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0_Python\pyHydraulics\pNet\"/>
    </mc:Choice>
  </mc:AlternateContent>
  <xr:revisionPtr revIDLastSave="0" documentId="13_ncr:1_{B8552858-D5AE-4B3E-8E42-ED3536D28832}" xr6:coauthVersionLast="47" xr6:coauthVersionMax="47" xr10:uidLastSave="{00000000-0000-0000-0000-000000000000}"/>
  <bookViews>
    <workbookView xWindow="-110" yWindow="-110" windowWidth="25820" windowHeight="14620" activeTab="1" xr2:uid="{00000000-000D-0000-FFFF-FFFF00000000}"/>
  </bookViews>
  <sheets>
    <sheet name="1D" sheetId="1" r:id="rId1"/>
    <sheet name="Sheet1" sheetId="8" r:id="rId2"/>
    <sheet name="UsProject" sheetId="2" r:id="rId3"/>
    <sheet name="waterway" sheetId="3" r:id="rId4"/>
    <sheet name="UsExit" sheetId="4" r:id="rId5"/>
    <sheet name="forebay" sheetId="5" r:id="rId6"/>
    <sheet name="sidechannel" sheetId="6" r:id="rId7"/>
    <sheet name="drain" sheetId="7" r:id="rId8"/>
  </sheets>
  <definedNames>
    <definedName name="_xlnm._FilterDatabase" localSheetId="0" hidden="1">'1D'!$A$30:$X$36</definedName>
    <definedName name="_xlnm._FilterDatabase" localSheetId="7" hidden="1">drain!$A$8:$AS$56</definedName>
    <definedName name="_xlnm._FilterDatabase" localSheetId="5" hidden="1">forebay!$A$8:$AS$48</definedName>
    <definedName name="_xlnm._FilterDatabase" localSheetId="6" hidden="1">sidechannel!$A$8:$AS$45</definedName>
    <definedName name="_xlnm._FilterDatabase" localSheetId="4" hidden="1">UsExit!$A$8:$AS$28</definedName>
    <definedName name="_xlnm._FilterDatabase" localSheetId="2" hidden="1">UsProject!$A$8:$AS$21</definedName>
    <definedName name="_xlnm._FilterDatabase" localSheetId="3" hidden="1">waterway!$A$8:$AS$1396</definedName>
  </definedNames>
  <calcPr calcId="191029" iterate="1" iterateCount="250"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56" i="7" l="1"/>
  <c r="J56" i="7"/>
  <c r="AO55" i="7"/>
  <c r="J55" i="7"/>
  <c r="AO54" i="7"/>
  <c r="J54" i="7"/>
  <c r="AO53" i="7"/>
  <c r="J53" i="7"/>
  <c r="AO52" i="7"/>
  <c r="J52" i="7"/>
  <c r="AO51" i="7"/>
  <c r="J51" i="7"/>
  <c r="AO50" i="7"/>
  <c r="J50" i="7"/>
  <c r="AO49" i="7"/>
  <c r="J49" i="7"/>
  <c r="AO48" i="7"/>
  <c r="J48" i="7"/>
  <c r="AO47" i="7"/>
  <c r="J47" i="7"/>
  <c r="AO46" i="7"/>
  <c r="J46" i="7"/>
  <c r="AO45" i="7"/>
  <c r="J45" i="7"/>
  <c r="AO44" i="7"/>
  <c r="J44" i="7"/>
  <c r="AO43" i="7"/>
  <c r="J43" i="7"/>
  <c r="AO42" i="7"/>
  <c r="J42" i="7"/>
  <c r="AO41" i="7"/>
  <c r="J41" i="7"/>
  <c r="AO40" i="7"/>
  <c r="J40" i="7"/>
  <c r="AO39" i="7"/>
  <c r="J39" i="7"/>
  <c r="AO38" i="7"/>
  <c r="J38" i="7"/>
  <c r="AO37" i="7"/>
  <c r="J37" i="7"/>
  <c r="AO36" i="7"/>
  <c r="J36" i="7"/>
  <c r="AO35" i="7"/>
  <c r="J35" i="7"/>
  <c r="AO34" i="7"/>
  <c r="J34" i="7"/>
  <c r="AO33" i="7"/>
  <c r="J33" i="7"/>
  <c r="AO32" i="7"/>
  <c r="J32" i="7"/>
  <c r="AO31" i="7"/>
  <c r="J31" i="7"/>
  <c r="AO30" i="7"/>
  <c r="J30" i="7"/>
  <c r="AO29" i="7"/>
  <c r="J29" i="7"/>
  <c r="AO28" i="7"/>
  <c r="J28" i="7"/>
  <c r="AO27" i="7"/>
  <c r="J27" i="7"/>
  <c r="AO26" i="7"/>
  <c r="J26" i="7"/>
  <c r="AO25" i="7"/>
  <c r="J25" i="7"/>
  <c r="AO24" i="7"/>
  <c r="J24" i="7"/>
  <c r="AO23" i="7"/>
  <c r="J23" i="7"/>
  <c r="AO22" i="7"/>
  <c r="J22" i="7"/>
  <c r="AO21" i="7"/>
  <c r="J21" i="7"/>
  <c r="AO20" i="7"/>
  <c r="J20" i="7"/>
  <c r="AO19" i="7"/>
  <c r="J19" i="7"/>
  <c r="AO18" i="7"/>
  <c r="J18" i="7"/>
  <c r="AO17" i="7"/>
  <c r="J17" i="7"/>
  <c r="AO16" i="7"/>
  <c r="J16" i="7"/>
  <c r="AO15" i="7"/>
  <c r="J15" i="7"/>
  <c r="AO14" i="7"/>
  <c r="J14" i="7"/>
  <c r="AO13" i="7"/>
  <c r="J13" i="7"/>
  <c r="AO12" i="7"/>
  <c r="J12" i="7"/>
  <c r="AO11" i="7"/>
  <c r="J11" i="7"/>
  <c r="AO10" i="7"/>
  <c r="AP10" i="7" s="1"/>
  <c r="K2" i="7"/>
  <c r="I2" i="7"/>
  <c r="G2" i="7"/>
  <c r="E2" i="7"/>
  <c r="D2" i="7"/>
  <c r="C2" i="7"/>
  <c r="B2" i="7"/>
  <c r="AO45" i="6"/>
  <c r="J45" i="6"/>
  <c r="J44" i="6"/>
  <c r="J43" i="6"/>
  <c r="J42" i="6"/>
  <c r="J41" i="6"/>
  <c r="J40" i="6"/>
  <c r="J39" i="6"/>
  <c r="J38" i="6"/>
  <c r="J37" i="6"/>
  <c r="J36" i="6"/>
  <c r="J35" i="6"/>
  <c r="J34" i="6"/>
  <c r="J33" i="6"/>
  <c r="J32" i="6"/>
  <c r="J31" i="6"/>
  <c r="J30" i="6"/>
  <c r="J29" i="6"/>
  <c r="J28" i="6"/>
  <c r="J27" i="6"/>
  <c r="J26" i="6"/>
  <c r="J25" i="6"/>
  <c r="J24" i="6"/>
  <c r="J23" i="6"/>
  <c r="J22" i="6"/>
  <c r="J21" i="6"/>
  <c r="J20" i="6"/>
  <c r="J19" i="6"/>
  <c r="AO18" i="6"/>
  <c r="J18" i="6"/>
  <c r="AO17" i="6"/>
  <c r="J17" i="6"/>
  <c r="AO16" i="6"/>
  <c r="J16" i="6"/>
  <c r="AO15" i="6"/>
  <c r="J15" i="6"/>
  <c r="AO14" i="6"/>
  <c r="J14" i="6"/>
  <c r="AO13" i="6"/>
  <c r="J13" i="6"/>
  <c r="AO12" i="6"/>
  <c r="J12" i="6"/>
  <c r="AO11" i="6"/>
  <c r="J11" i="6"/>
  <c r="AO10" i="6"/>
  <c r="AP10" i="6" s="1"/>
  <c r="K2" i="6"/>
  <c r="J2" i="6"/>
  <c r="I2" i="6"/>
  <c r="E2" i="6"/>
  <c r="D2" i="6"/>
  <c r="C2" i="6"/>
  <c r="B2" i="6"/>
  <c r="AO48" i="5"/>
  <c r="J48" i="5"/>
  <c r="AO47" i="5"/>
  <c r="J47" i="5"/>
  <c r="AO46" i="5"/>
  <c r="J46" i="5"/>
  <c r="AO45" i="5"/>
  <c r="J45" i="5"/>
  <c r="AO44" i="5"/>
  <c r="J44" i="5"/>
  <c r="AO43" i="5"/>
  <c r="J43" i="5"/>
  <c r="J42" i="5"/>
  <c r="J41" i="5"/>
  <c r="J40" i="5"/>
  <c r="J39" i="5"/>
  <c r="J38" i="5"/>
  <c r="J37" i="5"/>
  <c r="J36" i="5"/>
  <c r="J35" i="5"/>
  <c r="J34" i="5"/>
  <c r="J33" i="5"/>
  <c r="J32" i="5"/>
  <c r="J31" i="5"/>
  <c r="J30" i="5"/>
  <c r="J29" i="5"/>
  <c r="J28" i="5"/>
  <c r="J27" i="5"/>
  <c r="J26" i="5"/>
  <c r="J25" i="5"/>
  <c r="J24" i="5"/>
  <c r="J23" i="5"/>
  <c r="J22" i="5"/>
  <c r="J21" i="5"/>
  <c r="J20" i="5"/>
  <c r="J19" i="5"/>
  <c r="J18" i="5"/>
  <c r="J17" i="5"/>
  <c r="AO16" i="5"/>
  <c r="J16" i="5"/>
  <c r="AO15" i="5"/>
  <c r="J15" i="5"/>
  <c r="AO14" i="5"/>
  <c r="J14" i="5"/>
  <c r="AO13" i="5"/>
  <c r="J13" i="5"/>
  <c r="AO12" i="5"/>
  <c r="J12" i="5"/>
  <c r="AO11" i="5"/>
  <c r="J11" i="5"/>
  <c r="AO10" i="5"/>
  <c r="AP10" i="5" s="1"/>
  <c r="K2" i="5"/>
  <c r="J2" i="5"/>
  <c r="I2" i="5"/>
  <c r="E2" i="5"/>
  <c r="D2" i="5"/>
  <c r="C2" i="5"/>
  <c r="B2" i="5"/>
  <c r="AO28" i="4"/>
  <c r="J28" i="4"/>
  <c r="AO27" i="4"/>
  <c r="J27" i="4"/>
  <c r="AO26" i="4"/>
  <c r="J26" i="4"/>
  <c r="AO25" i="4"/>
  <c r="J25" i="4"/>
  <c r="AO24" i="4"/>
  <c r="J24" i="4"/>
  <c r="AO23" i="4"/>
  <c r="J23" i="4"/>
  <c r="AO22" i="4"/>
  <c r="J22" i="4"/>
  <c r="AO21" i="4"/>
  <c r="J21" i="4"/>
  <c r="AO20" i="4"/>
  <c r="J20" i="4"/>
  <c r="AO19" i="4"/>
  <c r="J19" i="4"/>
  <c r="AO18" i="4"/>
  <c r="J18" i="4"/>
  <c r="AO17" i="4"/>
  <c r="J17" i="4"/>
  <c r="AO16" i="4"/>
  <c r="J16" i="4"/>
  <c r="AO15" i="4"/>
  <c r="J15" i="4"/>
  <c r="AO14" i="4"/>
  <c r="J14" i="4"/>
  <c r="AO13" i="4"/>
  <c r="J13" i="4"/>
  <c r="AO12" i="4"/>
  <c r="J12" i="4"/>
  <c r="AO11" i="4"/>
  <c r="J11" i="4"/>
  <c r="AO10" i="4"/>
  <c r="AP10" i="4" s="1"/>
  <c r="K2" i="4"/>
  <c r="J2" i="4"/>
  <c r="I2" i="4"/>
  <c r="E2" i="4"/>
  <c r="D2" i="4"/>
  <c r="C2" i="4"/>
  <c r="B2" i="4"/>
  <c r="AO1396" i="3"/>
  <c r="J1396" i="3"/>
  <c r="AO1395" i="3"/>
  <c r="J1395" i="3"/>
  <c r="AO1394" i="3"/>
  <c r="J1394" i="3"/>
  <c r="AO1393" i="3"/>
  <c r="J1393" i="3"/>
  <c r="AO1392" i="3"/>
  <c r="J1392" i="3"/>
  <c r="AO1391" i="3"/>
  <c r="J1391" i="3"/>
  <c r="AO1390" i="3"/>
  <c r="J1390" i="3"/>
  <c r="AO1389" i="3"/>
  <c r="J1389" i="3"/>
  <c r="AO1388" i="3"/>
  <c r="J1388" i="3"/>
  <c r="AO1387" i="3"/>
  <c r="J1387" i="3"/>
  <c r="AO1386" i="3"/>
  <c r="J1386" i="3"/>
  <c r="AO1385" i="3"/>
  <c r="J1385" i="3"/>
  <c r="AO1384" i="3"/>
  <c r="J1384" i="3"/>
  <c r="AO1383" i="3"/>
  <c r="J1383" i="3"/>
  <c r="AO1382" i="3"/>
  <c r="J1382" i="3"/>
  <c r="AO1381" i="3"/>
  <c r="J1381" i="3"/>
  <c r="AO1380" i="3"/>
  <c r="J1380" i="3"/>
  <c r="AO1379" i="3"/>
  <c r="J1379" i="3"/>
  <c r="AO1378" i="3"/>
  <c r="J1378" i="3"/>
  <c r="AO1377" i="3"/>
  <c r="J1377" i="3"/>
  <c r="AO1376" i="3"/>
  <c r="J1376" i="3"/>
  <c r="AO1375" i="3"/>
  <c r="J1375" i="3"/>
  <c r="AO1374" i="3"/>
  <c r="J1374" i="3"/>
  <c r="AO1373" i="3"/>
  <c r="J1373" i="3"/>
  <c r="AO1372" i="3"/>
  <c r="J1372" i="3"/>
  <c r="AO1371" i="3"/>
  <c r="J1371" i="3"/>
  <c r="AO1370" i="3"/>
  <c r="J1370" i="3"/>
  <c r="AO1369" i="3"/>
  <c r="J1369" i="3"/>
  <c r="AO1368" i="3"/>
  <c r="J1368" i="3"/>
  <c r="AO1367" i="3"/>
  <c r="J1367" i="3"/>
  <c r="AO1366" i="3"/>
  <c r="J1366" i="3"/>
  <c r="AO1365" i="3"/>
  <c r="J1365" i="3"/>
  <c r="AO1364" i="3"/>
  <c r="J1364" i="3"/>
  <c r="AO1363" i="3"/>
  <c r="J1363" i="3"/>
  <c r="AO1362" i="3"/>
  <c r="J1362" i="3"/>
  <c r="AO1361" i="3"/>
  <c r="J1361" i="3"/>
  <c r="AO1360" i="3"/>
  <c r="J1360" i="3"/>
  <c r="AO1359" i="3"/>
  <c r="J1359" i="3"/>
  <c r="AO1358" i="3"/>
  <c r="J1358" i="3"/>
  <c r="AO1357" i="3"/>
  <c r="J1357" i="3"/>
  <c r="AO1356" i="3"/>
  <c r="J1356" i="3"/>
  <c r="AO1355" i="3"/>
  <c r="J1355" i="3"/>
  <c r="AO1354" i="3"/>
  <c r="J1354" i="3"/>
  <c r="AO1353" i="3"/>
  <c r="J1353" i="3"/>
  <c r="AO1352" i="3"/>
  <c r="J1352" i="3"/>
  <c r="AO1351" i="3"/>
  <c r="J1351" i="3"/>
  <c r="AO1350" i="3"/>
  <c r="J1350" i="3"/>
  <c r="AO1349" i="3"/>
  <c r="J1349" i="3"/>
  <c r="AO1348" i="3"/>
  <c r="J1348" i="3"/>
  <c r="AO1347" i="3"/>
  <c r="J1347" i="3"/>
  <c r="AO1346" i="3"/>
  <c r="J1346" i="3"/>
  <c r="AO1345" i="3"/>
  <c r="J1345" i="3"/>
  <c r="AO1344" i="3"/>
  <c r="J1344" i="3"/>
  <c r="AO1343" i="3"/>
  <c r="J1343" i="3"/>
  <c r="AO1342" i="3"/>
  <c r="J1342" i="3"/>
  <c r="AO1341" i="3"/>
  <c r="J1341" i="3"/>
  <c r="AO1340" i="3"/>
  <c r="J1340" i="3"/>
  <c r="AO1339" i="3"/>
  <c r="J1339" i="3"/>
  <c r="AO1338" i="3"/>
  <c r="J1338" i="3"/>
  <c r="AO1337" i="3"/>
  <c r="J1337" i="3"/>
  <c r="AO1336" i="3"/>
  <c r="J1336" i="3"/>
  <c r="AO1335" i="3"/>
  <c r="J1335" i="3"/>
  <c r="AO1334" i="3"/>
  <c r="J1334" i="3"/>
  <c r="AO1333" i="3"/>
  <c r="J1333" i="3"/>
  <c r="AO1332" i="3"/>
  <c r="J1332" i="3"/>
  <c r="AO1331" i="3"/>
  <c r="J1331" i="3"/>
  <c r="AO1330" i="3"/>
  <c r="J1330" i="3"/>
  <c r="AO1329" i="3"/>
  <c r="J1329" i="3"/>
  <c r="AO1328" i="3"/>
  <c r="J1328" i="3"/>
  <c r="AO1327" i="3"/>
  <c r="J1327" i="3"/>
  <c r="AO1326" i="3"/>
  <c r="J1326" i="3"/>
  <c r="AO1325" i="3"/>
  <c r="J1325" i="3"/>
  <c r="AO1324" i="3"/>
  <c r="J1324" i="3"/>
  <c r="AO1323" i="3"/>
  <c r="J1323" i="3"/>
  <c r="AO1322" i="3"/>
  <c r="J1322" i="3"/>
  <c r="AO1321" i="3"/>
  <c r="J1321" i="3"/>
  <c r="AO1320" i="3"/>
  <c r="J1320" i="3"/>
  <c r="AO1319" i="3"/>
  <c r="J1319" i="3"/>
  <c r="AO1318" i="3"/>
  <c r="J1318" i="3"/>
  <c r="AO1317" i="3"/>
  <c r="J1317" i="3"/>
  <c r="AO1316" i="3"/>
  <c r="J1316" i="3"/>
  <c r="AO1315" i="3"/>
  <c r="J1315" i="3"/>
  <c r="AO1314" i="3"/>
  <c r="J1314" i="3"/>
  <c r="AO1313" i="3"/>
  <c r="J1313" i="3"/>
  <c r="AO1312" i="3"/>
  <c r="J1312" i="3"/>
  <c r="AO1311" i="3"/>
  <c r="J1311" i="3"/>
  <c r="AO1310" i="3"/>
  <c r="J1310" i="3"/>
  <c r="AO1309" i="3"/>
  <c r="J1309" i="3"/>
  <c r="AO1308" i="3"/>
  <c r="J1308" i="3"/>
  <c r="AO1307" i="3"/>
  <c r="J1307" i="3"/>
  <c r="AO1306" i="3"/>
  <c r="J1306" i="3"/>
  <c r="AO1305" i="3"/>
  <c r="J1305" i="3"/>
  <c r="AO1304" i="3"/>
  <c r="J1304" i="3"/>
  <c r="AO1303" i="3"/>
  <c r="J1303" i="3"/>
  <c r="AO1302" i="3"/>
  <c r="J1302" i="3"/>
  <c r="AO1301" i="3"/>
  <c r="J1301" i="3"/>
  <c r="AO1300" i="3"/>
  <c r="J1300" i="3"/>
  <c r="AO1299" i="3"/>
  <c r="J1299" i="3"/>
  <c r="AO1298" i="3"/>
  <c r="J1298" i="3"/>
  <c r="AO1297" i="3"/>
  <c r="J1297" i="3"/>
  <c r="AO1296" i="3"/>
  <c r="J1296" i="3"/>
  <c r="AO1295" i="3"/>
  <c r="J1295" i="3"/>
  <c r="AO1294" i="3"/>
  <c r="J1294" i="3"/>
  <c r="AO1293" i="3"/>
  <c r="J1293" i="3"/>
  <c r="AO1292" i="3"/>
  <c r="J1292" i="3"/>
  <c r="AO1291" i="3"/>
  <c r="J1291" i="3"/>
  <c r="AO1290" i="3"/>
  <c r="J1290" i="3"/>
  <c r="AO1289" i="3"/>
  <c r="J1289" i="3"/>
  <c r="AO1288" i="3"/>
  <c r="J1288" i="3"/>
  <c r="AO1287" i="3"/>
  <c r="J1287" i="3"/>
  <c r="AO1286" i="3"/>
  <c r="J1286" i="3"/>
  <c r="AO1285" i="3"/>
  <c r="J1285" i="3"/>
  <c r="AO1284" i="3"/>
  <c r="J1284" i="3"/>
  <c r="AO1283" i="3"/>
  <c r="J1283" i="3"/>
  <c r="AO1282" i="3"/>
  <c r="J1282" i="3"/>
  <c r="AO1281" i="3"/>
  <c r="J1281" i="3"/>
  <c r="AO1280" i="3"/>
  <c r="J1280" i="3"/>
  <c r="AO1279" i="3"/>
  <c r="J1279" i="3"/>
  <c r="AO1278" i="3"/>
  <c r="J1278" i="3"/>
  <c r="AO1277" i="3"/>
  <c r="J1277" i="3"/>
  <c r="AO1276" i="3"/>
  <c r="J1276" i="3"/>
  <c r="AO1275" i="3"/>
  <c r="J1275" i="3"/>
  <c r="AO1274" i="3"/>
  <c r="J1274" i="3"/>
  <c r="AO1273" i="3"/>
  <c r="J1273" i="3"/>
  <c r="AO1272" i="3"/>
  <c r="J1272" i="3"/>
  <c r="AO1271" i="3"/>
  <c r="J1271" i="3"/>
  <c r="AO1270" i="3"/>
  <c r="J1270" i="3"/>
  <c r="AO1269" i="3"/>
  <c r="J1269" i="3"/>
  <c r="AO1268" i="3"/>
  <c r="J1268" i="3"/>
  <c r="AO1267" i="3"/>
  <c r="J1267" i="3"/>
  <c r="AO1266" i="3"/>
  <c r="J1266" i="3"/>
  <c r="AO1265" i="3"/>
  <c r="J1265" i="3"/>
  <c r="AO1264" i="3"/>
  <c r="J1264" i="3"/>
  <c r="AO1263" i="3"/>
  <c r="J1263" i="3"/>
  <c r="AO1262" i="3"/>
  <c r="J1262" i="3"/>
  <c r="AO1261" i="3"/>
  <c r="J1261" i="3"/>
  <c r="AO1260" i="3"/>
  <c r="J1260" i="3"/>
  <c r="AO1259" i="3"/>
  <c r="J1259" i="3"/>
  <c r="AO1258" i="3"/>
  <c r="J1258" i="3"/>
  <c r="AO1257" i="3"/>
  <c r="J1257" i="3"/>
  <c r="AO1256" i="3"/>
  <c r="J1256" i="3"/>
  <c r="AO1255" i="3"/>
  <c r="J1255" i="3"/>
  <c r="AO1254" i="3"/>
  <c r="J1254" i="3"/>
  <c r="AO1253" i="3"/>
  <c r="J1253" i="3"/>
  <c r="AO1252" i="3"/>
  <c r="J1252" i="3"/>
  <c r="AO1251" i="3"/>
  <c r="J1251" i="3"/>
  <c r="AO1250" i="3"/>
  <c r="J1250" i="3"/>
  <c r="AO1249" i="3"/>
  <c r="J1249" i="3"/>
  <c r="AO1248" i="3"/>
  <c r="J1248" i="3"/>
  <c r="AO1247" i="3"/>
  <c r="J1247" i="3"/>
  <c r="AO1246" i="3"/>
  <c r="J1246" i="3"/>
  <c r="AO1245" i="3"/>
  <c r="J1245" i="3"/>
  <c r="AO1244" i="3"/>
  <c r="J1244" i="3"/>
  <c r="AO1243" i="3"/>
  <c r="J1243" i="3"/>
  <c r="AO1242" i="3"/>
  <c r="J1242" i="3"/>
  <c r="AO1241" i="3"/>
  <c r="J1241" i="3"/>
  <c r="AO1240" i="3"/>
  <c r="J1240" i="3"/>
  <c r="AO1239" i="3"/>
  <c r="J1239" i="3"/>
  <c r="AO1238" i="3"/>
  <c r="J1238" i="3"/>
  <c r="AO1237" i="3"/>
  <c r="J1237" i="3"/>
  <c r="AO1236" i="3"/>
  <c r="J1236" i="3"/>
  <c r="AO1235" i="3"/>
  <c r="J1235" i="3"/>
  <c r="AO1234" i="3"/>
  <c r="J1234" i="3"/>
  <c r="AO1233" i="3"/>
  <c r="J1233" i="3"/>
  <c r="AO1232" i="3"/>
  <c r="J1232" i="3"/>
  <c r="AO1231" i="3"/>
  <c r="J1231" i="3"/>
  <c r="AO1230" i="3"/>
  <c r="J1230" i="3"/>
  <c r="AO1229" i="3"/>
  <c r="J1229" i="3"/>
  <c r="AO1228" i="3"/>
  <c r="J1228" i="3"/>
  <c r="AO1227" i="3"/>
  <c r="J1227" i="3"/>
  <c r="AO1226" i="3"/>
  <c r="J1226" i="3"/>
  <c r="AO1225" i="3"/>
  <c r="J1225" i="3"/>
  <c r="AO1224" i="3"/>
  <c r="J1224" i="3"/>
  <c r="AO1223" i="3"/>
  <c r="J1223" i="3"/>
  <c r="AO1222" i="3"/>
  <c r="J1222" i="3"/>
  <c r="AO1221" i="3"/>
  <c r="J1221" i="3"/>
  <c r="AO1220" i="3"/>
  <c r="J1220" i="3"/>
  <c r="AO1219" i="3"/>
  <c r="J1219" i="3"/>
  <c r="AO1218" i="3"/>
  <c r="J1218" i="3"/>
  <c r="AO1217" i="3"/>
  <c r="J1217" i="3"/>
  <c r="AO1216" i="3"/>
  <c r="J1216" i="3"/>
  <c r="AO1215" i="3"/>
  <c r="J1215" i="3"/>
  <c r="AO1214" i="3"/>
  <c r="J1214" i="3"/>
  <c r="AO1213" i="3"/>
  <c r="J1213" i="3"/>
  <c r="AO1212" i="3"/>
  <c r="J1212" i="3"/>
  <c r="AO1211" i="3"/>
  <c r="J1211" i="3"/>
  <c r="AO1210" i="3"/>
  <c r="J1210" i="3"/>
  <c r="AO1209" i="3"/>
  <c r="J1209" i="3"/>
  <c r="AO1208" i="3"/>
  <c r="J1208" i="3"/>
  <c r="AO1207" i="3"/>
  <c r="J1207" i="3"/>
  <c r="AO1206" i="3"/>
  <c r="J1206" i="3"/>
  <c r="AO1205" i="3"/>
  <c r="J1205" i="3"/>
  <c r="AO1204" i="3"/>
  <c r="J1204" i="3"/>
  <c r="AO1203" i="3"/>
  <c r="J1203" i="3"/>
  <c r="AO1202" i="3"/>
  <c r="J1202" i="3"/>
  <c r="AO1201" i="3"/>
  <c r="J1201" i="3"/>
  <c r="AO1200" i="3"/>
  <c r="J1200" i="3"/>
  <c r="AO1199" i="3"/>
  <c r="J1199" i="3"/>
  <c r="AO1198" i="3"/>
  <c r="J1198" i="3"/>
  <c r="AO1197" i="3"/>
  <c r="J1197" i="3"/>
  <c r="AO1196" i="3"/>
  <c r="J1196" i="3"/>
  <c r="AO1195" i="3"/>
  <c r="J1195" i="3"/>
  <c r="AO1194" i="3"/>
  <c r="J1194" i="3"/>
  <c r="AO1193" i="3"/>
  <c r="J1193" i="3"/>
  <c r="AO1192" i="3"/>
  <c r="J1192" i="3"/>
  <c r="AO1191" i="3"/>
  <c r="J1191" i="3"/>
  <c r="AO1190" i="3"/>
  <c r="J1190" i="3"/>
  <c r="AO1189" i="3"/>
  <c r="J1189" i="3"/>
  <c r="AO1188" i="3"/>
  <c r="J1188" i="3"/>
  <c r="AO1187" i="3"/>
  <c r="J1187" i="3"/>
  <c r="AO1186" i="3"/>
  <c r="J1186" i="3"/>
  <c r="AO1185" i="3"/>
  <c r="J1185" i="3"/>
  <c r="AO1184" i="3"/>
  <c r="J1184" i="3"/>
  <c r="AO1183" i="3"/>
  <c r="J1183" i="3"/>
  <c r="AO1182" i="3"/>
  <c r="J1182" i="3"/>
  <c r="AO1181" i="3"/>
  <c r="J1181" i="3"/>
  <c r="AO1180" i="3"/>
  <c r="J1180" i="3"/>
  <c r="AO1179" i="3"/>
  <c r="J1179" i="3"/>
  <c r="AO1178" i="3"/>
  <c r="J1178" i="3"/>
  <c r="AO1177" i="3"/>
  <c r="J1177" i="3"/>
  <c r="AO1176" i="3"/>
  <c r="J1176" i="3"/>
  <c r="AO1175" i="3"/>
  <c r="J1175" i="3"/>
  <c r="AO1174" i="3"/>
  <c r="J1174" i="3"/>
  <c r="AO1173" i="3"/>
  <c r="J1173" i="3"/>
  <c r="AO1172" i="3"/>
  <c r="J1172" i="3"/>
  <c r="AO1171" i="3"/>
  <c r="J1171" i="3"/>
  <c r="AO1170" i="3"/>
  <c r="J1170" i="3"/>
  <c r="AO1169" i="3"/>
  <c r="J1169" i="3"/>
  <c r="AO1168" i="3"/>
  <c r="J1168" i="3"/>
  <c r="AO1167" i="3"/>
  <c r="J1167" i="3"/>
  <c r="AO1166" i="3"/>
  <c r="J1166" i="3"/>
  <c r="AO1165" i="3"/>
  <c r="J1165" i="3"/>
  <c r="AO1164" i="3"/>
  <c r="J1164" i="3"/>
  <c r="AO1163" i="3"/>
  <c r="J1163" i="3"/>
  <c r="AO1162" i="3"/>
  <c r="J1162" i="3"/>
  <c r="AO1161" i="3"/>
  <c r="J1161" i="3"/>
  <c r="AO1160" i="3"/>
  <c r="J1160" i="3"/>
  <c r="AO1159" i="3"/>
  <c r="J1159" i="3"/>
  <c r="AO1158" i="3"/>
  <c r="J1158" i="3"/>
  <c r="AO1157" i="3"/>
  <c r="J1157" i="3"/>
  <c r="AO1156" i="3"/>
  <c r="J1156" i="3"/>
  <c r="AO1155" i="3"/>
  <c r="J1155" i="3"/>
  <c r="AO1154" i="3"/>
  <c r="J1154" i="3"/>
  <c r="AO1153" i="3"/>
  <c r="J1153" i="3"/>
  <c r="AO1152" i="3"/>
  <c r="J1152" i="3"/>
  <c r="AO1151" i="3"/>
  <c r="J1151" i="3"/>
  <c r="AO1150" i="3"/>
  <c r="J1150" i="3"/>
  <c r="AO1149" i="3"/>
  <c r="J1149" i="3"/>
  <c r="AO1148" i="3"/>
  <c r="J1148" i="3"/>
  <c r="AO1147" i="3"/>
  <c r="J1147" i="3"/>
  <c r="AO1146" i="3"/>
  <c r="J1146" i="3"/>
  <c r="AO1145" i="3"/>
  <c r="J1145" i="3"/>
  <c r="AO1144" i="3"/>
  <c r="J1144" i="3"/>
  <c r="AO1143" i="3"/>
  <c r="J1143" i="3"/>
  <c r="AO1142" i="3"/>
  <c r="J1142" i="3"/>
  <c r="AO1141" i="3"/>
  <c r="J1141" i="3"/>
  <c r="AO1140" i="3"/>
  <c r="J1140" i="3"/>
  <c r="AO1139" i="3"/>
  <c r="J1139" i="3"/>
  <c r="AO1138" i="3"/>
  <c r="J1138" i="3"/>
  <c r="AO1137" i="3"/>
  <c r="J1137" i="3"/>
  <c r="AO1136" i="3"/>
  <c r="J1136" i="3"/>
  <c r="AO1135" i="3"/>
  <c r="J1135" i="3"/>
  <c r="AO1134" i="3"/>
  <c r="J1134" i="3"/>
  <c r="AO1133" i="3"/>
  <c r="J1133" i="3"/>
  <c r="AO1132" i="3"/>
  <c r="J1132" i="3"/>
  <c r="AO1131" i="3"/>
  <c r="J1131" i="3"/>
  <c r="AO1130" i="3"/>
  <c r="J1130" i="3"/>
  <c r="AO1129" i="3"/>
  <c r="J1129" i="3"/>
  <c r="AO1128" i="3"/>
  <c r="J1128" i="3"/>
  <c r="AO1127" i="3"/>
  <c r="J1127" i="3"/>
  <c r="AO1126" i="3"/>
  <c r="J1126" i="3"/>
  <c r="AO1125" i="3"/>
  <c r="J1125" i="3"/>
  <c r="AO1124" i="3"/>
  <c r="J1124" i="3"/>
  <c r="AO1123" i="3"/>
  <c r="J1123" i="3"/>
  <c r="AO1122" i="3"/>
  <c r="J1122" i="3"/>
  <c r="AO1121" i="3"/>
  <c r="J1121" i="3"/>
  <c r="AO1120" i="3"/>
  <c r="J1120" i="3"/>
  <c r="AO1119" i="3"/>
  <c r="J1119" i="3"/>
  <c r="AO1118" i="3"/>
  <c r="J1118" i="3"/>
  <c r="AO1117" i="3"/>
  <c r="J1117" i="3"/>
  <c r="AO1116" i="3"/>
  <c r="J1116" i="3"/>
  <c r="AO1115" i="3"/>
  <c r="J1115" i="3"/>
  <c r="AO1114" i="3"/>
  <c r="J1114" i="3"/>
  <c r="AO1113" i="3"/>
  <c r="J1113" i="3"/>
  <c r="AO1112" i="3"/>
  <c r="J1112" i="3"/>
  <c r="AO1111" i="3"/>
  <c r="J1111" i="3"/>
  <c r="AO1110" i="3"/>
  <c r="J1110" i="3"/>
  <c r="AO1109" i="3"/>
  <c r="J1109" i="3"/>
  <c r="AO1108" i="3"/>
  <c r="J1108" i="3"/>
  <c r="AO1107" i="3"/>
  <c r="J1107" i="3"/>
  <c r="AO1106" i="3"/>
  <c r="J1106" i="3"/>
  <c r="AO1105" i="3"/>
  <c r="J1105" i="3"/>
  <c r="AO1104" i="3"/>
  <c r="J1104" i="3"/>
  <c r="AO1103" i="3"/>
  <c r="J1103" i="3"/>
  <c r="AO1102" i="3"/>
  <c r="J1102" i="3"/>
  <c r="AO1101" i="3"/>
  <c r="J1101" i="3"/>
  <c r="AO1100" i="3"/>
  <c r="J1100" i="3"/>
  <c r="AO1099" i="3"/>
  <c r="J1099" i="3"/>
  <c r="AO1098" i="3"/>
  <c r="J1098" i="3"/>
  <c r="AO1097" i="3"/>
  <c r="J1097" i="3"/>
  <c r="AO1096" i="3"/>
  <c r="J1096" i="3"/>
  <c r="AO1095" i="3"/>
  <c r="J1095" i="3"/>
  <c r="AO1094" i="3"/>
  <c r="J1094" i="3"/>
  <c r="AO1093" i="3"/>
  <c r="J1093" i="3"/>
  <c r="AO1092" i="3"/>
  <c r="J1092" i="3"/>
  <c r="AO1091" i="3"/>
  <c r="J1091" i="3"/>
  <c r="AO1090" i="3"/>
  <c r="J1090" i="3"/>
  <c r="AO1089" i="3"/>
  <c r="J1089" i="3"/>
  <c r="AO1088" i="3"/>
  <c r="J1088" i="3"/>
  <c r="AO1087" i="3"/>
  <c r="J1087" i="3"/>
  <c r="AO1086" i="3"/>
  <c r="J1086" i="3"/>
  <c r="AO1085" i="3"/>
  <c r="J1085" i="3"/>
  <c r="AO1084" i="3"/>
  <c r="J1084" i="3"/>
  <c r="AO1083" i="3"/>
  <c r="J1083" i="3"/>
  <c r="AO1082" i="3"/>
  <c r="J1082" i="3"/>
  <c r="AO1081" i="3"/>
  <c r="J1081" i="3"/>
  <c r="AO1080" i="3"/>
  <c r="J1080" i="3"/>
  <c r="AO1079" i="3"/>
  <c r="J1079" i="3"/>
  <c r="AO1078" i="3"/>
  <c r="J1078" i="3"/>
  <c r="AO1077" i="3"/>
  <c r="J1077" i="3"/>
  <c r="AO1076" i="3"/>
  <c r="J1076" i="3"/>
  <c r="AO1075" i="3"/>
  <c r="J1075" i="3"/>
  <c r="AO1074" i="3"/>
  <c r="J1074" i="3"/>
  <c r="AO1073" i="3"/>
  <c r="J1073" i="3"/>
  <c r="AO1072" i="3"/>
  <c r="J1072" i="3"/>
  <c r="AO1071" i="3"/>
  <c r="J1071" i="3"/>
  <c r="AO1070" i="3"/>
  <c r="J1070" i="3"/>
  <c r="AO1069" i="3"/>
  <c r="J1069" i="3"/>
  <c r="AO1068" i="3"/>
  <c r="J1068" i="3"/>
  <c r="AO1067" i="3"/>
  <c r="J1067" i="3"/>
  <c r="AO1066" i="3"/>
  <c r="J1066" i="3"/>
  <c r="AO1065" i="3"/>
  <c r="J1065" i="3"/>
  <c r="AO1064" i="3"/>
  <c r="J1064" i="3"/>
  <c r="AO1063" i="3"/>
  <c r="J1063" i="3"/>
  <c r="AO1062" i="3"/>
  <c r="J1062" i="3"/>
  <c r="AO1061" i="3"/>
  <c r="J1061" i="3"/>
  <c r="AO1060" i="3"/>
  <c r="J1060" i="3"/>
  <c r="AO1059" i="3"/>
  <c r="J1059" i="3"/>
  <c r="AO1058" i="3"/>
  <c r="J1058" i="3"/>
  <c r="AO1057" i="3"/>
  <c r="J1057" i="3"/>
  <c r="AO1056" i="3"/>
  <c r="J1056" i="3"/>
  <c r="AO1055" i="3"/>
  <c r="J1055" i="3"/>
  <c r="AO1054" i="3"/>
  <c r="J1054" i="3"/>
  <c r="AO1053" i="3"/>
  <c r="J1053" i="3"/>
  <c r="AO1052" i="3"/>
  <c r="J1052" i="3"/>
  <c r="AO1051" i="3"/>
  <c r="J1051" i="3"/>
  <c r="AO1050" i="3"/>
  <c r="J1050" i="3"/>
  <c r="AO1049" i="3"/>
  <c r="J1049" i="3"/>
  <c r="AO1048" i="3"/>
  <c r="J1048" i="3"/>
  <c r="AO1047" i="3"/>
  <c r="J1047" i="3"/>
  <c r="AO1046" i="3"/>
  <c r="J1046" i="3"/>
  <c r="AO1045" i="3"/>
  <c r="J1045" i="3"/>
  <c r="AO1044" i="3"/>
  <c r="J1044" i="3"/>
  <c r="AO1043" i="3"/>
  <c r="J1043" i="3"/>
  <c r="AO1042" i="3"/>
  <c r="J1042" i="3"/>
  <c r="AO1041" i="3"/>
  <c r="J1041" i="3"/>
  <c r="AO1040" i="3"/>
  <c r="J1040" i="3"/>
  <c r="AO1039" i="3"/>
  <c r="J1039" i="3"/>
  <c r="AO1038" i="3"/>
  <c r="J1038" i="3"/>
  <c r="AO1037" i="3"/>
  <c r="J1037" i="3"/>
  <c r="AO1036" i="3"/>
  <c r="J1036" i="3"/>
  <c r="AO1035" i="3"/>
  <c r="J1035" i="3"/>
  <c r="AO1034" i="3"/>
  <c r="J1034" i="3"/>
  <c r="AO1033" i="3"/>
  <c r="J1033" i="3"/>
  <c r="AO1032" i="3"/>
  <c r="J1032" i="3"/>
  <c r="AO1031" i="3"/>
  <c r="J1031" i="3"/>
  <c r="AO1030" i="3"/>
  <c r="J1030" i="3"/>
  <c r="AO1029" i="3"/>
  <c r="J1029" i="3"/>
  <c r="AO1028" i="3"/>
  <c r="J1028" i="3"/>
  <c r="AO1027" i="3"/>
  <c r="J1027" i="3"/>
  <c r="AO1026" i="3"/>
  <c r="J1026" i="3"/>
  <c r="AO1025" i="3"/>
  <c r="J1025" i="3"/>
  <c r="AO1024" i="3"/>
  <c r="J1024" i="3"/>
  <c r="AO1023" i="3"/>
  <c r="J1023" i="3"/>
  <c r="AO1022" i="3"/>
  <c r="J1022" i="3"/>
  <c r="AO1021" i="3"/>
  <c r="J1021" i="3"/>
  <c r="AO1020" i="3"/>
  <c r="J1020" i="3"/>
  <c r="AO1019" i="3"/>
  <c r="J1019" i="3"/>
  <c r="AO1018" i="3"/>
  <c r="J1018" i="3"/>
  <c r="AO1017" i="3"/>
  <c r="J1017" i="3"/>
  <c r="AO1016" i="3"/>
  <c r="J1016" i="3"/>
  <c r="AO1015" i="3"/>
  <c r="J1015" i="3"/>
  <c r="AO1014" i="3"/>
  <c r="J1014" i="3"/>
  <c r="AO1013" i="3"/>
  <c r="J1013" i="3"/>
  <c r="AO1012" i="3"/>
  <c r="J1012" i="3"/>
  <c r="AO1011" i="3"/>
  <c r="J1011" i="3"/>
  <c r="AO1010" i="3"/>
  <c r="J1010" i="3"/>
  <c r="AO1009" i="3"/>
  <c r="J1009" i="3"/>
  <c r="AO1008" i="3"/>
  <c r="J1008" i="3"/>
  <c r="AO1007" i="3"/>
  <c r="J1007" i="3"/>
  <c r="AO1006" i="3"/>
  <c r="J1006" i="3"/>
  <c r="AO1005" i="3"/>
  <c r="J1005" i="3"/>
  <c r="AO1004" i="3"/>
  <c r="J1004" i="3"/>
  <c r="AO1003" i="3"/>
  <c r="J1003" i="3"/>
  <c r="AO1002" i="3"/>
  <c r="J1002" i="3"/>
  <c r="AO1001" i="3"/>
  <c r="J1001" i="3"/>
  <c r="AO1000" i="3"/>
  <c r="J1000" i="3"/>
  <c r="AO999" i="3"/>
  <c r="J999" i="3"/>
  <c r="AO998" i="3"/>
  <c r="J998" i="3"/>
  <c r="AO997" i="3"/>
  <c r="J997" i="3"/>
  <c r="AO996" i="3"/>
  <c r="J996" i="3"/>
  <c r="AO995" i="3"/>
  <c r="J995" i="3"/>
  <c r="AO994" i="3"/>
  <c r="J994" i="3"/>
  <c r="AO993" i="3"/>
  <c r="J993" i="3"/>
  <c r="AO992" i="3"/>
  <c r="J992" i="3"/>
  <c r="AO991" i="3"/>
  <c r="J991" i="3"/>
  <c r="AO990" i="3"/>
  <c r="J990" i="3"/>
  <c r="AO989" i="3"/>
  <c r="J989" i="3"/>
  <c r="AO988" i="3"/>
  <c r="J988" i="3"/>
  <c r="AO987" i="3"/>
  <c r="J987" i="3"/>
  <c r="AO986" i="3"/>
  <c r="J986" i="3"/>
  <c r="AO985" i="3"/>
  <c r="J985" i="3"/>
  <c r="AO984" i="3"/>
  <c r="J984" i="3"/>
  <c r="AO983" i="3"/>
  <c r="J983" i="3"/>
  <c r="AO982" i="3"/>
  <c r="J982" i="3"/>
  <c r="AO981" i="3"/>
  <c r="J981" i="3"/>
  <c r="AO980" i="3"/>
  <c r="J980" i="3"/>
  <c r="AO979" i="3"/>
  <c r="J979" i="3"/>
  <c r="AO978" i="3"/>
  <c r="J978" i="3"/>
  <c r="AO977" i="3"/>
  <c r="J977" i="3"/>
  <c r="AO976" i="3"/>
  <c r="J976" i="3"/>
  <c r="AO975" i="3"/>
  <c r="J975" i="3"/>
  <c r="AO974" i="3"/>
  <c r="J974" i="3"/>
  <c r="AO973" i="3"/>
  <c r="J973" i="3"/>
  <c r="AO972" i="3"/>
  <c r="J972" i="3"/>
  <c r="AO971" i="3"/>
  <c r="J971" i="3"/>
  <c r="AO970" i="3"/>
  <c r="J970" i="3"/>
  <c r="AO969" i="3"/>
  <c r="J969" i="3"/>
  <c r="AO968" i="3"/>
  <c r="J968" i="3"/>
  <c r="AO967" i="3"/>
  <c r="J967" i="3"/>
  <c r="AO966" i="3"/>
  <c r="J966" i="3"/>
  <c r="AO965" i="3"/>
  <c r="J965" i="3"/>
  <c r="AO964" i="3"/>
  <c r="J964" i="3"/>
  <c r="AO963" i="3"/>
  <c r="J963" i="3"/>
  <c r="AO962" i="3"/>
  <c r="J962" i="3"/>
  <c r="AO961" i="3"/>
  <c r="J961" i="3"/>
  <c r="AO960" i="3"/>
  <c r="J960" i="3"/>
  <c r="AO959" i="3"/>
  <c r="J959" i="3"/>
  <c r="AO958" i="3"/>
  <c r="J958" i="3"/>
  <c r="AO957" i="3"/>
  <c r="J957" i="3"/>
  <c r="AO956" i="3"/>
  <c r="J956" i="3"/>
  <c r="AO955" i="3"/>
  <c r="J955" i="3"/>
  <c r="AO954" i="3"/>
  <c r="J954" i="3"/>
  <c r="AO953" i="3"/>
  <c r="J953" i="3"/>
  <c r="AO952" i="3"/>
  <c r="J952" i="3"/>
  <c r="AO951" i="3"/>
  <c r="J951" i="3"/>
  <c r="AO950" i="3"/>
  <c r="J950" i="3"/>
  <c r="AO949" i="3"/>
  <c r="J949" i="3"/>
  <c r="AO948" i="3"/>
  <c r="J948" i="3"/>
  <c r="AO947" i="3"/>
  <c r="J947" i="3"/>
  <c r="AO946" i="3"/>
  <c r="J946" i="3"/>
  <c r="AO945" i="3"/>
  <c r="J945" i="3"/>
  <c r="AO944" i="3"/>
  <c r="J944" i="3"/>
  <c r="AO943" i="3"/>
  <c r="J943" i="3"/>
  <c r="AO942" i="3"/>
  <c r="J942" i="3"/>
  <c r="AO941" i="3"/>
  <c r="J941" i="3"/>
  <c r="AO940" i="3"/>
  <c r="J940" i="3"/>
  <c r="AO939" i="3"/>
  <c r="J939" i="3"/>
  <c r="AO938" i="3"/>
  <c r="J938" i="3"/>
  <c r="AO937" i="3"/>
  <c r="J937" i="3"/>
  <c r="AO936" i="3"/>
  <c r="J936" i="3"/>
  <c r="AO935" i="3"/>
  <c r="J935" i="3"/>
  <c r="AO934" i="3"/>
  <c r="J934" i="3"/>
  <c r="AO933" i="3"/>
  <c r="J933" i="3"/>
  <c r="AO932" i="3"/>
  <c r="J932" i="3"/>
  <c r="AO931" i="3"/>
  <c r="J931" i="3"/>
  <c r="AO930" i="3"/>
  <c r="J930" i="3"/>
  <c r="AO929" i="3"/>
  <c r="J929" i="3"/>
  <c r="AO928" i="3"/>
  <c r="J928" i="3"/>
  <c r="AO927" i="3"/>
  <c r="J927" i="3"/>
  <c r="AO926" i="3"/>
  <c r="J926" i="3"/>
  <c r="AO925" i="3"/>
  <c r="J925" i="3"/>
  <c r="AO924" i="3"/>
  <c r="J924" i="3"/>
  <c r="AO923" i="3"/>
  <c r="J923" i="3"/>
  <c r="AO922" i="3"/>
  <c r="J922" i="3"/>
  <c r="AO921" i="3"/>
  <c r="J921" i="3"/>
  <c r="AO920" i="3"/>
  <c r="J920" i="3"/>
  <c r="AO919" i="3"/>
  <c r="J919" i="3"/>
  <c r="AO918" i="3"/>
  <c r="J918" i="3"/>
  <c r="AO917" i="3"/>
  <c r="J917" i="3"/>
  <c r="AO916" i="3"/>
  <c r="J916" i="3"/>
  <c r="AO915" i="3"/>
  <c r="J915" i="3"/>
  <c r="AO914" i="3"/>
  <c r="J914" i="3"/>
  <c r="AO913" i="3"/>
  <c r="J913" i="3"/>
  <c r="AO912" i="3"/>
  <c r="J912" i="3"/>
  <c r="AO911" i="3"/>
  <c r="J911" i="3"/>
  <c r="AO910" i="3"/>
  <c r="J910" i="3"/>
  <c r="AO909" i="3"/>
  <c r="J909" i="3"/>
  <c r="AO908" i="3"/>
  <c r="J908" i="3"/>
  <c r="AO907" i="3"/>
  <c r="J907" i="3"/>
  <c r="AO906" i="3"/>
  <c r="J906" i="3"/>
  <c r="AO905" i="3"/>
  <c r="J905" i="3"/>
  <c r="AO904" i="3"/>
  <c r="J904" i="3"/>
  <c r="AO903" i="3"/>
  <c r="J903" i="3"/>
  <c r="AO902" i="3"/>
  <c r="J902" i="3"/>
  <c r="AO901" i="3"/>
  <c r="J901" i="3"/>
  <c r="AO900" i="3"/>
  <c r="J900" i="3"/>
  <c r="AO899" i="3"/>
  <c r="J899" i="3"/>
  <c r="AO898" i="3"/>
  <c r="J898" i="3"/>
  <c r="AO897" i="3"/>
  <c r="J897" i="3"/>
  <c r="AO896" i="3"/>
  <c r="J896" i="3"/>
  <c r="AO895" i="3"/>
  <c r="J895" i="3"/>
  <c r="AO894" i="3"/>
  <c r="J894" i="3"/>
  <c r="AO893" i="3"/>
  <c r="J893" i="3"/>
  <c r="AO892" i="3"/>
  <c r="J892" i="3"/>
  <c r="AO891" i="3"/>
  <c r="J891" i="3"/>
  <c r="AO890" i="3"/>
  <c r="J890" i="3"/>
  <c r="AO889" i="3"/>
  <c r="J889" i="3"/>
  <c r="AO888" i="3"/>
  <c r="J888" i="3"/>
  <c r="AO887" i="3"/>
  <c r="J887" i="3"/>
  <c r="AO886" i="3"/>
  <c r="J886" i="3"/>
  <c r="AO885" i="3"/>
  <c r="J885" i="3"/>
  <c r="AO884" i="3"/>
  <c r="J884" i="3"/>
  <c r="AO883" i="3"/>
  <c r="J883" i="3"/>
  <c r="AO882" i="3"/>
  <c r="J882" i="3"/>
  <c r="AO881" i="3"/>
  <c r="J881" i="3"/>
  <c r="AO880" i="3"/>
  <c r="J880" i="3"/>
  <c r="AO879" i="3"/>
  <c r="J879" i="3"/>
  <c r="AO878" i="3"/>
  <c r="J878" i="3"/>
  <c r="AO877" i="3"/>
  <c r="J877" i="3"/>
  <c r="AO876" i="3"/>
  <c r="J876" i="3"/>
  <c r="AO875" i="3"/>
  <c r="J875" i="3"/>
  <c r="AO874" i="3"/>
  <c r="J874" i="3"/>
  <c r="AO873" i="3"/>
  <c r="J873" i="3"/>
  <c r="AO872" i="3"/>
  <c r="J872" i="3"/>
  <c r="AO871" i="3"/>
  <c r="J871" i="3"/>
  <c r="AO870" i="3"/>
  <c r="J870" i="3"/>
  <c r="AO869" i="3"/>
  <c r="J869" i="3"/>
  <c r="AO868" i="3"/>
  <c r="J868" i="3"/>
  <c r="AO867" i="3"/>
  <c r="J867" i="3"/>
  <c r="AO866" i="3"/>
  <c r="J866" i="3"/>
  <c r="AO865" i="3"/>
  <c r="J865" i="3"/>
  <c r="AO864" i="3"/>
  <c r="J864" i="3"/>
  <c r="AO863" i="3"/>
  <c r="J863" i="3"/>
  <c r="AO862" i="3"/>
  <c r="J862" i="3"/>
  <c r="AO861" i="3"/>
  <c r="J861" i="3"/>
  <c r="AO860" i="3"/>
  <c r="J860" i="3"/>
  <c r="AO859" i="3"/>
  <c r="J859" i="3"/>
  <c r="AO858" i="3"/>
  <c r="J858" i="3"/>
  <c r="AO857" i="3"/>
  <c r="J857" i="3"/>
  <c r="AO856" i="3"/>
  <c r="J856" i="3"/>
  <c r="AO855" i="3"/>
  <c r="J855" i="3"/>
  <c r="AO854" i="3"/>
  <c r="J854" i="3"/>
  <c r="AO853" i="3"/>
  <c r="J853" i="3"/>
  <c r="AO852" i="3"/>
  <c r="J852" i="3"/>
  <c r="AO851" i="3"/>
  <c r="J851" i="3"/>
  <c r="AO850" i="3"/>
  <c r="J850" i="3"/>
  <c r="AO849" i="3"/>
  <c r="J849" i="3"/>
  <c r="AO848" i="3"/>
  <c r="J848" i="3"/>
  <c r="AO847" i="3"/>
  <c r="J847" i="3"/>
  <c r="AO846" i="3"/>
  <c r="J846" i="3"/>
  <c r="AO845" i="3"/>
  <c r="J845" i="3"/>
  <c r="AO844" i="3"/>
  <c r="J844" i="3"/>
  <c r="AO843" i="3"/>
  <c r="J843" i="3"/>
  <c r="AO842" i="3"/>
  <c r="J842" i="3"/>
  <c r="AO841" i="3"/>
  <c r="J841" i="3"/>
  <c r="AO840" i="3"/>
  <c r="J840" i="3"/>
  <c r="AO839" i="3"/>
  <c r="J839" i="3"/>
  <c r="AO838" i="3"/>
  <c r="J838" i="3"/>
  <c r="AO837" i="3"/>
  <c r="J837" i="3"/>
  <c r="AO836" i="3"/>
  <c r="J836" i="3"/>
  <c r="AO835" i="3"/>
  <c r="J835" i="3"/>
  <c r="AO834" i="3"/>
  <c r="J834" i="3"/>
  <c r="AO833" i="3"/>
  <c r="J833" i="3"/>
  <c r="AO832" i="3"/>
  <c r="J832" i="3"/>
  <c r="AO831" i="3"/>
  <c r="J831" i="3"/>
  <c r="AO830" i="3"/>
  <c r="J830" i="3"/>
  <c r="AO829" i="3"/>
  <c r="J829" i="3"/>
  <c r="AO828" i="3"/>
  <c r="J828" i="3"/>
  <c r="AO827" i="3"/>
  <c r="J827" i="3"/>
  <c r="AO826" i="3"/>
  <c r="J826" i="3"/>
  <c r="AO825" i="3"/>
  <c r="J825" i="3"/>
  <c r="AO824" i="3"/>
  <c r="J824" i="3"/>
  <c r="AO823" i="3"/>
  <c r="J823" i="3"/>
  <c r="AO822" i="3"/>
  <c r="J822" i="3"/>
  <c r="AO821" i="3"/>
  <c r="J821" i="3"/>
  <c r="AO820" i="3"/>
  <c r="J820" i="3"/>
  <c r="AO819" i="3"/>
  <c r="J819" i="3"/>
  <c r="AO818" i="3"/>
  <c r="J818" i="3"/>
  <c r="AO817" i="3"/>
  <c r="J817" i="3"/>
  <c r="AO816" i="3"/>
  <c r="J816" i="3"/>
  <c r="AO815" i="3"/>
  <c r="J815" i="3"/>
  <c r="AO814" i="3"/>
  <c r="J814" i="3"/>
  <c r="AO813" i="3"/>
  <c r="J813" i="3"/>
  <c r="AO812" i="3"/>
  <c r="J812" i="3"/>
  <c r="AO811" i="3"/>
  <c r="J811" i="3"/>
  <c r="AO810" i="3"/>
  <c r="J810" i="3"/>
  <c r="AO809" i="3"/>
  <c r="J809" i="3"/>
  <c r="AO808" i="3"/>
  <c r="J808" i="3"/>
  <c r="AO807" i="3"/>
  <c r="J807" i="3"/>
  <c r="AO806" i="3"/>
  <c r="J806" i="3"/>
  <c r="AO805" i="3"/>
  <c r="J805" i="3"/>
  <c r="AO804" i="3"/>
  <c r="J804" i="3"/>
  <c r="AO803" i="3"/>
  <c r="J803" i="3"/>
  <c r="AO802" i="3"/>
  <c r="J802" i="3"/>
  <c r="AO801" i="3"/>
  <c r="J801" i="3"/>
  <c r="AO800" i="3"/>
  <c r="J800" i="3"/>
  <c r="AO799" i="3"/>
  <c r="J799" i="3"/>
  <c r="AO798" i="3"/>
  <c r="J798" i="3"/>
  <c r="AO797" i="3"/>
  <c r="J797" i="3"/>
  <c r="AO796" i="3"/>
  <c r="J796" i="3"/>
  <c r="AO795" i="3"/>
  <c r="J795" i="3"/>
  <c r="AO794" i="3"/>
  <c r="J794" i="3"/>
  <c r="AO793" i="3"/>
  <c r="J793" i="3"/>
  <c r="AO792" i="3"/>
  <c r="J792" i="3"/>
  <c r="AO791" i="3"/>
  <c r="J791" i="3"/>
  <c r="AO790" i="3"/>
  <c r="J790" i="3"/>
  <c r="AO789" i="3"/>
  <c r="J789" i="3"/>
  <c r="AO788" i="3"/>
  <c r="J788" i="3"/>
  <c r="AO787" i="3"/>
  <c r="J787" i="3"/>
  <c r="AO786" i="3"/>
  <c r="J786" i="3"/>
  <c r="AO785" i="3"/>
  <c r="J785" i="3"/>
  <c r="AO784" i="3"/>
  <c r="J784" i="3"/>
  <c r="AO783" i="3"/>
  <c r="J783" i="3"/>
  <c r="AO782" i="3"/>
  <c r="J782" i="3"/>
  <c r="AO781" i="3"/>
  <c r="J781" i="3"/>
  <c r="AO780" i="3"/>
  <c r="J780" i="3"/>
  <c r="AO779" i="3"/>
  <c r="J779" i="3"/>
  <c r="AO778" i="3"/>
  <c r="J778" i="3"/>
  <c r="AO777" i="3"/>
  <c r="J777" i="3"/>
  <c r="AO776" i="3"/>
  <c r="J776" i="3"/>
  <c r="AO775" i="3"/>
  <c r="J775" i="3"/>
  <c r="AO774" i="3"/>
  <c r="J774" i="3"/>
  <c r="AO773" i="3"/>
  <c r="J773" i="3"/>
  <c r="AO772" i="3"/>
  <c r="J772" i="3"/>
  <c r="AO771" i="3"/>
  <c r="J771" i="3"/>
  <c r="AO770" i="3"/>
  <c r="J770" i="3"/>
  <c r="AO769" i="3"/>
  <c r="J769" i="3"/>
  <c r="AO768" i="3"/>
  <c r="J768" i="3"/>
  <c r="AO767" i="3"/>
  <c r="J767" i="3"/>
  <c r="AO766" i="3"/>
  <c r="J766" i="3"/>
  <c r="AO765" i="3"/>
  <c r="J765" i="3"/>
  <c r="AO764" i="3"/>
  <c r="J764" i="3"/>
  <c r="AO763" i="3"/>
  <c r="J763" i="3"/>
  <c r="AO762" i="3"/>
  <c r="J762" i="3"/>
  <c r="AO761" i="3"/>
  <c r="J761" i="3"/>
  <c r="AO760" i="3"/>
  <c r="J760" i="3"/>
  <c r="AO759" i="3"/>
  <c r="J759" i="3"/>
  <c r="AO758" i="3"/>
  <c r="J758" i="3"/>
  <c r="AO757" i="3"/>
  <c r="J757" i="3"/>
  <c r="AO756" i="3"/>
  <c r="J756" i="3"/>
  <c r="AO755" i="3"/>
  <c r="J755" i="3"/>
  <c r="AO754" i="3"/>
  <c r="J754" i="3"/>
  <c r="AO753" i="3"/>
  <c r="J753" i="3"/>
  <c r="AO752" i="3"/>
  <c r="J752" i="3"/>
  <c r="AO751" i="3"/>
  <c r="J751" i="3"/>
  <c r="AO750" i="3"/>
  <c r="J750" i="3"/>
  <c r="AO749" i="3"/>
  <c r="J749" i="3"/>
  <c r="AO748" i="3"/>
  <c r="J748" i="3"/>
  <c r="AO747" i="3"/>
  <c r="J747" i="3"/>
  <c r="AO746" i="3"/>
  <c r="J746" i="3"/>
  <c r="AO745" i="3"/>
  <c r="J745" i="3"/>
  <c r="AO744" i="3"/>
  <c r="J744" i="3"/>
  <c r="AO743" i="3"/>
  <c r="J743" i="3"/>
  <c r="AO742" i="3"/>
  <c r="J742" i="3"/>
  <c r="AO741" i="3"/>
  <c r="J741" i="3"/>
  <c r="AO740" i="3"/>
  <c r="J740" i="3"/>
  <c r="AO739" i="3"/>
  <c r="J739" i="3"/>
  <c r="AO738" i="3"/>
  <c r="J738" i="3"/>
  <c r="AO737" i="3"/>
  <c r="J737" i="3"/>
  <c r="AO736" i="3"/>
  <c r="J736" i="3"/>
  <c r="AO735" i="3"/>
  <c r="J735" i="3"/>
  <c r="AO734" i="3"/>
  <c r="J734" i="3"/>
  <c r="AO733" i="3"/>
  <c r="J733" i="3"/>
  <c r="AO732" i="3"/>
  <c r="J732" i="3"/>
  <c r="AO731" i="3"/>
  <c r="J731" i="3"/>
  <c r="AO730" i="3"/>
  <c r="J730" i="3"/>
  <c r="AO729" i="3"/>
  <c r="J729" i="3"/>
  <c r="AO728" i="3"/>
  <c r="J728" i="3"/>
  <c r="AO727" i="3"/>
  <c r="J727" i="3"/>
  <c r="AO726" i="3"/>
  <c r="J726" i="3"/>
  <c r="AO725" i="3"/>
  <c r="J725" i="3"/>
  <c r="AO724" i="3"/>
  <c r="J724" i="3"/>
  <c r="AO723" i="3"/>
  <c r="J723" i="3"/>
  <c r="AO722" i="3"/>
  <c r="J722" i="3"/>
  <c r="AO721" i="3"/>
  <c r="J721" i="3"/>
  <c r="AO720" i="3"/>
  <c r="J720" i="3"/>
  <c r="AO719" i="3"/>
  <c r="J719" i="3"/>
  <c r="AO718" i="3"/>
  <c r="J718" i="3"/>
  <c r="AO717" i="3"/>
  <c r="J717" i="3"/>
  <c r="AO716" i="3"/>
  <c r="J716" i="3"/>
  <c r="AO715" i="3"/>
  <c r="J715" i="3"/>
  <c r="AO714" i="3"/>
  <c r="J714" i="3"/>
  <c r="AO713" i="3"/>
  <c r="J713" i="3"/>
  <c r="AO712" i="3"/>
  <c r="J712" i="3"/>
  <c r="AO711" i="3"/>
  <c r="J711" i="3"/>
  <c r="AO710" i="3"/>
  <c r="J710" i="3"/>
  <c r="AO709" i="3"/>
  <c r="J709" i="3"/>
  <c r="AO708" i="3"/>
  <c r="J708" i="3"/>
  <c r="AO707" i="3"/>
  <c r="J707" i="3"/>
  <c r="AO706" i="3"/>
  <c r="J706" i="3"/>
  <c r="AO705" i="3"/>
  <c r="J705" i="3"/>
  <c r="AO704" i="3"/>
  <c r="J704" i="3"/>
  <c r="AO703" i="3"/>
  <c r="J703" i="3"/>
  <c r="AO702" i="3"/>
  <c r="J702" i="3"/>
  <c r="AO701" i="3"/>
  <c r="J701" i="3"/>
  <c r="AO700" i="3"/>
  <c r="J700" i="3"/>
  <c r="AO699" i="3"/>
  <c r="J699" i="3"/>
  <c r="AO698" i="3"/>
  <c r="J698" i="3"/>
  <c r="AO697" i="3"/>
  <c r="J697" i="3"/>
  <c r="AO696" i="3"/>
  <c r="J696" i="3"/>
  <c r="AO695" i="3"/>
  <c r="J695" i="3"/>
  <c r="AO694" i="3"/>
  <c r="J694" i="3"/>
  <c r="AO693" i="3"/>
  <c r="J693" i="3"/>
  <c r="AO692" i="3"/>
  <c r="J692" i="3"/>
  <c r="AO691" i="3"/>
  <c r="J691" i="3"/>
  <c r="AO690" i="3"/>
  <c r="J690" i="3"/>
  <c r="AO689" i="3"/>
  <c r="J689" i="3"/>
  <c r="AO688" i="3"/>
  <c r="J688" i="3"/>
  <c r="AO687" i="3"/>
  <c r="J687" i="3"/>
  <c r="AO686" i="3"/>
  <c r="J686" i="3"/>
  <c r="AO685" i="3"/>
  <c r="J685" i="3"/>
  <c r="AO684" i="3"/>
  <c r="J684" i="3"/>
  <c r="AO683" i="3"/>
  <c r="J683" i="3"/>
  <c r="AO682" i="3"/>
  <c r="J682" i="3"/>
  <c r="AO681" i="3"/>
  <c r="J681" i="3"/>
  <c r="AO680" i="3"/>
  <c r="J680" i="3"/>
  <c r="AO679" i="3"/>
  <c r="J679" i="3"/>
  <c r="AO678" i="3"/>
  <c r="J678" i="3"/>
  <c r="AO677" i="3"/>
  <c r="J677" i="3"/>
  <c r="AO676" i="3"/>
  <c r="J676" i="3"/>
  <c r="AO675" i="3"/>
  <c r="J675" i="3"/>
  <c r="AO674" i="3"/>
  <c r="J674" i="3"/>
  <c r="AO673" i="3"/>
  <c r="J673" i="3"/>
  <c r="AO672" i="3"/>
  <c r="J672" i="3"/>
  <c r="AO671" i="3"/>
  <c r="J671" i="3"/>
  <c r="AO670" i="3"/>
  <c r="J670" i="3"/>
  <c r="AO669" i="3"/>
  <c r="J669" i="3"/>
  <c r="AO668" i="3"/>
  <c r="J668" i="3"/>
  <c r="AO667" i="3"/>
  <c r="J667" i="3"/>
  <c r="AO666" i="3"/>
  <c r="J666" i="3"/>
  <c r="AO665" i="3"/>
  <c r="J665" i="3"/>
  <c r="AO664" i="3"/>
  <c r="J664" i="3"/>
  <c r="AO663" i="3"/>
  <c r="J663" i="3"/>
  <c r="AO662" i="3"/>
  <c r="J662" i="3"/>
  <c r="AO661" i="3"/>
  <c r="J661" i="3"/>
  <c r="AO660" i="3"/>
  <c r="J660" i="3"/>
  <c r="AO659" i="3"/>
  <c r="J659" i="3"/>
  <c r="AO658" i="3"/>
  <c r="J658" i="3"/>
  <c r="AO657" i="3"/>
  <c r="J657" i="3"/>
  <c r="AO656" i="3"/>
  <c r="J656" i="3"/>
  <c r="AO655" i="3"/>
  <c r="J655" i="3"/>
  <c r="AO654" i="3"/>
  <c r="J654" i="3"/>
  <c r="AO653" i="3"/>
  <c r="J653" i="3"/>
  <c r="AO652" i="3"/>
  <c r="J652" i="3"/>
  <c r="AO651" i="3"/>
  <c r="J651" i="3"/>
  <c r="AO650" i="3"/>
  <c r="J650" i="3"/>
  <c r="AO649" i="3"/>
  <c r="J649" i="3"/>
  <c r="AO648" i="3"/>
  <c r="J648" i="3"/>
  <c r="AO647" i="3"/>
  <c r="J647" i="3"/>
  <c r="AO646" i="3"/>
  <c r="J646" i="3"/>
  <c r="AO645" i="3"/>
  <c r="J645" i="3"/>
  <c r="AO644" i="3"/>
  <c r="J644" i="3"/>
  <c r="AO643" i="3"/>
  <c r="J643" i="3"/>
  <c r="AO642" i="3"/>
  <c r="J642" i="3"/>
  <c r="AO641" i="3"/>
  <c r="J641" i="3"/>
  <c r="AO640" i="3"/>
  <c r="J640" i="3"/>
  <c r="AO639" i="3"/>
  <c r="J639" i="3"/>
  <c r="AO638" i="3"/>
  <c r="J638" i="3"/>
  <c r="AO637" i="3"/>
  <c r="J637" i="3"/>
  <c r="AO636" i="3"/>
  <c r="J636" i="3"/>
  <c r="AO635" i="3"/>
  <c r="J635" i="3"/>
  <c r="AO634" i="3"/>
  <c r="J634" i="3"/>
  <c r="AO633" i="3"/>
  <c r="J633" i="3"/>
  <c r="AO632" i="3"/>
  <c r="J632" i="3"/>
  <c r="AO631" i="3"/>
  <c r="J631" i="3"/>
  <c r="AO630" i="3"/>
  <c r="J630" i="3"/>
  <c r="AO629" i="3"/>
  <c r="J629" i="3"/>
  <c r="AO628" i="3"/>
  <c r="J628" i="3"/>
  <c r="AO627" i="3"/>
  <c r="J627" i="3"/>
  <c r="AO626" i="3"/>
  <c r="J626" i="3"/>
  <c r="AO625" i="3"/>
  <c r="J625" i="3"/>
  <c r="AO624" i="3"/>
  <c r="J624" i="3"/>
  <c r="AO623" i="3"/>
  <c r="J623" i="3"/>
  <c r="AO622" i="3"/>
  <c r="J622" i="3"/>
  <c r="AO621" i="3"/>
  <c r="J621" i="3"/>
  <c r="AO620" i="3"/>
  <c r="J620" i="3"/>
  <c r="AO619" i="3"/>
  <c r="J619" i="3"/>
  <c r="AO618" i="3"/>
  <c r="J618" i="3"/>
  <c r="AO617" i="3"/>
  <c r="J617" i="3"/>
  <c r="AO616" i="3"/>
  <c r="J616" i="3"/>
  <c r="AO615" i="3"/>
  <c r="J615" i="3"/>
  <c r="AO614" i="3"/>
  <c r="J614" i="3"/>
  <c r="AO613" i="3"/>
  <c r="J613" i="3"/>
  <c r="AO612" i="3"/>
  <c r="J612" i="3"/>
  <c r="AO611" i="3"/>
  <c r="J611" i="3"/>
  <c r="AO610" i="3"/>
  <c r="J610" i="3"/>
  <c r="AO609" i="3"/>
  <c r="J609" i="3"/>
  <c r="AO608" i="3"/>
  <c r="J608" i="3"/>
  <c r="AO607" i="3"/>
  <c r="J607" i="3"/>
  <c r="AO606" i="3"/>
  <c r="J606" i="3"/>
  <c r="AO605" i="3"/>
  <c r="J605" i="3"/>
  <c r="AO604" i="3"/>
  <c r="J604" i="3"/>
  <c r="AO603" i="3"/>
  <c r="J603" i="3"/>
  <c r="AO602" i="3"/>
  <c r="J602" i="3"/>
  <c r="AO601" i="3"/>
  <c r="J601" i="3"/>
  <c r="AO600" i="3"/>
  <c r="J600" i="3"/>
  <c r="AO599" i="3"/>
  <c r="J599" i="3"/>
  <c r="AO598" i="3"/>
  <c r="J598" i="3"/>
  <c r="AO597" i="3"/>
  <c r="J597" i="3"/>
  <c r="AO596" i="3"/>
  <c r="J596" i="3"/>
  <c r="AO595" i="3"/>
  <c r="J595" i="3"/>
  <c r="AO594" i="3"/>
  <c r="J594" i="3"/>
  <c r="AO593" i="3"/>
  <c r="J593" i="3"/>
  <c r="AO592" i="3"/>
  <c r="J592" i="3"/>
  <c r="AO591" i="3"/>
  <c r="J591" i="3"/>
  <c r="AO590" i="3"/>
  <c r="J590" i="3"/>
  <c r="AO589" i="3"/>
  <c r="J589" i="3"/>
  <c r="AO588" i="3"/>
  <c r="J588" i="3"/>
  <c r="AO587" i="3"/>
  <c r="J587" i="3"/>
  <c r="AO586" i="3"/>
  <c r="J586" i="3"/>
  <c r="AO585" i="3"/>
  <c r="J585" i="3"/>
  <c r="AO584" i="3"/>
  <c r="J584" i="3"/>
  <c r="AO583" i="3"/>
  <c r="J583" i="3"/>
  <c r="AO582" i="3"/>
  <c r="J582" i="3"/>
  <c r="AO581" i="3"/>
  <c r="J581" i="3"/>
  <c r="AO580" i="3"/>
  <c r="J580" i="3"/>
  <c r="AO579" i="3"/>
  <c r="J579" i="3"/>
  <c r="AO578" i="3"/>
  <c r="J578" i="3"/>
  <c r="AO577" i="3"/>
  <c r="J577" i="3"/>
  <c r="AO576" i="3"/>
  <c r="J576" i="3"/>
  <c r="AO575" i="3"/>
  <c r="J575" i="3"/>
  <c r="AO574" i="3"/>
  <c r="J574" i="3"/>
  <c r="AO573" i="3"/>
  <c r="J573" i="3"/>
  <c r="AO572" i="3"/>
  <c r="J572" i="3"/>
  <c r="AO571" i="3"/>
  <c r="J571" i="3"/>
  <c r="AO570" i="3"/>
  <c r="J570" i="3"/>
  <c r="AO569" i="3"/>
  <c r="J569" i="3"/>
  <c r="AO568" i="3"/>
  <c r="J568" i="3"/>
  <c r="AO567" i="3"/>
  <c r="J567" i="3"/>
  <c r="AO566" i="3"/>
  <c r="J566" i="3"/>
  <c r="AO565" i="3"/>
  <c r="J565" i="3"/>
  <c r="AO564" i="3"/>
  <c r="J564" i="3"/>
  <c r="AO563" i="3"/>
  <c r="J563" i="3"/>
  <c r="AO562" i="3"/>
  <c r="J562" i="3"/>
  <c r="AO561" i="3"/>
  <c r="J561" i="3"/>
  <c r="AO560" i="3"/>
  <c r="J560" i="3"/>
  <c r="AO559" i="3"/>
  <c r="J559" i="3"/>
  <c r="AO558" i="3"/>
  <c r="J558" i="3"/>
  <c r="AO557" i="3"/>
  <c r="J557" i="3"/>
  <c r="AO556" i="3"/>
  <c r="J556" i="3"/>
  <c r="AO555" i="3"/>
  <c r="J555" i="3"/>
  <c r="AO554" i="3"/>
  <c r="J554" i="3"/>
  <c r="AO553" i="3"/>
  <c r="J553" i="3"/>
  <c r="AO552" i="3"/>
  <c r="J552" i="3"/>
  <c r="AO551" i="3"/>
  <c r="J551" i="3"/>
  <c r="AO550" i="3"/>
  <c r="J550" i="3"/>
  <c r="AO549" i="3"/>
  <c r="J549" i="3"/>
  <c r="AO548" i="3"/>
  <c r="J548" i="3"/>
  <c r="AO547" i="3"/>
  <c r="J547" i="3"/>
  <c r="AO546" i="3"/>
  <c r="J546" i="3"/>
  <c r="AO545" i="3"/>
  <c r="J545" i="3"/>
  <c r="AO544" i="3"/>
  <c r="J544" i="3"/>
  <c r="AO543" i="3"/>
  <c r="J543" i="3"/>
  <c r="AO542" i="3"/>
  <c r="J542" i="3"/>
  <c r="AO541" i="3"/>
  <c r="J541" i="3"/>
  <c r="AO540" i="3"/>
  <c r="J540" i="3"/>
  <c r="AO539" i="3"/>
  <c r="J539" i="3"/>
  <c r="AO538" i="3"/>
  <c r="J538" i="3"/>
  <c r="AO537" i="3"/>
  <c r="J537" i="3"/>
  <c r="AO536" i="3"/>
  <c r="J536" i="3"/>
  <c r="AO535" i="3"/>
  <c r="J535" i="3"/>
  <c r="AO534" i="3"/>
  <c r="J534" i="3"/>
  <c r="AO533" i="3"/>
  <c r="J533" i="3"/>
  <c r="AO532" i="3"/>
  <c r="J532" i="3"/>
  <c r="AO531" i="3"/>
  <c r="J531" i="3"/>
  <c r="AO530" i="3"/>
  <c r="J530" i="3"/>
  <c r="AO529" i="3"/>
  <c r="J529" i="3"/>
  <c r="AO528" i="3"/>
  <c r="J528" i="3"/>
  <c r="AO527" i="3"/>
  <c r="J527" i="3"/>
  <c r="AO526" i="3"/>
  <c r="J526" i="3"/>
  <c r="AO525" i="3"/>
  <c r="J525" i="3"/>
  <c r="AO524" i="3"/>
  <c r="J524" i="3"/>
  <c r="AO523" i="3"/>
  <c r="J523" i="3"/>
  <c r="AO522" i="3"/>
  <c r="J522" i="3"/>
  <c r="AO521" i="3"/>
  <c r="J521" i="3"/>
  <c r="AO520" i="3"/>
  <c r="J520" i="3"/>
  <c r="AO519" i="3"/>
  <c r="J519" i="3"/>
  <c r="AO518" i="3"/>
  <c r="J518" i="3"/>
  <c r="AO517" i="3"/>
  <c r="J517" i="3"/>
  <c r="AO516" i="3"/>
  <c r="J516" i="3"/>
  <c r="AO515" i="3"/>
  <c r="J515" i="3"/>
  <c r="AO514" i="3"/>
  <c r="J514" i="3"/>
  <c r="AO513" i="3"/>
  <c r="J513" i="3"/>
  <c r="AO512" i="3"/>
  <c r="J512" i="3"/>
  <c r="AO511" i="3"/>
  <c r="J511" i="3"/>
  <c r="AO510" i="3"/>
  <c r="J510" i="3"/>
  <c r="AO509" i="3"/>
  <c r="J509" i="3"/>
  <c r="AO508" i="3"/>
  <c r="J508" i="3"/>
  <c r="AO507" i="3"/>
  <c r="J507" i="3"/>
  <c r="AO506" i="3"/>
  <c r="J506" i="3"/>
  <c r="AO505" i="3"/>
  <c r="J505" i="3"/>
  <c r="AO504" i="3"/>
  <c r="J504" i="3"/>
  <c r="AO503" i="3"/>
  <c r="J503" i="3"/>
  <c r="AO502" i="3"/>
  <c r="J502" i="3"/>
  <c r="AO501" i="3"/>
  <c r="J501" i="3"/>
  <c r="AO500" i="3"/>
  <c r="J500" i="3"/>
  <c r="AO499" i="3"/>
  <c r="J499" i="3"/>
  <c r="AO498" i="3"/>
  <c r="J498" i="3"/>
  <c r="AO497" i="3"/>
  <c r="J497" i="3"/>
  <c r="AO496" i="3"/>
  <c r="J496" i="3"/>
  <c r="AO495" i="3"/>
  <c r="J495" i="3"/>
  <c r="AO494" i="3"/>
  <c r="J494" i="3"/>
  <c r="AO493" i="3"/>
  <c r="J493" i="3"/>
  <c r="AO492" i="3"/>
  <c r="J492" i="3"/>
  <c r="AO491" i="3"/>
  <c r="J491" i="3"/>
  <c r="AO490" i="3"/>
  <c r="J490" i="3"/>
  <c r="AO489" i="3"/>
  <c r="J489" i="3"/>
  <c r="AO488" i="3"/>
  <c r="J488" i="3"/>
  <c r="AO487" i="3"/>
  <c r="J487" i="3"/>
  <c r="AO486" i="3"/>
  <c r="J486" i="3"/>
  <c r="AO485" i="3"/>
  <c r="J485" i="3"/>
  <c r="AO484" i="3"/>
  <c r="J484" i="3"/>
  <c r="AO483" i="3"/>
  <c r="J483" i="3"/>
  <c r="AO482" i="3"/>
  <c r="J482" i="3"/>
  <c r="AO481" i="3"/>
  <c r="J481" i="3"/>
  <c r="AO480" i="3"/>
  <c r="J480" i="3"/>
  <c r="AO479" i="3"/>
  <c r="J479" i="3"/>
  <c r="AO478" i="3"/>
  <c r="J478" i="3"/>
  <c r="AO477" i="3"/>
  <c r="J477" i="3"/>
  <c r="AO476" i="3"/>
  <c r="J476" i="3"/>
  <c r="AO475" i="3"/>
  <c r="J475" i="3"/>
  <c r="AO474" i="3"/>
  <c r="J474" i="3"/>
  <c r="AO473" i="3"/>
  <c r="J473" i="3"/>
  <c r="AO472" i="3"/>
  <c r="J472" i="3"/>
  <c r="AO471" i="3"/>
  <c r="J471" i="3"/>
  <c r="AO470" i="3"/>
  <c r="J470" i="3"/>
  <c r="AO469" i="3"/>
  <c r="J469" i="3"/>
  <c r="AO468" i="3"/>
  <c r="J468" i="3"/>
  <c r="AO467" i="3"/>
  <c r="J467" i="3"/>
  <c r="AO466" i="3"/>
  <c r="J466" i="3"/>
  <c r="AO465" i="3"/>
  <c r="J465" i="3"/>
  <c r="AO464" i="3"/>
  <c r="J464" i="3"/>
  <c r="AO463" i="3"/>
  <c r="J463" i="3"/>
  <c r="AO462" i="3"/>
  <c r="J462" i="3"/>
  <c r="AO461" i="3"/>
  <c r="J461" i="3"/>
  <c r="AO460" i="3"/>
  <c r="J460" i="3"/>
  <c r="AO459" i="3"/>
  <c r="J459" i="3"/>
  <c r="AO458" i="3"/>
  <c r="J458" i="3"/>
  <c r="AO457" i="3"/>
  <c r="J457" i="3"/>
  <c r="AO456" i="3"/>
  <c r="J456" i="3"/>
  <c r="AO455" i="3"/>
  <c r="J455" i="3"/>
  <c r="AO454" i="3"/>
  <c r="J454" i="3"/>
  <c r="AO453" i="3"/>
  <c r="J453" i="3"/>
  <c r="AO452" i="3"/>
  <c r="J452" i="3"/>
  <c r="AO451" i="3"/>
  <c r="J451" i="3"/>
  <c r="AO450" i="3"/>
  <c r="J450" i="3"/>
  <c r="AO449" i="3"/>
  <c r="J449" i="3"/>
  <c r="AO448" i="3"/>
  <c r="J448" i="3"/>
  <c r="AO447" i="3"/>
  <c r="J447" i="3"/>
  <c r="AO446" i="3"/>
  <c r="J446" i="3"/>
  <c r="AO445" i="3"/>
  <c r="J445" i="3"/>
  <c r="AO444" i="3"/>
  <c r="J444" i="3"/>
  <c r="AO443" i="3"/>
  <c r="J443" i="3"/>
  <c r="AO442" i="3"/>
  <c r="J442" i="3"/>
  <c r="AO441" i="3"/>
  <c r="J441" i="3"/>
  <c r="AO440" i="3"/>
  <c r="J440" i="3"/>
  <c r="AO439" i="3"/>
  <c r="J439" i="3"/>
  <c r="AO438" i="3"/>
  <c r="J438" i="3"/>
  <c r="AO437" i="3"/>
  <c r="J437" i="3"/>
  <c r="AO436" i="3"/>
  <c r="J436" i="3"/>
  <c r="AO435" i="3"/>
  <c r="J435" i="3"/>
  <c r="AO434" i="3"/>
  <c r="J434" i="3"/>
  <c r="AO433" i="3"/>
  <c r="J433" i="3"/>
  <c r="AO432" i="3"/>
  <c r="J432" i="3"/>
  <c r="AO431" i="3"/>
  <c r="J431" i="3"/>
  <c r="AO430" i="3"/>
  <c r="J430" i="3"/>
  <c r="AO429" i="3"/>
  <c r="J429" i="3"/>
  <c r="AO428" i="3"/>
  <c r="J428" i="3"/>
  <c r="AO427" i="3"/>
  <c r="J427" i="3"/>
  <c r="AO426" i="3"/>
  <c r="J426" i="3"/>
  <c r="AO425" i="3"/>
  <c r="J425" i="3"/>
  <c r="AO424" i="3"/>
  <c r="J424" i="3"/>
  <c r="AO423" i="3"/>
  <c r="J423" i="3"/>
  <c r="AO422" i="3"/>
  <c r="J422" i="3"/>
  <c r="AO421" i="3"/>
  <c r="J421" i="3"/>
  <c r="AO420" i="3"/>
  <c r="J420" i="3"/>
  <c r="AO419" i="3"/>
  <c r="J419" i="3"/>
  <c r="AO418" i="3"/>
  <c r="J418" i="3"/>
  <c r="AO417" i="3"/>
  <c r="J417" i="3"/>
  <c r="AO416" i="3"/>
  <c r="J416" i="3"/>
  <c r="AO415" i="3"/>
  <c r="J415" i="3"/>
  <c r="AO414" i="3"/>
  <c r="J414" i="3"/>
  <c r="AO413" i="3"/>
  <c r="J413" i="3"/>
  <c r="AO412" i="3"/>
  <c r="J412" i="3"/>
  <c r="AO411" i="3"/>
  <c r="J411" i="3"/>
  <c r="AO410" i="3"/>
  <c r="J410" i="3"/>
  <c r="AO409" i="3"/>
  <c r="J409" i="3"/>
  <c r="AO408" i="3"/>
  <c r="J408" i="3"/>
  <c r="AO407" i="3"/>
  <c r="J407" i="3"/>
  <c r="AO406" i="3"/>
  <c r="J406" i="3"/>
  <c r="AO405" i="3"/>
  <c r="J405" i="3"/>
  <c r="AO404" i="3"/>
  <c r="J404" i="3"/>
  <c r="AO403" i="3"/>
  <c r="J403" i="3"/>
  <c r="AO402" i="3"/>
  <c r="J402" i="3"/>
  <c r="AO401" i="3"/>
  <c r="J401" i="3"/>
  <c r="AO400" i="3"/>
  <c r="J400" i="3"/>
  <c r="AO399" i="3"/>
  <c r="J399" i="3"/>
  <c r="AO398" i="3"/>
  <c r="J398" i="3"/>
  <c r="AO397" i="3"/>
  <c r="J397" i="3"/>
  <c r="AO396" i="3"/>
  <c r="J396" i="3"/>
  <c r="AO395" i="3"/>
  <c r="J395" i="3"/>
  <c r="AO394" i="3"/>
  <c r="J394" i="3"/>
  <c r="AO393" i="3"/>
  <c r="J393" i="3"/>
  <c r="AO392" i="3"/>
  <c r="J392" i="3"/>
  <c r="AO391" i="3"/>
  <c r="J391" i="3"/>
  <c r="AO390" i="3"/>
  <c r="J390" i="3"/>
  <c r="AO389" i="3"/>
  <c r="J389" i="3"/>
  <c r="AO388" i="3"/>
  <c r="J388" i="3"/>
  <c r="AO387" i="3"/>
  <c r="J387" i="3"/>
  <c r="AO386" i="3"/>
  <c r="J386" i="3"/>
  <c r="AO385" i="3"/>
  <c r="J385" i="3"/>
  <c r="AO384" i="3"/>
  <c r="J384" i="3"/>
  <c r="AO383" i="3"/>
  <c r="J383" i="3"/>
  <c r="AO382" i="3"/>
  <c r="J382" i="3"/>
  <c r="AO381" i="3"/>
  <c r="J381" i="3"/>
  <c r="AO380" i="3"/>
  <c r="J380" i="3"/>
  <c r="AO379" i="3"/>
  <c r="J379" i="3"/>
  <c r="AO378" i="3"/>
  <c r="J378" i="3"/>
  <c r="AO377" i="3"/>
  <c r="J377" i="3"/>
  <c r="AO376" i="3"/>
  <c r="J376" i="3"/>
  <c r="AO375" i="3"/>
  <c r="J375" i="3"/>
  <c r="AO374" i="3"/>
  <c r="J374" i="3"/>
  <c r="AO373" i="3"/>
  <c r="J373" i="3"/>
  <c r="AO372" i="3"/>
  <c r="J372" i="3"/>
  <c r="AO371" i="3"/>
  <c r="J371" i="3"/>
  <c r="AO370" i="3"/>
  <c r="J370" i="3"/>
  <c r="AO369" i="3"/>
  <c r="J369" i="3"/>
  <c r="AO368" i="3"/>
  <c r="J368" i="3"/>
  <c r="AO367" i="3"/>
  <c r="J367" i="3"/>
  <c r="AO366" i="3"/>
  <c r="J366" i="3"/>
  <c r="AO365" i="3"/>
  <c r="J365" i="3"/>
  <c r="AO364" i="3"/>
  <c r="J364" i="3"/>
  <c r="AO363" i="3"/>
  <c r="J363" i="3"/>
  <c r="AO362" i="3"/>
  <c r="J362" i="3"/>
  <c r="AO361" i="3"/>
  <c r="J361" i="3"/>
  <c r="AO360" i="3"/>
  <c r="J360" i="3"/>
  <c r="AO359" i="3"/>
  <c r="J359" i="3"/>
  <c r="AO358" i="3"/>
  <c r="J358" i="3"/>
  <c r="AO357" i="3"/>
  <c r="J357" i="3"/>
  <c r="AO356" i="3"/>
  <c r="J356" i="3"/>
  <c r="AO355" i="3"/>
  <c r="J355" i="3"/>
  <c r="AO354" i="3"/>
  <c r="J354" i="3"/>
  <c r="AO353" i="3"/>
  <c r="J353" i="3"/>
  <c r="AO352" i="3"/>
  <c r="J352" i="3"/>
  <c r="AO351" i="3"/>
  <c r="J351" i="3"/>
  <c r="AO350" i="3"/>
  <c r="J350" i="3"/>
  <c r="AO349" i="3"/>
  <c r="J349" i="3"/>
  <c r="AO348" i="3"/>
  <c r="J348" i="3"/>
  <c r="AO347" i="3"/>
  <c r="J347" i="3"/>
  <c r="AO346" i="3"/>
  <c r="J346" i="3"/>
  <c r="AO345" i="3"/>
  <c r="J345" i="3"/>
  <c r="AO344" i="3"/>
  <c r="J344" i="3"/>
  <c r="AO343" i="3"/>
  <c r="J343" i="3"/>
  <c r="AO342" i="3"/>
  <c r="J342" i="3"/>
  <c r="AO341" i="3"/>
  <c r="J341" i="3"/>
  <c r="AO340" i="3"/>
  <c r="J340" i="3"/>
  <c r="AO339" i="3"/>
  <c r="J339" i="3"/>
  <c r="AO338" i="3"/>
  <c r="J338" i="3"/>
  <c r="AO337" i="3"/>
  <c r="J337" i="3"/>
  <c r="AO336" i="3"/>
  <c r="J336" i="3"/>
  <c r="AO335" i="3"/>
  <c r="J335" i="3"/>
  <c r="AO334" i="3"/>
  <c r="J334" i="3"/>
  <c r="AO333" i="3"/>
  <c r="J333" i="3"/>
  <c r="AO332" i="3"/>
  <c r="J332" i="3"/>
  <c r="AO331" i="3"/>
  <c r="J331" i="3"/>
  <c r="AO330" i="3"/>
  <c r="J330" i="3"/>
  <c r="AO329" i="3"/>
  <c r="J329" i="3"/>
  <c r="AO328" i="3"/>
  <c r="J328" i="3"/>
  <c r="AO327" i="3"/>
  <c r="J327" i="3"/>
  <c r="AO326" i="3"/>
  <c r="J326" i="3"/>
  <c r="AO325" i="3"/>
  <c r="J325" i="3"/>
  <c r="AO324" i="3"/>
  <c r="J324" i="3"/>
  <c r="AO323" i="3"/>
  <c r="J323" i="3"/>
  <c r="AO322" i="3"/>
  <c r="J322" i="3"/>
  <c r="AO321" i="3"/>
  <c r="J321" i="3"/>
  <c r="AO320" i="3"/>
  <c r="J320" i="3"/>
  <c r="AO319" i="3"/>
  <c r="J319" i="3"/>
  <c r="AO318" i="3"/>
  <c r="J318" i="3"/>
  <c r="AO317" i="3"/>
  <c r="J317" i="3"/>
  <c r="AO316" i="3"/>
  <c r="J316" i="3"/>
  <c r="AO315" i="3"/>
  <c r="J315" i="3"/>
  <c r="AO314" i="3"/>
  <c r="J314" i="3"/>
  <c r="AO313" i="3"/>
  <c r="J313" i="3"/>
  <c r="AO312" i="3"/>
  <c r="J312" i="3"/>
  <c r="AO311" i="3"/>
  <c r="J311" i="3"/>
  <c r="AO310" i="3"/>
  <c r="J310" i="3"/>
  <c r="AO309" i="3"/>
  <c r="J309" i="3"/>
  <c r="AO308" i="3"/>
  <c r="J308" i="3"/>
  <c r="AO307" i="3"/>
  <c r="J307" i="3"/>
  <c r="AO306" i="3"/>
  <c r="J306" i="3"/>
  <c r="AO305" i="3"/>
  <c r="J305" i="3"/>
  <c r="AO304" i="3"/>
  <c r="J304" i="3"/>
  <c r="AO303" i="3"/>
  <c r="J303" i="3"/>
  <c r="AO302" i="3"/>
  <c r="J302" i="3"/>
  <c r="AO301" i="3"/>
  <c r="J301" i="3"/>
  <c r="AO300" i="3"/>
  <c r="J300" i="3"/>
  <c r="AO299" i="3"/>
  <c r="J299" i="3"/>
  <c r="AO298" i="3"/>
  <c r="J298" i="3"/>
  <c r="AO297" i="3"/>
  <c r="J297" i="3"/>
  <c r="AO296" i="3"/>
  <c r="J296" i="3"/>
  <c r="AO295" i="3"/>
  <c r="J295" i="3"/>
  <c r="AO294" i="3"/>
  <c r="J294" i="3"/>
  <c r="AO293" i="3"/>
  <c r="J293" i="3"/>
  <c r="AO292" i="3"/>
  <c r="J292" i="3"/>
  <c r="AO291" i="3"/>
  <c r="J291" i="3"/>
  <c r="AO290" i="3"/>
  <c r="J290" i="3"/>
  <c r="AO289" i="3"/>
  <c r="J289" i="3"/>
  <c r="AO288" i="3"/>
  <c r="J288" i="3"/>
  <c r="AO287" i="3"/>
  <c r="J287" i="3"/>
  <c r="AO286" i="3"/>
  <c r="J286" i="3"/>
  <c r="AO285" i="3"/>
  <c r="J285" i="3"/>
  <c r="AO284" i="3"/>
  <c r="J284" i="3"/>
  <c r="AO283" i="3"/>
  <c r="J283" i="3"/>
  <c r="AO282" i="3"/>
  <c r="J282" i="3"/>
  <c r="AO281" i="3"/>
  <c r="J281" i="3"/>
  <c r="AO280" i="3"/>
  <c r="J280" i="3"/>
  <c r="AO279" i="3"/>
  <c r="J279" i="3"/>
  <c r="AO278" i="3"/>
  <c r="J278" i="3"/>
  <c r="AO277" i="3"/>
  <c r="J277" i="3"/>
  <c r="AO276" i="3"/>
  <c r="J276" i="3"/>
  <c r="AO275" i="3"/>
  <c r="J275" i="3"/>
  <c r="AO274" i="3"/>
  <c r="J274" i="3"/>
  <c r="AO273" i="3"/>
  <c r="J273" i="3"/>
  <c r="AO272" i="3"/>
  <c r="J272" i="3"/>
  <c r="AO271" i="3"/>
  <c r="J271" i="3"/>
  <c r="AO270" i="3"/>
  <c r="J270" i="3"/>
  <c r="AO269" i="3"/>
  <c r="J269" i="3"/>
  <c r="AO268" i="3"/>
  <c r="J268" i="3"/>
  <c r="AO267" i="3"/>
  <c r="J267" i="3"/>
  <c r="AO266" i="3"/>
  <c r="J266" i="3"/>
  <c r="AO265" i="3"/>
  <c r="J265" i="3"/>
  <c r="AO264" i="3"/>
  <c r="J264" i="3"/>
  <c r="AO263" i="3"/>
  <c r="J263" i="3"/>
  <c r="AO262" i="3"/>
  <c r="J262" i="3"/>
  <c r="AO261" i="3"/>
  <c r="J261" i="3"/>
  <c r="AO260" i="3"/>
  <c r="J260" i="3"/>
  <c r="AO259" i="3"/>
  <c r="J259" i="3"/>
  <c r="AO258" i="3"/>
  <c r="J258" i="3"/>
  <c r="AO257" i="3"/>
  <c r="J257" i="3"/>
  <c r="AO256" i="3"/>
  <c r="J256" i="3"/>
  <c r="AO255" i="3"/>
  <c r="J255" i="3"/>
  <c r="AO254" i="3"/>
  <c r="J254" i="3"/>
  <c r="AO253" i="3"/>
  <c r="J253" i="3"/>
  <c r="AO252" i="3"/>
  <c r="J252" i="3"/>
  <c r="AO251" i="3"/>
  <c r="J251" i="3"/>
  <c r="AO250" i="3"/>
  <c r="J250" i="3"/>
  <c r="AO249" i="3"/>
  <c r="J249" i="3"/>
  <c r="AO248" i="3"/>
  <c r="J248" i="3"/>
  <c r="AO247" i="3"/>
  <c r="J247" i="3"/>
  <c r="AO246" i="3"/>
  <c r="J246" i="3"/>
  <c r="AO245" i="3"/>
  <c r="J245" i="3"/>
  <c r="AO244" i="3"/>
  <c r="J244" i="3"/>
  <c r="AO243" i="3"/>
  <c r="J243" i="3"/>
  <c r="AO242" i="3"/>
  <c r="J242" i="3"/>
  <c r="AO241" i="3"/>
  <c r="J241" i="3"/>
  <c r="AO240" i="3"/>
  <c r="J240" i="3"/>
  <c r="AO239" i="3"/>
  <c r="J239" i="3"/>
  <c r="AO238" i="3"/>
  <c r="J238" i="3"/>
  <c r="AO237" i="3"/>
  <c r="J237" i="3"/>
  <c r="AO236" i="3"/>
  <c r="J236" i="3"/>
  <c r="AO235" i="3"/>
  <c r="J235" i="3"/>
  <c r="AO234" i="3"/>
  <c r="J234" i="3"/>
  <c r="AO233" i="3"/>
  <c r="J233" i="3"/>
  <c r="AO232" i="3"/>
  <c r="J232" i="3"/>
  <c r="AO231" i="3"/>
  <c r="J231" i="3"/>
  <c r="AO230" i="3"/>
  <c r="J230" i="3"/>
  <c r="AO229" i="3"/>
  <c r="J229" i="3"/>
  <c r="AO228" i="3"/>
  <c r="J228" i="3"/>
  <c r="AO227" i="3"/>
  <c r="J227" i="3"/>
  <c r="AO226" i="3"/>
  <c r="J226" i="3"/>
  <c r="AO225" i="3"/>
  <c r="J225" i="3"/>
  <c r="AO224" i="3"/>
  <c r="J224" i="3"/>
  <c r="AO223" i="3"/>
  <c r="J223" i="3"/>
  <c r="AO222" i="3"/>
  <c r="J222" i="3"/>
  <c r="AO221" i="3"/>
  <c r="J221" i="3"/>
  <c r="AO220" i="3"/>
  <c r="J220" i="3"/>
  <c r="AO219" i="3"/>
  <c r="J219" i="3"/>
  <c r="AO218" i="3"/>
  <c r="J218" i="3"/>
  <c r="AO217" i="3"/>
  <c r="J217" i="3"/>
  <c r="AO216" i="3"/>
  <c r="J216" i="3"/>
  <c r="AO215" i="3"/>
  <c r="J215" i="3"/>
  <c r="AO214" i="3"/>
  <c r="J214" i="3"/>
  <c r="AO213" i="3"/>
  <c r="J213" i="3"/>
  <c r="AO212" i="3"/>
  <c r="J212" i="3"/>
  <c r="AO211" i="3"/>
  <c r="J211" i="3"/>
  <c r="AO210" i="3"/>
  <c r="J210" i="3"/>
  <c r="AO209" i="3"/>
  <c r="J209" i="3"/>
  <c r="AO208" i="3"/>
  <c r="J208" i="3"/>
  <c r="AO207" i="3"/>
  <c r="J207" i="3"/>
  <c r="AO206" i="3"/>
  <c r="J206" i="3"/>
  <c r="AO205" i="3"/>
  <c r="J205" i="3"/>
  <c r="AO204" i="3"/>
  <c r="J204" i="3"/>
  <c r="AO203" i="3"/>
  <c r="J203" i="3"/>
  <c r="AO202" i="3"/>
  <c r="J202" i="3"/>
  <c r="AO201" i="3"/>
  <c r="J201" i="3"/>
  <c r="AO200" i="3"/>
  <c r="J200" i="3"/>
  <c r="AO199" i="3"/>
  <c r="J199" i="3"/>
  <c r="AO198" i="3"/>
  <c r="J198" i="3"/>
  <c r="AO197" i="3"/>
  <c r="J197" i="3"/>
  <c r="AO196" i="3"/>
  <c r="J196" i="3"/>
  <c r="AO195" i="3"/>
  <c r="J195" i="3"/>
  <c r="AO194" i="3"/>
  <c r="J194" i="3"/>
  <c r="AO193" i="3"/>
  <c r="J193" i="3"/>
  <c r="AO192" i="3"/>
  <c r="J192" i="3"/>
  <c r="AO191" i="3"/>
  <c r="J191" i="3"/>
  <c r="AO190" i="3"/>
  <c r="J190" i="3"/>
  <c r="AO189" i="3"/>
  <c r="J189" i="3"/>
  <c r="AO188" i="3"/>
  <c r="J188" i="3"/>
  <c r="AO187" i="3"/>
  <c r="J187" i="3"/>
  <c r="AO186" i="3"/>
  <c r="J186" i="3"/>
  <c r="AO185" i="3"/>
  <c r="J185" i="3"/>
  <c r="AO184" i="3"/>
  <c r="J184" i="3"/>
  <c r="AO183" i="3"/>
  <c r="J183" i="3"/>
  <c r="AO182" i="3"/>
  <c r="J182" i="3"/>
  <c r="AO181" i="3"/>
  <c r="J181" i="3"/>
  <c r="AO180" i="3"/>
  <c r="J180" i="3"/>
  <c r="AO179" i="3"/>
  <c r="J179" i="3"/>
  <c r="AO178" i="3"/>
  <c r="J178" i="3"/>
  <c r="AO177" i="3"/>
  <c r="J177" i="3"/>
  <c r="AO176" i="3"/>
  <c r="J176" i="3"/>
  <c r="AO175" i="3"/>
  <c r="J175" i="3"/>
  <c r="AO174" i="3"/>
  <c r="J174" i="3"/>
  <c r="AO173" i="3"/>
  <c r="J173" i="3"/>
  <c r="AO172" i="3"/>
  <c r="J172" i="3"/>
  <c r="AO171" i="3"/>
  <c r="J171" i="3"/>
  <c r="AO170" i="3"/>
  <c r="J170" i="3"/>
  <c r="AO169" i="3"/>
  <c r="J169" i="3"/>
  <c r="AO168" i="3"/>
  <c r="J168" i="3"/>
  <c r="AO167" i="3"/>
  <c r="J167" i="3"/>
  <c r="AO166" i="3"/>
  <c r="J166" i="3"/>
  <c r="AO165" i="3"/>
  <c r="J165" i="3"/>
  <c r="AO164" i="3"/>
  <c r="J164" i="3"/>
  <c r="AO163" i="3"/>
  <c r="J163" i="3"/>
  <c r="AO162" i="3"/>
  <c r="J162" i="3"/>
  <c r="AO161" i="3"/>
  <c r="J161" i="3"/>
  <c r="AO160" i="3"/>
  <c r="J160" i="3"/>
  <c r="AO159" i="3"/>
  <c r="J159" i="3"/>
  <c r="AO158" i="3"/>
  <c r="J158" i="3"/>
  <c r="AO157" i="3"/>
  <c r="J157" i="3"/>
  <c r="AO156" i="3"/>
  <c r="J156" i="3"/>
  <c r="AO155" i="3"/>
  <c r="J155" i="3"/>
  <c r="AO154" i="3"/>
  <c r="J154" i="3"/>
  <c r="AO153" i="3"/>
  <c r="J153" i="3"/>
  <c r="AO152" i="3"/>
  <c r="J152" i="3"/>
  <c r="AO151" i="3"/>
  <c r="J151" i="3"/>
  <c r="AO150" i="3"/>
  <c r="J150" i="3"/>
  <c r="AO149" i="3"/>
  <c r="J149" i="3"/>
  <c r="AO148" i="3"/>
  <c r="J148" i="3"/>
  <c r="AO147" i="3"/>
  <c r="J147" i="3"/>
  <c r="AO146" i="3"/>
  <c r="J146" i="3"/>
  <c r="AO145" i="3"/>
  <c r="J145" i="3"/>
  <c r="AO144" i="3"/>
  <c r="J144" i="3"/>
  <c r="AO143" i="3"/>
  <c r="J143" i="3"/>
  <c r="AO142" i="3"/>
  <c r="J142" i="3"/>
  <c r="AO141" i="3"/>
  <c r="J141" i="3"/>
  <c r="AO140" i="3"/>
  <c r="J140" i="3"/>
  <c r="AO139" i="3"/>
  <c r="J139" i="3"/>
  <c r="AO138" i="3"/>
  <c r="J138" i="3"/>
  <c r="AO137" i="3"/>
  <c r="J137" i="3"/>
  <c r="AO136" i="3"/>
  <c r="J136" i="3"/>
  <c r="AO135" i="3"/>
  <c r="J135" i="3"/>
  <c r="AO134" i="3"/>
  <c r="J134" i="3"/>
  <c r="AO133" i="3"/>
  <c r="J133" i="3"/>
  <c r="AO132" i="3"/>
  <c r="J132" i="3"/>
  <c r="AO131" i="3"/>
  <c r="J131" i="3"/>
  <c r="AO130" i="3"/>
  <c r="J130" i="3"/>
  <c r="AO129" i="3"/>
  <c r="J129" i="3"/>
  <c r="AO128" i="3"/>
  <c r="J128" i="3"/>
  <c r="AO127" i="3"/>
  <c r="J127" i="3"/>
  <c r="AO126" i="3"/>
  <c r="J126" i="3"/>
  <c r="AO125" i="3"/>
  <c r="J125" i="3"/>
  <c r="AO124" i="3"/>
  <c r="J124" i="3"/>
  <c r="AO123" i="3"/>
  <c r="J123" i="3"/>
  <c r="AO122" i="3"/>
  <c r="J122" i="3"/>
  <c r="AO121" i="3"/>
  <c r="J121" i="3"/>
  <c r="AO120" i="3"/>
  <c r="J120" i="3"/>
  <c r="AO119" i="3"/>
  <c r="J119" i="3"/>
  <c r="AO118" i="3"/>
  <c r="J118" i="3"/>
  <c r="AO117" i="3"/>
  <c r="J117" i="3"/>
  <c r="AO116" i="3"/>
  <c r="J116" i="3"/>
  <c r="AO115" i="3"/>
  <c r="J115" i="3"/>
  <c r="AO114" i="3"/>
  <c r="J114" i="3"/>
  <c r="AO113" i="3"/>
  <c r="J113" i="3"/>
  <c r="AO112" i="3"/>
  <c r="J112" i="3"/>
  <c r="AO111" i="3"/>
  <c r="J111" i="3"/>
  <c r="AO110" i="3"/>
  <c r="J110" i="3"/>
  <c r="AO109" i="3"/>
  <c r="J109" i="3"/>
  <c r="AO108" i="3"/>
  <c r="J108" i="3"/>
  <c r="AO107" i="3"/>
  <c r="J107" i="3"/>
  <c r="AO106" i="3"/>
  <c r="J106" i="3"/>
  <c r="AO105" i="3"/>
  <c r="J105" i="3"/>
  <c r="AO104" i="3"/>
  <c r="J104" i="3"/>
  <c r="AO103" i="3"/>
  <c r="J103" i="3"/>
  <c r="AO102" i="3"/>
  <c r="J102" i="3"/>
  <c r="AO101" i="3"/>
  <c r="J101" i="3"/>
  <c r="AO100" i="3"/>
  <c r="J100" i="3"/>
  <c r="AO99" i="3"/>
  <c r="J99" i="3"/>
  <c r="AO98" i="3"/>
  <c r="J98" i="3"/>
  <c r="AO97" i="3"/>
  <c r="J97" i="3"/>
  <c r="AO96" i="3"/>
  <c r="J96" i="3"/>
  <c r="AO95" i="3"/>
  <c r="J95" i="3"/>
  <c r="AO94" i="3"/>
  <c r="J94" i="3"/>
  <c r="AO93" i="3"/>
  <c r="J93" i="3"/>
  <c r="AO92" i="3"/>
  <c r="J92" i="3"/>
  <c r="AO91" i="3"/>
  <c r="J91" i="3"/>
  <c r="AO90" i="3"/>
  <c r="J90" i="3"/>
  <c r="AO89" i="3"/>
  <c r="J89" i="3"/>
  <c r="AO88" i="3"/>
  <c r="J88" i="3"/>
  <c r="AO87" i="3"/>
  <c r="J87" i="3"/>
  <c r="AO86" i="3"/>
  <c r="J86" i="3"/>
  <c r="AO85" i="3"/>
  <c r="J85" i="3"/>
  <c r="AO84" i="3"/>
  <c r="J84" i="3"/>
  <c r="AO83" i="3"/>
  <c r="J83" i="3"/>
  <c r="AO82" i="3"/>
  <c r="J82" i="3"/>
  <c r="AO81" i="3"/>
  <c r="J81" i="3"/>
  <c r="AO80" i="3"/>
  <c r="J80" i="3"/>
  <c r="AO79" i="3"/>
  <c r="J79" i="3"/>
  <c r="AO78" i="3"/>
  <c r="J78" i="3"/>
  <c r="AO77" i="3"/>
  <c r="J77" i="3"/>
  <c r="AO76" i="3"/>
  <c r="J76" i="3"/>
  <c r="AO75" i="3"/>
  <c r="J75" i="3"/>
  <c r="AO74" i="3"/>
  <c r="J74" i="3"/>
  <c r="AO73" i="3"/>
  <c r="J73" i="3"/>
  <c r="AO72" i="3"/>
  <c r="J72" i="3"/>
  <c r="AO71" i="3"/>
  <c r="J71" i="3"/>
  <c r="AO70" i="3"/>
  <c r="J70" i="3"/>
  <c r="AO69" i="3"/>
  <c r="J69" i="3"/>
  <c r="AO68" i="3"/>
  <c r="J68" i="3"/>
  <c r="AO67" i="3"/>
  <c r="J67" i="3"/>
  <c r="AO66" i="3"/>
  <c r="J66" i="3"/>
  <c r="AO65" i="3"/>
  <c r="J65" i="3"/>
  <c r="AO64" i="3"/>
  <c r="J64" i="3"/>
  <c r="AO63" i="3"/>
  <c r="J63" i="3"/>
  <c r="AO62" i="3"/>
  <c r="J62" i="3"/>
  <c r="AO61" i="3"/>
  <c r="J61" i="3"/>
  <c r="AO60" i="3"/>
  <c r="J60" i="3"/>
  <c r="AO59" i="3"/>
  <c r="J59" i="3"/>
  <c r="AO58" i="3"/>
  <c r="J58" i="3"/>
  <c r="AO57" i="3"/>
  <c r="J57" i="3"/>
  <c r="AO56" i="3"/>
  <c r="J56" i="3"/>
  <c r="AO55" i="3"/>
  <c r="J55" i="3"/>
  <c r="AO54" i="3"/>
  <c r="J54" i="3"/>
  <c r="AO53" i="3"/>
  <c r="J53" i="3"/>
  <c r="AO52" i="3"/>
  <c r="J52" i="3"/>
  <c r="AO51" i="3"/>
  <c r="J51" i="3"/>
  <c r="AO50" i="3"/>
  <c r="J50" i="3"/>
  <c r="AO49" i="3"/>
  <c r="J49" i="3"/>
  <c r="AO48" i="3"/>
  <c r="J48" i="3"/>
  <c r="AO47" i="3"/>
  <c r="J47" i="3"/>
  <c r="AO46" i="3"/>
  <c r="J46" i="3"/>
  <c r="AO45" i="3"/>
  <c r="J45" i="3"/>
  <c r="AO44" i="3"/>
  <c r="J44" i="3"/>
  <c r="AO43" i="3"/>
  <c r="J43" i="3"/>
  <c r="AO42" i="3"/>
  <c r="J42" i="3"/>
  <c r="AO41" i="3"/>
  <c r="J41" i="3"/>
  <c r="AO40" i="3"/>
  <c r="J40" i="3"/>
  <c r="AO39" i="3"/>
  <c r="J39" i="3"/>
  <c r="AO38" i="3"/>
  <c r="J38" i="3"/>
  <c r="AO37" i="3"/>
  <c r="J37" i="3"/>
  <c r="AO36" i="3"/>
  <c r="J36" i="3"/>
  <c r="AO35" i="3"/>
  <c r="J35" i="3"/>
  <c r="AO34" i="3"/>
  <c r="J34" i="3"/>
  <c r="AO33" i="3"/>
  <c r="J33" i="3"/>
  <c r="AO32" i="3"/>
  <c r="J32" i="3"/>
  <c r="AO31" i="3"/>
  <c r="J31" i="3"/>
  <c r="AO30" i="3"/>
  <c r="J30" i="3"/>
  <c r="AO29" i="3"/>
  <c r="J29" i="3"/>
  <c r="AO28" i="3"/>
  <c r="J28" i="3"/>
  <c r="AO27" i="3"/>
  <c r="J27" i="3"/>
  <c r="AO26" i="3"/>
  <c r="J26" i="3"/>
  <c r="AO25" i="3"/>
  <c r="J25" i="3"/>
  <c r="AO24" i="3"/>
  <c r="J24" i="3"/>
  <c r="AO23" i="3"/>
  <c r="J23" i="3"/>
  <c r="AO22" i="3"/>
  <c r="J22" i="3"/>
  <c r="AO21" i="3"/>
  <c r="J21" i="3"/>
  <c r="AO20" i="3"/>
  <c r="J20" i="3"/>
  <c r="AO19" i="3"/>
  <c r="J19" i="3"/>
  <c r="AO18" i="3"/>
  <c r="J18" i="3"/>
  <c r="AO17" i="3"/>
  <c r="J17" i="3"/>
  <c r="AO16" i="3"/>
  <c r="J16" i="3"/>
  <c r="AO15" i="3"/>
  <c r="J15" i="3"/>
  <c r="AO14" i="3"/>
  <c r="J14" i="3"/>
  <c r="AO13" i="3"/>
  <c r="J13" i="3"/>
  <c r="AO12" i="3"/>
  <c r="J12" i="3"/>
  <c r="AO11" i="3"/>
  <c r="J11" i="3"/>
  <c r="AO10" i="3"/>
  <c r="AP10" i="3" s="1"/>
  <c r="I2" i="3"/>
  <c r="E2" i="3"/>
  <c r="D2" i="3"/>
  <c r="C2" i="3"/>
  <c r="B2" i="3"/>
  <c r="AO21" i="2"/>
  <c r="J21" i="2"/>
  <c r="AO20" i="2"/>
  <c r="J20" i="2"/>
  <c r="AO19" i="2"/>
  <c r="J19" i="2"/>
  <c r="AO18" i="2"/>
  <c r="J18" i="2"/>
  <c r="AO17" i="2"/>
  <c r="J17" i="2"/>
  <c r="AO16" i="2"/>
  <c r="J16" i="2"/>
  <c r="AO15" i="2"/>
  <c r="J15" i="2"/>
  <c r="AO14" i="2"/>
  <c r="J14" i="2"/>
  <c r="AO13" i="2"/>
  <c r="J13" i="2"/>
  <c r="AO12" i="2"/>
  <c r="J12" i="2"/>
  <c r="AO11" i="2"/>
  <c r="J11" i="2"/>
  <c r="AO10" i="2"/>
  <c r="AP10" i="2" s="1"/>
  <c r="I2" i="2"/>
  <c r="G2" i="2"/>
  <c r="E2" i="2"/>
  <c r="D2" i="2"/>
  <c r="C2" i="2"/>
  <c r="B2" i="2"/>
  <c r="R36" i="1"/>
  <c r="S36" i="1" s="1"/>
  <c r="U36" i="1" s="1"/>
  <c r="Q36" i="1"/>
  <c r="N36" i="1"/>
  <c r="F2" i="7" s="1"/>
  <c r="R35" i="1"/>
  <c r="S35" i="1" s="1"/>
  <c r="Q35" i="1"/>
  <c r="O35" i="1"/>
  <c r="T34" i="1"/>
  <c r="R34" i="1"/>
  <c r="S34" i="1" s="1"/>
  <c r="Q34" i="1"/>
  <c r="O34" i="1"/>
  <c r="T33" i="1"/>
  <c r="R33" i="1"/>
  <c r="S33" i="1" s="1"/>
  <c r="Q33" i="1"/>
  <c r="O33" i="1"/>
  <c r="N33" i="1" s="1"/>
  <c r="F2" i="4" s="1"/>
  <c r="K10" i="4" s="1"/>
  <c r="T32" i="1"/>
  <c r="R32" i="1"/>
  <c r="S32" i="1" s="1"/>
  <c r="Q32" i="1"/>
  <c r="O32" i="1"/>
  <c r="R31" i="1"/>
  <c r="S31" i="1" s="1"/>
  <c r="U31" i="1" s="1"/>
  <c r="Q31" i="1"/>
  <c r="O31" i="1"/>
  <c r="N31" i="1"/>
  <c r="F2" i="2" s="1"/>
  <c r="K10" i="2" s="1"/>
  <c r="P10" i="1"/>
  <c r="L2" i="7" s="1"/>
  <c r="B6" i="7" s="1"/>
  <c r="P9" i="1"/>
  <c r="H2" i="7" s="1"/>
  <c r="P5" i="1"/>
  <c r="H2" i="2" s="1"/>
  <c r="B5" i="2" s="1"/>
  <c r="U32" i="1" l="1"/>
  <c r="U34" i="1"/>
  <c r="AP11" i="2"/>
  <c r="AP12" i="2" s="1"/>
  <c r="AP13" i="2" s="1"/>
  <c r="AP14" i="2" s="1"/>
  <c r="AP15" i="2" s="1"/>
  <c r="AP16" i="2" s="1"/>
  <c r="AP17" i="2" s="1"/>
  <c r="AP18" i="2" s="1"/>
  <c r="AP19" i="2" s="1"/>
  <c r="AP20" i="2" s="1"/>
  <c r="AP21" i="2" s="1"/>
  <c r="AP11" i="5"/>
  <c r="AP12" i="5" s="1"/>
  <c r="AP13" i="5" s="1"/>
  <c r="AP14" i="5" s="1"/>
  <c r="AP15" i="5" s="1"/>
  <c r="AP16" i="5" s="1"/>
  <c r="I15" i="1"/>
  <c r="AP11" i="7"/>
  <c r="AP12" i="7" s="1"/>
  <c r="AP13" i="7" s="1"/>
  <c r="AP14" i="7" s="1"/>
  <c r="AP15" i="7" s="1"/>
  <c r="AP16" i="7" s="1"/>
  <c r="AP17" i="7" s="1"/>
  <c r="AP18" i="7" s="1"/>
  <c r="AP19" i="7" s="1"/>
  <c r="AP20" i="7" s="1"/>
  <c r="AP21" i="7" s="1"/>
  <c r="AP22" i="7" s="1"/>
  <c r="AP23" i="7" s="1"/>
  <c r="AP24" i="7" s="1"/>
  <c r="AP25" i="7" s="1"/>
  <c r="AP26" i="7" s="1"/>
  <c r="AP27" i="7" s="1"/>
  <c r="AP28" i="7" s="1"/>
  <c r="AP29" i="7" s="1"/>
  <c r="AP30" i="7" s="1"/>
  <c r="AP31" i="7" s="1"/>
  <c r="AP32" i="7" s="1"/>
  <c r="AP33" i="7" s="1"/>
  <c r="AP34" i="7" s="1"/>
  <c r="AP35" i="7" s="1"/>
  <c r="AP36" i="7" s="1"/>
  <c r="AP37" i="7" s="1"/>
  <c r="AP38" i="7" s="1"/>
  <c r="AP39" i="7" s="1"/>
  <c r="AP40" i="7" s="1"/>
  <c r="AP41" i="7" s="1"/>
  <c r="AP42" i="7" s="1"/>
  <c r="AP43" i="7" s="1"/>
  <c r="AP44" i="7" s="1"/>
  <c r="AP45" i="7" s="1"/>
  <c r="AP46" i="7" s="1"/>
  <c r="AP47" i="7" s="1"/>
  <c r="AP48" i="7" s="1"/>
  <c r="AP49" i="7" s="1"/>
  <c r="AP50" i="7" s="1"/>
  <c r="AP51" i="7" s="1"/>
  <c r="AP52" i="7" s="1"/>
  <c r="AP53" i="7" s="1"/>
  <c r="AP54" i="7" s="1"/>
  <c r="AP55" i="7" s="1"/>
  <c r="AP56" i="7" s="1"/>
  <c r="N32" i="1"/>
  <c r="AP11" i="3"/>
  <c r="AP12" i="3" s="1"/>
  <c r="AP13" i="3" s="1"/>
  <c r="AP14" i="3" s="1"/>
  <c r="AP15" i="3" s="1"/>
  <c r="AP16" i="3" s="1"/>
  <c r="AP17" i="3" s="1"/>
  <c r="AP18" i="3" s="1"/>
  <c r="AP19" i="3" s="1"/>
  <c r="AP20" i="3" s="1"/>
  <c r="AP21" i="3" s="1"/>
  <c r="AP22" i="3" s="1"/>
  <c r="AP23" i="3" s="1"/>
  <c r="AP24" i="3" s="1"/>
  <c r="AP25" i="3" s="1"/>
  <c r="AP26" i="3" s="1"/>
  <c r="AP27" i="3" s="1"/>
  <c r="AP28" i="3" s="1"/>
  <c r="AP29" i="3" s="1"/>
  <c r="AP30" i="3" s="1"/>
  <c r="AP31" i="3" s="1"/>
  <c r="AP32" i="3" s="1"/>
  <c r="AP33" i="3" s="1"/>
  <c r="AP34" i="3" s="1"/>
  <c r="AP35" i="3" s="1"/>
  <c r="AP36" i="3" s="1"/>
  <c r="AP37" i="3" s="1"/>
  <c r="AP38" i="3" s="1"/>
  <c r="AP39" i="3" s="1"/>
  <c r="AP40" i="3" s="1"/>
  <c r="AP41" i="3" s="1"/>
  <c r="AP42" i="3" s="1"/>
  <c r="AP43" i="3" s="1"/>
  <c r="AP44" i="3" s="1"/>
  <c r="AP45" i="3" s="1"/>
  <c r="AP46" i="3" s="1"/>
  <c r="AP47" i="3" s="1"/>
  <c r="AP48" i="3" s="1"/>
  <c r="AP49" i="3" s="1"/>
  <c r="AP50" i="3" s="1"/>
  <c r="AP51" i="3" s="1"/>
  <c r="AP52" i="3" s="1"/>
  <c r="AP53" i="3" s="1"/>
  <c r="AP54" i="3" s="1"/>
  <c r="AP55" i="3" s="1"/>
  <c r="AP56" i="3" s="1"/>
  <c r="AP57" i="3" s="1"/>
  <c r="AP58" i="3" s="1"/>
  <c r="AP59" i="3" s="1"/>
  <c r="AP60" i="3" s="1"/>
  <c r="AP61" i="3" s="1"/>
  <c r="AP62" i="3" s="1"/>
  <c r="AP63" i="3" s="1"/>
  <c r="AP64" i="3" s="1"/>
  <c r="AP65" i="3" s="1"/>
  <c r="AP66" i="3" s="1"/>
  <c r="AP67" i="3" s="1"/>
  <c r="AP68" i="3" s="1"/>
  <c r="AP69" i="3" s="1"/>
  <c r="AP70" i="3" s="1"/>
  <c r="AP71" i="3" s="1"/>
  <c r="AP72" i="3" s="1"/>
  <c r="AP73" i="3" s="1"/>
  <c r="AP74" i="3" s="1"/>
  <c r="AP75" i="3" s="1"/>
  <c r="AP76" i="3" s="1"/>
  <c r="AP77" i="3" s="1"/>
  <c r="AP78" i="3" s="1"/>
  <c r="AP79" i="3" s="1"/>
  <c r="AP80" i="3" s="1"/>
  <c r="AP81" i="3" s="1"/>
  <c r="AP82" i="3" s="1"/>
  <c r="AP83" i="3" s="1"/>
  <c r="AP84" i="3" s="1"/>
  <c r="AP85" i="3" s="1"/>
  <c r="AP86" i="3" s="1"/>
  <c r="AP87" i="3" s="1"/>
  <c r="AP88" i="3" s="1"/>
  <c r="AP89" i="3" s="1"/>
  <c r="AP90" i="3" s="1"/>
  <c r="AP91" i="3" s="1"/>
  <c r="AP92" i="3" s="1"/>
  <c r="AP93" i="3" s="1"/>
  <c r="AP94" i="3" s="1"/>
  <c r="AP95" i="3" s="1"/>
  <c r="AP96" i="3" s="1"/>
  <c r="AP97" i="3" s="1"/>
  <c r="AP98" i="3" s="1"/>
  <c r="AP99" i="3" s="1"/>
  <c r="AP100" i="3" s="1"/>
  <c r="AP101" i="3" s="1"/>
  <c r="AP102" i="3" s="1"/>
  <c r="AP103" i="3" s="1"/>
  <c r="AP104" i="3" s="1"/>
  <c r="AP105" i="3" s="1"/>
  <c r="AP106" i="3" s="1"/>
  <c r="AP107" i="3" s="1"/>
  <c r="AP108" i="3" s="1"/>
  <c r="AP109" i="3" s="1"/>
  <c r="AP110" i="3" s="1"/>
  <c r="AP111" i="3" s="1"/>
  <c r="AP112" i="3" s="1"/>
  <c r="AP113" i="3" s="1"/>
  <c r="AP114" i="3" s="1"/>
  <c r="AP115" i="3" s="1"/>
  <c r="AP116" i="3" s="1"/>
  <c r="AP117" i="3" s="1"/>
  <c r="AP118" i="3" s="1"/>
  <c r="AP119" i="3" s="1"/>
  <c r="AP120" i="3" s="1"/>
  <c r="AP121" i="3" s="1"/>
  <c r="AP122" i="3" s="1"/>
  <c r="AP123" i="3" s="1"/>
  <c r="AP124" i="3" s="1"/>
  <c r="AP125" i="3" s="1"/>
  <c r="AP126" i="3" s="1"/>
  <c r="AP127" i="3" s="1"/>
  <c r="AP128" i="3" s="1"/>
  <c r="AP129" i="3" s="1"/>
  <c r="AP130" i="3" s="1"/>
  <c r="AP131" i="3" s="1"/>
  <c r="AP132" i="3" s="1"/>
  <c r="AP133" i="3" s="1"/>
  <c r="AP134" i="3" s="1"/>
  <c r="AP135" i="3" s="1"/>
  <c r="AP136" i="3" s="1"/>
  <c r="AP137" i="3" s="1"/>
  <c r="AP138" i="3" s="1"/>
  <c r="AP139" i="3" s="1"/>
  <c r="AP140" i="3" s="1"/>
  <c r="AP141" i="3" s="1"/>
  <c r="AP142" i="3" s="1"/>
  <c r="AP143" i="3" s="1"/>
  <c r="AP144" i="3" s="1"/>
  <c r="AP145" i="3" s="1"/>
  <c r="AP146" i="3" s="1"/>
  <c r="AP147" i="3" s="1"/>
  <c r="AP148" i="3" s="1"/>
  <c r="AP149" i="3" s="1"/>
  <c r="AP150" i="3" s="1"/>
  <c r="AP151" i="3" s="1"/>
  <c r="AP152" i="3" s="1"/>
  <c r="AP153" i="3" s="1"/>
  <c r="AP154" i="3" s="1"/>
  <c r="AP155" i="3" s="1"/>
  <c r="AP156" i="3" s="1"/>
  <c r="AP157" i="3" s="1"/>
  <c r="AP158" i="3" s="1"/>
  <c r="AP159" i="3" s="1"/>
  <c r="AP160" i="3" s="1"/>
  <c r="AP161" i="3" s="1"/>
  <c r="AP162" i="3" s="1"/>
  <c r="AP163" i="3" s="1"/>
  <c r="AP164" i="3" s="1"/>
  <c r="AP165" i="3" s="1"/>
  <c r="AP166" i="3" s="1"/>
  <c r="AP167" i="3" s="1"/>
  <c r="AP168" i="3" s="1"/>
  <c r="AP169" i="3" s="1"/>
  <c r="AP170" i="3" s="1"/>
  <c r="AP171" i="3" s="1"/>
  <c r="AP172" i="3" s="1"/>
  <c r="AP173" i="3" s="1"/>
  <c r="AP174" i="3" s="1"/>
  <c r="AP175" i="3" s="1"/>
  <c r="AP176" i="3" s="1"/>
  <c r="AP177" i="3" s="1"/>
  <c r="AP178" i="3" s="1"/>
  <c r="AP179" i="3" s="1"/>
  <c r="AP180" i="3" s="1"/>
  <c r="AP181" i="3" s="1"/>
  <c r="AP182" i="3" s="1"/>
  <c r="AP183" i="3" s="1"/>
  <c r="AP184" i="3" s="1"/>
  <c r="AP185" i="3" s="1"/>
  <c r="AP186" i="3" s="1"/>
  <c r="AP187" i="3" s="1"/>
  <c r="AP188" i="3" s="1"/>
  <c r="AP189" i="3" s="1"/>
  <c r="AP190" i="3" s="1"/>
  <c r="AP191" i="3" s="1"/>
  <c r="AP192" i="3" s="1"/>
  <c r="AP193" i="3" s="1"/>
  <c r="AP194" i="3" s="1"/>
  <c r="AP195" i="3" s="1"/>
  <c r="AP196" i="3" s="1"/>
  <c r="AP197" i="3" s="1"/>
  <c r="AP198" i="3" s="1"/>
  <c r="AP199" i="3" s="1"/>
  <c r="AP200" i="3" s="1"/>
  <c r="AP201" i="3" s="1"/>
  <c r="AP202" i="3" s="1"/>
  <c r="AP203" i="3" s="1"/>
  <c r="AP204" i="3" s="1"/>
  <c r="AP205" i="3" s="1"/>
  <c r="AP206" i="3" s="1"/>
  <c r="AP207" i="3" s="1"/>
  <c r="AP208" i="3" s="1"/>
  <c r="AP209" i="3" s="1"/>
  <c r="AP210" i="3" s="1"/>
  <c r="AP211" i="3" s="1"/>
  <c r="AP212" i="3" s="1"/>
  <c r="AP213" i="3" s="1"/>
  <c r="AP214" i="3" s="1"/>
  <c r="AP215" i="3" s="1"/>
  <c r="AP216" i="3" s="1"/>
  <c r="AP217" i="3" s="1"/>
  <c r="AP218" i="3" s="1"/>
  <c r="AP219" i="3" s="1"/>
  <c r="AP220" i="3" s="1"/>
  <c r="AP221" i="3" s="1"/>
  <c r="AP222" i="3" s="1"/>
  <c r="AP223" i="3" s="1"/>
  <c r="AP224" i="3" s="1"/>
  <c r="AP225" i="3" s="1"/>
  <c r="AP226" i="3" s="1"/>
  <c r="AP227" i="3" s="1"/>
  <c r="AP228" i="3" s="1"/>
  <c r="AP229" i="3" s="1"/>
  <c r="AP230" i="3" s="1"/>
  <c r="AP231" i="3" s="1"/>
  <c r="AP232" i="3" s="1"/>
  <c r="AP233" i="3" s="1"/>
  <c r="AP234" i="3" s="1"/>
  <c r="AP235" i="3" s="1"/>
  <c r="AP236" i="3" s="1"/>
  <c r="AP237" i="3" s="1"/>
  <c r="AP238" i="3" s="1"/>
  <c r="AP239" i="3" s="1"/>
  <c r="AP240" i="3" s="1"/>
  <c r="AP241" i="3" s="1"/>
  <c r="AP242" i="3" s="1"/>
  <c r="AP243" i="3" s="1"/>
  <c r="AP244" i="3" s="1"/>
  <c r="AP245" i="3" s="1"/>
  <c r="AP246" i="3" s="1"/>
  <c r="AP247" i="3" s="1"/>
  <c r="AP248" i="3" s="1"/>
  <c r="AP249" i="3" s="1"/>
  <c r="AP250" i="3" s="1"/>
  <c r="AP251" i="3" s="1"/>
  <c r="AP252" i="3" s="1"/>
  <c r="AP253" i="3" s="1"/>
  <c r="AP254" i="3" s="1"/>
  <c r="AP255" i="3" s="1"/>
  <c r="AP256" i="3" s="1"/>
  <c r="AP257" i="3" s="1"/>
  <c r="AP258" i="3" s="1"/>
  <c r="AP259" i="3" s="1"/>
  <c r="AP260" i="3" s="1"/>
  <c r="AP261" i="3" s="1"/>
  <c r="AP262" i="3" s="1"/>
  <c r="AP263" i="3" s="1"/>
  <c r="AP264" i="3" s="1"/>
  <c r="AP265" i="3" s="1"/>
  <c r="AP266" i="3" s="1"/>
  <c r="AP267" i="3" s="1"/>
  <c r="AP268" i="3" s="1"/>
  <c r="AP269" i="3" s="1"/>
  <c r="AP270" i="3" s="1"/>
  <c r="AP271" i="3" s="1"/>
  <c r="AP272" i="3" s="1"/>
  <c r="AP273" i="3" s="1"/>
  <c r="AP274" i="3" s="1"/>
  <c r="AP275" i="3" s="1"/>
  <c r="AP276" i="3" s="1"/>
  <c r="AP277" i="3" s="1"/>
  <c r="AP278" i="3" s="1"/>
  <c r="AP279" i="3" s="1"/>
  <c r="AP280" i="3" s="1"/>
  <c r="AP281" i="3" s="1"/>
  <c r="AP282" i="3" s="1"/>
  <c r="AP283" i="3" s="1"/>
  <c r="AP284" i="3" s="1"/>
  <c r="AP285" i="3" s="1"/>
  <c r="AP286" i="3" s="1"/>
  <c r="AP287" i="3" s="1"/>
  <c r="AP288" i="3" s="1"/>
  <c r="AP289" i="3" s="1"/>
  <c r="AP290" i="3" s="1"/>
  <c r="AP291" i="3" s="1"/>
  <c r="AP292" i="3" s="1"/>
  <c r="AP293" i="3" s="1"/>
  <c r="AP294" i="3" s="1"/>
  <c r="AP295" i="3" s="1"/>
  <c r="AP296" i="3" s="1"/>
  <c r="AP297" i="3" s="1"/>
  <c r="AP298" i="3" s="1"/>
  <c r="AP299" i="3" s="1"/>
  <c r="AP300" i="3" s="1"/>
  <c r="AP301" i="3" s="1"/>
  <c r="AP302" i="3" s="1"/>
  <c r="AP303" i="3" s="1"/>
  <c r="AP304" i="3" s="1"/>
  <c r="AP305" i="3" s="1"/>
  <c r="AP306" i="3" s="1"/>
  <c r="AP307" i="3" s="1"/>
  <c r="AP308" i="3" s="1"/>
  <c r="AP309" i="3" s="1"/>
  <c r="AP310" i="3" s="1"/>
  <c r="AP311" i="3" s="1"/>
  <c r="AP312" i="3" s="1"/>
  <c r="AP313" i="3" s="1"/>
  <c r="AP314" i="3" s="1"/>
  <c r="AP315" i="3" s="1"/>
  <c r="AP316" i="3" s="1"/>
  <c r="AP317" i="3" s="1"/>
  <c r="AP318" i="3" s="1"/>
  <c r="AP319" i="3" s="1"/>
  <c r="AP320" i="3" s="1"/>
  <c r="AP321" i="3" s="1"/>
  <c r="AP322" i="3" s="1"/>
  <c r="AP323" i="3" s="1"/>
  <c r="AP324" i="3" s="1"/>
  <c r="AP325" i="3" s="1"/>
  <c r="AP326" i="3" s="1"/>
  <c r="AP327" i="3" s="1"/>
  <c r="AP328" i="3" s="1"/>
  <c r="AP329" i="3" s="1"/>
  <c r="AP330" i="3" s="1"/>
  <c r="AP331" i="3" s="1"/>
  <c r="AP332" i="3" s="1"/>
  <c r="AP333" i="3" s="1"/>
  <c r="AP334" i="3" s="1"/>
  <c r="AP335" i="3" s="1"/>
  <c r="AP336" i="3" s="1"/>
  <c r="AP337" i="3" s="1"/>
  <c r="AP338" i="3" s="1"/>
  <c r="AP339" i="3" s="1"/>
  <c r="AP340" i="3" s="1"/>
  <c r="AP341" i="3" s="1"/>
  <c r="AP342" i="3" s="1"/>
  <c r="AP343" i="3" s="1"/>
  <c r="AP344" i="3" s="1"/>
  <c r="AP345" i="3" s="1"/>
  <c r="AP346" i="3" s="1"/>
  <c r="AP347" i="3" s="1"/>
  <c r="AP348" i="3" s="1"/>
  <c r="AP349" i="3" s="1"/>
  <c r="AP350" i="3" s="1"/>
  <c r="AP351" i="3" s="1"/>
  <c r="AP352" i="3" s="1"/>
  <c r="AP353" i="3" s="1"/>
  <c r="AP354" i="3" s="1"/>
  <c r="AP355" i="3" s="1"/>
  <c r="AP356" i="3" s="1"/>
  <c r="AP357" i="3" s="1"/>
  <c r="AP358" i="3" s="1"/>
  <c r="AP359" i="3" s="1"/>
  <c r="AP360" i="3" s="1"/>
  <c r="AP361" i="3" s="1"/>
  <c r="AP362" i="3" s="1"/>
  <c r="AP363" i="3" s="1"/>
  <c r="AP364" i="3" s="1"/>
  <c r="AP365" i="3" s="1"/>
  <c r="AP366" i="3" s="1"/>
  <c r="AP367" i="3" s="1"/>
  <c r="AP368" i="3" s="1"/>
  <c r="AP369" i="3" s="1"/>
  <c r="AP370" i="3" s="1"/>
  <c r="AP371" i="3" s="1"/>
  <c r="AP372" i="3" s="1"/>
  <c r="AP373" i="3" s="1"/>
  <c r="AP374" i="3" s="1"/>
  <c r="AP375" i="3" s="1"/>
  <c r="AP376" i="3" s="1"/>
  <c r="AP377" i="3" s="1"/>
  <c r="AP378" i="3" s="1"/>
  <c r="AP379" i="3" s="1"/>
  <c r="AP380" i="3" s="1"/>
  <c r="AP381" i="3" s="1"/>
  <c r="AP382" i="3" s="1"/>
  <c r="AP383" i="3" s="1"/>
  <c r="AP384" i="3" s="1"/>
  <c r="AP385" i="3" s="1"/>
  <c r="AP386" i="3" s="1"/>
  <c r="AP387" i="3" s="1"/>
  <c r="AP388" i="3" s="1"/>
  <c r="AP389" i="3" s="1"/>
  <c r="AP390" i="3" s="1"/>
  <c r="AP391" i="3" s="1"/>
  <c r="AP392" i="3" s="1"/>
  <c r="AP393" i="3" s="1"/>
  <c r="AP394" i="3" s="1"/>
  <c r="AP395" i="3" s="1"/>
  <c r="AP396" i="3" s="1"/>
  <c r="AP397" i="3" s="1"/>
  <c r="AP398" i="3" s="1"/>
  <c r="AP399" i="3" s="1"/>
  <c r="AP400" i="3" s="1"/>
  <c r="AP401" i="3" s="1"/>
  <c r="AP402" i="3" s="1"/>
  <c r="AP403" i="3" s="1"/>
  <c r="AP404" i="3" s="1"/>
  <c r="AP405" i="3" s="1"/>
  <c r="AP406" i="3" s="1"/>
  <c r="AP407" i="3" s="1"/>
  <c r="AP408" i="3" s="1"/>
  <c r="AP409" i="3" s="1"/>
  <c r="AP410" i="3" s="1"/>
  <c r="AP411" i="3" s="1"/>
  <c r="AP412" i="3" s="1"/>
  <c r="AP413" i="3" s="1"/>
  <c r="AP414" i="3" s="1"/>
  <c r="AP415" i="3" s="1"/>
  <c r="AP416" i="3" s="1"/>
  <c r="AP417" i="3" s="1"/>
  <c r="AP418" i="3" s="1"/>
  <c r="AP419" i="3" s="1"/>
  <c r="AP420" i="3" s="1"/>
  <c r="AP421" i="3" s="1"/>
  <c r="AP422" i="3" s="1"/>
  <c r="AP423" i="3" s="1"/>
  <c r="AP424" i="3" s="1"/>
  <c r="AP425" i="3" s="1"/>
  <c r="AP426" i="3" s="1"/>
  <c r="AP427" i="3" s="1"/>
  <c r="AP428" i="3" s="1"/>
  <c r="AP429" i="3" s="1"/>
  <c r="AP430" i="3" s="1"/>
  <c r="AP431" i="3" s="1"/>
  <c r="AP432" i="3" s="1"/>
  <c r="AP433" i="3" s="1"/>
  <c r="AP434" i="3" s="1"/>
  <c r="AP435" i="3" s="1"/>
  <c r="AP436" i="3" s="1"/>
  <c r="AP437" i="3" s="1"/>
  <c r="AP438" i="3" s="1"/>
  <c r="AP439" i="3" s="1"/>
  <c r="AP440" i="3" s="1"/>
  <c r="AP441" i="3" s="1"/>
  <c r="AP442" i="3" s="1"/>
  <c r="AP443" i="3" s="1"/>
  <c r="AP444" i="3" s="1"/>
  <c r="AP445" i="3" s="1"/>
  <c r="AP446" i="3" s="1"/>
  <c r="AP447" i="3" s="1"/>
  <c r="AP448" i="3" s="1"/>
  <c r="AP449" i="3" s="1"/>
  <c r="AP450" i="3" s="1"/>
  <c r="AP451" i="3" s="1"/>
  <c r="AP452" i="3" s="1"/>
  <c r="AP453" i="3" s="1"/>
  <c r="AP454" i="3" s="1"/>
  <c r="AP455" i="3" s="1"/>
  <c r="AP456" i="3" s="1"/>
  <c r="AP457" i="3" s="1"/>
  <c r="AP458" i="3" s="1"/>
  <c r="AP459" i="3" s="1"/>
  <c r="AP460" i="3" s="1"/>
  <c r="AP461" i="3" s="1"/>
  <c r="AP462" i="3" s="1"/>
  <c r="AP463" i="3" s="1"/>
  <c r="AP464" i="3" s="1"/>
  <c r="AP465" i="3" s="1"/>
  <c r="AP466" i="3" s="1"/>
  <c r="AP467" i="3" s="1"/>
  <c r="AP468" i="3" s="1"/>
  <c r="AP469" i="3" s="1"/>
  <c r="AP470" i="3" s="1"/>
  <c r="AP471" i="3" s="1"/>
  <c r="AP472" i="3" s="1"/>
  <c r="AP473" i="3" s="1"/>
  <c r="AP474" i="3" s="1"/>
  <c r="AP475" i="3" s="1"/>
  <c r="AP476" i="3" s="1"/>
  <c r="AP477" i="3" s="1"/>
  <c r="AP478" i="3" s="1"/>
  <c r="AP479" i="3" s="1"/>
  <c r="AP480" i="3" s="1"/>
  <c r="AP481" i="3" s="1"/>
  <c r="AP482" i="3" s="1"/>
  <c r="AP483" i="3" s="1"/>
  <c r="AP484" i="3" s="1"/>
  <c r="AP485" i="3" s="1"/>
  <c r="AP486" i="3" s="1"/>
  <c r="AP487" i="3" s="1"/>
  <c r="AP488" i="3" s="1"/>
  <c r="AP489" i="3" s="1"/>
  <c r="AP490" i="3" s="1"/>
  <c r="AP491" i="3" s="1"/>
  <c r="AP492" i="3" s="1"/>
  <c r="AP493" i="3" s="1"/>
  <c r="AP494" i="3" s="1"/>
  <c r="AP495" i="3" s="1"/>
  <c r="AP496" i="3" s="1"/>
  <c r="AP497" i="3" s="1"/>
  <c r="AP498" i="3" s="1"/>
  <c r="AP499" i="3" s="1"/>
  <c r="AP500" i="3" s="1"/>
  <c r="AP501" i="3" s="1"/>
  <c r="AP502" i="3" s="1"/>
  <c r="AP503" i="3" s="1"/>
  <c r="AP504" i="3" s="1"/>
  <c r="AP505" i="3" s="1"/>
  <c r="AP506" i="3" s="1"/>
  <c r="AP507" i="3" s="1"/>
  <c r="AP508" i="3" s="1"/>
  <c r="AP509" i="3" s="1"/>
  <c r="AP510" i="3" s="1"/>
  <c r="AP511" i="3" s="1"/>
  <c r="AP512" i="3" s="1"/>
  <c r="AP513" i="3" s="1"/>
  <c r="AP514" i="3" s="1"/>
  <c r="AP515" i="3" s="1"/>
  <c r="AP516" i="3" s="1"/>
  <c r="AP517" i="3" s="1"/>
  <c r="AP518" i="3" s="1"/>
  <c r="AP519" i="3" s="1"/>
  <c r="AP520" i="3" s="1"/>
  <c r="AP521" i="3" s="1"/>
  <c r="AP522" i="3" s="1"/>
  <c r="AP523" i="3" s="1"/>
  <c r="AP524" i="3" s="1"/>
  <c r="AP525" i="3" s="1"/>
  <c r="AP526" i="3" s="1"/>
  <c r="AP527" i="3" s="1"/>
  <c r="AP528" i="3" s="1"/>
  <c r="AP529" i="3" s="1"/>
  <c r="AP530" i="3" s="1"/>
  <c r="AP531" i="3" s="1"/>
  <c r="AP532" i="3" s="1"/>
  <c r="AP533" i="3" s="1"/>
  <c r="AP534" i="3" s="1"/>
  <c r="AP535" i="3" s="1"/>
  <c r="AP536" i="3" s="1"/>
  <c r="AP537" i="3" s="1"/>
  <c r="AP538" i="3" s="1"/>
  <c r="AP539" i="3" s="1"/>
  <c r="AP540" i="3" s="1"/>
  <c r="AP541" i="3" s="1"/>
  <c r="AP542" i="3" s="1"/>
  <c r="AP543" i="3" s="1"/>
  <c r="AP544" i="3" s="1"/>
  <c r="AP545" i="3" s="1"/>
  <c r="AP546" i="3" s="1"/>
  <c r="AP547" i="3" s="1"/>
  <c r="AP548" i="3" s="1"/>
  <c r="AP549" i="3" s="1"/>
  <c r="AP550" i="3" s="1"/>
  <c r="AP551" i="3" s="1"/>
  <c r="AP552" i="3" s="1"/>
  <c r="AP553" i="3" s="1"/>
  <c r="AP554" i="3" s="1"/>
  <c r="AP555" i="3" s="1"/>
  <c r="AP556" i="3" s="1"/>
  <c r="AP557" i="3" s="1"/>
  <c r="AP558" i="3" s="1"/>
  <c r="AP559" i="3" s="1"/>
  <c r="AP560" i="3" s="1"/>
  <c r="AP561" i="3" s="1"/>
  <c r="AP562" i="3" s="1"/>
  <c r="AP563" i="3" s="1"/>
  <c r="AP564" i="3" s="1"/>
  <c r="AP565" i="3" s="1"/>
  <c r="AP566" i="3" s="1"/>
  <c r="AP567" i="3" s="1"/>
  <c r="AP568" i="3" s="1"/>
  <c r="AP569" i="3" s="1"/>
  <c r="AP570" i="3" s="1"/>
  <c r="AP571" i="3" s="1"/>
  <c r="AP572" i="3" s="1"/>
  <c r="AP573" i="3" s="1"/>
  <c r="AP574" i="3" s="1"/>
  <c r="AP575" i="3" s="1"/>
  <c r="AP576" i="3" s="1"/>
  <c r="AP577" i="3" s="1"/>
  <c r="AP578" i="3" s="1"/>
  <c r="AP579" i="3" s="1"/>
  <c r="AP580" i="3" s="1"/>
  <c r="AP581" i="3" s="1"/>
  <c r="AP582" i="3" s="1"/>
  <c r="AP583" i="3" s="1"/>
  <c r="AP584" i="3" s="1"/>
  <c r="AP585" i="3" s="1"/>
  <c r="AP586" i="3" s="1"/>
  <c r="AP587" i="3" s="1"/>
  <c r="AP588" i="3" s="1"/>
  <c r="AP589" i="3" s="1"/>
  <c r="AP590" i="3" s="1"/>
  <c r="AP591" i="3" s="1"/>
  <c r="AP592" i="3" s="1"/>
  <c r="AP593" i="3" s="1"/>
  <c r="AP594" i="3" s="1"/>
  <c r="AP595" i="3" s="1"/>
  <c r="AP596" i="3" s="1"/>
  <c r="AP597" i="3" s="1"/>
  <c r="AP598" i="3" s="1"/>
  <c r="AP599" i="3" s="1"/>
  <c r="AP600" i="3" s="1"/>
  <c r="AP601" i="3" s="1"/>
  <c r="AP602" i="3" s="1"/>
  <c r="AP603" i="3" s="1"/>
  <c r="AP604" i="3" s="1"/>
  <c r="AP605" i="3" s="1"/>
  <c r="AP606" i="3" s="1"/>
  <c r="AP607" i="3" s="1"/>
  <c r="AP608" i="3" s="1"/>
  <c r="AP609" i="3" s="1"/>
  <c r="AP610" i="3" s="1"/>
  <c r="AP611" i="3" s="1"/>
  <c r="AP612" i="3" s="1"/>
  <c r="AP613" i="3" s="1"/>
  <c r="AP614" i="3" s="1"/>
  <c r="AP615" i="3" s="1"/>
  <c r="AP616" i="3" s="1"/>
  <c r="AP617" i="3" s="1"/>
  <c r="AP618" i="3" s="1"/>
  <c r="AP619" i="3" s="1"/>
  <c r="AP620" i="3" s="1"/>
  <c r="AP621" i="3" s="1"/>
  <c r="AP622" i="3" s="1"/>
  <c r="AP623" i="3" s="1"/>
  <c r="AP624" i="3" s="1"/>
  <c r="AP625" i="3" s="1"/>
  <c r="AP626" i="3" s="1"/>
  <c r="AP627" i="3" s="1"/>
  <c r="AP628" i="3" s="1"/>
  <c r="AP629" i="3" s="1"/>
  <c r="AP630" i="3" s="1"/>
  <c r="AP631" i="3" s="1"/>
  <c r="AP632" i="3" s="1"/>
  <c r="AP633" i="3" s="1"/>
  <c r="AP634" i="3" s="1"/>
  <c r="AP635" i="3" s="1"/>
  <c r="AP636" i="3" s="1"/>
  <c r="AP637" i="3" s="1"/>
  <c r="AP638" i="3" s="1"/>
  <c r="AP639" i="3" s="1"/>
  <c r="AP640" i="3" s="1"/>
  <c r="AP641" i="3" s="1"/>
  <c r="AP642" i="3" s="1"/>
  <c r="AP643" i="3" s="1"/>
  <c r="AP644" i="3" s="1"/>
  <c r="AP645" i="3" s="1"/>
  <c r="AP646" i="3" s="1"/>
  <c r="AP647" i="3" s="1"/>
  <c r="AP648" i="3" s="1"/>
  <c r="AP649" i="3" s="1"/>
  <c r="AP650" i="3" s="1"/>
  <c r="AP651" i="3" s="1"/>
  <c r="AP652" i="3" s="1"/>
  <c r="AP653" i="3" s="1"/>
  <c r="AP654" i="3" s="1"/>
  <c r="AP655" i="3" s="1"/>
  <c r="AP656" i="3" s="1"/>
  <c r="AP657" i="3" s="1"/>
  <c r="AP658" i="3" s="1"/>
  <c r="AP659" i="3" s="1"/>
  <c r="AP660" i="3" s="1"/>
  <c r="AP661" i="3" s="1"/>
  <c r="AP662" i="3" s="1"/>
  <c r="AP663" i="3" s="1"/>
  <c r="AP664" i="3" s="1"/>
  <c r="AP665" i="3" s="1"/>
  <c r="AP666" i="3" s="1"/>
  <c r="AP667" i="3" s="1"/>
  <c r="AP668" i="3" s="1"/>
  <c r="AP669" i="3" s="1"/>
  <c r="AP670" i="3" s="1"/>
  <c r="AP671" i="3" s="1"/>
  <c r="AP672" i="3" s="1"/>
  <c r="AP673" i="3" s="1"/>
  <c r="AP674" i="3" s="1"/>
  <c r="AP675" i="3" s="1"/>
  <c r="AP676" i="3" s="1"/>
  <c r="AP677" i="3" s="1"/>
  <c r="AP678" i="3" s="1"/>
  <c r="AP679" i="3" s="1"/>
  <c r="AP680" i="3" s="1"/>
  <c r="AP681" i="3" s="1"/>
  <c r="AP682" i="3" s="1"/>
  <c r="AP683" i="3" s="1"/>
  <c r="AP684" i="3" s="1"/>
  <c r="AP685" i="3" s="1"/>
  <c r="AP686" i="3" s="1"/>
  <c r="AP687" i="3" s="1"/>
  <c r="AP688" i="3" s="1"/>
  <c r="AP689" i="3" s="1"/>
  <c r="AP690" i="3" s="1"/>
  <c r="AP691" i="3" s="1"/>
  <c r="AP692" i="3" s="1"/>
  <c r="AP693" i="3" s="1"/>
  <c r="AP694" i="3" s="1"/>
  <c r="AP695" i="3" s="1"/>
  <c r="AP696" i="3" s="1"/>
  <c r="AP697" i="3" s="1"/>
  <c r="AP698" i="3" s="1"/>
  <c r="AP699" i="3" s="1"/>
  <c r="AP700" i="3" s="1"/>
  <c r="AP701" i="3" s="1"/>
  <c r="AP702" i="3" s="1"/>
  <c r="AP703" i="3" s="1"/>
  <c r="AP704" i="3" s="1"/>
  <c r="AP705" i="3" s="1"/>
  <c r="AP706" i="3" s="1"/>
  <c r="AP707" i="3" s="1"/>
  <c r="AP708" i="3" s="1"/>
  <c r="AP709" i="3" s="1"/>
  <c r="AP710" i="3" s="1"/>
  <c r="AP711" i="3" s="1"/>
  <c r="AP712" i="3" s="1"/>
  <c r="AP713" i="3" s="1"/>
  <c r="AP714" i="3" s="1"/>
  <c r="AP715" i="3" s="1"/>
  <c r="AP716" i="3" s="1"/>
  <c r="AP717" i="3" s="1"/>
  <c r="AP718" i="3" s="1"/>
  <c r="AP719" i="3" s="1"/>
  <c r="AP720" i="3" s="1"/>
  <c r="AP721" i="3" s="1"/>
  <c r="AP722" i="3" s="1"/>
  <c r="AP723" i="3" s="1"/>
  <c r="AP724" i="3" s="1"/>
  <c r="AP725" i="3" s="1"/>
  <c r="AP726" i="3" s="1"/>
  <c r="AP727" i="3" s="1"/>
  <c r="AP728" i="3" s="1"/>
  <c r="AP729" i="3" s="1"/>
  <c r="AP730" i="3" s="1"/>
  <c r="AP731" i="3" s="1"/>
  <c r="AP732" i="3" s="1"/>
  <c r="AP733" i="3" s="1"/>
  <c r="AP734" i="3" s="1"/>
  <c r="AP735" i="3" s="1"/>
  <c r="AP736" i="3" s="1"/>
  <c r="AP737" i="3" s="1"/>
  <c r="AP738" i="3" s="1"/>
  <c r="AP739" i="3" s="1"/>
  <c r="AP740" i="3" s="1"/>
  <c r="AP741" i="3" s="1"/>
  <c r="AP742" i="3" s="1"/>
  <c r="AP743" i="3" s="1"/>
  <c r="AP744" i="3" s="1"/>
  <c r="AP745" i="3" s="1"/>
  <c r="AP746" i="3" s="1"/>
  <c r="AP747" i="3" s="1"/>
  <c r="AP748" i="3" s="1"/>
  <c r="AP749" i="3" s="1"/>
  <c r="AP750" i="3" s="1"/>
  <c r="AP751" i="3" s="1"/>
  <c r="AP752" i="3" s="1"/>
  <c r="AP753" i="3" s="1"/>
  <c r="AP754" i="3" s="1"/>
  <c r="AP755" i="3" s="1"/>
  <c r="AP756" i="3" s="1"/>
  <c r="AP757" i="3" s="1"/>
  <c r="AP758" i="3" s="1"/>
  <c r="AP759" i="3" s="1"/>
  <c r="AP760" i="3" s="1"/>
  <c r="AP761" i="3" s="1"/>
  <c r="AP762" i="3" s="1"/>
  <c r="AP763" i="3" s="1"/>
  <c r="AP764" i="3" s="1"/>
  <c r="AP765" i="3" s="1"/>
  <c r="AP766" i="3" s="1"/>
  <c r="AP767" i="3" s="1"/>
  <c r="AP768" i="3" s="1"/>
  <c r="AP769" i="3" s="1"/>
  <c r="AP770" i="3" s="1"/>
  <c r="AP771" i="3" s="1"/>
  <c r="AP772" i="3" s="1"/>
  <c r="AP773" i="3" s="1"/>
  <c r="AP774" i="3" s="1"/>
  <c r="AP775" i="3" s="1"/>
  <c r="AP776" i="3" s="1"/>
  <c r="AP777" i="3" s="1"/>
  <c r="AP778" i="3" s="1"/>
  <c r="AP779" i="3" s="1"/>
  <c r="AP780" i="3" s="1"/>
  <c r="AP781" i="3" s="1"/>
  <c r="AP782" i="3" s="1"/>
  <c r="AP783" i="3" s="1"/>
  <c r="AP784" i="3" s="1"/>
  <c r="AP785" i="3" s="1"/>
  <c r="AP786" i="3" s="1"/>
  <c r="AP787" i="3" s="1"/>
  <c r="AP788" i="3" s="1"/>
  <c r="AP789" i="3" s="1"/>
  <c r="AP790" i="3" s="1"/>
  <c r="AP791" i="3" s="1"/>
  <c r="AP792" i="3" s="1"/>
  <c r="AP793" i="3" s="1"/>
  <c r="AP794" i="3" s="1"/>
  <c r="AP795" i="3" s="1"/>
  <c r="AP796" i="3" s="1"/>
  <c r="AP797" i="3" s="1"/>
  <c r="AP798" i="3" s="1"/>
  <c r="AP799" i="3" s="1"/>
  <c r="AP800" i="3" s="1"/>
  <c r="AP801" i="3" s="1"/>
  <c r="AP802" i="3" s="1"/>
  <c r="AP803" i="3" s="1"/>
  <c r="AP804" i="3" s="1"/>
  <c r="AP805" i="3" s="1"/>
  <c r="AP806" i="3" s="1"/>
  <c r="AP807" i="3" s="1"/>
  <c r="AP808" i="3" s="1"/>
  <c r="AP809" i="3" s="1"/>
  <c r="AP810" i="3" s="1"/>
  <c r="AP811" i="3" s="1"/>
  <c r="AP812" i="3" s="1"/>
  <c r="AP813" i="3" s="1"/>
  <c r="AP814" i="3" s="1"/>
  <c r="AP815" i="3" s="1"/>
  <c r="AP816" i="3" s="1"/>
  <c r="AP817" i="3" s="1"/>
  <c r="AP818" i="3" s="1"/>
  <c r="AP819" i="3" s="1"/>
  <c r="AP820" i="3" s="1"/>
  <c r="AP821" i="3" s="1"/>
  <c r="AP822" i="3" s="1"/>
  <c r="AP823" i="3" s="1"/>
  <c r="AP824" i="3" s="1"/>
  <c r="AP825" i="3" s="1"/>
  <c r="AP826" i="3" s="1"/>
  <c r="AP827" i="3" s="1"/>
  <c r="AP828" i="3" s="1"/>
  <c r="AP829" i="3" s="1"/>
  <c r="AP830" i="3" s="1"/>
  <c r="AP831" i="3" s="1"/>
  <c r="AP832" i="3" s="1"/>
  <c r="AP833" i="3" s="1"/>
  <c r="AP834" i="3" s="1"/>
  <c r="AP835" i="3" s="1"/>
  <c r="AP836" i="3" s="1"/>
  <c r="AP837" i="3" s="1"/>
  <c r="AP838" i="3" s="1"/>
  <c r="AP839" i="3" s="1"/>
  <c r="AP840" i="3" s="1"/>
  <c r="AP841" i="3" s="1"/>
  <c r="AP842" i="3" s="1"/>
  <c r="AP843" i="3" s="1"/>
  <c r="AP844" i="3" s="1"/>
  <c r="AP845" i="3" s="1"/>
  <c r="AP846" i="3" s="1"/>
  <c r="AP847" i="3" s="1"/>
  <c r="AP848" i="3" s="1"/>
  <c r="AP849" i="3" s="1"/>
  <c r="AP850" i="3" s="1"/>
  <c r="AP851" i="3" s="1"/>
  <c r="AP852" i="3" s="1"/>
  <c r="AP853" i="3" s="1"/>
  <c r="AP854" i="3" s="1"/>
  <c r="AP855" i="3" s="1"/>
  <c r="AP856" i="3" s="1"/>
  <c r="AP857" i="3" s="1"/>
  <c r="AP858" i="3" s="1"/>
  <c r="AP859" i="3" s="1"/>
  <c r="AP860" i="3" s="1"/>
  <c r="AP861" i="3" s="1"/>
  <c r="AP862" i="3" s="1"/>
  <c r="AP863" i="3" s="1"/>
  <c r="AP864" i="3" s="1"/>
  <c r="AP865" i="3" s="1"/>
  <c r="AP866" i="3" s="1"/>
  <c r="AP867" i="3" s="1"/>
  <c r="AP868" i="3" s="1"/>
  <c r="AP869" i="3" s="1"/>
  <c r="AP870" i="3" s="1"/>
  <c r="AP871" i="3" s="1"/>
  <c r="AP872" i="3" s="1"/>
  <c r="AP873" i="3" s="1"/>
  <c r="AP874" i="3" s="1"/>
  <c r="AP875" i="3" s="1"/>
  <c r="AP876" i="3" s="1"/>
  <c r="AP877" i="3" s="1"/>
  <c r="AP878" i="3" s="1"/>
  <c r="AP879" i="3" s="1"/>
  <c r="AP880" i="3" s="1"/>
  <c r="AP881" i="3" s="1"/>
  <c r="AP882" i="3" s="1"/>
  <c r="AP883" i="3" s="1"/>
  <c r="AP884" i="3" s="1"/>
  <c r="AP885" i="3" s="1"/>
  <c r="AP886" i="3" s="1"/>
  <c r="AP887" i="3" s="1"/>
  <c r="AP888" i="3" s="1"/>
  <c r="AP889" i="3" s="1"/>
  <c r="AP890" i="3" s="1"/>
  <c r="AP891" i="3" s="1"/>
  <c r="AP892" i="3" s="1"/>
  <c r="AP893" i="3" s="1"/>
  <c r="AP894" i="3" s="1"/>
  <c r="AP895" i="3" s="1"/>
  <c r="AP896" i="3" s="1"/>
  <c r="AP897" i="3" s="1"/>
  <c r="AP898" i="3" s="1"/>
  <c r="AP899" i="3" s="1"/>
  <c r="AP900" i="3" s="1"/>
  <c r="AP901" i="3" s="1"/>
  <c r="AP902" i="3" s="1"/>
  <c r="AP903" i="3" s="1"/>
  <c r="AP904" i="3" s="1"/>
  <c r="AP905" i="3" s="1"/>
  <c r="AP906" i="3" s="1"/>
  <c r="AP907" i="3" s="1"/>
  <c r="AP908" i="3" s="1"/>
  <c r="AP909" i="3" s="1"/>
  <c r="AP910" i="3" s="1"/>
  <c r="AP911" i="3" s="1"/>
  <c r="AP912" i="3" s="1"/>
  <c r="AP913" i="3" s="1"/>
  <c r="AP914" i="3" s="1"/>
  <c r="AP915" i="3" s="1"/>
  <c r="AP916" i="3" s="1"/>
  <c r="AP917" i="3" s="1"/>
  <c r="AP918" i="3" s="1"/>
  <c r="AP919" i="3" s="1"/>
  <c r="AP920" i="3" s="1"/>
  <c r="AP921" i="3" s="1"/>
  <c r="AP922" i="3" s="1"/>
  <c r="AP923" i="3" s="1"/>
  <c r="AP924" i="3" s="1"/>
  <c r="AP925" i="3" s="1"/>
  <c r="AP926" i="3" s="1"/>
  <c r="AP927" i="3" s="1"/>
  <c r="AP928" i="3" s="1"/>
  <c r="AP929" i="3" s="1"/>
  <c r="AP930" i="3" s="1"/>
  <c r="AP931" i="3" s="1"/>
  <c r="AP932" i="3" s="1"/>
  <c r="AP933" i="3" s="1"/>
  <c r="AP934" i="3" s="1"/>
  <c r="AP935" i="3" s="1"/>
  <c r="AP936" i="3" s="1"/>
  <c r="AP937" i="3" s="1"/>
  <c r="AP938" i="3" s="1"/>
  <c r="AP939" i="3" s="1"/>
  <c r="AP940" i="3" s="1"/>
  <c r="AP941" i="3" s="1"/>
  <c r="AP942" i="3" s="1"/>
  <c r="AP943" i="3" s="1"/>
  <c r="AP944" i="3" s="1"/>
  <c r="AP945" i="3" s="1"/>
  <c r="AP946" i="3" s="1"/>
  <c r="AP947" i="3" s="1"/>
  <c r="AP948" i="3" s="1"/>
  <c r="AP949" i="3" s="1"/>
  <c r="AP950" i="3" s="1"/>
  <c r="AP951" i="3" s="1"/>
  <c r="AP952" i="3" s="1"/>
  <c r="AP953" i="3" s="1"/>
  <c r="AP954" i="3" s="1"/>
  <c r="AP955" i="3" s="1"/>
  <c r="AP956" i="3" s="1"/>
  <c r="AP957" i="3" s="1"/>
  <c r="AP958" i="3" s="1"/>
  <c r="AP959" i="3" s="1"/>
  <c r="AP960" i="3" s="1"/>
  <c r="AP961" i="3" s="1"/>
  <c r="AP962" i="3" s="1"/>
  <c r="AP963" i="3" s="1"/>
  <c r="AP964" i="3" s="1"/>
  <c r="AP965" i="3" s="1"/>
  <c r="AP966" i="3" s="1"/>
  <c r="AP967" i="3" s="1"/>
  <c r="AP968" i="3" s="1"/>
  <c r="AP969" i="3" s="1"/>
  <c r="AP970" i="3" s="1"/>
  <c r="AP971" i="3" s="1"/>
  <c r="AP972" i="3" s="1"/>
  <c r="AP973" i="3" s="1"/>
  <c r="AP974" i="3" s="1"/>
  <c r="AP975" i="3" s="1"/>
  <c r="AP976" i="3" s="1"/>
  <c r="AP977" i="3" s="1"/>
  <c r="AP978" i="3" s="1"/>
  <c r="AP979" i="3" s="1"/>
  <c r="AP980" i="3" s="1"/>
  <c r="AP981" i="3" s="1"/>
  <c r="AP982" i="3" s="1"/>
  <c r="AP983" i="3" s="1"/>
  <c r="AP984" i="3" s="1"/>
  <c r="AP985" i="3" s="1"/>
  <c r="AP986" i="3" s="1"/>
  <c r="AP987" i="3" s="1"/>
  <c r="AP988" i="3" s="1"/>
  <c r="AP989" i="3" s="1"/>
  <c r="AP990" i="3" s="1"/>
  <c r="AP991" i="3" s="1"/>
  <c r="AP992" i="3" s="1"/>
  <c r="AP993" i="3" s="1"/>
  <c r="AP994" i="3" s="1"/>
  <c r="AP995" i="3" s="1"/>
  <c r="AP996" i="3" s="1"/>
  <c r="AP997" i="3" s="1"/>
  <c r="AP998" i="3" s="1"/>
  <c r="AP999" i="3" s="1"/>
  <c r="AP1000" i="3" s="1"/>
  <c r="AP1001" i="3" s="1"/>
  <c r="AP1002" i="3" s="1"/>
  <c r="AP1003" i="3" s="1"/>
  <c r="AP1004" i="3" s="1"/>
  <c r="AP1005" i="3" s="1"/>
  <c r="AP1006" i="3" s="1"/>
  <c r="AP1007" i="3" s="1"/>
  <c r="AP1008" i="3" s="1"/>
  <c r="AP1009" i="3" s="1"/>
  <c r="AP1010" i="3" s="1"/>
  <c r="AP1011" i="3" s="1"/>
  <c r="AP1012" i="3" s="1"/>
  <c r="AP1013" i="3" s="1"/>
  <c r="AP1014" i="3" s="1"/>
  <c r="AP1015" i="3" s="1"/>
  <c r="AP1016" i="3" s="1"/>
  <c r="AP1017" i="3" s="1"/>
  <c r="AP1018" i="3" s="1"/>
  <c r="AP1019" i="3" s="1"/>
  <c r="AP1020" i="3" s="1"/>
  <c r="AP1021" i="3" s="1"/>
  <c r="AP1022" i="3" s="1"/>
  <c r="AP1023" i="3" s="1"/>
  <c r="AP1024" i="3" s="1"/>
  <c r="AP1025" i="3" s="1"/>
  <c r="AP1026" i="3" s="1"/>
  <c r="AP1027" i="3" s="1"/>
  <c r="AP1028" i="3" s="1"/>
  <c r="AP1029" i="3" s="1"/>
  <c r="AP1030" i="3" s="1"/>
  <c r="AP1031" i="3" s="1"/>
  <c r="AP1032" i="3" s="1"/>
  <c r="AP1033" i="3" s="1"/>
  <c r="AP1034" i="3" s="1"/>
  <c r="AP1035" i="3" s="1"/>
  <c r="AP1036" i="3" s="1"/>
  <c r="AP1037" i="3" s="1"/>
  <c r="AP1038" i="3" s="1"/>
  <c r="AP1039" i="3" s="1"/>
  <c r="AP1040" i="3" s="1"/>
  <c r="AP1041" i="3" s="1"/>
  <c r="AP1042" i="3" s="1"/>
  <c r="AP1043" i="3" s="1"/>
  <c r="AP1044" i="3" s="1"/>
  <c r="AP1045" i="3" s="1"/>
  <c r="AP1046" i="3" s="1"/>
  <c r="AP1047" i="3" s="1"/>
  <c r="AP1048" i="3" s="1"/>
  <c r="AP1049" i="3" s="1"/>
  <c r="AP1050" i="3" s="1"/>
  <c r="AP1051" i="3" s="1"/>
  <c r="AP1052" i="3" s="1"/>
  <c r="AP1053" i="3" s="1"/>
  <c r="AP1054" i="3" s="1"/>
  <c r="AP1055" i="3" s="1"/>
  <c r="AP1056" i="3" s="1"/>
  <c r="AP1057" i="3" s="1"/>
  <c r="AP1058" i="3" s="1"/>
  <c r="AP1059" i="3" s="1"/>
  <c r="AP1060" i="3" s="1"/>
  <c r="AP1061" i="3" s="1"/>
  <c r="AP1062" i="3" s="1"/>
  <c r="AP1063" i="3" s="1"/>
  <c r="AP1064" i="3" s="1"/>
  <c r="AP1065" i="3" s="1"/>
  <c r="AP1066" i="3" s="1"/>
  <c r="AP1067" i="3" s="1"/>
  <c r="AP1068" i="3" s="1"/>
  <c r="AP1069" i="3" s="1"/>
  <c r="AP1070" i="3" s="1"/>
  <c r="AP1071" i="3" s="1"/>
  <c r="AP1072" i="3" s="1"/>
  <c r="AP1073" i="3" s="1"/>
  <c r="AP1074" i="3" s="1"/>
  <c r="AP1075" i="3" s="1"/>
  <c r="AP1076" i="3" s="1"/>
  <c r="AP1077" i="3" s="1"/>
  <c r="AP1078" i="3" s="1"/>
  <c r="AP1079" i="3" s="1"/>
  <c r="AP1080" i="3" s="1"/>
  <c r="AP1081" i="3" s="1"/>
  <c r="AP1082" i="3" s="1"/>
  <c r="AP1083" i="3" s="1"/>
  <c r="AP1084" i="3" s="1"/>
  <c r="AP1085" i="3" s="1"/>
  <c r="AP1086" i="3" s="1"/>
  <c r="AP1087" i="3" s="1"/>
  <c r="AP1088" i="3" s="1"/>
  <c r="AP1089" i="3" s="1"/>
  <c r="AP1090" i="3" s="1"/>
  <c r="AP1091" i="3" s="1"/>
  <c r="AP1092" i="3" s="1"/>
  <c r="AP1093" i="3" s="1"/>
  <c r="AP1094" i="3" s="1"/>
  <c r="AP1095" i="3" s="1"/>
  <c r="AP1096" i="3" s="1"/>
  <c r="AP1097" i="3" s="1"/>
  <c r="AP1098" i="3" s="1"/>
  <c r="AP1099" i="3" s="1"/>
  <c r="AP1100" i="3" s="1"/>
  <c r="AP1101" i="3" s="1"/>
  <c r="AP1102" i="3" s="1"/>
  <c r="AP1103" i="3" s="1"/>
  <c r="AP1104" i="3" s="1"/>
  <c r="AP1105" i="3" s="1"/>
  <c r="AP1106" i="3" s="1"/>
  <c r="AP1107" i="3" s="1"/>
  <c r="AP1108" i="3" s="1"/>
  <c r="AP1109" i="3" s="1"/>
  <c r="AP1110" i="3" s="1"/>
  <c r="AP1111" i="3" s="1"/>
  <c r="AP1112" i="3" s="1"/>
  <c r="AP1113" i="3" s="1"/>
  <c r="AP1114" i="3" s="1"/>
  <c r="AP1115" i="3" s="1"/>
  <c r="AP1116" i="3" s="1"/>
  <c r="AP1117" i="3" s="1"/>
  <c r="AP1118" i="3" s="1"/>
  <c r="AP1119" i="3" s="1"/>
  <c r="AP1120" i="3" s="1"/>
  <c r="AP1121" i="3" s="1"/>
  <c r="AP1122" i="3" s="1"/>
  <c r="AP1123" i="3" s="1"/>
  <c r="AP1124" i="3" s="1"/>
  <c r="AP1125" i="3" s="1"/>
  <c r="AP1126" i="3" s="1"/>
  <c r="AP1127" i="3" s="1"/>
  <c r="AP1128" i="3" s="1"/>
  <c r="AP1129" i="3" s="1"/>
  <c r="AP1130" i="3" s="1"/>
  <c r="AP1131" i="3" s="1"/>
  <c r="AP1132" i="3" s="1"/>
  <c r="AP1133" i="3" s="1"/>
  <c r="AP1134" i="3" s="1"/>
  <c r="AP1135" i="3" s="1"/>
  <c r="AP1136" i="3" s="1"/>
  <c r="AP1137" i="3" s="1"/>
  <c r="AP1138" i="3" s="1"/>
  <c r="AP1139" i="3" s="1"/>
  <c r="AP1140" i="3" s="1"/>
  <c r="AP1141" i="3" s="1"/>
  <c r="AP1142" i="3" s="1"/>
  <c r="AP1143" i="3" s="1"/>
  <c r="AP1144" i="3" s="1"/>
  <c r="AP1145" i="3" s="1"/>
  <c r="AP1146" i="3" s="1"/>
  <c r="AP1147" i="3" s="1"/>
  <c r="AP1148" i="3" s="1"/>
  <c r="AP1149" i="3" s="1"/>
  <c r="AP1150" i="3" s="1"/>
  <c r="AP1151" i="3" s="1"/>
  <c r="AP1152" i="3" s="1"/>
  <c r="AP1153" i="3" s="1"/>
  <c r="AP1154" i="3" s="1"/>
  <c r="AP1155" i="3" s="1"/>
  <c r="AP1156" i="3" s="1"/>
  <c r="AP1157" i="3" s="1"/>
  <c r="AP1158" i="3" s="1"/>
  <c r="AP1159" i="3" s="1"/>
  <c r="AP1160" i="3" s="1"/>
  <c r="AP1161" i="3" s="1"/>
  <c r="AP1162" i="3" s="1"/>
  <c r="AP1163" i="3" s="1"/>
  <c r="AP1164" i="3" s="1"/>
  <c r="AP1165" i="3" s="1"/>
  <c r="AP1166" i="3" s="1"/>
  <c r="AP1167" i="3" s="1"/>
  <c r="AP1168" i="3" s="1"/>
  <c r="AP1169" i="3" s="1"/>
  <c r="AP1170" i="3" s="1"/>
  <c r="AP1171" i="3" s="1"/>
  <c r="AP1172" i="3" s="1"/>
  <c r="AP1173" i="3" s="1"/>
  <c r="AP1174" i="3" s="1"/>
  <c r="AP1175" i="3" s="1"/>
  <c r="AP1176" i="3" s="1"/>
  <c r="AP1177" i="3" s="1"/>
  <c r="AP1178" i="3" s="1"/>
  <c r="AP1179" i="3" s="1"/>
  <c r="AP1180" i="3" s="1"/>
  <c r="AP1181" i="3" s="1"/>
  <c r="AP1182" i="3" s="1"/>
  <c r="AP1183" i="3" s="1"/>
  <c r="AP1184" i="3" s="1"/>
  <c r="AP1185" i="3" s="1"/>
  <c r="AP1186" i="3" s="1"/>
  <c r="AP1187" i="3" s="1"/>
  <c r="AP1188" i="3" s="1"/>
  <c r="AP1189" i="3" s="1"/>
  <c r="AP1190" i="3" s="1"/>
  <c r="AP1191" i="3" s="1"/>
  <c r="AP1192" i="3" s="1"/>
  <c r="AP1193" i="3" s="1"/>
  <c r="AP1194" i="3" s="1"/>
  <c r="AP1195" i="3" s="1"/>
  <c r="AP1196" i="3" s="1"/>
  <c r="AP1197" i="3" s="1"/>
  <c r="AP1198" i="3" s="1"/>
  <c r="AP1199" i="3" s="1"/>
  <c r="AP1200" i="3" s="1"/>
  <c r="AP1201" i="3" s="1"/>
  <c r="AP1202" i="3" s="1"/>
  <c r="AP1203" i="3" s="1"/>
  <c r="AP1204" i="3" s="1"/>
  <c r="AP1205" i="3" s="1"/>
  <c r="AP1206" i="3" s="1"/>
  <c r="AP1207" i="3" s="1"/>
  <c r="AP1208" i="3" s="1"/>
  <c r="AP1209" i="3" s="1"/>
  <c r="AP1210" i="3" s="1"/>
  <c r="AP1211" i="3" s="1"/>
  <c r="AP1212" i="3" s="1"/>
  <c r="AP1213" i="3" s="1"/>
  <c r="AP1214" i="3" s="1"/>
  <c r="AP1215" i="3" s="1"/>
  <c r="AP1216" i="3" s="1"/>
  <c r="AP1217" i="3" s="1"/>
  <c r="AP1218" i="3" s="1"/>
  <c r="AP1219" i="3" s="1"/>
  <c r="AP1220" i="3" s="1"/>
  <c r="AP1221" i="3" s="1"/>
  <c r="AP1222" i="3" s="1"/>
  <c r="AP1223" i="3" s="1"/>
  <c r="AP1224" i="3" s="1"/>
  <c r="AP1225" i="3" s="1"/>
  <c r="AP1226" i="3" s="1"/>
  <c r="AP1227" i="3" s="1"/>
  <c r="AP1228" i="3" s="1"/>
  <c r="AP1229" i="3" s="1"/>
  <c r="AP1230" i="3" s="1"/>
  <c r="AP1231" i="3" s="1"/>
  <c r="AP1232" i="3" s="1"/>
  <c r="AP1233" i="3" s="1"/>
  <c r="AP1234" i="3" s="1"/>
  <c r="AP1235" i="3" s="1"/>
  <c r="AP1236" i="3" s="1"/>
  <c r="AP1237" i="3" s="1"/>
  <c r="AP1238" i="3" s="1"/>
  <c r="AP1239" i="3" s="1"/>
  <c r="AP1240" i="3" s="1"/>
  <c r="AP1241" i="3" s="1"/>
  <c r="AP1242" i="3" s="1"/>
  <c r="AP1243" i="3" s="1"/>
  <c r="AP1244" i="3" s="1"/>
  <c r="AP1245" i="3" s="1"/>
  <c r="AP1246" i="3" s="1"/>
  <c r="AP1247" i="3" s="1"/>
  <c r="AP1248" i="3" s="1"/>
  <c r="AP1249" i="3" s="1"/>
  <c r="AP1250" i="3" s="1"/>
  <c r="AP1251" i="3" s="1"/>
  <c r="AP1252" i="3" s="1"/>
  <c r="AP1253" i="3" s="1"/>
  <c r="AP1254" i="3" s="1"/>
  <c r="AP1255" i="3" s="1"/>
  <c r="AP1256" i="3" s="1"/>
  <c r="AP1257" i="3" s="1"/>
  <c r="AP1258" i="3" s="1"/>
  <c r="AP1259" i="3" s="1"/>
  <c r="AP1260" i="3" s="1"/>
  <c r="AP1261" i="3" s="1"/>
  <c r="AP1262" i="3" s="1"/>
  <c r="AP1263" i="3" s="1"/>
  <c r="AP1264" i="3" s="1"/>
  <c r="AP1265" i="3" s="1"/>
  <c r="AP1266" i="3" s="1"/>
  <c r="AP1267" i="3" s="1"/>
  <c r="AP1268" i="3" s="1"/>
  <c r="AP1269" i="3" s="1"/>
  <c r="AP1270" i="3" s="1"/>
  <c r="AP1271" i="3" s="1"/>
  <c r="AP1272" i="3" s="1"/>
  <c r="AP1273" i="3" s="1"/>
  <c r="AP1274" i="3" s="1"/>
  <c r="AP1275" i="3" s="1"/>
  <c r="AP1276" i="3" s="1"/>
  <c r="AP1277" i="3" s="1"/>
  <c r="AP1278" i="3" s="1"/>
  <c r="AP1279" i="3" s="1"/>
  <c r="AP1280" i="3" s="1"/>
  <c r="AP1281" i="3" s="1"/>
  <c r="AP1282" i="3" s="1"/>
  <c r="AP1283" i="3" s="1"/>
  <c r="AP1284" i="3" s="1"/>
  <c r="AP1285" i="3" s="1"/>
  <c r="AP1286" i="3" s="1"/>
  <c r="AP1287" i="3" s="1"/>
  <c r="AP1288" i="3" s="1"/>
  <c r="AP1289" i="3" s="1"/>
  <c r="AP1290" i="3" s="1"/>
  <c r="AP1291" i="3" s="1"/>
  <c r="AP1292" i="3" s="1"/>
  <c r="AP1293" i="3" s="1"/>
  <c r="AP1294" i="3" s="1"/>
  <c r="AP1295" i="3" s="1"/>
  <c r="AP1296" i="3" s="1"/>
  <c r="AP1297" i="3" s="1"/>
  <c r="AP1298" i="3" s="1"/>
  <c r="AP1299" i="3" s="1"/>
  <c r="AP1300" i="3" s="1"/>
  <c r="AP1301" i="3" s="1"/>
  <c r="AP1302" i="3" s="1"/>
  <c r="AP1303" i="3" s="1"/>
  <c r="AP1304" i="3" s="1"/>
  <c r="AP1305" i="3" s="1"/>
  <c r="AP1306" i="3" s="1"/>
  <c r="AP1307" i="3" s="1"/>
  <c r="AP1308" i="3" s="1"/>
  <c r="AP1309" i="3" s="1"/>
  <c r="AP1310" i="3" s="1"/>
  <c r="AP1311" i="3" s="1"/>
  <c r="AP1312" i="3" s="1"/>
  <c r="AP1313" i="3" s="1"/>
  <c r="AP1314" i="3" s="1"/>
  <c r="AP1315" i="3" s="1"/>
  <c r="AP1316" i="3" s="1"/>
  <c r="AP1317" i="3" s="1"/>
  <c r="AP1318" i="3" s="1"/>
  <c r="AP1319" i="3" s="1"/>
  <c r="AP1320" i="3" s="1"/>
  <c r="AP1321" i="3" s="1"/>
  <c r="AP1322" i="3" s="1"/>
  <c r="AP1323" i="3" s="1"/>
  <c r="AP1324" i="3" s="1"/>
  <c r="AP1325" i="3" s="1"/>
  <c r="AP1326" i="3" s="1"/>
  <c r="AP1327" i="3" s="1"/>
  <c r="AP1328" i="3" s="1"/>
  <c r="AP1329" i="3" s="1"/>
  <c r="AP1330" i="3" s="1"/>
  <c r="AP1331" i="3" s="1"/>
  <c r="AP1332" i="3" s="1"/>
  <c r="AP1333" i="3" s="1"/>
  <c r="AP1334" i="3" s="1"/>
  <c r="AP1335" i="3" s="1"/>
  <c r="AP1336" i="3" s="1"/>
  <c r="AP1337" i="3" s="1"/>
  <c r="AP1338" i="3" s="1"/>
  <c r="AP1339" i="3" s="1"/>
  <c r="AP1340" i="3" s="1"/>
  <c r="AP1341" i="3" s="1"/>
  <c r="AP1342" i="3" s="1"/>
  <c r="AP1343" i="3" s="1"/>
  <c r="AP1344" i="3" s="1"/>
  <c r="AP1345" i="3" s="1"/>
  <c r="AP1346" i="3" s="1"/>
  <c r="AP1347" i="3" s="1"/>
  <c r="AP1348" i="3" s="1"/>
  <c r="AP1349" i="3" s="1"/>
  <c r="AP1350" i="3" s="1"/>
  <c r="AP1351" i="3" s="1"/>
  <c r="AP1352" i="3" s="1"/>
  <c r="AP1353" i="3" s="1"/>
  <c r="AP1354" i="3" s="1"/>
  <c r="AP1355" i="3" s="1"/>
  <c r="AP1356" i="3" s="1"/>
  <c r="AP1357" i="3" s="1"/>
  <c r="AP1358" i="3" s="1"/>
  <c r="AP1359" i="3" s="1"/>
  <c r="AP1360" i="3" s="1"/>
  <c r="AP1361" i="3" s="1"/>
  <c r="AP1362" i="3" s="1"/>
  <c r="AP1363" i="3" s="1"/>
  <c r="AP1364" i="3" s="1"/>
  <c r="AP1365" i="3" s="1"/>
  <c r="AP1366" i="3" s="1"/>
  <c r="AP1367" i="3" s="1"/>
  <c r="AP1368" i="3" s="1"/>
  <c r="AP1369" i="3" s="1"/>
  <c r="AP1370" i="3" s="1"/>
  <c r="AP1371" i="3" s="1"/>
  <c r="AP1372" i="3" s="1"/>
  <c r="AP1373" i="3" s="1"/>
  <c r="AP1374" i="3" s="1"/>
  <c r="AP1375" i="3" s="1"/>
  <c r="AP1376" i="3" s="1"/>
  <c r="AP1377" i="3" s="1"/>
  <c r="AP1378" i="3" s="1"/>
  <c r="AP1379" i="3" s="1"/>
  <c r="AP1380" i="3" s="1"/>
  <c r="AP1381" i="3" s="1"/>
  <c r="AP1382" i="3" s="1"/>
  <c r="AP1383" i="3" s="1"/>
  <c r="AP1384" i="3" s="1"/>
  <c r="AP1385" i="3" s="1"/>
  <c r="AP1386" i="3" s="1"/>
  <c r="AP1387" i="3" s="1"/>
  <c r="AP1388" i="3" s="1"/>
  <c r="AP1389" i="3" s="1"/>
  <c r="AP1390" i="3" s="1"/>
  <c r="AP1391" i="3" s="1"/>
  <c r="AP1392" i="3" s="1"/>
  <c r="AP1393" i="3" s="1"/>
  <c r="AP1394" i="3" s="1"/>
  <c r="AP1395" i="3" s="1"/>
  <c r="AP1396" i="3" s="1"/>
  <c r="AP11" i="4"/>
  <c r="AP12" i="4" s="1"/>
  <c r="AP13" i="4" s="1"/>
  <c r="AP14" i="4" s="1"/>
  <c r="AP15" i="4" s="1"/>
  <c r="AP16" i="4" s="1"/>
  <c r="AP17" i="4" s="1"/>
  <c r="AP18" i="4" s="1"/>
  <c r="AP19" i="4" s="1"/>
  <c r="AP20" i="4" s="1"/>
  <c r="AP21" i="4" s="1"/>
  <c r="AP22" i="4" s="1"/>
  <c r="AP23" i="4" s="1"/>
  <c r="AP24" i="4" s="1"/>
  <c r="AP25" i="4" s="1"/>
  <c r="AP26" i="4" s="1"/>
  <c r="AP27" i="4" s="1"/>
  <c r="AP28" i="4" s="1"/>
  <c r="AP11" i="6"/>
  <c r="AP12" i="6" s="1"/>
  <c r="AP13" i="6" s="1"/>
  <c r="AP14" i="6" s="1"/>
  <c r="AP15" i="6" s="1"/>
  <c r="AP16" i="6" s="1"/>
  <c r="AP17" i="6" s="1"/>
  <c r="AP18" i="6" s="1"/>
  <c r="L10" i="2"/>
  <c r="O10" i="2" s="1"/>
  <c r="K11" i="2"/>
  <c r="F2" i="3"/>
  <c r="K10" i="3" s="1"/>
  <c r="K11" i="4"/>
  <c r="K11" i="7"/>
  <c r="K10" i="7"/>
  <c r="B5" i="7"/>
  <c r="L10" i="7"/>
  <c r="U33" i="1"/>
  <c r="T10" i="2" l="1"/>
  <c r="P10" i="2"/>
  <c r="C5" i="2" s="1"/>
  <c r="M10" i="2"/>
  <c r="N10" i="2"/>
  <c r="R10" i="2"/>
  <c r="S10" i="2"/>
  <c r="K12" i="4"/>
  <c r="K11" i="3"/>
  <c r="K12" i="2"/>
  <c r="N10" i="7"/>
  <c r="M10" i="7"/>
  <c r="T10" i="7"/>
  <c r="P10" i="7"/>
  <c r="S10" i="7"/>
  <c r="O10" i="7"/>
  <c r="R10" i="7"/>
  <c r="Q10" i="2" l="1"/>
  <c r="K12" i="3"/>
  <c r="K13" i="2"/>
  <c r="K13" i="4"/>
  <c r="C5" i="7"/>
  <c r="Q10" i="7"/>
  <c r="K14" i="2" l="1"/>
  <c r="K13" i="3"/>
  <c r="K14" i="4"/>
  <c r="K14" i="3" l="1"/>
  <c r="K15" i="2"/>
  <c r="K15" i="4"/>
  <c r="K16" i="2" l="1"/>
  <c r="K16" i="4"/>
  <c r="K15" i="3"/>
  <c r="K17" i="2" l="1"/>
  <c r="K16" i="3"/>
  <c r="K17" i="4"/>
  <c r="K17" i="3" l="1"/>
  <c r="K18" i="2"/>
  <c r="K18" i="4"/>
  <c r="K19" i="4" l="1"/>
  <c r="K19" i="2"/>
  <c r="K18" i="3"/>
  <c r="K20" i="2" l="1"/>
  <c r="K20" i="4"/>
  <c r="K19" i="3"/>
  <c r="K21" i="4" l="1"/>
  <c r="K21" i="2"/>
  <c r="K20" i="3"/>
  <c r="K21" i="3" l="1"/>
  <c r="P31" i="1"/>
  <c r="J2" i="2" s="1"/>
  <c r="K22" i="4"/>
  <c r="K22" i="3" l="1"/>
  <c r="K23" i="4"/>
  <c r="K24" i="4" l="1"/>
  <c r="K23" i="3"/>
  <c r="K24" i="3" l="1"/>
  <c r="K25" i="4"/>
  <c r="K26" i="4" l="1"/>
  <c r="K25" i="3"/>
  <c r="K26" i="3" l="1"/>
  <c r="K27" i="4"/>
  <c r="K28" i="4" l="1"/>
  <c r="K27" i="3"/>
  <c r="K28" i="3" l="1"/>
  <c r="K29" i="3" l="1"/>
  <c r="K30" i="3" l="1"/>
  <c r="K31" i="3" l="1"/>
  <c r="K32" i="3" l="1"/>
  <c r="K33" i="3" l="1"/>
  <c r="K34" i="3" l="1"/>
  <c r="K35" i="3" l="1"/>
  <c r="K36" i="3" l="1"/>
  <c r="K37" i="3" l="1"/>
  <c r="K38" i="3" l="1"/>
  <c r="K39" i="3" l="1"/>
  <c r="K40" i="3" l="1"/>
  <c r="K41" i="3" l="1"/>
  <c r="K42" i="3" l="1"/>
  <c r="K43" i="3" l="1"/>
  <c r="K44" i="3" l="1"/>
  <c r="K45" i="3" l="1"/>
  <c r="K46" i="3" l="1"/>
  <c r="K47" i="3" l="1"/>
  <c r="K48" i="3" l="1"/>
  <c r="K49" i="3" l="1"/>
  <c r="K50" i="3" l="1"/>
  <c r="K51" i="3" l="1"/>
  <c r="K52" i="3" l="1"/>
  <c r="K53" i="3" l="1"/>
  <c r="K54" i="3" l="1"/>
  <c r="K55" i="3" l="1"/>
  <c r="K56" i="3" l="1"/>
  <c r="K57" i="3" l="1"/>
  <c r="K58" i="3" l="1"/>
  <c r="K59" i="3" l="1"/>
  <c r="K60" i="3" l="1"/>
  <c r="K61" i="3" l="1"/>
  <c r="K62" i="3" l="1"/>
  <c r="K63" i="3" l="1"/>
  <c r="K64" i="3" l="1"/>
  <c r="K65" i="3" l="1"/>
  <c r="K66" i="3" l="1"/>
  <c r="K67" i="3" l="1"/>
  <c r="K68" i="3" l="1"/>
  <c r="K69" i="3" l="1"/>
  <c r="K70" i="3" l="1"/>
  <c r="K71" i="3" l="1"/>
  <c r="K72" i="3" l="1"/>
  <c r="K73" i="3" l="1"/>
  <c r="K74" i="3" l="1"/>
  <c r="K75" i="3" l="1"/>
  <c r="K76" i="3" l="1"/>
  <c r="K77" i="3" l="1"/>
  <c r="K78" i="3" l="1"/>
  <c r="K79" i="3" l="1"/>
  <c r="K80" i="3" l="1"/>
  <c r="K81" i="3" l="1"/>
  <c r="K82" i="3" l="1"/>
  <c r="K83" i="3" l="1"/>
  <c r="K84" i="3" l="1"/>
  <c r="K85" i="3" l="1"/>
  <c r="K86" i="3" l="1"/>
  <c r="K87" i="3" l="1"/>
  <c r="K88" i="3" l="1"/>
  <c r="K89" i="3" l="1"/>
  <c r="K90" i="3" l="1"/>
  <c r="K91" i="3" l="1"/>
  <c r="K92" i="3" l="1"/>
  <c r="K93" i="3" l="1"/>
  <c r="K94" i="3" l="1"/>
  <c r="K95" i="3" l="1"/>
  <c r="K96" i="3" l="1"/>
  <c r="K97" i="3" l="1"/>
  <c r="K98" i="3" l="1"/>
  <c r="K99" i="3" l="1"/>
  <c r="K100" i="3" l="1"/>
  <c r="K101" i="3" l="1"/>
  <c r="K102" i="3" l="1"/>
  <c r="K103" i="3" l="1"/>
  <c r="K104" i="3" l="1"/>
  <c r="K105" i="3" l="1"/>
  <c r="K106" i="3" l="1"/>
  <c r="K107" i="3" l="1"/>
  <c r="K108" i="3" l="1"/>
  <c r="K109" i="3" l="1"/>
  <c r="K110" i="3" l="1"/>
  <c r="K111" i="3" l="1"/>
  <c r="K112" i="3" l="1"/>
  <c r="K113" i="3" l="1"/>
  <c r="K114" i="3" l="1"/>
  <c r="K115" i="3" l="1"/>
  <c r="K116" i="3" l="1"/>
  <c r="K117" i="3" l="1"/>
  <c r="K118" i="3" l="1"/>
  <c r="K119" i="3" l="1"/>
  <c r="K120" i="3" l="1"/>
  <c r="K121" i="3" l="1"/>
  <c r="K122" i="3" l="1"/>
  <c r="K123" i="3" l="1"/>
  <c r="K124" i="3" l="1"/>
  <c r="K125" i="3" l="1"/>
  <c r="K126" i="3" l="1"/>
  <c r="K127" i="3" l="1"/>
  <c r="K128" i="3" l="1"/>
  <c r="K129" i="3" l="1"/>
  <c r="K130" i="3" l="1"/>
  <c r="K131" i="3" l="1"/>
  <c r="K132" i="3" l="1"/>
  <c r="K133" i="3" l="1"/>
  <c r="K134" i="3" l="1"/>
  <c r="K135" i="3" l="1"/>
  <c r="K136" i="3" l="1"/>
  <c r="K137" i="3" l="1"/>
  <c r="K138" i="3" l="1"/>
  <c r="K139" i="3" l="1"/>
  <c r="K140" i="3" l="1"/>
  <c r="K141" i="3" l="1"/>
  <c r="K142" i="3" l="1"/>
  <c r="K143" i="3" l="1"/>
  <c r="K144" i="3" l="1"/>
  <c r="K145" i="3" l="1"/>
  <c r="K146" i="3" l="1"/>
  <c r="K147" i="3" l="1"/>
  <c r="K148" i="3" l="1"/>
  <c r="K149" i="3" l="1"/>
  <c r="K150" i="3" l="1"/>
  <c r="K151" i="3" l="1"/>
  <c r="K152" i="3" l="1"/>
  <c r="K153" i="3" l="1"/>
  <c r="K154" i="3" l="1"/>
  <c r="K155" i="3" l="1"/>
  <c r="K156" i="3" l="1"/>
  <c r="K157" i="3" l="1"/>
  <c r="K158" i="3" l="1"/>
  <c r="K159" i="3" l="1"/>
  <c r="K160" i="3" l="1"/>
  <c r="K161" i="3" l="1"/>
  <c r="K162" i="3" l="1"/>
  <c r="K163" i="3" l="1"/>
  <c r="K164" i="3" l="1"/>
  <c r="K165" i="3" l="1"/>
  <c r="K166" i="3" l="1"/>
  <c r="K167" i="3" l="1"/>
  <c r="K168" i="3" l="1"/>
  <c r="K169" i="3" l="1"/>
  <c r="K170" i="3" l="1"/>
  <c r="K171" i="3" l="1"/>
  <c r="K172" i="3" l="1"/>
  <c r="K173" i="3" l="1"/>
  <c r="K174" i="3" l="1"/>
  <c r="K175" i="3" l="1"/>
  <c r="K176" i="3" l="1"/>
  <c r="K177" i="3" l="1"/>
  <c r="K178" i="3" l="1"/>
  <c r="K179" i="3" l="1"/>
  <c r="K180" i="3" l="1"/>
  <c r="K181" i="3" l="1"/>
  <c r="K182" i="3" l="1"/>
  <c r="K183" i="3" l="1"/>
  <c r="K184" i="3" l="1"/>
  <c r="K185" i="3" l="1"/>
  <c r="K186" i="3" l="1"/>
  <c r="K187" i="3" l="1"/>
  <c r="K188" i="3" l="1"/>
  <c r="K189" i="3" l="1"/>
  <c r="K190" i="3" l="1"/>
  <c r="K191" i="3" l="1"/>
  <c r="K192" i="3" l="1"/>
  <c r="K193" i="3" l="1"/>
  <c r="K194" i="3" l="1"/>
  <c r="K195" i="3" l="1"/>
  <c r="K196" i="3" l="1"/>
  <c r="K197" i="3" l="1"/>
  <c r="K198" i="3" l="1"/>
  <c r="K199" i="3" l="1"/>
  <c r="K200" i="3" l="1"/>
  <c r="K201" i="3" l="1"/>
  <c r="K202" i="3" l="1"/>
  <c r="K203" i="3" l="1"/>
  <c r="K204" i="3" l="1"/>
  <c r="K205" i="3" l="1"/>
  <c r="K206" i="3" l="1"/>
  <c r="K207" i="3" l="1"/>
  <c r="K208" i="3" l="1"/>
  <c r="K209" i="3" l="1"/>
  <c r="K210" i="3" l="1"/>
  <c r="K211" i="3" l="1"/>
  <c r="K212" i="3" l="1"/>
  <c r="K213" i="3" l="1"/>
  <c r="K214" i="3" l="1"/>
  <c r="K215" i="3" l="1"/>
  <c r="K216" i="3" l="1"/>
  <c r="K217" i="3" l="1"/>
  <c r="K218" i="3" l="1"/>
  <c r="K219" i="3" l="1"/>
  <c r="K220" i="3" l="1"/>
  <c r="K221" i="3" l="1"/>
  <c r="K222" i="3" l="1"/>
  <c r="K223" i="3" l="1"/>
  <c r="K224" i="3" l="1"/>
  <c r="K225" i="3" l="1"/>
  <c r="K226" i="3" l="1"/>
  <c r="K227" i="3" l="1"/>
  <c r="K228" i="3" l="1"/>
  <c r="K229" i="3" l="1"/>
  <c r="K230" i="3" l="1"/>
  <c r="K231" i="3" l="1"/>
  <c r="K232" i="3" l="1"/>
  <c r="K233" i="3" l="1"/>
  <c r="K234" i="3" l="1"/>
  <c r="K235" i="3" l="1"/>
  <c r="K236" i="3" l="1"/>
  <c r="K237" i="3" l="1"/>
  <c r="K238" i="3" l="1"/>
  <c r="K239" i="3" l="1"/>
  <c r="K240" i="3" l="1"/>
  <c r="K241" i="3" l="1"/>
  <c r="K242" i="3" l="1"/>
  <c r="K243" i="3" l="1"/>
  <c r="K244" i="3" l="1"/>
  <c r="K245" i="3" l="1"/>
  <c r="K246" i="3" l="1"/>
  <c r="K247" i="3" l="1"/>
  <c r="K248" i="3" l="1"/>
  <c r="K249" i="3" l="1"/>
  <c r="K250" i="3" l="1"/>
  <c r="K251" i="3" l="1"/>
  <c r="K252" i="3" l="1"/>
  <c r="K253" i="3" l="1"/>
  <c r="K254" i="3" l="1"/>
  <c r="K255" i="3" l="1"/>
  <c r="K256" i="3" l="1"/>
  <c r="K257" i="3" l="1"/>
  <c r="K258" i="3" l="1"/>
  <c r="K259" i="3" l="1"/>
  <c r="K260" i="3" l="1"/>
  <c r="K261" i="3" l="1"/>
  <c r="K262" i="3" l="1"/>
  <c r="K263" i="3" l="1"/>
  <c r="K264" i="3" l="1"/>
  <c r="K265" i="3" l="1"/>
  <c r="K266" i="3" l="1"/>
  <c r="K267" i="3" l="1"/>
  <c r="K268" i="3" l="1"/>
  <c r="K269" i="3" l="1"/>
  <c r="K270" i="3" l="1"/>
  <c r="K271" i="3" l="1"/>
  <c r="K272" i="3" l="1"/>
  <c r="K273" i="3" l="1"/>
  <c r="K274" i="3" l="1"/>
  <c r="K275" i="3" l="1"/>
  <c r="K276" i="3" l="1"/>
  <c r="K277" i="3" l="1"/>
  <c r="K278" i="3" l="1"/>
  <c r="K279" i="3" l="1"/>
  <c r="K280" i="3" l="1"/>
  <c r="K281" i="3" l="1"/>
  <c r="K282" i="3" l="1"/>
  <c r="K283" i="3" l="1"/>
  <c r="K284" i="3" l="1"/>
  <c r="K285" i="3" l="1"/>
  <c r="K286" i="3" l="1"/>
  <c r="K287" i="3" l="1"/>
  <c r="K288" i="3" l="1"/>
  <c r="K289" i="3" l="1"/>
  <c r="K290" i="3" l="1"/>
  <c r="K291" i="3" l="1"/>
  <c r="K292" i="3" l="1"/>
  <c r="K293" i="3" l="1"/>
  <c r="K294" i="3" l="1"/>
  <c r="K295" i="3" l="1"/>
  <c r="K296" i="3" l="1"/>
  <c r="K297" i="3" l="1"/>
  <c r="K298" i="3" l="1"/>
  <c r="K299" i="3" l="1"/>
  <c r="K300" i="3" l="1"/>
  <c r="K301" i="3" l="1"/>
  <c r="K302" i="3" l="1"/>
  <c r="K303" i="3" l="1"/>
  <c r="K304" i="3" l="1"/>
  <c r="K305" i="3" l="1"/>
  <c r="K306" i="3" l="1"/>
  <c r="K307" i="3" l="1"/>
  <c r="K308" i="3" l="1"/>
  <c r="K309" i="3" l="1"/>
  <c r="K310" i="3" l="1"/>
  <c r="K311" i="3" l="1"/>
  <c r="K312" i="3" l="1"/>
  <c r="K313" i="3" l="1"/>
  <c r="K314" i="3" l="1"/>
  <c r="K315" i="3" l="1"/>
  <c r="K316" i="3" l="1"/>
  <c r="K317" i="3" l="1"/>
  <c r="K318" i="3" l="1"/>
  <c r="K319" i="3" l="1"/>
  <c r="K320" i="3" l="1"/>
  <c r="K321" i="3" l="1"/>
  <c r="K322" i="3" l="1"/>
  <c r="K323" i="3" l="1"/>
  <c r="K324" i="3" l="1"/>
  <c r="K325" i="3" l="1"/>
  <c r="K326" i="3" l="1"/>
  <c r="K327" i="3" l="1"/>
  <c r="K328" i="3" l="1"/>
  <c r="K329" i="3" l="1"/>
  <c r="K330" i="3" l="1"/>
  <c r="K331" i="3" l="1"/>
  <c r="K332" i="3" l="1"/>
  <c r="K333" i="3" l="1"/>
  <c r="K334" i="3" l="1"/>
  <c r="K335" i="3" l="1"/>
  <c r="K336" i="3" l="1"/>
  <c r="K337" i="3" l="1"/>
  <c r="K338" i="3" l="1"/>
  <c r="K339" i="3" l="1"/>
  <c r="K340" i="3" l="1"/>
  <c r="K341" i="3" l="1"/>
  <c r="K342" i="3" l="1"/>
  <c r="K343" i="3" l="1"/>
  <c r="K344" i="3" l="1"/>
  <c r="K345" i="3" l="1"/>
  <c r="K346" i="3" l="1"/>
  <c r="K347" i="3" l="1"/>
  <c r="K348" i="3" l="1"/>
  <c r="K349" i="3" l="1"/>
  <c r="K350" i="3" l="1"/>
  <c r="K351" i="3" l="1"/>
  <c r="K352" i="3" l="1"/>
  <c r="K353" i="3" l="1"/>
  <c r="K354" i="3" l="1"/>
  <c r="K355" i="3" l="1"/>
  <c r="K356" i="3" l="1"/>
  <c r="K357" i="3" l="1"/>
  <c r="K358" i="3" l="1"/>
  <c r="K359" i="3" l="1"/>
  <c r="K360" i="3" l="1"/>
  <c r="K361" i="3" l="1"/>
  <c r="K362" i="3" l="1"/>
  <c r="K363" i="3" l="1"/>
  <c r="K364" i="3" l="1"/>
  <c r="K365" i="3" l="1"/>
  <c r="K366" i="3" l="1"/>
  <c r="K367" i="3" l="1"/>
  <c r="K368" i="3" l="1"/>
  <c r="K369" i="3" l="1"/>
  <c r="K370" i="3" l="1"/>
  <c r="K371" i="3" l="1"/>
  <c r="K372" i="3" l="1"/>
  <c r="K373" i="3" l="1"/>
  <c r="K374" i="3" l="1"/>
  <c r="K375" i="3" l="1"/>
  <c r="K376" i="3" l="1"/>
  <c r="K377" i="3" l="1"/>
  <c r="K378" i="3" l="1"/>
  <c r="K379" i="3" l="1"/>
  <c r="K380" i="3" l="1"/>
  <c r="K381" i="3" l="1"/>
  <c r="K382" i="3" l="1"/>
  <c r="K383" i="3" l="1"/>
  <c r="K384" i="3" l="1"/>
  <c r="K385" i="3" l="1"/>
  <c r="K386" i="3" l="1"/>
  <c r="K387" i="3" l="1"/>
  <c r="K388" i="3" l="1"/>
  <c r="K389" i="3" l="1"/>
  <c r="K390" i="3" l="1"/>
  <c r="K391" i="3" l="1"/>
  <c r="K392" i="3" l="1"/>
  <c r="K393" i="3" l="1"/>
  <c r="K394" i="3" l="1"/>
  <c r="K395" i="3" l="1"/>
  <c r="K396" i="3" l="1"/>
  <c r="K397" i="3" l="1"/>
  <c r="K398" i="3" l="1"/>
  <c r="K399" i="3" l="1"/>
  <c r="K400" i="3" l="1"/>
  <c r="K401" i="3" l="1"/>
  <c r="K402" i="3" l="1"/>
  <c r="K403" i="3" l="1"/>
  <c r="K404" i="3" l="1"/>
  <c r="K405" i="3" l="1"/>
  <c r="K406" i="3" l="1"/>
  <c r="K407" i="3" l="1"/>
  <c r="K408" i="3" l="1"/>
  <c r="K409" i="3" l="1"/>
  <c r="K410" i="3" l="1"/>
  <c r="K411" i="3" l="1"/>
  <c r="K412" i="3" l="1"/>
  <c r="K413" i="3" l="1"/>
  <c r="K414" i="3" l="1"/>
  <c r="K415" i="3" l="1"/>
  <c r="K416" i="3" l="1"/>
  <c r="K417" i="3" l="1"/>
  <c r="K418" i="3" l="1"/>
  <c r="K419" i="3" l="1"/>
  <c r="K420" i="3" l="1"/>
  <c r="K421" i="3" l="1"/>
  <c r="K422" i="3" l="1"/>
  <c r="K423" i="3" l="1"/>
  <c r="K424" i="3" l="1"/>
  <c r="K425" i="3" l="1"/>
  <c r="K426" i="3" l="1"/>
  <c r="K427" i="3" l="1"/>
  <c r="K428" i="3" l="1"/>
  <c r="K429" i="3" l="1"/>
  <c r="K430" i="3" l="1"/>
  <c r="K431" i="3" l="1"/>
  <c r="K432" i="3" l="1"/>
  <c r="K433" i="3" l="1"/>
  <c r="K434" i="3" l="1"/>
  <c r="K435" i="3" l="1"/>
  <c r="K436" i="3" l="1"/>
  <c r="K437" i="3" l="1"/>
  <c r="K438" i="3" l="1"/>
  <c r="K439" i="3" l="1"/>
  <c r="K440" i="3" l="1"/>
  <c r="K441" i="3" l="1"/>
  <c r="K442" i="3" l="1"/>
  <c r="K443" i="3" l="1"/>
  <c r="K444" i="3" l="1"/>
  <c r="K445" i="3" l="1"/>
  <c r="K446" i="3" l="1"/>
  <c r="K447" i="3" l="1"/>
  <c r="K448" i="3" l="1"/>
  <c r="K449" i="3" l="1"/>
  <c r="K450" i="3" l="1"/>
  <c r="K451" i="3" l="1"/>
  <c r="K452" i="3" l="1"/>
  <c r="K453" i="3" l="1"/>
  <c r="K454" i="3" l="1"/>
  <c r="K455" i="3" l="1"/>
  <c r="K456" i="3" l="1"/>
  <c r="K457" i="3" l="1"/>
  <c r="K458" i="3" l="1"/>
  <c r="K459" i="3" l="1"/>
  <c r="K460" i="3" l="1"/>
  <c r="K461" i="3" l="1"/>
  <c r="K462" i="3" l="1"/>
  <c r="K463" i="3" l="1"/>
  <c r="K464" i="3" l="1"/>
  <c r="K465" i="3" l="1"/>
  <c r="K466" i="3" l="1"/>
  <c r="K467" i="3" l="1"/>
  <c r="K468" i="3" l="1"/>
  <c r="K469" i="3" l="1"/>
  <c r="K470" i="3" l="1"/>
  <c r="K471" i="3" l="1"/>
  <c r="K472" i="3" l="1"/>
  <c r="K473" i="3" l="1"/>
  <c r="K474" i="3" l="1"/>
  <c r="K475" i="3" l="1"/>
  <c r="K476" i="3" l="1"/>
  <c r="K477" i="3" l="1"/>
  <c r="K478" i="3" l="1"/>
  <c r="K479" i="3" l="1"/>
  <c r="K480" i="3" l="1"/>
  <c r="K481" i="3" l="1"/>
  <c r="K482" i="3" l="1"/>
  <c r="K483" i="3" l="1"/>
  <c r="K484" i="3" l="1"/>
  <c r="K485" i="3" l="1"/>
  <c r="K486" i="3" l="1"/>
  <c r="K487" i="3" l="1"/>
  <c r="K488" i="3" l="1"/>
  <c r="K489" i="3" l="1"/>
  <c r="K490" i="3" l="1"/>
  <c r="K491" i="3" l="1"/>
  <c r="K492" i="3" l="1"/>
  <c r="K493" i="3" l="1"/>
  <c r="K494" i="3" l="1"/>
  <c r="K495" i="3" l="1"/>
  <c r="K496" i="3" l="1"/>
  <c r="K497" i="3" l="1"/>
  <c r="K498" i="3" l="1"/>
  <c r="K499" i="3" l="1"/>
  <c r="K500" i="3" l="1"/>
  <c r="K501" i="3" l="1"/>
  <c r="K502" i="3" l="1"/>
  <c r="K503" i="3" l="1"/>
  <c r="K504" i="3" l="1"/>
  <c r="K505" i="3" l="1"/>
  <c r="K506" i="3" l="1"/>
  <c r="K507" i="3" l="1"/>
  <c r="K508" i="3" l="1"/>
  <c r="K509" i="3" l="1"/>
  <c r="K510" i="3" l="1"/>
  <c r="K511" i="3" l="1"/>
  <c r="K512" i="3" l="1"/>
  <c r="K513" i="3" l="1"/>
  <c r="K514" i="3" l="1"/>
  <c r="K515" i="3" l="1"/>
  <c r="K516" i="3" l="1"/>
  <c r="K517" i="3" l="1"/>
  <c r="K518" i="3" l="1"/>
  <c r="K519" i="3" l="1"/>
  <c r="K520" i="3" l="1"/>
  <c r="K521" i="3" l="1"/>
  <c r="K522" i="3" l="1"/>
  <c r="K523" i="3" l="1"/>
  <c r="K524" i="3" l="1"/>
  <c r="K525" i="3" l="1"/>
  <c r="K526" i="3" l="1"/>
  <c r="K527" i="3" l="1"/>
  <c r="K528" i="3" l="1"/>
  <c r="K529" i="3" l="1"/>
  <c r="K530" i="3" l="1"/>
  <c r="K531" i="3" l="1"/>
  <c r="K532" i="3" l="1"/>
  <c r="K533" i="3" l="1"/>
  <c r="K534" i="3" l="1"/>
  <c r="K535" i="3" l="1"/>
  <c r="K536" i="3" l="1"/>
  <c r="K537" i="3" l="1"/>
  <c r="K538" i="3" l="1"/>
  <c r="K539" i="3" l="1"/>
  <c r="K540" i="3" l="1"/>
  <c r="K541" i="3" l="1"/>
  <c r="K542" i="3" l="1"/>
  <c r="K543" i="3" l="1"/>
  <c r="K544" i="3" l="1"/>
  <c r="K545" i="3" l="1"/>
  <c r="K546" i="3" l="1"/>
  <c r="K547" i="3" l="1"/>
  <c r="K548" i="3" l="1"/>
  <c r="K549" i="3" l="1"/>
  <c r="K550" i="3" l="1"/>
  <c r="K551" i="3" l="1"/>
  <c r="K552" i="3" l="1"/>
  <c r="K553" i="3" l="1"/>
  <c r="K554" i="3" l="1"/>
  <c r="K555" i="3" l="1"/>
  <c r="K556" i="3" l="1"/>
  <c r="K557" i="3" l="1"/>
  <c r="K558" i="3" l="1"/>
  <c r="K559" i="3" l="1"/>
  <c r="K560" i="3" l="1"/>
  <c r="K561" i="3" l="1"/>
  <c r="K562" i="3" l="1"/>
  <c r="K563" i="3" l="1"/>
  <c r="K564" i="3" l="1"/>
  <c r="K565" i="3" l="1"/>
  <c r="K566" i="3" l="1"/>
  <c r="K567" i="3" l="1"/>
  <c r="K568" i="3" l="1"/>
  <c r="K569" i="3" l="1"/>
  <c r="K570" i="3" l="1"/>
  <c r="K571" i="3" l="1"/>
  <c r="K572" i="3" l="1"/>
  <c r="K573" i="3" l="1"/>
  <c r="K574" i="3" l="1"/>
  <c r="K575" i="3" l="1"/>
  <c r="K576" i="3" l="1"/>
  <c r="K577" i="3" l="1"/>
  <c r="K578" i="3" l="1"/>
  <c r="K579" i="3" l="1"/>
  <c r="K580" i="3" l="1"/>
  <c r="K581" i="3" l="1"/>
  <c r="K582" i="3" l="1"/>
  <c r="K583" i="3" l="1"/>
  <c r="K584" i="3" l="1"/>
  <c r="K585" i="3" l="1"/>
  <c r="K586" i="3" l="1"/>
  <c r="K587" i="3" l="1"/>
  <c r="K588" i="3" l="1"/>
  <c r="K589" i="3" l="1"/>
  <c r="K590" i="3" l="1"/>
  <c r="K591" i="3" l="1"/>
  <c r="K592" i="3" l="1"/>
  <c r="K593" i="3" l="1"/>
  <c r="K594" i="3" l="1"/>
  <c r="K595" i="3" l="1"/>
  <c r="K596" i="3" l="1"/>
  <c r="K597" i="3" l="1"/>
  <c r="K598" i="3" l="1"/>
  <c r="K599" i="3" l="1"/>
  <c r="K600" i="3" l="1"/>
  <c r="K601" i="3" l="1"/>
  <c r="K602" i="3" l="1"/>
  <c r="K603" i="3" l="1"/>
  <c r="K604" i="3" l="1"/>
  <c r="K605" i="3" l="1"/>
  <c r="K606" i="3" l="1"/>
  <c r="K607" i="3" l="1"/>
  <c r="K608" i="3" l="1"/>
  <c r="K609" i="3" l="1"/>
  <c r="K610" i="3" l="1"/>
  <c r="K611" i="3" l="1"/>
  <c r="K612" i="3" l="1"/>
  <c r="K613" i="3" l="1"/>
  <c r="K614" i="3" l="1"/>
  <c r="K615" i="3" l="1"/>
  <c r="K616" i="3" l="1"/>
  <c r="K617" i="3" l="1"/>
  <c r="K618" i="3" l="1"/>
  <c r="K619" i="3" l="1"/>
  <c r="K620" i="3" l="1"/>
  <c r="K621" i="3" l="1"/>
  <c r="K622" i="3" l="1"/>
  <c r="K623" i="3" l="1"/>
  <c r="K624" i="3" l="1"/>
  <c r="K625" i="3" l="1"/>
  <c r="K626" i="3" l="1"/>
  <c r="K627" i="3" l="1"/>
  <c r="K628" i="3" l="1"/>
  <c r="K629" i="3" l="1"/>
  <c r="K630" i="3" l="1"/>
  <c r="K631" i="3" l="1"/>
  <c r="K632" i="3" l="1"/>
  <c r="K633" i="3" l="1"/>
  <c r="K634" i="3" l="1"/>
  <c r="K635" i="3" l="1"/>
  <c r="K636" i="3" l="1"/>
  <c r="K637" i="3" l="1"/>
  <c r="K638" i="3" l="1"/>
  <c r="K639" i="3" l="1"/>
  <c r="K640" i="3" l="1"/>
  <c r="K641" i="3" l="1"/>
  <c r="K642" i="3" l="1"/>
  <c r="K643" i="3" l="1"/>
  <c r="K644" i="3" l="1"/>
  <c r="K645" i="3" l="1"/>
  <c r="K646" i="3" l="1"/>
  <c r="K647" i="3" l="1"/>
  <c r="K648" i="3" l="1"/>
  <c r="K649" i="3" l="1"/>
  <c r="K650" i="3" l="1"/>
  <c r="K651" i="3" l="1"/>
  <c r="K652" i="3" l="1"/>
  <c r="K653" i="3" l="1"/>
  <c r="K654" i="3" l="1"/>
  <c r="K655" i="3" l="1"/>
  <c r="K656" i="3" l="1"/>
  <c r="K657" i="3" l="1"/>
  <c r="K658" i="3" l="1"/>
  <c r="K659" i="3" l="1"/>
  <c r="K660" i="3" l="1"/>
  <c r="K661" i="3" l="1"/>
  <c r="K662" i="3" l="1"/>
  <c r="K663" i="3" l="1"/>
  <c r="K664" i="3" l="1"/>
  <c r="K665" i="3" l="1"/>
  <c r="K666" i="3" l="1"/>
  <c r="K667" i="3" l="1"/>
  <c r="K668" i="3" l="1"/>
  <c r="K669" i="3" l="1"/>
  <c r="K670" i="3" l="1"/>
  <c r="K671" i="3" l="1"/>
  <c r="K672" i="3" l="1"/>
  <c r="K673" i="3" l="1"/>
  <c r="K674" i="3" l="1"/>
  <c r="K675" i="3" l="1"/>
  <c r="K676" i="3" l="1"/>
  <c r="K677" i="3" l="1"/>
  <c r="K678" i="3" l="1"/>
  <c r="K679" i="3" l="1"/>
  <c r="K680" i="3" l="1"/>
  <c r="K681" i="3" l="1"/>
  <c r="K682" i="3" l="1"/>
  <c r="K683" i="3" l="1"/>
  <c r="K684" i="3" l="1"/>
  <c r="K685" i="3" l="1"/>
  <c r="K686" i="3" l="1"/>
  <c r="K687" i="3" l="1"/>
  <c r="K688" i="3" l="1"/>
  <c r="K689" i="3" l="1"/>
  <c r="K690" i="3" l="1"/>
  <c r="K691" i="3" l="1"/>
  <c r="K692" i="3" l="1"/>
  <c r="K693" i="3" l="1"/>
  <c r="K694" i="3" l="1"/>
  <c r="K695" i="3" l="1"/>
  <c r="K696" i="3" l="1"/>
  <c r="K697" i="3" l="1"/>
  <c r="K698" i="3" l="1"/>
  <c r="K699" i="3" l="1"/>
  <c r="K700" i="3" l="1"/>
  <c r="K701" i="3" l="1"/>
  <c r="K702" i="3" l="1"/>
  <c r="K703" i="3" l="1"/>
  <c r="K704" i="3" l="1"/>
  <c r="K705" i="3" l="1"/>
  <c r="K706" i="3" l="1"/>
  <c r="K707" i="3" l="1"/>
  <c r="K708" i="3" l="1"/>
  <c r="K709" i="3" l="1"/>
  <c r="K710" i="3" l="1"/>
  <c r="K711" i="3" l="1"/>
  <c r="K712" i="3" l="1"/>
  <c r="K713" i="3" l="1"/>
  <c r="K714" i="3" l="1"/>
  <c r="K715" i="3" l="1"/>
  <c r="K716" i="3" l="1"/>
  <c r="K717" i="3" l="1"/>
  <c r="K718" i="3" l="1"/>
  <c r="K719" i="3" l="1"/>
  <c r="K720" i="3" l="1"/>
  <c r="K721" i="3" l="1"/>
  <c r="K722" i="3" l="1"/>
  <c r="K723" i="3" l="1"/>
  <c r="K724" i="3" l="1"/>
  <c r="K725" i="3" l="1"/>
  <c r="K726" i="3" l="1"/>
  <c r="K727" i="3" l="1"/>
  <c r="K728" i="3" l="1"/>
  <c r="K729" i="3" l="1"/>
  <c r="K730" i="3" l="1"/>
  <c r="K731" i="3" l="1"/>
  <c r="K732" i="3" l="1"/>
  <c r="K733" i="3" l="1"/>
  <c r="K734" i="3" l="1"/>
  <c r="K735" i="3" l="1"/>
  <c r="K736" i="3" l="1"/>
  <c r="K737" i="3" l="1"/>
  <c r="K738" i="3" l="1"/>
  <c r="K739" i="3" l="1"/>
  <c r="K740" i="3" l="1"/>
  <c r="K741" i="3" l="1"/>
  <c r="K742" i="3" l="1"/>
  <c r="K743" i="3" l="1"/>
  <c r="K744" i="3" l="1"/>
  <c r="K745" i="3" l="1"/>
  <c r="K746" i="3" l="1"/>
  <c r="K747" i="3" l="1"/>
  <c r="K748" i="3" l="1"/>
  <c r="K749" i="3" l="1"/>
  <c r="K750" i="3" l="1"/>
  <c r="K751" i="3" l="1"/>
  <c r="K752" i="3" l="1"/>
  <c r="K753" i="3" l="1"/>
  <c r="K754" i="3" l="1"/>
  <c r="K755" i="3" l="1"/>
  <c r="K756" i="3" l="1"/>
  <c r="K757" i="3" l="1"/>
  <c r="K758" i="3" l="1"/>
  <c r="K759" i="3" l="1"/>
  <c r="K760" i="3" l="1"/>
  <c r="K761" i="3" l="1"/>
  <c r="K762" i="3" l="1"/>
  <c r="K763" i="3" l="1"/>
  <c r="K764" i="3" l="1"/>
  <c r="K765" i="3" l="1"/>
  <c r="K766" i="3" l="1"/>
  <c r="K767" i="3" l="1"/>
  <c r="K768" i="3" l="1"/>
  <c r="K769" i="3" l="1"/>
  <c r="K770" i="3" l="1"/>
  <c r="K771" i="3" l="1"/>
  <c r="K772" i="3" l="1"/>
  <c r="K773" i="3" l="1"/>
  <c r="K774" i="3" l="1"/>
  <c r="K775" i="3" l="1"/>
  <c r="K776" i="3" l="1"/>
  <c r="K777" i="3" l="1"/>
  <c r="K778" i="3" l="1"/>
  <c r="K779" i="3" l="1"/>
  <c r="K780" i="3" l="1"/>
  <c r="K781" i="3" l="1"/>
  <c r="K782" i="3" l="1"/>
  <c r="K783" i="3" l="1"/>
  <c r="K784" i="3" l="1"/>
  <c r="K785" i="3" l="1"/>
  <c r="K786" i="3" l="1"/>
  <c r="K787" i="3" l="1"/>
  <c r="K788" i="3" l="1"/>
  <c r="K789" i="3" l="1"/>
  <c r="K790" i="3" l="1"/>
  <c r="K791" i="3" l="1"/>
  <c r="K792" i="3" l="1"/>
  <c r="K793" i="3" l="1"/>
  <c r="K794" i="3" l="1"/>
  <c r="K795" i="3" l="1"/>
  <c r="K796" i="3" l="1"/>
  <c r="K797" i="3" l="1"/>
  <c r="K798" i="3" l="1"/>
  <c r="K799" i="3" l="1"/>
  <c r="K800" i="3" l="1"/>
  <c r="K801" i="3" l="1"/>
  <c r="K802" i="3" l="1"/>
  <c r="K803" i="3" l="1"/>
  <c r="K804" i="3" l="1"/>
  <c r="K805" i="3" l="1"/>
  <c r="K806" i="3" l="1"/>
  <c r="K807" i="3" l="1"/>
  <c r="K808" i="3" l="1"/>
  <c r="K809" i="3" l="1"/>
  <c r="K810" i="3" l="1"/>
  <c r="K811" i="3" l="1"/>
  <c r="K812" i="3" l="1"/>
  <c r="K813" i="3" l="1"/>
  <c r="K814" i="3" l="1"/>
  <c r="K815" i="3" l="1"/>
  <c r="K816" i="3" l="1"/>
  <c r="K817" i="3" l="1"/>
  <c r="K818" i="3" l="1"/>
  <c r="K819" i="3" l="1"/>
  <c r="K820" i="3" l="1"/>
  <c r="K821" i="3" l="1"/>
  <c r="K822" i="3" l="1"/>
  <c r="K823" i="3" l="1"/>
  <c r="K824" i="3" l="1"/>
  <c r="K825" i="3" l="1"/>
  <c r="K826" i="3" l="1"/>
  <c r="K827" i="3" l="1"/>
  <c r="K828" i="3" l="1"/>
  <c r="K829" i="3" l="1"/>
  <c r="K830" i="3" l="1"/>
  <c r="K831" i="3" l="1"/>
  <c r="K832" i="3" l="1"/>
  <c r="K833" i="3" l="1"/>
  <c r="K834" i="3" l="1"/>
  <c r="K835" i="3" l="1"/>
  <c r="K836" i="3" l="1"/>
  <c r="K837" i="3" l="1"/>
  <c r="K838" i="3" l="1"/>
  <c r="K839" i="3" l="1"/>
  <c r="K840" i="3" l="1"/>
  <c r="K841" i="3" l="1"/>
  <c r="K842" i="3" l="1"/>
  <c r="K843" i="3" l="1"/>
  <c r="K844" i="3" l="1"/>
  <c r="K845" i="3" l="1"/>
  <c r="K846" i="3" l="1"/>
  <c r="K847" i="3" l="1"/>
  <c r="K848" i="3" l="1"/>
  <c r="K849" i="3" l="1"/>
  <c r="K850" i="3" l="1"/>
  <c r="K851" i="3" l="1"/>
  <c r="K852" i="3" l="1"/>
  <c r="K853" i="3" l="1"/>
  <c r="K854" i="3" l="1"/>
  <c r="K855" i="3" l="1"/>
  <c r="K856" i="3" l="1"/>
  <c r="K857" i="3" l="1"/>
  <c r="K858" i="3" l="1"/>
  <c r="K859" i="3" l="1"/>
  <c r="K860" i="3" l="1"/>
  <c r="K861" i="3" l="1"/>
  <c r="K862" i="3" l="1"/>
  <c r="K863" i="3" l="1"/>
  <c r="K864" i="3" l="1"/>
  <c r="K865" i="3" l="1"/>
  <c r="K866" i="3" l="1"/>
  <c r="K867" i="3" l="1"/>
  <c r="K868" i="3" l="1"/>
  <c r="K869" i="3" l="1"/>
  <c r="K870" i="3" l="1"/>
  <c r="K871" i="3" l="1"/>
  <c r="K872" i="3" l="1"/>
  <c r="K873" i="3" l="1"/>
  <c r="K874" i="3" l="1"/>
  <c r="K875" i="3" l="1"/>
  <c r="K876" i="3" l="1"/>
  <c r="K877" i="3" l="1"/>
  <c r="K878" i="3" l="1"/>
  <c r="K879" i="3" l="1"/>
  <c r="K880" i="3" l="1"/>
  <c r="K881" i="3" l="1"/>
  <c r="K882" i="3" l="1"/>
  <c r="K883" i="3" l="1"/>
  <c r="K884" i="3" l="1"/>
  <c r="K885" i="3" l="1"/>
  <c r="K886" i="3" l="1"/>
  <c r="K887" i="3" l="1"/>
  <c r="K888" i="3" l="1"/>
  <c r="K889" i="3" l="1"/>
  <c r="K890" i="3" l="1"/>
  <c r="K891" i="3" l="1"/>
  <c r="K892" i="3" l="1"/>
  <c r="K893" i="3" l="1"/>
  <c r="K894" i="3" l="1"/>
  <c r="K895" i="3" l="1"/>
  <c r="K896" i="3" l="1"/>
  <c r="K897" i="3" l="1"/>
  <c r="K898" i="3" l="1"/>
  <c r="K899" i="3" l="1"/>
  <c r="K900" i="3" l="1"/>
  <c r="K901" i="3" l="1"/>
  <c r="K902" i="3" l="1"/>
  <c r="K903" i="3" l="1"/>
  <c r="K904" i="3" l="1"/>
  <c r="K905" i="3" l="1"/>
  <c r="K906" i="3" l="1"/>
  <c r="K907" i="3" l="1"/>
  <c r="K908" i="3" l="1"/>
  <c r="K909" i="3" l="1"/>
  <c r="K910" i="3" l="1"/>
  <c r="K911" i="3" l="1"/>
  <c r="K912" i="3" l="1"/>
  <c r="K913" i="3" l="1"/>
  <c r="K914" i="3" l="1"/>
  <c r="K915" i="3" l="1"/>
  <c r="K916" i="3" l="1"/>
  <c r="K917" i="3" l="1"/>
  <c r="K918" i="3" l="1"/>
  <c r="K919" i="3" l="1"/>
  <c r="K920" i="3" l="1"/>
  <c r="K921" i="3" l="1"/>
  <c r="K922" i="3" l="1"/>
  <c r="K923" i="3" l="1"/>
  <c r="K924" i="3" l="1"/>
  <c r="K925" i="3" l="1"/>
  <c r="K926" i="3" l="1"/>
  <c r="K927" i="3" l="1"/>
  <c r="K928" i="3" l="1"/>
  <c r="K929" i="3" l="1"/>
  <c r="K930" i="3" l="1"/>
  <c r="K931" i="3" l="1"/>
  <c r="K932" i="3" l="1"/>
  <c r="K933" i="3" l="1"/>
  <c r="K934" i="3" l="1"/>
  <c r="K935" i="3" l="1"/>
  <c r="K936" i="3" l="1"/>
  <c r="K937" i="3" l="1"/>
  <c r="K938" i="3" l="1"/>
  <c r="K939" i="3" l="1"/>
  <c r="K940" i="3" l="1"/>
  <c r="K941" i="3" l="1"/>
  <c r="K942" i="3" l="1"/>
  <c r="K943" i="3" l="1"/>
  <c r="K944" i="3" l="1"/>
  <c r="K945" i="3" l="1"/>
  <c r="K946" i="3" l="1"/>
  <c r="K947" i="3" l="1"/>
  <c r="K948" i="3" l="1"/>
  <c r="K949" i="3" l="1"/>
  <c r="K950" i="3" l="1"/>
  <c r="K951" i="3" l="1"/>
  <c r="K952" i="3" l="1"/>
  <c r="K953" i="3" l="1"/>
  <c r="K954" i="3" l="1"/>
  <c r="K955" i="3" l="1"/>
  <c r="K956" i="3" l="1"/>
  <c r="K957" i="3" l="1"/>
  <c r="K958" i="3" l="1"/>
  <c r="K959" i="3" l="1"/>
  <c r="K960" i="3" l="1"/>
  <c r="K961" i="3" l="1"/>
  <c r="K962" i="3" l="1"/>
  <c r="K963" i="3" l="1"/>
  <c r="K964" i="3" l="1"/>
  <c r="K965" i="3" l="1"/>
  <c r="K966" i="3" l="1"/>
  <c r="K967" i="3" l="1"/>
  <c r="K968" i="3" l="1"/>
  <c r="K969" i="3" l="1"/>
  <c r="K970" i="3" l="1"/>
  <c r="K971" i="3" l="1"/>
  <c r="K972" i="3" l="1"/>
  <c r="K973" i="3" l="1"/>
  <c r="K974" i="3" l="1"/>
  <c r="K975" i="3" l="1"/>
  <c r="K976" i="3" l="1"/>
  <c r="K977" i="3" l="1"/>
  <c r="K978" i="3" l="1"/>
  <c r="K979" i="3" l="1"/>
  <c r="K980" i="3" l="1"/>
  <c r="K981" i="3" l="1"/>
  <c r="K982" i="3" l="1"/>
  <c r="K983" i="3" l="1"/>
  <c r="K984" i="3" l="1"/>
  <c r="K985" i="3" l="1"/>
  <c r="K986" i="3" l="1"/>
  <c r="K987" i="3" l="1"/>
  <c r="K988" i="3" l="1"/>
  <c r="K989" i="3" l="1"/>
  <c r="K990" i="3" l="1"/>
  <c r="K991" i="3" l="1"/>
  <c r="K992" i="3" l="1"/>
  <c r="K993" i="3" l="1"/>
  <c r="K994" i="3" l="1"/>
  <c r="K995" i="3" l="1"/>
  <c r="K996" i="3" l="1"/>
  <c r="K997" i="3" l="1"/>
  <c r="K998" i="3" l="1"/>
  <c r="K999" i="3" l="1"/>
  <c r="K1000" i="3" l="1"/>
  <c r="K1001" i="3" l="1"/>
  <c r="K1002" i="3" l="1"/>
  <c r="K1003" i="3" l="1"/>
  <c r="K1004" i="3" l="1"/>
  <c r="K1005" i="3" l="1"/>
  <c r="K1006" i="3" l="1"/>
  <c r="K1007" i="3" l="1"/>
  <c r="K1008" i="3" l="1"/>
  <c r="K1009" i="3" l="1"/>
  <c r="K1010" i="3" l="1"/>
  <c r="K1011" i="3" l="1"/>
  <c r="K1012" i="3" l="1"/>
  <c r="K1013" i="3" l="1"/>
  <c r="K1014" i="3" l="1"/>
  <c r="K1015" i="3" l="1"/>
  <c r="K1016" i="3" l="1"/>
  <c r="K1017" i="3" l="1"/>
  <c r="K1018" i="3" l="1"/>
  <c r="K1019" i="3" l="1"/>
  <c r="K1020" i="3" l="1"/>
  <c r="K1021" i="3" l="1"/>
  <c r="K1022" i="3" l="1"/>
  <c r="K1023" i="3" l="1"/>
  <c r="K1024" i="3" l="1"/>
  <c r="K1025" i="3" l="1"/>
  <c r="K1026" i="3" l="1"/>
  <c r="K1027" i="3" l="1"/>
  <c r="K1028" i="3" l="1"/>
  <c r="K1029" i="3" l="1"/>
  <c r="K1030" i="3" l="1"/>
  <c r="K1031" i="3" l="1"/>
  <c r="K1032" i="3" l="1"/>
  <c r="K1033" i="3" l="1"/>
  <c r="K1034" i="3" l="1"/>
  <c r="K1035" i="3" l="1"/>
  <c r="K1036" i="3" l="1"/>
  <c r="K1037" i="3" l="1"/>
  <c r="K1038" i="3" l="1"/>
  <c r="K1039" i="3" l="1"/>
  <c r="K1040" i="3" l="1"/>
  <c r="K1041" i="3" l="1"/>
  <c r="K1042" i="3" l="1"/>
  <c r="K1043" i="3" l="1"/>
  <c r="K1044" i="3" l="1"/>
  <c r="K1045" i="3" l="1"/>
  <c r="K1046" i="3" l="1"/>
  <c r="K1047" i="3" l="1"/>
  <c r="K1048" i="3" l="1"/>
  <c r="K1049" i="3" l="1"/>
  <c r="K1050" i="3" l="1"/>
  <c r="K1051" i="3" l="1"/>
  <c r="K1052" i="3" l="1"/>
  <c r="K1053" i="3" l="1"/>
  <c r="K1054" i="3" l="1"/>
  <c r="K1055" i="3" l="1"/>
  <c r="K1056" i="3" l="1"/>
  <c r="K1057" i="3" l="1"/>
  <c r="K1058" i="3" l="1"/>
  <c r="K1059" i="3" l="1"/>
  <c r="K1060" i="3" l="1"/>
  <c r="K1061" i="3" l="1"/>
  <c r="K1062" i="3" l="1"/>
  <c r="K1063" i="3" l="1"/>
  <c r="K1064" i="3" l="1"/>
  <c r="K1065" i="3" l="1"/>
  <c r="K1066" i="3" l="1"/>
  <c r="K1067" i="3" l="1"/>
  <c r="K1068" i="3" l="1"/>
  <c r="K1069" i="3" l="1"/>
  <c r="K1070" i="3" l="1"/>
  <c r="K1071" i="3" l="1"/>
  <c r="K1072" i="3" l="1"/>
  <c r="K1073" i="3" l="1"/>
  <c r="K1074" i="3" l="1"/>
  <c r="K1075" i="3" l="1"/>
  <c r="K1076" i="3" l="1"/>
  <c r="K1077" i="3" l="1"/>
  <c r="K1078" i="3" l="1"/>
  <c r="K1079" i="3" l="1"/>
  <c r="K1080" i="3" l="1"/>
  <c r="K1081" i="3" l="1"/>
  <c r="K1082" i="3" l="1"/>
  <c r="K1083" i="3" l="1"/>
  <c r="K1084" i="3" l="1"/>
  <c r="K1085" i="3" l="1"/>
  <c r="K1086" i="3" l="1"/>
  <c r="K1087" i="3" l="1"/>
  <c r="K1088" i="3" l="1"/>
  <c r="K1089" i="3" l="1"/>
  <c r="K1090" i="3" l="1"/>
  <c r="K1091" i="3" l="1"/>
  <c r="K1092" i="3" l="1"/>
  <c r="K1093" i="3" l="1"/>
  <c r="K1094" i="3" l="1"/>
  <c r="K1095" i="3" l="1"/>
  <c r="K1096" i="3" l="1"/>
  <c r="K1097" i="3" l="1"/>
  <c r="K1098" i="3" l="1"/>
  <c r="K1099" i="3" l="1"/>
  <c r="K1100" i="3" l="1"/>
  <c r="K1101" i="3" l="1"/>
  <c r="K1102" i="3" l="1"/>
  <c r="K1103" i="3" l="1"/>
  <c r="K1104" i="3" l="1"/>
  <c r="K1105" i="3" l="1"/>
  <c r="K1106" i="3" l="1"/>
  <c r="K1107" i="3" l="1"/>
  <c r="K1108" i="3" l="1"/>
  <c r="K1109" i="3" l="1"/>
  <c r="K1110" i="3" l="1"/>
  <c r="K1111" i="3" l="1"/>
  <c r="K1112" i="3" l="1"/>
  <c r="K1113" i="3" l="1"/>
  <c r="K1114" i="3" l="1"/>
  <c r="K1115" i="3" l="1"/>
  <c r="K1116" i="3" l="1"/>
  <c r="K1117" i="3" l="1"/>
  <c r="K1118" i="3" l="1"/>
  <c r="K1119" i="3" l="1"/>
  <c r="K1120" i="3" l="1"/>
  <c r="K1121" i="3" l="1"/>
  <c r="K1122" i="3" l="1"/>
  <c r="K1123" i="3" l="1"/>
  <c r="K1124" i="3" l="1"/>
  <c r="K1125" i="3" l="1"/>
  <c r="K1126" i="3" l="1"/>
  <c r="K1127" i="3" l="1"/>
  <c r="K1128" i="3" l="1"/>
  <c r="K1129" i="3" l="1"/>
  <c r="K1130" i="3" l="1"/>
  <c r="K1131" i="3" l="1"/>
  <c r="K1132" i="3" l="1"/>
  <c r="K1133" i="3" l="1"/>
  <c r="K1134" i="3" l="1"/>
  <c r="K1135" i="3" l="1"/>
  <c r="K1136" i="3" l="1"/>
  <c r="K1137" i="3" l="1"/>
  <c r="K1138" i="3" l="1"/>
  <c r="K1139" i="3" l="1"/>
  <c r="K1140" i="3" l="1"/>
  <c r="K1141" i="3" l="1"/>
  <c r="K1142" i="3" l="1"/>
  <c r="K1143" i="3" l="1"/>
  <c r="K1144" i="3" l="1"/>
  <c r="K1145" i="3" l="1"/>
  <c r="K1146" i="3" l="1"/>
  <c r="K1147" i="3" l="1"/>
  <c r="K1148" i="3" l="1"/>
  <c r="K1149" i="3" l="1"/>
  <c r="K1150" i="3" l="1"/>
  <c r="K1151" i="3" l="1"/>
  <c r="K1152" i="3" l="1"/>
  <c r="K1153" i="3" l="1"/>
  <c r="K1154" i="3" l="1"/>
  <c r="K1155" i="3" l="1"/>
  <c r="K1156" i="3" l="1"/>
  <c r="K1157" i="3" l="1"/>
  <c r="K1158" i="3" l="1"/>
  <c r="K1159" i="3" l="1"/>
  <c r="K1160" i="3" l="1"/>
  <c r="K1161" i="3" l="1"/>
  <c r="K1162" i="3" l="1"/>
  <c r="K1163" i="3" l="1"/>
  <c r="K1164" i="3" l="1"/>
  <c r="K1165" i="3" l="1"/>
  <c r="K1166" i="3" l="1"/>
  <c r="K1167" i="3" l="1"/>
  <c r="K1168" i="3" l="1"/>
  <c r="K1169" i="3" l="1"/>
  <c r="K1170" i="3" l="1"/>
  <c r="K1171" i="3" l="1"/>
  <c r="K1172" i="3" l="1"/>
  <c r="K1173" i="3" l="1"/>
  <c r="K1174" i="3" l="1"/>
  <c r="K1175" i="3" l="1"/>
  <c r="K1176" i="3" l="1"/>
  <c r="K1177" i="3" l="1"/>
  <c r="K1178" i="3" l="1"/>
  <c r="K1179" i="3" l="1"/>
  <c r="K1180" i="3" l="1"/>
  <c r="K1181" i="3" l="1"/>
  <c r="K1182" i="3" l="1"/>
  <c r="K1183" i="3" l="1"/>
  <c r="K1184" i="3" l="1"/>
  <c r="K1185" i="3" l="1"/>
  <c r="K1186" i="3" l="1"/>
  <c r="K1187" i="3" l="1"/>
  <c r="K1188" i="3" l="1"/>
  <c r="K1189" i="3" l="1"/>
  <c r="K1190" i="3" l="1"/>
  <c r="K1191" i="3" l="1"/>
  <c r="K1192" i="3" l="1"/>
  <c r="K1193" i="3" l="1"/>
  <c r="K1194" i="3" l="1"/>
  <c r="K1195" i="3" l="1"/>
  <c r="K1196" i="3" l="1"/>
  <c r="K1197" i="3" l="1"/>
  <c r="K1198" i="3" l="1"/>
  <c r="K1199" i="3" l="1"/>
  <c r="K1200" i="3" l="1"/>
  <c r="K1201" i="3" l="1"/>
  <c r="K1202" i="3" l="1"/>
  <c r="K1203" i="3" l="1"/>
  <c r="K1204" i="3" l="1"/>
  <c r="K1205" i="3" l="1"/>
  <c r="K1206" i="3" l="1"/>
  <c r="K1207" i="3" l="1"/>
  <c r="K1208" i="3" l="1"/>
  <c r="K1209" i="3" l="1"/>
  <c r="K1210" i="3" l="1"/>
  <c r="K1211" i="3" l="1"/>
  <c r="K1212" i="3" l="1"/>
  <c r="K1213" i="3" l="1"/>
  <c r="K1214" i="3" l="1"/>
  <c r="K1215" i="3" l="1"/>
  <c r="K1216" i="3" l="1"/>
  <c r="K1217" i="3" l="1"/>
  <c r="K1218" i="3" l="1"/>
  <c r="K1219" i="3" l="1"/>
  <c r="K1220" i="3" l="1"/>
  <c r="K1221" i="3" l="1"/>
  <c r="K1222" i="3" l="1"/>
  <c r="K1223" i="3" l="1"/>
  <c r="K1224" i="3" l="1"/>
  <c r="K1225" i="3" l="1"/>
  <c r="K1226" i="3" l="1"/>
  <c r="K1227" i="3" l="1"/>
  <c r="K1228" i="3" l="1"/>
  <c r="K1229" i="3" l="1"/>
  <c r="K1230" i="3" l="1"/>
  <c r="K1231" i="3" l="1"/>
  <c r="K1232" i="3" l="1"/>
  <c r="K1233" i="3" l="1"/>
  <c r="K1234" i="3" l="1"/>
  <c r="K1235" i="3" l="1"/>
  <c r="K1236" i="3" l="1"/>
  <c r="K1237" i="3" l="1"/>
  <c r="K1238" i="3" l="1"/>
  <c r="K1239" i="3" l="1"/>
  <c r="K1240" i="3" l="1"/>
  <c r="K1241" i="3" l="1"/>
  <c r="K1242" i="3" l="1"/>
  <c r="K1243" i="3" l="1"/>
  <c r="K1244" i="3" l="1"/>
  <c r="K1245" i="3" l="1"/>
  <c r="K1246" i="3" l="1"/>
  <c r="K1247" i="3" l="1"/>
  <c r="K1248" i="3" l="1"/>
  <c r="K1249" i="3" l="1"/>
  <c r="K1250" i="3" l="1"/>
  <c r="K1251" i="3" l="1"/>
  <c r="K1252" i="3" l="1"/>
  <c r="K1253" i="3" l="1"/>
  <c r="K1254" i="3" l="1"/>
  <c r="K1255" i="3" l="1"/>
  <c r="K1256" i="3" l="1"/>
  <c r="K1257" i="3" l="1"/>
  <c r="K1258" i="3" l="1"/>
  <c r="K1259" i="3" l="1"/>
  <c r="K1260" i="3" l="1"/>
  <c r="K1261" i="3" l="1"/>
  <c r="K1262" i="3" l="1"/>
  <c r="K1263" i="3" l="1"/>
  <c r="K1264" i="3" l="1"/>
  <c r="K1265" i="3" l="1"/>
  <c r="K1266" i="3" l="1"/>
  <c r="K1267" i="3" l="1"/>
  <c r="K1268" i="3" l="1"/>
  <c r="K1269" i="3" l="1"/>
  <c r="K1270" i="3" l="1"/>
  <c r="K1271" i="3" l="1"/>
  <c r="K1272" i="3" l="1"/>
  <c r="K1273" i="3" l="1"/>
  <c r="K1274" i="3" l="1"/>
  <c r="K1275" i="3" l="1"/>
  <c r="K1276" i="3" l="1"/>
  <c r="K1277" i="3" l="1"/>
  <c r="K1278" i="3" l="1"/>
  <c r="K1279" i="3" l="1"/>
  <c r="K1280" i="3" l="1"/>
  <c r="K1281" i="3" l="1"/>
  <c r="K1282" i="3" l="1"/>
  <c r="K1283" i="3" l="1"/>
  <c r="K1284" i="3" l="1"/>
  <c r="K1285" i="3" l="1"/>
  <c r="K1286" i="3" l="1"/>
  <c r="K1287" i="3" l="1"/>
  <c r="K1288" i="3" l="1"/>
  <c r="K1289" i="3" l="1"/>
  <c r="K1290" i="3" l="1"/>
  <c r="K1291" i="3" l="1"/>
  <c r="K1292" i="3" l="1"/>
  <c r="K1293" i="3" l="1"/>
  <c r="K1294" i="3" l="1"/>
  <c r="K1295" i="3" l="1"/>
  <c r="K1296" i="3" l="1"/>
  <c r="K1297" i="3" l="1"/>
  <c r="K1298" i="3" l="1"/>
  <c r="K1299" i="3" l="1"/>
  <c r="K1300" i="3" l="1"/>
  <c r="K1301" i="3" l="1"/>
  <c r="K1302" i="3" l="1"/>
  <c r="K1303" i="3" l="1"/>
  <c r="K1304" i="3" l="1"/>
  <c r="K1305" i="3" l="1"/>
  <c r="K1306" i="3" l="1"/>
  <c r="K1307" i="3" l="1"/>
  <c r="K1308" i="3" l="1"/>
  <c r="K1309" i="3" l="1"/>
  <c r="K1310" i="3" l="1"/>
  <c r="K1311" i="3" l="1"/>
  <c r="K1312" i="3" l="1"/>
  <c r="K1313" i="3" l="1"/>
  <c r="K1314" i="3" l="1"/>
  <c r="K1315" i="3" l="1"/>
  <c r="K1316" i="3" l="1"/>
  <c r="K1317" i="3" l="1"/>
  <c r="K1318" i="3" l="1"/>
  <c r="K1319" i="3" l="1"/>
  <c r="K1320" i="3" l="1"/>
  <c r="K1321" i="3" l="1"/>
  <c r="K1322" i="3" l="1"/>
  <c r="K1323" i="3" l="1"/>
  <c r="K1324" i="3" l="1"/>
  <c r="K1325" i="3" l="1"/>
  <c r="K1326" i="3" l="1"/>
  <c r="K1327" i="3" l="1"/>
  <c r="K1328" i="3" l="1"/>
  <c r="K1329" i="3" l="1"/>
  <c r="K1330" i="3" l="1"/>
  <c r="K1331" i="3" l="1"/>
  <c r="K1332" i="3" l="1"/>
  <c r="K1333" i="3" l="1"/>
  <c r="K1334" i="3" l="1"/>
  <c r="K1335" i="3" l="1"/>
  <c r="K1336" i="3" l="1"/>
  <c r="K1337" i="3" l="1"/>
  <c r="K1338" i="3" l="1"/>
  <c r="K1339" i="3" l="1"/>
  <c r="K1340" i="3" l="1"/>
  <c r="K1341" i="3" l="1"/>
  <c r="K1342" i="3" l="1"/>
  <c r="K1343" i="3" l="1"/>
  <c r="K1344" i="3" l="1"/>
  <c r="K1345" i="3" l="1"/>
  <c r="K1346" i="3" l="1"/>
  <c r="K1347" i="3" l="1"/>
  <c r="K1348" i="3" l="1"/>
  <c r="K1349" i="3" l="1"/>
  <c r="K1350" i="3" l="1"/>
  <c r="K1351" i="3" l="1"/>
  <c r="K1352" i="3" l="1"/>
  <c r="K1353" i="3" l="1"/>
  <c r="K1354" i="3" l="1"/>
  <c r="K1355" i="3" l="1"/>
  <c r="K1356" i="3" l="1"/>
  <c r="K1357" i="3" l="1"/>
  <c r="K1358" i="3" l="1"/>
  <c r="K1359" i="3" l="1"/>
  <c r="K1360" i="3" l="1"/>
  <c r="K1361" i="3" l="1"/>
  <c r="K1362" i="3" l="1"/>
  <c r="K1363" i="3" l="1"/>
  <c r="K1364" i="3" l="1"/>
  <c r="K1365" i="3" l="1"/>
  <c r="K1366" i="3" l="1"/>
  <c r="K1367" i="3" l="1"/>
  <c r="K1368" i="3" l="1"/>
  <c r="K1369" i="3" l="1"/>
  <c r="K1370" i="3" l="1"/>
  <c r="K1371" i="3" l="1"/>
  <c r="K1372" i="3" l="1"/>
  <c r="K1373" i="3" l="1"/>
  <c r="K1374" i="3" l="1"/>
  <c r="K1375" i="3" l="1"/>
  <c r="K1376" i="3" l="1"/>
  <c r="K1377" i="3" l="1"/>
  <c r="K1378" i="3" l="1"/>
  <c r="K1379" i="3" l="1"/>
  <c r="K1380" i="3" l="1"/>
  <c r="K1381" i="3" l="1"/>
  <c r="K1382" i="3" l="1"/>
  <c r="K1383" i="3" l="1"/>
  <c r="K1384" i="3" l="1"/>
  <c r="K1385" i="3" l="1"/>
  <c r="K1386" i="3" l="1"/>
  <c r="K1387" i="3" l="1"/>
  <c r="K1388" i="3" l="1"/>
  <c r="K1389" i="3" l="1"/>
  <c r="K1390" i="3" l="1"/>
  <c r="K1391" i="3" l="1"/>
  <c r="K1392" i="3" l="1"/>
  <c r="K1393" i="3" l="1"/>
  <c r="K1394" i="3" l="1"/>
  <c r="K1395" i="3" l="1"/>
  <c r="K1396" i="3" l="1"/>
  <c r="P32" i="1" l="1"/>
  <c r="J2" i="3" s="1"/>
  <c r="I11" i="1" l="1"/>
  <c r="P6" i="1"/>
  <c r="P7" i="1"/>
  <c r="P8" i="1"/>
  <c r="I12" i="1"/>
  <c r="I13" i="1"/>
  <c r="I14" i="1"/>
  <c r="I16" i="1"/>
  <c r="I17" i="1"/>
  <c r="I18" i="1"/>
  <c r="I19" i="1"/>
  <c r="I20" i="1"/>
  <c r="I21" i="1"/>
  <c r="I22" i="1"/>
  <c r="I23" i="1"/>
  <c r="I24" i="1"/>
  <c r="I25" i="1"/>
  <c r="I26" i="1"/>
  <c r="L31" i="1"/>
  <c r="M31" i="1"/>
  <c r="L32" i="1"/>
  <c r="M32" i="1"/>
  <c r="L33" i="1"/>
  <c r="M33" i="1"/>
  <c r="L34" i="1"/>
  <c r="M34" i="1"/>
  <c r="N34" i="1"/>
  <c r="L35" i="1"/>
  <c r="M35" i="1"/>
  <c r="N35" i="1"/>
  <c r="T35" i="1"/>
  <c r="U35" i="1"/>
  <c r="L36" i="1"/>
  <c r="M36" i="1"/>
  <c r="P36" i="1"/>
  <c r="J2" i="7"/>
  <c r="D5" i="7"/>
  <c r="E5" i="7"/>
  <c r="C6" i="7"/>
  <c r="D6" i="7"/>
  <c r="E6" i="7"/>
  <c r="W10" i="7"/>
  <c r="X10" i="7"/>
  <c r="Y10" i="7"/>
  <c r="Z10" i="7"/>
  <c r="AA10" i="7"/>
  <c r="AB10" i="7"/>
  <c r="AC10" i="7"/>
  <c r="AD10" i="7"/>
  <c r="AE10" i="7"/>
  <c r="AF10" i="7"/>
  <c r="AG10" i="7"/>
  <c r="AH10" i="7"/>
  <c r="AI10" i="7"/>
  <c r="AJ10" i="7"/>
  <c r="AQ10" i="7"/>
  <c r="AR10" i="7"/>
  <c r="AS10" i="7"/>
  <c r="L11" i="7"/>
  <c r="M11" i="7"/>
  <c r="N11" i="7"/>
  <c r="O11" i="7"/>
  <c r="P11" i="7"/>
  <c r="Q11" i="7"/>
  <c r="R11" i="7"/>
  <c r="S11" i="7"/>
  <c r="T11" i="7"/>
  <c r="U11" i="7"/>
  <c r="V11" i="7"/>
  <c r="W11" i="7"/>
  <c r="X11" i="7"/>
  <c r="Y11" i="7"/>
  <c r="Z11" i="7"/>
  <c r="AA11" i="7"/>
  <c r="AB11" i="7"/>
  <c r="AC11" i="7"/>
  <c r="AD11" i="7"/>
  <c r="AE11" i="7"/>
  <c r="AF11" i="7"/>
  <c r="AG11" i="7"/>
  <c r="AH11" i="7"/>
  <c r="AI11" i="7"/>
  <c r="AJ11" i="7"/>
  <c r="AQ11" i="7"/>
  <c r="AR11" i="7"/>
  <c r="AS11" i="7"/>
  <c r="K12" i="7"/>
  <c r="L12" i="7"/>
  <c r="M12" i="7"/>
  <c r="N12" i="7"/>
  <c r="O12" i="7"/>
  <c r="P12" i="7"/>
  <c r="Q12" i="7"/>
  <c r="R12" i="7"/>
  <c r="S12" i="7"/>
  <c r="T12" i="7"/>
  <c r="U12" i="7"/>
  <c r="V12" i="7"/>
  <c r="W12" i="7"/>
  <c r="X12" i="7"/>
  <c r="Y12" i="7"/>
  <c r="Z12" i="7"/>
  <c r="AA12" i="7"/>
  <c r="AB12" i="7"/>
  <c r="AC12" i="7"/>
  <c r="AD12" i="7"/>
  <c r="AE12" i="7"/>
  <c r="AF12" i="7"/>
  <c r="AG12" i="7"/>
  <c r="AH12" i="7"/>
  <c r="AI12" i="7"/>
  <c r="AJ12" i="7"/>
  <c r="AQ12" i="7"/>
  <c r="AR12" i="7"/>
  <c r="AS12" i="7"/>
  <c r="K13" i="7"/>
  <c r="L13" i="7"/>
  <c r="M13" i="7"/>
  <c r="N13" i="7"/>
  <c r="O13" i="7"/>
  <c r="P13" i="7"/>
  <c r="Q13" i="7"/>
  <c r="R13" i="7"/>
  <c r="S13" i="7"/>
  <c r="T13" i="7"/>
  <c r="U13" i="7"/>
  <c r="V13" i="7"/>
  <c r="W13" i="7"/>
  <c r="X13" i="7"/>
  <c r="Y13" i="7"/>
  <c r="Z13" i="7"/>
  <c r="AA13" i="7"/>
  <c r="AB13" i="7"/>
  <c r="AC13" i="7"/>
  <c r="AD13" i="7"/>
  <c r="AE13" i="7"/>
  <c r="AF13" i="7"/>
  <c r="AG13" i="7"/>
  <c r="AH13" i="7"/>
  <c r="AI13" i="7"/>
  <c r="AJ13" i="7"/>
  <c r="AQ13" i="7"/>
  <c r="AR13" i="7"/>
  <c r="AS13" i="7"/>
  <c r="K14" i="7"/>
  <c r="L14" i="7"/>
  <c r="M14" i="7"/>
  <c r="N14" i="7"/>
  <c r="O14" i="7"/>
  <c r="P14" i="7"/>
  <c r="Q14" i="7"/>
  <c r="R14" i="7"/>
  <c r="S14" i="7"/>
  <c r="T14" i="7"/>
  <c r="U14" i="7"/>
  <c r="V14" i="7"/>
  <c r="W14" i="7"/>
  <c r="X14" i="7"/>
  <c r="Y14" i="7"/>
  <c r="Z14" i="7"/>
  <c r="AA14" i="7"/>
  <c r="AB14" i="7"/>
  <c r="AC14" i="7"/>
  <c r="AD14" i="7"/>
  <c r="AE14" i="7"/>
  <c r="AF14" i="7"/>
  <c r="AG14" i="7"/>
  <c r="AH14" i="7"/>
  <c r="AI14" i="7"/>
  <c r="AJ14" i="7"/>
  <c r="AQ14" i="7"/>
  <c r="AR14" i="7"/>
  <c r="AS14" i="7"/>
  <c r="K15" i="7"/>
  <c r="L15" i="7"/>
  <c r="M15" i="7"/>
  <c r="N15" i="7"/>
  <c r="O15" i="7"/>
  <c r="P15" i="7"/>
  <c r="Q15" i="7"/>
  <c r="R15" i="7"/>
  <c r="S15" i="7"/>
  <c r="T15" i="7"/>
  <c r="U15" i="7"/>
  <c r="V15" i="7"/>
  <c r="W15" i="7"/>
  <c r="X15" i="7"/>
  <c r="Y15" i="7"/>
  <c r="Z15" i="7"/>
  <c r="AA15" i="7"/>
  <c r="AB15" i="7"/>
  <c r="AC15" i="7"/>
  <c r="AD15" i="7"/>
  <c r="AE15" i="7"/>
  <c r="AF15" i="7"/>
  <c r="AG15" i="7"/>
  <c r="AH15" i="7"/>
  <c r="AI15" i="7"/>
  <c r="AJ15" i="7"/>
  <c r="AQ15" i="7"/>
  <c r="AR15" i="7"/>
  <c r="AS15" i="7"/>
  <c r="K16" i="7"/>
  <c r="L16" i="7"/>
  <c r="M16" i="7"/>
  <c r="N16" i="7"/>
  <c r="O16" i="7"/>
  <c r="P16" i="7"/>
  <c r="Q16" i="7"/>
  <c r="R16" i="7"/>
  <c r="S16" i="7"/>
  <c r="T16" i="7"/>
  <c r="U16" i="7"/>
  <c r="V16" i="7"/>
  <c r="W16" i="7"/>
  <c r="X16" i="7"/>
  <c r="Y16" i="7"/>
  <c r="Z16" i="7"/>
  <c r="AA16" i="7"/>
  <c r="AB16" i="7"/>
  <c r="AC16" i="7"/>
  <c r="AD16" i="7"/>
  <c r="AE16" i="7"/>
  <c r="AF16" i="7"/>
  <c r="AG16" i="7"/>
  <c r="AH16" i="7"/>
  <c r="AI16" i="7"/>
  <c r="AJ16" i="7"/>
  <c r="AQ16" i="7"/>
  <c r="AR16" i="7"/>
  <c r="AS16" i="7"/>
  <c r="K17" i="7"/>
  <c r="L17" i="7"/>
  <c r="M17" i="7"/>
  <c r="N17" i="7"/>
  <c r="O17" i="7"/>
  <c r="P17" i="7"/>
  <c r="Q17" i="7"/>
  <c r="R17" i="7"/>
  <c r="S17" i="7"/>
  <c r="T17" i="7"/>
  <c r="U17" i="7"/>
  <c r="V17" i="7"/>
  <c r="W17" i="7"/>
  <c r="X17" i="7"/>
  <c r="Y17" i="7"/>
  <c r="Z17" i="7"/>
  <c r="AA17" i="7"/>
  <c r="AB17" i="7"/>
  <c r="AC17" i="7"/>
  <c r="AD17" i="7"/>
  <c r="AE17" i="7"/>
  <c r="AF17" i="7"/>
  <c r="AG17" i="7"/>
  <c r="AH17" i="7"/>
  <c r="AI17" i="7"/>
  <c r="AJ17" i="7"/>
  <c r="AQ17" i="7"/>
  <c r="AR17" i="7"/>
  <c r="AS17" i="7"/>
  <c r="K18" i="7"/>
  <c r="L18" i="7"/>
  <c r="M18" i="7"/>
  <c r="N18" i="7"/>
  <c r="O18" i="7"/>
  <c r="P18" i="7"/>
  <c r="Q18" i="7"/>
  <c r="R18" i="7"/>
  <c r="S18" i="7"/>
  <c r="T18" i="7"/>
  <c r="U18" i="7"/>
  <c r="V18" i="7"/>
  <c r="W18" i="7"/>
  <c r="X18" i="7"/>
  <c r="Y18" i="7"/>
  <c r="Z18" i="7"/>
  <c r="AA18" i="7"/>
  <c r="AB18" i="7"/>
  <c r="AC18" i="7"/>
  <c r="AD18" i="7"/>
  <c r="AE18" i="7"/>
  <c r="AF18" i="7"/>
  <c r="AG18" i="7"/>
  <c r="AH18" i="7"/>
  <c r="AI18" i="7"/>
  <c r="AJ18" i="7"/>
  <c r="AQ18" i="7"/>
  <c r="AR18" i="7"/>
  <c r="AS18" i="7"/>
  <c r="K19" i="7"/>
  <c r="L19" i="7"/>
  <c r="M19" i="7"/>
  <c r="N19" i="7"/>
  <c r="O19" i="7"/>
  <c r="P19" i="7"/>
  <c r="Q19" i="7"/>
  <c r="R19" i="7"/>
  <c r="S19" i="7"/>
  <c r="T19" i="7"/>
  <c r="U19" i="7"/>
  <c r="V19" i="7"/>
  <c r="W19" i="7"/>
  <c r="X19" i="7"/>
  <c r="Y19" i="7"/>
  <c r="Z19" i="7"/>
  <c r="AA19" i="7"/>
  <c r="AB19" i="7"/>
  <c r="AC19" i="7"/>
  <c r="AD19" i="7"/>
  <c r="AE19" i="7"/>
  <c r="AF19" i="7"/>
  <c r="AG19" i="7"/>
  <c r="AH19" i="7"/>
  <c r="AI19" i="7"/>
  <c r="AJ19" i="7"/>
  <c r="AQ19" i="7"/>
  <c r="AR19" i="7"/>
  <c r="AS19" i="7"/>
  <c r="K20" i="7"/>
  <c r="L20" i="7"/>
  <c r="M20" i="7"/>
  <c r="N20" i="7"/>
  <c r="O20" i="7"/>
  <c r="P20" i="7"/>
  <c r="Q20" i="7"/>
  <c r="R20" i="7"/>
  <c r="S20" i="7"/>
  <c r="T20" i="7"/>
  <c r="U20" i="7"/>
  <c r="V20" i="7"/>
  <c r="W20" i="7"/>
  <c r="X20" i="7"/>
  <c r="Y20" i="7"/>
  <c r="Z20" i="7"/>
  <c r="AA20" i="7"/>
  <c r="AB20" i="7"/>
  <c r="AC20" i="7"/>
  <c r="AD20" i="7"/>
  <c r="AE20" i="7"/>
  <c r="AF20" i="7"/>
  <c r="AG20" i="7"/>
  <c r="AH20" i="7"/>
  <c r="AI20" i="7"/>
  <c r="AJ20" i="7"/>
  <c r="AQ20" i="7"/>
  <c r="AR20" i="7"/>
  <c r="AS20" i="7"/>
  <c r="K21" i="7"/>
  <c r="L21" i="7"/>
  <c r="M21" i="7"/>
  <c r="N21" i="7"/>
  <c r="O21" i="7"/>
  <c r="P21" i="7"/>
  <c r="Q21" i="7"/>
  <c r="R21" i="7"/>
  <c r="S21" i="7"/>
  <c r="T21" i="7"/>
  <c r="U21" i="7"/>
  <c r="V21" i="7"/>
  <c r="W21" i="7"/>
  <c r="X21" i="7"/>
  <c r="Y21" i="7"/>
  <c r="Z21" i="7"/>
  <c r="AA21" i="7"/>
  <c r="AB21" i="7"/>
  <c r="AC21" i="7"/>
  <c r="AD21" i="7"/>
  <c r="AE21" i="7"/>
  <c r="AF21" i="7"/>
  <c r="AG21" i="7"/>
  <c r="AH21" i="7"/>
  <c r="AI21" i="7"/>
  <c r="AJ21" i="7"/>
  <c r="AQ21" i="7"/>
  <c r="AR21" i="7"/>
  <c r="AS21" i="7"/>
  <c r="K22" i="7"/>
  <c r="L22" i="7"/>
  <c r="M22" i="7"/>
  <c r="N22" i="7"/>
  <c r="O22" i="7"/>
  <c r="P22" i="7"/>
  <c r="Q22" i="7"/>
  <c r="R22" i="7"/>
  <c r="S22" i="7"/>
  <c r="T22" i="7"/>
  <c r="U22" i="7"/>
  <c r="V22" i="7"/>
  <c r="W22" i="7"/>
  <c r="X22" i="7"/>
  <c r="Y22" i="7"/>
  <c r="Z22" i="7"/>
  <c r="AA22" i="7"/>
  <c r="AB22" i="7"/>
  <c r="AC22" i="7"/>
  <c r="AD22" i="7"/>
  <c r="AE22" i="7"/>
  <c r="AF22" i="7"/>
  <c r="AG22" i="7"/>
  <c r="AH22" i="7"/>
  <c r="AI22" i="7"/>
  <c r="AJ22" i="7"/>
  <c r="AQ22" i="7"/>
  <c r="AR22" i="7"/>
  <c r="AS22" i="7"/>
  <c r="K23" i="7"/>
  <c r="L23" i="7"/>
  <c r="M23" i="7"/>
  <c r="N23" i="7"/>
  <c r="O23" i="7"/>
  <c r="P23" i="7"/>
  <c r="Q23" i="7"/>
  <c r="R23" i="7"/>
  <c r="S23" i="7"/>
  <c r="T23" i="7"/>
  <c r="U23" i="7"/>
  <c r="V23" i="7"/>
  <c r="W23" i="7"/>
  <c r="X23" i="7"/>
  <c r="Y23" i="7"/>
  <c r="Z23" i="7"/>
  <c r="AA23" i="7"/>
  <c r="AB23" i="7"/>
  <c r="AC23" i="7"/>
  <c r="AD23" i="7"/>
  <c r="AE23" i="7"/>
  <c r="AF23" i="7"/>
  <c r="AG23" i="7"/>
  <c r="AH23" i="7"/>
  <c r="AI23" i="7"/>
  <c r="AJ23" i="7"/>
  <c r="AQ23" i="7"/>
  <c r="AR23" i="7"/>
  <c r="AS23" i="7"/>
  <c r="K24" i="7"/>
  <c r="L24" i="7"/>
  <c r="M24" i="7"/>
  <c r="N24" i="7"/>
  <c r="O24" i="7"/>
  <c r="P24" i="7"/>
  <c r="Q24" i="7"/>
  <c r="R24" i="7"/>
  <c r="S24" i="7"/>
  <c r="T24" i="7"/>
  <c r="U24" i="7"/>
  <c r="V24" i="7"/>
  <c r="W24" i="7"/>
  <c r="X24" i="7"/>
  <c r="Y24" i="7"/>
  <c r="Z24" i="7"/>
  <c r="AA24" i="7"/>
  <c r="AB24" i="7"/>
  <c r="AC24" i="7"/>
  <c r="AD24" i="7"/>
  <c r="AE24" i="7"/>
  <c r="AF24" i="7"/>
  <c r="AG24" i="7"/>
  <c r="AH24" i="7"/>
  <c r="AI24" i="7"/>
  <c r="AJ24" i="7"/>
  <c r="AQ24" i="7"/>
  <c r="AR24" i="7"/>
  <c r="AS24" i="7"/>
  <c r="K25" i="7"/>
  <c r="L25" i="7"/>
  <c r="M25" i="7"/>
  <c r="N25" i="7"/>
  <c r="O25" i="7"/>
  <c r="P25" i="7"/>
  <c r="Q25" i="7"/>
  <c r="R25" i="7"/>
  <c r="S25" i="7"/>
  <c r="T25" i="7"/>
  <c r="U25" i="7"/>
  <c r="V25" i="7"/>
  <c r="W25" i="7"/>
  <c r="X25" i="7"/>
  <c r="Y25" i="7"/>
  <c r="Z25" i="7"/>
  <c r="AA25" i="7"/>
  <c r="AB25" i="7"/>
  <c r="AC25" i="7"/>
  <c r="AD25" i="7"/>
  <c r="AE25" i="7"/>
  <c r="AF25" i="7"/>
  <c r="AG25" i="7"/>
  <c r="AH25" i="7"/>
  <c r="AI25" i="7"/>
  <c r="AJ25" i="7"/>
  <c r="AQ25" i="7"/>
  <c r="AR25" i="7"/>
  <c r="AS25" i="7"/>
  <c r="K26" i="7"/>
  <c r="L26" i="7"/>
  <c r="M26" i="7"/>
  <c r="N26" i="7"/>
  <c r="O26" i="7"/>
  <c r="P26" i="7"/>
  <c r="Q26" i="7"/>
  <c r="R26" i="7"/>
  <c r="S26" i="7"/>
  <c r="T26" i="7"/>
  <c r="U26" i="7"/>
  <c r="V26" i="7"/>
  <c r="W26" i="7"/>
  <c r="X26" i="7"/>
  <c r="Y26" i="7"/>
  <c r="Z26" i="7"/>
  <c r="AA26" i="7"/>
  <c r="AB26" i="7"/>
  <c r="AC26" i="7"/>
  <c r="AD26" i="7"/>
  <c r="AE26" i="7"/>
  <c r="AF26" i="7"/>
  <c r="AG26" i="7"/>
  <c r="AH26" i="7"/>
  <c r="AI26" i="7"/>
  <c r="AJ26" i="7"/>
  <c r="AQ26" i="7"/>
  <c r="AR26" i="7"/>
  <c r="AS26" i="7"/>
  <c r="K27" i="7"/>
  <c r="L27" i="7"/>
  <c r="M27" i="7"/>
  <c r="N27" i="7"/>
  <c r="O27" i="7"/>
  <c r="P27" i="7"/>
  <c r="Q27" i="7"/>
  <c r="R27" i="7"/>
  <c r="S27" i="7"/>
  <c r="T27" i="7"/>
  <c r="U27" i="7"/>
  <c r="V27" i="7"/>
  <c r="W27" i="7"/>
  <c r="X27" i="7"/>
  <c r="Y27" i="7"/>
  <c r="Z27" i="7"/>
  <c r="AA27" i="7"/>
  <c r="AB27" i="7"/>
  <c r="AC27" i="7"/>
  <c r="AD27" i="7"/>
  <c r="AE27" i="7"/>
  <c r="AF27" i="7"/>
  <c r="AG27" i="7"/>
  <c r="AH27" i="7"/>
  <c r="AI27" i="7"/>
  <c r="AJ27" i="7"/>
  <c r="AQ27" i="7"/>
  <c r="AR27" i="7"/>
  <c r="AS27" i="7"/>
  <c r="K28" i="7"/>
  <c r="L28" i="7"/>
  <c r="M28" i="7"/>
  <c r="N28" i="7"/>
  <c r="O28" i="7"/>
  <c r="P28" i="7"/>
  <c r="Q28" i="7"/>
  <c r="R28" i="7"/>
  <c r="S28" i="7"/>
  <c r="T28" i="7"/>
  <c r="U28" i="7"/>
  <c r="V28" i="7"/>
  <c r="W28" i="7"/>
  <c r="X28" i="7"/>
  <c r="Y28" i="7"/>
  <c r="Z28" i="7"/>
  <c r="AA28" i="7"/>
  <c r="AB28" i="7"/>
  <c r="AC28" i="7"/>
  <c r="AD28" i="7"/>
  <c r="AE28" i="7"/>
  <c r="AF28" i="7"/>
  <c r="AG28" i="7"/>
  <c r="AH28" i="7"/>
  <c r="AI28" i="7"/>
  <c r="AJ28" i="7"/>
  <c r="AQ28" i="7"/>
  <c r="AR28" i="7"/>
  <c r="AS28" i="7"/>
  <c r="K29" i="7"/>
  <c r="L29" i="7"/>
  <c r="M29" i="7"/>
  <c r="N29" i="7"/>
  <c r="O29" i="7"/>
  <c r="P29" i="7"/>
  <c r="Q29" i="7"/>
  <c r="R29" i="7"/>
  <c r="S29" i="7"/>
  <c r="T29" i="7"/>
  <c r="U29" i="7"/>
  <c r="V29" i="7"/>
  <c r="W29" i="7"/>
  <c r="X29" i="7"/>
  <c r="Y29" i="7"/>
  <c r="Z29" i="7"/>
  <c r="AA29" i="7"/>
  <c r="AB29" i="7"/>
  <c r="AC29" i="7"/>
  <c r="AD29" i="7"/>
  <c r="AE29" i="7"/>
  <c r="AF29" i="7"/>
  <c r="AG29" i="7"/>
  <c r="AH29" i="7"/>
  <c r="AI29" i="7"/>
  <c r="AJ29" i="7"/>
  <c r="AQ29" i="7"/>
  <c r="AR29" i="7"/>
  <c r="AS29" i="7"/>
  <c r="K30" i="7"/>
  <c r="L30" i="7"/>
  <c r="M30" i="7"/>
  <c r="N30" i="7"/>
  <c r="O30" i="7"/>
  <c r="P30" i="7"/>
  <c r="Q30" i="7"/>
  <c r="R30" i="7"/>
  <c r="S30" i="7"/>
  <c r="T30" i="7"/>
  <c r="U30" i="7"/>
  <c r="V30" i="7"/>
  <c r="W30" i="7"/>
  <c r="X30" i="7"/>
  <c r="Y30" i="7"/>
  <c r="Z30" i="7"/>
  <c r="AA30" i="7"/>
  <c r="AB30" i="7"/>
  <c r="AC30" i="7"/>
  <c r="AD30" i="7"/>
  <c r="AE30" i="7"/>
  <c r="AF30" i="7"/>
  <c r="AG30" i="7"/>
  <c r="AH30" i="7"/>
  <c r="AI30" i="7"/>
  <c r="AJ30" i="7"/>
  <c r="AQ30" i="7"/>
  <c r="AR30" i="7"/>
  <c r="AS30" i="7"/>
  <c r="K31" i="7"/>
  <c r="L31" i="7"/>
  <c r="M31" i="7"/>
  <c r="N31" i="7"/>
  <c r="O31" i="7"/>
  <c r="P31" i="7"/>
  <c r="Q31" i="7"/>
  <c r="R31" i="7"/>
  <c r="S31" i="7"/>
  <c r="T31" i="7"/>
  <c r="U31" i="7"/>
  <c r="V31" i="7"/>
  <c r="W31" i="7"/>
  <c r="X31" i="7"/>
  <c r="Y31" i="7"/>
  <c r="Z31" i="7"/>
  <c r="AA31" i="7"/>
  <c r="AB31" i="7"/>
  <c r="AC31" i="7"/>
  <c r="AD31" i="7"/>
  <c r="AE31" i="7"/>
  <c r="AF31" i="7"/>
  <c r="AG31" i="7"/>
  <c r="AH31" i="7"/>
  <c r="AI31" i="7"/>
  <c r="AJ31" i="7"/>
  <c r="AQ31" i="7"/>
  <c r="AR31" i="7"/>
  <c r="AS31" i="7"/>
  <c r="K32" i="7"/>
  <c r="L32" i="7"/>
  <c r="M32" i="7"/>
  <c r="N32" i="7"/>
  <c r="O32" i="7"/>
  <c r="P32" i="7"/>
  <c r="Q32" i="7"/>
  <c r="R32" i="7"/>
  <c r="S32" i="7"/>
  <c r="T32" i="7"/>
  <c r="U32" i="7"/>
  <c r="V32" i="7"/>
  <c r="W32" i="7"/>
  <c r="X32" i="7"/>
  <c r="Y32" i="7"/>
  <c r="Z32" i="7"/>
  <c r="AA32" i="7"/>
  <c r="AB32" i="7"/>
  <c r="AC32" i="7"/>
  <c r="AD32" i="7"/>
  <c r="AE32" i="7"/>
  <c r="AF32" i="7"/>
  <c r="AG32" i="7"/>
  <c r="AH32" i="7"/>
  <c r="AI32" i="7"/>
  <c r="AJ32" i="7"/>
  <c r="AQ32" i="7"/>
  <c r="AR32" i="7"/>
  <c r="AS32" i="7"/>
  <c r="K33" i="7"/>
  <c r="L33" i="7"/>
  <c r="M33" i="7"/>
  <c r="N33" i="7"/>
  <c r="O33" i="7"/>
  <c r="P33" i="7"/>
  <c r="Q33" i="7"/>
  <c r="R33" i="7"/>
  <c r="S33" i="7"/>
  <c r="T33" i="7"/>
  <c r="U33" i="7"/>
  <c r="V33" i="7"/>
  <c r="W33" i="7"/>
  <c r="X33" i="7"/>
  <c r="Y33" i="7"/>
  <c r="Z33" i="7"/>
  <c r="AA33" i="7"/>
  <c r="AB33" i="7"/>
  <c r="AC33" i="7"/>
  <c r="AD33" i="7"/>
  <c r="AE33" i="7"/>
  <c r="AF33" i="7"/>
  <c r="AG33" i="7"/>
  <c r="AH33" i="7"/>
  <c r="AI33" i="7"/>
  <c r="AJ33" i="7"/>
  <c r="AQ33" i="7"/>
  <c r="AR33" i="7"/>
  <c r="AS33" i="7"/>
  <c r="K34" i="7"/>
  <c r="L34" i="7"/>
  <c r="M34" i="7"/>
  <c r="N34" i="7"/>
  <c r="O34" i="7"/>
  <c r="P34" i="7"/>
  <c r="Q34" i="7"/>
  <c r="R34" i="7"/>
  <c r="S34" i="7"/>
  <c r="T34" i="7"/>
  <c r="U34" i="7"/>
  <c r="V34" i="7"/>
  <c r="W34" i="7"/>
  <c r="X34" i="7"/>
  <c r="Y34" i="7"/>
  <c r="Z34" i="7"/>
  <c r="AA34" i="7"/>
  <c r="AB34" i="7"/>
  <c r="AC34" i="7"/>
  <c r="AD34" i="7"/>
  <c r="AE34" i="7"/>
  <c r="AF34" i="7"/>
  <c r="AG34" i="7"/>
  <c r="AH34" i="7"/>
  <c r="AI34" i="7"/>
  <c r="AJ34" i="7"/>
  <c r="AQ34" i="7"/>
  <c r="AR34" i="7"/>
  <c r="AS34" i="7"/>
  <c r="K35" i="7"/>
  <c r="L35" i="7"/>
  <c r="M35" i="7"/>
  <c r="N35" i="7"/>
  <c r="O35" i="7"/>
  <c r="P35" i="7"/>
  <c r="Q35" i="7"/>
  <c r="R35" i="7"/>
  <c r="S35" i="7"/>
  <c r="T35" i="7"/>
  <c r="U35" i="7"/>
  <c r="V35" i="7"/>
  <c r="W35" i="7"/>
  <c r="X35" i="7"/>
  <c r="Y35" i="7"/>
  <c r="Z35" i="7"/>
  <c r="AA35" i="7"/>
  <c r="AB35" i="7"/>
  <c r="AC35" i="7"/>
  <c r="AD35" i="7"/>
  <c r="AE35" i="7"/>
  <c r="AF35" i="7"/>
  <c r="AG35" i="7"/>
  <c r="AH35" i="7"/>
  <c r="AI35" i="7"/>
  <c r="AJ35" i="7"/>
  <c r="AQ35" i="7"/>
  <c r="AR35" i="7"/>
  <c r="AS35" i="7"/>
  <c r="K36" i="7"/>
  <c r="L36" i="7"/>
  <c r="M36" i="7"/>
  <c r="N36" i="7"/>
  <c r="O36" i="7"/>
  <c r="P36" i="7"/>
  <c r="Q36" i="7"/>
  <c r="R36" i="7"/>
  <c r="S36" i="7"/>
  <c r="T36" i="7"/>
  <c r="U36" i="7"/>
  <c r="V36" i="7"/>
  <c r="W36" i="7"/>
  <c r="X36" i="7"/>
  <c r="Y36" i="7"/>
  <c r="Z36" i="7"/>
  <c r="AA36" i="7"/>
  <c r="AB36" i="7"/>
  <c r="AC36" i="7"/>
  <c r="AD36" i="7"/>
  <c r="AE36" i="7"/>
  <c r="AF36" i="7"/>
  <c r="AG36" i="7"/>
  <c r="AH36" i="7"/>
  <c r="AI36" i="7"/>
  <c r="AJ36" i="7"/>
  <c r="AQ36" i="7"/>
  <c r="AR36" i="7"/>
  <c r="AS36" i="7"/>
  <c r="K37" i="7"/>
  <c r="L37" i="7"/>
  <c r="M37" i="7"/>
  <c r="N37" i="7"/>
  <c r="O37" i="7"/>
  <c r="P37" i="7"/>
  <c r="Q37" i="7"/>
  <c r="R37" i="7"/>
  <c r="S37" i="7"/>
  <c r="T37" i="7"/>
  <c r="U37" i="7"/>
  <c r="V37" i="7"/>
  <c r="W37" i="7"/>
  <c r="X37" i="7"/>
  <c r="Y37" i="7"/>
  <c r="Z37" i="7"/>
  <c r="AA37" i="7"/>
  <c r="AB37" i="7"/>
  <c r="AC37" i="7"/>
  <c r="AD37" i="7"/>
  <c r="AE37" i="7"/>
  <c r="AF37" i="7"/>
  <c r="AG37" i="7"/>
  <c r="AH37" i="7"/>
  <c r="AI37" i="7"/>
  <c r="AJ37" i="7"/>
  <c r="AQ37" i="7"/>
  <c r="AR37" i="7"/>
  <c r="AS37" i="7"/>
  <c r="K38" i="7"/>
  <c r="L38" i="7"/>
  <c r="M38" i="7"/>
  <c r="N38" i="7"/>
  <c r="O38" i="7"/>
  <c r="P38" i="7"/>
  <c r="Q38" i="7"/>
  <c r="R38" i="7"/>
  <c r="S38" i="7"/>
  <c r="T38" i="7"/>
  <c r="U38" i="7"/>
  <c r="V38" i="7"/>
  <c r="W38" i="7"/>
  <c r="X38" i="7"/>
  <c r="Y38" i="7"/>
  <c r="Z38" i="7"/>
  <c r="AA38" i="7"/>
  <c r="AB38" i="7"/>
  <c r="AC38" i="7"/>
  <c r="AD38" i="7"/>
  <c r="AE38" i="7"/>
  <c r="AF38" i="7"/>
  <c r="AG38" i="7"/>
  <c r="AH38" i="7"/>
  <c r="AI38" i="7"/>
  <c r="AJ38" i="7"/>
  <c r="AQ38" i="7"/>
  <c r="AR38" i="7"/>
  <c r="AS38" i="7"/>
  <c r="K39" i="7"/>
  <c r="L39" i="7"/>
  <c r="M39" i="7"/>
  <c r="N39" i="7"/>
  <c r="O39" i="7"/>
  <c r="P39" i="7"/>
  <c r="Q39" i="7"/>
  <c r="R39" i="7"/>
  <c r="S39" i="7"/>
  <c r="T39" i="7"/>
  <c r="U39" i="7"/>
  <c r="V39" i="7"/>
  <c r="W39" i="7"/>
  <c r="X39" i="7"/>
  <c r="Y39" i="7"/>
  <c r="Z39" i="7"/>
  <c r="AA39" i="7"/>
  <c r="AB39" i="7"/>
  <c r="AC39" i="7"/>
  <c r="AD39" i="7"/>
  <c r="AE39" i="7"/>
  <c r="AF39" i="7"/>
  <c r="AG39" i="7"/>
  <c r="AH39" i="7"/>
  <c r="AI39" i="7"/>
  <c r="AJ39" i="7"/>
  <c r="AQ39" i="7"/>
  <c r="AR39" i="7"/>
  <c r="AS39" i="7"/>
  <c r="K40" i="7"/>
  <c r="L40" i="7"/>
  <c r="M40" i="7"/>
  <c r="N40" i="7"/>
  <c r="O40" i="7"/>
  <c r="P40" i="7"/>
  <c r="Q40" i="7"/>
  <c r="R40" i="7"/>
  <c r="S40" i="7"/>
  <c r="T40" i="7"/>
  <c r="U40" i="7"/>
  <c r="V40" i="7"/>
  <c r="W40" i="7"/>
  <c r="X40" i="7"/>
  <c r="Y40" i="7"/>
  <c r="Z40" i="7"/>
  <c r="AA40" i="7"/>
  <c r="AB40" i="7"/>
  <c r="AC40" i="7"/>
  <c r="AD40" i="7"/>
  <c r="AE40" i="7"/>
  <c r="AF40" i="7"/>
  <c r="AG40" i="7"/>
  <c r="AH40" i="7"/>
  <c r="AI40" i="7"/>
  <c r="AJ40" i="7"/>
  <c r="AQ40" i="7"/>
  <c r="AR40" i="7"/>
  <c r="AS40" i="7"/>
  <c r="K41" i="7"/>
  <c r="L41" i="7"/>
  <c r="M41" i="7"/>
  <c r="N41" i="7"/>
  <c r="O41" i="7"/>
  <c r="P41" i="7"/>
  <c r="Q41" i="7"/>
  <c r="R41" i="7"/>
  <c r="S41" i="7"/>
  <c r="T41" i="7"/>
  <c r="U41" i="7"/>
  <c r="V41" i="7"/>
  <c r="W41" i="7"/>
  <c r="X41" i="7"/>
  <c r="Y41" i="7"/>
  <c r="Z41" i="7"/>
  <c r="AA41" i="7"/>
  <c r="AB41" i="7"/>
  <c r="AC41" i="7"/>
  <c r="AD41" i="7"/>
  <c r="AE41" i="7"/>
  <c r="AF41" i="7"/>
  <c r="AG41" i="7"/>
  <c r="AH41" i="7"/>
  <c r="AI41" i="7"/>
  <c r="AJ41" i="7"/>
  <c r="AQ41" i="7"/>
  <c r="AR41" i="7"/>
  <c r="AS41" i="7"/>
  <c r="K42" i="7"/>
  <c r="L42" i="7"/>
  <c r="M42" i="7"/>
  <c r="N42" i="7"/>
  <c r="O42" i="7"/>
  <c r="P42" i="7"/>
  <c r="Q42" i="7"/>
  <c r="R42" i="7"/>
  <c r="S42" i="7"/>
  <c r="T42" i="7"/>
  <c r="U42" i="7"/>
  <c r="V42" i="7"/>
  <c r="W42" i="7"/>
  <c r="X42" i="7"/>
  <c r="Y42" i="7"/>
  <c r="Z42" i="7"/>
  <c r="AA42" i="7"/>
  <c r="AB42" i="7"/>
  <c r="AC42" i="7"/>
  <c r="AD42" i="7"/>
  <c r="AE42" i="7"/>
  <c r="AF42" i="7"/>
  <c r="AG42" i="7"/>
  <c r="AH42" i="7"/>
  <c r="AI42" i="7"/>
  <c r="AJ42" i="7"/>
  <c r="AQ42" i="7"/>
  <c r="AR42" i="7"/>
  <c r="AS42" i="7"/>
  <c r="K43" i="7"/>
  <c r="L43" i="7"/>
  <c r="M43" i="7"/>
  <c r="N43" i="7"/>
  <c r="O43" i="7"/>
  <c r="P43" i="7"/>
  <c r="Q43" i="7"/>
  <c r="R43" i="7"/>
  <c r="S43" i="7"/>
  <c r="T43" i="7"/>
  <c r="U43" i="7"/>
  <c r="V43" i="7"/>
  <c r="W43" i="7"/>
  <c r="X43" i="7"/>
  <c r="Y43" i="7"/>
  <c r="Z43" i="7"/>
  <c r="AA43" i="7"/>
  <c r="AB43" i="7"/>
  <c r="AC43" i="7"/>
  <c r="AD43" i="7"/>
  <c r="AE43" i="7"/>
  <c r="AF43" i="7"/>
  <c r="AG43" i="7"/>
  <c r="AH43" i="7"/>
  <c r="AI43" i="7"/>
  <c r="AJ43" i="7"/>
  <c r="AQ43" i="7"/>
  <c r="AR43" i="7"/>
  <c r="AS43" i="7"/>
  <c r="K44" i="7"/>
  <c r="L44" i="7"/>
  <c r="M44" i="7"/>
  <c r="N44" i="7"/>
  <c r="O44" i="7"/>
  <c r="P44" i="7"/>
  <c r="Q44" i="7"/>
  <c r="R44" i="7"/>
  <c r="S44" i="7"/>
  <c r="T44" i="7"/>
  <c r="U44" i="7"/>
  <c r="V44" i="7"/>
  <c r="W44" i="7"/>
  <c r="X44" i="7"/>
  <c r="Y44" i="7"/>
  <c r="Z44" i="7"/>
  <c r="AA44" i="7"/>
  <c r="AB44" i="7"/>
  <c r="AC44" i="7"/>
  <c r="AD44" i="7"/>
  <c r="AE44" i="7"/>
  <c r="AF44" i="7"/>
  <c r="AG44" i="7"/>
  <c r="AH44" i="7"/>
  <c r="AI44" i="7"/>
  <c r="AJ44" i="7"/>
  <c r="AQ44" i="7"/>
  <c r="AR44" i="7"/>
  <c r="AS44" i="7"/>
  <c r="K45" i="7"/>
  <c r="L45" i="7"/>
  <c r="M45" i="7"/>
  <c r="N45" i="7"/>
  <c r="O45" i="7"/>
  <c r="P45" i="7"/>
  <c r="Q45" i="7"/>
  <c r="R45" i="7"/>
  <c r="S45" i="7"/>
  <c r="T45" i="7"/>
  <c r="U45" i="7"/>
  <c r="V45" i="7"/>
  <c r="W45" i="7"/>
  <c r="X45" i="7"/>
  <c r="Y45" i="7"/>
  <c r="Z45" i="7"/>
  <c r="AA45" i="7"/>
  <c r="AB45" i="7"/>
  <c r="AC45" i="7"/>
  <c r="AD45" i="7"/>
  <c r="AE45" i="7"/>
  <c r="AF45" i="7"/>
  <c r="AG45" i="7"/>
  <c r="AH45" i="7"/>
  <c r="AI45" i="7"/>
  <c r="AJ45" i="7"/>
  <c r="AQ45" i="7"/>
  <c r="AR45" i="7"/>
  <c r="AS45" i="7"/>
  <c r="K46" i="7"/>
  <c r="L46" i="7"/>
  <c r="M46" i="7"/>
  <c r="N46" i="7"/>
  <c r="O46" i="7"/>
  <c r="P46" i="7"/>
  <c r="Q46" i="7"/>
  <c r="R46" i="7"/>
  <c r="S46" i="7"/>
  <c r="T46" i="7"/>
  <c r="U46" i="7"/>
  <c r="V46" i="7"/>
  <c r="W46" i="7"/>
  <c r="X46" i="7"/>
  <c r="Y46" i="7"/>
  <c r="Z46" i="7"/>
  <c r="AA46" i="7"/>
  <c r="AB46" i="7"/>
  <c r="AC46" i="7"/>
  <c r="AD46" i="7"/>
  <c r="AE46" i="7"/>
  <c r="AF46" i="7"/>
  <c r="AG46" i="7"/>
  <c r="AH46" i="7"/>
  <c r="AI46" i="7"/>
  <c r="AJ46" i="7"/>
  <c r="AQ46" i="7"/>
  <c r="AR46" i="7"/>
  <c r="AS46" i="7"/>
  <c r="K47" i="7"/>
  <c r="L47" i="7"/>
  <c r="M47" i="7"/>
  <c r="N47" i="7"/>
  <c r="O47" i="7"/>
  <c r="P47" i="7"/>
  <c r="Q47" i="7"/>
  <c r="R47" i="7"/>
  <c r="S47" i="7"/>
  <c r="T47" i="7"/>
  <c r="U47" i="7"/>
  <c r="V47" i="7"/>
  <c r="W47" i="7"/>
  <c r="X47" i="7"/>
  <c r="Y47" i="7"/>
  <c r="Z47" i="7"/>
  <c r="AA47" i="7"/>
  <c r="AB47" i="7"/>
  <c r="AC47" i="7"/>
  <c r="AD47" i="7"/>
  <c r="AE47" i="7"/>
  <c r="AF47" i="7"/>
  <c r="AG47" i="7"/>
  <c r="AH47" i="7"/>
  <c r="AI47" i="7"/>
  <c r="AJ47" i="7"/>
  <c r="AQ47" i="7"/>
  <c r="AR47" i="7"/>
  <c r="AS47" i="7"/>
  <c r="K48" i="7"/>
  <c r="L48" i="7"/>
  <c r="M48" i="7"/>
  <c r="N48" i="7"/>
  <c r="O48" i="7"/>
  <c r="P48" i="7"/>
  <c r="Q48" i="7"/>
  <c r="R48" i="7"/>
  <c r="S48" i="7"/>
  <c r="T48" i="7"/>
  <c r="U48" i="7"/>
  <c r="V48" i="7"/>
  <c r="W48" i="7"/>
  <c r="X48" i="7"/>
  <c r="Y48" i="7"/>
  <c r="Z48" i="7"/>
  <c r="AA48" i="7"/>
  <c r="AB48" i="7"/>
  <c r="AC48" i="7"/>
  <c r="AD48" i="7"/>
  <c r="AE48" i="7"/>
  <c r="AF48" i="7"/>
  <c r="AG48" i="7"/>
  <c r="AH48" i="7"/>
  <c r="AI48" i="7"/>
  <c r="AJ48" i="7"/>
  <c r="AQ48" i="7"/>
  <c r="AR48" i="7"/>
  <c r="AS48" i="7"/>
  <c r="K49" i="7"/>
  <c r="L49" i="7"/>
  <c r="M49" i="7"/>
  <c r="N49" i="7"/>
  <c r="O49" i="7"/>
  <c r="P49" i="7"/>
  <c r="Q49" i="7"/>
  <c r="R49" i="7"/>
  <c r="S49" i="7"/>
  <c r="T49" i="7"/>
  <c r="U49" i="7"/>
  <c r="V49" i="7"/>
  <c r="W49" i="7"/>
  <c r="X49" i="7"/>
  <c r="Y49" i="7"/>
  <c r="Z49" i="7"/>
  <c r="AA49" i="7"/>
  <c r="AB49" i="7"/>
  <c r="AC49" i="7"/>
  <c r="AD49" i="7"/>
  <c r="AE49" i="7"/>
  <c r="AF49" i="7"/>
  <c r="AG49" i="7"/>
  <c r="AH49" i="7"/>
  <c r="AI49" i="7"/>
  <c r="AJ49" i="7"/>
  <c r="AQ49" i="7"/>
  <c r="AR49" i="7"/>
  <c r="AS49" i="7"/>
  <c r="K50" i="7"/>
  <c r="L50" i="7"/>
  <c r="M50" i="7"/>
  <c r="N50" i="7"/>
  <c r="O50" i="7"/>
  <c r="P50" i="7"/>
  <c r="Q50" i="7"/>
  <c r="R50" i="7"/>
  <c r="S50" i="7"/>
  <c r="T50" i="7"/>
  <c r="U50" i="7"/>
  <c r="V50" i="7"/>
  <c r="W50" i="7"/>
  <c r="X50" i="7"/>
  <c r="Y50" i="7"/>
  <c r="Z50" i="7"/>
  <c r="AA50" i="7"/>
  <c r="AB50" i="7"/>
  <c r="AC50" i="7"/>
  <c r="AD50" i="7"/>
  <c r="AE50" i="7"/>
  <c r="AF50" i="7"/>
  <c r="AG50" i="7"/>
  <c r="AH50" i="7"/>
  <c r="AI50" i="7"/>
  <c r="AJ50" i="7"/>
  <c r="AQ50" i="7"/>
  <c r="AR50" i="7"/>
  <c r="AS50" i="7"/>
  <c r="K51" i="7"/>
  <c r="L51" i="7"/>
  <c r="M51" i="7"/>
  <c r="N51" i="7"/>
  <c r="O51" i="7"/>
  <c r="P51" i="7"/>
  <c r="Q51" i="7"/>
  <c r="R51" i="7"/>
  <c r="S51" i="7"/>
  <c r="T51" i="7"/>
  <c r="U51" i="7"/>
  <c r="V51" i="7"/>
  <c r="W51" i="7"/>
  <c r="X51" i="7"/>
  <c r="Y51" i="7"/>
  <c r="Z51" i="7"/>
  <c r="AA51" i="7"/>
  <c r="AB51" i="7"/>
  <c r="AC51" i="7"/>
  <c r="AD51" i="7"/>
  <c r="AE51" i="7"/>
  <c r="AF51" i="7"/>
  <c r="AG51" i="7"/>
  <c r="AH51" i="7"/>
  <c r="AI51" i="7"/>
  <c r="AJ51" i="7"/>
  <c r="AQ51" i="7"/>
  <c r="AR51" i="7"/>
  <c r="AS51" i="7"/>
  <c r="K52" i="7"/>
  <c r="L52" i="7"/>
  <c r="M52" i="7"/>
  <c r="N52" i="7"/>
  <c r="O52" i="7"/>
  <c r="P52" i="7"/>
  <c r="Q52" i="7"/>
  <c r="R52" i="7"/>
  <c r="S52" i="7"/>
  <c r="T52" i="7"/>
  <c r="U52" i="7"/>
  <c r="V52" i="7"/>
  <c r="W52" i="7"/>
  <c r="X52" i="7"/>
  <c r="Y52" i="7"/>
  <c r="Z52" i="7"/>
  <c r="AA52" i="7"/>
  <c r="AB52" i="7"/>
  <c r="AC52" i="7"/>
  <c r="AD52" i="7"/>
  <c r="AE52" i="7"/>
  <c r="AF52" i="7"/>
  <c r="AG52" i="7"/>
  <c r="AH52" i="7"/>
  <c r="AI52" i="7"/>
  <c r="AJ52" i="7"/>
  <c r="AQ52" i="7"/>
  <c r="AR52" i="7"/>
  <c r="AS52" i="7"/>
  <c r="K53" i="7"/>
  <c r="L53" i="7"/>
  <c r="M53" i="7"/>
  <c r="N53" i="7"/>
  <c r="O53" i="7"/>
  <c r="P53" i="7"/>
  <c r="Q53" i="7"/>
  <c r="R53" i="7"/>
  <c r="S53" i="7"/>
  <c r="T53" i="7"/>
  <c r="U53" i="7"/>
  <c r="V53" i="7"/>
  <c r="W53" i="7"/>
  <c r="X53" i="7"/>
  <c r="Y53" i="7"/>
  <c r="Z53" i="7"/>
  <c r="AA53" i="7"/>
  <c r="AB53" i="7"/>
  <c r="AC53" i="7"/>
  <c r="AD53" i="7"/>
  <c r="AE53" i="7"/>
  <c r="AF53" i="7"/>
  <c r="AG53" i="7"/>
  <c r="AH53" i="7"/>
  <c r="AI53" i="7"/>
  <c r="AJ53" i="7"/>
  <c r="AQ53" i="7"/>
  <c r="AR53" i="7"/>
  <c r="AS53" i="7"/>
  <c r="K54" i="7"/>
  <c r="L54" i="7"/>
  <c r="M54" i="7"/>
  <c r="N54" i="7"/>
  <c r="O54" i="7"/>
  <c r="P54" i="7"/>
  <c r="Q54" i="7"/>
  <c r="R54" i="7"/>
  <c r="S54" i="7"/>
  <c r="T54" i="7"/>
  <c r="U54" i="7"/>
  <c r="V54" i="7"/>
  <c r="W54" i="7"/>
  <c r="X54" i="7"/>
  <c r="Y54" i="7"/>
  <c r="Z54" i="7"/>
  <c r="AA54" i="7"/>
  <c r="AB54" i="7"/>
  <c r="AC54" i="7"/>
  <c r="AD54" i="7"/>
  <c r="AE54" i="7"/>
  <c r="AF54" i="7"/>
  <c r="AG54" i="7"/>
  <c r="AH54" i="7"/>
  <c r="AI54" i="7"/>
  <c r="AJ54" i="7"/>
  <c r="AQ54" i="7"/>
  <c r="AR54" i="7"/>
  <c r="AS54" i="7"/>
  <c r="K55" i="7"/>
  <c r="L55" i="7"/>
  <c r="M55" i="7"/>
  <c r="N55" i="7"/>
  <c r="O55" i="7"/>
  <c r="P55" i="7"/>
  <c r="Q55" i="7"/>
  <c r="R55" i="7"/>
  <c r="S55" i="7"/>
  <c r="T55" i="7"/>
  <c r="U55" i="7"/>
  <c r="V55" i="7"/>
  <c r="W55" i="7"/>
  <c r="X55" i="7"/>
  <c r="Y55" i="7"/>
  <c r="Z55" i="7"/>
  <c r="AA55" i="7"/>
  <c r="AB55" i="7"/>
  <c r="AC55" i="7"/>
  <c r="AD55" i="7"/>
  <c r="AE55" i="7"/>
  <c r="AF55" i="7"/>
  <c r="AG55" i="7"/>
  <c r="AH55" i="7"/>
  <c r="AI55" i="7"/>
  <c r="AJ55" i="7"/>
  <c r="AQ55" i="7"/>
  <c r="AR55" i="7"/>
  <c r="AS55" i="7"/>
  <c r="K56" i="7"/>
  <c r="L56" i="7"/>
  <c r="M56" i="7"/>
  <c r="N56" i="7"/>
  <c r="O56" i="7"/>
  <c r="P56" i="7"/>
  <c r="Q56" i="7"/>
  <c r="R56" i="7"/>
  <c r="S56" i="7"/>
  <c r="T56" i="7"/>
  <c r="U56" i="7"/>
  <c r="V56" i="7"/>
  <c r="W56" i="7"/>
  <c r="X56" i="7"/>
  <c r="Y56" i="7"/>
  <c r="Z56" i="7"/>
  <c r="AA56" i="7"/>
  <c r="AB56" i="7"/>
  <c r="AC56" i="7"/>
  <c r="AD56" i="7"/>
  <c r="AE56" i="7"/>
  <c r="AH56" i="7"/>
  <c r="AI56" i="7"/>
  <c r="AJ56" i="7"/>
  <c r="AQ56" i="7"/>
  <c r="AR56" i="7"/>
  <c r="AS56" i="7"/>
  <c r="F2" i="5"/>
  <c r="H2" i="5"/>
  <c r="L2" i="5"/>
  <c r="B5" i="5"/>
  <c r="C5" i="5"/>
  <c r="D5" i="5"/>
  <c r="E5" i="5"/>
  <c r="B6" i="5"/>
  <c r="C6" i="5"/>
  <c r="D6" i="5"/>
  <c r="E6" i="5"/>
  <c r="K10" i="5"/>
  <c r="L10" i="5"/>
  <c r="M10" i="5"/>
  <c r="N10" i="5"/>
  <c r="O10" i="5"/>
  <c r="P10" i="5"/>
  <c r="Q10" i="5"/>
  <c r="R10" i="5"/>
  <c r="S10" i="5"/>
  <c r="T10" i="5"/>
  <c r="W10" i="5"/>
  <c r="X10" i="5"/>
  <c r="Y10" i="5"/>
  <c r="Z10" i="5"/>
  <c r="AA10" i="5"/>
  <c r="AB10" i="5"/>
  <c r="AC10" i="5"/>
  <c r="AD10" i="5"/>
  <c r="AE10" i="5"/>
  <c r="AF10" i="5"/>
  <c r="AG10" i="5"/>
  <c r="AH10" i="5"/>
  <c r="AI10" i="5"/>
  <c r="AJ10" i="5"/>
  <c r="AQ10" i="5"/>
  <c r="AR10" i="5"/>
  <c r="AS10" i="5"/>
  <c r="K11" i="5"/>
  <c r="L11" i="5"/>
  <c r="M11" i="5"/>
  <c r="N11" i="5"/>
  <c r="O11" i="5"/>
  <c r="P11" i="5"/>
  <c r="Q11" i="5"/>
  <c r="R11" i="5"/>
  <c r="S11" i="5"/>
  <c r="T11" i="5"/>
  <c r="U11" i="5"/>
  <c r="V11" i="5"/>
  <c r="W11" i="5"/>
  <c r="X11" i="5"/>
  <c r="Y11" i="5"/>
  <c r="Z11" i="5"/>
  <c r="AA11" i="5"/>
  <c r="AB11" i="5"/>
  <c r="AC11" i="5"/>
  <c r="AD11" i="5"/>
  <c r="AE11" i="5"/>
  <c r="AF11" i="5"/>
  <c r="AG11" i="5"/>
  <c r="AH11" i="5"/>
  <c r="AI11" i="5"/>
  <c r="AJ11" i="5"/>
  <c r="AQ11" i="5"/>
  <c r="AR11" i="5"/>
  <c r="AS11" i="5"/>
  <c r="K12" i="5"/>
  <c r="L12" i="5"/>
  <c r="M12" i="5"/>
  <c r="N12" i="5"/>
  <c r="O12" i="5"/>
  <c r="P12" i="5"/>
  <c r="Q12" i="5"/>
  <c r="R12" i="5"/>
  <c r="S12" i="5"/>
  <c r="T12" i="5"/>
  <c r="U12" i="5"/>
  <c r="V12" i="5"/>
  <c r="W12" i="5"/>
  <c r="X12" i="5"/>
  <c r="Y12" i="5"/>
  <c r="Z12" i="5"/>
  <c r="AA12" i="5"/>
  <c r="AB12" i="5"/>
  <c r="AC12" i="5"/>
  <c r="AD12" i="5"/>
  <c r="AE12" i="5"/>
  <c r="AF12" i="5"/>
  <c r="AG12" i="5"/>
  <c r="AH12" i="5"/>
  <c r="AI12" i="5"/>
  <c r="AJ12" i="5"/>
  <c r="AQ12" i="5"/>
  <c r="AR12" i="5"/>
  <c r="AS12" i="5"/>
  <c r="K13" i="5"/>
  <c r="L13" i="5"/>
  <c r="M13" i="5"/>
  <c r="N13" i="5"/>
  <c r="O13" i="5"/>
  <c r="P13" i="5"/>
  <c r="Q13" i="5"/>
  <c r="R13" i="5"/>
  <c r="S13" i="5"/>
  <c r="T13" i="5"/>
  <c r="U13" i="5"/>
  <c r="V13" i="5"/>
  <c r="W13" i="5"/>
  <c r="X13" i="5"/>
  <c r="Y13" i="5"/>
  <c r="Z13" i="5"/>
  <c r="AA13" i="5"/>
  <c r="AB13" i="5"/>
  <c r="AC13" i="5"/>
  <c r="AD13" i="5"/>
  <c r="AE13" i="5"/>
  <c r="AF13" i="5"/>
  <c r="AG13" i="5"/>
  <c r="AH13" i="5"/>
  <c r="AI13" i="5"/>
  <c r="AJ13" i="5"/>
  <c r="AQ13" i="5"/>
  <c r="AR13" i="5"/>
  <c r="AS13" i="5"/>
  <c r="K14" i="5"/>
  <c r="L14" i="5"/>
  <c r="M14" i="5"/>
  <c r="N14" i="5"/>
  <c r="O14" i="5"/>
  <c r="P14" i="5"/>
  <c r="Q14" i="5"/>
  <c r="R14" i="5"/>
  <c r="S14" i="5"/>
  <c r="T14" i="5"/>
  <c r="U14" i="5"/>
  <c r="V14" i="5"/>
  <c r="W14" i="5"/>
  <c r="X14" i="5"/>
  <c r="Y14" i="5"/>
  <c r="Z14" i="5"/>
  <c r="AA14" i="5"/>
  <c r="AB14" i="5"/>
  <c r="AC14" i="5"/>
  <c r="AD14" i="5"/>
  <c r="AE14" i="5"/>
  <c r="AF14" i="5"/>
  <c r="AG14" i="5"/>
  <c r="AH14" i="5"/>
  <c r="AI14" i="5"/>
  <c r="AJ14" i="5"/>
  <c r="AQ14" i="5"/>
  <c r="AR14" i="5"/>
  <c r="AS14" i="5"/>
  <c r="K15" i="5"/>
  <c r="L15" i="5"/>
  <c r="M15" i="5"/>
  <c r="N15" i="5"/>
  <c r="O15" i="5"/>
  <c r="P15" i="5"/>
  <c r="Q15" i="5"/>
  <c r="R15" i="5"/>
  <c r="S15" i="5"/>
  <c r="T15" i="5"/>
  <c r="U15" i="5"/>
  <c r="V15" i="5"/>
  <c r="W15" i="5"/>
  <c r="X15" i="5"/>
  <c r="Y15" i="5"/>
  <c r="Z15" i="5"/>
  <c r="AA15" i="5"/>
  <c r="AB15" i="5"/>
  <c r="AC15" i="5"/>
  <c r="AD15" i="5"/>
  <c r="AE15" i="5"/>
  <c r="AF15" i="5"/>
  <c r="AG15" i="5"/>
  <c r="AH15" i="5"/>
  <c r="AI15" i="5"/>
  <c r="AJ15" i="5"/>
  <c r="AQ15" i="5"/>
  <c r="AR15" i="5"/>
  <c r="AS15" i="5"/>
  <c r="K16" i="5"/>
  <c r="L16" i="5"/>
  <c r="M16" i="5"/>
  <c r="N16" i="5"/>
  <c r="O16" i="5"/>
  <c r="P16" i="5"/>
  <c r="Q16" i="5"/>
  <c r="R16" i="5"/>
  <c r="S16" i="5"/>
  <c r="T16" i="5"/>
  <c r="U16" i="5"/>
  <c r="V16" i="5"/>
  <c r="W16" i="5"/>
  <c r="X16" i="5"/>
  <c r="Y16" i="5"/>
  <c r="Z16" i="5"/>
  <c r="AA16" i="5"/>
  <c r="AB16" i="5"/>
  <c r="AC16" i="5"/>
  <c r="AD16" i="5"/>
  <c r="AE16" i="5"/>
  <c r="AF16" i="5"/>
  <c r="AG16" i="5"/>
  <c r="AH16" i="5"/>
  <c r="AI16" i="5"/>
  <c r="AJ16" i="5"/>
  <c r="AQ16" i="5"/>
  <c r="AR16" i="5"/>
  <c r="AS16" i="5"/>
  <c r="K17" i="5"/>
  <c r="L17" i="5"/>
  <c r="M17" i="5"/>
  <c r="N17" i="5"/>
  <c r="O17" i="5"/>
  <c r="P17" i="5"/>
  <c r="Q17" i="5"/>
  <c r="R17" i="5"/>
  <c r="S17" i="5"/>
  <c r="T17" i="5"/>
  <c r="U17" i="5"/>
  <c r="V17" i="5"/>
  <c r="W17" i="5"/>
  <c r="X17" i="5"/>
  <c r="Y17" i="5"/>
  <c r="Z17" i="5"/>
  <c r="AA17" i="5"/>
  <c r="AB17" i="5"/>
  <c r="AC17" i="5"/>
  <c r="AD17" i="5"/>
  <c r="AE17" i="5"/>
  <c r="AF17" i="5"/>
  <c r="AG17" i="5"/>
  <c r="AH17" i="5"/>
  <c r="AI17" i="5"/>
  <c r="AJ17" i="5"/>
  <c r="AM17" i="5"/>
  <c r="AO17" i="5"/>
  <c r="AP17" i="5"/>
  <c r="AQ17" i="5"/>
  <c r="AR17" i="5"/>
  <c r="AS17" i="5"/>
  <c r="K18" i="5"/>
  <c r="L18" i="5"/>
  <c r="M18" i="5"/>
  <c r="N18" i="5"/>
  <c r="O18" i="5"/>
  <c r="P18" i="5"/>
  <c r="Q18" i="5"/>
  <c r="R18" i="5"/>
  <c r="S18" i="5"/>
  <c r="T18" i="5"/>
  <c r="U18" i="5"/>
  <c r="V18" i="5"/>
  <c r="W18" i="5"/>
  <c r="X18" i="5"/>
  <c r="Y18" i="5"/>
  <c r="Z18" i="5"/>
  <c r="AA18" i="5"/>
  <c r="AB18" i="5"/>
  <c r="AC18" i="5"/>
  <c r="AD18" i="5"/>
  <c r="AE18" i="5"/>
  <c r="AF18" i="5"/>
  <c r="AG18" i="5"/>
  <c r="AH18" i="5"/>
  <c r="AI18" i="5"/>
  <c r="AJ18" i="5"/>
  <c r="AM18" i="5"/>
  <c r="AO18" i="5"/>
  <c r="AP18" i="5"/>
  <c r="AQ18" i="5"/>
  <c r="AR18" i="5"/>
  <c r="AS18" i="5"/>
  <c r="K19" i="5"/>
  <c r="L19" i="5"/>
  <c r="M19" i="5"/>
  <c r="N19" i="5"/>
  <c r="O19" i="5"/>
  <c r="P19" i="5"/>
  <c r="Q19" i="5"/>
  <c r="R19" i="5"/>
  <c r="S19" i="5"/>
  <c r="T19" i="5"/>
  <c r="U19" i="5"/>
  <c r="V19" i="5"/>
  <c r="W19" i="5"/>
  <c r="X19" i="5"/>
  <c r="Y19" i="5"/>
  <c r="Z19" i="5"/>
  <c r="AA19" i="5"/>
  <c r="AB19" i="5"/>
  <c r="AC19" i="5"/>
  <c r="AD19" i="5"/>
  <c r="AE19" i="5"/>
  <c r="AF19" i="5"/>
  <c r="AG19" i="5"/>
  <c r="AH19" i="5"/>
  <c r="AI19" i="5"/>
  <c r="AJ19" i="5"/>
  <c r="AM19" i="5"/>
  <c r="AO19" i="5"/>
  <c r="AP19" i="5"/>
  <c r="AQ19" i="5"/>
  <c r="AR19" i="5"/>
  <c r="AS19" i="5"/>
  <c r="K20" i="5"/>
  <c r="L20" i="5"/>
  <c r="M20" i="5"/>
  <c r="N20" i="5"/>
  <c r="O20" i="5"/>
  <c r="P20" i="5"/>
  <c r="Q20" i="5"/>
  <c r="R20" i="5"/>
  <c r="S20" i="5"/>
  <c r="T20" i="5"/>
  <c r="U20" i="5"/>
  <c r="V20" i="5"/>
  <c r="W20" i="5"/>
  <c r="X20" i="5"/>
  <c r="Y20" i="5"/>
  <c r="Z20" i="5"/>
  <c r="AA20" i="5"/>
  <c r="AB20" i="5"/>
  <c r="AC20" i="5"/>
  <c r="AD20" i="5"/>
  <c r="AE20" i="5"/>
  <c r="AF20" i="5"/>
  <c r="AG20" i="5"/>
  <c r="AH20" i="5"/>
  <c r="AI20" i="5"/>
  <c r="AJ20" i="5"/>
  <c r="AM20" i="5"/>
  <c r="AO20" i="5"/>
  <c r="AP20" i="5"/>
  <c r="AQ20" i="5"/>
  <c r="AR20" i="5"/>
  <c r="AS20" i="5"/>
  <c r="K21" i="5"/>
  <c r="L21" i="5"/>
  <c r="M21" i="5"/>
  <c r="N21" i="5"/>
  <c r="O21" i="5"/>
  <c r="P21" i="5"/>
  <c r="Q21" i="5"/>
  <c r="R21" i="5"/>
  <c r="S21" i="5"/>
  <c r="T21" i="5"/>
  <c r="U21" i="5"/>
  <c r="V21" i="5"/>
  <c r="W21" i="5"/>
  <c r="X21" i="5"/>
  <c r="Y21" i="5"/>
  <c r="Z21" i="5"/>
  <c r="AA21" i="5"/>
  <c r="AB21" i="5"/>
  <c r="AC21" i="5"/>
  <c r="AD21" i="5"/>
  <c r="AE21" i="5"/>
  <c r="AF21" i="5"/>
  <c r="AG21" i="5"/>
  <c r="AH21" i="5"/>
  <c r="AI21" i="5"/>
  <c r="AJ21" i="5"/>
  <c r="AM21" i="5"/>
  <c r="AO21" i="5"/>
  <c r="AP21" i="5"/>
  <c r="AQ21" i="5"/>
  <c r="AR21" i="5"/>
  <c r="AS21" i="5"/>
  <c r="K22" i="5"/>
  <c r="L22" i="5"/>
  <c r="M22" i="5"/>
  <c r="N22" i="5"/>
  <c r="O22" i="5"/>
  <c r="P22" i="5"/>
  <c r="Q22" i="5"/>
  <c r="R22" i="5"/>
  <c r="S22" i="5"/>
  <c r="T22" i="5"/>
  <c r="U22" i="5"/>
  <c r="V22" i="5"/>
  <c r="W22" i="5"/>
  <c r="X22" i="5"/>
  <c r="Y22" i="5"/>
  <c r="Z22" i="5"/>
  <c r="AA22" i="5"/>
  <c r="AB22" i="5"/>
  <c r="AC22" i="5"/>
  <c r="AD22" i="5"/>
  <c r="AE22" i="5"/>
  <c r="AF22" i="5"/>
  <c r="AG22" i="5"/>
  <c r="AH22" i="5"/>
  <c r="AI22" i="5"/>
  <c r="AJ22" i="5"/>
  <c r="AM22" i="5"/>
  <c r="AO22" i="5"/>
  <c r="AP22" i="5"/>
  <c r="AQ22" i="5"/>
  <c r="AR22" i="5"/>
  <c r="AS22" i="5"/>
  <c r="K23" i="5"/>
  <c r="L23" i="5"/>
  <c r="M23" i="5"/>
  <c r="N23" i="5"/>
  <c r="O23" i="5"/>
  <c r="P23" i="5"/>
  <c r="Q23" i="5"/>
  <c r="R23" i="5"/>
  <c r="S23" i="5"/>
  <c r="T23" i="5"/>
  <c r="U23" i="5"/>
  <c r="V23" i="5"/>
  <c r="W23" i="5"/>
  <c r="X23" i="5"/>
  <c r="Y23" i="5"/>
  <c r="Z23" i="5"/>
  <c r="AA23" i="5"/>
  <c r="AB23" i="5"/>
  <c r="AC23" i="5"/>
  <c r="AD23" i="5"/>
  <c r="AE23" i="5"/>
  <c r="AF23" i="5"/>
  <c r="AG23" i="5"/>
  <c r="AH23" i="5"/>
  <c r="AI23" i="5"/>
  <c r="AJ23" i="5"/>
  <c r="AM23" i="5"/>
  <c r="AO23" i="5"/>
  <c r="AP23" i="5"/>
  <c r="AQ23" i="5"/>
  <c r="AR23" i="5"/>
  <c r="AS23" i="5"/>
  <c r="K24" i="5"/>
  <c r="L24" i="5"/>
  <c r="M24" i="5"/>
  <c r="N24" i="5"/>
  <c r="O24" i="5"/>
  <c r="P24" i="5"/>
  <c r="Q24" i="5"/>
  <c r="R24" i="5"/>
  <c r="S24" i="5"/>
  <c r="T24" i="5"/>
  <c r="U24" i="5"/>
  <c r="V24" i="5"/>
  <c r="W24" i="5"/>
  <c r="X24" i="5"/>
  <c r="Y24" i="5"/>
  <c r="Z24" i="5"/>
  <c r="AA24" i="5"/>
  <c r="AB24" i="5"/>
  <c r="AC24" i="5"/>
  <c r="AD24" i="5"/>
  <c r="AE24" i="5"/>
  <c r="AF24" i="5"/>
  <c r="AG24" i="5"/>
  <c r="AH24" i="5"/>
  <c r="AI24" i="5"/>
  <c r="AJ24" i="5"/>
  <c r="AM24" i="5"/>
  <c r="AO24" i="5"/>
  <c r="AP24" i="5"/>
  <c r="AQ24" i="5"/>
  <c r="AR24" i="5"/>
  <c r="AS24" i="5"/>
  <c r="K25" i="5"/>
  <c r="L25" i="5"/>
  <c r="M25" i="5"/>
  <c r="N25" i="5"/>
  <c r="O25" i="5"/>
  <c r="P25" i="5"/>
  <c r="Q25" i="5"/>
  <c r="R25" i="5"/>
  <c r="S25" i="5"/>
  <c r="T25" i="5"/>
  <c r="U25" i="5"/>
  <c r="V25" i="5"/>
  <c r="W25" i="5"/>
  <c r="X25" i="5"/>
  <c r="Y25" i="5"/>
  <c r="Z25" i="5"/>
  <c r="AA25" i="5"/>
  <c r="AB25" i="5"/>
  <c r="AC25" i="5"/>
  <c r="AD25" i="5"/>
  <c r="AE25" i="5"/>
  <c r="AF25" i="5"/>
  <c r="AG25" i="5"/>
  <c r="AH25" i="5"/>
  <c r="AI25" i="5"/>
  <c r="AJ25" i="5"/>
  <c r="AM25" i="5"/>
  <c r="AO25" i="5"/>
  <c r="AP25" i="5"/>
  <c r="AQ25" i="5"/>
  <c r="AR25" i="5"/>
  <c r="AS25" i="5"/>
  <c r="K26" i="5"/>
  <c r="L26" i="5"/>
  <c r="M26" i="5"/>
  <c r="N26" i="5"/>
  <c r="O26" i="5"/>
  <c r="P26" i="5"/>
  <c r="Q26" i="5"/>
  <c r="R26" i="5"/>
  <c r="S26" i="5"/>
  <c r="T26" i="5"/>
  <c r="U26" i="5"/>
  <c r="V26" i="5"/>
  <c r="W26" i="5"/>
  <c r="X26" i="5"/>
  <c r="Y26" i="5"/>
  <c r="Z26" i="5"/>
  <c r="AA26" i="5"/>
  <c r="AB26" i="5"/>
  <c r="AC26" i="5"/>
  <c r="AD26" i="5"/>
  <c r="AE26" i="5"/>
  <c r="AF26" i="5"/>
  <c r="AG26" i="5"/>
  <c r="AH26" i="5"/>
  <c r="AI26" i="5"/>
  <c r="AJ26" i="5"/>
  <c r="AM26" i="5"/>
  <c r="AO26" i="5"/>
  <c r="AP26" i="5"/>
  <c r="AQ26" i="5"/>
  <c r="AR26" i="5"/>
  <c r="AS26" i="5"/>
  <c r="K27" i="5"/>
  <c r="L27" i="5"/>
  <c r="M27" i="5"/>
  <c r="N27" i="5"/>
  <c r="O27" i="5"/>
  <c r="P27" i="5"/>
  <c r="Q27" i="5"/>
  <c r="R27" i="5"/>
  <c r="S27" i="5"/>
  <c r="T27" i="5"/>
  <c r="U27" i="5"/>
  <c r="V27" i="5"/>
  <c r="W27" i="5"/>
  <c r="X27" i="5"/>
  <c r="Y27" i="5"/>
  <c r="Z27" i="5"/>
  <c r="AA27" i="5"/>
  <c r="AB27" i="5"/>
  <c r="AC27" i="5"/>
  <c r="AD27" i="5"/>
  <c r="AE27" i="5"/>
  <c r="AF27" i="5"/>
  <c r="AG27" i="5"/>
  <c r="AH27" i="5"/>
  <c r="AI27" i="5"/>
  <c r="AJ27" i="5"/>
  <c r="AM27" i="5"/>
  <c r="AO27" i="5"/>
  <c r="AP27" i="5"/>
  <c r="AQ27" i="5"/>
  <c r="AR27" i="5"/>
  <c r="AS27" i="5"/>
  <c r="K28" i="5"/>
  <c r="L28" i="5"/>
  <c r="M28" i="5"/>
  <c r="N28" i="5"/>
  <c r="O28" i="5"/>
  <c r="P28" i="5"/>
  <c r="Q28" i="5"/>
  <c r="R28" i="5"/>
  <c r="S28" i="5"/>
  <c r="T28" i="5"/>
  <c r="U28" i="5"/>
  <c r="V28" i="5"/>
  <c r="W28" i="5"/>
  <c r="X28" i="5"/>
  <c r="Y28" i="5"/>
  <c r="Z28" i="5"/>
  <c r="AA28" i="5"/>
  <c r="AB28" i="5"/>
  <c r="AC28" i="5"/>
  <c r="AD28" i="5"/>
  <c r="AE28" i="5"/>
  <c r="AF28" i="5"/>
  <c r="AG28" i="5"/>
  <c r="AH28" i="5"/>
  <c r="AI28" i="5"/>
  <c r="AJ28" i="5"/>
  <c r="AM28" i="5"/>
  <c r="AO28" i="5"/>
  <c r="AP28" i="5"/>
  <c r="AQ28" i="5"/>
  <c r="AR28" i="5"/>
  <c r="AS28" i="5"/>
  <c r="K29" i="5"/>
  <c r="L29" i="5"/>
  <c r="M29" i="5"/>
  <c r="N29" i="5"/>
  <c r="O29" i="5"/>
  <c r="P29" i="5"/>
  <c r="Q29" i="5"/>
  <c r="R29" i="5"/>
  <c r="S29" i="5"/>
  <c r="T29" i="5"/>
  <c r="U29" i="5"/>
  <c r="V29" i="5"/>
  <c r="W29" i="5"/>
  <c r="X29" i="5"/>
  <c r="Y29" i="5"/>
  <c r="Z29" i="5"/>
  <c r="AA29" i="5"/>
  <c r="AB29" i="5"/>
  <c r="AC29" i="5"/>
  <c r="AD29" i="5"/>
  <c r="AE29" i="5"/>
  <c r="AF29" i="5"/>
  <c r="AG29" i="5"/>
  <c r="AH29" i="5"/>
  <c r="AI29" i="5"/>
  <c r="AJ29" i="5"/>
  <c r="AM29" i="5"/>
  <c r="AO29" i="5"/>
  <c r="AP29" i="5"/>
  <c r="AQ29" i="5"/>
  <c r="AR29" i="5"/>
  <c r="AS29" i="5"/>
  <c r="K30" i="5"/>
  <c r="L30" i="5"/>
  <c r="M30" i="5"/>
  <c r="N30" i="5"/>
  <c r="O30" i="5"/>
  <c r="P30" i="5"/>
  <c r="Q30" i="5"/>
  <c r="R30" i="5"/>
  <c r="S30" i="5"/>
  <c r="T30" i="5"/>
  <c r="U30" i="5"/>
  <c r="V30" i="5"/>
  <c r="W30" i="5"/>
  <c r="X30" i="5"/>
  <c r="Y30" i="5"/>
  <c r="Z30" i="5"/>
  <c r="AA30" i="5"/>
  <c r="AB30" i="5"/>
  <c r="AC30" i="5"/>
  <c r="AD30" i="5"/>
  <c r="AE30" i="5"/>
  <c r="AF30" i="5"/>
  <c r="AG30" i="5"/>
  <c r="AH30" i="5"/>
  <c r="AI30" i="5"/>
  <c r="AJ30" i="5"/>
  <c r="AM30" i="5"/>
  <c r="AO30" i="5"/>
  <c r="AP30" i="5"/>
  <c r="AQ30" i="5"/>
  <c r="AR30" i="5"/>
  <c r="AS30" i="5"/>
  <c r="K31" i="5"/>
  <c r="L31" i="5"/>
  <c r="M31" i="5"/>
  <c r="N31" i="5"/>
  <c r="O31" i="5"/>
  <c r="P31" i="5"/>
  <c r="Q31" i="5"/>
  <c r="R31" i="5"/>
  <c r="S31" i="5"/>
  <c r="T31" i="5"/>
  <c r="U31" i="5"/>
  <c r="V31" i="5"/>
  <c r="W31" i="5"/>
  <c r="X31" i="5"/>
  <c r="Y31" i="5"/>
  <c r="Z31" i="5"/>
  <c r="AA31" i="5"/>
  <c r="AB31" i="5"/>
  <c r="AC31" i="5"/>
  <c r="AD31" i="5"/>
  <c r="AE31" i="5"/>
  <c r="AF31" i="5"/>
  <c r="AG31" i="5"/>
  <c r="AH31" i="5"/>
  <c r="AI31" i="5"/>
  <c r="AJ31" i="5"/>
  <c r="AM31" i="5"/>
  <c r="AO31" i="5"/>
  <c r="AP31" i="5"/>
  <c r="AQ31" i="5"/>
  <c r="AR31" i="5"/>
  <c r="AS31" i="5"/>
  <c r="K32" i="5"/>
  <c r="L32" i="5"/>
  <c r="M32" i="5"/>
  <c r="N32" i="5"/>
  <c r="O32" i="5"/>
  <c r="P32" i="5"/>
  <c r="Q32" i="5"/>
  <c r="R32" i="5"/>
  <c r="S32" i="5"/>
  <c r="T32" i="5"/>
  <c r="U32" i="5"/>
  <c r="V32" i="5"/>
  <c r="W32" i="5"/>
  <c r="X32" i="5"/>
  <c r="Y32" i="5"/>
  <c r="Z32" i="5"/>
  <c r="AA32" i="5"/>
  <c r="AB32" i="5"/>
  <c r="AC32" i="5"/>
  <c r="AD32" i="5"/>
  <c r="AE32" i="5"/>
  <c r="AF32" i="5"/>
  <c r="AG32" i="5"/>
  <c r="AH32" i="5"/>
  <c r="AI32" i="5"/>
  <c r="AJ32" i="5"/>
  <c r="AM32" i="5"/>
  <c r="AO32" i="5"/>
  <c r="AP32" i="5"/>
  <c r="AQ32" i="5"/>
  <c r="AR32" i="5"/>
  <c r="AS32" i="5"/>
  <c r="K33" i="5"/>
  <c r="L33" i="5"/>
  <c r="M33" i="5"/>
  <c r="N33" i="5"/>
  <c r="O33" i="5"/>
  <c r="P33" i="5"/>
  <c r="Q33" i="5"/>
  <c r="R33" i="5"/>
  <c r="S33" i="5"/>
  <c r="T33" i="5"/>
  <c r="U33" i="5"/>
  <c r="V33" i="5"/>
  <c r="W33" i="5"/>
  <c r="X33" i="5"/>
  <c r="Y33" i="5"/>
  <c r="Z33" i="5"/>
  <c r="AA33" i="5"/>
  <c r="AB33" i="5"/>
  <c r="AC33" i="5"/>
  <c r="AD33" i="5"/>
  <c r="AE33" i="5"/>
  <c r="AF33" i="5"/>
  <c r="AG33" i="5"/>
  <c r="AH33" i="5"/>
  <c r="AI33" i="5"/>
  <c r="AJ33" i="5"/>
  <c r="AM33" i="5"/>
  <c r="AO33" i="5"/>
  <c r="AP33" i="5"/>
  <c r="AQ33" i="5"/>
  <c r="AR33" i="5"/>
  <c r="AS33" i="5"/>
  <c r="K34" i="5"/>
  <c r="L34" i="5"/>
  <c r="M34" i="5"/>
  <c r="N34" i="5"/>
  <c r="O34" i="5"/>
  <c r="P34" i="5"/>
  <c r="Q34" i="5"/>
  <c r="R34" i="5"/>
  <c r="S34" i="5"/>
  <c r="T34" i="5"/>
  <c r="U34" i="5"/>
  <c r="V34" i="5"/>
  <c r="W34" i="5"/>
  <c r="X34" i="5"/>
  <c r="Y34" i="5"/>
  <c r="Z34" i="5"/>
  <c r="AA34" i="5"/>
  <c r="AB34" i="5"/>
  <c r="AC34" i="5"/>
  <c r="AD34" i="5"/>
  <c r="AE34" i="5"/>
  <c r="AF34" i="5"/>
  <c r="AG34" i="5"/>
  <c r="AH34" i="5"/>
  <c r="AI34" i="5"/>
  <c r="AJ34" i="5"/>
  <c r="AM34" i="5"/>
  <c r="AO34" i="5"/>
  <c r="AP34" i="5"/>
  <c r="AQ34" i="5"/>
  <c r="AR34" i="5"/>
  <c r="AS34" i="5"/>
  <c r="K35" i="5"/>
  <c r="L35" i="5"/>
  <c r="M35" i="5"/>
  <c r="N35" i="5"/>
  <c r="O35" i="5"/>
  <c r="P35" i="5"/>
  <c r="Q35" i="5"/>
  <c r="R35" i="5"/>
  <c r="S35" i="5"/>
  <c r="T35" i="5"/>
  <c r="U35" i="5"/>
  <c r="V35" i="5"/>
  <c r="W35" i="5"/>
  <c r="X35" i="5"/>
  <c r="Y35" i="5"/>
  <c r="Z35" i="5"/>
  <c r="AA35" i="5"/>
  <c r="AB35" i="5"/>
  <c r="AC35" i="5"/>
  <c r="AD35" i="5"/>
  <c r="AE35" i="5"/>
  <c r="AF35" i="5"/>
  <c r="AG35" i="5"/>
  <c r="AH35" i="5"/>
  <c r="AI35" i="5"/>
  <c r="AJ35" i="5"/>
  <c r="AM35" i="5"/>
  <c r="AO35" i="5"/>
  <c r="AP35" i="5"/>
  <c r="AQ35" i="5"/>
  <c r="AR35" i="5"/>
  <c r="AS35" i="5"/>
  <c r="K36" i="5"/>
  <c r="L36" i="5"/>
  <c r="M36" i="5"/>
  <c r="N36" i="5"/>
  <c r="O36" i="5"/>
  <c r="P36" i="5"/>
  <c r="Q36" i="5"/>
  <c r="R36" i="5"/>
  <c r="S36" i="5"/>
  <c r="T36" i="5"/>
  <c r="U36" i="5"/>
  <c r="V36" i="5"/>
  <c r="W36" i="5"/>
  <c r="X36" i="5"/>
  <c r="Y36" i="5"/>
  <c r="Z36" i="5"/>
  <c r="AA36" i="5"/>
  <c r="AB36" i="5"/>
  <c r="AC36" i="5"/>
  <c r="AD36" i="5"/>
  <c r="AE36" i="5"/>
  <c r="AF36" i="5"/>
  <c r="AG36" i="5"/>
  <c r="AH36" i="5"/>
  <c r="AI36" i="5"/>
  <c r="AJ36" i="5"/>
  <c r="AM36" i="5"/>
  <c r="AO36" i="5"/>
  <c r="AP36" i="5"/>
  <c r="AQ36" i="5"/>
  <c r="AR36" i="5"/>
  <c r="AS36" i="5"/>
  <c r="K37" i="5"/>
  <c r="L37" i="5"/>
  <c r="M37" i="5"/>
  <c r="N37" i="5"/>
  <c r="O37" i="5"/>
  <c r="P37" i="5"/>
  <c r="Q37" i="5"/>
  <c r="R37" i="5"/>
  <c r="S37" i="5"/>
  <c r="T37" i="5"/>
  <c r="U37" i="5"/>
  <c r="V37" i="5"/>
  <c r="W37" i="5"/>
  <c r="X37" i="5"/>
  <c r="Y37" i="5"/>
  <c r="Z37" i="5"/>
  <c r="AA37" i="5"/>
  <c r="AB37" i="5"/>
  <c r="AC37" i="5"/>
  <c r="AD37" i="5"/>
  <c r="AE37" i="5"/>
  <c r="AF37" i="5"/>
  <c r="AG37" i="5"/>
  <c r="AH37" i="5"/>
  <c r="AI37" i="5"/>
  <c r="AJ37" i="5"/>
  <c r="AM37" i="5"/>
  <c r="AO37" i="5"/>
  <c r="AP37" i="5"/>
  <c r="AQ37" i="5"/>
  <c r="AR37" i="5"/>
  <c r="AS37" i="5"/>
  <c r="K38" i="5"/>
  <c r="L38" i="5"/>
  <c r="M38" i="5"/>
  <c r="N38" i="5"/>
  <c r="O38" i="5"/>
  <c r="P38" i="5"/>
  <c r="Q38" i="5"/>
  <c r="R38" i="5"/>
  <c r="S38" i="5"/>
  <c r="T38" i="5"/>
  <c r="U38" i="5"/>
  <c r="V38" i="5"/>
  <c r="W38" i="5"/>
  <c r="X38" i="5"/>
  <c r="Y38" i="5"/>
  <c r="Z38" i="5"/>
  <c r="AA38" i="5"/>
  <c r="AB38" i="5"/>
  <c r="AC38" i="5"/>
  <c r="AD38" i="5"/>
  <c r="AE38" i="5"/>
  <c r="AF38" i="5"/>
  <c r="AG38" i="5"/>
  <c r="AH38" i="5"/>
  <c r="AI38" i="5"/>
  <c r="AJ38" i="5"/>
  <c r="AM38" i="5"/>
  <c r="AO38" i="5"/>
  <c r="AP38" i="5"/>
  <c r="AQ38" i="5"/>
  <c r="AR38" i="5"/>
  <c r="AS38" i="5"/>
  <c r="K39" i="5"/>
  <c r="L39" i="5"/>
  <c r="M39" i="5"/>
  <c r="N39" i="5"/>
  <c r="O39" i="5"/>
  <c r="P39" i="5"/>
  <c r="Q39" i="5"/>
  <c r="R39" i="5"/>
  <c r="S39" i="5"/>
  <c r="T39" i="5"/>
  <c r="U39" i="5"/>
  <c r="V39" i="5"/>
  <c r="W39" i="5"/>
  <c r="X39" i="5"/>
  <c r="Y39" i="5"/>
  <c r="Z39" i="5"/>
  <c r="AA39" i="5"/>
  <c r="AB39" i="5"/>
  <c r="AC39" i="5"/>
  <c r="AD39" i="5"/>
  <c r="AE39" i="5"/>
  <c r="AF39" i="5"/>
  <c r="AG39" i="5"/>
  <c r="AH39" i="5"/>
  <c r="AI39" i="5"/>
  <c r="AJ39" i="5"/>
  <c r="AM39" i="5"/>
  <c r="AO39" i="5"/>
  <c r="AP39" i="5"/>
  <c r="AQ39" i="5"/>
  <c r="AR39" i="5"/>
  <c r="AS39" i="5"/>
  <c r="K40" i="5"/>
  <c r="L40" i="5"/>
  <c r="M40" i="5"/>
  <c r="N40" i="5"/>
  <c r="O40" i="5"/>
  <c r="P40" i="5"/>
  <c r="Q40" i="5"/>
  <c r="R40" i="5"/>
  <c r="S40" i="5"/>
  <c r="T40" i="5"/>
  <c r="U40" i="5"/>
  <c r="V40" i="5"/>
  <c r="W40" i="5"/>
  <c r="X40" i="5"/>
  <c r="Y40" i="5"/>
  <c r="Z40" i="5"/>
  <c r="AA40" i="5"/>
  <c r="AB40" i="5"/>
  <c r="AC40" i="5"/>
  <c r="AD40" i="5"/>
  <c r="AE40" i="5"/>
  <c r="AF40" i="5"/>
  <c r="AG40" i="5"/>
  <c r="AH40" i="5"/>
  <c r="AI40" i="5"/>
  <c r="AJ40" i="5"/>
  <c r="AM40" i="5"/>
  <c r="AO40" i="5"/>
  <c r="AP40" i="5"/>
  <c r="AQ40" i="5"/>
  <c r="AR40" i="5"/>
  <c r="AS40" i="5"/>
  <c r="K41" i="5"/>
  <c r="L41" i="5"/>
  <c r="M41" i="5"/>
  <c r="N41" i="5"/>
  <c r="O41" i="5"/>
  <c r="P41" i="5"/>
  <c r="Q41" i="5"/>
  <c r="R41" i="5"/>
  <c r="S41" i="5"/>
  <c r="T41" i="5"/>
  <c r="U41" i="5"/>
  <c r="V41" i="5"/>
  <c r="W41" i="5"/>
  <c r="X41" i="5"/>
  <c r="Y41" i="5"/>
  <c r="Z41" i="5"/>
  <c r="AA41" i="5"/>
  <c r="AB41" i="5"/>
  <c r="AC41" i="5"/>
  <c r="AD41" i="5"/>
  <c r="AE41" i="5"/>
  <c r="AF41" i="5"/>
  <c r="AG41" i="5"/>
  <c r="AH41" i="5"/>
  <c r="AI41" i="5"/>
  <c r="AJ41" i="5"/>
  <c r="AM41" i="5"/>
  <c r="AO41" i="5"/>
  <c r="AP41" i="5"/>
  <c r="AQ41" i="5"/>
  <c r="AR41" i="5"/>
  <c r="AS41" i="5"/>
  <c r="K42" i="5"/>
  <c r="L42" i="5"/>
  <c r="M42" i="5"/>
  <c r="N42" i="5"/>
  <c r="O42" i="5"/>
  <c r="P42" i="5"/>
  <c r="Q42" i="5"/>
  <c r="R42" i="5"/>
  <c r="S42" i="5"/>
  <c r="T42" i="5"/>
  <c r="U42" i="5"/>
  <c r="V42" i="5"/>
  <c r="W42" i="5"/>
  <c r="X42" i="5"/>
  <c r="Y42" i="5"/>
  <c r="Z42" i="5"/>
  <c r="AA42" i="5"/>
  <c r="AB42" i="5"/>
  <c r="AC42" i="5"/>
  <c r="AD42" i="5"/>
  <c r="AE42" i="5"/>
  <c r="AF42" i="5"/>
  <c r="AG42" i="5"/>
  <c r="AH42" i="5"/>
  <c r="AI42" i="5"/>
  <c r="AJ42" i="5"/>
  <c r="AM42" i="5"/>
  <c r="AO42" i="5"/>
  <c r="AP42" i="5"/>
  <c r="AQ42" i="5"/>
  <c r="AR42" i="5"/>
  <c r="AS42" i="5"/>
  <c r="K43" i="5"/>
  <c r="L43" i="5"/>
  <c r="M43" i="5"/>
  <c r="N43" i="5"/>
  <c r="O43" i="5"/>
  <c r="P43" i="5"/>
  <c r="Q43" i="5"/>
  <c r="R43" i="5"/>
  <c r="S43" i="5"/>
  <c r="T43" i="5"/>
  <c r="U43" i="5"/>
  <c r="V43" i="5"/>
  <c r="W43" i="5"/>
  <c r="X43" i="5"/>
  <c r="Y43" i="5"/>
  <c r="Z43" i="5"/>
  <c r="AA43" i="5"/>
  <c r="AB43" i="5"/>
  <c r="AC43" i="5"/>
  <c r="AD43" i="5"/>
  <c r="AE43" i="5"/>
  <c r="AF43" i="5"/>
  <c r="AG43" i="5"/>
  <c r="AH43" i="5"/>
  <c r="AI43" i="5"/>
  <c r="AJ43" i="5"/>
  <c r="AP43" i="5"/>
  <c r="AQ43" i="5"/>
  <c r="AR43" i="5"/>
  <c r="AS43" i="5"/>
  <c r="K44" i="5"/>
  <c r="L44" i="5"/>
  <c r="M44" i="5"/>
  <c r="N44" i="5"/>
  <c r="O44" i="5"/>
  <c r="P44" i="5"/>
  <c r="Q44" i="5"/>
  <c r="R44" i="5"/>
  <c r="S44" i="5"/>
  <c r="T44" i="5"/>
  <c r="U44" i="5"/>
  <c r="V44" i="5"/>
  <c r="W44" i="5"/>
  <c r="X44" i="5"/>
  <c r="Y44" i="5"/>
  <c r="Z44" i="5"/>
  <c r="AA44" i="5"/>
  <c r="AB44" i="5"/>
  <c r="AC44" i="5"/>
  <c r="AD44" i="5"/>
  <c r="AE44" i="5"/>
  <c r="AF44" i="5"/>
  <c r="AG44" i="5"/>
  <c r="AH44" i="5"/>
  <c r="AI44" i="5"/>
  <c r="AJ44" i="5"/>
  <c r="AP44" i="5"/>
  <c r="AQ44" i="5"/>
  <c r="AR44" i="5"/>
  <c r="AS44" i="5"/>
  <c r="K45" i="5"/>
  <c r="L45" i="5"/>
  <c r="M45" i="5"/>
  <c r="N45" i="5"/>
  <c r="O45" i="5"/>
  <c r="P45" i="5"/>
  <c r="Q45" i="5"/>
  <c r="R45" i="5"/>
  <c r="S45" i="5"/>
  <c r="T45" i="5"/>
  <c r="U45" i="5"/>
  <c r="V45" i="5"/>
  <c r="W45" i="5"/>
  <c r="X45" i="5"/>
  <c r="Y45" i="5"/>
  <c r="Z45" i="5"/>
  <c r="AA45" i="5"/>
  <c r="AB45" i="5"/>
  <c r="AC45" i="5"/>
  <c r="AD45" i="5"/>
  <c r="AE45" i="5"/>
  <c r="AF45" i="5"/>
  <c r="AG45" i="5"/>
  <c r="AH45" i="5"/>
  <c r="AI45" i="5"/>
  <c r="AJ45" i="5"/>
  <c r="AP45" i="5"/>
  <c r="AQ45" i="5"/>
  <c r="AR45" i="5"/>
  <c r="AS45" i="5"/>
  <c r="K46" i="5"/>
  <c r="L46" i="5"/>
  <c r="M46" i="5"/>
  <c r="N46" i="5"/>
  <c r="O46" i="5"/>
  <c r="P46" i="5"/>
  <c r="Q46" i="5"/>
  <c r="R46" i="5"/>
  <c r="S46" i="5"/>
  <c r="T46" i="5"/>
  <c r="U46" i="5"/>
  <c r="V46" i="5"/>
  <c r="W46" i="5"/>
  <c r="X46" i="5"/>
  <c r="Y46" i="5"/>
  <c r="Z46" i="5"/>
  <c r="AA46" i="5"/>
  <c r="AB46" i="5"/>
  <c r="AC46" i="5"/>
  <c r="AD46" i="5"/>
  <c r="AE46" i="5"/>
  <c r="AF46" i="5"/>
  <c r="AG46" i="5"/>
  <c r="AH46" i="5"/>
  <c r="AI46" i="5"/>
  <c r="AJ46" i="5"/>
  <c r="AP46" i="5"/>
  <c r="AQ46" i="5"/>
  <c r="AR46" i="5"/>
  <c r="AS46" i="5"/>
  <c r="K47" i="5"/>
  <c r="L47" i="5"/>
  <c r="M47" i="5"/>
  <c r="N47" i="5"/>
  <c r="O47" i="5"/>
  <c r="P47" i="5"/>
  <c r="Q47" i="5"/>
  <c r="R47" i="5"/>
  <c r="S47" i="5"/>
  <c r="T47" i="5"/>
  <c r="U47" i="5"/>
  <c r="V47" i="5"/>
  <c r="W47" i="5"/>
  <c r="X47" i="5"/>
  <c r="Y47" i="5"/>
  <c r="Z47" i="5"/>
  <c r="AA47" i="5"/>
  <c r="AB47" i="5"/>
  <c r="AC47" i="5"/>
  <c r="AD47" i="5"/>
  <c r="AE47" i="5"/>
  <c r="AF47" i="5"/>
  <c r="AG47" i="5"/>
  <c r="AH47" i="5"/>
  <c r="AI47" i="5"/>
  <c r="AJ47" i="5"/>
  <c r="AP47" i="5"/>
  <c r="AQ47" i="5"/>
  <c r="AR47" i="5"/>
  <c r="AS47" i="5"/>
  <c r="K48" i="5"/>
  <c r="L48" i="5"/>
  <c r="M48" i="5"/>
  <c r="N48" i="5"/>
  <c r="O48" i="5"/>
  <c r="P48" i="5"/>
  <c r="Q48" i="5"/>
  <c r="R48" i="5"/>
  <c r="S48" i="5"/>
  <c r="T48" i="5"/>
  <c r="U48" i="5"/>
  <c r="V48" i="5"/>
  <c r="W48" i="5"/>
  <c r="X48" i="5"/>
  <c r="Y48" i="5"/>
  <c r="Z48" i="5"/>
  <c r="AA48" i="5"/>
  <c r="AB48" i="5"/>
  <c r="AC48" i="5"/>
  <c r="AD48" i="5"/>
  <c r="AE48" i="5"/>
  <c r="AH48" i="5"/>
  <c r="AI48" i="5"/>
  <c r="AJ48" i="5"/>
  <c r="AP48" i="5"/>
  <c r="AQ48" i="5"/>
  <c r="AR48" i="5"/>
  <c r="AS48" i="5"/>
  <c r="F2" i="6"/>
  <c r="H2" i="6"/>
  <c r="L2" i="6"/>
  <c r="B5" i="6"/>
  <c r="C5" i="6"/>
  <c r="D5" i="6"/>
  <c r="E5" i="6"/>
  <c r="B6" i="6"/>
  <c r="C6" i="6"/>
  <c r="D6" i="6"/>
  <c r="E6" i="6"/>
  <c r="K10" i="6"/>
  <c r="L10" i="6"/>
  <c r="M10" i="6"/>
  <c r="N10" i="6"/>
  <c r="O10" i="6"/>
  <c r="P10" i="6"/>
  <c r="Q10" i="6"/>
  <c r="R10" i="6"/>
  <c r="S10" i="6"/>
  <c r="T10" i="6"/>
  <c r="W10" i="6"/>
  <c r="X10" i="6"/>
  <c r="Y10" i="6"/>
  <c r="Z10" i="6"/>
  <c r="AA10" i="6"/>
  <c r="AB10" i="6"/>
  <c r="AC10" i="6"/>
  <c r="AD10" i="6"/>
  <c r="AE10" i="6"/>
  <c r="AF10" i="6"/>
  <c r="AG10" i="6"/>
  <c r="AH10" i="6"/>
  <c r="AI10" i="6"/>
  <c r="AJ10" i="6"/>
  <c r="AQ10" i="6"/>
  <c r="AR10" i="6"/>
  <c r="AS10" i="6"/>
  <c r="K11" i="6"/>
  <c r="L11" i="6"/>
  <c r="M11" i="6"/>
  <c r="N11" i="6"/>
  <c r="O11" i="6"/>
  <c r="P11" i="6"/>
  <c r="Q11" i="6"/>
  <c r="R11" i="6"/>
  <c r="S11" i="6"/>
  <c r="T11" i="6"/>
  <c r="U11" i="6"/>
  <c r="V11" i="6"/>
  <c r="W11" i="6"/>
  <c r="X11" i="6"/>
  <c r="Y11" i="6"/>
  <c r="Z11" i="6"/>
  <c r="AA11" i="6"/>
  <c r="AB11" i="6"/>
  <c r="AC11" i="6"/>
  <c r="AD11" i="6"/>
  <c r="AE11" i="6"/>
  <c r="AF11" i="6"/>
  <c r="AG11" i="6"/>
  <c r="AH11" i="6"/>
  <c r="AI11" i="6"/>
  <c r="AJ11" i="6"/>
  <c r="AQ11" i="6"/>
  <c r="AR11" i="6"/>
  <c r="AS11" i="6"/>
  <c r="K12" i="6"/>
  <c r="L12" i="6"/>
  <c r="M12" i="6"/>
  <c r="N12" i="6"/>
  <c r="O12" i="6"/>
  <c r="P12" i="6"/>
  <c r="Q12" i="6"/>
  <c r="R12" i="6"/>
  <c r="S12" i="6"/>
  <c r="T12" i="6"/>
  <c r="U12" i="6"/>
  <c r="V12" i="6"/>
  <c r="W12" i="6"/>
  <c r="X12" i="6"/>
  <c r="Y12" i="6"/>
  <c r="Z12" i="6"/>
  <c r="AA12" i="6"/>
  <c r="AB12" i="6"/>
  <c r="AC12" i="6"/>
  <c r="AD12" i="6"/>
  <c r="AE12" i="6"/>
  <c r="AF12" i="6"/>
  <c r="AG12" i="6"/>
  <c r="AH12" i="6"/>
  <c r="AI12" i="6"/>
  <c r="AJ12" i="6"/>
  <c r="AQ12" i="6"/>
  <c r="AR12" i="6"/>
  <c r="AS12" i="6"/>
  <c r="K13" i="6"/>
  <c r="L13" i="6"/>
  <c r="M13" i="6"/>
  <c r="N13" i="6"/>
  <c r="O13" i="6"/>
  <c r="P13" i="6"/>
  <c r="Q13" i="6"/>
  <c r="R13" i="6"/>
  <c r="S13" i="6"/>
  <c r="T13" i="6"/>
  <c r="U13" i="6"/>
  <c r="V13" i="6"/>
  <c r="W13" i="6"/>
  <c r="X13" i="6"/>
  <c r="Y13" i="6"/>
  <c r="Z13" i="6"/>
  <c r="AA13" i="6"/>
  <c r="AB13" i="6"/>
  <c r="AC13" i="6"/>
  <c r="AD13" i="6"/>
  <c r="AE13" i="6"/>
  <c r="AF13" i="6"/>
  <c r="AG13" i="6"/>
  <c r="AH13" i="6"/>
  <c r="AI13" i="6"/>
  <c r="AJ13" i="6"/>
  <c r="AQ13" i="6"/>
  <c r="AR13" i="6"/>
  <c r="AS13" i="6"/>
  <c r="K14" i="6"/>
  <c r="L14" i="6"/>
  <c r="M14" i="6"/>
  <c r="N14" i="6"/>
  <c r="O14" i="6"/>
  <c r="P14" i="6"/>
  <c r="Q14" i="6"/>
  <c r="R14" i="6"/>
  <c r="S14" i="6"/>
  <c r="T14" i="6"/>
  <c r="U14" i="6"/>
  <c r="V14" i="6"/>
  <c r="W14" i="6"/>
  <c r="X14" i="6"/>
  <c r="Y14" i="6"/>
  <c r="Z14" i="6"/>
  <c r="AA14" i="6"/>
  <c r="AB14" i="6"/>
  <c r="AC14" i="6"/>
  <c r="AD14" i="6"/>
  <c r="AE14" i="6"/>
  <c r="AF14" i="6"/>
  <c r="AG14" i="6"/>
  <c r="AH14" i="6"/>
  <c r="AI14" i="6"/>
  <c r="AJ14" i="6"/>
  <c r="AQ14" i="6"/>
  <c r="AR14" i="6"/>
  <c r="AS14" i="6"/>
  <c r="K15" i="6"/>
  <c r="L15" i="6"/>
  <c r="M15" i="6"/>
  <c r="N15" i="6"/>
  <c r="O15" i="6"/>
  <c r="P15" i="6"/>
  <c r="Q15" i="6"/>
  <c r="R15" i="6"/>
  <c r="S15" i="6"/>
  <c r="T15" i="6"/>
  <c r="U15" i="6"/>
  <c r="V15" i="6"/>
  <c r="W15" i="6"/>
  <c r="X15" i="6"/>
  <c r="Y15" i="6"/>
  <c r="Z15" i="6"/>
  <c r="AA15" i="6"/>
  <c r="AB15" i="6"/>
  <c r="AC15" i="6"/>
  <c r="AD15" i="6"/>
  <c r="AE15" i="6"/>
  <c r="AF15" i="6"/>
  <c r="AG15" i="6"/>
  <c r="AH15" i="6"/>
  <c r="AI15" i="6"/>
  <c r="AJ15" i="6"/>
  <c r="AQ15" i="6"/>
  <c r="AR15" i="6"/>
  <c r="AS15" i="6"/>
  <c r="K16" i="6"/>
  <c r="L16" i="6"/>
  <c r="M16" i="6"/>
  <c r="N16" i="6"/>
  <c r="O16" i="6"/>
  <c r="P16" i="6"/>
  <c r="Q16" i="6"/>
  <c r="R16" i="6"/>
  <c r="S16" i="6"/>
  <c r="T16" i="6"/>
  <c r="U16" i="6"/>
  <c r="V16" i="6"/>
  <c r="W16" i="6"/>
  <c r="X16" i="6"/>
  <c r="Y16" i="6"/>
  <c r="Z16" i="6"/>
  <c r="AA16" i="6"/>
  <c r="AB16" i="6"/>
  <c r="AC16" i="6"/>
  <c r="AD16" i="6"/>
  <c r="AE16" i="6"/>
  <c r="AF16" i="6"/>
  <c r="AG16" i="6"/>
  <c r="AH16" i="6"/>
  <c r="AI16" i="6"/>
  <c r="AJ16" i="6"/>
  <c r="AQ16" i="6"/>
  <c r="AR16" i="6"/>
  <c r="AS16" i="6"/>
  <c r="K17" i="6"/>
  <c r="L17" i="6"/>
  <c r="M17" i="6"/>
  <c r="N17" i="6"/>
  <c r="O17" i="6"/>
  <c r="P17" i="6"/>
  <c r="Q17" i="6"/>
  <c r="R17" i="6"/>
  <c r="S17" i="6"/>
  <c r="T17" i="6"/>
  <c r="U17" i="6"/>
  <c r="V17" i="6"/>
  <c r="W17" i="6"/>
  <c r="X17" i="6"/>
  <c r="Y17" i="6"/>
  <c r="Z17" i="6"/>
  <c r="AA17" i="6"/>
  <c r="AB17" i="6"/>
  <c r="AC17" i="6"/>
  <c r="AD17" i="6"/>
  <c r="AE17" i="6"/>
  <c r="AF17" i="6"/>
  <c r="AG17" i="6"/>
  <c r="AH17" i="6"/>
  <c r="AI17" i="6"/>
  <c r="AJ17" i="6"/>
  <c r="AQ17" i="6"/>
  <c r="AR17" i="6"/>
  <c r="AS17" i="6"/>
  <c r="K18" i="6"/>
  <c r="L18" i="6"/>
  <c r="M18" i="6"/>
  <c r="N18" i="6"/>
  <c r="O18" i="6"/>
  <c r="P18" i="6"/>
  <c r="Q18" i="6"/>
  <c r="R18" i="6"/>
  <c r="S18" i="6"/>
  <c r="T18" i="6"/>
  <c r="U18" i="6"/>
  <c r="V18" i="6"/>
  <c r="W18" i="6"/>
  <c r="X18" i="6"/>
  <c r="Y18" i="6"/>
  <c r="Z18" i="6"/>
  <c r="AA18" i="6"/>
  <c r="AB18" i="6"/>
  <c r="AC18" i="6"/>
  <c r="AD18" i="6"/>
  <c r="AE18" i="6"/>
  <c r="AF18" i="6"/>
  <c r="AG18" i="6"/>
  <c r="AH18" i="6"/>
  <c r="AI18" i="6"/>
  <c r="AJ18" i="6"/>
  <c r="AQ18" i="6"/>
  <c r="AR18" i="6"/>
  <c r="AS18" i="6"/>
  <c r="K19" i="6"/>
  <c r="L19" i="6"/>
  <c r="M19" i="6"/>
  <c r="N19" i="6"/>
  <c r="O19" i="6"/>
  <c r="P19" i="6"/>
  <c r="Q19" i="6"/>
  <c r="R19" i="6"/>
  <c r="S19" i="6"/>
  <c r="T19" i="6"/>
  <c r="U19" i="6"/>
  <c r="V19" i="6"/>
  <c r="W19" i="6"/>
  <c r="X19" i="6"/>
  <c r="Y19" i="6"/>
  <c r="Z19" i="6"/>
  <c r="AA19" i="6"/>
  <c r="AB19" i="6"/>
  <c r="AC19" i="6"/>
  <c r="AD19" i="6"/>
  <c r="AE19" i="6"/>
  <c r="AF19" i="6"/>
  <c r="AG19" i="6"/>
  <c r="AH19" i="6"/>
  <c r="AI19" i="6"/>
  <c r="AJ19" i="6"/>
  <c r="AN19" i="6"/>
  <c r="AO19" i="6"/>
  <c r="AP19" i="6"/>
  <c r="AQ19" i="6"/>
  <c r="AR19" i="6"/>
  <c r="AS19" i="6"/>
  <c r="K20" i="6"/>
  <c r="L20" i="6"/>
  <c r="M20" i="6"/>
  <c r="N20" i="6"/>
  <c r="O20" i="6"/>
  <c r="P20" i="6"/>
  <c r="Q20" i="6"/>
  <c r="R20" i="6"/>
  <c r="S20" i="6"/>
  <c r="T20" i="6"/>
  <c r="U20" i="6"/>
  <c r="V20" i="6"/>
  <c r="W20" i="6"/>
  <c r="X20" i="6"/>
  <c r="Y20" i="6"/>
  <c r="Z20" i="6"/>
  <c r="AA20" i="6"/>
  <c r="AB20" i="6"/>
  <c r="AC20" i="6"/>
  <c r="AD20" i="6"/>
  <c r="AE20" i="6"/>
  <c r="AF20" i="6"/>
  <c r="AG20" i="6"/>
  <c r="AH20" i="6"/>
  <c r="AI20" i="6"/>
  <c r="AJ20" i="6"/>
  <c r="AN20" i="6"/>
  <c r="AO20" i="6"/>
  <c r="AP20" i="6"/>
  <c r="AQ20" i="6"/>
  <c r="AR20" i="6"/>
  <c r="AS20" i="6"/>
  <c r="K21" i="6"/>
  <c r="L21" i="6"/>
  <c r="M21" i="6"/>
  <c r="N21" i="6"/>
  <c r="O21" i="6"/>
  <c r="P21" i="6"/>
  <c r="Q21" i="6"/>
  <c r="R21" i="6"/>
  <c r="S21" i="6"/>
  <c r="T21" i="6"/>
  <c r="U21" i="6"/>
  <c r="V21" i="6"/>
  <c r="W21" i="6"/>
  <c r="X21" i="6"/>
  <c r="Y21" i="6"/>
  <c r="Z21" i="6"/>
  <c r="AA21" i="6"/>
  <c r="AB21" i="6"/>
  <c r="AC21" i="6"/>
  <c r="AD21" i="6"/>
  <c r="AE21" i="6"/>
  <c r="AF21" i="6"/>
  <c r="AG21" i="6"/>
  <c r="AH21" i="6"/>
  <c r="AI21" i="6"/>
  <c r="AJ21" i="6"/>
  <c r="AN21" i="6"/>
  <c r="AO21" i="6"/>
  <c r="AP21" i="6"/>
  <c r="AQ21" i="6"/>
  <c r="AR21" i="6"/>
  <c r="AS21" i="6"/>
  <c r="K22" i="6"/>
  <c r="L22" i="6"/>
  <c r="M22" i="6"/>
  <c r="N22" i="6"/>
  <c r="O22" i="6"/>
  <c r="P22" i="6"/>
  <c r="Q22" i="6"/>
  <c r="R22" i="6"/>
  <c r="S22" i="6"/>
  <c r="T22" i="6"/>
  <c r="U22" i="6"/>
  <c r="V22" i="6"/>
  <c r="W22" i="6"/>
  <c r="X22" i="6"/>
  <c r="Y22" i="6"/>
  <c r="Z22" i="6"/>
  <c r="AA22" i="6"/>
  <c r="AB22" i="6"/>
  <c r="AC22" i="6"/>
  <c r="AD22" i="6"/>
  <c r="AE22" i="6"/>
  <c r="AF22" i="6"/>
  <c r="AG22" i="6"/>
  <c r="AH22" i="6"/>
  <c r="AI22" i="6"/>
  <c r="AJ22" i="6"/>
  <c r="AN22" i="6"/>
  <c r="AO22" i="6"/>
  <c r="AP22" i="6"/>
  <c r="AQ22" i="6"/>
  <c r="AR22" i="6"/>
  <c r="AS22" i="6"/>
  <c r="K23" i="6"/>
  <c r="L23" i="6"/>
  <c r="M23" i="6"/>
  <c r="N23" i="6"/>
  <c r="O23" i="6"/>
  <c r="P23" i="6"/>
  <c r="Q23" i="6"/>
  <c r="R23" i="6"/>
  <c r="S23" i="6"/>
  <c r="T23" i="6"/>
  <c r="U23" i="6"/>
  <c r="V23" i="6"/>
  <c r="W23" i="6"/>
  <c r="X23" i="6"/>
  <c r="Y23" i="6"/>
  <c r="Z23" i="6"/>
  <c r="AA23" i="6"/>
  <c r="AB23" i="6"/>
  <c r="AC23" i="6"/>
  <c r="AD23" i="6"/>
  <c r="AE23" i="6"/>
  <c r="AF23" i="6"/>
  <c r="AG23" i="6"/>
  <c r="AH23" i="6"/>
  <c r="AI23" i="6"/>
  <c r="AJ23" i="6"/>
  <c r="AN23" i="6"/>
  <c r="AO23" i="6"/>
  <c r="AP23" i="6"/>
  <c r="AQ23" i="6"/>
  <c r="AR23" i="6"/>
  <c r="AS23" i="6"/>
  <c r="K24" i="6"/>
  <c r="L24" i="6"/>
  <c r="M24" i="6"/>
  <c r="N24" i="6"/>
  <c r="O24" i="6"/>
  <c r="P24" i="6"/>
  <c r="Q24" i="6"/>
  <c r="R24" i="6"/>
  <c r="S24" i="6"/>
  <c r="T24" i="6"/>
  <c r="U24" i="6"/>
  <c r="V24" i="6"/>
  <c r="W24" i="6"/>
  <c r="X24" i="6"/>
  <c r="Y24" i="6"/>
  <c r="Z24" i="6"/>
  <c r="AA24" i="6"/>
  <c r="AB24" i="6"/>
  <c r="AC24" i="6"/>
  <c r="AD24" i="6"/>
  <c r="AE24" i="6"/>
  <c r="AF24" i="6"/>
  <c r="AG24" i="6"/>
  <c r="AH24" i="6"/>
  <c r="AI24" i="6"/>
  <c r="AJ24" i="6"/>
  <c r="AN24" i="6"/>
  <c r="AO24" i="6"/>
  <c r="AP24" i="6"/>
  <c r="AQ24" i="6"/>
  <c r="AR24" i="6"/>
  <c r="AS24" i="6"/>
  <c r="K25" i="6"/>
  <c r="L25" i="6"/>
  <c r="M25" i="6"/>
  <c r="N25" i="6"/>
  <c r="O25" i="6"/>
  <c r="P25" i="6"/>
  <c r="Q25" i="6"/>
  <c r="R25" i="6"/>
  <c r="S25" i="6"/>
  <c r="T25" i="6"/>
  <c r="U25" i="6"/>
  <c r="V25" i="6"/>
  <c r="W25" i="6"/>
  <c r="X25" i="6"/>
  <c r="Y25" i="6"/>
  <c r="Z25" i="6"/>
  <c r="AA25" i="6"/>
  <c r="AB25" i="6"/>
  <c r="AC25" i="6"/>
  <c r="AD25" i="6"/>
  <c r="AE25" i="6"/>
  <c r="AF25" i="6"/>
  <c r="AG25" i="6"/>
  <c r="AH25" i="6"/>
  <c r="AI25" i="6"/>
  <c r="AJ25" i="6"/>
  <c r="AN25" i="6"/>
  <c r="AO25" i="6"/>
  <c r="AP25" i="6"/>
  <c r="AQ25" i="6"/>
  <c r="AR25" i="6"/>
  <c r="AS25" i="6"/>
  <c r="K26" i="6"/>
  <c r="L26" i="6"/>
  <c r="M26" i="6"/>
  <c r="N26" i="6"/>
  <c r="O26" i="6"/>
  <c r="P26" i="6"/>
  <c r="Q26" i="6"/>
  <c r="R26" i="6"/>
  <c r="S26" i="6"/>
  <c r="T26" i="6"/>
  <c r="U26" i="6"/>
  <c r="V26" i="6"/>
  <c r="W26" i="6"/>
  <c r="X26" i="6"/>
  <c r="Y26" i="6"/>
  <c r="Z26" i="6"/>
  <c r="AA26" i="6"/>
  <c r="AB26" i="6"/>
  <c r="AC26" i="6"/>
  <c r="AD26" i="6"/>
  <c r="AE26" i="6"/>
  <c r="AF26" i="6"/>
  <c r="AG26" i="6"/>
  <c r="AH26" i="6"/>
  <c r="AI26" i="6"/>
  <c r="AJ26" i="6"/>
  <c r="AN26" i="6"/>
  <c r="AO26" i="6"/>
  <c r="AP26" i="6"/>
  <c r="AQ26" i="6"/>
  <c r="AR26" i="6"/>
  <c r="AS26" i="6"/>
  <c r="K27" i="6"/>
  <c r="L27" i="6"/>
  <c r="M27" i="6"/>
  <c r="N27" i="6"/>
  <c r="O27" i="6"/>
  <c r="P27" i="6"/>
  <c r="Q27" i="6"/>
  <c r="R27" i="6"/>
  <c r="S27" i="6"/>
  <c r="T27" i="6"/>
  <c r="U27" i="6"/>
  <c r="V27" i="6"/>
  <c r="W27" i="6"/>
  <c r="X27" i="6"/>
  <c r="Y27" i="6"/>
  <c r="Z27" i="6"/>
  <c r="AA27" i="6"/>
  <c r="AB27" i="6"/>
  <c r="AC27" i="6"/>
  <c r="AD27" i="6"/>
  <c r="AE27" i="6"/>
  <c r="AF27" i="6"/>
  <c r="AG27" i="6"/>
  <c r="AH27" i="6"/>
  <c r="AI27" i="6"/>
  <c r="AJ27" i="6"/>
  <c r="AN27" i="6"/>
  <c r="AO27" i="6"/>
  <c r="AP27" i="6"/>
  <c r="AQ27" i="6"/>
  <c r="AR27" i="6"/>
  <c r="AS27" i="6"/>
  <c r="K28" i="6"/>
  <c r="L28" i="6"/>
  <c r="M28" i="6"/>
  <c r="N28" i="6"/>
  <c r="O28" i="6"/>
  <c r="P28" i="6"/>
  <c r="Q28" i="6"/>
  <c r="R28" i="6"/>
  <c r="S28" i="6"/>
  <c r="T28" i="6"/>
  <c r="U28" i="6"/>
  <c r="V28" i="6"/>
  <c r="W28" i="6"/>
  <c r="X28" i="6"/>
  <c r="Y28" i="6"/>
  <c r="Z28" i="6"/>
  <c r="AA28" i="6"/>
  <c r="AB28" i="6"/>
  <c r="AC28" i="6"/>
  <c r="AD28" i="6"/>
  <c r="AE28" i="6"/>
  <c r="AF28" i="6"/>
  <c r="AG28" i="6"/>
  <c r="AH28" i="6"/>
  <c r="AI28" i="6"/>
  <c r="AJ28" i="6"/>
  <c r="AN28" i="6"/>
  <c r="AO28" i="6"/>
  <c r="AP28" i="6"/>
  <c r="AQ28" i="6"/>
  <c r="AR28" i="6"/>
  <c r="AS28" i="6"/>
  <c r="K29" i="6"/>
  <c r="L29" i="6"/>
  <c r="M29" i="6"/>
  <c r="N29" i="6"/>
  <c r="O29" i="6"/>
  <c r="P29" i="6"/>
  <c r="Q29" i="6"/>
  <c r="R29" i="6"/>
  <c r="S29" i="6"/>
  <c r="T29" i="6"/>
  <c r="U29" i="6"/>
  <c r="V29" i="6"/>
  <c r="W29" i="6"/>
  <c r="X29" i="6"/>
  <c r="Y29" i="6"/>
  <c r="Z29" i="6"/>
  <c r="AA29" i="6"/>
  <c r="AB29" i="6"/>
  <c r="AC29" i="6"/>
  <c r="AD29" i="6"/>
  <c r="AE29" i="6"/>
  <c r="AF29" i="6"/>
  <c r="AG29" i="6"/>
  <c r="AH29" i="6"/>
  <c r="AI29" i="6"/>
  <c r="AJ29" i="6"/>
  <c r="AN29" i="6"/>
  <c r="AO29" i="6"/>
  <c r="AP29" i="6"/>
  <c r="AQ29" i="6"/>
  <c r="AR29" i="6"/>
  <c r="AS29" i="6"/>
  <c r="K30" i="6"/>
  <c r="L30" i="6"/>
  <c r="M30" i="6"/>
  <c r="N30" i="6"/>
  <c r="O30" i="6"/>
  <c r="P30" i="6"/>
  <c r="Q30" i="6"/>
  <c r="R30" i="6"/>
  <c r="S30" i="6"/>
  <c r="T30" i="6"/>
  <c r="U30" i="6"/>
  <c r="V30" i="6"/>
  <c r="W30" i="6"/>
  <c r="X30" i="6"/>
  <c r="Y30" i="6"/>
  <c r="Z30" i="6"/>
  <c r="AA30" i="6"/>
  <c r="AB30" i="6"/>
  <c r="AC30" i="6"/>
  <c r="AD30" i="6"/>
  <c r="AE30" i="6"/>
  <c r="AF30" i="6"/>
  <c r="AG30" i="6"/>
  <c r="AH30" i="6"/>
  <c r="AI30" i="6"/>
  <c r="AJ30" i="6"/>
  <c r="AN30" i="6"/>
  <c r="AO30" i="6"/>
  <c r="AP30" i="6"/>
  <c r="AQ30" i="6"/>
  <c r="AR30" i="6"/>
  <c r="AS30" i="6"/>
  <c r="K31" i="6"/>
  <c r="L31" i="6"/>
  <c r="M31" i="6"/>
  <c r="N31" i="6"/>
  <c r="O31" i="6"/>
  <c r="P31" i="6"/>
  <c r="Q31" i="6"/>
  <c r="R31" i="6"/>
  <c r="S31" i="6"/>
  <c r="T31" i="6"/>
  <c r="U31" i="6"/>
  <c r="V31" i="6"/>
  <c r="W31" i="6"/>
  <c r="X31" i="6"/>
  <c r="Y31" i="6"/>
  <c r="Z31" i="6"/>
  <c r="AA31" i="6"/>
  <c r="AB31" i="6"/>
  <c r="AC31" i="6"/>
  <c r="AD31" i="6"/>
  <c r="AE31" i="6"/>
  <c r="AF31" i="6"/>
  <c r="AG31" i="6"/>
  <c r="AH31" i="6"/>
  <c r="AI31" i="6"/>
  <c r="AJ31" i="6"/>
  <c r="AN31" i="6"/>
  <c r="AO31" i="6"/>
  <c r="AP31" i="6"/>
  <c r="AQ31" i="6"/>
  <c r="AR31" i="6"/>
  <c r="AS31" i="6"/>
  <c r="K32" i="6"/>
  <c r="L32" i="6"/>
  <c r="M32" i="6"/>
  <c r="N32" i="6"/>
  <c r="O32" i="6"/>
  <c r="P32" i="6"/>
  <c r="Q32" i="6"/>
  <c r="R32" i="6"/>
  <c r="S32" i="6"/>
  <c r="T32" i="6"/>
  <c r="U32" i="6"/>
  <c r="V32" i="6"/>
  <c r="W32" i="6"/>
  <c r="X32" i="6"/>
  <c r="Y32" i="6"/>
  <c r="Z32" i="6"/>
  <c r="AA32" i="6"/>
  <c r="AB32" i="6"/>
  <c r="AC32" i="6"/>
  <c r="AD32" i="6"/>
  <c r="AE32" i="6"/>
  <c r="AF32" i="6"/>
  <c r="AG32" i="6"/>
  <c r="AH32" i="6"/>
  <c r="AI32" i="6"/>
  <c r="AJ32" i="6"/>
  <c r="AN32" i="6"/>
  <c r="AO32" i="6"/>
  <c r="AP32" i="6"/>
  <c r="AQ32" i="6"/>
  <c r="AR32" i="6"/>
  <c r="AS32" i="6"/>
  <c r="K33" i="6"/>
  <c r="L33" i="6"/>
  <c r="M33" i="6"/>
  <c r="N33" i="6"/>
  <c r="O33" i="6"/>
  <c r="P33" i="6"/>
  <c r="Q33" i="6"/>
  <c r="R33" i="6"/>
  <c r="S33" i="6"/>
  <c r="T33" i="6"/>
  <c r="U33" i="6"/>
  <c r="V33" i="6"/>
  <c r="W33" i="6"/>
  <c r="X33" i="6"/>
  <c r="Y33" i="6"/>
  <c r="Z33" i="6"/>
  <c r="AA33" i="6"/>
  <c r="AB33" i="6"/>
  <c r="AC33" i="6"/>
  <c r="AD33" i="6"/>
  <c r="AE33" i="6"/>
  <c r="AF33" i="6"/>
  <c r="AG33" i="6"/>
  <c r="AH33" i="6"/>
  <c r="AI33" i="6"/>
  <c r="AJ33" i="6"/>
  <c r="AN33" i="6"/>
  <c r="AO33" i="6"/>
  <c r="AP33" i="6"/>
  <c r="AQ33" i="6"/>
  <c r="AR33" i="6"/>
  <c r="AS33" i="6"/>
  <c r="K34" i="6"/>
  <c r="L34" i="6"/>
  <c r="M34" i="6"/>
  <c r="N34" i="6"/>
  <c r="O34" i="6"/>
  <c r="P34" i="6"/>
  <c r="Q34" i="6"/>
  <c r="R34" i="6"/>
  <c r="S34" i="6"/>
  <c r="T34" i="6"/>
  <c r="U34" i="6"/>
  <c r="V34" i="6"/>
  <c r="W34" i="6"/>
  <c r="X34" i="6"/>
  <c r="Y34" i="6"/>
  <c r="Z34" i="6"/>
  <c r="AA34" i="6"/>
  <c r="AB34" i="6"/>
  <c r="AC34" i="6"/>
  <c r="AD34" i="6"/>
  <c r="AE34" i="6"/>
  <c r="AF34" i="6"/>
  <c r="AG34" i="6"/>
  <c r="AH34" i="6"/>
  <c r="AI34" i="6"/>
  <c r="AJ34" i="6"/>
  <c r="AN34" i="6"/>
  <c r="AO34" i="6"/>
  <c r="AP34" i="6"/>
  <c r="AQ34" i="6"/>
  <c r="AR34" i="6"/>
  <c r="AS34" i="6"/>
  <c r="K35" i="6"/>
  <c r="L35" i="6"/>
  <c r="M35" i="6"/>
  <c r="N35" i="6"/>
  <c r="O35" i="6"/>
  <c r="P35" i="6"/>
  <c r="Q35" i="6"/>
  <c r="R35" i="6"/>
  <c r="S35" i="6"/>
  <c r="T35" i="6"/>
  <c r="U35" i="6"/>
  <c r="V35" i="6"/>
  <c r="W35" i="6"/>
  <c r="X35" i="6"/>
  <c r="Y35" i="6"/>
  <c r="Z35" i="6"/>
  <c r="AA35" i="6"/>
  <c r="AB35" i="6"/>
  <c r="AC35" i="6"/>
  <c r="AD35" i="6"/>
  <c r="AE35" i="6"/>
  <c r="AF35" i="6"/>
  <c r="AG35" i="6"/>
  <c r="AH35" i="6"/>
  <c r="AI35" i="6"/>
  <c r="AJ35" i="6"/>
  <c r="AN35" i="6"/>
  <c r="AO35" i="6"/>
  <c r="AP35" i="6"/>
  <c r="AQ35" i="6"/>
  <c r="AR35" i="6"/>
  <c r="AS35" i="6"/>
  <c r="K36" i="6"/>
  <c r="L36" i="6"/>
  <c r="M36" i="6"/>
  <c r="N36" i="6"/>
  <c r="O36" i="6"/>
  <c r="P36" i="6"/>
  <c r="Q36" i="6"/>
  <c r="R36" i="6"/>
  <c r="S36" i="6"/>
  <c r="T36" i="6"/>
  <c r="U36" i="6"/>
  <c r="V36" i="6"/>
  <c r="W36" i="6"/>
  <c r="X36" i="6"/>
  <c r="Y36" i="6"/>
  <c r="Z36" i="6"/>
  <c r="AA36" i="6"/>
  <c r="AB36" i="6"/>
  <c r="AC36" i="6"/>
  <c r="AD36" i="6"/>
  <c r="AE36" i="6"/>
  <c r="AF36" i="6"/>
  <c r="AG36" i="6"/>
  <c r="AH36" i="6"/>
  <c r="AI36" i="6"/>
  <c r="AJ36" i="6"/>
  <c r="AN36" i="6"/>
  <c r="AO36" i="6"/>
  <c r="AP36" i="6"/>
  <c r="AQ36" i="6"/>
  <c r="AR36" i="6"/>
  <c r="AS36" i="6"/>
  <c r="K37" i="6"/>
  <c r="L37" i="6"/>
  <c r="M37" i="6"/>
  <c r="N37" i="6"/>
  <c r="O37" i="6"/>
  <c r="P37" i="6"/>
  <c r="Q37" i="6"/>
  <c r="R37" i="6"/>
  <c r="S37" i="6"/>
  <c r="T37" i="6"/>
  <c r="U37" i="6"/>
  <c r="V37" i="6"/>
  <c r="W37" i="6"/>
  <c r="X37" i="6"/>
  <c r="Y37" i="6"/>
  <c r="Z37" i="6"/>
  <c r="AA37" i="6"/>
  <c r="AB37" i="6"/>
  <c r="AC37" i="6"/>
  <c r="AD37" i="6"/>
  <c r="AE37" i="6"/>
  <c r="AF37" i="6"/>
  <c r="AG37" i="6"/>
  <c r="AH37" i="6"/>
  <c r="AI37" i="6"/>
  <c r="AJ37" i="6"/>
  <c r="AN37" i="6"/>
  <c r="AO37" i="6"/>
  <c r="AP37" i="6"/>
  <c r="AQ37" i="6"/>
  <c r="AR37" i="6"/>
  <c r="AS37" i="6"/>
  <c r="K38" i="6"/>
  <c r="L38" i="6"/>
  <c r="M38" i="6"/>
  <c r="N38" i="6"/>
  <c r="O38" i="6"/>
  <c r="P38" i="6"/>
  <c r="Q38" i="6"/>
  <c r="R38" i="6"/>
  <c r="S38" i="6"/>
  <c r="T38" i="6"/>
  <c r="U38" i="6"/>
  <c r="V38" i="6"/>
  <c r="W38" i="6"/>
  <c r="X38" i="6"/>
  <c r="Y38" i="6"/>
  <c r="Z38" i="6"/>
  <c r="AA38" i="6"/>
  <c r="AB38" i="6"/>
  <c r="AC38" i="6"/>
  <c r="AD38" i="6"/>
  <c r="AE38" i="6"/>
  <c r="AF38" i="6"/>
  <c r="AG38" i="6"/>
  <c r="AH38" i="6"/>
  <c r="AI38" i="6"/>
  <c r="AJ38" i="6"/>
  <c r="AN38" i="6"/>
  <c r="AO38" i="6"/>
  <c r="AP38" i="6"/>
  <c r="AQ38" i="6"/>
  <c r="AR38" i="6"/>
  <c r="AS38" i="6"/>
  <c r="K39" i="6"/>
  <c r="L39" i="6"/>
  <c r="M39" i="6"/>
  <c r="N39" i="6"/>
  <c r="O39" i="6"/>
  <c r="P39" i="6"/>
  <c r="Q39" i="6"/>
  <c r="R39" i="6"/>
  <c r="S39" i="6"/>
  <c r="T39" i="6"/>
  <c r="U39" i="6"/>
  <c r="V39" i="6"/>
  <c r="W39" i="6"/>
  <c r="X39" i="6"/>
  <c r="Y39" i="6"/>
  <c r="Z39" i="6"/>
  <c r="AA39" i="6"/>
  <c r="AB39" i="6"/>
  <c r="AC39" i="6"/>
  <c r="AD39" i="6"/>
  <c r="AE39" i="6"/>
  <c r="AF39" i="6"/>
  <c r="AG39" i="6"/>
  <c r="AH39" i="6"/>
  <c r="AI39" i="6"/>
  <c r="AJ39" i="6"/>
  <c r="AN39" i="6"/>
  <c r="AO39" i="6"/>
  <c r="AP39" i="6"/>
  <c r="AQ39" i="6"/>
  <c r="AR39" i="6"/>
  <c r="AS39" i="6"/>
  <c r="K40" i="6"/>
  <c r="L40" i="6"/>
  <c r="M40" i="6"/>
  <c r="N40" i="6"/>
  <c r="O40" i="6"/>
  <c r="P40" i="6"/>
  <c r="Q40" i="6"/>
  <c r="R40" i="6"/>
  <c r="S40" i="6"/>
  <c r="T40" i="6"/>
  <c r="U40" i="6"/>
  <c r="V40" i="6"/>
  <c r="W40" i="6"/>
  <c r="X40" i="6"/>
  <c r="Y40" i="6"/>
  <c r="Z40" i="6"/>
  <c r="AA40" i="6"/>
  <c r="AB40" i="6"/>
  <c r="AC40" i="6"/>
  <c r="AD40" i="6"/>
  <c r="AE40" i="6"/>
  <c r="AF40" i="6"/>
  <c r="AG40" i="6"/>
  <c r="AH40" i="6"/>
  <c r="AI40" i="6"/>
  <c r="AJ40" i="6"/>
  <c r="AN40" i="6"/>
  <c r="AO40" i="6"/>
  <c r="AP40" i="6"/>
  <c r="AQ40" i="6"/>
  <c r="AR40" i="6"/>
  <c r="AS40" i="6"/>
  <c r="K41" i="6"/>
  <c r="L41" i="6"/>
  <c r="M41" i="6"/>
  <c r="N41" i="6"/>
  <c r="O41" i="6"/>
  <c r="P41" i="6"/>
  <c r="Q41" i="6"/>
  <c r="R41" i="6"/>
  <c r="S41" i="6"/>
  <c r="T41" i="6"/>
  <c r="U41" i="6"/>
  <c r="V41" i="6"/>
  <c r="W41" i="6"/>
  <c r="X41" i="6"/>
  <c r="Y41" i="6"/>
  <c r="Z41" i="6"/>
  <c r="AA41" i="6"/>
  <c r="AB41" i="6"/>
  <c r="AC41" i="6"/>
  <c r="AD41" i="6"/>
  <c r="AE41" i="6"/>
  <c r="AF41" i="6"/>
  <c r="AG41" i="6"/>
  <c r="AH41" i="6"/>
  <c r="AI41" i="6"/>
  <c r="AJ41" i="6"/>
  <c r="AN41" i="6"/>
  <c r="AO41" i="6"/>
  <c r="AP41" i="6"/>
  <c r="AQ41" i="6"/>
  <c r="AR41" i="6"/>
  <c r="AS41" i="6"/>
  <c r="K42" i="6"/>
  <c r="L42" i="6"/>
  <c r="M42" i="6"/>
  <c r="N42" i="6"/>
  <c r="O42" i="6"/>
  <c r="P42" i="6"/>
  <c r="Q42" i="6"/>
  <c r="R42" i="6"/>
  <c r="S42" i="6"/>
  <c r="T42" i="6"/>
  <c r="U42" i="6"/>
  <c r="V42" i="6"/>
  <c r="W42" i="6"/>
  <c r="X42" i="6"/>
  <c r="Y42" i="6"/>
  <c r="Z42" i="6"/>
  <c r="AA42" i="6"/>
  <c r="AB42" i="6"/>
  <c r="AC42" i="6"/>
  <c r="AD42" i="6"/>
  <c r="AE42" i="6"/>
  <c r="AF42" i="6"/>
  <c r="AG42" i="6"/>
  <c r="AH42" i="6"/>
  <c r="AI42" i="6"/>
  <c r="AJ42" i="6"/>
  <c r="AN42" i="6"/>
  <c r="AO42" i="6"/>
  <c r="AP42" i="6"/>
  <c r="AQ42" i="6"/>
  <c r="AR42" i="6"/>
  <c r="AS42" i="6"/>
  <c r="K43" i="6"/>
  <c r="L43" i="6"/>
  <c r="M43" i="6"/>
  <c r="N43" i="6"/>
  <c r="O43" i="6"/>
  <c r="P43" i="6"/>
  <c r="Q43" i="6"/>
  <c r="R43" i="6"/>
  <c r="S43" i="6"/>
  <c r="T43" i="6"/>
  <c r="U43" i="6"/>
  <c r="V43" i="6"/>
  <c r="W43" i="6"/>
  <c r="X43" i="6"/>
  <c r="Y43" i="6"/>
  <c r="Z43" i="6"/>
  <c r="AA43" i="6"/>
  <c r="AB43" i="6"/>
  <c r="AC43" i="6"/>
  <c r="AD43" i="6"/>
  <c r="AE43" i="6"/>
  <c r="AF43" i="6"/>
  <c r="AG43" i="6"/>
  <c r="AH43" i="6"/>
  <c r="AI43" i="6"/>
  <c r="AJ43" i="6"/>
  <c r="AN43" i="6"/>
  <c r="AO43" i="6"/>
  <c r="AP43" i="6"/>
  <c r="AQ43" i="6"/>
  <c r="AR43" i="6"/>
  <c r="AS43" i="6"/>
  <c r="K44" i="6"/>
  <c r="L44" i="6"/>
  <c r="M44" i="6"/>
  <c r="N44" i="6"/>
  <c r="O44" i="6"/>
  <c r="P44" i="6"/>
  <c r="Q44" i="6"/>
  <c r="R44" i="6"/>
  <c r="S44" i="6"/>
  <c r="T44" i="6"/>
  <c r="U44" i="6"/>
  <c r="V44" i="6"/>
  <c r="W44" i="6"/>
  <c r="X44" i="6"/>
  <c r="Y44" i="6"/>
  <c r="Z44" i="6"/>
  <c r="AA44" i="6"/>
  <c r="AB44" i="6"/>
  <c r="AC44" i="6"/>
  <c r="AD44" i="6"/>
  <c r="AE44" i="6"/>
  <c r="AF44" i="6"/>
  <c r="AG44" i="6"/>
  <c r="AH44" i="6"/>
  <c r="AI44" i="6"/>
  <c r="AJ44" i="6"/>
  <c r="AN44" i="6"/>
  <c r="AO44" i="6"/>
  <c r="AP44" i="6"/>
  <c r="AQ44" i="6"/>
  <c r="AR44" i="6"/>
  <c r="AS44" i="6"/>
  <c r="K45" i="6"/>
  <c r="L45" i="6"/>
  <c r="M45" i="6"/>
  <c r="N45" i="6"/>
  <c r="O45" i="6"/>
  <c r="P45" i="6"/>
  <c r="Q45" i="6"/>
  <c r="R45" i="6"/>
  <c r="S45" i="6"/>
  <c r="T45" i="6"/>
  <c r="U45" i="6"/>
  <c r="V45" i="6"/>
  <c r="W45" i="6"/>
  <c r="X45" i="6"/>
  <c r="Y45" i="6"/>
  <c r="Z45" i="6"/>
  <c r="AA45" i="6"/>
  <c r="AB45" i="6"/>
  <c r="AC45" i="6"/>
  <c r="AD45" i="6"/>
  <c r="AE45" i="6"/>
  <c r="AH45" i="6"/>
  <c r="AI45" i="6"/>
  <c r="AJ45" i="6"/>
  <c r="AP45" i="6"/>
  <c r="AQ45" i="6"/>
  <c r="AR45" i="6"/>
  <c r="AS45" i="6"/>
  <c r="H2" i="4"/>
  <c r="L2" i="4"/>
  <c r="B5" i="4"/>
  <c r="C5" i="4"/>
  <c r="D5" i="4"/>
  <c r="E5" i="4"/>
  <c r="B6" i="4"/>
  <c r="C6" i="4"/>
  <c r="D6" i="4"/>
  <c r="E6" i="4"/>
  <c r="L10" i="4"/>
  <c r="M10" i="4"/>
  <c r="N10" i="4"/>
  <c r="O10" i="4"/>
  <c r="P10" i="4"/>
  <c r="Q10" i="4"/>
  <c r="R10" i="4"/>
  <c r="S10" i="4"/>
  <c r="T10" i="4"/>
  <c r="W10" i="4"/>
  <c r="X10" i="4"/>
  <c r="Y10" i="4"/>
  <c r="Z10" i="4"/>
  <c r="AA10" i="4"/>
  <c r="AB10" i="4"/>
  <c r="AC10" i="4"/>
  <c r="AD10" i="4"/>
  <c r="AE10" i="4"/>
  <c r="AF10" i="4"/>
  <c r="AG10" i="4"/>
  <c r="AH10" i="4"/>
  <c r="AI10" i="4"/>
  <c r="AJ10" i="4"/>
  <c r="AQ10" i="4"/>
  <c r="AR10" i="4"/>
  <c r="AS10" i="4"/>
  <c r="L11" i="4"/>
  <c r="M11" i="4"/>
  <c r="N11" i="4"/>
  <c r="O11" i="4"/>
  <c r="P11" i="4"/>
  <c r="Q11" i="4"/>
  <c r="R11" i="4"/>
  <c r="S11" i="4"/>
  <c r="T11" i="4"/>
  <c r="U11" i="4"/>
  <c r="V11" i="4"/>
  <c r="W11" i="4"/>
  <c r="X11" i="4"/>
  <c r="Y11" i="4"/>
  <c r="Z11" i="4"/>
  <c r="AA11" i="4"/>
  <c r="AB11" i="4"/>
  <c r="AC11" i="4"/>
  <c r="AD11" i="4"/>
  <c r="AE11" i="4"/>
  <c r="AF11" i="4"/>
  <c r="AG11" i="4"/>
  <c r="AH11" i="4"/>
  <c r="AI11" i="4"/>
  <c r="AJ11" i="4"/>
  <c r="AQ11" i="4"/>
  <c r="AR11" i="4"/>
  <c r="AS11" i="4"/>
  <c r="L12" i="4"/>
  <c r="M12" i="4"/>
  <c r="N12" i="4"/>
  <c r="O12" i="4"/>
  <c r="P12" i="4"/>
  <c r="Q12" i="4"/>
  <c r="R12" i="4"/>
  <c r="S12" i="4"/>
  <c r="T12" i="4"/>
  <c r="U12" i="4"/>
  <c r="V12" i="4"/>
  <c r="W12" i="4"/>
  <c r="X12" i="4"/>
  <c r="Y12" i="4"/>
  <c r="Z12" i="4"/>
  <c r="AA12" i="4"/>
  <c r="AB12" i="4"/>
  <c r="AC12" i="4"/>
  <c r="AD12" i="4"/>
  <c r="AE12" i="4"/>
  <c r="AF12" i="4"/>
  <c r="AG12" i="4"/>
  <c r="AH12" i="4"/>
  <c r="AI12" i="4"/>
  <c r="AJ12" i="4"/>
  <c r="AQ12" i="4"/>
  <c r="AR12" i="4"/>
  <c r="AS12" i="4"/>
  <c r="L13" i="4"/>
  <c r="M13" i="4"/>
  <c r="N13" i="4"/>
  <c r="O13" i="4"/>
  <c r="P13" i="4"/>
  <c r="Q13" i="4"/>
  <c r="R13" i="4"/>
  <c r="S13" i="4"/>
  <c r="T13" i="4"/>
  <c r="U13" i="4"/>
  <c r="V13" i="4"/>
  <c r="W13" i="4"/>
  <c r="X13" i="4"/>
  <c r="Y13" i="4"/>
  <c r="Z13" i="4"/>
  <c r="AA13" i="4"/>
  <c r="AB13" i="4"/>
  <c r="AC13" i="4"/>
  <c r="AD13" i="4"/>
  <c r="AE13" i="4"/>
  <c r="AF13" i="4"/>
  <c r="AG13" i="4"/>
  <c r="AH13" i="4"/>
  <c r="AI13" i="4"/>
  <c r="AJ13" i="4"/>
  <c r="AQ13" i="4"/>
  <c r="AR13" i="4"/>
  <c r="AS13" i="4"/>
  <c r="L14" i="4"/>
  <c r="M14" i="4"/>
  <c r="N14" i="4"/>
  <c r="O14" i="4"/>
  <c r="P14" i="4"/>
  <c r="Q14" i="4"/>
  <c r="R14" i="4"/>
  <c r="S14" i="4"/>
  <c r="T14" i="4"/>
  <c r="U14" i="4"/>
  <c r="V14" i="4"/>
  <c r="W14" i="4"/>
  <c r="X14" i="4"/>
  <c r="Y14" i="4"/>
  <c r="Z14" i="4"/>
  <c r="AA14" i="4"/>
  <c r="AB14" i="4"/>
  <c r="AC14" i="4"/>
  <c r="AD14" i="4"/>
  <c r="AE14" i="4"/>
  <c r="AF14" i="4"/>
  <c r="AG14" i="4"/>
  <c r="AH14" i="4"/>
  <c r="AI14" i="4"/>
  <c r="AJ14" i="4"/>
  <c r="AQ14" i="4"/>
  <c r="AR14" i="4"/>
  <c r="AS14" i="4"/>
  <c r="L15" i="4"/>
  <c r="M15" i="4"/>
  <c r="N15" i="4"/>
  <c r="O15" i="4"/>
  <c r="P15" i="4"/>
  <c r="Q15" i="4"/>
  <c r="R15" i="4"/>
  <c r="S15" i="4"/>
  <c r="T15" i="4"/>
  <c r="U15" i="4"/>
  <c r="V15" i="4"/>
  <c r="W15" i="4"/>
  <c r="X15" i="4"/>
  <c r="Y15" i="4"/>
  <c r="Z15" i="4"/>
  <c r="AA15" i="4"/>
  <c r="AB15" i="4"/>
  <c r="AC15" i="4"/>
  <c r="AD15" i="4"/>
  <c r="AE15" i="4"/>
  <c r="AF15" i="4"/>
  <c r="AG15" i="4"/>
  <c r="AH15" i="4"/>
  <c r="AI15" i="4"/>
  <c r="AJ15" i="4"/>
  <c r="AQ15" i="4"/>
  <c r="AR15" i="4"/>
  <c r="AS15" i="4"/>
  <c r="L16" i="4"/>
  <c r="M16" i="4"/>
  <c r="N16" i="4"/>
  <c r="O16" i="4"/>
  <c r="P16" i="4"/>
  <c r="Q16" i="4"/>
  <c r="R16" i="4"/>
  <c r="S16" i="4"/>
  <c r="T16" i="4"/>
  <c r="U16" i="4"/>
  <c r="V16" i="4"/>
  <c r="W16" i="4"/>
  <c r="X16" i="4"/>
  <c r="Y16" i="4"/>
  <c r="Z16" i="4"/>
  <c r="AA16" i="4"/>
  <c r="AB16" i="4"/>
  <c r="AC16" i="4"/>
  <c r="AD16" i="4"/>
  <c r="AE16" i="4"/>
  <c r="AF16" i="4"/>
  <c r="AG16" i="4"/>
  <c r="AH16" i="4"/>
  <c r="AI16" i="4"/>
  <c r="AJ16" i="4"/>
  <c r="AQ16" i="4"/>
  <c r="AR16" i="4"/>
  <c r="AS16" i="4"/>
  <c r="L17" i="4"/>
  <c r="M17" i="4"/>
  <c r="N17" i="4"/>
  <c r="O17" i="4"/>
  <c r="P17" i="4"/>
  <c r="Q17" i="4"/>
  <c r="R17" i="4"/>
  <c r="S17" i="4"/>
  <c r="T17" i="4"/>
  <c r="U17" i="4"/>
  <c r="V17" i="4"/>
  <c r="W17" i="4"/>
  <c r="X17" i="4"/>
  <c r="Y17" i="4"/>
  <c r="Z17" i="4"/>
  <c r="AA17" i="4"/>
  <c r="AB17" i="4"/>
  <c r="AC17" i="4"/>
  <c r="AD17" i="4"/>
  <c r="AE17" i="4"/>
  <c r="AF17" i="4"/>
  <c r="AG17" i="4"/>
  <c r="AH17" i="4"/>
  <c r="AI17" i="4"/>
  <c r="AJ17" i="4"/>
  <c r="AQ17" i="4"/>
  <c r="AR17" i="4"/>
  <c r="AS17" i="4"/>
  <c r="L18" i="4"/>
  <c r="M18" i="4"/>
  <c r="N18" i="4"/>
  <c r="O18" i="4"/>
  <c r="P18" i="4"/>
  <c r="Q18" i="4"/>
  <c r="R18" i="4"/>
  <c r="S18" i="4"/>
  <c r="T18" i="4"/>
  <c r="U18" i="4"/>
  <c r="V18" i="4"/>
  <c r="W18" i="4"/>
  <c r="X18" i="4"/>
  <c r="Y18" i="4"/>
  <c r="Z18" i="4"/>
  <c r="AA18" i="4"/>
  <c r="AB18" i="4"/>
  <c r="AC18" i="4"/>
  <c r="AD18" i="4"/>
  <c r="AE18" i="4"/>
  <c r="AF18" i="4"/>
  <c r="AG18" i="4"/>
  <c r="AH18" i="4"/>
  <c r="AI18" i="4"/>
  <c r="AJ18" i="4"/>
  <c r="AQ18" i="4"/>
  <c r="AR18" i="4"/>
  <c r="AS18" i="4"/>
  <c r="L19" i="4"/>
  <c r="M19" i="4"/>
  <c r="N19" i="4"/>
  <c r="O19" i="4"/>
  <c r="P19" i="4"/>
  <c r="Q19" i="4"/>
  <c r="R19" i="4"/>
  <c r="S19" i="4"/>
  <c r="T19" i="4"/>
  <c r="U19" i="4"/>
  <c r="V19" i="4"/>
  <c r="W19" i="4"/>
  <c r="X19" i="4"/>
  <c r="Y19" i="4"/>
  <c r="Z19" i="4"/>
  <c r="AA19" i="4"/>
  <c r="AB19" i="4"/>
  <c r="AC19" i="4"/>
  <c r="AD19" i="4"/>
  <c r="AE19" i="4"/>
  <c r="AF19" i="4"/>
  <c r="AG19" i="4"/>
  <c r="AH19" i="4"/>
  <c r="AI19" i="4"/>
  <c r="AJ19" i="4"/>
  <c r="AQ19" i="4"/>
  <c r="AR19" i="4"/>
  <c r="AS19" i="4"/>
  <c r="L20" i="4"/>
  <c r="M20" i="4"/>
  <c r="N20" i="4"/>
  <c r="O20" i="4"/>
  <c r="P20" i="4"/>
  <c r="Q20" i="4"/>
  <c r="R20" i="4"/>
  <c r="S20" i="4"/>
  <c r="T20" i="4"/>
  <c r="U20" i="4"/>
  <c r="V20" i="4"/>
  <c r="W20" i="4"/>
  <c r="X20" i="4"/>
  <c r="Y20" i="4"/>
  <c r="Z20" i="4"/>
  <c r="AA20" i="4"/>
  <c r="AB20" i="4"/>
  <c r="AC20" i="4"/>
  <c r="AD20" i="4"/>
  <c r="AE20" i="4"/>
  <c r="AF20" i="4"/>
  <c r="AG20" i="4"/>
  <c r="AH20" i="4"/>
  <c r="AI20" i="4"/>
  <c r="AJ20" i="4"/>
  <c r="AQ20" i="4"/>
  <c r="AR20" i="4"/>
  <c r="AS20" i="4"/>
  <c r="L21" i="4"/>
  <c r="M21" i="4"/>
  <c r="N21" i="4"/>
  <c r="O21" i="4"/>
  <c r="P21" i="4"/>
  <c r="Q21" i="4"/>
  <c r="R21" i="4"/>
  <c r="S21" i="4"/>
  <c r="T21" i="4"/>
  <c r="U21" i="4"/>
  <c r="V21" i="4"/>
  <c r="W21" i="4"/>
  <c r="X21" i="4"/>
  <c r="Y21" i="4"/>
  <c r="Z21" i="4"/>
  <c r="AA21" i="4"/>
  <c r="AB21" i="4"/>
  <c r="AC21" i="4"/>
  <c r="AD21" i="4"/>
  <c r="AE21" i="4"/>
  <c r="AF21" i="4"/>
  <c r="AG21" i="4"/>
  <c r="AH21" i="4"/>
  <c r="AI21" i="4"/>
  <c r="AJ21" i="4"/>
  <c r="AQ21" i="4"/>
  <c r="AR21" i="4"/>
  <c r="AS21" i="4"/>
  <c r="L22" i="4"/>
  <c r="M22" i="4"/>
  <c r="N22" i="4"/>
  <c r="O22" i="4"/>
  <c r="P22" i="4"/>
  <c r="Q22" i="4"/>
  <c r="R22" i="4"/>
  <c r="S22" i="4"/>
  <c r="T22" i="4"/>
  <c r="U22" i="4"/>
  <c r="V22" i="4"/>
  <c r="W22" i="4"/>
  <c r="X22" i="4"/>
  <c r="Y22" i="4"/>
  <c r="Z22" i="4"/>
  <c r="AA22" i="4"/>
  <c r="AB22" i="4"/>
  <c r="AC22" i="4"/>
  <c r="AD22" i="4"/>
  <c r="AE22" i="4"/>
  <c r="AF22" i="4"/>
  <c r="AG22" i="4"/>
  <c r="AH22" i="4"/>
  <c r="AI22" i="4"/>
  <c r="AJ22" i="4"/>
  <c r="AQ22" i="4"/>
  <c r="AR22" i="4"/>
  <c r="AS22" i="4"/>
  <c r="L23" i="4"/>
  <c r="M23" i="4"/>
  <c r="N23" i="4"/>
  <c r="O23" i="4"/>
  <c r="P23" i="4"/>
  <c r="Q23" i="4"/>
  <c r="R23" i="4"/>
  <c r="S23" i="4"/>
  <c r="T23" i="4"/>
  <c r="U23" i="4"/>
  <c r="V23" i="4"/>
  <c r="W23" i="4"/>
  <c r="X23" i="4"/>
  <c r="Y23" i="4"/>
  <c r="Z23" i="4"/>
  <c r="AA23" i="4"/>
  <c r="AB23" i="4"/>
  <c r="AC23" i="4"/>
  <c r="AD23" i="4"/>
  <c r="AE23" i="4"/>
  <c r="AF23" i="4"/>
  <c r="AG23" i="4"/>
  <c r="AH23" i="4"/>
  <c r="AI23" i="4"/>
  <c r="AJ23" i="4"/>
  <c r="AQ23" i="4"/>
  <c r="AR23" i="4"/>
  <c r="AS23" i="4"/>
  <c r="L24" i="4"/>
  <c r="M24" i="4"/>
  <c r="N24" i="4"/>
  <c r="O24" i="4"/>
  <c r="P24" i="4"/>
  <c r="Q24" i="4"/>
  <c r="R24" i="4"/>
  <c r="S24" i="4"/>
  <c r="T24" i="4"/>
  <c r="U24" i="4"/>
  <c r="V24" i="4"/>
  <c r="W24" i="4"/>
  <c r="X24" i="4"/>
  <c r="Y24" i="4"/>
  <c r="Z24" i="4"/>
  <c r="AA24" i="4"/>
  <c r="AB24" i="4"/>
  <c r="AC24" i="4"/>
  <c r="AD24" i="4"/>
  <c r="AE24" i="4"/>
  <c r="AF24" i="4"/>
  <c r="AG24" i="4"/>
  <c r="AH24" i="4"/>
  <c r="AI24" i="4"/>
  <c r="AJ24" i="4"/>
  <c r="AQ24" i="4"/>
  <c r="AR24" i="4"/>
  <c r="AS24" i="4"/>
  <c r="L25" i="4"/>
  <c r="M25" i="4"/>
  <c r="N25" i="4"/>
  <c r="O25" i="4"/>
  <c r="P25" i="4"/>
  <c r="Q25" i="4"/>
  <c r="R25" i="4"/>
  <c r="S25" i="4"/>
  <c r="T25" i="4"/>
  <c r="U25" i="4"/>
  <c r="V25" i="4"/>
  <c r="W25" i="4"/>
  <c r="X25" i="4"/>
  <c r="Y25" i="4"/>
  <c r="Z25" i="4"/>
  <c r="AA25" i="4"/>
  <c r="AB25" i="4"/>
  <c r="AC25" i="4"/>
  <c r="AD25" i="4"/>
  <c r="AE25" i="4"/>
  <c r="AF25" i="4"/>
  <c r="AG25" i="4"/>
  <c r="AH25" i="4"/>
  <c r="AI25" i="4"/>
  <c r="AJ25" i="4"/>
  <c r="AQ25" i="4"/>
  <c r="AR25" i="4"/>
  <c r="AS25" i="4"/>
  <c r="L26" i="4"/>
  <c r="M26" i="4"/>
  <c r="N26" i="4"/>
  <c r="O26" i="4"/>
  <c r="P26" i="4"/>
  <c r="Q26" i="4"/>
  <c r="R26" i="4"/>
  <c r="S26" i="4"/>
  <c r="T26" i="4"/>
  <c r="U26" i="4"/>
  <c r="V26" i="4"/>
  <c r="W26" i="4"/>
  <c r="X26" i="4"/>
  <c r="Y26" i="4"/>
  <c r="Z26" i="4"/>
  <c r="AA26" i="4"/>
  <c r="AB26" i="4"/>
  <c r="AC26" i="4"/>
  <c r="AD26" i="4"/>
  <c r="AE26" i="4"/>
  <c r="AF26" i="4"/>
  <c r="AG26" i="4"/>
  <c r="AH26" i="4"/>
  <c r="AI26" i="4"/>
  <c r="AJ26" i="4"/>
  <c r="AQ26" i="4"/>
  <c r="AR26" i="4"/>
  <c r="AS26" i="4"/>
  <c r="L27" i="4"/>
  <c r="M27" i="4"/>
  <c r="N27" i="4"/>
  <c r="O27" i="4"/>
  <c r="P27" i="4"/>
  <c r="Q27" i="4"/>
  <c r="R27" i="4"/>
  <c r="S27" i="4"/>
  <c r="T27" i="4"/>
  <c r="U27" i="4"/>
  <c r="V27" i="4"/>
  <c r="W27" i="4"/>
  <c r="X27" i="4"/>
  <c r="Y27" i="4"/>
  <c r="Z27" i="4"/>
  <c r="AA27" i="4"/>
  <c r="AB27" i="4"/>
  <c r="AC27" i="4"/>
  <c r="AD27" i="4"/>
  <c r="AE27" i="4"/>
  <c r="AF27" i="4"/>
  <c r="AG27" i="4"/>
  <c r="AH27" i="4"/>
  <c r="AI27" i="4"/>
  <c r="AJ27" i="4"/>
  <c r="AQ27" i="4"/>
  <c r="AR27" i="4"/>
  <c r="AS27" i="4"/>
  <c r="L28" i="4"/>
  <c r="M28" i="4"/>
  <c r="N28" i="4"/>
  <c r="O28" i="4"/>
  <c r="P28" i="4"/>
  <c r="Q28" i="4"/>
  <c r="R28" i="4"/>
  <c r="S28" i="4"/>
  <c r="T28" i="4"/>
  <c r="U28" i="4"/>
  <c r="V28" i="4"/>
  <c r="W28" i="4"/>
  <c r="X28" i="4"/>
  <c r="Y28" i="4"/>
  <c r="Z28" i="4"/>
  <c r="AA28" i="4"/>
  <c r="AB28" i="4"/>
  <c r="AC28" i="4"/>
  <c r="AD28" i="4"/>
  <c r="AE28" i="4"/>
  <c r="AH28" i="4"/>
  <c r="AI28" i="4"/>
  <c r="AJ28" i="4"/>
  <c r="AQ28" i="4"/>
  <c r="AR28" i="4"/>
  <c r="AS28" i="4"/>
  <c r="L2" i="2"/>
  <c r="D5" i="2"/>
  <c r="E5" i="2"/>
  <c r="B6" i="2"/>
  <c r="C6" i="2"/>
  <c r="D6" i="2"/>
  <c r="E6" i="2"/>
  <c r="W10" i="2"/>
  <c r="X10" i="2"/>
  <c r="Y10" i="2"/>
  <c r="Z10" i="2"/>
  <c r="AA10" i="2"/>
  <c r="AB10" i="2"/>
  <c r="AC10" i="2"/>
  <c r="AD10" i="2"/>
  <c r="AE10" i="2"/>
  <c r="AF10" i="2"/>
  <c r="AG10" i="2"/>
  <c r="AH10" i="2"/>
  <c r="AI10" i="2"/>
  <c r="AJ10" i="2"/>
  <c r="AQ10" i="2"/>
  <c r="AR10" i="2"/>
  <c r="AS10" i="2"/>
  <c r="L11" i="2"/>
  <c r="M11" i="2"/>
  <c r="N11" i="2"/>
  <c r="O11" i="2"/>
  <c r="P11" i="2"/>
  <c r="Q11" i="2"/>
  <c r="R11" i="2"/>
  <c r="S11" i="2"/>
  <c r="T11" i="2"/>
  <c r="U11" i="2"/>
  <c r="V11" i="2"/>
  <c r="W11" i="2"/>
  <c r="X11" i="2"/>
  <c r="Y11" i="2"/>
  <c r="Z11" i="2"/>
  <c r="AA11" i="2"/>
  <c r="AB11" i="2"/>
  <c r="AC11" i="2"/>
  <c r="AD11" i="2"/>
  <c r="AE11" i="2"/>
  <c r="AF11" i="2"/>
  <c r="AG11" i="2"/>
  <c r="AH11" i="2"/>
  <c r="AI11" i="2"/>
  <c r="AJ11" i="2"/>
  <c r="AQ11" i="2"/>
  <c r="AR11" i="2"/>
  <c r="AS11" i="2"/>
  <c r="L12" i="2"/>
  <c r="M12" i="2"/>
  <c r="N12" i="2"/>
  <c r="O12" i="2"/>
  <c r="P12" i="2"/>
  <c r="Q12" i="2"/>
  <c r="R12" i="2"/>
  <c r="S12" i="2"/>
  <c r="T12" i="2"/>
  <c r="U12" i="2"/>
  <c r="V12" i="2"/>
  <c r="W12" i="2"/>
  <c r="X12" i="2"/>
  <c r="Y12" i="2"/>
  <c r="Z12" i="2"/>
  <c r="AA12" i="2"/>
  <c r="AB12" i="2"/>
  <c r="AC12" i="2"/>
  <c r="AD12" i="2"/>
  <c r="AE12" i="2"/>
  <c r="AF12" i="2"/>
  <c r="AG12" i="2"/>
  <c r="AH12" i="2"/>
  <c r="AI12" i="2"/>
  <c r="AJ12" i="2"/>
  <c r="AQ12" i="2"/>
  <c r="AR12" i="2"/>
  <c r="AS12" i="2"/>
  <c r="L13" i="2"/>
  <c r="M13" i="2"/>
  <c r="N13" i="2"/>
  <c r="O13" i="2"/>
  <c r="P13" i="2"/>
  <c r="Q13" i="2"/>
  <c r="R13" i="2"/>
  <c r="S13" i="2"/>
  <c r="T13" i="2"/>
  <c r="U13" i="2"/>
  <c r="V13" i="2"/>
  <c r="W13" i="2"/>
  <c r="X13" i="2"/>
  <c r="Y13" i="2"/>
  <c r="Z13" i="2"/>
  <c r="AA13" i="2"/>
  <c r="AB13" i="2"/>
  <c r="AC13" i="2"/>
  <c r="AD13" i="2"/>
  <c r="AE13" i="2"/>
  <c r="AF13" i="2"/>
  <c r="AG13" i="2"/>
  <c r="AH13" i="2"/>
  <c r="AI13" i="2"/>
  <c r="AJ13" i="2"/>
  <c r="AQ13" i="2"/>
  <c r="AR13" i="2"/>
  <c r="AS13" i="2"/>
  <c r="L14" i="2"/>
  <c r="M14" i="2"/>
  <c r="N14" i="2"/>
  <c r="O14" i="2"/>
  <c r="P14" i="2"/>
  <c r="Q14" i="2"/>
  <c r="R14" i="2"/>
  <c r="S14" i="2"/>
  <c r="T14" i="2"/>
  <c r="U14" i="2"/>
  <c r="V14" i="2"/>
  <c r="W14" i="2"/>
  <c r="X14" i="2"/>
  <c r="Y14" i="2"/>
  <c r="Z14" i="2"/>
  <c r="AA14" i="2"/>
  <c r="AB14" i="2"/>
  <c r="AC14" i="2"/>
  <c r="AD14" i="2"/>
  <c r="AE14" i="2"/>
  <c r="AF14" i="2"/>
  <c r="AG14" i="2"/>
  <c r="AH14" i="2"/>
  <c r="AI14" i="2"/>
  <c r="AJ14" i="2"/>
  <c r="AQ14" i="2"/>
  <c r="AR14" i="2"/>
  <c r="AS14" i="2"/>
  <c r="L15" i="2"/>
  <c r="M15" i="2"/>
  <c r="N15" i="2"/>
  <c r="O15" i="2"/>
  <c r="P15" i="2"/>
  <c r="Q15" i="2"/>
  <c r="R15" i="2"/>
  <c r="S15" i="2"/>
  <c r="T15" i="2"/>
  <c r="U15" i="2"/>
  <c r="V15" i="2"/>
  <c r="W15" i="2"/>
  <c r="X15" i="2"/>
  <c r="Y15" i="2"/>
  <c r="Z15" i="2"/>
  <c r="AA15" i="2"/>
  <c r="AB15" i="2"/>
  <c r="AC15" i="2"/>
  <c r="AD15" i="2"/>
  <c r="AE15" i="2"/>
  <c r="AF15" i="2"/>
  <c r="AG15" i="2"/>
  <c r="AH15" i="2"/>
  <c r="AI15" i="2"/>
  <c r="AJ15" i="2"/>
  <c r="AQ15" i="2"/>
  <c r="AR15" i="2"/>
  <c r="AS15" i="2"/>
  <c r="L16" i="2"/>
  <c r="M16" i="2"/>
  <c r="N16" i="2"/>
  <c r="O16" i="2"/>
  <c r="P16" i="2"/>
  <c r="Q16" i="2"/>
  <c r="R16" i="2"/>
  <c r="S16" i="2"/>
  <c r="T16" i="2"/>
  <c r="U16" i="2"/>
  <c r="V16" i="2"/>
  <c r="W16" i="2"/>
  <c r="X16" i="2"/>
  <c r="Y16" i="2"/>
  <c r="Z16" i="2"/>
  <c r="AA16" i="2"/>
  <c r="AB16" i="2"/>
  <c r="AC16" i="2"/>
  <c r="AD16" i="2"/>
  <c r="AE16" i="2"/>
  <c r="AF16" i="2"/>
  <c r="AG16" i="2"/>
  <c r="AH16" i="2"/>
  <c r="AI16" i="2"/>
  <c r="AJ16" i="2"/>
  <c r="AQ16" i="2"/>
  <c r="AR16" i="2"/>
  <c r="AS16" i="2"/>
  <c r="L17" i="2"/>
  <c r="M17" i="2"/>
  <c r="N17" i="2"/>
  <c r="O17" i="2"/>
  <c r="P17" i="2"/>
  <c r="Q17" i="2"/>
  <c r="R17" i="2"/>
  <c r="S17" i="2"/>
  <c r="T17" i="2"/>
  <c r="U17" i="2"/>
  <c r="V17" i="2"/>
  <c r="W17" i="2"/>
  <c r="X17" i="2"/>
  <c r="Y17" i="2"/>
  <c r="Z17" i="2"/>
  <c r="AA17" i="2"/>
  <c r="AB17" i="2"/>
  <c r="AC17" i="2"/>
  <c r="AD17" i="2"/>
  <c r="AE17" i="2"/>
  <c r="AF17" i="2"/>
  <c r="AG17" i="2"/>
  <c r="AH17" i="2"/>
  <c r="AI17" i="2"/>
  <c r="AJ17" i="2"/>
  <c r="AQ17" i="2"/>
  <c r="AR17" i="2"/>
  <c r="AS17" i="2"/>
  <c r="L18" i="2"/>
  <c r="M18" i="2"/>
  <c r="N18" i="2"/>
  <c r="O18" i="2"/>
  <c r="P18" i="2"/>
  <c r="Q18" i="2"/>
  <c r="R18" i="2"/>
  <c r="S18" i="2"/>
  <c r="T18" i="2"/>
  <c r="U18" i="2"/>
  <c r="V18" i="2"/>
  <c r="W18" i="2"/>
  <c r="X18" i="2"/>
  <c r="Y18" i="2"/>
  <c r="Z18" i="2"/>
  <c r="AA18" i="2"/>
  <c r="AB18" i="2"/>
  <c r="AC18" i="2"/>
  <c r="AD18" i="2"/>
  <c r="AE18" i="2"/>
  <c r="AF18" i="2"/>
  <c r="AG18" i="2"/>
  <c r="AH18" i="2"/>
  <c r="AI18" i="2"/>
  <c r="AJ18" i="2"/>
  <c r="AQ18" i="2"/>
  <c r="AR18" i="2"/>
  <c r="AS18" i="2"/>
  <c r="L19" i="2"/>
  <c r="M19" i="2"/>
  <c r="N19" i="2"/>
  <c r="O19" i="2"/>
  <c r="P19" i="2"/>
  <c r="Q19" i="2"/>
  <c r="R19" i="2"/>
  <c r="S19" i="2"/>
  <c r="T19" i="2"/>
  <c r="U19" i="2"/>
  <c r="V19" i="2"/>
  <c r="W19" i="2"/>
  <c r="X19" i="2"/>
  <c r="Y19" i="2"/>
  <c r="Z19" i="2"/>
  <c r="AA19" i="2"/>
  <c r="AB19" i="2"/>
  <c r="AC19" i="2"/>
  <c r="AD19" i="2"/>
  <c r="AE19" i="2"/>
  <c r="AF19" i="2"/>
  <c r="AG19" i="2"/>
  <c r="AH19" i="2"/>
  <c r="AI19" i="2"/>
  <c r="AJ19" i="2"/>
  <c r="AQ19" i="2"/>
  <c r="AR19" i="2"/>
  <c r="AS19" i="2"/>
  <c r="L20" i="2"/>
  <c r="M20" i="2"/>
  <c r="N20" i="2"/>
  <c r="O20" i="2"/>
  <c r="P20" i="2"/>
  <c r="Q20" i="2"/>
  <c r="R20" i="2"/>
  <c r="S20" i="2"/>
  <c r="T20" i="2"/>
  <c r="U20" i="2"/>
  <c r="V20" i="2"/>
  <c r="W20" i="2"/>
  <c r="X20" i="2"/>
  <c r="Y20" i="2"/>
  <c r="Z20" i="2"/>
  <c r="AA20" i="2"/>
  <c r="AB20" i="2"/>
  <c r="AC20" i="2"/>
  <c r="AD20" i="2"/>
  <c r="AE20" i="2"/>
  <c r="AF20" i="2"/>
  <c r="AG20" i="2"/>
  <c r="AH20" i="2"/>
  <c r="AI20" i="2"/>
  <c r="AJ20" i="2"/>
  <c r="AQ20" i="2"/>
  <c r="AR20" i="2"/>
  <c r="AS20" i="2"/>
  <c r="L21" i="2"/>
  <c r="M21" i="2"/>
  <c r="N21" i="2"/>
  <c r="O21" i="2"/>
  <c r="P21" i="2"/>
  <c r="Q21" i="2"/>
  <c r="R21" i="2"/>
  <c r="S21" i="2"/>
  <c r="T21" i="2"/>
  <c r="U21" i="2"/>
  <c r="V21" i="2"/>
  <c r="W21" i="2"/>
  <c r="X21" i="2"/>
  <c r="Y21" i="2"/>
  <c r="Z21" i="2"/>
  <c r="AA21" i="2"/>
  <c r="AB21" i="2"/>
  <c r="AC21" i="2"/>
  <c r="AD21" i="2"/>
  <c r="AE21" i="2"/>
  <c r="AH21" i="2"/>
  <c r="AI21" i="2"/>
  <c r="AJ21" i="2"/>
  <c r="AQ21" i="2"/>
  <c r="AR21" i="2"/>
  <c r="AS21" i="2"/>
  <c r="H2" i="3"/>
  <c r="L2" i="3"/>
  <c r="B5" i="3"/>
  <c r="C5" i="3"/>
  <c r="D5" i="3"/>
  <c r="E5" i="3"/>
  <c r="B6" i="3"/>
  <c r="C6" i="3"/>
  <c r="D6" i="3"/>
  <c r="E6" i="3"/>
  <c r="L10" i="3"/>
  <c r="M10" i="3"/>
  <c r="N10" i="3"/>
  <c r="O10" i="3"/>
  <c r="P10" i="3"/>
  <c r="Q10" i="3"/>
  <c r="R10" i="3"/>
  <c r="S10" i="3"/>
  <c r="T10" i="3"/>
  <c r="W10" i="3"/>
  <c r="X10" i="3"/>
  <c r="Y10" i="3"/>
  <c r="Z10" i="3"/>
  <c r="AA10" i="3"/>
  <c r="AB10" i="3"/>
  <c r="AC10" i="3"/>
  <c r="AD10" i="3"/>
  <c r="AE10" i="3"/>
  <c r="AF10" i="3"/>
  <c r="AG10" i="3"/>
  <c r="AH10" i="3"/>
  <c r="AI10" i="3"/>
  <c r="AJ10" i="3"/>
  <c r="AQ10" i="3"/>
  <c r="AR10" i="3"/>
  <c r="AS10" i="3"/>
  <c r="L11" i="3"/>
  <c r="M11" i="3"/>
  <c r="N11" i="3"/>
  <c r="O11" i="3"/>
  <c r="P11" i="3"/>
  <c r="Q11" i="3"/>
  <c r="R11" i="3"/>
  <c r="S11" i="3"/>
  <c r="T11" i="3"/>
  <c r="U11" i="3"/>
  <c r="V11" i="3"/>
  <c r="W11" i="3"/>
  <c r="X11" i="3"/>
  <c r="Y11" i="3"/>
  <c r="Z11" i="3"/>
  <c r="AA11" i="3"/>
  <c r="AB11" i="3"/>
  <c r="AC11" i="3"/>
  <c r="AD11" i="3"/>
  <c r="AE11" i="3"/>
  <c r="AF11" i="3"/>
  <c r="AG11" i="3"/>
  <c r="AH11" i="3"/>
  <c r="AI11" i="3"/>
  <c r="AJ11" i="3"/>
  <c r="AQ11" i="3"/>
  <c r="AR11" i="3"/>
  <c r="AS11" i="3"/>
  <c r="L12" i="3"/>
  <c r="M12" i="3"/>
  <c r="N12" i="3"/>
  <c r="O12" i="3"/>
  <c r="P12" i="3"/>
  <c r="Q12" i="3"/>
  <c r="R12" i="3"/>
  <c r="S12" i="3"/>
  <c r="T12" i="3"/>
  <c r="U12" i="3"/>
  <c r="V12" i="3"/>
  <c r="W12" i="3"/>
  <c r="X12" i="3"/>
  <c r="Y12" i="3"/>
  <c r="Z12" i="3"/>
  <c r="AA12" i="3"/>
  <c r="AB12" i="3"/>
  <c r="AC12" i="3"/>
  <c r="AD12" i="3"/>
  <c r="AE12" i="3"/>
  <c r="AF12" i="3"/>
  <c r="AG12" i="3"/>
  <c r="AH12" i="3"/>
  <c r="AI12" i="3"/>
  <c r="AJ12" i="3"/>
  <c r="AQ12" i="3"/>
  <c r="AR12" i="3"/>
  <c r="AS12" i="3"/>
  <c r="L13" i="3"/>
  <c r="M13" i="3"/>
  <c r="N13" i="3"/>
  <c r="O13" i="3"/>
  <c r="P13" i="3"/>
  <c r="Q13" i="3"/>
  <c r="R13" i="3"/>
  <c r="S13" i="3"/>
  <c r="T13" i="3"/>
  <c r="U13" i="3"/>
  <c r="V13" i="3"/>
  <c r="W13" i="3"/>
  <c r="X13" i="3"/>
  <c r="Y13" i="3"/>
  <c r="Z13" i="3"/>
  <c r="AA13" i="3"/>
  <c r="AB13" i="3"/>
  <c r="AC13" i="3"/>
  <c r="AD13" i="3"/>
  <c r="AE13" i="3"/>
  <c r="AF13" i="3"/>
  <c r="AG13" i="3"/>
  <c r="AH13" i="3"/>
  <c r="AI13" i="3"/>
  <c r="AJ13" i="3"/>
  <c r="AQ13" i="3"/>
  <c r="AR13" i="3"/>
  <c r="AS13" i="3"/>
  <c r="L14" i="3"/>
  <c r="M14" i="3"/>
  <c r="N14" i="3"/>
  <c r="O14" i="3"/>
  <c r="P14" i="3"/>
  <c r="Q14" i="3"/>
  <c r="R14" i="3"/>
  <c r="S14" i="3"/>
  <c r="T14" i="3"/>
  <c r="U14" i="3"/>
  <c r="V14" i="3"/>
  <c r="W14" i="3"/>
  <c r="X14" i="3"/>
  <c r="Y14" i="3"/>
  <c r="Z14" i="3"/>
  <c r="AA14" i="3"/>
  <c r="AB14" i="3"/>
  <c r="AC14" i="3"/>
  <c r="AD14" i="3"/>
  <c r="AE14" i="3"/>
  <c r="AF14" i="3"/>
  <c r="AG14" i="3"/>
  <c r="AH14" i="3"/>
  <c r="AI14" i="3"/>
  <c r="AJ14" i="3"/>
  <c r="AQ14" i="3"/>
  <c r="AR14" i="3"/>
  <c r="AS14" i="3"/>
  <c r="L15" i="3"/>
  <c r="M15" i="3"/>
  <c r="N15" i="3"/>
  <c r="O15" i="3"/>
  <c r="P15" i="3"/>
  <c r="Q15" i="3"/>
  <c r="R15" i="3"/>
  <c r="S15" i="3"/>
  <c r="T15" i="3"/>
  <c r="U15" i="3"/>
  <c r="V15" i="3"/>
  <c r="W15" i="3"/>
  <c r="X15" i="3"/>
  <c r="Y15" i="3"/>
  <c r="Z15" i="3"/>
  <c r="AA15" i="3"/>
  <c r="AB15" i="3"/>
  <c r="AC15" i="3"/>
  <c r="AD15" i="3"/>
  <c r="AE15" i="3"/>
  <c r="AF15" i="3"/>
  <c r="AG15" i="3"/>
  <c r="AH15" i="3"/>
  <c r="AI15" i="3"/>
  <c r="AJ15" i="3"/>
  <c r="AQ15" i="3"/>
  <c r="AR15" i="3"/>
  <c r="AS15" i="3"/>
  <c r="L16" i="3"/>
  <c r="M16" i="3"/>
  <c r="N16" i="3"/>
  <c r="O16" i="3"/>
  <c r="P16" i="3"/>
  <c r="Q16" i="3"/>
  <c r="R16" i="3"/>
  <c r="S16" i="3"/>
  <c r="T16" i="3"/>
  <c r="U16" i="3"/>
  <c r="V16" i="3"/>
  <c r="W16" i="3"/>
  <c r="X16" i="3"/>
  <c r="Y16" i="3"/>
  <c r="Z16" i="3"/>
  <c r="AA16" i="3"/>
  <c r="AB16" i="3"/>
  <c r="AC16" i="3"/>
  <c r="AD16" i="3"/>
  <c r="AE16" i="3"/>
  <c r="AF16" i="3"/>
  <c r="AG16" i="3"/>
  <c r="AH16" i="3"/>
  <c r="AI16" i="3"/>
  <c r="AJ16" i="3"/>
  <c r="AQ16" i="3"/>
  <c r="AR16" i="3"/>
  <c r="AS16" i="3"/>
  <c r="L17" i="3"/>
  <c r="M17" i="3"/>
  <c r="N17" i="3"/>
  <c r="O17" i="3"/>
  <c r="P17" i="3"/>
  <c r="Q17" i="3"/>
  <c r="R17" i="3"/>
  <c r="S17" i="3"/>
  <c r="T17" i="3"/>
  <c r="U17" i="3"/>
  <c r="V17" i="3"/>
  <c r="W17" i="3"/>
  <c r="X17" i="3"/>
  <c r="Y17" i="3"/>
  <c r="Z17" i="3"/>
  <c r="AA17" i="3"/>
  <c r="AB17" i="3"/>
  <c r="AC17" i="3"/>
  <c r="AD17" i="3"/>
  <c r="AE17" i="3"/>
  <c r="AF17" i="3"/>
  <c r="AG17" i="3"/>
  <c r="AH17" i="3"/>
  <c r="AI17" i="3"/>
  <c r="AJ17" i="3"/>
  <c r="AQ17" i="3"/>
  <c r="AR17" i="3"/>
  <c r="AS17" i="3"/>
  <c r="L18" i="3"/>
  <c r="M18" i="3"/>
  <c r="N18" i="3"/>
  <c r="O18" i="3"/>
  <c r="P18" i="3"/>
  <c r="Q18" i="3"/>
  <c r="R18" i="3"/>
  <c r="S18" i="3"/>
  <c r="T18" i="3"/>
  <c r="U18" i="3"/>
  <c r="V18" i="3"/>
  <c r="W18" i="3"/>
  <c r="X18" i="3"/>
  <c r="Y18" i="3"/>
  <c r="Z18" i="3"/>
  <c r="AA18" i="3"/>
  <c r="AB18" i="3"/>
  <c r="AC18" i="3"/>
  <c r="AD18" i="3"/>
  <c r="AE18" i="3"/>
  <c r="AF18" i="3"/>
  <c r="AG18" i="3"/>
  <c r="AH18" i="3"/>
  <c r="AI18" i="3"/>
  <c r="AJ18" i="3"/>
  <c r="AQ18" i="3"/>
  <c r="AR18" i="3"/>
  <c r="AS18" i="3"/>
  <c r="L19" i="3"/>
  <c r="M19" i="3"/>
  <c r="N19" i="3"/>
  <c r="O19" i="3"/>
  <c r="P19" i="3"/>
  <c r="Q19" i="3"/>
  <c r="R19" i="3"/>
  <c r="S19" i="3"/>
  <c r="T19" i="3"/>
  <c r="U19" i="3"/>
  <c r="V19" i="3"/>
  <c r="W19" i="3"/>
  <c r="X19" i="3"/>
  <c r="Y19" i="3"/>
  <c r="Z19" i="3"/>
  <c r="AA19" i="3"/>
  <c r="AB19" i="3"/>
  <c r="AC19" i="3"/>
  <c r="AD19" i="3"/>
  <c r="AE19" i="3"/>
  <c r="AF19" i="3"/>
  <c r="AG19" i="3"/>
  <c r="AH19" i="3"/>
  <c r="AI19" i="3"/>
  <c r="AJ19" i="3"/>
  <c r="AQ19" i="3"/>
  <c r="AR19" i="3"/>
  <c r="AS19" i="3"/>
  <c r="L20" i="3"/>
  <c r="M20" i="3"/>
  <c r="N20" i="3"/>
  <c r="O20" i="3"/>
  <c r="P20" i="3"/>
  <c r="Q20" i="3"/>
  <c r="R20" i="3"/>
  <c r="S20" i="3"/>
  <c r="T20" i="3"/>
  <c r="U20" i="3"/>
  <c r="V20" i="3"/>
  <c r="W20" i="3"/>
  <c r="X20" i="3"/>
  <c r="Y20" i="3"/>
  <c r="Z20" i="3"/>
  <c r="AA20" i="3"/>
  <c r="AB20" i="3"/>
  <c r="AC20" i="3"/>
  <c r="AD20" i="3"/>
  <c r="AE20" i="3"/>
  <c r="AF20" i="3"/>
  <c r="AG20" i="3"/>
  <c r="AH20" i="3"/>
  <c r="AI20" i="3"/>
  <c r="AJ20" i="3"/>
  <c r="AQ20" i="3"/>
  <c r="AR20" i="3"/>
  <c r="AS20" i="3"/>
  <c r="L21" i="3"/>
  <c r="M21" i="3"/>
  <c r="N21" i="3"/>
  <c r="O21" i="3"/>
  <c r="P21" i="3"/>
  <c r="Q21" i="3"/>
  <c r="R21" i="3"/>
  <c r="S21" i="3"/>
  <c r="T21" i="3"/>
  <c r="U21" i="3"/>
  <c r="V21" i="3"/>
  <c r="W21" i="3"/>
  <c r="X21" i="3"/>
  <c r="Y21" i="3"/>
  <c r="Z21" i="3"/>
  <c r="AA21" i="3"/>
  <c r="AB21" i="3"/>
  <c r="AC21" i="3"/>
  <c r="AD21" i="3"/>
  <c r="AE21" i="3"/>
  <c r="AF21" i="3"/>
  <c r="AG21" i="3"/>
  <c r="AH21" i="3"/>
  <c r="AI21" i="3"/>
  <c r="AJ21" i="3"/>
  <c r="AQ21" i="3"/>
  <c r="AR21" i="3"/>
  <c r="AS21" i="3"/>
  <c r="L22" i="3"/>
  <c r="M22" i="3"/>
  <c r="N22" i="3"/>
  <c r="O22" i="3"/>
  <c r="P22" i="3"/>
  <c r="Q22" i="3"/>
  <c r="R22" i="3"/>
  <c r="S22" i="3"/>
  <c r="T22" i="3"/>
  <c r="U22" i="3"/>
  <c r="V22" i="3"/>
  <c r="W22" i="3"/>
  <c r="X22" i="3"/>
  <c r="Y22" i="3"/>
  <c r="Z22" i="3"/>
  <c r="AA22" i="3"/>
  <c r="AB22" i="3"/>
  <c r="AC22" i="3"/>
  <c r="AD22" i="3"/>
  <c r="AE22" i="3"/>
  <c r="AF22" i="3"/>
  <c r="AG22" i="3"/>
  <c r="AH22" i="3"/>
  <c r="AI22" i="3"/>
  <c r="AJ22" i="3"/>
  <c r="AQ22" i="3"/>
  <c r="AR22" i="3"/>
  <c r="AS22" i="3"/>
  <c r="L23" i="3"/>
  <c r="M23" i="3"/>
  <c r="N23" i="3"/>
  <c r="O23" i="3"/>
  <c r="P23" i="3"/>
  <c r="Q23" i="3"/>
  <c r="R23" i="3"/>
  <c r="S23" i="3"/>
  <c r="T23" i="3"/>
  <c r="U23" i="3"/>
  <c r="V23" i="3"/>
  <c r="W23" i="3"/>
  <c r="X23" i="3"/>
  <c r="Y23" i="3"/>
  <c r="Z23" i="3"/>
  <c r="AA23" i="3"/>
  <c r="AB23" i="3"/>
  <c r="AC23" i="3"/>
  <c r="AD23" i="3"/>
  <c r="AE23" i="3"/>
  <c r="AF23" i="3"/>
  <c r="AG23" i="3"/>
  <c r="AH23" i="3"/>
  <c r="AI23" i="3"/>
  <c r="AJ23" i="3"/>
  <c r="AQ23" i="3"/>
  <c r="AR23" i="3"/>
  <c r="AS23" i="3"/>
  <c r="L24" i="3"/>
  <c r="M24" i="3"/>
  <c r="N24" i="3"/>
  <c r="O24" i="3"/>
  <c r="P24" i="3"/>
  <c r="Q24" i="3"/>
  <c r="R24" i="3"/>
  <c r="S24" i="3"/>
  <c r="T24" i="3"/>
  <c r="U24" i="3"/>
  <c r="V24" i="3"/>
  <c r="W24" i="3"/>
  <c r="X24" i="3"/>
  <c r="Y24" i="3"/>
  <c r="Z24" i="3"/>
  <c r="AA24" i="3"/>
  <c r="AB24" i="3"/>
  <c r="AC24" i="3"/>
  <c r="AD24" i="3"/>
  <c r="AE24" i="3"/>
  <c r="AF24" i="3"/>
  <c r="AG24" i="3"/>
  <c r="AH24" i="3"/>
  <c r="AI24" i="3"/>
  <c r="AJ24" i="3"/>
  <c r="AQ24" i="3"/>
  <c r="AR24" i="3"/>
  <c r="AS24" i="3"/>
  <c r="L25" i="3"/>
  <c r="M25" i="3"/>
  <c r="N25" i="3"/>
  <c r="O25" i="3"/>
  <c r="P25" i="3"/>
  <c r="Q25" i="3"/>
  <c r="R25" i="3"/>
  <c r="S25" i="3"/>
  <c r="T25" i="3"/>
  <c r="U25" i="3"/>
  <c r="V25" i="3"/>
  <c r="W25" i="3"/>
  <c r="X25" i="3"/>
  <c r="Y25" i="3"/>
  <c r="Z25" i="3"/>
  <c r="AA25" i="3"/>
  <c r="AB25" i="3"/>
  <c r="AC25" i="3"/>
  <c r="AD25" i="3"/>
  <c r="AE25" i="3"/>
  <c r="AF25" i="3"/>
  <c r="AG25" i="3"/>
  <c r="AH25" i="3"/>
  <c r="AI25" i="3"/>
  <c r="AJ25" i="3"/>
  <c r="AQ25" i="3"/>
  <c r="AR25" i="3"/>
  <c r="AS25" i="3"/>
  <c r="L26" i="3"/>
  <c r="M26" i="3"/>
  <c r="N26" i="3"/>
  <c r="O26" i="3"/>
  <c r="P26" i="3"/>
  <c r="Q26" i="3"/>
  <c r="R26" i="3"/>
  <c r="S26" i="3"/>
  <c r="T26" i="3"/>
  <c r="U26" i="3"/>
  <c r="V26" i="3"/>
  <c r="W26" i="3"/>
  <c r="X26" i="3"/>
  <c r="Y26" i="3"/>
  <c r="Z26" i="3"/>
  <c r="AA26" i="3"/>
  <c r="AB26" i="3"/>
  <c r="AC26" i="3"/>
  <c r="AD26" i="3"/>
  <c r="AE26" i="3"/>
  <c r="AF26" i="3"/>
  <c r="AG26" i="3"/>
  <c r="AH26" i="3"/>
  <c r="AI26" i="3"/>
  <c r="AJ26" i="3"/>
  <c r="AQ26" i="3"/>
  <c r="AR26" i="3"/>
  <c r="AS26" i="3"/>
  <c r="L27" i="3"/>
  <c r="M27" i="3"/>
  <c r="N27" i="3"/>
  <c r="O27" i="3"/>
  <c r="P27" i="3"/>
  <c r="Q27" i="3"/>
  <c r="R27" i="3"/>
  <c r="S27" i="3"/>
  <c r="T27" i="3"/>
  <c r="U27" i="3"/>
  <c r="V27" i="3"/>
  <c r="W27" i="3"/>
  <c r="X27" i="3"/>
  <c r="Y27" i="3"/>
  <c r="Z27" i="3"/>
  <c r="AA27" i="3"/>
  <c r="AB27" i="3"/>
  <c r="AC27" i="3"/>
  <c r="AD27" i="3"/>
  <c r="AE27" i="3"/>
  <c r="AF27" i="3"/>
  <c r="AG27" i="3"/>
  <c r="AH27" i="3"/>
  <c r="AI27" i="3"/>
  <c r="AJ27" i="3"/>
  <c r="AQ27" i="3"/>
  <c r="AR27" i="3"/>
  <c r="AS27" i="3"/>
  <c r="L28" i="3"/>
  <c r="M28" i="3"/>
  <c r="N28" i="3"/>
  <c r="O28" i="3"/>
  <c r="P28" i="3"/>
  <c r="Q28" i="3"/>
  <c r="R28" i="3"/>
  <c r="S28" i="3"/>
  <c r="T28" i="3"/>
  <c r="U28" i="3"/>
  <c r="V28" i="3"/>
  <c r="W28" i="3"/>
  <c r="X28" i="3"/>
  <c r="Y28" i="3"/>
  <c r="Z28" i="3"/>
  <c r="AA28" i="3"/>
  <c r="AB28" i="3"/>
  <c r="AC28" i="3"/>
  <c r="AD28" i="3"/>
  <c r="AE28" i="3"/>
  <c r="AF28" i="3"/>
  <c r="AG28" i="3"/>
  <c r="AH28" i="3"/>
  <c r="AI28" i="3"/>
  <c r="AJ28" i="3"/>
  <c r="AQ28" i="3"/>
  <c r="AR28" i="3"/>
  <c r="AS28" i="3"/>
  <c r="L29" i="3"/>
  <c r="M29" i="3"/>
  <c r="N29" i="3"/>
  <c r="O29" i="3"/>
  <c r="P29" i="3"/>
  <c r="Q29" i="3"/>
  <c r="R29" i="3"/>
  <c r="S29" i="3"/>
  <c r="T29" i="3"/>
  <c r="U29" i="3"/>
  <c r="V29" i="3"/>
  <c r="W29" i="3"/>
  <c r="X29" i="3"/>
  <c r="Y29" i="3"/>
  <c r="Z29" i="3"/>
  <c r="AA29" i="3"/>
  <c r="AB29" i="3"/>
  <c r="AC29" i="3"/>
  <c r="AD29" i="3"/>
  <c r="AE29" i="3"/>
  <c r="AF29" i="3"/>
  <c r="AG29" i="3"/>
  <c r="AH29" i="3"/>
  <c r="AI29" i="3"/>
  <c r="AJ29" i="3"/>
  <c r="AQ29" i="3"/>
  <c r="AR29" i="3"/>
  <c r="AS29" i="3"/>
  <c r="L30" i="3"/>
  <c r="M30" i="3"/>
  <c r="N30" i="3"/>
  <c r="O30" i="3"/>
  <c r="P30" i="3"/>
  <c r="Q30" i="3"/>
  <c r="R30" i="3"/>
  <c r="S30" i="3"/>
  <c r="T30" i="3"/>
  <c r="U30" i="3"/>
  <c r="V30" i="3"/>
  <c r="W30" i="3"/>
  <c r="X30" i="3"/>
  <c r="Y30" i="3"/>
  <c r="Z30" i="3"/>
  <c r="AA30" i="3"/>
  <c r="AB30" i="3"/>
  <c r="AC30" i="3"/>
  <c r="AD30" i="3"/>
  <c r="AE30" i="3"/>
  <c r="AF30" i="3"/>
  <c r="AG30" i="3"/>
  <c r="AH30" i="3"/>
  <c r="AI30" i="3"/>
  <c r="AJ30" i="3"/>
  <c r="AQ30" i="3"/>
  <c r="AR30" i="3"/>
  <c r="AS30" i="3"/>
  <c r="L31" i="3"/>
  <c r="M31" i="3"/>
  <c r="N31" i="3"/>
  <c r="O31" i="3"/>
  <c r="P31" i="3"/>
  <c r="Q31" i="3"/>
  <c r="R31" i="3"/>
  <c r="S31" i="3"/>
  <c r="T31" i="3"/>
  <c r="U31" i="3"/>
  <c r="V31" i="3"/>
  <c r="W31" i="3"/>
  <c r="X31" i="3"/>
  <c r="Y31" i="3"/>
  <c r="Z31" i="3"/>
  <c r="AA31" i="3"/>
  <c r="AB31" i="3"/>
  <c r="AC31" i="3"/>
  <c r="AD31" i="3"/>
  <c r="AE31" i="3"/>
  <c r="AF31" i="3"/>
  <c r="AG31" i="3"/>
  <c r="AH31" i="3"/>
  <c r="AI31" i="3"/>
  <c r="AJ31" i="3"/>
  <c r="AQ31" i="3"/>
  <c r="AR31" i="3"/>
  <c r="AS31" i="3"/>
  <c r="L32" i="3"/>
  <c r="M32" i="3"/>
  <c r="N32" i="3"/>
  <c r="O32" i="3"/>
  <c r="P32" i="3"/>
  <c r="Q32" i="3"/>
  <c r="R32" i="3"/>
  <c r="S32" i="3"/>
  <c r="T32" i="3"/>
  <c r="U32" i="3"/>
  <c r="V32" i="3"/>
  <c r="W32" i="3"/>
  <c r="X32" i="3"/>
  <c r="Y32" i="3"/>
  <c r="Z32" i="3"/>
  <c r="AA32" i="3"/>
  <c r="AB32" i="3"/>
  <c r="AC32" i="3"/>
  <c r="AD32" i="3"/>
  <c r="AE32" i="3"/>
  <c r="AF32" i="3"/>
  <c r="AG32" i="3"/>
  <c r="AH32" i="3"/>
  <c r="AI32" i="3"/>
  <c r="AJ32" i="3"/>
  <c r="AQ32" i="3"/>
  <c r="AR32" i="3"/>
  <c r="AS32" i="3"/>
  <c r="L33" i="3"/>
  <c r="M33" i="3"/>
  <c r="N33" i="3"/>
  <c r="O33" i="3"/>
  <c r="P33" i="3"/>
  <c r="Q33" i="3"/>
  <c r="R33" i="3"/>
  <c r="S33" i="3"/>
  <c r="T33" i="3"/>
  <c r="U33" i="3"/>
  <c r="V33" i="3"/>
  <c r="W33" i="3"/>
  <c r="X33" i="3"/>
  <c r="Y33" i="3"/>
  <c r="Z33" i="3"/>
  <c r="AA33" i="3"/>
  <c r="AB33" i="3"/>
  <c r="AC33" i="3"/>
  <c r="AD33" i="3"/>
  <c r="AE33" i="3"/>
  <c r="AF33" i="3"/>
  <c r="AG33" i="3"/>
  <c r="AH33" i="3"/>
  <c r="AI33" i="3"/>
  <c r="AJ33" i="3"/>
  <c r="AQ33" i="3"/>
  <c r="AR33" i="3"/>
  <c r="AS33" i="3"/>
  <c r="L34" i="3"/>
  <c r="M34" i="3"/>
  <c r="N34" i="3"/>
  <c r="O34" i="3"/>
  <c r="P34" i="3"/>
  <c r="Q34" i="3"/>
  <c r="R34" i="3"/>
  <c r="S34" i="3"/>
  <c r="T34" i="3"/>
  <c r="U34" i="3"/>
  <c r="V34" i="3"/>
  <c r="W34" i="3"/>
  <c r="X34" i="3"/>
  <c r="Y34" i="3"/>
  <c r="Z34" i="3"/>
  <c r="AA34" i="3"/>
  <c r="AB34" i="3"/>
  <c r="AC34" i="3"/>
  <c r="AD34" i="3"/>
  <c r="AE34" i="3"/>
  <c r="AF34" i="3"/>
  <c r="AG34" i="3"/>
  <c r="AH34" i="3"/>
  <c r="AI34" i="3"/>
  <c r="AJ34" i="3"/>
  <c r="AQ34" i="3"/>
  <c r="AR34" i="3"/>
  <c r="AS34" i="3"/>
  <c r="L35" i="3"/>
  <c r="M35" i="3"/>
  <c r="N35" i="3"/>
  <c r="O35" i="3"/>
  <c r="P35" i="3"/>
  <c r="Q35" i="3"/>
  <c r="R35" i="3"/>
  <c r="S35" i="3"/>
  <c r="T35" i="3"/>
  <c r="U35" i="3"/>
  <c r="V35" i="3"/>
  <c r="W35" i="3"/>
  <c r="X35" i="3"/>
  <c r="Y35" i="3"/>
  <c r="Z35" i="3"/>
  <c r="AA35" i="3"/>
  <c r="AB35" i="3"/>
  <c r="AC35" i="3"/>
  <c r="AD35" i="3"/>
  <c r="AE35" i="3"/>
  <c r="AF35" i="3"/>
  <c r="AG35" i="3"/>
  <c r="AH35" i="3"/>
  <c r="AI35" i="3"/>
  <c r="AJ35" i="3"/>
  <c r="AQ35" i="3"/>
  <c r="AR35" i="3"/>
  <c r="AS35" i="3"/>
  <c r="L36" i="3"/>
  <c r="M36" i="3"/>
  <c r="N36" i="3"/>
  <c r="O36" i="3"/>
  <c r="P36" i="3"/>
  <c r="Q36" i="3"/>
  <c r="R36" i="3"/>
  <c r="S36" i="3"/>
  <c r="T36" i="3"/>
  <c r="U36" i="3"/>
  <c r="V36" i="3"/>
  <c r="W36" i="3"/>
  <c r="X36" i="3"/>
  <c r="Y36" i="3"/>
  <c r="Z36" i="3"/>
  <c r="AA36" i="3"/>
  <c r="AB36" i="3"/>
  <c r="AC36" i="3"/>
  <c r="AD36" i="3"/>
  <c r="AE36" i="3"/>
  <c r="AF36" i="3"/>
  <c r="AG36" i="3"/>
  <c r="AH36" i="3"/>
  <c r="AI36" i="3"/>
  <c r="AJ36" i="3"/>
  <c r="AQ36" i="3"/>
  <c r="AR36" i="3"/>
  <c r="AS36" i="3"/>
  <c r="L37" i="3"/>
  <c r="M37" i="3"/>
  <c r="N37" i="3"/>
  <c r="O37" i="3"/>
  <c r="P37" i="3"/>
  <c r="Q37" i="3"/>
  <c r="R37" i="3"/>
  <c r="S37" i="3"/>
  <c r="T37" i="3"/>
  <c r="U37" i="3"/>
  <c r="V37" i="3"/>
  <c r="W37" i="3"/>
  <c r="X37" i="3"/>
  <c r="Y37" i="3"/>
  <c r="Z37" i="3"/>
  <c r="AA37" i="3"/>
  <c r="AB37" i="3"/>
  <c r="AC37" i="3"/>
  <c r="AD37" i="3"/>
  <c r="AE37" i="3"/>
  <c r="AF37" i="3"/>
  <c r="AG37" i="3"/>
  <c r="AH37" i="3"/>
  <c r="AI37" i="3"/>
  <c r="AJ37" i="3"/>
  <c r="AQ37" i="3"/>
  <c r="AR37" i="3"/>
  <c r="AS37" i="3"/>
  <c r="L38" i="3"/>
  <c r="M38" i="3"/>
  <c r="N38" i="3"/>
  <c r="O38" i="3"/>
  <c r="P38" i="3"/>
  <c r="Q38" i="3"/>
  <c r="R38" i="3"/>
  <c r="S38" i="3"/>
  <c r="T38" i="3"/>
  <c r="U38" i="3"/>
  <c r="V38" i="3"/>
  <c r="W38" i="3"/>
  <c r="X38" i="3"/>
  <c r="Y38" i="3"/>
  <c r="Z38" i="3"/>
  <c r="AA38" i="3"/>
  <c r="AB38" i="3"/>
  <c r="AC38" i="3"/>
  <c r="AD38" i="3"/>
  <c r="AE38" i="3"/>
  <c r="AF38" i="3"/>
  <c r="AG38" i="3"/>
  <c r="AH38" i="3"/>
  <c r="AI38" i="3"/>
  <c r="AJ38" i="3"/>
  <c r="AQ38" i="3"/>
  <c r="AR38" i="3"/>
  <c r="AS38" i="3"/>
  <c r="L39" i="3"/>
  <c r="M39" i="3"/>
  <c r="N39" i="3"/>
  <c r="O39" i="3"/>
  <c r="P39" i="3"/>
  <c r="Q39" i="3"/>
  <c r="R39" i="3"/>
  <c r="S39" i="3"/>
  <c r="T39" i="3"/>
  <c r="U39" i="3"/>
  <c r="V39" i="3"/>
  <c r="W39" i="3"/>
  <c r="X39" i="3"/>
  <c r="Y39" i="3"/>
  <c r="Z39" i="3"/>
  <c r="AA39" i="3"/>
  <c r="AB39" i="3"/>
  <c r="AC39" i="3"/>
  <c r="AD39" i="3"/>
  <c r="AE39" i="3"/>
  <c r="AF39" i="3"/>
  <c r="AG39" i="3"/>
  <c r="AH39" i="3"/>
  <c r="AI39" i="3"/>
  <c r="AJ39" i="3"/>
  <c r="AQ39" i="3"/>
  <c r="AR39" i="3"/>
  <c r="AS39" i="3"/>
  <c r="L40" i="3"/>
  <c r="M40" i="3"/>
  <c r="N40" i="3"/>
  <c r="O40" i="3"/>
  <c r="P40" i="3"/>
  <c r="Q40" i="3"/>
  <c r="R40" i="3"/>
  <c r="S40" i="3"/>
  <c r="T40" i="3"/>
  <c r="U40" i="3"/>
  <c r="V40" i="3"/>
  <c r="W40" i="3"/>
  <c r="X40" i="3"/>
  <c r="Y40" i="3"/>
  <c r="Z40" i="3"/>
  <c r="AA40" i="3"/>
  <c r="AB40" i="3"/>
  <c r="AC40" i="3"/>
  <c r="AD40" i="3"/>
  <c r="AE40" i="3"/>
  <c r="AF40" i="3"/>
  <c r="AG40" i="3"/>
  <c r="AH40" i="3"/>
  <c r="AI40" i="3"/>
  <c r="AJ40" i="3"/>
  <c r="AQ40" i="3"/>
  <c r="AR40" i="3"/>
  <c r="AS40" i="3"/>
  <c r="L41" i="3"/>
  <c r="M41" i="3"/>
  <c r="N41" i="3"/>
  <c r="O41" i="3"/>
  <c r="P41" i="3"/>
  <c r="Q41" i="3"/>
  <c r="R41" i="3"/>
  <c r="S41" i="3"/>
  <c r="T41" i="3"/>
  <c r="U41" i="3"/>
  <c r="V41" i="3"/>
  <c r="W41" i="3"/>
  <c r="X41" i="3"/>
  <c r="Y41" i="3"/>
  <c r="Z41" i="3"/>
  <c r="AA41" i="3"/>
  <c r="AB41" i="3"/>
  <c r="AC41" i="3"/>
  <c r="AD41" i="3"/>
  <c r="AE41" i="3"/>
  <c r="AF41" i="3"/>
  <c r="AG41" i="3"/>
  <c r="AH41" i="3"/>
  <c r="AI41" i="3"/>
  <c r="AJ41" i="3"/>
  <c r="AQ41" i="3"/>
  <c r="AR41" i="3"/>
  <c r="AS41" i="3"/>
  <c r="L42" i="3"/>
  <c r="M42" i="3"/>
  <c r="N42" i="3"/>
  <c r="O42" i="3"/>
  <c r="P42" i="3"/>
  <c r="Q42" i="3"/>
  <c r="R42" i="3"/>
  <c r="S42" i="3"/>
  <c r="T42" i="3"/>
  <c r="U42" i="3"/>
  <c r="V42" i="3"/>
  <c r="W42" i="3"/>
  <c r="X42" i="3"/>
  <c r="Y42" i="3"/>
  <c r="Z42" i="3"/>
  <c r="AA42" i="3"/>
  <c r="AB42" i="3"/>
  <c r="AC42" i="3"/>
  <c r="AD42" i="3"/>
  <c r="AE42" i="3"/>
  <c r="AF42" i="3"/>
  <c r="AG42" i="3"/>
  <c r="AH42" i="3"/>
  <c r="AI42" i="3"/>
  <c r="AJ42" i="3"/>
  <c r="AQ42" i="3"/>
  <c r="AR42" i="3"/>
  <c r="AS42" i="3"/>
  <c r="L43" i="3"/>
  <c r="M43" i="3"/>
  <c r="N43" i="3"/>
  <c r="O43" i="3"/>
  <c r="P43" i="3"/>
  <c r="Q43" i="3"/>
  <c r="R43" i="3"/>
  <c r="S43" i="3"/>
  <c r="T43" i="3"/>
  <c r="U43" i="3"/>
  <c r="V43" i="3"/>
  <c r="W43" i="3"/>
  <c r="X43" i="3"/>
  <c r="Y43" i="3"/>
  <c r="Z43" i="3"/>
  <c r="AA43" i="3"/>
  <c r="AB43" i="3"/>
  <c r="AC43" i="3"/>
  <c r="AD43" i="3"/>
  <c r="AE43" i="3"/>
  <c r="AF43" i="3"/>
  <c r="AG43" i="3"/>
  <c r="AH43" i="3"/>
  <c r="AI43" i="3"/>
  <c r="AJ43" i="3"/>
  <c r="AQ43" i="3"/>
  <c r="AR43" i="3"/>
  <c r="AS43" i="3"/>
  <c r="L44" i="3"/>
  <c r="M44" i="3"/>
  <c r="N44" i="3"/>
  <c r="O44" i="3"/>
  <c r="P44" i="3"/>
  <c r="Q44" i="3"/>
  <c r="R44" i="3"/>
  <c r="S44" i="3"/>
  <c r="T44" i="3"/>
  <c r="U44" i="3"/>
  <c r="V44" i="3"/>
  <c r="W44" i="3"/>
  <c r="X44" i="3"/>
  <c r="Y44" i="3"/>
  <c r="Z44" i="3"/>
  <c r="AA44" i="3"/>
  <c r="AB44" i="3"/>
  <c r="AC44" i="3"/>
  <c r="AD44" i="3"/>
  <c r="AE44" i="3"/>
  <c r="AF44" i="3"/>
  <c r="AG44" i="3"/>
  <c r="AH44" i="3"/>
  <c r="AI44" i="3"/>
  <c r="AJ44" i="3"/>
  <c r="AQ44" i="3"/>
  <c r="AR44" i="3"/>
  <c r="AS44" i="3"/>
  <c r="L45" i="3"/>
  <c r="M45" i="3"/>
  <c r="N45" i="3"/>
  <c r="O45" i="3"/>
  <c r="P45" i="3"/>
  <c r="Q45" i="3"/>
  <c r="R45" i="3"/>
  <c r="S45" i="3"/>
  <c r="T45" i="3"/>
  <c r="U45" i="3"/>
  <c r="V45" i="3"/>
  <c r="W45" i="3"/>
  <c r="X45" i="3"/>
  <c r="Y45" i="3"/>
  <c r="Z45" i="3"/>
  <c r="AA45" i="3"/>
  <c r="AB45" i="3"/>
  <c r="AC45" i="3"/>
  <c r="AD45" i="3"/>
  <c r="AE45" i="3"/>
  <c r="AF45" i="3"/>
  <c r="AG45" i="3"/>
  <c r="AH45" i="3"/>
  <c r="AI45" i="3"/>
  <c r="AJ45" i="3"/>
  <c r="AQ45" i="3"/>
  <c r="AR45" i="3"/>
  <c r="AS45" i="3"/>
  <c r="L46" i="3"/>
  <c r="M46" i="3"/>
  <c r="N46" i="3"/>
  <c r="O46" i="3"/>
  <c r="P46" i="3"/>
  <c r="Q46" i="3"/>
  <c r="R46" i="3"/>
  <c r="S46" i="3"/>
  <c r="T46" i="3"/>
  <c r="U46" i="3"/>
  <c r="V46" i="3"/>
  <c r="W46" i="3"/>
  <c r="X46" i="3"/>
  <c r="Y46" i="3"/>
  <c r="Z46" i="3"/>
  <c r="AA46" i="3"/>
  <c r="AB46" i="3"/>
  <c r="AC46" i="3"/>
  <c r="AD46" i="3"/>
  <c r="AE46" i="3"/>
  <c r="AF46" i="3"/>
  <c r="AG46" i="3"/>
  <c r="AH46" i="3"/>
  <c r="AI46" i="3"/>
  <c r="AJ46" i="3"/>
  <c r="AQ46" i="3"/>
  <c r="AR46" i="3"/>
  <c r="AS46" i="3"/>
  <c r="L47" i="3"/>
  <c r="M47" i="3"/>
  <c r="N47" i="3"/>
  <c r="O47" i="3"/>
  <c r="P47" i="3"/>
  <c r="Q47" i="3"/>
  <c r="R47" i="3"/>
  <c r="S47" i="3"/>
  <c r="T47" i="3"/>
  <c r="U47" i="3"/>
  <c r="V47" i="3"/>
  <c r="W47" i="3"/>
  <c r="X47" i="3"/>
  <c r="Y47" i="3"/>
  <c r="Z47" i="3"/>
  <c r="AA47" i="3"/>
  <c r="AB47" i="3"/>
  <c r="AC47" i="3"/>
  <c r="AD47" i="3"/>
  <c r="AE47" i="3"/>
  <c r="AF47" i="3"/>
  <c r="AG47" i="3"/>
  <c r="AH47" i="3"/>
  <c r="AI47" i="3"/>
  <c r="AJ47" i="3"/>
  <c r="AQ47" i="3"/>
  <c r="AR47" i="3"/>
  <c r="AS47" i="3"/>
  <c r="L48" i="3"/>
  <c r="M48" i="3"/>
  <c r="N48" i="3"/>
  <c r="O48" i="3"/>
  <c r="P48" i="3"/>
  <c r="Q48" i="3"/>
  <c r="R48" i="3"/>
  <c r="S48" i="3"/>
  <c r="T48" i="3"/>
  <c r="U48" i="3"/>
  <c r="V48" i="3"/>
  <c r="W48" i="3"/>
  <c r="X48" i="3"/>
  <c r="Y48" i="3"/>
  <c r="Z48" i="3"/>
  <c r="AA48" i="3"/>
  <c r="AB48" i="3"/>
  <c r="AC48" i="3"/>
  <c r="AD48" i="3"/>
  <c r="AE48" i="3"/>
  <c r="AF48" i="3"/>
  <c r="AG48" i="3"/>
  <c r="AH48" i="3"/>
  <c r="AI48" i="3"/>
  <c r="AJ48" i="3"/>
  <c r="AQ48" i="3"/>
  <c r="AR48" i="3"/>
  <c r="AS48" i="3"/>
  <c r="L49" i="3"/>
  <c r="M49" i="3"/>
  <c r="N49" i="3"/>
  <c r="O49" i="3"/>
  <c r="P49" i="3"/>
  <c r="Q49" i="3"/>
  <c r="R49" i="3"/>
  <c r="S49" i="3"/>
  <c r="T49" i="3"/>
  <c r="U49" i="3"/>
  <c r="V49" i="3"/>
  <c r="W49" i="3"/>
  <c r="X49" i="3"/>
  <c r="Y49" i="3"/>
  <c r="Z49" i="3"/>
  <c r="AA49" i="3"/>
  <c r="AB49" i="3"/>
  <c r="AC49" i="3"/>
  <c r="AD49" i="3"/>
  <c r="AE49" i="3"/>
  <c r="AF49" i="3"/>
  <c r="AG49" i="3"/>
  <c r="AH49" i="3"/>
  <c r="AI49" i="3"/>
  <c r="AJ49" i="3"/>
  <c r="AQ49" i="3"/>
  <c r="AR49" i="3"/>
  <c r="AS49" i="3"/>
  <c r="L50" i="3"/>
  <c r="M50" i="3"/>
  <c r="N50" i="3"/>
  <c r="O50" i="3"/>
  <c r="P50" i="3"/>
  <c r="Q50" i="3"/>
  <c r="R50" i="3"/>
  <c r="S50" i="3"/>
  <c r="T50" i="3"/>
  <c r="U50" i="3"/>
  <c r="V50" i="3"/>
  <c r="W50" i="3"/>
  <c r="X50" i="3"/>
  <c r="Y50" i="3"/>
  <c r="Z50" i="3"/>
  <c r="AA50" i="3"/>
  <c r="AB50" i="3"/>
  <c r="AC50" i="3"/>
  <c r="AD50" i="3"/>
  <c r="AE50" i="3"/>
  <c r="AF50" i="3"/>
  <c r="AG50" i="3"/>
  <c r="AH50" i="3"/>
  <c r="AI50" i="3"/>
  <c r="AJ50" i="3"/>
  <c r="AQ50" i="3"/>
  <c r="AR50" i="3"/>
  <c r="AS50" i="3"/>
  <c r="L51" i="3"/>
  <c r="M51" i="3"/>
  <c r="N51" i="3"/>
  <c r="O51" i="3"/>
  <c r="P51" i="3"/>
  <c r="Q51" i="3"/>
  <c r="R51" i="3"/>
  <c r="S51" i="3"/>
  <c r="T51" i="3"/>
  <c r="U51" i="3"/>
  <c r="V51" i="3"/>
  <c r="W51" i="3"/>
  <c r="X51" i="3"/>
  <c r="Y51" i="3"/>
  <c r="Z51" i="3"/>
  <c r="AA51" i="3"/>
  <c r="AB51" i="3"/>
  <c r="AC51" i="3"/>
  <c r="AD51" i="3"/>
  <c r="AE51" i="3"/>
  <c r="AF51" i="3"/>
  <c r="AG51" i="3"/>
  <c r="AH51" i="3"/>
  <c r="AI51" i="3"/>
  <c r="AJ51" i="3"/>
  <c r="AQ51" i="3"/>
  <c r="AR51" i="3"/>
  <c r="AS51" i="3"/>
  <c r="L52" i="3"/>
  <c r="M52" i="3"/>
  <c r="N52" i="3"/>
  <c r="O52" i="3"/>
  <c r="P52" i="3"/>
  <c r="Q52" i="3"/>
  <c r="R52" i="3"/>
  <c r="S52" i="3"/>
  <c r="T52" i="3"/>
  <c r="U52" i="3"/>
  <c r="V52" i="3"/>
  <c r="W52" i="3"/>
  <c r="X52" i="3"/>
  <c r="Y52" i="3"/>
  <c r="Z52" i="3"/>
  <c r="AA52" i="3"/>
  <c r="AB52" i="3"/>
  <c r="AC52" i="3"/>
  <c r="AD52" i="3"/>
  <c r="AE52" i="3"/>
  <c r="AF52" i="3"/>
  <c r="AG52" i="3"/>
  <c r="AH52" i="3"/>
  <c r="AI52" i="3"/>
  <c r="AJ52" i="3"/>
  <c r="AQ52" i="3"/>
  <c r="AR52" i="3"/>
  <c r="AS52" i="3"/>
  <c r="L53" i="3"/>
  <c r="M53" i="3"/>
  <c r="N53" i="3"/>
  <c r="O53" i="3"/>
  <c r="P53" i="3"/>
  <c r="Q53" i="3"/>
  <c r="R53" i="3"/>
  <c r="S53" i="3"/>
  <c r="T53" i="3"/>
  <c r="U53" i="3"/>
  <c r="V53" i="3"/>
  <c r="W53" i="3"/>
  <c r="X53" i="3"/>
  <c r="Y53" i="3"/>
  <c r="Z53" i="3"/>
  <c r="AA53" i="3"/>
  <c r="AB53" i="3"/>
  <c r="AC53" i="3"/>
  <c r="AD53" i="3"/>
  <c r="AE53" i="3"/>
  <c r="AF53" i="3"/>
  <c r="AG53" i="3"/>
  <c r="AH53" i="3"/>
  <c r="AI53" i="3"/>
  <c r="AJ53" i="3"/>
  <c r="AQ53" i="3"/>
  <c r="AR53" i="3"/>
  <c r="AS53" i="3"/>
  <c r="L54" i="3"/>
  <c r="M54" i="3"/>
  <c r="N54" i="3"/>
  <c r="O54" i="3"/>
  <c r="P54" i="3"/>
  <c r="Q54" i="3"/>
  <c r="R54" i="3"/>
  <c r="S54" i="3"/>
  <c r="T54" i="3"/>
  <c r="U54" i="3"/>
  <c r="V54" i="3"/>
  <c r="W54" i="3"/>
  <c r="X54" i="3"/>
  <c r="Y54" i="3"/>
  <c r="Z54" i="3"/>
  <c r="AA54" i="3"/>
  <c r="AB54" i="3"/>
  <c r="AC54" i="3"/>
  <c r="AD54" i="3"/>
  <c r="AE54" i="3"/>
  <c r="AF54" i="3"/>
  <c r="AG54" i="3"/>
  <c r="AH54" i="3"/>
  <c r="AI54" i="3"/>
  <c r="AJ54" i="3"/>
  <c r="AQ54" i="3"/>
  <c r="AR54" i="3"/>
  <c r="AS54" i="3"/>
  <c r="L55" i="3"/>
  <c r="M55" i="3"/>
  <c r="N55" i="3"/>
  <c r="O55" i="3"/>
  <c r="P55" i="3"/>
  <c r="Q55" i="3"/>
  <c r="R55" i="3"/>
  <c r="S55" i="3"/>
  <c r="T55" i="3"/>
  <c r="U55" i="3"/>
  <c r="V55" i="3"/>
  <c r="W55" i="3"/>
  <c r="X55" i="3"/>
  <c r="Y55" i="3"/>
  <c r="Z55" i="3"/>
  <c r="AA55" i="3"/>
  <c r="AB55" i="3"/>
  <c r="AC55" i="3"/>
  <c r="AD55" i="3"/>
  <c r="AE55" i="3"/>
  <c r="AF55" i="3"/>
  <c r="AG55" i="3"/>
  <c r="AH55" i="3"/>
  <c r="AI55" i="3"/>
  <c r="AJ55" i="3"/>
  <c r="AQ55" i="3"/>
  <c r="AR55" i="3"/>
  <c r="AS55" i="3"/>
  <c r="L56" i="3"/>
  <c r="M56" i="3"/>
  <c r="N56" i="3"/>
  <c r="O56" i="3"/>
  <c r="P56" i="3"/>
  <c r="Q56" i="3"/>
  <c r="R56" i="3"/>
  <c r="S56" i="3"/>
  <c r="T56" i="3"/>
  <c r="U56" i="3"/>
  <c r="V56" i="3"/>
  <c r="W56" i="3"/>
  <c r="X56" i="3"/>
  <c r="Y56" i="3"/>
  <c r="Z56" i="3"/>
  <c r="AA56" i="3"/>
  <c r="AB56" i="3"/>
  <c r="AC56" i="3"/>
  <c r="AD56" i="3"/>
  <c r="AE56" i="3"/>
  <c r="AF56" i="3"/>
  <c r="AG56" i="3"/>
  <c r="AH56" i="3"/>
  <c r="AI56" i="3"/>
  <c r="AJ56" i="3"/>
  <c r="AQ56" i="3"/>
  <c r="AR56" i="3"/>
  <c r="AS56" i="3"/>
  <c r="L57" i="3"/>
  <c r="M57" i="3"/>
  <c r="N57" i="3"/>
  <c r="O57" i="3"/>
  <c r="P57" i="3"/>
  <c r="Q57" i="3"/>
  <c r="R57" i="3"/>
  <c r="S57" i="3"/>
  <c r="T57" i="3"/>
  <c r="U57" i="3"/>
  <c r="V57" i="3"/>
  <c r="W57" i="3"/>
  <c r="X57" i="3"/>
  <c r="Y57" i="3"/>
  <c r="Z57" i="3"/>
  <c r="AA57" i="3"/>
  <c r="AB57" i="3"/>
  <c r="AC57" i="3"/>
  <c r="AD57" i="3"/>
  <c r="AE57" i="3"/>
  <c r="AF57" i="3"/>
  <c r="AG57" i="3"/>
  <c r="AH57" i="3"/>
  <c r="AI57" i="3"/>
  <c r="AJ57" i="3"/>
  <c r="AQ57" i="3"/>
  <c r="AR57" i="3"/>
  <c r="AS57" i="3"/>
  <c r="L58" i="3"/>
  <c r="M58" i="3"/>
  <c r="N58" i="3"/>
  <c r="O58" i="3"/>
  <c r="P58" i="3"/>
  <c r="Q58" i="3"/>
  <c r="R58" i="3"/>
  <c r="S58" i="3"/>
  <c r="T58" i="3"/>
  <c r="U58" i="3"/>
  <c r="V58" i="3"/>
  <c r="W58" i="3"/>
  <c r="X58" i="3"/>
  <c r="Y58" i="3"/>
  <c r="Z58" i="3"/>
  <c r="AA58" i="3"/>
  <c r="AB58" i="3"/>
  <c r="AC58" i="3"/>
  <c r="AD58" i="3"/>
  <c r="AE58" i="3"/>
  <c r="AF58" i="3"/>
  <c r="AG58" i="3"/>
  <c r="AH58" i="3"/>
  <c r="AI58" i="3"/>
  <c r="AJ58" i="3"/>
  <c r="AQ58" i="3"/>
  <c r="AR58" i="3"/>
  <c r="AS58" i="3"/>
  <c r="L59" i="3"/>
  <c r="M59" i="3"/>
  <c r="N59" i="3"/>
  <c r="O59" i="3"/>
  <c r="P59" i="3"/>
  <c r="Q59" i="3"/>
  <c r="R59" i="3"/>
  <c r="S59" i="3"/>
  <c r="T59" i="3"/>
  <c r="U59" i="3"/>
  <c r="V59" i="3"/>
  <c r="W59" i="3"/>
  <c r="X59" i="3"/>
  <c r="Y59" i="3"/>
  <c r="Z59" i="3"/>
  <c r="AA59" i="3"/>
  <c r="AB59" i="3"/>
  <c r="AC59" i="3"/>
  <c r="AD59" i="3"/>
  <c r="AE59" i="3"/>
  <c r="AF59" i="3"/>
  <c r="AG59" i="3"/>
  <c r="AH59" i="3"/>
  <c r="AI59" i="3"/>
  <c r="AJ59" i="3"/>
  <c r="AQ59" i="3"/>
  <c r="AR59" i="3"/>
  <c r="AS59" i="3"/>
  <c r="L60" i="3"/>
  <c r="M60" i="3"/>
  <c r="N60" i="3"/>
  <c r="O60" i="3"/>
  <c r="P60" i="3"/>
  <c r="Q60" i="3"/>
  <c r="R60" i="3"/>
  <c r="S60" i="3"/>
  <c r="T60" i="3"/>
  <c r="U60" i="3"/>
  <c r="V60" i="3"/>
  <c r="W60" i="3"/>
  <c r="X60" i="3"/>
  <c r="Y60" i="3"/>
  <c r="Z60" i="3"/>
  <c r="AA60" i="3"/>
  <c r="AB60" i="3"/>
  <c r="AC60" i="3"/>
  <c r="AD60" i="3"/>
  <c r="AE60" i="3"/>
  <c r="AF60" i="3"/>
  <c r="AG60" i="3"/>
  <c r="AH60" i="3"/>
  <c r="AI60" i="3"/>
  <c r="AJ60" i="3"/>
  <c r="AQ60" i="3"/>
  <c r="AR60" i="3"/>
  <c r="AS60" i="3"/>
  <c r="L61" i="3"/>
  <c r="M61" i="3"/>
  <c r="N61" i="3"/>
  <c r="O61" i="3"/>
  <c r="P61" i="3"/>
  <c r="Q61" i="3"/>
  <c r="R61" i="3"/>
  <c r="S61" i="3"/>
  <c r="T61" i="3"/>
  <c r="U61" i="3"/>
  <c r="V61" i="3"/>
  <c r="W61" i="3"/>
  <c r="X61" i="3"/>
  <c r="Y61" i="3"/>
  <c r="Z61" i="3"/>
  <c r="AA61" i="3"/>
  <c r="AB61" i="3"/>
  <c r="AC61" i="3"/>
  <c r="AD61" i="3"/>
  <c r="AE61" i="3"/>
  <c r="AF61" i="3"/>
  <c r="AG61" i="3"/>
  <c r="AH61" i="3"/>
  <c r="AI61" i="3"/>
  <c r="AJ61" i="3"/>
  <c r="AQ61" i="3"/>
  <c r="AR61" i="3"/>
  <c r="AS61" i="3"/>
  <c r="L62" i="3"/>
  <c r="M62" i="3"/>
  <c r="N62" i="3"/>
  <c r="O62" i="3"/>
  <c r="P62" i="3"/>
  <c r="Q62" i="3"/>
  <c r="R62" i="3"/>
  <c r="S62" i="3"/>
  <c r="T62" i="3"/>
  <c r="U62" i="3"/>
  <c r="V62" i="3"/>
  <c r="W62" i="3"/>
  <c r="X62" i="3"/>
  <c r="Y62" i="3"/>
  <c r="Z62" i="3"/>
  <c r="AA62" i="3"/>
  <c r="AB62" i="3"/>
  <c r="AC62" i="3"/>
  <c r="AD62" i="3"/>
  <c r="AE62" i="3"/>
  <c r="AF62" i="3"/>
  <c r="AG62" i="3"/>
  <c r="AH62" i="3"/>
  <c r="AI62" i="3"/>
  <c r="AJ62" i="3"/>
  <c r="AQ62" i="3"/>
  <c r="AR62" i="3"/>
  <c r="AS62" i="3"/>
  <c r="L63" i="3"/>
  <c r="M63" i="3"/>
  <c r="N63" i="3"/>
  <c r="O63" i="3"/>
  <c r="P63" i="3"/>
  <c r="Q63" i="3"/>
  <c r="R63" i="3"/>
  <c r="S63" i="3"/>
  <c r="T63" i="3"/>
  <c r="U63" i="3"/>
  <c r="V63" i="3"/>
  <c r="W63" i="3"/>
  <c r="X63" i="3"/>
  <c r="Y63" i="3"/>
  <c r="Z63" i="3"/>
  <c r="AA63" i="3"/>
  <c r="AB63" i="3"/>
  <c r="AC63" i="3"/>
  <c r="AD63" i="3"/>
  <c r="AE63" i="3"/>
  <c r="AF63" i="3"/>
  <c r="AG63" i="3"/>
  <c r="AH63" i="3"/>
  <c r="AI63" i="3"/>
  <c r="AJ63" i="3"/>
  <c r="AQ63" i="3"/>
  <c r="AR63" i="3"/>
  <c r="AS63" i="3"/>
  <c r="L64" i="3"/>
  <c r="M64" i="3"/>
  <c r="N64" i="3"/>
  <c r="O64" i="3"/>
  <c r="P64" i="3"/>
  <c r="Q64" i="3"/>
  <c r="R64" i="3"/>
  <c r="S64" i="3"/>
  <c r="T64" i="3"/>
  <c r="U64" i="3"/>
  <c r="V64" i="3"/>
  <c r="W64" i="3"/>
  <c r="X64" i="3"/>
  <c r="Y64" i="3"/>
  <c r="Z64" i="3"/>
  <c r="AA64" i="3"/>
  <c r="AB64" i="3"/>
  <c r="AC64" i="3"/>
  <c r="AD64" i="3"/>
  <c r="AE64" i="3"/>
  <c r="AF64" i="3"/>
  <c r="AG64" i="3"/>
  <c r="AH64" i="3"/>
  <c r="AI64" i="3"/>
  <c r="AJ64" i="3"/>
  <c r="AQ64" i="3"/>
  <c r="AR64" i="3"/>
  <c r="AS64" i="3"/>
  <c r="L65" i="3"/>
  <c r="M65" i="3"/>
  <c r="N65" i="3"/>
  <c r="O65" i="3"/>
  <c r="P65" i="3"/>
  <c r="Q65" i="3"/>
  <c r="R65" i="3"/>
  <c r="S65" i="3"/>
  <c r="T65" i="3"/>
  <c r="U65" i="3"/>
  <c r="V65" i="3"/>
  <c r="W65" i="3"/>
  <c r="X65" i="3"/>
  <c r="Y65" i="3"/>
  <c r="Z65" i="3"/>
  <c r="AA65" i="3"/>
  <c r="AB65" i="3"/>
  <c r="AC65" i="3"/>
  <c r="AD65" i="3"/>
  <c r="AE65" i="3"/>
  <c r="AF65" i="3"/>
  <c r="AG65" i="3"/>
  <c r="AH65" i="3"/>
  <c r="AI65" i="3"/>
  <c r="AJ65" i="3"/>
  <c r="AQ65" i="3"/>
  <c r="AR65" i="3"/>
  <c r="AS65" i="3"/>
  <c r="L66" i="3"/>
  <c r="M66" i="3"/>
  <c r="N66" i="3"/>
  <c r="O66" i="3"/>
  <c r="P66" i="3"/>
  <c r="Q66" i="3"/>
  <c r="R66" i="3"/>
  <c r="S66" i="3"/>
  <c r="T66" i="3"/>
  <c r="U66" i="3"/>
  <c r="V66" i="3"/>
  <c r="W66" i="3"/>
  <c r="X66" i="3"/>
  <c r="Y66" i="3"/>
  <c r="Z66" i="3"/>
  <c r="AA66" i="3"/>
  <c r="AB66" i="3"/>
  <c r="AC66" i="3"/>
  <c r="AD66" i="3"/>
  <c r="AE66" i="3"/>
  <c r="AF66" i="3"/>
  <c r="AG66" i="3"/>
  <c r="AH66" i="3"/>
  <c r="AI66" i="3"/>
  <c r="AJ66" i="3"/>
  <c r="AQ66" i="3"/>
  <c r="AR66" i="3"/>
  <c r="AS66" i="3"/>
  <c r="L67" i="3"/>
  <c r="M67" i="3"/>
  <c r="N67" i="3"/>
  <c r="O67" i="3"/>
  <c r="P67" i="3"/>
  <c r="Q67" i="3"/>
  <c r="R67" i="3"/>
  <c r="S67" i="3"/>
  <c r="T67" i="3"/>
  <c r="U67" i="3"/>
  <c r="V67" i="3"/>
  <c r="W67" i="3"/>
  <c r="X67" i="3"/>
  <c r="Y67" i="3"/>
  <c r="Z67" i="3"/>
  <c r="AA67" i="3"/>
  <c r="AB67" i="3"/>
  <c r="AC67" i="3"/>
  <c r="AD67" i="3"/>
  <c r="AE67" i="3"/>
  <c r="AF67" i="3"/>
  <c r="AG67" i="3"/>
  <c r="AH67" i="3"/>
  <c r="AI67" i="3"/>
  <c r="AJ67" i="3"/>
  <c r="AQ67" i="3"/>
  <c r="AR67" i="3"/>
  <c r="AS67" i="3"/>
  <c r="L68" i="3"/>
  <c r="M68" i="3"/>
  <c r="N68" i="3"/>
  <c r="O68" i="3"/>
  <c r="P68" i="3"/>
  <c r="Q68" i="3"/>
  <c r="R68" i="3"/>
  <c r="S68" i="3"/>
  <c r="T68" i="3"/>
  <c r="U68" i="3"/>
  <c r="V68" i="3"/>
  <c r="W68" i="3"/>
  <c r="X68" i="3"/>
  <c r="Y68" i="3"/>
  <c r="Z68" i="3"/>
  <c r="AA68" i="3"/>
  <c r="AB68" i="3"/>
  <c r="AC68" i="3"/>
  <c r="AD68" i="3"/>
  <c r="AE68" i="3"/>
  <c r="AF68" i="3"/>
  <c r="AG68" i="3"/>
  <c r="AH68" i="3"/>
  <c r="AI68" i="3"/>
  <c r="AJ68" i="3"/>
  <c r="AQ68" i="3"/>
  <c r="AR68" i="3"/>
  <c r="AS68" i="3"/>
  <c r="L69" i="3"/>
  <c r="M69" i="3"/>
  <c r="N69" i="3"/>
  <c r="O69" i="3"/>
  <c r="P69" i="3"/>
  <c r="Q69" i="3"/>
  <c r="R69" i="3"/>
  <c r="S69" i="3"/>
  <c r="T69" i="3"/>
  <c r="U69" i="3"/>
  <c r="V69" i="3"/>
  <c r="W69" i="3"/>
  <c r="X69" i="3"/>
  <c r="Y69" i="3"/>
  <c r="Z69" i="3"/>
  <c r="AA69" i="3"/>
  <c r="AB69" i="3"/>
  <c r="AC69" i="3"/>
  <c r="AD69" i="3"/>
  <c r="AE69" i="3"/>
  <c r="AF69" i="3"/>
  <c r="AG69" i="3"/>
  <c r="AH69" i="3"/>
  <c r="AI69" i="3"/>
  <c r="AJ69" i="3"/>
  <c r="AQ69" i="3"/>
  <c r="AR69" i="3"/>
  <c r="AS69" i="3"/>
  <c r="L70" i="3"/>
  <c r="M70" i="3"/>
  <c r="N70" i="3"/>
  <c r="O70" i="3"/>
  <c r="P70" i="3"/>
  <c r="Q70" i="3"/>
  <c r="R70" i="3"/>
  <c r="S70" i="3"/>
  <c r="T70" i="3"/>
  <c r="U70" i="3"/>
  <c r="V70" i="3"/>
  <c r="W70" i="3"/>
  <c r="X70" i="3"/>
  <c r="Y70" i="3"/>
  <c r="Z70" i="3"/>
  <c r="AA70" i="3"/>
  <c r="AB70" i="3"/>
  <c r="AC70" i="3"/>
  <c r="AD70" i="3"/>
  <c r="AE70" i="3"/>
  <c r="AF70" i="3"/>
  <c r="AG70" i="3"/>
  <c r="AH70" i="3"/>
  <c r="AI70" i="3"/>
  <c r="AJ70" i="3"/>
  <c r="AQ70" i="3"/>
  <c r="AR70" i="3"/>
  <c r="AS70" i="3"/>
  <c r="L71" i="3"/>
  <c r="M71" i="3"/>
  <c r="N71" i="3"/>
  <c r="O71" i="3"/>
  <c r="P71" i="3"/>
  <c r="Q71" i="3"/>
  <c r="R71" i="3"/>
  <c r="S71" i="3"/>
  <c r="T71" i="3"/>
  <c r="U71" i="3"/>
  <c r="V71" i="3"/>
  <c r="W71" i="3"/>
  <c r="X71" i="3"/>
  <c r="Y71" i="3"/>
  <c r="Z71" i="3"/>
  <c r="AA71" i="3"/>
  <c r="AB71" i="3"/>
  <c r="AC71" i="3"/>
  <c r="AD71" i="3"/>
  <c r="AE71" i="3"/>
  <c r="AF71" i="3"/>
  <c r="AG71" i="3"/>
  <c r="AH71" i="3"/>
  <c r="AI71" i="3"/>
  <c r="AJ71" i="3"/>
  <c r="AQ71" i="3"/>
  <c r="AR71" i="3"/>
  <c r="AS71" i="3"/>
  <c r="L72" i="3"/>
  <c r="M72" i="3"/>
  <c r="N72" i="3"/>
  <c r="O72" i="3"/>
  <c r="P72" i="3"/>
  <c r="Q72" i="3"/>
  <c r="R72" i="3"/>
  <c r="S72" i="3"/>
  <c r="T72" i="3"/>
  <c r="U72" i="3"/>
  <c r="V72" i="3"/>
  <c r="W72" i="3"/>
  <c r="X72" i="3"/>
  <c r="Y72" i="3"/>
  <c r="Z72" i="3"/>
  <c r="AA72" i="3"/>
  <c r="AB72" i="3"/>
  <c r="AC72" i="3"/>
  <c r="AD72" i="3"/>
  <c r="AE72" i="3"/>
  <c r="AF72" i="3"/>
  <c r="AG72" i="3"/>
  <c r="AH72" i="3"/>
  <c r="AI72" i="3"/>
  <c r="AJ72" i="3"/>
  <c r="AQ72" i="3"/>
  <c r="AR72" i="3"/>
  <c r="AS72" i="3"/>
  <c r="L73" i="3"/>
  <c r="M73" i="3"/>
  <c r="N73" i="3"/>
  <c r="O73" i="3"/>
  <c r="P73" i="3"/>
  <c r="Q73" i="3"/>
  <c r="R73" i="3"/>
  <c r="S73" i="3"/>
  <c r="T73" i="3"/>
  <c r="U73" i="3"/>
  <c r="V73" i="3"/>
  <c r="W73" i="3"/>
  <c r="X73" i="3"/>
  <c r="Y73" i="3"/>
  <c r="Z73" i="3"/>
  <c r="AA73" i="3"/>
  <c r="AB73" i="3"/>
  <c r="AC73" i="3"/>
  <c r="AD73" i="3"/>
  <c r="AE73" i="3"/>
  <c r="AF73" i="3"/>
  <c r="AG73" i="3"/>
  <c r="AH73" i="3"/>
  <c r="AI73" i="3"/>
  <c r="AJ73" i="3"/>
  <c r="AQ73" i="3"/>
  <c r="AR73" i="3"/>
  <c r="AS73" i="3"/>
  <c r="L74" i="3"/>
  <c r="M74" i="3"/>
  <c r="N74" i="3"/>
  <c r="O74" i="3"/>
  <c r="P74" i="3"/>
  <c r="Q74" i="3"/>
  <c r="R74" i="3"/>
  <c r="S74" i="3"/>
  <c r="T74" i="3"/>
  <c r="U74" i="3"/>
  <c r="V74" i="3"/>
  <c r="W74" i="3"/>
  <c r="X74" i="3"/>
  <c r="Y74" i="3"/>
  <c r="Z74" i="3"/>
  <c r="AA74" i="3"/>
  <c r="AB74" i="3"/>
  <c r="AC74" i="3"/>
  <c r="AD74" i="3"/>
  <c r="AE74" i="3"/>
  <c r="AF74" i="3"/>
  <c r="AG74" i="3"/>
  <c r="AH74" i="3"/>
  <c r="AI74" i="3"/>
  <c r="AJ74" i="3"/>
  <c r="AQ74" i="3"/>
  <c r="AR74" i="3"/>
  <c r="AS74" i="3"/>
  <c r="L75" i="3"/>
  <c r="M75" i="3"/>
  <c r="N75" i="3"/>
  <c r="O75" i="3"/>
  <c r="P75" i="3"/>
  <c r="Q75" i="3"/>
  <c r="R75" i="3"/>
  <c r="S75" i="3"/>
  <c r="T75" i="3"/>
  <c r="U75" i="3"/>
  <c r="V75" i="3"/>
  <c r="W75" i="3"/>
  <c r="X75" i="3"/>
  <c r="Y75" i="3"/>
  <c r="Z75" i="3"/>
  <c r="AA75" i="3"/>
  <c r="AB75" i="3"/>
  <c r="AC75" i="3"/>
  <c r="AD75" i="3"/>
  <c r="AE75" i="3"/>
  <c r="AF75" i="3"/>
  <c r="AG75" i="3"/>
  <c r="AH75" i="3"/>
  <c r="AI75" i="3"/>
  <c r="AJ75" i="3"/>
  <c r="AQ75" i="3"/>
  <c r="AR75" i="3"/>
  <c r="AS75" i="3"/>
  <c r="L76" i="3"/>
  <c r="M76" i="3"/>
  <c r="N76" i="3"/>
  <c r="O76" i="3"/>
  <c r="P76" i="3"/>
  <c r="Q76" i="3"/>
  <c r="R76" i="3"/>
  <c r="S76" i="3"/>
  <c r="T76" i="3"/>
  <c r="U76" i="3"/>
  <c r="V76" i="3"/>
  <c r="W76" i="3"/>
  <c r="X76" i="3"/>
  <c r="Y76" i="3"/>
  <c r="Z76" i="3"/>
  <c r="AA76" i="3"/>
  <c r="AB76" i="3"/>
  <c r="AC76" i="3"/>
  <c r="AD76" i="3"/>
  <c r="AE76" i="3"/>
  <c r="AF76" i="3"/>
  <c r="AG76" i="3"/>
  <c r="AH76" i="3"/>
  <c r="AI76" i="3"/>
  <c r="AJ76" i="3"/>
  <c r="AQ76" i="3"/>
  <c r="AR76" i="3"/>
  <c r="AS76" i="3"/>
  <c r="L77" i="3"/>
  <c r="M77" i="3"/>
  <c r="N77" i="3"/>
  <c r="O77" i="3"/>
  <c r="P77" i="3"/>
  <c r="Q77" i="3"/>
  <c r="R77" i="3"/>
  <c r="S77" i="3"/>
  <c r="T77" i="3"/>
  <c r="U77" i="3"/>
  <c r="V77" i="3"/>
  <c r="W77" i="3"/>
  <c r="X77" i="3"/>
  <c r="Y77" i="3"/>
  <c r="Z77" i="3"/>
  <c r="AA77" i="3"/>
  <c r="AB77" i="3"/>
  <c r="AC77" i="3"/>
  <c r="AD77" i="3"/>
  <c r="AE77" i="3"/>
  <c r="AF77" i="3"/>
  <c r="AG77" i="3"/>
  <c r="AH77" i="3"/>
  <c r="AI77" i="3"/>
  <c r="AJ77" i="3"/>
  <c r="AQ77" i="3"/>
  <c r="AR77" i="3"/>
  <c r="AS77" i="3"/>
  <c r="L78" i="3"/>
  <c r="M78" i="3"/>
  <c r="N78" i="3"/>
  <c r="O78" i="3"/>
  <c r="P78" i="3"/>
  <c r="Q78" i="3"/>
  <c r="R78" i="3"/>
  <c r="S78" i="3"/>
  <c r="T78" i="3"/>
  <c r="U78" i="3"/>
  <c r="V78" i="3"/>
  <c r="W78" i="3"/>
  <c r="X78" i="3"/>
  <c r="Y78" i="3"/>
  <c r="Z78" i="3"/>
  <c r="AA78" i="3"/>
  <c r="AB78" i="3"/>
  <c r="AC78" i="3"/>
  <c r="AD78" i="3"/>
  <c r="AE78" i="3"/>
  <c r="AF78" i="3"/>
  <c r="AG78" i="3"/>
  <c r="AH78" i="3"/>
  <c r="AI78" i="3"/>
  <c r="AJ78" i="3"/>
  <c r="AQ78" i="3"/>
  <c r="AR78" i="3"/>
  <c r="AS78" i="3"/>
  <c r="L79" i="3"/>
  <c r="M79" i="3"/>
  <c r="N79" i="3"/>
  <c r="O79" i="3"/>
  <c r="P79" i="3"/>
  <c r="Q79" i="3"/>
  <c r="R79" i="3"/>
  <c r="S79" i="3"/>
  <c r="T79" i="3"/>
  <c r="U79" i="3"/>
  <c r="V79" i="3"/>
  <c r="W79" i="3"/>
  <c r="X79" i="3"/>
  <c r="Y79" i="3"/>
  <c r="Z79" i="3"/>
  <c r="AA79" i="3"/>
  <c r="AB79" i="3"/>
  <c r="AC79" i="3"/>
  <c r="AD79" i="3"/>
  <c r="AE79" i="3"/>
  <c r="AF79" i="3"/>
  <c r="AG79" i="3"/>
  <c r="AH79" i="3"/>
  <c r="AI79" i="3"/>
  <c r="AJ79" i="3"/>
  <c r="AQ79" i="3"/>
  <c r="AR79" i="3"/>
  <c r="AS79" i="3"/>
  <c r="L80" i="3"/>
  <c r="M80" i="3"/>
  <c r="N80" i="3"/>
  <c r="O80" i="3"/>
  <c r="P80" i="3"/>
  <c r="Q80" i="3"/>
  <c r="R80" i="3"/>
  <c r="S80" i="3"/>
  <c r="T80" i="3"/>
  <c r="U80" i="3"/>
  <c r="V80" i="3"/>
  <c r="W80" i="3"/>
  <c r="X80" i="3"/>
  <c r="Y80" i="3"/>
  <c r="Z80" i="3"/>
  <c r="AA80" i="3"/>
  <c r="AB80" i="3"/>
  <c r="AC80" i="3"/>
  <c r="AD80" i="3"/>
  <c r="AE80" i="3"/>
  <c r="AF80" i="3"/>
  <c r="AG80" i="3"/>
  <c r="AH80" i="3"/>
  <c r="AI80" i="3"/>
  <c r="AJ80" i="3"/>
  <c r="AQ80" i="3"/>
  <c r="AR80" i="3"/>
  <c r="AS80" i="3"/>
  <c r="L81" i="3"/>
  <c r="M81" i="3"/>
  <c r="N81" i="3"/>
  <c r="O81" i="3"/>
  <c r="P81" i="3"/>
  <c r="Q81" i="3"/>
  <c r="R81" i="3"/>
  <c r="S81" i="3"/>
  <c r="T81" i="3"/>
  <c r="U81" i="3"/>
  <c r="V81" i="3"/>
  <c r="W81" i="3"/>
  <c r="X81" i="3"/>
  <c r="Y81" i="3"/>
  <c r="Z81" i="3"/>
  <c r="AA81" i="3"/>
  <c r="AB81" i="3"/>
  <c r="AC81" i="3"/>
  <c r="AD81" i="3"/>
  <c r="AE81" i="3"/>
  <c r="AF81" i="3"/>
  <c r="AG81" i="3"/>
  <c r="AH81" i="3"/>
  <c r="AI81" i="3"/>
  <c r="AJ81" i="3"/>
  <c r="AQ81" i="3"/>
  <c r="AR81" i="3"/>
  <c r="AS81" i="3"/>
  <c r="L82" i="3"/>
  <c r="M82" i="3"/>
  <c r="N82" i="3"/>
  <c r="O82" i="3"/>
  <c r="P82" i="3"/>
  <c r="Q82" i="3"/>
  <c r="R82" i="3"/>
  <c r="S82" i="3"/>
  <c r="T82" i="3"/>
  <c r="U82" i="3"/>
  <c r="V82" i="3"/>
  <c r="W82" i="3"/>
  <c r="X82" i="3"/>
  <c r="Y82" i="3"/>
  <c r="Z82" i="3"/>
  <c r="AA82" i="3"/>
  <c r="AB82" i="3"/>
  <c r="AC82" i="3"/>
  <c r="AD82" i="3"/>
  <c r="AE82" i="3"/>
  <c r="AF82" i="3"/>
  <c r="AG82" i="3"/>
  <c r="AH82" i="3"/>
  <c r="AI82" i="3"/>
  <c r="AJ82" i="3"/>
  <c r="AQ82" i="3"/>
  <c r="AR82" i="3"/>
  <c r="AS82" i="3"/>
  <c r="L83" i="3"/>
  <c r="M83" i="3"/>
  <c r="N83" i="3"/>
  <c r="O83" i="3"/>
  <c r="P83" i="3"/>
  <c r="Q83" i="3"/>
  <c r="R83" i="3"/>
  <c r="S83" i="3"/>
  <c r="T83" i="3"/>
  <c r="U83" i="3"/>
  <c r="V83" i="3"/>
  <c r="W83" i="3"/>
  <c r="X83" i="3"/>
  <c r="Y83" i="3"/>
  <c r="Z83" i="3"/>
  <c r="AA83" i="3"/>
  <c r="AB83" i="3"/>
  <c r="AC83" i="3"/>
  <c r="AD83" i="3"/>
  <c r="AE83" i="3"/>
  <c r="AF83" i="3"/>
  <c r="AG83" i="3"/>
  <c r="AH83" i="3"/>
  <c r="AI83" i="3"/>
  <c r="AJ83" i="3"/>
  <c r="AQ83" i="3"/>
  <c r="AR83" i="3"/>
  <c r="AS83" i="3"/>
  <c r="L84" i="3"/>
  <c r="M84" i="3"/>
  <c r="N84" i="3"/>
  <c r="O84" i="3"/>
  <c r="P84" i="3"/>
  <c r="Q84" i="3"/>
  <c r="R84" i="3"/>
  <c r="S84" i="3"/>
  <c r="T84" i="3"/>
  <c r="U84" i="3"/>
  <c r="V84" i="3"/>
  <c r="W84" i="3"/>
  <c r="X84" i="3"/>
  <c r="Y84" i="3"/>
  <c r="Z84" i="3"/>
  <c r="AA84" i="3"/>
  <c r="AB84" i="3"/>
  <c r="AC84" i="3"/>
  <c r="AD84" i="3"/>
  <c r="AE84" i="3"/>
  <c r="AF84" i="3"/>
  <c r="AG84" i="3"/>
  <c r="AH84" i="3"/>
  <c r="AI84" i="3"/>
  <c r="AJ84" i="3"/>
  <c r="AQ84" i="3"/>
  <c r="AR84" i="3"/>
  <c r="AS84" i="3"/>
  <c r="L85" i="3"/>
  <c r="M85" i="3"/>
  <c r="N85" i="3"/>
  <c r="O85" i="3"/>
  <c r="P85" i="3"/>
  <c r="Q85" i="3"/>
  <c r="R85" i="3"/>
  <c r="S85" i="3"/>
  <c r="T85" i="3"/>
  <c r="U85" i="3"/>
  <c r="V85" i="3"/>
  <c r="W85" i="3"/>
  <c r="X85" i="3"/>
  <c r="Y85" i="3"/>
  <c r="Z85" i="3"/>
  <c r="AA85" i="3"/>
  <c r="AB85" i="3"/>
  <c r="AC85" i="3"/>
  <c r="AD85" i="3"/>
  <c r="AE85" i="3"/>
  <c r="AF85" i="3"/>
  <c r="AG85" i="3"/>
  <c r="AH85" i="3"/>
  <c r="AI85" i="3"/>
  <c r="AJ85" i="3"/>
  <c r="AQ85" i="3"/>
  <c r="AR85" i="3"/>
  <c r="AS85" i="3"/>
  <c r="L86" i="3"/>
  <c r="M86" i="3"/>
  <c r="N86" i="3"/>
  <c r="O86" i="3"/>
  <c r="P86" i="3"/>
  <c r="Q86" i="3"/>
  <c r="R86" i="3"/>
  <c r="S86" i="3"/>
  <c r="T86" i="3"/>
  <c r="U86" i="3"/>
  <c r="V86" i="3"/>
  <c r="W86" i="3"/>
  <c r="X86" i="3"/>
  <c r="Y86" i="3"/>
  <c r="Z86" i="3"/>
  <c r="AA86" i="3"/>
  <c r="AB86" i="3"/>
  <c r="AC86" i="3"/>
  <c r="AD86" i="3"/>
  <c r="AE86" i="3"/>
  <c r="AF86" i="3"/>
  <c r="AG86" i="3"/>
  <c r="AH86" i="3"/>
  <c r="AI86" i="3"/>
  <c r="AJ86" i="3"/>
  <c r="AQ86" i="3"/>
  <c r="AR86" i="3"/>
  <c r="AS86" i="3"/>
  <c r="L87" i="3"/>
  <c r="M87" i="3"/>
  <c r="N87" i="3"/>
  <c r="O87" i="3"/>
  <c r="P87" i="3"/>
  <c r="Q87" i="3"/>
  <c r="R87" i="3"/>
  <c r="S87" i="3"/>
  <c r="T87" i="3"/>
  <c r="U87" i="3"/>
  <c r="V87" i="3"/>
  <c r="W87" i="3"/>
  <c r="X87" i="3"/>
  <c r="Y87" i="3"/>
  <c r="Z87" i="3"/>
  <c r="AA87" i="3"/>
  <c r="AB87" i="3"/>
  <c r="AC87" i="3"/>
  <c r="AD87" i="3"/>
  <c r="AE87" i="3"/>
  <c r="AF87" i="3"/>
  <c r="AG87" i="3"/>
  <c r="AH87" i="3"/>
  <c r="AI87" i="3"/>
  <c r="AJ87" i="3"/>
  <c r="AQ87" i="3"/>
  <c r="AR87" i="3"/>
  <c r="AS87" i="3"/>
  <c r="L88" i="3"/>
  <c r="M88" i="3"/>
  <c r="N88" i="3"/>
  <c r="O88" i="3"/>
  <c r="P88" i="3"/>
  <c r="Q88" i="3"/>
  <c r="R88" i="3"/>
  <c r="S88" i="3"/>
  <c r="T88" i="3"/>
  <c r="U88" i="3"/>
  <c r="V88" i="3"/>
  <c r="W88" i="3"/>
  <c r="X88" i="3"/>
  <c r="Y88" i="3"/>
  <c r="Z88" i="3"/>
  <c r="AA88" i="3"/>
  <c r="AB88" i="3"/>
  <c r="AC88" i="3"/>
  <c r="AD88" i="3"/>
  <c r="AE88" i="3"/>
  <c r="AF88" i="3"/>
  <c r="AG88" i="3"/>
  <c r="AH88" i="3"/>
  <c r="AI88" i="3"/>
  <c r="AJ88" i="3"/>
  <c r="AQ88" i="3"/>
  <c r="AR88" i="3"/>
  <c r="AS88" i="3"/>
  <c r="L89" i="3"/>
  <c r="M89" i="3"/>
  <c r="N89" i="3"/>
  <c r="O89" i="3"/>
  <c r="P89" i="3"/>
  <c r="Q89" i="3"/>
  <c r="R89" i="3"/>
  <c r="S89" i="3"/>
  <c r="T89" i="3"/>
  <c r="U89" i="3"/>
  <c r="V89" i="3"/>
  <c r="W89" i="3"/>
  <c r="X89" i="3"/>
  <c r="Y89" i="3"/>
  <c r="Z89" i="3"/>
  <c r="AA89" i="3"/>
  <c r="AB89" i="3"/>
  <c r="AC89" i="3"/>
  <c r="AD89" i="3"/>
  <c r="AE89" i="3"/>
  <c r="AF89" i="3"/>
  <c r="AG89" i="3"/>
  <c r="AH89" i="3"/>
  <c r="AI89" i="3"/>
  <c r="AJ89" i="3"/>
  <c r="AQ89" i="3"/>
  <c r="AR89" i="3"/>
  <c r="AS89" i="3"/>
  <c r="L90" i="3"/>
  <c r="M90" i="3"/>
  <c r="N90" i="3"/>
  <c r="O90" i="3"/>
  <c r="P90" i="3"/>
  <c r="Q90" i="3"/>
  <c r="R90" i="3"/>
  <c r="S90" i="3"/>
  <c r="T90" i="3"/>
  <c r="U90" i="3"/>
  <c r="V90" i="3"/>
  <c r="W90" i="3"/>
  <c r="X90" i="3"/>
  <c r="Y90" i="3"/>
  <c r="Z90" i="3"/>
  <c r="AA90" i="3"/>
  <c r="AB90" i="3"/>
  <c r="AC90" i="3"/>
  <c r="AD90" i="3"/>
  <c r="AE90" i="3"/>
  <c r="AF90" i="3"/>
  <c r="AG90" i="3"/>
  <c r="AH90" i="3"/>
  <c r="AI90" i="3"/>
  <c r="AJ90" i="3"/>
  <c r="AQ90" i="3"/>
  <c r="AR90" i="3"/>
  <c r="AS90" i="3"/>
  <c r="L91" i="3"/>
  <c r="M91" i="3"/>
  <c r="N91" i="3"/>
  <c r="O91" i="3"/>
  <c r="P91" i="3"/>
  <c r="Q91" i="3"/>
  <c r="R91" i="3"/>
  <c r="S91" i="3"/>
  <c r="T91" i="3"/>
  <c r="U91" i="3"/>
  <c r="V91" i="3"/>
  <c r="W91" i="3"/>
  <c r="X91" i="3"/>
  <c r="Y91" i="3"/>
  <c r="Z91" i="3"/>
  <c r="AA91" i="3"/>
  <c r="AB91" i="3"/>
  <c r="AC91" i="3"/>
  <c r="AD91" i="3"/>
  <c r="AE91" i="3"/>
  <c r="AF91" i="3"/>
  <c r="AG91" i="3"/>
  <c r="AH91" i="3"/>
  <c r="AI91" i="3"/>
  <c r="AJ91" i="3"/>
  <c r="AQ91" i="3"/>
  <c r="AR91" i="3"/>
  <c r="AS91" i="3"/>
  <c r="L92" i="3"/>
  <c r="M92" i="3"/>
  <c r="N92" i="3"/>
  <c r="O92" i="3"/>
  <c r="P92" i="3"/>
  <c r="Q92" i="3"/>
  <c r="R92" i="3"/>
  <c r="S92" i="3"/>
  <c r="T92" i="3"/>
  <c r="U92" i="3"/>
  <c r="V92" i="3"/>
  <c r="W92" i="3"/>
  <c r="X92" i="3"/>
  <c r="Y92" i="3"/>
  <c r="Z92" i="3"/>
  <c r="AA92" i="3"/>
  <c r="AB92" i="3"/>
  <c r="AC92" i="3"/>
  <c r="AD92" i="3"/>
  <c r="AE92" i="3"/>
  <c r="AF92" i="3"/>
  <c r="AG92" i="3"/>
  <c r="AH92" i="3"/>
  <c r="AI92" i="3"/>
  <c r="AJ92" i="3"/>
  <c r="AQ92" i="3"/>
  <c r="AR92" i="3"/>
  <c r="AS92" i="3"/>
  <c r="L93" i="3"/>
  <c r="M93" i="3"/>
  <c r="N93" i="3"/>
  <c r="O93" i="3"/>
  <c r="P93" i="3"/>
  <c r="Q93" i="3"/>
  <c r="R93" i="3"/>
  <c r="S93" i="3"/>
  <c r="T93" i="3"/>
  <c r="U93" i="3"/>
  <c r="V93" i="3"/>
  <c r="W93" i="3"/>
  <c r="X93" i="3"/>
  <c r="Y93" i="3"/>
  <c r="Z93" i="3"/>
  <c r="AA93" i="3"/>
  <c r="AB93" i="3"/>
  <c r="AC93" i="3"/>
  <c r="AD93" i="3"/>
  <c r="AE93" i="3"/>
  <c r="AF93" i="3"/>
  <c r="AG93" i="3"/>
  <c r="AH93" i="3"/>
  <c r="AI93" i="3"/>
  <c r="AJ93" i="3"/>
  <c r="AQ93" i="3"/>
  <c r="AR93" i="3"/>
  <c r="AS93" i="3"/>
  <c r="L94" i="3"/>
  <c r="M94" i="3"/>
  <c r="N94" i="3"/>
  <c r="O94" i="3"/>
  <c r="P94" i="3"/>
  <c r="Q94" i="3"/>
  <c r="R94" i="3"/>
  <c r="S94" i="3"/>
  <c r="T94" i="3"/>
  <c r="U94" i="3"/>
  <c r="V94" i="3"/>
  <c r="W94" i="3"/>
  <c r="X94" i="3"/>
  <c r="Y94" i="3"/>
  <c r="Z94" i="3"/>
  <c r="AA94" i="3"/>
  <c r="AB94" i="3"/>
  <c r="AC94" i="3"/>
  <c r="AD94" i="3"/>
  <c r="AE94" i="3"/>
  <c r="AF94" i="3"/>
  <c r="AG94" i="3"/>
  <c r="AH94" i="3"/>
  <c r="AI94" i="3"/>
  <c r="AJ94" i="3"/>
  <c r="AQ94" i="3"/>
  <c r="AR94" i="3"/>
  <c r="AS94" i="3"/>
  <c r="L95" i="3"/>
  <c r="M95" i="3"/>
  <c r="N95" i="3"/>
  <c r="O95" i="3"/>
  <c r="P95" i="3"/>
  <c r="Q95" i="3"/>
  <c r="R95" i="3"/>
  <c r="S95" i="3"/>
  <c r="T95" i="3"/>
  <c r="U95" i="3"/>
  <c r="V95" i="3"/>
  <c r="W95" i="3"/>
  <c r="X95" i="3"/>
  <c r="Y95" i="3"/>
  <c r="Z95" i="3"/>
  <c r="AA95" i="3"/>
  <c r="AB95" i="3"/>
  <c r="AC95" i="3"/>
  <c r="AD95" i="3"/>
  <c r="AE95" i="3"/>
  <c r="AF95" i="3"/>
  <c r="AG95" i="3"/>
  <c r="AH95" i="3"/>
  <c r="AI95" i="3"/>
  <c r="AJ95" i="3"/>
  <c r="AQ95" i="3"/>
  <c r="AR95" i="3"/>
  <c r="AS95" i="3"/>
  <c r="L96" i="3"/>
  <c r="M96" i="3"/>
  <c r="N96" i="3"/>
  <c r="O96" i="3"/>
  <c r="P96" i="3"/>
  <c r="Q96" i="3"/>
  <c r="R96" i="3"/>
  <c r="S96" i="3"/>
  <c r="T96" i="3"/>
  <c r="U96" i="3"/>
  <c r="V96" i="3"/>
  <c r="W96" i="3"/>
  <c r="X96" i="3"/>
  <c r="Y96" i="3"/>
  <c r="Z96" i="3"/>
  <c r="AA96" i="3"/>
  <c r="AB96" i="3"/>
  <c r="AC96" i="3"/>
  <c r="AD96" i="3"/>
  <c r="AE96" i="3"/>
  <c r="AF96" i="3"/>
  <c r="AG96" i="3"/>
  <c r="AH96" i="3"/>
  <c r="AI96" i="3"/>
  <c r="AJ96" i="3"/>
  <c r="AQ96" i="3"/>
  <c r="AR96" i="3"/>
  <c r="AS96" i="3"/>
  <c r="L97" i="3"/>
  <c r="M97" i="3"/>
  <c r="N97" i="3"/>
  <c r="O97" i="3"/>
  <c r="P97" i="3"/>
  <c r="Q97" i="3"/>
  <c r="R97" i="3"/>
  <c r="S97" i="3"/>
  <c r="T97" i="3"/>
  <c r="U97" i="3"/>
  <c r="V97" i="3"/>
  <c r="W97" i="3"/>
  <c r="X97" i="3"/>
  <c r="Y97" i="3"/>
  <c r="Z97" i="3"/>
  <c r="AA97" i="3"/>
  <c r="AB97" i="3"/>
  <c r="AC97" i="3"/>
  <c r="AD97" i="3"/>
  <c r="AE97" i="3"/>
  <c r="AF97" i="3"/>
  <c r="AG97" i="3"/>
  <c r="AH97" i="3"/>
  <c r="AI97" i="3"/>
  <c r="AJ97" i="3"/>
  <c r="AQ97" i="3"/>
  <c r="AR97" i="3"/>
  <c r="AS97" i="3"/>
  <c r="L98" i="3"/>
  <c r="M98" i="3"/>
  <c r="N98" i="3"/>
  <c r="O98" i="3"/>
  <c r="P98" i="3"/>
  <c r="Q98" i="3"/>
  <c r="R98" i="3"/>
  <c r="S98" i="3"/>
  <c r="T98" i="3"/>
  <c r="U98" i="3"/>
  <c r="V98" i="3"/>
  <c r="W98" i="3"/>
  <c r="X98" i="3"/>
  <c r="Y98" i="3"/>
  <c r="Z98" i="3"/>
  <c r="AA98" i="3"/>
  <c r="AB98" i="3"/>
  <c r="AC98" i="3"/>
  <c r="AD98" i="3"/>
  <c r="AE98" i="3"/>
  <c r="AF98" i="3"/>
  <c r="AG98" i="3"/>
  <c r="AH98" i="3"/>
  <c r="AI98" i="3"/>
  <c r="AJ98" i="3"/>
  <c r="AQ98" i="3"/>
  <c r="AR98" i="3"/>
  <c r="AS98" i="3"/>
  <c r="L99" i="3"/>
  <c r="M99" i="3"/>
  <c r="N99" i="3"/>
  <c r="O99" i="3"/>
  <c r="P99" i="3"/>
  <c r="Q99" i="3"/>
  <c r="R99" i="3"/>
  <c r="S99" i="3"/>
  <c r="T99" i="3"/>
  <c r="U99" i="3"/>
  <c r="V99" i="3"/>
  <c r="W99" i="3"/>
  <c r="X99" i="3"/>
  <c r="Y99" i="3"/>
  <c r="Z99" i="3"/>
  <c r="AA99" i="3"/>
  <c r="AB99" i="3"/>
  <c r="AC99" i="3"/>
  <c r="AD99" i="3"/>
  <c r="AE99" i="3"/>
  <c r="AF99" i="3"/>
  <c r="AG99" i="3"/>
  <c r="AH99" i="3"/>
  <c r="AI99" i="3"/>
  <c r="AJ99" i="3"/>
  <c r="AQ99" i="3"/>
  <c r="AR99" i="3"/>
  <c r="AS99" i="3"/>
  <c r="L100" i="3"/>
  <c r="M100" i="3"/>
  <c r="N100" i="3"/>
  <c r="O100" i="3"/>
  <c r="P100" i="3"/>
  <c r="Q100" i="3"/>
  <c r="R100" i="3"/>
  <c r="S100" i="3"/>
  <c r="T100" i="3"/>
  <c r="U100" i="3"/>
  <c r="V100" i="3"/>
  <c r="W100" i="3"/>
  <c r="X100" i="3"/>
  <c r="Y100" i="3"/>
  <c r="Z100" i="3"/>
  <c r="AA100" i="3"/>
  <c r="AB100" i="3"/>
  <c r="AC100" i="3"/>
  <c r="AD100" i="3"/>
  <c r="AE100" i="3"/>
  <c r="AF100" i="3"/>
  <c r="AG100" i="3"/>
  <c r="AH100" i="3"/>
  <c r="AI100" i="3"/>
  <c r="AJ100" i="3"/>
  <c r="AQ100" i="3"/>
  <c r="AR100" i="3"/>
  <c r="AS100" i="3"/>
  <c r="L101" i="3"/>
  <c r="M101" i="3"/>
  <c r="N101" i="3"/>
  <c r="O101" i="3"/>
  <c r="P101" i="3"/>
  <c r="Q101" i="3"/>
  <c r="R101" i="3"/>
  <c r="S101" i="3"/>
  <c r="T101" i="3"/>
  <c r="U101" i="3"/>
  <c r="V101" i="3"/>
  <c r="W101" i="3"/>
  <c r="X101" i="3"/>
  <c r="Y101" i="3"/>
  <c r="Z101" i="3"/>
  <c r="AA101" i="3"/>
  <c r="AB101" i="3"/>
  <c r="AC101" i="3"/>
  <c r="AD101" i="3"/>
  <c r="AE101" i="3"/>
  <c r="AF101" i="3"/>
  <c r="AG101" i="3"/>
  <c r="AH101" i="3"/>
  <c r="AI101" i="3"/>
  <c r="AJ101" i="3"/>
  <c r="AQ101" i="3"/>
  <c r="AR101" i="3"/>
  <c r="AS101" i="3"/>
  <c r="L102" i="3"/>
  <c r="M102" i="3"/>
  <c r="N102" i="3"/>
  <c r="O102" i="3"/>
  <c r="P102" i="3"/>
  <c r="Q102" i="3"/>
  <c r="R102" i="3"/>
  <c r="S102" i="3"/>
  <c r="T102" i="3"/>
  <c r="U102" i="3"/>
  <c r="V102" i="3"/>
  <c r="W102" i="3"/>
  <c r="X102" i="3"/>
  <c r="Y102" i="3"/>
  <c r="Z102" i="3"/>
  <c r="AA102" i="3"/>
  <c r="AB102" i="3"/>
  <c r="AC102" i="3"/>
  <c r="AD102" i="3"/>
  <c r="AE102" i="3"/>
  <c r="AF102" i="3"/>
  <c r="AG102" i="3"/>
  <c r="AH102" i="3"/>
  <c r="AI102" i="3"/>
  <c r="AJ102" i="3"/>
  <c r="AQ102" i="3"/>
  <c r="AR102" i="3"/>
  <c r="AS102" i="3"/>
  <c r="L103" i="3"/>
  <c r="M103" i="3"/>
  <c r="N103" i="3"/>
  <c r="O103" i="3"/>
  <c r="P103" i="3"/>
  <c r="Q103" i="3"/>
  <c r="R103" i="3"/>
  <c r="S103" i="3"/>
  <c r="T103" i="3"/>
  <c r="U103" i="3"/>
  <c r="V103" i="3"/>
  <c r="W103" i="3"/>
  <c r="X103" i="3"/>
  <c r="Y103" i="3"/>
  <c r="Z103" i="3"/>
  <c r="AA103" i="3"/>
  <c r="AB103" i="3"/>
  <c r="AC103" i="3"/>
  <c r="AD103" i="3"/>
  <c r="AE103" i="3"/>
  <c r="AF103" i="3"/>
  <c r="AG103" i="3"/>
  <c r="AH103" i="3"/>
  <c r="AI103" i="3"/>
  <c r="AJ103" i="3"/>
  <c r="AQ103" i="3"/>
  <c r="AR103" i="3"/>
  <c r="AS103" i="3"/>
  <c r="L104" i="3"/>
  <c r="M104" i="3"/>
  <c r="N104" i="3"/>
  <c r="O104" i="3"/>
  <c r="P104" i="3"/>
  <c r="Q104" i="3"/>
  <c r="R104" i="3"/>
  <c r="S104" i="3"/>
  <c r="T104" i="3"/>
  <c r="U104" i="3"/>
  <c r="V104" i="3"/>
  <c r="W104" i="3"/>
  <c r="X104" i="3"/>
  <c r="Y104" i="3"/>
  <c r="Z104" i="3"/>
  <c r="AA104" i="3"/>
  <c r="AB104" i="3"/>
  <c r="AC104" i="3"/>
  <c r="AD104" i="3"/>
  <c r="AE104" i="3"/>
  <c r="AF104" i="3"/>
  <c r="AG104" i="3"/>
  <c r="AH104" i="3"/>
  <c r="AI104" i="3"/>
  <c r="AJ104" i="3"/>
  <c r="AQ104" i="3"/>
  <c r="AR104" i="3"/>
  <c r="AS104" i="3"/>
  <c r="L105" i="3"/>
  <c r="M105" i="3"/>
  <c r="N105" i="3"/>
  <c r="O105" i="3"/>
  <c r="P105" i="3"/>
  <c r="Q105" i="3"/>
  <c r="R105" i="3"/>
  <c r="S105" i="3"/>
  <c r="T105" i="3"/>
  <c r="U105" i="3"/>
  <c r="V105" i="3"/>
  <c r="W105" i="3"/>
  <c r="X105" i="3"/>
  <c r="Y105" i="3"/>
  <c r="Z105" i="3"/>
  <c r="AA105" i="3"/>
  <c r="AB105" i="3"/>
  <c r="AC105" i="3"/>
  <c r="AD105" i="3"/>
  <c r="AE105" i="3"/>
  <c r="AF105" i="3"/>
  <c r="AG105" i="3"/>
  <c r="AH105" i="3"/>
  <c r="AI105" i="3"/>
  <c r="AJ105" i="3"/>
  <c r="AQ105" i="3"/>
  <c r="AR105" i="3"/>
  <c r="AS105" i="3"/>
  <c r="L106" i="3"/>
  <c r="M106" i="3"/>
  <c r="N106" i="3"/>
  <c r="O106" i="3"/>
  <c r="P106" i="3"/>
  <c r="Q106" i="3"/>
  <c r="R106" i="3"/>
  <c r="S106" i="3"/>
  <c r="T106" i="3"/>
  <c r="U106" i="3"/>
  <c r="V106" i="3"/>
  <c r="W106" i="3"/>
  <c r="X106" i="3"/>
  <c r="Y106" i="3"/>
  <c r="Z106" i="3"/>
  <c r="AA106" i="3"/>
  <c r="AB106" i="3"/>
  <c r="AC106" i="3"/>
  <c r="AD106" i="3"/>
  <c r="AE106" i="3"/>
  <c r="AF106" i="3"/>
  <c r="AG106" i="3"/>
  <c r="AH106" i="3"/>
  <c r="AI106" i="3"/>
  <c r="AJ106" i="3"/>
  <c r="AQ106" i="3"/>
  <c r="AR106" i="3"/>
  <c r="AS106" i="3"/>
  <c r="L107" i="3"/>
  <c r="M107" i="3"/>
  <c r="N107" i="3"/>
  <c r="O107" i="3"/>
  <c r="P107" i="3"/>
  <c r="Q107" i="3"/>
  <c r="R107" i="3"/>
  <c r="S107" i="3"/>
  <c r="T107" i="3"/>
  <c r="U107" i="3"/>
  <c r="V107" i="3"/>
  <c r="W107" i="3"/>
  <c r="X107" i="3"/>
  <c r="Y107" i="3"/>
  <c r="Z107" i="3"/>
  <c r="AA107" i="3"/>
  <c r="AB107" i="3"/>
  <c r="AC107" i="3"/>
  <c r="AD107" i="3"/>
  <c r="AE107" i="3"/>
  <c r="AF107" i="3"/>
  <c r="AG107" i="3"/>
  <c r="AH107" i="3"/>
  <c r="AI107" i="3"/>
  <c r="AJ107" i="3"/>
  <c r="AQ107" i="3"/>
  <c r="AR107" i="3"/>
  <c r="AS107" i="3"/>
  <c r="L108" i="3"/>
  <c r="M108" i="3"/>
  <c r="N108" i="3"/>
  <c r="O108" i="3"/>
  <c r="P108" i="3"/>
  <c r="Q108" i="3"/>
  <c r="R108" i="3"/>
  <c r="S108" i="3"/>
  <c r="T108" i="3"/>
  <c r="U108" i="3"/>
  <c r="V108" i="3"/>
  <c r="W108" i="3"/>
  <c r="X108" i="3"/>
  <c r="Y108" i="3"/>
  <c r="Z108" i="3"/>
  <c r="AA108" i="3"/>
  <c r="AB108" i="3"/>
  <c r="AC108" i="3"/>
  <c r="AD108" i="3"/>
  <c r="AE108" i="3"/>
  <c r="AF108" i="3"/>
  <c r="AG108" i="3"/>
  <c r="AH108" i="3"/>
  <c r="AI108" i="3"/>
  <c r="AJ108" i="3"/>
  <c r="AQ108" i="3"/>
  <c r="AR108" i="3"/>
  <c r="AS108" i="3"/>
  <c r="L109" i="3"/>
  <c r="M109" i="3"/>
  <c r="N109" i="3"/>
  <c r="O109" i="3"/>
  <c r="P109" i="3"/>
  <c r="Q109" i="3"/>
  <c r="R109" i="3"/>
  <c r="S109" i="3"/>
  <c r="T109" i="3"/>
  <c r="U109" i="3"/>
  <c r="V109" i="3"/>
  <c r="W109" i="3"/>
  <c r="X109" i="3"/>
  <c r="Y109" i="3"/>
  <c r="Z109" i="3"/>
  <c r="AA109" i="3"/>
  <c r="AB109" i="3"/>
  <c r="AC109" i="3"/>
  <c r="AD109" i="3"/>
  <c r="AE109" i="3"/>
  <c r="AF109" i="3"/>
  <c r="AG109" i="3"/>
  <c r="AH109" i="3"/>
  <c r="AI109" i="3"/>
  <c r="AJ109" i="3"/>
  <c r="AQ109" i="3"/>
  <c r="AR109" i="3"/>
  <c r="AS109" i="3"/>
  <c r="L110" i="3"/>
  <c r="M110" i="3"/>
  <c r="N110" i="3"/>
  <c r="O110" i="3"/>
  <c r="P110" i="3"/>
  <c r="Q110" i="3"/>
  <c r="R110" i="3"/>
  <c r="S110" i="3"/>
  <c r="T110" i="3"/>
  <c r="U110" i="3"/>
  <c r="V110" i="3"/>
  <c r="W110" i="3"/>
  <c r="X110" i="3"/>
  <c r="Y110" i="3"/>
  <c r="Z110" i="3"/>
  <c r="AA110" i="3"/>
  <c r="AB110" i="3"/>
  <c r="AC110" i="3"/>
  <c r="AD110" i="3"/>
  <c r="AE110" i="3"/>
  <c r="AF110" i="3"/>
  <c r="AG110" i="3"/>
  <c r="AH110" i="3"/>
  <c r="AI110" i="3"/>
  <c r="AJ110" i="3"/>
  <c r="AQ110" i="3"/>
  <c r="AR110" i="3"/>
  <c r="AS110" i="3"/>
  <c r="L111" i="3"/>
  <c r="M111" i="3"/>
  <c r="N111" i="3"/>
  <c r="O111" i="3"/>
  <c r="P111" i="3"/>
  <c r="Q111" i="3"/>
  <c r="R111" i="3"/>
  <c r="S111" i="3"/>
  <c r="T111" i="3"/>
  <c r="U111" i="3"/>
  <c r="V111" i="3"/>
  <c r="W111" i="3"/>
  <c r="X111" i="3"/>
  <c r="Y111" i="3"/>
  <c r="Z111" i="3"/>
  <c r="AA111" i="3"/>
  <c r="AB111" i="3"/>
  <c r="AC111" i="3"/>
  <c r="AD111" i="3"/>
  <c r="AE111" i="3"/>
  <c r="AF111" i="3"/>
  <c r="AG111" i="3"/>
  <c r="AH111" i="3"/>
  <c r="AI111" i="3"/>
  <c r="AJ111" i="3"/>
  <c r="AQ111" i="3"/>
  <c r="AR111" i="3"/>
  <c r="AS111" i="3"/>
  <c r="L112" i="3"/>
  <c r="M112" i="3"/>
  <c r="N112" i="3"/>
  <c r="O112" i="3"/>
  <c r="P112" i="3"/>
  <c r="Q112" i="3"/>
  <c r="R112" i="3"/>
  <c r="S112" i="3"/>
  <c r="T112" i="3"/>
  <c r="U112" i="3"/>
  <c r="V112" i="3"/>
  <c r="W112" i="3"/>
  <c r="X112" i="3"/>
  <c r="Y112" i="3"/>
  <c r="Z112" i="3"/>
  <c r="AA112" i="3"/>
  <c r="AB112" i="3"/>
  <c r="AC112" i="3"/>
  <c r="AD112" i="3"/>
  <c r="AE112" i="3"/>
  <c r="AF112" i="3"/>
  <c r="AG112" i="3"/>
  <c r="AH112" i="3"/>
  <c r="AI112" i="3"/>
  <c r="AJ112" i="3"/>
  <c r="AQ112" i="3"/>
  <c r="AR112" i="3"/>
  <c r="AS112" i="3"/>
  <c r="L113" i="3"/>
  <c r="M113" i="3"/>
  <c r="N113" i="3"/>
  <c r="O113" i="3"/>
  <c r="P113" i="3"/>
  <c r="Q113" i="3"/>
  <c r="R113" i="3"/>
  <c r="S113" i="3"/>
  <c r="T113" i="3"/>
  <c r="U113" i="3"/>
  <c r="V113" i="3"/>
  <c r="W113" i="3"/>
  <c r="X113" i="3"/>
  <c r="Y113" i="3"/>
  <c r="Z113" i="3"/>
  <c r="AA113" i="3"/>
  <c r="AB113" i="3"/>
  <c r="AC113" i="3"/>
  <c r="AD113" i="3"/>
  <c r="AE113" i="3"/>
  <c r="AF113" i="3"/>
  <c r="AG113" i="3"/>
  <c r="AH113" i="3"/>
  <c r="AI113" i="3"/>
  <c r="AJ113" i="3"/>
  <c r="AQ113" i="3"/>
  <c r="AR113" i="3"/>
  <c r="AS113" i="3"/>
  <c r="L114" i="3"/>
  <c r="M114" i="3"/>
  <c r="N114" i="3"/>
  <c r="O114" i="3"/>
  <c r="P114" i="3"/>
  <c r="Q114" i="3"/>
  <c r="R114" i="3"/>
  <c r="S114" i="3"/>
  <c r="T114" i="3"/>
  <c r="U114" i="3"/>
  <c r="V114" i="3"/>
  <c r="W114" i="3"/>
  <c r="X114" i="3"/>
  <c r="Y114" i="3"/>
  <c r="Z114" i="3"/>
  <c r="AA114" i="3"/>
  <c r="AB114" i="3"/>
  <c r="AC114" i="3"/>
  <c r="AD114" i="3"/>
  <c r="AE114" i="3"/>
  <c r="AF114" i="3"/>
  <c r="AG114" i="3"/>
  <c r="AH114" i="3"/>
  <c r="AI114" i="3"/>
  <c r="AJ114" i="3"/>
  <c r="AQ114" i="3"/>
  <c r="AR114" i="3"/>
  <c r="AS114" i="3"/>
  <c r="L115" i="3"/>
  <c r="M115" i="3"/>
  <c r="N115" i="3"/>
  <c r="O115" i="3"/>
  <c r="P115" i="3"/>
  <c r="Q115" i="3"/>
  <c r="R115" i="3"/>
  <c r="S115" i="3"/>
  <c r="T115" i="3"/>
  <c r="U115" i="3"/>
  <c r="V115" i="3"/>
  <c r="W115" i="3"/>
  <c r="X115" i="3"/>
  <c r="Y115" i="3"/>
  <c r="Z115" i="3"/>
  <c r="AA115" i="3"/>
  <c r="AB115" i="3"/>
  <c r="AC115" i="3"/>
  <c r="AD115" i="3"/>
  <c r="AE115" i="3"/>
  <c r="AF115" i="3"/>
  <c r="AG115" i="3"/>
  <c r="AH115" i="3"/>
  <c r="AI115" i="3"/>
  <c r="AJ115" i="3"/>
  <c r="AQ115" i="3"/>
  <c r="AR115" i="3"/>
  <c r="AS115" i="3"/>
  <c r="L116" i="3"/>
  <c r="M116" i="3"/>
  <c r="N116" i="3"/>
  <c r="O116" i="3"/>
  <c r="P116" i="3"/>
  <c r="Q116" i="3"/>
  <c r="R116" i="3"/>
  <c r="S116" i="3"/>
  <c r="T116" i="3"/>
  <c r="U116" i="3"/>
  <c r="V116" i="3"/>
  <c r="W116" i="3"/>
  <c r="X116" i="3"/>
  <c r="Y116" i="3"/>
  <c r="Z116" i="3"/>
  <c r="AA116" i="3"/>
  <c r="AB116" i="3"/>
  <c r="AC116" i="3"/>
  <c r="AD116" i="3"/>
  <c r="AE116" i="3"/>
  <c r="AF116" i="3"/>
  <c r="AG116" i="3"/>
  <c r="AH116" i="3"/>
  <c r="AI116" i="3"/>
  <c r="AJ116" i="3"/>
  <c r="AQ116" i="3"/>
  <c r="AR116" i="3"/>
  <c r="AS116" i="3"/>
  <c r="L117" i="3"/>
  <c r="M117" i="3"/>
  <c r="N117" i="3"/>
  <c r="O117" i="3"/>
  <c r="P117" i="3"/>
  <c r="Q117" i="3"/>
  <c r="R117" i="3"/>
  <c r="S117" i="3"/>
  <c r="T117" i="3"/>
  <c r="U117" i="3"/>
  <c r="V117" i="3"/>
  <c r="W117" i="3"/>
  <c r="X117" i="3"/>
  <c r="Y117" i="3"/>
  <c r="Z117" i="3"/>
  <c r="AA117" i="3"/>
  <c r="AB117" i="3"/>
  <c r="AC117" i="3"/>
  <c r="AD117" i="3"/>
  <c r="AE117" i="3"/>
  <c r="AF117" i="3"/>
  <c r="AG117" i="3"/>
  <c r="AH117" i="3"/>
  <c r="AI117" i="3"/>
  <c r="AJ117" i="3"/>
  <c r="AQ117" i="3"/>
  <c r="AR117" i="3"/>
  <c r="AS117" i="3"/>
  <c r="L118" i="3"/>
  <c r="M118" i="3"/>
  <c r="N118" i="3"/>
  <c r="O118" i="3"/>
  <c r="P118" i="3"/>
  <c r="Q118" i="3"/>
  <c r="R118" i="3"/>
  <c r="S118" i="3"/>
  <c r="T118" i="3"/>
  <c r="U118" i="3"/>
  <c r="V118" i="3"/>
  <c r="W118" i="3"/>
  <c r="X118" i="3"/>
  <c r="Y118" i="3"/>
  <c r="Z118" i="3"/>
  <c r="AA118" i="3"/>
  <c r="AB118" i="3"/>
  <c r="AC118" i="3"/>
  <c r="AD118" i="3"/>
  <c r="AE118" i="3"/>
  <c r="AF118" i="3"/>
  <c r="AG118" i="3"/>
  <c r="AH118" i="3"/>
  <c r="AI118" i="3"/>
  <c r="AJ118" i="3"/>
  <c r="AQ118" i="3"/>
  <c r="AR118" i="3"/>
  <c r="AS118" i="3"/>
  <c r="L119" i="3"/>
  <c r="M119" i="3"/>
  <c r="N119" i="3"/>
  <c r="O119" i="3"/>
  <c r="P119" i="3"/>
  <c r="Q119" i="3"/>
  <c r="R119" i="3"/>
  <c r="S119" i="3"/>
  <c r="T119" i="3"/>
  <c r="U119" i="3"/>
  <c r="V119" i="3"/>
  <c r="W119" i="3"/>
  <c r="X119" i="3"/>
  <c r="Y119" i="3"/>
  <c r="Z119" i="3"/>
  <c r="AA119" i="3"/>
  <c r="AB119" i="3"/>
  <c r="AC119" i="3"/>
  <c r="AD119" i="3"/>
  <c r="AE119" i="3"/>
  <c r="AF119" i="3"/>
  <c r="AG119" i="3"/>
  <c r="AH119" i="3"/>
  <c r="AI119" i="3"/>
  <c r="AJ119" i="3"/>
  <c r="AQ119" i="3"/>
  <c r="AR119" i="3"/>
  <c r="AS119" i="3"/>
  <c r="L120" i="3"/>
  <c r="M120" i="3"/>
  <c r="N120" i="3"/>
  <c r="O120" i="3"/>
  <c r="P120" i="3"/>
  <c r="Q120" i="3"/>
  <c r="R120" i="3"/>
  <c r="S120" i="3"/>
  <c r="T120" i="3"/>
  <c r="U120" i="3"/>
  <c r="V120" i="3"/>
  <c r="W120" i="3"/>
  <c r="X120" i="3"/>
  <c r="Y120" i="3"/>
  <c r="Z120" i="3"/>
  <c r="AA120" i="3"/>
  <c r="AB120" i="3"/>
  <c r="AC120" i="3"/>
  <c r="AD120" i="3"/>
  <c r="AE120" i="3"/>
  <c r="AF120" i="3"/>
  <c r="AG120" i="3"/>
  <c r="AH120" i="3"/>
  <c r="AI120" i="3"/>
  <c r="AJ120" i="3"/>
  <c r="AQ120" i="3"/>
  <c r="AR120" i="3"/>
  <c r="AS120" i="3"/>
  <c r="L121" i="3"/>
  <c r="M121" i="3"/>
  <c r="N121" i="3"/>
  <c r="O121" i="3"/>
  <c r="P121" i="3"/>
  <c r="Q121" i="3"/>
  <c r="R121" i="3"/>
  <c r="S121" i="3"/>
  <c r="T121" i="3"/>
  <c r="U121" i="3"/>
  <c r="V121" i="3"/>
  <c r="W121" i="3"/>
  <c r="X121" i="3"/>
  <c r="Y121" i="3"/>
  <c r="Z121" i="3"/>
  <c r="AA121" i="3"/>
  <c r="AB121" i="3"/>
  <c r="AC121" i="3"/>
  <c r="AD121" i="3"/>
  <c r="AE121" i="3"/>
  <c r="AF121" i="3"/>
  <c r="AG121" i="3"/>
  <c r="AH121" i="3"/>
  <c r="AI121" i="3"/>
  <c r="AJ121" i="3"/>
  <c r="AQ121" i="3"/>
  <c r="AR121" i="3"/>
  <c r="AS121" i="3"/>
  <c r="L122" i="3"/>
  <c r="M122" i="3"/>
  <c r="N122" i="3"/>
  <c r="O122" i="3"/>
  <c r="P122" i="3"/>
  <c r="Q122" i="3"/>
  <c r="R122" i="3"/>
  <c r="S122" i="3"/>
  <c r="T122" i="3"/>
  <c r="U122" i="3"/>
  <c r="V122" i="3"/>
  <c r="W122" i="3"/>
  <c r="X122" i="3"/>
  <c r="Y122" i="3"/>
  <c r="Z122" i="3"/>
  <c r="AA122" i="3"/>
  <c r="AB122" i="3"/>
  <c r="AC122" i="3"/>
  <c r="AD122" i="3"/>
  <c r="AE122" i="3"/>
  <c r="AF122" i="3"/>
  <c r="AG122" i="3"/>
  <c r="AH122" i="3"/>
  <c r="AI122" i="3"/>
  <c r="AJ122" i="3"/>
  <c r="AQ122" i="3"/>
  <c r="AR122" i="3"/>
  <c r="AS122" i="3"/>
  <c r="L123" i="3"/>
  <c r="M123" i="3"/>
  <c r="N123" i="3"/>
  <c r="O123" i="3"/>
  <c r="P123" i="3"/>
  <c r="Q123" i="3"/>
  <c r="R123" i="3"/>
  <c r="S123" i="3"/>
  <c r="T123" i="3"/>
  <c r="U123" i="3"/>
  <c r="V123" i="3"/>
  <c r="W123" i="3"/>
  <c r="X123" i="3"/>
  <c r="Y123" i="3"/>
  <c r="Z123" i="3"/>
  <c r="AA123" i="3"/>
  <c r="AB123" i="3"/>
  <c r="AC123" i="3"/>
  <c r="AD123" i="3"/>
  <c r="AE123" i="3"/>
  <c r="AF123" i="3"/>
  <c r="AG123" i="3"/>
  <c r="AH123" i="3"/>
  <c r="AI123" i="3"/>
  <c r="AJ123" i="3"/>
  <c r="AQ123" i="3"/>
  <c r="AR123" i="3"/>
  <c r="AS123" i="3"/>
  <c r="L124" i="3"/>
  <c r="M124" i="3"/>
  <c r="N124" i="3"/>
  <c r="O124" i="3"/>
  <c r="P124" i="3"/>
  <c r="Q124" i="3"/>
  <c r="R124" i="3"/>
  <c r="S124" i="3"/>
  <c r="T124" i="3"/>
  <c r="U124" i="3"/>
  <c r="V124" i="3"/>
  <c r="W124" i="3"/>
  <c r="X124" i="3"/>
  <c r="Y124" i="3"/>
  <c r="Z124" i="3"/>
  <c r="AA124" i="3"/>
  <c r="AB124" i="3"/>
  <c r="AC124" i="3"/>
  <c r="AD124" i="3"/>
  <c r="AE124" i="3"/>
  <c r="AF124" i="3"/>
  <c r="AG124" i="3"/>
  <c r="AH124" i="3"/>
  <c r="AI124" i="3"/>
  <c r="AJ124" i="3"/>
  <c r="AQ124" i="3"/>
  <c r="AR124" i="3"/>
  <c r="AS124" i="3"/>
  <c r="L125" i="3"/>
  <c r="M125" i="3"/>
  <c r="N125" i="3"/>
  <c r="O125" i="3"/>
  <c r="P125" i="3"/>
  <c r="Q125" i="3"/>
  <c r="R125" i="3"/>
  <c r="S125" i="3"/>
  <c r="T125" i="3"/>
  <c r="U125" i="3"/>
  <c r="V125" i="3"/>
  <c r="W125" i="3"/>
  <c r="X125" i="3"/>
  <c r="Y125" i="3"/>
  <c r="Z125" i="3"/>
  <c r="AA125" i="3"/>
  <c r="AB125" i="3"/>
  <c r="AC125" i="3"/>
  <c r="AD125" i="3"/>
  <c r="AE125" i="3"/>
  <c r="AF125" i="3"/>
  <c r="AG125" i="3"/>
  <c r="AH125" i="3"/>
  <c r="AI125" i="3"/>
  <c r="AJ125" i="3"/>
  <c r="AQ125" i="3"/>
  <c r="AR125" i="3"/>
  <c r="AS125" i="3"/>
  <c r="L126" i="3"/>
  <c r="M126" i="3"/>
  <c r="N126" i="3"/>
  <c r="O126" i="3"/>
  <c r="P126" i="3"/>
  <c r="Q126" i="3"/>
  <c r="R126" i="3"/>
  <c r="S126" i="3"/>
  <c r="T126" i="3"/>
  <c r="U126" i="3"/>
  <c r="V126" i="3"/>
  <c r="W126" i="3"/>
  <c r="X126" i="3"/>
  <c r="Y126" i="3"/>
  <c r="Z126" i="3"/>
  <c r="AA126" i="3"/>
  <c r="AB126" i="3"/>
  <c r="AC126" i="3"/>
  <c r="AD126" i="3"/>
  <c r="AE126" i="3"/>
  <c r="AF126" i="3"/>
  <c r="AG126" i="3"/>
  <c r="AH126" i="3"/>
  <c r="AI126" i="3"/>
  <c r="AJ126" i="3"/>
  <c r="AQ126" i="3"/>
  <c r="AR126" i="3"/>
  <c r="AS126" i="3"/>
  <c r="L127" i="3"/>
  <c r="M127" i="3"/>
  <c r="N127" i="3"/>
  <c r="O127" i="3"/>
  <c r="P127" i="3"/>
  <c r="Q127" i="3"/>
  <c r="R127" i="3"/>
  <c r="S127" i="3"/>
  <c r="T127" i="3"/>
  <c r="U127" i="3"/>
  <c r="V127" i="3"/>
  <c r="W127" i="3"/>
  <c r="X127" i="3"/>
  <c r="Y127" i="3"/>
  <c r="Z127" i="3"/>
  <c r="AA127" i="3"/>
  <c r="AB127" i="3"/>
  <c r="AC127" i="3"/>
  <c r="AD127" i="3"/>
  <c r="AE127" i="3"/>
  <c r="AF127" i="3"/>
  <c r="AG127" i="3"/>
  <c r="AH127" i="3"/>
  <c r="AI127" i="3"/>
  <c r="AJ127" i="3"/>
  <c r="AQ127" i="3"/>
  <c r="AR127" i="3"/>
  <c r="AS127" i="3"/>
  <c r="L128" i="3"/>
  <c r="M128" i="3"/>
  <c r="N128" i="3"/>
  <c r="O128" i="3"/>
  <c r="P128" i="3"/>
  <c r="Q128" i="3"/>
  <c r="R128" i="3"/>
  <c r="S128" i="3"/>
  <c r="T128" i="3"/>
  <c r="U128" i="3"/>
  <c r="V128" i="3"/>
  <c r="W128" i="3"/>
  <c r="X128" i="3"/>
  <c r="Y128" i="3"/>
  <c r="Z128" i="3"/>
  <c r="AA128" i="3"/>
  <c r="AB128" i="3"/>
  <c r="AC128" i="3"/>
  <c r="AD128" i="3"/>
  <c r="AE128" i="3"/>
  <c r="AF128" i="3"/>
  <c r="AG128" i="3"/>
  <c r="AH128" i="3"/>
  <c r="AI128" i="3"/>
  <c r="AJ128" i="3"/>
  <c r="AQ128" i="3"/>
  <c r="AR128" i="3"/>
  <c r="AS128" i="3"/>
  <c r="L129" i="3"/>
  <c r="M129" i="3"/>
  <c r="N129" i="3"/>
  <c r="O129" i="3"/>
  <c r="P129" i="3"/>
  <c r="Q129" i="3"/>
  <c r="R129" i="3"/>
  <c r="S129" i="3"/>
  <c r="T129" i="3"/>
  <c r="U129" i="3"/>
  <c r="V129" i="3"/>
  <c r="W129" i="3"/>
  <c r="X129" i="3"/>
  <c r="Y129" i="3"/>
  <c r="Z129" i="3"/>
  <c r="AA129" i="3"/>
  <c r="AB129" i="3"/>
  <c r="AC129" i="3"/>
  <c r="AD129" i="3"/>
  <c r="AE129" i="3"/>
  <c r="AF129" i="3"/>
  <c r="AG129" i="3"/>
  <c r="AH129" i="3"/>
  <c r="AI129" i="3"/>
  <c r="AJ129" i="3"/>
  <c r="AQ129" i="3"/>
  <c r="AR129" i="3"/>
  <c r="AS129" i="3"/>
  <c r="L130" i="3"/>
  <c r="M130" i="3"/>
  <c r="N130" i="3"/>
  <c r="O130" i="3"/>
  <c r="P130" i="3"/>
  <c r="Q130" i="3"/>
  <c r="R130" i="3"/>
  <c r="S130" i="3"/>
  <c r="T130" i="3"/>
  <c r="U130" i="3"/>
  <c r="V130" i="3"/>
  <c r="W130" i="3"/>
  <c r="X130" i="3"/>
  <c r="Y130" i="3"/>
  <c r="Z130" i="3"/>
  <c r="AA130" i="3"/>
  <c r="AB130" i="3"/>
  <c r="AC130" i="3"/>
  <c r="AD130" i="3"/>
  <c r="AE130" i="3"/>
  <c r="AF130" i="3"/>
  <c r="AG130" i="3"/>
  <c r="AH130" i="3"/>
  <c r="AI130" i="3"/>
  <c r="AJ130" i="3"/>
  <c r="AQ130" i="3"/>
  <c r="AR130" i="3"/>
  <c r="AS130" i="3"/>
  <c r="L131" i="3"/>
  <c r="M131" i="3"/>
  <c r="N131" i="3"/>
  <c r="O131" i="3"/>
  <c r="P131" i="3"/>
  <c r="Q131" i="3"/>
  <c r="R131" i="3"/>
  <c r="S131" i="3"/>
  <c r="T131" i="3"/>
  <c r="U131" i="3"/>
  <c r="V131" i="3"/>
  <c r="W131" i="3"/>
  <c r="X131" i="3"/>
  <c r="Y131" i="3"/>
  <c r="Z131" i="3"/>
  <c r="AA131" i="3"/>
  <c r="AB131" i="3"/>
  <c r="AC131" i="3"/>
  <c r="AD131" i="3"/>
  <c r="AE131" i="3"/>
  <c r="AF131" i="3"/>
  <c r="AG131" i="3"/>
  <c r="AH131" i="3"/>
  <c r="AI131" i="3"/>
  <c r="AJ131" i="3"/>
  <c r="AQ131" i="3"/>
  <c r="AR131" i="3"/>
  <c r="AS131" i="3"/>
  <c r="L132" i="3"/>
  <c r="M132" i="3"/>
  <c r="N132" i="3"/>
  <c r="O132" i="3"/>
  <c r="P132" i="3"/>
  <c r="Q132" i="3"/>
  <c r="R132" i="3"/>
  <c r="S132" i="3"/>
  <c r="T132" i="3"/>
  <c r="U132" i="3"/>
  <c r="V132" i="3"/>
  <c r="W132" i="3"/>
  <c r="X132" i="3"/>
  <c r="Y132" i="3"/>
  <c r="Z132" i="3"/>
  <c r="AA132" i="3"/>
  <c r="AB132" i="3"/>
  <c r="AC132" i="3"/>
  <c r="AD132" i="3"/>
  <c r="AE132" i="3"/>
  <c r="AF132" i="3"/>
  <c r="AG132" i="3"/>
  <c r="AH132" i="3"/>
  <c r="AI132" i="3"/>
  <c r="AJ132" i="3"/>
  <c r="AQ132" i="3"/>
  <c r="AR132" i="3"/>
  <c r="AS132" i="3"/>
  <c r="L133" i="3"/>
  <c r="M133" i="3"/>
  <c r="N133" i="3"/>
  <c r="O133" i="3"/>
  <c r="P133" i="3"/>
  <c r="Q133" i="3"/>
  <c r="R133" i="3"/>
  <c r="S133" i="3"/>
  <c r="T133" i="3"/>
  <c r="U133" i="3"/>
  <c r="V133" i="3"/>
  <c r="W133" i="3"/>
  <c r="X133" i="3"/>
  <c r="Y133" i="3"/>
  <c r="Z133" i="3"/>
  <c r="AA133" i="3"/>
  <c r="AB133" i="3"/>
  <c r="AC133" i="3"/>
  <c r="AD133" i="3"/>
  <c r="AE133" i="3"/>
  <c r="AF133" i="3"/>
  <c r="AG133" i="3"/>
  <c r="AH133" i="3"/>
  <c r="AI133" i="3"/>
  <c r="AJ133" i="3"/>
  <c r="AQ133" i="3"/>
  <c r="AR133" i="3"/>
  <c r="AS133" i="3"/>
  <c r="L134" i="3"/>
  <c r="M134" i="3"/>
  <c r="N134" i="3"/>
  <c r="O134" i="3"/>
  <c r="P134" i="3"/>
  <c r="Q134" i="3"/>
  <c r="R134" i="3"/>
  <c r="S134" i="3"/>
  <c r="T134" i="3"/>
  <c r="U134" i="3"/>
  <c r="V134" i="3"/>
  <c r="W134" i="3"/>
  <c r="X134" i="3"/>
  <c r="Y134" i="3"/>
  <c r="Z134" i="3"/>
  <c r="AA134" i="3"/>
  <c r="AB134" i="3"/>
  <c r="AC134" i="3"/>
  <c r="AD134" i="3"/>
  <c r="AE134" i="3"/>
  <c r="AF134" i="3"/>
  <c r="AG134" i="3"/>
  <c r="AH134" i="3"/>
  <c r="AI134" i="3"/>
  <c r="AJ134" i="3"/>
  <c r="AQ134" i="3"/>
  <c r="AR134" i="3"/>
  <c r="AS134" i="3"/>
  <c r="L135" i="3"/>
  <c r="M135" i="3"/>
  <c r="N135" i="3"/>
  <c r="O135" i="3"/>
  <c r="P135" i="3"/>
  <c r="Q135" i="3"/>
  <c r="R135" i="3"/>
  <c r="S135" i="3"/>
  <c r="T135" i="3"/>
  <c r="U135" i="3"/>
  <c r="V135" i="3"/>
  <c r="W135" i="3"/>
  <c r="X135" i="3"/>
  <c r="Y135" i="3"/>
  <c r="Z135" i="3"/>
  <c r="AA135" i="3"/>
  <c r="AB135" i="3"/>
  <c r="AC135" i="3"/>
  <c r="AD135" i="3"/>
  <c r="AE135" i="3"/>
  <c r="AF135" i="3"/>
  <c r="AG135" i="3"/>
  <c r="AH135" i="3"/>
  <c r="AI135" i="3"/>
  <c r="AJ135" i="3"/>
  <c r="AQ135" i="3"/>
  <c r="AR135" i="3"/>
  <c r="AS135" i="3"/>
  <c r="L136" i="3"/>
  <c r="M136" i="3"/>
  <c r="N136" i="3"/>
  <c r="O136" i="3"/>
  <c r="P136" i="3"/>
  <c r="Q136" i="3"/>
  <c r="R136" i="3"/>
  <c r="S136" i="3"/>
  <c r="T136" i="3"/>
  <c r="U136" i="3"/>
  <c r="V136" i="3"/>
  <c r="W136" i="3"/>
  <c r="X136" i="3"/>
  <c r="Y136" i="3"/>
  <c r="Z136" i="3"/>
  <c r="AA136" i="3"/>
  <c r="AB136" i="3"/>
  <c r="AC136" i="3"/>
  <c r="AD136" i="3"/>
  <c r="AE136" i="3"/>
  <c r="AF136" i="3"/>
  <c r="AG136" i="3"/>
  <c r="AH136" i="3"/>
  <c r="AI136" i="3"/>
  <c r="AJ136" i="3"/>
  <c r="AQ136" i="3"/>
  <c r="AR136" i="3"/>
  <c r="AS136" i="3"/>
  <c r="L137" i="3"/>
  <c r="M137" i="3"/>
  <c r="N137" i="3"/>
  <c r="O137" i="3"/>
  <c r="P137" i="3"/>
  <c r="Q137" i="3"/>
  <c r="R137" i="3"/>
  <c r="S137" i="3"/>
  <c r="T137" i="3"/>
  <c r="U137" i="3"/>
  <c r="V137" i="3"/>
  <c r="W137" i="3"/>
  <c r="X137" i="3"/>
  <c r="Y137" i="3"/>
  <c r="Z137" i="3"/>
  <c r="AA137" i="3"/>
  <c r="AB137" i="3"/>
  <c r="AC137" i="3"/>
  <c r="AD137" i="3"/>
  <c r="AE137" i="3"/>
  <c r="AF137" i="3"/>
  <c r="AG137" i="3"/>
  <c r="AH137" i="3"/>
  <c r="AI137" i="3"/>
  <c r="AJ137" i="3"/>
  <c r="AQ137" i="3"/>
  <c r="AR137" i="3"/>
  <c r="AS137" i="3"/>
  <c r="L138" i="3"/>
  <c r="M138" i="3"/>
  <c r="N138" i="3"/>
  <c r="O138" i="3"/>
  <c r="P138" i="3"/>
  <c r="Q138" i="3"/>
  <c r="R138" i="3"/>
  <c r="S138" i="3"/>
  <c r="T138" i="3"/>
  <c r="U138" i="3"/>
  <c r="V138" i="3"/>
  <c r="W138" i="3"/>
  <c r="X138" i="3"/>
  <c r="Y138" i="3"/>
  <c r="Z138" i="3"/>
  <c r="AA138" i="3"/>
  <c r="AB138" i="3"/>
  <c r="AC138" i="3"/>
  <c r="AD138" i="3"/>
  <c r="AE138" i="3"/>
  <c r="AF138" i="3"/>
  <c r="AG138" i="3"/>
  <c r="AH138" i="3"/>
  <c r="AI138" i="3"/>
  <c r="AJ138" i="3"/>
  <c r="AQ138" i="3"/>
  <c r="AR138" i="3"/>
  <c r="AS138" i="3"/>
  <c r="L139" i="3"/>
  <c r="M139" i="3"/>
  <c r="N139" i="3"/>
  <c r="O139" i="3"/>
  <c r="P139" i="3"/>
  <c r="Q139" i="3"/>
  <c r="R139" i="3"/>
  <c r="S139" i="3"/>
  <c r="T139" i="3"/>
  <c r="U139" i="3"/>
  <c r="V139" i="3"/>
  <c r="W139" i="3"/>
  <c r="X139" i="3"/>
  <c r="Y139" i="3"/>
  <c r="Z139" i="3"/>
  <c r="AA139" i="3"/>
  <c r="AB139" i="3"/>
  <c r="AC139" i="3"/>
  <c r="AD139" i="3"/>
  <c r="AE139" i="3"/>
  <c r="AF139" i="3"/>
  <c r="AG139" i="3"/>
  <c r="AH139" i="3"/>
  <c r="AI139" i="3"/>
  <c r="AJ139" i="3"/>
  <c r="AQ139" i="3"/>
  <c r="AR139" i="3"/>
  <c r="AS139" i="3"/>
  <c r="L140" i="3"/>
  <c r="M140" i="3"/>
  <c r="N140" i="3"/>
  <c r="O140" i="3"/>
  <c r="P140" i="3"/>
  <c r="Q140" i="3"/>
  <c r="R140" i="3"/>
  <c r="S140" i="3"/>
  <c r="T140" i="3"/>
  <c r="U140" i="3"/>
  <c r="V140" i="3"/>
  <c r="W140" i="3"/>
  <c r="X140" i="3"/>
  <c r="Y140" i="3"/>
  <c r="Z140" i="3"/>
  <c r="AA140" i="3"/>
  <c r="AB140" i="3"/>
  <c r="AC140" i="3"/>
  <c r="AD140" i="3"/>
  <c r="AE140" i="3"/>
  <c r="AF140" i="3"/>
  <c r="AG140" i="3"/>
  <c r="AH140" i="3"/>
  <c r="AI140" i="3"/>
  <c r="AJ140" i="3"/>
  <c r="AQ140" i="3"/>
  <c r="AR140" i="3"/>
  <c r="AS140" i="3"/>
  <c r="L141" i="3"/>
  <c r="M141" i="3"/>
  <c r="N141" i="3"/>
  <c r="O141" i="3"/>
  <c r="P141" i="3"/>
  <c r="Q141" i="3"/>
  <c r="R141" i="3"/>
  <c r="S141" i="3"/>
  <c r="T141" i="3"/>
  <c r="U141" i="3"/>
  <c r="V141" i="3"/>
  <c r="W141" i="3"/>
  <c r="X141" i="3"/>
  <c r="Y141" i="3"/>
  <c r="Z141" i="3"/>
  <c r="AA141" i="3"/>
  <c r="AB141" i="3"/>
  <c r="AC141" i="3"/>
  <c r="AD141" i="3"/>
  <c r="AE141" i="3"/>
  <c r="AF141" i="3"/>
  <c r="AG141" i="3"/>
  <c r="AH141" i="3"/>
  <c r="AI141" i="3"/>
  <c r="AJ141" i="3"/>
  <c r="AQ141" i="3"/>
  <c r="AR141" i="3"/>
  <c r="AS141" i="3"/>
  <c r="L142" i="3"/>
  <c r="M142" i="3"/>
  <c r="N142" i="3"/>
  <c r="O142" i="3"/>
  <c r="P142" i="3"/>
  <c r="Q142" i="3"/>
  <c r="R142" i="3"/>
  <c r="S142" i="3"/>
  <c r="T142" i="3"/>
  <c r="U142" i="3"/>
  <c r="V142" i="3"/>
  <c r="W142" i="3"/>
  <c r="X142" i="3"/>
  <c r="Y142" i="3"/>
  <c r="Z142" i="3"/>
  <c r="AA142" i="3"/>
  <c r="AB142" i="3"/>
  <c r="AC142" i="3"/>
  <c r="AD142" i="3"/>
  <c r="AE142" i="3"/>
  <c r="AF142" i="3"/>
  <c r="AG142" i="3"/>
  <c r="AH142" i="3"/>
  <c r="AI142" i="3"/>
  <c r="AJ142" i="3"/>
  <c r="AQ142" i="3"/>
  <c r="AR142" i="3"/>
  <c r="AS142" i="3"/>
  <c r="L143" i="3"/>
  <c r="M143" i="3"/>
  <c r="N143" i="3"/>
  <c r="O143" i="3"/>
  <c r="P143" i="3"/>
  <c r="Q143" i="3"/>
  <c r="R143" i="3"/>
  <c r="S143" i="3"/>
  <c r="T143" i="3"/>
  <c r="U143" i="3"/>
  <c r="V143" i="3"/>
  <c r="W143" i="3"/>
  <c r="X143" i="3"/>
  <c r="Y143" i="3"/>
  <c r="Z143" i="3"/>
  <c r="AA143" i="3"/>
  <c r="AB143" i="3"/>
  <c r="AC143" i="3"/>
  <c r="AD143" i="3"/>
  <c r="AE143" i="3"/>
  <c r="AF143" i="3"/>
  <c r="AG143" i="3"/>
  <c r="AH143" i="3"/>
  <c r="AI143" i="3"/>
  <c r="AJ143" i="3"/>
  <c r="AQ143" i="3"/>
  <c r="AR143" i="3"/>
  <c r="AS143" i="3"/>
  <c r="L144" i="3"/>
  <c r="M144" i="3"/>
  <c r="N144" i="3"/>
  <c r="O144" i="3"/>
  <c r="P144" i="3"/>
  <c r="Q144" i="3"/>
  <c r="R144" i="3"/>
  <c r="S144" i="3"/>
  <c r="T144" i="3"/>
  <c r="U144" i="3"/>
  <c r="V144" i="3"/>
  <c r="W144" i="3"/>
  <c r="X144" i="3"/>
  <c r="Y144" i="3"/>
  <c r="Z144" i="3"/>
  <c r="AA144" i="3"/>
  <c r="AB144" i="3"/>
  <c r="AC144" i="3"/>
  <c r="AD144" i="3"/>
  <c r="AE144" i="3"/>
  <c r="AF144" i="3"/>
  <c r="AG144" i="3"/>
  <c r="AH144" i="3"/>
  <c r="AI144" i="3"/>
  <c r="AJ144" i="3"/>
  <c r="AQ144" i="3"/>
  <c r="AR144" i="3"/>
  <c r="AS144" i="3"/>
  <c r="L145" i="3"/>
  <c r="M145" i="3"/>
  <c r="N145" i="3"/>
  <c r="O145" i="3"/>
  <c r="P145" i="3"/>
  <c r="Q145" i="3"/>
  <c r="R145" i="3"/>
  <c r="S145" i="3"/>
  <c r="T145" i="3"/>
  <c r="U145" i="3"/>
  <c r="V145" i="3"/>
  <c r="W145" i="3"/>
  <c r="X145" i="3"/>
  <c r="Y145" i="3"/>
  <c r="Z145" i="3"/>
  <c r="AA145" i="3"/>
  <c r="AB145" i="3"/>
  <c r="AC145" i="3"/>
  <c r="AD145" i="3"/>
  <c r="AE145" i="3"/>
  <c r="AF145" i="3"/>
  <c r="AG145" i="3"/>
  <c r="AH145" i="3"/>
  <c r="AI145" i="3"/>
  <c r="AJ145" i="3"/>
  <c r="AQ145" i="3"/>
  <c r="AR145" i="3"/>
  <c r="AS145" i="3"/>
  <c r="L146" i="3"/>
  <c r="M146" i="3"/>
  <c r="N146" i="3"/>
  <c r="O146" i="3"/>
  <c r="P146" i="3"/>
  <c r="Q146" i="3"/>
  <c r="R146" i="3"/>
  <c r="S146" i="3"/>
  <c r="T146" i="3"/>
  <c r="U146" i="3"/>
  <c r="V146" i="3"/>
  <c r="W146" i="3"/>
  <c r="X146" i="3"/>
  <c r="Y146" i="3"/>
  <c r="Z146" i="3"/>
  <c r="AA146" i="3"/>
  <c r="AB146" i="3"/>
  <c r="AC146" i="3"/>
  <c r="AD146" i="3"/>
  <c r="AE146" i="3"/>
  <c r="AF146" i="3"/>
  <c r="AG146" i="3"/>
  <c r="AH146" i="3"/>
  <c r="AI146" i="3"/>
  <c r="AJ146" i="3"/>
  <c r="AQ146" i="3"/>
  <c r="AR146" i="3"/>
  <c r="AS146" i="3"/>
  <c r="L147" i="3"/>
  <c r="M147" i="3"/>
  <c r="N147" i="3"/>
  <c r="O147" i="3"/>
  <c r="P147" i="3"/>
  <c r="Q147" i="3"/>
  <c r="R147" i="3"/>
  <c r="S147" i="3"/>
  <c r="T147" i="3"/>
  <c r="U147" i="3"/>
  <c r="V147" i="3"/>
  <c r="W147" i="3"/>
  <c r="X147" i="3"/>
  <c r="Y147" i="3"/>
  <c r="Z147" i="3"/>
  <c r="AA147" i="3"/>
  <c r="AB147" i="3"/>
  <c r="AC147" i="3"/>
  <c r="AD147" i="3"/>
  <c r="AE147" i="3"/>
  <c r="AF147" i="3"/>
  <c r="AG147" i="3"/>
  <c r="AH147" i="3"/>
  <c r="AI147" i="3"/>
  <c r="AJ147" i="3"/>
  <c r="AQ147" i="3"/>
  <c r="AR147" i="3"/>
  <c r="AS147" i="3"/>
  <c r="L148" i="3"/>
  <c r="M148" i="3"/>
  <c r="N148" i="3"/>
  <c r="O148" i="3"/>
  <c r="P148" i="3"/>
  <c r="Q148" i="3"/>
  <c r="R148" i="3"/>
  <c r="S148" i="3"/>
  <c r="T148" i="3"/>
  <c r="U148" i="3"/>
  <c r="V148" i="3"/>
  <c r="W148" i="3"/>
  <c r="X148" i="3"/>
  <c r="Y148" i="3"/>
  <c r="Z148" i="3"/>
  <c r="AA148" i="3"/>
  <c r="AB148" i="3"/>
  <c r="AC148" i="3"/>
  <c r="AD148" i="3"/>
  <c r="AE148" i="3"/>
  <c r="AF148" i="3"/>
  <c r="AG148" i="3"/>
  <c r="AH148" i="3"/>
  <c r="AI148" i="3"/>
  <c r="AJ148" i="3"/>
  <c r="AQ148" i="3"/>
  <c r="AR148" i="3"/>
  <c r="AS148" i="3"/>
  <c r="L149" i="3"/>
  <c r="M149" i="3"/>
  <c r="N149" i="3"/>
  <c r="O149" i="3"/>
  <c r="P149" i="3"/>
  <c r="Q149" i="3"/>
  <c r="R149" i="3"/>
  <c r="S149" i="3"/>
  <c r="T149" i="3"/>
  <c r="U149" i="3"/>
  <c r="V149" i="3"/>
  <c r="W149" i="3"/>
  <c r="X149" i="3"/>
  <c r="Y149" i="3"/>
  <c r="Z149" i="3"/>
  <c r="AA149" i="3"/>
  <c r="AB149" i="3"/>
  <c r="AC149" i="3"/>
  <c r="AD149" i="3"/>
  <c r="AE149" i="3"/>
  <c r="AF149" i="3"/>
  <c r="AG149" i="3"/>
  <c r="AH149" i="3"/>
  <c r="AI149" i="3"/>
  <c r="AJ149" i="3"/>
  <c r="AQ149" i="3"/>
  <c r="AR149" i="3"/>
  <c r="AS149" i="3"/>
  <c r="L150" i="3"/>
  <c r="M150" i="3"/>
  <c r="N150" i="3"/>
  <c r="O150" i="3"/>
  <c r="P150" i="3"/>
  <c r="Q150" i="3"/>
  <c r="R150" i="3"/>
  <c r="S150" i="3"/>
  <c r="T150" i="3"/>
  <c r="U150" i="3"/>
  <c r="V150" i="3"/>
  <c r="W150" i="3"/>
  <c r="X150" i="3"/>
  <c r="Y150" i="3"/>
  <c r="Z150" i="3"/>
  <c r="AA150" i="3"/>
  <c r="AB150" i="3"/>
  <c r="AC150" i="3"/>
  <c r="AD150" i="3"/>
  <c r="AE150" i="3"/>
  <c r="AF150" i="3"/>
  <c r="AG150" i="3"/>
  <c r="AH150" i="3"/>
  <c r="AI150" i="3"/>
  <c r="AJ150" i="3"/>
  <c r="AQ150" i="3"/>
  <c r="AR150" i="3"/>
  <c r="AS150" i="3"/>
  <c r="L151" i="3"/>
  <c r="M151" i="3"/>
  <c r="N151" i="3"/>
  <c r="O151" i="3"/>
  <c r="P151" i="3"/>
  <c r="Q151" i="3"/>
  <c r="R151" i="3"/>
  <c r="S151" i="3"/>
  <c r="T151" i="3"/>
  <c r="U151" i="3"/>
  <c r="V151" i="3"/>
  <c r="W151" i="3"/>
  <c r="X151" i="3"/>
  <c r="Y151" i="3"/>
  <c r="Z151" i="3"/>
  <c r="AA151" i="3"/>
  <c r="AB151" i="3"/>
  <c r="AC151" i="3"/>
  <c r="AD151" i="3"/>
  <c r="AE151" i="3"/>
  <c r="AF151" i="3"/>
  <c r="AG151" i="3"/>
  <c r="AH151" i="3"/>
  <c r="AI151" i="3"/>
  <c r="AJ151" i="3"/>
  <c r="AQ151" i="3"/>
  <c r="AR151" i="3"/>
  <c r="AS151" i="3"/>
  <c r="L152" i="3"/>
  <c r="M152" i="3"/>
  <c r="N152" i="3"/>
  <c r="O152" i="3"/>
  <c r="P152" i="3"/>
  <c r="Q152" i="3"/>
  <c r="R152" i="3"/>
  <c r="S152" i="3"/>
  <c r="T152" i="3"/>
  <c r="U152" i="3"/>
  <c r="V152" i="3"/>
  <c r="W152" i="3"/>
  <c r="X152" i="3"/>
  <c r="Y152" i="3"/>
  <c r="Z152" i="3"/>
  <c r="AA152" i="3"/>
  <c r="AB152" i="3"/>
  <c r="AC152" i="3"/>
  <c r="AD152" i="3"/>
  <c r="AE152" i="3"/>
  <c r="AF152" i="3"/>
  <c r="AG152" i="3"/>
  <c r="AH152" i="3"/>
  <c r="AI152" i="3"/>
  <c r="AJ152" i="3"/>
  <c r="AQ152" i="3"/>
  <c r="AR152" i="3"/>
  <c r="AS152" i="3"/>
  <c r="L153" i="3"/>
  <c r="M153" i="3"/>
  <c r="N153" i="3"/>
  <c r="O153" i="3"/>
  <c r="P153" i="3"/>
  <c r="Q153" i="3"/>
  <c r="R153" i="3"/>
  <c r="S153" i="3"/>
  <c r="T153" i="3"/>
  <c r="U153" i="3"/>
  <c r="V153" i="3"/>
  <c r="W153" i="3"/>
  <c r="X153" i="3"/>
  <c r="Y153" i="3"/>
  <c r="Z153" i="3"/>
  <c r="AA153" i="3"/>
  <c r="AB153" i="3"/>
  <c r="AC153" i="3"/>
  <c r="AD153" i="3"/>
  <c r="AE153" i="3"/>
  <c r="AF153" i="3"/>
  <c r="AG153" i="3"/>
  <c r="AH153" i="3"/>
  <c r="AI153" i="3"/>
  <c r="AJ153" i="3"/>
  <c r="AQ153" i="3"/>
  <c r="AR153" i="3"/>
  <c r="AS153" i="3"/>
  <c r="L154" i="3"/>
  <c r="M154" i="3"/>
  <c r="N154" i="3"/>
  <c r="O154" i="3"/>
  <c r="P154" i="3"/>
  <c r="Q154" i="3"/>
  <c r="R154" i="3"/>
  <c r="S154" i="3"/>
  <c r="T154" i="3"/>
  <c r="U154" i="3"/>
  <c r="V154" i="3"/>
  <c r="W154" i="3"/>
  <c r="X154" i="3"/>
  <c r="Y154" i="3"/>
  <c r="Z154" i="3"/>
  <c r="AA154" i="3"/>
  <c r="AB154" i="3"/>
  <c r="AC154" i="3"/>
  <c r="AD154" i="3"/>
  <c r="AE154" i="3"/>
  <c r="AF154" i="3"/>
  <c r="AG154" i="3"/>
  <c r="AH154" i="3"/>
  <c r="AI154" i="3"/>
  <c r="AJ154" i="3"/>
  <c r="AQ154" i="3"/>
  <c r="AR154" i="3"/>
  <c r="AS154" i="3"/>
  <c r="L155" i="3"/>
  <c r="M155" i="3"/>
  <c r="N155" i="3"/>
  <c r="O155" i="3"/>
  <c r="P155" i="3"/>
  <c r="Q155" i="3"/>
  <c r="R155" i="3"/>
  <c r="S155" i="3"/>
  <c r="T155" i="3"/>
  <c r="U155" i="3"/>
  <c r="V155" i="3"/>
  <c r="W155" i="3"/>
  <c r="X155" i="3"/>
  <c r="Y155" i="3"/>
  <c r="Z155" i="3"/>
  <c r="AA155" i="3"/>
  <c r="AB155" i="3"/>
  <c r="AC155" i="3"/>
  <c r="AD155" i="3"/>
  <c r="AE155" i="3"/>
  <c r="AF155" i="3"/>
  <c r="AG155" i="3"/>
  <c r="AH155" i="3"/>
  <c r="AI155" i="3"/>
  <c r="AJ155" i="3"/>
  <c r="AQ155" i="3"/>
  <c r="AR155" i="3"/>
  <c r="AS155" i="3"/>
  <c r="L156" i="3"/>
  <c r="M156" i="3"/>
  <c r="N156" i="3"/>
  <c r="O156" i="3"/>
  <c r="P156" i="3"/>
  <c r="Q156" i="3"/>
  <c r="R156" i="3"/>
  <c r="S156" i="3"/>
  <c r="T156" i="3"/>
  <c r="U156" i="3"/>
  <c r="V156" i="3"/>
  <c r="W156" i="3"/>
  <c r="X156" i="3"/>
  <c r="Y156" i="3"/>
  <c r="Z156" i="3"/>
  <c r="AA156" i="3"/>
  <c r="AB156" i="3"/>
  <c r="AC156" i="3"/>
  <c r="AD156" i="3"/>
  <c r="AE156" i="3"/>
  <c r="AF156" i="3"/>
  <c r="AG156" i="3"/>
  <c r="AH156" i="3"/>
  <c r="AI156" i="3"/>
  <c r="AJ156" i="3"/>
  <c r="AQ156" i="3"/>
  <c r="AR156" i="3"/>
  <c r="AS156" i="3"/>
  <c r="L157" i="3"/>
  <c r="M157" i="3"/>
  <c r="N157" i="3"/>
  <c r="O157" i="3"/>
  <c r="P157" i="3"/>
  <c r="Q157" i="3"/>
  <c r="R157" i="3"/>
  <c r="S157" i="3"/>
  <c r="T157" i="3"/>
  <c r="U157" i="3"/>
  <c r="V157" i="3"/>
  <c r="W157" i="3"/>
  <c r="X157" i="3"/>
  <c r="Y157" i="3"/>
  <c r="Z157" i="3"/>
  <c r="AA157" i="3"/>
  <c r="AB157" i="3"/>
  <c r="AC157" i="3"/>
  <c r="AD157" i="3"/>
  <c r="AE157" i="3"/>
  <c r="AF157" i="3"/>
  <c r="AG157" i="3"/>
  <c r="AH157" i="3"/>
  <c r="AI157" i="3"/>
  <c r="AJ157" i="3"/>
  <c r="AQ157" i="3"/>
  <c r="AR157" i="3"/>
  <c r="AS157" i="3"/>
  <c r="L158" i="3"/>
  <c r="M158" i="3"/>
  <c r="N158" i="3"/>
  <c r="O158" i="3"/>
  <c r="P158" i="3"/>
  <c r="Q158" i="3"/>
  <c r="R158" i="3"/>
  <c r="S158" i="3"/>
  <c r="T158" i="3"/>
  <c r="U158" i="3"/>
  <c r="V158" i="3"/>
  <c r="W158" i="3"/>
  <c r="X158" i="3"/>
  <c r="Y158" i="3"/>
  <c r="Z158" i="3"/>
  <c r="AA158" i="3"/>
  <c r="AB158" i="3"/>
  <c r="AC158" i="3"/>
  <c r="AD158" i="3"/>
  <c r="AE158" i="3"/>
  <c r="AF158" i="3"/>
  <c r="AG158" i="3"/>
  <c r="AH158" i="3"/>
  <c r="AI158" i="3"/>
  <c r="AJ158" i="3"/>
  <c r="AQ158" i="3"/>
  <c r="AR158" i="3"/>
  <c r="AS158" i="3"/>
  <c r="L159" i="3"/>
  <c r="M159" i="3"/>
  <c r="N159" i="3"/>
  <c r="O159" i="3"/>
  <c r="P159" i="3"/>
  <c r="Q159" i="3"/>
  <c r="R159" i="3"/>
  <c r="S159" i="3"/>
  <c r="T159" i="3"/>
  <c r="U159" i="3"/>
  <c r="V159" i="3"/>
  <c r="W159" i="3"/>
  <c r="X159" i="3"/>
  <c r="Y159" i="3"/>
  <c r="Z159" i="3"/>
  <c r="AA159" i="3"/>
  <c r="AB159" i="3"/>
  <c r="AC159" i="3"/>
  <c r="AD159" i="3"/>
  <c r="AE159" i="3"/>
  <c r="AF159" i="3"/>
  <c r="AG159" i="3"/>
  <c r="AH159" i="3"/>
  <c r="AI159" i="3"/>
  <c r="AJ159" i="3"/>
  <c r="AQ159" i="3"/>
  <c r="AR159" i="3"/>
  <c r="AS159" i="3"/>
  <c r="L160" i="3"/>
  <c r="M160" i="3"/>
  <c r="N160" i="3"/>
  <c r="O160" i="3"/>
  <c r="P160" i="3"/>
  <c r="Q160" i="3"/>
  <c r="R160" i="3"/>
  <c r="S160" i="3"/>
  <c r="T160" i="3"/>
  <c r="U160" i="3"/>
  <c r="V160" i="3"/>
  <c r="W160" i="3"/>
  <c r="X160" i="3"/>
  <c r="Y160" i="3"/>
  <c r="Z160" i="3"/>
  <c r="AA160" i="3"/>
  <c r="AB160" i="3"/>
  <c r="AC160" i="3"/>
  <c r="AD160" i="3"/>
  <c r="AE160" i="3"/>
  <c r="AF160" i="3"/>
  <c r="AG160" i="3"/>
  <c r="AH160" i="3"/>
  <c r="AI160" i="3"/>
  <c r="AJ160" i="3"/>
  <c r="AQ160" i="3"/>
  <c r="AR160" i="3"/>
  <c r="AS160" i="3"/>
  <c r="L161" i="3"/>
  <c r="M161" i="3"/>
  <c r="N161" i="3"/>
  <c r="O161" i="3"/>
  <c r="P161" i="3"/>
  <c r="Q161" i="3"/>
  <c r="R161" i="3"/>
  <c r="S161" i="3"/>
  <c r="T161" i="3"/>
  <c r="U161" i="3"/>
  <c r="V161" i="3"/>
  <c r="W161" i="3"/>
  <c r="X161" i="3"/>
  <c r="Y161" i="3"/>
  <c r="Z161" i="3"/>
  <c r="AA161" i="3"/>
  <c r="AB161" i="3"/>
  <c r="AC161" i="3"/>
  <c r="AD161" i="3"/>
  <c r="AE161" i="3"/>
  <c r="AF161" i="3"/>
  <c r="AG161" i="3"/>
  <c r="AH161" i="3"/>
  <c r="AI161" i="3"/>
  <c r="AJ161" i="3"/>
  <c r="AQ161" i="3"/>
  <c r="AR161" i="3"/>
  <c r="AS161" i="3"/>
  <c r="L162" i="3"/>
  <c r="M162" i="3"/>
  <c r="N162" i="3"/>
  <c r="O162" i="3"/>
  <c r="P162" i="3"/>
  <c r="Q162" i="3"/>
  <c r="R162" i="3"/>
  <c r="S162" i="3"/>
  <c r="T162" i="3"/>
  <c r="U162" i="3"/>
  <c r="V162" i="3"/>
  <c r="W162" i="3"/>
  <c r="X162" i="3"/>
  <c r="Y162" i="3"/>
  <c r="Z162" i="3"/>
  <c r="AA162" i="3"/>
  <c r="AB162" i="3"/>
  <c r="AC162" i="3"/>
  <c r="AD162" i="3"/>
  <c r="AE162" i="3"/>
  <c r="AF162" i="3"/>
  <c r="AG162" i="3"/>
  <c r="AH162" i="3"/>
  <c r="AI162" i="3"/>
  <c r="AJ162" i="3"/>
  <c r="AQ162" i="3"/>
  <c r="AR162" i="3"/>
  <c r="AS162" i="3"/>
  <c r="L163" i="3"/>
  <c r="M163" i="3"/>
  <c r="N163" i="3"/>
  <c r="O163" i="3"/>
  <c r="P163" i="3"/>
  <c r="Q163" i="3"/>
  <c r="R163" i="3"/>
  <c r="S163" i="3"/>
  <c r="T163" i="3"/>
  <c r="U163" i="3"/>
  <c r="V163" i="3"/>
  <c r="W163" i="3"/>
  <c r="X163" i="3"/>
  <c r="Y163" i="3"/>
  <c r="Z163" i="3"/>
  <c r="AA163" i="3"/>
  <c r="AB163" i="3"/>
  <c r="AC163" i="3"/>
  <c r="AD163" i="3"/>
  <c r="AE163" i="3"/>
  <c r="AF163" i="3"/>
  <c r="AG163" i="3"/>
  <c r="AH163" i="3"/>
  <c r="AI163" i="3"/>
  <c r="AJ163" i="3"/>
  <c r="AQ163" i="3"/>
  <c r="AR163" i="3"/>
  <c r="AS163" i="3"/>
  <c r="L164" i="3"/>
  <c r="M164" i="3"/>
  <c r="N164" i="3"/>
  <c r="O164" i="3"/>
  <c r="P164" i="3"/>
  <c r="Q164" i="3"/>
  <c r="R164" i="3"/>
  <c r="S164" i="3"/>
  <c r="T164" i="3"/>
  <c r="U164" i="3"/>
  <c r="V164" i="3"/>
  <c r="W164" i="3"/>
  <c r="X164" i="3"/>
  <c r="Y164" i="3"/>
  <c r="Z164" i="3"/>
  <c r="AA164" i="3"/>
  <c r="AB164" i="3"/>
  <c r="AC164" i="3"/>
  <c r="AD164" i="3"/>
  <c r="AE164" i="3"/>
  <c r="AF164" i="3"/>
  <c r="AG164" i="3"/>
  <c r="AH164" i="3"/>
  <c r="AI164" i="3"/>
  <c r="AJ164" i="3"/>
  <c r="AQ164" i="3"/>
  <c r="AR164" i="3"/>
  <c r="AS164" i="3"/>
  <c r="L165" i="3"/>
  <c r="M165" i="3"/>
  <c r="N165" i="3"/>
  <c r="O165" i="3"/>
  <c r="P165" i="3"/>
  <c r="Q165" i="3"/>
  <c r="R165" i="3"/>
  <c r="S165" i="3"/>
  <c r="T165" i="3"/>
  <c r="U165" i="3"/>
  <c r="V165" i="3"/>
  <c r="W165" i="3"/>
  <c r="X165" i="3"/>
  <c r="Y165" i="3"/>
  <c r="Z165" i="3"/>
  <c r="AA165" i="3"/>
  <c r="AB165" i="3"/>
  <c r="AC165" i="3"/>
  <c r="AD165" i="3"/>
  <c r="AE165" i="3"/>
  <c r="AF165" i="3"/>
  <c r="AG165" i="3"/>
  <c r="AH165" i="3"/>
  <c r="AI165" i="3"/>
  <c r="AJ165" i="3"/>
  <c r="AQ165" i="3"/>
  <c r="AR165" i="3"/>
  <c r="AS165" i="3"/>
  <c r="L166" i="3"/>
  <c r="M166" i="3"/>
  <c r="N166" i="3"/>
  <c r="O166" i="3"/>
  <c r="P166" i="3"/>
  <c r="Q166" i="3"/>
  <c r="R166" i="3"/>
  <c r="S166" i="3"/>
  <c r="T166" i="3"/>
  <c r="U166" i="3"/>
  <c r="V166" i="3"/>
  <c r="W166" i="3"/>
  <c r="X166" i="3"/>
  <c r="Y166" i="3"/>
  <c r="Z166" i="3"/>
  <c r="AA166" i="3"/>
  <c r="AB166" i="3"/>
  <c r="AC166" i="3"/>
  <c r="AD166" i="3"/>
  <c r="AE166" i="3"/>
  <c r="AF166" i="3"/>
  <c r="AG166" i="3"/>
  <c r="AH166" i="3"/>
  <c r="AI166" i="3"/>
  <c r="AJ166" i="3"/>
  <c r="AQ166" i="3"/>
  <c r="AR166" i="3"/>
  <c r="AS166" i="3"/>
  <c r="L167" i="3"/>
  <c r="M167" i="3"/>
  <c r="N167" i="3"/>
  <c r="O167" i="3"/>
  <c r="P167" i="3"/>
  <c r="Q167" i="3"/>
  <c r="R167" i="3"/>
  <c r="S167" i="3"/>
  <c r="T167" i="3"/>
  <c r="U167" i="3"/>
  <c r="V167" i="3"/>
  <c r="W167" i="3"/>
  <c r="X167" i="3"/>
  <c r="Y167" i="3"/>
  <c r="Z167" i="3"/>
  <c r="AA167" i="3"/>
  <c r="AB167" i="3"/>
  <c r="AC167" i="3"/>
  <c r="AD167" i="3"/>
  <c r="AE167" i="3"/>
  <c r="AF167" i="3"/>
  <c r="AG167" i="3"/>
  <c r="AH167" i="3"/>
  <c r="AI167" i="3"/>
  <c r="AJ167" i="3"/>
  <c r="AQ167" i="3"/>
  <c r="AR167" i="3"/>
  <c r="AS167" i="3"/>
  <c r="L168" i="3"/>
  <c r="M168" i="3"/>
  <c r="N168" i="3"/>
  <c r="O168" i="3"/>
  <c r="P168" i="3"/>
  <c r="Q168" i="3"/>
  <c r="R168" i="3"/>
  <c r="S168" i="3"/>
  <c r="T168" i="3"/>
  <c r="U168" i="3"/>
  <c r="V168" i="3"/>
  <c r="W168" i="3"/>
  <c r="X168" i="3"/>
  <c r="Y168" i="3"/>
  <c r="Z168" i="3"/>
  <c r="AA168" i="3"/>
  <c r="AB168" i="3"/>
  <c r="AC168" i="3"/>
  <c r="AD168" i="3"/>
  <c r="AE168" i="3"/>
  <c r="AF168" i="3"/>
  <c r="AG168" i="3"/>
  <c r="AH168" i="3"/>
  <c r="AI168" i="3"/>
  <c r="AJ168" i="3"/>
  <c r="AQ168" i="3"/>
  <c r="AR168" i="3"/>
  <c r="AS168" i="3"/>
  <c r="L169" i="3"/>
  <c r="M169" i="3"/>
  <c r="N169" i="3"/>
  <c r="O169" i="3"/>
  <c r="P169" i="3"/>
  <c r="Q169" i="3"/>
  <c r="R169" i="3"/>
  <c r="S169" i="3"/>
  <c r="T169" i="3"/>
  <c r="U169" i="3"/>
  <c r="V169" i="3"/>
  <c r="W169" i="3"/>
  <c r="X169" i="3"/>
  <c r="Y169" i="3"/>
  <c r="Z169" i="3"/>
  <c r="AA169" i="3"/>
  <c r="AB169" i="3"/>
  <c r="AC169" i="3"/>
  <c r="AD169" i="3"/>
  <c r="AE169" i="3"/>
  <c r="AF169" i="3"/>
  <c r="AG169" i="3"/>
  <c r="AH169" i="3"/>
  <c r="AI169" i="3"/>
  <c r="AJ169" i="3"/>
  <c r="AQ169" i="3"/>
  <c r="AR169" i="3"/>
  <c r="AS169" i="3"/>
  <c r="L170" i="3"/>
  <c r="M170" i="3"/>
  <c r="N170" i="3"/>
  <c r="O170" i="3"/>
  <c r="P170" i="3"/>
  <c r="Q170" i="3"/>
  <c r="R170" i="3"/>
  <c r="S170" i="3"/>
  <c r="T170" i="3"/>
  <c r="U170" i="3"/>
  <c r="V170" i="3"/>
  <c r="W170" i="3"/>
  <c r="X170" i="3"/>
  <c r="Y170" i="3"/>
  <c r="Z170" i="3"/>
  <c r="AA170" i="3"/>
  <c r="AB170" i="3"/>
  <c r="AC170" i="3"/>
  <c r="AD170" i="3"/>
  <c r="AE170" i="3"/>
  <c r="AF170" i="3"/>
  <c r="AG170" i="3"/>
  <c r="AH170" i="3"/>
  <c r="AI170" i="3"/>
  <c r="AJ170" i="3"/>
  <c r="AQ170" i="3"/>
  <c r="AR170" i="3"/>
  <c r="AS170" i="3"/>
  <c r="L171" i="3"/>
  <c r="M171" i="3"/>
  <c r="N171" i="3"/>
  <c r="O171" i="3"/>
  <c r="P171" i="3"/>
  <c r="Q171" i="3"/>
  <c r="R171" i="3"/>
  <c r="S171" i="3"/>
  <c r="T171" i="3"/>
  <c r="U171" i="3"/>
  <c r="V171" i="3"/>
  <c r="W171" i="3"/>
  <c r="X171" i="3"/>
  <c r="Y171" i="3"/>
  <c r="Z171" i="3"/>
  <c r="AA171" i="3"/>
  <c r="AB171" i="3"/>
  <c r="AC171" i="3"/>
  <c r="AD171" i="3"/>
  <c r="AE171" i="3"/>
  <c r="AF171" i="3"/>
  <c r="AG171" i="3"/>
  <c r="AH171" i="3"/>
  <c r="AI171" i="3"/>
  <c r="AJ171" i="3"/>
  <c r="AQ171" i="3"/>
  <c r="AR171" i="3"/>
  <c r="AS171" i="3"/>
  <c r="L172" i="3"/>
  <c r="M172" i="3"/>
  <c r="N172" i="3"/>
  <c r="O172" i="3"/>
  <c r="P172" i="3"/>
  <c r="Q172" i="3"/>
  <c r="R172" i="3"/>
  <c r="S172" i="3"/>
  <c r="T172" i="3"/>
  <c r="U172" i="3"/>
  <c r="V172" i="3"/>
  <c r="W172" i="3"/>
  <c r="X172" i="3"/>
  <c r="Y172" i="3"/>
  <c r="Z172" i="3"/>
  <c r="AA172" i="3"/>
  <c r="AB172" i="3"/>
  <c r="AC172" i="3"/>
  <c r="AD172" i="3"/>
  <c r="AE172" i="3"/>
  <c r="AF172" i="3"/>
  <c r="AG172" i="3"/>
  <c r="AH172" i="3"/>
  <c r="AI172" i="3"/>
  <c r="AJ172" i="3"/>
  <c r="AQ172" i="3"/>
  <c r="AR172" i="3"/>
  <c r="AS172" i="3"/>
  <c r="L173" i="3"/>
  <c r="M173" i="3"/>
  <c r="N173" i="3"/>
  <c r="O173" i="3"/>
  <c r="P173" i="3"/>
  <c r="Q173" i="3"/>
  <c r="R173" i="3"/>
  <c r="S173" i="3"/>
  <c r="T173" i="3"/>
  <c r="U173" i="3"/>
  <c r="V173" i="3"/>
  <c r="W173" i="3"/>
  <c r="X173" i="3"/>
  <c r="Y173" i="3"/>
  <c r="Z173" i="3"/>
  <c r="AA173" i="3"/>
  <c r="AB173" i="3"/>
  <c r="AC173" i="3"/>
  <c r="AD173" i="3"/>
  <c r="AE173" i="3"/>
  <c r="AF173" i="3"/>
  <c r="AG173" i="3"/>
  <c r="AH173" i="3"/>
  <c r="AI173" i="3"/>
  <c r="AJ173" i="3"/>
  <c r="AQ173" i="3"/>
  <c r="AR173" i="3"/>
  <c r="AS173" i="3"/>
  <c r="L174" i="3"/>
  <c r="M174" i="3"/>
  <c r="N174" i="3"/>
  <c r="O174" i="3"/>
  <c r="P174" i="3"/>
  <c r="Q174" i="3"/>
  <c r="R174" i="3"/>
  <c r="S174" i="3"/>
  <c r="T174" i="3"/>
  <c r="U174" i="3"/>
  <c r="V174" i="3"/>
  <c r="W174" i="3"/>
  <c r="X174" i="3"/>
  <c r="Y174" i="3"/>
  <c r="Z174" i="3"/>
  <c r="AA174" i="3"/>
  <c r="AB174" i="3"/>
  <c r="AC174" i="3"/>
  <c r="AD174" i="3"/>
  <c r="AE174" i="3"/>
  <c r="AF174" i="3"/>
  <c r="AG174" i="3"/>
  <c r="AH174" i="3"/>
  <c r="AI174" i="3"/>
  <c r="AJ174" i="3"/>
  <c r="AQ174" i="3"/>
  <c r="AR174" i="3"/>
  <c r="AS174" i="3"/>
  <c r="L175" i="3"/>
  <c r="M175" i="3"/>
  <c r="N175" i="3"/>
  <c r="O175" i="3"/>
  <c r="P175" i="3"/>
  <c r="Q175" i="3"/>
  <c r="R175" i="3"/>
  <c r="S175" i="3"/>
  <c r="T175" i="3"/>
  <c r="U175" i="3"/>
  <c r="V175" i="3"/>
  <c r="W175" i="3"/>
  <c r="X175" i="3"/>
  <c r="Y175" i="3"/>
  <c r="Z175" i="3"/>
  <c r="AA175" i="3"/>
  <c r="AB175" i="3"/>
  <c r="AC175" i="3"/>
  <c r="AD175" i="3"/>
  <c r="AE175" i="3"/>
  <c r="AF175" i="3"/>
  <c r="AG175" i="3"/>
  <c r="AH175" i="3"/>
  <c r="AI175" i="3"/>
  <c r="AJ175" i="3"/>
  <c r="AQ175" i="3"/>
  <c r="AR175" i="3"/>
  <c r="AS175" i="3"/>
  <c r="L176" i="3"/>
  <c r="M176" i="3"/>
  <c r="N176" i="3"/>
  <c r="O176" i="3"/>
  <c r="P176" i="3"/>
  <c r="Q176" i="3"/>
  <c r="R176" i="3"/>
  <c r="S176" i="3"/>
  <c r="T176" i="3"/>
  <c r="U176" i="3"/>
  <c r="V176" i="3"/>
  <c r="W176" i="3"/>
  <c r="X176" i="3"/>
  <c r="Y176" i="3"/>
  <c r="Z176" i="3"/>
  <c r="AA176" i="3"/>
  <c r="AB176" i="3"/>
  <c r="AC176" i="3"/>
  <c r="AD176" i="3"/>
  <c r="AE176" i="3"/>
  <c r="AF176" i="3"/>
  <c r="AG176" i="3"/>
  <c r="AH176" i="3"/>
  <c r="AI176" i="3"/>
  <c r="AJ176" i="3"/>
  <c r="AQ176" i="3"/>
  <c r="AR176" i="3"/>
  <c r="AS176" i="3"/>
  <c r="L177" i="3"/>
  <c r="M177" i="3"/>
  <c r="N177" i="3"/>
  <c r="O177" i="3"/>
  <c r="P177" i="3"/>
  <c r="Q177" i="3"/>
  <c r="R177" i="3"/>
  <c r="S177" i="3"/>
  <c r="T177" i="3"/>
  <c r="U177" i="3"/>
  <c r="V177" i="3"/>
  <c r="W177" i="3"/>
  <c r="X177" i="3"/>
  <c r="Y177" i="3"/>
  <c r="Z177" i="3"/>
  <c r="AA177" i="3"/>
  <c r="AB177" i="3"/>
  <c r="AC177" i="3"/>
  <c r="AD177" i="3"/>
  <c r="AE177" i="3"/>
  <c r="AF177" i="3"/>
  <c r="AG177" i="3"/>
  <c r="AH177" i="3"/>
  <c r="AI177" i="3"/>
  <c r="AJ177" i="3"/>
  <c r="AQ177" i="3"/>
  <c r="AR177" i="3"/>
  <c r="AS177" i="3"/>
  <c r="L178" i="3"/>
  <c r="M178" i="3"/>
  <c r="N178" i="3"/>
  <c r="O178" i="3"/>
  <c r="P178" i="3"/>
  <c r="Q178" i="3"/>
  <c r="R178" i="3"/>
  <c r="S178" i="3"/>
  <c r="T178" i="3"/>
  <c r="U178" i="3"/>
  <c r="V178" i="3"/>
  <c r="W178" i="3"/>
  <c r="X178" i="3"/>
  <c r="Y178" i="3"/>
  <c r="Z178" i="3"/>
  <c r="AA178" i="3"/>
  <c r="AB178" i="3"/>
  <c r="AC178" i="3"/>
  <c r="AD178" i="3"/>
  <c r="AE178" i="3"/>
  <c r="AF178" i="3"/>
  <c r="AG178" i="3"/>
  <c r="AH178" i="3"/>
  <c r="AI178" i="3"/>
  <c r="AJ178" i="3"/>
  <c r="AQ178" i="3"/>
  <c r="AR178" i="3"/>
  <c r="AS178" i="3"/>
  <c r="L179" i="3"/>
  <c r="M179" i="3"/>
  <c r="N179" i="3"/>
  <c r="O179" i="3"/>
  <c r="P179" i="3"/>
  <c r="Q179" i="3"/>
  <c r="R179" i="3"/>
  <c r="S179" i="3"/>
  <c r="T179" i="3"/>
  <c r="U179" i="3"/>
  <c r="V179" i="3"/>
  <c r="W179" i="3"/>
  <c r="X179" i="3"/>
  <c r="Y179" i="3"/>
  <c r="Z179" i="3"/>
  <c r="AA179" i="3"/>
  <c r="AB179" i="3"/>
  <c r="AC179" i="3"/>
  <c r="AD179" i="3"/>
  <c r="AE179" i="3"/>
  <c r="AF179" i="3"/>
  <c r="AG179" i="3"/>
  <c r="AH179" i="3"/>
  <c r="AI179" i="3"/>
  <c r="AJ179" i="3"/>
  <c r="AQ179" i="3"/>
  <c r="AR179" i="3"/>
  <c r="AS179" i="3"/>
  <c r="L180" i="3"/>
  <c r="M180" i="3"/>
  <c r="N180" i="3"/>
  <c r="O180" i="3"/>
  <c r="P180" i="3"/>
  <c r="Q180" i="3"/>
  <c r="R180" i="3"/>
  <c r="S180" i="3"/>
  <c r="T180" i="3"/>
  <c r="U180" i="3"/>
  <c r="V180" i="3"/>
  <c r="W180" i="3"/>
  <c r="X180" i="3"/>
  <c r="Y180" i="3"/>
  <c r="Z180" i="3"/>
  <c r="AA180" i="3"/>
  <c r="AB180" i="3"/>
  <c r="AC180" i="3"/>
  <c r="AD180" i="3"/>
  <c r="AE180" i="3"/>
  <c r="AF180" i="3"/>
  <c r="AG180" i="3"/>
  <c r="AH180" i="3"/>
  <c r="AI180" i="3"/>
  <c r="AJ180" i="3"/>
  <c r="AQ180" i="3"/>
  <c r="AR180" i="3"/>
  <c r="AS180" i="3"/>
  <c r="L181" i="3"/>
  <c r="M181" i="3"/>
  <c r="N181" i="3"/>
  <c r="O181" i="3"/>
  <c r="P181" i="3"/>
  <c r="Q181" i="3"/>
  <c r="R181" i="3"/>
  <c r="S181" i="3"/>
  <c r="T181" i="3"/>
  <c r="U181" i="3"/>
  <c r="V181" i="3"/>
  <c r="W181" i="3"/>
  <c r="X181" i="3"/>
  <c r="Y181" i="3"/>
  <c r="Z181" i="3"/>
  <c r="AA181" i="3"/>
  <c r="AB181" i="3"/>
  <c r="AC181" i="3"/>
  <c r="AD181" i="3"/>
  <c r="AE181" i="3"/>
  <c r="AF181" i="3"/>
  <c r="AG181" i="3"/>
  <c r="AH181" i="3"/>
  <c r="AI181" i="3"/>
  <c r="AJ181" i="3"/>
  <c r="AQ181" i="3"/>
  <c r="AR181" i="3"/>
  <c r="AS181" i="3"/>
  <c r="L182" i="3"/>
  <c r="M182" i="3"/>
  <c r="N182" i="3"/>
  <c r="O182" i="3"/>
  <c r="P182" i="3"/>
  <c r="Q182" i="3"/>
  <c r="R182" i="3"/>
  <c r="S182" i="3"/>
  <c r="T182" i="3"/>
  <c r="U182" i="3"/>
  <c r="V182" i="3"/>
  <c r="W182" i="3"/>
  <c r="X182" i="3"/>
  <c r="Y182" i="3"/>
  <c r="Z182" i="3"/>
  <c r="AA182" i="3"/>
  <c r="AB182" i="3"/>
  <c r="AC182" i="3"/>
  <c r="AD182" i="3"/>
  <c r="AE182" i="3"/>
  <c r="AF182" i="3"/>
  <c r="AG182" i="3"/>
  <c r="AH182" i="3"/>
  <c r="AI182" i="3"/>
  <c r="AJ182" i="3"/>
  <c r="AQ182" i="3"/>
  <c r="AR182" i="3"/>
  <c r="AS182" i="3"/>
  <c r="L183" i="3"/>
  <c r="M183" i="3"/>
  <c r="N183" i="3"/>
  <c r="O183" i="3"/>
  <c r="P183" i="3"/>
  <c r="Q183" i="3"/>
  <c r="R183" i="3"/>
  <c r="S183" i="3"/>
  <c r="T183" i="3"/>
  <c r="U183" i="3"/>
  <c r="V183" i="3"/>
  <c r="W183" i="3"/>
  <c r="X183" i="3"/>
  <c r="Y183" i="3"/>
  <c r="Z183" i="3"/>
  <c r="AA183" i="3"/>
  <c r="AB183" i="3"/>
  <c r="AC183" i="3"/>
  <c r="AD183" i="3"/>
  <c r="AE183" i="3"/>
  <c r="AF183" i="3"/>
  <c r="AG183" i="3"/>
  <c r="AH183" i="3"/>
  <c r="AI183" i="3"/>
  <c r="AJ183" i="3"/>
  <c r="AQ183" i="3"/>
  <c r="AR183" i="3"/>
  <c r="AS183" i="3"/>
  <c r="L184" i="3"/>
  <c r="M184" i="3"/>
  <c r="N184" i="3"/>
  <c r="O184" i="3"/>
  <c r="P184" i="3"/>
  <c r="Q184" i="3"/>
  <c r="R184" i="3"/>
  <c r="S184" i="3"/>
  <c r="T184" i="3"/>
  <c r="U184" i="3"/>
  <c r="V184" i="3"/>
  <c r="W184" i="3"/>
  <c r="X184" i="3"/>
  <c r="Y184" i="3"/>
  <c r="Z184" i="3"/>
  <c r="AA184" i="3"/>
  <c r="AB184" i="3"/>
  <c r="AC184" i="3"/>
  <c r="AD184" i="3"/>
  <c r="AE184" i="3"/>
  <c r="AF184" i="3"/>
  <c r="AG184" i="3"/>
  <c r="AH184" i="3"/>
  <c r="AI184" i="3"/>
  <c r="AJ184" i="3"/>
  <c r="AQ184" i="3"/>
  <c r="AR184" i="3"/>
  <c r="AS184" i="3"/>
  <c r="L185" i="3"/>
  <c r="M185" i="3"/>
  <c r="N185" i="3"/>
  <c r="O185" i="3"/>
  <c r="P185" i="3"/>
  <c r="Q185" i="3"/>
  <c r="R185" i="3"/>
  <c r="S185" i="3"/>
  <c r="T185" i="3"/>
  <c r="U185" i="3"/>
  <c r="V185" i="3"/>
  <c r="W185" i="3"/>
  <c r="X185" i="3"/>
  <c r="Y185" i="3"/>
  <c r="Z185" i="3"/>
  <c r="AA185" i="3"/>
  <c r="AB185" i="3"/>
  <c r="AC185" i="3"/>
  <c r="AD185" i="3"/>
  <c r="AE185" i="3"/>
  <c r="AF185" i="3"/>
  <c r="AG185" i="3"/>
  <c r="AH185" i="3"/>
  <c r="AI185" i="3"/>
  <c r="AJ185" i="3"/>
  <c r="AQ185" i="3"/>
  <c r="AR185" i="3"/>
  <c r="AS185" i="3"/>
  <c r="L186" i="3"/>
  <c r="M186" i="3"/>
  <c r="N186" i="3"/>
  <c r="O186" i="3"/>
  <c r="P186" i="3"/>
  <c r="Q186" i="3"/>
  <c r="R186" i="3"/>
  <c r="S186" i="3"/>
  <c r="T186" i="3"/>
  <c r="U186" i="3"/>
  <c r="V186" i="3"/>
  <c r="W186" i="3"/>
  <c r="X186" i="3"/>
  <c r="Y186" i="3"/>
  <c r="Z186" i="3"/>
  <c r="AA186" i="3"/>
  <c r="AB186" i="3"/>
  <c r="AC186" i="3"/>
  <c r="AD186" i="3"/>
  <c r="AE186" i="3"/>
  <c r="AF186" i="3"/>
  <c r="AG186" i="3"/>
  <c r="AH186" i="3"/>
  <c r="AI186" i="3"/>
  <c r="AJ186" i="3"/>
  <c r="AQ186" i="3"/>
  <c r="AR186" i="3"/>
  <c r="AS186" i="3"/>
  <c r="L187" i="3"/>
  <c r="M187" i="3"/>
  <c r="N187" i="3"/>
  <c r="O187" i="3"/>
  <c r="P187" i="3"/>
  <c r="Q187" i="3"/>
  <c r="R187" i="3"/>
  <c r="S187" i="3"/>
  <c r="T187" i="3"/>
  <c r="U187" i="3"/>
  <c r="V187" i="3"/>
  <c r="W187" i="3"/>
  <c r="X187" i="3"/>
  <c r="Y187" i="3"/>
  <c r="Z187" i="3"/>
  <c r="AA187" i="3"/>
  <c r="AB187" i="3"/>
  <c r="AC187" i="3"/>
  <c r="AD187" i="3"/>
  <c r="AE187" i="3"/>
  <c r="AF187" i="3"/>
  <c r="AG187" i="3"/>
  <c r="AH187" i="3"/>
  <c r="AI187" i="3"/>
  <c r="AJ187" i="3"/>
  <c r="AQ187" i="3"/>
  <c r="AR187" i="3"/>
  <c r="AS187" i="3"/>
  <c r="L188" i="3"/>
  <c r="M188" i="3"/>
  <c r="N188" i="3"/>
  <c r="O188" i="3"/>
  <c r="P188" i="3"/>
  <c r="Q188" i="3"/>
  <c r="R188" i="3"/>
  <c r="S188" i="3"/>
  <c r="T188" i="3"/>
  <c r="U188" i="3"/>
  <c r="V188" i="3"/>
  <c r="W188" i="3"/>
  <c r="X188" i="3"/>
  <c r="Y188" i="3"/>
  <c r="Z188" i="3"/>
  <c r="AA188" i="3"/>
  <c r="AB188" i="3"/>
  <c r="AC188" i="3"/>
  <c r="AD188" i="3"/>
  <c r="AE188" i="3"/>
  <c r="AF188" i="3"/>
  <c r="AG188" i="3"/>
  <c r="AH188" i="3"/>
  <c r="AI188" i="3"/>
  <c r="AJ188" i="3"/>
  <c r="AQ188" i="3"/>
  <c r="AR188" i="3"/>
  <c r="AS188" i="3"/>
  <c r="L189" i="3"/>
  <c r="M189" i="3"/>
  <c r="N189" i="3"/>
  <c r="O189" i="3"/>
  <c r="P189" i="3"/>
  <c r="Q189" i="3"/>
  <c r="R189" i="3"/>
  <c r="S189" i="3"/>
  <c r="T189" i="3"/>
  <c r="U189" i="3"/>
  <c r="V189" i="3"/>
  <c r="W189" i="3"/>
  <c r="X189" i="3"/>
  <c r="Y189" i="3"/>
  <c r="Z189" i="3"/>
  <c r="AA189" i="3"/>
  <c r="AB189" i="3"/>
  <c r="AC189" i="3"/>
  <c r="AD189" i="3"/>
  <c r="AE189" i="3"/>
  <c r="AF189" i="3"/>
  <c r="AG189" i="3"/>
  <c r="AH189" i="3"/>
  <c r="AI189" i="3"/>
  <c r="AJ189" i="3"/>
  <c r="AQ189" i="3"/>
  <c r="AR189" i="3"/>
  <c r="AS189" i="3"/>
  <c r="L190" i="3"/>
  <c r="M190" i="3"/>
  <c r="N190" i="3"/>
  <c r="O190" i="3"/>
  <c r="P190" i="3"/>
  <c r="Q190" i="3"/>
  <c r="R190" i="3"/>
  <c r="S190" i="3"/>
  <c r="T190" i="3"/>
  <c r="U190" i="3"/>
  <c r="V190" i="3"/>
  <c r="W190" i="3"/>
  <c r="X190" i="3"/>
  <c r="Y190" i="3"/>
  <c r="Z190" i="3"/>
  <c r="AA190" i="3"/>
  <c r="AB190" i="3"/>
  <c r="AC190" i="3"/>
  <c r="AD190" i="3"/>
  <c r="AE190" i="3"/>
  <c r="AF190" i="3"/>
  <c r="AG190" i="3"/>
  <c r="AH190" i="3"/>
  <c r="AI190" i="3"/>
  <c r="AJ190" i="3"/>
  <c r="AQ190" i="3"/>
  <c r="AR190" i="3"/>
  <c r="AS190" i="3"/>
  <c r="L191" i="3"/>
  <c r="M191" i="3"/>
  <c r="N191" i="3"/>
  <c r="O191" i="3"/>
  <c r="P191" i="3"/>
  <c r="Q191" i="3"/>
  <c r="R191" i="3"/>
  <c r="S191" i="3"/>
  <c r="T191" i="3"/>
  <c r="U191" i="3"/>
  <c r="V191" i="3"/>
  <c r="W191" i="3"/>
  <c r="X191" i="3"/>
  <c r="Y191" i="3"/>
  <c r="Z191" i="3"/>
  <c r="AA191" i="3"/>
  <c r="AB191" i="3"/>
  <c r="AC191" i="3"/>
  <c r="AD191" i="3"/>
  <c r="AE191" i="3"/>
  <c r="AF191" i="3"/>
  <c r="AG191" i="3"/>
  <c r="AH191" i="3"/>
  <c r="AI191" i="3"/>
  <c r="AJ191" i="3"/>
  <c r="AQ191" i="3"/>
  <c r="AR191" i="3"/>
  <c r="AS191" i="3"/>
  <c r="L192" i="3"/>
  <c r="M192" i="3"/>
  <c r="N192" i="3"/>
  <c r="O192" i="3"/>
  <c r="P192" i="3"/>
  <c r="Q192" i="3"/>
  <c r="R192" i="3"/>
  <c r="S192" i="3"/>
  <c r="T192" i="3"/>
  <c r="U192" i="3"/>
  <c r="V192" i="3"/>
  <c r="W192" i="3"/>
  <c r="X192" i="3"/>
  <c r="Y192" i="3"/>
  <c r="Z192" i="3"/>
  <c r="AA192" i="3"/>
  <c r="AB192" i="3"/>
  <c r="AC192" i="3"/>
  <c r="AD192" i="3"/>
  <c r="AE192" i="3"/>
  <c r="AF192" i="3"/>
  <c r="AG192" i="3"/>
  <c r="AH192" i="3"/>
  <c r="AI192" i="3"/>
  <c r="AJ192" i="3"/>
  <c r="AQ192" i="3"/>
  <c r="AR192" i="3"/>
  <c r="AS192" i="3"/>
  <c r="L193" i="3"/>
  <c r="M193" i="3"/>
  <c r="N193" i="3"/>
  <c r="O193" i="3"/>
  <c r="P193" i="3"/>
  <c r="Q193" i="3"/>
  <c r="R193" i="3"/>
  <c r="S193" i="3"/>
  <c r="T193" i="3"/>
  <c r="U193" i="3"/>
  <c r="V193" i="3"/>
  <c r="W193" i="3"/>
  <c r="X193" i="3"/>
  <c r="Y193" i="3"/>
  <c r="Z193" i="3"/>
  <c r="AA193" i="3"/>
  <c r="AB193" i="3"/>
  <c r="AC193" i="3"/>
  <c r="AD193" i="3"/>
  <c r="AE193" i="3"/>
  <c r="AF193" i="3"/>
  <c r="AG193" i="3"/>
  <c r="AH193" i="3"/>
  <c r="AI193" i="3"/>
  <c r="AJ193" i="3"/>
  <c r="AQ193" i="3"/>
  <c r="AR193" i="3"/>
  <c r="AS193" i="3"/>
  <c r="L194" i="3"/>
  <c r="M194" i="3"/>
  <c r="N194" i="3"/>
  <c r="O194" i="3"/>
  <c r="P194" i="3"/>
  <c r="Q194" i="3"/>
  <c r="R194" i="3"/>
  <c r="S194" i="3"/>
  <c r="T194" i="3"/>
  <c r="U194" i="3"/>
  <c r="V194" i="3"/>
  <c r="W194" i="3"/>
  <c r="X194" i="3"/>
  <c r="Y194" i="3"/>
  <c r="Z194" i="3"/>
  <c r="AA194" i="3"/>
  <c r="AB194" i="3"/>
  <c r="AC194" i="3"/>
  <c r="AD194" i="3"/>
  <c r="AE194" i="3"/>
  <c r="AF194" i="3"/>
  <c r="AG194" i="3"/>
  <c r="AH194" i="3"/>
  <c r="AI194" i="3"/>
  <c r="AJ194" i="3"/>
  <c r="AQ194" i="3"/>
  <c r="AR194" i="3"/>
  <c r="AS194" i="3"/>
  <c r="L195" i="3"/>
  <c r="M195" i="3"/>
  <c r="N195" i="3"/>
  <c r="O195" i="3"/>
  <c r="P195" i="3"/>
  <c r="Q195" i="3"/>
  <c r="R195" i="3"/>
  <c r="S195" i="3"/>
  <c r="T195" i="3"/>
  <c r="U195" i="3"/>
  <c r="V195" i="3"/>
  <c r="W195" i="3"/>
  <c r="X195" i="3"/>
  <c r="Y195" i="3"/>
  <c r="Z195" i="3"/>
  <c r="AA195" i="3"/>
  <c r="AB195" i="3"/>
  <c r="AC195" i="3"/>
  <c r="AD195" i="3"/>
  <c r="AE195" i="3"/>
  <c r="AF195" i="3"/>
  <c r="AG195" i="3"/>
  <c r="AH195" i="3"/>
  <c r="AI195" i="3"/>
  <c r="AJ195" i="3"/>
  <c r="AQ195" i="3"/>
  <c r="AR195" i="3"/>
  <c r="AS195" i="3"/>
  <c r="L196" i="3"/>
  <c r="M196" i="3"/>
  <c r="N196" i="3"/>
  <c r="O196" i="3"/>
  <c r="P196" i="3"/>
  <c r="Q196" i="3"/>
  <c r="R196" i="3"/>
  <c r="S196" i="3"/>
  <c r="T196" i="3"/>
  <c r="U196" i="3"/>
  <c r="V196" i="3"/>
  <c r="W196" i="3"/>
  <c r="X196" i="3"/>
  <c r="Y196" i="3"/>
  <c r="Z196" i="3"/>
  <c r="AA196" i="3"/>
  <c r="AB196" i="3"/>
  <c r="AC196" i="3"/>
  <c r="AD196" i="3"/>
  <c r="AE196" i="3"/>
  <c r="AF196" i="3"/>
  <c r="AG196" i="3"/>
  <c r="AH196" i="3"/>
  <c r="AI196" i="3"/>
  <c r="AJ196" i="3"/>
  <c r="AQ196" i="3"/>
  <c r="AR196" i="3"/>
  <c r="AS196" i="3"/>
  <c r="L197" i="3"/>
  <c r="M197" i="3"/>
  <c r="N197" i="3"/>
  <c r="O197" i="3"/>
  <c r="P197" i="3"/>
  <c r="Q197" i="3"/>
  <c r="R197" i="3"/>
  <c r="S197" i="3"/>
  <c r="T197" i="3"/>
  <c r="U197" i="3"/>
  <c r="V197" i="3"/>
  <c r="W197" i="3"/>
  <c r="X197" i="3"/>
  <c r="Y197" i="3"/>
  <c r="Z197" i="3"/>
  <c r="AA197" i="3"/>
  <c r="AB197" i="3"/>
  <c r="AC197" i="3"/>
  <c r="AD197" i="3"/>
  <c r="AE197" i="3"/>
  <c r="AF197" i="3"/>
  <c r="AG197" i="3"/>
  <c r="AH197" i="3"/>
  <c r="AI197" i="3"/>
  <c r="AJ197" i="3"/>
  <c r="AQ197" i="3"/>
  <c r="AR197" i="3"/>
  <c r="AS197" i="3"/>
  <c r="L198" i="3"/>
  <c r="M198" i="3"/>
  <c r="N198" i="3"/>
  <c r="O198" i="3"/>
  <c r="P198" i="3"/>
  <c r="Q198" i="3"/>
  <c r="R198" i="3"/>
  <c r="S198" i="3"/>
  <c r="T198" i="3"/>
  <c r="U198" i="3"/>
  <c r="V198" i="3"/>
  <c r="W198" i="3"/>
  <c r="X198" i="3"/>
  <c r="Y198" i="3"/>
  <c r="Z198" i="3"/>
  <c r="AA198" i="3"/>
  <c r="AB198" i="3"/>
  <c r="AC198" i="3"/>
  <c r="AD198" i="3"/>
  <c r="AE198" i="3"/>
  <c r="AF198" i="3"/>
  <c r="AG198" i="3"/>
  <c r="AH198" i="3"/>
  <c r="AI198" i="3"/>
  <c r="AJ198" i="3"/>
  <c r="AQ198" i="3"/>
  <c r="AR198" i="3"/>
  <c r="AS198" i="3"/>
  <c r="L199" i="3"/>
  <c r="M199" i="3"/>
  <c r="N199" i="3"/>
  <c r="O199" i="3"/>
  <c r="P199" i="3"/>
  <c r="Q199" i="3"/>
  <c r="R199" i="3"/>
  <c r="S199" i="3"/>
  <c r="T199" i="3"/>
  <c r="U199" i="3"/>
  <c r="V199" i="3"/>
  <c r="W199" i="3"/>
  <c r="X199" i="3"/>
  <c r="Y199" i="3"/>
  <c r="Z199" i="3"/>
  <c r="AA199" i="3"/>
  <c r="AB199" i="3"/>
  <c r="AC199" i="3"/>
  <c r="AD199" i="3"/>
  <c r="AE199" i="3"/>
  <c r="AF199" i="3"/>
  <c r="AG199" i="3"/>
  <c r="AH199" i="3"/>
  <c r="AI199" i="3"/>
  <c r="AJ199" i="3"/>
  <c r="AQ199" i="3"/>
  <c r="AR199" i="3"/>
  <c r="AS199" i="3"/>
  <c r="L200" i="3"/>
  <c r="M200" i="3"/>
  <c r="N200" i="3"/>
  <c r="O200" i="3"/>
  <c r="P200" i="3"/>
  <c r="Q200" i="3"/>
  <c r="R200" i="3"/>
  <c r="S200" i="3"/>
  <c r="T200" i="3"/>
  <c r="U200" i="3"/>
  <c r="V200" i="3"/>
  <c r="W200" i="3"/>
  <c r="X200" i="3"/>
  <c r="Y200" i="3"/>
  <c r="Z200" i="3"/>
  <c r="AA200" i="3"/>
  <c r="AB200" i="3"/>
  <c r="AC200" i="3"/>
  <c r="AD200" i="3"/>
  <c r="AE200" i="3"/>
  <c r="AF200" i="3"/>
  <c r="AG200" i="3"/>
  <c r="AH200" i="3"/>
  <c r="AI200" i="3"/>
  <c r="AJ200" i="3"/>
  <c r="AQ200" i="3"/>
  <c r="AR200" i="3"/>
  <c r="AS200" i="3"/>
  <c r="L201" i="3"/>
  <c r="M201" i="3"/>
  <c r="N201" i="3"/>
  <c r="O201" i="3"/>
  <c r="P201" i="3"/>
  <c r="Q201" i="3"/>
  <c r="R201" i="3"/>
  <c r="S201" i="3"/>
  <c r="T201" i="3"/>
  <c r="U201" i="3"/>
  <c r="V201" i="3"/>
  <c r="W201" i="3"/>
  <c r="X201" i="3"/>
  <c r="Y201" i="3"/>
  <c r="Z201" i="3"/>
  <c r="AA201" i="3"/>
  <c r="AB201" i="3"/>
  <c r="AC201" i="3"/>
  <c r="AD201" i="3"/>
  <c r="AE201" i="3"/>
  <c r="AF201" i="3"/>
  <c r="AG201" i="3"/>
  <c r="AH201" i="3"/>
  <c r="AI201" i="3"/>
  <c r="AJ201" i="3"/>
  <c r="AQ201" i="3"/>
  <c r="AR201" i="3"/>
  <c r="AS201" i="3"/>
  <c r="L202" i="3"/>
  <c r="M202" i="3"/>
  <c r="N202" i="3"/>
  <c r="O202" i="3"/>
  <c r="P202" i="3"/>
  <c r="Q202" i="3"/>
  <c r="R202" i="3"/>
  <c r="S202" i="3"/>
  <c r="T202" i="3"/>
  <c r="U202" i="3"/>
  <c r="V202" i="3"/>
  <c r="W202" i="3"/>
  <c r="X202" i="3"/>
  <c r="Y202" i="3"/>
  <c r="Z202" i="3"/>
  <c r="AA202" i="3"/>
  <c r="AB202" i="3"/>
  <c r="AC202" i="3"/>
  <c r="AD202" i="3"/>
  <c r="AE202" i="3"/>
  <c r="AF202" i="3"/>
  <c r="AG202" i="3"/>
  <c r="AH202" i="3"/>
  <c r="AI202" i="3"/>
  <c r="AJ202" i="3"/>
  <c r="AQ202" i="3"/>
  <c r="AR202" i="3"/>
  <c r="AS202" i="3"/>
  <c r="L203" i="3"/>
  <c r="M203" i="3"/>
  <c r="N203" i="3"/>
  <c r="O203" i="3"/>
  <c r="P203" i="3"/>
  <c r="Q203" i="3"/>
  <c r="R203" i="3"/>
  <c r="S203" i="3"/>
  <c r="T203" i="3"/>
  <c r="U203" i="3"/>
  <c r="V203" i="3"/>
  <c r="W203" i="3"/>
  <c r="X203" i="3"/>
  <c r="Y203" i="3"/>
  <c r="Z203" i="3"/>
  <c r="AA203" i="3"/>
  <c r="AB203" i="3"/>
  <c r="AC203" i="3"/>
  <c r="AD203" i="3"/>
  <c r="AE203" i="3"/>
  <c r="AF203" i="3"/>
  <c r="AG203" i="3"/>
  <c r="AH203" i="3"/>
  <c r="AI203" i="3"/>
  <c r="AJ203" i="3"/>
  <c r="AQ203" i="3"/>
  <c r="AR203" i="3"/>
  <c r="AS203" i="3"/>
  <c r="L204" i="3"/>
  <c r="M204" i="3"/>
  <c r="N204" i="3"/>
  <c r="O204" i="3"/>
  <c r="P204" i="3"/>
  <c r="Q204" i="3"/>
  <c r="R204" i="3"/>
  <c r="S204" i="3"/>
  <c r="T204" i="3"/>
  <c r="U204" i="3"/>
  <c r="V204" i="3"/>
  <c r="W204" i="3"/>
  <c r="X204" i="3"/>
  <c r="Y204" i="3"/>
  <c r="Z204" i="3"/>
  <c r="AA204" i="3"/>
  <c r="AB204" i="3"/>
  <c r="AC204" i="3"/>
  <c r="AD204" i="3"/>
  <c r="AE204" i="3"/>
  <c r="AF204" i="3"/>
  <c r="AG204" i="3"/>
  <c r="AH204" i="3"/>
  <c r="AI204" i="3"/>
  <c r="AJ204" i="3"/>
  <c r="AQ204" i="3"/>
  <c r="AR204" i="3"/>
  <c r="AS204" i="3"/>
  <c r="L205" i="3"/>
  <c r="M205" i="3"/>
  <c r="N205" i="3"/>
  <c r="O205" i="3"/>
  <c r="P205" i="3"/>
  <c r="Q205" i="3"/>
  <c r="R205" i="3"/>
  <c r="S205" i="3"/>
  <c r="T205" i="3"/>
  <c r="U205" i="3"/>
  <c r="V205" i="3"/>
  <c r="W205" i="3"/>
  <c r="X205" i="3"/>
  <c r="Y205" i="3"/>
  <c r="Z205" i="3"/>
  <c r="AA205" i="3"/>
  <c r="AB205" i="3"/>
  <c r="AC205" i="3"/>
  <c r="AD205" i="3"/>
  <c r="AE205" i="3"/>
  <c r="AF205" i="3"/>
  <c r="AG205" i="3"/>
  <c r="AH205" i="3"/>
  <c r="AI205" i="3"/>
  <c r="AJ205" i="3"/>
  <c r="AQ205" i="3"/>
  <c r="AR205" i="3"/>
  <c r="AS205" i="3"/>
  <c r="L206" i="3"/>
  <c r="M206" i="3"/>
  <c r="N206" i="3"/>
  <c r="O206" i="3"/>
  <c r="P206" i="3"/>
  <c r="Q206" i="3"/>
  <c r="R206" i="3"/>
  <c r="S206" i="3"/>
  <c r="T206" i="3"/>
  <c r="U206" i="3"/>
  <c r="V206" i="3"/>
  <c r="W206" i="3"/>
  <c r="X206" i="3"/>
  <c r="Y206" i="3"/>
  <c r="Z206" i="3"/>
  <c r="AA206" i="3"/>
  <c r="AB206" i="3"/>
  <c r="AC206" i="3"/>
  <c r="AD206" i="3"/>
  <c r="AE206" i="3"/>
  <c r="AF206" i="3"/>
  <c r="AG206" i="3"/>
  <c r="AH206" i="3"/>
  <c r="AI206" i="3"/>
  <c r="AJ206" i="3"/>
  <c r="AQ206" i="3"/>
  <c r="AR206" i="3"/>
  <c r="AS206" i="3"/>
  <c r="L207" i="3"/>
  <c r="M207" i="3"/>
  <c r="N207" i="3"/>
  <c r="O207" i="3"/>
  <c r="P207" i="3"/>
  <c r="Q207" i="3"/>
  <c r="R207" i="3"/>
  <c r="S207" i="3"/>
  <c r="T207" i="3"/>
  <c r="U207" i="3"/>
  <c r="V207" i="3"/>
  <c r="W207" i="3"/>
  <c r="X207" i="3"/>
  <c r="Y207" i="3"/>
  <c r="Z207" i="3"/>
  <c r="AA207" i="3"/>
  <c r="AB207" i="3"/>
  <c r="AC207" i="3"/>
  <c r="AD207" i="3"/>
  <c r="AE207" i="3"/>
  <c r="AF207" i="3"/>
  <c r="AG207" i="3"/>
  <c r="AH207" i="3"/>
  <c r="AI207" i="3"/>
  <c r="AJ207" i="3"/>
  <c r="AQ207" i="3"/>
  <c r="AR207" i="3"/>
  <c r="AS207" i="3"/>
  <c r="L208" i="3"/>
  <c r="M208" i="3"/>
  <c r="N208" i="3"/>
  <c r="O208" i="3"/>
  <c r="P208" i="3"/>
  <c r="Q208" i="3"/>
  <c r="R208" i="3"/>
  <c r="S208" i="3"/>
  <c r="T208" i="3"/>
  <c r="U208" i="3"/>
  <c r="V208" i="3"/>
  <c r="W208" i="3"/>
  <c r="X208" i="3"/>
  <c r="Y208" i="3"/>
  <c r="Z208" i="3"/>
  <c r="AA208" i="3"/>
  <c r="AB208" i="3"/>
  <c r="AC208" i="3"/>
  <c r="AD208" i="3"/>
  <c r="AE208" i="3"/>
  <c r="AF208" i="3"/>
  <c r="AG208" i="3"/>
  <c r="AH208" i="3"/>
  <c r="AI208" i="3"/>
  <c r="AJ208" i="3"/>
  <c r="AQ208" i="3"/>
  <c r="AR208" i="3"/>
  <c r="AS208" i="3"/>
  <c r="L209" i="3"/>
  <c r="M209" i="3"/>
  <c r="N209" i="3"/>
  <c r="O209" i="3"/>
  <c r="P209" i="3"/>
  <c r="Q209" i="3"/>
  <c r="R209" i="3"/>
  <c r="S209" i="3"/>
  <c r="T209" i="3"/>
  <c r="U209" i="3"/>
  <c r="V209" i="3"/>
  <c r="W209" i="3"/>
  <c r="X209" i="3"/>
  <c r="Y209" i="3"/>
  <c r="Z209" i="3"/>
  <c r="AA209" i="3"/>
  <c r="AB209" i="3"/>
  <c r="AC209" i="3"/>
  <c r="AD209" i="3"/>
  <c r="AE209" i="3"/>
  <c r="AF209" i="3"/>
  <c r="AG209" i="3"/>
  <c r="AH209" i="3"/>
  <c r="AI209" i="3"/>
  <c r="AJ209" i="3"/>
  <c r="AQ209" i="3"/>
  <c r="AR209" i="3"/>
  <c r="AS209" i="3"/>
  <c r="L210" i="3"/>
  <c r="M210" i="3"/>
  <c r="N210" i="3"/>
  <c r="O210" i="3"/>
  <c r="P210" i="3"/>
  <c r="Q210" i="3"/>
  <c r="R210" i="3"/>
  <c r="S210" i="3"/>
  <c r="T210" i="3"/>
  <c r="U210" i="3"/>
  <c r="V210" i="3"/>
  <c r="W210" i="3"/>
  <c r="X210" i="3"/>
  <c r="Y210" i="3"/>
  <c r="Z210" i="3"/>
  <c r="AA210" i="3"/>
  <c r="AB210" i="3"/>
  <c r="AC210" i="3"/>
  <c r="AD210" i="3"/>
  <c r="AE210" i="3"/>
  <c r="AF210" i="3"/>
  <c r="AG210" i="3"/>
  <c r="AH210" i="3"/>
  <c r="AI210" i="3"/>
  <c r="AJ210" i="3"/>
  <c r="AQ210" i="3"/>
  <c r="AR210" i="3"/>
  <c r="AS210" i="3"/>
  <c r="L211" i="3"/>
  <c r="M211" i="3"/>
  <c r="N211" i="3"/>
  <c r="O211" i="3"/>
  <c r="P211" i="3"/>
  <c r="Q211" i="3"/>
  <c r="R211" i="3"/>
  <c r="S211" i="3"/>
  <c r="T211" i="3"/>
  <c r="U211" i="3"/>
  <c r="V211" i="3"/>
  <c r="W211" i="3"/>
  <c r="X211" i="3"/>
  <c r="Y211" i="3"/>
  <c r="Z211" i="3"/>
  <c r="AA211" i="3"/>
  <c r="AB211" i="3"/>
  <c r="AC211" i="3"/>
  <c r="AD211" i="3"/>
  <c r="AE211" i="3"/>
  <c r="AF211" i="3"/>
  <c r="AG211" i="3"/>
  <c r="AH211" i="3"/>
  <c r="AI211" i="3"/>
  <c r="AJ211" i="3"/>
  <c r="AQ211" i="3"/>
  <c r="AR211" i="3"/>
  <c r="AS211" i="3"/>
  <c r="L212" i="3"/>
  <c r="M212" i="3"/>
  <c r="N212" i="3"/>
  <c r="O212" i="3"/>
  <c r="P212" i="3"/>
  <c r="Q212" i="3"/>
  <c r="R212" i="3"/>
  <c r="S212" i="3"/>
  <c r="T212" i="3"/>
  <c r="U212" i="3"/>
  <c r="V212" i="3"/>
  <c r="W212" i="3"/>
  <c r="X212" i="3"/>
  <c r="Y212" i="3"/>
  <c r="Z212" i="3"/>
  <c r="AA212" i="3"/>
  <c r="AB212" i="3"/>
  <c r="AC212" i="3"/>
  <c r="AD212" i="3"/>
  <c r="AE212" i="3"/>
  <c r="AF212" i="3"/>
  <c r="AG212" i="3"/>
  <c r="AH212" i="3"/>
  <c r="AI212" i="3"/>
  <c r="AJ212" i="3"/>
  <c r="AQ212" i="3"/>
  <c r="AR212" i="3"/>
  <c r="AS212" i="3"/>
  <c r="L213" i="3"/>
  <c r="M213" i="3"/>
  <c r="N213" i="3"/>
  <c r="O213" i="3"/>
  <c r="P213" i="3"/>
  <c r="Q213" i="3"/>
  <c r="R213" i="3"/>
  <c r="S213" i="3"/>
  <c r="T213" i="3"/>
  <c r="U213" i="3"/>
  <c r="V213" i="3"/>
  <c r="W213" i="3"/>
  <c r="X213" i="3"/>
  <c r="Y213" i="3"/>
  <c r="Z213" i="3"/>
  <c r="AA213" i="3"/>
  <c r="AB213" i="3"/>
  <c r="AC213" i="3"/>
  <c r="AD213" i="3"/>
  <c r="AE213" i="3"/>
  <c r="AF213" i="3"/>
  <c r="AG213" i="3"/>
  <c r="AH213" i="3"/>
  <c r="AI213" i="3"/>
  <c r="AJ213" i="3"/>
  <c r="AQ213" i="3"/>
  <c r="AR213" i="3"/>
  <c r="AS213" i="3"/>
  <c r="L214" i="3"/>
  <c r="M214" i="3"/>
  <c r="N214" i="3"/>
  <c r="O214" i="3"/>
  <c r="P214" i="3"/>
  <c r="Q214" i="3"/>
  <c r="R214" i="3"/>
  <c r="S214" i="3"/>
  <c r="T214" i="3"/>
  <c r="U214" i="3"/>
  <c r="V214" i="3"/>
  <c r="W214" i="3"/>
  <c r="X214" i="3"/>
  <c r="Y214" i="3"/>
  <c r="Z214" i="3"/>
  <c r="AA214" i="3"/>
  <c r="AB214" i="3"/>
  <c r="AC214" i="3"/>
  <c r="AD214" i="3"/>
  <c r="AE214" i="3"/>
  <c r="AF214" i="3"/>
  <c r="AG214" i="3"/>
  <c r="AH214" i="3"/>
  <c r="AI214" i="3"/>
  <c r="AJ214" i="3"/>
  <c r="AQ214" i="3"/>
  <c r="AR214" i="3"/>
  <c r="AS214" i="3"/>
  <c r="L215" i="3"/>
  <c r="M215" i="3"/>
  <c r="N215" i="3"/>
  <c r="O215" i="3"/>
  <c r="P215" i="3"/>
  <c r="Q215" i="3"/>
  <c r="R215" i="3"/>
  <c r="S215" i="3"/>
  <c r="T215" i="3"/>
  <c r="U215" i="3"/>
  <c r="V215" i="3"/>
  <c r="W215" i="3"/>
  <c r="X215" i="3"/>
  <c r="Y215" i="3"/>
  <c r="Z215" i="3"/>
  <c r="AA215" i="3"/>
  <c r="AB215" i="3"/>
  <c r="AC215" i="3"/>
  <c r="AD215" i="3"/>
  <c r="AE215" i="3"/>
  <c r="AF215" i="3"/>
  <c r="AG215" i="3"/>
  <c r="AH215" i="3"/>
  <c r="AI215" i="3"/>
  <c r="AJ215" i="3"/>
  <c r="AQ215" i="3"/>
  <c r="AR215" i="3"/>
  <c r="AS215" i="3"/>
  <c r="L216" i="3"/>
  <c r="M216" i="3"/>
  <c r="N216" i="3"/>
  <c r="O216" i="3"/>
  <c r="P216" i="3"/>
  <c r="Q216" i="3"/>
  <c r="R216" i="3"/>
  <c r="S216" i="3"/>
  <c r="T216" i="3"/>
  <c r="U216" i="3"/>
  <c r="V216" i="3"/>
  <c r="W216" i="3"/>
  <c r="X216" i="3"/>
  <c r="Y216" i="3"/>
  <c r="Z216" i="3"/>
  <c r="AA216" i="3"/>
  <c r="AB216" i="3"/>
  <c r="AC216" i="3"/>
  <c r="AD216" i="3"/>
  <c r="AE216" i="3"/>
  <c r="AF216" i="3"/>
  <c r="AG216" i="3"/>
  <c r="AH216" i="3"/>
  <c r="AI216" i="3"/>
  <c r="AJ216" i="3"/>
  <c r="AQ216" i="3"/>
  <c r="AR216" i="3"/>
  <c r="AS216" i="3"/>
  <c r="L217" i="3"/>
  <c r="M217" i="3"/>
  <c r="N217" i="3"/>
  <c r="O217" i="3"/>
  <c r="P217" i="3"/>
  <c r="Q217" i="3"/>
  <c r="R217" i="3"/>
  <c r="S217" i="3"/>
  <c r="T217" i="3"/>
  <c r="U217" i="3"/>
  <c r="V217" i="3"/>
  <c r="W217" i="3"/>
  <c r="X217" i="3"/>
  <c r="Y217" i="3"/>
  <c r="Z217" i="3"/>
  <c r="AA217" i="3"/>
  <c r="AB217" i="3"/>
  <c r="AC217" i="3"/>
  <c r="AD217" i="3"/>
  <c r="AE217" i="3"/>
  <c r="AF217" i="3"/>
  <c r="AG217" i="3"/>
  <c r="AH217" i="3"/>
  <c r="AI217" i="3"/>
  <c r="AJ217" i="3"/>
  <c r="AQ217" i="3"/>
  <c r="AR217" i="3"/>
  <c r="AS217" i="3"/>
  <c r="L218" i="3"/>
  <c r="M218" i="3"/>
  <c r="N218" i="3"/>
  <c r="O218" i="3"/>
  <c r="P218" i="3"/>
  <c r="Q218" i="3"/>
  <c r="R218" i="3"/>
  <c r="S218" i="3"/>
  <c r="T218" i="3"/>
  <c r="U218" i="3"/>
  <c r="V218" i="3"/>
  <c r="W218" i="3"/>
  <c r="X218" i="3"/>
  <c r="Y218" i="3"/>
  <c r="Z218" i="3"/>
  <c r="AA218" i="3"/>
  <c r="AB218" i="3"/>
  <c r="AC218" i="3"/>
  <c r="AD218" i="3"/>
  <c r="AE218" i="3"/>
  <c r="AF218" i="3"/>
  <c r="AG218" i="3"/>
  <c r="AH218" i="3"/>
  <c r="AI218" i="3"/>
  <c r="AJ218" i="3"/>
  <c r="AQ218" i="3"/>
  <c r="AR218" i="3"/>
  <c r="AS218" i="3"/>
  <c r="L219" i="3"/>
  <c r="M219" i="3"/>
  <c r="N219" i="3"/>
  <c r="O219" i="3"/>
  <c r="P219" i="3"/>
  <c r="Q219" i="3"/>
  <c r="R219" i="3"/>
  <c r="S219" i="3"/>
  <c r="T219" i="3"/>
  <c r="U219" i="3"/>
  <c r="V219" i="3"/>
  <c r="W219" i="3"/>
  <c r="X219" i="3"/>
  <c r="Y219" i="3"/>
  <c r="Z219" i="3"/>
  <c r="AA219" i="3"/>
  <c r="AB219" i="3"/>
  <c r="AC219" i="3"/>
  <c r="AD219" i="3"/>
  <c r="AE219" i="3"/>
  <c r="AF219" i="3"/>
  <c r="AG219" i="3"/>
  <c r="AH219" i="3"/>
  <c r="AI219" i="3"/>
  <c r="AJ219" i="3"/>
  <c r="AQ219" i="3"/>
  <c r="AR219" i="3"/>
  <c r="AS219" i="3"/>
  <c r="L220" i="3"/>
  <c r="M220" i="3"/>
  <c r="N220" i="3"/>
  <c r="O220" i="3"/>
  <c r="P220" i="3"/>
  <c r="Q220" i="3"/>
  <c r="R220" i="3"/>
  <c r="S220" i="3"/>
  <c r="T220" i="3"/>
  <c r="U220" i="3"/>
  <c r="V220" i="3"/>
  <c r="W220" i="3"/>
  <c r="X220" i="3"/>
  <c r="Y220" i="3"/>
  <c r="Z220" i="3"/>
  <c r="AA220" i="3"/>
  <c r="AB220" i="3"/>
  <c r="AC220" i="3"/>
  <c r="AD220" i="3"/>
  <c r="AE220" i="3"/>
  <c r="AF220" i="3"/>
  <c r="AG220" i="3"/>
  <c r="AH220" i="3"/>
  <c r="AI220" i="3"/>
  <c r="AJ220" i="3"/>
  <c r="AQ220" i="3"/>
  <c r="AR220" i="3"/>
  <c r="AS220" i="3"/>
  <c r="L221" i="3"/>
  <c r="M221" i="3"/>
  <c r="N221" i="3"/>
  <c r="O221" i="3"/>
  <c r="P221" i="3"/>
  <c r="Q221" i="3"/>
  <c r="R221" i="3"/>
  <c r="S221" i="3"/>
  <c r="T221" i="3"/>
  <c r="U221" i="3"/>
  <c r="V221" i="3"/>
  <c r="W221" i="3"/>
  <c r="X221" i="3"/>
  <c r="Y221" i="3"/>
  <c r="Z221" i="3"/>
  <c r="AA221" i="3"/>
  <c r="AB221" i="3"/>
  <c r="AC221" i="3"/>
  <c r="AD221" i="3"/>
  <c r="AE221" i="3"/>
  <c r="AF221" i="3"/>
  <c r="AG221" i="3"/>
  <c r="AH221" i="3"/>
  <c r="AI221" i="3"/>
  <c r="AJ221" i="3"/>
  <c r="AQ221" i="3"/>
  <c r="AR221" i="3"/>
  <c r="AS221" i="3"/>
  <c r="L222" i="3"/>
  <c r="M222" i="3"/>
  <c r="N222" i="3"/>
  <c r="O222" i="3"/>
  <c r="P222" i="3"/>
  <c r="Q222" i="3"/>
  <c r="R222" i="3"/>
  <c r="S222" i="3"/>
  <c r="T222" i="3"/>
  <c r="U222" i="3"/>
  <c r="V222" i="3"/>
  <c r="W222" i="3"/>
  <c r="X222" i="3"/>
  <c r="Y222" i="3"/>
  <c r="Z222" i="3"/>
  <c r="AA222" i="3"/>
  <c r="AB222" i="3"/>
  <c r="AC222" i="3"/>
  <c r="AD222" i="3"/>
  <c r="AE222" i="3"/>
  <c r="AF222" i="3"/>
  <c r="AG222" i="3"/>
  <c r="AH222" i="3"/>
  <c r="AI222" i="3"/>
  <c r="AJ222" i="3"/>
  <c r="AQ222" i="3"/>
  <c r="AR222" i="3"/>
  <c r="AS222" i="3"/>
  <c r="L223" i="3"/>
  <c r="M223" i="3"/>
  <c r="N223" i="3"/>
  <c r="O223" i="3"/>
  <c r="P223" i="3"/>
  <c r="Q223" i="3"/>
  <c r="R223" i="3"/>
  <c r="S223" i="3"/>
  <c r="T223" i="3"/>
  <c r="U223" i="3"/>
  <c r="V223" i="3"/>
  <c r="W223" i="3"/>
  <c r="X223" i="3"/>
  <c r="Y223" i="3"/>
  <c r="Z223" i="3"/>
  <c r="AA223" i="3"/>
  <c r="AB223" i="3"/>
  <c r="AC223" i="3"/>
  <c r="AD223" i="3"/>
  <c r="AE223" i="3"/>
  <c r="AF223" i="3"/>
  <c r="AG223" i="3"/>
  <c r="AH223" i="3"/>
  <c r="AI223" i="3"/>
  <c r="AJ223" i="3"/>
  <c r="AQ223" i="3"/>
  <c r="AR223" i="3"/>
  <c r="AS223" i="3"/>
  <c r="L224" i="3"/>
  <c r="M224" i="3"/>
  <c r="N224" i="3"/>
  <c r="O224" i="3"/>
  <c r="P224" i="3"/>
  <c r="Q224" i="3"/>
  <c r="R224" i="3"/>
  <c r="S224" i="3"/>
  <c r="T224" i="3"/>
  <c r="U224" i="3"/>
  <c r="V224" i="3"/>
  <c r="W224" i="3"/>
  <c r="X224" i="3"/>
  <c r="Y224" i="3"/>
  <c r="Z224" i="3"/>
  <c r="AA224" i="3"/>
  <c r="AB224" i="3"/>
  <c r="AC224" i="3"/>
  <c r="AD224" i="3"/>
  <c r="AE224" i="3"/>
  <c r="AF224" i="3"/>
  <c r="AG224" i="3"/>
  <c r="AH224" i="3"/>
  <c r="AI224" i="3"/>
  <c r="AJ224" i="3"/>
  <c r="AQ224" i="3"/>
  <c r="AR224" i="3"/>
  <c r="AS224" i="3"/>
  <c r="L225" i="3"/>
  <c r="M225" i="3"/>
  <c r="N225" i="3"/>
  <c r="O225" i="3"/>
  <c r="P225" i="3"/>
  <c r="Q225" i="3"/>
  <c r="R225" i="3"/>
  <c r="S225" i="3"/>
  <c r="T225" i="3"/>
  <c r="U225" i="3"/>
  <c r="V225" i="3"/>
  <c r="W225" i="3"/>
  <c r="X225" i="3"/>
  <c r="Y225" i="3"/>
  <c r="Z225" i="3"/>
  <c r="AA225" i="3"/>
  <c r="AB225" i="3"/>
  <c r="AC225" i="3"/>
  <c r="AD225" i="3"/>
  <c r="AE225" i="3"/>
  <c r="AF225" i="3"/>
  <c r="AG225" i="3"/>
  <c r="AH225" i="3"/>
  <c r="AI225" i="3"/>
  <c r="AJ225" i="3"/>
  <c r="AQ225" i="3"/>
  <c r="AR225" i="3"/>
  <c r="AS225" i="3"/>
  <c r="L226" i="3"/>
  <c r="M226" i="3"/>
  <c r="N226" i="3"/>
  <c r="O226" i="3"/>
  <c r="P226" i="3"/>
  <c r="Q226" i="3"/>
  <c r="R226" i="3"/>
  <c r="S226" i="3"/>
  <c r="T226" i="3"/>
  <c r="U226" i="3"/>
  <c r="V226" i="3"/>
  <c r="W226" i="3"/>
  <c r="X226" i="3"/>
  <c r="Y226" i="3"/>
  <c r="Z226" i="3"/>
  <c r="AA226" i="3"/>
  <c r="AB226" i="3"/>
  <c r="AC226" i="3"/>
  <c r="AD226" i="3"/>
  <c r="AE226" i="3"/>
  <c r="AF226" i="3"/>
  <c r="AG226" i="3"/>
  <c r="AH226" i="3"/>
  <c r="AI226" i="3"/>
  <c r="AJ226" i="3"/>
  <c r="AQ226" i="3"/>
  <c r="AR226" i="3"/>
  <c r="AS226" i="3"/>
  <c r="L227" i="3"/>
  <c r="M227" i="3"/>
  <c r="N227" i="3"/>
  <c r="O227" i="3"/>
  <c r="P227" i="3"/>
  <c r="Q227" i="3"/>
  <c r="R227" i="3"/>
  <c r="S227" i="3"/>
  <c r="T227" i="3"/>
  <c r="U227" i="3"/>
  <c r="V227" i="3"/>
  <c r="W227" i="3"/>
  <c r="X227" i="3"/>
  <c r="Y227" i="3"/>
  <c r="Z227" i="3"/>
  <c r="AA227" i="3"/>
  <c r="AB227" i="3"/>
  <c r="AC227" i="3"/>
  <c r="AD227" i="3"/>
  <c r="AE227" i="3"/>
  <c r="AF227" i="3"/>
  <c r="AG227" i="3"/>
  <c r="AH227" i="3"/>
  <c r="AI227" i="3"/>
  <c r="AJ227" i="3"/>
  <c r="AQ227" i="3"/>
  <c r="AR227" i="3"/>
  <c r="AS227" i="3"/>
  <c r="L228" i="3"/>
  <c r="M228" i="3"/>
  <c r="N228" i="3"/>
  <c r="O228" i="3"/>
  <c r="P228" i="3"/>
  <c r="Q228" i="3"/>
  <c r="R228" i="3"/>
  <c r="S228" i="3"/>
  <c r="T228" i="3"/>
  <c r="U228" i="3"/>
  <c r="V228" i="3"/>
  <c r="W228" i="3"/>
  <c r="X228" i="3"/>
  <c r="Y228" i="3"/>
  <c r="Z228" i="3"/>
  <c r="AA228" i="3"/>
  <c r="AB228" i="3"/>
  <c r="AC228" i="3"/>
  <c r="AD228" i="3"/>
  <c r="AE228" i="3"/>
  <c r="AF228" i="3"/>
  <c r="AG228" i="3"/>
  <c r="AH228" i="3"/>
  <c r="AI228" i="3"/>
  <c r="AJ228" i="3"/>
  <c r="AQ228" i="3"/>
  <c r="AR228" i="3"/>
  <c r="AS228" i="3"/>
  <c r="L229" i="3"/>
  <c r="M229" i="3"/>
  <c r="N229" i="3"/>
  <c r="O229" i="3"/>
  <c r="P229" i="3"/>
  <c r="Q229" i="3"/>
  <c r="R229" i="3"/>
  <c r="S229" i="3"/>
  <c r="T229" i="3"/>
  <c r="U229" i="3"/>
  <c r="V229" i="3"/>
  <c r="W229" i="3"/>
  <c r="X229" i="3"/>
  <c r="Y229" i="3"/>
  <c r="Z229" i="3"/>
  <c r="AA229" i="3"/>
  <c r="AB229" i="3"/>
  <c r="AC229" i="3"/>
  <c r="AD229" i="3"/>
  <c r="AE229" i="3"/>
  <c r="AF229" i="3"/>
  <c r="AG229" i="3"/>
  <c r="AH229" i="3"/>
  <c r="AI229" i="3"/>
  <c r="AJ229" i="3"/>
  <c r="AQ229" i="3"/>
  <c r="AR229" i="3"/>
  <c r="AS229" i="3"/>
  <c r="L230" i="3"/>
  <c r="M230" i="3"/>
  <c r="N230" i="3"/>
  <c r="O230" i="3"/>
  <c r="P230" i="3"/>
  <c r="Q230" i="3"/>
  <c r="R230" i="3"/>
  <c r="S230" i="3"/>
  <c r="T230" i="3"/>
  <c r="U230" i="3"/>
  <c r="V230" i="3"/>
  <c r="W230" i="3"/>
  <c r="X230" i="3"/>
  <c r="Y230" i="3"/>
  <c r="Z230" i="3"/>
  <c r="AA230" i="3"/>
  <c r="AB230" i="3"/>
  <c r="AC230" i="3"/>
  <c r="AD230" i="3"/>
  <c r="AE230" i="3"/>
  <c r="AF230" i="3"/>
  <c r="AG230" i="3"/>
  <c r="AH230" i="3"/>
  <c r="AI230" i="3"/>
  <c r="AJ230" i="3"/>
  <c r="AQ230" i="3"/>
  <c r="AR230" i="3"/>
  <c r="AS230" i="3"/>
  <c r="L231" i="3"/>
  <c r="M231" i="3"/>
  <c r="N231" i="3"/>
  <c r="O231" i="3"/>
  <c r="P231" i="3"/>
  <c r="Q231" i="3"/>
  <c r="R231" i="3"/>
  <c r="S231" i="3"/>
  <c r="T231" i="3"/>
  <c r="U231" i="3"/>
  <c r="V231" i="3"/>
  <c r="W231" i="3"/>
  <c r="X231" i="3"/>
  <c r="Y231" i="3"/>
  <c r="Z231" i="3"/>
  <c r="AA231" i="3"/>
  <c r="AB231" i="3"/>
  <c r="AC231" i="3"/>
  <c r="AD231" i="3"/>
  <c r="AE231" i="3"/>
  <c r="AF231" i="3"/>
  <c r="AG231" i="3"/>
  <c r="AH231" i="3"/>
  <c r="AI231" i="3"/>
  <c r="AJ231" i="3"/>
  <c r="AQ231" i="3"/>
  <c r="AR231" i="3"/>
  <c r="AS231" i="3"/>
  <c r="L232" i="3"/>
  <c r="M232" i="3"/>
  <c r="N232" i="3"/>
  <c r="O232" i="3"/>
  <c r="P232" i="3"/>
  <c r="Q232" i="3"/>
  <c r="R232" i="3"/>
  <c r="S232" i="3"/>
  <c r="T232" i="3"/>
  <c r="U232" i="3"/>
  <c r="V232" i="3"/>
  <c r="W232" i="3"/>
  <c r="X232" i="3"/>
  <c r="Y232" i="3"/>
  <c r="Z232" i="3"/>
  <c r="AA232" i="3"/>
  <c r="AB232" i="3"/>
  <c r="AC232" i="3"/>
  <c r="AD232" i="3"/>
  <c r="AE232" i="3"/>
  <c r="AF232" i="3"/>
  <c r="AG232" i="3"/>
  <c r="AH232" i="3"/>
  <c r="AI232" i="3"/>
  <c r="AJ232" i="3"/>
  <c r="AQ232" i="3"/>
  <c r="AR232" i="3"/>
  <c r="AS232" i="3"/>
  <c r="L233" i="3"/>
  <c r="M233" i="3"/>
  <c r="N233" i="3"/>
  <c r="O233" i="3"/>
  <c r="P233" i="3"/>
  <c r="Q233" i="3"/>
  <c r="R233" i="3"/>
  <c r="S233" i="3"/>
  <c r="T233" i="3"/>
  <c r="U233" i="3"/>
  <c r="V233" i="3"/>
  <c r="W233" i="3"/>
  <c r="X233" i="3"/>
  <c r="Y233" i="3"/>
  <c r="Z233" i="3"/>
  <c r="AA233" i="3"/>
  <c r="AB233" i="3"/>
  <c r="AC233" i="3"/>
  <c r="AD233" i="3"/>
  <c r="AE233" i="3"/>
  <c r="AF233" i="3"/>
  <c r="AG233" i="3"/>
  <c r="AH233" i="3"/>
  <c r="AI233" i="3"/>
  <c r="AJ233" i="3"/>
  <c r="AQ233" i="3"/>
  <c r="AR233" i="3"/>
  <c r="AS233" i="3"/>
  <c r="L234" i="3"/>
  <c r="M234" i="3"/>
  <c r="N234" i="3"/>
  <c r="O234" i="3"/>
  <c r="P234" i="3"/>
  <c r="Q234" i="3"/>
  <c r="R234" i="3"/>
  <c r="S234" i="3"/>
  <c r="T234" i="3"/>
  <c r="U234" i="3"/>
  <c r="V234" i="3"/>
  <c r="W234" i="3"/>
  <c r="X234" i="3"/>
  <c r="Y234" i="3"/>
  <c r="Z234" i="3"/>
  <c r="AA234" i="3"/>
  <c r="AB234" i="3"/>
  <c r="AC234" i="3"/>
  <c r="AD234" i="3"/>
  <c r="AE234" i="3"/>
  <c r="AF234" i="3"/>
  <c r="AG234" i="3"/>
  <c r="AH234" i="3"/>
  <c r="AI234" i="3"/>
  <c r="AJ234" i="3"/>
  <c r="AQ234" i="3"/>
  <c r="AR234" i="3"/>
  <c r="AS234" i="3"/>
  <c r="L235" i="3"/>
  <c r="M235" i="3"/>
  <c r="N235" i="3"/>
  <c r="O235" i="3"/>
  <c r="P235" i="3"/>
  <c r="Q235" i="3"/>
  <c r="R235" i="3"/>
  <c r="S235" i="3"/>
  <c r="T235" i="3"/>
  <c r="U235" i="3"/>
  <c r="V235" i="3"/>
  <c r="W235" i="3"/>
  <c r="X235" i="3"/>
  <c r="Y235" i="3"/>
  <c r="Z235" i="3"/>
  <c r="AA235" i="3"/>
  <c r="AB235" i="3"/>
  <c r="AC235" i="3"/>
  <c r="AD235" i="3"/>
  <c r="AE235" i="3"/>
  <c r="AF235" i="3"/>
  <c r="AG235" i="3"/>
  <c r="AH235" i="3"/>
  <c r="AI235" i="3"/>
  <c r="AJ235" i="3"/>
  <c r="AQ235" i="3"/>
  <c r="AR235" i="3"/>
  <c r="AS235" i="3"/>
  <c r="L236" i="3"/>
  <c r="M236" i="3"/>
  <c r="N236" i="3"/>
  <c r="O236" i="3"/>
  <c r="P236" i="3"/>
  <c r="Q236" i="3"/>
  <c r="R236" i="3"/>
  <c r="S236" i="3"/>
  <c r="T236" i="3"/>
  <c r="U236" i="3"/>
  <c r="V236" i="3"/>
  <c r="W236" i="3"/>
  <c r="X236" i="3"/>
  <c r="Y236" i="3"/>
  <c r="Z236" i="3"/>
  <c r="AA236" i="3"/>
  <c r="AB236" i="3"/>
  <c r="AC236" i="3"/>
  <c r="AD236" i="3"/>
  <c r="AE236" i="3"/>
  <c r="AF236" i="3"/>
  <c r="AG236" i="3"/>
  <c r="AH236" i="3"/>
  <c r="AI236" i="3"/>
  <c r="AJ236" i="3"/>
  <c r="AQ236" i="3"/>
  <c r="AR236" i="3"/>
  <c r="AS236" i="3"/>
  <c r="L237" i="3"/>
  <c r="M237" i="3"/>
  <c r="N237" i="3"/>
  <c r="O237" i="3"/>
  <c r="P237" i="3"/>
  <c r="Q237" i="3"/>
  <c r="R237" i="3"/>
  <c r="S237" i="3"/>
  <c r="T237" i="3"/>
  <c r="U237" i="3"/>
  <c r="V237" i="3"/>
  <c r="W237" i="3"/>
  <c r="X237" i="3"/>
  <c r="Y237" i="3"/>
  <c r="Z237" i="3"/>
  <c r="AA237" i="3"/>
  <c r="AB237" i="3"/>
  <c r="AC237" i="3"/>
  <c r="AD237" i="3"/>
  <c r="AE237" i="3"/>
  <c r="AF237" i="3"/>
  <c r="AG237" i="3"/>
  <c r="AH237" i="3"/>
  <c r="AI237" i="3"/>
  <c r="AJ237" i="3"/>
  <c r="AQ237" i="3"/>
  <c r="AR237" i="3"/>
  <c r="AS237" i="3"/>
  <c r="L238" i="3"/>
  <c r="M238" i="3"/>
  <c r="N238" i="3"/>
  <c r="O238" i="3"/>
  <c r="P238" i="3"/>
  <c r="Q238" i="3"/>
  <c r="R238" i="3"/>
  <c r="S238" i="3"/>
  <c r="T238" i="3"/>
  <c r="U238" i="3"/>
  <c r="V238" i="3"/>
  <c r="W238" i="3"/>
  <c r="X238" i="3"/>
  <c r="Y238" i="3"/>
  <c r="Z238" i="3"/>
  <c r="AA238" i="3"/>
  <c r="AB238" i="3"/>
  <c r="AC238" i="3"/>
  <c r="AD238" i="3"/>
  <c r="AE238" i="3"/>
  <c r="AF238" i="3"/>
  <c r="AG238" i="3"/>
  <c r="AH238" i="3"/>
  <c r="AI238" i="3"/>
  <c r="AJ238" i="3"/>
  <c r="AQ238" i="3"/>
  <c r="AR238" i="3"/>
  <c r="AS238" i="3"/>
  <c r="L239" i="3"/>
  <c r="M239" i="3"/>
  <c r="N239" i="3"/>
  <c r="O239" i="3"/>
  <c r="P239" i="3"/>
  <c r="Q239" i="3"/>
  <c r="R239" i="3"/>
  <c r="S239" i="3"/>
  <c r="T239" i="3"/>
  <c r="U239" i="3"/>
  <c r="V239" i="3"/>
  <c r="W239" i="3"/>
  <c r="X239" i="3"/>
  <c r="Y239" i="3"/>
  <c r="Z239" i="3"/>
  <c r="AA239" i="3"/>
  <c r="AB239" i="3"/>
  <c r="AC239" i="3"/>
  <c r="AD239" i="3"/>
  <c r="AE239" i="3"/>
  <c r="AF239" i="3"/>
  <c r="AG239" i="3"/>
  <c r="AH239" i="3"/>
  <c r="AI239" i="3"/>
  <c r="AJ239" i="3"/>
  <c r="AQ239" i="3"/>
  <c r="AR239" i="3"/>
  <c r="AS239" i="3"/>
  <c r="L240" i="3"/>
  <c r="M240" i="3"/>
  <c r="N240" i="3"/>
  <c r="O240" i="3"/>
  <c r="P240" i="3"/>
  <c r="Q240" i="3"/>
  <c r="R240" i="3"/>
  <c r="S240" i="3"/>
  <c r="T240" i="3"/>
  <c r="U240" i="3"/>
  <c r="V240" i="3"/>
  <c r="W240" i="3"/>
  <c r="X240" i="3"/>
  <c r="Y240" i="3"/>
  <c r="Z240" i="3"/>
  <c r="AA240" i="3"/>
  <c r="AB240" i="3"/>
  <c r="AC240" i="3"/>
  <c r="AD240" i="3"/>
  <c r="AE240" i="3"/>
  <c r="AF240" i="3"/>
  <c r="AG240" i="3"/>
  <c r="AH240" i="3"/>
  <c r="AI240" i="3"/>
  <c r="AJ240" i="3"/>
  <c r="AQ240" i="3"/>
  <c r="AR240" i="3"/>
  <c r="AS240" i="3"/>
  <c r="L241" i="3"/>
  <c r="M241" i="3"/>
  <c r="N241" i="3"/>
  <c r="O241" i="3"/>
  <c r="P241" i="3"/>
  <c r="Q241" i="3"/>
  <c r="R241" i="3"/>
  <c r="S241" i="3"/>
  <c r="T241" i="3"/>
  <c r="U241" i="3"/>
  <c r="V241" i="3"/>
  <c r="W241" i="3"/>
  <c r="X241" i="3"/>
  <c r="Y241" i="3"/>
  <c r="Z241" i="3"/>
  <c r="AA241" i="3"/>
  <c r="AB241" i="3"/>
  <c r="AC241" i="3"/>
  <c r="AD241" i="3"/>
  <c r="AE241" i="3"/>
  <c r="AF241" i="3"/>
  <c r="AG241" i="3"/>
  <c r="AH241" i="3"/>
  <c r="AI241" i="3"/>
  <c r="AJ241" i="3"/>
  <c r="AQ241" i="3"/>
  <c r="AR241" i="3"/>
  <c r="AS241" i="3"/>
  <c r="L242" i="3"/>
  <c r="M242" i="3"/>
  <c r="N242" i="3"/>
  <c r="O242" i="3"/>
  <c r="P242" i="3"/>
  <c r="Q242" i="3"/>
  <c r="R242" i="3"/>
  <c r="S242" i="3"/>
  <c r="T242" i="3"/>
  <c r="U242" i="3"/>
  <c r="V242" i="3"/>
  <c r="W242" i="3"/>
  <c r="X242" i="3"/>
  <c r="Y242" i="3"/>
  <c r="Z242" i="3"/>
  <c r="AA242" i="3"/>
  <c r="AB242" i="3"/>
  <c r="AC242" i="3"/>
  <c r="AD242" i="3"/>
  <c r="AE242" i="3"/>
  <c r="AF242" i="3"/>
  <c r="AG242" i="3"/>
  <c r="AH242" i="3"/>
  <c r="AI242" i="3"/>
  <c r="AJ242" i="3"/>
  <c r="AQ242" i="3"/>
  <c r="AR242" i="3"/>
  <c r="AS242" i="3"/>
  <c r="L243" i="3"/>
  <c r="M243" i="3"/>
  <c r="N243" i="3"/>
  <c r="O243" i="3"/>
  <c r="P243" i="3"/>
  <c r="Q243" i="3"/>
  <c r="R243" i="3"/>
  <c r="S243" i="3"/>
  <c r="T243" i="3"/>
  <c r="U243" i="3"/>
  <c r="V243" i="3"/>
  <c r="W243" i="3"/>
  <c r="X243" i="3"/>
  <c r="Y243" i="3"/>
  <c r="Z243" i="3"/>
  <c r="AA243" i="3"/>
  <c r="AB243" i="3"/>
  <c r="AC243" i="3"/>
  <c r="AD243" i="3"/>
  <c r="AE243" i="3"/>
  <c r="AF243" i="3"/>
  <c r="AG243" i="3"/>
  <c r="AH243" i="3"/>
  <c r="AI243" i="3"/>
  <c r="AJ243" i="3"/>
  <c r="AQ243" i="3"/>
  <c r="AR243" i="3"/>
  <c r="AS243" i="3"/>
  <c r="L244" i="3"/>
  <c r="M244" i="3"/>
  <c r="N244" i="3"/>
  <c r="O244" i="3"/>
  <c r="P244" i="3"/>
  <c r="Q244" i="3"/>
  <c r="R244" i="3"/>
  <c r="S244" i="3"/>
  <c r="T244" i="3"/>
  <c r="U244" i="3"/>
  <c r="V244" i="3"/>
  <c r="W244" i="3"/>
  <c r="X244" i="3"/>
  <c r="Y244" i="3"/>
  <c r="Z244" i="3"/>
  <c r="AA244" i="3"/>
  <c r="AB244" i="3"/>
  <c r="AC244" i="3"/>
  <c r="AD244" i="3"/>
  <c r="AE244" i="3"/>
  <c r="AF244" i="3"/>
  <c r="AG244" i="3"/>
  <c r="AH244" i="3"/>
  <c r="AI244" i="3"/>
  <c r="AJ244" i="3"/>
  <c r="AQ244" i="3"/>
  <c r="AR244" i="3"/>
  <c r="AS244" i="3"/>
  <c r="L245" i="3"/>
  <c r="M245" i="3"/>
  <c r="N245" i="3"/>
  <c r="O245" i="3"/>
  <c r="P245" i="3"/>
  <c r="Q245" i="3"/>
  <c r="R245" i="3"/>
  <c r="S245" i="3"/>
  <c r="T245" i="3"/>
  <c r="U245" i="3"/>
  <c r="V245" i="3"/>
  <c r="W245" i="3"/>
  <c r="X245" i="3"/>
  <c r="Y245" i="3"/>
  <c r="Z245" i="3"/>
  <c r="AA245" i="3"/>
  <c r="AB245" i="3"/>
  <c r="AC245" i="3"/>
  <c r="AD245" i="3"/>
  <c r="AE245" i="3"/>
  <c r="AF245" i="3"/>
  <c r="AG245" i="3"/>
  <c r="AH245" i="3"/>
  <c r="AI245" i="3"/>
  <c r="AJ245" i="3"/>
  <c r="AQ245" i="3"/>
  <c r="AR245" i="3"/>
  <c r="AS245" i="3"/>
  <c r="L246" i="3"/>
  <c r="M246" i="3"/>
  <c r="N246" i="3"/>
  <c r="O246" i="3"/>
  <c r="P246" i="3"/>
  <c r="Q246" i="3"/>
  <c r="R246" i="3"/>
  <c r="S246" i="3"/>
  <c r="T246" i="3"/>
  <c r="U246" i="3"/>
  <c r="V246" i="3"/>
  <c r="W246" i="3"/>
  <c r="X246" i="3"/>
  <c r="Y246" i="3"/>
  <c r="Z246" i="3"/>
  <c r="AA246" i="3"/>
  <c r="AB246" i="3"/>
  <c r="AC246" i="3"/>
  <c r="AD246" i="3"/>
  <c r="AE246" i="3"/>
  <c r="AF246" i="3"/>
  <c r="AG246" i="3"/>
  <c r="AH246" i="3"/>
  <c r="AI246" i="3"/>
  <c r="AJ246" i="3"/>
  <c r="AQ246" i="3"/>
  <c r="AR246" i="3"/>
  <c r="AS246" i="3"/>
  <c r="L247" i="3"/>
  <c r="M247" i="3"/>
  <c r="N247" i="3"/>
  <c r="O247" i="3"/>
  <c r="P247" i="3"/>
  <c r="Q247" i="3"/>
  <c r="R247" i="3"/>
  <c r="S247" i="3"/>
  <c r="T247" i="3"/>
  <c r="U247" i="3"/>
  <c r="V247" i="3"/>
  <c r="W247" i="3"/>
  <c r="X247" i="3"/>
  <c r="Y247" i="3"/>
  <c r="Z247" i="3"/>
  <c r="AA247" i="3"/>
  <c r="AB247" i="3"/>
  <c r="AC247" i="3"/>
  <c r="AD247" i="3"/>
  <c r="AE247" i="3"/>
  <c r="AF247" i="3"/>
  <c r="AG247" i="3"/>
  <c r="AH247" i="3"/>
  <c r="AI247" i="3"/>
  <c r="AJ247" i="3"/>
  <c r="AQ247" i="3"/>
  <c r="AR247" i="3"/>
  <c r="AS247" i="3"/>
  <c r="L248" i="3"/>
  <c r="M248" i="3"/>
  <c r="N248" i="3"/>
  <c r="O248" i="3"/>
  <c r="P248" i="3"/>
  <c r="Q248" i="3"/>
  <c r="R248" i="3"/>
  <c r="S248" i="3"/>
  <c r="T248" i="3"/>
  <c r="U248" i="3"/>
  <c r="V248" i="3"/>
  <c r="W248" i="3"/>
  <c r="X248" i="3"/>
  <c r="Y248" i="3"/>
  <c r="Z248" i="3"/>
  <c r="AA248" i="3"/>
  <c r="AB248" i="3"/>
  <c r="AC248" i="3"/>
  <c r="AD248" i="3"/>
  <c r="AE248" i="3"/>
  <c r="AF248" i="3"/>
  <c r="AG248" i="3"/>
  <c r="AH248" i="3"/>
  <c r="AI248" i="3"/>
  <c r="AJ248" i="3"/>
  <c r="AQ248" i="3"/>
  <c r="AR248" i="3"/>
  <c r="AS248" i="3"/>
  <c r="L249" i="3"/>
  <c r="M249" i="3"/>
  <c r="N249" i="3"/>
  <c r="O249" i="3"/>
  <c r="P249" i="3"/>
  <c r="Q249" i="3"/>
  <c r="R249" i="3"/>
  <c r="S249" i="3"/>
  <c r="T249" i="3"/>
  <c r="U249" i="3"/>
  <c r="V249" i="3"/>
  <c r="W249" i="3"/>
  <c r="X249" i="3"/>
  <c r="Y249" i="3"/>
  <c r="Z249" i="3"/>
  <c r="AA249" i="3"/>
  <c r="AB249" i="3"/>
  <c r="AC249" i="3"/>
  <c r="AD249" i="3"/>
  <c r="AE249" i="3"/>
  <c r="AF249" i="3"/>
  <c r="AG249" i="3"/>
  <c r="AH249" i="3"/>
  <c r="AI249" i="3"/>
  <c r="AJ249" i="3"/>
  <c r="AQ249" i="3"/>
  <c r="AR249" i="3"/>
  <c r="AS249" i="3"/>
  <c r="L250" i="3"/>
  <c r="M250" i="3"/>
  <c r="N250" i="3"/>
  <c r="O250" i="3"/>
  <c r="P250" i="3"/>
  <c r="Q250" i="3"/>
  <c r="R250" i="3"/>
  <c r="S250" i="3"/>
  <c r="T250" i="3"/>
  <c r="U250" i="3"/>
  <c r="V250" i="3"/>
  <c r="W250" i="3"/>
  <c r="X250" i="3"/>
  <c r="Y250" i="3"/>
  <c r="Z250" i="3"/>
  <c r="AA250" i="3"/>
  <c r="AB250" i="3"/>
  <c r="AC250" i="3"/>
  <c r="AD250" i="3"/>
  <c r="AE250" i="3"/>
  <c r="AF250" i="3"/>
  <c r="AG250" i="3"/>
  <c r="AH250" i="3"/>
  <c r="AI250" i="3"/>
  <c r="AJ250" i="3"/>
  <c r="AQ250" i="3"/>
  <c r="AR250" i="3"/>
  <c r="AS250" i="3"/>
  <c r="L251" i="3"/>
  <c r="M251" i="3"/>
  <c r="N251" i="3"/>
  <c r="O251" i="3"/>
  <c r="P251" i="3"/>
  <c r="Q251" i="3"/>
  <c r="R251" i="3"/>
  <c r="S251" i="3"/>
  <c r="T251" i="3"/>
  <c r="U251" i="3"/>
  <c r="V251" i="3"/>
  <c r="W251" i="3"/>
  <c r="X251" i="3"/>
  <c r="Y251" i="3"/>
  <c r="Z251" i="3"/>
  <c r="AA251" i="3"/>
  <c r="AB251" i="3"/>
  <c r="AC251" i="3"/>
  <c r="AD251" i="3"/>
  <c r="AE251" i="3"/>
  <c r="AF251" i="3"/>
  <c r="AG251" i="3"/>
  <c r="AH251" i="3"/>
  <c r="AI251" i="3"/>
  <c r="AJ251" i="3"/>
  <c r="AQ251" i="3"/>
  <c r="AR251" i="3"/>
  <c r="AS251" i="3"/>
  <c r="L252" i="3"/>
  <c r="M252" i="3"/>
  <c r="N252" i="3"/>
  <c r="O252" i="3"/>
  <c r="P252" i="3"/>
  <c r="Q252" i="3"/>
  <c r="R252" i="3"/>
  <c r="S252" i="3"/>
  <c r="T252" i="3"/>
  <c r="U252" i="3"/>
  <c r="V252" i="3"/>
  <c r="W252" i="3"/>
  <c r="X252" i="3"/>
  <c r="Y252" i="3"/>
  <c r="Z252" i="3"/>
  <c r="AA252" i="3"/>
  <c r="AB252" i="3"/>
  <c r="AC252" i="3"/>
  <c r="AD252" i="3"/>
  <c r="AE252" i="3"/>
  <c r="AF252" i="3"/>
  <c r="AG252" i="3"/>
  <c r="AH252" i="3"/>
  <c r="AI252" i="3"/>
  <c r="AJ252" i="3"/>
  <c r="AQ252" i="3"/>
  <c r="AR252" i="3"/>
  <c r="AS252" i="3"/>
  <c r="L253" i="3"/>
  <c r="M253" i="3"/>
  <c r="N253" i="3"/>
  <c r="O253" i="3"/>
  <c r="P253" i="3"/>
  <c r="Q253" i="3"/>
  <c r="R253" i="3"/>
  <c r="S253" i="3"/>
  <c r="T253" i="3"/>
  <c r="U253" i="3"/>
  <c r="V253" i="3"/>
  <c r="W253" i="3"/>
  <c r="X253" i="3"/>
  <c r="Y253" i="3"/>
  <c r="Z253" i="3"/>
  <c r="AA253" i="3"/>
  <c r="AB253" i="3"/>
  <c r="AC253" i="3"/>
  <c r="AD253" i="3"/>
  <c r="AE253" i="3"/>
  <c r="AF253" i="3"/>
  <c r="AG253" i="3"/>
  <c r="AH253" i="3"/>
  <c r="AI253" i="3"/>
  <c r="AJ253" i="3"/>
  <c r="AQ253" i="3"/>
  <c r="AR253" i="3"/>
  <c r="AS253" i="3"/>
  <c r="L254" i="3"/>
  <c r="M254" i="3"/>
  <c r="N254" i="3"/>
  <c r="O254" i="3"/>
  <c r="P254" i="3"/>
  <c r="Q254" i="3"/>
  <c r="R254" i="3"/>
  <c r="S254" i="3"/>
  <c r="T254" i="3"/>
  <c r="U254" i="3"/>
  <c r="V254" i="3"/>
  <c r="W254" i="3"/>
  <c r="X254" i="3"/>
  <c r="Y254" i="3"/>
  <c r="Z254" i="3"/>
  <c r="AA254" i="3"/>
  <c r="AB254" i="3"/>
  <c r="AC254" i="3"/>
  <c r="AD254" i="3"/>
  <c r="AE254" i="3"/>
  <c r="AF254" i="3"/>
  <c r="AG254" i="3"/>
  <c r="AH254" i="3"/>
  <c r="AI254" i="3"/>
  <c r="AJ254" i="3"/>
  <c r="AQ254" i="3"/>
  <c r="AR254" i="3"/>
  <c r="AS254" i="3"/>
  <c r="L255" i="3"/>
  <c r="M255" i="3"/>
  <c r="N255" i="3"/>
  <c r="O255" i="3"/>
  <c r="P255" i="3"/>
  <c r="Q255" i="3"/>
  <c r="R255" i="3"/>
  <c r="S255" i="3"/>
  <c r="T255" i="3"/>
  <c r="U255" i="3"/>
  <c r="V255" i="3"/>
  <c r="W255" i="3"/>
  <c r="X255" i="3"/>
  <c r="Y255" i="3"/>
  <c r="Z255" i="3"/>
  <c r="AA255" i="3"/>
  <c r="AB255" i="3"/>
  <c r="AC255" i="3"/>
  <c r="AD255" i="3"/>
  <c r="AE255" i="3"/>
  <c r="AF255" i="3"/>
  <c r="AG255" i="3"/>
  <c r="AH255" i="3"/>
  <c r="AI255" i="3"/>
  <c r="AJ255" i="3"/>
  <c r="AQ255" i="3"/>
  <c r="AR255" i="3"/>
  <c r="AS255" i="3"/>
  <c r="L256" i="3"/>
  <c r="M256" i="3"/>
  <c r="N256" i="3"/>
  <c r="O256" i="3"/>
  <c r="P256" i="3"/>
  <c r="Q256" i="3"/>
  <c r="R256" i="3"/>
  <c r="S256" i="3"/>
  <c r="T256" i="3"/>
  <c r="U256" i="3"/>
  <c r="V256" i="3"/>
  <c r="W256" i="3"/>
  <c r="X256" i="3"/>
  <c r="Y256" i="3"/>
  <c r="Z256" i="3"/>
  <c r="AA256" i="3"/>
  <c r="AB256" i="3"/>
  <c r="AC256" i="3"/>
  <c r="AD256" i="3"/>
  <c r="AE256" i="3"/>
  <c r="AF256" i="3"/>
  <c r="AG256" i="3"/>
  <c r="AH256" i="3"/>
  <c r="AI256" i="3"/>
  <c r="AJ256" i="3"/>
  <c r="AQ256" i="3"/>
  <c r="AR256" i="3"/>
  <c r="AS256" i="3"/>
  <c r="L257" i="3"/>
  <c r="M257" i="3"/>
  <c r="N257" i="3"/>
  <c r="O257" i="3"/>
  <c r="P257" i="3"/>
  <c r="Q257" i="3"/>
  <c r="R257" i="3"/>
  <c r="S257" i="3"/>
  <c r="T257" i="3"/>
  <c r="U257" i="3"/>
  <c r="V257" i="3"/>
  <c r="W257" i="3"/>
  <c r="X257" i="3"/>
  <c r="Y257" i="3"/>
  <c r="Z257" i="3"/>
  <c r="AA257" i="3"/>
  <c r="AB257" i="3"/>
  <c r="AC257" i="3"/>
  <c r="AD257" i="3"/>
  <c r="AE257" i="3"/>
  <c r="AF257" i="3"/>
  <c r="AG257" i="3"/>
  <c r="AH257" i="3"/>
  <c r="AI257" i="3"/>
  <c r="AJ257" i="3"/>
  <c r="AQ257" i="3"/>
  <c r="AR257" i="3"/>
  <c r="AS257" i="3"/>
  <c r="L258" i="3"/>
  <c r="M258" i="3"/>
  <c r="N258" i="3"/>
  <c r="O258" i="3"/>
  <c r="P258" i="3"/>
  <c r="Q258" i="3"/>
  <c r="R258" i="3"/>
  <c r="S258" i="3"/>
  <c r="T258" i="3"/>
  <c r="U258" i="3"/>
  <c r="V258" i="3"/>
  <c r="W258" i="3"/>
  <c r="X258" i="3"/>
  <c r="Y258" i="3"/>
  <c r="Z258" i="3"/>
  <c r="AA258" i="3"/>
  <c r="AB258" i="3"/>
  <c r="AC258" i="3"/>
  <c r="AD258" i="3"/>
  <c r="AE258" i="3"/>
  <c r="AF258" i="3"/>
  <c r="AG258" i="3"/>
  <c r="AH258" i="3"/>
  <c r="AI258" i="3"/>
  <c r="AJ258" i="3"/>
  <c r="AQ258" i="3"/>
  <c r="AR258" i="3"/>
  <c r="AS258" i="3"/>
  <c r="L259" i="3"/>
  <c r="M259" i="3"/>
  <c r="N259" i="3"/>
  <c r="O259" i="3"/>
  <c r="P259" i="3"/>
  <c r="Q259" i="3"/>
  <c r="R259" i="3"/>
  <c r="S259" i="3"/>
  <c r="T259" i="3"/>
  <c r="U259" i="3"/>
  <c r="V259" i="3"/>
  <c r="W259" i="3"/>
  <c r="X259" i="3"/>
  <c r="Y259" i="3"/>
  <c r="Z259" i="3"/>
  <c r="AA259" i="3"/>
  <c r="AB259" i="3"/>
  <c r="AC259" i="3"/>
  <c r="AD259" i="3"/>
  <c r="AE259" i="3"/>
  <c r="AF259" i="3"/>
  <c r="AG259" i="3"/>
  <c r="AH259" i="3"/>
  <c r="AI259" i="3"/>
  <c r="AJ259" i="3"/>
  <c r="AQ259" i="3"/>
  <c r="AR259" i="3"/>
  <c r="AS259" i="3"/>
  <c r="L260" i="3"/>
  <c r="M260" i="3"/>
  <c r="N260" i="3"/>
  <c r="O260" i="3"/>
  <c r="P260" i="3"/>
  <c r="Q260" i="3"/>
  <c r="R260" i="3"/>
  <c r="S260" i="3"/>
  <c r="T260" i="3"/>
  <c r="U260" i="3"/>
  <c r="V260" i="3"/>
  <c r="W260" i="3"/>
  <c r="X260" i="3"/>
  <c r="Y260" i="3"/>
  <c r="Z260" i="3"/>
  <c r="AA260" i="3"/>
  <c r="AB260" i="3"/>
  <c r="AC260" i="3"/>
  <c r="AD260" i="3"/>
  <c r="AE260" i="3"/>
  <c r="AF260" i="3"/>
  <c r="AG260" i="3"/>
  <c r="AH260" i="3"/>
  <c r="AI260" i="3"/>
  <c r="AJ260" i="3"/>
  <c r="AQ260" i="3"/>
  <c r="AR260" i="3"/>
  <c r="AS260" i="3"/>
  <c r="L261" i="3"/>
  <c r="M261" i="3"/>
  <c r="N261" i="3"/>
  <c r="O261" i="3"/>
  <c r="P261" i="3"/>
  <c r="Q261" i="3"/>
  <c r="R261" i="3"/>
  <c r="S261" i="3"/>
  <c r="T261" i="3"/>
  <c r="U261" i="3"/>
  <c r="V261" i="3"/>
  <c r="W261" i="3"/>
  <c r="X261" i="3"/>
  <c r="Y261" i="3"/>
  <c r="Z261" i="3"/>
  <c r="AA261" i="3"/>
  <c r="AB261" i="3"/>
  <c r="AC261" i="3"/>
  <c r="AD261" i="3"/>
  <c r="AE261" i="3"/>
  <c r="AF261" i="3"/>
  <c r="AG261" i="3"/>
  <c r="AH261" i="3"/>
  <c r="AI261" i="3"/>
  <c r="AJ261" i="3"/>
  <c r="AQ261" i="3"/>
  <c r="AR261" i="3"/>
  <c r="AS261" i="3"/>
  <c r="L262" i="3"/>
  <c r="M262" i="3"/>
  <c r="N262" i="3"/>
  <c r="O262" i="3"/>
  <c r="P262" i="3"/>
  <c r="Q262" i="3"/>
  <c r="R262" i="3"/>
  <c r="S262" i="3"/>
  <c r="T262" i="3"/>
  <c r="U262" i="3"/>
  <c r="V262" i="3"/>
  <c r="W262" i="3"/>
  <c r="X262" i="3"/>
  <c r="Y262" i="3"/>
  <c r="Z262" i="3"/>
  <c r="AA262" i="3"/>
  <c r="AB262" i="3"/>
  <c r="AC262" i="3"/>
  <c r="AD262" i="3"/>
  <c r="AE262" i="3"/>
  <c r="AF262" i="3"/>
  <c r="AG262" i="3"/>
  <c r="AH262" i="3"/>
  <c r="AI262" i="3"/>
  <c r="AJ262" i="3"/>
  <c r="AQ262" i="3"/>
  <c r="AR262" i="3"/>
  <c r="AS262" i="3"/>
  <c r="L263" i="3"/>
  <c r="M263" i="3"/>
  <c r="N263" i="3"/>
  <c r="O263" i="3"/>
  <c r="P263" i="3"/>
  <c r="Q263" i="3"/>
  <c r="R263" i="3"/>
  <c r="S263" i="3"/>
  <c r="T263" i="3"/>
  <c r="U263" i="3"/>
  <c r="V263" i="3"/>
  <c r="W263" i="3"/>
  <c r="X263" i="3"/>
  <c r="Y263" i="3"/>
  <c r="Z263" i="3"/>
  <c r="AA263" i="3"/>
  <c r="AB263" i="3"/>
  <c r="AC263" i="3"/>
  <c r="AD263" i="3"/>
  <c r="AE263" i="3"/>
  <c r="AF263" i="3"/>
  <c r="AG263" i="3"/>
  <c r="AH263" i="3"/>
  <c r="AI263" i="3"/>
  <c r="AJ263" i="3"/>
  <c r="AQ263" i="3"/>
  <c r="AR263" i="3"/>
  <c r="AS263" i="3"/>
  <c r="L264" i="3"/>
  <c r="M264" i="3"/>
  <c r="N264" i="3"/>
  <c r="O264" i="3"/>
  <c r="P264" i="3"/>
  <c r="Q264" i="3"/>
  <c r="R264" i="3"/>
  <c r="S264" i="3"/>
  <c r="T264" i="3"/>
  <c r="U264" i="3"/>
  <c r="V264" i="3"/>
  <c r="W264" i="3"/>
  <c r="X264" i="3"/>
  <c r="Y264" i="3"/>
  <c r="Z264" i="3"/>
  <c r="AA264" i="3"/>
  <c r="AB264" i="3"/>
  <c r="AC264" i="3"/>
  <c r="AD264" i="3"/>
  <c r="AE264" i="3"/>
  <c r="AF264" i="3"/>
  <c r="AG264" i="3"/>
  <c r="AH264" i="3"/>
  <c r="AI264" i="3"/>
  <c r="AJ264" i="3"/>
  <c r="AQ264" i="3"/>
  <c r="AR264" i="3"/>
  <c r="AS264" i="3"/>
  <c r="L265" i="3"/>
  <c r="M265" i="3"/>
  <c r="N265" i="3"/>
  <c r="O265" i="3"/>
  <c r="P265" i="3"/>
  <c r="Q265" i="3"/>
  <c r="R265" i="3"/>
  <c r="S265" i="3"/>
  <c r="T265" i="3"/>
  <c r="U265" i="3"/>
  <c r="V265" i="3"/>
  <c r="W265" i="3"/>
  <c r="X265" i="3"/>
  <c r="Y265" i="3"/>
  <c r="Z265" i="3"/>
  <c r="AA265" i="3"/>
  <c r="AB265" i="3"/>
  <c r="AC265" i="3"/>
  <c r="AD265" i="3"/>
  <c r="AE265" i="3"/>
  <c r="AF265" i="3"/>
  <c r="AG265" i="3"/>
  <c r="AH265" i="3"/>
  <c r="AI265" i="3"/>
  <c r="AJ265" i="3"/>
  <c r="AQ265" i="3"/>
  <c r="AR265" i="3"/>
  <c r="AS265" i="3"/>
  <c r="L266" i="3"/>
  <c r="M266" i="3"/>
  <c r="N266" i="3"/>
  <c r="O266" i="3"/>
  <c r="P266" i="3"/>
  <c r="Q266" i="3"/>
  <c r="R266" i="3"/>
  <c r="S266" i="3"/>
  <c r="T266" i="3"/>
  <c r="U266" i="3"/>
  <c r="V266" i="3"/>
  <c r="W266" i="3"/>
  <c r="X266" i="3"/>
  <c r="Y266" i="3"/>
  <c r="Z266" i="3"/>
  <c r="AA266" i="3"/>
  <c r="AB266" i="3"/>
  <c r="AC266" i="3"/>
  <c r="AD266" i="3"/>
  <c r="AE266" i="3"/>
  <c r="AF266" i="3"/>
  <c r="AG266" i="3"/>
  <c r="AH266" i="3"/>
  <c r="AI266" i="3"/>
  <c r="AJ266" i="3"/>
  <c r="AQ266" i="3"/>
  <c r="AR266" i="3"/>
  <c r="AS266" i="3"/>
  <c r="L267" i="3"/>
  <c r="M267" i="3"/>
  <c r="N267" i="3"/>
  <c r="O267" i="3"/>
  <c r="P267" i="3"/>
  <c r="Q267" i="3"/>
  <c r="R267" i="3"/>
  <c r="S267" i="3"/>
  <c r="T267" i="3"/>
  <c r="U267" i="3"/>
  <c r="V267" i="3"/>
  <c r="W267" i="3"/>
  <c r="X267" i="3"/>
  <c r="Y267" i="3"/>
  <c r="Z267" i="3"/>
  <c r="AA267" i="3"/>
  <c r="AB267" i="3"/>
  <c r="AC267" i="3"/>
  <c r="AD267" i="3"/>
  <c r="AE267" i="3"/>
  <c r="AF267" i="3"/>
  <c r="AG267" i="3"/>
  <c r="AH267" i="3"/>
  <c r="AI267" i="3"/>
  <c r="AJ267" i="3"/>
  <c r="AQ267" i="3"/>
  <c r="AR267" i="3"/>
  <c r="AS267" i="3"/>
  <c r="L268" i="3"/>
  <c r="M268" i="3"/>
  <c r="N268" i="3"/>
  <c r="O268" i="3"/>
  <c r="P268" i="3"/>
  <c r="Q268" i="3"/>
  <c r="R268" i="3"/>
  <c r="S268" i="3"/>
  <c r="T268" i="3"/>
  <c r="U268" i="3"/>
  <c r="V268" i="3"/>
  <c r="W268" i="3"/>
  <c r="X268" i="3"/>
  <c r="Y268" i="3"/>
  <c r="Z268" i="3"/>
  <c r="AA268" i="3"/>
  <c r="AB268" i="3"/>
  <c r="AC268" i="3"/>
  <c r="AD268" i="3"/>
  <c r="AE268" i="3"/>
  <c r="AF268" i="3"/>
  <c r="AG268" i="3"/>
  <c r="AH268" i="3"/>
  <c r="AI268" i="3"/>
  <c r="AJ268" i="3"/>
  <c r="AQ268" i="3"/>
  <c r="AR268" i="3"/>
  <c r="AS268" i="3"/>
  <c r="L269" i="3"/>
  <c r="M269" i="3"/>
  <c r="N269" i="3"/>
  <c r="O269" i="3"/>
  <c r="P269" i="3"/>
  <c r="Q269" i="3"/>
  <c r="R269" i="3"/>
  <c r="S269" i="3"/>
  <c r="T269" i="3"/>
  <c r="U269" i="3"/>
  <c r="V269" i="3"/>
  <c r="W269" i="3"/>
  <c r="X269" i="3"/>
  <c r="Y269" i="3"/>
  <c r="Z269" i="3"/>
  <c r="AA269" i="3"/>
  <c r="AB269" i="3"/>
  <c r="AC269" i="3"/>
  <c r="AD269" i="3"/>
  <c r="AE269" i="3"/>
  <c r="AF269" i="3"/>
  <c r="AG269" i="3"/>
  <c r="AH269" i="3"/>
  <c r="AI269" i="3"/>
  <c r="AJ269" i="3"/>
  <c r="AQ269" i="3"/>
  <c r="AR269" i="3"/>
  <c r="AS269" i="3"/>
  <c r="L270" i="3"/>
  <c r="M270" i="3"/>
  <c r="N270" i="3"/>
  <c r="O270" i="3"/>
  <c r="P270" i="3"/>
  <c r="Q270" i="3"/>
  <c r="R270" i="3"/>
  <c r="S270" i="3"/>
  <c r="T270" i="3"/>
  <c r="U270" i="3"/>
  <c r="V270" i="3"/>
  <c r="W270" i="3"/>
  <c r="X270" i="3"/>
  <c r="Y270" i="3"/>
  <c r="Z270" i="3"/>
  <c r="AA270" i="3"/>
  <c r="AB270" i="3"/>
  <c r="AC270" i="3"/>
  <c r="AD270" i="3"/>
  <c r="AE270" i="3"/>
  <c r="AF270" i="3"/>
  <c r="AG270" i="3"/>
  <c r="AH270" i="3"/>
  <c r="AI270" i="3"/>
  <c r="AJ270" i="3"/>
  <c r="AQ270" i="3"/>
  <c r="AR270" i="3"/>
  <c r="AS270" i="3"/>
  <c r="L271" i="3"/>
  <c r="M271" i="3"/>
  <c r="N271" i="3"/>
  <c r="O271" i="3"/>
  <c r="P271" i="3"/>
  <c r="Q271" i="3"/>
  <c r="R271" i="3"/>
  <c r="S271" i="3"/>
  <c r="T271" i="3"/>
  <c r="U271" i="3"/>
  <c r="V271" i="3"/>
  <c r="W271" i="3"/>
  <c r="X271" i="3"/>
  <c r="Y271" i="3"/>
  <c r="Z271" i="3"/>
  <c r="AA271" i="3"/>
  <c r="AB271" i="3"/>
  <c r="AC271" i="3"/>
  <c r="AD271" i="3"/>
  <c r="AE271" i="3"/>
  <c r="AF271" i="3"/>
  <c r="AG271" i="3"/>
  <c r="AH271" i="3"/>
  <c r="AI271" i="3"/>
  <c r="AJ271" i="3"/>
  <c r="AQ271" i="3"/>
  <c r="AR271" i="3"/>
  <c r="AS271" i="3"/>
  <c r="L272" i="3"/>
  <c r="M272" i="3"/>
  <c r="N272" i="3"/>
  <c r="O272" i="3"/>
  <c r="P272" i="3"/>
  <c r="Q272" i="3"/>
  <c r="R272" i="3"/>
  <c r="S272" i="3"/>
  <c r="T272" i="3"/>
  <c r="U272" i="3"/>
  <c r="V272" i="3"/>
  <c r="W272" i="3"/>
  <c r="X272" i="3"/>
  <c r="Y272" i="3"/>
  <c r="Z272" i="3"/>
  <c r="AA272" i="3"/>
  <c r="AB272" i="3"/>
  <c r="AC272" i="3"/>
  <c r="AD272" i="3"/>
  <c r="AE272" i="3"/>
  <c r="AF272" i="3"/>
  <c r="AG272" i="3"/>
  <c r="AH272" i="3"/>
  <c r="AI272" i="3"/>
  <c r="AJ272" i="3"/>
  <c r="AQ272" i="3"/>
  <c r="AR272" i="3"/>
  <c r="AS272" i="3"/>
  <c r="L273" i="3"/>
  <c r="M273" i="3"/>
  <c r="N273" i="3"/>
  <c r="O273" i="3"/>
  <c r="P273" i="3"/>
  <c r="Q273" i="3"/>
  <c r="R273" i="3"/>
  <c r="S273" i="3"/>
  <c r="T273" i="3"/>
  <c r="U273" i="3"/>
  <c r="V273" i="3"/>
  <c r="W273" i="3"/>
  <c r="X273" i="3"/>
  <c r="Y273" i="3"/>
  <c r="Z273" i="3"/>
  <c r="AA273" i="3"/>
  <c r="AB273" i="3"/>
  <c r="AC273" i="3"/>
  <c r="AD273" i="3"/>
  <c r="AE273" i="3"/>
  <c r="AF273" i="3"/>
  <c r="AG273" i="3"/>
  <c r="AH273" i="3"/>
  <c r="AI273" i="3"/>
  <c r="AJ273" i="3"/>
  <c r="AQ273" i="3"/>
  <c r="AR273" i="3"/>
  <c r="AS273" i="3"/>
  <c r="L274" i="3"/>
  <c r="M274" i="3"/>
  <c r="N274" i="3"/>
  <c r="O274" i="3"/>
  <c r="P274" i="3"/>
  <c r="Q274" i="3"/>
  <c r="R274" i="3"/>
  <c r="S274" i="3"/>
  <c r="T274" i="3"/>
  <c r="U274" i="3"/>
  <c r="V274" i="3"/>
  <c r="W274" i="3"/>
  <c r="X274" i="3"/>
  <c r="Y274" i="3"/>
  <c r="Z274" i="3"/>
  <c r="AA274" i="3"/>
  <c r="AB274" i="3"/>
  <c r="AC274" i="3"/>
  <c r="AD274" i="3"/>
  <c r="AE274" i="3"/>
  <c r="AF274" i="3"/>
  <c r="AG274" i="3"/>
  <c r="AH274" i="3"/>
  <c r="AI274" i="3"/>
  <c r="AJ274" i="3"/>
  <c r="AQ274" i="3"/>
  <c r="AR274" i="3"/>
  <c r="AS274" i="3"/>
  <c r="L275" i="3"/>
  <c r="M275" i="3"/>
  <c r="N275" i="3"/>
  <c r="O275" i="3"/>
  <c r="P275" i="3"/>
  <c r="Q275" i="3"/>
  <c r="R275" i="3"/>
  <c r="S275" i="3"/>
  <c r="T275" i="3"/>
  <c r="U275" i="3"/>
  <c r="V275" i="3"/>
  <c r="W275" i="3"/>
  <c r="X275" i="3"/>
  <c r="Y275" i="3"/>
  <c r="Z275" i="3"/>
  <c r="AA275" i="3"/>
  <c r="AB275" i="3"/>
  <c r="AC275" i="3"/>
  <c r="AD275" i="3"/>
  <c r="AE275" i="3"/>
  <c r="AF275" i="3"/>
  <c r="AG275" i="3"/>
  <c r="AH275" i="3"/>
  <c r="AI275" i="3"/>
  <c r="AJ275" i="3"/>
  <c r="AQ275" i="3"/>
  <c r="AR275" i="3"/>
  <c r="AS275" i="3"/>
  <c r="L276" i="3"/>
  <c r="M276" i="3"/>
  <c r="N276" i="3"/>
  <c r="O276" i="3"/>
  <c r="P276" i="3"/>
  <c r="Q276" i="3"/>
  <c r="R276" i="3"/>
  <c r="S276" i="3"/>
  <c r="T276" i="3"/>
  <c r="U276" i="3"/>
  <c r="V276" i="3"/>
  <c r="W276" i="3"/>
  <c r="X276" i="3"/>
  <c r="Y276" i="3"/>
  <c r="Z276" i="3"/>
  <c r="AA276" i="3"/>
  <c r="AB276" i="3"/>
  <c r="AC276" i="3"/>
  <c r="AD276" i="3"/>
  <c r="AE276" i="3"/>
  <c r="AF276" i="3"/>
  <c r="AG276" i="3"/>
  <c r="AH276" i="3"/>
  <c r="AI276" i="3"/>
  <c r="AJ276" i="3"/>
  <c r="AQ276" i="3"/>
  <c r="AR276" i="3"/>
  <c r="AS276" i="3"/>
  <c r="L277" i="3"/>
  <c r="M277" i="3"/>
  <c r="N277" i="3"/>
  <c r="O277" i="3"/>
  <c r="P277" i="3"/>
  <c r="Q277" i="3"/>
  <c r="R277" i="3"/>
  <c r="S277" i="3"/>
  <c r="T277" i="3"/>
  <c r="U277" i="3"/>
  <c r="V277" i="3"/>
  <c r="W277" i="3"/>
  <c r="X277" i="3"/>
  <c r="Y277" i="3"/>
  <c r="Z277" i="3"/>
  <c r="AA277" i="3"/>
  <c r="AB277" i="3"/>
  <c r="AC277" i="3"/>
  <c r="AD277" i="3"/>
  <c r="AE277" i="3"/>
  <c r="AF277" i="3"/>
  <c r="AG277" i="3"/>
  <c r="AH277" i="3"/>
  <c r="AI277" i="3"/>
  <c r="AJ277" i="3"/>
  <c r="AQ277" i="3"/>
  <c r="AR277" i="3"/>
  <c r="AS277" i="3"/>
  <c r="L278" i="3"/>
  <c r="M278" i="3"/>
  <c r="N278" i="3"/>
  <c r="O278" i="3"/>
  <c r="P278" i="3"/>
  <c r="Q278" i="3"/>
  <c r="R278" i="3"/>
  <c r="S278" i="3"/>
  <c r="T278" i="3"/>
  <c r="U278" i="3"/>
  <c r="V278" i="3"/>
  <c r="W278" i="3"/>
  <c r="X278" i="3"/>
  <c r="Y278" i="3"/>
  <c r="Z278" i="3"/>
  <c r="AA278" i="3"/>
  <c r="AB278" i="3"/>
  <c r="AC278" i="3"/>
  <c r="AD278" i="3"/>
  <c r="AE278" i="3"/>
  <c r="AF278" i="3"/>
  <c r="AG278" i="3"/>
  <c r="AH278" i="3"/>
  <c r="AI278" i="3"/>
  <c r="AJ278" i="3"/>
  <c r="AQ278" i="3"/>
  <c r="AR278" i="3"/>
  <c r="AS278" i="3"/>
  <c r="L279" i="3"/>
  <c r="M279" i="3"/>
  <c r="N279" i="3"/>
  <c r="O279" i="3"/>
  <c r="P279" i="3"/>
  <c r="Q279" i="3"/>
  <c r="R279" i="3"/>
  <c r="S279" i="3"/>
  <c r="T279" i="3"/>
  <c r="U279" i="3"/>
  <c r="V279" i="3"/>
  <c r="W279" i="3"/>
  <c r="X279" i="3"/>
  <c r="Y279" i="3"/>
  <c r="Z279" i="3"/>
  <c r="AA279" i="3"/>
  <c r="AB279" i="3"/>
  <c r="AC279" i="3"/>
  <c r="AD279" i="3"/>
  <c r="AE279" i="3"/>
  <c r="AF279" i="3"/>
  <c r="AG279" i="3"/>
  <c r="AH279" i="3"/>
  <c r="AI279" i="3"/>
  <c r="AJ279" i="3"/>
  <c r="AQ279" i="3"/>
  <c r="AR279" i="3"/>
  <c r="AS279" i="3"/>
  <c r="L280" i="3"/>
  <c r="M280" i="3"/>
  <c r="N280" i="3"/>
  <c r="O280" i="3"/>
  <c r="P280" i="3"/>
  <c r="Q280" i="3"/>
  <c r="R280" i="3"/>
  <c r="S280" i="3"/>
  <c r="T280" i="3"/>
  <c r="U280" i="3"/>
  <c r="V280" i="3"/>
  <c r="W280" i="3"/>
  <c r="X280" i="3"/>
  <c r="Y280" i="3"/>
  <c r="Z280" i="3"/>
  <c r="AA280" i="3"/>
  <c r="AB280" i="3"/>
  <c r="AC280" i="3"/>
  <c r="AD280" i="3"/>
  <c r="AE280" i="3"/>
  <c r="AF280" i="3"/>
  <c r="AG280" i="3"/>
  <c r="AH280" i="3"/>
  <c r="AI280" i="3"/>
  <c r="AJ280" i="3"/>
  <c r="AQ280" i="3"/>
  <c r="AR280" i="3"/>
  <c r="AS280" i="3"/>
  <c r="L281" i="3"/>
  <c r="M281" i="3"/>
  <c r="N281" i="3"/>
  <c r="O281" i="3"/>
  <c r="P281" i="3"/>
  <c r="Q281" i="3"/>
  <c r="R281" i="3"/>
  <c r="S281" i="3"/>
  <c r="T281" i="3"/>
  <c r="U281" i="3"/>
  <c r="V281" i="3"/>
  <c r="W281" i="3"/>
  <c r="X281" i="3"/>
  <c r="Y281" i="3"/>
  <c r="Z281" i="3"/>
  <c r="AA281" i="3"/>
  <c r="AB281" i="3"/>
  <c r="AC281" i="3"/>
  <c r="AD281" i="3"/>
  <c r="AE281" i="3"/>
  <c r="AF281" i="3"/>
  <c r="AG281" i="3"/>
  <c r="AH281" i="3"/>
  <c r="AI281" i="3"/>
  <c r="AJ281" i="3"/>
  <c r="AQ281" i="3"/>
  <c r="AR281" i="3"/>
  <c r="AS281" i="3"/>
  <c r="L282" i="3"/>
  <c r="M282" i="3"/>
  <c r="N282" i="3"/>
  <c r="O282" i="3"/>
  <c r="P282" i="3"/>
  <c r="Q282" i="3"/>
  <c r="R282" i="3"/>
  <c r="S282" i="3"/>
  <c r="T282" i="3"/>
  <c r="U282" i="3"/>
  <c r="V282" i="3"/>
  <c r="W282" i="3"/>
  <c r="X282" i="3"/>
  <c r="Y282" i="3"/>
  <c r="Z282" i="3"/>
  <c r="AA282" i="3"/>
  <c r="AB282" i="3"/>
  <c r="AC282" i="3"/>
  <c r="AD282" i="3"/>
  <c r="AE282" i="3"/>
  <c r="AF282" i="3"/>
  <c r="AG282" i="3"/>
  <c r="AH282" i="3"/>
  <c r="AI282" i="3"/>
  <c r="AJ282" i="3"/>
  <c r="AQ282" i="3"/>
  <c r="AR282" i="3"/>
  <c r="AS282" i="3"/>
  <c r="L283" i="3"/>
  <c r="M283" i="3"/>
  <c r="N283" i="3"/>
  <c r="O283" i="3"/>
  <c r="P283" i="3"/>
  <c r="Q283" i="3"/>
  <c r="R283" i="3"/>
  <c r="S283" i="3"/>
  <c r="T283" i="3"/>
  <c r="U283" i="3"/>
  <c r="V283" i="3"/>
  <c r="W283" i="3"/>
  <c r="X283" i="3"/>
  <c r="Y283" i="3"/>
  <c r="Z283" i="3"/>
  <c r="AA283" i="3"/>
  <c r="AB283" i="3"/>
  <c r="AC283" i="3"/>
  <c r="AD283" i="3"/>
  <c r="AE283" i="3"/>
  <c r="AF283" i="3"/>
  <c r="AG283" i="3"/>
  <c r="AH283" i="3"/>
  <c r="AI283" i="3"/>
  <c r="AJ283" i="3"/>
  <c r="AQ283" i="3"/>
  <c r="AR283" i="3"/>
  <c r="AS283" i="3"/>
  <c r="L284" i="3"/>
  <c r="M284" i="3"/>
  <c r="N284" i="3"/>
  <c r="O284" i="3"/>
  <c r="P284" i="3"/>
  <c r="Q284" i="3"/>
  <c r="R284" i="3"/>
  <c r="S284" i="3"/>
  <c r="T284" i="3"/>
  <c r="U284" i="3"/>
  <c r="V284" i="3"/>
  <c r="W284" i="3"/>
  <c r="X284" i="3"/>
  <c r="Y284" i="3"/>
  <c r="Z284" i="3"/>
  <c r="AA284" i="3"/>
  <c r="AB284" i="3"/>
  <c r="AC284" i="3"/>
  <c r="AD284" i="3"/>
  <c r="AE284" i="3"/>
  <c r="AF284" i="3"/>
  <c r="AG284" i="3"/>
  <c r="AH284" i="3"/>
  <c r="AI284" i="3"/>
  <c r="AJ284" i="3"/>
  <c r="AQ284" i="3"/>
  <c r="AR284" i="3"/>
  <c r="AS284" i="3"/>
  <c r="L285" i="3"/>
  <c r="M285" i="3"/>
  <c r="N285" i="3"/>
  <c r="O285" i="3"/>
  <c r="P285" i="3"/>
  <c r="Q285" i="3"/>
  <c r="R285" i="3"/>
  <c r="S285" i="3"/>
  <c r="T285" i="3"/>
  <c r="U285" i="3"/>
  <c r="V285" i="3"/>
  <c r="W285" i="3"/>
  <c r="X285" i="3"/>
  <c r="Y285" i="3"/>
  <c r="Z285" i="3"/>
  <c r="AA285" i="3"/>
  <c r="AB285" i="3"/>
  <c r="AC285" i="3"/>
  <c r="AD285" i="3"/>
  <c r="AE285" i="3"/>
  <c r="AF285" i="3"/>
  <c r="AG285" i="3"/>
  <c r="AH285" i="3"/>
  <c r="AI285" i="3"/>
  <c r="AJ285" i="3"/>
  <c r="AQ285" i="3"/>
  <c r="AR285" i="3"/>
  <c r="AS285" i="3"/>
  <c r="L286" i="3"/>
  <c r="M286" i="3"/>
  <c r="N286" i="3"/>
  <c r="O286" i="3"/>
  <c r="P286" i="3"/>
  <c r="Q286" i="3"/>
  <c r="R286" i="3"/>
  <c r="S286" i="3"/>
  <c r="T286" i="3"/>
  <c r="U286" i="3"/>
  <c r="V286" i="3"/>
  <c r="W286" i="3"/>
  <c r="X286" i="3"/>
  <c r="Y286" i="3"/>
  <c r="Z286" i="3"/>
  <c r="AA286" i="3"/>
  <c r="AB286" i="3"/>
  <c r="AC286" i="3"/>
  <c r="AD286" i="3"/>
  <c r="AE286" i="3"/>
  <c r="AF286" i="3"/>
  <c r="AG286" i="3"/>
  <c r="AH286" i="3"/>
  <c r="AI286" i="3"/>
  <c r="AJ286" i="3"/>
  <c r="AQ286" i="3"/>
  <c r="AR286" i="3"/>
  <c r="AS286" i="3"/>
  <c r="L287" i="3"/>
  <c r="M287" i="3"/>
  <c r="N287" i="3"/>
  <c r="O287" i="3"/>
  <c r="P287" i="3"/>
  <c r="Q287" i="3"/>
  <c r="R287" i="3"/>
  <c r="S287" i="3"/>
  <c r="T287" i="3"/>
  <c r="U287" i="3"/>
  <c r="V287" i="3"/>
  <c r="W287" i="3"/>
  <c r="X287" i="3"/>
  <c r="Y287" i="3"/>
  <c r="Z287" i="3"/>
  <c r="AA287" i="3"/>
  <c r="AB287" i="3"/>
  <c r="AC287" i="3"/>
  <c r="AD287" i="3"/>
  <c r="AE287" i="3"/>
  <c r="AF287" i="3"/>
  <c r="AG287" i="3"/>
  <c r="AH287" i="3"/>
  <c r="AI287" i="3"/>
  <c r="AJ287" i="3"/>
  <c r="AQ287" i="3"/>
  <c r="AR287" i="3"/>
  <c r="AS287" i="3"/>
  <c r="L288" i="3"/>
  <c r="M288" i="3"/>
  <c r="N288" i="3"/>
  <c r="O288" i="3"/>
  <c r="P288" i="3"/>
  <c r="Q288" i="3"/>
  <c r="R288" i="3"/>
  <c r="S288" i="3"/>
  <c r="T288" i="3"/>
  <c r="U288" i="3"/>
  <c r="V288" i="3"/>
  <c r="W288" i="3"/>
  <c r="X288" i="3"/>
  <c r="Y288" i="3"/>
  <c r="Z288" i="3"/>
  <c r="AA288" i="3"/>
  <c r="AB288" i="3"/>
  <c r="AC288" i="3"/>
  <c r="AD288" i="3"/>
  <c r="AE288" i="3"/>
  <c r="AF288" i="3"/>
  <c r="AG288" i="3"/>
  <c r="AH288" i="3"/>
  <c r="AI288" i="3"/>
  <c r="AJ288" i="3"/>
  <c r="AQ288" i="3"/>
  <c r="AR288" i="3"/>
  <c r="AS288" i="3"/>
  <c r="L289" i="3"/>
  <c r="M289" i="3"/>
  <c r="N289" i="3"/>
  <c r="O289" i="3"/>
  <c r="P289" i="3"/>
  <c r="Q289" i="3"/>
  <c r="R289" i="3"/>
  <c r="S289" i="3"/>
  <c r="T289" i="3"/>
  <c r="U289" i="3"/>
  <c r="V289" i="3"/>
  <c r="W289" i="3"/>
  <c r="X289" i="3"/>
  <c r="Y289" i="3"/>
  <c r="Z289" i="3"/>
  <c r="AA289" i="3"/>
  <c r="AB289" i="3"/>
  <c r="AC289" i="3"/>
  <c r="AD289" i="3"/>
  <c r="AE289" i="3"/>
  <c r="AF289" i="3"/>
  <c r="AG289" i="3"/>
  <c r="AH289" i="3"/>
  <c r="AI289" i="3"/>
  <c r="AJ289" i="3"/>
  <c r="AQ289" i="3"/>
  <c r="AR289" i="3"/>
  <c r="AS289" i="3"/>
  <c r="L290" i="3"/>
  <c r="M290" i="3"/>
  <c r="N290" i="3"/>
  <c r="O290" i="3"/>
  <c r="P290" i="3"/>
  <c r="Q290" i="3"/>
  <c r="R290" i="3"/>
  <c r="S290" i="3"/>
  <c r="T290" i="3"/>
  <c r="U290" i="3"/>
  <c r="V290" i="3"/>
  <c r="W290" i="3"/>
  <c r="X290" i="3"/>
  <c r="Y290" i="3"/>
  <c r="Z290" i="3"/>
  <c r="AA290" i="3"/>
  <c r="AB290" i="3"/>
  <c r="AC290" i="3"/>
  <c r="AD290" i="3"/>
  <c r="AE290" i="3"/>
  <c r="AF290" i="3"/>
  <c r="AG290" i="3"/>
  <c r="AH290" i="3"/>
  <c r="AI290" i="3"/>
  <c r="AJ290" i="3"/>
  <c r="AQ290" i="3"/>
  <c r="AR290" i="3"/>
  <c r="AS290" i="3"/>
  <c r="L291" i="3"/>
  <c r="M291" i="3"/>
  <c r="N291" i="3"/>
  <c r="O291" i="3"/>
  <c r="P291" i="3"/>
  <c r="Q291" i="3"/>
  <c r="R291" i="3"/>
  <c r="S291" i="3"/>
  <c r="T291" i="3"/>
  <c r="U291" i="3"/>
  <c r="V291" i="3"/>
  <c r="W291" i="3"/>
  <c r="X291" i="3"/>
  <c r="Y291" i="3"/>
  <c r="Z291" i="3"/>
  <c r="AA291" i="3"/>
  <c r="AB291" i="3"/>
  <c r="AC291" i="3"/>
  <c r="AD291" i="3"/>
  <c r="AE291" i="3"/>
  <c r="AF291" i="3"/>
  <c r="AG291" i="3"/>
  <c r="AH291" i="3"/>
  <c r="AI291" i="3"/>
  <c r="AJ291" i="3"/>
  <c r="AQ291" i="3"/>
  <c r="AR291" i="3"/>
  <c r="AS291" i="3"/>
  <c r="L292" i="3"/>
  <c r="M292" i="3"/>
  <c r="N292" i="3"/>
  <c r="O292" i="3"/>
  <c r="P292" i="3"/>
  <c r="Q292" i="3"/>
  <c r="R292" i="3"/>
  <c r="S292" i="3"/>
  <c r="T292" i="3"/>
  <c r="U292" i="3"/>
  <c r="V292" i="3"/>
  <c r="W292" i="3"/>
  <c r="X292" i="3"/>
  <c r="Y292" i="3"/>
  <c r="Z292" i="3"/>
  <c r="AA292" i="3"/>
  <c r="AB292" i="3"/>
  <c r="AC292" i="3"/>
  <c r="AD292" i="3"/>
  <c r="AE292" i="3"/>
  <c r="AF292" i="3"/>
  <c r="AG292" i="3"/>
  <c r="AH292" i="3"/>
  <c r="AI292" i="3"/>
  <c r="AJ292" i="3"/>
  <c r="AQ292" i="3"/>
  <c r="AR292" i="3"/>
  <c r="AS292" i="3"/>
  <c r="L293" i="3"/>
  <c r="M293" i="3"/>
  <c r="N293" i="3"/>
  <c r="O293" i="3"/>
  <c r="P293" i="3"/>
  <c r="Q293" i="3"/>
  <c r="R293" i="3"/>
  <c r="S293" i="3"/>
  <c r="T293" i="3"/>
  <c r="U293" i="3"/>
  <c r="V293" i="3"/>
  <c r="W293" i="3"/>
  <c r="X293" i="3"/>
  <c r="Y293" i="3"/>
  <c r="Z293" i="3"/>
  <c r="AA293" i="3"/>
  <c r="AB293" i="3"/>
  <c r="AC293" i="3"/>
  <c r="AD293" i="3"/>
  <c r="AE293" i="3"/>
  <c r="AF293" i="3"/>
  <c r="AG293" i="3"/>
  <c r="AH293" i="3"/>
  <c r="AI293" i="3"/>
  <c r="AJ293" i="3"/>
  <c r="AQ293" i="3"/>
  <c r="AR293" i="3"/>
  <c r="AS293" i="3"/>
  <c r="L294" i="3"/>
  <c r="M294" i="3"/>
  <c r="N294" i="3"/>
  <c r="O294" i="3"/>
  <c r="P294" i="3"/>
  <c r="Q294" i="3"/>
  <c r="R294" i="3"/>
  <c r="S294" i="3"/>
  <c r="T294" i="3"/>
  <c r="U294" i="3"/>
  <c r="V294" i="3"/>
  <c r="W294" i="3"/>
  <c r="X294" i="3"/>
  <c r="Y294" i="3"/>
  <c r="Z294" i="3"/>
  <c r="AA294" i="3"/>
  <c r="AB294" i="3"/>
  <c r="AC294" i="3"/>
  <c r="AD294" i="3"/>
  <c r="AE294" i="3"/>
  <c r="AF294" i="3"/>
  <c r="AG294" i="3"/>
  <c r="AH294" i="3"/>
  <c r="AI294" i="3"/>
  <c r="AJ294" i="3"/>
  <c r="AQ294" i="3"/>
  <c r="AR294" i="3"/>
  <c r="AS294" i="3"/>
  <c r="L295" i="3"/>
  <c r="M295" i="3"/>
  <c r="N295" i="3"/>
  <c r="O295" i="3"/>
  <c r="P295" i="3"/>
  <c r="Q295" i="3"/>
  <c r="R295" i="3"/>
  <c r="S295" i="3"/>
  <c r="T295" i="3"/>
  <c r="U295" i="3"/>
  <c r="V295" i="3"/>
  <c r="W295" i="3"/>
  <c r="X295" i="3"/>
  <c r="Y295" i="3"/>
  <c r="Z295" i="3"/>
  <c r="AA295" i="3"/>
  <c r="AB295" i="3"/>
  <c r="AC295" i="3"/>
  <c r="AD295" i="3"/>
  <c r="AE295" i="3"/>
  <c r="AF295" i="3"/>
  <c r="AG295" i="3"/>
  <c r="AH295" i="3"/>
  <c r="AI295" i="3"/>
  <c r="AJ295" i="3"/>
  <c r="AQ295" i="3"/>
  <c r="AR295" i="3"/>
  <c r="AS295" i="3"/>
  <c r="L296" i="3"/>
  <c r="M296" i="3"/>
  <c r="N296" i="3"/>
  <c r="O296" i="3"/>
  <c r="P296" i="3"/>
  <c r="Q296" i="3"/>
  <c r="R296" i="3"/>
  <c r="S296" i="3"/>
  <c r="T296" i="3"/>
  <c r="U296" i="3"/>
  <c r="V296" i="3"/>
  <c r="W296" i="3"/>
  <c r="X296" i="3"/>
  <c r="Y296" i="3"/>
  <c r="Z296" i="3"/>
  <c r="AA296" i="3"/>
  <c r="AB296" i="3"/>
  <c r="AC296" i="3"/>
  <c r="AD296" i="3"/>
  <c r="AE296" i="3"/>
  <c r="AF296" i="3"/>
  <c r="AG296" i="3"/>
  <c r="AH296" i="3"/>
  <c r="AI296" i="3"/>
  <c r="AJ296" i="3"/>
  <c r="AQ296" i="3"/>
  <c r="AR296" i="3"/>
  <c r="AS296" i="3"/>
  <c r="L297" i="3"/>
  <c r="M297" i="3"/>
  <c r="N297" i="3"/>
  <c r="O297" i="3"/>
  <c r="P297" i="3"/>
  <c r="Q297" i="3"/>
  <c r="R297" i="3"/>
  <c r="S297" i="3"/>
  <c r="T297" i="3"/>
  <c r="U297" i="3"/>
  <c r="V297" i="3"/>
  <c r="W297" i="3"/>
  <c r="X297" i="3"/>
  <c r="Y297" i="3"/>
  <c r="Z297" i="3"/>
  <c r="AA297" i="3"/>
  <c r="AB297" i="3"/>
  <c r="AC297" i="3"/>
  <c r="AD297" i="3"/>
  <c r="AE297" i="3"/>
  <c r="AF297" i="3"/>
  <c r="AG297" i="3"/>
  <c r="AH297" i="3"/>
  <c r="AI297" i="3"/>
  <c r="AJ297" i="3"/>
  <c r="AQ297" i="3"/>
  <c r="AR297" i="3"/>
  <c r="AS297" i="3"/>
  <c r="L298" i="3"/>
  <c r="M298" i="3"/>
  <c r="N298" i="3"/>
  <c r="O298" i="3"/>
  <c r="P298" i="3"/>
  <c r="Q298" i="3"/>
  <c r="R298" i="3"/>
  <c r="S298" i="3"/>
  <c r="T298" i="3"/>
  <c r="U298" i="3"/>
  <c r="V298" i="3"/>
  <c r="W298" i="3"/>
  <c r="X298" i="3"/>
  <c r="Y298" i="3"/>
  <c r="Z298" i="3"/>
  <c r="AA298" i="3"/>
  <c r="AB298" i="3"/>
  <c r="AC298" i="3"/>
  <c r="AD298" i="3"/>
  <c r="AE298" i="3"/>
  <c r="AF298" i="3"/>
  <c r="AG298" i="3"/>
  <c r="AH298" i="3"/>
  <c r="AI298" i="3"/>
  <c r="AJ298" i="3"/>
  <c r="AQ298" i="3"/>
  <c r="AR298" i="3"/>
  <c r="AS298" i="3"/>
  <c r="L299" i="3"/>
  <c r="M299" i="3"/>
  <c r="N299" i="3"/>
  <c r="O299" i="3"/>
  <c r="P299" i="3"/>
  <c r="Q299" i="3"/>
  <c r="R299" i="3"/>
  <c r="S299" i="3"/>
  <c r="T299" i="3"/>
  <c r="U299" i="3"/>
  <c r="V299" i="3"/>
  <c r="W299" i="3"/>
  <c r="X299" i="3"/>
  <c r="Y299" i="3"/>
  <c r="Z299" i="3"/>
  <c r="AA299" i="3"/>
  <c r="AB299" i="3"/>
  <c r="AC299" i="3"/>
  <c r="AD299" i="3"/>
  <c r="AE299" i="3"/>
  <c r="AF299" i="3"/>
  <c r="AG299" i="3"/>
  <c r="AH299" i="3"/>
  <c r="AI299" i="3"/>
  <c r="AJ299" i="3"/>
  <c r="AQ299" i="3"/>
  <c r="AR299" i="3"/>
  <c r="AS299" i="3"/>
  <c r="L300" i="3"/>
  <c r="M300" i="3"/>
  <c r="N300" i="3"/>
  <c r="O300" i="3"/>
  <c r="P300" i="3"/>
  <c r="Q300" i="3"/>
  <c r="R300" i="3"/>
  <c r="S300" i="3"/>
  <c r="T300" i="3"/>
  <c r="U300" i="3"/>
  <c r="V300" i="3"/>
  <c r="W300" i="3"/>
  <c r="X300" i="3"/>
  <c r="Y300" i="3"/>
  <c r="Z300" i="3"/>
  <c r="AA300" i="3"/>
  <c r="AB300" i="3"/>
  <c r="AC300" i="3"/>
  <c r="AD300" i="3"/>
  <c r="AE300" i="3"/>
  <c r="AF300" i="3"/>
  <c r="AG300" i="3"/>
  <c r="AH300" i="3"/>
  <c r="AI300" i="3"/>
  <c r="AJ300" i="3"/>
  <c r="AQ300" i="3"/>
  <c r="AR300" i="3"/>
  <c r="AS300" i="3"/>
  <c r="L301" i="3"/>
  <c r="M301" i="3"/>
  <c r="N301" i="3"/>
  <c r="O301" i="3"/>
  <c r="P301" i="3"/>
  <c r="Q301" i="3"/>
  <c r="R301" i="3"/>
  <c r="S301" i="3"/>
  <c r="T301" i="3"/>
  <c r="U301" i="3"/>
  <c r="V301" i="3"/>
  <c r="W301" i="3"/>
  <c r="X301" i="3"/>
  <c r="Y301" i="3"/>
  <c r="Z301" i="3"/>
  <c r="AA301" i="3"/>
  <c r="AB301" i="3"/>
  <c r="AC301" i="3"/>
  <c r="AD301" i="3"/>
  <c r="AE301" i="3"/>
  <c r="AF301" i="3"/>
  <c r="AG301" i="3"/>
  <c r="AH301" i="3"/>
  <c r="AI301" i="3"/>
  <c r="AJ301" i="3"/>
  <c r="AQ301" i="3"/>
  <c r="AR301" i="3"/>
  <c r="AS301" i="3"/>
  <c r="L302" i="3"/>
  <c r="M302" i="3"/>
  <c r="N302" i="3"/>
  <c r="O302" i="3"/>
  <c r="P302" i="3"/>
  <c r="Q302" i="3"/>
  <c r="R302" i="3"/>
  <c r="S302" i="3"/>
  <c r="T302" i="3"/>
  <c r="U302" i="3"/>
  <c r="V302" i="3"/>
  <c r="W302" i="3"/>
  <c r="X302" i="3"/>
  <c r="Y302" i="3"/>
  <c r="Z302" i="3"/>
  <c r="AA302" i="3"/>
  <c r="AB302" i="3"/>
  <c r="AC302" i="3"/>
  <c r="AD302" i="3"/>
  <c r="AE302" i="3"/>
  <c r="AF302" i="3"/>
  <c r="AG302" i="3"/>
  <c r="AH302" i="3"/>
  <c r="AI302" i="3"/>
  <c r="AJ302" i="3"/>
  <c r="AQ302" i="3"/>
  <c r="AR302" i="3"/>
  <c r="AS302" i="3"/>
  <c r="L303" i="3"/>
  <c r="M303" i="3"/>
  <c r="N303" i="3"/>
  <c r="O303" i="3"/>
  <c r="P303" i="3"/>
  <c r="Q303" i="3"/>
  <c r="R303" i="3"/>
  <c r="S303" i="3"/>
  <c r="T303" i="3"/>
  <c r="U303" i="3"/>
  <c r="V303" i="3"/>
  <c r="W303" i="3"/>
  <c r="X303" i="3"/>
  <c r="Y303" i="3"/>
  <c r="Z303" i="3"/>
  <c r="AA303" i="3"/>
  <c r="AB303" i="3"/>
  <c r="AC303" i="3"/>
  <c r="AD303" i="3"/>
  <c r="AE303" i="3"/>
  <c r="AF303" i="3"/>
  <c r="AG303" i="3"/>
  <c r="AH303" i="3"/>
  <c r="AI303" i="3"/>
  <c r="AJ303" i="3"/>
  <c r="AQ303" i="3"/>
  <c r="AR303" i="3"/>
  <c r="AS303" i="3"/>
  <c r="L304" i="3"/>
  <c r="M304" i="3"/>
  <c r="N304" i="3"/>
  <c r="O304" i="3"/>
  <c r="P304" i="3"/>
  <c r="Q304" i="3"/>
  <c r="R304" i="3"/>
  <c r="S304" i="3"/>
  <c r="T304" i="3"/>
  <c r="U304" i="3"/>
  <c r="V304" i="3"/>
  <c r="W304" i="3"/>
  <c r="X304" i="3"/>
  <c r="Y304" i="3"/>
  <c r="Z304" i="3"/>
  <c r="AA304" i="3"/>
  <c r="AB304" i="3"/>
  <c r="AC304" i="3"/>
  <c r="AD304" i="3"/>
  <c r="AE304" i="3"/>
  <c r="AF304" i="3"/>
  <c r="AG304" i="3"/>
  <c r="AH304" i="3"/>
  <c r="AI304" i="3"/>
  <c r="AJ304" i="3"/>
  <c r="AQ304" i="3"/>
  <c r="AR304" i="3"/>
  <c r="AS304" i="3"/>
  <c r="L305" i="3"/>
  <c r="M305" i="3"/>
  <c r="N305" i="3"/>
  <c r="O305" i="3"/>
  <c r="P305" i="3"/>
  <c r="Q305" i="3"/>
  <c r="R305" i="3"/>
  <c r="S305" i="3"/>
  <c r="T305" i="3"/>
  <c r="U305" i="3"/>
  <c r="V305" i="3"/>
  <c r="W305" i="3"/>
  <c r="X305" i="3"/>
  <c r="Y305" i="3"/>
  <c r="Z305" i="3"/>
  <c r="AA305" i="3"/>
  <c r="AB305" i="3"/>
  <c r="AC305" i="3"/>
  <c r="AD305" i="3"/>
  <c r="AE305" i="3"/>
  <c r="AF305" i="3"/>
  <c r="AG305" i="3"/>
  <c r="AH305" i="3"/>
  <c r="AI305" i="3"/>
  <c r="AJ305" i="3"/>
  <c r="AQ305" i="3"/>
  <c r="AR305" i="3"/>
  <c r="AS305" i="3"/>
  <c r="L306" i="3"/>
  <c r="M306" i="3"/>
  <c r="N306" i="3"/>
  <c r="O306" i="3"/>
  <c r="P306" i="3"/>
  <c r="Q306" i="3"/>
  <c r="R306" i="3"/>
  <c r="S306" i="3"/>
  <c r="T306" i="3"/>
  <c r="U306" i="3"/>
  <c r="V306" i="3"/>
  <c r="W306" i="3"/>
  <c r="X306" i="3"/>
  <c r="Y306" i="3"/>
  <c r="Z306" i="3"/>
  <c r="AA306" i="3"/>
  <c r="AB306" i="3"/>
  <c r="AC306" i="3"/>
  <c r="AD306" i="3"/>
  <c r="AE306" i="3"/>
  <c r="AF306" i="3"/>
  <c r="AG306" i="3"/>
  <c r="AH306" i="3"/>
  <c r="AI306" i="3"/>
  <c r="AJ306" i="3"/>
  <c r="AQ306" i="3"/>
  <c r="AR306" i="3"/>
  <c r="AS306" i="3"/>
  <c r="L307" i="3"/>
  <c r="M307" i="3"/>
  <c r="N307" i="3"/>
  <c r="O307" i="3"/>
  <c r="P307" i="3"/>
  <c r="Q307" i="3"/>
  <c r="R307" i="3"/>
  <c r="S307" i="3"/>
  <c r="T307" i="3"/>
  <c r="U307" i="3"/>
  <c r="V307" i="3"/>
  <c r="W307" i="3"/>
  <c r="X307" i="3"/>
  <c r="Y307" i="3"/>
  <c r="Z307" i="3"/>
  <c r="AA307" i="3"/>
  <c r="AB307" i="3"/>
  <c r="AC307" i="3"/>
  <c r="AD307" i="3"/>
  <c r="AE307" i="3"/>
  <c r="AF307" i="3"/>
  <c r="AG307" i="3"/>
  <c r="AH307" i="3"/>
  <c r="AI307" i="3"/>
  <c r="AJ307" i="3"/>
  <c r="AQ307" i="3"/>
  <c r="AR307" i="3"/>
  <c r="AS307" i="3"/>
  <c r="L308" i="3"/>
  <c r="M308" i="3"/>
  <c r="N308" i="3"/>
  <c r="O308" i="3"/>
  <c r="P308" i="3"/>
  <c r="Q308" i="3"/>
  <c r="R308" i="3"/>
  <c r="S308" i="3"/>
  <c r="T308" i="3"/>
  <c r="U308" i="3"/>
  <c r="V308" i="3"/>
  <c r="W308" i="3"/>
  <c r="X308" i="3"/>
  <c r="Y308" i="3"/>
  <c r="Z308" i="3"/>
  <c r="AA308" i="3"/>
  <c r="AB308" i="3"/>
  <c r="AC308" i="3"/>
  <c r="AD308" i="3"/>
  <c r="AE308" i="3"/>
  <c r="AF308" i="3"/>
  <c r="AG308" i="3"/>
  <c r="AH308" i="3"/>
  <c r="AI308" i="3"/>
  <c r="AJ308" i="3"/>
  <c r="AQ308" i="3"/>
  <c r="AR308" i="3"/>
  <c r="AS308" i="3"/>
  <c r="L309" i="3"/>
  <c r="M309" i="3"/>
  <c r="N309" i="3"/>
  <c r="O309" i="3"/>
  <c r="P309" i="3"/>
  <c r="Q309" i="3"/>
  <c r="R309" i="3"/>
  <c r="S309" i="3"/>
  <c r="T309" i="3"/>
  <c r="U309" i="3"/>
  <c r="V309" i="3"/>
  <c r="W309" i="3"/>
  <c r="X309" i="3"/>
  <c r="Y309" i="3"/>
  <c r="Z309" i="3"/>
  <c r="AA309" i="3"/>
  <c r="AB309" i="3"/>
  <c r="AC309" i="3"/>
  <c r="AD309" i="3"/>
  <c r="AE309" i="3"/>
  <c r="AF309" i="3"/>
  <c r="AG309" i="3"/>
  <c r="AH309" i="3"/>
  <c r="AI309" i="3"/>
  <c r="AJ309" i="3"/>
  <c r="AQ309" i="3"/>
  <c r="AR309" i="3"/>
  <c r="AS309" i="3"/>
  <c r="L310" i="3"/>
  <c r="M310" i="3"/>
  <c r="N310" i="3"/>
  <c r="O310" i="3"/>
  <c r="P310" i="3"/>
  <c r="Q310" i="3"/>
  <c r="R310" i="3"/>
  <c r="S310" i="3"/>
  <c r="T310" i="3"/>
  <c r="U310" i="3"/>
  <c r="V310" i="3"/>
  <c r="W310" i="3"/>
  <c r="X310" i="3"/>
  <c r="Y310" i="3"/>
  <c r="Z310" i="3"/>
  <c r="AA310" i="3"/>
  <c r="AB310" i="3"/>
  <c r="AC310" i="3"/>
  <c r="AD310" i="3"/>
  <c r="AE310" i="3"/>
  <c r="AF310" i="3"/>
  <c r="AG310" i="3"/>
  <c r="AH310" i="3"/>
  <c r="AI310" i="3"/>
  <c r="AJ310" i="3"/>
  <c r="AQ310" i="3"/>
  <c r="AR310" i="3"/>
  <c r="AS310" i="3"/>
  <c r="L311" i="3"/>
  <c r="M311" i="3"/>
  <c r="N311" i="3"/>
  <c r="O311" i="3"/>
  <c r="P311" i="3"/>
  <c r="Q311" i="3"/>
  <c r="R311" i="3"/>
  <c r="S311" i="3"/>
  <c r="T311" i="3"/>
  <c r="U311" i="3"/>
  <c r="V311" i="3"/>
  <c r="W311" i="3"/>
  <c r="X311" i="3"/>
  <c r="Y311" i="3"/>
  <c r="Z311" i="3"/>
  <c r="AA311" i="3"/>
  <c r="AB311" i="3"/>
  <c r="AC311" i="3"/>
  <c r="AD311" i="3"/>
  <c r="AE311" i="3"/>
  <c r="AF311" i="3"/>
  <c r="AG311" i="3"/>
  <c r="AH311" i="3"/>
  <c r="AI311" i="3"/>
  <c r="AJ311" i="3"/>
  <c r="AQ311" i="3"/>
  <c r="AR311" i="3"/>
  <c r="AS311" i="3"/>
  <c r="L312" i="3"/>
  <c r="M312" i="3"/>
  <c r="N312" i="3"/>
  <c r="O312" i="3"/>
  <c r="P312" i="3"/>
  <c r="Q312" i="3"/>
  <c r="R312" i="3"/>
  <c r="S312" i="3"/>
  <c r="T312" i="3"/>
  <c r="U312" i="3"/>
  <c r="V312" i="3"/>
  <c r="W312" i="3"/>
  <c r="X312" i="3"/>
  <c r="Y312" i="3"/>
  <c r="Z312" i="3"/>
  <c r="AA312" i="3"/>
  <c r="AB312" i="3"/>
  <c r="AC312" i="3"/>
  <c r="AD312" i="3"/>
  <c r="AE312" i="3"/>
  <c r="AF312" i="3"/>
  <c r="AG312" i="3"/>
  <c r="AH312" i="3"/>
  <c r="AI312" i="3"/>
  <c r="AJ312" i="3"/>
  <c r="AQ312" i="3"/>
  <c r="AR312" i="3"/>
  <c r="AS312" i="3"/>
  <c r="L313" i="3"/>
  <c r="M313" i="3"/>
  <c r="N313" i="3"/>
  <c r="O313" i="3"/>
  <c r="P313" i="3"/>
  <c r="Q313" i="3"/>
  <c r="R313" i="3"/>
  <c r="S313" i="3"/>
  <c r="T313" i="3"/>
  <c r="U313" i="3"/>
  <c r="V313" i="3"/>
  <c r="W313" i="3"/>
  <c r="X313" i="3"/>
  <c r="Y313" i="3"/>
  <c r="Z313" i="3"/>
  <c r="AA313" i="3"/>
  <c r="AB313" i="3"/>
  <c r="AC313" i="3"/>
  <c r="AD313" i="3"/>
  <c r="AE313" i="3"/>
  <c r="AF313" i="3"/>
  <c r="AG313" i="3"/>
  <c r="AH313" i="3"/>
  <c r="AI313" i="3"/>
  <c r="AJ313" i="3"/>
  <c r="AQ313" i="3"/>
  <c r="AR313" i="3"/>
  <c r="AS313" i="3"/>
  <c r="L314" i="3"/>
  <c r="M314" i="3"/>
  <c r="N314" i="3"/>
  <c r="O314" i="3"/>
  <c r="P314" i="3"/>
  <c r="Q314" i="3"/>
  <c r="R314" i="3"/>
  <c r="S314" i="3"/>
  <c r="T314" i="3"/>
  <c r="U314" i="3"/>
  <c r="V314" i="3"/>
  <c r="W314" i="3"/>
  <c r="X314" i="3"/>
  <c r="Y314" i="3"/>
  <c r="Z314" i="3"/>
  <c r="AA314" i="3"/>
  <c r="AB314" i="3"/>
  <c r="AC314" i="3"/>
  <c r="AD314" i="3"/>
  <c r="AE314" i="3"/>
  <c r="AF314" i="3"/>
  <c r="AG314" i="3"/>
  <c r="AH314" i="3"/>
  <c r="AI314" i="3"/>
  <c r="AJ314" i="3"/>
  <c r="AQ314" i="3"/>
  <c r="AR314" i="3"/>
  <c r="AS314" i="3"/>
  <c r="L315" i="3"/>
  <c r="M315" i="3"/>
  <c r="N315" i="3"/>
  <c r="O315" i="3"/>
  <c r="P315" i="3"/>
  <c r="Q315" i="3"/>
  <c r="R315" i="3"/>
  <c r="S315" i="3"/>
  <c r="T315" i="3"/>
  <c r="U315" i="3"/>
  <c r="V315" i="3"/>
  <c r="W315" i="3"/>
  <c r="X315" i="3"/>
  <c r="Y315" i="3"/>
  <c r="Z315" i="3"/>
  <c r="AA315" i="3"/>
  <c r="AB315" i="3"/>
  <c r="AC315" i="3"/>
  <c r="AD315" i="3"/>
  <c r="AE315" i="3"/>
  <c r="AF315" i="3"/>
  <c r="AG315" i="3"/>
  <c r="AH315" i="3"/>
  <c r="AI315" i="3"/>
  <c r="AJ315" i="3"/>
  <c r="AQ315" i="3"/>
  <c r="AR315" i="3"/>
  <c r="AS315" i="3"/>
  <c r="L316" i="3"/>
  <c r="M316" i="3"/>
  <c r="N316" i="3"/>
  <c r="O316" i="3"/>
  <c r="P316" i="3"/>
  <c r="Q316" i="3"/>
  <c r="R316" i="3"/>
  <c r="S316" i="3"/>
  <c r="T316" i="3"/>
  <c r="U316" i="3"/>
  <c r="V316" i="3"/>
  <c r="W316" i="3"/>
  <c r="X316" i="3"/>
  <c r="Y316" i="3"/>
  <c r="Z316" i="3"/>
  <c r="AA316" i="3"/>
  <c r="AB316" i="3"/>
  <c r="AC316" i="3"/>
  <c r="AD316" i="3"/>
  <c r="AE316" i="3"/>
  <c r="AF316" i="3"/>
  <c r="AG316" i="3"/>
  <c r="AH316" i="3"/>
  <c r="AI316" i="3"/>
  <c r="AJ316" i="3"/>
  <c r="AQ316" i="3"/>
  <c r="AR316" i="3"/>
  <c r="AS316" i="3"/>
  <c r="L317" i="3"/>
  <c r="M317" i="3"/>
  <c r="N317" i="3"/>
  <c r="O317" i="3"/>
  <c r="P317" i="3"/>
  <c r="Q317" i="3"/>
  <c r="R317" i="3"/>
  <c r="S317" i="3"/>
  <c r="T317" i="3"/>
  <c r="U317" i="3"/>
  <c r="V317" i="3"/>
  <c r="W317" i="3"/>
  <c r="X317" i="3"/>
  <c r="Y317" i="3"/>
  <c r="Z317" i="3"/>
  <c r="AA317" i="3"/>
  <c r="AB317" i="3"/>
  <c r="AC317" i="3"/>
  <c r="AD317" i="3"/>
  <c r="AE317" i="3"/>
  <c r="AF317" i="3"/>
  <c r="AG317" i="3"/>
  <c r="AH317" i="3"/>
  <c r="AI317" i="3"/>
  <c r="AJ317" i="3"/>
  <c r="AQ317" i="3"/>
  <c r="AR317" i="3"/>
  <c r="AS317" i="3"/>
  <c r="L318" i="3"/>
  <c r="M318" i="3"/>
  <c r="N318" i="3"/>
  <c r="O318" i="3"/>
  <c r="P318" i="3"/>
  <c r="Q318" i="3"/>
  <c r="R318" i="3"/>
  <c r="S318" i="3"/>
  <c r="T318" i="3"/>
  <c r="U318" i="3"/>
  <c r="V318" i="3"/>
  <c r="W318" i="3"/>
  <c r="X318" i="3"/>
  <c r="Y318" i="3"/>
  <c r="Z318" i="3"/>
  <c r="AA318" i="3"/>
  <c r="AB318" i="3"/>
  <c r="AC318" i="3"/>
  <c r="AD318" i="3"/>
  <c r="AE318" i="3"/>
  <c r="AF318" i="3"/>
  <c r="AG318" i="3"/>
  <c r="AH318" i="3"/>
  <c r="AI318" i="3"/>
  <c r="AJ318" i="3"/>
  <c r="AQ318" i="3"/>
  <c r="AR318" i="3"/>
  <c r="AS318" i="3"/>
  <c r="L319" i="3"/>
  <c r="M319" i="3"/>
  <c r="N319" i="3"/>
  <c r="O319" i="3"/>
  <c r="P319" i="3"/>
  <c r="Q319" i="3"/>
  <c r="R319" i="3"/>
  <c r="S319" i="3"/>
  <c r="T319" i="3"/>
  <c r="U319" i="3"/>
  <c r="V319" i="3"/>
  <c r="W319" i="3"/>
  <c r="X319" i="3"/>
  <c r="Y319" i="3"/>
  <c r="Z319" i="3"/>
  <c r="AA319" i="3"/>
  <c r="AB319" i="3"/>
  <c r="AC319" i="3"/>
  <c r="AD319" i="3"/>
  <c r="AE319" i="3"/>
  <c r="AF319" i="3"/>
  <c r="AG319" i="3"/>
  <c r="AH319" i="3"/>
  <c r="AI319" i="3"/>
  <c r="AJ319" i="3"/>
  <c r="AQ319" i="3"/>
  <c r="AR319" i="3"/>
  <c r="AS319" i="3"/>
  <c r="L320" i="3"/>
  <c r="M320" i="3"/>
  <c r="N320" i="3"/>
  <c r="O320" i="3"/>
  <c r="P320" i="3"/>
  <c r="Q320" i="3"/>
  <c r="R320" i="3"/>
  <c r="S320" i="3"/>
  <c r="T320" i="3"/>
  <c r="U320" i="3"/>
  <c r="V320" i="3"/>
  <c r="W320" i="3"/>
  <c r="X320" i="3"/>
  <c r="Y320" i="3"/>
  <c r="Z320" i="3"/>
  <c r="AA320" i="3"/>
  <c r="AB320" i="3"/>
  <c r="AC320" i="3"/>
  <c r="AD320" i="3"/>
  <c r="AE320" i="3"/>
  <c r="AF320" i="3"/>
  <c r="AG320" i="3"/>
  <c r="AH320" i="3"/>
  <c r="AI320" i="3"/>
  <c r="AJ320" i="3"/>
  <c r="AQ320" i="3"/>
  <c r="AR320" i="3"/>
  <c r="AS320" i="3"/>
  <c r="L321" i="3"/>
  <c r="M321" i="3"/>
  <c r="N321" i="3"/>
  <c r="O321" i="3"/>
  <c r="P321" i="3"/>
  <c r="Q321" i="3"/>
  <c r="R321" i="3"/>
  <c r="S321" i="3"/>
  <c r="T321" i="3"/>
  <c r="U321" i="3"/>
  <c r="V321" i="3"/>
  <c r="W321" i="3"/>
  <c r="X321" i="3"/>
  <c r="Y321" i="3"/>
  <c r="Z321" i="3"/>
  <c r="AA321" i="3"/>
  <c r="AB321" i="3"/>
  <c r="AC321" i="3"/>
  <c r="AD321" i="3"/>
  <c r="AE321" i="3"/>
  <c r="AF321" i="3"/>
  <c r="AG321" i="3"/>
  <c r="AH321" i="3"/>
  <c r="AI321" i="3"/>
  <c r="AJ321" i="3"/>
  <c r="AQ321" i="3"/>
  <c r="AR321" i="3"/>
  <c r="AS321" i="3"/>
  <c r="L322" i="3"/>
  <c r="M322" i="3"/>
  <c r="N322" i="3"/>
  <c r="O322" i="3"/>
  <c r="P322" i="3"/>
  <c r="Q322" i="3"/>
  <c r="R322" i="3"/>
  <c r="S322" i="3"/>
  <c r="T322" i="3"/>
  <c r="U322" i="3"/>
  <c r="V322" i="3"/>
  <c r="W322" i="3"/>
  <c r="X322" i="3"/>
  <c r="Y322" i="3"/>
  <c r="Z322" i="3"/>
  <c r="AA322" i="3"/>
  <c r="AB322" i="3"/>
  <c r="AC322" i="3"/>
  <c r="AD322" i="3"/>
  <c r="AE322" i="3"/>
  <c r="AF322" i="3"/>
  <c r="AG322" i="3"/>
  <c r="AH322" i="3"/>
  <c r="AI322" i="3"/>
  <c r="AJ322" i="3"/>
  <c r="AQ322" i="3"/>
  <c r="AR322" i="3"/>
  <c r="AS322" i="3"/>
  <c r="L323" i="3"/>
  <c r="M323" i="3"/>
  <c r="N323" i="3"/>
  <c r="O323" i="3"/>
  <c r="P323" i="3"/>
  <c r="Q323" i="3"/>
  <c r="R323" i="3"/>
  <c r="S323" i="3"/>
  <c r="T323" i="3"/>
  <c r="U323" i="3"/>
  <c r="V323" i="3"/>
  <c r="W323" i="3"/>
  <c r="X323" i="3"/>
  <c r="Y323" i="3"/>
  <c r="Z323" i="3"/>
  <c r="AA323" i="3"/>
  <c r="AB323" i="3"/>
  <c r="AC323" i="3"/>
  <c r="AD323" i="3"/>
  <c r="AE323" i="3"/>
  <c r="AF323" i="3"/>
  <c r="AG323" i="3"/>
  <c r="AH323" i="3"/>
  <c r="AI323" i="3"/>
  <c r="AJ323" i="3"/>
  <c r="AQ323" i="3"/>
  <c r="AR323" i="3"/>
  <c r="AS323" i="3"/>
  <c r="L324" i="3"/>
  <c r="M324" i="3"/>
  <c r="N324" i="3"/>
  <c r="O324" i="3"/>
  <c r="P324" i="3"/>
  <c r="Q324" i="3"/>
  <c r="R324" i="3"/>
  <c r="S324" i="3"/>
  <c r="T324" i="3"/>
  <c r="U324" i="3"/>
  <c r="V324" i="3"/>
  <c r="W324" i="3"/>
  <c r="X324" i="3"/>
  <c r="Y324" i="3"/>
  <c r="Z324" i="3"/>
  <c r="AA324" i="3"/>
  <c r="AB324" i="3"/>
  <c r="AC324" i="3"/>
  <c r="AD324" i="3"/>
  <c r="AE324" i="3"/>
  <c r="AF324" i="3"/>
  <c r="AG324" i="3"/>
  <c r="AH324" i="3"/>
  <c r="AI324" i="3"/>
  <c r="AJ324" i="3"/>
  <c r="AQ324" i="3"/>
  <c r="AR324" i="3"/>
  <c r="AS324" i="3"/>
  <c r="L325" i="3"/>
  <c r="M325" i="3"/>
  <c r="N325" i="3"/>
  <c r="O325" i="3"/>
  <c r="P325" i="3"/>
  <c r="Q325" i="3"/>
  <c r="R325" i="3"/>
  <c r="S325" i="3"/>
  <c r="T325" i="3"/>
  <c r="U325" i="3"/>
  <c r="V325" i="3"/>
  <c r="W325" i="3"/>
  <c r="X325" i="3"/>
  <c r="Y325" i="3"/>
  <c r="Z325" i="3"/>
  <c r="AA325" i="3"/>
  <c r="AB325" i="3"/>
  <c r="AC325" i="3"/>
  <c r="AD325" i="3"/>
  <c r="AE325" i="3"/>
  <c r="AF325" i="3"/>
  <c r="AG325" i="3"/>
  <c r="AH325" i="3"/>
  <c r="AI325" i="3"/>
  <c r="AJ325" i="3"/>
  <c r="AQ325" i="3"/>
  <c r="AR325" i="3"/>
  <c r="AS325" i="3"/>
  <c r="L326" i="3"/>
  <c r="M326" i="3"/>
  <c r="N326" i="3"/>
  <c r="O326" i="3"/>
  <c r="P326" i="3"/>
  <c r="Q326" i="3"/>
  <c r="R326" i="3"/>
  <c r="S326" i="3"/>
  <c r="T326" i="3"/>
  <c r="U326" i="3"/>
  <c r="V326" i="3"/>
  <c r="W326" i="3"/>
  <c r="X326" i="3"/>
  <c r="Y326" i="3"/>
  <c r="Z326" i="3"/>
  <c r="AA326" i="3"/>
  <c r="AB326" i="3"/>
  <c r="AC326" i="3"/>
  <c r="AD326" i="3"/>
  <c r="AE326" i="3"/>
  <c r="AF326" i="3"/>
  <c r="AG326" i="3"/>
  <c r="AH326" i="3"/>
  <c r="AI326" i="3"/>
  <c r="AJ326" i="3"/>
  <c r="AQ326" i="3"/>
  <c r="AR326" i="3"/>
  <c r="AS326" i="3"/>
  <c r="L327" i="3"/>
  <c r="M327" i="3"/>
  <c r="N327" i="3"/>
  <c r="O327" i="3"/>
  <c r="P327" i="3"/>
  <c r="Q327" i="3"/>
  <c r="R327" i="3"/>
  <c r="S327" i="3"/>
  <c r="T327" i="3"/>
  <c r="U327" i="3"/>
  <c r="V327" i="3"/>
  <c r="W327" i="3"/>
  <c r="X327" i="3"/>
  <c r="Y327" i="3"/>
  <c r="Z327" i="3"/>
  <c r="AA327" i="3"/>
  <c r="AB327" i="3"/>
  <c r="AC327" i="3"/>
  <c r="AD327" i="3"/>
  <c r="AE327" i="3"/>
  <c r="AF327" i="3"/>
  <c r="AG327" i="3"/>
  <c r="AH327" i="3"/>
  <c r="AI327" i="3"/>
  <c r="AJ327" i="3"/>
  <c r="AQ327" i="3"/>
  <c r="AR327" i="3"/>
  <c r="AS327" i="3"/>
  <c r="L328" i="3"/>
  <c r="M328" i="3"/>
  <c r="N328" i="3"/>
  <c r="O328" i="3"/>
  <c r="P328" i="3"/>
  <c r="Q328" i="3"/>
  <c r="R328" i="3"/>
  <c r="S328" i="3"/>
  <c r="T328" i="3"/>
  <c r="U328" i="3"/>
  <c r="V328" i="3"/>
  <c r="W328" i="3"/>
  <c r="X328" i="3"/>
  <c r="Y328" i="3"/>
  <c r="Z328" i="3"/>
  <c r="AA328" i="3"/>
  <c r="AB328" i="3"/>
  <c r="AC328" i="3"/>
  <c r="AD328" i="3"/>
  <c r="AE328" i="3"/>
  <c r="AF328" i="3"/>
  <c r="AG328" i="3"/>
  <c r="AH328" i="3"/>
  <c r="AI328" i="3"/>
  <c r="AJ328" i="3"/>
  <c r="AQ328" i="3"/>
  <c r="AR328" i="3"/>
  <c r="AS328" i="3"/>
  <c r="L329" i="3"/>
  <c r="M329" i="3"/>
  <c r="N329" i="3"/>
  <c r="O329" i="3"/>
  <c r="P329" i="3"/>
  <c r="Q329" i="3"/>
  <c r="R329" i="3"/>
  <c r="S329" i="3"/>
  <c r="T329" i="3"/>
  <c r="U329" i="3"/>
  <c r="V329" i="3"/>
  <c r="W329" i="3"/>
  <c r="X329" i="3"/>
  <c r="Y329" i="3"/>
  <c r="Z329" i="3"/>
  <c r="AA329" i="3"/>
  <c r="AB329" i="3"/>
  <c r="AC329" i="3"/>
  <c r="AD329" i="3"/>
  <c r="AE329" i="3"/>
  <c r="AF329" i="3"/>
  <c r="AG329" i="3"/>
  <c r="AH329" i="3"/>
  <c r="AI329" i="3"/>
  <c r="AJ329" i="3"/>
  <c r="AQ329" i="3"/>
  <c r="AR329" i="3"/>
  <c r="AS329" i="3"/>
  <c r="L330" i="3"/>
  <c r="M330" i="3"/>
  <c r="N330" i="3"/>
  <c r="O330" i="3"/>
  <c r="P330" i="3"/>
  <c r="Q330" i="3"/>
  <c r="R330" i="3"/>
  <c r="S330" i="3"/>
  <c r="T330" i="3"/>
  <c r="U330" i="3"/>
  <c r="V330" i="3"/>
  <c r="W330" i="3"/>
  <c r="X330" i="3"/>
  <c r="Y330" i="3"/>
  <c r="Z330" i="3"/>
  <c r="AA330" i="3"/>
  <c r="AB330" i="3"/>
  <c r="AC330" i="3"/>
  <c r="AD330" i="3"/>
  <c r="AE330" i="3"/>
  <c r="AF330" i="3"/>
  <c r="AG330" i="3"/>
  <c r="AH330" i="3"/>
  <c r="AI330" i="3"/>
  <c r="AJ330" i="3"/>
  <c r="AQ330" i="3"/>
  <c r="AR330" i="3"/>
  <c r="AS330" i="3"/>
  <c r="L331" i="3"/>
  <c r="M331" i="3"/>
  <c r="N331" i="3"/>
  <c r="O331" i="3"/>
  <c r="P331" i="3"/>
  <c r="Q331" i="3"/>
  <c r="R331" i="3"/>
  <c r="S331" i="3"/>
  <c r="T331" i="3"/>
  <c r="U331" i="3"/>
  <c r="V331" i="3"/>
  <c r="W331" i="3"/>
  <c r="X331" i="3"/>
  <c r="Y331" i="3"/>
  <c r="Z331" i="3"/>
  <c r="AA331" i="3"/>
  <c r="AB331" i="3"/>
  <c r="AC331" i="3"/>
  <c r="AD331" i="3"/>
  <c r="AE331" i="3"/>
  <c r="AF331" i="3"/>
  <c r="AG331" i="3"/>
  <c r="AH331" i="3"/>
  <c r="AI331" i="3"/>
  <c r="AJ331" i="3"/>
  <c r="AQ331" i="3"/>
  <c r="AR331" i="3"/>
  <c r="AS331" i="3"/>
  <c r="L332" i="3"/>
  <c r="M332" i="3"/>
  <c r="N332" i="3"/>
  <c r="O332" i="3"/>
  <c r="P332" i="3"/>
  <c r="Q332" i="3"/>
  <c r="R332" i="3"/>
  <c r="S332" i="3"/>
  <c r="T332" i="3"/>
  <c r="U332" i="3"/>
  <c r="V332" i="3"/>
  <c r="W332" i="3"/>
  <c r="X332" i="3"/>
  <c r="Y332" i="3"/>
  <c r="Z332" i="3"/>
  <c r="AA332" i="3"/>
  <c r="AB332" i="3"/>
  <c r="AC332" i="3"/>
  <c r="AD332" i="3"/>
  <c r="AE332" i="3"/>
  <c r="AF332" i="3"/>
  <c r="AG332" i="3"/>
  <c r="AH332" i="3"/>
  <c r="AI332" i="3"/>
  <c r="AJ332" i="3"/>
  <c r="AQ332" i="3"/>
  <c r="AR332" i="3"/>
  <c r="AS332" i="3"/>
  <c r="L333" i="3"/>
  <c r="M333" i="3"/>
  <c r="N333" i="3"/>
  <c r="O333" i="3"/>
  <c r="P333" i="3"/>
  <c r="Q333" i="3"/>
  <c r="R333" i="3"/>
  <c r="S333" i="3"/>
  <c r="T333" i="3"/>
  <c r="U333" i="3"/>
  <c r="V333" i="3"/>
  <c r="W333" i="3"/>
  <c r="X333" i="3"/>
  <c r="Y333" i="3"/>
  <c r="Z333" i="3"/>
  <c r="AA333" i="3"/>
  <c r="AB333" i="3"/>
  <c r="AC333" i="3"/>
  <c r="AD333" i="3"/>
  <c r="AE333" i="3"/>
  <c r="AF333" i="3"/>
  <c r="AG333" i="3"/>
  <c r="AH333" i="3"/>
  <c r="AI333" i="3"/>
  <c r="AJ333" i="3"/>
  <c r="AQ333" i="3"/>
  <c r="AR333" i="3"/>
  <c r="AS333" i="3"/>
  <c r="L334" i="3"/>
  <c r="M334" i="3"/>
  <c r="N334" i="3"/>
  <c r="O334" i="3"/>
  <c r="P334" i="3"/>
  <c r="Q334" i="3"/>
  <c r="R334" i="3"/>
  <c r="S334" i="3"/>
  <c r="T334" i="3"/>
  <c r="U334" i="3"/>
  <c r="V334" i="3"/>
  <c r="W334" i="3"/>
  <c r="X334" i="3"/>
  <c r="Y334" i="3"/>
  <c r="Z334" i="3"/>
  <c r="AA334" i="3"/>
  <c r="AB334" i="3"/>
  <c r="AC334" i="3"/>
  <c r="AD334" i="3"/>
  <c r="AE334" i="3"/>
  <c r="AF334" i="3"/>
  <c r="AG334" i="3"/>
  <c r="AH334" i="3"/>
  <c r="AI334" i="3"/>
  <c r="AJ334" i="3"/>
  <c r="AQ334" i="3"/>
  <c r="AR334" i="3"/>
  <c r="AS334" i="3"/>
  <c r="L335" i="3"/>
  <c r="M335" i="3"/>
  <c r="N335" i="3"/>
  <c r="O335" i="3"/>
  <c r="P335" i="3"/>
  <c r="Q335" i="3"/>
  <c r="R335" i="3"/>
  <c r="S335" i="3"/>
  <c r="T335" i="3"/>
  <c r="U335" i="3"/>
  <c r="V335" i="3"/>
  <c r="W335" i="3"/>
  <c r="X335" i="3"/>
  <c r="Y335" i="3"/>
  <c r="Z335" i="3"/>
  <c r="AA335" i="3"/>
  <c r="AB335" i="3"/>
  <c r="AC335" i="3"/>
  <c r="AD335" i="3"/>
  <c r="AE335" i="3"/>
  <c r="AF335" i="3"/>
  <c r="AG335" i="3"/>
  <c r="AH335" i="3"/>
  <c r="AI335" i="3"/>
  <c r="AJ335" i="3"/>
  <c r="AQ335" i="3"/>
  <c r="AR335" i="3"/>
  <c r="AS335" i="3"/>
  <c r="L336" i="3"/>
  <c r="M336" i="3"/>
  <c r="N336" i="3"/>
  <c r="O336" i="3"/>
  <c r="P336" i="3"/>
  <c r="Q336" i="3"/>
  <c r="R336" i="3"/>
  <c r="S336" i="3"/>
  <c r="T336" i="3"/>
  <c r="U336" i="3"/>
  <c r="V336" i="3"/>
  <c r="W336" i="3"/>
  <c r="X336" i="3"/>
  <c r="Y336" i="3"/>
  <c r="Z336" i="3"/>
  <c r="AA336" i="3"/>
  <c r="AB336" i="3"/>
  <c r="AC336" i="3"/>
  <c r="AD336" i="3"/>
  <c r="AE336" i="3"/>
  <c r="AF336" i="3"/>
  <c r="AG336" i="3"/>
  <c r="AH336" i="3"/>
  <c r="AI336" i="3"/>
  <c r="AJ336" i="3"/>
  <c r="AQ336" i="3"/>
  <c r="AR336" i="3"/>
  <c r="AS336" i="3"/>
  <c r="L337" i="3"/>
  <c r="M337" i="3"/>
  <c r="N337" i="3"/>
  <c r="O337" i="3"/>
  <c r="P337" i="3"/>
  <c r="Q337" i="3"/>
  <c r="R337" i="3"/>
  <c r="S337" i="3"/>
  <c r="T337" i="3"/>
  <c r="U337" i="3"/>
  <c r="V337" i="3"/>
  <c r="W337" i="3"/>
  <c r="X337" i="3"/>
  <c r="Y337" i="3"/>
  <c r="Z337" i="3"/>
  <c r="AA337" i="3"/>
  <c r="AB337" i="3"/>
  <c r="AC337" i="3"/>
  <c r="AD337" i="3"/>
  <c r="AE337" i="3"/>
  <c r="AF337" i="3"/>
  <c r="AG337" i="3"/>
  <c r="AH337" i="3"/>
  <c r="AI337" i="3"/>
  <c r="AJ337" i="3"/>
  <c r="AQ337" i="3"/>
  <c r="AR337" i="3"/>
  <c r="AS337" i="3"/>
  <c r="L338" i="3"/>
  <c r="M338" i="3"/>
  <c r="N338" i="3"/>
  <c r="O338" i="3"/>
  <c r="P338" i="3"/>
  <c r="Q338" i="3"/>
  <c r="R338" i="3"/>
  <c r="S338" i="3"/>
  <c r="T338" i="3"/>
  <c r="U338" i="3"/>
  <c r="V338" i="3"/>
  <c r="W338" i="3"/>
  <c r="X338" i="3"/>
  <c r="Y338" i="3"/>
  <c r="Z338" i="3"/>
  <c r="AA338" i="3"/>
  <c r="AB338" i="3"/>
  <c r="AC338" i="3"/>
  <c r="AD338" i="3"/>
  <c r="AE338" i="3"/>
  <c r="AF338" i="3"/>
  <c r="AG338" i="3"/>
  <c r="AH338" i="3"/>
  <c r="AI338" i="3"/>
  <c r="AJ338" i="3"/>
  <c r="AQ338" i="3"/>
  <c r="AR338" i="3"/>
  <c r="AS338" i="3"/>
  <c r="L339" i="3"/>
  <c r="M339" i="3"/>
  <c r="N339" i="3"/>
  <c r="O339" i="3"/>
  <c r="P339" i="3"/>
  <c r="Q339" i="3"/>
  <c r="R339" i="3"/>
  <c r="S339" i="3"/>
  <c r="T339" i="3"/>
  <c r="U339" i="3"/>
  <c r="V339" i="3"/>
  <c r="W339" i="3"/>
  <c r="X339" i="3"/>
  <c r="Y339" i="3"/>
  <c r="Z339" i="3"/>
  <c r="AA339" i="3"/>
  <c r="AB339" i="3"/>
  <c r="AC339" i="3"/>
  <c r="AD339" i="3"/>
  <c r="AE339" i="3"/>
  <c r="AF339" i="3"/>
  <c r="AG339" i="3"/>
  <c r="AH339" i="3"/>
  <c r="AI339" i="3"/>
  <c r="AJ339" i="3"/>
  <c r="AQ339" i="3"/>
  <c r="AR339" i="3"/>
  <c r="AS339" i="3"/>
  <c r="L340" i="3"/>
  <c r="M340" i="3"/>
  <c r="N340" i="3"/>
  <c r="O340" i="3"/>
  <c r="P340" i="3"/>
  <c r="Q340" i="3"/>
  <c r="R340" i="3"/>
  <c r="S340" i="3"/>
  <c r="T340" i="3"/>
  <c r="U340" i="3"/>
  <c r="V340" i="3"/>
  <c r="W340" i="3"/>
  <c r="X340" i="3"/>
  <c r="Y340" i="3"/>
  <c r="Z340" i="3"/>
  <c r="AA340" i="3"/>
  <c r="AB340" i="3"/>
  <c r="AC340" i="3"/>
  <c r="AD340" i="3"/>
  <c r="AE340" i="3"/>
  <c r="AF340" i="3"/>
  <c r="AG340" i="3"/>
  <c r="AH340" i="3"/>
  <c r="AI340" i="3"/>
  <c r="AJ340" i="3"/>
  <c r="AQ340" i="3"/>
  <c r="AR340" i="3"/>
  <c r="AS340" i="3"/>
  <c r="L341" i="3"/>
  <c r="M341" i="3"/>
  <c r="N341" i="3"/>
  <c r="O341" i="3"/>
  <c r="P341" i="3"/>
  <c r="Q341" i="3"/>
  <c r="R341" i="3"/>
  <c r="S341" i="3"/>
  <c r="T341" i="3"/>
  <c r="U341" i="3"/>
  <c r="V341" i="3"/>
  <c r="W341" i="3"/>
  <c r="X341" i="3"/>
  <c r="Y341" i="3"/>
  <c r="Z341" i="3"/>
  <c r="AA341" i="3"/>
  <c r="AB341" i="3"/>
  <c r="AC341" i="3"/>
  <c r="AD341" i="3"/>
  <c r="AE341" i="3"/>
  <c r="AF341" i="3"/>
  <c r="AG341" i="3"/>
  <c r="AH341" i="3"/>
  <c r="AI341" i="3"/>
  <c r="AJ341" i="3"/>
  <c r="AQ341" i="3"/>
  <c r="AR341" i="3"/>
  <c r="AS341" i="3"/>
  <c r="L342" i="3"/>
  <c r="M342" i="3"/>
  <c r="N342" i="3"/>
  <c r="O342" i="3"/>
  <c r="P342" i="3"/>
  <c r="Q342" i="3"/>
  <c r="R342" i="3"/>
  <c r="S342" i="3"/>
  <c r="T342" i="3"/>
  <c r="U342" i="3"/>
  <c r="V342" i="3"/>
  <c r="W342" i="3"/>
  <c r="X342" i="3"/>
  <c r="Y342" i="3"/>
  <c r="Z342" i="3"/>
  <c r="AA342" i="3"/>
  <c r="AB342" i="3"/>
  <c r="AC342" i="3"/>
  <c r="AD342" i="3"/>
  <c r="AE342" i="3"/>
  <c r="AF342" i="3"/>
  <c r="AG342" i="3"/>
  <c r="AH342" i="3"/>
  <c r="AI342" i="3"/>
  <c r="AJ342" i="3"/>
  <c r="AQ342" i="3"/>
  <c r="AR342" i="3"/>
  <c r="AS342" i="3"/>
  <c r="L343" i="3"/>
  <c r="M343" i="3"/>
  <c r="N343" i="3"/>
  <c r="O343" i="3"/>
  <c r="P343" i="3"/>
  <c r="Q343" i="3"/>
  <c r="R343" i="3"/>
  <c r="S343" i="3"/>
  <c r="T343" i="3"/>
  <c r="U343" i="3"/>
  <c r="V343" i="3"/>
  <c r="W343" i="3"/>
  <c r="X343" i="3"/>
  <c r="Y343" i="3"/>
  <c r="Z343" i="3"/>
  <c r="AA343" i="3"/>
  <c r="AB343" i="3"/>
  <c r="AC343" i="3"/>
  <c r="AD343" i="3"/>
  <c r="AE343" i="3"/>
  <c r="AF343" i="3"/>
  <c r="AG343" i="3"/>
  <c r="AH343" i="3"/>
  <c r="AI343" i="3"/>
  <c r="AJ343" i="3"/>
  <c r="AQ343" i="3"/>
  <c r="AR343" i="3"/>
  <c r="AS343" i="3"/>
  <c r="L344" i="3"/>
  <c r="M344" i="3"/>
  <c r="N344" i="3"/>
  <c r="O344" i="3"/>
  <c r="P344" i="3"/>
  <c r="Q344" i="3"/>
  <c r="R344" i="3"/>
  <c r="S344" i="3"/>
  <c r="T344" i="3"/>
  <c r="U344" i="3"/>
  <c r="V344" i="3"/>
  <c r="W344" i="3"/>
  <c r="X344" i="3"/>
  <c r="Y344" i="3"/>
  <c r="Z344" i="3"/>
  <c r="AA344" i="3"/>
  <c r="AB344" i="3"/>
  <c r="AC344" i="3"/>
  <c r="AD344" i="3"/>
  <c r="AE344" i="3"/>
  <c r="AF344" i="3"/>
  <c r="AG344" i="3"/>
  <c r="AH344" i="3"/>
  <c r="AI344" i="3"/>
  <c r="AJ344" i="3"/>
  <c r="AQ344" i="3"/>
  <c r="AR344" i="3"/>
  <c r="AS344" i="3"/>
  <c r="L345" i="3"/>
  <c r="M345" i="3"/>
  <c r="N345" i="3"/>
  <c r="O345" i="3"/>
  <c r="P345" i="3"/>
  <c r="Q345" i="3"/>
  <c r="R345" i="3"/>
  <c r="S345" i="3"/>
  <c r="T345" i="3"/>
  <c r="U345" i="3"/>
  <c r="V345" i="3"/>
  <c r="W345" i="3"/>
  <c r="X345" i="3"/>
  <c r="Y345" i="3"/>
  <c r="Z345" i="3"/>
  <c r="AA345" i="3"/>
  <c r="AB345" i="3"/>
  <c r="AC345" i="3"/>
  <c r="AD345" i="3"/>
  <c r="AE345" i="3"/>
  <c r="AF345" i="3"/>
  <c r="AG345" i="3"/>
  <c r="AH345" i="3"/>
  <c r="AI345" i="3"/>
  <c r="AJ345" i="3"/>
  <c r="AQ345" i="3"/>
  <c r="AR345" i="3"/>
  <c r="AS345" i="3"/>
  <c r="L346" i="3"/>
  <c r="M346" i="3"/>
  <c r="N346" i="3"/>
  <c r="O346" i="3"/>
  <c r="P346" i="3"/>
  <c r="Q346" i="3"/>
  <c r="R346" i="3"/>
  <c r="S346" i="3"/>
  <c r="T346" i="3"/>
  <c r="U346" i="3"/>
  <c r="V346" i="3"/>
  <c r="W346" i="3"/>
  <c r="X346" i="3"/>
  <c r="Y346" i="3"/>
  <c r="Z346" i="3"/>
  <c r="AA346" i="3"/>
  <c r="AB346" i="3"/>
  <c r="AC346" i="3"/>
  <c r="AD346" i="3"/>
  <c r="AE346" i="3"/>
  <c r="AF346" i="3"/>
  <c r="AG346" i="3"/>
  <c r="AH346" i="3"/>
  <c r="AI346" i="3"/>
  <c r="AJ346" i="3"/>
  <c r="AQ346" i="3"/>
  <c r="AR346" i="3"/>
  <c r="AS346" i="3"/>
  <c r="L347" i="3"/>
  <c r="M347" i="3"/>
  <c r="N347" i="3"/>
  <c r="O347" i="3"/>
  <c r="P347" i="3"/>
  <c r="Q347" i="3"/>
  <c r="R347" i="3"/>
  <c r="S347" i="3"/>
  <c r="T347" i="3"/>
  <c r="U347" i="3"/>
  <c r="V347" i="3"/>
  <c r="W347" i="3"/>
  <c r="X347" i="3"/>
  <c r="Y347" i="3"/>
  <c r="Z347" i="3"/>
  <c r="AA347" i="3"/>
  <c r="AB347" i="3"/>
  <c r="AC347" i="3"/>
  <c r="AD347" i="3"/>
  <c r="AE347" i="3"/>
  <c r="AF347" i="3"/>
  <c r="AG347" i="3"/>
  <c r="AH347" i="3"/>
  <c r="AI347" i="3"/>
  <c r="AJ347" i="3"/>
  <c r="AQ347" i="3"/>
  <c r="AR347" i="3"/>
  <c r="AS347" i="3"/>
  <c r="L348" i="3"/>
  <c r="M348" i="3"/>
  <c r="N348" i="3"/>
  <c r="O348" i="3"/>
  <c r="P348" i="3"/>
  <c r="Q348" i="3"/>
  <c r="R348" i="3"/>
  <c r="S348" i="3"/>
  <c r="T348" i="3"/>
  <c r="U348" i="3"/>
  <c r="V348" i="3"/>
  <c r="W348" i="3"/>
  <c r="X348" i="3"/>
  <c r="Y348" i="3"/>
  <c r="Z348" i="3"/>
  <c r="AA348" i="3"/>
  <c r="AB348" i="3"/>
  <c r="AC348" i="3"/>
  <c r="AD348" i="3"/>
  <c r="AE348" i="3"/>
  <c r="AF348" i="3"/>
  <c r="AG348" i="3"/>
  <c r="AH348" i="3"/>
  <c r="AI348" i="3"/>
  <c r="AJ348" i="3"/>
  <c r="AQ348" i="3"/>
  <c r="AR348" i="3"/>
  <c r="AS348" i="3"/>
  <c r="L349" i="3"/>
  <c r="M349" i="3"/>
  <c r="N349" i="3"/>
  <c r="O349" i="3"/>
  <c r="P349" i="3"/>
  <c r="Q349" i="3"/>
  <c r="R349" i="3"/>
  <c r="S349" i="3"/>
  <c r="T349" i="3"/>
  <c r="U349" i="3"/>
  <c r="V349" i="3"/>
  <c r="W349" i="3"/>
  <c r="X349" i="3"/>
  <c r="Y349" i="3"/>
  <c r="Z349" i="3"/>
  <c r="AA349" i="3"/>
  <c r="AB349" i="3"/>
  <c r="AC349" i="3"/>
  <c r="AD349" i="3"/>
  <c r="AE349" i="3"/>
  <c r="AF349" i="3"/>
  <c r="AG349" i="3"/>
  <c r="AH349" i="3"/>
  <c r="AI349" i="3"/>
  <c r="AJ349" i="3"/>
  <c r="AQ349" i="3"/>
  <c r="AR349" i="3"/>
  <c r="AS349" i="3"/>
  <c r="L350" i="3"/>
  <c r="M350" i="3"/>
  <c r="N350" i="3"/>
  <c r="O350" i="3"/>
  <c r="P350" i="3"/>
  <c r="Q350" i="3"/>
  <c r="R350" i="3"/>
  <c r="S350" i="3"/>
  <c r="T350" i="3"/>
  <c r="U350" i="3"/>
  <c r="V350" i="3"/>
  <c r="W350" i="3"/>
  <c r="X350" i="3"/>
  <c r="Y350" i="3"/>
  <c r="Z350" i="3"/>
  <c r="AA350" i="3"/>
  <c r="AB350" i="3"/>
  <c r="AC350" i="3"/>
  <c r="AD350" i="3"/>
  <c r="AE350" i="3"/>
  <c r="AF350" i="3"/>
  <c r="AG350" i="3"/>
  <c r="AH350" i="3"/>
  <c r="AI350" i="3"/>
  <c r="AJ350" i="3"/>
  <c r="AQ350" i="3"/>
  <c r="AR350" i="3"/>
  <c r="AS350" i="3"/>
  <c r="L351" i="3"/>
  <c r="M351" i="3"/>
  <c r="N351" i="3"/>
  <c r="O351" i="3"/>
  <c r="P351" i="3"/>
  <c r="Q351" i="3"/>
  <c r="R351" i="3"/>
  <c r="S351" i="3"/>
  <c r="T351" i="3"/>
  <c r="U351" i="3"/>
  <c r="V351" i="3"/>
  <c r="W351" i="3"/>
  <c r="X351" i="3"/>
  <c r="Y351" i="3"/>
  <c r="Z351" i="3"/>
  <c r="AA351" i="3"/>
  <c r="AB351" i="3"/>
  <c r="AC351" i="3"/>
  <c r="AD351" i="3"/>
  <c r="AE351" i="3"/>
  <c r="AF351" i="3"/>
  <c r="AG351" i="3"/>
  <c r="AH351" i="3"/>
  <c r="AI351" i="3"/>
  <c r="AJ351" i="3"/>
  <c r="AQ351" i="3"/>
  <c r="AR351" i="3"/>
  <c r="AS351" i="3"/>
  <c r="L352" i="3"/>
  <c r="M352" i="3"/>
  <c r="N352" i="3"/>
  <c r="O352" i="3"/>
  <c r="P352" i="3"/>
  <c r="Q352" i="3"/>
  <c r="R352" i="3"/>
  <c r="S352" i="3"/>
  <c r="T352" i="3"/>
  <c r="U352" i="3"/>
  <c r="V352" i="3"/>
  <c r="W352" i="3"/>
  <c r="X352" i="3"/>
  <c r="Y352" i="3"/>
  <c r="Z352" i="3"/>
  <c r="AA352" i="3"/>
  <c r="AB352" i="3"/>
  <c r="AC352" i="3"/>
  <c r="AD352" i="3"/>
  <c r="AE352" i="3"/>
  <c r="AF352" i="3"/>
  <c r="AG352" i="3"/>
  <c r="AH352" i="3"/>
  <c r="AI352" i="3"/>
  <c r="AJ352" i="3"/>
  <c r="AQ352" i="3"/>
  <c r="AR352" i="3"/>
  <c r="AS352" i="3"/>
  <c r="L353" i="3"/>
  <c r="M353" i="3"/>
  <c r="N353" i="3"/>
  <c r="O353" i="3"/>
  <c r="P353" i="3"/>
  <c r="Q353" i="3"/>
  <c r="R353" i="3"/>
  <c r="S353" i="3"/>
  <c r="T353" i="3"/>
  <c r="U353" i="3"/>
  <c r="V353" i="3"/>
  <c r="W353" i="3"/>
  <c r="X353" i="3"/>
  <c r="Y353" i="3"/>
  <c r="Z353" i="3"/>
  <c r="AA353" i="3"/>
  <c r="AB353" i="3"/>
  <c r="AC353" i="3"/>
  <c r="AD353" i="3"/>
  <c r="AE353" i="3"/>
  <c r="AF353" i="3"/>
  <c r="AG353" i="3"/>
  <c r="AH353" i="3"/>
  <c r="AI353" i="3"/>
  <c r="AJ353" i="3"/>
  <c r="AQ353" i="3"/>
  <c r="AR353" i="3"/>
  <c r="AS353" i="3"/>
  <c r="L354" i="3"/>
  <c r="M354" i="3"/>
  <c r="N354" i="3"/>
  <c r="O354" i="3"/>
  <c r="P354" i="3"/>
  <c r="Q354" i="3"/>
  <c r="R354" i="3"/>
  <c r="S354" i="3"/>
  <c r="T354" i="3"/>
  <c r="U354" i="3"/>
  <c r="V354" i="3"/>
  <c r="W354" i="3"/>
  <c r="X354" i="3"/>
  <c r="Y354" i="3"/>
  <c r="Z354" i="3"/>
  <c r="AA354" i="3"/>
  <c r="AB354" i="3"/>
  <c r="AC354" i="3"/>
  <c r="AD354" i="3"/>
  <c r="AE354" i="3"/>
  <c r="AF354" i="3"/>
  <c r="AG354" i="3"/>
  <c r="AH354" i="3"/>
  <c r="AI354" i="3"/>
  <c r="AJ354" i="3"/>
  <c r="AQ354" i="3"/>
  <c r="AR354" i="3"/>
  <c r="AS354" i="3"/>
  <c r="L355" i="3"/>
  <c r="M355" i="3"/>
  <c r="N355" i="3"/>
  <c r="O355" i="3"/>
  <c r="P355" i="3"/>
  <c r="Q355" i="3"/>
  <c r="R355" i="3"/>
  <c r="S355" i="3"/>
  <c r="T355" i="3"/>
  <c r="U355" i="3"/>
  <c r="V355" i="3"/>
  <c r="W355" i="3"/>
  <c r="X355" i="3"/>
  <c r="Y355" i="3"/>
  <c r="Z355" i="3"/>
  <c r="AA355" i="3"/>
  <c r="AB355" i="3"/>
  <c r="AC355" i="3"/>
  <c r="AD355" i="3"/>
  <c r="AE355" i="3"/>
  <c r="AF355" i="3"/>
  <c r="AG355" i="3"/>
  <c r="AH355" i="3"/>
  <c r="AI355" i="3"/>
  <c r="AJ355" i="3"/>
  <c r="AQ355" i="3"/>
  <c r="AR355" i="3"/>
  <c r="AS355" i="3"/>
  <c r="L356" i="3"/>
  <c r="M356" i="3"/>
  <c r="N356" i="3"/>
  <c r="O356" i="3"/>
  <c r="P356" i="3"/>
  <c r="Q356" i="3"/>
  <c r="R356" i="3"/>
  <c r="S356" i="3"/>
  <c r="T356" i="3"/>
  <c r="U356" i="3"/>
  <c r="V356" i="3"/>
  <c r="W356" i="3"/>
  <c r="X356" i="3"/>
  <c r="Y356" i="3"/>
  <c r="Z356" i="3"/>
  <c r="AA356" i="3"/>
  <c r="AB356" i="3"/>
  <c r="AC356" i="3"/>
  <c r="AD356" i="3"/>
  <c r="AE356" i="3"/>
  <c r="AF356" i="3"/>
  <c r="AG356" i="3"/>
  <c r="AH356" i="3"/>
  <c r="AI356" i="3"/>
  <c r="AJ356" i="3"/>
  <c r="AQ356" i="3"/>
  <c r="AR356" i="3"/>
  <c r="AS356" i="3"/>
  <c r="L357" i="3"/>
  <c r="M357" i="3"/>
  <c r="N357" i="3"/>
  <c r="O357" i="3"/>
  <c r="P357" i="3"/>
  <c r="Q357" i="3"/>
  <c r="R357" i="3"/>
  <c r="S357" i="3"/>
  <c r="T357" i="3"/>
  <c r="U357" i="3"/>
  <c r="V357" i="3"/>
  <c r="W357" i="3"/>
  <c r="X357" i="3"/>
  <c r="Y357" i="3"/>
  <c r="Z357" i="3"/>
  <c r="AA357" i="3"/>
  <c r="AB357" i="3"/>
  <c r="AC357" i="3"/>
  <c r="AD357" i="3"/>
  <c r="AE357" i="3"/>
  <c r="AF357" i="3"/>
  <c r="AG357" i="3"/>
  <c r="AH357" i="3"/>
  <c r="AI357" i="3"/>
  <c r="AJ357" i="3"/>
  <c r="AQ357" i="3"/>
  <c r="AR357" i="3"/>
  <c r="AS357" i="3"/>
  <c r="L358" i="3"/>
  <c r="M358" i="3"/>
  <c r="N358" i="3"/>
  <c r="O358" i="3"/>
  <c r="P358" i="3"/>
  <c r="Q358" i="3"/>
  <c r="R358" i="3"/>
  <c r="S358" i="3"/>
  <c r="T358" i="3"/>
  <c r="U358" i="3"/>
  <c r="V358" i="3"/>
  <c r="W358" i="3"/>
  <c r="X358" i="3"/>
  <c r="Y358" i="3"/>
  <c r="Z358" i="3"/>
  <c r="AA358" i="3"/>
  <c r="AB358" i="3"/>
  <c r="AC358" i="3"/>
  <c r="AD358" i="3"/>
  <c r="AE358" i="3"/>
  <c r="AF358" i="3"/>
  <c r="AG358" i="3"/>
  <c r="AH358" i="3"/>
  <c r="AI358" i="3"/>
  <c r="AJ358" i="3"/>
  <c r="AQ358" i="3"/>
  <c r="AR358" i="3"/>
  <c r="AS358" i="3"/>
  <c r="L359" i="3"/>
  <c r="M359" i="3"/>
  <c r="N359" i="3"/>
  <c r="O359" i="3"/>
  <c r="P359" i="3"/>
  <c r="Q359" i="3"/>
  <c r="R359" i="3"/>
  <c r="S359" i="3"/>
  <c r="T359" i="3"/>
  <c r="U359" i="3"/>
  <c r="V359" i="3"/>
  <c r="W359" i="3"/>
  <c r="X359" i="3"/>
  <c r="Y359" i="3"/>
  <c r="Z359" i="3"/>
  <c r="AA359" i="3"/>
  <c r="AB359" i="3"/>
  <c r="AC359" i="3"/>
  <c r="AD359" i="3"/>
  <c r="AE359" i="3"/>
  <c r="AF359" i="3"/>
  <c r="AG359" i="3"/>
  <c r="AH359" i="3"/>
  <c r="AI359" i="3"/>
  <c r="AJ359" i="3"/>
  <c r="AQ359" i="3"/>
  <c r="AR359" i="3"/>
  <c r="AS359" i="3"/>
  <c r="L360" i="3"/>
  <c r="M360" i="3"/>
  <c r="N360" i="3"/>
  <c r="O360" i="3"/>
  <c r="P360" i="3"/>
  <c r="Q360" i="3"/>
  <c r="R360" i="3"/>
  <c r="S360" i="3"/>
  <c r="T360" i="3"/>
  <c r="U360" i="3"/>
  <c r="V360" i="3"/>
  <c r="W360" i="3"/>
  <c r="X360" i="3"/>
  <c r="Y360" i="3"/>
  <c r="Z360" i="3"/>
  <c r="AA360" i="3"/>
  <c r="AB360" i="3"/>
  <c r="AC360" i="3"/>
  <c r="AD360" i="3"/>
  <c r="AE360" i="3"/>
  <c r="AF360" i="3"/>
  <c r="AG360" i="3"/>
  <c r="AH360" i="3"/>
  <c r="AI360" i="3"/>
  <c r="AJ360" i="3"/>
  <c r="AQ360" i="3"/>
  <c r="AR360" i="3"/>
  <c r="AS360" i="3"/>
  <c r="L361" i="3"/>
  <c r="M361" i="3"/>
  <c r="N361" i="3"/>
  <c r="O361" i="3"/>
  <c r="P361" i="3"/>
  <c r="Q361" i="3"/>
  <c r="R361" i="3"/>
  <c r="S361" i="3"/>
  <c r="T361" i="3"/>
  <c r="U361" i="3"/>
  <c r="V361" i="3"/>
  <c r="W361" i="3"/>
  <c r="X361" i="3"/>
  <c r="Y361" i="3"/>
  <c r="Z361" i="3"/>
  <c r="AA361" i="3"/>
  <c r="AB361" i="3"/>
  <c r="AC361" i="3"/>
  <c r="AD361" i="3"/>
  <c r="AE361" i="3"/>
  <c r="AF361" i="3"/>
  <c r="AG361" i="3"/>
  <c r="AH361" i="3"/>
  <c r="AI361" i="3"/>
  <c r="AJ361" i="3"/>
  <c r="AQ361" i="3"/>
  <c r="AR361" i="3"/>
  <c r="AS361" i="3"/>
  <c r="L362" i="3"/>
  <c r="M362" i="3"/>
  <c r="N362" i="3"/>
  <c r="O362" i="3"/>
  <c r="P362" i="3"/>
  <c r="Q362" i="3"/>
  <c r="R362" i="3"/>
  <c r="S362" i="3"/>
  <c r="T362" i="3"/>
  <c r="U362" i="3"/>
  <c r="V362" i="3"/>
  <c r="W362" i="3"/>
  <c r="X362" i="3"/>
  <c r="Y362" i="3"/>
  <c r="Z362" i="3"/>
  <c r="AA362" i="3"/>
  <c r="AB362" i="3"/>
  <c r="AC362" i="3"/>
  <c r="AD362" i="3"/>
  <c r="AE362" i="3"/>
  <c r="AF362" i="3"/>
  <c r="AG362" i="3"/>
  <c r="AH362" i="3"/>
  <c r="AI362" i="3"/>
  <c r="AJ362" i="3"/>
  <c r="AQ362" i="3"/>
  <c r="AR362" i="3"/>
  <c r="AS362" i="3"/>
  <c r="L363" i="3"/>
  <c r="M363" i="3"/>
  <c r="N363" i="3"/>
  <c r="O363" i="3"/>
  <c r="P363" i="3"/>
  <c r="Q363" i="3"/>
  <c r="R363" i="3"/>
  <c r="S363" i="3"/>
  <c r="T363" i="3"/>
  <c r="U363" i="3"/>
  <c r="V363" i="3"/>
  <c r="W363" i="3"/>
  <c r="X363" i="3"/>
  <c r="Y363" i="3"/>
  <c r="Z363" i="3"/>
  <c r="AA363" i="3"/>
  <c r="AB363" i="3"/>
  <c r="AC363" i="3"/>
  <c r="AD363" i="3"/>
  <c r="AE363" i="3"/>
  <c r="AF363" i="3"/>
  <c r="AG363" i="3"/>
  <c r="AH363" i="3"/>
  <c r="AI363" i="3"/>
  <c r="AJ363" i="3"/>
  <c r="AQ363" i="3"/>
  <c r="AR363" i="3"/>
  <c r="AS363" i="3"/>
  <c r="L364" i="3"/>
  <c r="M364" i="3"/>
  <c r="N364" i="3"/>
  <c r="O364" i="3"/>
  <c r="P364" i="3"/>
  <c r="Q364" i="3"/>
  <c r="R364" i="3"/>
  <c r="S364" i="3"/>
  <c r="T364" i="3"/>
  <c r="U364" i="3"/>
  <c r="V364" i="3"/>
  <c r="W364" i="3"/>
  <c r="X364" i="3"/>
  <c r="Y364" i="3"/>
  <c r="Z364" i="3"/>
  <c r="AA364" i="3"/>
  <c r="AB364" i="3"/>
  <c r="AC364" i="3"/>
  <c r="AD364" i="3"/>
  <c r="AE364" i="3"/>
  <c r="AF364" i="3"/>
  <c r="AG364" i="3"/>
  <c r="AH364" i="3"/>
  <c r="AI364" i="3"/>
  <c r="AJ364" i="3"/>
  <c r="AQ364" i="3"/>
  <c r="AR364" i="3"/>
  <c r="AS364" i="3"/>
  <c r="L365" i="3"/>
  <c r="M365" i="3"/>
  <c r="N365" i="3"/>
  <c r="O365" i="3"/>
  <c r="P365" i="3"/>
  <c r="Q365" i="3"/>
  <c r="R365" i="3"/>
  <c r="S365" i="3"/>
  <c r="T365" i="3"/>
  <c r="U365" i="3"/>
  <c r="V365" i="3"/>
  <c r="W365" i="3"/>
  <c r="X365" i="3"/>
  <c r="Y365" i="3"/>
  <c r="Z365" i="3"/>
  <c r="AA365" i="3"/>
  <c r="AB365" i="3"/>
  <c r="AC365" i="3"/>
  <c r="AD365" i="3"/>
  <c r="AE365" i="3"/>
  <c r="AF365" i="3"/>
  <c r="AG365" i="3"/>
  <c r="AH365" i="3"/>
  <c r="AI365" i="3"/>
  <c r="AJ365" i="3"/>
  <c r="AQ365" i="3"/>
  <c r="AR365" i="3"/>
  <c r="AS365" i="3"/>
  <c r="L366" i="3"/>
  <c r="M366" i="3"/>
  <c r="N366" i="3"/>
  <c r="O366" i="3"/>
  <c r="P366" i="3"/>
  <c r="Q366" i="3"/>
  <c r="R366" i="3"/>
  <c r="S366" i="3"/>
  <c r="T366" i="3"/>
  <c r="U366" i="3"/>
  <c r="V366" i="3"/>
  <c r="W366" i="3"/>
  <c r="X366" i="3"/>
  <c r="Y366" i="3"/>
  <c r="Z366" i="3"/>
  <c r="AA366" i="3"/>
  <c r="AB366" i="3"/>
  <c r="AC366" i="3"/>
  <c r="AD366" i="3"/>
  <c r="AE366" i="3"/>
  <c r="AF366" i="3"/>
  <c r="AG366" i="3"/>
  <c r="AH366" i="3"/>
  <c r="AI366" i="3"/>
  <c r="AJ366" i="3"/>
  <c r="AQ366" i="3"/>
  <c r="AR366" i="3"/>
  <c r="AS366" i="3"/>
  <c r="L367" i="3"/>
  <c r="M367" i="3"/>
  <c r="N367" i="3"/>
  <c r="O367" i="3"/>
  <c r="P367" i="3"/>
  <c r="Q367" i="3"/>
  <c r="R367" i="3"/>
  <c r="S367" i="3"/>
  <c r="T367" i="3"/>
  <c r="U367" i="3"/>
  <c r="V367" i="3"/>
  <c r="W367" i="3"/>
  <c r="X367" i="3"/>
  <c r="Y367" i="3"/>
  <c r="Z367" i="3"/>
  <c r="AA367" i="3"/>
  <c r="AB367" i="3"/>
  <c r="AC367" i="3"/>
  <c r="AD367" i="3"/>
  <c r="AE367" i="3"/>
  <c r="AF367" i="3"/>
  <c r="AG367" i="3"/>
  <c r="AH367" i="3"/>
  <c r="AI367" i="3"/>
  <c r="AJ367" i="3"/>
  <c r="AQ367" i="3"/>
  <c r="AR367" i="3"/>
  <c r="AS367" i="3"/>
  <c r="L368" i="3"/>
  <c r="M368" i="3"/>
  <c r="N368" i="3"/>
  <c r="O368" i="3"/>
  <c r="P368" i="3"/>
  <c r="Q368" i="3"/>
  <c r="R368" i="3"/>
  <c r="S368" i="3"/>
  <c r="T368" i="3"/>
  <c r="U368" i="3"/>
  <c r="V368" i="3"/>
  <c r="W368" i="3"/>
  <c r="X368" i="3"/>
  <c r="Y368" i="3"/>
  <c r="Z368" i="3"/>
  <c r="AA368" i="3"/>
  <c r="AB368" i="3"/>
  <c r="AC368" i="3"/>
  <c r="AD368" i="3"/>
  <c r="AE368" i="3"/>
  <c r="AF368" i="3"/>
  <c r="AG368" i="3"/>
  <c r="AH368" i="3"/>
  <c r="AI368" i="3"/>
  <c r="AJ368" i="3"/>
  <c r="AQ368" i="3"/>
  <c r="AR368" i="3"/>
  <c r="AS368" i="3"/>
  <c r="L369" i="3"/>
  <c r="M369" i="3"/>
  <c r="N369" i="3"/>
  <c r="O369" i="3"/>
  <c r="P369" i="3"/>
  <c r="Q369" i="3"/>
  <c r="R369" i="3"/>
  <c r="S369" i="3"/>
  <c r="T369" i="3"/>
  <c r="U369" i="3"/>
  <c r="V369" i="3"/>
  <c r="W369" i="3"/>
  <c r="X369" i="3"/>
  <c r="Y369" i="3"/>
  <c r="Z369" i="3"/>
  <c r="AA369" i="3"/>
  <c r="AB369" i="3"/>
  <c r="AC369" i="3"/>
  <c r="AD369" i="3"/>
  <c r="AE369" i="3"/>
  <c r="AF369" i="3"/>
  <c r="AG369" i="3"/>
  <c r="AH369" i="3"/>
  <c r="AI369" i="3"/>
  <c r="AJ369" i="3"/>
  <c r="AQ369" i="3"/>
  <c r="AR369" i="3"/>
  <c r="AS369" i="3"/>
  <c r="L370" i="3"/>
  <c r="M370" i="3"/>
  <c r="N370" i="3"/>
  <c r="O370" i="3"/>
  <c r="P370" i="3"/>
  <c r="Q370" i="3"/>
  <c r="R370" i="3"/>
  <c r="S370" i="3"/>
  <c r="T370" i="3"/>
  <c r="U370" i="3"/>
  <c r="V370" i="3"/>
  <c r="W370" i="3"/>
  <c r="X370" i="3"/>
  <c r="Y370" i="3"/>
  <c r="Z370" i="3"/>
  <c r="AA370" i="3"/>
  <c r="AB370" i="3"/>
  <c r="AC370" i="3"/>
  <c r="AD370" i="3"/>
  <c r="AE370" i="3"/>
  <c r="AF370" i="3"/>
  <c r="AG370" i="3"/>
  <c r="AH370" i="3"/>
  <c r="AI370" i="3"/>
  <c r="AJ370" i="3"/>
  <c r="AQ370" i="3"/>
  <c r="AR370" i="3"/>
  <c r="AS370" i="3"/>
  <c r="L371" i="3"/>
  <c r="M371" i="3"/>
  <c r="N371" i="3"/>
  <c r="O371" i="3"/>
  <c r="P371" i="3"/>
  <c r="Q371" i="3"/>
  <c r="R371" i="3"/>
  <c r="S371" i="3"/>
  <c r="T371" i="3"/>
  <c r="U371" i="3"/>
  <c r="V371" i="3"/>
  <c r="W371" i="3"/>
  <c r="X371" i="3"/>
  <c r="Y371" i="3"/>
  <c r="Z371" i="3"/>
  <c r="AA371" i="3"/>
  <c r="AB371" i="3"/>
  <c r="AC371" i="3"/>
  <c r="AD371" i="3"/>
  <c r="AE371" i="3"/>
  <c r="AF371" i="3"/>
  <c r="AG371" i="3"/>
  <c r="AH371" i="3"/>
  <c r="AI371" i="3"/>
  <c r="AJ371" i="3"/>
  <c r="AQ371" i="3"/>
  <c r="AR371" i="3"/>
  <c r="AS371" i="3"/>
  <c r="L372" i="3"/>
  <c r="M372" i="3"/>
  <c r="N372" i="3"/>
  <c r="O372" i="3"/>
  <c r="P372" i="3"/>
  <c r="Q372" i="3"/>
  <c r="R372" i="3"/>
  <c r="S372" i="3"/>
  <c r="T372" i="3"/>
  <c r="U372" i="3"/>
  <c r="V372" i="3"/>
  <c r="W372" i="3"/>
  <c r="X372" i="3"/>
  <c r="Y372" i="3"/>
  <c r="Z372" i="3"/>
  <c r="AA372" i="3"/>
  <c r="AB372" i="3"/>
  <c r="AC372" i="3"/>
  <c r="AD372" i="3"/>
  <c r="AE372" i="3"/>
  <c r="AF372" i="3"/>
  <c r="AG372" i="3"/>
  <c r="AH372" i="3"/>
  <c r="AI372" i="3"/>
  <c r="AJ372" i="3"/>
  <c r="AQ372" i="3"/>
  <c r="AR372" i="3"/>
  <c r="AS372" i="3"/>
  <c r="L373" i="3"/>
  <c r="M373" i="3"/>
  <c r="N373" i="3"/>
  <c r="O373" i="3"/>
  <c r="P373" i="3"/>
  <c r="Q373" i="3"/>
  <c r="R373" i="3"/>
  <c r="S373" i="3"/>
  <c r="T373" i="3"/>
  <c r="U373" i="3"/>
  <c r="V373" i="3"/>
  <c r="W373" i="3"/>
  <c r="X373" i="3"/>
  <c r="Y373" i="3"/>
  <c r="Z373" i="3"/>
  <c r="AA373" i="3"/>
  <c r="AB373" i="3"/>
  <c r="AC373" i="3"/>
  <c r="AD373" i="3"/>
  <c r="AE373" i="3"/>
  <c r="AF373" i="3"/>
  <c r="AG373" i="3"/>
  <c r="AH373" i="3"/>
  <c r="AI373" i="3"/>
  <c r="AJ373" i="3"/>
  <c r="AQ373" i="3"/>
  <c r="AR373" i="3"/>
  <c r="AS373" i="3"/>
  <c r="L374" i="3"/>
  <c r="M374" i="3"/>
  <c r="N374" i="3"/>
  <c r="O374" i="3"/>
  <c r="P374" i="3"/>
  <c r="Q374" i="3"/>
  <c r="R374" i="3"/>
  <c r="S374" i="3"/>
  <c r="T374" i="3"/>
  <c r="U374" i="3"/>
  <c r="V374" i="3"/>
  <c r="W374" i="3"/>
  <c r="X374" i="3"/>
  <c r="Y374" i="3"/>
  <c r="Z374" i="3"/>
  <c r="AA374" i="3"/>
  <c r="AB374" i="3"/>
  <c r="AC374" i="3"/>
  <c r="AD374" i="3"/>
  <c r="AE374" i="3"/>
  <c r="AF374" i="3"/>
  <c r="AG374" i="3"/>
  <c r="AH374" i="3"/>
  <c r="AI374" i="3"/>
  <c r="AJ374" i="3"/>
  <c r="AQ374" i="3"/>
  <c r="AR374" i="3"/>
  <c r="AS374" i="3"/>
  <c r="L375" i="3"/>
  <c r="M375" i="3"/>
  <c r="N375" i="3"/>
  <c r="O375" i="3"/>
  <c r="P375" i="3"/>
  <c r="Q375" i="3"/>
  <c r="R375" i="3"/>
  <c r="S375" i="3"/>
  <c r="T375" i="3"/>
  <c r="U375" i="3"/>
  <c r="V375" i="3"/>
  <c r="W375" i="3"/>
  <c r="X375" i="3"/>
  <c r="Y375" i="3"/>
  <c r="Z375" i="3"/>
  <c r="AA375" i="3"/>
  <c r="AB375" i="3"/>
  <c r="AC375" i="3"/>
  <c r="AD375" i="3"/>
  <c r="AE375" i="3"/>
  <c r="AF375" i="3"/>
  <c r="AG375" i="3"/>
  <c r="AH375" i="3"/>
  <c r="AI375" i="3"/>
  <c r="AJ375" i="3"/>
  <c r="AQ375" i="3"/>
  <c r="AR375" i="3"/>
  <c r="AS375" i="3"/>
  <c r="L376" i="3"/>
  <c r="M376" i="3"/>
  <c r="N376" i="3"/>
  <c r="O376" i="3"/>
  <c r="P376" i="3"/>
  <c r="Q376" i="3"/>
  <c r="R376" i="3"/>
  <c r="S376" i="3"/>
  <c r="T376" i="3"/>
  <c r="U376" i="3"/>
  <c r="V376" i="3"/>
  <c r="W376" i="3"/>
  <c r="X376" i="3"/>
  <c r="Y376" i="3"/>
  <c r="Z376" i="3"/>
  <c r="AA376" i="3"/>
  <c r="AB376" i="3"/>
  <c r="AC376" i="3"/>
  <c r="AD376" i="3"/>
  <c r="AE376" i="3"/>
  <c r="AF376" i="3"/>
  <c r="AG376" i="3"/>
  <c r="AH376" i="3"/>
  <c r="AI376" i="3"/>
  <c r="AJ376" i="3"/>
  <c r="AQ376" i="3"/>
  <c r="AR376" i="3"/>
  <c r="AS376" i="3"/>
  <c r="L377" i="3"/>
  <c r="M377" i="3"/>
  <c r="N377" i="3"/>
  <c r="O377" i="3"/>
  <c r="P377" i="3"/>
  <c r="Q377" i="3"/>
  <c r="R377" i="3"/>
  <c r="S377" i="3"/>
  <c r="T377" i="3"/>
  <c r="U377" i="3"/>
  <c r="V377" i="3"/>
  <c r="W377" i="3"/>
  <c r="X377" i="3"/>
  <c r="Y377" i="3"/>
  <c r="Z377" i="3"/>
  <c r="AA377" i="3"/>
  <c r="AB377" i="3"/>
  <c r="AC377" i="3"/>
  <c r="AD377" i="3"/>
  <c r="AE377" i="3"/>
  <c r="AF377" i="3"/>
  <c r="AG377" i="3"/>
  <c r="AH377" i="3"/>
  <c r="AI377" i="3"/>
  <c r="AJ377" i="3"/>
  <c r="AQ377" i="3"/>
  <c r="AR377" i="3"/>
  <c r="AS377" i="3"/>
  <c r="L378" i="3"/>
  <c r="M378" i="3"/>
  <c r="N378" i="3"/>
  <c r="O378" i="3"/>
  <c r="P378" i="3"/>
  <c r="Q378" i="3"/>
  <c r="R378" i="3"/>
  <c r="S378" i="3"/>
  <c r="T378" i="3"/>
  <c r="U378" i="3"/>
  <c r="V378" i="3"/>
  <c r="W378" i="3"/>
  <c r="X378" i="3"/>
  <c r="Y378" i="3"/>
  <c r="Z378" i="3"/>
  <c r="AA378" i="3"/>
  <c r="AB378" i="3"/>
  <c r="AC378" i="3"/>
  <c r="AD378" i="3"/>
  <c r="AE378" i="3"/>
  <c r="AF378" i="3"/>
  <c r="AG378" i="3"/>
  <c r="AH378" i="3"/>
  <c r="AI378" i="3"/>
  <c r="AJ378" i="3"/>
  <c r="AQ378" i="3"/>
  <c r="AR378" i="3"/>
  <c r="AS378" i="3"/>
  <c r="L379" i="3"/>
  <c r="M379" i="3"/>
  <c r="N379" i="3"/>
  <c r="O379" i="3"/>
  <c r="P379" i="3"/>
  <c r="Q379" i="3"/>
  <c r="R379" i="3"/>
  <c r="S379" i="3"/>
  <c r="T379" i="3"/>
  <c r="U379" i="3"/>
  <c r="V379" i="3"/>
  <c r="W379" i="3"/>
  <c r="X379" i="3"/>
  <c r="Y379" i="3"/>
  <c r="Z379" i="3"/>
  <c r="AA379" i="3"/>
  <c r="AB379" i="3"/>
  <c r="AC379" i="3"/>
  <c r="AD379" i="3"/>
  <c r="AE379" i="3"/>
  <c r="AF379" i="3"/>
  <c r="AG379" i="3"/>
  <c r="AH379" i="3"/>
  <c r="AI379" i="3"/>
  <c r="AJ379" i="3"/>
  <c r="AQ379" i="3"/>
  <c r="AR379" i="3"/>
  <c r="AS379" i="3"/>
  <c r="L380" i="3"/>
  <c r="M380" i="3"/>
  <c r="N380" i="3"/>
  <c r="O380" i="3"/>
  <c r="P380" i="3"/>
  <c r="Q380" i="3"/>
  <c r="R380" i="3"/>
  <c r="S380" i="3"/>
  <c r="T380" i="3"/>
  <c r="U380" i="3"/>
  <c r="V380" i="3"/>
  <c r="W380" i="3"/>
  <c r="X380" i="3"/>
  <c r="Y380" i="3"/>
  <c r="Z380" i="3"/>
  <c r="AA380" i="3"/>
  <c r="AB380" i="3"/>
  <c r="AC380" i="3"/>
  <c r="AD380" i="3"/>
  <c r="AE380" i="3"/>
  <c r="AF380" i="3"/>
  <c r="AG380" i="3"/>
  <c r="AH380" i="3"/>
  <c r="AI380" i="3"/>
  <c r="AJ380" i="3"/>
  <c r="AQ380" i="3"/>
  <c r="AR380" i="3"/>
  <c r="AS380" i="3"/>
  <c r="L381" i="3"/>
  <c r="M381" i="3"/>
  <c r="N381" i="3"/>
  <c r="O381" i="3"/>
  <c r="P381" i="3"/>
  <c r="Q381" i="3"/>
  <c r="R381" i="3"/>
  <c r="S381" i="3"/>
  <c r="T381" i="3"/>
  <c r="U381" i="3"/>
  <c r="V381" i="3"/>
  <c r="W381" i="3"/>
  <c r="X381" i="3"/>
  <c r="Y381" i="3"/>
  <c r="Z381" i="3"/>
  <c r="AA381" i="3"/>
  <c r="AB381" i="3"/>
  <c r="AC381" i="3"/>
  <c r="AD381" i="3"/>
  <c r="AE381" i="3"/>
  <c r="AF381" i="3"/>
  <c r="AG381" i="3"/>
  <c r="AH381" i="3"/>
  <c r="AI381" i="3"/>
  <c r="AJ381" i="3"/>
  <c r="AQ381" i="3"/>
  <c r="AR381" i="3"/>
  <c r="AS381" i="3"/>
  <c r="L382" i="3"/>
  <c r="M382" i="3"/>
  <c r="N382" i="3"/>
  <c r="O382" i="3"/>
  <c r="P382" i="3"/>
  <c r="Q382" i="3"/>
  <c r="R382" i="3"/>
  <c r="S382" i="3"/>
  <c r="T382" i="3"/>
  <c r="U382" i="3"/>
  <c r="V382" i="3"/>
  <c r="W382" i="3"/>
  <c r="X382" i="3"/>
  <c r="Y382" i="3"/>
  <c r="Z382" i="3"/>
  <c r="AA382" i="3"/>
  <c r="AB382" i="3"/>
  <c r="AC382" i="3"/>
  <c r="AD382" i="3"/>
  <c r="AE382" i="3"/>
  <c r="AF382" i="3"/>
  <c r="AG382" i="3"/>
  <c r="AH382" i="3"/>
  <c r="AI382" i="3"/>
  <c r="AJ382" i="3"/>
  <c r="AQ382" i="3"/>
  <c r="AR382" i="3"/>
  <c r="AS382" i="3"/>
  <c r="L383" i="3"/>
  <c r="M383" i="3"/>
  <c r="N383" i="3"/>
  <c r="O383" i="3"/>
  <c r="P383" i="3"/>
  <c r="Q383" i="3"/>
  <c r="R383" i="3"/>
  <c r="S383" i="3"/>
  <c r="T383" i="3"/>
  <c r="U383" i="3"/>
  <c r="V383" i="3"/>
  <c r="W383" i="3"/>
  <c r="X383" i="3"/>
  <c r="Y383" i="3"/>
  <c r="Z383" i="3"/>
  <c r="AA383" i="3"/>
  <c r="AB383" i="3"/>
  <c r="AC383" i="3"/>
  <c r="AD383" i="3"/>
  <c r="AE383" i="3"/>
  <c r="AF383" i="3"/>
  <c r="AG383" i="3"/>
  <c r="AH383" i="3"/>
  <c r="AI383" i="3"/>
  <c r="AJ383" i="3"/>
  <c r="AQ383" i="3"/>
  <c r="AR383" i="3"/>
  <c r="AS383" i="3"/>
  <c r="L384" i="3"/>
  <c r="M384" i="3"/>
  <c r="N384" i="3"/>
  <c r="O384" i="3"/>
  <c r="P384" i="3"/>
  <c r="Q384" i="3"/>
  <c r="R384" i="3"/>
  <c r="S384" i="3"/>
  <c r="T384" i="3"/>
  <c r="U384" i="3"/>
  <c r="V384" i="3"/>
  <c r="W384" i="3"/>
  <c r="X384" i="3"/>
  <c r="Y384" i="3"/>
  <c r="Z384" i="3"/>
  <c r="AA384" i="3"/>
  <c r="AB384" i="3"/>
  <c r="AC384" i="3"/>
  <c r="AD384" i="3"/>
  <c r="AE384" i="3"/>
  <c r="AF384" i="3"/>
  <c r="AG384" i="3"/>
  <c r="AH384" i="3"/>
  <c r="AI384" i="3"/>
  <c r="AJ384" i="3"/>
  <c r="AQ384" i="3"/>
  <c r="AR384" i="3"/>
  <c r="AS384" i="3"/>
  <c r="L385" i="3"/>
  <c r="M385" i="3"/>
  <c r="N385" i="3"/>
  <c r="O385" i="3"/>
  <c r="P385" i="3"/>
  <c r="Q385" i="3"/>
  <c r="R385" i="3"/>
  <c r="S385" i="3"/>
  <c r="T385" i="3"/>
  <c r="U385" i="3"/>
  <c r="V385" i="3"/>
  <c r="W385" i="3"/>
  <c r="X385" i="3"/>
  <c r="Y385" i="3"/>
  <c r="Z385" i="3"/>
  <c r="AA385" i="3"/>
  <c r="AB385" i="3"/>
  <c r="AC385" i="3"/>
  <c r="AD385" i="3"/>
  <c r="AE385" i="3"/>
  <c r="AF385" i="3"/>
  <c r="AG385" i="3"/>
  <c r="AH385" i="3"/>
  <c r="AI385" i="3"/>
  <c r="AJ385" i="3"/>
  <c r="AQ385" i="3"/>
  <c r="AR385" i="3"/>
  <c r="AS385" i="3"/>
  <c r="L386" i="3"/>
  <c r="M386" i="3"/>
  <c r="N386" i="3"/>
  <c r="O386" i="3"/>
  <c r="P386" i="3"/>
  <c r="Q386" i="3"/>
  <c r="R386" i="3"/>
  <c r="S386" i="3"/>
  <c r="T386" i="3"/>
  <c r="U386" i="3"/>
  <c r="V386" i="3"/>
  <c r="W386" i="3"/>
  <c r="X386" i="3"/>
  <c r="Y386" i="3"/>
  <c r="Z386" i="3"/>
  <c r="AA386" i="3"/>
  <c r="AB386" i="3"/>
  <c r="AC386" i="3"/>
  <c r="AD386" i="3"/>
  <c r="AE386" i="3"/>
  <c r="AF386" i="3"/>
  <c r="AG386" i="3"/>
  <c r="AH386" i="3"/>
  <c r="AI386" i="3"/>
  <c r="AJ386" i="3"/>
  <c r="AQ386" i="3"/>
  <c r="AR386" i="3"/>
  <c r="AS386" i="3"/>
  <c r="L387" i="3"/>
  <c r="M387" i="3"/>
  <c r="N387" i="3"/>
  <c r="O387" i="3"/>
  <c r="P387" i="3"/>
  <c r="Q387" i="3"/>
  <c r="R387" i="3"/>
  <c r="S387" i="3"/>
  <c r="T387" i="3"/>
  <c r="U387" i="3"/>
  <c r="V387" i="3"/>
  <c r="W387" i="3"/>
  <c r="X387" i="3"/>
  <c r="Y387" i="3"/>
  <c r="Z387" i="3"/>
  <c r="AA387" i="3"/>
  <c r="AB387" i="3"/>
  <c r="AC387" i="3"/>
  <c r="AD387" i="3"/>
  <c r="AE387" i="3"/>
  <c r="AF387" i="3"/>
  <c r="AG387" i="3"/>
  <c r="AH387" i="3"/>
  <c r="AI387" i="3"/>
  <c r="AJ387" i="3"/>
  <c r="AQ387" i="3"/>
  <c r="AR387" i="3"/>
  <c r="AS387" i="3"/>
  <c r="L388" i="3"/>
  <c r="M388" i="3"/>
  <c r="N388" i="3"/>
  <c r="O388" i="3"/>
  <c r="P388" i="3"/>
  <c r="Q388" i="3"/>
  <c r="R388" i="3"/>
  <c r="S388" i="3"/>
  <c r="T388" i="3"/>
  <c r="U388" i="3"/>
  <c r="V388" i="3"/>
  <c r="W388" i="3"/>
  <c r="X388" i="3"/>
  <c r="Y388" i="3"/>
  <c r="Z388" i="3"/>
  <c r="AA388" i="3"/>
  <c r="AB388" i="3"/>
  <c r="AC388" i="3"/>
  <c r="AD388" i="3"/>
  <c r="AE388" i="3"/>
  <c r="AF388" i="3"/>
  <c r="AG388" i="3"/>
  <c r="AH388" i="3"/>
  <c r="AI388" i="3"/>
  <c r="AJ388" i="3"/>
  <c r="AQ388" i="3"/>
  <c r="AR388" i="3"/>
  <c r="AS388" i="3"/>
  <c r="L389" i="3"/>
  <c r="M389" i="3"/>
  <c r="N389" i="3"/>
  <c r="O389" i="3"/>
  <c r="P389" i="3"/>
  <c r="Q389" i="3"/>
  <c r="R389" i="3"/>
  <c r="S389" i="3"/>
  <c r="T389" i="3"/>
  <c r="U389" i="3"/>
  <c r="V389" i="3"/>
  <c r="W389" i="3"/>
  <c r="X389" i="3"/>
  <c r="Y389" i="3"/>
  <c r="Z389" i="3"/>
  <c r="AA389" i="3"/>
  <c r="AB389" i="3"/>
  <c r="AC389" i="3"/>
  <c r="AD389" i="3"/>
  <c r="AE389" i="3"/>
  <c r="AF389" i="3"/>
  <c r="AG389" i="3"/>
  <c r="AH389" i="3"/>
  <c r="AI389" i="3"/>
  <c r="AJ389" i="3"/>
  <c r="AQ389" i="3"/>
  <c r="AR389" i="3"/>
  <c r="AS389" i="3"/>
  <c r="L390" i="3"/>
  <c r="M390" i="3"/>
  <c r="N390" i="3"/>
  <c r="O390" i="3"/>
  <c r="P390" i="3"/>
  <c r="Q390" i="3"/>
  <c r="R390" i="3"/>
  <c r="S390" i="3"/>
  <c r="T390" i="3"/>
  <c r="U390" i="3"/>
  <c r="V390" i="3"/>
  <c r="W390" i="3"/>
  <c r="X390" i="3"/>
  <c r="Y390" i="3"/>
  <c r="Z390" i="3"/>
  <c r="AA390" i="3"/>
  <c r="AB390" i="3"/>
  <c r="AC390" i="3"/>
  <c r="AD390" i="3"/>
  <c r="AE390" i="3"/>
  <c r="AF390" i="3"/>
  <c r="AG390" i="3"/>
  <c r="AH390" i="3"/>
  <c r="AI390" i="3"/>
  <c r="AJ390" i="3"/>
  <c r="AQ390" i="3"/>
  <c r="AR390" i="3"/>
  <c r="AS390" i="3"/>
  <c r="L391" i="3"/>
  <c r="M391" i="3"/>
  <c r="N391" i="3"/>
  <c r="O391" i="3"/>
  <c r="P391" i="3"/>
  <c r="Q391" i="3"/>
  <c r="R391" i="3"/>
  <c r="S391" i="3"/>
  <c r="T391" i="3"/>
  <c r="U391" i="3"/>
  <c r="V391" i="3"/>
  <c r="W391" i="3"/>
  <c r="X391" i="3"/>
  <c r="Y391" i="3"/>
  <c r="Z391" i="3"/>
  <c r="AA391" i="3"/>
  <c r="AB391" i="3"/>
  <c r="AC391" i="3"/>
  <c r="AD391" i="3"/>
  <c r="AE391" i="3"/>
  <c r="AF391" i="3"/>
  <c r="AG391" i="3"/>
  <c r="AH391" i="3"/>
  <c r="AI391" i="3"/>
  <c r="AJ391" i="3"/>
  <c r="AQ391" i="3"/>
  <c r="AR391" i="3"/>
  <c r="AS391" i="3"/>
  <c r="L392" i="3"/>
  <c r="M392" i="3"/>
  <c r="N392" i="3"/>
  <c r="O392" i="3"/>
  <c r="P392" i="3"/>
  <c r="Q392" i="3"/>
  <c r="R392" i="3"/>
  <c r="S392" i="3"/>
  <c r="T392" i="3"/>
  <c r="U392" i="3"/>
  <c r="V392" i="3"/>
  <c r="W392" i="3"/>
  <c r="X392" i="3"/>
  <c r="Y392" i="3"/>
  <c r="Z392" i="3"/>
  <c r="AA392" i="3"/>
  <c r="AB392" i="3"/>
  <c r="AC392" i="3"/>
  <c r="AD392" i="3"/>
  <c r="AE392" i="3"/>
  <c r="AF392" i="3"/>
  <c r="AG392" i="3"/>
  <c r="AH392" i="3"/>
  <c r="AI392" i="3"/>
  <c r="AJ392" i="3"/>
  <c r="AQ392" i="3"/>
  <c r="AR392" i="3"/>
  <c r="AS392" i="3"/>
  <c r="L393" i="3"/>
  <c r="M393" i="3"/>
  <c r="N393" i="3"/>
  <c r="O393" i="3"/>
  <c r="P393" i="3"/>
  <c r="Q393" i="3"/>
  <c r="R393" i="3"/>
  <c r="S393" i="3"/>
  <c r="T393" i="3"/>
  <c r="U393" i="3"/>
  <c r="V393" i="3"/>
  <c r="W393" i="3"/>
  <c r="X393" i="3"/>
  <c r="Y393" i="3"/>
  <c r="Z393" i="3"/>
  <c r="AA393" i="3"/>
  <c r="AB393" i="3"/>
  <c r="AC393" i="3"/>
  <c r="AD393" i="3"/>
  <c r="AE393" i="3"/>
  <c r="AF393" i="3"/>
  <c r="AG393" i="3"/>
  <c r="AH393" i="3"/>
  <c r="AI393" i="3"/>
  <c r="AJ393" i="3"/>
  <c r="AQ393" i="3"/>
  <c r="AR393" i="3"/>
  <c r="AS393" i="3"/>
  <c r="L394" i="3"/>
  <c r="M394" i="3"/>
  <c r="N394" i="3"/>
  <c r="O394" i="3"/>
  <c r="P394" i="3"/>
  <c r="Q394" i="3"/>
  <c r="R394" i="3"/>
  <c r="S394" i="3"/>
  <c r="T394" i="3"/>
  <c r="U394" i="3"/>
  <c r="V394" i="3"/>
  <c r="W394" i="3"/>
  <c r="X394" i="3"/>
  <c r="Y394" i="3"/>
  <c r="Z394" i="3"/>
  <c r="AA394" i="3"/>
  <c r="AB394" i="3"/>
  <c r="AC394" i="3"/>
  <c r="AD394" i="3"/>
  <c r="AE394" i="3"/>
  <c r="AF394" i="3"/>
  <c r="AG394" i="3"/>
  <c r="AH394" i="3"/>
  <c r="AI394" i="3"/>
  <c r="AJ394" i="3"/>
  <c r="AQ394" i="3"/>
  <c r="AR394" i="3"/>
  <c r="AS394" i="3"/>
  <c r="L395" i="3"/>
  <c r="M395" i="3"/>
  <c r="N395" i="3"/>
  <c r="O395" i="3"/>
  <c r="P395" i="3"/>
  <c r="Q395" i="3"/>
  <c r="R395" i="3"/>
  <c r="S395" i="3"/>
  <c r="T395" i="3"/>
  <c r="U395" i="3"/>
  <c r="V395" i="3"/>
  <c r="W395" i="3"/>
  <c r="X395" i="3"/>
  <c r="Y395" i="3"/>
  <c r="Z395" i="3"/>
  <c r="AA395" i="3"/>
  <c r="AB395" i="3"/>
  <c r="AC395" i="3"/>
  <c r="AD395" i="3"/>
  <c r="AE395" i="3"/>
  <c r="AF395" i="3"/>
  <c r="AG395" i="3"/>
  <c r="AH395" i="3"/>
  <c r="AI395" i="3"/>
  <c r="AJ395" i="3"/>
  <c r="AQ395" i="3"/>
  <c r="AR395" i="3"/>
  <c r="AS395" i="3"/>
  <c r="L396" i="3"/>
  <c r="M396" i="3"/>
  <c r="N396" i="3"/>
  <c r="O396" i="3"/>
  <c r="P396" i="3"/>
  <c r="Q396" i="3"/>
  <c r="R396" i="3"/>
  <c r="S396" i="3"/>
  <c r="T396" i="3"/>
  <c r="U396" i="3"/>
  <c r="V396" i="3"/>
  <c r="W396" i="3"/>
  <c r="X396" i="3"/>
  <c r="Y396" i="3"/>
  <c r="Z396" i="3"/>
  <c r="AA396" i="3"/>
  <c r="AB396" i="3"/>
  <c r="AC396" i="3"/>
  <c r="AD396" i="3"/>
  <c r="AE396" i="3"/>
  <c r="AF396" i="3"/>
  <c r="AG396" i="3"/>
  <c r="AH396" i="3"/>
  <c r="AI396" i="3"/>
  <c r="AJ396" i="3"/>
  <c r="AQ396" i="3"/>
  <c r="AR396" i="3"/>
  <c r="AS396" i="3"/>
  <c r="L397" i="3"/>
  <c r="M397" i="3"/>
  <c r="N397" i="3"/>
  <c r="O397" i="3"/>
  <c r="P397" i="3"/>
  <c r="Q397" i="3"/>
  <c r="R397" i="3"/>
  <c r="S397" i="3"/>
  <c r="T397" i="3"/>
  <c r="U397" i="3"/>
  <c r="V397" i="3"/>
  <c r="W397" i="3"/>
  <c r="X397" i="3"/>
  <c r="Y397" i="3"/>
  <c r="Z397" i="3"/>
  <c r="AA397" i="3"/>
  <c r="AB397" i="3"/>
  <c r="AC397" i="3"/>
  <c r="AD397" i="3"/>
  <c r="AE397" i="3"/>
  <c r="AF397" i="3"/>
  <c r="AG397" i="3"/>
  <c r="AH397" i="3"/>
  <c r="AI397" i="3"/>
  <c r="AJ397" i="3"/>
  <c r="AQ397" i="3"/>
  <c r="AR397" i="3"/>
  <c r="AS397" i="3"/>
  <c r="L398" i="3"/>
  <c r="M398" i="3"/>
  <c r="N398" i="3"/>
  <c r="O398" i="3"/>
  <c r="P398" i="3"/>
  <c r="Q398" i="3"/>
  <c r="R398" i="3"/>
  <c r="S398" i="3"/>
  <c r="T398" i="3"/>
  <c r="U398" i="3"/>
  <c r="V398" i="3"/>
  <c r="W398" i="3"/>
  <c r="X398" i="3"/>
  <c r="Y398" i="3"/>
  <c r="Z398" i="3"/>
  <c r="AA398" i="3"/>
  <c r="AB398" i="3"/>
  <c r="AC398" i="3"/>
  <c r="AD398" i="3"/>
  <c r="AE398" i="3"/>
  <c r="AF398" i="3"/>
  <c r="AG398" i="3"/>
  <c r="AH398" i="3"/>
  <c r="AI398" i="3"/>
  <c r="AJ398" i="3"/>
  <c r="AQ398" i="3"/>
  <c r="AR398" i="3"/>
  <c r="AS398" i="3"/>
  <c r="L399" i="3"/>
  <c r="M399" i="3"/>
  <c r="N399" i="3"/>
  <c r="O399" i="3"/>
  <c r="P399" i="3"/>
  <c r="Q399" i="3"/>
  <c r="R399" i="3"/>
  <c r="S399" i="3"/>
  <c r="T399" i="3"/>
  <c r="U399" i="3"/>
  <c r="V399" i="3"/>
  <c r="W399" i="3"/>
  <c r="X399" i="3"/>
  <c r="Y399" i="3"/>
  <c r="Z399" i="3"/>
  <c r="AA399" i="3"/>
  <c r="AB399" i="3"/>
  <c r="AC399" i="3"/>
  <c r="AD399" i="3"/>
  <c r="AE399" i="3"/>
  <c r="AF399" i="3"/>
  <c r="AG399" i="3"/>
  <c r="AH399" i="3"/>
  <c r="AI399" i="3"/>
  <c r="AJ399" i="3"/>
  <c r="AQ399" i="3"/>
  <c r="AR399" i="3"/>
  <c r="AS399" i="3"/>
  <c r="L400" i="3"/>
  <c r="M400" i="3"/>
  <c r="N400" i="3"/>
  <c r="O400" i="3"/>
  <c r="P400" i="3"/>
  <c r="Q400" i="3"/>
  <c r="R400" i="3"/>
  <c r="S400" i="3"/>
  <c r="T400" i="3"/>
  <c r="U400" i="3"/>
  <c r="V400" i="3"/>
  <c r="W400" i="3"/>
  <c r="X400" i="3"/>
  <c r="Y400" i="3"/>
  <c r="Z400" i="3"/>
  <c r="AA400" i="3"/>
  <c r="AB400" i="3"/>
  <c r="AC400" i="3"/>
  <c r="AD400" i="3"/>
  <c r="AE400" i="3"/>
  <c r="AF400" i="3"/>
  <c r="AG400" i="3"/>
  <c r="AH400" i="3"/>
  <c r="AI400" i="3"/>
  <c r="AJ400" i="3"/>
  <c r="AQ400" i="3"/>
  <c r="AR400" i="3"/>
  <c r="AS400" i="3"/>
  <c r="L401" i="3"/>
  <c r="M401" i="3"/>
  <c r="N401" i="3"/>
  <c r="O401" i="3"/>
  <c r="P401" i="3"/>
  <c r="Q401" i="3"/>
  <c r="R401" i="3"/>
  <c r="S401" i="3"/>
  <c r="T401" i="3"/>
  <c r="U401" i="3"/>
  <c r="V401" i="3"/>
  <c r="W401" i="3"/>
  <c r="X401" i="3"/>
  <c r="Y401" i="3"/>
  <c r="Z401" i="3"/>
  <c r="AA401" i="3"/>
  <c r="AB401" i="3"/>
  <c r="AC401" i="3"/>
  <c r="AD401" i="3"/>
  <c r="AE401" i="3"/>
  <c r="AF401" i="3"/>
  <c r="AG401" i="3"/>
  <c r="AH401" i="3"/>
  <c r="AI401" i="3"/>
  <c r="AJ401" i="3"/>
  <c r="AQ401" i="3"/>
  <c r="AR401" i="3"/>
  <c r="AS401" i="3"/>
  <c r="L402" i="3"/>
  <c r="M402" i="3"/>
  <c r="N402" i="3"/>
  <c r="O402" i="3"/>
  <c r="P402" i="3"/>
  <c r="Q402" i="3"/>
  <c r="R402" i="3"/>
  <c r="S402" i="3"/>
  <c r="T402" i="3"/>
  <c r="U402" i="3"/>
  <c r="V402" i="3"/>
  <c r="W402" i="3"/>
  <c r="X402" i="3"/>
  <c r="Y402" i="3"/>
  <c r="Z402" i="3"/>
  <c r="AA402" i="3"/>
  <c r="AB402" i="3"/>
  <c r="AC402" i="3"/>
  <c r="AD402" i="3"/>
  <c r="AE402" i="3"/>
  <c r="AF402" i="3"/>
  <c r="AG402" i="3"/>
  <c r="AH402" i="3"/>
  <c r="AI402" i="3"/>
  <c r="AJ402" i="3"/>
  <c r="AQ402" i="3"/>
  <c r="AR402" i="3"/>
  <c r="AS402" i="3"/>
  <c r="L403" i="3"/>
  <c r="M403" i="3"/>
  <c r="N403" i="3"/>
  <c r="O403" i="3"/>
  <c r="P403" i="3"/>
  <c r="Q403" i="3"/>
  <c r="R403" i="3"/>
  <c r="S403" i="3"/>
  <c r="T403" i="3"/>
  <c r="U403" i="3"/>
  <c r="V403" i="3"/>
  <c r="W403" i="3"/>
  <c r="X403" i="3"/>
  <c r="Y403" i="3"/>
  <c r="Z403" i="3"/>
  <c r="AA403" i="3"/>
  <c r="AB403" i="3"/>
  <c r="AC403" i="3"/>
  <c r="AD403" i="3"/>
  <c r="AE403" i="3"/>
  <c r="AF403" i="3"/>
  <c r="AG403" i="3"/>
  <c r="AH403" i="3"/>
  <c r="AI403" i="3"/>
  <c r="AJ403" i="3"/>
  <c r="AQ403" i="3"/>
  <c r="AR403" i="3"/>
  <c r="AS403" i="3"/>
  <c r="L404" i="3"/>
  <c r="M404" i="3"/>
  <c r="N404" i="3"/>
  <c r="O404" i="3"/>
  <c r="P404" i="3"/>
  <c r="Q404" i="3"/>
  <c r="R404" i="3"/>
  <c r="S404" i="3"/>
  <c r="T404" i="3"/>
  <c r="U404" i="3"/>
  <c r="V404" i="3"/>
  <c r="W404" i="3"/>
  <c r="X404" i="3"/>
  <c r="Y404" i="3"/>
  <c r="Z404" i="3"/>
  <c r="AA404" i="3"/>
  <c r="AB404" i="3"/>
  <c r="AC404" i="3"/>
  <c r="AD404" i="3"/>
  <c r="AE404" i="3"/>
  <c r="AF404" i="3"/>
  <c r="AG404" i="3"/>
  <c r="AH404" i="3"/>
  <c r="AI404" i="3"/>
  <c r="AJ404" i="3"/>
  <c r="AQ404" i="3"/>
  <c r="AR404" i="3"/>
  <c r="AS404" i="3"/>
  <c r="L405" i="3"/>
  <c r="M405" i="3"/>
  <c r="N405" i="3"/>
  <c r="O405" i="3"/>
  <c r="P405" i="3"/>
  <c r="Q405" i="3"/>
  <c r="R405" i="3"/>
  <c r="S405" i="3"/>
  <c r="T405" i="3"/>
  <c r="U405" i="3"/>
  <c r="V405" i="3"/>
  <c r="W405" i="3"/>
  <c r="X405" i="3"/>
  <c r="Y405" i="3"/>
  <c r="Z405" i="3"/>
  <c r="AA405" i="3"/>
  <c r="AB405" i="3"/>
  <c r="AC405" i="3"/>
  <c r="AD405" i="3"/>
  <c r="AE405" i="3"/>
  <c r="AF405" i="3"/>
  <c r="AG405" i="3"/>
  <c r="AH405" i="3"/>
  <c r="AI405" i="3"/>
  <c r="AJ405" i="3"/>
  <c r="AQ405" i="3"/>
  <c r="AR405" i="3"/>
  <c r="AS405" i="3"/>
  <c r="L406" i="3"/>
  <c r="M406" i="3"/>
  <c r="N406" i="3"/>
  <c r="O406" i="3"/>
  <c r="P406" i="3"/>
  <c r="Q406" i="3"/>
  <c r="R406" i="3"/>
  <c r="S406" i="3"/>
  <c r="T406" i="3"/>
  <c r="U406" i="3"/>
  <c r="V406" i="3"/>
  <c r="W406" i="3"/>
  <c r="X406" i="3"/>
  <c r="Y406" i="3"/>
  <c r="Z406" i="3"/>
  <c r="AA406" i="3"/>
  <c r="AB406" i="3"/>
  <c r="AC406" i="3"/>
  <c r="AD406" i="3"/>
  <c r="AE406" i="3"/>
  <c r="AF406" i="3"/>
  <c r="AG406" i="3"/>
  <c r="AH406" i="3"/>
  <c r="AI406" i="3"/>
  <c r="AJ406" i="3"/>
  <c r="AQ406" i="3"/>
  <c r="AR406" i="3"/>
  <c r="AS406" i="3"/>
  <c r="L407" i="3"/>
  <c r="M407" i="3"/>
  <c r="N407" i="3"/>
  <c r="O407" i="3"/>
  <c r="P407" i="3"/>
  <c r="Q407" i="3"/>
  <c r="R407" i="3"/>
  <c r="S407" i="3"/>
  <c r="T407" i="3"/>
  <c r="U407" i="3"/>
  <c r="V407" i="3"/>
  <c r="W407" i="3"/>
  <c r="X407" i="3"/>
  <c r="Y407" i="3"/>
  <c r="Z407" i="3"/>
  <c r="AA407" i="3"/>
  <c r="AB407" i="3"/>
  <c r="AC407" i="3"/>
  <c r="AD407" i="3"/>
  <c r="AE407" i="3"/>
  <c r="AF407" i="3"/>
  <c r="AG407" i="3"/>
  <c r="AH407" i="3"/>
  <c r="AI407" i="3"/>
  <c r="AJ407" i="3"/>
  <c r="AQ407" i="3"/>
  <c r="AR407" i="3"/>
  <c r="AS407" i="3"/>
  <c r="L408" i="3"/>
  <c r="M408" i="3"/>
  <c r="N408" i="3"/>
  <c r="O408" i="3"/>
  <c r="P408" i="3"/>
  <c r="Q408" i="3"/>
  <c r="R408" i="3"/>
  <c r="S408" i="3"/>
  <c r="T408" i="3"/>
  <c r="U408" i="3"/>
  <c r="V408" i="3"/>
  <c r="W408" i="3"/>
  <c r="X408" i="3"/>
  <c r="Y408" i="3"/>
  <c r="Z408" i="3"/>
  <c r="AA408" i="3"/>
  <c r="AB408" i="3"/>
  <c r="AC408" i="3"/>
  <c r="AD408" i="3"/>
  <c r="AE408" i="3"/>
  <c r="AF408" i="3"/>
  <c r="AG408" i="3"/>
  <c r="AH408" i="3"/>
  <c r="AI408" i="3"/>
  <c r="AJ408" i="3"/>
  <c r="AQ408" i="3"/>
  <c r="AR408" i="3"/>
  <c r="AS408" i="3"/>
  <c r="L409" i="3"/>
  <c r="M409" i="3"/>
  <c r="N409" i="3"/>
  <c r="O409" i="3"/>
  <c r="P409" i="3"/>
  <c r="Q409" i="3"/>
  <c r="R409" i="3"/>
  <c r="S409" i="3"/>
  <c r="T409" i="3"/>
  <c r="U409" i="3"/>
  <c r="V409" i="3"/>
  <c r="W409" i="3"/>
  <c r="X409" i="3"/>
  <c r="Y409" i="3"/>
  <c r="Z409" i="3"/>
  <c r="AA409" i="3"/>
  <c r="AB409" i="3"/>
  <c r="AC409" i="3"/>
  <c r="AD409" i="3"/>
  <c r="AE409" i="3"/>
  <c r="AF409" i="3"/>
  <c r="AG409" i="3"/>
  <c r="AH409" i="3"/>
  <c r="AI409" i="3"/>
  <c r="AJ409" i="3"/>
  <c r="AQ409" i="3"/>
  <c r="AR409" i="3"/>
  <c r="AS409" i="3"/>
  <c r="L410" i="3"/>
  <c r="M410" i="3"/>
  <c r="N410" i="3"/>
  <c r="O410" i="3"/>
  <c r="P410" i="3"/>
  <c r="Q410" i="3"/>
  <c r="R410" i="3"/>
  <c r="S410" i="3"/>
  <c r="T410" i="3"/>
  <c r="U410" i="3"/>
  <c r="V410" i="3"/>
  <c r="W410" i="3"/>
  <c r="X410" i="3"/>
  <c r="Y410" i="3"/>
  <c r="Z410" i="3"/>
  <c r="AA410" i="3"/>
  <c r="AB410" i="3"/>
  <c r="AC410" i="3"/>
  <c r="AD410" i="3"/>
  <c r="AE410" i="3"/>
  <c r="AF410" i="3"/>
  <c r="AG410" i="3"/>
  <c r="AH410" i="3"/>
  <c r="AI410" i="3"/>
  <c r="AJ410" i="3"/>
  <c r="AQ410" i="3"/>
  <c r="AR410" i="3"/>
  <c r="AS410" i="3"/>
  <c r="L411" i="3"/>
  <c r="M411" i="3"/>
  <c r="N411" i="3"/>
  <c r="O411" i="3"/>
  <c r="P411" i="3"/>
  <c r="Q411" i="3"/>
  <c r="R411" i="3"/>
  <c r="S411" i="3"/>
  <c r="T411" i="3"/>
  <c r="U411" i="3"/>
  <c r="V411" i="3"/>
  <c r="W411" i="3"/>
  <c r="X411" i="3"/>
  <c r="Y411" i="3"/>
  <c r="Z411" i="3"/>
  <c r="AA411" i="3"/>
  <c r="AB411" i="3"/>
  <c r="AC411" i="3"/>
  <c r="AD411" i="3"/>
  <c r="AE411" i="3"/>
  <c r="AF411" i="3"/>
  <c r="AG411" i="3"/>
  <c r="AH411" i="3"/>
  <c r="AI411" i="3"/>
  <c r="AJ411" i="3"/>
  <c r="AQ411" i="3"/>
  <c r="AR411" i="3"/>
  <c r="AS411" i="3"/>
  <c r="L412" i="3"/>
  <c r="M412" i="3"/>
  <c r="N412" i="3"/>
  <c r="O412" i="3"/>
  <c r="P412" i="3"/>
  <c r="Q412" i="3"/>
  <c r="R412" i="3"/>
  <c r="S412" i="3"/>
  <c r="T412" i="3"/>
  <c r="U412" i="3"/>
  <c r="V412" i="3"/>
  <c r="W412" i="3"/>
  <c r="X412" i="3"/>
  <c r="Y412" i="3"/>
  <c r="Z412" i="3"/>
  <c r="AA412" i="3"/>
  <c r="AB412" i="3"/>
  <c r="AC412" i="3"/>
  <c r="AD412" i="3"/>
  <c r="AE412" i="3"/>
  <c r="AF412" i="3"/>
  <c r="AG412" i="3"/>
  <c r="AH412" i="3"/>
  <c r="AI412" i="3"/>
  <c r="AJ412" i="3"/>
  <c r="AQ412" i="3"/>
  <c r="AR412" i="3"/>
  <c r="AS412" i="3"/>
  <c r="L413" i="3"/>
  <c r="M413" i="3"/>
  <c r="N413" i="3"/>
  <c r="O413" i="3"/>
  <c r="P413" i="3"/>
  <c r="Q413" i="3"/>
  <c r="R413" i="3"/>
  <c r="S413" i="3"/>
  <c r="T413" i="3"/>
  <c r="U413" i="3"/>
  <c r="V413" i="3"/>
  <c r="W413" i="3"/>
  <c r="X413" i="3"/>
  <c r="Y413" i="3"/>
  <c r="Z413" i="3"/>
  <c r="AA413" i="3"/>
  <c r="AB413" i="3"/>
  <c r="AC413" i="3"/>
  <c r="AD413" i="3"/>
  <c r="AE413" i="3"/>
  <c r="AF413" i="3"/>
  <c r="AG413" i="3"/>
  <c r="AH413" i="3"/>
  <c r="AI413" i="3"/>
  <c r="AJ413" i="3"/>
  <c r="AQ413" i="3"/>
  <c r="AR413" i="3"/>
  <c r="AS413" i="3"/>
  <c r="L414" i="3"/>
  <c r="M414" i="3"/>
  <c r="N414" i="3"/>
  <c r="O414" i="3"/>
  <c r="P414" i="3"/>
  <c r="Q414" i="3"/>
  <c r="R414" i="3"/>
  <c r="S414" i="3"/>
  <c r="T414" i="3"/>
  <c r="U414" i="3"/>
  <c r="V414" i="3"/>
  <c r="W414" i="3"/>
  <c r="X414" i="3"/>
  <c r="Y414" i="3"/>
  <c r="Z414" i="3"/>
  <c r="AA414" i="3"/>
  <c r="AB414" i="3"/>
  <c r="AC414" i="3"/>
  <c r="AD414" i="3"/>
  <c r="AE414" i="3"/>
  <c r="AF414" i="3"/>
  <c r="AG414" i="3"/>
  <c r="AH414" i="3"/>
  <c r="AI414" i="3"/>
  <c r="AJ414" i="3"/>
  <c r="AQ414" i="3"/>
  <c r="AR414" i="3"/>
  <c r="AS414" i="3"/>
  <c r="L415" i="3"/>
  <c r="M415" i="3"/>
  <c r="N415" i="3"/>
  <c r="O415" i="3"/>
  <c r="P415" i="3"/>
  <c r="Q415" i="3"/>
  <c r="R415" i="3"/>
  <c r="S415" i="3"/>
  <c r="T415" i="3"/>
  <c r="U415" i="3"/>
  <c r="V415" i="3"/>
  <c r="W415" i="3"/>
  <c r="X415" i="3"/>
  <c r="Y415" i="3"/>
  <c r="Z415" i="3"/>
  <c r="AA415" i="3"/>
  <c r="AB415" i="3"/>
  <c r="AC415" i="3"/>
  <c r="AD415" i="3"/>
  <c r="AE415" i="3"/>
  <c r="AF415" i="3"/>
  <c r="AG415" i="3"/>
  <c r="AH415" i="3"/>
  <c r="AI415" i="3"/>
  <c r="AJ415" i="3"/>
  <c r="AQ415" i="3"/>
  <c r="AR415" i="3"/>
  <c r="AS415" i="3"/>
  <c r="L416" i="3"/>
  <c r="M416" i="3"/>
  <c r="N416" i="3"/>
  <c r="O416" i="3"/>
  <c r="P416" i="3"/>
  <c r="Q416" i="3"/>
  <c r="R416" i="3"/>
  <c r="S416" i="3"/>
  <c r="T416" i="3"/>
  <c r="U416" i="3"/>
  <c r="V416" i="3"/>
  <c r="W416" i="3"/>
  <c r="X416" i="3"/>
  <c r="Y416" i="3"/>
  <c r="Z416" i="3"/>
  <c r="AA416" i="3"/>
  <c r="AB416" i="3"/>
  <c r="AC416" i="3"/>
  <c r="AD416" i="3"/>
  <c r="AE416" i="3"/>
  <c r="AF416" i="3"/>
  <c r="AG416" i="3"/>
  <c r="AH416" i="3"/>
  <c r="AI416" i="3"/>
  <c r="AJ416" i="3"/>
  <c r="AQ416" i="3"/>
  <c r="AR416" i="3"/>
  <c r="AS416" i="3"/>
  <c r="L417" i="3"/>
  <c r="M417" i="3"/>
  <c r="N417" i="3"/>
  <c r="O417" i="3"/>
  <c r="P417" i="3"/>
  <c r="Q417" i="3"/>
  <c r="R417" i="3"/>
  <c r="S417" i="3"/>
  <c r="T417" i="3"/>
  <c r="U417" i="3"/>
  <c r="V417" i="3"/>
  <c r="W417" i="3"/>
  <c r="X417" i="3"/>
  <c r="Y417" i="3"/>
  <c r="Z417" i="3"/>
  <c r="AA417" i="3"/>
  <c r="AB417" i="3"/>
  <c r="AC417" i="3"/>
  <c r="AD417" i="3"/>
  <c r="AE417" i="3"/>
  <c r="AF417" i="3"/>
  <c r="AG417" i="3"/>
  <c r="AH417" i="3"/>
  <c r="AI417" i="3"/>
  <c r="AJ417" i="3"/>
  <c r="AQ417" i="3"/>
  <c r="AR417" i="3"/>
  <c r="AS417" i="3"/>
  <c r="L418" i="3"/>
  <c r="M418" i="3"/>
  <c r="N418" i="3"/>
  <c r="O418" i="3"/>
  <c r="P418" i="3"/>
  <c r="Q418" i="3"/>
  <c r="R418" i="3"/>
  <c r="S418" i="3"/>
  <c r="T418" i="3"/>
  <c r="U418" i="3"/>
  <c r="V418" i="3"/>
  <c r="W418" i="3"/>
  <c r="X418" i="3"/>
  <c r="Y418" i="3"/>
  <c r="Z418" i="3"/>
  <c r="AA418" i="3"/>
  <c r="AB418" i="3"/>
  <c r="AC418" i="3"/>
  <c r="AD418" i="3"/>
  <c r="AE418" i="3"/>
  <c r="AF418" i="3"/>
  <c r="AG418" i="3"/>
  <c r="AH418" i="3"/>
  <c r="AI418" i="3"/>
  <c r="AJ418" i="3"/>
  <c r="AQ418" i="3"/>
  <c r="AR418" i="3"/>
  <c r="AS418" i="3"/>
  <c r="L419" i="3"/>
  <c r="M419" i="3"/>
  <c r="N419" i="3"/>
  <c r="O419" i="3"/>
  <c r="P419" i="3"/>
  <c r="Q419" i="3"/>
  <c r="R419" i="3"/>
  <c r="S419" i="3"/>
  <c r="T419" i="3"/>
  <c r="U419" i="3"/>
  <c r="V419" i="3"/>
  <c r="W419" i="3"/>
  <c r="X419" i="3"/>
  <c r="Y419" i="3"/>
  <c r="Z419" i="3"/>
  <c r="AA419" i="3"/>
  <c r="AB419" i="3"/>
  <c r="AC419" i="3"/>
  <c r="AD419" i="3"/>
  <c r="AE419" i="3"/>
  <c r="AF419" i="3"/>
  <c r="AG419" i="3"/>
  <c r="AH419" i="3"/>
  <c r="AI419" i="3"/>
  <c r="AJ419" i="3"/>
  <c r="AQ419" i="3"/>
  <c r="AR419" i="3"/>
  <c r="AS419" i="3"/>
  <c r="L420" i="3"/>
  <c r="M420" i="3"/>
  <c r="N420" i="3"/>
  <c r="O420" i="3"/>
  <c r="P420" i="3"/>
  <c r="Q420" i="3"/>
  <c r="R420" i="3"/>
  <c r="S420" i="3"/>
  <c r="T420" i="3"/>
  <c r="U420" i="3"/>
  <c r="V420" i="3"/>
  <c r="W420" i="3"/>
  <c r="X420" i="3"/>
  <c r="Y420" i="3"/>
  <c r="Z420" i="3"/>
  <c r="AA420" i="3"/>
  <c r="AB420" i="3"/>
  <c r="AC420" i="3"/>
  <c r="AD420" i="3"/>
  <c r="AE420" i="3"/>
  <c r="AF420" i="3"/>
  <c r="AG420" i="3"/>
  <c r="AH420" i="3"/>
  <c r="AI420" i="3"/>
  <c r="AJ420" i="3"/>
  <c r="AQ420" i="3"/>
  <c r="AR420" i="3"/>
  <c r="AS420" i="3"/>
  <c r="L421" i="3"/>
  <c r="M421" i="3"/>
  <c r="N421" i="3"/>
  <c r="O421" i="3"/>
  <c r="P421" i="3"/>
  <c r="Q421" i="3"/>
  <c r="R421" i="3"/>
  <c r="S421" i="3"/>
  <c r="T421" i="3"/>
  <c r="U421" i="3"/>
  <c r="V421" i="3"/>
  <c r="W421" i="3"/>
  <c r="X421" i="3"/>
  <c r="Y421" i="3"/>
  <c r="Z421" i="3"/>
  <c r="AA421" i="3"/>
  <c r="AB421" i="3"/>
  <c r="AC421" i="3"/>
  <c r="AD421" i="3"/>
  <c r="AE421" i="3"/>
  <c r="AF421" i="3"/>
  <c r="AG421" i="3"/>
  <c r="AH421" i="3"/>
  <c r="AI421" i="3"/>
  <c r="AJ421" i="3"/>
  <c r="AQ421" i="3"/>
  <c r="AR421" i="3"/>
  <c r="AS421" i="3"/>
  <c r="L422" i="3"/>
  <c r="M422" i="3"/>
  <c r="N422" i="3"/>
  <c r="O422" i="3"/>
  <c r="P422" i="3"/>
  <c r="Q422" i="3"/>
  <c r="R422" i="3"/>
  <c r="S422" i="3"/>
  <c r="T422" i="3"/>
  <c r="U422" i="3"/>
  <c r="V422" i="3"/>
  <c r="W422" i="3"/>
  <c r="X422" i="3"/>
  <c r="Y422" i="3"/>
  <c r="Z422" i="3"/>
  <c r="AA422" i="3"/>
  <c r="AB422" i="3"/>
  <c r="AC422" i="3"/>
  <c r="AD422" i="3"/>
  <c r="AE422" i="3"/>
  <c r="AF422" i="3"/>
  <c r="AG422" i="3"/>
  <c r="AH422" i="3"/>
  <c r="AI422" i="3"/>
  <c r="AJ422" i="3"/>
  <c r="AQ422" i="3"/>
  <c r="AR422" i="3"/>
  <c r="AS422" i="3"/>
  <c r="L423" i="3"/>
  <c r="M423" i="3"/>
  <c r="N423" i="3"/>
  <c r="O423" i="3"/>
  <c r="P423" i="3"/>
  <c r="Q423" i="3"/>
  <c r="R423" i="3"/>
  <c r="S423" i="3"/>
  <c r="T423" i="3"/>
  <c r="U423" i="3"/>
  <c r="V423" i="3"/>
  <c r="W423" i="3"/>
  <c r="X423" i="3"/>
  <c r="Y423" i="3"/>
  <c r="Z423" i="3"/>
  <c r="AA423" i="3"/>
  <c r="AB423" i="3"/>
  <c r="AC423" i="3"/>
  <c r="AD423" i="3"/>
  <c r="AE423" i="3"/>
  <c r="AF423" i="3"/>
  <c r="AG423" i="3"/>
  <c r="AH423" i="3"/>
  <c r="AI423" i="3"/>
  <c r="AJ423" i="3"/>
  <c r="AQ423" i="3"/>
  <c r="AR423" i="3"/>
  <c r="AS423" i="3"/>
  <c r="L424" i="3"/>
  <c r="M424" i="3"/>
  <c r="N424" i="3"/>
  <c r="O424" i="3"/>
  <c r="P424" i="3"/>
  <c r="Q424" i="3"/>
  <c r="R424" i="3"/>
  <c r="S424" i="3"/>
  <c r="T424" i="3"/>
  <c r="U424" i="3"/>
  <c r="V424" i="3"/>
  <c r="W424" i="3"/>
  <c r="X424" i="3"/>
  <c r="Y424" i="3"/>
  <c r="Z424" i="3"/>
  <c r="AA424" i="3"/>
  <c r="AB424" i="3"/>
  <c r="AC424" i="3"/>
  <c r="AD424" i="3"/>
  <c r="AE424" i="3"/>
  <c r="AF424" i="3"/>
  <c r="AG424" i="3"/>
  <c r="AH424" i="3"/>
  <c r="AI424" i="3"/>
  <c r="AJ424" i="3"/>
  <c r="AQ424" i="3"/>
  <c r="AR424" i="3"/>
  <c r="AS424" i="3"/>
  <c r="L425" i="3"/>
  <c r="M425" i="3"/>
  <c r="N425" i="3"/>
  <c r="O425" i="3"/>
  <c r="P425" i="3"/>
  <c r="Q425" i="3"/>
  <c r="R425" i="3"/>
  <c r="S425" i="3"/>
  <c r="T425" i="3"/>
  <c r="U425" i="3"/>
  <c r="V425" i="3"/>
  <c r="W425" i="3"/>
  <c r="X425" i="3"/>
  <c r="Y425" i="3"/>
  <c r="Z425" i="3"/>
  <c r="AA425" i="3"/>
  <c r="AB425" i="3"/>
  <c r="AC425" i="3"/>
  <c r="AD425" i="3"/>
  <c r="AE425" i="3"/>
  <c r="AF425" i="3"/>
  <c r="AG425" i="3"/>
  <c r="AH425" i="3"/>
  <c r="AI425" i="3"/>
  <c r="AJ425" i="3"/>
  <c r="AQ425" i="3"/>
  <c r="AR425" i="3"/>
  <c r="AS425" i="3"/>
  <c r="L426" i="3"/>
  <c r="M426" i="3"/>
  <c r="N426" i="3"/>
  <c r="O426" i="3"/>
  <c r="P426" i="3"/>
  <c r="Q426" i="3"/>
  <c r="R426" i="3"/>
  <c r="S426" i="3"/>
  <c r="T426" i="3"/>
  <c r="U426" i="3"/>
  <c r="V426" i="3"/>
  <c r="W426" i="3"/>
  <c r="X426" i="3"/>
  <c r="Y426" i="3"/>
  <c r="Z426" i="3"/>
  <c r="AA426" i="3"/>
  <c r="AB426" i="3"/>
  <c r="AC426" i="3"/>
  <c r="AD426" i="3"/>
  <c r="AE426" i="3"/>
  <c r="AF426" i="3"/>
  <c r="AG426" i="3"/>
  <c r="AH426" i="3"/>
  <c r="AI426" i="3"/>
  <c r="AJ426" i="3"/>
  <c r="AQ426" i="3"/>
  <c r="AR426" i="3"/>
  <c r="AS426" i="3"/>
  <c r="L427" i="3"/>
  <c r="M427" i="3"/>
  <c r="N427" i="3"/>
  <c r="O427" i="3"/>
  <c r="P427" i="3"/>
  <c r="Q427" i="3"/>
  <c r="R427" i="3"/>
  <c r="S427" i="3"/>
  <c r="T427" i="3"/>
  <c r="U427" i="3"/>
  <c r="V427" i="3"/>
  <c r="W427" i="3"/>
  <c r="X427" i="3"/>
  <c r="Y427" i="3"/>
  <c r="Z427" i="3"/>
  <c r="AA427" i="3"/>
  <c r="AB427" i="3"/>
  <c r="AC427" i="3"/>
  <c r="AD427" i="3"/>
  <c r="AE427" i="3"/>
  <c r="AF427" i="3"/>
  <c r="AG427" i="3"/>
  <c r="AH427" i="3"/>
  <c r="AI427" i="3"/>
  <c r="AJ427" i="3"/>
  <c r="AQ427" i="3"/>
  <c r="AR427" i="3"/>
  <c r="AS427" i="3"/>
  <c r="L428" i="3"/>
  <c r="M428" i="3"/>
  <c r="N428" i="3"/>
  <c r="O428" i="3"/>
  <c r="P428" i="3"/>
  <c r="Q428" i="3"/>
  <c r="R428" i="3"/>
  <c r="S428" i="3"/>
  <c r="T428" i="3"/>
  <c r="U428" i="3"/>
  <c r="V428" i="3"/>
  <c r="W428" i="3"/>
  <c r="X428" i="3"/>
  <c r="Y428" i="3"/>
  <c r="Z428" i="3"/>
  <c r="AA428" i="3"/>
  <c r="AB428" i="3"/>
  <c r="AC428" i="3"/>
  <c r="AD428" i="3"/>
  <c r="AE428" i="3"/>
  <c r="AF428" i="3"/>
  <c r="AG428" i="3"/>
  <c r="AH428" i="3"/>
  <c r="AI428" i="3"/>
  <c r="AJ428" i="3"/>
  <c r="AQ428" i="3"/>
  <c r="AR428" i="3"/>
  <c r="AS428" i="3"/>
  <c r="L429" i="3"/>
  <c r="M429" i="3"/>
  <c r="N429" i="3"/>
  <c r="O429" i="3"/>
  <c r="P429" i="3"/>
  <c r="Q429" i="3"/>
  <c r="R429" i="3"/>
  <c r="S429" i="3"/>
  <c r="T429" i="3"/>
  <c r="U429" i="3"/>
  <c r="V429" i="3"/>
  <c r="W429" i="3"/>
  <c r="X429" i="3"/>
  <c r="Y429" i="3"/>
  <c r="Z429" i="3"/>
  <c r="AA429" i="3"/>
  <c r="AB429" i="3"/>
  <c r="AC429" i="3"/>
  <c r="AD429" i="3"/>
  <c r="AE429" i="3"/>
  <c r="AF429" i="3"/>
  <c r="AG429" i="3"/>
  <c r="AH429" i="3"/>
  <c r="AI429" i="3"/>
  <c r="AJ429" i="3"/>
  <c r="AQ429" i="3"/>
  <c r="AR429" i="3"/>
  <c r="AS429" i="3"/>
  <c r="L430" i="3"/>
  <c r="M430" i="3"/>
  <c r="N430" i="3"/>
  <c r="O430" i="3"/>
  <c r="P430" i="3"/>
  <c r="Q430" i="3"/>
  <c r="R430" i="3"/>
  <c r="S430" i="3"/>
  <c r="T430" i="3"/>
  <c r="U430" i="3"/>
  <c r="V430" i="3"/>
  <c r="W430" i="3"/>
  <c r="X430" i="3"/>
  <c r="Y430" i="3"/>
  <c r="Z430" i="3"/>
  <c r="AA430" i="3"/>
  <c r="AB430" i="3"/>
  <c r="AC430" i="3"/>
  <c r="AD430" i="3"/>
  <c r="AE430" i="3"/>
  <c r="AF430" i="3"/>
  <c r="AG430" i="3"/>
  <c r="AH430" i="3"/>
  <c r="AI430" i="3"/>
  <c r="AJ430" i="3"/>
  <c r="AQ430" i="3"/>
  <c r="AR430" i="3"/>
  <c r="AS430" i="3"/>
  <c r="L431" i="3"/>
  <c r="M431" i="3"/>
  <c r="N431" i="3"/>
  <c r="O431" i="3"/>
  <c r="P431" i="3"/>
  <c r="Q431" i="3"/>
  <c r="R431" i="3"/>
  <c r="S431" i="3"/>
  <c r="T431" i="3"/>
  <c r="U431" i="3"/>
  <c r="V431" i="3"/>
  <c r="W431" i="3"/>
  <c r="X431" i="3"/>
  <c r="Y431" i="3"/>
  <c r="Z431" i="3"/>
  <c r="AA431" i="3"/>
  <c r="AB431" i="3"/>
  <c r="AC431" i="3"/>
  <c r="AD431" i="3"/>
  <c r="AE431" i="3"/>
  <c r="AF431" i="3"/>
  <c r="AG431" i="3"/>
  <c r="AH431" i="3"/>
  <c r="AI431" i="3"/>
  <c r="AJ431" i="3"/>
  <c r="AQ431" i="3"/>
  <c r="AR431" i="3"/>
  <c r="AS431" i="3"/>
  <c r="L432" i="3"/>
  <c r="M432" i="3"/>
  <c r="N432" i="3"/>
  <c r="O432" i="3"/>
  <c r="P432" i="3"/>
  <c r="Q432" i="3"/>
  <c r="R432" i="3"/>
  <c r="S432" i="3"/>
  <c r="T432" i="3"/>
  <c r="U432" i="3"/>
  <c r="V432" i="3"/>
  <c r="W432" i="3"/>
  <c r="X432" i="3"/>
  <c r="Y432" i="3"/>
  <c r="Z432" i="3"/>
  <c r="AA432" i="3"/>
  <c r="AB432" i="3"/>
  <c r="AC432" i="3"/>
  <c r="AD432" i="3"/>
  <c r="AE432" i="3"/>
  <c r="AF432" i="3"/>
  <c r="AG432" i="3"/>
  <c r="AH432" i="3"/>
  <c r="AI432" i="3"/>
  <c r="AJ432" i="3"/>
  <c r="AQ432" i="3"/>
  <c r="AR432" i="3"/>
  <c r="AS432" i="3"/>
  <c r="L433" i="3"/>
  <c r="M433" i="3"/>
  <c r="N433" i="3"/>
  <c r="O433" i="3"/>
  <c r="P433" i="3"/>
  <c r="Q433" i="3"/>
  <c r="R433" i="3"/>
  <c r="S433" i="3"/>
  <c r="T433" i="3"/>
  <c r="U433" i="3"/>
  <c r="V433" i="3"/>
  <c r="W433" i="3"/>
  <c r="X433" i="3"/>
  <c r="Y433" i="3"/>
  <c r="Z433" i="3"/>
  <c r="AA433" i="3"/>
  <c r="AB433" i="3"/>
  <c r="AC433" i="3"/>
  <c r="AD433" i="3"/>
  <c r="AE433" i="3"/>
  <c r="AF433" i="3"/>
  <c r="AG433" i="3"/>
  <c r="AH433" i="3"/>
  <c r="AI433" i="3"/>
  <c r="AJ433" i="3"/>
  <c r="AQ433" i="3"/>
  <c r="AR433" i="3"/>
  <c r="AS433" i="3"/>
  <c r="L434" i="3"/>
  <c r="M434" i="3"/>
  <c r="N434" i="3"/>
  <c r="O434" i="3"/>
  <c r="P434" i="3"/>
  <c r="Q434" i="3"/>
  <c r="R434" i="3"/>
  <c r="S434" i="3"/>
  <c r="T434" i="3"/>
  <c r="U434" i="3"/>
  <c r="V434" i="3"/>
  <c r="W434" i="3"/>
  <c r="X434" i="3"/>
  <c r="Y434" i="3"/>
  <c r="Z434" i="3"/>
  <c r="AA434" i="3"/>
  <c r="AB434" i="3"/>
  <c r="AC434" i="3"/>
  <c r="AD434" i="3"/>
  <c r="AE434" i="3"/>
  <c r="AF434" i="3"/>
  <c r="AG434" i="3"/>
  <c r="AH434" i="3"/>
  <c r="AI434" i="3"/>
  <c r="AJ434" i="3"/>
  <c r="AQ434" i="3"/>
  <c r="AR434" i="3"/>
  <c r="AS434" i="3"/>
  <c r="L435" i="3"/>
  <c r="M435" i="3"/>
  <c r="N435" i="3"/>
  <c r="O435" i="3"/>
  <c r="P435" i="3"/>
  <c r="Q435" i="3"/>
  <c r="R435" i="3"/>
  <c r="S435" i="3"/>
  <c r="T435" i="3"/>
  <c r="U435" i="3"/>
  <c r="V435" i="3"/>
  <c r="W435" i="3"/>
  <c r="X435" i="3"/>
  <c r="Y435" i="3"/>
  <c r="Z435" i="3"/>
  <c r="AA435" i="3"/>
  <c r="AB435" i="3"/>
  <c r="AC435" i="3"/>
  <c r="AD435" i="3"/>
  <c r="AE435" i="3"/>
  <c r="AF435" i="3"/>
  <c r="AG435" i="3"/>
  <c r="AH435" i="3"/>
  <c r="AI435" i="3"/>
  <c r="AJ435" i="3"/>
  <c r="AQ435" i="3"/>
  <c r="AR435" i="3"/>
  <c r="AS435" i="3"/>
  <c r="L436" i="3"/>
  <c r="M436" i="3"/>
  <c r="N436" i="3"/>
  <c r="O436" i="3"/>
  <c r="P436" i="3"/>
  <c r="Q436" i="3"/>
  <c r="R436" i="3"/>
  <c r="S436" i="3"/>
  <c r="T436" i="3"/>
  <c r="U436" i="3"/>
  <c r="V436" i="3"/>
  <c r="W436" i="3"/>
  <c r="X436" i="3"/>
  <c r="Y436" i="3"/>
  <c r="Z436" i="3"/>
  <c r="AA436" i="3"/>
  <c r="AB436" i="3"/>
  <c r="AC436" i="3"/>
  <c r="AD436" i="3"/>
  <c r="AE436" i="3"/>
  <c r="AF436" i="3"/>
  <c r="AG436" i="3"/>
  <c r="AH436" i="3"/>
  <c r="AI436" i="3"/>
  <c r="AJ436" i="3"/>
  <c r="AQ436" i="3"/>
  <c r="AR436" i="3"/>
  <c r="AS436" i="3"/>
  <c r="L437" i="3"/>
  <c r="M437" i="3"/>
  <c r="N437" i="3"/>
  <c r="O437" i="3"/>
  <c r="P437" i="3"/>
  <c r="Q437" i="3"/>
  <c r="R437" i="3"/>
  <c r="S437" i="3"/>
  <c r="T437" i="3"/>
  <c r="U437" i="3"/>
  <c r="V437" i="3"/>
  <c r="W437" i="3"/>
  <c r="X437" i="3"/>
  <c r="Y437" i="3"/>
  <c r="Z437" i="3"/>
  <c r="AA437" i="3"/>
  <c r="AB437" i="3"/>
  <c r="AC437" i="3"/>
  <c r="AD437" i="3"/>
  <c r="AE437" i="3"/>
  <c r="AF437" i="3"/>
  <c r="AG437" i="3"/>
  <c r="AH437" i="3"/>
  <c r="AI437" i="3"/>
  <c r="AJ437" i="3"/>
  <c r="AQ437" i="3"/>
  <c r="AR437" i="3"/>
  <c r="AS437" i="3"/>
  <c r="L438" i="3"/>
  <c r="M438" i="3"/>
  <c r="N438" i="3"/>
  <c r="O438" i="3"/>
  <c r="P438" i="3"/>
  <c r="Q438" i="3"/>
  <c r="R438" i="3"/>
  <c r="S438" i="3"/>
  <c r="T438" i="3"/>
  <c r="U438" i="3"/>
  <c r="V438" i="3"/>
  <c r="W438" i="3"/>
  <c r="X438" i="3"/>
  <c r="Y438" i="3"/>
  <c r="Z438" i="3"/>
  <c r="AA438" i="3"/>
  <c r="AB438" i="3"/>
  <c r="AC438" i="3"/>
  <c r="AD438" i="3"/>
  <c r="AE438" i="3"/>
  <c r="AF438" i="3"/>
  <c r="AG438" i="3"/>
  <c r="AH438" i="3"/>
  <c r="AI438" i="3"/>
  <c r="AJ438" i="3"/>
  <c r="AQ438" i="3"/>
  <c r="AR438" i="3"/>
  <c r="AS438" i="3"/>
  <c r="L439" i="3"/>
  <c r="M439" i="3"/>
  <c r="N439" i="3"/>
  <c r="O439" i="3"/>
  <c r="P439" i="3"/>
  <c r="Q439" i="3"/>
  <c r="R439" i="3"/>
  <c r="S439" i="3"/>
  <c r="T439" i="3"/>
  <c r="U439" i="3"/>
  <c r="V439" i="3"/>
  <c r="W439" i="3"/>
  <c r="X439" i="3"/>
  <c r="Y439" i="3"/>
  <c r="Z439" i="3"/>
  <c r="AA439" i="3"/>
  <c r="AB439" i="3"/>
  <c r="AC439" i="3"/>
  <c r="AD439" i="3"/>
  <c r="AE439" i="3"/>
  <c r="AF439" i="3"/>
  <c r="AG439" i="3"/>
  <c r="AH439" i="3"/>
  <c r="AI439" i="3"/>
  <c r="AJ439" i="3"/>
  <c r="AQ439" i="3"/>
  <c r="AR439" i="3"/>
  <c r="AS439" i="3"/>
  <c r="L440" i="3"/>
  <c r="M440" i="3"/>
  <c r="N440" i="3"/>
  <c r="O440" i="3"/>
  <c r="P440" i="3"/>
  <c r="Q440" i="3"/>
  <c r="R440" i="3"/>
  <c r="S440" i="3"/>
  <c r="T440" i="3"/>
  <c r="U440" i="3"/>
  <c r="V440" i="3"/>
  <c r="W440" i="3"/>
  <c r="X440" i="3"/>
  <c r="Y440" i="3"/>
  <c r="Z440" i="3"/>
  <c r="AA440" i="3"/>
  <c r="AB440" i="3"/>
  <c r="AC440" i="3"/>
  <c r="AD440" i="3"/>
  <c r="AE440" i="3"/>
  <c r="AF440" i="3"/>
  <c r="AG440" i="3"/>
  <c r="AH440" i="3"/>
  <c r="AI440" i="3"/>
  <c r="AJ440" i="3"/>
  <c r="AQ440" i="3"/>
  <c r="AR440" i="3"/>
  <c r="AS440" i="3"/>
  <c r="L441" i="3"/>
  <c r="M441" i="3"/>
  <c r="N441" i="3"/>
  <c r="O441" i="3"/>
  <c r="P441" i="3"/>
  <c r="Q441" i="3"/>
  <c r="R441" i="3"/>
  <c r="S441" i="3"/>
  <c r="T441" i="3"/>
  <c r="U441" i="3"/>
  <c r="V441" i="3"/>
  <c r="W441" i="3"/>
  <c r="X441" i="3"/>
  <c r="Y441" i="3"/>
  <c r="Z441" i="3"/>
  <c r="AA441" i="3"/>
  <c r="AB441" i="3"/>
  <c r="AC441" i="3"/>
  <c r="AD441" i="3"/>
  <c r="AE441" i="3"/>
  <c r="AF441" i="3"/>
  <c r="AG441" i="3"/>
  <c r="AH441" i="3"/>
  <c r="AI441" i="3"/>
  <c r="AJ441" i="3"/>
  <c r="AQ441" i="3"/>
  <c r="AR441" i="3"/>
  <c r="AS441" i="3"/>
  <c r="L442" i="3"/>
  <c r="M442" i="3"/>
  <c r="N442" i="3"/>
  <c r="O442" i="3"/>
  <c r="P442" i="3"/>
  <c r="Q442" i="3"/>
  <c r="R442" i="3"/>
  <c r="S442" i="3"/>
  <c r="T442" i="3"/>
  <c r="U442" i="3"/>
  <c r="V442" i="3"/>
  <c r="W442" i="3"/>
  <c r="X442" i="3"/>
  <c r="Y442" i="3"/>
  <c r="Z442" i="3"/>
  <c r="AA442" i="3"/>
  <c r="AB442" i="3"/>
  <c r="AC442" i="3"/>
  <c r="AD442" i="3"/>
  <c r="AE442" i="3"/>
  <c r="AF442" i="3"/>
  <c r="AG442" i="3"/>
  <c r="AH442" i="3"/>
  <c r="AI442" i="3"/>
  <c r="AJ442" i="3"/>
  <c r="AQ442" i="3"/>
  <c r="AR442" i="3"/>
  <c r="AS442" i="3"/>
  <c r="L443" i="3"/>
  <c r="M443" i="3"/>
  <c r="N443" i="3"/>
  <c r="O443" i="3"/>
  <c r="P443" i="3"/>
  <c r="Q443" i="3"/>
  <c r="R443" i="3"/>
  <c r="S443" i="3"/>
  <c r="T443" i="3"/>
  <c r="U443" i="3"/>
  <c r="V443" i="3"/>
  <c r="W443" i="3"/>
  <c r="X443" i="3"/>
  <c r="Y443" i="3"/>
  <c r="Z443" i="3"/>
  <c r="AA443" i="3"/>
  <c r="AB443" i="3"/>
  <c r="AC443" i="3"/>
  <c r="AD443" i="3"/>
  <c r="AE443" i="3"/>
  <c r="AF443" i="3"/>
  <c r="AG443" i="3"/>
  <c r="AH443" i="3"/>
  <c r="AI443" i="3"/>
  <c r="AJ443" i="3"/>
  <c r="AQ443" i="3"/>
  <c r="AR443" i="3"/>
  <c r="AS443" i="3"/>
  <c r="L444" i="3"/>
  <c r="M444" i="3"/>
  <c r="N444" i="3"/>
  <c r="O444" i="3"/>
  <c r="P444" i="3"/>
  <c r="Q444" i="3"/>
  <c r="R444" i="3"/>
  <c r="S444" i="3"/>
  <c r="T444" i="3"/>
  <c r="U444" i="3"/>
  <c r="V444" i="3"/>
  <c r="W444" i="3"/>
  <c r="X444" i="3"/>
  <c r="Y444" i="3"/>
  <c r="Z444" i="3"/>
  <c r="AA444" i="3"/>
  <c r="AB444" i="3"/>
  <c r="AC444" i="3"/>
  <c r="AD444" i="3"/>
  <c r="AE444" i="3"/>
  <c r="AF444" i="3"/>
  <c r="AG444" i="3"/>
  <c r="AH444" i="3"/>
  <c r="AI444" i="3"/>
  <c r="AJ444" i="3"/>
  <c r="AQ444" i="3"/>
  <c r="AR444" i="3"/>
  <c r="AS444" i="3"/>
  <c r="L445" i="3"/>
  <c r="M445" i="3"/>
  <c r="N445" i="3"/>
  <c r="O445" i="3"/>
  <c r="P445" i="3"/>
  <c r="Q445" i="3"/>
  <c r="R445" i="3"/>
  <c r="S445" i="3"/>
  <c r="T445" i="3"/>
  <c r="U445" i="3"/>
  <c r="V445" i="3"/>
  <c r="W445" i="3"/>
  <c r="X445" i="3"/>
  <c r="Y445" i="3"/>
  <c r="Z445" i="3"/>
  <c r="AA445" i="3"/>
  <c r="AB445" i="3"/>
  <c r="AC445" i="3"/>
  <c r="AD445" i="3"/>
  <c r="AE445" i="3"/>
  <c r="AF445" i="3"/>
  <c r="AG445" i="3"/>
  <c r="AH445" i="3"/>
  <c r="AI445" i="3"/>
  <c r="AJ445" i="3"/>
  <c r="AQ445" i="3"/>
  <c r="AR445" i="3"/>
  <c r="AS445" i="3"/>
  <c r="L446" i="3"/>
  <c r="M446" i="3"/>
  <c r="N446" i="3"/>
  <c r="O446" i="3"/>
  <c r="P446" i="3"/>
  <c r="Q446" i="3"/>
  <c r="R446" i="3"/>
  <c r="S446" i="3"/>
  <c r="T446" i="3"/>
  <c r="U446" i="3"/>
  <c r="V446" i="3"/>
  <c r="W446" i="3"/>
  <c r="X446" i="3"/>
  <c r="Y446" i="3"/>
  <c r="Z446" i="3"/>
  <c r="AA446" i="3"/>
  <c r="AB446" i="3"/>
  <c r="AC446" i="3"/>
  <c r="AD446" i="3"/>
  <c r="AE446" i="3"/>
  <c r="AF446" i="3"/>
  <c r="AG446" i="3"/>
  <c r="AH446" i="3"/>
  <c r="AI446" i="3"/>
  <c r="AJ446" i="3"/>
  <c r="AQ446" i="3"/>
  <c r="AR446" i="3"/>
  <c r="AS446" i="3"/>
  <c r="L447" i="3"/>
  <c r="M447" i="3"/>
  <c r="N447" i="3"/>
  <c r="O447" i="3"/>
  <c r="P447" i="3"/>
  <c r="Q447" i="3"/>
  <c r="R447" i="3"/>
  <c r="S447" i="3"/>
  <c r="T447" i="3"/>
  <c r="U447" i="3"/>
  <c r="V447" i="3"/>
  <c r="W447" i="3"/>
  <c r="X447" i="3"/>
  <c r="Y447" i="3"/>
  <c r="Z447" i="3"/>
  <c r="AA447" i="3"/>
  <c r="AB447" i="3"/>
  <c r="AC447" i="3"/>
  <c r="AD447" i="3"/>
  <c r="AE447" i="3"/>
  <c r="AF447" i="3"/>
  <c r="AG447" i="3"/>
  <c r="AH447" i="3"/>
  <c r="AI447" i="3"/>
  <c r="AJ447" i="3"/>
  <c r="AQ447" i="3"/>
  <c r="AR447" i="3"/>
  <c r="AS447" i="3"/>
  <c r="L448" i="3"/>
  <c r="M448" i="3"/>
  <c r="N448" i="3"/>
  <c r="O448" i="3"/>
  <c r="P448" i="3"/>
  <c r="Q448" i="3"/>
  <c r="R448" i="3"/>
  <c r="S448" i="3"/>
  <c r="T448" i="3"/>
  <c r="U448" i="3"/>
  <c r="V448" i="3"/>
  <c r="W448" i="3"/>
  <c r="X448" i="3"/>
  <c r="Y448" i="3"/>
  <c r="Z448" i="3"/>
  <c r="AA448" i="3"/>
  <c r="AB448" i="3"/>
  <c r="AC448" i="3"/>
  <c r="AD448" i="3"/>
  <c r="AE448" i="3"/>
  <c r="AF448" i="3"/>
  <c r="AG448" i="3"/>
  <c r="AH448" i="3"/>
  <c r="AI448" i="3"/>
  <c r="AJ448" i="3"/>
  <c r="AQ448" i="3"/>
  <c r="AR448" i="3"/>
  <c r="AS448" i="3"/>
  <c r="L449" i="3"/>
  <c r="M449" i="3"/>
  <c r="N449" i="3"/>
  <c r="O449" i="3"/>
  <c r="P449" i="3"/>
  <c r="Q449" i="3"/>
  <c r="R449" i="3"/>
  <c r="S449" i="3"/>
  <c r="T449" i="3"/>
  <c r="U449" i="3"/>
  <c r="V449" i="3"/>
  <c r="W449" i="3"/>
  <c r="X449" i="3"/>
  <c r="Y449" i="3"/>
  <c r="Z449" i="3"/>
  <c r="AA449" i="3"/>
  <c r="AB449" i="3"/>
  <c r="AC449" i="3"/>
  <c r="AD449" i="3"/>
  <c r="AE449" i="3"/>
  <c r="AF449" i="3"/>
  <c r="AG449" i="3"/>
  <c r="AH449" i="3"/>
  <c r="AI449" i="3"/>
  <c r="AJ449" i="3"/>
  <c r="AQ449" i="3"/>
  <c r="AR449" i="3"/>
  <c r="AS449" i="3"/>
  <c r="L450" i="3"/>
  <c r="M450" i="3"/>
  <c r="N450" i="3"/>
  <c r="O450" i="3"/>
  <c r="P450" i="3"/>
  <c r="Q450" i="3"/>
  <c r="R450" i="3"/>
  <c r="S450" i="3"/>
  <c r="T450" i="3"/>
  <c r="U450" i="3"/>
  <c r="V450" i="3"/>
  <c r="W450" i="3"/>
  <c r="X450" i="3"/>
  <c r="Y450" i="3"/>
  <c r="Z450" i="3"/>
  <c r="AA450" i="3"/>
  <c r="AB450" i="3"/>
  <c r="AC450" i="3"/>
  <c r="AD450" i="3"/>
  <c r="AE450" i="3"/>
  <c r="AF450" i="3"/>
  <c r="AG450" i="3"/>
  <c r="AH450" i="3"/>
  <c r="AI450" i="3"/>
  <c r="AJ450" i="3"/>
  <c r="AQ450" i="3"/>
  <c r="AR450" i="3"/>
  <c r="AS450" i="3"/>
  <c r="L451" i="3"/>
  <c r="M451" i="3"/>
  <c r="N451" i="3"/>
  <c r="O451" i="3"/>
  <c r="P451" i="3"/>
  <c r="Q451" i="3"/>
  <c r="R451" i="3"/>
  <c r="S451" i="3"/>
  <c r="T451" i="3"/>
  <c r="U451" i="3"/>
  <c r="V451" i="3"/>
  <c r="W451" i="3"/>
  <c r="X451" i="3"/>
  <c r="Y451" i="3"/>
  <c r="Z451" i="3"/>
  <c r="AA451" i="3"/>
  <c r="AB451" i="3"/>
  <c r="AC451" i="3"/>
  <c r="AD451" i="3"/>
  <c r="AE451" i="3"/>
  <c r="AF451" i="3"/>
  <c r="AG451" i="3"/>
  <c r="AH451" i="3"/>
  <c r="AI451" i="3"/>
  <c r="AJ451" i="3"/>
  <c r="AQ451" i="3"/>
  <c r="AR451" i="3"/>
  <c r="AS451" i="3"/>
  <c r="L452" i="3"/>
  <c r="M452" i="3"/>
  <c r="N452" i="3"/>
  <c r="O452" i="3"/>
  <c r="P452" i="3"/>
  <c r="Q452" i="3"/>
  <c r="R452" i="3"/>
  <c r="S452" i="3"/>
  <c r="T452" i="3"/>
  <c r="U452" i="3"/>
  <c r="V452" i="3"/>
  <c r="W452" i="3"/>
  <c r="X452" i="3"/>
  <c r="Y452" i="3"/>
  <c r="Z452" i="3"/>
  <c r="AA452" i="3"/>
  <c r="AB452" i="3"/>
  <c r="AC452" i="3"/>
  <c r="AD452" i="3"/>
  <c r="AE452" i="3"/>
  <c r="AF452" i="3"/>
  <c r="AG452" i="3"/>
  <c r="AH452" i="3"/>
  <c r="AI452" i="3"/>
  <c r="AJ452" i="3"/>
  <c r="AQ452" i="3"/>
  <c r="AR452" i="3"/>
  <c r="AS452" i="3"/>
  <c r="L453" i="3"/>
  <c r="M453" i="3"/>
  <c r="N453" i="3"/>
  <c r="O453" i="3"/>
  <c r="P453" i="3"/>
  <c r="Q453" i="3"/>
  <c r="R453" i="3"/>
  <c r="S453" i="3"/>
  <c r="T453" i="3"/>
  <c r="U453" i="3"/>
  <c r="V453" i="3"/>
  <c r="W453" i="3"/>
  <c r="X453" i="3"/>
  <c r="Y453" i="3"/>
  <c r="Z453" i="3"/>
  <c r="AA453" i="3"/>
  <c r="AB453" i="3"/>
  <c r="AC453" i="3"/>
  <c r="AD453" i="3"/>
  <c r="AE453" i="3"/>
  <c r="AF453" i="3"/>
  <c r="AG453" i="3"/>
  <c r="AH453" i="3"/>
  <c r="AI453" i="3"/>
  <c r="AJ453" i="3"/>
  <c r="AQ453" i="3"/>
  <c r="AR453" i="3"/>
  <c r="AS453" i="3"/>
  <c r="L454" i="3"/>
  <c r="M454" i="3"/>
  <c r="N454" i="3"/>
  <c r="O454" i="3"/>
  <c r="P454" i="3"/>
  <c r="Q454" i="3"/>
  <c r="R454" i="3"/>
  <c r="S454" i="3"/>
  <c r="T454" i="3"/>
  <c r="U454" i="3"/>
  <c r="V454" i="3"/>
  <c r="W454" i="3"/>
  <c r="X454" i="3"/>
  <c r="Y454" i="3"/>
  <c r="Z454" i="3"/>
  <c r="AA454" i="3"/>
  <c r="AB454" i="3"/>
  <c r="AC454" i="3"/>
  <c r="AD454" i="3"/>
  <c r="AE454" i="3"/>
  <c r="AF454" i="3"/>
  <c r="AG454" i="3"/>
  <c r="AH454" i="3"/>
  <c r="AI454" i="3"/>
  <c r="AJ454" i="3"/>
  <c r="AQ454" i="3"/>
  <c r="AR454" i="3"/>
  <c r="AS454" i="3"/>
  <c r="L455" i="3"/>
  <c r="M455" i="3"/>
  <c r="N455" i="3"/>
  <c r="O455" i="3"/>
  <c r="P455" i="3"/>
  <c r="Q455" i="3"/>
  <c r="R455" i="3"/>
  <c r="S455" i="3"/>
  <c r="T455" i="3"/>
  <c r="U455" i="3"/>
  <c r="V455" i="3"/>
  <c r="W455" i="3"/>
  <c r="X455" i="3"/>
  <c r="Y455" i="3"/>
  <c r="Z455" i="3"/>
  <c r="AA455" i="3"/>
  <c r="AB455" i="3"/>
  <c r="AC455" i="3"/>
  <c r="AD455" i="3"/>
  <c r="AE455" i="3"/>
  <c r="AF455" i="3"/>
  <c r="AG455" i="3"/>
  <c r="AH455" i="3"/>
  <c r="AI455" i="3"/>
  <c r="AJ455" i="3"/>
  <c r="AQ455" i="3"/>
  <c r="AR455" i="3"/>
  <c r="AS455" i="3"/>
  <c r="L456" i="3"/>
  <c r="M456" i="3"/>
  <c r="N456" i="3"/>
  <c r="O456" i="3"/>
  <c r="P456" i="3"/>
  <c r="Q456" i="3"/>
  <c r="R456" i="3"/>
  <c r="S456" i="3"/>
  <c r="T456" i="3"/>
  <c r="U456" i="3"/>
  <c r="V456" i="3"/>
  <c r="W456" i="3"/>
  <c r="X456" i="3"/>
  <c r="Y456" i="3"/>
  <c r="Z456" i="3"/>
  <c r="AA456" i="3"/>
  <c r="AB456" i="3"/>
  <c r="AC456" i="3"/>
  <c r="AD456" i="3"/>
  <c r="AE456" i="3"/>
  <c r="AF456" i="3"/>
  <c r="AG456" i="3"/>
  <c r="AH456" i="3"/>
  <c r="AI456" i="3"/>
  <c r="AJ456" i="3"/>
  <c r="AQ456" i="3"/>
  <c r="AR456" i="3"/>
  <c r="AS456" i="3"/>
  <c r="L457" i="3"/>
  <c r="M457" i="3"/>
  <c r="N457" i="3"/>
  <c r="O457" i="3"/>
  <c r="P457" i="3"/>
  <c r="Q457" i="3"/>
  <c r="R457" i="3"/>
  <c r="S457" i="3"/>
  <c r="T457" i="3"/>
  <c r="U457" i="3"/>
  <c r="V457" i="3"/>
  <c r="W457" i="3"/>
  <c r="X457" i="3"/>
  <c r="Y457" i="3"/>
  <c r="Z457" i="3"/>
  <c r="AA457" i="3"/>
  <c r="AB457" i="3"/>
  <c r="AC457" i="3"/>
  <c r="AD457" i="3"/>
  <c r="AE457" i="3"/>
  <c r="AF457" i="3"/>
  <c r="AG457" i="3"/>
  <c r="AH457" i="3"/>
  <c r="AI457" i="3"/>
  <c r="AJ457" i="3"/>
  <c r="AQ457" i="3"/>
  <c r="AR457" i="3"/>
  <c r="AS457" i="3"/>
  <c r="L458" i="3"/>
  <c r="M458" i="3"/>
  <c r="N458" i="3"/>
  <c r="O458" i="3"/>
  <c r="P458" i="3"/>
  <c r="Q458" i="3"/>
  <c r="R458" i="3"/>
  <c r="S458" i="3"/>
  <c r="T458" i="3"/>
  <c r="U458" i="3"/>
  <c r="V458" i="3"/>
  <c r="W458" i="3"/>
  <c r="X458" i="3"/>
  <c r="Y458" i="3"/>
  <c r="Z458" i="3"/>
  <c r="AA458" i="3"/>
  <c r="AB458" i="3"/>
  <c r="AC458" i="3"/>
  <c r="AD458" i="3"/>
  <c r="AE458" i="3"/>
  <c r="AF458" i="3"/>
  <c r="AG458" i="3"/>
  <c r="AH458" i="3"/>
  <c r="AI458" i="3"/>
  <c r="AJ458" i="3"/>
  <c r="AQ458" i="3"/>
  <c r="AR458" i="3"/>
  <c r="AS458" i="3"/>
  <c r="L459" i="3"/>
  <c r="M459" i="3"/>
  <c r="N459" i="3"/>
  <c r="O459" i="3"/>
  <c r="P459" i="3"/>
  <c r="Q459" i="3"/>
  <c r="R459" i="3"/>
  <c r="S459" i="3"/>
  <c r="T459" i="3"/>
  <c r="U459" i="3"/>
  <c r="V459" i="3"/>
  <c r="W459" i="3"/>
  <c r="X459" i="3"/>
  <c r="Y459" i="3"/>
  <c r="Z459" i="3"/>
  <c r="AA459" i="3"/>
  <c r="AB459" i="3"/>
  <c r="AC459" i="3"/>
  <c r="AD459" i="3"/>
  <c r="AE459" i="3"/>
  <c r="AF459" i="3"/>
  <c r="AG459" i="3"/>
  <c r="AH459" i="3"/>
  <c r="AI459" i="3"/>
  <c r="AJ459" i="3"/>
  <c r="AQ459" i="3"/>
  <c r="AR459" i="3"/>
  <c r="AS459" i="3"/>
  <c r="L460" i="3"/>
  <c r="M460" i="3"/>
  <c r="N460" i="3"/>
  <c r="O460" i="3"/>
  <c r="P460" i="3"/>
  <c r="Q460" i="3"/>
  <c r="R460" i="3"/>
  <c r="S460" i="3"/>
  <c r="T460" i="3"/>
  <c r="U460" i="3"/>
  <c r="V460" i="3"/>
  <c r="W460" i="3"/>
  <c r="X460" i="3"/>
  <c r="Y460" i="3"/>
  <c r="Z460" i="3"/>
  <c r="AA460" i="3"/>
  <c r="AB460" i="3"/>
  <c r="AC460" i="3"/>
  <c r="AD460" i="3"/>
  <c r="AE460" i="3"/>
  <c r="AF460" i="3"/>
  <c r="AG460" i="3"/>
  <c r="AH460" i="3"/>
  <c r="AI460" i="3"/>
  <c r="AJ460" i="3"/>
  <c r="AQ460" i="3"/>
  <c r="AR460" i="3"/>
  <c r="AS460" i="3"/>
  <c r="L461" i="3"/>
  <c r="M461" i="3"/>
  <c r="N461" i="3"/>
  <c r="O461" i="3"/>
  <c r="P461" i="3"/>
  <c r="Q461" i="3"/>
  <c r="R461" i="3"/>
  <c r="S461" i="3"/>
  <c r="T461" i="3"/>
  <c r="U461" i="3"/>
  <c r="V461" i="3"/>
  <c r="W461" i="3"/>
  <c r="X461" i="3"/>
  <c r="Y461" i="3"/>
  <c r="Z461" i="3"/>
  <c r="AA461" i="3"/>
  <c r="AB461" i="3"/>
  <c r="AC461" i="3"/>
  <c r="AD461" i="3"/>
  <c r="AE461" i="3"/>
  <c r="AF461" i="3"/>
  <c r="AG461" i="3"/>
  <c r="AH461" i="3"/>
  <c r="AI461" i="3"/>
  <c r="AJ461" i="3"/>
  <c r="AQ461" i="3"/>
  <c r="AR461" i="3"/>
  <c r="AS461" i="3"/>
  <c r="L462" i="3"/>
  <c r="M462" i="3"/>
  <c r="N462" i="3"/>
  <c r="O462" i="3"/>
  <c r="P462" i="3"/>
  <c r="Q462" i="3"/>
  <c r="R462" i="3"/>
  <c r="S462" i="3"/>
  <c r="T462" i="3"/>
  <c r="U462" i="3"/>
  <c r="V462" i="3"/>
  <c r="W462" i="3"/>
  <c r="X462" i="3"/>
  <c r="Y462" i="3"/>
  <c r="Z462" i="3"/>
  <c r="AA462" i="3"/>
  <c r="AB462" i="3"/>
  <c r="AC462" i="3"/>
  <c r="AD462" i="3"/>
  <c r="AE462" i="3"/>
  <c r="AF462" i="3"/>
  <c r="AG462" i="3"/>
  <c r="AH462" i="3"/>
  <c r="AI462" i="3"/>
  <c r="AJ462" i="3"/>
  <c r="AQ462" i="3"/>
  <c r="AR462" i="3"/>
  <c r="AS462" i="3"/>
  <c r="L463" i="3"/>
  <c r="M463" i="3"/>
  <c r="N463" i="3"/>
  <c r="O463" i="3"/>
  <c r="P463" i="3"/>
  <c r="Q463" i="3"/>
  <c r="R463" i="3"/>
  <c r="S463" i="3"/>
  <c r="T463" i="3"/>
  <c r="U463" i="3"/>
  <c r="V463" i="3"/>
  <c r="W463" i="3"/>
  <c r="X463" i="3"/>
  <c r="Y463" i="3"/>
  <c r="Z463" i="3"/>
  <c r="AA463" i="3"/>
  <c r="AB463" i="3"/>
  <c r="AC463" i="3"/>
  <c r="AD463" i="3"/>
  <c r="AE463" i="3"/>
  <c r="AF463" i="3"/>
  <c r="AG463" i="3"/>
  <c r="AH463" i="3"/>
  <c r="AI463" i="3"/>
  <c r="AJ463" i="3"/>
  <c r="AQ463" i="3"/>
  <c r="AR463" i="3"/>
  <c r="AS463" i="3"/>
  <c r="L464" i="3"/>
  <c r="M464" i="3"/>
  <c r="N464" i="3"/>
  <c r="O464" i="3"/>
  <c r="P464" i="3"/>
  <c r="Q464" i="3"/>
  <c r="R464" i="3"/>
  <c r="S464" i="3"/>
  <c r="T464" i="3"/>
  <c r="U464" i="3"/>
  <c r="V464" i="3"/>
  <c r="W464" i="3"/>
  <c r="X464" i="3"/>
  <c r="Y464" i="3"/>
  <c r="Z464" i="3"/>
  <c r="AA464" i="3"/>
  <c r="AB464" i="3"/>
  <c r="AC464" i="3"/>
  <c r="AD464" i="3"/>
  <c r="AE464" i="3"/>
  <c r="AF464" i="3"/>
  <c r="AG464" i="3"/>
  <c r="AH464" i="3"/>
  <c r="AI464" i="3"/>
  <c r="AJ464" i="3"/>
  <c r="AQ464" i="3"/>
  <c r="AR464" i="3"/>
  <c r="AS464" i="3"/>
  <c r="L465" i="3"/>
  <c r="M465" i="3"/>
  <c r="N465" i="3"/>
  <c r="O465" i="3"/>
  <c r="P465" i="3"/>
  <c r="Q465" i="3"/>
  <c r="R465" i="3"/>
  <c r="S465" i="3"/>
  <c r="T465" i="3"/>
  <c r="U465" i="3"/>
  <c r="V465" i="3"/>
  <c r="W465" i="3"/>
  <c r="X465" i="3"/>
  <c r="Y465" i="3"/>
  <c r="Z465" i="3"/>
  <c r="AA465" i="3"/>
  <c r="AB465" i="3"/>
  <c r="AC465" i="3"/>
  <c r="AD465" i="3"/>
  <c r="AE465" i="3"/>
  <c r="AF465" i="3"/>
  <c r="AG465" i="3"/>
  <c r="AH465" i="3"/>
  <c r="AI465" i="3"/>
  <c r="AJ465" i="3"/>
  <c r="AQ465" i="3"/>
  <c r="AR465" i="3"/>
  <c r="AS465" i="3"/>
  <c r="L466" i="3"/>
  <c r="M466" i="3"/>
  <c r="N466" i="3"/>
  <c r="O466" i="3"/>
  <c r="P466" i="3"/>
  <c r="Q466" i="3"/>
  <c r="R466" i="3"/>
  <c r="S466" i="3"/>
  <c r="T466" i="3"/>
  <c r="U466" i="3"/>
  <c r="V466" i="3"/>
  <c r="W466" i="3"/>
  <c r="X466" i="3"/>
  <c r="Y466" i="3"/>
  <c r="Z466" i="3"/>
  <c r="AA466" i="3"/>
  <c r="AB466" i="3"/>
  <c r="AC466" i="3"/>
  <c r="AD466" i="3"/>
  <c r="AE466" i="3"/>
  <c r="AF466" i="3"/>
  <c r="AG466" i="3"/>
  <c r="AH466" i="3"/>
  <c r="AI466" i="3"/>
  <c r="AJ466" i="3"/>
  <c r="AQ466" i="3"/>
  <c r="AR466" i="3"/>
  <c r="AS466" i="3"/>
  <c r="L467" i="3"/>
  <c r="M467" i="3"/>
  <c r="N467" i="3"/>
  <c r="O467" i="3"/>
  <c r="P467" i="3"/>
  <c r="Q467" i="3"/>
  <c r="R467" i="3"/>
  <c r="S467" i="3"/>
  <c r="T467" i="3"/>
  <c r="U467" i="3"/>
  <c r="V467" i="3"/>
  <c r="W467" i="3"/>
  <c r="X467" i="3"/>
  <c r="Y467" i="3"/>
  <c r="Z467" i="3"/>
  <c r="AA467" i="3"/>
  <c r="AB467" i="3"/>
  <c r="AC467" i="3"/>
  <c r="AD467" i="3"/>
  <c r="AE467" i="3"/>
  <c r="AF467" i="3"/>
  <c r="AG467" i="3"/>
  <c r="AH467" i="3"/>
  <c r="AI467" i="3"/>
  <c r="AJ467" i="3"/>
  <c r="AQ467" i="3"/>
  <c r="AR467" i="3"/>
  <c r="AS467" i="3"/>
  <c r="L468" i="3"/>
  <c r="M468" i="3"/>
  <c r="N468" i="3"/>
  <c r="O468" i="3"/>
  <c r="P468" i="3"/>
  <c r="Q468" i="3"/>
  <c r="R468" i="3"/>
  <c r="S468" i="3"/>
  <c r="T468" i="3"/>
  <c r="U468" i="3"/>
  <c r="V468" i="3"/>
  <c r="W468" i="3"/>
  <c r="X468" i="3"/>
  <c r="Y468" i="3"/>
  <c r="Z468" i="3"/>
  <c r="AA468" i="3"/>
  <c r="AB468" i="3"/>
  <c r="AC468" i="3"/>
  <c r="AD468" i="3"/>
  <c r="AE468" i="3"/>
  <c r="AF468" i="3"/>
  <c r="AG468" i="3"/>
  <c r="AH468" i="3"/>
  <c r="AI468" i="3"/>
  <c r="AJ468" i="3"/>
  <c r="AQ468" i="3"/>
  <c r="AR468" i="3"/>
  <c r="AS468" i="3"/>
  <c r="L469" i="3"/>
  <c r="M469" i="3"/>
  <c r="N469" i="3"/>
  <c r="O469" i="3"/>
  <c r="P469" i="3"/>
  <c r="Q469" i="3"/>
  <c r="R469" i="3"/>
  <c r="S469" i="3"/>
  <c r="T469" i="3"/>
  <c r="U469" i="3"/>
  <c r="V469" i="3"/>
  <c r="W469" i="3"/>
  <c r="X469" i="3"/>
  <c r="Y469" i="3"/>
  <c r="Z469" i="3"/>
  <c r="AA469" i="3"/>
  <c r="AB469" i="3"/>
  <c r="AC469" i="3"/>
  <c r="AD469" i="3"/>
  <c r="AE469" i="3"/>
  <c r="AF469" i="3"/>
  <c r="AG469" i="3"/>
  <c r="AH469" i="3"/>
  <c r="AI469" i="3"/>
  <c r="AJ469" i="3"/>
  <c r="AQ469" i="3"/>
  <c r="AR469" i="3"/>
  <c r="AS469" i="3"/>
  <c r="L470" i="3"/>
  <c r="M470" i="3"/>
  <c r="N470" i="3"/>
  <c r="O470" i="3"/>
  <c r="P470" i="3"/>
  <c r="Q470" i="3"/>
  <c r="R470" i="3"/>
  <c r="S470" i="3"/>
  <c r="T470" i="3"/>
  <c r="U470" i="3"/>
  <c r="V470" i="3"/>
  <c r="W470" i="3"/>
  <c r="X470" i="3"/>
  <c r="Y470" i="3"/>
  <c r="Z470" i="3"/>
  <c r="AA470" i="3"/>
  <c r="AB470" i="3"/>
  <c r="AC470" i="3"/>
  <c r="AD470" i="3"/>
  <c r="AE470" i="3"/>
  <c r="AF470" i="3"/>
  <c r="AG470" i="3"/>
  <c r="AH470" i="3"/>
  <c r="AI470" i="3"/>
  <c r="AJ470" i="3"/>
  <c r="AQ470" i="3"/>
  <c r="AR470" i="3"/>
  <c r="AS470" i="3"/>
  <c r="L471" i="3"/>
  <c r="M471" i="3"/>
  <c r="N471" i="3"/>
  <c r="O471" i="3"/>
  <c r="P471" i="3"/>
  <c r="Q471" i="3"/>
  <c r="R471" i="3"/>
  <c r="S471" i="3"/>
  <c r="T471" i="3"/>
  <c r="U471" i="3"/>
  <c r="V471" i="3"/>
  <c r="W471" i="3"/>
  <c r="X471" i="3"/>
  <c r="Y471" i="3"/>
  <c r="Z471" i="3"/>
  <c r="AA471" i="3"/>
  <c r="AB471" i="3"/>
  <c r="AC471" i="3"/>
  <c r="AD471" i="3"/>
  <c r="AE471" i="3"/>
  <c r="AF471" i="3"/>
  <c r="AG471" i="3"/>
  <c r="AH471" i="3"/>
  <c r="AI471" i="3"/>
  <c r="AJ471" i="3"/>
  <c r="AQ471" i="3"/>
  <c r="AR471" i="3"/>
  <c r="AS471" i="3"/>
  <c r="L472" i="3"/>
  <c r="M472" i="3"/>
  <c r="N472" i="3"/>
  <c r="O472" i="3"/>
  <c r="P472" i="3"/>
  <c r="Q472" i="3"/>
  <c r="R472" i="3"/>
  <c r="S472" i="3"/>
  <c r="T472" i="3"/>
  <c r="U472" i="3"/>
  <c r="V472" i="3"/>
  <c r="W472" i="3"/>
  <c r="X472" i="3"/>
  <c r="Y472" i="3"/>
  <c r="Z472" i="3"/>
  <c r="AA472" i="3"/>
  <c r="AB472" i="3"/>
  <c r="AC472" i="3"/>
  <c r="AD472" i="3"/>
  <c r="AE472" i="3"/>
  <c r="AF472" i="3"/>
  <c r="AG472" i="3"/>
  <c r="AH472" i="3"/>
  <c r="AI472" i="3"/>
  <c r="AJ472" i="3"/>
  <c r="AQ472" i="3"/>
  <c r="AR472" i="3"/>
  <c r="AS472" i="3"/>
  <c r="L473" i="3"/>
  <c r="M473" i="3"/>
  <c r="N473" i="3"/>
  <c r="O473" i="3"/>
  <c r="P473" i="3"/>
  <c r="Q473" i="3"/>
  <c r="R473" i="3"/>
  <c r="S473" i="3"/>
  <c r="T473" i="3"/>
  <c r="U473" i="3"/>
  <c r="V473" i="3"/>
  <c r="W473" i="3"/>
  <c r="X473" i="3"/>
  <c r="Y473" i="3"/>
  <c r="Z473" i="3"/>
  <c r="AA473" i="3"/>
  <c r="AB473" i="3"/>
  <c r="AC473" i="3"/>
  <c r="AD473" i="3"/>
  <c r="AE473" i="3"/>
  <c r="AF473" i="3"/>
  <c r="AG473" i="3"/>
  <c r="AH473" i="3"/>
  <c r="AI473" i="3"/>
  <c r="AJ473" i="3"/>
  <c r="AQ473" i="3"/>
  <c r="AR473" i="3"/>
  <c r="AS473" i="3"/>
  <c r="L474" i="3"/>
  <c r="M474" i="3"/>
  <c r="N474" i="3"/>
  <c r="O474" i="3"/>
  <c r="P474" i="3"/>
  <c r="Q474" i="3"/>
  <c r="R474" i="3"/>
  <c r="S474" i="3"/>
  <c r="T474" i="3"/>
  <c r="U474" i="3"/>
  <c r="V474" i="3"/>
  <c r="W474" i="3"/>
  <c r="X474" i="3"/>
  <c r="Y474" i="3"/>
  <c r="Z474" i="3"/>
  <c r="AA474" i="3"/>
  <c r="AB474" i="3"/>
  <c r="AC474" i="3"/>
  <c r="AD474" i="3"/>
  <c r="AE474" i="3"/>
  <c r="AF474" i="3"/>
  <c r="AG474" i="3"/>
  <c r="AH474" i="3"/>
  <c r="AI474" i="3"/>
  <c r="AJ474" i="3"/>
  <c r="AQ474" i="3"/>
  <c r="AR474" i="3"/>
  <c r="AS474" i="3"/>
  <c r="L475" i="3"/>
  <c r="M475" i="3"/>
  <c r="N475" i="3"/>
  <c r="O475" i="3"/>
  <c r="P475" i="3"/>
  <c r="Q475" i="3"/>
  <c r="R475" i="3"/>
  <c r="S475" i="3"/>
  <c r="T475" i="3"/>
  <c r="U475" i="3"/>
  <c r="V475" i="3"/>
  <c r="W475" i="3"/>
  <c r="X475" i="3"/>
  <c r="Y475" i="3"/>
  <c r="Z475" i="3"/>
  <c r="AA475" i="3"/>
  <c r="AB475" i="3"/>
  <c r="AC475" i="3"/>
  <c r="AD475" i="3"/>
  <c r="AE475" i="3"/>
  <c r="AF475" i="3"/>
  <c r="AG475" i="3"/>
  <c r="AH475" i="3"/>
  <c r="AI475" i="3"/>
  <c r="AJ475" i="3"/>
  <c r="AQ475" i="3"/>
  <c r="AR475" i="3"/>
  <c r="AS475" i="3"/>
  <c r="L476" i="3"/>
  <c r="M476" i="3"/>
  <c r="N476" i="3"/>
  <c r="O476" i="3"/>
  <c r="P476" i="3"/>
  <c r="Q476" i="3"/>
  <c r="R476" i="3"/>
  <c r="S476" i="3"/>
  <c r="T476" i="3"/>
  <c r="U476" i="3"/>
  <c r="V476" i="3"/>
  <c r="W476" i="3"/>
  <c r="X476" i="3"/>
  <c r="Y476" i="3"/>
  <c r="Z476" i="3"/>
  <c r="AA476" i="3"/>
  <c r="AB476" i="3"/>
  <c r="AC476" i="3"/>
  <c r="AD476" i="3"/>
  <c r="AE476" i="3"/>
  <c r="AF476" i="3"/>
  <c r="AG476" i="3"/>
  <c r="AH476" i="3"/>
  <c r="AI476" i="3"/>
  <c r="AJ476" i="3"/>
  <c r="AQ476" i="3"/>
  <c r="AR476" i="3"/>
  <c r="AS476" i="3"/>
  <c r="L477" i="3"/>
  <c r="M477" i="3"/>
  <c r="N477" i="3"/>
  <c r="O477" i="3"/>
  <c r="P477" i="3"/>
  <c r="Q477" i="3"/>
  <c r="R477" i="3"/>
  <c r="S477" i="3"/>
  <c r="T477" i="3"/>
  <c r="U477" i="3"/>
  <c r="V477" i="3"/>
  <c r="W477" i="3"/>
  <c r="X477" i="3"/>
  <c r="Y477" i="3"/>
  <c r="Z477" i="3"/>
  <c r="AA477" i="3"/>
  <c r="AB477" i="3"/>
  <c r="AC477" i="3"/>
  <c r="AD477" i="3"/>
  <c r="AE477" i="3"/>
  <c r="AF477" i="3"/>
  <c r="AG477" i="3"/>
  <c r="AH477" i="3"/>
  <c r="AI477" i="3"/>
  <c r="AJ477" i="3"/>
  <c r="AQ477" i="3"/>
  <c r="AR477" i="3"/>
  <c r="AS477" i="3"/>
  <c r="L478" i="3"/>
  <c r="M478" i="3"/>
  <c r="N478" i="3"/>
  <c r="O478" i="3"/>
  <c r="P478" i="3"/>
  <c r="Q478" i="3"/>
  <c r="R478" i="3"/>
  <c r="S478" i="3"/>
  <c r="T478" i="3"/>
  <c r="U478" i="3"/>
  <c r="V478" i="3"/>
  <c r="W478" i="3"/>
  <c r="X478" i="3"/>
  <c r="Y478" i="3"/>
  <c r="Z478" i="3"/>
  <c r="AA478" i="3"/>
  <c r="AB478" i="3"/>
  <c r="AC478" i="3"/>
  <c r="AD478" i="3"/>
  <c r="AE478" i="3"/>
  <c r="AF478" i="3"/>
  <c r="AG478" i="3"/>
  <c r="AH478" i="3"/>
  <c r="AI478" i="3"/>
  <c r="AJ478" i="3"/>
  <c r="AQ478" i="3"/>
  <c r="AR478" i="3"/>
  <c r="AS478" i="3"/>
  <c r="L479" i="3"/>
  <c r="M479" i="3"/>
  <c r="N479" i="3"/>
  <c r="O479" i="3"/>
  <c r="P479" i="3"/>
  <c r="Q479" i="3"/>
  <c r="R479" i="3"/>
  <c r="S479" i="3"/>
  <c r="T479" i="3"/>
  <c r="U479" i="3"/>
  <c r="V479" i="3"/>
  <c r="W479" i="3"/>
  <c r="X479" i="3"/>
  <c r="Y479" i="3"/>
  <c r="Z479" i="3"/>
  <c r="AA479" i="3"/>
  <c r="AB479" i="3"/>
  <c r="AC479" i="3"/>
  <c r="AD479" i="3"/>
  <c r="AE479" i="3"/>
  <c r="AF479" i="3"/>
  <c r="AG479" i="3"/>
  <c r="AH479" i="3"/>
  <c r="AI479" i="3"/>
  <c r="AJ479" i="3"/>
  <c r="AQ479" i="3"/>
  <c r="AR479" i="3"/>
  <c r="AS479" i="3"/>
  <c r="L480" i="3"/>
  <c r="M480" i="3"/>
  <c r="N480" i="3"/>
  <c r="O480" i="3"/>
  <c r="P480" i="3"/>
  <c r="Q480" i="3"/>
  <c r="R480" i="3"/>
  <c r="S480" i="3"/>
  <c r="T480" i="3"/>
  <c r="U480" i="3"/>
  <c r="V480" i="3"/>
  <c r="W480" i="3"/>
  <c r="X480" i="3"/>
  <c r="Y480" i="3"/>
  <c r="Z480" i="3"/>
  <c r="AA480" i="3"/>
  <c r="AB480" i="3"/>
  <c r="AC480" i="3"/>
  <c r="AD480" i="3"/>
  <c r="AE480" i="3"/>
  <c r="AF480" i="3"/>
  <c r="AG480" i="3"/>
  <c r="AH480" i="3"/>
  <c r="AI480" i="3"/>
  <c r="AJ480" i="3"/>
  <c r="AQ480" i="3"/>
  <c r="AR480" i="3"/>
  <c r="AS480" i="3"/>
  <c r="L481" i="3"/>
  <c r="M481" i="3"/>
  <c r="N481" i="3"/>
  <c r="O481" i="3"/>
  <c r="P481" i="3"/>
  <c r="Q481" i="3"/>
  <c r="R481" i="3"/>
  <c r="S481" i="3"/>
  <c r="T481" i="3"/>
  <c r="U481" i="3"/>
  <c r="V481" i="3"/>
  <c r="W481" i="3"/>
  <c r="X481" i="3"/>
  <c r="Y481" i="3"/>
  <c r="Z481" i="3"/>
  <c r="AA481" i="3"/>
  <c r="AB481" i="3"/>
  <c r="AC481" i="3"/>
  <c r="AD481" i="3"/>
  <c r="AE481" i="3"/>
  <c r="AF481" i="3"/>
  <c r="AG481" i="3"/>
  <c r="AH481" i="3"/>
  <c r="AI481" i="3"/>
  <c r="AJ481" i="3"/>
  <c r="AQ481" i="3"/>
  <c r="AR481" i="3"/>
  <c r="AS481" i="3"/>
  <c r="L482" i="3"/>
  <c r="M482" i="3"/>
  <c r="N482" i="3"/>
  <c r="O482" i="3"/>
  <c r="P482" i="3"/>
  <c r="Q482" i="3"/>
  <c r="R482" i="3"/>
  <c r="S482" i="3"/>
  <c r="T482" i="3"/>
  <c r="U482" i="3"/>
  <c r="V482" i="3"/>
  <c r="W482" i="3"/>
  <c r="X482" i="3"/>
  <c r="Y482" i="3"/>
  <c r="Z482" i="3"/>
  <c r="AA482" i="3"/>
  <c r="AB482" i="3"/>
  <c r="AC482" i="3"/>
  <c r="AD482" i="3"/>
  <c r="AE482" i="3"/>
  <c r="AF482" i="3"/>
  <c r="AG482" i="3"/>
  <c r="AH482" i="3"/>
  <c r="AI482" i="3"/>
  <c r="AJ482" i="3"/>
  <c r="AQ482" i="3"/>
  <c r="AR482" i="3"/>
  <c r="AS482" i="3"/>
  <c r="L483" i="3"/>
  <c r="M483" i="3"/>
  <c r="N483" i="3"/>
  <c r="O483" i="3"/>
  <c r="P483" i="3"/>
  <c r="Q483" i="3"/>
  <c r="R483" i="3"/>
  <c r="S483" i="3"/>
  <c r="T483" i="3"/>
  <c r="U483" i="3"/>
  <c r="V483" i="3"/>
  <c r="W483" i="3"/>
  <c r="X483" i="3"/>
  <c r="Y483" i="3"/>
  <c r="Z483" i="3"/>
  <c r="AA483" i="3"/>
  <c r="AB483" i="3"/>
  <c r="AC483" i="3"/>
  <c r="AD483" i="3"/>
  <c r="AE483" i="3"/>
  <c r="AF483" i="3"/>
  <c r="AG483" i="3"/>
  <c r="AH483" i="3"/>
  <c r="AI483" i="3"/>
  <c r="AJ483" i="3"/>
  <c r="AQ483" i="3"/>
  <c r="AR483" i="3"/>
  <c r="AS483" i="3"/>
  <c r="L484" i="3"/>
  <c r="M484" i="3"/>
  <c r="N484" i="3"/>
  <c r="O484" i="3"/>
  <c r="P484" i="3"/>
  <c r="Q484" i="3"/>
  <c r="R484" i="3"/>
  <c r="S484" i="3"/>
  <c r="T484" i="3"/>
  <c r="U484" i="3"/>
  <c r="V484" i="3"/>
  <c r="W484" i="3"/>
  <c r="X484" i="3"/>
  <c r="Y484" i="3"/>
  <c r="Z484" i="3"/>
  <c r="AA484" i="3"/>
  <c r="AB484" i="3"/>
  <c r="AC484" i="3"/>
  <c r="AD484" i="3"/>
  <c r="AE484" i="3"/>
  <c r="AF484" i="3"/>
  <c r="AG484" i="3"/>
  <c r="AH484" i="3"/>
  <c r="AI484" i="3"/>
  <c r="AJ484" i="3"/>
  <c r="AQ484" i="3"/>
  <c r="AR484" i="3"/>
  <c r="AS484" i="3"/>
  <c r="L485" i="3"/>
  <c r="M485" i="3"/>
  <c r="N485" i="3"/>
  <c r="O485" i="3"/>
  <c r="P485" i="3"/>
  <c r="Q485" i="3"/>
  <c r="R485" i="3"/>
  <c r="S485" i="3"/>
  <c r="T485" i="3"/>
  <c r="U485" i="3"/>
  <c r="V485" i="3"/>
  <c r="W485" i="3"/>
  <c r="X485" i="3"/>
  <c r="Y485" i="3"/>
  <c r="Z485" i="3"/>
  <c r="AA485" i="3"/>
  <c r="AB485" i="3"/>
  <c r="AC485" i="3"/>
  <c r="AD485" i="3"/>
  <c r="AE485" i="3"/>
  <c r="AF485" i="3"/>
  <c r="AG485" i="3"/>
  <c r="AH485" i="3"/>
  <c r="AI485" i="3"/>
  <c r="AJ485" i="3"/>
  <c r="AQ485" i="3"/>
  <c r="AR485" i="3"/>
  <c r="AS485" i="3"/>
  <c r="L486" i="3"/>
  <c r="M486" i="3"/>
  <c r="N486" i="3"/>
  <c r="O486" i="3"/>
  <c r="P486" i="3"/>
  <c r="Q486" i="3"/>
  <c r="R486" i="3"/>
  <c r="S486" i="3"/>
  <c r="T486" i="3"/>
  <c r="U486" i="3"/>
  <c r="V486" i="3"/>
  <c r="W486" i="3"/>
  <c r="X486" i="3"/>
  <c r="Y486" i="3"/>
  <c r="Z486" i="3"/>
  <c r="AA486" i="3"/>
  <c r="AB486" i="3"/>
  <c r="AC486" i="3"/>
  <c r="AD486" i="3"/>
  <c r="AE486" i="3"/>
  <c r="AF486" i="3"/>
  <c r="AG486" i="3"/>
  <c r="AH486" i="3"/>
  <c r="AI486" i="3"/>
  <c r="AJ486" i="3"/>
  <c r="AQ486" i="3"/>
  <c r="AR486" i="3"/>
  <c r="AS486" i="3"/>
  <c r="L487" i="3"/>
  <c r="M487" i="3"/>
  <c r="N487" i="3"/>
  <c r="O487" i="3"/>
  <c r="P487" i="3"/>
  <c r="Q487" i="3"/>
  <c r="R487" i="3"/>
  <c r="S487" i="3"/>
  <c r="T487" i="3"/>
  <c r="U487" i="3"/>
  <c r="V487" i="3"/>
  <c r="W487" i="3"/>
  <c r="X487" i="3"/>
  <c r="Y487" i="3"/>
  <c r="Z487" i="3"/>
  <c r="AA487" i="3"/>
  <c r="AB487" i="3"/>
  <c r="AC487" i="3"/>
  <c r="AD487" i="3"/>
  <c r="AE487" i="3"/>
  <c r="AF487" i="3"/>
  <c r="AG487" i="3"/>
  <c r="AH487" i="3"/>
  <c r="AI487" i="3"/>
  <c r="AJ487" i="3"/>
  <c r="AQ487" i="3"/>
  <c r="AR487" i="3"/>
  <c r="AS487" i="3"/>
  <c r="L488" i="3"/>
  <c r="M488" i="3"/>
  <c r="N488" i="3"/>
  <c r="O488" i="3"/>
  <c r="P488" i="3"/>
  <c r="Q488" i="3"/>
  <c r="R488" i="3"/>
  <c r="S488" i="3"/>
  <c r="T488" i="3"/>
  <c r="U488" i="3"/>
  <c r="V488" i="3"/>
  <c r="W488" i="3"/>
  <c r="X488" i="3"/>
  <c r="Y488" i="3"/>
  <c r="Z488" i="3"/>
  <c r="AA488" i="3"/>
  <c r="AB488" i="3"/>
  <c r="AC488" i="3"/>
  <c r="AD488" i="3"/>
  <c r="AE488" i="3"/>
  <c r="AF488" i="3"/>
  <c r="AG488" i="3"/>
  <c r="AH488" i="3"/>
  <c r="AI488" i="3"/>
  <c r="AJ488" i="3"/>
  <c r="AQ488" i="3"/>
  <c r="AR488" i="3"/>
  <c r="AS488" i="3"/>
  <c r="L489" i="3"/>
  <c r="M489" i="3"/>
  <c r="N489" i="3"/>
  <c r="O489" i="3"/>
  <c r="P489" i="3"/>
  <c r="Q489" i="3"/>
  <c r="R489" i="3"/>
  <c r="S489" i="3"/>
  <c r="T489" i="3"/>
  <c r="U489" i="3"/>
  <c r="V489" i="3"/>
  <c r="W489" i="3"/>
  <c r="X489" i="3"/>
  <c r="Y489" i="3"/>
  <c r="Z489" i="3"/>
  <c r="AA489" i="3"/>
  <c r="AB489" i="3"/>
  <c r="AC489" i="3"/>
  <c r="AD489" i="3"/>
  <c r="AE489" i="3"/>
  <c r="AF489" i="3"/>
  <c r="AG489" i="3"/>
  <c r="AH489" i="3"/>
  <c r="AI489" i="3"/>
  <c r="AJ489" i="3"/>
  <c r="AQ489" i="3"/>
  <c r="AR489" i="3"/>
  <c r="AS489" i="3"/>
  <c r="L490" i="3"/>
  <c r="M490" i="3"/>
  <c r="N490" i="3"/>
  <c r="O490" i="3"/>
  <c r="P490" i="3"/>
  <c r="Q490" i="3"/>
  <c r="R490" i="3"/>
  <c r="S490" i="3"/>
  <c r="T490" i="3"/>
  <c r="U490" i="3"/>
  <c r="V490" i="3"/>
  <c r="W490" i="3"/>
  <c r="X490" i="3"/>
  <c r="Y490" i="3"/>
  <c r="Z490" i="3"/>
  <c r="AA490" i="3"/>
  <c r="AB490" i="3"/>
  <c r="AC490" i="3"/>
  <c r="AD490" i="3"/>
  <c r="AE490" i="3"/>
  <c r="AF490" i="3"/>
  <c r="AG490" i="3"/>
  <c r="AH490" i="3"/>
  <c r="AI490" i="3"/>
  <c r="AJ490" i="3"/>
  <c r="AQ490" i="3"/>
  <c r="AR490" i="3"/>
  <c r="AS490" i="3"/>
  <c r="L491" i="3"/>
  <c r="M491" i="3"/>
  <c r="N491" i="3"/>
  <c r="O491" i="3"/>
  <c r="P491" i="3"/>
  <c r="Q491" i="3"/>
  <c r="R491" i="3"/>
  <c r="S491" i="3"/>
  <c r="T491" i="3"/>
  <c r="U491" i="3"/>
  <c r="V491" i="3"/>
  <c r="W491" i="3"/>
  <c r="X491" i="3"/>
  <c r="Y491" i="3"/>
  <c r="Z491" i="3"/>
  <c r="AA491" i="3"/>
  <c r="AB491" i="3"/>
  <c r="AC491" i="3"/>
  <c r="AD491" i="3"/>
  <c r="AE491" i="3"/>
  <c r="AF491" i="3"/>
  <c r="AG491" i="3"/>
  <c r="AH491" i="3"/>
  <c r="AI491" i="3"/>
  <c r="AJ491" i="3"/>
  <c r="AQ491" i="3"/>
  <c r="AR491" i="3"/>
  <c r="AS491" i="3"/>
  <c r="L492" i="3"/>
  <c r="M492" i="3"/>
  <c r="N492" i="3"/>
  <c r="O492" i="3"/>
  <c r="P492" i="3"/>
  <c r="Q492" i="3"/>
  <c r="R492" i="3"/>
  <c r="S492" i="3"/>
  <c r="T492" i="3"/>
  <c r="U492" i="3"/>
  <c r="V492" i="3"/>
  <c r="W492" i="3"/>
  <c r="X492" i="3"/>
  <c r="Y492" i="3"/>
  <c r="Z492" i="3"/>
  <c r="AA492" i="3"/>
  <c r="AB492" i="3"/>
  <c r="AC492" i="3"/>
  <c r="AD492" i="3"/>
  <c r="AE492" i="3"/>
  <c r="AF492" i="3"/>
  <c r="AG492" i="3"/>
  <c r="AH492" i="3"/>
  <c r="AI492" i="3"/>
  <c r="AJ492" i="3"/>
  <c r="AQ492" i="3"/>
  <c r="AR492" i="3"/>
  <c r="AS492" i="3"/>
  <c r="L493" i="3"/>
  <c r="M493" i="3"/>
  <c r="N493" i="3"/>
  <c r="O493" i="3"/>
  <c r="P493" i="3"/>
  <c r="Q493" i="3"/>
  <c r="R493" i="3"/>
  <c r="S493" i="3"/>
  <c r="T493" i="3"/>
  <c r="U493" i="3"/>
  <c r="V493" i="3"/>
  <c r="W493" i="3"/>
  <c r="X493" i="3"/>
  <c r="Y493" i="3"/>
  <c r="Z493" i="3"/>
  <c r="AA493" i="3"/>
  <c r="AB493" i="3"/>
  <c r="AC493" i="3"/>
  <c r="AD493" i="3"/>
  <c r="AE493" i="3"/>
  <c r="AF493" i="3"/>
  <c r="AG493" i="3"/>
  <c r="AH493" i="3"/>
  <c r="AI493" i="3"/>
  <c r="AJ493" i="3"/>
  <c r="AQ493" i="3"/>
  <c r="AR493" i="3"/>
  <c r="AS493" i="3"/>
  <c r="L494" i="3"/>
  <c r="M494" i="3"/>
  <c r="N494" i="3"/>
  <c r="O494" i="3"/>
  <c r="P494" i="3"/>
  <c r="Q494" i="3"/>
  <c r="R494" i="3"/>
  <c r="S494" i="3"/>
  <c r="T494" i="3"/>
  <c r="U494" i="3"/>
  <c r="V494" i="3"/>
  <c r="W494" i="3"/>
  <c r="X494" i="3"/>
  <c r="Y494" i="3"/>
  <c r="Z494" i="3"/>
  <c r="AA494" i="3"/>
  <c r="AB494" i="3"/>
  <c r="AC494" i="3"/>
  <c r="AD494" i="3"/>
  <c r="AE494" i="3"/>
  <c r="AF494" i="3"/>
  <c r="AG494" i="3"/>
  <c r="AH494" i="3"/>
  <c r="AI494" i="3"/>
  <c r="AJ494" i="3"/>
  <c r="AQ494" i="3"/>
  <c r="AR494" i="3"/>
  <c r="AS494" i="3"/>
  <c r="L495" i="3"/>
  <c r="M495" i="3"/>
  <c r="N495" i="3"/>
  <c r="O495" i="3"/>
  <c r="P495" i="3"/>
  <c r="Q495" i="3"/>
  <c r="R495" i="3"/>
  <c r="S495" i="3"/>
  <c r="T495" i="3"/>
  <c r="U495" i="3"/>
  <c r="V495" i="3"/>
  <c r="W495" i="3"/>
  <c r="X495" i="3"/>
  <c r="Y495" i="3"/>
  <c r="Z495" i="3"/>
  <c r="AA495" i="3"/>
  <c r="AB495" i="3"/>
  <c r="AC495" i="3"/>
  <c r="AD495" i="3"/>
  <c r="AE495" i="3"/>
  <c r="AF495" i="3"/>
  <c r="AG495" i="3"/>
  <c r="AH495" i="3"/>
  <c r="AI495" i="3"/>
  <c r="AJ495" i="3"/>
  <c r="AQ495" i="3"/>
  <c r="AR495" i="3"/>
  <c r="AS495" i="3"/>
  <c r="L496" i="3"/>
  <c r="M496" i="3"/>
  <c r="N496" i="3"/>
  <c r="O496" i="3"/>
  <c r="P496" i="3"/>
  <c r="Q496" i="3"/>
  <c r="R496" i="3"/>
  <c r="S496" i="3"/>
  <c r="T496" i="3"/>
  <c r="U496" i="3"/>
  <c r="V496" i="3"/>
  <c r="W496" i="3"/>
  <c r="X496" i="3"/>
  <c r="Y496" i="3"/>
  <c r="Z496" i="3"/>
  <c r="AA496" i="3"/>
  <c r="AB496" i="3"/>
  <c r="AC496" i="3"/>
  <c r="AD496" i="3"/>
  <c r="AE496" i="3"/>
  <c r="AF496" i="3"/>
  <c r="AG496" i="3"/>
  <c r="AH496" i="3"/>
  <c r="AI496" i="3"/>
  <c r="AJ496" i="3"/>
  <c r="AQ496" i="3"/>
  <c r="AR496" i="3"/>
  <c r="AS496" i="3"/>
  <c r="L497" i="3"/>
  <c r="M497" i="3"/>
  <c r="N497" i="3"/>
  <c r="O497" i="3"/>
  <c r="P497" i="3"/>
  <c r="Q497" i="3"/>
  <c r="R497" i="3"/>
  <c r="S497" i="3"/>
  <c r="T497" i="3"/>
  <c r="U497" i="3"/>
  <c r="V497" i="3"/>
  <c r="W497" i="3"/>
  <c r="X497" i="3"/>
  <c r="Y497" i="3"/>
  <c r="Z497" i="3"/>
  <c r="AA497" i="3"/>
  <c r="AB497" i="3"/>
  <c r="AC497" i="3"/>
  <c r="AD497" i="3"/>
  <c r="AE497" i="3"/>
  <c r="AF497" i="3"/>
  <c r="AG497" i="3"/>
  <c r="AH497" i="3"/>
  <c r="AI497" i="3"/>
  <c r="AJ497" i="3"/>
  <c r="AQ497" i="3"/>
  <c r="AR497" i="3"/>
  <c r="AS497" i="3"/>
  <c r="L498" i="3"/>
  <c r="M498" i="3"/>
  <c r="N498" i="3"/>
  <c r="O498" i="3"/>
  <c r="P498" i="3"/>
  <c r="Q498" i="3"/>
  <c r="R498" i="3"/>
  <c r="S498" i="3"/>
  <c r="T498" i="3"/>
  <c r="U498" i="3"/>
  <c r="V498" i="3"/>
  <c r="W498" i="3"/>
  <c r="X498" i="3"/>
  <c r="Y498" i="3"/>
  <c r="Z498" i="3"/>
  <c r="AA498" i="3"/>
  <c r="AB498" i="3"/>
  <c r="AC498" i="3"/>
  <c r="AD498" i="3"/>
  <c r="AE498" i="3"/>
  <c r="AF498" i="3"/>
  <c r="AG498" i="3"/>
  <c r="AH498" i="3"/>
  <c r="AI498" i="3"/>
  <c r="AJ498" i="3"/>
  <c r="AQ498" i="3"/>
  <c r="AR498" i="3"/>
  <c r="AS498" i="3"/>
  <c r="L499" i="3"/>
  <c r="M499" i="3"/>
  <c r="N499" i="3"/>
  <c r="O499" i="3"/>
  <c r="P499" i="3"/>
  <c r="Q499" i="3"/>
  <c r="R499" i="3"/>
  <c r="S499" i="3"/>
  <c r="T499" i="3"/>
  <c r="U499" i="3"/>
  <c r="V499" i="3"/>
  <c r="W499" i="3"/>
  <c r="X499" i="3"/>
  <c r="Y499" i="3"/>
  <c r="Z499" i="3"/>
  <c r="AA499" i="3"/>
  <c r="AB499" i="3"/>
  <c r="AC499" i="3"/>
  <c r="AD499" i="3"/>
  <c r="AE499" i="3"/>
  <c r="AF499" i="3"/>
  <c r="AG499" i="3"/>
  <c r="AH499" i="3"/>
  <c r="AI499" i="3"/>
  <c r="AJ499" i="3"/>
  <c r="AQ499" i="3"/>
  <c r="AR499" i="3"/>
  <c r="AS499" i="3"/>
  <c r="L500" i="3"/>
  <c r="M500" i="3"/>
  <c r="N500" i="3"/>
  <c r="O500" i="3"/>
  <c r="P500" i="3"/>
  <c r="Q500" i="3"/>
  <c r="R500" i="3"/>
  <c r="S500" i="3"/>
  <c r="T500" i="3"/>
  <c r="U500" i="3"/>
  <c r="V500" i="3"/>
  <c r="W500" i="3"/>
  <c r="X500" i="3"/>
  <c r="Y500" i="3"/>
  <c r="Z500" i="3"/>
  <c r="AA500" i="3"/>
  <c r="AB500" i="3"/>
  <c r="AC500" i="3"/>
  <c r="AD500" i="3"/>
  <c r="AE500" i="3"/>
  <c r="AF500" i="3"/>
  <c r="AG500" i="3"/>
  <c r="AH500" i="3"/>
  <c r="AI500" i="3"/>
  <c r="AJ500" i="3"/>
  <c r="AQ500" i="3"/>
  <c r="AR500" i="3"/>
  <c r="AS500" i="3"/>
  <c r="L501" i="3"/>
  <c r="M501" i="3"/>
  <c r="N501" i="3"/>
  <c r="O501" i="3"/>
  <c r="P501" i="3"/>
  <c r="Q501" i="3"/>
  <c r="R501" i="3"/>
  <c r="S501" i="3"/>
  <c r="T501" i="3"/>
  <c r="U501" i="3"/>
  <c r="V501" i="3"/>
  <c r="W501" i="3"/>
  <c r="X501" i="3"/>
  <c r="Y501" i="3"/>
  <c r="Z501" i="3"/>
  <c r="AA501" i="3"/>
  <c r="AB501" i="3"/>
  <c r="AC501" i="3"/>
  <c r="AD501" i="3"/>
  <c r="AE501" i="3"/>
  <c r="AF501" i="3"/>
  <c r="AG501" i="3"/>
  <c r="AH501" i="3"/>
  <c r="AI501" i="3"/>
  <c r="AJ501" i="3"/>
  <c r="AQ501" i="3"/>
  <c r="AR501" i="3"/>
  <c r="AS501" i="3"/>
  <c r="L502" i="3"/>
  <c r="M502" i="3"/>
  <c r="N502" i="3"/>
  <c r="O502" i="3"/>
  <c r="P502" i="3"/>
  <c r="Q502" i="3"/>
  <c r="R502" i="3"/>
  <c r="S502" i="3"/>
  <c r="T502" i="3"/>
  <c r="U502" i="3"/>
  <c r="V502" i="3"/>
  <c r="W502" i="3"/>
  <c r="X502" i="3"/>
  <c r="Y502" i="3"/>
  <c r="Z502" i="3"/>
  <c r="AA502" i="3"/>
  <c r="AB502" i="3"/>
  <c r="AC502" i="3"/>
  <c r="AD502" i="3"/>
  <c r="AE502" i="3"/>
  <c r="AF502" i="3"/>
  <c r="AG502" i="3"/>
  <c r="AH502" i="3"/>
  <c r="AI502" i="3"/>
  <c r="AJ502" i="3"/>
  <c r="AQ502" i="3"/>
  <c r="AR502" i="3"/>
  <c r="AS502" i="3"/>
  <c r="L503" i="3"/>
  <c r="M503" i="3"/>
  <c r="N503" i="3"/>
  <c r="O503" i="3"/>
  <c r="P503" i="3"/>
  <c r="Q503" i="3"/>
  <c r="R503" i="3"/>
  <c r="S503" i="3"/>
  <c r="T503" i="3"/>
  <c r="U503" i="3"/>
  <c r="V503" i="3"/>
  <c r="W503" i="3"/>
  <c r="X503" i="3"/>
  <c r="Y503" i="3"/>
  <c r="Z503" i="3"/>
  <c r="AA503" i="3"/>
  <c r="AB503" i="3"/>
  <c r="AC503" i="3"/>
  <c r="AD503" i="3"/>
  <c r="AE503" i="3"/>
  <c r="AF503" i="3"/>
  <c r="AG503" i="3"/>
  <c r="AH503" i="3"/>
  <c r="AI503" i="3"/>
  <c r="AJ503" i="3"/>
  <c r="AQ503" i="3"/>
  <c r="AR503" i="3"/>
  <c r="AS503" i="3"/>
  <c r="L504" i="3"/>
  <c r="M504" i="3"/>
  <c r="N504" i="3"/>
  <c r="O504" i="3"/>
  <c r="P504" i="3"/>
  <c r="Q504" i="3"/>
  <c r="R504" i="3"/>
  <c r="S504" i="3"/>
  <c r="T504" i="3"/>
  <c r="U504" i="3"/>
  <c r="V504" i="3"/>
  <c r="W504" i="3"/>
  <c r="X504" i="3"/>
  <c r="Y504" i="3"/>
  <c r="Z504" i="3"/>
  <c r="AA504" i="3"/>
  <c r="AB504" i="3"/>
  <c r="AC504" i="3"/>
  <c r="AD504" i="3"/>
  <c r="AE504" i="3"/>
  <c r="AF504" i="3"/>
  <c r="AG504" i="3"/>
  <c r="AH504" i="3"/>
  <c r="AI504" i="3"/>
  <c r="AJ504" i="3"/>
  <c r="AQ504" i="3"/>
  <c r="AR504" i="3"/>
  <c r="AS504" i="3"/>
  <c r="L505" i="3"/>
  <c r="M505" i="3"/>
  <c r="N505" i="3"/>
  <c r="O505" i="3"/>
  <c r="P505" i="3"/>
  <c r="Q505" i="3"/>
  <c r="R505" i="3"/>
  <c r="S505" i="3"/>
  <c r="T505" i="3"/>
  <c r="U505" i="3"/>
  <c r="V505" i="3"/>
  <c r="W505" i="3"/>
  <c r="X505" i="3"/>
  <c r="Y505" i="3"/>
  <c r="Z505" i="3"/>
  <c r="AA505" i="3"/>
  <c r="AB505" i="3"/>
  <c r="AC505" i="3"/>
  <c r="AD505" i="3"/>
  <c r="AE505" i="3"/>
  <c r="AF505" i="3"/>
  <c r="AG505" i="3"/>
  <c r="AH505" i="3"/>
  <c r="AI505" i="3"/>
  <c r="AJ505" i="3"/>
  <c r="AQ505" i="3"/>
  <c r="AR505" i="3"/>
  <c r="AS505" i="3"/>
  <c r="L506" i="3"/>
  <c r="M506" i="3"/>
  <c r="N506" i="3"/>
  <c r="O506" i="3"/>
  <c r="P506" i="3"/>
  <c r="Q506" i="3"/>
  <c r="R506" i="3"/>
  <c r="S506" i="3"/>
  <c r="T506" i="3"/>
  <c r="U506" i="3"/>
  <c r="V506" i="3"/>
  <c r="W506" i="3"/>
  <c r="X506" i="3"/>
  <c r="Y506" i="3"/>
  <c r="Z506" i="3"/>
  <c r="AA506" i="3"/>
  <c r="AB506" i="3"/>
  <c r="AC506" i="3"/>
  <c r="AD506" i="3"/>
  <c r="AE506" i="3"/>
  <c r="AF506" i="3"/>
  <c r="AG506" i="3"/>
  <c r="AH506" i="3"/>
  <c r="AI506" i="3"/>
  <c r="AJ506" i="3"/>
  <c r="AQ506" i="3"/>
  <c r="AR506" i="3"/>
  <c r="AS506" i="3"/>
  <c r="L507" i="3"/>
  <c r="M507" i="3"/>
  <c r="N507" i="3"/>
  <c r="O507" i="3"/>
  <c r="P507" i="3"/>
  <c r="Q507" i="3"/>
  <c r="R507" i="3"/>
  <c r="S507" i="3"/>
  <c r="T507" i="3"/>
  <c r="U507" i="3"/>
  <c r="V507" i="3"/>
  <c r="W507" i="3"/>
  <c r="X507" i="3"/>
  <c r="Y507" i="3"/>
  <c r="Z507" i="3"/>
  <c r="AA507" i="3"/>
  <c r="AB507" i="3"/>
  <c r="AC507" i="3"/>
  <c r="AD507" i="3"/>
  <c r="AE507" i="3"/>
  <c r="AF507" i="3"/>
  <c r="AG507" i="3"/>
  <c r="AH507" i="3"/>
  <c r="AI507" i="3"/>
  <c r="AJ507" i="3"/>
  <c r="AQ507" i="3"/>
  <c r="AR507" i="3"/>
  <c r="AS507" i="3"/>
  <c r="L508" i="3"/>
  <c r="M508" i="3"/>
  <c r="N508" i="3"/>
  <c r="O508" i="3"/>
  <c r="P508" i="3"/>
  <c r="Q508" i="3"/>
  <c r="R508" i="3"/>
  <c r="S508" i="3"/>
  <c r="T508" i="3"/>
  <c r="U508" i="3"/>
  <c r="V508" i="3"/>
  <c r="W508" i="3"/>
  <c r="X508" i="3"/>
  <c r="Y508" i="3"/>
  <c r="Z508" i="3"/>
  <c r="AA508" i="3"/>
  <c r="AB508" i="3"/>
  <c r="AC508" i="3"/>
  <c r="AD508" i="3"/>
  <c r="AE508" i="3"/>
  <c r="AF508" i="3"/>
  <c r="AG508" i="3"/>
  <c r="AH508" i="3"/>
  <c r="AI508" i="3"/>
  <c r="AJ508" i="3"/>
  <c r="AQ508" i="3"/>
  <c r="AR508" i="3"/>
  <c r="AS508" i="3"/>
  <c r="L509" i="3"/>
  <c r="M509" i="3"/>
  <c r="N509" i="3"/>
  <c r="O509" i="3"/>
  <c r="P509" i="3"/>
  <c r="Q509" i="3"/>
  <c r="R509" i="3"/>
  <c r="S509" i="3"/>
  <c r="T509" i="3"/>
  <c r="U509" i="3"/>
  <c r="V509" i="3"/>
  <c r="W509" i="3"/>
  <c r="X509" i="3"/>
  <c r="Y509" i="3"/>
  <c r="Z509" i="3"/>
  <c r="AA509" i="3"/>
  <c r="AB509" i="3"/>
  <c r="AC509" i="3"/>
  <c r="AD509" i="3"/>
  <c r="AE509" i="3"/>
  <c r="AF509" i="3"/>
  <c r="AG509" i="3"/>
  <c r="AH509" i="3"/>
  <c r="AI509" i="3"/>
  <c r="AJ509" i="3"/>
  <c r="AQ509" i="3"/>
  <c r="AR509" i="3"/>
  <c r="AS509" i="3"/>
  <c r="L510" i="3"/>
  <c r="M510" i="3"/>
  <c r="N510" i="3"/>
  <c r="O510" i="3"/>
  <c r="P510" i="3"/>
  <c r="Q510" i="3"/>
  <c r="R510" i="3"/>
  <c r="S510" i="3"/>
  <c r="T510" i="3"/>
  <c r="U510" i="3"/>
  <c r="V510" i="3"/>
  <c r="W510" i="3"/>
  <c r="X510" i="3"/>
  <c r="Y510" i="3"/>
  <c r="Z510" i="3"/>
  <c r="AA510" i="3"/>
  <c r="AB510" i="3"/>
  <c r="AC510" i="3"/>
  <c r="AD510" i="3"/>
  <c r="AE510" i="3"/>
  <c r="AF510" i="3"/>
  <c r="AG510" i="3"/>
  <c r="AH510" i="3"/>
  <c r="AI510" i="3"/>
  <c r="AJ510" i="3"/>
  <c r="AQ510" i="3"/>
  <c r="AR510" i="3"/>
  <c r="AS510" i="3"/>
  <c r="L511" i="3"/>
  <c r="M511" i="3"/>
  <c r="N511" i="3"/>
  <c r="O511" i="3"/>
  <c r="P511" i="3"/>
  <c r="Q511" i="3"/>
  <c r="R511" i="3"/>
  <c r="S511" i="3"/>
  <c r="T511" i="3"/>
  <c r="U511" i="3"/>
  <c r="V511" i="3"/>
  <c r="W511" i="3"/>
  <c r="X511" i="3"/>
  <c r="Y511" i="3"/>
  <c r="Z511" i="3"/>
  <c r="AA511" i="3"/>
  <c r="AB511" i="3"/>
  <c r="AC511" i="3"/>
  <c r="AD511" i="3"/>
  <c r="AE511" i="3"/>
  <c r="AF511" i="3"/>
  <c r="AG511" i="3"/>
  <c r="AH511" i="3"/>
  <c r="AI511" i="3"/>
  <c r="AJ511" i="3"/>
  <c r="AQ511" i="3"/>
  <c r="AR511" i="3"/>
  <c r="AS511" i="3"/>
  <c r="L512" i="3"/>
  <c r="M512" i="3"/>
  <c r="N512" i="3"/>
  <c r="O512" i="3"/>
  <c r="P512" i="3"/>
  <c r="Q512" i="3"/>
  <c r="R512" i="3"/>
  <c r="S512" i="3"/>
  <c r="T512" i="3"/>
  <c r="U512" i="3"/>
  <c r="V512" i="3"/>
  <c r="W512" i="3"/>
  <c r="X512" i="3"/>
  <c r="Y512" i="3"/>
  <c r="Z512" i="3"/>
  <c r="AA512" i="3"/>
  <c r="AB512" i="3"/>
  <c r="AC512" i="3"/>
  <c r="AD512" i="3"/>
  <c r="AE512" i="3"/>
  <c r="AF512" i="3"/>
  <c r="AG512" i="3"/>
  <c r="AH512" i="3"/>
  <c r="AI512" i="3"/>
  <c r="AJ512" i="3"/>
  <c r="AQ512" i="3"/>
  <c r="AR512" i="3"/>
  <c r="AS512" i="3"/>
  <c r="L513" i="3"/>
  <c r="M513" i="3"/>
  <c r="N513" i="3"/>
  <c r="O513" i="3"/>
  <c r="P513" i="3"/>
  <c r="Q513" i="3"/>
  <c r="R513" i="3"/>
  <c r="S513" i="3"/>
  <c r="T513" i="3"/>
  <c r="U513" i="3"/>
  <c r="V513" i="3"/>
  <c r="W513" i="3"/>
  <c r="X513" i="3"/>
  <c r="Y513" i="3"/>
  <c r="Z513" i="3"/>
  <c r="AA513" i="3"/>
  <c r="AB513" i="3"/>
  <c r="AC513" i="3"/>
  <c r="AD513" i="3"/>
  <c r="AE513" i="3"/>
  <c r="AF513" i="3"/>
  <c r="AG513" i="3"/>
  <c r="AH513" i="3"/>
  <c r="AI513" i="3"/>
  <c r="AJ513" i="3"/>
  <c r="AQ513" i="3"/>
  <c r="AR513" i="3"/>
  <c r="AS513" i="3"/>
  <c r="L514" i="3"/>
  <c r="M514" i="3"/>
  <c r="N514" i="3"/>
  <c r="O514" i="3"/>
  <c r="P514" i="3"/>
  <c r="Q514" i="3"/>
  <c r="R514" i="3"/>
  <c r="S514" i="3"/>
  <c r="T514" i="3"/>
  <c r="U514" i="3"/>
  <c r="V514" i="3"/>
  <c r="W514" i="3"/>
  <c r="X514" i="3"/>
  <c r="Y514" i="3"/>
  <c r="Z514" i="3"/>
  <c r="AA514" i="3"/>
  <c r="AB514" i="3"/>
  <c r="AC514" i="3"/>
  <c r="AD514" i="3"/>
  <c r="AE514" i="3"/>
  <c r="AF514" i="3"/>
  <c r="AG514" i="3"/>
  <c r="AH514" i="3"/>
  <c r="AI514" i="3"/>
  <c r="AJ514" i="3"/>
  <c r="AQ514" i="3"/>
  <c r="AR514" i="3"/>
  <c r="AS514" i="3"/>
  <c r="L515" i="3"/>
  <c r="M515" i="3"/>
  <c r="N515" i="3"/>
  <c r="O515" i="3"/>
  <c r="P515" i="3"/>
  <c r="Q515" i="3"/>
  <c r="R515" i="3"/>
  <c r="S515" i="3"/>
  <c r="T515" i="3"/>
  <c r="U515" i="3"/>
  <c r="V515" i="3"/>
  <c r="W515" i="3"/>
  <c r="X515" i="3"/>
  <c r="Y515" i="3"/>
  <c r="Z515" i="3"/>
  <c r="AA515" i="3"/>
  <c r="AB515" i="3"/>
  <c r="AC515" i="3"/>
  <c r="AD515" i="3"/>
  <c r="AE515" i="3"/>
  <c r="AF515" i="3"/>
  <c r="AG515" i="3"/>
  <c r="AH515" i="3"/>
  <c r="AI515" i="3"/>
  <c r="AJ515" i="3"/>
  <c r="AQ515" i="3"/>
  <c r="AR515" i="3"/>
  <c r="AS515" i="3"/>
  <c r="L516" i="3"/>
  <c r="M516" i="3"/>
  <c r="N516" i="3"/>
  <c r="O516" i="3"/>
  <c r="P516" i="3"/>
  <c r="Q516" i="3"/>
  <c r="R516" i="3"/>
  <c r="S516" i="3"/>
  <c r="T516" i="3"/>
  <c r="U516" i="3"/>
  <c r="V516" i="3"/>
  <c r="W516" i="3"/>
  <c r="X516" i="3"/>
  <c r="Y516" i="3"/>
  <c r="Z516" i="3"/>
  <c r="AA516" i="3"/>
  <c r="AB516" i="3"/>
  <c r="AC516" i="3"/>
  <c r="AD516" i="3"/>
  <c r="AE516" i="3"/>
  <c r="AF516" i="3"/>
  <c r="AG516" i="3"/>
  <c r="AH516" i="3"/>
  <c r="AI516" i="3"/>
  <c r="AJ516" i="3"/>
  <c r="AQ516" i="3"/>
  <c r="AR516" i="3"/>
  <c r="AS516" i="3"/>
  <c r="L517" i="3"/>
  <c r="M517" i="3"/>
  <c r="N517" i="3"/>
  <c r="O517" i="3"/>
  <c r="P517" i="3"/>
  <c r="Q517" i="3"/>
  <c r="R517" i="3"/>
  <c r="S517" i="3"/>
  <c r="T517" i="3"/>
  <c r="U517" i="3"/>
  <c r="V517" i="3"/>
  <c r="W517" i="3"/>
  <c r="X517" i="3"/>
  <c r="Y517" i="3"/>
  <c r="Z517" i="3"/>
  <c r="AA517" i="3"/>
  <c r="AB517" i="3"/>
  <c r="AC517" i="3"/>
  <c r="AD517" i="3"/>
  <c r="AE517" i="3"/>
  <c r="AF517" i="3"/>
  <c r="AG517" i="3"/>
  <c r="AH517" i="3"/>
  <c r="AI517" i="3"/>
  <c r="AJ517" i="3"/>
  <c r="AQ517" i="3"/>
  <c r="AR517" i="3"/>
  <c r="AS517" i="3"/>
  <c r="L518" i="3"/>
  <c r="M518" i="3"/>
  <c r="N518" i="3"/>
  <c r="O518" i="3"/>
  <c r="P518" i="3"/>
  <c r="Q518" i="3"/>
  <c r="R518" i="3"/>
  <c r="S518" i="3"/>
  <c r="T518" i="3"/>
  <c r="U518" i="3"/>
  <c r="V518" i="3"/>
  <c r="W518" i="3"/>
  <c r="X518" i="3"/>
  <c r="Y518" i="3"/>
  <c r="Z518" i="3"/>
  <c r="AA518" i="3"/>
  <c r="AB518" i="3"/>
  <c r="AC518" i="3"/>
  <c r="AD518" i="3"/>
  <c r="AE518" i="3"/>
  <c r="AF518" i="3"/>
  <c r="AG518" i="3"/>
  <c r="AH518" i="3"/>
  <c r="AI518" i="3"/>
  <c r="AJ518" i="3"/>
  <c r="AQ518" i="3"/>
  <c r="AR518" i="3"/>
  <c r="AS518" i="3"/>
  <c r="L519" i="3"/>
  <c r="M519" i="3"/>
  <c r="N519" i="3"/>
  <c r="O519" i="3"/>
  <c r="P519" i="3"/>
  <c r="Q519" i="3"/>
  <c r="R519" i="3"/>
  <c r="S519" i="3"/>
  <c r="T519" i="3"/>
  <c r="U519" i="3"/>
  <c r="V519" i="3"/>
  <c r="W519" i="3"/>
  <c r="X519" i="3"/>
  <c r="Y519" i="3"/>
  <c r="Z519" i="3"/>
  <c r="AA519" i="3"/>
  <c r="AB519" i="3"/>
  <c r="AC519" i="3"/>
  <c r="AD519" i="3"/>
  <c r="AE519" i="3"/>
  <c r="AF519" i="3"/>
  <c r="AG519" i="3"/>
  <c r="AH519" i="3"/>
  <c r="AI519" i="3"/>
  <c r="AJ519" i="3"/>
  <c r="AQ519" i="3"/>
  <c r="AR519" i="3"/>
  <c r="AS519" i="3"/>
  <c r="L520" i="3"/>
  <c r="M520" i="3"/>
  <c r="N520" i="3"/>
  <c r="O520" i="3"/>
  <c r="P520" i="3"/>
  <c r="Q520" i="3"/>
  <c r="R520" i="3"/>
  <c r="S520" i="3"/>
  <c r="T520" i="3"/>
  <c r="U520" i="3"/>
  <c r="V520" i="3"/>
  <c r="W520" i="3"/>
  <c r="X520" i="3"/>
  <c r="Y520" i="3"/>
  <c r="Z520" i="3"/>
  <c r="AA520" i="3"/>
  <c r="AB520" i="3"/>
  <c r="AC520" i="3"/>
  <c r="AD520" i="3"/>
  <c r="AE520" i="3"/>
  <c r="AF520" i="3"/>
  <c r="AG520" i="3"/>
  <c r="AH520" i="3"/>
  <c r="AI520" i="3"/>
  <c r="AJ520" i="3"/>
  <c r="AQ520" i="3"/>
  <c r="AR520" i="3"/>
  <c r="AS520" i="3"/>
  <c r="L521" i="3"/>
  <c r="M521" i="3"/>
  <c r="N521" i="3"/>
  <c r="O521" i="3"/>
  <c r="P521" i="3"/>
  <c r="Q521" i="3"/>
  <c r="R521" i="3"/>
  <c r="S521" i="3"/>
  <c r="T521" i="3"/>
  <c r="U521" i="3"/>
  <c r="V521" i="3"/>
  <c r="W521" i="3"/>
  <c r="X521" i="3"/>
  <c r="Y521" i="3"/>
  <c r="Z521" i="3"/>
  <c r="AA521" i="3"/>
  <c r="AB521" i="3"/>
  <c r="AC521" i="3"/>
  <c r="AD521" i="3"/>
  <c r="AE521" i="3"/>
  <c r="AF521" i="3"/>
  <c r="AG521" i="3"/>
  <c r="AH521" i="3"/>
  <c r="AI521" i="3"/>
  <c r="AJ521" i="3"/>
  <c r="AQ521" i="3"/>
  <c r="AR521" i="3"/>
  <c r="AS521" i="3"/>
  <c r="L522" i="3"/>
  <c r="M522" i="3"/>
  <c r="N522" i="3"/>
  <c r="O522" i="3"/>
  <c r="P522" i="3"/>
  <c r="Q522" i="3"/>
  <c r="R522" i="3"/>
  <c r="S522" i="3"/>
  <c r="T522" i="3"/>
  <c r="U522" i="3"/>
  <c r="V522" i="3"/>
  <c r="W522" i="3"/>
  <c r="X522" i="3"/>
  <c r="Y522" i="3"/>
  <c r="Z522" i="3"/>
  <c r="AA522" i="3"/>
  <c r="AB522" i="3"/>
  <c r="AC522" i="3"/>
  <c r="AD522" i="3"/>
  <c r="AE522" i="3"/>
  <c r="AF522" i="3"/>
  <c r="AG522" i="3"/>
  <c r="AH522" i="3"/>
  <c r="AI522" i="3"/>
  <c r="AJ522" i="3"/>
  <c r="AQ522" i="3"/>
  <c r="AR522" i="3"/>
  <c r="AS522" i="3"/>
  <c r="L523" i="3"/>
  <c r="M523" i="3"/>
  <c r="N523" i="3"/>
  <c r="O523" i="3"/>
  <c r="P523" i="3"/>
  <c r="Q523" i="3"/>
  <c r="R523" i="3"/>
  <c r="S523" i="3"/>
  <c r="T523" i="3"/>
  <c r="U523" i="3"/>
  <c r="V523" i="3"/>
  <c r="W523" i="3"/>
  <c r="X523" i="3"/>
  <c r="Y523" i="3"/>
  <c r="Z523" i="3"/>
  <c r="AA523" i="3"/>
  <c r="AB523" i="3"/>
  <c r="AC523" i="3"/>
  <c r="AD523" i="3"/>
  <c r="AE523" i="3"/>
  <c r="AF523" i="3"/>
  <c r="AG523" i="3"/>
  <c r="AH523" i="3"/>
  <c r="AI523" i="3"/>
  <c r="AJ523" i="3"/>
  <c r="AQ523" i="3"/>
  <c r="AR523" i="3"/>
  <c r="AS523" i="3"/>
  <c r="L524" i="3"/>
  <c r="M524" i="3"/>
  <c r="N524" i="3"/>
  <c r="O524" i="3"/>
  <c r="P524" i="3"/>
  <c r="Q524" i="3"/>
  <c r="R524" i="3"/>
  <c r="S524" i="3"/>
  <c r="T524" i="3"/>
  <c r="U524" i="3"/>
  <c r="V524" i="3"/>
  <c r="W524" i="3"/>
  <c r="X524" i="3"/>
  <c r="Y524" i="3"/>
  <c r="Z524" i="3"/>
  <c r="AA524" i="3"/>
  <c r="AB524" i="3"/>
  <c r="AC524" i="3"/>
  <c r="AD524" i="3"/>
  <c r="AE524" i="3"/>
  <c r="AF524" i="3"/>
  <c r="AG524" i="3"/>
  <c r="AH524" i="3"/>
  <c r="AI524" i="3"/>
  <c r="AJ524" i="3"/>
  <c r="AQ524" i="3"/>
  <c r="AR524" i="3"/>
  <c r="AS524" i="3"/>
  <c r="L525" i="3"/>
  <c r="M525" i="3"/>
  <c r="N525" i="3"/>
  <c r="O525" i="3"/>
  <c r="P525" i="3"/>
  <c r="Q525" i="3"/>
  <c r="R525" i="3"/>
  <c r="S525" i="3"/>
  <c r="T525" i="3"/>
  <c r="U525" i="3"/>
  <c r="V525" i="3"/>
  <c r="W525" i="3"/>
  <c r="X525" i="3"/>
  <c r="Y525" i="3"/>
  <c r="Z525" i="3"/>
  <c r="AA525" i="3"/>
  <c r="AB525" i="3"/>
  <c r="AC525" i="3"/>
  <c r="AD525" i="3"/>
  <c r="AE525" i="3"/>
  <c r="AF525" i="3"/>
  <c r="AG525" i="3"/>
  <c r="AH525" i="3"/>
  <c r="AI525" i="3"/>
  <c r="AJ525" i="3"/>
  <c r="AQ525" i="3"/>
  <c r="AR525" i="3"/>
  <c r="AS525" i="3"/>
  <c r="L526" i="3"/>
  <c r="M526" i="3"/>
  <c r="N526" i="3"/>
  <c r="O526" i="3"/>
  <c r="P526" i="3"/>
  <c r="Q526" i="3"/>
  <c r="R526" i="3"/>
  <c r="S526" i="3"/>
  <c r="T526" i="3"/>
  <c r="U526" i="3"/>
  <c r="V526" i="3"/>
  <c r="W526" i="3"/>
  <c r="X526" i="3"/>
  <c r="Y526" i="3"/>
  <c r="Z526" i="3"/>
  <c r="AA526" i="3"/>
  <c r="AB526" i="3"/>
  <c r="AC526" i="3"/>
  <c r="AD526" i="3"/>
  <c r="AE526" i="3"/>
  <c r="AF526" i="3"/>
  <c r="AG526" i="3"/>
  <c r="AH526" i="3"/>
  <c r="AI526" i="3"/>
  <c r="AJ526" i="3"/>
  <c r="AQ526" i="3"/>
  <c r="AR526" i="3"/>
  <c r="AS526" i="3"/>
  <c r="L527" i="3"/>
  <c r="M527" i="3"/>
  <c r="N527" i="3"/>
  <c r="O527" i="3"/>
  <c r="P527" i="3"/>
  <c r="Q527" i="3"/>
  <c r="R527" i="3"/>
  <c r="S527" i="3"/>
  <c r="T527" i="3"/>
  <c r="U527" i="3"/>
  <c r="V527" i="3"/>
  <c r="W527" i="3"/>
  <c r="X527" i="3"/>
  <c r="Y527" i="3"/>
  <c r="Z527" i="3"/>
  <c r="AA527" i="3"/>
  <c r="AB527" i="3"/>
  <c r="AC527" i="3"/>
  <c r="AD527" i="3"/>
  <c r="AE527" i="3"/>
  <c r="AF527" i="3"/>
  <c r="AG527" i="3"/>
  <c r="AH527" i="3"/>
  <c r="AI527" i="3"/>
  <c r="AJ527" i="3"/>
  <c r="AQ527" i="3"/>
  <c r="AR527" i="3"/>
  <c r="AS527" i="3"/>
  <c r="L528" i="3"/>
  <c r="M528" i="3"/>
  <c r="N528" i="3"/>
  <c r="O528" i="3"/>
  <c r="P528" i="3"/>
  <c r="Q528" i="3"/>
  <c r="R528" i="3"/>
  <c r="S528" i="3"/>
  <c r="T528" i="3"/>
  <c r="U528" i="3"/>
  <c r="V528" i="3"/>
  <c r="W528" i="3"/>
  <c r="X528" i="3"/>
  <c r="Y528" i="3"/>
  <c r="Z528" i="3"/>
  <c r="AA528" i="3"/>
  <c r="AB528" i="3"/>
  <c r="AC528" i="3"/>
  <c r="AD528" i="3"/>
  <c r="AE528" i="3"/>
  <c r="AF528" i="3"/>
  <c r="AG528" i="3"/>
  <c r="AH528" i="3"/>
  <c r="AI528" i="3"/>
  <c r="AJ528" i="3"/>
  <c r="AQ528" i="3"/>
  <c r="AR528" i="3"/>
  <c r="AS528" i="3"/>
  <c r="L529" i="3"/>
  <c r="M529" i="3"/>
  <c r="N529" i="3"/>
  <c r="O529" i="3"/>
  <c r="P529" i="3"/>
  <c r="Q529" i="3"/>
  <c r="R529" i="3"/>
  <c r="S529" i="3"/>
  <c r="T529" i="3"/>
  <c r="U529" i="3"/>
  <c r="V529" i="3"/>
  <c r="W529" i="3"/>
  <c r="X529" i="3"/>
  <c r="Y529" i="3"/>
  <c r="Z529" i="3"/>
  <c r="AA529" i="3"/>
  <c r="AB529" i="3"/>
  <c r="AC529" i="3"/>
  <c r="AD529" i="3"/>
  <c r="AE529" i="3"/>
  <c r="AF529" i="3"/>
  <c r="AG529" i="3"/>
  <c r="AH529" i="3"/>
  <c r="AI529" i="3"/>
  <c r="AJ529" i="3"/>
  <c r="AQ529" i="3"/>
  <c r="AR529" i="3"/>
  <c r="AS529" i="3"/>
  <c r="L530" i="3"/>
  <c r="M530" i="3"/>
  <c r="N530" i="3"/>
  <c r="O530" i="3"/>
  <c r="P530" i="3"/>
  <c r="Q530" i="3"/>
  <c r="R530" i="3"/>
  <c r="S530" i="3"/>
  <c r="T530" i="3"/>
  <c r="U530" i="3"/>
  <c r="V530" i="3"/>
  <c r="W530" i="3"/>
  <c r="X530" i="3"/>
  <c r="Y530" i="3"/>
  <c r="Z530" i="3"/>
  <c r="AA530" i="3"/>
  <c r="AB530" i="3"/>
  <c r="AC530" i="3"/>
  <c r="AD530" i="3"/>
  <c r="AE530" i="3"/>
  <c r="AF530" i="3"/>
  <c r="AG530" i="3"/>
  <c r="AH530" i="3"/>
  <c r="AI530" i="3"/>
  <c r="AJ530" i="3"/>
  <c r="AQ530" i="3"/>
  <c r="AR530" i="3"/>
  <c r="AS530" i="3"/>
  <c r="L531" i="3"/>
  <c r="M531" i="3"/>
  <c r="N531" i="3"/>
  <c r="O531" i="3"/>
  <c r="P531" i="3"/>
  <c r="Q531" i="3"/>
  <c r="R531" i="3"/>
  <c r="S531" i="3"/>
  <c r="T531" i="3"/>
  <c r="U531" i="3"/>
  <c r="V531" i="3"/>
  <c r="W531" i="3"/>
  <c r="X531" i="3"/>
  <c r="Y531" i="3"/>
  <c r="Z531" i="3"/>
  <c r="AA531" i="3"/>
  <c r="AB531" i="3"/>
  <c r="AC531" i="3"/>
  <c r="AD531" i="3"/>
  <c r="AE531" i="3"/>
  <c r="AF531" i="3"/>
  <c r="AG531" i="3"/>
  <c r="AH531" i="3"/>
  <c r="AI531" i="3"/>
  <c r="AJ531" i="3"/>
  <c r="AQ531" i="3"/>
  <c r="AR531" i="3"/>
  <c r="AS531" i="3"/>
  <c r="L532" i="3"/>
  <c r="M532" i="3"/>
  <c r="N532" i="3"/>
  <c r="O532" i="3"/>
  <c r="P532" i="3"/>
  <c r="Q532" i="3"/>
  <c r="R532" i="3"/>
  <c r="S532" i="3"/>
  <c r="T532" i="3"/>
  <c r="U532" i="3"/>
  <c r="V532" i="3"/>
  <c r="W532" i="3"/>
  <c r="X532" i="3"/>
  <c r="Y532" i="3"/>
  <c r="Z532" i="3"/>
  <c r="AA532" i="3"/>
  <c r="AB532" i="3"/>
  <c r="AC532" i="3"/>
  <c r="AD532" i="3"/>
  <c r="AE532" i="3"/>
  <c r="AF532" i="3"/>
  <c r="AG532" i="3"/>
  <c r="AH532" i="3"/>
  <c r="AI532" i="3"/>
  <c r="AJ532" i="3"/>
  <c r="AQ532" i="3"/>
  <c r="AR532" i="3"/>
  <c r="AS532" i="3"/>
  <c r="L533" i="3"/>
  <c r="M533" i="3"/>
  <c r="N533" i="3"/>
  <c r="O533" i="3"/>
  <c r="P533" i="3"/>
  <c r="Q533" i="3"/>
  <c r="R533" i="3"/>
  <c r="S533" i="3"/>
  <c r="T533" i="3"/>
  <c r="U533" i="3"/>
  <c r="V533" i="3"/>
  <c r="W533" i="3"/>
  <c r="X533" i="3"/>
  <c r="Y533" i="3"/>
  <c r="Z533" i="3"/>
  <c r="AA533" i="3"/>
  <c r="AB533" i="3"/>
  <c r="AC533" i="3"/>
  <c r="AD533" i="3"/>
  <c r="AE533" i="3"/>
  <c r="AF533" i="3"/>
  <c r="AG533" i="3"/>
  <c r="AH533" i="3"/>
  <c r="AI533" i="3"/>
  <c r="AJ533" i="3"/>
  <c r="AQ533" i="3"/>
  <c r="AR533" i="3"/>
  <c r="AS533" i="3"/>
  <c r="L534" i="3"/>
  <c r="M534" i="3"/>
  <c r="N534" i="3"/>
  <c r="O534" i="3"/>
  <c r="P534" i="3"/>
  <c r="Q534" i="3"/>
  <c r="R534" i="3"/>
  <c r="S534" i="3"/>
  <c r="T534" i="3"/>
  <c r="U534" i="3"/>
  <c r="V534" i="3"/>
  <c r="W534" i="3"/>
  <c r="X534" i="3"/>
  <c r="Y534" i="3"/>
  <c r="Z534" i="3"/>
  <c r="AA534" i="3"/>
  <c r="AB534" i="3"/>
  <c r="AC534" i="3"/>
  <c r="AD534" i="3"/>
  <c r="AE534" i="3"/>
  <c r="AF534" i="3"/>
  <c r="AG534" i="3"/>
  <c r="AH534" i="3"/>
  <c r="AI534" i="3"/>
  <c r="AJ534" i="3"/>
  <c r="AQ534" i="3"/>
  <c r="AR534" i="3"/>
  <c r="AS534" i="3"/>
  <c r="L535" i="3"/>
  <c r="M535" i="3"/>
  <c r="N535" i="3"/>
  <c r="O535" i="3"/>
  <c r="P535" i="3"/>
  <c r="Q535" i="3"/>
  <c r="R535" i="3"/>
  <c r="S535" i="3"/>
  <c r="T535" i="3"/>
  <c r="U535" i="3"/>
  <c r="V535" i="3"/>
  <c r="W535" i="3"/>
  <c r="X535" i="3"/>
  <c r="Y535" i="3"/>
  <c r="Z535" i="3"/>
  <c r="AA535" i="3"/>
  <c r="AB535" i="3"/>
  <c r="AC535" i="3"/>
  <c r="AD535" i="3"/>
  <c r="AE535" i="3"/>
  <c r="AF535" i="3"/>
  <c r="AG535" i="3"/>
  <c r="AH535" i="3"/>
  <c r="AI535" i="3"/>
  <c r="AJ535" i="3"/>
  <c r="AQ535" i="3"/>
  <c r="AR535" i="3"/>
  <c r="AS535" i="3"/>
  <c r="L536" i="3"/>
  <c r="M536" i="3"/>
  <c r="N536" i="3"/>
  <c r="O536" i="3"/>
  <c r="P536" i="3"/>
  <c r="Q536" i="3"/>
  <c r="R536" i="3"/>
  <c r="S536" i="3"/>
  <c r="T536" i="3"/>
  <c r="U536" i="3"/>
  <c r="V536" i="3"/>
  <c r="W536" i="3"/>
  <c r="X536" i="3"/>
  <c r="Y536" i="3"/>
  <c r="Z536" i="3"/>
  <c r="AA536" i="3"/>
  <c r="AB536" i="3"/>
  <c r="AC536" i="3"/>
  <c r="AD536" i="3"/>
  <c r="AE536" i="3"/>
  <c r="AF536" i="3"/>
  <c r="AG536" i="3"/>
  <c r="AH536" i="3"/>
  <c r="AI536" i="3"/>
  <c r="AJ536" i="3"/>
  <c r="AQ536" i="3"/>
  <c r="AR536" i="3"/>
  <c r="AS536" i="3"/>
  <c r="L537" i="3"/>
  <c r="M537" i="3"/>
  <c r="N537" i="3"/>
  <c r="O537" i="3"/>
  <c r="P537" i="3"/>
  <c r="Q537" i="3"/>
  <c r="R537" i="3"/>
  <c r="S537" i="3"/>
  <c r="T537" i="3"/>
  <c r="U537" i="3"/>
  <c r="V537" i="3"/>
  <c r="W537" i="3"/>
  <c r="X537" i="3"/>
  <c r="Y537" i="3"/>
  <c r="Z537" i="3"/>
  <c r="AA537" i="3"/>
  <c r="AB537" i="3"/>
  <c r="AC537" i="3"/>
  <c r="AD537" i="3"/>
  <c r="AE537" i="3"/>
  <c r="AF537" i="3"/>
  <c r="AG537" i="3"/>
  <c r="AH537" i="3"/>
  <c r="AI537" i="3"/>
  <c r="AJ537" i="3"/>
  <c r="AQ537" i="3"/>
  <c r="AR537" i="3"/>
  <c r="AS537" i="3"/>
  <c r="L538" i="3"/>
  <c r="M538" i="3"/>
  <c r="N538" i="3"/>
  <c r="O538" i="3"/>
  <c r="P538" i="3"/>
  <c r="Q538" i="3"/>
  <c r="R538" i="3"/>
  <c r="S538" i="3"/>
  <c r="T538" i="3"/>
  <c r="U538" i="3"/>
  <c r="V538" i="3"/>
  <c r="W538" i="3"/>
  <c r="X538" i="3"/>
  <c r="Y538" i="3"/>
  <c r="Z538" i="3"/>
  <c r="AA538" i="3"/>
  <c r="AB538" i="3"/>
  <c r="AC538" i="3"/>
  <c r="AD538" i="3"/>
  <c r="AE538" i="3"/>
  <c r="AF538" i="3"/>
  <c r="AG538" i="3"/>
  <c r="AH538" i="3"/>
  <c r="AI538" i="3"/>
  <c r="AJ538" i="3"/>
  <c r="AQ538" i="3"/>
  <c r="AR538" i="3"/>
  <c r="AS538" i="3"/>
  <c r="L539" i="3"/>
  <c r="M539" i="3"/>
  <c r="N539" i="3"/>
  <c r="O539" i="3"/>
  <c r="P539" i="3"/>
  <c r="Q539" i="3"/>
  <c r="R539" i="3"/>
  <c r="S539" i="3"/>
  <c r="T539" i="3"/>
  <c r="U539" i="3"/>
  <c r="V539" i="3"/>
  <c r="W539" i="3"/>
  <c r="X539" i="3"/>
  <c r="Y539" i="3"/>
  <c r="Z539" i="3"/>
  <c r="AA539" i="3"/>
  <c r="AB539" i="3"/>
  <c r="AC539" i="3"/>
  <c r="AD539" i="3"/>
  <c r="AE539" i="3"/>
  <c r="AF539" i="3"/>
  <c r="AG539" i="3"/>
  <c r="AH539" i="3"/>
  <c r="AI539" i="3"/>
  <c r="AJ539" i="3"/>
  <c r="AQ539" i="3"/>
  <c r="AR539" i="3"/>
  <c r="AS539" i="3"/>
  <c r="L540" i="3"/>
  <c r="M540" i="3"/>
  <c r="N540" i="3"/>
  <c r="O540" i="3"/>
  <c r="P540" i="3"/>
  <c r="Q540" i="3"/>
  <c r="R540" i="3"/>
  <c r="S540" i="3"/>
  <c r="T540" i="3"/>
  <c r="U540" i="3"/>
  <c r="V540" i="3"/>
  <c r="W540" i="3"/>
  <c r="X540" i="3"/>
  <c r="Y540" i="3"/>
  <c r="Z540" i="3"/>
  <c r="AA540" i="3"/>
  <c r="AB540" i="3"/>
  <c r="AC540" i="3"/>
  <c r="AD540" i="3"/>
  <c r="AE540" i="3"/>
  <c r="AF540" i="3"/>
  <c r="AG540" i="3"/>
  <c r="AH540" i="3"/>
  <c r="AI540" i="3"/>
  <c r="AJ540" i="3"/>
  <c r="AQ540" i="3"/>
  <c r="AR540" i="3"/>
  <c r="AS540" i="3"/>
  <c r="L541" i="3"/>
  <c r="M541" i="3"/>
  <c r="N541" i="3"/>
  <c r="O541" i="3"/>
  <c r="P541" i="3"/>
  <c r="Q541" i="3"/>
  <c r="R541" i="3"/>
  <c r="S541" i="3"/>
  <c r="T541" i="3"/>
  <c r="U541" i="3"/>
  <c r="V541" i="3"/>
  <c r="W541" i="3"/>
  <c r="X541" i="3"/>
  <c r="Y541" i="3"/>
  <c r="Z541" i="3"/>
  <c r="AA541" i="3"/>
  <c r="AB541" i="3"/>
  <c r="AC541" i="3"/>
  <c r="AD541" i="3"/>
  <c r="AE541" i="3"/>
  <c r="AF541" i="3"/>
  <c r="AG541" i="3"/>
  <c r="AH541" i="3"/>
  <c r="AI541" i="3"/>
  <c r="AJ541" i="3"/>
  <c r="AQ541" i="3"/>
  <c r="AR541" i="3"/>
  <c r="AS541" i="3"/>
  <c r="L542" i="3"/>
  <c r="M542" i="3"/>
  <c r="N542" i="3"/>
  <c r="O542" i="3"/>
  <c r="P542" i="3"/>
  <c r="Q542" i="3"/>
  <c r="R542" i="3"/>
  <c r="S542" i="3"/>
  <c r="T542" i="3"/>
  <c r="U542" i="3"/>
  <c r="V542" i="3"/>
  <c r="W542" i="3"/>
  <c r="X542" i="3"/>
  <c r="Y542" i="3"/>
  <c r="Z542" i="3"/>
  <c r="AA542" i="3"/>
  <c r="AB542" i="3"/>
  <c r="AC542" i="3"/>
  <c r="AD542" i="3"/>
  <c r="AE542" i="3"/>
  <c r="AF542" i="3"/>
  <c r="AG542" i="3"/>
  <c r="AH542" i="3"/>
  <c r="AI542" i="3"/>
  <c r="AJ542" i="3"/>
  <c r="AQ542" i="3"/>
  <c r="AR542" i="3"/>
  <c r="AS542" i="3"/>
  <c r="L543" i="3"/>
  <c r="M543" i="3"/>
  <c r="N543" i="3"/>
  <c r="O543" i="3"/>
  <c r="P543" i="3"/>
  <c r="Q543" i="3"/>
  <c r="R543" i="3"/>
  <c r="S543" i="3"/>
  <c r="T543" i="3"/>
  <c r="U543" i="3"/>
  <c r="V543" i="3"/>
  <c r="W543" i="3"/>
  <c r="X543" i="3"/>
  <c r="Y543" i="3"/>
  <c r="Z543" i="3"/>
  <c r="AA543" i="3"/>
  <c r="AB543" i="3"/>
  <c r="AC543" i="3"/>
  <c r="AD543" i="3"/>
  <c r="AE543" i="3"/>
  <c r="AF543" i="3"/>
  <c r="AG543" i="3"/>
  <c r="AH543" i="3"/>
  <c r="AI543" i="3"/>
  <c r="AJ543" i="3"/>
  <c r="AQ543" i="3"/>
  <c r="AR543" i="3"/>
  <c r="AS543" i="3"/>
  <c r="L544" i="3"/>
  <c r="M544" i="3"/>
  <c r="N544" i="3"/>
  <c r="O544" i="3"/>
  <c r="P544" i="3"/>
  <c r="Q544" i="3"/>
  <c r="R544" i="3"/>
  <c r="S544" i="3"/>
  <c r="T544" i="3"/>
  <c r="U544" i="3"/>
  <c r="V544" i="3"/>
  <c r="W544" i="3"/>
  <c r="X544" i="3"/>
  <c r="Y544" i="3"/>
  <c r="Z544" i="3"/>
  <c r="AA544" i="3"/>
  <c r="AB544" i="3"/>
  <c r="AC544" i="3"/>
  <c r="AD544" i="3"/>
  <c r="AE544" i="3"/>
  <c r="AF544" i="3"/>
  <c r="AG544" i="3"/>
  <c r="AH544" i="3"/>
  <c r="AI544" i="3"/>
  <c r="AJ544" i="3"/>
  <c r="AQ544" i="3"/>
  <c r="AR544" i="3"/>
  <c r="AS544" i="3"/>
  <c r="L545" i="3"/>
  <c r="M545" i="3"/>
  <c r="N545" i="3"/>
  <c r="O545" i="3"/>
  <c r="P545" i="3"/>
  <c r="Q545" i="3"/>
  <c r="R545" i="3"/>
  <c r="S545" i="3"/>
  <c r="T545" i="3"/>
  <c r="U545" i="3"/>
  <c r="V545" i="3"/>
  <c r="W545" i="3"/>
  <c r="X545" i="3"/>
  <c r="Y545" i="3"/>
  <c r="Z545" i="3"/>
  <c r="AA545" i="3"/>
  <c r="AB545" i="3"/>
  <c r="AC545" i="3"/>
  <c r="AD545" i="3"/>
  <c r="AE545" i="3"/>
  <c r="AF545" i="3"/>
  <c r="AG545" i="3"/>
  <c r="AH545" i="3"/>
  <c r="AI545" i="3"/>
  <c r="AJ545" i="3"/>
  <c r="AQ545" i="3"/>
  <c r="AR545" i="3"/>
  <c r="AS545" i="3"/>
  <c r="L546" i="3"/>
  <c r="M546" i="3"/>
  <c r="N546" i="3"/>
  <c r="O546" i="3"/>
  <c r="P546" i="3"/>
  <c r="Q546" i="3"/>
  <c r="R546" i="3"/>
  <c r="S546" i="3"/>
  <c r="T546" i="3"/>
  <c r="U546" i="3"/>
  <c r="V546" i="3"/>
  <c r="W546" i="3"/>
  <c r="X546" i="3"/>
  <c r="Y546" i="3"/>
  <c r="Z546" i="3"/>
  <c r="AA546" i="3"/>
  <c r="AB546" i="3"/>
  <c r="AC546" i="3"/>
  <c r="AD546" i="3"/>
  <c r="AE546" i="3"/>
  <c r="AF546" i="3"/>
  <c r="AG546" i="3"/>
  <c r="AH546" i="3"/>
  <c r="AI546" i="3"/>
  <c r="AJ546" i="3"/>
  <c r="AQ546" i="3"/>
  <c r="AR546" i="3"/>
  <c r="AS546" i="3"/>
  <c r="L547" i="3"/>
  <c r="M547" i="3"/>
  <c r="N547" i="3"/>
  <c r="O547" i="3"/>
  <c r="P547" i="3"/>
  <c r="Q547" i="3"/>
  <c r="R547" i="3"/>
  <c r="S547" i="3"/>
  <c r="T547" i="3"/>
  <c r="U547" i="3"/>
  <c r="V547" i="3"/>
  <c r="W547" i="3"/>
  <c r="X547" i="3"/>
  <c r="Y547" i="3"/>
  <c r="Z547" i="3"/>
  <c r="AA547" i="3"/>
  <c r="AB547" i="3"/>
  <c r="AC547" i="3"/>
  <c r="AD547" i="3"/>
  <c r="AE547" i="3"/>
  <c r="AF547" i="3"/>
  <c r="AG547" i="3"/>
  <c r="AH547" i="3"/>
  <c r="AI547" i="3"/>
  <c r="AJ547" i="3"/>
  <c r="AQ547" i="3"/>
  <c r="AR547" i="3"/>
  <c r="AS547" i="3"/>
  <c r="L548" i="3"/>
  <c r="M548" i="3"/>
  <c r="N548" i="3"/>
  <c r="O548" i="3"/>
  <c r="P548" i="3"/>
  <c r="Q548" i="3"/>
  <c r="R548" i="3"/>
  <c r="S548" i="3"/>
  <c r="T548" i="3"/>
  <c r="U548" i="3"/>
  <c r="V548" i="3"/>
  <c r="W548" i="3"/>
  <c r="X548" i="3"/>
  <c r="Y548" i="3"/>
  <c r="Z548" i="3"/>
  <c r="AA548" i="3"/>
  <c r="AB548" i="3"/>
  <c r="AC548" i="3"/>
  <c r="AD548" i="3"/>
  <c r="AE548" i="3"/>
  <c r="AF548" i="3"/>
  <c r="AG548" i="3"/>
  <c r="AH548" i="3"/>
  <c r="AI548" i="3"/>
  <c r="AJ548" i="3"/>
  <c r="AQ548" i="3"/>
  <c r="AR548" i="3"/>
  <c r="AS548" i="3"/>
  <c r="L549" i="3"/>
  <c r="M549" i="3"/>
  <c r="N549" i="3"/>
  <c r="O549" i="3"/>
  <c r="P549" i="3"/>
  <c r="Q549" i="3"/>
  <c r="R549" i="3"/>
  <c r="S549" i="3"/>
  <c r="T549" i="3"/>
  <c r="U549" i="3"/>
  <c r="V549" i="3"/>
  <c r="W549" i="3"/>
  <c r="X549" i="3"/>
  <c r="Y549" i="3"/>
  <c r="Z549" i="3"/>
  <c r="AA549" i="3"/>
  <c r="AB549" i="3"/>
  <c r="AC549" i="3"/>
  <c r="AD549" i="3"/>
  <c r="AE549" i="3"/>
  <c r="AF549" i="3"/>
  <c r="AG549" i="3"/>
  <c r="AH549" i="3"/>
  <c r="AI549" i="3"/>
  <c r="AJ549" i="3"/>
  <c r="AQ549" i="3"/>
  <c r="AR549" i="3"/>
  <c r="AS549" i="3"/>
  <c r="L550" i="3"/>
  <c r="M550" i="3"/>
  <c r="N550" i="3"/>
  <c r="O550" i="3"/>
  <c r="P550" i="3"/>
  <c r="Q550" i="3"/>
  <c r="R550" i="3"/>
  <c r="S550" i="3"/>
  <c r="T550" i="3"/>
  <c r="U550" i="3"/>
  <c r="V550" i="3"/>
  <c r="W550" i="3"/>
  <c r="X550" i="3"/>
  <c r="Y550" i="3"/>
  <c r="Z550" i="3"/>
  <c r="AA550" i="3"/>
  <c r="AB550" i="3"/>
  <c r="AC550" i="3"/>
  <c r="AD550" i="3"/>
  <c r="AE550" i="3"/>
  <c r="AF550" i="3"/>
  <c r="AG550" i="3"/>
  <c r="AH550" i="3"/>
  <c r="AI550" i="3"/>
  <c r="AJ550" i="3"/>
  <c r="AQ550" i="3"/>
  <c r="AR550" i="3"/>
  <c r="AS550" i="3"/>
  <c r="L551" i="3"/>
  <c r="M551" i="3"/>
  <c r="N551" i="3"/>
  <c r="O551" i="3"/>
  <c r="P551" i="3"/>
  <c r="Q551" i="3"/>
  <c r="R551" i="3"/>
  <c r="S551" i="3"/>
  <c r="T551" i="3"/>
  <c r="U551" i="3"/>
  <c r="V551" i="3"/>
  <c r="W551" i="3"/>
  <c r="X551" i="3"/>
  <c r="Y551" i="3"/>
  <c r="Z551" i="3"/>
  <c r="AA551" i="3"/>
  <c r="AB551" i="3"/>
  <c r="AC551" i="3"/>
  <c r="AD551" i="3"/>
  <c r="AE551" i="3"/>
  <c r="AF551" i="3"/>
  <c r="AG551" i="3"/>
  <c r="AH551" i="3"/>
  <c r="AI551" i="3"/>
  <c r="AJ551" i="3"/>
  <c r="AQ551" i="3"/>
  <c r="AR551" i="3"/>
  <c r="AS551" i="3"/>
  <c r="L552" i="3"/>
  <c r="M552" i="3"/>
  <c r="N552" i="3"/>
  <c r="O552" i="3"/>
  <c r="P552" i="3"/>
  <c r="Q552" i="3"/>
  <c r="R552" i="3"/>
  <c r="S552" i="3"/>
  <c r="T552" i="3"/>
  <c r="U552" i="3"/>
  <c r="V552" i="3"/>
  <c r="W552" i="3"/>
  <c r="X552" i="3"/>
  <c r="Y552" i="3"/>
  <c r="Z552" i="3"/>
  <c r="AA552" i="3"/>
  <c r="AB552" i="3"/>
  <c r="AC552" i="3"/>
  <c r="AD552" i="3"/>
  <c r="AE552" i="3"/>
  <c r="AF552" i="3"/>
  <c r="AG552" i="3"/>
  <c r="AH552" i="3"/>
  <c r="AI552" i="3"/>
  <c r="AJ552" i="3"/>
  <c r="AQ552" i="3"/>
  <c r="AR552" i="3"/>
  <c r="AS552" i="3"/>
  <c r="L553" i="3"/>
  <c r="M553" i="3"/>
  <c r="N553" i="3"/>
  <c r="O553" i="3"/>
  <c r="P553" i="3"/>
  <c r="Q553" i="3"/>
  <c r="R553" i="3"/>
  <c r="S553" i="3"/>
  <c r="T553" i="3"/>
  <c r="U553" i="3"/>
  <c r="V553" i="3"/>
  <c r="W553" i="3"/>
  <c r="X553" i="3"/>
  <c r="Y553" i="3"/>
  <c r="Z553" i="3"/>
  <c r="AA553" i="3"/>
  <c r="AB553" i="3"/>
  <c r="AC553" i="3"/>
  <c r="AD553" i="3"/>
  <c r="AE553" i="3"/>
  <c r="AF553" i="3"/>
  <c r="AG553" i="3"/>
  <c r="AH553" i="3"/>
  <c r="AI553" i="3"/>
  <c r="AJ553" i="3"/>
  <c r="AQ553" i="3"/>
  <c r="AR553" i="3"/>
  <c r="AS553" i="3"/>
  <c r="L554" i="3"/>
  <c r="M554" i="3"/>
  <c r="N554" i="3"/>
  <c r="O554" i="3"/>
  <c r="P554" i="3"/>
  <c r="Q554" i="3"/>
  <c r="R554" i="3"/>
  <c r="S554" i="3"/>
  <c r="T554" i="3"/>
  <c r="U554" i="3"/>
  <c r="V554" i="3"/>
  <c r="W554" i="3"/>
  <c r="X554" i="3"/>
  <c r="Y554" i="3"/>
  <c r="Z554" i="3"/>
  <c r="AA554" i="3"/>
  <c r="AB554" i="3"/>
  <c r="AC554" i="3"/>
  <c r="AD554" i="3"/>
  <c r="AE554" i="3"/>
  <c r="AF554" i="3"/>
  <c r="AG554" i="3"/>
  <c r="AH554" i="3"/>
  <c r="AI554" i="3"/>
  <c r="AJ554" i="3"/>
  <c r="AQ554" i="3"/>
  <c r="AR554" i="3"/>
  <c r="AS554" i="3"/>
  <c r="L555" i="3"/>
  <c r="M555" i="3"/>
  <c r="N555" i="3"/>
  <c r="O555" i="3"/>
  <c r="P555" i="3"/>
  <c r="Q555" i="3"/>
  <c r="R555" i="3"/>
  <c r="S555" i="3"/>
  <c r="T555" i="3"/>
  <c r="U555" i="3"/>
  <c r="V555" i="3"/>
  <c r="W555" i="3"/>
  <c r="X555" i="3"/>
  <c r="Y555" i="3"/>
  <c r="Z555" i="3"/>
  <c r="AA555" i="3"/>
  <c r="AB555" i="3"/>
  <c r="AC555" i="3"/>
  <c r="AD555" i="3"/>
  <c r="AE555" i="3"/>
  <c r="AF555" i="3"/>
  <c r="AG555" i="3"/>
  <c r="AH555" i="3"/>
  <c r="AI555" i="3"/>
  <c r="AJ555" i="3"/>
  <c r="AQ555" i="3"/>
  <c r="AR555" i="3"/>
  <c r="AS555" i="3"/>
  <c r="L556" i="3"/>
  <c r="M556" i="3"/>
  <c r="N556" i="3"/>
  <c r="O556" i="3"/>
  <c r="P556" i="3"/>
  <c r="Q556" i="3"/>
  <c r="R556" i="3"/>
  <c r="S556" i="3"/>
  <c r="T556" i="3"/>
  <c r="U556" i="3"/>
  <c r="V556" i="3"/>
  <c r="W556" i="3"/>
  <c r="X556" i="3"/>
  <c r="Y556" i="3"/>
  <c r="Z556" i="3"/>
  <c r="AA556" i="3"/>
  <c r="AB556" i="3"/>
  <c r="AC556" i="3"/>
  <c r="AD556" i="3"/>
  <c r="AE556" i="3"/>
  <c r="AF556" i="3"/>
  <c r="AG556" i="3"/>
  <c r="AH556" i="3"/>
  <c r="AI556" i="3"/>
  <c r="AJ556" i="3"/>
  <c r="AQ556" i="3"/>
  <c r="AR556" i="3"/>
  <c r="AS556" i="3"/>
  <c r="L557" i="3"/>
  <c r="M557" i="3"/>
  <c r="N557" i="3"/>
  <c r="O557" i="3"/>
  <c r="P557" i="3"/>
  <c r="Q557" i="3"/>
  <c r="R557" i="3"/>
  <c r="S557" i="3"/>
  <c r="T557" i="3"/>
  <c r="U557" i="3"/>
  <c r="V557" i="3"/>
  <c r="W557" i="3"/>
  <c r="X557" i="3"/>
  <c r="Y557" i="3"/>
  <c r="Z557" i="3"/>
  <c r="AA557" i="3"/>
  <c r="AB557" i="3"/>
  <c r="AC557" i="3"/>
  <c r="AD557" i="3"/>
  <c r="AE557" i="3"/>
  <c r="AF557" i="3"/>
  <c r="AG557" i="3"/>
  <c r="AH557" i="3"/>
  <c r="AI557" i="3"/>
  <c r="AJ557" i="3"/>
  <c r="AQ557" i="3"/>
  <c r="AR557" i="3"/>
  <c r="AS557" i="3"/>
  <c r="L558" i="3"/>
  <c r="M558" i="3"/>
  <c r="N558" i="3"/>
  <c r="O558" i="3"/>
  <c r="P558" i="3"/>
  <c r="Q558" i="3"/>
  <c r="R558" i="3"/>
  <c r="S558" i="3"/>
  <c r="T558" i="3"/>
  <c r="U558" i="3"/>
  <c r="V558" i="3"/>
  <c r="W558" i="3"/>
  <c r="X558" i="3"/>
  <c r="Y558" i="3"/>
  <c r="Z558" i="3"/>
  <c r="AA558" i="3"/>
  <c r="AB558" i="3"/>
  <c r="AC558" i="3"/>
  <c r="AD558" i="3"/>
  <c r="AE558" i="3"/>
  <c r="AF558" i="3"/>
  <c r="AG558" i="3"/>
  <c r="AH558" i="3"/>
  <c r="AI558" i="3"/>
  <c r="AJ558" i="3"/>
  <c r="AQ558" i="3"/>
  <c r="AR558" i="3"/>
  <c r="AS558" i="3"/>
  <c r="L559" i="3"/>
  <c r="M559" i="3"/>
  <c r="N559" i="3"/>
  <c r="O559" i="3"/>
  <c r="P559" i="3"/>
  <c r="Q559" i="3"/>
  <c r="R559" i="3"/>
  <c r="S559" i="3"/>
  <c r="T559" i="3"/>
  <c r="U559" i="3"/>
  <c r="V559" i="3"/>
  <c r="W559" i="3"/>
  <c r="X559" i="3"/>
  <c r="Y559" i="3"/>
  <c r="Z559" i="3"/>
  <c r="AA559" i="3"/>
  <c r="AB559" i="3"/>
  <c r="AC559" i="3"/>
  <c r="AD559" i="3"/>
  <c r="AE559" i="3"/>
  <c r="AF559" i="3"/>
  <c r="AG559" i="3"/>
  <c r="AH559" i="3"/>
  <c r="AI559" i="3"/>
  <c r="AJ559" i="3"/>
  <c r="AQ559" i="3"/>
  <c r="AR559" i="3"/>
  <c r="AS559" i="3"/>
  <c r="L560" i="3"/>
  <c r="M560" i="3"/>
  <c r="N560" i="3"/>
  <c r="O560" i="3"/>
  <c r="P560" i="3"/>
  <c r="Q560" i="3"/>
  <c r="R560" i="3"/>
  <c r="S560" i="3"/>
  <c r="T560" i="3"/>
  <c r="U560" i="3"/>
  <c r="V560" i="3"/>
  <c r="W560" i="3"/>
  <c r="X560" i="3"/>
  <c r="Y560" i="3"/>
  <c r="Z560" i="3"/>
  <c r="AA560" i="3"/>
  <c r="AB560" i="3"/>
  <c r="AC560" i="3"/>
  <c r="AD560" i="3"/>
  <c r="AE560" i="3"/>
  <c r="AF560" i="3"/>
  <c r="AG560" i="3"/>
  <c r="AH560" i="3"/>
  <c r="AI560" i="3"/>
  <c r="AJ560" i="3"/>
  <c r="AQ560" i="3"/>
  <c r="AR560" i="3"/>
  <c r="AS560" i="3"/>
  <c r="L561" i="3"/>
  <c r="M561" i="3"/>
  <c r="N561" i="3"/>
  <c r="O561" i="3"/>
  <c r="P561" i="3"/>
  <c r="Q561" i="3"/>
  <c r="R561" i="3"/>
  <c r="S561" i="3"/>
  <c r="T561" i="3"/>
  <c r="U561" i="3"/>
  <c r="V561" i="3"/>
  <c r="W561" i="3"/>
  <c r="X561" i="3"/>
  <c r="Y561" i="3"/>
  <c r="Z561" i="3"/>
  <c r="AA561" i="3"/>
  <c r="AB561" i="3"/>
  <c r="AC561" i="3"/>
  <c r="AD561" i="3"/>
  <c r="AE561" i="3"/>
  <c r="AF561" i="3"/>
  <c r="AG561" i="3"/>
  <c r="AH561" i="3"/>
  <c r="AI561" i="3"/>
  <c r="AJ561" i="3"/>
  <c r="AQ561" i="3"/>
  <c r="AR561" i="3"/>
  <c r="AS561" i="3"/>
  <c r="L562" i="3"/>
  <c r="M562" i="3"/>
  <c r="N562" i="3"/>
  <c r="O562" i="3"/>
  <c r="P562" i="3"/>
  <c r="Q562" i="3"/>
  <c r="R562" i="3"/>
  <c r="S562" i="3"/>
  <c r="T562" i="3"/>
  <c r="U562" i="3"/>
  <c r="V562" i="3"/>
  <c r="W562" i="3"/>
  <c r="X562" i="3"/>
  <c r="Y562" i="3"/>
  <c r="Z562" i="3"/>
  <c r="AA562" i="3"/>
  <c r="AB562" i="3"/>
  <c r="AC562" i="3"/>
  <c r="AD562" i="3"/>
  <c r="AE562" i="3"/>
  <c r="AF562" i="3"/>
  <c r="AG562" i="3"/>
  <c r="AH562" i="3"/>
  <c r="AI562" i="3"/>
  <c r="AJ562" i="3"/>
  <c r="AQ562" i="3"/>
  <c r="AR562" i="3"/>
  <c r="AS562" i="3"/>
  <c r="L563" i="3"/>
  <c r="M563" i="3"/>
  <c r="N563" i="3"/>
  <c r="O563" i="3"/>
  <c r="P563" i="3"/>
  <c r="Q563" i="3"/>
  <c r="R563" i="3"/>
  <c r="S563" i="3"/>
  <c r="T563" i="3"/>
  <c r="U563" i="3"/>
  <c r="V563" i="3"/>
  <c r="W563" i="3"/>
  <c r="X563" i="3"/>
  <c r="Y563" i="3"/>
  <c r="Z563" i="3"/>
  <c r="AA563" i="3"/>
  <c r="AB563" i="3"/>
  <c r="AC563" i="3"/>
  <c r="AD563" i="3"/>
  <c r="AE563" i="3"/>
  <c r="AF563" i="3"/>
  <c r="AG563" i="3"/>
  <c r="AH563" i="3"/>
  <c r="AI563" i="3"/>
  <c r="AJ563" i="3"/>
  <c r="AQ563" i="3"/>
  <c r="AR563" i="3"/>
  <c r="AS563" i="3"/>
  <c r="L564" i="3"/>
  <c r="M564" i="3"/>
  <c r="N564" i="3"/>
  <c r="O564" i="3"/>
  <c r="P564" i="3"/>
  <c r="Q564" i="3"/>
  <c r="R564" i="3"/>
  <c r="S564" i="3"/>
  <c r="T564" i="3"/>
  <c r="U564" i="3"/>
  <c r="V564" i="3"/>
  <c r="W564" i="3"/>
  <c r="X564" i="3"/>
  <c r="Y564" i="3"/>
  <c r="Z564" i="3"/>
  <c r="AA564" i="3"/>
  <c r="AB564" i="3"/>
  <c r="AC564" i="3"/>
  <c r="AD564" i="3"/>
  <c r="AE564" i="3"/>
  <c r="AF564" i="3"/>
  <c r="AG564" i="3"/>
  <c r="AH564" i="3"/>
  <c r="AI564" i="3"/>
  <c r="AJ564" i="3"/>
  <c r="AQ564" i="3"/>
  <c r="AR564" i="3"/>
  <c r="AS564" i="3"/>
  <c r="L565" i="3"/>
  <c r="M565" i="3"/>
  <c r="N565" i="3"/>
  <c r="O565" i="3"/>
  <c r="P565" i="3"/>
  <c r="Q565" i="3"/>
  <c r="R565" i="3"/>
  <c r="S565" i="3"/>
  <c r="T565" i="3"/>
  <c r="U565" i="3"/>
  <c r="V565" i="3"/>
  <c r="W565" i="3"/>
  <c r="X565" i="3"/>
  <c r="Y565" i="3"/>
  <c r="Z565" i="3"/>
  <c r="AA565" i="3"/>
  <c r="AB565" i="3"/>
  <c r="AC565" i="3"/>
  <c r="AD565" i="3"/>
  <c r="AE565" i="3"/>
  <c r="AF565" i="3"/>
  <c r="AG565" i="3"/>
  <c r="AH565" i="3"/>
  <c r="AI565" i="3"/>
  <c r="AJ565" i="3"/>
  <c r="AQ565" i="3"/>
  <c r="AR565" i="3"/>
  <c r="AS565" i="3"/>
  <c r="L566" i="3"/>
  <c r="M566" i="3"/>
  <c r="N566" i="3"/>
  <c r="O566" i="3"/>
  <c r="P566" i="3"/>
  <c r="Q566" i="3"/>
  <c r="R566" i="3"/>
  <c r="S566" i="3"/>
  <c r="T566" i="3"/>
  <c r="U566" i="3"/>
  <c r="V566" i="3"/>
  <c r="W566" i="3"/>
  <c r="X566" i="3"/>
  <c r="Y566" i="3"/>
  <c r="Z566" i="3"/>
  <c r="AA566" i="3"/>
  <c r="AB566" i="3"/>
  <c r="AC566" i="3"/>
  <c r="AD566" i="3"/>
  <c r="AE566" i="3"/>
  <c r="AF566" i="3"/>
  <c r="AG566" i="3"/>
  <c r="AH566" i="3"/>
  <c r="AI566" i="3"/>
  <c r="AJ566" i="3"/>
  <c r="AQ566" i="3"/>
  <c r="AR566" i="3"/>
  <c r="AS566" i="3"/>
  <c r="L567" i="3"/>
  <c r="M567" i="3"/>
  <c r="N567" i="3"/>
  <c r="O567" i="3"/>
  <c r="P567" i="3"/>
  <c r="Q567" i="3"/>
  <c r="R567" i="3"/>
  <c r="S567" i="3"/>
  <c r="T567" i="3"/>
  <c r="U567" i="3"/>
  <c r="V567" i="3"/>
  <c r="W567" i="3"/>
  <c r="X567" i="3"/>
  <c r="Y567" i="3"/>
  <c r="Z567" i="3"/>
  <c r="AA567" i="3"/>
  <c r="AB567" i="3"/>
  <c r="AC567" i="3"/>
  <c r="AD567" i="3"/>
  <c r="AE567" i="3"/>
  <c r="AF567" i="3"/>
  <c r="AG567" i="3"/>
  <c r="AH567" i="3"/>
  <c r="AI567" i="3"/>
  <c r="AJ567" i="3"/>
  <c r="AQ567" i="3"/>
  <c r="AR567" i="3"/>
  <c r="AS567" i="3"/>
  <c r="L568" i="3"/>
  <c r="M568" i="3"/>
  <c r="N568" i="3"/>
  <c r="O568" i="3"/>
  <c r="P568" i="3"/>
  <c r="Q568" i="3"/>
  <c r="R568" i="3"/>
  <c r="S568" i="3"/>
  <c r="T568" i="3"/>
  <c r="U568" i="3"/>
  <c r="V568" i="3"/>
  <c r="W568" i="3"/>
  <c r="X568" i="3"/>
  <c r="Y568" i="3"/>
  <c r="Z568" i="3"/>
  <c r="AA568" i="3"/>
  <c r="AB568" i="3"/>
  <c r="AC568" i="3"/>
  <c r="AD568" i="3"/>
  <c r="AE568" i="3"/>
  <c r="AF568" i="3"/>
  <c r="AG568" i="3"/>
  <c r="AH568" i="3"/>
  <c r="AI568" i="3"/>
  <c r="AJ568" i="3"/>
  <c r="AQ568" i="3"/>
  <c r="AR568" i="3"/>
  <c r="AS568" i="3"/>
  <c r="L569" i="3"/>
  <c r="M569" i="3"/>
  <c r="N569" i="3"/>
  <c r="O569" i="3"/>
  <c r="P569" i="3"/>
  <c r="Q569" i="3"/>
  <c r="R569" i="3"/>
  <c r="S569" i="3"/>
  <c r="T569" i="3"/>
  <c r="U569" i="3"/>
  <c r="V569" i="3"/>
  <c r="W569" i="3"/>
  <c r="X569" i="3"/>
  <c r="Y569" i="3"/>
  <c r="Z569" i="3"/>
  <c r="AA569" i="3"/>
  <c r="AB569" i="3"/>
  <c r="AC569" i="3"/>
  <c r="AD569" i="3"/>
  <c r="AE569" i="3"/>
  <c r="AF569" i="3"/>
  <c r="AG569" i="3"/>
  <c r="AH569" i="3"/>
  <c r="AI569" i="3"/>
  <c r="AJ569" i="3"/>
  <c r="AQ569" i="3"/>
  <c r="AR569" i="3"/>
  <c r="AS569" i="3"/>
  <c r="L570" i="3"/>
  <c r="M570" i="3"/>
  <c r="N570" i="3"/>
  <c r="O570" i="3"/>
  <c r="P570" i="3"/>
  <c r="Q570" i="3"/>
  <c r="R570" i="3"/>
  <c r="S570" i="3"/>
  <c r="T570" i="3"/>
  <c r="U570" i="3"/>
  <c r="V570" i="3"/>
  <c r="W570" i="3"/>
  <c r="X570" i="3"/>
  <c r="Y570" i="3"/>
  <c r="Z570" i="3"/>
  <c r="AA570" i="3"/>
  <c r="AB570" i="3"/>
  <c r="AC570" i="3"/>
  <c r="AD570" i="3"/>
  <c r="AE570" i="3"/>
  <c r="AF570" i="3"/>
  <c r="AG570" i="3"/>
  <c r="AH570" i="3"/>
  <c r="AI570" i="3"/>
  <c r="AJ570" i="3"/>
  <c r="AQ570" i="3"/>
  <c r="AR570" i="3"/>
  <c r="AS570" i="3"/>
  <c r="L571" i="3"/>
  <c r="M571" i="3"/>
  <c r="N571" i="3"/>
  <c r="O571" i="3"/>
  <c r="P571" i="3"/>
  <c r="Q571" i="3"/>
  <c r="R571" i="3"/>
  <c r="S571" i="3"/>
  <c r="T571" i="3"/>
  <c r="U571" i="3"/>
  <c r="V571" i="3"/>
  <c r="W571" i="3"/>
  <c r="X571" i="3"/>
  <c r="Y571" i="3"/>
  <c r="Z571" i="3"/>
  <c r="AA571" i="3"/>
  <c r="AB571" i="3"/>
  <c r="AC571" i="3"/>
  <c r="AD571" i="3"/>
  <c r="AE571" i="3"/>
  <c r="AF571" i="3"/>
  <c r="AG571" i="3"/>
  <c r="AH571" i="3"/>
  <c r="AI571" i="3"/>
  <c r="AJ571" i="3"/>
  <c r="AQ571" i="3"/>
  <c r="AR571" i="3"/>
  <c r="AS571" i="3"/>
  <c r="L572" i="3"/>
  <c r="M572" i="3"/>
  <c r="N572" i="3"/>
  <c r="O572" i="3"/>
  <c r="P572" i="3"/>
  <c r="Q572" i="3"/>
  <c r="R572" i="3"/>
  <c r="S572" i="3"/>
  <c r="T572" i="3"/>
  <c r="U572" i="3"/>
  <c r="V572" i="3"/>
  <c r="W572" i="3"/>
  <c r="X572" i="3"/>
  <c r="Y572" i="3"/>
  <c r="Z572" i="3"/>
  <c r="AA572" i="3"/>
  <c r="AB572" i="3"/>
  <c r="AC572" i="3"/>
  <c r="AD572" i="3"/>
  <c r="AE572" i="3"/>
  <c r="AF572" i="3"/>
  <c r="AG572" i="3"/>
  <c r="AH572" i="3"/>
  <c r="AI572" i="3"/>
  <c r="AJ572" i="3"/>
  <c r="AQ572" i="3"/>
  <c r="AR572" i="3"/>
  <c r="AS572" i="3"/>
  <c r="L573" i="3"/>
  <c r="M573" i="3"/>
  <c r="N573" i="3"/>
  <c r="O573" i="3"/>
  <c r="P573" i="3"/>
  <c r="Q573" i="3"/>
  <c r="R573" i="3"/>
  <c r="S573" i="3"/>
  <c r="T573" i="3"/>
  <c r="U573" i="3"/>
  <c r="V573" i="3"/>
  <c r="W573" i="3"/>
  <c r="X573" i="3"/>
  <c r="Y573" i="3"/>
  <c r="Z573" i="3"/>
  <c r="AA573" i="3"/>
  <c r="AB573" i="3"/>
  <c r="AC573" i="3"/>
  <c r="AD573" i="3"/>
  <c r="AE573" i="3"/>
  <c r="AF573" i="3"/>
  <c r="AG573" i="3"/>
  <c r="AH573" i="3"/>
  <c r="AI573" i="3"/>
  <c r="AJ573" i="3"/>
  <c r="AQ573" i="3"/>
  <c r="AR573" i="3"/>
  <c r="AS573" i="3"/>
  <c r="L574" i="3"/>
  <c r="M574" i="3"/>
  <c r="N574" i="3"/>
  <c r="O574" i="3"/>
  <c r="P574" i="3"/>
  <c r="Q574" i="3"/>
  <c r="R574" i="3"/>
  <c r="S574" i="3"/>
  <c r="T574" i="3"/>
  <c r="U574" i="3"/>
  <c r="V574" i="3"/>
  <c r="W574" i="3"/>
  <c r="X574" i="3"/>
  <c r="Y574" i="3"/>
  <c r="Z574" i="3"/>
  <c r="AA574" i="3"/>
  <c r="AB574" i="3"/>
  <c r="AC574" i="3"/>
  <c r="AD574" i="3"/>
  <c r="AE574" i="3"/>
  <c r="AF574" i="3"/>
  <c r="AG574" i="3"/>
  <c r="AH574" i="3"/>
  <c r="AI574" i="3"/>
  <c r="AJ574" i="3"/>
  <c r="AQ574" i="3"/>
  <c r="AR574" i="3"/>
  <c r="AS574" i="3"/>
  <c r="L575" i="3"/>
  <c r="M575" i="3"/>
  <c r="N575" i="3"/>
  <c r="O575" i="3"/>
  <c r="P575" i="3"/>
  <c r="Q575" i="3"/>
  <c r="R575" i="3"/>
  <c r="S575" i="3"/>
  <c r="T575" i="3"/>
  <c r="U575" i="3"/>
  <c r="V575" i="3"/>
  <c r="W575" i="3"/>
  <c r="X575" i="3"/>
  <c r="Y575" i="3"/>
  <c r="Z575" i="3"/>
  <c r="AA575" i="3"/>
  <c r="AB575" i="3"/>
  <c r="AC575" i="3"/>
  <c r="AD575" i="3"/>
  <c r="AE575" i="3"/>
  <c r="AF575" i="3"/>
  <c r="AG575" i="3"/>
  <c r="AH575" i="3"/>
  <c r="AI575" i="3"/>
  <c r="AJ575" i="3"/>
  <c r="AQ575" i="3"/>
  <c r="AR575" i="3"/>
  <c r="AS575" i="3"/>
  <c r="L576" i="3"/>
  <c r="M576" i="3"/>
  <c r="N576" i="3"/>
  <c r="O576" i="3"/>
  <c r="P576" i="3"/>
  <c r="Q576" i="3"/>
  <c r="R576" i="3"/>
  <c r="S576" i="3"/>
  <c r="T576" i="3"/>
  <c r="U576" i="3"/>
  <c r="V576" i="3"/>
  <c r="W576" i="3"/>
  <c r="X576" i="3"/>
  <c r="Y576" i="3"/>
  <c r="Z576" i="3"/>
  <c r="AA576" i="3"/>
  <c r="AB576" i="3"/>
  <c r="AC576" i="3"/>
  <c r="AD576" i="3"/>
  <c r="AE576" i="3"/>
  <c r="AF576" i="3"/>
  <c r="AG576" i="3"/>
  <c r="AH576" i="3"/>
  <c r="AI576" i="3"/>
  <c r="AJ576" i="3"/>
  <c r="AQ576" i="3"/>
  <c r="AR576" i="3"/>
  <c r="AS576" i="3"/>
  <c r="L577" i="3"/>
  <c r="M577" i="3"/>
  <c r="N577" i="3"/>
  <c r="O577" i="3"/>
  <c r="P577" i="3"/>
  <c r="Q577" i="3"/>
  <c r="R577" i="3"/>
  <c r="S577" i="3"/>
  <c r="T577" i="3"/>
  <c r="U577" i="3"/>
  <c r="V577" i="3"/>
  <c r="W577" i="3"/>
  <c r="X577" i="3"/>
  <c r="Y577" i="3"/>
  <c r="Z577" i="3"/>
  <c r="AA577" i="3"/>
  <c r="AB577" i="3"/>
  <c r="AC577" i="3"/>
  <c r="AD577" i="3"/>
  <c r="AE577" i="3"/>
  <c r="AF577" i="3"/>
  <c r="AG577" i="3"/>
  <c r="AH577" i="3"/>
  <c r="AI577" i="3"/>
  <c r="AJ577" i="3"/>
  <c r="AQ577" i="3"/>
  <c r="AR577" i="3"/>
  <c r="AS577" i="3"/>
  <c r="L578" i="3"/>
  <c r="M578" i="3"/>
  <c r="N578" i="3"/>
  <c r="O578" i="3"/>
  <c r="P578" i="3"/>
  <c r="Q578" i="3"/>
  <c r="R578" i="3"/>
  <c r="S578" i="3"/>
  <c r="T578" i="3"/>
  <c r="U578" i="3"/>
  <c r="V578" i="3"/>
  <c r="W578" i="3"/>
  <c r="X578" i="3"/>
  <c r="Y578" i="3"/>
  <c r="Z578" i="3"/>
  <c r="AA578" i="3"/>
  <c r="AB578" i="3"/>
  <c r="AC578" i="3"/>
  <c r="AD578" i="3"/>
  <c r="AE578" i="3"/>
  <c r="AF578" i="3"/>
  <c r="AG578" i="3"/>
  <c r="AH578" i="3"/>
  <c r="AI578" i="3"/>
  <c r="AJ578" i="3"/>
  <c r="AQ578" i="3"/>
  <c r="AR578" i="3"/>
  <c r="AS578" i="3"/>
  <c r="L579" i="3"/>
  <c r="M579" i="3"/>
  <c r="N579" i="3"/>
  <c r="O579" i="3"/>
  <c r="P579" i="3"/>
  <c r="Q579" i="3"/>
  <c r="R579" i="3"/>
  <c r="S579" i="3"/>
  <c r="T579" i="3"/>
  <c r="U579" i="3"/>
  <c r="V579" i="3"/>
  <c r="W579" i="3"/>
  <c r="X579" i="3"/>
  <c r="Y579" i="3"/>
  <c r="Z579" i="3"/>
  <c r="AA579" i="3"/>
  <c r="AB579" i="3"/>
  <c r="AC579" i="3"/>
  <c r="AD579" i="3"/>
  <c r="AE579" i="3"/>
  <c r="AF579" i="3"/>
  <c r="AG579" i="3"/>
  <c r="AH579" i="3"/>
  <c r="AI579" i="3"/>
  <c r="AJ579" i="3"/>
  <c r="AQ579" i="3"/>
  <c r="AR579" i="3"/>
  <c r="AS579" i="3"/>
  <c r="L580" i="3"/>
  <c r="M580" i="3"/>
  <c r="N580" i="3"/>
  <c r="O580" i="3"/>
  <c r="P580" i="3"/>
  <c r="Q580" i="3"/>
  <c r="R580" i="3"/>
  <c r="S580" i="3"/>
  <c r="T580" i="3"/>
  <c r="U580" i="3"/>
  <c r="V580" i="3"/>
  <c r="W580" i="3"/>
  <c r="X580" i="3"/>
  <c r="Y580" i="3"/>
  <c r="Z580" i="3"/>
  <c r="AA580" i="3"/>
  <c r="AB580" i="3"/>
  <c r="AC580" i="3"/>
  <c r="AD580" i="3"/>
  <c r="AE580" i="3"/>
  <c r="AF580" i="3"/>
  <c r="AG580" i="3"/>
  <c r="AH580" i="3"/>
  <c r="AI580" i="3"/>
  <c r="AJ580" i="3"/>
  <c r="AQ580" i="3"/>
  <c r="AR580" i="3"/>
  <c r="AS580" i="3"/>
  <c r="L581" i="3"/>
  <c r="M581" i="3"/>
  <c r="N581" i="3"/>
  <c r="O581" i="3"/>
  <c r="P581" i="3"/>
  <c r="Q581" i="3"/>
  <c r="R581" i="3"/>
  <c r="S581" i="3"/>
  <c r="T581" i="3"/>
  <c r="U581" i="3"/>
  <c r="V581" i="3"/>
  <c r="W581" i="3"/>
  <c r="X581" i="3"/>
  <c r="Y581" i="3"/>
  <c r="Z581" i="3"/>
  <c r="AA581" i="3"/>
  <c r="AB581" i="3"/>
  <c r="AC581" i="3"/>
  <c r="AD581" i="3"/>
  <c r="AE581" i="3"/>
  <c r="AF581" i="3"/>
  <c r="AG581" i="3"/>
  <c r="AH581" i="3"/>
  <c r="AI581" i="3"/>
  <c r="AJ581" i="3"/>
  <c r="AQ581" i="3"/>
  <c r="AR581" i="3"/>
  <c r="AS581" i="3"/>
  <c r="L582" i="3"/>
  <c r="M582" i="3"/>
  <c r="N582" i="3"/>
  <c r="O582" i="3"/>
  <c r="P582" i="3"/>
  <c r="Q582" i="3"/>
  <c r="R582" i="3"/>
  <c r="S582" i="3"/>
  <c r="T582" i="3"/>
  <c r="U582" i="3"/>
  <c r="V582" i="3"/>
  <c r="W582" i="3"/>
  <c r="X582" i="3"/>
  <c r="Y582" i="3"/>
  <c r="Z582" i="3"/>
  <c r="AA582" i="3"/>
  <c r="AB582" i="3"/>
  <c r="AC582" i="3"/>
  <c r="AD582" i="3"/>
  <c r="AE582" i="3"/>
  <c r="AF582" i="3"/>
  <c r="AG582" i="3"/>
  <c r="AH582" i="3"/>
  <c r="AI582" i="3"/>
  <c r="AJ582" i="3"/>
  <c r="AQ582" i="3"/>
  <c r="AR582" i="3"/>
  <c r="AS582" i="3"/>
  <c r="L583" i="3"/>
  <c r="M583" i="3"/>
  <c r="N583" i="3"/>
  <c r="O583" i="3"/>
  <c r="P583" i="3"/>
  <c r="Q583" i="3"/>
  <c r="R583" i="3"/>
  <c r="S583" i="3"/>
  <c r="T583" i="3"/>
  <c r="U583" i="3"/>
  <c r="V583" i="3"/>
  <c r="W583" i="3"/>
  <c r="X583" i="3"/>
  <c r="Y583" i="3"/>
  <c r="Z583" i="3"/>
  <c r="AA583" i="3"/>
  <c r="AB583" i="3"/>
  <c r="AC583" i="3"/>
  <c r="AD583" i="3"/>
  <c r="AE583" i="3"/>
  <c r="AF583" i="3"/>
  <c r="AG583" i="3"/>
  <c r="AH583" i="3"/>
  <c r="AI583" i="3"/>
  <c r="AJ583" i="3"/>
  <c r="AQ583" i="3"/>
  <c r="AR583" i="3"/>
  <c r="AS583" i="3"/>
  <c r="L584" i="3"/>
  <c r="M584" i="3"/>
  <c r="N584" i="3"/>
  <c r="O584" i="3"/>
  <c r="P584" i="3"/>
  <c r="Q584" i="3"/>
  <c r="R584" i="3"/>
  <c r="S584" i="3"/>
  <c r="T584" i="3"/>
  <c r="U584" i="3"/>
  <c r="V584" i="3"/>
  <c r="W584" i="3"/>
  <c r="X584" i="3"/>
  <c r="Y584" i="3"/>
  <c r="Z584" i="3"/>
  <c r="AA584" i="3"/>
  <c r="AB584" i="3"/>
  <c r="AC584" i="3"/>
  <c r="AD584" i="3"/>
  <c r="AE584" i="3"/>
  <c r="AF584" i="3"/>
  <c r="AG584" i="3"/>
  <c r="AH584" i="3"/>
  <c r="AI584" i="3"/>
  <c r="AJ584" i="3"/>
  <c r="AQ584" i="3"/>
  <c r="AR584" i="3"/>
  <c r="AS584" i="3"/>
  <c r="L585" i="3"/>
  <c r="M585" i="3"/>
  <c r="N585" i="3"/>
  <c r="O585" i="3"/>
  <c r="P585" i="3"/>
  <c r="Q585" i="3"/>
  <c r="R585" i="3"/>
  <c r="S585" i="3"/>
  <c r="T585" i="3"/>
  <c r="U585" i="3"/>
  <c r="V585" i="3"/>
  <c r="W585" i="3"/>
  <c r="X585" i="3"/>
  <c r="Y585" i="3"/>
  <c r="Z585" i="3"/>
  <c r="AA585" i="3"/>
  <c r="AB585" i="3"/>
  <c r="AC585" i="3"/>
  <c r="AD585" i="3"/>
  <c r="AE585" i="3"/>
  <c r="AF585" i="3"/>
  <c r="AG585" i="3"/>
  <c r="AH585" i="3"/>
  <c r="AI585" i="3"/>
  <c r="AJ585" i="3"/>
  <c r="AQ585" i="3"/>
  <c r="AR585" i="3"/>
  <c r="AS585" i="3"/>
  <c r="L586" i="3"/>
  <c r="M586" i="3"/>
  <c r="N586" i="3"/>
  <c r="O586" i="3"/>
  <c r="P586" i="3"/>
  <c r="Q586" i="3"/>
  <c r="R586" i="3"/>
  <c r="S586" i="3"/>
  <c r="T586" i="3"/>
  <c r="U586" i="3"/>
  <c r="V586" i="3"/>
  <c r="W586" i="3"/>
  <c r="X586" i="3"/>
  <c r="Y586" i="3"/>
  <c r="Z586" i="3"/>
  <c r="AA586" i="3"/>
  <c r="AB586" i="3"/>
  <c r="AC586" i="3"/>
  <c r="AD586" i="3"/>
  <c r="AE586" i="3"/>
  <c r="AF586" i="3"/>
  <c r="AG586" i="3"/>
  <c r="AH586" i="3"/>
  <c r="AI586" i="3"/>
  <c r="AJ586" i="3"/>
  <c r="AQ586" i="3"/>
  <c r="AR586" i="3"/>
  <c r="AS586" i="3"/>
  <c r="L587" i="3"/>
  <c r="M587" i="3"/>
  <c r="N587" i="3"/>
  <c r="O587" i="3"/>
  <c r="P587" i="3"/>
  <c r="Q587" i="3"/>
  <c r="R587" i="3"/>
  <c r="S587" i="3"/>
  <c r="T587" i="3"/>
  <c r="U587" i="3"/>
  <c r="V587" i="3"/>
  <c r="W587" i="3"/>
  <c r="X587" i="3"/>
  <c r="Y587" i="3"/>
  <c r="Z587" i="3"/>
  <c r="AA587" i="3"/>
  <c r="AB587" i="3"/>
  <c r="AC587" i="3"/>
  <c r="AD587" i="3"/>
  <c r="AE587" i="3"/>
  <c r="AF587" i="3"/>
  <c r="AG587" i="3"/>
  <c r="AH587" i="3"/>
  <c r="AI587" i="3"/>
  <c r="AJ587" i="3"/>
  <c r="AQ587" i="3"/>
  <c r="AR587" i="3"/>
  <c r="AS587" i="3"/>
  <c r="L588" i="3"/>
  <c r="M588" i="3"/>
  <c r="N588" i="3"/>
  <c r="O588" i="3"/>
  <c r="P588" i="3"/>
  <c r="Q588" i="3"/>
  <c r="R588" i="3"/>
  <c r="S588" i="3"/>
  <c r="T588" i="3"/>
  <c r="U588" i="3"/>
  <c r="V588" i="3"/>
  <c r="W588" i="3"/>
  <c r="X588" i="3"/>
  <c r="Y588" i="3"/>
  <c r="Z588" i="3"/>
  <c r="AA588" i="3"/>
  <c r="AB588" i="3"/>
  <c r="AC588" i="3"/>
  <c r="AD588" i="3"/>
  <c r="AE588" i="3"/>
  <c r="AF588" i="3"/>
  <c r="AG588" i="3"/>
  <c r="AH588" i="3"/>
  <c r="AI588" i="3"/>
  <c r="AJ588" i="3"/>
  <c r="AQ588" i="3"/>
  <c r="AR588" i="3"/>
  <c r="AS588" i="3"/>
  <c r="L589" i="3"/>
  <c r="M589" i="3"/>
  <c r="N589" i="3"/>
  <c r="O589" i="3"/>
  <c r="P589" i="3"/>
  <c r="Q589" i="3"/>
  <c r="R589" i="3"/>
  <c r="S589" i="3"/>
  <c r="T589" i="3"/>
  <c r="U589" i="3"/>
  <c r="V589" i="3"/>
  <c r="W589" i="3"/>
  <c r="X589" i="3"/>
  <c r="Y589" i="3"/>
  <c r="Z589" i="3"/>
  <c r="AA589" i="3"/>
  <c r="AB589" i="3"/>
  <c r="AC589" i="3"/>
  <c r="AD589" i="3"/>
  <c r="AE589" i="3"/>
  <c r="AF589" i="3"/>
  <c r="AG589" i="3"/>
  <c r="AH589" i="3"/>
  <c r="AI589" i="3"/>
  <c r="AJ589" i="3"/>
  <c r="AQ589" i="3"/>
  <c r="AR589" i="3"/>
  <c r="AS589" i="3"/>
  <c r="L590" i="3"/>
  <c r="M590" i="3"/>
  <c r="N590" i="3"/>
  <c r="O590" i="3"/>
  <c r="P590" i="3"/>
  <c r="Q590" i="3"/>
  <c r="R590" i="3"/>
  <c r="S590" i="3"/>
  <c r="T590" i="3"/>
  <c r="U590" i="3"/>
  <c r="V590" i="3"/>
  <c r="W590" i="3"/>
  <c r="X590" i="3"/>
  <c r="Y590" i="3"/>
  <c r="Z590" i="3"/>
  <c r="AA590" i="3"/>
  <c r="AB590" i="3"/>
  <c r="AC590" i="3"/>
  <c r="AD590" i="3"/>
  <c r="AE590" i="3"/>
  <c r="AF590" i="3"/>
  <c r="AG590" i="3"/>
  <c r="AH590" i="3"/>
  <c r="AI590" i="3"/>
  <c r="AJ590" i="3"/>
  <c r="AQ590" i="3"/>
  <c r="AR590" i="3"/>
  <c r="AS590" i="3"/>
  <c r="L591" i="3"/>
  <c r="M591" i="3"/>
  <c r="N591" i="3"/>
  <c r="O591" i="3"/>
  <c r="P591" i="3"/>
  <c r="Q591" i="3"/>
  <c r="R591" i="3"/>
  <c r="S591" i="3"/>
  <c r="T591" i="3"/>
  <c r="U591" i="3"/>
  <c r="V591" i="3"/>
  <c r="W591" i="3"/>
  <c r="X591" i="3"/>
  <c r="Y591" i="3"/>
  <c r="Z591" i="3"/>
  <c r="AA591" i="3"/>
  <c r="AB591" i="3"/>
  <c r="AC591" i="3"/>
  <c r="AD591" i="3"/>
  <c r="AE591" i="3"/>
  <c r="AF591" i="3"/>
  <c r="AG591" i="3"/>
  <c r="AH591" i="3"/>
  <c r="AI591" i="3"/>
  <c r="AJ591" i="3"/>
  <c r="AQ591" i="3"/>
  <c r="AR591" i="3"/>
  <c r="AS591" i="3"/>
  <c r="L592" i="3"/>
  <c r="M592" i="3"/>
  <c r="N592" i="3"/>
  <c r="O592" i="3"/>
  <c r="P592" i="3"/>
  <c r="Q592" i="3"/>
  <c r="R592" i="3"/>
  <c r="S592" i="3"/>
  <c r="T592" i="3"/>
  <c r="U592" i="3"/>
  <c r="V592" i="3"/>
  <c r="W592" i="3"/>
  <c r="X592" i="3"/>
  <c r="Y592" i="3"/>
  <c r="Z592" i="3"/>
  <c r="AA592" i="3"/>
  <c r="AB592" i="3"/>
  <c r="AC592" i="3"/>
  <c r="AD592" i="3"/>
  <c r="AE592" i="3"/>
  <c r="AF592" i="3"/>
  <c r="AG592" i="3"/>
  <c r="AH592" i="3"/>
  <c r="AI592" i="3"/>
  <c r="AJ592" i="3"/>
  <c r="AQ592" i="3"/>
  <c r="AR592" i="3"/>
  <c r="AS592" i="3"/>
  <c r="L593" i="3"/>
  <c r="M593" i="3"/>
  <c r="N593" i="3"/>
  <c r="O593" i="3"/>
  <c r="P593" i="3"/>
  <c r="Q593" i="3"/>
  <c r="R593" i="3"/>
  <c r="S593" i="3"/>
  <c r="T593" i="3"/>
  <c r="U593" i="3"/>
  <c r="V593" i="3"/>
  <c r="W593" i="3"/>
  <c r="X593" i="3"/>
  <c r="Y593" i="3"/>
  <c r="Z593" i="3"/>
  <c r="AA593" i="3"/>
  <c r="AB593" i="3"/>
  <c r="AC593" i="3"/>
  <c r="AD593" i="3"/>
  <c r="AE593" i="3"/>
  <c r="AF593" i="3"/>
  <c r="AG593" i="3"/>
  <c r="AH593" i="3"/>
  <c r="AI593" i="3"/>
  <c r="AJ593" i="3"/>
  <c r="AQ593" i="3"/>
  <c r="AR593" i="3"/>
  <c r="AS593" i="3"/>
  <c r="L594" i="3"/>
  <c r="M594" i="3"/>
  <c r="N594" i="3"/>
  <c r="O594" i="3"/>
  <c r="P594" i="3"/>
  <c r="Q594" i="3"/>
  <c r="R594" i="3"/>
  <c r="S594" i="3"/>
  <c r="T594" i="3"/>
  <c r="U594" i="3"/>
  <c r="V594" i="3"/>
  <c r="W594" i="3"/>
  <c r="X594" i="3"/>
  <c r="Y594" i="3"/>
  <c r="Z594" i="3"/>
  <c r="AA594" i="3"/>
  <c r="AB594" i="3"/>
  <c r="AC594" i="3"/>
  <c r="AD594" i="3"/>
  <c r="AE594" i="3"/>
  <c r="AF594" i="3"/>
  <c r="AG594" i="3"/>
  <c r="AH594" i="3"/>
  <c r="AI594" i="3"/>
  <c r="AJ594" i="3"/>
  <c r="AQ594" i="3"/>
  <c r="AR594" i="3"/>
  <c r="AS594" i="3"/>
  <c r="L595" i="3"/>
  <c r="M595" i="3"/>
  <c r="N595" i="3"/>
  <c r="O595" i="3"/>
  <c r="P595" i="3"/>
  <c r="Q595" i="3"/>
  <c r="R595" i="3"/>
  <c r="S595" i="3"/>
  <c r="T595" i="3"/>
  <c r="U595" i="3"/>
  <c r="V595" i="3"/>
  <c r="W595" i="3"/>
  <c r="X595" i="3"/>
  <c r="Y595" i="3"/>
  <c r="Z595" i="3"/>
  <c r="AA595" i="3"/>
  <c r="AB595" i="3"/>
  <c r="AC595" i="3"/>
  <c r="AD595" i="3"/>
  <c r="AE595" i="3"/>
  <c r="AF595" i="3"/>
  <c r="AG595" i="3"/>
  <c r="AH595" i="3"/>
  <c r="AI595" i="3"/>
  <c r="AJ595" i="3"/>
  <c r="AQ595" i="3"/>
  <c r="AR595" i="3"/>
  <c r="AS595" i="3"/>
  <c r="L596" i="3"/>
  <c r="M596" i="3"/>
  <c r="N596" i="3"/>
  <c r="O596" i="3"/>
  <c r="P596" i="3"/>
  <c r="Q596" i="3"/>
  <c r="R596" i="3"/>
  <c r="S596" i="3"/>
  <c r="T596" i="3"/>
  <c r="U596" i="3"/>
  <c r="V596" i="3"/>
  <c r="W596" i="3"/>
  <c r="X596" i="3"/>
  <c r="Y596" i="3"/>
  <c r="Z596" i="3"/>
  <c r="AA596" i="3"/>
  <c r="AB596" i="3"/>
  <c r="AC596" i="3"/>
  <c r="AD596" i="3"/>
  <c r="AE596" i="3"/>
  <c r="AF596" i="3"/>
  <c r="AG596" i="3"/>
  <c r="AH596" i="3"/>
  <c r="AI596" i="3"/>
  <c r="AJ596" i="3"/>
  <c r="AQ596" i="3"/>
  <c r="AR596" i="3"/>
  <c r="AS596" i="3"/>
  <c r="L597" i="3"/>
  <c r="M597" i="3"/>
  <c r="N597" i="3"/>
  <c r="O597" i="3"/>
  <c r="P597" i="3"/>
  <c r="Q597" i="3"/>
  <c r="R597" i="3"/>
  <c r="S597" i="3"/>
  <c r="T597" i="3"/>
  <c r="U597" i="3"/>
  <c r="V597" i="3"/>
  <c r="W597" i="3"/>
  <c r="X597" i="3"/>
  <c r="Y597" i="3"/>
  <c r="Z597" i="3"/>
  <c r="AA597" i="3"/>
  <c r="AB597" i="3"/>
  <c r="AC597" i="3"/>
  <c r="AD597" i="3"/>
  <c r="AE597" i="3"/>
  <c r="AF597" i="3"/>
  <c r="AG597" i="3"/>
  <c r="AH597" i="3"/>
  <c r="AI597" i="3"/>
  <c r="AJ597" i="3"/>
  <c r="AQ597" i="3"/>
  <c r="AR597" i="3"/>
  <c r="AS597" i="3"/>
  <c r="L598" i="3"/>
  <c r="M598" i="3"/>
  <c r="N598" i="3"/>
  <c r="O598" i="3"/>
  <c r="P598" i="3"/>
  <c r="Q598" i="3"/>
  <c r="R598" i="3"/>
  <c r="S598" i="3"/>
  <c r="T598" i="3"/>
  <c r="U598" i="3"/>
  <c r="V598" i="3"/>
  <c r="W598" i="3"/>
  <c r="X598" i="3"/>
  <c r="Y598" i="3"/>
  <c r="Z598" i="3"/>
  <c r="AA598" i="3"/>
  <c r="AB598" i="3"/>
  <c r="AC598" i="3"/>
  <c r="AD598" i="3"/>
  <c r="AE598" i="3"/>
  <c r="AF598" i="3"/>
  <c r="AG598" i="3"/>
  <c r="AH598" i="3"/>
  <c r="AI598" i="3"/>
  <c r="AJ598" i="3"/>
  <c r="AQ598" i="3"/>
  <c r="AR598" i="3"/>
  <c r="AS598" i="3"/>
  <c r="L599" i="3"/>
  <c r="M599" i="3"/>
  <c r="N599" i="3"/>
  <c r="O599" i="3"/>
  <c r="P599" i="3"/>
  <c r="Q599" i="3"/>
  <c r="R599" i="3"/>
  <c r="S599" i="3"/>
  <c r="T599" i="3"/>
  <c r="U599" i="3"/>
  <c r="V599" i="3"/>
  <c r="W599" i="3"/>
  <c r="X599" i="3"/>
  <c r="Y599" i="3"/>
  <c r="Z599" i="3"/>
  <c r="AA599" i="3"/>
  <c r="AB599" i="3"/>
  <c r="AC599" i="3"/>
  <c r="AD599" i="3"/>
  <c r="AE599" i="3"/>
  <c r="AF599" i="3"/>
  <c r="AG599" i="3"/>
  <c r="AH599" i="3"/>
  <c r="AI599" i="3"/>
  <c r="AJ599" i="3"/>
  <c r="AQ599" i="3"/>
  <c r="AR599" i="3"/>
  <c r="AS599" i="3"/>
  <c r="L600" i="3"/>
  <c r="M600" i="3"/>
  <c r="N600" i="3"/>
  <c r="O600" i="3"/>
  <c r="P600" i="3"/>
  <c r="Q600" i="3"/>
  <c r="R600" i="3"/>
  <c r="S600" i="3"/>
  <c r="T600" i="3"/>
  <c r="U600" i="3"/>
  <c r="V600" i="3"/>
  <c r="W600" i="3"/>
  <c r="X600" i="3"/>
  <c r="Y600" i="3"/>
  <c r="Z600" i="3"/>
  <c r="AA600" i="3"/>
  <c r="AB600" i="3"/>
  <c r="AC600" i="3"/>
  <c r="AD600" i="3"/>
  <c r="AE600" i="3"/>
  <c r="AF600" i="3"/>
  <c r="AG600" i="3"/>
  <c r="AH600" i="3"/>
  <c r="AI600" i="3"/>
  <c r="AJ600" i="3"/>
  <c r="AQ600" i="3"/>
  <c r="AR600" i="3"/>
  <c r="AS600" i="3"/>
  <c r="L601" i="3"/>
  <c r="M601" i="3"/>
  <c r="N601" i="3"/>
  <c r="O601" i="3"/>
  <c r="P601" i="3"/>
  <c r="Q601" i="3"/>
  <c r="R601" i="3"/>
  <c r="S601" i="3"/>
  <c r="T601" i="3"/>
  <c r="U601" i="3"/>
  <c r="V601" i="3"/>
  <c r="W601" i="3"/>
  <c r="X601" i="3"/>
  <c r="Y601" i="3"/>
  <c r="Z601" i="3"/>
  <c r="AA601" i="3"/>
  <c r="AB601" i="3"/>
  <c r="AC601" i="3"/>
  <c r="AD601" i="3"/>
  <c r="AE601" i="3"/>
  <c r="AF601" i="3"/>
  <c r="AG601" i="3"/>
  <c r="AH601" i="3"/>
  <c r="AI601" i="3"/>
  <c r="AJ601" i="3"/>
  <c r="AQ601" i="3"/>
  <c r="AR601" i="3"/>
  <c r="AS601" i="3"/>
  <c r="L602" i="3"/>
  <c r="M602" i="3"/>
  <c r="N602" i="3"/>
  <c r="O602" i="3"/>
  <c r="P602" i="3"/>
  <c r="Q602" i="3"/>
  <c r="R602" i="3"/>
  <c r="S602" i="3"/>
  <c r="T602" i="3"/>
  <c r="U602" i="3"/>
  <c r="V602" i="3"/>
  <c r="W602" i="3"/>
  <c r="X602" i="3"/>
  <c r="Y602" i="3"/>
  <c r="Z602" i="3"/>
  <c r="AA602" i="3"/>
  <c r="AB602" i="3"/>
  <c r="AC602" i="3"/>
  <c r="AD602" i="3"/>
  <c r="AE602" i="3"/>
  <c r="AF602" i="3"/>
  <c r="AG602" i="3"/>
  <c r="AH602" i="3"/>
  <c r="AI602" i="3"/>
  <c r="AJ602" i="3"/>
  <c r="AQ602" i="3"/>
  <c r="AR602" i="3"/>
  <c r="AS602" i="3"/>
  <c r="L603" i="3"/>
  <c r="M603" i="3"/>
  <c r="N603" i="3"/>
  <c r="O603" i="3"/>
  <c r="P603" i="3"/>
  <c r="Q603" i="3"/>
  <c r="R603" i="3"/>
  <c r="S603" i="3"/>
  <c r="T603" i="3"/>
  <c r="U603" i="3"/>
  <c r="V603" i="3"/>
  <c r="W603" i="3"/>
  <c r="X603" i="3"/>
  <c r="Y603" i="3"/>
  <c r="Z603" i="3"/>
  <c r="AA603" i="3"/>
  <c r="AB603" i="3"/>
  <c r="AC603" i="3"/>
  <c r="AD603" i="3"/>
  <c r="AE603" i="3"/>
  <c r="AF603" i="3"/>
  <c r="AG603" i="3"/>
  <c r="AH603" i="3"/>
  <c r="AI603" i="3"/>
  <c r="AJ603" i="3"/>
  <c r="AQ603" i="3"/>
  <c r="AR603" i="3"/>
  <c r="AS603" i="3"/>
  <c r="L604" i="3"/>
  <c r="M604" i="3"/>
  <c r="N604" i="3"/>
  <c r="O604" i="3"/>
  <c r="P604" i="3"/>
  <c r="Q604" i="3"/>
  <c r="R604" i="3"/>
  <c r="S604" i="3"/>
  <c r="T604" i="3"/>
  <c r="U604" i="3"/>
  <c r="V604" i="3"/>
  <c r="W604" i="3"/>
  <c r="X604" i="3"/>
  <c r="Y604" i="3"/>
  <c r="Z604" i="3"/>
  <c r="AA604" i="3"/>
  <c r="AB604" i="3"/>
  <c r="AC604" i="3"/>
  <c r="AD604" i="3"/>
  <c r="AE604" i="3"/>
  <c r="AF604" i="3"/>
  <c r="AG604" i="3"/>
  <c r="AH604" i="3"/>
  <c r="AI604" i="3"/>
  <c r="AJ604" i="3"/>
  <c r="AQ604" i="3"/>
  <c r="AR604" i="3"/>
  <c r="AS604" i="3"/>
  <c r="L605" i="3"/>
  <c r="M605" i="3"/>
  <c r="N605" i="3"/>
  <c r="O605" i="3"/>
  <c r="P605" i="3"/>
  <c r="Q605" i="3"/>
  <c r="R605" i="3"/>
  <c r="S605" i="3"/>
  <c r="T605" i="3"/>
  <c r="U605" i="3"/>
  <c r="V605" i="3"/>
  <c r="W605" i="3"/>
  <c r="X605" i="3"/>
  <c r="Y605" i="3"/>
  <c r="Z605" i="3"/>
  <c r="AA605" i="3"/>
  <c r="AB605" i="3"/>
  <c r="AC605" i="3"/>
  <c r="AD605" i="3"/>
  <c r="AE605" i="3"/>
  <c r="AF605" i="3"/>
  <c r="AG605" i="3"/>
  <c r="AH605" i="3"/>
  <c r="AI605" i="3"/>
  <c r="AJ605" i="3"/>
  <c r="AQ605" i="3"/>
  <c r="AR605" i="3"/>
  <c r="AS605" i="3"/>
  <c r="L606" i="3"/>
  <c r="M606" i="3"/>
  <c r="N606" i="3"/>
  <c r="O606" i="3"/>
  <c r="P606" i="3"/>
  <c r="Q606" i="3"/>
  <c r="R606" i="3"/>
  <c r="S606" i="3"/>
  <c r="T606" i="3"/>
  <c r="U606" i="3"/>
  <c r="V606" i="3"/>
  <c r="W606" i="3"/>
  <c r="X606" i="3"/>
  <c r="Y606" i="3"/>
  <c r="Z606" i="3"/>
  <c r="AA606" i="3"/>
  <c r="AB606" i="3"/>
  <c r="AC606" i="3"/>
  <c r="AD606" i="3"/>
  <c r="AE606" i="3"/>
  <c r="AF606" i="3"/>
  <c r="AG606" i="3"/>
  <c r="AH606" i="3"/>
  <c r="AI606" i="3"/>
  <c r="AJ606" i="3"/>
  <c r="AQ606" i="3"/>
  <c r="AR606" i="3"/>
  <c r="AS606" i="3"/>
  <c r="L607" i="3"/>
  <c r="M607" i="3"/>
  <c r="N607" i="3"/>
  <c r="O607" i="3"/>
  <c r="P607" i="3"/>
  <c r="Q607" i="3"/>
  <c r="R607" i="3"/>
  <c r="S607" i="3"/>
  <c r="T607" i="3"/>
  <c r="U607" i="3"/>
  <c r="V607" i="3"/>
  <c r="W607" i="3"/>
  <c r="X607" i="3"/>
  <c r="Y607" i="3"/>
  <c r="Z607" i="3"/>
  <c r="AA607" i="3"/>
  <c r="AB607" i="3"/>
  <c r="AC607" i="3"/>
  <c r="AD607" i="3"/>
  <c r="AE607" i="3"/>
  <c r="AF607" i="3"/>
  <c r="AG607" i="3"/>
  <c r="AH607" i="3"/>
  <c r="AI607" i="3"/>
  <c r="AJ607" i="3"/>
  <c r="AQ607" i="3"/>
  <c r="AR607" i="3"/>
  <c r="AS607" i="3"/>
  <c r="L608" i="3"/>
  <c r="M608" i="3"/>
  <c r="N608" i="3"/>
  <c r="O608" i="3"/>
  <c r="P608" i="3"/>
  <c r="Q608" i="3"/>
  <c r="R608" i="3"/>
  <c r="S608" i="3"/>
  <c r="T608" i="3"/>
  <c r="U608" i="3"/>
  <c r="V608" i="3"/>
  <c r="W608" i="3"/>
  <c r="X608" i="3"/>
  <c r="Y608" i="3"/>
  <c r="Z608" i="3"/>
  <c r="AA608" i="3"/>
  <c r="AB608" i="3"/>
  <c r="AC608" i="3"/>
  <c r="AD608" i="3"/>
  <c r="AE608" i="3"/>
  <c r="AF608" i="3"/>
  <c r="AG608" i="3"/>
  <c r="AH608" i="3"/>
  <c r="AI608" i="3"/>
  <c r="AJ608" i="3"/>
  <c r="AQ608" i="3"/>
  <c r="AR608" i="3"/>
  <c r="AS608" i="3"/>
  <c r="L609" i="3"/>
  <c r="M609" i="3"/>
  <c r="N609" i="3"/>
  <c r="O609" i="3"/>
  <c r="P609" i="3"/>
  <c r="Q609" i="3"/>
  <c r="R609" i="3"/>
  <c r="S609" i="3"/>
  <c r="T609" i="3"/>
  <c r="U609" i="3"/>
  <c r="V609" i="3"/>
  <c r="W609" i="3"/>
  <c r="X609" i="3"/>
  <c r="Y609" i="3"/>
  <c r="Z609" i="3"/>
  <c r="AA609" i="3"/>
  <c r="AB609" i="3"/>
  <c r="AC609" i="3"/>
  <c r="AD609" i="3"/>
  <c r="AE609" i="3"/>
  <c r="AF609" i="3"/>
  <c r="AG609" i="3"/>
  <c r="AH609" i="3"/>
  <c r="AI609" i="3"/>
  <c r="AJ609" i="3"/>
  <c r="AQ609" i="3"/>
  <c r="AR609" i="3"/>
  <c r="AS609" i="3"/>
  <c r="L610" i="3"/>
  <c r="M610" i="3"/>
  <c r="N610" i="3"/>
  <c r="O610" i="3"/>
  <c r="P610" i="3"/>
  <c r="Q610" i="3"/>
  <c r="R610" i="3"/>
  <c r="S610" i="3"/>
  <c r="T610" i="3"/>
  <c r="U610" i="3"/>
  <c r="V610" i="3"/>
  <c r="W610" i="3"/>
  <c r="X610" i="3"/>
  <c r="Y610" i="3"/>
  <c r="Z610" i="3"/>
  <c r="AA610" i="3"/>
  <c r="AB610" i="3"/>
  <c r="AC610" i="3"/>
  <c r="AD610" i="3"/>
  <c r="AE610" i="3"/>
  <c r="AF610" i="3"/>
  <c r="AG610" i="3"/>
  <c r="AH610" i="3"/>
  <c r="AI610" i="3"/>
  <c r="AJ610" i="3"/>
  <c r="AQ610" i="3"/>
  <c r="AR610" i="3"/>
  <c r="AS610" i="3"/>
  <c r="L611" i="3"/>
  <c r="M611" i="3"/>
  <c r="N611" i="3"/>
  <c r="O611" i="3"/>
  <c r="P611" i="3"/>
  <c r="Q611" i="3"/>
  <c r="R611" i="3"/>
  <c r="S611" i="3"/>
  <c r="T611" i="3"/>
  <c r="U611" i="3"/>
  <c r="V611" i="3"/>
  <c r="W611" i="3"/>
  <c r="X611" i="3"/>
  <c r="Y611" i="3"/>
  <c r="Z611" i="3"/>
  <c r="AA611" i="3"/>
  <c r="AB611" i="3"/>
  <c r="AC611" i="3"/>
  <c r="AD611" i="3"/>
  <c r="AE611" i="3"/>
  <c r="AF611" i="3"/>
  <c r="AG611" i="3"/>
  <c r="AH611" i="3"/>
  <c r="AI611" i="3"/>
  <c r="AJ611" i="3"/>
  <c r="AQ611" i="3"/>
  <c r="AR611" i="3"/>
  <c r="AS611" i="3"/>
  <c r="L612" i="3"/>
  <c r="M612" i="3"/>
  <c r="N612" i="3"/>
  <c r="O612" i="3"/>
  <c r="P612" i="3"/>
  <c r="Q612" i="3"/>
  <c r="R612" i="3"/>
  <c r="S612" i="3"/>
  <c r="T612" i="3"/>
  <c r="U612" i="3"/>
  <c r="V612" i="3"/>
  <c r="W612" i="3"/>
  <c r="X612" i="3"/>
  <c r="Y612" i="3"/>
  <c r="Z612" i="3"/>
  <c r="AA612" i="3"/>
  <c r="AB612" i="3"/>
  <c r="AC612" i="3"/>
  <c r="AD612" i="3"/>
  <c r="AE612" i="3"/>
  <c r="AF612" i="3"/>
  <c r="AG612" i="3"/>
  <c r="AH612" i="3"/>
  <c r="AI612" i="3"/>
  <c r="AJ612" i="3"/>
  <c r="AQ612" i="3"/>
  <c r="AR612" i="3"/>
  <c r="AS612" i="3"/>
  <c r="L613" i="3"/>
  <c r="M613" i="3"/>
  <c r="N613" i="3"/>
  <c r="O613" i="3"/>
  <c r="P613" i="3"/>
  <c r="Q613" i="3"/>
  <c r="R613" i="3"/>
  <c r="S613" i="3"/>
  <c r="T613" i="3"/>
  <c r="U613" i="3"/>
  <c r="V613" i="3"/>
  <c r="W613" i="3"/>
  <c r="X613" i="3"/>
  <c r="Y613" i="3"/>
  <c r="Z613" i="3"/>
  <c r="AA613" i="3"/>
  <c r="AB613" i="3"/>
  <c r="AC613" i="3"/>
  <c r="AD613" i="3"/>
  <c r="AE613" i="3"/>
  <c r="AF613" i="3"/>
  <c r="AG613" i="3"/>
  <c r="AH613" i="3"/>
  <c r="AI613" i="3"/>
  <c r="AJ613" i="3"/>
  <c r="AQ613" i="3"/>
  <c r="AR613" i="3"/>
  <c r="AS613" i="3"/>
  <c r="L614" i="3"/>
  <c r="M614" i="3"/>
  <c r="N614" i="3"/>
  <c r="O614" i="3"/>
  <c r="P614" i="3"/>
  <c r="Q614" i="3"/>
  <c r="R614" i="3"/>
  <c r="S614" i="3"/>
  <c r="T614" i="3"/>
  <c r="U614" i="3"/>
  <c r="V614" i="3"/>
  <c r="W614" i="3"/>
  <c r="X614" i="3"/>
  <c r="Y614" i="3"/>
  <c r="Z614" i="3"/>
  <c r="AA614" i="3"/>
  <c r="AB614" i="3"/>
  <c r="AC614" i="3"/>
  <c r="AD614" i="3"/>
  <c r="AE614" i="3"/>
  <c r="AF614" i="3"/>
  <c r="AG614" i="3"/>
  <c r="AH614" i="3"/>
  <c r="AI614" i="3"/>
  <c r="AJ614" i="3"/>
  <c r="AQ614" i="3"/>
  <c r="AR614" i="3"/>
  <c r="AS614" i="3"/>
  <c r="L615" i="3"/>
  <c r="M615" i="3"/>
  <c r="N615" i="3"/>
  <c r="O615" i="3"/>
  <c r="P615" i="3"/>
  <c r="Q615" i="3"/>
  <c r="R615" i="3"/>
  <c r="S615" i="3"/>
  <c r="T615" i="3"/>
  <c r="U615" i="3"/>
  <c r="V615" i="3"/>
  <c r="W615" i="3"/>
  <c r="X615" i="3"/>
  <c r="Y615" i="3"/>
  <c r="Z615" i="3"/>
  <c r="AA615" i="3"/>
  <c r="AB615" i="3"/>
  <c r="AC615" i="3"/>
  <c r="AD615" i="3"/>
  <c r="AE615" i="3"/>
  <c r="AF615" i="3"/>
  <c r="AG615" i="3"/>
  <c r="AH615" i="3"/>
  <c r="AI615" i="3"/>
  <c r="AJ615" i="3"/>
  <c r="AQ615" i="3"/>
  <c r="AR615" i="3"/>
  <c r="AS615" i="3"/>
  <c r="L616" i="3"/>
  <c r="M616" i="3"/>
  <c r="N616" i="3"/>
  <c r="O616" i="3"/>
  <c r="P616" i="3"/>
  <c r="Q616" i="3"/>
  <c r="R616" i="3"/>
  <c r="S616" i="3"/>
  <c r="T616" i="3"/>
  <c r="U616" i="3"/>
  <c r="V616" i="3"/>
  <c r="W616" i="3"/>
  <c r="X616" i="3"/>
  <c r="Y616" i="3"/>
  <c r="Z616" i="3"/>
  <c r="AA616" i="3"/>
  <c r="AB616" i="3"/>
  <c r="AC616" i="3"/>
  <c r="AD616" i="3"/>
  <c r="AE616" i="3"/>
  <c r="AF616" i="3"/>
  <c r="AG616" i="3"/>
  <c r="AH616" i="3"/>
  <c r="AI616" i="3"/>
  <c r="AJ616" i="3"/>
  <c r="AQ616" i="3"/>
  <c r="AR616" i="3"/>
  <c r="AS616" i="3"/>
  <c r="L617" i="3"/>
  <c r="M617" i="3"/>
  <c r="N617" i="3"/>
  <c r="O617" i="3"/>
  <c r="P617" i="3"/>
  <c r="Q617" i="3"/>
  <c r="R617" i="3"/>
  <c r="S617" i="3"/>
  <c r="T617" i="3"/>
  <c r="U617" i="3"/>
  <c r="V617" i="3"/>
  <c r="W617" i="3"/>
  <c r="X617" i="3"/>
  <c r="Y617" i="3"/>
  <c r="Z617" i="3"/>
  <c r="AA617" i="3"/>
  <c r="AB617" i="3"/>
  <c r="AC617" i="3"/>
  <c r="AD617" i="3"/>
  <c r="AE617" i="3"/>
  <c r="AF617" i="3"/>
  <c r="AG617" i="3"/>
  <c r="AH617" i="3"/>
  <c r="AI617" i="3"/>
  <c r="AJ617" i="3"/>
  <c r="AQ617" i="3"/>
  <c r="AR617" i="3"/>
  <c r="AS617" i="3"/>
  <c r="L618" i="3"/>
  <c r="M618" i="3"/>
  <c r="N618" i="3"/>
  <c r="O618" i="3"/>
  <c r="P618" i="3"/>
  <c r="Q618" i="3"/>
  <c r="R618" i="3"/>
  <c r="S618" i="3"/>
  <c r="T618" i="3"/>
  <c r="U618" i="3"/>
  <c r="V618" i="3"/>
  <c r="W618" i="3"/>
  <c r="X618" i="3"/>
  <c r="Y618" i="3"/>
  <c r="Z618" i="3"/>
  <c r="AA618" i="3"/>
  <c r="AB618" i="3"/>
  <c r="AC618" i="3"/>
  <c r="AD618" i="3"/>
  <c r="AE618" i="3"/>
  <c r="AF618" i="3"/>
  <c r="AG618" i="3"/>
  <c r="AH618" i="3"/>
  <c r="AI618" i="3"/>
  <c r="AJ618" i="3"/>
  <c r="AQ618" i="3"/>
  <c r="AR618" i="3"/>
  <c r="AS618" i="3"/>
  <c r="L619" i="3"/>
  <c r="M619" i="3"/>
  <c r="N619" i="3"/>
  <c r="O619" i="3"/>
  <c r="P619" i="3"/>
  <c r="Q619" i="3"/>
  <c r="R619" i="3"/>
  <c r="S619" i="3"/>
  <c r="T619" i="3"/>
  <c r="U619" i="3"/>
  <c r="V619" i="3"/>
  <c r="W619" i="3"/>
  <c r="X619" i="3"/>
  <c r="Y619" i="3"/>
  <c r="Z619" i="3"/>
  <c r="AA619" i="3"/>
  <c r="AB619" i="3"/>
  <c r="AC619" i="3"/>
  <c r="AD619" i="3"/>
  <c r="AE619" i="3"/>
  <c r="AF619" i="3"/>
  <c r="AG619" i="3"/>
  <c r="AH619" i="3"/>
  <c r="AI619" i="3"/>
  <c r="AJ619" i="3"/>
  <c r="AQ619" i="3"/>
  <c r="AR619" i="3"/>
  <c r="AS619" i="3"/>
  <c r="L620" i="3"/>
  <c r="M620" i="3"/>
  <c r="N620" i="3"/>
  <c r="O620" i="3"/>
  <c r="P620" i="3"/>
  <c r="Q620" i="3"/>
  <c r="R620" i="3"/>
  <c r="S620" i="3"/>
  <c r="T620" i="3"/>
  <c r="U620" i="3"/>
  <c r="V620" i="3"/>
  <c r="W620" i="3"/>
  <c r="X620" i="3"/>
  <c r="Y620" i="3"/>
  <c r="Z620" i="3"/>
  <c r="AA620" i="3"/>
  <c r="AB620" i="3"/>
  <c r="AC620" i="3"/>
  <c r="AD620" i="3"/>
  <c r="AE620" i="3"/>
  <c r="AF620" i="3"/>
  <c r="AG620" i="3"/>
  <c r="AH620" i="3"/>
  <c r="AI620" i="3"/>
  <c r="AJ620" i="3"/>
  <c r="AQ620" i="3"/>
  <c r="AR620" i="3"/>
  <c r="AS620" i="3"/>
  <c r="L621" i="3"/>
  <c r="M621" i="3"/>
  <c r="N621" i="3"/>
  <c r="O621" i="3"/>
  <c r="P621" i="3"/>
  <c r="Q621" i="3"/>
  <c r="R621" i="3"/>
  <c r="S621" i="3"/>
  <c r="T621" i="3"/>
  <c r="U621" i="3"/>
  <c r="V621" i="3"/>
  <c r="W621" i="3"/>
  <c r="X621" i="3"/>
  <c r="Y621" i="3"/>
  <c r="Z621" i="3"/>
  <c r="AA621" i="3"/>
  <c r="AB621" i="3"/>
  <c r="AC621" i="3"/>
  <c r="AD621" i="3"/>
  <c r="AE621" i="3"/>
  <c r="AF621" i="3"/>
  <c r="AG621" i="3"/>
  <c r="AH621" i="3"/>
  <c r="AI621" i="3"/>
  <c r="AJ621" i="3"/>
  <c r="AQ621" i="3"/>
  <c r="AR621" i="3"/>
  <c r="AS621" i="3"/>
  <c r="L622" i="3"/>
  <c r="M622" i="3"/>
  <c r="N622" i="3"/>
  <c r="O622" i="3"/>
  <c r="P622" i="3"/>
  <c r="Q622" i="3"/>
  <c r="R622" i="3"/>
  <c r="S622" i="3"/>
  <c r="T622" i="3"/>
  <c r="U622" i="3"/>
  <c r="V622" i="3"/>
  <c r="W622" i="3"/>
  <c r="X622" i="3"/>
  <c r="Y622" i="3"/>
  <c r="Z622" i="3"/>
  <c r="AA622" i="3"/>
  <c r="AB622" i="3"/>
  <c r="AC622" i="3"/>
  <c r="AD622" i="3"/>
  <c r="AE622" i="3"/>
  <c r="AF622" i="3"/>
  <c r="AG622" i="3"/>
  <c r="AH622" i="3"/>
  <c r="AI622" i="3"/>
  <c r="AJ622" i="3"/>
  <c r="AQ622" i="3"/>
  <c r="AR622" i="3"/>
  <c r="AS622" i="3"/>
  <c r="L623" i="3"/>
  <c r="M623" i="3"/>
  <c r="N623" i="3"/>
  <c r="O623" i="3"/>
  <c r="P623" i="3"/>
  <c r="Q623" i="3"/>
  <c r="R623" i="3"/>
  <c r="S623" i="3"/>
  <c r="T623" i="3"/>
  <c r="U623" i="3"/>
  <c r="V623" i="3"/>
  <c r="W623" i="3"/>
  <c r="X623" i="3"/>
  <c r="Y623" i="3"/>
  <c r="Z623" i="3"/>
  <c r="AA623" i="3"/>
  <c r="AB623" i="3"/>
  <c r="AC623" i="3"/>
  <c r="AD623" i="3"/>
  <c r="AE623" i="3"/>
  <c r="AF623" i="3"/>
  <c r="AG623" i="3"/>
  <c r="AH623" i="3"/>
  <c r="AI623" i="3"/>
  <c r="AJ623" i="3"/>
  <c r="AQ623" i="3"/>
  <c r="AR623" i="3"/>
  <c r="AS623" i="3"/>
  <c r="L624" i="3"/>
  <c r="M624" i="3"/>
  <c r="N624" i="3"/>
  <c r="O624" i="3"/>
  <c r="P624" i="3"/>
  <c r="Q624" i="3"/>
  <c r="R624" i="3"/>
  <c r="S624" i="3"/>
  <c r="T624" i="3"/>
  <c r="U624" i="3"/>
  <c r="V624" i="3"/>
  <c r="W624" i="3"/>
  <c r="X624" i="3"/>
  <c r="Y624" i="3"/>
  <c r="Z624" i="3"/>
  <c r="AA624" i="3"/>
  <c r="AB624" i="3"/>
  <c r="AC624" i="3"/>
  <c r="AD624" i="3"/>
  <c r="AE624" i="3"/>
  <c r="AF624" i="3"/>
  <c r="AG624" i="3"/>
  <c r="AH624" i="3"/>
  <c r="AI624" i="3"/>
  <c r="AJ624" i="3"/>
  <c r="AQ624" i="3"/>
  <c r="AR624" i="3"/>
  <c r="AS624" i="3"/>
  <c r="L625" i="3"/>
  <c r="M625" i="3"/>
  <c r="N625" i="3"/>
  <c r="O625" i="3"/>
  <c r="P625" i="3"/>
  <c r="Q625" i="3"/>
  <c r="R625" i="3"/>
  <c r="S625" i="3"/>
  <c r="T625" i="3"/>
  <c r="U625" i="3"/>
  <c r="V625" i="3"/>
  <c r="W625" i="3"/>
  <c r="X625" i="3"/>
  <c r="Y625" i="3"/>
  <c r="Z625" i="3"/>
  <c r="AA625" i="3"/>
  <c r="AB625" i="3"/>
  <c r="AC625" i="3"/>
  <c r="AD625" i="3"/>
  <c r="AE625" i="3"/>
  <c r="AF625" i="3"/>
  <c r="AG625" i="3"/>
  <c r="AH625" i="3"/>
  <c r="AI625" i="3"/>
  <c r="AJ625" i="3"/>
  <c r="AQ625" i="3"/>
  <c r="AR625" i="3"/>
  <c r="AS625" i="3"/>
  <c r="L626" i="3"/>
  <c r="M626" i="3"/>
  <c r="N626" i="3"/>
  <c r="O626" i="3"/>
  <c r="P626" i="3"/>
  <c r="Q626" i="3"/>
  <c r="R626" i="3"/>
  <c r="S626" i="3"/>
  <c r="T626" i="3"/>
  <c r="U626" i="3"/>
  <c r="V626" i="3"/>
  <c r="W626" i="3"/>
  <c r="X626" i="3"/>
  <c r="Y626" i="3"/>
  <c r="Z626" i="3"/>
  <c r="AA626" i="3"/>
  <c r="AB626" i="3"/>
  <c r="AC626" i="3"/>
  <c r="AD626" i="3"/>
  <c r="AE626" i="3"/>
  <c r="AF626" i="3"/>
  <c r="AG626" i="3"/>
  <c r="AH626" i="3"/>
  <c r="AI626" i="3"/>
  <c r="AJ626" i="3"/>
  <c r="AQ626" i="3"/>
  <c r="AR626" i="3"/>
  <c r="AS626" i="3"/>
  <c r="L627" i="3"/>
  <c r="M627" i="3"/>
  <c r="N627" i="3"/>
  <c r="O627" i="3"/>
  <c r="P627" i="3"/>
  <c r="Q627" i="3"/>
  <c r="R627" i="3"/>
  <c r="S627" i="3"/>
  <c r="T627" i="3"/>
  <c r="U627" i="3"/>
  <c r="V627" i="3"/>
  <c r="W627" i="3"/>
  <c r="X627" i="3"/>
  <c r="Y627" i="3"/>
  <c r="Z627" i="3"/>
  <c r="AA627" i="3"/>
  <c r="AB627" i="3"/>
  <c r="AC627" i="3"/>
  <c r="AD627" i="3"/>
  <c r="AE627" i="3"/>
  <c r="AF627" i="3"/>
  <c r="AG627" i="3"/>
  <c r="AH627" i="3"/>
  <c r="AI627" i="3"/>
  <c r="AJ627" i="3"/>
  <c r="AQ627" i="3"/>
  <c r="AR627" i="3"/>
  <c r="AS627" i="3"/>
  <c r="L628" i="3"/>
  <c r="M628" i="3"/>
  <c r="N628" i="3"/>
  <c r="O628" i="3"/>
  <c r="P628" i="3"/>
  <c r="Q628" i="3"/>
  <c r="R628" i="3"/>
  <c r="S628" i="3"/>
  <c r="T628" i="3"/>
  <c r="U628" i="3"/>
  <c r="V628" i="3"/>
  <c r="W628" i="3"/>
  <c r="X628" i="3"/>
  <c r="Y628" i="3"/>
  <c r="Z628" i="3"/>
  <c r="AA628" i="3"/>
  <c r="AB628" i="3"/>
  <c r="AC628" i="3"/>
  <c r="AD628" i="3"/>
  <c r="AE628" i="3"/>
  <c r="AF628" i="3"/>
  <c r="AG628" i="3"/>
  <c r="AH628" i="3"/>
  <c r="AI628" i="3"/>
  <c r="AJ628" i="3"/>
  <c r="AQ628" i="3"/>
  <c r="AR628" i="3"/>
  <c r="AS628" i="3"/>
  <c r="L629" i="3"/>
  <c r="M629" i="3"/>
  <c r="N629" i="3"/>
  <c r="O629" i="3"/>
  <c r="P629" i="3"/>
  <c r="Q629" i="3"/>
  <c r="R629" i="3"/>
  <c r="S629" i="3"/>
  <c r="T629" i="3"/>
  <c r="U629" i="3"/>
  <c r="V629" i="3"/>
  <c r="W629" i="3"/>
  <c r="X629" i="3"/>
  <c r="Y629" i="3"/>
  <c r="Z629" i="3"/>
  <c r="AA629" i="3"/>
  <c r="AB629" i="3"/>
  <c r="AC629" i="3"/>
  <c r="AD629" i="3"/>
  <c r="AE629" i="3"/>
  <c r="AF629" i="3"/>
  <c r="AG629" i="3"/>
  <c r="AH629" i="3"/>
  <c r="AI629" i="3"/>
  <c r="AJ629" i="3"/>
  <c r="AQ629" i="3"/>
  <c r="AR629" i="3"/>
  <c r="AS629" i="3"/>
  <c r="L630" i="3"/>
  <c r="M630" i="3"/>
  <c r="N630" i="3"/>
  <c r="O630" i="3"/>
  <c r="P630" i="3"/>
  <c r="Q630" i="3"/>
  <c r="R630" i="3"/>
  <c r="S630" i="3"/>
  <c r="T630" i="3"/>
  <c r="U630" i="3"/>
  <c r="V630" i="3"/>
  <c r="W630" i="3"/>
  <c r="X630" i="3"/>
  <c r="Y630" i="3"/>
  <c r="Z630" i="3"/>
  <c r="AA630" i="3"/>
  <c r="AB630" i="3"/>
  <c r="AC630" i="3"/>
  <c r="AD630" i="3"/>
  <c r="AE630" i="3"/>
  <c r="AF630" i="3"/>
  <c r="AG630" i="3"/>
  <c r="AH630" i="3"/>
  <c r="AI630" i="3"/>
  <c r="AJ630" i="3"/>
  <c r="AQ630" i="3"/>
  <c r="AR630" i="3"/>
  <c r="AS630" i="3"/>
  <c r="L631" i="3"/>
  <c r="M631" i="3"/>
  <c r="N631" i="3"/>
  <c r="O631" i="3"/>
  <c r="P631" i="3"/>
  <c r="Q631" i="3"/>
  <c r="R631" i="3"/>
  <c r="S631" i="3"/>
  <c r="T631" i="3"/>
  <c r="U631" i="3"/>
  <c r="V631" i="3"/>
  <c r="W631" i="3"/>
  <c r="X631" i="3"/>
  <c r="Y631" i="3"/>
  <c r="Z631" i="3"/>
  <c r="AA631" i="3"/>
  <c r="AB631" i="3"/>
  <c r="AC631" i="3"/>
  <c r="AD631" i="3"/>
  <c r="AE631" i="3"/>
  <c r="AF631" i="3"/>
  <c r="AG631" i="3"/>
  <c r="AH631" i="3"/>
  <c r="AI631" i="3"/>
  <c r="AJ631" i="3"/>
  <c r="AQ631" i="3"/>
  <c r="AR631" i="3"/>
  <c r="AS631" i="3"/>
  <c r="L632" i="3"/>
  <c r="M632" i="3"/>
  <c r="N632" i="3"/>
  <c r="O632" i="3"/>
  <c r="P632" i="3"/>
  <c r="Q632" i="3"/>
  <c r="R632" i="3"/>
  <c r="S632" i="3"/>
  <c r="T632" i="3"/>
  <c r="U632" i="3"/>
  <c r="V632" i="3"/>
  <c r="W632" i="3"/>
  <c r="X632" i="3"/>
  <c r="Y632" i="3"/>
  <c r="Z632" i="3"/>
  <c r="AA632" i="3"/>
  <c r="AB632" i="3"/>
  <c r="AC632" i="3"/>
  <c r="AD632" i="3"/>
  <c r="AE632" i="3"/>
  <c r="AF632" i="3"/>
  <c r="AG632" i="3"/>
  <c r="AH632" i="3"/>
  <c r="AI632" i="3"/>
  <c r="AJ632" i="3"/>
  <c r="AQ632" i="3"/>
  <c r="AR632" i="3"/>
  <c r="AS632" i="3"/>
  <c r="L633" i="3"/>
  <c r="M633" i="3"/>
  <c r="N633" i="3"/>
  <c r="O633" i="3"/>
  <c r="P633" i="3"/>
  <c r="Q633" i="3"/>
  <c r="R633" i="3"/>
  <c r="S633" i="3"/>
  <c r="T633" i="3"/>
  <c r="U633" i="3"/>
  <c r="V633" i="3"/>
  <c r="W633" i="3"/>
  <c r="X633" i="3"/>
  <c r="Y633" i="3"/>
  <c r="Z633" i="3"/>
  <c r="AA633" i="3"/>
  <c r="AB633" i="3"/>
  <c r="AC633" i="3"/>
  <c r="AD633" i="3"/>
  <c r="AE633" i="3"/>
  <c r="AF633" i="3"/>
  <c r="AG633" i="3"/>
  <c r="AH633" i="3"/>
  <c r="AI633" i="3"/>
  <c r="AJ633" i="3"/>
  <c r="AQ633" i="3"/>
  <c r="AR633" i="3"/>
  <c r="AS633" i="3"/>
  <c r="L634" i="3"/>
  <c r="M634" i="3"/>
  <c r="N634" i="3"/>
  <c r="O634" i="3"/>
  <c r="P634" i="3"/>
  <c r="Q634" i="3"/>
  <c r="R634" i="3"/>
  <c r="S634" i="3"/>
  <c r="T634" i="3"/>
  <c r="U634" i="3"/>
  <c r="V634" i="3"/>
  <c r="W634" i="3"/>
  <c r="X634" i="3"/>
  <c r="Y634" i="3"/>
  <c r="Z634" i="3"/>
  <c r="AA634" i="3"/>
  <c r="AB634" i="3"/>
  <c r="AC634" i="3"/>
  <c r="AD634" i="3"/>
  <c r="AE634" i="3"/>
  <c r="AF634" i="3"/>
  <c r="AG634" i="3"/>
  <c r="AH634" i="3"/>
  <c r="AI634" i="3"/>
  <c r="AJ634" i="3"/>
  <c r="AQ634" i="3"/>
  <c r="AR634" i="3"/>
  <c r="AS634" i="3"/>
  <c r="L635" i="3"/>
  <c r="M635" i="3"/>
  <c r="N635" i="3"/>
  <c r="O635" i="3"/>
  <c r="P635" i="3"/>
  <c r="Q635" i="3"/>
  <c r="R635" i="3"/>
  <c r="S635" i="3"/>
  <c r="T635" i="3"/>
  <c r="U635" i="3"/>
  <c r="V635" i="3"/>
  <c r="W635" i="3"/>
  <c r="X635" i="3"/>
  <c r="Y635" i="3"/>
  <c r="Z635" i="3"/>
  <c r="AA635" i="3"/>
  <c r="AB635" i="3"/>
  <c r="AC635" i="3"/>
  <c r="AD635" i="3"/>
  <c r="AE635" i="3"/>
  <c r="AF635" i="3"/>
  <c r="AG635" i="3"/>
  <c r="AH635" i="3"/>
  <c r="AI635" i="3"/>
  <c r="AJ635" i="3"/>
  <c r="AQ635" i="3"/>
  <c r="AR635" i="3"/>
  <c r="AS635" i="3"/>
  <c r="L636" i="3"/>
  <c r="M636" i="3"/>
  <c r="N636" i="3"/>
  <c r="O636" i="3"/>
  <c r="P636" i="3"/>
  <c r="Q636" i="3"/>
  <c r="R636" i="3"/>
  <c r="S636" i="3"/>
  <c r="T636" i="3"/>
  <c r="U636" i="3"/>
  <c r="V636" i="3"/>
  <c r="W636" i="3"/>
  <c r="X636" i="3"/>
  <c r="Y636" i="3"/>
  <c r="Z636" i="3"/>
  <c r="AA636" i="3"/>
  <c r="AB636" i="3"/>
  <c r="AC636" i="3"/>
  <c r="AD636" i="3"/>
  <c r="AE636" i="3"/>
  <c r="AF636" i="3"/>
  <c r="AG636" i="3"/>
  <c r="AH636" i="3"/>
  <c r="AI636" i="3"/>
  <c r="AJ636" i="3"/>
  <c r="AQ636" i="3"/>
  <c r="AR636" i="3"/>
  <c r="AS636" i="3"/>
  <c r="L637" i="3"/>
  <c r="M637" i="3"/>
  <c r="N637" i="3"/>
  <c r="O637" i="3"/>
  <c r="P637" i="3"/>
  <c r="Q637" i="3"/>
  <c r="R637" i="3"/>
  <c r="S637" i="3"/>
  <c r="T637" i="3"/>
  <c r="U637" i="3"/>
  <c r="V637" i="3"/>
  <c r="W637" i="3"/>
  <c r="X637" i="3"/>
  <c r="Y637" i="3"/>
  <c r="Z637" i="3"/>
  <c r="AA637" i="3"/>
  <c r="AB637" i="3"/>
  <c r="AC637" i="3"/>
  <c r="AD637" i="3"/>
  <c r="AE637" i="3"/>
  <c r="AF637" i="3"/>
  <c r="AG637" i="3"/>
  <c r="AH637" i="3"/>
  <c r="AI637" i="3"/>
  <c r="AJ637" i="3"/>
  <c r="AQ637" i="3"/>
  <c r="AR637" i="3"/>
  <c r="AS637" i="3"/>
  <c r="L638" i="3"/>
  <c r="M638" i="3"/>
  <c r="N638" i="3"/>
  <c r="O638" i="3"/>
  <c r="P638" i="3"/>
  <c r="Q638" i="3"/>
  <c r="R638" i="3"/>
  <c r="S638" i="3"/>
  <c r="T638" i="3"/>
  <c r="U638" i="3"/>
  <c r="V638" i="3"/>
  <c r="W638" i="3"/>
  <c r="X638" i="3"/>
  <c r="Y638" i="3"/>
  <c r="Z638" i="3"/>
  <c r="AA638" i="3"/>
  <c r="AB638" i="3"/>
  <c r="AC638" i="3"/>
  <c r="AD638" i="3"/>
  <c r="AE638" i="3"/>
  <c r="AF638" i="3"/>
  <c r="AG638" i="3"/>
  <c r="AH638" i="3"/>
  <c r="AI638" i="3"/>
  <c r="AJ638" i="3"/>
  <c r="AQ638" i="3"/>
  <c r="AR638" i="3"/>
  <c r="AS638" i="3"/>
  <c r="L639" i="3"/>
  <c r="M639" i="3"/>
  <c r="N639" i="3"/>
  <c r="O639" i="3"/>
  <c r="P639" i="3"/>
  <c r="Q639" i="3"/>
  <c r="R639" i="3"/>
  <c r="S639" i="3"/>
  <c r="T639" i="3"/>
  <c r="U639" i="3"/>
  <c r="V639" i="3"/>
  <c r="W639" i="3"/>
  <c r="X639" i="3"/>
  <c r="Y639" i="3"/>
  <c r="Z639" i="3"/>
  <c r="AA639" i="3"/>
  <c r="AB639" i="3"/>
  <c r="AC639" i="3"/>
  <c r="AD639" i="3"/>
  <c r="AE639" i="3"/>
  <c r="AF639" i="3"/>
  <c r="AG639" i="3"/>
  <c r="AH639" i="3"/>
  <c r="AI639" i="3"/>
  <c r="AJ639" i="3"/>
  <c r="AQ639" i="3"/>
  <c r="AR639" i="3"/>
  <c r="AS639" i="3"/>
  <c r="L640" i="3"/>
  <c r="M640" i="3"/>
  <c r="N640" i="3"/>
  <c r="O640" i="3"/>
  <c r="P640" i="3"/>
  <c r="Q640" i="3"/>
  <c r="R640" i="3"/>
  <c r="S640" i="3"/>
  <c r="T640" i="3"/>
  <c r="U640" i="3"/>
  <c r="V640" i="3"/>
  <c r="W640" i="3"/>
  <c r="X640" i="3"/>
  <c r="Y640" i="3"/>
  <c r="Z640" i="3"/>
  <c r="AA640" i="3"/>
  <c r="AB640" i="3"/>
  <c r="AC640" i="3"/>
  <c r="AD640" i="3"/>
  <c r="AE640" i="3"/>
  <c r="AF640" i="3"/>
  <c r="AG640" i="3"/>
  <c r="AH640" i="3"/>
  <c r="AI640" i="3"/>
  <c r="AJ640" i="3"/>
  <c r="AQ640" i="3"/>
  <c r="AR640" i="3"/>
  <c r="AS640" i="3"/>
  <c r="L641" i="3"/>
  <c r="M641" i="3"/>
  <c r="N641" i="3"/>
  <c r="O641" i="3"/>
  <c r="P641" i="3"/>
  <c r="Q641" i="3"/>
  <c r="R641" i="3"/>
  <c r="S641" i="3"/>
  <c r="T641" i="3"/>
  <c r="U641" i="3"/>
  <c r="V641" i="3"/>
  <c r="W641" i="3"/>
  <c r="X641" i="3"/>
  <c r="Y641" i="3"/>
  <c r="Z641" i="3"/>
  <c r="AA641" i="3"/>
  <c r="AB641" i="3"/>
  <c r="AC641" i="3"/>
  <c r="AD641" i="3"/>
  <c r="AE641" i="3"/>
  <c r="AF641" i="3"/>
  <c r="AG641" i="3"/>
  <c r="AH641" i="3"/>
  <c r="AI641" i="3"/>
  <c r="AJ641" i="3"/>
  <c r="AQ641" i="3"/>
  <c r="AR641" i="3"/>
  <c r="AS641" i="3"/>
  <c r="L642" i="3"/>
  <c r="M642" i="3"/>
  <c r="N642" i="3"/>
  <c r="O642" i="3"/>
  <c r="P642" i="3"/>
  <c r="Q642" i="3"/>
  <c r="R642" i="3"/>
  <c r="S642" i="3"/>
  <c r="T642" i="3"/>
  <c r="U642" i="3"/>
  <c r="V642" i="3"/>
  <c r="W642" i="3"/>
  <c r="X642" i="3"/>
  <c r="Y642" i="3"/>
  <c r="Z642" i="3"/>
  <c r="AA642" i="3"/>
  <c r="AB642" i="3"/>
  <c r="AC642" i="3"/>
  <c r="AD642" i="3"/>
  <c r="AE642" i="3"/>
  <c r="AF642" i="3"/>
  <c r="AG642" i="3"/>
  <c r="AH642" i="3"/>
  <c r="AI642" i="3"/>
  <c r="AJ642" i="3"/>
  <c r="AQ642" i="3"/>
  <c r="AR642" i="3"/>
  <c r="AS642" i="3"/>
  <c r="L643" i="3"/>
  <c r="M643" i="3"/>
  <c r="N643" i="3"/>
  <c r="O643" i="3"/>
  <c r="P643" i="3"/>
  <c r="Q643" i="3"/>
  <c r="R643" i="3"/>
  <c r="S643" i="3"/>
  <c r="T643" i="3"/>
  <c r="U643" i="3"/>
  <c r="V643" i="3"/>
  <c r="W643" i="3"/>
  <c r="X643" i="3"/>
  <c r="Y643" i="3"/>
  <c r="Z643" i="3"/>
  <c r="AA643" i="3"/>
  <c r="AB643" i="3"/>
  <c r="AC643" i="3"/>
  <c r="AD643" i="3"/>
  <c r="AE643" i="3"/>
  <c r="AF643" i="3"/>
  <c r="AG643" i="3"/>
  <c r="AH643" i="3"/>
  <c r="AI643" i="3"/>
  <c r="AJ643" i="3"/>
  <c r="AQ643" i="3"/>
  <c r="AR643" i="3"/>
  <c r="AS643" i="3"/>
  <c r="L644" i="3"/>
  <c r="M644" i="3"/>
  <c r="N644" i="3"/>
  <c r="O644" i="3"/>
  <c r="P644" i="3"/>
  <c r="Q644" i="3"/>
  <c r="R644" i="3"/>
  <c r="S644" i="3"/>
  <c r="T644" i="3"/>
  <c r="U644" i="3"/>
  <c r="V644" i="3"/>
  <c r="W644" i="3"/>
  <c r="X644" i="3"/>
  <c r="Y644" i="3"/>
  <c r="Z644" i="3"/>
  <c r="AA644" i="3"/>
  <c r="AB644" i="3"/>
  <c r="AC644" i="3"/>
  <c r="AD644" i="3"/>
  <c r="AE644" i="3"/>
  <c r="AF644" i="3"/>
  <c r="AG644" i="3"/>
  <c r="AH644" i="3"/>
  <c r="AI644" i="3"/>
  <c r="AJ644" i="3"/>
  <c r="AQ644" i="3"/>
  <c r="AR644" i="3"/>
  <c r="AS644" i="3"/>
  <c r="L645" i="3"/>
  <c r="M645" i="3"/>
  <c r="N645" i="3"/>
  <c r="O645" i="3"/>
  <c r="P645" i="3"/>
  <c r="Q645" i="3"/>
  <c r="R645" i="3"/>
  <c r="S645" i="3"/>
  <c r="T645" i="3"/>
  <c r="U645" i="3"/>
  <c r="V645" i="3"/>
  <c r="W645" i="3"/>
  <c r="X645" i="3"/>
  <c r="Y645" i="3"/>
  <c r="Z645" i="3"/>
  <c r="AA645" i="3"/>
  <c r="AB645" i="3"/>
  <c r="AC645" i="3"/>
  <c r="AD645" i="3"/>
  <c r="AE645" i="3"/>
  <c r="AF645" i="3"/>
  <c r="AG645" i="3"/>
  <c r="AH645" i="3"/>
  <c r="AI645" i="3"/>
  <c r="AJ645" i="3"/>
  <c r="AQ645" i="3"/>
  <c r="AR645" i="3"/>
  <c r="AS645" i="3"/>
  <c r="L646" i="3"/>
  <c r="M646" i="3"/>
  <c r="N646" i="3"/>
  <c r="O646" i="3"/>
  <c r="P646" i="3"/>
  <c r="Q646" i="3"/>
  <c r="R646" i="3"/>
  <c r="S646" i="3"/>
  <c r="T646" i="3"/>
  <c r="U646" i="3"/>
  <c r="V646" i="3"/>
  <c r="W646" i="3"/>
  <c r="X646" i="3"/>
  <c r="Y646" i="3"/>
  <c r="Z646" i="3"/>
  <c r="AA646" i="3"/>
  <c r="AB646" i="3"/>
  <c r="AC646" i="3"/>
  <c r="AD646" i="3"/>
  <c r="AE646" i="3"/>
  <c r="AF646" i="3"/>
  <c r="AG646" i="3"/>
  <c r="AH646" i="3"/>
  <c r="AI646" i="3"/>
  <c r="AJ646" i="3"/>
  <c r="AQ646" i="3"/>
  <c r="AR646" i="3"/>
  <c r="AS646" i="3"/>
  <c r="L647" i="3"/>
  <c r="M647" i="3"/>
  <c r="N647" i="3"/>
  <c r="O647" i="3"/>
  <c r="P647" i="3"/>
  <c r="Q647" i="3"/>
  <c r="R647" i="3"/>
  <c r="S647" i="3"/>
  <c r="T647" i="3"/>
  <c r="U647" i="3"/>
  <c r="V647" i="3"/>
  <c r="W647" i="3"/>
  <c r="X647" i="3"/>
  <c r="Y647" i="3"/>
  <c r="Z647" i="3"/>
  <c r="AA647" i="3"/>
  <c r="AB647" i="3"/>
  <c r="AC647" i="3"/>
  <c r="AD647" i="3"/>
  <c r="AE647" i="3"/>
  <c r="AF647" i="3"/>
  <c r="AG647" i="3"/>
  <c r="AH647" i="3"/>
  <c r="AI647" i="3"/>
  <c r="AJ647" i="3"/>
  <c r="AQ647" i="3"/>
  <c r="AR647" i="3"/>
  <c r="AS647" i="3"/>
  <c r="L648" i="3"/>
  <c r="M648" i="3"/>
  <c r="N648" i="3"/>
  <c r="O648" i="3"/>
  <c r="P648" i="3"/>
  <c r="Q648" i="3"/>
  <c r="R648" i="3"/>
  <c r="S648" i="3"/>
  <c r="T648" i="3"/>
  <c r="U648" i="3"/>
  <c r="V648" i="3"/>
  <c r="W648" i="3"/>
  <c r="X648" i="3"/>
  <c r="Y648" i="3"/>
  <c r="Z648" i="3"/>
  <c r="AA648" i="3"/>
  <c r="AB648" i="3"/>
  <c r="AC648" i="3"/>
  <c r="AD648" i="3"/>
  <c r="AE648" i="3"/>
  <c r="AF648" i="3"/>
  <c r="AG648" i="3"/>
  <c r="AH648" i="3"/>
  <c r="AI648" i="3"/>
  <c r="AJ648" i="3"/>
  <c r="AQ648" i="3"/>
  <c r="AR648" i="3"/>
  <c r="AS648" i="3"/>
  <c r="L649" i="3"/>
  <c r="M649" i="3"/>
  <c r="N649" i="3"/>
  <c r="O649" i="3"/>
  <c r="P649" i="3"/>
  <c r="Q649" i="3"/>
  <c r="R649" i="3"/>
  <c r="S649" i="3"/>
  <c r="T649" i="3"/>
  <c r="U649" i="3"/>
  <c r="V649" i="3"/>
  <c r="W649" i="3"/>
  <c r="X649" i="3"/>
  <c r="Y649" i="3"/>
  <c r="Z649" i="3"/>
  <c r="AA649" i="3"/>
  <c r="AB649" i="3"/>
  <c r="AC649" i="3"/>
  <c r="AD649" i="3"/>
  <c r="AE649" i="3"/>
  <c r="AF649" i="3"/>
  <c r="AG649" i="3"/>
  <c r="AH649" i="3"/>
  <c r="AI649" i="3"/>
  <c r="AJ649" i="3"/>
  <c r="AQ649" i="3"/>
  <c r="AR649" i="3"/>
  <c r="AS649" i="3"/>
  <c r="L650" i="3"/>
  <c r="M650" i="3"/>
  <c r="N650" i="3"/>
  <c r="O650" i="3"/>
  <c r="P650" i="3"/>
  <c r="Q650" i="3"/>
  <c r="R650" i="3"/>
  <c r="S650" i="3"/>
  <c r="T650" i="3"/>
  <c r="U650" i="3"/>
  <c r="V650" i="3"/>
  <c r="W650" i="3"/>
  <c r="X650" i="3"/>
  <c r="Y650" i="3"/>
  <c r="Z650" i="3"/>
  <c r="AA650" i="3"/>
  <c r="AB650" i="3"/>
  <c r="AC650" i="3"/>
  <c r="AD650" i="3"/>
  <c r="AE650" i="3"/>
  <c r="AF650" i="3"/>
  <c r="AG650" i="3"/>
  <c r="AH650" i="3"/>
  <c r="AI650" i="3"/>
  <c r="AJ650" i="3"/>
  <c r="AQ650" i="3"/>
  <c r="AR650" i="3"/>
  <c r="AS650" i="3"/>
  <c r="L651" i="3"/>
  <c r="M651" i="3"/>
  <c r="N651" i="3"/>
  <c r="O651" i="3"/>
  <c r="P651" i="3"/>
  <c r="Q651" i="3"/>
  <c r="R651" i="3"/>
  <c r="S651" i="3"/>
  <c r="T651" i="3"/>
  <c r="U651" i="3"/>
  <c r="V651" i="3"/>
  <c r="W651" i="3"/>
  <c r="X651" i="3"/>
  <c r="Y651" i="3"/>
  <c r="Z651" i="3"/>
  <c r="AA651" i="3"/>
  <c r="AB651" i="3"/>
  <c r="AC651" i="3"/>
  <c r="AD651" i="3"/>
  <c r="AE651" i="3"/>
  <c r="AF651" i="3"/>
  <c r="AG651" i="3"/>
  <c r="AH651" i="3"/>
  <c r="AI651" i="3"/>
  <c r="AJ651" i="3"/>
  <c r="AQ651" i="3"/>
  <c r="AR651" i="3"/>
  <c r="AS651" i="3"/>
  <c r="L652" i="3"/>
  <c r="M652" i="3"/>
  <c r="N652" i="3"/>
  <c r="O652" i="3"/>
  <c r="P652" i="3"/>
  <c r="Q652" i="3"/>
  <c r="R652" i="3"/>
  <c r="S652" i="3"/>
  <c r="T652" i="3"/>
  <c r="U652" i="3"/>
  <c r="V652" i="3"/>
  <c r="W652" i="3"/>
  <c r="X652" i="3"/>
  <c r="Y652" i="3"/>
  <c r="Z652" i="3"/>
  <c r="AA652" i="3"/>
  <c r="AB652" i="3"/>
  <c r="AC652" i="3"/>
  <c r="AD652" i="3"/>
  <c r="AE652" i="3"/>
  <c r="AF652" i="3"/>
  <c r="AG652" i="3"/>
  <c r="AH652" i="3"/>
  <c r="AI652" i="3"/>
  <c r="AJ652" i="3"/>
  <c r="AQ652" i="3"/>
  <c r="AR652" i="3"/>
  <c r="AS652" i="3"/>
  <c r="L653" i="3"/>
  <c r="M653" i="3"/>
  <c r="N653" i="3"/>
  <c r="O653" i="3"/>
  <c r="P653" i="3"/>
  <c r="Q653" i="3"/>
  <c r="R653" i="3"/>
  <c r="S653" i="3"/>
  <c r="T653" i="3"/>
  <c r="U653" i="3"/>
  <c r="V653" i="3"/>
  <c r="W653" i="3"/>
  <c r="X653" i="3"/>
  <c r="Y653" i="3"/>
  <c r="Z653" i="3"/>
  <c r="AA653" i="3"/>
  <c r="AB653" i="3"/>
  <c r="AC653" i="3"/>
  <c r="AD653" i="3"/>
  <c r="AE653" i="3"/>
  <c r="AF653" i="3"/>
  <c r="AG653" i="3"/>
  <c r="AH653" i="3"/>
  <c r="AI653" i="3"/>
  <c r="AJ653" i="3"/>
  <c r="AQ653" i="3"/>
  <c r="AR653" i="3"/>
  <c r="AS653" i="3"/>
  <c r="L654" i="3"/>
  <c r="M654" i="3"/>
  <c r="N654" i="3"/>
  <c r="O654" i="3"/>
  <c r="P654" i="3"/>
  <c r="Q654" i="3"/>
  <c r="R654" i="3"/>
  <c r="S654" i="3"/>
  <c r="T654" i="3"/>
  <c r="U654" i="3"/>
  <c r="V654" i="3"/>
  <c r="W654" i="3"/>
  <c r="X654" i="3"/>
  <c r="Y654" i="3"/>
  <c r="Z654" i="3"/>
  <c r="AA654" i="3"/>
  <c r="AB654" i="3"/>
  <c r="AC654" i="3"/>
  <c r="AD654" i="3"/>
  <c r="AE654" i="3"/>
  <c r="AF654" i="3"/>
  <c r="AG654" i="3"/>
  <c r="AH654" i="3"/>
  <c r="AI654" i="3"/>
  <c r="AJ654" i="3"/>
  <c r="AQ654" i="3"/>
  <c r="AR654" i="3"/>
  <c r="AS654" i="3"/>
  <c r="L655" i="3"/>
  <c r="M655" i="3"/>
  <c r="N655" i="3"/>
  <c r="O655" i="3"/>
  <c r="P655" i="3"/>
  <c r="Q655" i="3"/>
  <c r="R655" i="3"/>
  <c r="S655" i="3"/>
  <c r="T655" i="3"/>
  <c r="U655" i="3"/>
  <c r="V655" i="3"/>
  <c r="W655" i="3"/>
  <c r="X655" i="3"/>
  <c r="Y655" i="3"/>
  <c r="Z655" i="3"/>
  <c r="AA655" i="3"/>
  <c r="AB655" i="3"/>
  <c r="AC655" i="3"/>
  <c r="AD655" i="3"/>
  <c r="AE655" i="3"/>
  <c r="AF655" i="3"/>
  <c r="AG655" i="3"/>
  <c r="AH655" i="3"/>
  <c r="AI655" i="3"/>
  <c r="AJ655" i="3"/>
  <c r="AQ655" i="3"/>
  <c r="AR655" i="3"/>
  <c r="AS655" i="3"/>
  <c r="L656" i="3"/>
  <c r="M656" i="3"/>
  <c r="N656" i="3"/>
  <c r="O656" i="3"/>
  <c r="P656" i="3"/>
  <c r="Q656" i="3"/>
  <c r="R656" i="3"/>
  <c r="S656" i="3"/>
  <c r="T656" i="3"/>
  <c r="U656" i="3"/>
  <c r="V656" i="3"/>
  <c r="W656" i="3"/>
  <c r="X656" i="3"/>
  <c r="Y656" i="3"/>
  <c r="Z656" i="3"/>
  <c r="AA656" i="3"/>
  <c r="AB656" i="3"/>
  <c r="AC656" i="3"/>
  <c r="AD656" i="3"/>
  <c r="AE656" i="3"/>
  <c r="AF656" i="3"/>
  <c r="AG656" i="3"/>
  <c r="AH656" i="3"/>
  <c r="AI656" i="3"/>
  <c r="AJ656" i="3"/>
  <c r="AQ656" i="3"/>
  <c r="AR656" i="3"/>
  <c r="AS656" i="3"/>
  <c r="L657" i="3"/>
  <c r="M657" i="3"/>
  <c r="N657" i="3"/>
  <c r="O657" i="3"/>
  <c r="P657" i="3"/>
  <c r="Q657" i="3"/>
  <c r="R657" i="3"/>
  <c r="S657" i="3"/>
  <c r="T657" i="3"/>
  <c r="U657" i="3"/>
  <c r="V657" i="3"/>
  <c r="W657" i="3"/>
  <c r="X657" i="3"/>
  <c r="Y657" i="3"/>
  <c r="Z657" i="3"/>
  <c r="AA657" i="3"/>
  <c r="AB657" i="3"/>
  <c r="AC657" i="3"/>
  <c r="AD657" i="3"/>
  <c r="AE657" i="3"/>
  <c r="AF657" i="3"/>
  <c r="AG657" i="3"/>
  <c r="AH657" i="3"/>
  <c r="AI657" i="3"/>
  <c r="AJ657" i="3"/>
  <c r="AQ657" i="3"/>
  <c r="AR657" i="3"/>
  <c r="AS657" i="3"/>
  <c r="L658" i="3"/>
  <c r="M658" i="3"/>
  <c r="N658" i="3"/>
  <c r="O658" i="3"/>
  <c r="P658" i="3"/>
  <c r="Q658" i="3"/>
  <c r="R658" i="3"/>
  <c r="S658" i="3"/>
  <c r="T658" i="3"/>
  <c r="U658" i="3"/>
  <c r="V658" i="3"/>
  <c r="W658" i="3"/>
  <c r="X658" i="3"/>
  <c r="Y658" i="3"/>
  <c r="Z658" i="3"/>
  <c r="AA658" i="3"/>
  <c r="AB658" i="3"/>
  <c r="AC658" i="3"/>
  <c r="AD658" i="3"/>
  <c r="AE658" i="3"/>
  <c r="AF658" i="3"/>
  <c r="AG658" i="3"/>
  <c r="AH658" i="3"/>
  <c r="AI658" i="3"/>
  <c r="AJ658" i="3"/>
  <c r="AQ658" i="3"/>
  <c r="AR658" i="3"/>
  <c r="AS658" i="3"/>
  <c r="L659" i="3"/>
  <c r="M659" i="3"/>
  <c r="N659" i="3"/>
  <c r="O659" i="3"/>
  <c r="P659" i="3"/>
  <c r="Q659" i="3"/>
  <c r="R659" i="3"/>
  <c r="S659" i="3"/>
  <c r="T659" i="3"/>
  <c r="U659" i="3"/>
  <c r="V659" i="3"/>
  <c r="W659" i="3"/>
  <c r="X659" i="3"/>
  <c r="Y659" i="3"/>
  <c r="Z659" i="3"/>
  <c r="AA659" i="3"/>
  <c r="AB659" i="3"/>
  <c r="AC659" i="3"/>
  <c r="AD659" i="3"/>
  <c r="AE659" i="3"/>
  <c r="AF659" i="3"/>
  <c r="AG659" i="3"/>
  <c r="AH659" i="3"/>
  <c r="AI659" i="3"/>
  <c r="AJ659" i="3"/>
  <c r="AQ659" i="3"/>
  <c r="AR659" i="3"/>
  <c r="AS659" i="3"/>
  <c r="L660" i="3"/>
  <c r="M660" i="3"/>
  <c r="N660" i="3"/>
  <c r="O660" i="3"/>
  <c r="P660" i="3"/>
  <c r="Q660" i="3"/>
  <c r="R660" i="3"/>
  <c r="S660" i="3"/>
  <c r="T660" i="3"/>
  <c r="U660" i="3"/>
  <c r="V660" i="3"/>
  <c r="W660" i="3"/>
  <c r="X660" i="3"/>
  <c r="Y660" i="3"/>
  <c r="Z660" i="3"/>
  <c r="AA660" i="3"/>
  <c r="AB660" i="3"/>
  <c r="AC660" i="3"/>
  <c r="AD660" i="3"/>
  <c r="AE660" i="3"/>
  <c r="AF660" i="3"/>
  <c r="AG660" i="3"/>
  <c r="AH660" i="3"/>
  <c r="AI660" i="3"/>
  <c r="AJ660" i="3"/>
  <c r="AQ660" i="3"/>
  <c r="AR660" i="3"/>
  <c r="AS660" i="3"/>
  <c r="L661" i="3"/>
  <c r="M661" i="3"/>
  <c r="N661" i="3"/>
  <c r="O661" i="3"/>
  <c r="P661" i="3"/>
  <c r="Q661" i="3"/>
  <c r="R661" i="3"/>
  <c r="S661" i="3"/>
  <c r="T661" i="3"/>
  <c r="U661" i="3"/>
  <c r="V661" i="3"/>
  <c r="W661" i="3"/>
  <c r="X661" i="3"/>
  <c r="Y661" i="3"/>
  <c r="Z661" i="3"/>
  <c r="AA661" i="3"/>
  <c r="AB661" i="3"/>
  <c r="AC661" i="3"/>
  <c r="AD661" i="3"/>
  <c r="AE661" i="3"/>
  <c r="AF661" i="3"/>
  <c r="AG661" i="3"/>
  <c r="AH661" i="3"/>
  <c r="AI661" i="3"/>
  <c r="AJ661" i="3"/>
  <c r="AQ661" i="3"/>
  <c r="AR661" i="3"/>
  <c r="AS661" i="3"/>
  <c r="L662" i="3"/>
  <c r="M662" i="3"/>
  <c r="N662" i="3"/>
  <c r="O662" i="3"/>
  <c r="P662" i="3"/>
  <c r="Q662" i="3"/>
  <c r="R662" i="3"/>
  <c r="S662" i="3"/>
  <c r="T662" i="3"/>
  <c r="U662" i="3"/>
  <c r="V662" i="3"/>
  <c r="W662" i="3"/>
  <c r="X662" i="3"/>
  <c r="Y662" i="3"/>
  <c r="Z662" i="3"/>
  <c r="AA662" i="3"/>
  <c r="AB662" i="3"/>
  <c r="AC662" i="3"/>
  <c r="AD662" i="3"/>
  <c r="AE662" i="3"/>
  <c r="AF662" i="3"/>
  <c r="AG662" i="3"/>
  <c r="AH662" i="3"/>
  <c r="AI662" i="3"/>
  <c r="AJ662" i="3"/>
  <c r="AQ662" i="3"/>
  <c r="AR662" i="3"/>
  <c r="AS662" i="3"/>
  <c r="L663" i="3"/>
  <c r="M663" i="3"/>
  <c r="N663" i="3"/>
  <c r="O663" i="3"/>
  <c r="P663" i="3"/>
  <c r="Q663" i="3"/>
  <c r="R663" i="3"/>
  <c r="S663" i="3"/>
  <c r="T663" i="3"/>
  <c r="U663" i="3"/>
  <c r="V663" i="3"/>
  <c r="W663" i="3"/>
  <c r="X663" i="3"/>
  <c r="Y663" i="3"/>
  <c r="Z663" i="3"/>
  <c r="AA663" i="3"/>
  <c r="AB663" i="3"/>
  <c r="AC663" i="3"/>
  <c r="AD663" i="3"/>
  <c r="AE663" i="3"/>
  <c r="AF663" i="3"/>
  <c r="AG663" i="3"/>
  <c r="AH663" i="3"/>
  <c r="AI663" i="3"/>
  <c r="AJ663" i="3"/>
  <c r="AQ663" i="3"/>
  <c r="AR663" i="3"/>
  <c r="AS663" i="3"/>
  <c r="L664" i="3"/>
  <c r="M664" i="3"/>
  <c r="N664" i="3"/>
  <c r="O664" i="3"/>
  <c r="P664" i="3"/>
  <c r="Q664" i="3"/>
  <c r="R664" i="3"/>
  <c r="S664" i="3"/>
  <c r="T664" i="3"/>
  <c r="U664" i="3"/>
  <c r="V664" i="3"/>
  <c r="W664" i="3"/>
  <c r="X664" i="3"/>
  <c r="Y664" i="3"/>
  <c r="Z664" i="3"/>
  <c r="AA664" i="3"/>
  <c r="AB664" i="3"/>
  <c r="AC664" i="3"/>
  <c r="AD664" i="3"/>
  <c r="AE664" i="3"/>
  <c r="AF664" i="3"/>
  <c r="AG664" i="3"/>
  <c r="AH664" i="3"/>
  <c r="AI664" i="3"/>
  <c r="AJ664" i="3"/>
  <c r="AQ664" i="3"/>
  <c r="AR664" i="3"/>
  <c r="AS664" i="3"/>
  <c r="L665" i="3"/>
  <c r="M665" i="3"/>
  <c r="N665" i="3"/>
  <c r="O665" i="3"/>
  <c r="P665" i="3"/>
  <c r="Q665" i="3"/>
  <c r="R665" i="3"/>
  <c r="S665" i="3"/>
  <c r="T665" i="3"/>
  <c r="U665" i="3"/>
  <c r="V665" i="3"/>
  <c r="W665" i="3"/>
  <c r="X665" i="3"/>
  <c r="Y665" i="3"/>
  <c r="Z665" i="3"/>
  <c r="AA665" i="3"/>
  <c r="AB665" i="3"/>
  <c r="AC665" i="3"/>
  <c r="AD665" i="3"/>
  <c r="AE665" i="3"/>
  <c r="AF665" i="3"/>
  <c r="AG665" i="3"/>
  <c r="AH665" i="3"/>
  <c r="AI665" i="3"/>
  <c r="AJ665" i="3"/>
  <c r="AQ665" i="3"/>
  <c r="AR665" i="3"/>
  <c r="AS665" i="3"/>
  <c r="L666" i="3"/>
  <c r="M666" i="3"/>
  <c r="N666" i="3"/>
  <c r="O666" i="3"/>
  <c r="P666" i="3"/>
  <c r="Q666" i="3"/>
  <c r="R666" i="3"/>
  <c r="S666" i="3"/>
  <c r="T666" i="3"/>
  <c r="U666" i="3"/>
  <c r="V666" i="3"/>
  <c r="W666" i="3"/>
  <c r="X666" i="3"/>
  <c r="Y666" i="3"/>
  <c r="Z666" i="3"/>
  <c r="AA666" i="3"/>
  <c r="AB666" i="3"/>
  <c r="AC666" i="3"/>
  <c r="AD666" i="3"/>
  <c r="AE666" i="3"/>
  <c r="AF666" i="3"/>
  <c r="AG666" i="3"/>
  <c r="AH666" i="3"/>
  <c r="AI666" i="3"/>
  <c r="AJ666" i="3"/>
  <c r="AQ666" i="3"/>
  <c r="AR666" i="3"/>
  <c r="AS666" i="3"/>
  <c r="L667" i="3"/>
  <c r="M667" i="3"/>
  <c r="N667" i="3"/>
  <c r="O667" i="3"/>
  <c r="P667" i="3"/>
  <c r="Q667" i="3"/>
  <c r="R667" i="3"/>
  <c r="S667" i="3"/>
  <c r="T667" i="3"/>
  <c r="U667" i="3"/>
  <c r="V667" i="3"/>
  <c r="W667" i="3"/>
  <c r="X667" i="3"/>
  <c r="Y667" i="3"/>
  <c r="Z667" i="3"/>
  <c r="AA667" i="3"/>
  <c r="AB667" i="3"/>
  <c r="AC667" i="3"/>
  <c r="AD667" i="3"/>
  <c r="AE667" i="3"/>
  <c r="AF667" i="3"/>
  <c r="AG667" i="3"/>
  <c r="AH667" i="3"/>
  <c r="AI667" i="3"/>
  <c r="AJ667" i="3"/>
  <c r="AQ667" i="3"/>
  <c r="AR667" i="3"/>
  <c r="AS667" i="3"/>
  <c r="L668" i="3"/>
  <c r="M668" i="3"/>
  <c r="N668" i="3"/>
  <c r="O668" i="3"/>
  <c r="P668" i="3"/>
  <c r="Q668" i="3"/>
  <c r="R668" i="3"/>
  <c r="S668" i="3"/>
  <c r="T668" i="3"/>
  <c r="U668" i="3"/>
  <c r="V668" i="3"/>
  <c r="W668" i="3"/>
  <c r="X668" i="3"/>
  <c r="Y668" i="3"/>
  <c r="Z668" i="3"/>
  <c r="AA668" i="3"/>
  <c r="AB668" i="3"/>
  <c r="AC668" i="3"/>
  <c r="AD668" i="3"/>
  <c r="AE668" i="3"/>
  <c r="AF668" i="3"/>
  <c r="AG668" i="3"/>
  <c r="AH668" i="3"/>
  <c r="AI668" i="3"/>
  <c r="AJ668" i="3"/>
  <c r="AQ668" i="3"/>
  <c r="AR668" i="3"/>
  <c r="AS668" i="3"/>
  <c r="L669" i="3"/>
  <c r="M669" i="3"/>
  <c r="N669" i="3"/>
  <c r="O669" i="3"/>
  <c r="P669" i="3"/>
  <c r="Q669" i="3"/>
  <c r="R669" i="3"/>
  <c r="S669" i="3"/>
  <c r="T669" i="3"/>
  <c r="U669" i="3"/>
  <c r="V669" i="3"/>
  <c r="W669" i="3"/>
  <c r="X669" i="3"/>
  <c r="Y669" i="3"/>
  <c r="Z669" i="3"/>
  <c r="AA669" i="3"/>
  <c r="AB669" i="3"/>
  <c r="AC669" i="3"/>
  <c r="AD669" i="3"/>
  <c r="AE669" i="3"/>
  <c r="AF669" i="3"/>
  <c r="AG669" i="3"/>
  <c r="AH669" i="3"/>
  <c r="AI669" i="3"/>
  <c r="AJ669" i="3"/>
  <c r="AQ669" i="3"/>
  <c r="AR669" i="3"/>
  <c r="AS669" i="3"/>
  <c r="L670" i="3"/>
  <c r="M670" i="3"/>
  <c r="N670" i="3"/>
  <c r="O670" i="3"/>
  <c r="P670" i="3"/>
  <c r="Q670" i="3"/>
  <c r="R670" i="3"/>
  <c r="S670" i="3"/>
  <c r="T670" i="3"/>
  <c r="U670" i="3"/>
  <c r="V670" i="3"/>
  <c r="W670" i="3"/>
  <c r="X670" i="3"/>
  <c r="Y670" i="3"/>
  <c r="Z670" i="3"/>
  <c r="AA670" i="3"/>
  <c r="AB670" i="3"/>
  <c r="AC670" i="3"/>
  <c r="AD670" i="3"/>
  <c r="AE670" i="3"/>
  <c r="AF670" i="3"/>
  <c r="AG670" i="3"/>
  <c r="AH670" i="3"/>
  <c r="AI670" i="3"/>
  <c r="AJ670" i="3"/>
  <c r="AQ670" i="3"/>
  <c r="AR670" i="3"/>
  <c r="AS670" i="3"/>
  <c r="L671" i="3"/>
  <c r="M671" i="3"/>
  <c r="N671" i="3"/>
  <c r="O671" i="3"/>
  <c r="P671" i="3"/>
  <c r="Q671" i="3"/>
  <c r="R671" i="3"/>
  <c r="S671" i="3"/>
  <c r="T671" i="3"/>
  <c r="U671" i="3"/>
  <c r="V671" i="3"/>
  <c r="W671" i="3"/>
  <c r="X671" i="3"/>
  <c r="Y671" i="3"/>
  <c r="Z671" i="3"/>
  <c r="AA671" i="3"/>
  <c r="AB671" i="3"/>
  <c r="AC671" i="3"/>
  <c r="AD671" i="3"/>
  <c r="AE671" i="3"/>
  <c r="AF671" i="3"/>
  <c r="AG671" i="3"/>
  <c r="AH671" i="3"/>
  <c r="AI671" i="3"/>
  <c r="AJ671" i="3"/>
  <c r="AQ671" i="3"/>
  <c r="AR671" i="3"/>
  <c r="AS671" i="3"/>
  <c r="L672" i="3"/>
  <c r="M672" i="3"/>
  <c r="N672" i="3"/>
  <c r="O672" i="3"/>
  <c r="P672" i="3"/>
  <c r="Q672" i="3"/>
  <c r="R672" i="3"/>
  <c r="S672" i="3"/>
  <c r="T672" i="3"/>
  <c r="U672" i="3"/>
  <c r="V672" i="3"/>
  <c r="W672" i="3"/>
  <c r="X672" i="3"/>
  <c r="Y672" i="3"/>
  <c r="Z672" i="3"/>
  <c r="AA672" i="3"/>
  <c r="AB672" i="3"/>
  <c r="AC672" i="3"/>
  <c r="AD672" i="3"/>
  <c r="AE672" i="3"/>
  <c r="AF672" i="3"/>
  <c r="AG672" i="3"/>
  <c r="AH672" i="3"/>
  <c r="AI672" i="3"/>
  <c r="AJ672" i="3"/>
  <c r="AQ672" i="3"/>
  <c r="AR672" i="3"/>
  <c r="AS672" i="3"/>
  <c r="L673" i="3"/>
  <c r="M673" i="3"/>
  <c r="N673" i="3"/>
  <c r="O673" i="3"/>
  <c r="P673" i="3"/>
  <c r="Q673" i="3"/>
  <c r="R673" i="3"/>
  <c r="S673" i="3"/>
  <c r="T673" i="3"/>
  <c r="U673" i="3"/>
  <c r="V673" i="3"/>
  <c r="W673" i="3"/>
  <c r="X673" i="3"/>
  <c r="Y673" i="3"/>
  <c r="Z673" i="3"/>
  <c r="AA673" i="3"/>
  <c r="AB673" i="3"/>
  <c r="AC673" i="3"/>
  <c r="AD673" i="3"/>
  <c r="AE673" i="3"/>
  <c r="AF673" i="3"/>
  <c r="AG673" i="3"/>
  <c r="AH673" i="3"/>
  <c r="AI673" i="3"/>
  <c r="AJ673" i="3"/>
  <c r="AQ673" i="3"/>
  <c r="AR673" i="3"/>
  <c r="AS673" i="3"/>
  <c r="L674" i="3"/>
  <c r="M674" i="3"/>
  <c r="N674" i="3"/>
  <c r="O674" i="3"/>
  <c r="P674" i="3"/>
  <c r="Q674" i="3"/>
  <c r="R674" i="3"/>
  <c r="S674" i="3"/>
  <c r="T674" i="3"/>
  <c r="U674" i="3"/>
  <c r="V674" i="3"/>
  <c r="W674" i="3"/>
  <c r="X674" i="3"/>
  <c r="Y674" i="3"/>
  <c r="Z674" i="3"/>
  <c r="AA674" i="3"/>
  <c r="AB674" i="3"/>
  <c r="AC674" i="3"/>
  <c r="AD674" i="3"/>
  <c r="AE674" i="3"/>
  <c r="AF674" i="3"/>
  <c r="AG674" i="3"/>
  <c r="AH674" i="3"/>
  <c r="AI674" i="3"/>
  <c r="AJ674" i="3"/>
  <c r="AQ674" i="3"/>
  <c r="AR674" i="3"/>
  <c r="AS674" i="3"/>
  <c r="L675" i="3"/>
  <c r="M675" i="3"/>
  <c r="N675" i="3"/>
  <c r="O675" i="3"/>
  <c r="P675" i="3"/>
  <c r="Q675" i="3"/>
  <c r="R675" i="3"/>
  <c r="S675" i="3"/>
  <c r="T675" i="3"/>
  <c r="U675" i="3"/>
  <c r="V675" i="3"/>
  <c r="W675" i="3"/>
  <c r="X675" i="3"/>
  <c r="Y675" i="3"/>
  <c r="Z675" i="3"/>
  <c r="AA675" i="3"/>
  <c r="AB675" i="3"/>
  <c r="AC675" i="3"/>
  <c r="AD675" i="3"/>
  <c r="AE675" i="3"/>
  <c r="AF675" i="3"/>
  <c r="AG675" i="3"/>
  <c r="AH675" i="3"/>
  <c r="AI675" i="3"/>
  <c r="AJ675" i="3"/>
  <c r="AQ675" i="3"/>
  <c r="AR675" i="3"/>
  <c r="AS675" i="3"/>
  <c r="L676" i="3"/>
  <c r="M676" i="3"/>
  <c r="N676" i="3"/>
  <c r="O676" i="3"/>
  <c r="P676" i="3"/>
  <c r="Q676" i="3"/>
  <c r="R676" i="3"/>
  <c r="S676" i="3"/>
  <c r="T676" i="3"/>
  <c r="U676" i="3"/>
  <c r="V676" i="3"/>
  <c r="W676" i="3"/>
  <c r="X676" i="3"/>
  <c r="Y676" i="3"/>
  <c r="Z676" i="3"/>
  <c r="AA676" i="3"/>
  <c r="AB676" i="3"/>
  <c r="AC676" i="3"/>
  <c r="AD676" i="3"/>
  <c r="AE676" i="3"/>
  <c r="AF676" i="3"/>
  <c r="AG676" i="3"/>
  <c r="AH676" i="3"/>
  <c r="AI676" i="3"/>
  <c r="AJ676" i="3"/>
  <c r="AQ676" i="3"/>
  <c r="AR676" i="3"/>
  <c r="AS676" i="3"/>
  <c r="L677" i="3"/>
  <c r="M677" i="3"/>
  <c r="N677" i="3"/>
  <c r="O677" i="3"/>
  <c r="P677" i="3"/>
  <c r="Q677" i="3"/>
  <c r="R677" i="3"/>
  <c r="S677" i="3"/>
  <c r="T677" i="3"/>
  <c r="U677" i="3"/>
  <c r="V677" i="3"/>
  <c r="W677" i="3"/>
  <c r="X677" i="3"/>
  <c r="Y677" i="3"/>
  <c r="Z677" i="3"/>
  <c r="AA677" i="3"/>
  <c r="AB677" i="3"/>
  <c r="AC677" i="3"/>
  <c r="AD677" i="3"/>
  <c r="AE677" i="3"/>
  <c r="AF677" i="3"/>
  <c r="AG677" i="3"/>
  <c r="AH677" i="3"/>
  <c r="AI677" i="3"/>
  <c r="AJ677" i="3"/>
  <c r="AQ677" i="3"/>
  <c r="AR677" i="3"/>
  <c r="AS677" i="3"/>
  <c r="L678" i="3"/>
  <c r="M678" i="3"/>
  <c r="N678" i="3"/>
  <c r="O678" i="3"/>
  <c r="P678" i="3"/>
  <c r="Q678" i="3"/>
  <c r="R678" i="3"/>
  <c r="S678" i="3"/>
  <c r="T678" i="3"/>
  <c r="U678" i="3"/>
  <c r="V678" i="3"/>
  <c r="W678" i="3"/>
  <c r="X678" i="3"/>
  <c r="Y678" i="3"/>
  <c r="Z678" i="3"/>
  <c r="AA678" i="3"/>
  <c r="AB678" i="3"/>
  <c r="AC678" i="3"/>
  <c r="AD678" i="3"/>
  <c r="AE678" i="3"/>
  <c r="AF678" i="3"/>
  <c r="AG678" i="3"/>
  <c r="AH678" i="3"/>
  <c r="AI678" i="3"/>
  <c r="AJ678" i="3"/>
  <c r="AQ678" i="3"/>
  <c r="AR678" i="3"/>
  <c r="AS678" i="3"/>
  <c r="L679" i="3"/>
  <c r="M679" i="3"/>
  <c r="N679" i="3"/>
  <c r="O679" i="3"/>
  <c r="P679" i="3"/>
  <c r="Q679" i="3"/>
  <c r="R679" i="3"/>
  <c r="S679" i="3"/>
  <c r="T679" i="3"/>
  <c r="U679" i="3"/>
  <c r="V679" i="3"/>
  <c r="W679" i="3"/>
  <c r="X679" i="3"/>
  <c r="Y679" i="3"/>
  <c r="Z679" i="3"/>
  <c r="AA679" i="3"/>
  <c r="AB679" i="3"/>
  <c r="AC679" i="3"/>
  <c r="AD679" i="3"/>
  <c r="AE679" i="3"/>
  <c r="AF679" i="3"/>
  <c r="AG679" i="3"/>
  <c r="AH679" i="3"/>
  <c r="AI679" i="3"/>
  <c r="AJ679" i="3"/>
  <c r="AQ679" i="3"/>
  <c r="AR679" i="3"/>
  <c r="AS679" i="3"/>
  <c r="L680" i="3"/>
  <c r="M680" i="3"/>
  <c r="N680" i="3"/>
  <c r="O680" i="3"/>
  <c r="P680" i="3"/>
  <c r="Q680" i="3"/>
  <c r="R680" i="3"/>
  <c r="S680" i="3"/>
  <c r="T680" i="3"/>
  <c r="U680" i="3"/>
  <c r="V680" i="3"/>
  <c r="W680" i="3"/>
  <c r="X680" i="3"/>
  <c r="Y680" i="3"/>
  <c r="Z680" i="3"/>
  <c r="AA680" i="3"/>
  <c r="AB680" i="3"/>
  <c r="AC680" i="3"/>
  <c r="AD680" i="3"/>
  <c r="AE680" i="3"/>
  <c r="AF680" i="3"/>
  <c r="AG680" i="3"/>
  <c r="AH680" i="3"/>
  <c r="AI680" i="3"/>
  <c r="AJ680" i="3"/>
  <c r="AQ680" i="3"/>
  <c r="AR680" i="3"/>
  <c r="AS680" i="3"/>
  <c r="L681" i="3"/>
  <c r="M681" i="3"/>
  <c r="N681" i="3"/>
  <c r="O681" i="3"/>
  <c r="P681" i="3"/>
  <c r="Q681" i="3"/>
  <c r="R681" i="3"/>
  <c r="S681" i="3"/>
  <c r="T681" i="3"/>
  <c r="U681" i="3"/>
  <c r="V681" i="3"/>
  <c r="W681" i="3"/>
  <c r="X681" i="3"/>
  <c r="Y681" i="3"/>
  <c r="Z681" i="3"/>
  <c r="AA681" i="3"/>
  <c r="AB681" i="3"/>
  <c r="AC681" i="3"/>
  <c r="AD681" i="3"/>
  <c r="AE681" i="3"/>
  <c r="AF681" i="3"/>
  <c r="AG681" i="3"/>
  <c r="AH681" i="3"/>
  <c r="AI681" i="3"/>
  <c r="AJ681" i="3"/>
  <c r="AQ681" i="3"/>
  <c r="AR681" i="3"/>
  <c r="AS681" i="3"/>
  <c r="L682" i="3"/>
  <c r="M682" i="3"/>
  <c r="N682" i="3"/>
  <c r="O682" i="3"/>
  <c r="P682" i="3"/>
  <c r="Q682" i="3"/>
  <c r="R682" i="3"/>
  <c r="S682" i="3"/>
  <c r="T682" i="3"/>
  <c r="U682" i="3"/>
  <c r="V682" i="3"/>
  <c r="W682" i="3"/>
  <c r="X682" i="3"/>
  <c r="Y682" i="3"/>
  <c r="Z682" i="3"/>
  <c r="AA682" i="3"/>
  <c r="AB682" i="3"/>
  <c r="AC682" i="3"/>
  <c r="AD682" i="3"/>
  <c r="AE682" i="3"/>
  <c r="AF682" i="3"/>
  <c r="AG682" i="3"/>
  <c r="AH682" i="3"/>
  <c r="AI682" i="3"/>
  <c r="AJ682" i="3"/>
  <c r="AQ682" i="3"/>
  <c r="AR682" i="3"/>
  <c r="AS682" i="3"/>
  <c r="L683" i="3"/>
  <c r="M683" i="3"/>
  <c r="N683" i="3"/>
  <c r="O683" i="3"/>
  <c r="P683" i="3"/>
  <c r="Q683" i="3"/>
  <c r="R683" i="3"/>
  <c r="S683" i="3"/>
  <c r="T683" i="3"/>
  <c r="U683" i="3"/>
  <c r="V683" i="3"/>
  <c r="W683" i="3"/>
  <c r="X683" i="3"/>
  <c r="Y683" i="3"/>
  <c r="Z683" i="3"/>
  <c r="AA683" i="3"/>
  <c r="AB683" i="3"/>
  <c r="AC683" i="3"/>
  <c r="AD683" i="3"/>
  <c r="AE683" i="3"/>
  <c r="AF683" i="3"/>
  <c r="AG683" i="3"/>
  <c r="AH683" i="3"/>
  <c r="AI683" i="3"/>
  <c r="AJ683" i="3"/>
  <c r="AQ683" i="3"/>
  <c r="AR683" i="3"/>
  <c r="AS683" i="3"/>
  <c r="L684" i="3"/>
  <c r="M684" i="3"/>
  <c r="N684" i="3"/>
  <c r="O684" i="3"/>
  <c r="P684" i="3"/>
  <c r="Q684" i="3"/>
  <c r="R684" i="3"/>
  <c r="S684" i="3"/>
  <c r="T684" i="3"/>
  <c r="U684" i="3"/>
  <c r="V684" i="3"/>
  <c r="W684" i="3"/>
  <c r="X684" i="3"/>
  <c r="Y684" i="3"/>
  <c r="Z684" i="3"/>
  <c r="AA684" i="3"/>
  <c r="AB684" i="3"/>
  <c r="AC684" i="3"/>
  <c r="AD684" i="3"/>
  <c r="AE684" i="3"/>
  <c r="AF684" i="3"/>
  <c r="AG684" i="3"/>
  <c r="AH684" i="3"/>
  <c r="AI684" i="3"/>
  <c r="AJ684" i="3"/>
  <c r="AQ684" i="3"/>
  <c r="AR684" i="3"/>
  <c r="AS684" i="3"/>
  <c r="L685" i="3"/>
  <c r="M685" i="3"/>
  <c r="N685" i="3"/>
  <c r="O685" i="3"/>
  <c r="P685" i="3"/>
  <c r="Q685" i="3"/>
  <c r="R685" i="3"/>
  <c r="S685" i="3"/>
  <c r="T685" i="3"/>
  <c r="U685" i="3"/>
  <c r="V685" i="3"/>
  <c r="W685" i="3"/>
  <c r="X685" i="3"/>
  <c r="Y685" i="3"/>
  <c r="Z685" i="3"/>
  <c r="AA685" i="3"/>
  <c r="AB685" i="3"/>
  <c r="AC685" i="3"/>
  <c r="AD685" i="3"/>
  <c r="AE685" i="3"/>
  <c r="AF685" i="3"/>
  <c r="AG685" i="3"/>
  <c r="AH685" i="3"/>
  <c r="AI685" i="3"/>
  <c r="AJ685" i="3"/>
  <c r="AQ685" i="3"/>
  <c r="AR685" i="3"/>
  <c r="AS685" i="3"/>
  <c r="L686" i="3"/>
  <c r="M686" i="3"/>
  <c r="N686" i="3"/>
  <c r="O686" i="3"/>
  <c r="P686" i="3"/>
  <c r="Q686" i="3"/>
  <c r="R686" i="3"/>
  <c r="S686" i="3"/>
  <c r="T686" i="3"/>
  <c r="U686" i="3"/>
  <c r="V686" i="3"/>
  <c r="W686" i="3"/>
  <c r="X686" i="3"/>
  <c r="Y686" i="3"/>
  <c r="Z686" i="3"/>
  <c r="AA686" i="3"/>
  <c r="AB686" i="3"/>
  <c r="AC686" i="3"/>
  <c r="AD686" i="3"/>
  <c r="AE686" i="3"/>
  <c r="AF686" i="3"/>
  <c r="AG686" i="3"/>
  <c r="AH686" i="3"/>
  <c r="AI686" i="3"/>
  <c r="AJ686" i="3"/>
  <c r="AQ686" i="3"/>
  <c r="AR686" i="3"/>
  <c r="AS686" i="3"/>
  <c r="L687" i="3"/>
  <c r="M687" i="3"/>
  <c r="N687" i="3"/>
  <c r="O687" i="3"/>
  <c r="P687" i="3"/>
  <c r="Q687" i="3"/>
  <c r="R687" i="3"/>
  <c r="S687" i="3"/>
  <c r="T687" i="3"/>
  <c r="U687" i="3"/>
  <c r="V687" i="3"/>
  <c r="W687" i="3"/>
  <c r="X687" i="3"/>
  <c r="Y687" i="3"/>
  <c r="Z687" i="3"/>
  <c r="AA687" i="3"/>
  <c r="AB687" i="3"/>
  <c r="AC687" i="3"/>
  <c r="AD687" i="3"/>
  <c r="AE687" i="3"/>
  <c r="AF687" i="3"/>
  <c r="AG687" i="3"/>
  <c r="AH687" i="3"/>
  <c r="AI687" i="3"/>
  <c r="AJ687" i="3"/>
  <c r="AQ687" i="3"/>
  <c r="AR687" i="3"/>
  <c r="AS687" i="3"/>
  <c r="L688" i="3"/>
  <c r="M688" i="3"/>
  <c r="N688" i="3"/>
  <c r="O688" i="3"/>
  <c r="P688" i="3"/>
  <c r="Q688" i="3"/>
  <c r="R688" i="3"/>
  <c r="S688" i="3"/>
  <c r="T688" i="3"/>
  <c r="U688" i="3"/>
  <c r="V688" i="3"/>
  <c r="W688" i="3"/>
  <c r="X688" i="3"/>
  <c r="Y688" i="3"/>
  <c r="Z688" i="3"/>
  <c r="AA688" i="3"/>
  <c r="AB688" i="3"/>
  <c r="AC688" i="3"/>
  <c r="AD688" i="3"/>
  <c r="AE688" i="3"/>
  <c r="AF688" i="3"/>
  <c r="AG688" i="3"/>
  <c r="AH688" i="3"/>
  <c r="AI688" i="3"/>
  <c r="AJ688" i="3"/>
  <c r="AQ688" i="3"/>
  <c r="AR688" i="3"/>
  <c r="AS688" i="3"/>
  <c r="L689" i="3"/>
  <c r="M689" i="3"/>
  <c r="N689" i="3"/>
  <c r="O689" i="3"/>
  <c r="P689" i="3"/>
  <c r="Q689" i="3"/>
  <c r="R689" i="3"/>
  <c r="S689" i="3"/>
  <c r="T689" i="3"/>
  <c r="U689" i="3"/>
  <c r="V689" i="3"/>
  <c r="W689" i="3"/>
  <c r="X689" i="3"/>
  <c r="Y689" i="3"/>
  <c r="Z689" i="3"/>
  <c r="AA689" i="3"/>
  <c r="AB689" i="3"/>
  <c r="AC689" i="3"/>
  <c r="AD689" i="3"/>
  <c r="AE689" i="3"/>
  <c r="AF689" i="3"/>
  <c r="AG689" i="3"/>
  <c r="AH689" i="3"/>
  <c r="AI689" i="3"/>
  <c r="AJ689" i="3"/>
  <c r="AQ689" i="3"/>
  <c r="AR689" i="3"/>
  <c r="AS689" i="3"/>
  <c r="L690" i="3"/>
  <c r="M690" i="3"/>
  <c r="N690" i="3"/>
  <c r="O690" i="3"/>
  <c r="P690" i="3"/>
  <c r="Q690" i="3"/>
  <c r="R690" i="3"/>
  <c r="S690" i="3"/>
  <c r="T690" i="3"/>
  <c r="U690" i="3"/>
  <c r="V690" i="3"/>
  <c r="W690" i="3"/>
  <c r="X690" i="3"/>
  <c r="Y690" i="3"/>
  <c r="Z690" i="3"/>
  <c r="AA690" i="3"/>
  <c r="AB690" i="3"/>
  <c r="AC690" i="3"/>
  <c r="AD690" i="3"/>
  <c r="AE690" i="3"/>
  <c r="AF690" i="3"/>
  <c r="AG690" i="3"/>
  <c r="AH690" i="3"/>
  <c r="AI690" i="3"/>
  <c r="AJ690" i="3"/>
  <c r="AQ690" i="3"/>
  <c r="AR690" i="3"/>
  <c r="AS690" i="3"/>
  <c r="L691" i="3"/>
  <c r="M691" i="3"/>
  <c r="N691" i="3"/>
  <c r="O691" i="3"/>
  <c r="P691" i="3"/>
  <c r="Q691" i="3"/>
  <c r="R691" i="3"/>
  <c r="S691" i="3"/>
  <c r="T691" i="3"/>
  <c r="U691" i="3"/>
  <c r="V691" i="3"/>
  <c r="W691" i="3"/>
  <c r="X691" i="3"/>
  <c r="Y691" i="3"/>
  <c r="Z691" i="3"/>
  <c r="AA691" i="3"/>
  <c r="AB691" i="3"/>
  <c r="AC691" i="3"/>
  <c r="AD691" i="3"/>
  <c r="AE691" i="3"/>
  <c r="AF691" i="3"/>
  <c r="AG691" i="3"/>
  <c r="AH691" i="3"/>
  <c r="AI691" i="3"/>
  <c r="AJ691" i="3"/>
  <c r="AQ691" i="3"/>
  <c r="AR691" i="3"/>
  <c r="AS691" i="3"/>
  <c r="L692" i="3"/>
  <c r="M692" i="3"/>
  <c r="N692" i="3"/>
  <c r="O692" i="3"/>
  <c r="P692" i="3"/>
  <c r="Q692" i="3"/>
  <c r="R692" i="3"/>
  <c r="S692" i="3"/>
  <c r="T692" i="3"/>
  <c r="U692" i="3"/>
  <c r="V692" i="3"/>
  <c r="W692" i="3"/>
  <c r="X692" i="3"/>
  <c r="Y692" i="3"/>
  <c r="Z692" i="3"/>
  <c r="AA692" i="3"/>
  <c r="AB692" i="3"/>
  <c r="AC692" i="3"/>
  <c r="AD692" i="3"/>
  <c r="AE692" i="3"/>
  <c r="AF692" i="3"/>
  <c r="AG692" i="3"/>
  <c r="AH692" i="3"/>
  <c r="AI692" i="3"/>
  <c r="AJ692" i="3"/>
  <c r="AQ692" i="3"/>
  <c r="AR692" i="3"/>
  <c r="AS692" i="3"/>
  <c r="L693" i="3"/>
  <c r="M693" i="3"/>
  <c r="N693" i="3"/>
  <c r="O693" i="3"/>
  <c r="P693" i="3"/>
  <c r="Q693" i="3"/>
  <c r="R693" i="3"/>
  <c r="S693" i="3"/>
  <c r="T693" i="3"/>
  <c r="U693" i="3"/>
  <c r="V693" i="3"/>
  <c r="W693" i="3"/>
  <c r="X693" i="3"/>
  <c r="Y693" i="3"/>
  <c r="Z693" i="3"/>
  <c r="AA693" i="3"/>
  <c r="AB693" i="3"/>
  <c r="AC693" i="3"/>
  <c r="AD693" i="3"/>
  <c r="AE693" i="3"/>
  <c r="AF693" i="3"/>
  <c r="AG693" i="3"/>
  <c r="AH693" i="3"/>
  <c r="AI693" i="3"/>
  <c r="AJ693" i="3"/>
  <c r="AQ693" i="3"/>
  <c r="AR693" i="3"/>
  <c r="AS693" i="3"/>
  <c r="L694" i="3"/>
  <c r="M694" i="3"/>
  <c r="N694" i="3"/>
  <c r="O694" i="3"/>
  <c r="P694" i="3"/>
  <c r="Q694" i="3"/>
  <c r="R694" i="3"/>
  <c r="S694" i="3"/>
  <c r="T694" i="3"/>
  <c r="U694" i="3"/>
  <c r="V694" i="3"/>
  <c r="W694" i="3"/>
  <c r="X694" i="3"/>
  <c r="Y694" i="3"/>
  <c r="Z694" i="3"/>
  <c r="AA694" i="3"/>
  <c r="AB694" i="3"/>
  <c r="AC694" i="3"/>
  <c r="AD694" i="3"/>
  <c r="AE694" i="3"/>
  <c r="AF694" i="3"/>
  <c r="AG694" i="3"/>
  <c r="AH694" i="3"/>
  <c r="AI694" i="3"/>
  <c r="AJ694" i="3"/>
  <c r="AQ694" i="3"/>
  <c r="AR694" i="3"/>
  <c r="AS694" i="3"/>
  <c r="L695" i="3"/>
  <c r="M695" i="3"/>
  <c r="N695" i="3"/>
  <c r="O695" i="3"/>
  <c r="P695" i="3"/>
  <c r="Q695" i="3"/>
  <c r="R695" i="3"/>
  <c r="S695" i="3"/>
  <c r="T695" i="3"/>
  <c r="U695" i="3"/>
  <c r="V695" i="3"/>
  <c r="W695" i="3"/>
  <c r="X695" i="3"/>
  <c r="Y695" i="3"/>
  <c r="Z695" i="3"/>
  <c r="AA695" i="3"/>
  <c r="AB695" i="3"/>
  <c r="AC695" i="3"/>
  <c r="AD695" i="3"/>
  <c r="AE695" i="3"/>
  <c r="AF695" i="3"/>
  <c r="AG695" i="3"/>
  <c r="AH695" i="3"/>
  <c r="AI695" i="3"/>
  <c r="AJ695" i="3"/>
  <c r="AQ695" i="3"/>
  <c r="AR695" i="3"/>
  <c r="AS695" i="3"/>
  <c r="L696" i="3"/>
  <c r="M696" i="3"/>
  <c r="N696" i="3"/>
  <c r="O696" i="3"/>
  <c r="P696" i="3"/>
  <c r="Q696" i="3"/>
  <c r="R696" i="3"/>
  <c r="S696" i="3"/>
  <c r="T696" i="3"/>
  <c r="U696" i="3"/>
  <c r="V696" i="3"/>
  <c r="W696" i="3"/>
  <c r="X696" i="3"/>
  <c r="Y696" i="3"/>
  <c r="Z696" i="3"/>
  <c r="AA696" i="3"/>
  <c r="AB696" i="3"/>
  <c r="AC696" i="3"/>
  <c r="AD696" i="3"/>
  <c r="AE696" i="3"/>
  <c r="AF696" i="3"/>
  <c r="AG696" i="3"/>
  <c r="AH696" i="3"/>
  <c r="AI696" i="3"/>
  <c r="AJ696" i="3"/>
  <c r="AQ696" i="3"/>
  <c r="AR696" i="3"/>
  <c r="AS696" i="3"/>
  <c r="L697" i="3"/>
  <c r="M697" i="3"/>
  <c r="N697" i="3"/>
  <c r="O697" i="3"/>
  <c r="P697" i="3"/>
  <c r="Q697" i="3"/>
  <c r="R697" i="3"/>
  <c r="S697" i="3"/>
  <c r="T697" i="3"/>
  <c r="U697" i="3"/>
  <c r="V697" i="3"/>
  <c r="W697" i="3"/>
  <c r="X697" i="3"/>
  <c r="Y697" i="3"/>
  <c r="Z697" i="3"/>
  <c r="AA697" i="3"/>
  <c r="AB697" i="3"/>
  <c r="AC697" i="3"/>
  <c r="AD697" i="3"/>
  <c r="AE697" i="3"/>
  <c r="AF697" i="3"/>
  <c r="AG697" i="3"/>
  <c r="AH697" i="3"/>
  <c r="AI697" i="3"/>
  <c r="AJ697" i="3"/>
  <c r="AQ697" i="3"/>
  <c r="AR697" i="3"/>
  <c r="AS697" i="3"/>
  <c r="L698" i="3"/>
  <c r="M698" i="3"/>
  <c r="N698" i="3"/>
  <c r="O698" i="3"/>
  <c r="P698" i="3"/>
  <c r="Q698" i="3"/>
  <c r="R698" i="3"/>
  <c r="S698" i="3"/>
  <c r="T698" i="3"/>
  <c r="U698" i="3"/>
  <c r="V698" i="3"/>
  <c r="W698" i="3"/>
  <c r="X698" i="3"/>
  <c r="Y698" i="3"/>
  <c r="Z698" i="3"/>
  <c r="AA698" i="3"/>
  <c r="AB698" i="3"/>
  <c r="AC698" i="3"/>
  <c r="AD698" i="3"/>
  <c r="AE698" i="3"/>
  <c r="AF698" i="3"/>
  <c r="AG698" i="3"/>
  <c r="AH698" i="3"/>
  <c r="AI698" i="3"/>
  <c r="AJ698" i="3"/>
  <c r="AQ698" i="3"/>
  <c r="AR698" i="3"/>
  <c r="AS698" i="3"/>
  <c r="L699" i="3"/>
  <c r="M699" i="3"/>
  <c r="N699" i="3"/>
  <c r="O699" i="3"/>
  <c r="P699" i="3"/>
  <c r="Q699" i="3"/>
  <c r="R699" i="3"/>
  <c r="S699" i="3"/>
  <c r="T699" i="3"/>
  <c r="U699" i="3"/>
  <c r="V699" i="3"/>
  <c r="W699" i="3"/>
  <c r="X699" i="3"/>
  <c r="Y699" i="3"/>
  <c r="Z699" i="3"/>
  <c r="AA699" i="3"/>
  <c r="AB699" i="3"/>
  <c r="AC699" i="3"/>
  <c r="AD699" i="3"/>
  <c r="AE699" i="3"/>
  <c r="AF699" i="3"/>
  <c r="AG699" i="3"/>
  <c r="AH699" i="3"/>
  <c r="AI699" i="3"/>
  <c r="AJ699" i="3"/>
  <c r="AQ699" i="3"/>
  <c r="AR699" i="3"/>
  <c r="AS699" i="3"/>
  <c r="L700" i="3"/>
  <c r="M700" i="3"/>
  <c r="N700" i="3"/>
  <c r="O700" i="3"/>
  <c r="P700" i="3"/>
  <c r="Q700" i="3"/>
  <c r="R700" i="3"/>
  <c r="S700" i="3"/>
  <c r="T700" i="3"/>
  <c r="U700" i="3"/>
  <c r="V700" i="3"/>
  <c r="W700" i="3"/>
  <c r="X700" i="3"/>
  <c r="Y700" i="3"/>
  <c r="Z700" i="3"/>
  <c r="AA700" i="3"/>
  <c r="AB700" i="3"/>
  <c r="AC700" i="3"/>
  <c r="AD700" i="3"/>
  <c r="AE700" i="3"/>
  <c r="AF700" i="3"/>
  <c r="AG700" i="3"/>
  <c r="AH700" i="3"/>
  <c r="AI700" i="3"/>
  <c r="AJ700" i="3"/>
  <c r="AQ700" i="3"/>
  <c r="AR700" i="3"/>
  <c r="AS700" i="3"/>
  <c r="L701" i="3"/>
  <c r="M701" i="3"/>
  <c r="N701" i="3"/>
  <c r="O701" i="3"/>
  <c r="P701" i="3"/>
  <c r="Q701" i="3"/>
  <c r="R701" i="3"/>
  <c r="S701" i="3"/>
  <c r="T701" i="3"/>
  <c r="U701" i="3"/>
  <c r="V701" i="3"/>
  <c r="W701" i="3"/>
  <c r="X701" i="3"/>
  <c r="Y701" i="3"/>
  <c r="Z701" i="3"/>
  <c r="AA701" i="3"/>
  <c r="AB701" i="3"/>
  <c r="AC701" i="3"/>
  <c r="AD701" i="3"/>
  <c r="AE701" i="3"/>
  <c r="AF701" i="3"/>
  <c r="AG701" i="3"/>
  <c r="AH701" i="3"/>
  <c r="AI701" i="3"/>
  <c r="AJ701" i="3"/>
  <c r="AQ701" i="3"/>
  <c r="AR701" i="3"/>
  <c r="AS701" i="3"/>
  <c r="L702" i="3"/>
  <c r="M702" i="3"/>
  <c r="N702" i="3"/>
  <c r="O702" i="3"/>
  <c r="P702" i="3"/>
  <c r="Q702" i="3"/>
  <c r="R702" i="3"/>
  <c r="S702" i="3"/>
  <c r="T702" i="3"/>
  <c r="U702" i="3"/>
  <c r="V702" i="3"/>
  <c r="W702" i="3"/>
  <c r="X702" i="3"/>
  <c r="Y702" i="3"/>
  <c r="Z702" i="3"/>
  <c r="AA702" i="3"/>
  <c r="AB702" i="3"/>
  <c r="AC702" i="3"/>
  <c r="AD702" i="3"/>
  <c r="AE702" i="3"/>
  <c r="AF702" i="3"/>
  <c r="AG702" i="3"/>
  <c r="AH702" i="3"/>
  <c r="AI702" i="3"/>
  <c r="AJ702" i="3"/>
  <c r="AQ702" i="3"/>
  <c r="AR702" i="3"/>
  <c r="AS702" i="3"/>
  <c r="L703" i="3"/>
  <c r="M703" i="3"/>
  <c r="N703" i="3"/>
  <c r="O703" i="3"/>
  <c r="P703" i="3"/>
  <c r="Q703" i="3"/>
  <c r="R703" i="3"/>
  <c r="S703" i="3"/>
  <c r="T703" i="3"/>
  <c r="U703" i="3"/>
  <c r="V703" i="3"/>
  <c r="W703" i="3"/>
  <c r="X703" i="3"/>
  <c r="Y703" i="3"/>
  <c r="Z703" i="3"/>
  <c r="AA703" i="3"/>
  <c r="AB703" i="3"/>
  <c r="AC703" i="3"/>
  <c r="AD703" i="3"/>
  <c r="AE703" i="3"/>
  <c r="AF703" i="3"/>
  <c r="AG703" i="3"/>
  <c r="AH703" i="3"/>
  <c r="AI703" i="3"/>
  <c r="AJ703" i="3"/>
  <c r="AQ703" i="3"/>
  <c r="AR703" i="3"/>
  <c r="AS703" i="3"/>
  <c r="L704" i="3"/>
  <c r="M704" i="3"/>
  <c r="N704" i="3"/>
  <c r="O704" i="3"/>
  <c r="P704" i="3"/>
  <c r="Q704" i="3"/>
  <c r="R704" i="3"/>
  <c r="S704" i="3"/>
  <c r="T704" i="3"/>
  <c r="U704" i="3"/>
  <c r="V704" i="3"/>
  <c r="W704" i="3"/>
  <c r="X704" i="3"/>
  <c r="Y704" i="3"/>
  <c r="Z704" i="3"/>
  <c r="AA704" i="3"/>
  <c r="AB704" i="3"/>
  <c r="AC704" i="3"/>
  <c r="AD704" i="3"/>
  <c r="AE704" i="3"/>
  <c r="AF704" i="3"/>
  <c r="AG704" i="3"/>
  <c r="AH704" i="3"/>
  <c r="AI704" i="3"/>
  <c r="AJ704" i="3"/>
  <c r="AQ704" i="3"/>
  <c r="AR704" i="3"/>
  <c r="AS704" i="3"/>
  <c r="L705" i="3"/>
  <c r="M705" i="3"/>
  <c r="N705" i="3"/>
  <c r="O705" i="3"/>
  <c r="P705" i="3"/>
  <c r="Q705" i="3"/>
  <c r="R705" i="3"/>
  <c r="S705" i="3"/>
  <c r="T705" i="3"/>
  <c r="U705" i="3"/>
  <c r="V705" i="3"/>
  <c r="W705" i="3"/>
  <c r="X705" i="3"/>
  <c r="Y705" i="3"/>
  <c r="Z705" i="3"/>
  <c r="AA705" i="3"/>
  <c r="AB705" i="3"/>
  <c r="AC705" i="3"/>
  <c r="AD705" i="3"/>
  <c r="AE705" i="3"/>
  <c r="AF705" i="3"/>
  <c r="AG705" i="3"/>
  <c r="AH705" i="3"/>
  <c r="AI705" i="3"/>
  <c r="AJ705" i="3"/>
  <c r="AQ705" i="3"/>
  <c r="AR705" i="3"/>
  <c r="AS705" i="3"/>
  <c r="L706" i="3"/>
  <c r="M706" i="3"/>
  <c r="N706" i="3"/>
  <c r="O706" i="3"/>
  <c r="P706" i="3"/>
  <c r="Q706" i="3"/>
  <c r="R706" i="3"/>
  <c r="S706" i="3"/>
  <c r="T706" i="3"/>
  <c r="U706" i="3"/>
  <c r="V706" i="3"/>
  <c r="W706" i="3"/>
  <c r="X706" i="3"/>
  <c r="Y706" i="3"/>
  <c r="Z706" i="3"/>
  <c r="AA706" i="3"/>
  <c r="AB706" i="3"/>
  <c r="AC706" i="3"/>
  <c r="AD706" i="3"/>
  <c r="AE706" i="3"/>
  <c r="AF706" i="3"/>
  <c r="AG706" i="3"/>
  <c r="AH706" i="3"/>
  <c r="AI706" i="3"/>
  <c r="AJ706" i="3"/>
  <c r="AQ706" i="3"/>
  <c r="AR706" i="3"/>
  <c r="AS706" i="3"/>
  <c r="L707" i="3"/>
  <c r="M707" i="3"/>
  <c r="N707" i="3"/>
  <c r="O707" i="3"/>
  <c r="P707" i="3"/>
  <c r="Q707" i="3"/>
  <c r="R707" i="3"/>
  <c r="S707" i="3"/>
  <c r="T707" i="3"/>
  <c r="U707" i="3"/>
  <c r="V707" i="3"/>
  <c r="W707" i="3"/>
  <c r="X707" i="3"/>
  <c r="Y707" i="3"/>
  <c r="Z707" i="3"/>
  <c r="AA707" i="3"/>
  <c r="AB707" i="3"/>
  <c r="AC707" i="3"/>
  <c r="AD707" i="3"/>
  <c r="AE707" i="3"/>
  <c r="AF707" i="3"/>
  <c r="AG707" i="3"/>
  <c r="AH707" i="3"/>
  <c r="AI707" i="3"/>
  <c r="AJ707" i="3"/>
  <c r="AQ707" i="3"/>
  <c r="AR707" i="3"/>
  <c r="AS707" i="3"/>
  <c r="L708" i="3"/>
  <c r="M708" i="3"/>
  <c r="N708" i="3"/>
  <c r="O708" i="3"/>
  <c r="P708" i="3"/>
  <c r="Q708" i="3"/>
  <c r="R708" i="3"/>
  <c r="S708" i="3"/>
  <c r="T708" i="3"/>
  <c r="U708" i="3"/>
  <c r="V708" i="3"/>
  <c r="W708" i="3"/>
  <c r="X708" i="3"/>
  <c r="Y708" i="3"/>
  <c r="Z708" i="3"/>
  <c r="AA708" i="3"/>
  <c r="AB708" i="3"/>
  <c r="AC708" i="3"/>
  <c r="AD708" i="3"/>
  <c r="AE708" i="3"/>
  <c r="AF708" i="3"/>
  <c r="AG708" i="3"/>
  <c r="AH708" i="3"/>
  <c r="AI708" i="3"/>
  <c r="AJ708" i="3"/>
  <c r="AQ708" i="3"/>
  <c r="AR708" i="3"/>
  <c r="AS708" i="3"/>
  <c r="L709" i="3"/>
  <c r="M709" i="3"/>
  <c r="N709" i="3"/>
  <c r="O709" i="3"/>
  <c r="P709" i="3"/>
  <c r="Q709" i="3"/>
  <c r="R709" i="3"/>
  <c r="S709" i="3"/>
  <c r="T709" i="3"/>
  <c r="U709" i="3"/>
  <c r="V709" i="3"/>
  <c r="W709" i="3"/>
  <c r="X709" i="3"/>
  <c r="Y709" i="3"/>
  <c r="Z709" i="3"/>
  <c r="AA709" i="3"/>
  <c r="AB709" i="3"/>
  <c r="AC709" i="3"/>
  <c r="AD709" i="3"/>
  <c r="AE709" i="3"/>
  <c r="AF709" i="3"/>
  <c r="AG709" i="3"/>
  <c r="AH709" i="3"/>
  <c r="AI709" i="3"/>
  <c r="AJ709" i="3"/>
  <c r="AQ709" i="3"/>
  <c r="AR709" i="3"/>
  <c r="AS709" i="3"/>
  <c r="L710" i="3"/>
  <c r="M710" i="3"/>
  <c r="N710" i="3"/>
  <c r="O710" i="3"/>
  <c r="P710" i="3"/>
  <c r="Q710" i="3"/>
  <c r="R710" i="3"/>
  <c r="S710" i="3"/>
  <c r="T710" i="3"/>
  <c r="U710" i="3"/>
  <c r="V710" i="3"/>
  <c r="W710" i="3"/>
  <c r="X710" i="3"/>
  <c r="Y710" i="3"/>
  <c r="Z710" i="3"/>
  <c r="AA710" i="3"/>
  <c r="AB710" i="3"/>
  <c r="AC710" i="3"/>
  <c r="AD710" i="3"/>
  <c r="AE710" i="3"/>
  <c r="AF710" i="3"/>
  <c r="AG710" i="3"/>
  <c r="AH710" i="3"/>
  <c r="AI710" i="3"/>
  <c r="AJ710" i="3"/>
  <c r="AQ710" i="3"/>
  <c r="AR710" i="3"/>
  <c r="AS710" i="3"/>
  <c r="L711" i="3"/>
  <c r="M711" i="3"/>
  <c r="N711" i="3"/>
  <c r="O711" i="3"/>
  <c r="P711" i="3"/>
  <c r="Q711" i="3"/>
  <c r="R711" i="3"/>
  <c r="S711" i="3"/>
  <c r="T711" i="3"/>
  <c r="U711" i="3"/>
  <c r="V711" i="3"/>
  <c r="W711" i="3"/>
  <c r="X711" i="3"/>
  <c r="Y711" i="3"/>
  <c r="Z711" i="3"/>
  <c r="AA711" i="3"/>
  <c r="AB711" i="3"/>
  <c r="AC711" i="3"/>
  <c r="AD711" i="3"/>
  <c r="AE711" i="3"/>
  <c r="AF711" i="3"/>
  <c r="AG711" i="3"/>
  <c r="AH711" i="3"/>
  <c r="AI711" i="3"/>
  <c r="AJ711" i="3"/>
  <c r="AQ711" i="3"/>
  <c r="AR711" i="3"/>
  <c r="AS711" i="3"/>
  <c r="L712" i="3"/>
  <c r="M712" i="3"/>
  <c r="N712" i="3"/>
  <c r="O712" i="3"/>
  <c r="P712" i="3"/>
  <c r="Q712" i="3"/>
  <c r="R712" i="3"/>
  <c r="S712" i="3"/>
  <c r="T712" i="3"/>
  <c r="U712" i="3"/>
  <c r="V712" i="3"/>
  <c r="W712" i="3"/>
  <c r="X712" i="3"/>
  <c r="Y712" i="3"/>
  <c r="Z712" i="3"/>
  <c r="AA712" i="3"/>
  <c r="AB712" i="3"/>
  <c r="AC712" i="3"/>
  <c r="AD712" i="3"/>
  <c r="AE712" i="3"/>
  <c r="AF712" i="3"/>
  <c r="AG712" i="3"/>
  <c r="AH712" i="3"/>
  <c r="AI712" i="3"/>
  <c r="AJ712" i="3"/>
  <c r="AQ712" i="3"/>
  <c r="AR712" i="3"/>
  <c r="AS712" i="3"/>
  <c r="L713" i="3"/>
  <c r="M713" i="3"/>
  <c r="N713" i="3"/>
  <c r="O713" i="3"/>
  <c r="P713" i="3"/>
  <c r="Q713" i="3"/>
  <c r="R713" i="3"/>
  <c r="S713" i="3"/>
  <c r="T713" i="3"/>
  <c r="U713" i="3"/>
  <c r="V713" i="3"/>
  <c r="W713" i="3"/>
  <c r="X713" i="3"/>
  <c r="Y713" i="3"/>
  <c r="Z713" i="3"/>
  <c r="AA713" i="3"/>
  <c r="AB713" i="3"/>
  <c r="AC713" i="3"/>
  <c r="AD713" i="3"/>
  <c r="AE713" i="3"/>
  <c r="AF713" i="3"/>
  <c r="AG713" i="3"/>
  <c r="AH713" i="3"/>
  <c r="AI713" i="3"/>
  <c r="AJ713" i="3"/>
  <c r="AQ713" i="3"/>
  <c r="AR713" i="3"/>
  <c r="AS713" i="3"/>
  <c r="L714" i="3"/>
  <c r="M714" i="3"/>
  <c r="N714" i="3"/>
  <c r="O714" i="3"/>
  <c r="P714" i="3"/>
  <c r="Q714" i="3"/>
  <c r="R714" i="3"/>
  <c r="S714" i="3"/>
  <c r="T714" i="3"/>
  <c r="U714" i="3"/>
  <c r="V714" i="3"/>
  <c r="W714" i="3"/>
  <c r="X714" i="3"/>
  <c r="Y714" i="3"/>
  <c r="Z714" i="3"/>
  <c r="AA714" i="3"/>
  <c r="AB714" i="3"/>
  <c r="AC714" i="3"/>
  <c r="AD714" i="3"/>
  <c r="AE714" i="3"/>
  <c r="AF714" i="3"/>
  <c r="AG714" i="3"/>
  <c r="AH714" i="3"/>
  <c r="AI714" i="3"/>
  <c r="AJ714" i="3"/>
  <c r="AQ714" i="3"/>
  <c r="AR714" i="3"/>
  <c r="AS714" i="3"/>
  <c r="L715" i="3"/>
  <c r="M715" i="3"/>
  <c r="N715" i="3"/>
  <c r="O715" i="3"/>
  <c r="P715" i="3"/>
  <c r="Q715" i="3"/>
  <c r="R715" i="3"/>
  <c r="S715" i="3"/>
  <c r="T715" i="3"/>
  <c r="U715" i="3"/>
  <c r="V715" i="3"/>
  <c r="W715" i="3"/>
  <c r="X715" i="3"/>
  <c r="Y715" i="3"/>
  <c r="Z715" i="3"/>
  <c r="AA715" i="3"/>
  <c r="AB715" i="3"/>
  <c r="AC715" i="3"/>
  <c r="AD715" i="3"/>
  <c r="AE715" i="3"/>
  <c r="AF715" i="3"/>
  <c r="AG715" i="3"/>
  <c r="AH715" i="3"/>
  <c r="AI715" i="3"/>
  <c r="AJ715" i="3"/>
  <c r="AQ715" i="3"/>
  <c r="AR715" i="3"/>
  <c r="AS715" i="3"/>
  <c r="L716" i="3"/>
  <c r="M716" i="3"/>
  <c r="N716" i="3"/>
  <c r="O716" i="3"/>
  <c r="P716" i="3"/>
  <c r="Q716" i="3"/>
  <c r="R716" i="3"/>
  <c r="S716" i="3"/>
  <c r="T716" i="3"/>
  <c r="U716" i="3"/>
  <c r="V716" i="3"/>
  <c r="W716" i="3"/>
  <c r="X716" i="3"/>
  <c r="Y716" i="3"/>
  <c r="Z716" i="3"/>
  <c r="AA716" i="3"/>
  <c r="AB716" i="3"/>
  <c r="AC716" i="3"/>
  <c r="AD716" i="3"/>
  <c r="AE716" i="3"/>
  <c r="AF716" i="3"/>
  <c r="AG716" i="3"/>
  <c r="AH716" i="3"/>
  <c r="AI716" i="3"/>
  <c r="AJ716" i="3"/>
  <c r="AQ716" i="3"/>
  <c r="AR716" i="3"/>
  <c r="AS716" i="3"/>
  <c r="L717" i="3"/>
  <c r="M717" i="3"/>
  <c r="N717" i="3"/>
  <c r="O717" i="3"/>
  <c r="P717" i="3"/>
  <c r="Q717" i="3"/>
  <c r="R717" i="3"/>
  <c r="S717" i="3"/>
  <c r="T717" i="3"/>
  <c r="U717" i="3"/>
  <c r="V717" i="3"/>
  <c r="W717" i="3"/>
  <c r="X717" i="3"/>
  <c r="Y717" i="3"/>
  <c r="Z717" i="3"/>
  <c r="AA717" i="3"/>
  <c r="AB717" i="3"/>
  <c r="AC717" i="3"/>
  <c r="AD717" i="3"/>
  <c r="AE717" i="3"/>
  <c r="AF717" i="3"/>
  <c r="AG717" i="3"/>
  <c r="AH717" i="3"/>
  <c r="AI717" i="3"/>
  <c r="AJ717" i="3"/>
  <c r="AQ717" i="3"/>
  <c r="AR717" i="3"/>
  <c r="AS717" i="3"/>
  <c r="L718" i="3"/>
  <c r="M718" i="3"/>
  <c r="N718" i="3"/>
  <c r="O718" i="3"/>
  <c r="P718" i="3"/>
  <c r="Q718" i="3"/>
  <c r="R718" i="3"/>
  <c r="S718" i="3"/>
  <c r="T718" i="3"/>
  <c r="U718" i="3"/>
  <c r="V718" i="3"/>
  <c r="W718" i="3"/>
  <c r="X718" i="3"/>
  <c r="Y718" i="3"/>
  <c r="Z718" i="3"/>
  <c r="AA718" i="3"/>
  <c r="AB718" i="3"/>
  <c r="AC718" i="3"/>
  <c r="AD718" i="3"/>
  <c r="AE718" i="3"/>
  <c r="AF718" i="3"/>
  <c r="AG718" i="3"/>
  <c r="AH718" i="3"/>
  <c r="AI718" i="3"/>
  <c r="AJ718" i="3"/>
  <c r="AQ718" i="3"/>
  <c r="AR718" i="3"/>
  <c r="AS718" i="3"/>
  <c r="L719" i="3"/>
  <c r="M719" i="3"/>
  <c r="N719" i="3"/>
  <c r="O719" i="3"/>
  <c r="P719" i="3"/>
  <c r="Q719" i="3"/>
  <c r="R719" i="3"/>
  <c r="S719" i="3"/>
  <c r="T719" i="3"/>
  <c r="U719" i="3"/>
  <c r="V719" i="3"/>
  <c r="W719" i="3"/>
  <c r="X719" i="3"/>
  <c r="Y719" i="3"/>
  <c r="Z719" i="3"/>
  <c r="AA719" i="3"/>
  <c r="AB719" i="3"/>
  <c r="AC719" i="3"/>
  <c r="AD719" i="3"/>
  <c r="AE719" i="3"/>
  <c r="AF719" i="3"/>
  <c r="AG719" i="3"/>
  <c r="AH719" i="3"/>
  <c r="AI719" i="3"/>
  <c r="AJ719" i="3"/>
  <c r="AQ719" i="3"/>
  <c r="AR719" i="3"/>
  <c r="AS719" i="3"/>
  <c r="L720" i="3"/>
  <c r="M720" i="3"/>
  <c r="N720" i="3"/>
  <c r="O720" i="3"/>
  <c r="P720" i="3"/>
  <c r="Q720" i="3"/>
  <c r="R720" i="3"/>
  <c r="S720" i="3"/>
  <c r="T720" i="3"/>
  <c r="U720" i="3"/>
  <c r="V720" i="3"/>
  <c r="W720" i="3"/>
  <c r="X720" i="3"/>
  <c r="Y720" i="3"/>
  <c r="Z720" i="3"/>
  <c r="AA720" i="3"/>
  <c r="AB720" i="3"/>
  <c r="AC720" i="3"/>
  <c r="AD720" i="3"/>
  <c r="AE720" i="3"/>
  <c r="AF720" i="3"/>
  <c r="AG720" i="3"/>
  <c r="AH720" i="3"/>
  <c r="AI720" i="3"/>
  <c r="AJ720" i="3"/>
  <c r="AQ720" i="3"/>
  <c r="AR720" i="3"/>
  <c r="AS720" i="3"/>
  <c r="L721" i="3"/>
  <c r="M721" i="3"/>
  <c r="N721" i="3"/>
  <c r="O721" i="3"/>
  <c r="P721" i="3"/>
  <c r="Q721" i="3"/>
  <c r="R721" i="3"/>
  <c r="S721" i="3"/>
  <c r="T721" i="3"/>
  <c r="U721" i="3"/>
  <c r="V721" i="3"/>
  <c r="W721" i="3"/>
  <c r="X721" i="3"/>
  <c r="Y721" i="3"/>
  <c r="Z721" i="3"/>
  <c r="AA721" i="3"/>
  <c r="AB721" i="3"/>
  <c r="AC721" i="3"/>
  <c r="AD721" i="3"/>
  <c r="AE721" i="3"/>
  <c r="AF721" i="3"/>
  <c r="AG721" i="3"/>
  <c r="AH721" i="3"/>
  <c r="AI721" i="3"/>
  <c r="AJ721" i="3"/>
  <c r="AQ721" i="3"/>
  <c r="AR721" i="3"/>
  <c r="AS721" i="3"/>
  <c r="L722" i="3"/>
  <c r="M722" i="3"/>
  <c r="N722" i="3"/>
  <c r="O722" i="3"/>
  <c r="P722" i="3"/>
  <c r="Q722" i="3"/>
  <c r="R722" i="3"/>
  <c r="S722" i="3"/>
  <c r="T722" i="3"/>
  <c r="U722" i="3"/>
  <c r="V722" i="3"/>
  <c r="W722" i="3"/>
  <c r="X722" i="3"/>
  <c r="Y722" i="3"/>
  <c r="Z722" i="3"/>
  <c r="AA722" i="3"/>
  <c r="AB722" i="3"/>
  <c r="AC722" i="3"/>
  <c r="AD722" i="3"/>
  <c r="AE722" i="3"/>
  <c r="AF722" i="3"/>
  <c r="AG722" i="3"/>
  <c r="AH722" i="3"/>
  <c r="AI722" i="3"/>
  <c r="AJ722" i="3"/>
  <c r="AQ722" i="3"/>
  <c r="AR722" i="3"/>
  <c r="AS722" i="3"/>
  <c r="L723" i="3"/>
  <c r="M723" i="3"/>
  <c r="N723" i="3"/>
  <c r="O723" i="3"/>
  <c r="P723" i="3"/>
  <c r="Q723" i="3"/>
  <c r="R723" i="3"/>
  <c r="S723" i="3"/>
  <c r="T723" i="3"/>
  <c r="U723" i="3"/>
  <c r="V723" i="3"/>
  <c r="W723" i="3"/>
  <c r="X723" i="3"/>
  <c r="Y723" i="3"/>
  <c r="Z723" i="3"/>
  <c r="AA723" i="3"/>
  <c r="AB723" i="3"/>
  <c r="AC723" i="3"/>
  <c r="AD723" i="3"/>
  <c r="AE723" i="3"/>
  <c r="AF723" i="3"/>
  <c r="AG723" i="3"/>
  <c r="AH723" i="3"/>
  <c r="AI723" i="3"/>
  <c r="AJ723" i="3"/>
  <c r="AQ723" i="3"/>
  <c r="AR723" i="3"/>
  <c r="AS723" i="3"/>
  <c r="L724" i="3"/>
  <c r="M724" i="3"/>
  <c r="N724" i="3"/>
  <c r="O724" i="3"/>
  <c r="P724" i="3"/>
  <c r="Q724" i="3"/>
  <c r="R724" i="3"/>
  <c r="S724" i="3"/>
  <c r="T724" i="3"/>
  <c r="U724" i="3"/>
  <c r="V724" i="3"/>
  <c r="W724" i="3"/>
  <c r="X724" i="3"/>
  <c r="Y724" i="3"/>
  <c r="Z724" i="3"/>
  <c r="AA724" i="3"/>
  <c r="AB724" i="3"/>
  <c r="AC724" i="3"/>
  <c r="AD724" i="3"/>
  <c r="AE724" i="3"/>
  <c r="AF724" i="3"/>
  <c r="AG724" i="3"/>
  <c r="AH724" i="3"/>
  <c r="AI724" i="3"/>
  <c r="AJ724" i="3"/>
  <c r="AQ724" i="3"/>
  <c r="AR724" i="3"/>
  <c r="AS724" i="3"/>
  <c r="L725" i="3"/>
  <c r="M725" i="3"/>
  <c r="N725" i="3"/>
  <c r="O725" i="3"/>
  <c r="P725" i="3"/>
  <c r="Q725" i="3"/>
  <c r="R725" i="3"/>
  <c r="S725" i="3"/>
  <c r="T725" i="3"/>
  <c r="U725" i="3"/>
  <c r="V725" i="3"/>
  <c r="W725" i="3"/>
  <c r="X725" i="3"/>
  <c r="Y725" i="3"/>
  <c r="Z725" i="3"/>
  <c r="AA725" i="3"/>
  <c r="AB725" i="3"/>
  <c r="AC725" i="3"/>
  <c r="AD725" i="3"/>
  <c r="AE725" i="3"/>
  <c r="AF725" i="3"/>
  <c r="AG725" i="3"/>
  <c r="AH725" i="3"/>
  <c r="AI725" i="3"/>
  <c r="AJ725" i="3"/>
  <c r="AQ725" i="3"/>
  <c r="AR725" i="3"/>
  <c r="AS725" i="3"/>
  <c r="L726" i="3"/>
  <c r="M726" i="3"/>
  <c r="N726" i="3"/>
  <c r="O726" i="3"/>
  <c r="P726" i="3"/>
  <c r="Q726" i="3"/>
  <c r="R726" i="3"/>
  <c r="S726" i="3"/>
  <c r="T726" i="3"/>
  <c r="U726" i="3"/>
  <c r="V726" i="3"/>
  <c r="W726" i="3"/>
  <c r="X726" i="3"/>
  <c r="Y726" i="3"/>
  <c r="Z726" i="3"/>
  <c r="AA726" i="3"/>
  <c r="AB726" i="3"/>
  <c r="AC726" i="3"/>
  <c r="AD726" i="3"/>
  <c r="AE726" i="3"/>
  <c r="AF726" i="3"/>
  <c r="AG726" i="3"/>
  <c r="AH726" i="3"/>
  <c r="AI726" i="3"/>
  <c r="AJ726" i="3"/>
  <c r="AQ726" i="3"/>
  <c r="AR726" i="3"/>
  <c r="AS726" i="3"/>
  <c r="L727" i="3"/>
  <c r="M727" i="3"/>
  <c r="N727" i="3"/>
  <c r="O727" i="3"/>
  <c r="P727" i="3"/>
  <c r="Q727" i="3"/>
  <c r="R727" i="3"/>
  <c r="S727" i="3"/>
  <c r="T727" i="3"/>
  <c r="U727" i="3"/>
  <c r="V727" i="3"/>
  <c r="W727" i="3"/>
  <c r="X727" i="3"/>
  <c r="Y727" i="3"/>
  <c r="Z727" i="3"/>
  <c r="AA727" i="3"/>
  <c r="AB727" i="3"/>
  <c r="AC727" i="3"/>
  <c r="AD727" i="3"/>
  <c r="AE727" i="3"/>
  <c r="AF727" i="3"/>
  <c r="AG727" i="3"/>
  <c r="AH727" i="3"/>
  <c r="AI727" i="3"/>
  <c r="AJ727" i="3"/>
  <c r="AQ727" i="3"/>
  <c r="AR727" i="3"/>
  <c r="AS727" i="3"/>
  <c r="L728" i="3"/>
  <c r="M728" i="3"/>
  <c r="N728" i="3"/>
  <c r="O728" i="3"/>
  <c r="P728" i="3"/>
  <c r="Q728" i="3"/>
  <c r="R728" i="3"/>
  <c r="S728" i="3"/>
  <c r="T728" i="3"/>
  <c r="U728" i="3"/>
  <c r="V728" i="3"/>
  <c r="W728" i="3"/>
  <c r="X728" i="3"/>
  <c r="Y728" i="3"/>
  <c r="Z728" i="3"/>
  <c r="AA728" i="3"/>
  <c r="AB728" i="3"/>
  <c r="AC728" i="3"/>
  <c r="AD728" i="3"/>
  <c r="AE728" i="3"/>
  <c r="AF728" i="3"/>
  <c r="AG728" i="3"/>
  <c r="AH728" i="3"/>
  <c r="AI728" i="3"/>
  <c r="AJ728" i="3"/>
  <c r="AQ728" i="3"/>
  <c r="AR728" i="3"/>
  <c r="AS728" i="3"/>
  <c r="L729" i="3"/>
  <c r="M729" i="3"/>
  <c r="N729" i="3"/>
  <c r="O729" i="3"/>
  <c r="P729" i="3"/>
  <c r="Q729" i="3"/>
  <c r="R729" i="3"/>
  <c r="S729" i="3"/>
  <c r="T729" i="3"/>
  <c r="U729" i="3"/>
  <c r="V729" i="3"/>
  <c r="W729" i="3"/>
  <c r="X729" i="3"/>
  <c r="Y729" i="3"/>
  <c r="Z729" i="3"/>
  <c r="AA729" i="3"/>
  <c r="AB729" i="3"/>
  <c r="AC729" i="3"/>
  <c r="AD729" i="3"/>
  <c r="AE729" i="3"/>
  <c r="AF729" i="3"/>
  <c r="AG729" i="3"/>
  <c r="AH729" i="3"/>
  <c r="AI729" i="3"/>
  <c r="AJ729" i="3"/>
  <c r="AQ729" i="3"/>
  <c r="AR729" i="3"/>
  <c r="AS729" i="3"/>
  <c r="L730" i="3"/>
  <c r="M730" i="3"/>
  <c r="N730" i="3"/>
  <c r="O730" i="3"/>
  <c r="P730" i="3"/>
  <c r="Q730" i="3"/>
  <c r="R730" i="3"/>
  <c r="S730" i="3"/>
  <c r="T730" i="3"/>
  <c r="U730" i="3"/>
  <c r="V730" i="3"/>
  <c r="W730" i="3"/>
  <c r="X730" i="3"/>
  <c r="Y730" i="3"/>
  <c r="Z730" i="3"/>
  <c r="AA730" i="3"/>
  <c r="AB730" i="3"/>
  <c r="AC730" i="3"/>
  <c r="AD730" i="3"/>
  <c r="AE730" i="3"/>
  <c r="AF730" i="3"/>
  <c r="AG730" i="3"/>
  <c r="AH730" i="3"/>
  <c r="AI730" i="3"/>
  <c r="AJ730" i="3"/>
  <c r="AQ730" i="3"/>
  <c r="AR730" i="3"/>
  <c r="AS730" i="3"/>
  <c r="L731" i="3"/>
  <c r="M731" i="3"/>
  <c r="N731" i="3"/>
  <c r="O731" i="3"/>
  <c r="P731" i="3"/>
  <c r="Q731" i="3"/>
  <c r="R731" i="3"/>
  <c r="S731" i="3"/>
  <c r="T731" i="3"/>
  <c r="U731" i="3"/>
  <c r="V731" i="3"/>
  <c r="W731" i="3"/>
  <c r="X731" i="3"/>
  <c r="Y731" i="3"/>
  <c r="Z731" i="3"/>
  <c r="AA731" i="3"/>
  <c r="AB731" i="3"/>
  <c r="AC731" i="3"/>
  <c r="AD731" i="3"/>
  <c r="AE731" i="3"/>
  <c r="AF731" i="3"/>
  <c r="AG731" i="3"/>
  <c r="AH731" i="3"/>
  <c r="AI731" i="3"/>
  <c r="AJ731" i="3"/>
  <c r="AQ731" i="3"/>
  <c r="AR731" i="3"/>
  <c r="AS731" i="3"/>
  <c r="L732" i="3"/>
  <c r="M732" i="3"/>
  <c r="N732" i="3"/>
  <c r="O732" i="3"/>
  <c r="P732" i="3"/>
  <c r="Q732" i="3"/>
  <c r="R732" i="3"/>
  <c r="S732" i="3"/>
  <c r="T732" i="3"/>
  <c r="U732" i="3"/>
  <c r="V732" i="3"/>
  <c r="W732" i="3"/>
  <c r="X732" i="3"/>
  <c r="Y732" i="3"/>
  <c r="Z732" i="3"/>
  <c r="AA732" i="3"/>
  <c r="AB732" i="3"/>
  <c r="AC732" i="3"/>
  <c r="AD732" i="3"/>
  <c r="AE732" i="3"/>
  <c r="AF732" i="3"/>
  <c r="AG732" i="3"/>
  <c r="AH732" i="3"/>
  <c r="AI732" i="3"/>
  <c r="AJ732" i="3"/>
  <c r="AQ732" i="3"/>
  <c r="AR732" i="3"/>
  <c r="AS732" i="3"/>
  <c r="L733" i="3"/>
  <c r="M733" i="3"/>
  <c r="N733" i="3"/>
  <c r="O733" i="3"/>
  <c r="P733" i="3"/>
  <c r="Q733" i="3"/>
  <c r="R733" i="3"/>
  <c r="S733" i="3"/>
  <c r="T733" i="3"/>
  <c r="U733" i="3"/>
  <c r="V733" i="3"/>
  <c r="W733" i="3"/>
  <c r="X733" i="3"/>
  <c r="Y733" i="3"/>
  <c r="Z733" i="3"/>
  <c r="AA733" i="3"/>
  <c r="AB733" i="3"/>
  <c r="AC733" i="3"/>
  <c r="AD733" i="3"/>
  <c r="AE733" i="3"/>
  <c r="AF733" i="3"/>
  <c r="AG733" i="3"/>
  <c r="AH733" i="3"/>
  <c r="AI733" i="3"/>
  <c r="AJ733" i="3"/>
  <c r="AQ733" i="3"/>
  <c r="AR733" i="3"/>
  <c r="AS733" i="3"/>
  <c r="L734" i="3"/>
  <c r="M734" i="3"/>
  <c r="N734" i="3"/>
  <c r="O734" i="3"/>
  <c r="P734" i="3"/>
  <c r="Q734" i="3"/>
  <c r="R734" i="3"/>
  <c r="S734" i="3"/>
  <c r="T734" i="3"/>
  <c r="U734" i="3"/>
  <c r="V734" i="3"/>
  <c r="W734" i="3"/>
  <c r="X734" i="3"/>
  <c r="Y734" i="3"/>
  <c r="Z734" i="3"/>
  <c r="AA734" i="3"/>
  <c r="AB734" i="3"/>
  <c r="AC734" i="3"/>
  <c r="AD734" i="3"/>
  <c r="AE734" i="3"/>
  <c r="AF734" i="3"/>
  <c r="AG734" i="3"/>
  <c r="AH734" i="3"/>
  <c r="AI734" i="3"/>
  <c r="AJ734" i="3"/>
  <c r="AQ734" i="3"/>
  <c r="AR734" i="3"/>
  <c r="AS734" i="3"/>
  <c r="L735" i="3"/>
  <c r="M735" i="3"/>
  <c r="N735" i="3"/>
  <c r="O735" i="3"/>
  <c r="P735" i="3"/>
  <c r="Q735" i="3"/>
  <c r="R735" i="3"/>
  <c r="S735" i="3"/>
  <c r="T735" i="3"/>
  <c r="U735" i="3"/>
  <c r="V735" i="3"/>
  <c r="W735" i="3"/>
  <c r="X735" i="3"/>
  <c r="Y735" i="3"/>
  <c r="Z735" i="3"/>
  <c r="AA735" i="3"/>
  <c r="AB735" i="3"/>
  <c r="AC735" i="3"/>
  <c r="AD735" i="3"/>
  <c r="AE735" i="3"/>
  <c r="AF735" i="3"/>
  <c r="AG735" i="3"/>
  <c r="AH735" i="3"/>
  <c r="AI735" i="3"/>
  <c r="AJ735" i="3"/>
  <c r="AQ735" i="3"/>
  <c r="AR735" i="3"/>
  <c r="AS735" i="3"/>
  <c r="L736" i="3"/>
  <c r="M736" i="3"/>
  <c r="N736" i="3"/>
  <c r="O736" i="3"/>
  <c r="P736" i="3"/>
  <c r="Q736" i="3"/>
  <c r="R736" i="3"/>
  <c r="S736" i="3"/>
  <c r="T736" i="3"/>
  <c r="U736" i="3"/>
  <c r="V736" i="3"/>
  <c r="W736" i="3"/>
  <c r="X736" i="3"/>
  <c r="Y736" i="3"/>
  <c r="Z736" i="3"/>
  <c r="AA736" i="3"/>
  <c r="AB736" i="3"/>
  <c r="AC736" i="3"/>
  <c r="AD736" i="3"/>
  <c r="AE736" i="3"/>
  <c r="AF736" i="3"/>
  <c r="AG736" i="3"/>
  <c r="AH736" i="3"/>
  <c r="AI736" i="3"/>
  <c r="AJ736" i="3"/>
  <c r="AQ736" i="3"/>
  <c r="AR736" i="3"/>
  <c r="AS736" i="3"/>
  <c r="L737" i="3"/>
  <c r="M737" i="3"/>
  <c r="N737" i="3"/>
  <c r="O737" i="3"/>
  <c r="P737" i="3"/>
  <c r="Q737" i="3"/>
  <c r="R737" i="3"/>
  <c r="S737" i="3"/>
  <c r="T737" i="3"/>
  <c r="U737" i="3"/>
  <c r="V737" i="3"/>
  <c r="W737" i="3"/>
  <c r="X737" i="3"/>
  <c r="Y737" i="3"/>
  <c r="Z737" i="3"/>
  <c r="AA737" i="3"/>
  <c r="AB737" i="3"/>
  <c r="AC737" i="3"/>
  <c r="AD737" i="3"/>
  <c r="AE737" i="3"/>
  <c r="AF737" i="3"/>
  <c r="AG737" i="3"/>
  <c r="AH737" i="3"/>
  <c r="AI737" i="3"/>
  <c r="AJ737" i="3"/>
  <c r="AQ737" i="3"/>
  <c r="AR737" i="3"/>
  <c r="AS737" i="3"/>
  <c r="L738" i="3"/>
  <c r="M738" i="3"/>
  <c r="N738" i="3"/>
  <c r="O738" i="3"/>
  <c r="P738" i="3"/>
  <c r="Q738" i="3"/>
  <c r="R738" i="3"/>
  <c r="S738" i="3"/>
  <c r="T738" i="3"/>
  <c r="U738" i="3"/>
  <c r="V738" i="3"/>
  <c r="W738" i="3"/>
  <c r="X738" i="3"/>
  <c r="Y738" i="3"/>
  <c r="Z738" i="3"/>
  <c r="AA738" i="3"/>
  <c r="AB738" i="3"/>
  <c r="AC738" i="3"/>
  <c r="AD738" i="3"/>
  <c r="AE738" i="3"/>
  <c r="AF738" i="3"/>
  <c r="AG738" i="3"/>
  <c r="AH738" i="3"/>
  <c r="AI738" i="3"/>
  <c r="AJ738" i="3"/>
  <c r="AQ738" i="3"/>
  <c r="AR738" i="3"/>
  <c r="AS738" i="3"/>
  <c r="L739" i="3"/>
  <c r="M739" i="3"/>
  <c r="N739" i="3"/>
  <c r="O739" i="3"/>
  <c r="P739" i="3"/>
  <c r="Q739" i="3"/>
  <c r="R739" i="3"/>
  <c r="S739" i="3"/>
  <c r="T739" i="3"/>
  <c r="U739" i="3"/>
  <c r="V739" i="3"/>
  <c r="W739" i="3"/>
  <c r="X739" i="3"/>
  <c r="Y739" i="3"/>
  <c r="Z739" i="3"/>
  <c r="AA739" i="3"/>
  <c r="AB739" i="3"/>
  <c r="AC739" i="3"/>
  <c r="AD739" i="3"/>
  <c r="AE739" i="3"/>
  <c r="AF739" i="3"/>
  <c r="AG739" i="3"/>
  <c r="AH739" i="3"/>
  <c r="AI739" i="3"/>
  <c r="AJ739" i="3"/>
  <c r="AQ739" i="3"/>
  <c r="AR739" i="3"/>
  <c r="AS739" i="3"/>
  <c r="L740" i="3"/>
  <c r="M740" i="3"/>
  <c r="N740" i="3"/>
  <c r="O740" i="3"/>
  <c r="P740" i="3"/>
  <c r="Q740" i="3"/>
  <c r="R740" i="3"/>
  <c r="S740" i="3"/>
  <c r="T740" i="3"/>
  <c r="U740" i="3"/>
  <c r="V740" i="3"/>
  <c r="W740" i="3"/>
  <c r="X740" i="3"/>
  <c r="Y740" i="3"/>
  <c r="Z740" i="3"/>
  <c r="AA740" i="3"/>
  <c r="AB740" i="3"/>
  <c r="AC740" i="3"/>
  <c r="AD740" i="3"/>
  <c r="AE740" i="3"/>
  <c r="AF740" i="3"/>
  <c r="AG740" i="3"/>
  <c r="AH740" i="3"/>
  <c r="AI740" i="3"/>
  <c r="AJ740" i="3"/>
  <c r="AQ740" i="3"/>
  <c r="AR740" i="3"/>
  <c r="AS740" i="3"/>
  <c r="L741" i="3"/>
  <c r="M741" i="3"/>
  <c r="N741" i="3"/>
  <c r="O741" i="3"/>
  <c r="P741" i="3"/>
  <c r="Q741" i="3"/>
  <c r="R741" i="3"/>
  <c r="S741" i="3"/>
  <c r="T741" i="3"/>
  <c r="U741" i="3"/>
  <c r="V741" i="3"/>
  <c r="W741" i="3"/>
  <c r="X741" i="3"/>
  <c r="Y741" i="3"/>
  <c r="Z741" i="3"/>
  <c r="AA741" i="3"/>
  <c r="AB741" i="3"/>
  <c r="AC741" i="3"/>
  <c r="AD741" i="3"/>
  <c r="AE741" i="3"/>
  <c r="AF741" i="3"/>
  <c r="AG741" i="3"/>
  <c r="AH741" i="3"/>
  <c r="AI741" i="3"/>
  <c r="AJ741" i="3"/>
  <c r="AQ741" i="3"/>
  <c r="AR741" i="3"/>
  <c r="AS741" i="3"/>
  <c r="L742" i="3"/>
  <c r="M742" i="3"/>
  <c r="N742" i="3"/>
  <c r="O742" i="3"/>
  <c r="P742" i="3"/>
  <c r="Q742" i="3"/>
  <c r="R742" i="3"/>
  <c r="S742" i="3"/>
  <c r="T742" i="3"/>
  <c r="U742" i="3"/>
  <c r="V742" i="3"/>
  <c r="W742" i="3"/>
  <c r="X742" i="3"/>
  <c r="Y742" i="3"/>
  <c r="Z742" i="3"/>
  <c r="AA742" i="3"/>
  <c r="AB742" i="3"/>
  <c r="AC742" i="3"/>
  <c r="AD742" i="3"/>
  <c r="AE742" i="3"/>
  <c r="AF742" i="3"/>
  <c r="AG742" i="3"/>
  <c r="AH742" i="3"/>
  <c r="AI742" i="3"/>
  <c r="AJ742" i="3"/>
  <c r="AQ742" i="3"/>
  <c r="AR742" i="3"/>
  <c r="AS742" i="3"/>
  <c r="L743" i="3"/>
  <c r="M743" i="3"/>
  <c r="N743" i="3"/>
  <c r="O743" i="3"/>
  <c r="P743" i="3"/>
  <c r="Q743" i="3"/>
  <c r="R743" i="3"/>
  <c r="S743" i="3"/>
  <c r="T743" i="3"/>
  <c r="U743" i="3"/>
  <c r="V743" i="3"/>
  <c r="W743" i="3"/>
  <c r="X743" i="3"/>
  <c r="Y743" i="3"/>
  <c r="Z743" i="3"/>
  <c r="AA743" i="3"/>
  <c r="AB743" i="3"/>
  <c r="AC743" i="3"/>
  <c r="AD743" i="3"/>
  <c r="AE743" i="3"/>
  <c r="AF743" i="3"/>
  <c r="AG743" i="3"/>
  <c r="AH743" i="3"/>
  <c r="AI743" i="3"/>
  <c r="AJ743" i="3"/>
  <c r="AQ743" i="3"/>
  <c r="AR743" i="3"/>
  <c r="AS743" i="3"/>
  <c r="L744" i="3"/>
  <c r="M744" i="3"/>
  <c r="N744" i="3"/>
  <c r="O744" i="3"/>
  <c r="P744" i="3"/>
  <c r="Q744" i="3"/>
  <c r="R744" i="3"/>
  <c r="S744" i="3"/>
  <c r="T744" i="3"/>
  <c r="U744" i="3"/>
  <c r="V744" i="3"/>
  <c r="W744" i="3"/>
  <c r="X744" i="3"/>
  <c r="Y744" i="3"/>
  <c r="Z744" i="3"/>
  <c r="AA744" i="3"/>
  <c r="AB744" i="3"/>
  <c r="AC744" i="3"/>
  <c r="AD744" i="3"/>
  <c r="AE744" i="3"/>
  <c r="AF744" i="3"/>
  <c r="AG744" i="3"/>
  <c r="AH744" i="3"/>
  <c r="AI744" i="3"/>
  <c r="AJ744" i="3"/>
  <c r="AQ744" i="3"/>
  <c r="AR744" i="3"/>
  <c r="AS744" i="3"/>
  <c r="L745" i="3"/>
  <c r="M745" i="3"/>
  <c r="N745" i="3"/>
  <c r="O745" i="3"/>
  <c r="P745" i="3"/>
  <c r="Q745" i="3"/>
  <c r="R745" i="3"/>
  <c r="S745" i="3"/>
  <c r="T745" i="3"/>
  <c r="U745" i="3"/>
  <c r="V745" i="3"/>
  <c r="W745" i="3"/>
  <c r="X745" i="3"/>
  <c r="Y745" i="3"/>
  <c r="Z745" i="3"/>
  <c r="AA745" i="3"/>
  <c r="AB745" i="3"/>
  <c r="AC745" i="3"/>
  <c r="AD745" i="3"/>
  <c r="AE745" i="3"/>
  <c r="AF745" i="3"/>
  <c r="AG745" i="3"/>
  <c r="AH745" i="3"/>
  <c r="AI745" i="3"/>
  <c r="AJ745" i="3"/>
  <c r="AQ745" i="3"/>
  <c r="AR745" i="3"/>
  <c r="AS745" i="3"/>
  <c r="L746" i="3"/>
  <c r="M746" i="3"/>
  <c r="N746" i="3"/>
  <c r="O746" i="3"/>
  <c r="P746" i="3"/>
  <c r="Q746" i="3"/>
  <c r="R746" i="3"/>
  <c r="S746" i="3"/>
  <c r="T746" i="3"/>
  <c r="U746" i="3"/>
  <c r="V746" i="3"/>
  <c r="W746" i="3"/>
  <c r="X746" i="3"/>
  <c r="Y746" i="3"/>
  <c r="Z746" i="3"/>
  <c r="AA746" i="3"/>
  <c r="AB746" i="3"/>
  <c r="AC746" i="3"/>
  <c r="AD746" i="3"/>
  <c r="AE746" i="3"/>
  <c r="AF746" i="3"/>
  <c r="AG746" i="3"/>
  <c r="AH746" i="3"/>
  <c r="AI746" i="3"/>
  <c r="AJ746" i="3"/>
  <c r="AQ746" i="3"/>
  <c r="AR746" i="3"/>
  <c r="AS746" i="3"/>
  <c r="L747" i="3"/>
  <c r="M747" i="3"/>
  <c r="N747" i="3"/>
  <c r="O747" i="3"/>
  <c r="P747" i="3"/>
  <c r="Q747" i="3"/>
  <c r="R747" i="3"/>
  <c r="S747" i="3"/>
  <c r="T747" i="3"/>
  <c r="U747" i="3"/>
  <c r="V747" i="3"/>
  <c r="W747" i="3"/>
  <c r="X747" i="3"/>
  <c r="Y747" i="3"/>
  <c r="Z747" i="3"/>
  <c r="AA747" i="3"/>
  <c r="AB747" i="3"/>
  <c r="AC747" i="3"/>
  <c r="AD747" i="3"/>
  <c r="AE747" i="3"/>
  <c r="AF747" i="3"/>
  <c r="AG747" i="3"/>
  <c r="AH747" i="3"/>
  <c r="AI747" i="3"/>
  <c r="AJ747" i="3"/>
  <c r="AQ747" i="3"/>
  <c r="AR747" i="3"/>
  <c r="AS747" i="3"/>
  <c r="L748" i="3"/>
  <c r="M748" i="3"/>
  <c r="N748" i="3"/>
  <c r="O748" i="3"/>
  <c r="P748" i="3"/>
  <c r="Q748" i="3"/>
  <c r="R748" i="3"/>
  <c r="S748" i="3"/>
  <c r="T748" i="3"/>
  <c r="U748" i="3"/>
  <c r="V748" i="3"/>
  <c r="W748" i="3"/>
  <c r="X748" i="3"/>
  <c r="Y748" i="3"/>
  <c r="Z748" i="3"/>
  <c r="AA748" i="3"/>
  <c r="AB748" i="3"/>
  <c r="AC748" i="3"/>
  <c r="AD748" i="3"/>
  <c r="AE748" i="3"/>
  <c r="AF748" i="3"/>
  <c r="AG748" i="3"/>
  <c r="AH748" i="3"/>
  <c r="AI748" i="3"/>
  <c r="AJ748" i="3"/>
  <c r="AQ748" i="3"/>
  <c r="AR748" i="3"/>
  <c r="AS748" i="3"/>
  <c r="L749" i="3"/>
  <c r="M749" i="3"/>
  <c r="N749" i="3"/>
  <c r="O749" i="3"/>
  <c r="P749" i="3"/>
  <c r="Q749" i="3"/>
  <c r="R749" i="3"/>
  <c r="S749" i="3"/>
  <c r="T749" i="3"/>
  <c r="U749" i="3"/>
  <c r="V749" i="3"/>
  <c r="W749" i="3"/>
  <c r="X749" i="3"/>
  <c r="Y749" i="3"/>
  <c r="Z749" i="3"/>
  <c r="AA749" i="3"/>
  <c r="AB749" i="3"/>
  <c r="AC749" i="3"/>
  <c r="AD749" i="3"/>
  <c r="AE749" i="3"/>
  <c r="AF749" i="3"/>
  <c r="AG749" i="3"/>
  <c r="AH749" i="3"/>
  <c r="AI749" i="3"/>
  <c r="AJ749" i="3"/>
  <c r="AQ749" i="3"/>
  <c r="AR749" i="3"/>
  <c r="AS749" i="3"/>
  <c r="L750" i="3"/>
  <c r="M750" i="3"/>
  <c r="N750" i="3"/>
  <c r="O750" i="3"/>
  <c r="P750" i="3"/>
  <c r="Q750" i="3"/>
  <c r="R750" i="3"/>
  <c r="S750" i="3"/>
  <c r="T750" i="3"/>
  <c r="U750" i="3"/>
  <c r="V750" i="3"/>
  <c r="W750" i="3"/>
  <c r="X750" i="3"/>
  <c r="Y750" i="3"/>
  <c r="Z750" i="3"/>
  <c r="AA750" i="3"/>
  <c r="AB750" i="3"/>
  <c r="AC750" i="3"/>
  <c r="AD750" i="3"/>
  <c r="AE750" i="3"/>
  <c r="AF750" i="3"/>
  <c r="AG750" i="3"/>
  <c r="AH750" i="3"/>
  <c r="AI750" i="3"/>
  <c r="AJ750" i="3"/>
  <c r="AQ750" i="3"/>
  <c r="AR750" i="3"/>
  <c r="AS750" i="3"/>
  <c r="L751" i="3"/>
  <c r="M751" i="3"/>
  <c r="N751" i="3"/>
  <c r="O751" i="3"/>
  <c r="P751" i="3"/>
  <c r="Q751" i="3"/>
  <c r="R751" i="3"/>
  <c r="S751" i="3"/>
  <c r="T751" i="3"/>
  <c r="U751" i="3"/>
  <c r="V751" i="3"/>
  <c r="W751" i="3"/>
  <c r="X751" i="3"/>
  <c r="Y751" i="3"/>
  <c r="Z751" i="3"/>
  <c r="AA751" i="3"/>
  <c r="AB751" i="3"/>
  <c r="AC751" i="3"/>
  <c r="AD751" i="3"/>
  <c r="AE751" i="3"/>
  <c r="AF751" i="3"/>
  <c r="AG751" i="3"/>
  <c r="AH751" i="3"/>
  <c r="AI751" i="3"/>
  <c r="AJ751" i="3"/>
  <c r="AQ751" i="3"/>
  <c r="AR751" i="3"/>
  <c r="AS751" i="3"/>
  <c r="L752" i="3"/>
  <c r="M752" i="3"/>
  <c r="N752" i="3"/>
  <c r="O752" i="3"/>
  <c r="P752" i="3"/>
  <c r="Q752" i="3"/>
  <c r="R752" i="3"/>
  <c r="S752" i="3"/>
  <c r="T752" i="3"/>
  <c r="U752" i="3"/>
  <c r="V752" i="3"/>
  <c r="W752" i="3"/>
  <c r="X752" i="3"/>
  <c r="Y752" i="3"/>
  <c r="Z752" i="3"/>
  <c r="AA752" i="3"/>
  <c r="AB752" i="3"/>
  <c r="AC752" i="3"/>
  <c r="AD752" i="3"/>
  <c r="AE752" i="3"/>
  <c r="AF752" i="3"/>
  <c r="AG752" i="3"/>
  <c r="AH752" i="3"/>
  <c r="AI752" i="3"/>
  <c r="AJ752" i="3"/>
  <c r="AQ752" i="3"/>
  <c r="AR752" i="3"/>
  <c r="AS752" i="3"/>
  <c r="L753" i="3"/>
  <c r="M753" i="3"/>
  <c r="N753" i="3"/>
  <c r="O753" i="3"/>
  <c r="P753" i="3"/>
  <c r="Q753" i="3"/>
  <c r="R753" i="3"/>
  <c r="S753" i="3"/>
  <c r="T753" i="3"/>
  <c r="U753" i="3"/>
  <c r="V753" i="3"/>
  <c r="W753" i="3"/>
  <c r="X753" i="3"/>
  <c r="Y753" i="3"/>
  <c r="Z753" i="3"/>
  <c r="AA753" i="3"/>
  <c r="AB753" i="3"/>
  <c r="AC753" i="3"/>
  <c r="AD753" i="3"/>
  <c r="AE753" i="3"/>
  <c r="AF753" i="3"/>
  <c r="AG753" i="3"/>
  <c r="AH753" i="3"/>
  <c r="AI753" i="3"/>
  <c r="AJ753" i="3"/>
  <c r="AQ753" i="3"/>
  <c r="AR753" i="3"/>
  <c r="AS753" i="3"/>
  <c r="L754" i="3"/>
  <c r="M754" i="3"/>
  <c r="N754" i="3"/>
  <c r="O754" i="3"/>
  <c r="P754" i="3"/>
  <c r="Q754" i="3"/>
  <c r="R754" i="3"/>
  <c r="S754" i="3"/>
  <c r="T754" i="3"/>
  <c r="U754" i="3"/>
  <c r="V754" i="3"/>
  <c r="W754" i="3"/>
  <c r="X754" i="3"/>
  <c r="Y754" i="3"/>
  <c r="Z754" i="3"/>
  <c r="AA754" i="3"/>
  <c r="AB754" i="3"/>
  <c r="AC754" i="3"/>
  <c r="AD754" i="3"/>
  <c r="AE754" i="3"/>
  <c r="AF754" i="3"/>
  <c r="AG754" i="3"/>
  <c r="AH754" i="3"/>
  <c r="AI754" i="3"/>
  <c r="AJ754" i="3"/>
  <c r="AQ754" i="3"/>
  <c r="AR754" i="3"/>
  <c r="AS754" i="3"/>
  <c r="L755" i="3"/>
  <c r="M755" i="3"/>
  <c r="N755" i="3"/>
  <c r="O755" i="3"/>
  <c r="P755" i="3"/>
  <c r="Q755" i="3"/>
  <c r="R755" i="3"/>
  <c r="S755" i="3"/>
  <c r="T755" i="3"/>
  <c r="U755" i="3"/>
  <c r="V755" i="3"/>
  <c r="W755" i="3"/>
  <c r="X755" i="3"/>
  <c r="Y755" i="3"/>
  <c r="Z755" i="3"/>
  <c r="AA755" i="3"/>
  <c r="AB755" i="3"/>
  <c r="AC755" i="3"/>
  <c r="AD755" i="3"/>
  <c r="AE755" i="3"/>
  <c r="AF755" i="3"/>
  <c r="AG755" i="3"/>
  <c r="AH755" i="3"/>
  <c r="AI755" i="3"/>
  <c r="AJ755" i="3"/>
  <c r="AQ755" i="3"/>
  <c r="AR755" i="3"/>
  <c r="AS755" i="3"/>
  <c r="L756" i="3"/>
  <c r="M756" i="3"/>
  <c r="N756" i="3"/>
  <c r="O756" i="3"/>
  <c r="P756" i="3"/>
  <c r="Q756" i="3"/>
  <c r="R756" i="3"/>
  <c r="S756" i="3"/>
  <c r="T756" i="3"/>
  <c r="U756" i="3"/>
  <c r="V756" i="3"/>
  <c r="W756" i="3"/>
  <c r="X756" i="3"/>
  <c r="Y756" i="3"/>
  <c r="Z756" i="3"/>
  <c r="AA756" i="3"/>
  <c r="AB756" i="3"/>
  <c r="AC756" i="3"/>
  <c r="AD756" i="3"/>
  <c r="AE756" i="3"/>
  <c r="AF756" i="3"/>
  <c r="AG756" i="3"/>
  <c r="AH756" i="3"/>
  <c r="AI756" i="3"/>
  <c r="AJ756" i="3"/>
  <c r="AQ756" i="3"/>
  <c r="AR756" i="3"/>
  <c r="AS756" i="3"/>
  <c r="L757" i="3"/>
  <c r="M757" i="3"/>
  <c r="N757" i="3"/>
  <c r="O757" i="3"/>
  <c r="P757" i="3"/>
  <c r="Q757" i="3"/>
  <c r="R757" i="3"/>
  <c r="S757" i="3"/>
  <c r="T757" i="3"/>
  <c r="U757" i="3"/>
  <c r="V757" i="3"/>
  <c r="W757" i="3"/>
  <c r="X757" i="3"/>
  <c r="Y757" i="3"/>
  <c r="Z757" i="3"/>
  <c r="AA757" i="3"/>
  <c r="AB757" i="3"/>
  <c r="AC757" i="3"/>
  <c r="AD757" i="3"/>
  <c r="AE757" i="3"/>
  <c r="AF757" i="3"/>
  <c r="AG757" i="3"/>
  <c r="AH757" i="3"/>
  <c r="AI757" i="3"/>
  <c r="AJ757" i="3"/>
  <c r="AQ757" i="3"/>
  <c r="AR757" i="3"/>
  <c r="AS757" i="3"/>
  <c r="L758" i="3"/>
  <c r="M758" i="3"/>
  <c r="N758" i="3"/>
  <c r="O758" i="3"/>
  <c r="P758" i="3"/>
  <c r="Q758" i="3"/>
  <c r="R758" i="3"/>
  <c r="S758" i="3"/>
  <c r="T758" i="3"/>
  <c r="U758" i="3"/>
  <c r="V758" i="3"/>
  <c r="W758" i="3"/>
  <c r="X758" i="3"/>
  <c r="Y758" i="3"/>
  <c r="Z758" i="3"/>
  <c r="AA758" i="3"/>
  <c r="AB758" i="3"/>
  <c r="AC758" i="3"/>
  <c r="AD758" i="3"/>
  <c r="AE758" i="3"/>
  <c r="AF758" i="3"/>
  <c r="AG758" i="3"/>
  <c r="AH758" i="3"/>
  <c r="AI758" i="3"/>
  <c r="AJ758" i="3"/>
  <c r="AQ758" i="3"/>
  <c r="AR758" i="3"/>
  <c r="AS758" i="3"/>
  <c r="L759" i="3"/>
  <c r="M759" i="3"/>
  <c r="N759" i="3"/>
  <c r="O759" i="3"/>
  <c r="P759" i="3"/>
  <c r="Q759" i="3"/>
  <c r="R759" i="3"/>
  <c r="S759" i="3"/>
  <c r="T759" i="3"/>
  <c r="U759" i="3"/>
  <c r="V759" i="3"/>
  <c r="W759" i="3"/>
  <c r="X759" i="3"/>
  <c r="Y759" i="3"/>
  <c r="Z759" i="3"/>
  <c r="AA759" i="3"/>
  <c r="AB759" i="3"/>
  <c r="AC759" i="3"/>
  <c r="AD759" i="3"/>
  <c r="AE759" i="3"/>
  <c r="AF759" i="3"/>
  <c r="AG759" i="3"/>
  <c r="AH759" i="3"/>
  <c r="AI759" i="3"/>
  <c r="AJ759" i="3"/>
  <c r="AQ759" i="3"/>
  <c r="AR759" i="3"/>
  <c r="AS759" i="3"/>
  <c r="L760" i="3"/>
  <c r="M760" i="3"/>
  <c r="N760" i="3"/>
  <c r="O760" i="3"/>
  <c r="P760" i="3"/>
  <c r="Q760" i="3"/>
  <c r="R760" i="3"/>
  <c r="S760" i="3"/>
  <c r="T760" i="3"/>
  <c r="U760" i="3"/>
  <c r="V760" i="3"/>
  <c r="W760" i="3"/>
  <c r="X760" i="3"/>
  <c r="Y760" i="3"/>
  <c r="Z760" i="3"/>
  <c r="AA760" i="3"/>
  <c r="AB760" i="3"/>
  <c r="AC760" i="3"/>
  <c r="AD760" i="3"/>
  <c r="AE760" i="3"/>
  <c r="AF760" i="3"/>
  <c r="AG760" i="3"/>
  <c r="AH760" i="3"/>
  <c r="AI760" i="3"/>
  <c r="AJ760" i="3"/>
  <c r="AQ760" i="3"/>
  <c r="AR760" i="3"/>
  <c r="AS760" i="3"/>
  <c r="L761" i="3"/>
  <c r="M761" i="3"/>
  <c r="N761" i="3"/>
  <c r="O761" i="3"/>
  <c r="P761" i="3"/>
  <c r="Q761" i="3"/>
  <c r="R761" i="3"/>
  <c r="S761" i="3"/>
  <c r="T761" i="3"/>
  <c r="U761" i="3"/>
  <c r="V761" i="3"/>
  <c r="W761" i="3"/>
  <c r="X761" i="3"/>
  <c r="Y761" i="3"/>
  <c r="Z761" i="3"/>
  <c r="AA761" i="3"/>
  <c r="AB761" i="3"/>
  <c r="AC761" i="3"/>
  <c r="AD761" i="3"/>
  <c r="AE761" i="3"/>
  <c r="AF761" i="3"/>
  <c r="AG761" i="3"/>
  <c r="AH761" i="3"/>
  <c r="AI761" i="3"/>
  <c r="AJ761" i="3"/>
  <c r="AQ761" i="3"/>
  <c r="AR761" i="3"/>
  <c r="AS761" i="3"/>
  <c r="L762" i="3"/>
  <c r="M762" i="3"/>
  <c r="N762" i="3"/>
  <c r="O762" i="3"/>
  <c r="P762" i="3"/>
  <c r="Q762" i="3"/>
  <c r="R762" i="3"/>
  <c r="S762" i="3"/>
  <c r="T762" i="3"/>
  <c r="U762" i="3"/>
  <c r="V762" i="3"/>
  <c r="W762" i="3"/>
  <c r="X762" i="3"/>
  <c r="Y762" i="3"/>
  <c r="Z762" i="3"/>
  <c r="AA762" i="3"/>
  <c r="AB762" i="3"/>
  <c r="AC762" i="3"/>
  <c r="AD762" i="3"/>
  <c r="AE762" i="3"/>
  <c r="AF762" i="3"/>
  <c r="AG762" i="3"/>
  <c r="AH762" i="3"/>
  <c r="AI762" i="3"/>
  <c r="AJ762" i="3"/>
  <c r="AQ762" i="3"/>
  <c r="AR762" i="3"/>
  <c r="AS762" i="3"/>
  <c r="L763" i="3"/>
  <c r="M763" i="3"/>
  <c r="N763" i="3"/>
  <c r="O763" i="3"/>
  <c r="P763" i="3"/>
  <c r="Q763" i="3"/>
  <c r="R763" i="3"/>
  <c r="S763" i="3"/>
  <c r="T763" i="3"/>
  <c r="U763" i="3"/>
  <c r="V763" i="3"/>
  <c r="W763" i="3"/>
  <c r="X763" i="3"/>
  <c r="Y763" i="3"/>
  <c r="Z763" i="3"/>
  <c r="AA763" i="3"/>
  <c r="AB763" i="3"/>
  <c r="AC763" i="3"/>
  <c r="AD763" i="3"/>
  <c r="AE763" i="3"/>
  <c r="AF763" i="3"/>
  <c r="AG763" i="3"/>
  <c r="AH763" i="3"/>
  <c r="AI763" i="3"/>
  <c r="AJ763" i="3"/>
  <c r="AQ763" i="3"/>
  <c r="AR763" i="3"/>
  <c r="AS763" i="3"/>
  <c r="L764" i="3"/>
  <c r="M764" i="3"/>
  <c r="N764" i="3"/>
  <c r="O764" i="3"/>
  <c r="P764" i="3"/>
  <c r="Q764" i="3"/>
  <c r="R764" i="3"/>
  <c r="S764" i="3"/>
  <c r="T764" i="3"/>
  <c r="U764" i="3"/>
  <c r="V764" i="3"/>
  <c r="W764" i="3"/>
  <c r="X764" i="3"/>
  <c r="Y764" i="3"/>
  <c r="Z764" i="3"/>
  <c r="AA764" i="3"/>
  <c r="AB764" i="3"/>
  <c r="AC764" i="3"/>
  <c r="AD764" i="3"/>
  <c r="AE764" i="3"/>
  <c r="AF764" i="3"/>
  <c r="AG764" i="3"/>
  <c r="AH764" i="3"/>
  <c r="AI764" i="3"/>
  <c r="AJ764" i="3"/>
  <c r="AQ764" i="3"/>
  <c r="AR764" i="3"/>
  <c r="AS764" i="3"/>
  <c r="L765" i="3"/>
  <c r="M765" i="3"/>
  <c r="N765" i="3"/>
  <c r="O765" i="3"/>
  <c r="P765" i="3"/>
  <c r="Q765" i="3"/>
  <c r="R765" i="3"/>
  <c r="S765" i="3"/>
  <c r="T765" i="3"/>
  <c r="U765" i="3"/>
  <c r="V765" i="3"/>
  <c r="W765" i="3"/>
  <c r="X765" i="3"/>
  <c r="Y765" i="3"/>
  <c r="Z765" i="3"/>
  <c r="AA765" i="3"/>
  <c r="AB765" i="3"/>
  <c r="AC765" i="3"/>
  <c r="AD765" i="3"/>
  <c r="AE765" i="3"/>
  <c r="AF765" i="3"/>
  <c r="AG765" i="3"/>
  <c r="AH765" i="3"/>
  <c r="AI765" i="3"/>
  <c r="AJ765" i="3"/>
  <c r="AQ765" i="3"/>
  <c r="AR765" i="3"/>
  <c r="AS765" i="3"/>
  <c r="L766" i="3"/>
  <c r="M766" i="3"/>
  <c r="N766" i="3"/>
  <c r="O766" i="3"/>
  <c r="P766" i="3"/>
  <c r="Q766" i="3"/>
  <c r="R766" i="3"/>
  <c r="S766" i="3"/>
  <c r="T766" i="3"/>
  <c r="U766" i="3"/>
  <c r="V766" i="3"/>
  <c r="W766" i="3"/>
  <c r="X766" i="3"/>
  <c r="Y766" i="3"/>
  <c r="Z766" i="3"/>
  <c r="AA766" i="3"/>
  <c r="AB766" i="3"/>
  <c r="AC766" i="3"/>
  <c r="AD766" i="3"/>
  <c r="AE766" i="3"/>
  <c r="AF766" i="3"/>
  <c r="AG766" i="3"/>
  <c r="AH766" i="3"/>
  <c r="AI766" i="3"/>
  <c r="AJ766" i="3"/>
  <c r="AQ766" i="3"/>
  <c r="AR766" i="3"/>
  <c r="AS766" i="3"/>
  <c r="L767" i="3"/>
  <c r="M767" i="3"/>
  <c r="N767" i="3"/>
  <c r="O767" i="3"/>
  <c r="P767" i="3"/>
  <c r="Q767" i="3"/>
  <c r="R767" i="3"/>
  <c r="S767" i="3"/>
  <c r="T767" i="3"/>
  <c r="U767" i="3"/>
  <c r="V767" i="3"/>
  <c r="W767" i="3"/>
  <c r="X767" i="3"/>
  <c r="Y767" i="3"/>
  <c r="Z767" i="3"/>
  <c r="AA767" i="3"/>
  <c r="AB767" i="3"/>
  <c r="AC767" i="3"/>
  <c r="AD767" i="3"/>
  <c r="AE767" i="3"/>
  <c r="AF767" i="3"/>
  <c r="AG767" i="3"/>
  <c r="AH767" i="3"/>
  <c r="AI767" i="3"/>
  <c r="AJ767" i="3"/>
  <c r="AQ767" i="3"/>
  <c r="AR767" i="3"/>
  <c r="AS767" i="3"/>
  <c r="L768" i="3"/>
  <c r="M768" i="3"/>
  <c r="N768" i="3"/>
  <c r="O768" i="3"/>
  <c r="P768" i="3"/>
  <c r="Q768" i="3"/>
  <c r="R768" i="3"/>
  <c r="S768" i="3"/>
  <c r="T768" i="3"/>
  <c r="U768" i="3"/>
  <c r="V768" i="3"/>
  <c r="W768" i="3"/>
  <c r="X768" i="3"/>
  <c r="Y768" i="3"/>
  <c r="Z768" i="3"/>
  <c r="AA768" i="3"/>
  <c r="AB768" i="3"/>
  <c r="AC768" i="3"/>
  <c r="AD768" i="3"/>
  <c r="AE768" i="3"/>
  <c r="AF768" i="3"/>
  <c r="AG768" i="3"/>
  <c r="AH768" i="3"/>
  <c r="AI768" i="3"/>
  <c r="AJ768" i="3"/>
  <c r="AQ768" i="3"/>
  <c r="AR768" i="3"/>
  <c r="AS768" i="3"/>
  <c r="L769" i="3"/>
  <c r="M769" i="3"/>
  <c r="N769" i="3"/>
  <c r="O769" i="3"/>
  <c r="P769" i="3"/>
  <c r="Q769" i="3"/>
  <c r="R769" i="3"/>
  <c r="S769" i="3"/>
  <c r="T769" i="3"/>
  <c r="U769" i="3"/>
  <c r="V769" i="3"/>
  <c r="W769" i="3"/>
  <c r="X769" i="3"/>
  <c r="Y769" i="3"/>
  <c r="Z769" i="3"/>
  <c r="AA769" i="3"/>
  <c r="AB769" i="3"/>
  <c r="AC769" i="3"/>
  <c r="AD769" i="3"/>
  <c r="AE769" i="3"/>
  <c r="AF769" i="3"/>
  <c r="AG769" i="3"/>
  <c r="AH769" i="3"/>
  <c r="AI769" i="3"/>
  <c r="AJ769" i="3"/>
  <c r="AQ769" i="3"/>
  <c r="AR769" i="3"/>
  <c r="AS769" i="3"/>
  <c r="L770" i="3"/>
  <c r="M770" i="3"/>
  <c r="N770" i="3"/>
  <c r="O770" i="3"/>
  <c r="P770" i="3"/>
  <c r="Q770" i="3"/>
  <c r="R770" i="3"/>
  <c r="S770" i="3"/>
  <c r="T770" i="3"/>
  <c r="U770" i="3"/>
  <c r="V770" i="3"/>
  <c r="W770" i="3"/>
  <c r="X770" i="3"/>
  <c r="Y770" i="3"/>
  <c r="Z770" i="3"/>
  <c r="AA770" i="3"/>
  <c r="AB770" i="3"/>
  <c r="AC770" i="3"/>
  <c r="AD770" i="3"/>
  <c r="AE770" i="3"/>
  <c r="AF770" i="3"/>
  <c r="AG770" i="3"/>
  <c r="AH770" i="3"/>
  <c r="AI770" i="3"/>
  <c r="AJ770" i="3"/>
  <c r="AQ770" i="3"/>
  <c r="AR770" i="3"/>
  <c r="AS770" i="3"/>
  <c r="L771" i="3"/>
  <c r="M771" i="3"/>
  <c r="N771" i="3"/>
  <c r="O771" i="3"/>
  <c r="P771" i="3"/>
  <c r="Q771" i="3"/>
  <c r="R771" i="3"/>
  <c r="S771" i="3"/>
  <c r="T771" i="3"/>
  <c r="U771" i="3"/>
  <c r="V771" i="3"/>
  <c r="W771" i="3"/>
  <c r="X771" i="3"/>
  <c r="Y771" i="3"/>
  <c r="Z771" i="3"/>
  <c r="AA771" i="3"/>
  <c r="AB771" i="3"/>
  <c r="AC771" i="3"/>
  <c r="AD771" i="3"/>
  <c r="AE771" i="3"/>
  <c r="AF771" i="3"/>
  <c r="AG771" i="3"/>
  <c r="AH771" i="3"/>
  <c r="AI771" i="3"/>
  <c r="AJ771" i="3"/>
  <c r="AQ771" i="3"/>
  <c r="AR771" i="3"/>
  <c r="AS771" i="3"/>
  <c r="L772" i="3"/>
  <c r="M772" i="3"/>
  <c r="N772" i="3"/>
  <c r="O772" i="3"/>
  <c r="P772" i="3"/>
  <c r="Q772" i="3"/>
  <c r="R772" i="3"/>
  <c r="S772" i="3"/>
  <c r="T772" i="3"/>
  <c r="U772" i="3"/>
  <c r="V772" i="3"/>
  <c r="W772" i="3"/>
  <c r="X772" i="3"/>
  <c r="Y772" i="3"/>
  <c r="Z772" i="3"/>
  <c r="AA772" i="3"/>
  <c r="AB772" i="3"/>
  <c r="AC772" i="3"/>
  <c r="AD772" i="3"/>
  <c r="AE772" i="3"/>
  <c r="AF772" i="3"/>
  <c r="AG772" i="3"/>
  <c r="AH772" i="3"/>
  <c r="AI772" i="3"/>
  <c r="AJ772" i="3"/>
  <c r="AQ772" i="3"/>
  <c r="AR772" i="3"/>
  <c r="AS772" i="3"/>
  <c r="L773" i="3"/>
  <c r="M773" i="3"/>
  <c r="N773" i="3"/>
  <c r="O773" i="3"/>
  <c r="P773" i="3"/>
  <c r="Q773" i="3"/>
  <c r="R773" i="3"/>
  <c r="S773" i="3"/>
  <c r="T773" i="3"/>
  <c r="U773" i="3"/>
  <c r="V773" i="3"/>
  <c r="W773" i="3"/>
  <c r="X773" i="3"/>
  <c r="Y773" i="3"/>
  <c r="Z773" i="3"/>
  <c r="AA773" i="3"/>
  <c r="AB773" i="3"/>
  <c r="AC773" i="3"/>
  <c r="AD773" i="3"/>
  <c r="AE773" i="3"/>
  <c r="AF773" i="3"/>
  <c r="AG773" i="3"/>
  <c r="AH773" i="3"/>
  <c r="AI773" i="3"/>
  <c r="AJ773" i="3"/>
  <c r="AQ773" i="3"/>
  <c r="AR773" i="3"/>
  <c r="AS773" i="3"/>
  <c r="L774" i="3"/>
  <c r="M774" i="3"/>
  <c r="N774" i="3"/>
  <c r="O774" i="3"/>
  <c r="P774" i="3"/>
  <c r="Q774" i="3"/>
  <c r="R774" i="3"/>
  <c r="S774" i="3"/>
  <c r="T774" i="3"/>
  <c r="U774" i="3"/>
  <c r="V774" i="3"/>
  <c r="W774" i="3"/>
  <c r="X774" i="3"/>
  <c r="Y774" i="3"/>
  <c r="Z774" i="3"/>
  <c r="AA774" i="3"/>
  <c r="AB774" i="3"/>
  <c r="AC774" i="3"/>
  <c r="AD774" i="3"/>
  <c r="AE774" i="3"/>
  <c r="AF774" i="3"/>
  <c r="AG774" i="3"/>
  <c r="AH774" i="3"/>
  <c r="AI774" i="3"/>
  <c r="AJ774" i="3"/>
  <c r="AQ774" i="3"/>
  <c r="AR774" i="3"/>
  <c r="AS774" i="3"/>
  <c r="L775" i="3"/>
  <c r="M775" i="3"/>
  <c r="N775" i="3"/>
  <c r="O775" i="3"/>
  <c r="P775" i="3"/>
  <c r="Q775" i="3"/>
  <c r="R775" i="3"/>
  <c r="S775" i="3"/>
  <c r="T775" i="3"/>
  <c r="U775" i="3"/>
  <c r="V775" i="3"/>
  <c r="W775" i="3"/>
  <c r="X775" i="3"/>
  <c r="Y775" i="3"/>
  <c r="Z775" i="3"/>
  <c r="AA775" i="3"/>
  <c r="AB775" i="3"/>
  <c r="AC775" i="3"/>
  <c r="AD775" i="3"/>
  <c r="AE775" i="3"/>
  <c r="AF775" i="3"/>
  <c r="AG775" i="3"/>
  <c r="AH775" i="3"/>
  <c r="AI775" i="3"/>
  <c r="AJ775" i="3"/>
  <c r="AQ775" i="3"/>
  <c r="AR775" i="3"/>
  <c r="AS775" i="3"/>
  <c r="L776" i="3"/>
  <c r="M776" i="3"/>
  <c r="N776" i="3"/>
  <c r="O776" i="3"/>
  <c r="P776" i="3"/>
  <c r="Q776" i="3"/>
  <c r="R776" i="3"/>
  <c r="S776" i="3"/>
  <c r="T776" i="3"/>
  <c r="U776" i="3"/>
  <c r="V776" i="3"/>
  <c r="W776" i="3"/>
  <c r="X776" i="3"/>
  <c r="Y776" i="3"/>
  <c r="Z776" i="3"/>
  <c r="AA776" i="3"/>
  <c r="AB776" i="3"/>
  <c r="AC776" i="3"/>
  <c r="AD776" i="3"/>
  <c r="AE776" i="3"/>
  <c r="AF776" i="3"/>
  <c r="AG776" i="3"/>
  <c r="AH776" i="3"/>
  <c r="AI776" i="3"/>
  <c r="AJ776" i="3"/>
  <c r="AQ776" i="3"/>
  <c r="AR776" i="3"/>
  <c r="AS776" i="3"/>
  <c r="L777" i="3"/>
  <c r="M777" i="3"/>
  <c r="N777" i="3"/>
  <c r="O777" i="3"/>
  <c r="P777" i="3"/>
  <c r="Q777" i="3"/>
  <c r="R777" i="3"/>
  <c r="S777" i="3"/>
  <c r="T777" i="3"/>
  <c r="U777" i="3"/>
  <c r="V777" i="3"/>
  <c r="W777" i="3"/>
  <c r="X777" i="3"/>
  <c r="Y777" i="3"/>
  <c r="Z777" i="3"/>
  <c r="AA777" i="3"/>
  <c r="AB777" i="3"/>
  <c r="AC777" i="3"/>
  <c r="AD777" i="3"/>
  <c r="AE777" i="3"/>
  <c r="AF777" i="3"/>
  <c r="AG777" i="3"/>
  <c r="AH777" i="3"/>
  <c r="AI777" i="3"/>
  <c r="AJ777" i="3"/>
  <c r="AQ777" i="3"/>
  <c r="AR777" i="3"/>
  <c r="AS777" i="3"/>
  <c r="L778" i="3"/>
  <c r="M778" i="3"/>
  <c r="N778" i="3"/>
  <c r="O778" i="3"/>
  <c r="P778" i="3"/>
  <c r="Q778" i="3"/>
  <c r="R778" i="3"/>
  <c r="S778" i="3"/>
  <c r="T778" i="3"/>
  <c r="U778" i="3"/>
  <c r="V778" i="3"/>
  <c r="W778" i="3"/>
  <c r="X778" i="3"/>
  <c r="Y778" i="3"/>
  <c r="Z778" i="3"/>
  <c r="AA778" i="3"/>
  <c r="AB778" i="3"/>
  <c r="AC778" i="3"/>
  <c r="AD778" i="3"/>
  <c r="AE778" i="3"/>
  <c r="AF778" i="3"/>
  <c r="AG778" i="3"/>
  <c r="AH778" i="3"/>
  <c r="AI778" i="3"/>
  <c r="AJ778" i="3"/>
  <c r="AQ778" i="3"/>
  <c r="AR778" i="3"/>
  <c r="AS778" i="3"/>
  <c r="L779" i="3"/>
  <c r="M779" i="3"/>
  <c r="N779" i="3"/>
  <c r="O779" i="3"/>
  <c r="P779" i="3"/>
  <c r="Q779" i="3"/>
  <c r="R779" i="3"/>
  <c r="S779" i="3"/>
  <c r="T779" i="3"/>
  <c r="U779" i="3"/>
  <c r="V779" i="3"/>
  <c r="W779" i="3"/>
  <c r="X779" i="3"/>
  <c r="Y779" i="3"/>
  <c r="Z779" i="3"/>
  <c r="AA779" i="3"/>
  <c r="AB779" i="3"/>
  <c r="AC779" i="3"/>
  <c r="AD779" i="3"/>
  <c r="AE779" i="3"/>
  <c r="AF779" i="3"/>
  <c r="AG779" i="3"/>
  <c r="AH779" i="3"/>
  <c r="AI779" i="3"/>
  <c r="AJ779" i="3"/>
  <c r="AQ779" i="3"/>
  <c r="AR779" i="3"/>
  <c r="AS779" i="3"/>
  <c r="L780" i="3"/>
  <c r="M780" i="3"/>
  <c r="N780" i="3"/>
  <c r="O780" i="3"/>
  <c r="P780" i="3"/>
  <c r="Q780" i="3"/>
  <c r="R780" i="3"/>
  <c r="S780" i="3"/>
  <c r="T780" i="3"/>
  <c r="U780" i="3"/>
  <c r="V780" i="3"/>
  <c r="W780" i="3"/>
  <c r="X780" i="3"/>
  <c r="Y780" i="3"/>
  <c r="Z780" i="3"/>
  <c r="AA780" i="3"/>
  <c r="AB780" i="3"/>
  <c r="AC780" i="3"/>
  <c r="AD780" i="3"/>
  <c r="AE780" i="3"/>
  <c r="AF780" i="3"/>
  <c r="AG780" i="3"/>
  <c r="AH780" i="3"/>
  <c r="AI780" i="3"/>
  <c r="AJ780" i="3"/>
  <c r="AQ780" i="3"/>
  <c r="AR780" i="3"/>
  <c r="AS780" i="3"/>
  <c r="L781" i="3"/>
  <c r="M781" i="3"/>
  <c r="N781" i="3"/>
  <c r="O781" i="3"/>
  <c r="P781" i="3"/>
  <c r="Q781" i="3"/>
  <c r="R781" i="3"/>
  <c r="S781" i="3"/>
  <c r="T781" i="3"/>
  <c r="U781" i="3"/>
  <c r="V781" i="3"/>
  <c r="W781" i="3"/>
  <c r="X781" i="3"/>
  <c r="Y781" i="3"/>
  <c r="Z781" i="3"/>
  <c r="AA781" i="3"/>
  <c r="AB781" i="3"/>
  <c r="AC781" i="3"/>
  <c r="AD781" i="3"/>
  <c r="AE781" i="3"/>
  <c r="AF781" i="3"/>
  <c r="AG781" i="3"/>
  <c r="AH781" i="3"/>
  <c r="AI781" i="3"/>
  <c r="AJ781" i="3"/>
  <c r="AQ781" i="3"/>
  <c r="AR781" i="3"/>
  <c r="AS781" i="3"/>
  <c r="L782" i="3"/>
  <c r="M782" i="3"/>
  <c r="N782" i="3"/>
  <c r="O782" i="3"/>
  <c r="P782" i="3"/>
  <c r="Q782" i="3"/>
  <c r="R782" i="3"/>
  <c r="S782" i="3"/>
  <c r="T782" i="3"/>
  <c r="U782" i="3"/>
  <c r="V782" i="3"/>
  <c r="W782" i="3"/>
  <c r="X782" i="3"/>
  <c r="Y782" i="3"/>
  <c r="Z782" i="3"/>
  <c r="AA782" i="3"/>
  <c r="AB782" i="3"/>
  <c r="AC782" i="3"/>
  <c r="AD782" i="3"/>
  <c r="AE782" i="3"/>
  <c r="AF782" i="3"/>
  <c r="AG782" i="3"/>
  <c r="AH782" i="3"/>
  <c r="AI782" i="3"/>
  <c r="AJ782" i="3"/>
  <c r="AQ782" i="3"/>
  <c r="AR782" i="3"/>
  <c r="AS782" i="3"/>
  <c r="L783" i="3"/>
  <c r="M783" i="3"/>
  <c r="N783" i="3"/>
  <c r="O783" i="3"/>
  <c r="P783" i="3"/>
  <c r="Q783" i="3"/>
  <c r="R783" i="3"/>
  <c r="S783" i="3"/>
  <c r="T783" i="3"/>
  <c r="U783" i="3"/>
  <c r="V783" i="3"/>
  <c r="W783" i="3"/>
  <c r="X783" i="3"/>
  <c r="Y783" i="3"/>
  <c r="Z783" i="3"/>
  <c r="AA783" i="3"/>
  <c r="AB783" i="3"/>
  <c r="AC783" i="3"/>
  <c r="AD783" i="3"/>
  <c r="AE783" i="3"/>
  <c r="AF783" i="3"/>
  <c r="AG783" i="3"/>
  <c r="AH783" i="3"/>
  <c r="AI783" i="3"/>
  <c r="AJ783" i="3"/>
  <c r="AQ783" i="3"/>
  <c r="AR783" i="3"/>
  <c r="AS783" i="3"/>
  <c r="L784" i="3"/>
  <c r="M784" i="3"/>
  <c r="N784" i="3"/>
  <c r="O784" i="3"/>
  <c r="P784" i="3"/>
  <c r="Q784" i="3"/>
  <c r="R784" i="3"/>
  <c r="S784" i="3"/>
  <c r="T784" i="3"/>
  <c r="U784" i="3"/>
  <c r="V784" i="3"/>
  <c r="W784" i="3"/>
  <c r="X784" i="3"/>
  <c r="Y784" i="3"/>
  <c r="Z784" i="3"/>
  <c r="AA784" i="3"/>
  <c r="AB784" i="3"/>
  <c r="AC784" i="3"/>
  <c r="AD784" i="3"/>
  <c r="AE784" i="3"/>
  <c r="AF784" i="3"/>
  <c r="AG784" i="3"/>
  <c r="AH784" i="3"/>
  <c r="AI784" i="3"/>
  <c r="AJ784" i="3"/>
  <c r="AQ784" i="3"/>
  <c r="AR784" i="3"/>
  <c r="AS784" i="3"/>
  <c r="L785" i="3"/>
  <c r="M785" i="3"/>
  <c r="N785" i="3"/>
  <c r="O785" i="3"/>
  <c r="P785" i="3"/>
  <c r="Q785" i="3"/>
  <c r="R785" i="3"/>
  <c r="S785" i="3"/>
  <c r="T785" i="3"/>
  <c r="U785" i="3"/>
  <c r="V785" i="3"/>
  <c r="W785" i="3"/>
  <c r="X785" i="3"/>
  <c r="Y785" i="3"/>
  <c r="Z785" i="3"/>
  <c r="AA785" i="3"/>
  <c r="AB785" i="3"/>
  <c r="AC785" i="3"/>
  <c r="AD785" i="3"/>
  <c r="AE785" i="3"/>
  <c r="AF785" i="3"/>
  <c r="AG785" i="3"/>
  <c r="AH785" i="3"/>
  <c r="AI785" i="3"/>
  <c r="AJ785" i="3"/>
  <c r="AQ785" i="3"/>
  <c r="AR785" i="3"/>
  <c r="AS785" i="3"/>
  <c r="L786" i="3"/>
  <c r="M786" i="3"/>
  <c r="N786" i="3"/>
  <c r="O786" i="3"/>
  <c r="P786" i="3"/>
  <c r="Q786" i="3"/>
  <c r="R786" i="3"/>
  <c r="S786" i="3"/>
  <c r="T786" i="3"/>
  <c r="U786" i="3"/>
  <c r="V786" i="3"/>
  <c r="W786" i="3"/>
  <c r="X786" i="3"/>
  <c r="Y786" i="3"/>
  <c r="Z786" i="3"/>
  <c r="AA786" i="3"/>
  <c r="AB786" i="3"/>
  <c r="AC786" i="3"/>
  <c r="AD786" i="3"/>
  <c r="AE786" i="3"/>
  <c r="AF786" i="3"/>
  <c r="AG786" i="3"/>
  <c r="AH786" i="3"/>
  <c r="AI786" i="3"/>
  <c r="AJ786" i="3"/>
  <c r="AQ786" i="3"/>
  <c r="AR786" i="3"/>
  <c r="AS786" i="3"/>
  <c r="L787" i="3"/>
  <c r="M787" i="3"/>
  <c r="N787" i="3"/>
  <c r="O787" i="3"/>
  <c r="P787" i="3"/>
  <c r="Q787" i="3"/>
  <c r="R787" i="3"/>
  <c r="S787" i="3"/>
  <c r="T787" i="3"/>
  <c r="U787" i="3"/>
  <c r="V787" i="3"/>
  <c r="W787" i="3"/>
  <c r="X787" i="3"/>
  <c r="Y787" i="3"/>
  <c r="Z787" i="3"/>
  <c r="AA787" i="3"/>
  <c r="AB787" i="3"/>
  <c r="AC787" i="3"/>
  <c r="AD787" i="3"/>
  <c r="AE787" i="3"/>
  <c r="AF787" i="3"/>
  <c r="AG787" i="3"/>
  <c r="AH787" i="3"/>
  <c r="AI787" i="3"/>
  <c r="AJ787" i="3"/>
  <c r="AQ787" i="3"/>
  <c r="AR787" i="3"/>
  <c r="AS787" i="3"/>
  <c r="L788" i="3"/>
  <c r="M788" i="3"/>
  <c r="N788" i="3"/>
  <c r="O788" i="3"/>
  <c r="P788" i="3"/>
  <c r="Q788" i="3"/>
  <c r="R788" i="3"/>
  <c r="S788" i="3"/>
  <c r="T788" i="3"/>
  <c r="U788" i="3"/>
  <c r="V788" i="3"/>
  <c r="W788" i="3"/>
  <c r="X788" i="3"/>
  <c r="Y788" i="3"/>
  <c r="Z788" i="3"/>
  <c r="AA788" i="3"/>
  <c r="AB788" i="3"/>
  <c r="AC788" i="3"/>
  <c r="AD788" i="3"/>
  <c r="AE788" i="3"/>
  <c r="AF788" i="3"/>
  <c r="AG788" i="3"/>
  <c r="AH788" i="3"/>
  <c r="AI788" i="3"/>
  <c r="AJ788" i="3"/>
  <c r="AQ788" i="3"/>
  <c r="AR788" i="3"/>
  <c r="AS788" i="3"/>
  <c r="L789" i="3"/>
  <c r="M789" i="3"/>
  <c r="N789" i="3"/>
  <c r="O789" i="3"/>
  <c r="P789" i="3"/>
  <c r="Q789" i="3"/>
  <c r="R789" i="3"/>
  <c r="S789" i="3"/>
  <c r="T789" i="3"/>
  <c r="U789" i="3"/>
  <c r="V789" i="3"/>
  <c r="W789" i="3"/>
  <c r="X789" i="3"/>
  <c r="Y789" i="3"/>
  <c r="Z789" i="3"/>
  <c r="AA789" i="3"/>
  <c r="AB789" i="3"/>
  <c r="AC789" i="3"/>
  <c r="AD789" i="3"/>
  <c r="AE789" i="3"/>
  <c r="AF789" i="3"/>
  <c r="AG789" i="3"/>
  <c r="AH789" i="3"/>
  <c r="AI789" i="3"/>
  <c r="AJ789" i="3"/>
  <c r="AQ789" i="3"/>
  <c r="AR789" i="3"/>
  <c r="AS789" i="3"/>
  <c r="L790" i="3"/>
  <c r="M790" i="3"/>
  <c r="N790" i="3"/>
  <c r="O790" i="3"/>
  <c r="P790" i="3"/>
  <c r="Q790" i="3"/>
  <c r="R790" i="3"/>
  <c r="S790" i="3"/>
  <c r="T790" i="3"/>
  <c r="U790" i="3"/>
  <c r="V790" i="3"/>
  <c r="W790" i="3"/>
  <c r="X790" i="3"/>
  <c r="Y790" i="3"/>
  <c r="Z790" i="3"/>
  <c r="AA790" i="3"/>
  <c r="AB790" i="3"/>
  <c r="AC790" i="3"/>
  <c r="AD790" i="3"/>
  <c r="AE790" i="3"/>
  <c r="AF790" i="3"/>
  <c r="AG790" i="3"/>
  <c r="AH790" i="3"/>
  <c r="AI790" i="3"/>
  <c r="AJ790" i="3"/>
  <c r="AQ790" i="3"/>
  <c r="AR790" i="3"/>
  <c r="AS790" i="3"/>
  <c r="L791" i="3"/>
  <c r="M791" i="3"/>
  <c r="N791" i="3"/>
  <c r="O791" i="3"/>
  <c r="P791" i="3"/>
  <c r="Q791" i="3"/>
  <c r="R791" i="3"/>
  <c r="S791" i="3"/>
  <c r="T791" i="3"/>
  <c r="U791" i="3"/>
  <c r="V791" i="3"/>
  <c r="W791" i="3"/>
  <c r="X791" i="3"/>
  <c r="Y791" i="3"/>
  <c r="Z791" i="3"/>
  <c r="AA791" i="3"/>
  <c r="AB791" i="3"/>
  <c r="AC791" i="3"/>
  <c r="AD791" i="3"/>
  <c r="AE791" i="3"/>
  <c r="AF791" i="3"/>
  <c r="AG791" i="3"/>
  <c r="AH791" i="3"/>
  <c r="AI791" i="3"/>
  <c r="AJ791" i="3"/>
  <c r="AQ791" i="3"/>
  <c r="AR791" i="3"/>
  <c r="AS791" i="3"/>
  <c r="L792" i="3"/>
  <c r="M792" i="3"/>
  <c r="N792" i="3"/>
  <c r="O792" i="3"/>
  <c r="P792" i="3"/>
  <c r="Q792" i="3"/>
  <c r="R792" i="3"/>
  <c r="S792" i="3"/>
  <c r="T792" i="3"/>
  <c r="U792" i="3"/>
  <c r="V792" i="3"/>
  <c r="W792" i="3"/>
  <c r="X792" i="3"/>
  <c r="Y792" i="3"/>
  <c r="Z792" i="3"/>
  <c r="AA792" i="3"/>
  <c r="AB792" i="3"/>
  <c r="AC792" i="3"/>
  <c r="AD792" i="3"/>
  <c r="AE792" i="3"/>
  <c r="AF792" i="3"/>
  <c r="AG792" i="3"/>
  <c r="AH792" i="3"/>
  <c r="AI792" i="3"/>
  <c r="AJ792" i="3"/>
  <c r="AQ792" i="3"/>
  <c r="AR792" i="3"/>
  <c r="AS792" i="3"/>
  <c r="L793" i="3"/>
  <c r="M793" i="3"/>
  <c r="N793" i="3"/>
  <c r="O793" i="3"/>
  <c r="P793" i="3"/>
  <c r="Q793" i="3"/>
  <c r="R793" i="3"/>
  <c r="S793" i="3"/>
  <c r="T793" i="3"/>
  <c r="U793" i="3"/>
  <c r="V793" i="3"/>
  <c r="W793" i="3"/>
  <c r="X793" i="3"/>
  <c r="Y793" i="3"/>
  <c r="Z793" i="3"/>
  <c r="AA793" i="3"/>
  <c r="AB793" i="3"/>
  <c r="AC793" i="3"/>
  <c r="AD793" i="3"/>
  <c r="AE793" i="3"/>
  <c r="AF793" i="3"/>
  <c r="AG793" i="3"/>
  <c r="AH793" i="3"/>
  <c r="AI793" i="3"/>
  <c r="AJ793" i="3"/>
  <c r="AQ793" i="3"/>
  <c r="AR793" i="3"/>
  <c r="AS793" i="3"/>
  <c r="L794" i="3"/>
  <c r="M794" i="3"/>
  <c r="N794" i="3"/>
  <c r="O794" i="3"/>
  <c r="P794" i="3"/>
  <c r="Q794" i="3"/>
  <c r="R794" i="3"/>
  <c r="S794" i="3"/>
  <c r="T794" i="3"/>
  <c r="U794" i="3"/>
  <c r="V794" i="3"/>
  <c r="W794" i="3"/>
  <c r="X794" i="3"/>
  <c r="Y794" i="3"/>
  <c r="Z794" i="3"/>
  <c r="AA794" i="3"/>
  <c r="AB794" i="3"/>
  <c r="AC794" i="3"/>
  <c r="AD794" i="3"/>
  <c r="AE794" i="3"/>
  <c r="AF794" i="3"/>
  <c r="AG794" i="3"/>
  <c r="AH794" i="3"/>
  <c r="AI794" i="3"/>
  <c r="AJ794" i="3"/>
  <c r="AQ794" i="3"/>
  <c r="AR794" i="3"/>
  <c r="AS794" i="3"/>
  <c r="L795" i="3"/>
  <c r="M795" i="3"/>
  <c r="N795" i="3"/>
  <c r="O795" i="3"/>
  <c r="P795" i="3"/>
  <c r="Q795" i="3"/>
  <c r="R795" i="3"/>
  <c r="S795" i="3"/>
  <c r="T795" i="3"/>
  <c r="U795" i="3"/>
  <c r="V795" i="3"/>
  <c r="W795" i="3"/>
  <c r="X795" i="3"/>
  <c r="Y795" i="3"/>
  <c r="Z795" i="3"/>
  <c r="AA795" i="3"/>
  <c r="AB795" i="3"/>
  <c r="AC795" i="3"/>
  <c r="AD795" i="3"/>
  <c r="AE795" i="3"/>
  <c r="AF795" i="3"/>
  <c r="AG795" i="3"/>
  <c r="AH795" i="3"/>
  <c r="AI795" i="3"/>
  <c r="AJ795" i="3"/>
  <c r="AQ795" i="3"/>
  <c r="AR795" i="3"/>
  <c r="AS795" i="3"/>
  <c r="L796" i="3"/>
  <c r="M796" i="3"/>
  <c r="N796" i="3"/>
  <c r="O796" i="3"/>
  <c r="P796" i="3"/>
  <c r="Q796" i="3"/>
  <c r="R796" i="3"/>
  <c r="S796" i="3"/>
  <c r="T796" i="3"/>
  <c r="U796" i="3"/>
  <c r="V796" i="3"/>
  <c r="W796" i="3"/>
  <c r="X796" i="3"/>
  <c r="Y796" i="3"/>
  <c r="Z796" i="3"/>
  <c r="AA796" i="3"/>
  <c r="AB796" i="3"/>
  <c r="AC796" i="3"/>
  <c r="AD796" i="3"/>
  <c r="AE796" i="3"/>
  <c r="AF796" i="3"/>
  <c r="AG796" i="3"/>
  <c r="AH796" i="3"/>
  <c r="AI796" i="3"/>
  <c r="AJ796" i="3"/>
  <c r="AQ796" i="3"/>
  <c r="AR796" i="3"/>
  <c r="AS796" i="3"/>
  <c r="L797" i="3"/>
  <c r="M797" i="3"/>
  <c r="N797" i="3"/>
  <c r="O797" i="3"/>
  <c r="P797" i="3"/>
  <c r="Q797" i="3"/>
  <c r="R797" i="3"/>
  <c r="S797" i="3"/>
  <c r="T797" i="3"/>
  <c r="U797" i="3"/>
  <c r="V797" i="3"/>
  <c r="W797" i="3"/>
  <c r="X797" i="3"/>
  <c r="Y797" i="3"/>
  <c r="Z797" i="3"/>
  <c r="AA797" i="3"/>
  <c r="AB797" i="3"/>
  <c r="AC797" i="3"/>
  <c r="AD797" i="3"/>
  <c r="AE797" i="3"/>
  <c r="AF797" i="3"/>
  <c r="AG797" i="3"/>
  <c r="AH797" i="3"/>
  <c r="AI797" i="3"/>
  <c r="AJ797" i="3"/>
  <c r="AQ797" i="3"/>
  <c r="AR797" i="3"/>
  <c r="AS797" i="3"/>
  <c r="L798" i="3"/>
  <c r="M798" i="3"/>
  <c r="N798" i="3"/>
  <c r="O798" i="3"/>
  <c r="P798" i="3"/>
  <c r="Q798" i="3"/>
  <c r="R798" i="3"/>
  <c r="S798" i="3"/>
  <c r="T798" i="3"/>
  <c r="U798" i="3"/>
  <c r="V798" i="3"/>
  <c r="W798" i="3"/>
  <c r="X798" i="3"/>
  <c r="Y798" i="3"/>
  <c r="Z798" i="3"/>
  <c r="AA798" i="3"/>
  <c r="AB798" i="3"/>
  <c r="AC798" i="3"/>
  <c r="AD798" i="3"/>
  <c r="AE798" i="3"/>
  <c r="AF798" i="3"/>
  <c r="AG798" i="3"/>
  <c r="AH798" i="3"/>
  <c r="AI798" i="3"/>
  <c r="AJ798" i="3"/>
  <c r="AQ798" i="3"/>
  <c r="AR798" i="3"/>
  <c r="AS798" i="3"/>
  <c r="L799" i="3"/>
  <c r="M799" i="3"/>
  <c r="N799" i="3"/>
  <c r="O799" i="3"/>
  <c r="P799" i="3"/>
  <c r="Q799" i="3"/>
  <c r="R799" i="3"/>
  <c r="S799" i="3"/>
  <c r="T799" i="3"/>
  <c r="U799" i="3"/>
  <c r="V799" i="3"/>
  <c r="W799" i="3"/>
  <c r="X799" i="3"/>
  <c r="Y799" i="3"/>
  <c r="Z799" i="3"/>
  <c r="AA799" i="3"/>
  <c r="AB799" i="3"/>
  <c r="AC799" i="3"/>
  <c r="AD799" i="3"/>
  <c r="AE799" i="3"/>
  <c r="AF799" i="3"/>
  <c r="AG799" i="3"/>
  <c r="AH799" i="3"/>
  <c r="AI799" i="3"/>
  <c r="AJ799" i="3"/>
  <c r="AQ799" i="3"/>
  <c r="AR799" i="3"/>
  <c r="AS799" i="3"/>
  <c r="L800" i="3"/>
  <c r="M800" i="3"/>
  <c r="N800" i="3"/>
  <c r="O800" i="3"/>
  <c r="P800" i="3"/>
  <c r="Q800" i="3"/>
  <c r="R800" i="3"/>
  <c r="S800" i="3"/>
  <c r="T800" i="3"/>
  <c r="U800" i="3"/>
  <c r="V800" i="3"/>
  <c r="W800" i="3"/>
  <c r="X800" i="3"/>
  <c r="Y800" i="3"/>
  <c r="Z800" i="3"/>
  <c r="AA800" i="3"/>
  <c r="AB800" i="3"/>
  <c r="AC800" i="3"/>
  <c r="AD800" i="3"/>
  <c r="AE800" i="3"/>
  <c r="AF800" i="3"/>
  <c r="AG800" i="3"/>
  <c r="AH800" i="3"/>
  <c r="AI800" i="3"/>
  <c r="AJ800" i="3"/>
  <c r="AQ800" i="3"/>
  <c r="AR800" i="3"/>
  <c r="AS800" i="3"/>
  <c r="L801" i="3"/>
  <c r="M801" i="3"/>
  <c r="N801" i="3"/>
  <c r="O801" i="3"/>
  <c r="P801" i="3"/>
  <c r="Q801" i="3"/>
  <c r="R801" i="3"/>
  <c r="S801" i="3"/>
  <c r="T801" i="3"/>
  <c r="U801" i="3"/>
  <c r="V801" i="3"/>
  <c r="W801" i="3"/>
  <c r="X801" i="3"/>
  <c r="Y801" i="3"/>
  <c r="Z801" i="3"/>
  <c r="AA801" i="3"/>
  <c r="AB801" i="3"/>
  <c r="AC801" i="3"/>
  <c r="AD801" i="3"/>
  <c r="AE801" i="3"/>
  <c r="AF801" i="3"/>
  <c r="AG801" i="3"/>
  <c r="AH801" i="3"/>
  <c r="AI801" i="3"/>
  <c r="AJ801" i="3"/>
  <c r="AQ801" i="3"/>
  <c r="AR801" i="3"/>
  <c r="AS801" i="3"/>
  <c r="L802" i="3"/>
  <c r="M802" i="3"/>
  <c r="N802" i="3"/>
  <c r="O802" i="3"/>
  <c r="P802" i="3"/>
  <c r="Q802" i="3"/>
  <c r="R802" i="3"/>
  <c r="S802" i="3"/>
  <c r="T802" i="3"/>
  <c r="U802" i="3"/>
  <c r="V802" i="3"/>
  <c r="W802" i="3"/>
  <c r="X802" i="3"/>
  <c r="Y802" i="3"/>
  <c r="Z802" i="3"/>
  <c r="AA802" i="3"/>
  <c r="AB802" i="3"/>
  <c r="AC802" i="3"/>
  <c r="AD802" i="3"/>
  <c r="AE802" i="3"/>
  <c r="AF802" i="3"/>
  <c r="AG802" i="3"/>
  <c r="AH802" i="3"/>
  <c r="AI802" i="3"/>
  <c r="AJ802" i="3"/>
  <c r="AQ802" i="3"/>
  <c r="AR802" i="3"/>
  <c r="AS802" i="3"/>
  <c r="L803" i="3"/>
  <c r="M803" i="3"/>
  <c r="N803" i="3"/>
  <c r="O803" i="3"/>
  <c r="P803" i="3"/>
  <c r="Q803" i="3"/>
  <c r="R803" i="3"/>
  <c r="S803" i="3"/>
  <c r="T803" i="3"/>
  <c r="U803" i="3"/>
  <c r="V803" i="3"/>
  <c r="W803" i="3"/>
  <c r="X803" i="3"/>
  <c r="Y803" i="3"/>
  <c r="Z803" i="3"/>
  <c r="AA803" i="3"/>
  <c r="AB803" i="3"/>
  <c r="AC803" i="3"/>
  <c r="AD803" i="3"/>
  <c r="AE803" i="3"/>
  <c r="AF803" i="3"/>
  <c r="AG803" i="3"/>
  <c r="AH803" i="3"/>
  <c r="AI803" i="3"/>
  <c r="AJ803" i="3"/>
  <c r="AQ803" i="3"/>
  <c r="AR803" i="3"/>
  <c r="AS803" i="3"/>
  <c r="L804" i="3"/>
  <c r="M804" i="3"/>
  <c r="N804" i="3"/>
  <c r="O804" i="3"/>
  <c r="P804" i="3"/>
  <c r="Q804" i="3"/>
  <c r="R804" i="3"/>
  <c r="S804" i="3"/>
  <c r="T804" i="3"/>
  <c r="U804" i="3"/>
  <c r="V804" i="3"/>
  <c r="W804" i="3"/>
  <c r="X804" i="3"/>
  <c r="Y804" i="3"/>
  <c r="Z804" i="3"/>
  <c r="AA804" i="3"/>
  <c r="AB804" i="3"/>
  <c r="AC804" i="3"/>
  <c r="AD804" i="3"/>
  <c r="AE804" i="3"/>
  <c r="AF804" i="3"/>
  <c r="AG804" i="3"/>
  <c r="AH804" i="3"/>
  <c r="AI804" i="3"/>
  <c r="AJ804" i="3"/>
  <c r="AQ804" i="3"/>
  <c r="AR804" i="3"/>
  <c r="AS804" i="3"/>
  <c r="L805" i="3"/>
  <c r="M805" i="3"/>
  <c r="N805" i="3"/>
  <c r="O805" i="3"/>
  <c r="P805" i="3"/>
  <c r="Q805" i="3"/>
  <c r="R805" i="3"/>
  <c r="S805" i="3"/>
  <c r="T805" i="3"/>
  <c r="U805" i="3"/>
  <c r="V805" i="3"/>
  <c r="W805" i="3"/>
  <c r="X805" i="3"/>
  <c r="Y805" i="3"/>
  <c r="Z805" i="3"/>
  <c r="AA805" i="3"/>
  <c r="AB805" i="3"/>
  <c r="AC805" i="3"/>
  <c r="AD805" i="3"/>
  <c r="AE805" i="3"/>
  <c r="AF805" i="3"/>
  <c r="AG805" i="3"/>
  <c r="AH805" i="3"/>
  <c r="AI805" i="3"/>
  <c r="AJ805" i="3"/>
  <c r="AQ805" i="3"/>
  <c r="AR805" i="3"/>
  <c r="AS805" i="3"/>
  <c r="L806" i="3"/>
  <c r="M806" i="3"/>
  <c r="N806" i="3"/>
  <c r="O806" i="3"/>
  <c r="P806" i="3"/>
  <c r="Q806" i="3"/>
  <c r="R806" i="3"/>
  <c r="S806" i="3"/>
  <c r="T806" i="3"/>
  <c r="U806" i="3"/>
  <c r="V806" i="3"/>
  <c r="W806" i="3"/>
  <c r="X806" i="3"/>
  <c r="Y806" i="3"/>
  <c r="Z806" i="3"/>
  <c r="AA806" i="3"/>
  <c r="AB806" i="3"/>
  <c r="AC806" i="3"/>
  <c r="AD806" i="3"/>
  <c r="AE806" i="3"/>
  <c r="AF806" i="3"/>
  <c r="AG806" i="3"/>
  <c r="AH806" i="3"/>
  <c r="AI806" i="3"/>
  <c r="AJ806" i="3"/>
  <c r="AQ806" i="3"/>
  <c r="AR806" i="3"/>
  <c r="AS806" i="3"/>
  <c r="L807" i="3"/>
  <c r="M807" i="3"/>
  <c r="N807" i="3"/>
  <c r="O807" i="3"/>
  <c r="P807" i="3"/>
  <c r="Q807" i="3"/>
  <c r="R807" i="3"/>
  <c r="S807" i="3"/>
  <c r="T807" i="3"/>
  <c r="U807" i="3"/>
  <c r="V807" i="3"/>
  <c r="W807" i="3"/>
  <c r="X807" i="3"/>
  <c r="Y807" i="3"/>
  <c r="Z807" i="3"/>
  <c r="AA807" i="3"/>
  <c r="AB807" i="3"/>
  <c r="AC807" i="3"/>
  <c r="AD807" i="3"/>
  <c r="AE807" i="3"/>
  <c r="AF807" i="3"/>
  <c r="AG807" i="3"/>
  <c r="AH807" i="3"/>
  <c r="AI807" i="3"/>
  <c r="AJ807" i="3"/>
  <c r="AQ807" i="3"/>
  <c r="AR807" i="3"/>
  <c r="AS807" i="3"/>
  <c r="L808" i="3"/>
  <c r="M808" i="3"/>
  <c r="N808" i="3"/>
  <c r="O808" i="3"/>
  <c r="P808" i="3"/>
  <c r="Q808" i="3"/>
  <c r="R808" i="3"/>
  <c r="S808" i="3"/>
  <c r="T808" i="3"/>
  <c r="U808" i="3"/>
  <c r="V808" i="3"/>
  <c r="W808" i="3"/>
  <c r="X808" i="3"/>
  <c r="Y808" i="3"/>
  <c r="Z808" i="3"/>
  <c r="AA808" i="3"/>
  <c r="AB808" i="3"/>
  <c r="AC808" i="3"/>
  <c r="AD808" i="3"/>
  <c r="AE808" i="3"/>
  <c r="AF808" i="3"/>
  <c r="AG808" i="3"/>
  <c r="AH808" i="3"/>
  <c r="AI808" i="3"/>
  <c r="AJ808" i="3"/>
  <c r="AQ808" i="3"/>
  <c r="AR808" i="3"/>
  <c r="AS808" i="3"/>
  <c r="L809" i="3"/>
  <c r="M809" i="3"/>
  <c r="N809" i="3"/>
  <c r="O809" i="3"/>
  <c r="P809" i="3"/>
  <c r="Q809" i="3"/>
  <c r="R809" i="3"/>
  <c r="S809" i="3"/>
  <c r="T809" i="3"/>
  <c r="U809" i="3"/>
  <c r="V809" i="3"/>
  <c r="W809" i="3"/>
  <c r="X809" i="3"/>
  <c r="Y809" i="3"/>
  <c r="Z809" i="3"/>
  <c r="AA809" i="3"/>
  <c r="AB809" i="3"/>
  <c r="AC809" i="3"/>
  <c r="AD809" i="3"/>
  <c r="AE809" i="3"/>
  <c r="AF809" i="3"/>
  <c r="AG809" i="3"/>
  <c r="AH809" i="3"/>
  <c r="AI809" i="3"/>
  <c r="AJ809" i="3"/>
  <c r="AQ809" i="3"/>
  <c r="AR809" i="3"/>
  <c r="AS809" i="3"/>
  <c r="L810" i="3"/>
  <c r="M810" i="3"/>
  <c r="N810" i="3"/>
  <c r="O810" i="3"/>
  <c r="P810" i="3"/>
  <c r="Q810" i="3"/>
  <c r="R810" i="3"/>
  <c r="S810" i="3"/>
  <c r="T810" i="3"/>
  <c r="U810" i="3"/>
  <c r="V810" i="3"/>
  <c r="W810" i="3"/>
  <c r="X810" i="3"/>
  <c r="Y810" i="3"/>
  <c r="Z810" i="3"/>
  <c r="AA810" i="3"/>
  <c r="AB810" i="3"/>
  <c r="AC810" i="3"/>
  <c r="AD810" i="3"/>
  <c r="AE810" i="3"/>
  <c r="AF810" i="3"/>
  <c r="AG810" i="3"/>
  <c r="AH810" i="3"/>
  <c r="AI810" i="3"/>
  <c r="AJ810" i="3"/>
  <c r="AQ810" i="3"/>
  <c r="AR810" i="3"/>
  <c r="AS810" i="3"/>
  <c r="L811" i="3"/>
  <c r="M811" i="3"/>
  <c r="N811" i="3"/>
  <c r="O811" i="3"/>
  <c r="P811" i="3"/>
  <c r="Q811" i="3"/>
  <c r="R811" i="3"/>
  <c r="S811" i="3"/>
  <c r="T811" i="3"/>
  <c r="U811" i="3"/>
  <c r="V811" i="3"/>
  <c r="W811" i="3"/>
  <c r="X811" i="3"/>
  <c r="Y811" i="3"/>
  <c r="Z811" i="3"/>
  <c r="AA811" i="3"/>
  <c r="AB811" i="3"/>
  <c r="AC811" i="3"/>
  <c r="AD811" i="3"/>
  <c r="AE811" i="3"/>
  <c r="AF811" i="3"/>
  <c r="AG811" i="3"/>
  <c r="AH811" i="3"/>
  <c r="AI811" i="3"/>
  <c r="AJ811" i="3"/>
  <c r="AQ811" i="3"/>
  <c r="AR811" i="3"/>
  <c r="AS811" i="3"/>
  <c r="L812" i="3"/>
  <c r="M812" i="3"/>
  <c r="N812" i="3"/>
  <c r="O812" i="3"/>
  <c r="P812" i="3"/>
  <c r="Q812" i="3"/>
  <c r="R812" i="3"/>
  <c r="S812" i="3"/>
  <c r="T812" i="3"/>
  <c r="U812" i="3"/>
  <c r="V812" i="3"/>
  <c r="W812" i="3"/>
  <c r="X812" i="3"/>
  <c r="Y812" i="3"/>
  <c r="Z812" i="3"/>
  <c r="AA812" i="3"/>
  <c r="AB812" i="3"/>
  <c r="AC812" i="3"/>
  <c r="AD812" i="3"/>
  <c r="AE812" i="3"/>
  <c r="AF812" i="3"/>
  <c r="AG812" i="3"/>
  <c r="AH812" i="3"/>
  <c r="AI812" i="3"/>
  <c r="AJ812" i="3"/>
  <c r="AQ812" i="3"/>
  <c r="AR812" i="3"/>
  <c r="AS812" i="3"/>
  <c r="L813" i="3"/>
  <c r="M813" i="3"/>
  <c r="N813" i="3"/>
  <c r="O813" i="3"/>
  <c r="P813" i="3"/>
  <c r="Q813" i="3"/>
  <c r="R813" i="3"/>
  <c r="S813" i="3"/>
  <c r="T813" i="3"/>
  <c r="U813" i="3"/>
  <c r="V813" i="3"/>
  <c r="W813" i="3"/>
  <c r="X813" i="3"/>
  <c r="Y813" i="3"/>
  <c r="Z813" i="3"/>
  <c r="AA813" i="3"/>
  <c r="AB813" i="3"/>
  <c r="AC813" i="3"/>
  <c r="AD813" i="3"/>
  <c r="AE813" i="3"/>
  <c r="AF813" i="3"/>
  <c r="AG813" i="3"/>
  <c r="AH813" i="3"/>
  <c r="AI813" i="3"/>
  <c r="AJ813" i="3"/>
  <c r="AQ813" i="3"/>
  <c r="AR813" i="3"/>
  <c r="AS813" i="3"/>
  <c r="L814" i="3"/>
  <c r="M814" i="3"/>
  <c r="N814" i="3"/>
  <c r="O814" i="3"/>
  <c r="P814" i="3"/>
  <c r="Q814" i="3"/>
  <c r="R814" i="3"/>
  <c r="S814" i="3"/>
  <c r="T814" i="3"/>
  <c r="U814" i="3"/>
  <c r="V814" i="3"/>
  <c r="W814" i="3"/>
  <c r="X814" i="3"/>
  <c r="Y814" i="3"/>
  <c r="Z814" i="3"/>
  <c r="AA814" i="3"/>
  <c r="AB814" i="3"/>
  <c r="AC814" i="3"/>
  <c r="AD814" i="3"/>
  <c r="AE814" i="3"/>
  <c r="AF814" i="3"/>
  <c r="AG814" i="3"/>
  <c r="AH814" i="3"/>
  <c r="AI814" i="3"/>
  <c r="AJ814" i="3"/>
  <c r="AQ814" i="3"/>
  <c r="AR814" i="3"/>
  <c r="AS814" i="3"/>
  <c r="L815" i="3"/>
  <c r="M815" i="3"/>
  <c r="N815" i="3"/>
  <c r="O815" i="3"/>
  <c r="P815" i="3"/>
  <c r="Q815" i="3"/>
  <c r="R815" i="3"/>
  <c r="S815" i="3"/>
  <c r="T815" i="3"/>
  <c r="U815" i="3"/>
  <c r="V815" i="3"/>
  <c r="W815" i="3"/>
  <c r="X815" i="3"/>
  <c r="Y815" i="3"/>
  <c r="Z815" i="3"/>
  <c r="AA815" i="3"/>
  <c r="AB815" i="3"/>
  <c r="AC815" i="3"/>
  <c r="AD815" i="3"/>
  <c r="AE815" i="3"/>
  <c r="AF815" i="3"/>
  <c r="AG815" i="3"/>
  <c r="AH815" i="3"/>
  <c r="AI815" i="3"/>
  <c r="AJ815" i="3"/>
  <c r="AQ815" i="3"/>
  <c r="AR815" i="3"/>
  <c r="AS815" i="3"/>
  <c r="L816" i="3"/>
  <c r="M816" i="3"/>
  <c r="N816" i="3"/>
  <c r="O816" i="3"/>
  <c r="P816" i="3"/>
  <c r="Q816" i="3"/>
  <c r="R816" i="3"/>
  <c r="S816" i="3"/>
  <c r="T816" i="3"/>
  <c r="U816" i="3"/>
  <c r="V816" i="3"/>
  <c r="W816" i="3"/>
  <c r="X816" i="3"/>
  <c r="Y816" i="3"/>
  <c r="Z816" i="3"/>
  <c r="AA816" i="3"/>
  <c r="AB816" i="3"/>
  <c r="AC816" i="3"/>
  <c r="AD816" i="3"/>
  <c r="AE816" i="3"/>
  <c r="AF816" i="3"/>
  <c r="AG816" i="3"/>
  <c r="AH816" i="3"/>
  <c r="AI816" i="3"/>
  <c r="AJ816" i="3"/>
  <c r="AQ816" i="3"/>
  <c r="AR816" i="3"/>
  <c r="AS816" i="3"/>
  <c r="L817" i="3"/>
  <c r="M817" i="3"/>
  <c r="N817" i="3"/>
  <c r="O817" i="3"/>
  <c r="P817" i="3"/>
  <c r="Q817" i="3"/>
  <c r="R817" i="3"/>
  <c r="S817" i="3"/>
  <c r="T817" i="3"/>
  <c r="U817" i="3"/>
  <c r="V817" i="3"/>
  <c r="W817" i="3"/>
  <c r="X817" i="3"/>
  <c r="Y817" i="3"/>
  <c r="Z817" i="3"/>
  <c r="AA817" i="3"/>
  <c r="AB817" i="3"/>
  <c r="AC817" i="3"/>
  <c r="AD817" i="3"/>
  <c r="AE817" i="3"/>
  <c r="AF817" i="3"/>
  <c r="AG817" i="3"/>
  <c r="AH817" i="3"/>
  <c r="AI817" i="3"/>
  <c r="AJ817" i="3"/>
  <c r="AQ817" i="3"/>
  <c r="AR817" i="3"/>
  <c r="AS817" i="3"/>
  <c r="L818" i="3"/>
  <c r="M818" i="3"/>
  <c r="N818" i="3"/>
  <c r="O818" i="3"/>
  <c r="P818" i="3"/>
  <c r="Q818" i="3"/>
  <c r="R818" i="3"/>
  <c r="S818" i="3"/>
  <c r="T818" i="3"/>
  <c r="U818" i="3"/>
  <c r="V818" i="3"/>
  <c r="W818" i="3"/>
  <c r="X818" i="3"/>
  <c r="Y818" i="3"/>
  <c r="Z818" i="3"/>
  <c r="AA818" i="3"/>
  <c r="AB818" i="3"/>
  <c r="AC818" i="3"/>
  <c r="AD818" i="3"/>
  <c r="AE818" i="3"/>
  <c r="AF818" i="3"/>
  <c r="AG818" i="3"/>
  <c r="AH818" i="3"/>
  <c r="AI818" i="3"/>
  <c r="AJ818" i="3"/>
  <c r="AQ818" i="3"/>
  <c r="AR818" i="3"/>
  <c r="AS818" i="3"/>
  <c r="L819" i="3"/>
  <c r="M819" i="3"/>
  <c r="N819" i="3"/>
  <c r="O819" i="3"/>
  <c r="P819" i="3"/>
  <c r="Q819" i="3"/>
  <c r="R819" i="3"/>
  <c r="S819" i="3"/>
  <c r="T819" i="3"/>
  <c r="U819" i="3"/>
  <c r="V819" i="3"/>
  <c r="W819" i="3"/>
  <c r="X819" i="3"/>
  <c r="Y819" i="3"/>
  <c r="Z819" i="3"/>
  <c r="AA819" i="3"/>
  <c r="AB819" i="3"/>
  <c r="AC819" i="3"/>
  <c r="AD819" i="3"/>
  <c r="AE819" i="3"/>
  <c r="AF819" i="3"/>
  <c r="AG819" i="3"/>
  <c r="AH819" i="3"/>
  <c r="AI819" i="3"/>
  <c r="AJ819" i="3"/>
  <c r="AQ819" i="3"/>
  <c r="AR819" i="3"/>
  <c r="AS819" i="3"/>
  <c r="L820" i="3"/>
  <c r="M820" i="3"/>
  <c r="N820" i="3"/>
  <c r="O820" i="3"/>
  <c r="P820" i="3"/>
  <c r="Q820" i="3"/>
  <c r="R820" i="3"/>
  <c r="S820" i="3"/>
  <c r="T820" i="3"/>
  <c r="U820" i="3"/>
  <c r="V820" i="3"/>
  <c r="W820" i="3"/>
  <c r="X820" i="3"/>
  <c r="Y820" i="3"/>
  <c r="Z820" i="3"/>
  <c r="AA820" i="3"/>
  <c r="AB820" i="3"/>
  <c r="AC820" i="3"/>
  <c r="AD820" i="3"/>
  <c r="AE820" i="3"/>
  <c r="AF820" i="3"/>
  <c r="AG820" i="3"/>
  <c r="AH820" i="3"/>
  <c r="AI820" i="3"/>
  <c r="AJ820" i="3"/>
  <c r="AQ820" i="3"/>
  <c r="AR820" i="3"/>
  <c r="AS820" i="3"/>
  <c r="L821" i="3"/>
  <c r="M821" i="3"/>
  <c r="N821" i="3"/>
  <c r="O821" i="3"/>
  <c r="P821" i="3"/>
  <c r="Q821" i="3"/>
  <c r="R821" i="3"/>
  <c r="S821" i="3"/>
  <c r="T821" i="3"/>
  <c r="U821" i="3"/>
  <c r="V821" i="3"/>
  <c r="W821" i="3"/>
  <c r="X821" i="3"/>
  <c r="Y821" i="3"/>
  <c r="Z821" i="3"/>
  <c r="AA821" i="3"/>
  <c r="AB821" i="3"/>
  <c r="AC821" i="3"/>
  <c r="AD821" i="3"/>
  <c r="AE821" i="3"/>
  <c r="AF821" i="3"/>
  <c r="AG821" i="3"/>
  <c r="AH821" i="3"/>
  <c r="AI821" i="3"/>
  <c r="AJ821" i="3"/>
  <c r="AQ821" i="3"/>
  <c r="AR821" i="3"/>
  <c r="AS821" i="3"/>
  <c r="L822" i="3"/>
  <c r="M822" i="3"/>
  <c r="N822" i="3"/>
  <c r="O822" i="3"/>
  <c r="P822" i="3"/>
  <c r="Q822" i="3"/>
  <c r="R822" i="3"/>
  <c r="S822" i="3"/>
  <c r="T822" i="3"/>
  <c r="U822" i="3"/>
  <c r="V822" i="3"/>
  <c r="W822" i="3"/>
  <c r="X822" i="3"/>
  <c r="Y822" i="3"/>
  <c r="Z822" i="3"/>
  <c r="AA822" i="3"/>
  <c r="AB822" i="3"/>
  <c r="AC822" i="3"/>
  <c r="AD822" i="3"/>
  <c r="AE822" i="3"/>
  <c r="AF822" i="3"/>
  <c r="AG822" i="3"/>
  <c r="AH822" i="3"/>
  <c r="AI822" i="3"/>
  <c r="AJ822" i="3"/>
  <c r="AQ822" i="3"/>
  <c r="AR822" i="3"/>
  <c r="AS822" i="3"/>
  <c r="L823" i="3"/>
  <c r="M823" i="3"/>
  <c r="N823" i="3"/>
  <c r="O823" i="3"/>
  <c r="P823" i="3"/>
  <c r="Q823" i="3"/>
  <c r="R823" i="3"/>
  <c r="S823" i="3"/>
  <c r="T823" i="3"/>
  <c r="U823" i="3"/>
  <c r="V823" i="3"/>
  <c r="W823" i="3"/>
  <c r="X823" i="3"/>
  <c r="Y823" i="3"/>
  <c r="Z823" i="3"/>
  <c r="AA823" i="3"/>
  <c r="AB823" i="3"/>
  <c r="AC823" i="3"/>
  <c r="AD823" i="3"/>
  <c r="AE823" i="3"/>
  <c r="AF823" i="3"/>
  <c r="AG823" i="3"/>
  <c r="AH823" i="3"/>
  <c r="AI823" i="3"/>
  <c r="AJ823" i="3"/>
  <c r="AQ823" i="3"/>
  <c r="AR823" i="3"/>
  <c r="AS823" i="3"/>
  <c r="L824" i="3"/>
  <c r="M824" i="3"/>
  <c r="N824" i="3"/>
  <c r="O824" i="3"/>
  <c r="P824" i="3"/>
  <c r="Q824" i="3"/>
  <c r="R824" i="3"/>
  <c r="S824" i="3"/>
  <c r="T824" i="3"/>
  <c r="U824" i="3"/>
  <c r="V824" i="3"/>
  <c r="W824" i="3"/>
  <c r="X824" i="3"/>
  <c r="Y824" i="3"/>
  <c r="Z824" i="3"/>
  <c r="AA824" i="3"/>
  <c r="AB824" i="3"/>
  <c r="AC824" i="3"/>
  <c r="AD824" i="3"/>
  <c r="AE824" i="3"/>
  <c r="AF824" i="3"/>
  <c r="AG824" i="3"/>
  <c r="AH824" i="3"/>
  <c r="AI824" i="3"/>
  <c r="AJ824" i="3"/>
  <c r="AQ824" i="3"/>
  <c r="AR824" i="3"/>
  <c r="AS824" i="3"/>
  <c r="L825" i="3"/>
  <c r="M825" i="3"/>
  <c r="N825" i="3"/>
  <c r="O825" i="3"/>
  <c r="P825" i="3"/>
  <c r="Q825" i="3"/>
  <c r="R825" i="3"/>
  <c r="S825" i="3"/>
  <c r="T825" i="3"/>
  <c r="U825" i="3"/>
  <c r="V825" i="3"/>
  <c r="W825" i="3"/>
  <c r="X825" i="3"/>
  <c r="Y825" i="3"/>
  <c r="Z825" i="3"/>
  <c r="AA825" i="3"/>
  <c r="AB825" i="3"/>
  <c r="AC825" i="3"/>
  <c r="AD825" i="3"/>
  <c r="AE825" i="3"/>
  <c r="AF825" i="3"/>
  <c r="AG825" i="3"/>
  <c r="AH825" i="3"/>
  <c r="AI825" i="3"/>
  <c r="AJ825" i="3"/>
  <c r="AQ825" i="3"/>
  <c r="AR825" i="3"/>
  <c r="AS825" i="3"/>
  <c r="L826" i="3"/>
  <c r="M826" i="3"/>
  <c r="N826" i="3"/>
  <c r="O826" i="3"/>
  <c r="P826" i="3"/>
  <c r="Q826" i="3"/>
  <c r="R826" i="3"/>
  <c r="S826" i="3"/>
  <c r="T826" i="3"/>
  <c r="U826" i="3"/>
  <c r="V826" i="3"/>
  <c r="W826" i="3"/>
  <c r="X826" i="3"/>
  <c r="Y826" i="3"/>
  <c r="Z826" i="3"/>
  <c r="AA826" i="3"/>
  <c r="AB826" i="3"/>
  <c r="AC826" i="3"/>
  <c r="AD826" i="3"/>
  <c r="AE826" i="3"/>
  <c r="AF826" i="3"/>
  <c r="AG826" i="3"/>
  <c r="AH826" i="3"/>
  <c r="AI826" i="3"/>
  <c r="AJ826" i="3"/>
  <c r="AQ826" i="3"/>
  <c r="AR826" i="3"/>
  <c r="AS826" i="3"/>
  <c r="L827" i="3"/>
  <c r="M827" i="3"/>
  <c r="N827" i="3"/>
  <c r="O827" i="3"/>
  <c r="P827" i="3"/>
  <c r="Q827" i="3"/>
  <c r="R827" i="3"/>
  <c r="S827" i="3"/>
  <c r="T827" i="3"/>
  <c r="U827" i="3"/>
  <c r="V827" i="3"/>
  <c r="W827" i="3"/>
  <c r="X827" i="3"/>
  <c r="Y827" i="3"/>
  <c r="Z827" i="3"/>
  <c r="AA827" i="3"/>
  <c r="AB827" i="3"/>
  <c r="AC827" i="3"/>
  <c r="AD827" i="3"/>
  <c r="AE827" i="3"/>
  <c r="AF827" i="3"/>
  <c r="AG827" i="3"/>
  <c r="AH827" i="3"/>
  <c r="AI827" i="3"/>
  <c r="AJ827" i="3"/>
  <c r="AQ827" i="3"/>
  <c r="AR827" i="3"/>
  <c r="AS827" i="3"/>
  <c r="L828" i="3"/>
  <c r="M828" i="3"/>
  <c r="N828" i="3"/>
  <c r="O828" i="3"/>
  <c r="P828" i="3"/>
  <c r="Q828" i="3"/>
  <c r="R828" i="3"/>
  <c r="S828" i="3"/>
  <c r="T828" i="3"/>
  <c r="U828" i="3"/>
  <c r="V828" i="3"/>
  <c r="W828" i="3"/>
  <c r="X828" i="3"/>
  <c r="Y828" i="3"/>
  <c r="Z828" i="3"/>
  <c r="AA828" i="3"/>
  <c r="AB828" i="3"/>
  <c r="AC828" i="3"/>
  <c r="AD828" i="3"/>
  <c r="AE828" i="3"/>
  <c r="AF828" i="3"/>
  <c r="AG828" i="3"/>
  <c r="AH828" i="3"/>
  <c r="AI828" i="3"/>
  <c r="AJ828" i="3"/>
  <c r="AQ828" i="3"/>
  <c r="AR828" i="3"/>
  <c r="AS828" i="3"/>
  <c r="L829" i="3"/>
  <c r="M829" i="3"/>
  <c r="N829" i="3"/>
  <c r="O829" i="3"/>
  <c r="P829" i="3"/>
  <c r="Q829" i="3"/>
  <c r="R829" i="3"/>
  <c r="S829" i="3"/>
  <c r="T829" i="3"/>
  <c r="U829" i="3"/>
  <c r="V829" i="3"/>
  <c r="W829" i="3"/>
  <c r="X829" i="3"/>
  <c r="Y829" i="3"/>
  <c r="Z829" i="3"/>
  <c r="AA829" i="3"/>
  <c r="AB829" i="3"/>
  <c r="AC829" i="3"/>
  <c r="AD829" i="3"/>
  <c r="AE829" i="3"/>
  <c r="AF829" i="3"/>
  <c r="AG829" i="3"/>
  <c r="AH829" i="3"/>
  <c r="AI829" i="3"/>
  <c r="AJ829" i="3"/>
  <c r="AQ829" i="3"/>
  <c r="AR829" i="3"/>
  <c r="AS829" i="3"/>
  <c r="L830" i="3"/>
  <c r="M830" i="3"/>
  <c r="N830" i="3"/>
  <c r="O830" i="3"/>
  <c r="P830" i="3"/>
  <c r="Q830" i="3"/>
  <c r="R830" i="3"/>
  <c r="S830" i="3"/>
  <c r="T830" i="3"/>
  <c r="U830" i="3"/>
  <c r="V830" i="3"/>
  <c r="W830" i="3"/>
  <c r="X830" i="3"/>
  <c r="Y830" i="3"/>
  <c r="Z830" i="3"/>
  <c r="AA830" i="3"/>
  <c r="AB830" i="3"/>
  <c r="AC830" i="3"/>
  <c r="AD830" i="3"/>
  <c r="AE830" i="3"/>
  <c r="AF830" i="3"/>
  <c r="AG830" i="3"/>
  <c r="AH830" i="3"/>
  <c r="AI830" i="3"/>
  <c r="AJ830" i="3"/>
  <c r="AQ830" i="3"/>
  <c r="AR830" i="3"/>
  <c r="AS830" i="3"/>
  <c r="L831" i="3"/>
  <c r="M831" i="3"/>
  <c r="N831" i="3"/>
  <c r="O831" i="3"/>
  <c r="P831" i="3"/>
  <c r="Q831" i="3"/>
  <c r="R831" i="3"/>
  <c r="S831" i="3"/>
  <c r="T831" i="3"/>
  <c r="U831" i="3"/>
  <c r="V831" i="3"/>
  <c r="W831" i="3"/>
  <c r="X831" i="3"/>
  <c r="Y831" i="3"/>
  <c r="Z831" i="3"/>
  <c r="AA831" i="3"/>
  <c r="AB831" i="3"/>
  <c r="AC831" i="3"/>
  <c r="AD831" i="3"/>
  <c r="AE831" i="3"/>
  <c r="AF831" i="3"/>
  <c r="AG831" i="3"/>
  <c r="AH831" i="3"/>
  <c r="AI831" i="3"/>
  <c r="AJ831" i="3"/>
  <c r="AQ831" i="3"/>
  <c r="AR831" i="3"/>
  <c r="AS831" i="3"/>
  <c r="L832" i="3"/>
  <c r="M832" i="3"/>
  <c r="N832" i="3"/>
  <c r="O832" i="3"/>
  <c r="P832" i="3"/>
  <c r="Q832" i="3"/>
  <c r="R832" i="3"/>
  <c r="S832" i="3"/>
  <c r="T832" i="3"/>
  <c r="U832" i="3"/>
  <c r="V832" i="3"/>
  <c r="W832" i="3"/>
  <c r="X832" i="3"/>
  <c r="Y832" i="3"/>
  <c r="Z832" i="3"/>
  <c r="AA832" i="3"/>
  <c r="AB832" i="3"/>
  <c r="AC832" i="3"/>
  <c r="AD832" i="3"/>
  <c r="AE832" i="3"/>
  <c r="AF832" i="3"/>
  <c r="AG832" i="3"/>
  <c r="AH832" i="3"/>
  <c r="AI832" i="3"/>
  <c r="AJ832" i="3"/>
  <c r="AQ832" i="3"/>
  <c r="AR832" i="3"/>
  <c r="AS832" i="3"/>
  <c r="L833" i="3"/>
  <c r="M833" i="3"/>
  <c r="N833" i="3"/>
  <c r="O833" i="3"/>
  <c r="P833" i="3"/>
  <c r="Q833" i="3"/>
  <c r="R833" i="3"/>
  <c r="S833" i="3"/>
  <c r="T833" i="3"/>
  <c r="U833" i="3"/>
  <c r="V833" i="3"/>
  <c r="W833" i="3"/>
  <c r="X833" i="3"/>
  <c r="Y833" i="3"/>
  <c r="Z833" i="3"/>
  <c r="AA833" i="3"/>
  <c r="AB833" i="3"/>
  <c r="AC833" i="3"/>
  <c r="AD833" i="3"/>
  <c r="AE833" i="3"/>
  <c r="AF833" i="3"/>
  <c r="AG833" i="3"/>
  <c r="AH833" i="3"/>
  <c r="AI833" i="3"/>
  <c r="AJ833" i="3"/>
  <c r="AQ833" i="3"/>
  <c r="AR833" i="3"/>
  <c r="AS833" i="3"/>
  <c r="L834" i="3"/>
  <c r="M834" i="3"/>
  <c r="N834" i="3"/>
  <c r="O834" i="3"/>
  <c r="P834" i="3"/>
  <c r="Q834" i="3"/>
  <c r="R834" i="3"/>
  <c r="S834" i="3"/>
  <c r="T834" i="3"/>
  <c r="U834" i="3"/>
  <c r="V834" i="3"/>
  <c r="W834" i="3"/>
  <c r="X834" i="3"/>
  <c r="Y834" i="3"/>
  <c r="Z834" i="3"/>
  <c r="AA834" i="3"/>
  <c r="AB834" i="3"/>
  <c r="AC834" i="3"/>
  <c r="AD834" i="3"/>
  <c r="AE834" i="3"/>
  <c r="AF834" i="3"/>
  <c r="AG834" i="3"/>
  <c r="AH834" i="3"/>
  <c r="AI834" i="3"/>
  <c r="AJ834" i="3"/>
  <c r="AQ834" i="3"/>
  <c r="AR834" i="3"/>
  <c r="AS834" i="3"/>
  <c r="L835" i="3"/>
  <c r="M835" i="3"/>
  <c r="N835" i="3"/>
  <c r="O835" i="3"/>
  <c r="P835" i="3"/>
  <c r="Q835" i="3"/>
  <c r="R835" i="3"/>
  <c r="S835" i="3"/>
  <c r="T835" i="3"/>
  <c r="U835" i="3"/>
  <c r="V835" i="3"/>
  <c r="W835" i="3"/>
  <c r="X835" i="3"/>
  <c r="Y835" i="3"/>
  <c r="Z835" i="3"/>
  <c r="AA835" i="3"/>
  <c r="AB835" i="3"/>
  <c r="AC835" i="3"/>
  <c r="AD835" i="3"/>
  <c r="AE835" i="3"/>
  <c r="AF835" i="3"/>
  <c r="AG835" i="3"/>
  <c r="AH835" i="3"/>
  <c r="AI835" i="3"/>
  <c r="AJ835" i="3"/>
  <c r="AQ835" i="3"/>
  <c r="AR835" i="3"/>
  <c r="AS835" i="3"/>
  <c r="L836" i="3"/>
  <c r="M836" i="3"/>
  <c r="N836" i="3"/>
  <c r="O836" i="3"/>
  <c r="P836" i="3"/>
  <c r="Q836" i="3"/>
  <c r="R836" i="3"/>
  <c r="S836" i="3"/>
  <c r="T836" i="3"/>
  <c r="U836" i="3"/>
  <c r="V836" i="3"/>
  <c r="W836" i="3"/>
  <c r="X836" i="3"/>
  <c r="Y836" i="3"/>
  <c r="Z836" i="3"/>
  <c r="AA836" i="3"/>
  <c r="AB836" i="3"/>
  <c r="AC836" i="3"/>
  <c r="AD836" i="3"/>
  <c r="AE836" i="3"/>
  <c r="AF836" i="3"/>
  <c r="AG836" i="3"/>
  <c r="AH836" i="3"/>
  <c r="AI836" i="3"/>
  <c r="AJ836" i="3"/>
  <c r="AQ836" i="3"/>
  <c r="AR836" i="3"/>
  <c r="AS836" i="3"/>
  <c r="L837" i="3"/>
  <c r="M837" i="3"/>
  <c r="N837" i="3"/>
  <c r="O837" i="3"/>
  <c r="P837" i="3"/>
  <c r="Q837" i="3"/>
  <c r="R837" i="3"/>
  <c r="S837" i="3"/>
  <c r="T837" i="3"/>
  <c r="U837" i="3"/>
  <c r="V837" i="3"/>
  <c r="W837" i="3"/>
  <c r="X837" i="3"/>
  <c r="Y837" i="3"/>
  <c r="Z837" i="3"/>
  <c r="AA837" i="3"/>
  <c r="AB837" i="3"/>
  <c r="AC837" i="3"/>
  <c r="AD837" i="3"/>
  <c r="AE837" i="3"/>
  <c r="AF837" i="3"/>
  <c r="AG837" i="3"/>
  <c r="AH837" i="3"/>
  <c r="AI837" i="3"/>
  <c r="AJ837" i="3"/>
  <c r="AQ837" i="3"/>
  <c r="AR837" i="3"/>
  <c r="AS837" i="3"/>
  <c r="L838" i="3"/>
  <c r="M838" i="3"/>
  <c r="N838" i="3"/>
  <c r="O838" i="3"/>
  <c r="P838" i="3"/>
  <c r="Q838" i="3"/>
  <c r="R838" i="3"/>
  <c r="S838" i="3"/>
  <c r="T838" i="3"/>
  <c r="U838" i="3"/>
  <c r="V838" i="3"/>
  <c r="W838" i="3"/>
  <c r="X838" i="3"/>
  <c r="Y838" i="3"/>
  <c r="Z838" i="3"/>
  <c r="AA838" i="3"/>
  <c r="AB838" i="3"/>
  <c r="AC838" i="3"/>
  <c r="AD838" i="3"/>
  <c r="AE838" i="3"/>
  <c r="AF838" i="3"/>
  <c r="AG838" i="3"/>
  <c r="AH838" i="3"/>
  <c r="AI838" i="3"/>
  <c r="AJ838" i="3"/>
  <c r="AQ838" i="3"/>
  <c r="AR838" i="3"/>
  <c r="AS838" i="3"/>
  <c r="L839" i="3"/>
  <c r="M839" i="3"/>
  <c r="N839" i="3"/>
  <c r="O839" i="3"/>
  <c r="P839" i="3"/>
  <c r="Q839" i="3"/>
  <c r="R839" i="3"/>
  <c r="S839" i="3"/>
  <c r="T839" i="3"/>
  <c r="U839" i="3"/>
  <c r="V839" i="3"/>
  <c r="W839" i="3"/>
  <c r="X839" i="3"/>
  <c r="Y839" i="3"/>
  <c r="Z839" i="3"/>
  <c r="AA839" i="3"/>
  <c r="AB839" i="3"/>
  <c r="AC839" i="3"/>
  <c r="AD839" i="3"/>
  <c r="AE839" i="3"/>
  <c r="AF839" i="3"/>
  <c r="AG839" i="3"/>
  <c r="AH839" i="3"/>
  <c r="AI839" i="3"/>
  <c r="AJ839" i="3"/>
  <c r="AQ839" i="3"/>
  <c r="AR839" i="3"/>
  <c r="AS839" i="3"/>
  <c r="L840" i="3"/>
  <c r="M840" i="3"/>
  <c r="N840" i="3"/>
  <c r="O840" i="3"/>
  <c r="P840" i="3"/>
  <c r="Q840" i="3"/>
  <c r="R840" i="3"/>
  <c r="S840" i="3"/>
  <c r="T840" i="3"/>
  <c r="U840" i="3"/>
  <c r="V840" i="3"/>
  <c r="W840" i="3"/>
  <c r="X840" i="3"/>
  <c r="Y840" i="3"/>
  <c r="Z840" i="3"/>
  <c r="AA840" i="3"/>
  <c r="AB840" i="3"/>
  <c r="AC840" i="3"/>
  <c r="AD840" i="3"/>
  <c r="AE840" i="3"/>
  <c r="AF840" i="3"/>
  <c r="AG840" i="3"/>
  <c r="AH840" i="3"/>
  <c r="AI840" i="3"/>
  <c r="AJ840" i="3"/>
  <c r="AQ840" i="3"/>
  <c r="AR840" i="3"/>
  <c r="AS840" i="3"/>
  <c r="L841" i="3"/>
  <c r="M841" i="3"/>
  <c r="N841" i="3"/>
  <c r="O841" i="3"/>
  <c r="P841" i="3"/>
  <c r="Q841" i="3"/>
  <c r="R841" i="3"/>
  <c r="S841" i="3"/>
  <c r="T841" i="3"/>
  <c r="U841" i="3"/>
  <c r="V841" i="3"/>
  <c r="W841" i="3"/>
  <c r="X841" i="3"/>
  <c r="Y841" i="3"/>
  <c r="Z841" i="3"/>
  <c r="AA841" i="3"/>
  <c r="AB841" i="3"/>
  <c r="AC841" i="3"/>
  <c r="AD841" i="3"/>
  <c r="AE841" i="3"/>
  <c r="AF841" i="3"/>
  <c r="AG841" i="3"/>
  <c r="AH841" i="3"/>
  <c r="AI841" i="3"/>
  <c r="AJ841" i="3"/>
  <c r="AQ841" i="3"/>
  <c r="AR841" i="3"/>
  <c r="AS841" i="3"/>
  <c r="L842" i="3"/>
  <c r="M842" i="3"/>
  <c r="N842" i="3"/>
  <c r="O842" i="3"/>
  <c r="P842" i="3"/>
  <c r="Q842" i="3"/>
  <c r="R842" i="3"/>
  <c r="S842" i="3"/>
  <c r="T842" i="3"/>
  <c r="U842" i="3"/>
  <c r="V842" i="3"/>
  <c r="W842" i="3"/>
  <c r="X842" i="3"/>
  <c r="Y842" i="3"/>
  <c r="Z842" i="3"/>
  <c r="AA842" i="3"/>
  <c r="AB842" i="3"/>
  <c r="AC842" i="3"/>
  <c r="AD842" i="3"/>
  <c r="AE842" i="3"/>
  <c r="AF842" i="3"/>
  <c r="AG842" i="3"/>
  <c r="AH842" i="3"/>
  <c r="AI842" i="3"/>
  <c r="AJ842" i="3"/>
  <c r="AQ842" i="3"/>
  <c r="AR842" i="3"/>
  <c r="AS842" i="3"/>
  <c r="L843" i="3"/>
  <c r="M843" i="3"/>
  <c r="N843" i="3"/>
  <c r="O843" i="3"/>
  <c r="P843" i="3"/>
  <c r="Q843" i="3"/>
  <c r="R843" i="3"/>
  <c r="S843" i="3"/>
  <c r="T843" i="3"/>
  <c r="U843" i="3"/>
  <c r="V843" i="3"/>
  <c r="W843" i="3"/>
  <c r="X843" i="3"/>
  <c r="Y843" i="3"/>
  <c r="Z843" i="3"/>
  <c r="AA843" i="3"/>
  <c r="AB843" i="3"/>
  <c r="AC843" i="3"/>
  <c r="AD843" i="3"/>
  <c r="AE843" i="3"/>
  <c r="AF843" i="3"/>
  <c r="AG843" i="3"/>
  <c r="AH843" i="3"/>
  <c r="AI843" i="3"/>
  <c r="AJ843" i="3"/>
  <c r="AQ843" i="3"/>
  <c r="AR843" i="3"/>
  <c r="AS843" i="3"/>
  <c r="L844" i="3"/>
  <c r="M844" i="3"/>
  <c r="N844" i="3"/>
  <c r="O844" i="3"/>
  <c r="P844" i="3"/>
  <c r="Q844" i="3"/>
  <c r="R844" i="3"/>
  <c r="S844" i="3"/>
  <c r="T844" i="3"/>
  <c r="U844" i="3"/>
  <c r="V844" i="3"/>
  <c r="W844" i="3"/>
  <c r="X844" i="3"/>
  <c r="Y844" i="3"/>
  <c r="Z844" i="3"/>
  <c r="AA844" i="3"/>
  <c r="AB844" i="3"/>
  <c r="AC844" i="3"/>
  <c r="AD844" i="3"/>
  <c r="AE844" i="3"/>
  <c r="AF844" i="3"/>
  <c r="AG844" i="3"/>
  <c r="AH844" i="3"/>
  <c r="AI844" i="3"/>
  <c r="AJ844" i="3"/>
  <c r="AQ844" i="3"/>
  <c r="AR844" i="3"/>
  <c r="AS844" i="3"/>
  <c r="L845" i="3"/>
  <c r="M845" i="3"/>
  <c r="N845" i="3"/>
  <c r="O845" i="3"/>
  <c r="P845" i="3"/>
  <c r="Q845" i="3"/>
  <c r="R845" i="3"/>
  <c r="S845" i="3"/>
  <c r="T845" i="3"/>
  <c r="U845" i="3"/>
  <c r="V845" i="3"/>
  <c r="W845" i="3"/>
  <c r="X845" i="3"/>
  <c r="Y845" i="3"/>
  <c r="Z845" i="3"/>
  <c r="AA845" i="3"/>
  <c r="AB845" i="3"/>
  <c r="AC845" i="3"/>
  <c r="AD845" i="3"/>
  <c r="AE845" i="3"/>
  <c r="AF845" i="3"/>
  <c r="AG845" i="3"/>
  <c r="AH845" i="3"/>
  <c r="AI845" i="3"/>
  <c r="AJ845" i="3"/>
  <c r="AQ845" i="3"/>
  <c r="AR845" i="3"/>
  <c r="AS845" i="3"/>
  <c r="L846" i="3"/>
  <c r="M846" i="3"/>
  <c r="N846" i="3"/>
  <c r="O846" i="3"/>
  <c r="P846" i="3"/>
  <c r="Q846" i="3"/>
  <c r="R846" i="3"/>
  <c r="S846" i="3"/>
  <c r="T846" i="3"/>
  <c r="U846" i="3"/>
  <c r="V846" i="3"/>
  <c r="W846" i="3"/>
  <c r="X846" i="3"/>
  <c r="Y846" i="3"/>
  <c r="Z846" i="3"/>
  <c r="AA846" i="3"/>
  <c r="AB846" i="3"/>
  <c r="AC846" i="3"/>
  <c r="AD846" i="3"/>
  <c r="AE846" i="3"/>
  <c r="AF846" i="3"/>
  <c r="AG846" i="3"/>
  <c r="AH846" i="3"/>
  <c r="AI846" i="3"/>
  <c r="AJ846" i="3"/>
  <c r="AQ846" i="3"/>
  <c r="AR846" i="3"/>
  <c r="AS846" i="3"/>
  <c r="L847" i="3"/>
  <c r="M847" i="3"/>
  <c r="N847" i="3"/>
  <c r="O847" i="3"/>
  <c r="P847" i="3"/>
  <c r="Q847" i="3"/>
  <c r="R847" i="3"/>
  <c r="S847" i="3"/>
  <c r="T847" i="3"/>
  <c r="U847" i="3"/>
  <c r="V847" i="3"/>
  <c r="W847" i="3"/>
  <c r="X847" i="3"/>
  <c r="Y847" i="3"/>
  <c r="Z847" i="3"/>
  <c r="AA847" i="3"/>
  <c r="AB847" i="3"/>
  <c r="AC847" i="3"/>
  <c r="AD847" i="3"/>
  <c r="AE847" i="3"/>
  <c r="AF847" i="3"/>
  <c r="AG847" i="3"/>
  <c r="AH847" i="3"/>
  <c r="AI847" i="3"/>
  <c r="AJ847" i="3"/>
  <c r="AQ847" i="3"/>
  <c r="AR847" i="3"/>
  <c r="AS847" i="3"/>
  <c r="L848" i="3"/>
  <c r="M848" i="3"/>
  <c r="N848" i="3"/>
  <c r="O848" i="3"/>
  <c r="P848" i="3"/>
  <c r="Q848" i="3"/>
  <c r="R848" i="3"/>
  <c r="S848" i="3"/>
  <c r="T848" i="3"/>
  <c r="U848" i="3"/>
  <c r="V848" i="3"/>
  <c r="W848" i="3"/>
  <c r="X848" i="3"/>
  <c r="Y848" i="3"/>
  <c r="Z848" i="3"/>
  <c r="AA848" i="3"/>
  <c r="AB848" i="3"/>
  <c r="AC848" i="3"/>
  <c r="AD848" i="3"/>
  <c r="AE848" i="3"/>
  <c r="AF848" i="3"/>
  <c r="AG848" i="3"/>
  <c r="AH848" i="3"/>
  <c r="AI848" i="3"/>
  <c r="AJ848" i="3"/>
  <c r="AQ848" i="3"/>
  <c r="AR848" i="3"/>
  <c r="AS848" i="3"/>
  <c r="L849" i="3"/>
  <c r="M849" i="3"/>
  <c r="N849" i="3"/>
  <c r="O849" i="3"/>
  <c r="P849" i="3"/>
  <c r="Q849" i="3"/>
  <c r="R849" i="3"/>
  <c r="S849" i="3"/>
  <c r="T849" i="3"/>
  <c r="U849" i="3"/>
  <c r="V849" i="3"/>
  <c r="W849" i="3"/>
  <c r="X849" i="3"/>
  <c r="Y849" i="3"/>
  <c r="Z849" i="3"/>
  <c r="AA849" i="3"/>
  <c r="AB849" i="3"/>
  <c r="AC849" i="3"/>
  <c r="AD849" i="3"/>
  <c r="AE849" i="3"/>
  <c r="AF849" i="3"/>
  <c r="AG849" i="3"/>
  <c r="AH849" i="3"/>
  <c r="AI849" i="3"/>
  <c r="AJ849" i="3"/>
  <c r="AQ849" i="3"/>
  <c r="AR849" i="3"/>
  <c r="AS849" i="3"/>
  <c r="L850" i="3"/>
  <c r="M850" i="3"/>
  <c r="N850" i="3"/>
  <c r="O850" i="3"/>
  <c r="P850" i="3"/>
  <c r="Q850" i="3"/>
  <c r="R850" i="3"/>
  <c r="S850" i="3"/>
  <c r="T850" i="3"/>
  <c r="U850" i="3"/>
  <c r="V850" i="3"/>
  <c r="W850" i="3"/>
  <c r="X850" i="3"/>
  <c r="Y850" i="3"/>
  <c r="Z850" i="3"/>
  <c r="AA850" i="3"/>
  <c r="AB850" i="3"/>
  <c r="AC850" i="3"/>
  <c r="AD850" i="3"/>
  <c r="AE850" i="3"/>
  <c r="AF850" i="3"/>
  <c r="AG850" i="3"/>
  <c r="AH850" i="3"/>
  <c r="AI850" i="3"/>
  <c r="AJ850" i="3"/>
  <c r="AQ850" i="3"/>
  <c r="AR850" i="3"/>
  <c r="AS850" i="3"/>
  <c r="L851" i="3"/>
  <c r="M851" i="3"/>
  <c r="N851" i="3"/>
  <c r="O851" i="3"/>
  <c r="P851" i="3"/>
  <c r="Q851" i="3"/>
  <c r="R851" i="3"/>
  <c r="S851" i="3"/>
  <c r="T851" i="3"/>
  <c r="U851" i="3"/>
  <c r="V851" i="3"/>
  <c r="W851" i="3"/>
  <c r="X851" i="3"/>
  <c r="Y851" i="3"/>
  <c r="Z851" i="3"/>
  <c r="AA851" i="3"/>
  <c r="AB851" i="3"/>
  <c r="AC851" i="3"/>
  <c r="AD851" i="3"/>
  <c r="AE851" i="3"/>
  <c r="AF851" i="3"/>
  <c r="AG851" i="3"/>
  <c r="AH851" i="3"/>
  <c r="AI851" i="3"/>
  <c r="AJ851" i="3"/>
  <c r="AQ851" i="3"/>
  <c r="AR851" i="3"/>
  <c r="AS851" i="3"/>
  <c r="L852" i="3"/>
  <c r="M852" i="3"/>
  <c r="N852" i="3"/>
  <c r="O852" i="3"/>
  <c r="P852" i="3"/>
  <c r="Q852" i="3"/>
  <c r="R852" i="3"/>
  <c r="S852" i="3"/>
  <c r="T852" i="3"/>
  <c r="U852" i="3"/>
  <c r="V852" i="3"/>
  <c r="W852" i="3"/>
  <c r="X852" i="3"/>
  <c r="Y852" i="3"/>
  <c r="Z852" i="3"/>
  <c r="AA852" i="3"/>
  <c r="AB852" i="3"/>
  <c r="AC852" i="3"/>
  <c r="AD852" i="3"/>
  <c r="AE852" i="3"/>
  <c r="AF852" i="3"/>
  <c r="AG852" i="3"/>
  <c r="AH852" i="3"/>
  <c r="AI852" i="3"/>
  <c r="AJ852" i="3"/>
  <c r="AQ852" i="3"/>
  <c r="AR852" i="3"/>
  <c r="AS852" i="3"/>
  <c r="L853" i="3"/>
  <c r="M853" i="3"/>
  <c r="N853" i="3"/>
  <c r="O853" i="3"/>
  <c r="P853" i="3"/>
  <c r="Q853" i="3"/>
  <c r="R853" i="3"/>
  <c r="S853" i="3"/>
  <c r="T853" i="3"/>
  <c r="U853" i="3"/>
  <c r="V853" i="3"/>
  <c r="W853" i="3"/>
  <c r="X853" i="3"/>
  <c r="Y853" i="3"/>
  <c r="Z853" i="3"/>
  <c r="AA853" i="3"/>
  <c r="AB853" i="3"/>
  <c r="AC853" i="3"/>
  <c r="AD853" i="3"/>
  <c r="AE853" i="3"/>
  <c r="AF853" i="3"/>
  <c r="AG853" i="3"/>
  <c r="AH853" i="3"/>
  <c r="AI853" i="3"/>
  <c r="AJ853" i="3"/>
  <c r="AQ853" i="3"/>
  <c r="AR853" i="3"/>
  <c r="AS853" i="3"/>
  <c r="L854" i="3"/>
  <c r="M854" i="3"/>
  <c r="N854" i="3"/>
  <c r="O854" i="3"/>
  <c r="P854" i="3"/>
  <c r="Q854" i="3"/>
  <c r="R854" i="3"/>
  <c r="S854" i="3"/>
  <c r="T854" i="3"/>
  <c r="U854" i="3"/>
  <c r="V854" i="3"/>
  <c r="W854" i="3"/>
  <c r="X854" i="3"/>
  <c r="Y854" i="3"/>
  <c r="Z854" i="3"/>
  <c r="AA854" i="3"/>
  <c r="AB854" i="3"/>
  <c r="AC854" i="3"/>
  <c r="AD854" i="3"/>
  <c r="AE854" i="3"/>
  <c r="AF854" i="3"/>
  <c r="AG854" i="3"/>
  <c r="AH854" i="3"/>
  <c r="AI854" i="3"/>
  <c r="AJ854" i="3"/>
  <c r="AQ854" i="3"/>
  <c r="AR854" i="3"/>
  <c r="AS854" i="3"/>
  <c r="L855" i="3"/>
  <c r="M855" i="3"/>
  <c r="N855" i="3"/>
  <c r="O855" i="3"/>
  <c r="P855" i="3"/>
  <c r="Q855" i="3"/>
  <c r="R855" i="3"/>
  <c r="S855" i="3"/>
  <c r="T855" i="3"/>
  <c r="U855" i="3"/>
  <c r="V855" i="3"/>
  <c r="W855" i="3"/>
  <c r="X855" i="3"/>
  <c r="Y855" i="3"/>
  <c r="Z855" i="3"/>
  <c r="AA855" i="3"/>
  <c r="AB855" i="3"/>
  <c r="AC855" i="3"/>
  <c r="AD855" i="3"/>
  <c r="AE855" i="3"/>
  <c r="AF855" i="3"/>
  <c r="AG855" i="3"/>
  <c r="AH855" i="3"/>
  <c r="AI855" i="3"/>
  <c r="AJ855" i="3"/>
  <c r="AQ855" i="3"/>
  <c r="AR855" i="3"/>
  <c r="AS855" i="3"/>
  <c r="L856" i="3"/>
  <c r="M856" i="3"/>
  <c r="N856" i="3"/>
  <c r="O856" i="3"/>
  <c r="P856" i="3"/>
  <c r="Q856" i="3"/>
  <c r="R856" i="3"/>
  <c r="S856" i="3"/>
  <c r="T856" i="3"/>
  <c r="U856" i="3"/>
  <c r="V856" i="3"/>
  <c r="W856" i="3"/>
  <c r="X856" i="3"/>
  <c r="Y856" i="3"/>
  <c r="Z856" i="3"/>
  <c r="AA856" i="3"/>
  <c r="AB856" i="3"/>
  <c r="AC856" i="3"/>
  <c r="AD856" i="3"/>
  <c r="AE856" i="3"/>
  <c r="AF856" i="3"/>
  <c r="AG856" i="3"/>
  <c r="AH856" i="3"/>
  <c r="AI856" i="3"/>
  <c r="AJ856" i="3"/>
  <c r="AQ856" i="3"/>
  <c r="AR856" i="3"/>
  <c r="AS856" i="3"/>
  <c r="L857" i="3"/>
  <c r="M857" i="3"/>
  <c r="N857" i="3"/>
  <c r="O857" i="3"/>
  <c r="P857" i="3"/>
  <c r="Q857" i="3"/>
  <c r="R857" i="3"/>
  <c r="S857" i="3"/>
  <c r="T857" i="3"/>
  <c r="U857" i="3"/>
  <c r="V857" i="3"/>
  <c r="W857" i="3"/>
  <c r="X857" i="3"/>
  <c r="Y857" i="3"/>
  <c r="Z857" i="3"/>
  <c r="AA857" i="3"/>
  <c r="AB857" i="3"/>
  <c r="AC857" i="3"/>
  <c r="AD857" i="3"/>
  <c r="AE857" i="3"/>
  <c r="AF857" i="3"/>
  <c r="AG857" i="3"/>
  <c r="AH857" i="3"/>
  <c r="AI857" i="3"/>
  <c r="AJ857" i="3"/>
  <c r="AQ857" i="3"/>
  <c r="AR857" i="3"/>
  <c r="AS857" i="3"/>
  <c r="L858" i="3"/>
  <c r="M858" i="3"/>
  <c r="N858" i="3"/>
  <c r="O858" i="3"/>
  <c r="P858" i="3"/>
  <c r="Q858" i="3"/>
  <c r="R858" i="3"/>
  <c r="S858" i="3"/>
  <c r="T858" i="3"/>
  <c r="U858" i="3"/>
  <c r="V858" i="3"/>
  <c r="W858" i="3"/>
  <c r="X858" i="3"/>
  <c r="Y858" i="3"/>
  <c r="Z858" i="3"/>
  <c r="AA858" i="3"/>
  <c r="AB858" i="3"/>
  <c r="AC858" i="3"/>
  <c r="AD858" i="3"/>
  <c r="AE858" i="3"/>
  <c r="AF858" i="3"/>
  <c r="AG858" i="3"/>
  <c r="AH858" i="3"/>
  <c r="AI858" i="3"/>
  <c r="AJ858" i="3"/>
  <c r="AQ858" i="3"/>
  <c r="AR858" i="3"/>
  <c r="AS858" i="3"/>
  <c r="L859" i="3"/>
  <c r="M859" i="3"/>
  <c r="N859" i="3"/>
  <c r="O859" i="3"/>
  <c r="P859" i="3"/>
  <c r="Q859" i="3"/>
  <c r="R859" i="3"/>
  <c r="S859" i="3"/>
  <c r="T859" i="3"/>
  <c r="U859" i="3"/>
  <c r="V859" i="3"/>
  <c r="W859" i="3"/>
  <c r="X859" i="3"/>
  <c r="Y859" i="3"/>
  <c r="Z859" i="3"/>
  <c r="AA859" i="3"/>
  <c r="AB859" i="3"/>
  <c r="AC859" i="3"/>
  <c r="AD859" i="3"/>
  <c r="AE859" i="3"/>
  <c r="AF859" i="3"/>
  <c r="AG859" i="3"/>
  <c r="AH859" i="3"/>
  <c r="AI859" i="3"/>
  <c r="AJ859" i="3"/>
  <c r="AQ859" i="3"/>
  <c r="AR859" i="3"/>
  <c r="AS859" i="3"/>
  <c r="L860" i="3"/>
  <c r="M860" i="3"/>
  <c r="N860" i="3"/>
  <c r="O860" i="3"/>
  <c r="P860" i="3"/>
  <c r="Q860" i="3"/>
  <c r="R860" i="3"/>
  <c r="S860" i="3"/>
  <c r="T860" i="3"/>
  <c r="U860" i="3"/>
  <c r="V860" i="3"/>
  <c r="W860" i="3"/>
  <c r="X860" i="3"/>
  <c r="Y860" i="3"/>
  <c r="Z860" i="3"/>
  <c r="AA860" i="3"/>
  <c r="AB860" i="3"/>
  <c r="AC860" i="3"/>
  <c r="AD860" i="3"/>
  <c r="AE860" i="3"/>
  <c r="AF860" i="3"/>
  <c r="AG860" i="3"/>
  <c r="AH860" i="3"/>
  <c r="AI860" i="3"/>
  <c r="AJ860" i="3"/>
  <c r="AQ860" i="3"/>
  <c r="AR860" i="3"/>
  <c r="AS860" i="3"/>
  <c r="L861" i="3"/>
  <c r="M861" i="3"/>
  <c r="N861" i="3"/>
  <c r="O861" i="3"/>
  <c r="P861" i="3"/>
  <c r="Q861" i="3"/>
  <c r="R861" i="3"/>
  <c r="S861" i="3"/>
  <c r="T861" i="3"/>
  <c r="U861" i="3"/>
  <c r="V861" i="3"/>
  <c r="W861" i="3"/>
  <c r="X861" i="3"/>
  <c r="Y861" i="3"/>
  <c r="Z861" i="3"/>
  <c r="AA861" i="3"/>
  <c r="AB861" i="3"/>
  <c r="AC861" i="3"/>
  <c r="AD861" i="3"/>
  <c r="AE861" i="3"/>
  <c r="AF861" i="3"/>
  <c r="AG861" i="3"/>
  <c r="AH861" i="3"/>
  <c r="AI861" i="3"/>
  <c r="AJ861" i="3"/>
  <c r="AQ861" i="3"/>
  <c r="AR861" i="3"/>
  <c r="AS861" i="3"/>
  <c r="L862" i="3"/>
  <c r="M862" i="3"/>
  <c r="N862" i="3"/>
  <c r="O862" i="3"/>
  <c r="P862" i="3"/>
  <c r="Q862" i="3"/>
  <c r="R862" i="3"/>
  <c r="S862" i="3"/>
  <c r="T862" i="3"/>
  <c r="U862" i="3"/>
  <c r="V862" i="3"/>
  <c r="W862" i="3"/>
  <c r="X862" i="3"/>
  <c r="Y862" i="3"/>
  <c r="Z862" i="3"/>
  <c r="AA862" i="3"/>
  <c r="AB862" i="3"/>
  <c r="AC862" i="3"/>
  <c r="AD862" i="3"/>
  <c r="AE862" i="3"/>
  <c r="AF862" i="3"/>
  <c r="AG862" i="3"/>
  <c r="AH862" i="3"/>
  <c r="AI862" i="3"/>
  <c r="AJ862" i="3"/>
  <c r="AQ862" i="3"/>
  <c r="AR862" i="3"/>
  <c r="AS862" i="3"/>
  <c r="L863" i="3"/>
  <c r="M863" i="3"/>
  <c r="N863" i="3"/>
  <c r="O863" i="3"/>
  <c r="P863" i="3"/>
  <c r="Q863" i="3"/>
  <c r="R863" i="3"/>
  <c r="S863" i="3"/>
  <c r="T863" i="3"/>
  <c r="U863" i="3"/>
  <c r="V863" i="3"/>
  <c r="W863" i="3"/>
  <c r="X863" i="3"/>
  <c r="Y863" i="3"/>
  <c r="Z863" i="3"/>
  <c r="AA863" i="3"/>
  <c r="AB863" i="3"/>
  <c r="AC863" i="3"/>
  <c r="AD863" i="3"/>
  <c r="AE863" i="3"/>
  <c r="AF863" i="3"/>
  <c r="AG863" i="3"/>
  <c r="AH863" i="3"/>
  <c r="AI863" i="3"/>
  <c r="AJ863" i="3"/>
  <c r="AQ863" i="3"/>
  <c r="AR863" i="3"/>
  <c r="AS863" i="3"/>
  <c r="L864" i="3"/>
  <c r="M864" i="3"/>
  <c r="N864" i="3"/>
  <c r="O864" i="3"/>
  <c r="P864" i="3"/>
  <c r="Q864" i="3"/>
  <c r="R864" i="3"/>
  <c r="S864" i="3"/>
  <c r="T864" i="3"/>
  <c r="U864" i="3"/>
  <c r="V864" i="3"/>
  <c r="W864" i="3"/>
  <c r="X864" i="3"/>
  <c r="Y864" i="3"/>
  <c r="Z864" i="3"/>
  <c r="AA864" i="3"/>
  <c r="AB864" i="3"/>
  <c r="AC864" i="3"/>
  <c r="AD864" i="3"/>
  <c r="AE864" i="3"/>
  <c r="AF864" i="3"/>
  <c r="AG864" i="3"/>
  <c r="AH864" i="3"/>
  <c r="AI864" i="3"/>
  <c r="AJ864" i="3"/>
  <c r="AQ864" i="3"/>
  <c r="AR864" i="3"/>
  <c r="AS864" i="3"/>
  <c r="L865" i="3"/>
  <c r="M865" i="3"/>
  <c r="N865" i="3"/>
  <c r="O865" i="3"/>
  <c r="P865" i="3"/>
  <c r="Q865" i="3"/>
  <c r="R865" i="3"/>
  <c r="S865" i="3"/>
  <c r="T865" i="3"/>
  <c r="U865" i="3"/>
  <c r="V865" i="3"/>
  <c r="W865" i="3"/>
  <c r="X865" i="3"/>
  <c r="Y865" i="3"/>
  <c r="Z865" i="3"/>
  <c r="AA865" i="3"/>
  <c r="AB865" i="3"/>
  <c r="AC865" i="3"/>
  <c r="AD865" i="3"/>
  <c r="AE865" i="3"/>
  <c r="AF865" i="3"/>
  <c r="AG865" i="3"/>
  <c r="AH865" i="3"/>
  <c r="AI865" i="3"/>
  <c r="AJ865" i="3"/>
  <c r="AQ865" i="3"/>
  <c r="AR865" i="3"/>
  <c r="AS865" i="3"/>
  <c r="L866" i="3"/>
  <c r="M866" i="3"/>
  <c r="N866" i="3"/>
  <c r="O866" i="3"/>
  <c r="P866" i="3"/>
  <c r="Q866" i="3"/>
  <c r="R866" i="3"/>
  <c r="S866" i="3"/>
  <c r="T866" i="3"/>
  <c r="U866" i="3"/>
  <c r="V866" i="3"/>
  <c r="W866" i="3"/>
  <c r="X866" i="3"/>
  <c r="Y866" i="3"/>
  <c r="Z866" i="3"/>
  <c r="AA866" i="3"/>
  <c r="AB866" i="3"/>
  <c r="AC866" i="3"/>
  <c r="AD866" i="3"/>
  <c r="AE866" i="3"/>
  <c r="AF866" i="3"/>
  <c r="AG866" i="3"/>
  <c r="AH866" i="3"/>
  <c r="AI866" i="3"/>
  <c r="AJ866" i="3"/>
  <c r="AQ866" i="3"/>
  <c r="AR866" i="3"/>
  <c r="AS866" i="3"/>
  <c r="L867" i="3"/>
  <c r="M867" i="3"/>
  <c r="N867" i="3"/>
  <c r="O867" i="3"/>
  <c r="P867" i="3"/>
  <c r="Q867" i="3"/>
  <c r="R867" i="3"/>
  <c r="S867" i="3"/>
  <c r="T867" i="3"/>
  <c r="U867" i="3"/>
  <c r="V867" i="3"/>
  <c r="W867" i="3"/>
  <c r="X867" i="3"/>
  <c r="Y867" i="3"/>
  <c r="Z867" i="3"/>
  <c r="AA867" i="3"/>
  <c r="AB867" i="3"/>
  <c r="AC867" i="3"/>
  <c r="AD867" i="3"/>
  <c r="AE867" i="3"/>
  <c r="AF867" i="3"/>
  <c r="AG867" i="3"/>
  <c r="AH867" i="3"/>
  <c r="AI867" i="3"/>
  <c r="AJ867" i="3"/>
  <c r="AQ867" i="3"/>
  <c r="AR867" i="3"/>
  <c r="AS867" i="3"/>
  <c r="L868" i="3"/>
  <c r="M868" i="3"/>
  <c r="N868" i="3"/>
  <c r="O868" i="3"/>
  <c r="P868" i="3"/>
  <c r="Q868" i="3"/>
  <c r="R868" i="3"/>
  <c r="S868" i="3"/>
  <c r="T868" i="3"/>
  <c r="U868" i="3"/>
  <c r="V868" i="3"/>
  <c r="W868" i="3"/>
  <c r="X868" i="3"/>
  <c r="Y868" i="3"/>
  <c r="Z868" i="3"/>
  <c r="AA868" i="3"/>
  <c r="AB868" i="3"/>
  <c r="AC868" i="3"/>
  <c r="AD868" i="3"/>
  <c r="AE868" i="3"/>
  <c r="AF868" i="3"/>
  <c r="AG868" i="3"/>
  <c r="AH868" i="3"/>
  <c r="AI868" i="3"/>
  <c r="AJ868" i="3"/>
  <c r="AQ868" i="3"/>
  <c r="AR868" i="3"/>
  <c r="AS868" i="3"/>
  <c r="L869" i="3"/>
  <c r="M869" i="3"/>
  <c r="N869" i="3"/>
  <c r="O869" i="3"/>
  <c r="P869" i="3"/>
  <c r="Q869" i="3"/>
  <c r="R869" i="3"/>
  <c r="S869" i="3"/>
  <c r="T869" i="3"/>
  <c r="U869" i="3"/>
  <c r="V869" i="3"/>
  <c r="W869" i="3"/>
  <c r="X869" i="3"/>
  <c r="Y869" i="3"/>
  <c r="Z869" i="3"/>
  <c r="AA869" i="3"/>
  <c r="AB869" i="3"/>
  <c r="AC869" i="3"/>
  <c r="AD869" i="3"/>
  <c r="AE869" i="3"/>
  <c r="AF869" i="3"/>
  <c r="AG869" i="3"/>
  <c r="AH869" i="3"/>
  <c r="AI869" i="3"/>
  <c r="AJ869" i="3"/>
  <c r="AQ869" i="3"/>
  <c r="AR869" i="3"/>
  <c r="AS869" i="3"/>
  <c r="L870" i="3"/>
  <c r="M870" i="3"/>
  <c r="N870" i="3"/>
  <c r="O870" i="3"/>
  <c r="P870" i="3"/>
  <c r="Q870" i="3"/>
  <c r="R870" i="3"/>
  <c r="S870" i="3"/>
  <c r="T870" i="3"/>
  <c r="U870" i="3"/>
  <c r="V870" i="3"/>
  <c r="W870" i="3"/>
  <c r="X870" i="3"/>
  <c r="Y870" i="3"/>
  <c r="Z870" i="3"/>
  <c r="AA870" i="3"/>
  <c r="AB870" i="3"/>
  <c r="AC870" i="3"/>
  <c r="AD870" i="3"/>
  <c r="AE870" i="3"/>
  <c r="AF870" i="3"/>
  <c r="AG870" i="3"/>
  <c r="AH870" i="3"/>
  <c r="AI870" i="3"/>
  <c r="AJ870" i="3"/>
  <c r="AQ870" i="3"/>
  <c r="AR870" i="3"/>
  <c r="AS870" i="3"/>
  <c r="L871" i="3"/>
  <c r="M871" i="3"/>
  <c r="N871" i="3"/>
  <c r="O871" i="3"/>
  <c r="P871" i="3"/>
  <c r="Q871" i="3"/>
  <c r="R871" i="3"/>
  <c r="S871" i="3"/>
  <c r="T871" i="3"/>
  <c r="U871" i="3"/>
  <c r="V871" i="3"/>
  <c r="W871" i="3"/>
  <c r="X871" i="3"/>
  <c r="Y871" i="3"/>
  <c r="Z871" i="3"/>
  <c r="AA871" i="3"/>
  <c r="AB871" i="3"/>
  <c r="AC871" i="3"/>
  <c r="AD871" i="3"/>
  <c r="AE871" i="3"/>
  <c r="AF871" i="3"/>
  <c r="AG871" i="3"/>
  <c r="AH871" i="3"/>
  <c r="AI871" i="3"/>
  <c r="AJ871" i="3"/>
  <c r="AQ871" i="3"/>
  <c r="AR871" i="3"/>
  <c r="AS871" i="3"/>
  <c r="L872" i="3"/>
  <c r="M872" i="3"/>
  <c r="N872" i="3"/>
  <c r="O872" i="3"/>
  <c r="P872" i="3"/>
  <c r="Q872" i="3"/>
  <c r="R872" i="3"/>
  <c r="S872" i="3"/>
  <c r="T872" i="3"/>
  <c r="U872" i="3"/>
  <c r="V872" i="3"/>
  <c r="W872" i="3"/>
  <c r="X872" i="3"/>
  <c r="Y872" i="3"/>
  <c r="Z872" i="3"/>
  <c r="AA872" i="3"/>
  <c r="AB872" i="3"/>
  <c r="AC872" i="3"/>
  <c r="AD872" i="3"/>
  <c r="AE872" i="3"/>
  <c r="AF872" i="3"/>
  <c r="AG872" i="3"/>
  <c r="AH872" i="3"/>
  <c r="AI872" i="3"/>
  <c r="AJ872" i="3"/>
  <c r="AQ872" i="3"/>
  <c r="AR872" i="3"/>
  <c r="AS872" i="3"/>
  <c r="L873" i="3"/>
  <c r="M873" i="3"/>
  <c r="N873" i="3"/>
  <c r="O873" i="3"/>
  <c r="P873" i="3"/>
  <c r="Q873" i="3"/>
  <c r="R873" i="3"/>
  <c r="S873" i="3"/>
  <c r="T873" i="3"/>
  <c r="U873" i="3"/>
  <c r="V873" i="3"/>
  <c r="W873" i="3"/>
  <c r="X873" i="3"/>
  <c r="Y873" i="3"/>
  <c r="Z873" i="3"/>
  <c r="AA873" i="3"/>
  <c r="AB873" i="3"/>
  <c r="AC873" i="3"/>
  <c r="AD873" i="3"/>
  <c r="AE873" i="3"/>
  <c r="AF873" i="3"/>
  <c r="AG873" i="3"/>
  <c r="AH873" i="3"/>
  <c r="AI873" i="3"/>
  <c r="AJ873" i="3"/>
  <c r="AQ873" i="3"/>
  <c r="AR873" i="3"/>
  <c r="AS873" i="3"/>
  <c r="L874" i="3"/>
  <c r="M874" i="3"/>
  <c r="N874" i="3"/>
  <c r="O874" i="3"/>
  <c r="P874" i="3"/>
  <c r="Q874" i="3"/>
  <c r="R874" i="3"/>
  <c r="S874" i="3"/>
  <c r="T874" i="3"/>
  <c r="U874" i="3"/>
  <c r="V874" i="3"/>
  <c r="W874" i="3"/>
  <c r="X874" i="3"/>
  <c r="Y874" i="3"/>
  <c r="Z874" i="3"/>
  <c r="AA874" i="3"/>
  <c r="AB874" i="3"/>
  <c r="AC874" i="3"/>
  <c r="AD874" i="3"/>
  <c r="AE874" i="3"/>
  <c r="AF874" i="3"/>
  <c r="AG874" i="3"/>
  <c r="AH874" i="3"/>
  <c r="AI874" i="3"/>
  <c r="AJ874" i="3"/>
  <c r="AQ874" i="3"/>
  <c r="AR874" i="3"/>
  <c r="AS874" i="3"/>
  <c r="L875" i="3"/>
  <c r="M875" i="3"/>
  <c r="N875" i="3"/>
  <c r="O875" i="3"/>
  <c r="P875" i="3"/>
  <c r="Q875" i="3"/>
  <c r="R875" i="3"/>
  <c r="S875" i="3"/>
  <c r="T875" i="3"/>
  <c r="U875" i="3"/>
  <c r="V875" i="3"/>
  <c r="W875" i="3"/>
  <c r="X875" i="3"/>
  <c r="Y875" i="3"/>
  <c r="Z875" i="3"/>
  <c r="AA875" i="3"/>
  <c r="AB875" i="3"/>
  <c r="AC875" i="3"/>
  <c r="AD875" i="3"/>
  <c r="AE875" i="3"/>
  <c r="AF875" i="3"/>
  <c r="AG875" i="3"/>
  <c r="AH875" i="3"/>
  <c r="AI875" i="3"/>
  <c r="AJ875" i="3"/>
  <c r="AQ875" i="3"/>
  <c r="AR875" i="3"/>
  <c r="AS875" i="3"/>
  <c r="L876" i="3"/>
  <c r="M876" i="3"/>
  <c r="N876" i="3"/>
  <c r="O876" i="3"/>
  <c r="P876" i="3"/>
  <c r="Q876" i="3"/>
  <c r="R876" i="3"/>
  <c r="S876" i="3"/>
  <c r="T876" i="3"/>
  <c r="U876" i="3"/>
  <c r="V876" i="3"/>
  <c r="W876" i="3"/>
  <c r="X876" i="3"/>
  <c r="Y876" i="3"/>
  <c r="Z876" i="3"/>
  <c r="AA876" i="3"/>
  <c r="AB876" i="3"/>
  <c r="AC876" i="3"/>
  <c r="AD876" i="3"/>
  <c r="AE876" i="3"/>
  <c r="AF876" i="3"/>
  <c r="AG876" i="3"/>
  <c r="AH876" i="3"/>
  <c r="AI876" i="3"/>
  <c r="AJ876" i="3"/>
  <c r="AQ876" i="3"/>
  <c r="AR876" i="3"/>
  <c r="AS876" i="3"/>
  <c r="L877" i="3"/>
  <c r="M877" i="3"/>
  <c r="N877" i="3"/>
  <c r="O877" i="3"/>
  <c r="P877" i="3"/>
  <c r="Q877" i="3"/>
  <c r="R877" i="3"/>
  <c r="S877" i="3"/>
  <c r="T877" i="3"/>
  <c r="U877" i="3"/>
  <c r="V877" i="3"/>
  <c r="W877" i="3"/>
  <c r="X877" i="3"/>
  <c r="Y877" i="3"/>
  <c r="Z877" i="3"/>
  <c r="AA877" i="3"/>
  <c r="AB877" i="3"/>
  <c r="AC877" i="3"/>
  <c r="AD877" i="3"/>
  <c r="AE877" i="3"/>
  <c r="AF877" i="3"/>
  <c r="AG877" i="3"/>
  <c r="AH877" i="3"/>
  <c r="AI877" i="3"/>
  <c r="AJ877" i="3"/>
  <c r="AQ877" i="3"/>
  <c r="AR877" i="3"/>
  <c r="AS877" i="3"/>
  <c r="L878" i="3"/>
  <c r="M878" i="3"/>
  <c r="N878" i="3"/>
  <c r="O878" i="3"/>
  <c r="P878" i="3"/>
  <c r="Q878" i="3"/>
  <c r="R878" i="3"/>
  <c r="S878" i="3"/>
  <c r="T878" i="3"/>
  <c r="U878" i="3"/>
  <c r="V878" i="3"/>
  <c r="W878" i="3"/>
  <c r="X878" i="3"/>
  <c r="Y878" i="3"/>
  <c r="Z878" i="3"/>
  <c r="AA878" i="3"/>
  <c r="AB878" i="3"/>
  <c r="AC878" i="3"/>
  <c r="AD878" i="3"/>
  <c r="AE878" i="3"/>
  <c r="AF878" i="3"/>
  <c r="AG878" i="3"/>
  <c r="AH878" i="3"/>
  <c r="AI878" i="3"/>
  <c r="AJ878" i="3"/>
  <c r="AQ878" i="3"/>
  <c r="AR878" i="3"/>
  <c r="AS878" i="3"/>
  <c r="L879" i="3"/>
  <c r="M879" i="3"/>
  <c r="N879" i="3"/>
  <c r="O879" i="3"/>
  <c r="P879" i="3"/>
  <c r="Q879" i="3"/>
  <c r="R879" i="3"/>
  <c r="S879" i="3"/>
  <c r="T879" i="3"/>
  <c r="U879" i="3"/>
  <c r="V879" i="3"/>
  <c r="W879" i="3"/>
  <c r="X879" i="3"/>
  <c r="Y879" i="3"/>
  <c r="Z879" i="3"/>
  <c r="AA879" i="3"/>
  <c r="AB879" i="3"/>
  <c r="AC879" i="3"/>
  <c r="AD879" i="3"/>
  <c r="AE879" i="3"/>
  <c r="AF879" i="3"/>
  <c r="AG879" i="3"/>
  <c r="AH879" i="3"/>
  <c r="AI879" i="3"/>
  <c r="AJ879" i="3"/>
  <c r="AQ879" i="3"/>
  <c r="AR879" i="3"/>
  <c r="AS879" i="3"/>
  <c r="L880" i="3"/>
  <c r="M880" i="3"/>
  <c r="N880" i="3"/>
  <c r="O880" i="3"/>
  <c r="P880" i="3"/>
  <c r="Q880" i="3"/>
  <c r="R880" i="3"/>
  <c r="S880" i="3"/>
  <c r="T880" i="3"/>
  <c r="U880" i="3"/>
  <c r="V880" i="3"/>
  <c r="W880" i="3"/>
  <c r="X880" i="3"/>
  <c r="Y880" i="3"/>
  <c r="Z880" i="3"/>
  <c r="AA880" i="3"/>
  <c r="AB880" i="3"/>
  <c r="AC880" i="3"/>
  <c r="AD880" i="3"/>
  <c r="AE880" i="3"/>
  <c r="AF880" i="3"/>
  <c r="AG880" i="3"/>
  <c r="AH880" i="3"/>
  <c r="AI880" i="3"/>
  <c r="AJ880" i="3"/>
  <c r="AQ880" i="3"/>
  <c r="AR880" i="3"/>
  <c r="AS880" i="3"/>
  <c r="L881" i="3"/>
  <c r="M881" i="3"/>
  <c r="N881" i="3"/>
  <c r="O881" i="3"/>
  <c r="P881" i="3"/>
  <c r="Q881" i="3"/>
  <c r="R881" i="3"/>
  <c r="S881" i="3"/>
  <c r="T881" i="3"/>
  <c r="U881" i="3"/>
  <c r="V881" i="3"/>
  <c r="W881" i="3"/>
  <c r="X881" i="3"/>
  <c r="Y881" i="3"/>
  <c r="Z881" i="3"/>
  <c r="AA881" i="3"/>
  <c r="AB881" i="3"/>
  <c r="AC881" i="3"/>
  <c r="AD881" i="3"/>
  <c r="AE881" i="3"/>
  <c r="AF881" i="3"/>
  <c r="AG881" i="3"/>
  <c r="AH881" i="3"/>
  <c r="AI881" i="3"/>
  <c r="AJ881" i="3"/>
  <c r="AQ881" i="3"/>
  <c r="AR881" i="3"/>
  <c r="AS881" i="3"/>
  <c r="L882" i="3"/>
  <c r="M882" i="3"/>
  <c r="N882" i="3"/>
  <c r="O882" i="3"/>
  <c r="P882" i="3"/>
  <c r="Q882" i="3"/>
  <c r="R882" i="3"/>
  <c r="S882" i="3"/>
  <c r="T882" i="3"/>
  <c r="U882" i="3"/>
  <c r="V882" i="3"/>
  <c r="W882" i="3"/>
  <c r="X882" i="3"/>
  <c r="Y882" i="3"/>
  <c r="Z882" i="3"/>
  <c r="AA882" i="3"/>
  <c r="AB882" i="3"/>
  <c r="AC882" i="3"/>
  <c r="AD882" i="3"/>
  <c r="AE882" i="3"/>
  <c r="AF882" i="3"/>
  <c r="AG882" i="3"/>
  <c r="AH882" i="3"/>
  <c r="AI882" i="3"/>
  <c r="AJ882" i="3"/>
  <c r="AQ882" i="3"/>
  <c r="AR882" i="3"/>
  <c r="AS882" i="3"/>
  <c r="L883" i="3"/>
  <c r="M883" i="3"/>
  <c r="N883" i="3"/>
  <c r="O883" i="3"/>
  <c r="P883" i="3"/>
  <c r="Q883" i="3"/>
  <c r="R883" i="3"/>
  <c r="S883" i="3"/>
  <c r="T883" i="3"/>
  <c r="U883" i="3"/>
  <c r="V883" i="3"/>
  <c r="W883" i="3"/>
  <c r="X883" i="3"/>
  <c r="Y883" i="3"/>
  <c r="Z883" i="3"/>
  <c r="AA883" i="3"/>
  <c r="AB883" i="3"/>
  <c r="AC883" i="3"/>
  <c r="AD883" i="3"/>
  <c r="AE883" i="3"/>
  <c r="AF883" i="3"/>
  <c r="AG883" i="3"/>
  <c r="AH883" i="3"/>
  <c r="AI883" i="3"/>
  <c r="AJ883" i="3"/>
  <c r="AQ883" i="3"/>
  <c r="AR883" i="3"/>
  <c r="AS883" i="3"/>
  <c r="L884" i="3"/>
  <c r="M884" i="3"/>
  <c r="N884" i="3"/>
  <c r="O884" i="3"/>
  <c r="P884" i="3"/>
  <c r="Q884" i="3"/>
  <c r="R884" i="3"/>
  <c r="S884" i="3"/>
  <c r="T884" i="3"/>
  <c r="U884" i="3"/>
  <c r="V884" i="3"/>
  <c r="W884" i="3"/>
  <c r="X884" i="3"/>
  <c r="Y884" i="3"/>
  <c r="Z884" i="3"/>
  <c r="AA884" i="3"/>
  <c r="AB884" i="3"/>
  <c r="AC884" i="3"/>
  <c r="AD884" i="3"/>
  <c r="AE884" i="3"/>
  <c r="AF884" i="3"/>
  <c r="AG884" i="3"/>
  <c r="AH884" i="3"/>
  <c r="AI884" i="3"/>
  <c r="AJ884" i="3"/>
  <c r="AQ884" i="3"/>
  <c r="AR884" i="3"/>
  <c r="AS884" i="3"/>
  <c r="L885" i="3"/>
  <c r="M885" i="3"/>
  <c r="N885" i="3"/>
  <c r="O885" i="3"/>
  <c r="P885" i="3"/>
  <c r="Q885" i="3"/>
  <c r="R885" i="3"/>
  <c r="S885" i="3"/>
  <c r="T885" i="3"/>
  <c r="U885" i="3"/>
  <c r="V885" i="3"/>
  <c r="W885" i="3"/>
  <c r="X885" i="3"/>
  <c r="Y885" i="3"/>
  <c r="Z885" i="3"/>
  <c r="AA885" i="3"/>
  <c r="AB885" i="3"/>
  <c r="AC885" i="3"/>
  <c r="AD885" i="3"/>
  <c r="AE885" i="3"/>
  <c r="AF885" i="3"/>
  <c r="AG885" i="3"/>
  <c r="AH885" i="3"/>
  <c r="AI885" i="3"/>
  <c r="AJ885" i="3"/>
  <c r="AQ885" i="3"/>
  <c r="AR885" i="3"/>
  <c r="AS885" i="3"/>
  <c r="L886" i="3"/>
  <c r="M886" i="3"/>
  <c r="N886" i="3"/>
  <c r="O886" i="3"/>
  <c r="P886" i="3"/>
  <c r="Q886" i="3"/>
  <c r="R886" i="3"/>
  <c r="S886" i="3"/>
  <c r="T886" i="3"/>
  <c r="U886" i="3"/>
  <c r="V886" i="3"/>
  <c r="W886" i="3"/>
  <c r="X886" i="3"/>
  <c r="Y886" i="3"/>
  <c r="Z886" i="3"/>
  <c r="AA886" i="3"/>
  <c r="AB886" i="3"/>
  <c r="AC886" i="3"/>
  <c r="AD886" i="3"/>
  <c r="AE886" i="3"/>
  <c r="AF886" i="3"/>
  <c r="AG886" i="3"/>
  <c r="AH886" i="3"/>
  <c r="AI886" i="3"/>
  <c r="AJ886" i="3"/>
  <c r="AQ886" i="3"/>
  <c r="AR886" i="3"/>
  <c r="AS886" i="3"/>
  <c r="L887" i="3"/>
  <c r="M887" i="3"/>
  <c r="N887" i="3"/>
  <c r="O887" i="3"/>
  <c r="P887" i="3"/>
  <c r="Q887" i="3"/>
  <c r="R887" i="3"/>
  <c r="S887" i="3"/>
  <c r="T887" i="3"/>
  <c r="U887" i="3"/>
  <c r="V887" i="3"/>
  <c r="W887" i="3"/>
  <c r="X887" i="3"/>
  <c r="Y887" i="3"/>
  <c r="Z887" i="3"/>
  <c r="AA887" i="3"/>
  <c r="AB887" i="3"/>
  <c r="AC887" i="3"/>
  <c r="AD887" i="3"/>
  <c r="AE887" i="3"/>
  <c r="AF887" i="3"/>
  <c r="AG887" i="3"/>
  <c r="AH887" i="3"/>
  <c r="AI887" i="3"/>
  <c r="AJ887" i="3"/>
  <c r="AQ887" i="3"/>
  <c r="AR887" i="3"/>
  <c r="AS887" i="3"/>
  <c r="L888" i="3"/>
  <c r="M888" i="3"/>
  <c r="N888" i="3"/>
  <c r="O888" i="3"/>
  <c r="P888" i="3"/>
  <c r="Q888" i="3"/>
  <c r="R888" i="3"/>
  <c r="S888" i="3"/>
  <c r="T888" i="3"/>
  <c r="U888" i="3"/>
  <c r="V888" i="3"/>
  <c r="W888" i="3"/>
  <c r="X888" i="3"/>
  <c r="Y888" i="3"/>
  <c r="Z888" i="3"/>
  <c r="AA888" i="3"/>
  <c r="AB888" i="3"/>
  <c r="AC888" i="3"/>
  <c r="AD888" i="3"/>
  <c r="AE888" i="3"/>
  <c r="AF888" i="3"/>
  <c r="AG888" i="3"/>
  <c r="AH888" i="3"/>
  <c r="AI888" i="3"/>
  <c r="AJ888" i="3"/>
  <c r="AQ888" i="3"/>
  <c r="AR888" i="3"/>
  <c r="AS888" i="3"/>
  <c r="L889" i="3"/>
  <c r="M889" i="3"/>
  <c r="N889" i="3"/>
  <c r="O889" i="3"/>
  <c r="P889" i="3"/>
  <c r="Q889" i="3"/>
  <c r="R889" i="3"/>
  <c r="S889" i="3"/>
  <c r="T889" i="3"/>
  <c r="U889" i="3"/>
  <c r="V889" i="3"/>
  <c r="W889" i="3"/>
  <c r="X889" i="3"/>
  <c r="Y889" i="3"/>
  <c r="Z889" i="3"/>
  <c r="AA889" i="3"/>
  <c r="AB889" i="3"/>
  <c r="AC889" i="3"/>
  <c r="AD889" i="3"/>
  <c r="AE889" i="3"/>
  <c r="AF889" i="3"/>
  <c r="AG889" i="3"/>
  <c r="AH889" i="3"/>
  <c r="AI889" i="3"/>
  <c r="AJ889" i="3"/>
  <c r="AQ889" i="3"/>
  <c r="AR889" i="3"/>
  <c r="AS889" i="3"/>
  <c r="L890" i="3"/>
  <c r="M890" i="3"/>
  <c r="N890" i="3"/>
  <c r="O890" i="3"/>
  <c r="P890" i="3"/>
  <c r="Q890" i="3"/>
  <c r="R890" i="3"/>
  <c r="S890" i="3"/>
  <c r="T890" i="3"/>
  <c r="U890" i="3"/>
  <c r="V890" i="3"/>
  <c r="W890" i="3"/>
  <c r="X890" i="3"/>
  <c r="Y890" i="3"/>
  <c r="Z890" i="3"/>
  <c r="AA890" i="3"/>
  <c r="AB890" i="3"/>
  <c r="AC890" i="3"/>
  <c r="AD890" i="3"/>
  <c r="AE890" i="3"/>
  <c r="AF890" i="3"/>
  <c r="AG890" i="3"/>
  <c r="AH890" i="3"/>
  <c r="AI890" i="3"/>
  <c r="AJ890" i="3"/>
  <c r="AQ890" i="3"/>
  <c r="AR890" i="3"/>
  <c r="AS890" i="3"/>
  <c r="L891" i="3"/>
  <c r="M891" i="3"/>
  <c r="N891" i="3"/>
  <c r="O891" i="3"/>
  <c r="P891" i="3"/>
  <c r="Q891" i="3"/>
  <c r="R891" i="3"/>
  <c r="S891" i="3"/>
  <c r="T891" i="3"/>
  <c r="U891" i="3"/>
  <c r="V891" i="3"/>
  <c r="W891" i="3"/>
  <c r="X891" i="3"/>
  <c r="Y891" i="3"/>
  <c r="Z891" i="3"/>
  <c r="AA891" i="3"/>
  <c r="AB891" i="3"/>
  <c r="AC891" i="3"/>
  <c r="AD891" i="3"/>
  <c r="AE891" i="3"/>
  <c r="AF891" i="3"/>
  <c r="AG891" i="3"/>
  <c r="AH891" i="3"/>
  <c r="AI891" i="3"/>
  <c r="AJ891" i="3"/>
  <c r="AQ891" i="3"/>
  <c r="AR891" i="3"/>
  <c r="AS891" i="3"/>
  <c r="L892" i="3"/>
  <c r="M892" i="3"/>
  <c r="N892" i="3"/>
  <c r="O892" i="3"/>
  <c r="P892" i="3"/>
  <c r="Q892" i="3"/>
  <c r="R892" i="3"/>
  <c r="S892" i="3"/>
  <c r="T892" i="3"/>
  <c r="U892" i="3"/>
  <c r="V892" i="3"/>
  <c r="W892" i="3"/>
  <c r="X892" i="3"/>
  <c r="Y892" i="3"/>
  <c r="Z892" i="3"/>
  <c r="AA892" i="3"/>
  <c r="AB892" i="3"/>
  <c r="AC892" i="3"/>
  <c r="AD892" i="3"/>
  <c r="AE892" i="3"/>
  <c r="AF892" i="3"/>
  <c r="AG892" i="3"/>
  <c r="AH892" i="3"/>
  <c r="AI892" i="3"/>
  <c r="AJ892" i="3"/>
  <c r="AQ892" i="3"/>
  <c r="AR892" i="3"/>
  <c r="AS892" i="3"/>
  <c r="L893" i="3"/>
  <c r="M893" i="3"/>
  <c r="N893" i="3"/>
  <c r="O893" i="3"/>
  <c r="P893" i="3"/>
  <c r="Q893" i="3"/>
  <c r="R893" i="3"/>
  <c r="S893" i="3"/>
  <c r="T893" i="3"/>
  <c r="U893" i="3"/>
  <c r="V893" i="3"/>
  <c r="W893" i="3"/>
  <c r="X893" i="3"/>
  <c r="Y893" i="3"/>
  <c r="Z893" i="3"/>
  <c r="AA893" i="3"/>
  <c r="AB893" i="3"/>
  <c r="AC893" i="3"/>
  <c r="AD893" i="3"/>
  <c r="AE893" i="3"/>
  <c r="AF893" i="3"/>
  <c r="AG893" i="3"/>
  <c r="AH893" i="3"/>
  <c r="AI893" i="3"/>
  <c r="AJ893" i="3"/>
  <c r="AQ893" i="3"/>
  <c r="AR893" i="3"/>
  <c r="AS893" i="3"/>
  <c r="L894" i="3"/>
  <c r="M894" i="3"/>
  <c r="N894" i="3"/>
  <c r="O894" i="3"/>
  <c r="P894" i="3"/>
  <c r="Q894" i="3"/>
  <c r="R894" i="3"/>
  <c r="S894" i="3"/>
  <c r="T894" i="3"/>
  <c r="U894" i="3"/>
  <c r="V894" i="3"/>
  <c r="W894" i="3"/>
  <c r="X894" i="3"/>
  <c r="Y894" i="3"/>
  <c r="Z894" i="3"/>
  <c r="AA894" i="3"/>
  <c r="AB894" i="3"/>
  <c r="AC894" i="3"/>
  <c r="AD894" i="3"/>
  <c r="AE894" i="3"/>
  <c r="AF894" i="3"/>
  <c r="AG894" i="3"/>
  <c r="AH894" i="3"/>
  <c r="AI894" i="3"/>
  <c r="AJ894" i="3"/>
  <c r="AQ894" i="3"/>
  <c r="AR894" i="3"/>
  <c r="AS894" i="3"/>
  <c r="L895" i="3"/>
  <c r="M895" i="3"/>
  <c r="N895" i="3"/>
  <c r="O895" i="3"/>
  <c r="P895" i="3"/>
  <c r="Q895" i="3"/>
  <c r="R895" i="3"/>
  <c r="S895" i="3"/>
  <c r="T895" i="3"/>
  <c r="U895" i="3"/>
  <c r="V895" i="3"/>
  <c r="W895" i="3"/>
  <c r="X895" i="3"/>
  <c r="Y895" i="3"/>
  <c r="Z895" i="3"/>
  <c r="AA895" i="3"/>
  <c r="AB895" i="3"/>
  <c r="AC895" i="3"/>
  <c r="AD895" i="3"/>
  <c r="AE895" i="3"/>
  <c r="AF895" i="3"/>
  <c r="AG895" i="3"/>
  <c r="AH895" i="3"/>
  <c r="AI895" i="3"/>
  <c r="AJ895" i="3"/>
  <c r="AQ895" i="3"/>
  <c r="AR895" i="3"/>
  <c r="AS895" i="3"/>
  <c r="L896" i="3"/>
  <c r="M896" i="3"/>
  <c r="N896" i="3"/>
  <c r="O896" i="3"/>
  <c r="P896" i="3"/>
  <c r="Q896" i="3"/>
  <c r="R896" i="3"/>
  <c r="S896" i="3"/>
  <c r="T896" i="3"/>
  <c r="U896" i="3"/>
  <c r="V896" i="3"/>
  <c r="W896" i="3"/>
  <c r="X896" i="3"/>
  <c r="Y896" i="3"/>
  <c r="Z896" i="3"/>
  <c r="AA896" i="3"/>
  <c r="AB896" i="3"/>
  <c r="AC896" i="3"/>
  <c r="AD896" i="3"/>
  <c r="AE896" i="3"/>
  <c r="AF896" i="3"/>
  <c r="AG896" i="3"/>
  <c r="AH896" i="3"/>
  <c r="AI896" i="3"/>
  <c r="AJ896" i="3"/>
  <c r="AQ896" i="3"/>
  <c r="AR896" i="3"/>
  <c r="AS896" i="3"/>
  <c r="L897" i="3"/>
  <c r="M897" i="3"/>
  <c r="N897" i="3"/>
  <c r="O897" i="3"/>
  <c r="P897" i="3"/>
  <c r="Q897" i="3"/>
  <c r="R897" i="3"/>
  <c r="S897" i="3"/>
  <c r="T897" i="3"/>
  <c r="U897" i="3"/>
  <c r="V897" i="3"/>
  <c r="W897" i="3"/>
  <c r="X897" i="3"/>
  <c r="Y897" i="3"/>
  <c r="Z897" i="3"/>
  <c r="AA897" i="3"/>
  <c r="AB897" i="3"/>
  <c r="AC897" i="3"/>
  <c r="AD897" i="3"/>
  <c r="AE897" i="3"/>
  <c r="AF897" i="3"/>
  <c r="AG897" i="3"/>
  <c r="AH897" i="3"/>
  <c r="AI897" i="3"/>
  <c r="AJ897" i="3"/>
  <c r="AQ897" i="3"/>
  <c r="AR897" i="3"/>
  <c r="AS897" i="3"/>
  <c r="L898" i="3"/>
  <c r="M898" i="3"/>
  <c r="N898" i="3"/>
  <c r="O898" i="3"/>
  <c r="P898" i="3"/>
  <c r="Q898" i="3"/>
  <c r="R898" i="3"/>
  <c r="S898" i="3"/>
  <c r="T898" i="3"/>
  <c r="U898" i="3"/>
  <c r="V898" i="3"/>
  <c r="W898" i="3"/>
  <c r="X898" i="3"/>
  <c r="Y898" i="3"/>
  <c r="Z898" i="3"/>
  <c r="AA898" i="3"/>
  <c r="AB898" i="3"/>
  <c r="AC898" i="3"/>
  <c r="AD898" i="3"/>
  <c r="AE898" i="3"/>
  <c r="AF898" i="3"/>
  <c r="AG898" i="3"/>
  <c r="AH898" i="3"/>
  <c r="AI898" i="3"/>
  <c r="AJ898" i="3"/>
  <c r="AQ898" i="3"/>
  <c r="AR898" i="3"/>
  <c r="AS898" i="3"/>
  <c r="L899" i="3"/>
  <c r="M899" i="3"/>
  <c r="N899" i="3"/>
  <c r="O899" i="3"/>
  <c r="P899" i="3"/>
  <c r="Q899" i="3"/>
  <c r="R899" i="3"/>
  <c r="S899" i="3"/>
  <c r="T899" i="3"/>
  <c r="U899" i="3"/>
  <c r="V899" i="3"/>
  <c r="W899" i="3"/>
  <c r="X899" i="3"/>
  <c r="Y899" i="3"/>
  <c r="Z899" i="3"/>
  <c r="AA899" i="3"/>
  <c r="AB899" i="3"/>
  <c r="AC899" i="3"/>
  <c r="AD899" i="3"/>
  <c r="AE899" i="3"/>
  <c r="AF899" i="3"/>
  <c r="AG899" i="3"/>
  <c r="AH899" i="3"/>
  <c r="AI899" i="3"/>
  <c r="AJ899" i="3"/>
  <c r="AQ899" i="3"/>
  <c r="AR899" i="3"/>
  <c r="AS899" i="3"/>
  <c r="L900" i="3"/>
  <c r="M900" i="3"/>
  <c r="N900" i="3"/>
  <c r="O900" i="3"/>
  <c r="P900" i="3"/>
  <c r="Q900" i="3"/>
  <c r="R900" i="3"/>
  <c r="S900" i="3"/>
  <c r="T900" i="3"/>
  <c r="U900" i="3"/>
  <c r="V900" i="3"/>
  <c r="W900" i="3"/>
  <c r="X900" i="3"/>
  <c r="Y900" i="3"/>
  <c r="Z900" i="3"/>
  <c r="AA900" i="3"/>
  <c r="AB900" i="3"/>
  <c r="AC900" i="3"/>
  <c r="AD900" i="3"/>
  <c r="AE900" i="3"/>
  <c r="AF900" i="3"/>
  <c r="AG900" i="3"/>
  <c r="AH900" i="3"/>
  <c r="AI900" i="3"/>
  <c r="AJ900" i="3"/>
  <c r="AQ900" i="3"/>
  <c r="AR900" i="3"/>
  <c r="AS900" i="3"/>
  <c r="L901" i="3"/>
  <c r="M901" i="3"/>
  <c r="N901" i="3"/>
  <c r="O901" i="3"/>
  <c r="P901" i="3"/>
  <c r="Q901" i="3"/>
  <c r="R901" i="3"/>
  <c r="S901" i="3"/>
  <c r="T901" i="3"/>
  <c r="U901" i="3"/>
  <c r="V901" i="3"/>
  <c r="W901" i="3"/>
  <c r="X901" i="3"/>
  <c r="Y901" i="3"/>
  <c r="Z901" i="3"/>
  <c r="AA901" i="3"/>
  <c r="AB901" i="3"/>
  <c r="AC901" i="3"/>
  <c r="AD901" i="3"/>
  <c r="AE901" i="3"/>
  <c r="AF901" i="3"/>
  <c r="AG901" i="3"/>
  <c r="AH901" i="3"/>
  <c r="AI901" i="3"/>
  <c r="AJ901" i="3"/>
  <c r="AQ901" i="3"/>
  <c r="AR901" i="3"/>
  <c r="AS901" i="3"/>
  <c r="L902" i="3"/>
  <c r="M902" i="3"/>
  <c r="N902" i="3"/>
  <c r="O902" i="3"/>
  <c r="P902" i="3"/>
  <c r="Q902" i="3"/>
  <c r="R902" i="3"/>
  <c r="S902" i="3"/>
  <c r="T902" i="3"/>
  <c r="U902" i="3"/>
  <c r="V902" i="3"/>
  <c r="W902" i="3"/>
  <c r="X902" i="3"/>
  <c r="Y902" i="3"/>
  <c r="Z902" i="3"/>
  <c r="AA902" i="3"/>
  <c r="AB902" i="3"/>
  <c r="AC902" i="3"/>
  <c r="AD902" i="3"/>
  <c r="AE902" i="3"/>
  <c r="AF902" i="3"/>
  <c r="AG902" i="3"/>
  <c r="AH902" i="3"/>
  <c r="AI902" i="3"/>
  <c r="AJ902" i="3"/>
  <c r="AQ902" i="3"/>
  <c r="AR902" i="3"/>
  <c r="AS902" i="3"/>
  <c r="L903" i="3"/>
  <c r="M903" i="3"/>
  <c r="N903" i="3"/>
  <c r="O903" i="3"/>
  <c r="P903" i="3"/>
  <c r="Q903" i="3"/>
  <c r="R903" i="3"/>
  <c r="S903" i="3"/>
  <c r="T903" i="3"/>
  <c r="U903" i="3"/>
  <c r="V903" i="3"/>
  <c r="W903" i="3"/>
  <c r="X903" i="3"/>
  <c r="Y903" i="3"/>
  <c r="Z903" i="3"/>
  <c r="AA903" i="3"/>
  <c r="AB903" i="3"/>
  <c r="AC903" i="3"/>
  <c r="AD903" i="3"/>
  <c r="AE903" i="3"/>
  <c r="AF903" i="3"/>
  <c r="AG903" i="3"/>
  <c r="AH903" i="3"/>
  <c r="AI903" i="3"/>
  <c r="AJ903" i="3"/>
  <c r="AQ903" i="3"/>
  <c r="AR903" i="3"/>
  <c r="AS903" i="3"/>
  <c r="L904" i="3"/>
  <c r="M904" i="3"/>
  <c r="N904" i="3"/>
  <c r="O904" i="3"/>
  <c r="P904" i="3"/>
  <c r="Q904" i="3"/>
  <c r="R904" i="3"/>
  <c r="S904" i="3"/>
  <c r="T904" i="3"/>
  <c r="U904" i="3"/>
  <c r="V904" i="3"/>
  <c r="W904" i="3"/>
  <c r="X904" i="3"/>
  <c r="Y904" i="3"/>
  <c r="Z904" i="3"/>
  <c r="AA904" i="3"/>
  <c r="AB904" i="3"/>
  <c r="AC904" i="3"/>
  <c r="AD904" i="3"/>
  <c r="AE904" i="3"/>
  <c r="AF904" i="3"/>
  <c r="AG904" i="3"/>
  <c r="AH904" i="3"/>
  <c r="AI904" i="3"/>
  <c r="AJ904" i="3"/>
  <c r="AQ904" i="3"/>
  <c r="AR904" i="3"/>
  <c r="AS904" i="3"/>
  <c r="L905" i="3"/>
  <c r="M905" i="3"/>
  <c r="N905" i="3"/>
  <c r="O905" i="3"/>
  <c r="P905" i="3"/>
  <c r="Q905" i="3"/>
  <c r="R905" i="3"/>
  <c r="S905" i="3"/>
  <c r="T905" i="3"/>
  <c r="U905" i="3"/>
  <c r="V905" i="3"/>
  <c r="W905" i="3"/>
  <c r="X905" i="3"/>
  <c r="Y905" i="3"/>
  <c r="Z905" i="3"/>
  <c r="AA905" i="3"/>
  <c r="AB905" i="3"/>
  <c r="AC905" i="3"/>
  <c r="AD905" i="3"/>
  <c r="AE905" i="3"/>
  <c r="AF905" i="3"/>
  <c r="AG905" i="3"/>
  <c r="AH905" i="3"/>
  <c r="AI905" i="3"/>
  <c r="AJ905" i="3"/>
  <c r="AQ905" i="3"/>
  <c r="AR905" i="3"/>
  <c r="AS905" i="3"/>
  <c r="L906" i="3"/>
  <c r="M906" i="3"/>
  <c r="N906" i="3"/>
  <c r="O906" i="3"/>
  <c r="P906" i="3"/>
  <c r="Q906" i="3"/>
  <c r="R906" i="3"/>
  <c r="S906" i="3"/>
  <c r="T906" i="3"/>
  <c r="U906" i="3"/>
  <c r="V906" i="3"/>
  <c r="W906" i="3"/>
  <c r="X906" i="3"/>
  <c r="Y906" i="3"/>
  <c r="Z906" i="3"/>
  <c r="AA906" i="3"/>
  <c r="AB906" i="3"/>
  <c r="AC906" i="3"/>
  <c r="AD906" i="3"/>
  <c r="AE906" i="3"/>
  <c r="AF906" i="3"/>
  <c r="AG906" i="3"/>
  <c r="AH906" i="3"/>
  <c r="AI906" i="3"/>
  <c r="AJ906" i="3"/>
  <c r="AQ906" i="3"/>
  <c r="AR906" i="3"/>
  <c r="AS906" i="3"/>
  <c r="L907" i="3"/>
  <c r="M907" i="3"/>
  <c r="N907" i="3"/>
  <c r="O907" i="3"/>
  <c r="P907" i="3"/>
  <c r="Q907" i="3"/>
  <c r="R907" i="3"/>
  <c r="S907" i="3"/>
  <c r="T907" i="3"/>
  <c r="U907" i="3"/>
  <c r="V907" i="3"/>
  <c r="W907" i="3"/>
  <c r="X907" i="3"/>
  <c r="Y907" i="3"/>
  <c r="Z907" i="3"/>
  <c r="AA907" i="3"/>
  <c r="AB907" i="3"/>
  <c r="AC907" i="3"/>
  <c r="AD907" i="3"/>
  <c r="AE907" i="3"/>
  <c r="AF907" i="3"/>
  <c r="AG907" i="3"/>
  <c r="AH907" i="3"/>
  <c r="AI907" i="3"/>
  <c r="AJ907" i="3"/>
  <c r="AQ907" i="3"/>
  <c r="AR907" i="3"/>
  <c r="AS907" i="3"/>
  <c r="L908" i="3"/>
  <c r="M908" i="3"/>
  <c r="N908" i="3"/>
  <c r="O908" i="3"/>
  <c r="P908" i="3"/>
  <c r="Q908" i="3"/>
  <c r="R908" i="3"/>
  <c r="S908" i="3"/>
  <c r="T908" i="3"/>
  <c r="U908" i="3"/>
  <c r="V908" i="3"/>
  <c r="W908" i="3"/>
  <c r="X908" i="3"/>
  <c r="Y908" i="3"/>
  <c r="Z908" i="3"/>
  <c r="AA908" i="3"/>
  <c r="AB908" i="3"/>
  <c r="AC908" i="3"/>
  <c r="AD908" i="3"/>
  <c r="AE908" i="3"/>
  <c r="AF908" i="3"/>
  <c r="AG908" i="3"/>
  <c r="AH908" i="3"/>
  <c r="AI908" i="3"/>
  <c r="AJ908" i="3"/>
  <c r="AQ908" i="3"/>
  <c r="AR908" i="3"/>
  <c r="AS908" i="3"/>
  <c r="L909" i="3"/>
  <c r="M909" i="3"/>
  <c r="N909" i="3"/>
  <c r="O909" i="3"/>
  <c r="P909" i="3"/>
  <c r="Q909" i="3"/>
  <c r="R909" i="3"/>
  <c r="S909" i="3"/>
  <c r="T909" i="3"/>
  <c r="U909" i="3"/>
  <c r="V909" i="3"/>
  <c r="W909" i="3"/>
  <c r="X909" i="3"/>
  <c r="Y909" i="3"/>
  <c r="Z909" i="3"/>
  <c r="AA909" i="3"/>
  <c r="AB909" i="3"/>
  <c r="AC909" i="3"/>
  <c r="AD909" i="3"/>
  <c r="AE909" i="3"/>
  <c r="AF909" i="3"/>
  <c r="AG909" i="3"/>
  <c r="AH909" i="3"/>
  <c r="AI909" i="3"/>
  <c r="AJ909" i="3"/>
  <c r="AQ909" i="3"/>
  <c r="AR909" i="3"/>
  <c r="AS909" i="3"/>
  <c r="L910" i="3"/>
  <c r="M910" i="3"/>
  <c r="N910" i="3"/>
  <c r="O910" i="3"/>
  <c r="P910" i="3"/>
  <c r="Q910" i="3"/>
  <c r="R910" i="3"/>
  <c r="S910" i="3"/>
  <c r="T910" i="3"/>
  <c r="U910" i="3"/>
  <c r="V910" i="3"/>
  <c r="W910" i="3"/>
  <c r="X910" i="3"/>
  <c r="Y910" i="3"/>
  <c r="Z910" i="3"/>
  <c r="AA910" i="3"/>
  <c r="AB910" i="3"/>
  <c r="AC910" i="3"/>
  <c r="AD910" i="3"/>
  <c r="AE910" i="3"/>
  <c r="AF910" i="3"/>
  <c r="AG910" i="3"/>
  <c r="AH910" i="3"/>
  <c r="AI910" i="3"/>
  <c r="AJ910" i="3"/>
  <c r="AQ910" i="3"/>
  <c r="AR910" i="3"/>
  <c r="AS910" i="3"/>
  <c r="L911" i="3"/>
  <c r="M911" i="3"/>
  <c r="N911" i="3"/>
  <c r="O911" i="3"/>
  <c r="P911" i="3"/>
  <c r="Q911" i="3"/>
  <c r="R911" i="3"/>
  <c r="S911" i="3"/>
  <c r="T911" i="3"/>
  <c r="U911" i="3"/>
  <c r="V911" i="3"/>
  <c r="W911" i="3"/>
  <c r="X911" i="3"/>
  <c r="Y911" i="3"/>
  <c r="Z911" i="3"/>
  <c r="AA911" i="3"/>
  <c r="AB911" i="3"/>
  <c r="AC911" i="3"/>
  <c r="AD911" i="3"/>
  <c r="AE911" i="3"/>
  <c r="AF911" i="3"/>
  <c r="AG911" i="3"/>
  <c r="AH911" i="3"/>
  <c r="AI911" i="3"/>
  <c r="AJ911" i="3"/>
  <c r="AQ911" i="3"/>
  <c r="AR911" i="3"/>
  <c r="AS911" i="3"/>
  <c r="L912" i="3"/>
  <c r="M912" i="3"/>
  <c r="N912" i="3"/>
  <c r="O912" i="3"/>
  <c r="P912" i="3"/>
  <c r="Q912" i="3"/>
  <c r="R912" i="3"/>
  <c r="S912" i="3"/>
  <c r="T912" i="3"/>
  <c r="U912" i="3"/>
  <c r="V912" i="3"/>
  <c r="W912" i="3"/>
  <c r="X912" i="3"/>
  <c r="Y912" i="3"/>
  <c r="Z912" i="3"/>
  <c r="AA912" i="3"/>
  <c r="AB912" i="3"/>
  <c r="AC912" i="3"/>
  <c r="AD912" i="3"/>
  <c r="AE912" i="3"/>
  <c r="AF912" i="3"/>
  <c r="AG912" i="3"/>
  <c r="AH912" i="3"/>
  <c r="AI912" i="3"/>
  <c r="AJ912" i="3"/>
  <c r="AQ912" i="3"/>
  <c r="AR912" i="3"/>
  <c r="AS912" i="3"/>
  <c r="L913" i="3"/>
  <c r="M913" i="3"/>
  <c r="N913" i="3"/>
  <c r="O913" i="3"/>
  <c r="P913" i="3"/>
  <c r="Q913" i="3"/>
  <c r="R913" i="3"/>
  <c r="S913" i="3"/>
  <c r="T913" i="3"/>
  <c r="U913" i="3"/>
  <c r="V913" i="3"/>
  <c r="W913" i="3"/>
  <c r="X913" i="3"/>
  <c r="Y913" i="3"/>
  <c r="Z913" i="3"/>
  <c r="AA913" i="3"/>
  <c r="AB913" i="3"/>
  <c r="AC913" i="3"/>
  <c r="AD913" i="3"/>
  <c r="AE913" i="3"/>
  <c r="AF913" i="3"/>
  <c r="AG913" i="3"/>
  <c r="AH913" i="3"/>
  <c r="AI913" i="3"/>
  <c r="AJ913" i="3"/>
  <c r="AQ913" i="3"/>
  <c r="AR913" i="3"/>
  <c r="AS913" i="3"/>
  <c r="L914" i="3"/>
  <c r="M914" i="3"/>
  <c r="N914" i="3"/>
  <c r="O914" i="3"/>
  <c r="P914" i="3"/>
  <c r="Q914" i="3"/>
  <c r="R914" i="3"/>
  <c r="S914" i="3"/>
  <c r="T914" i="3"/>
  <c r="U914" i="3"/>
  <c r="V914" i="3"/>
  <c r="W914" i="3"/>
  <c r="X914" i="3"/>
  <c r="Y914" i="3"/>
  <c r="Z914" i="3"/>
  <c r="AA914" i="3"/>
  <c r="AB914" i="3"/>
  <c r="AC914" i="3"/>
  <c r="AD914" i="3"/>
  <c r="AE914" i="3"/>
  <c r="AF914" i="3"/>
  <c r="AG914" i="3"/>
  <c r="AH914" i="3"/>
  <c r="AI914" i="3"/>
  <c r="AJ914" i="3"/>
  <c r="AQ914" i="3"/>
  <c r="AR914" i="3"/>
  <c r="AS914" i="3"/>
  <c r="L915" i="3"/>
  <c r="M915" i="3"/>
  <c r="N915" i="3"/>
  <c r="O915" i="3"/>
  <c r="P915" i="3"/>
  <c r="Q915" i="3"/>
  <c r="R915" i="3"/>
  <c r="S915" i="3"/>
  <c r="T915" i="3"/>
  <c r="U915" i="3"/>
  <c r="V915" i="3"/>
  <c r="W915" i="3"/>
  <c r="X915" i="3"/>
  <c r="Y915" i="3"/>
  <c r="Z915" i="3"/>
  <c r="AA915" i="3"/>
  <c r="AB915" i="3"/>
  <c r="AC915" i="3"/>
  <c r="AD915" i="3"/>
  <c r="AE915" i="3"/>
  <c r="AF915" i="3"/>
  <c r="AG915" i="3"/>
  <c r="AH915" i="3"/>
  <c r="AI915" i="3"/>
  <c r="AJ915" i="3"/>
  <c r="AQ915" i="3"/>
  <c r="AR915" i="3"/>
  <c r="AS915" i="3"/>
  <c r="L916" i="3"/>
  <c r="M916" i="3"/>
  <c r="N916" i="3"/>
  <c r="O916" i="3"/>
  <c r="P916" i="3"/>
  <c r="Q916" i="3"/>
  <c r="R916" i="3"/>
  <c r="S916" i="3"/>
  <c r="T916" i="3"/>
  <c r="U916" i="3"/>
  <c r="V916" i="3"/>
  <c r="W916" i="3"/>
  <c r="X916" i="3"/>
  <c r="Y916" i="3"/>
  <c r="Z916" i="3"/>
  <c r="AA916" i="3"/>
  <c r="AB916" i="3"/>
  <c r="AC916" i="3"/>
  <c r="AD916" i="3"/>
  <c r="AE916" i="3"/>
  <c r="AF916" i="3"/>
  <c r="AG916" i="3"/>
  <c r="AH916" i="3"/>
  <c r="AI916" i="3"/>
  <c r="AJ916" i="3"/>
  <c r="AQ916" i="3"/>
  <c r="AR916" i="3"/>
  <c r="AS916" i="3"/>
  <c r="L917" i="3"/>
  <c r="M917" i="3"/>
  <c r="N917" i="3"/>
  <c r="O917" i="3"/>
  <c r="P917" i="3"/>
  <c r="Q917" i="3"/>
  <c r="R917" i="3"/>
  <c r="S917" i="3"/>
  <c r="T917" i="3"/>
  <c r="U917" i="3"/>
  <c r="V917" i="3"/>
  <c r="W917" i="3"/>
  <c r="X917" i="3"/>
  <c r="Y917" i="3"/>
  <c r="Z917" i="3"/>
  <c r="AA917" i="3"/>
  <c r="AB917" i="3"/>
  <c r="AC917" i="3"/>
  <c r="AD917" i="3"/>
  <c r="AE917" i="3"/>
  <c r="AF917" i="3"/>
  <c r="AG917" i="3"/>
  <c r="AH917" i="3"/>
  <c r="AI917" i="3"/>
  <c r="AJ917" i="3"/>
  <c r="AQ917" i="3"/>
  <c r="AR917" i="3"/>
  <c r="AS917" i="3"/>
  <c r="L918" i="3"/>
  <c r="M918" i="3"/>
  <c r="N918" i="3"/>
  <c r="O918" i="3"/>
  <c r="P918" i="3"/>
  <c r="Q918" i="3"/>
  <c r="R918" i="3"/>
  <c r="S918" i="3"/>
  <c r="T918" i="3"/>
  <c r="U918" i="3"/>
  <c r="V918" i="3"/>
  <c r="W918" i="3"/>
  <c r="X918" i="3"/>
  <c r="Y918" i="3"/>
  <c r="Z918" i="3"/>
  <c r="AA918" i="3"/>
  <c r="AB918" i="3"/>
  <c r="AC918" i="3"/>
  <c r="AD918" i="3"/>
  <c r="AE918" i="3"/>
  <c r="AF918" i="3"/>
  <c r="AG918" i="3"/>
  <c r="AH918" i="3"/>
  <c r="AI918" i="3"/>
  <c r="AJ918" i="3"/>
  <c r="AQ918" i="3"/>
  <c r="AR918" i="3"/>
  <c r="AS918" i="3"/>
  <c r="L919" i="3"/>
  <c r="M919" i="3"/>
  <c r="N919" i="3"/>
  <c r="O919" i="3"/>
  <c r="P919" i="3"/>
  <c r="Q919" i="3"/>
  <c r="R919" i="3"/>
  <c r="S919" i="3"/>
  <c r="T919" i="3"/>
  <c r="U919" i="3"/>
  <c r="V919" i="3"/>
  <c r="W919" i="3"/>
  <c r="X919" i="3"/>
  <c r="Y919" i="3"/>
  <c r="Z919" i="3"/>
  <c r="AA919" i="3"/>
  <c r="AB919" i="3"/>
  <c r="AC919" i="3"/>
  <c r="AD919" i="3"/>
  <c r="AE919" i="3"/>
  <c r="AF919" i="3"/>
  <c r="AG919" i="3"/>
  <c r="AH919" i="3"/>
  <c r="AI919" i="3"/>
  <c r="AJ919" i="3"/>
  <c r="AQ919" i="3"/>
  <c r="AR919" i="3"/>
  <c r="AS919" i="3"/>
  <c r="L920" i="3"/>
  <c r="M920" i="3"/>
  <c r="N920" i="3"/>
  <c r="O920" i="3"/>
  <c r="P920" i="3"/>
  <c r="Q920" i="3"/>
  <c r="R920" i="3"/>
  <c r="S920" i="3"/>
  <c r="T920" i="3"/>
  <c r="U920" i="3"/>
  <c r="V920" i="3"/>
  <c r="W920" i="3"/>
  <c r="X920" i="3"/>
  <c r="Y920" i="3"/>
  <c r="Z920" i="3"/>
  <c r="AA920" i="3"/>
  <c r="AB920" i="3"/>
  <c r="AC920" i="3"/>
  <c r="AD920" i="3"/>
  <c r="AE920" i="3"/>
  <c r="AF920" i="3"/>
  <c r="AG920" i="3"/>
  <c r="AH920" i="3"/>
  <c r="AI920" i="3"/>
  <c r="AJ920" i="3"/>
  <c r="AQ920" i="3"/>
  <c r="AR920" i="3"/>
  <c r="AS920" i="3"/>
  <c r="L921" i="3"/>
  <c r="M921" i="3"/>
  <c r="N921" i="3"/>
  <c r="O921" i="3"/>
  <c r="P921" i="3"/>
  <c r="Q921" i="3"/>
  <c r="R921" i="3"/>
  <c r="S921" i="3"/>
  <c r="T921" i="3"/>
  <c r="U921" i="3"/>
  <c r="V921" i="3"/>
  <c r="W921" i="3"/>
  <c r="X921" i="3"/>
  <c r="Y921" i="3"/>
  <c r="Z921" i="3"/>
  <c r="AA921" i="3"/>
  <c r="AB921" i="3"/>
  <c r="AC921" i="3"/>
  <c r="AD921" i="3"/>
  <c r="AE921" i="3"/>
  <c r="AF921" i="3"/>
  <c r="AG921" i="3"/>
  <c r="AH921" i="3"/>
  <c r="AI921" i="3"/>
  <c r="AJ921" i="3"/>
  <c r="AQ921" i="3"/>
  <c r="AR921" i="3"/>
  <c r="AS921" i="3"/>
  <c r="L922" i="3"/>
  <c r="M922" i="3"/>
  <c r="N922" i="3"/>
  <c r="O922" i="3"/>
  <c r="P922" i="3"/>
  <c r="Q922" i="3"/>
  <c r="R922" i="3"/>
  <c r="S922" i="3"/>
  <c r="T922" i="3"/>
  <c r="U922" i="3"/>
  <c r="V922" i="3"/>
  <c r="W922" i="3"/>
  <c r="X922" i="3"/>
  <c r="Y922" i="3"/>
  <c r="Z922" i="3"/>
  <c r="AA922" i="3"/>
  <c r="AB922" i="3"/>
  <c r="AC922" i="3"/>
  <c r="AD922" i="3"/>
  <c r="AE922" i="3"/>
  <c r="AF922" i="3"/>
  <c r="AG922" i="3"/>
  <c r="AH922" i="3"/>
  <c r="AI922" i="3"/>
  <c r="AJ922" i="3"/>
  <c r="AQ922" i="3"/>
  <c r="AR922" i="3"/>
  <c r="AS922" i="3"/>
  <c r="L923" i="3"/>
  <c r="M923" i="3"/>
  <c r="N923" i="3"/>
  <c r="O923" i="3"/>
  <c r="P923" i="3"/>
  <c r="Q923" i="3"/>
  <c r="R923" i="3"/>
  <c r="S923" i="3"/>
  <c r="T923" i="3"/>
  <c r="U923" i="3"/>
  <c r="V923" i="3"/>
  <c r="W923" i="3"/>
  <c r="X923" i="3"/>
  <c r="Y923" i="3"/>
  <c r="Z923" i="3"/>
  <c r="AA923" i="3"/>
  <c r="AB923" i="3"/>
  <c r="AC923" i="3"/>
  <c r="AD923" i="3"/>
  <c r="AE923" i="3"/>
  <c r="AF923" i="3"/>
  <c r="AG923" i="3"/>
  <c r="AH923" i="3"/>
  <c r="AI923" i="3"/>
  <c r="AJ923" i="3"/>
  <c r="AQ923" i="3"/>
  <c r="AR923" i="3"/>
  <c r="AS923" i="3"/>
  <c r="L924" i="3"/>
  <c r="M924" i="3"/>
  <c r="N924" i="3"/>
  <c r="O924" i="3"/>
  <c r="P924" i="3"/>
  <c r="Q924" i="3"/>
  <c r="R924" i="3"/>
  <c r="S924" i="3"/>
  <c r="T924" i="3"/>
  <c r="U924" i="3"/>
  <c r="V924" i="3"/>
  <c r="W924" i="3"/>
  <c r="X924" i="3"/>
  <c r="Y924" i="3"/>
  <c r="Z924" i="3"/>
  <c r="AA924" i="3"/>
  <c r="AB924" i="3"/>
  <c r="AC924" i="3"/>
  <c r="AD924" i="3"/>
  <c r="AE924" i="3"/>
  <c r="AF924" i="3"/>
  <c r="AG924" i="3"/>
  <c r="AH924" i="3"/>
  <c r="AI924" i="3"/>
  <c r="AJ924" i="3"/>
  <c r="AQ924" i="3"/>
  <c r="AR924" i="3"/>
  <c r="AS924" i="3"/>
  <c r="L925" i="3"/>
  <c r="M925" i="3"/>
  <c r="N925" i="3"/>
  <c r="O925" i="3"/>
  <c r="P925" i="3"/>
  <c r="Q925" i="3"/>
  <c r="R925" i="3"/>
  <c r="S925" i="3"/>
  <c r="T925" i="3"/>
  <c r="U925" i="3"/>
  <c r="V925" i="3"/>
  <c r="W925" i="3"/>
  <c r="X925" i="3"/>
  <c r="Y925" i="3"/>
  <c r="Z925" i="3"/>
  <c r="AA925" i="3"/>
  <c r="AB925" i="3"/>
  <c r="AC925" i="3"/>
  <c r="AD925" i="3"/>
  <c r="AE925" i="3"/>
  <c r="AF925" i="3"/>
  <c r="AG925" i="3"/>
  <c r="AH925" i="3"/>
  <c r="AI925" i="3"/>
  <c r="AJ925" i="3"/>
  <c r="AQ925" i="3"/>
  <c r="AR925" i="3"/>
  <c r="AS925" i="3"/>
  <c r="L926" i="3"/>
  <c r="M926" i="3"/>
  <c r="N926" i="3"/>
  <c r="O926" i="3"/>
  <c r="P926" i="3"/>
  <c r="Q926" i="3"/>
  <c r="R926" i="3"/>
  <c r="S926" i="3"/>
  <c r="T926" i="3"/>
  <c r="U926" i="3"/>
  <c r="V926" i="3"/>
  <c r="W926" i="3"/>
  <c r="X926" i="3"/>
  <c r="Y926" i="3"/>
  <c r="Z926" i="3"/>
  <c r="AA926" i="3"/>
  <c r="AB926" i="3"/>
  <c r="AC926" i="3"/>
  <c r="AD926" i="3"/>
  <c r="AE926" i="3"/>
  <c r="AF926" i="3"/>
  <c r="AG926" i="3"/>
  <c r="AH926" i="3"/>
  <c r="AI926" i="3"/>
  <c r="AJ926" i="3"/>
  <c r="AQ926" i="3"/>
  <c r="AR926" i="3"/>
  <c r="AS926" i="3"/>
  <c r="L927" i="3"/>
  <c r="M927" i="3"/>
  <c r="N927" i="3"/>
  <c r="O927" i="3"/>
  <c r="P927" i="3"/>
  <c r="Q927" i="3"/>
  <c r="R927" i="3"/>
  <c r="S927" i="3"/>
  <c r="T927" i="3"/>
  <c r="U927" i="3"/>
  <c r="V927" i="3"/>
  <c r="W927" i="3"/>
  <c r="X927" i="3"/>
  <c r="Y927" i="3"/>
  <c r="Z927" i="3"/>
  <c r="AA927" i="3"/>
  <c r="AB927" i="3"/>
  <c r="AC927" i="3"/>
  <c r="AD927" i="3"/>
  <c r="AE927" i="3"/>
  <c r="AF927" i="3"/>
  <c r="AG927" i="3"/>
  <c r="AH927" i="3"/>
  <c r="AI927" i="3"/>
  <c r="AJ927" i="3"/>
  <c r="AQ927" i="3"/>
  <c r="AR927" i="3"/>
  <c r="AS927" i="3"/>
  <c r="L928" i="3"/>
  <c r="M928" i="3"/>
  <c r="N928" i="3"/>
  <c r="O928" i="3"/>
  <c r="P928" i="3"/>
  <c r="Q928" i="3"/>
  <c r="R928" i="3"/>
  <c r="S928" i="3"/>
  <c r="T928" i="3"/>
  <c r="U928" i="3"/>
  <c r="V928" i="3"/>
  <c r="W928" i="3"/>
  <c r="X928" i="3"/>
  <c r="Y928" i="3"/>
  <c r="Z928" i="3"/>
  <c r="AA928" i="3"/>
  <c r="AB928" i="3"/>
  <c r="AC928" i="3"/>
  <c r="AD928" i="3"/>
  <c r="AE928" i="3"/>
  <c r="AF928" i="3"/>
  <c r="AG928" i="3"/>
  <c r="AH928" i="3"/>
  <c r="AI928" i="3"/>
  <c r="AJ928" i="3"/>
  <c r="AQ928" i="3"/>
  <c r="AR928" i="3"/>
  <c r="AS928" i="3"/>
  <c r="L929" i="3"/>
  <c r="M929" i="3"/>
  <c r="N929" i="3"/>
  <c r="O929" i="3"/>
  <c r="P929" i="3"/>
  <c r="Q929" i="3"/>
  <c r="R929" i="3"/>
  <c r="S929" i="3"/>
  <c r="T929" i="3"/>
  <c r="U929" i="3"/>
  <c r="V929" i="3"/>
  <c r="W929" i="3"/>
  <c r="X929" i="3"/>
  <c r="Y929" i="3"/>
  <c r="Z929" i="3"/>
  <c r="AA929" i="3"/>
  <c r="AB929" i="3"/>
  <c r="AC929" i="3"/>
  <c r="AD929" i="3"/>
  <c r="AE929" i="3"/>
  <c r="AF929" i="3"/>
  <c r="AG929" i="3"/>
  <c r="AH929" i="3"/>
  <c r="AI929" i="3"/>
  <c r="AJ929" i="3"/>
  <c r="AQ929" i="3"/>
  <c r="AR929" i="3"/>
  <c r="AS929" i="3"/>
  <c r="L930" i="3"/>
  <c r="M930" i="3"/>
  <c r="N930" i="3"/>
  <c r="O930" i="3"/>
  <c r="P930" i="3"/>
  <c r="Q930" i="3"/>
  <c r="R930" i="3"/>
  <c r="S930" i="3"/>
  <c r="T930" i="3"/>
  <c r="U930" i="3"/>
  <c r="V930" i="3"/>
  <c r="W930" i="3"/>
  <c r="X930" i="3"/>
  <c r="Y930" i="3"/>
  <c r="Z930" i="3"/>
  <c r="AA930" i="3"/>
  <c r="AB930" i="3"/>
  <c r="AC930" i="3"/>
  <c r="AD930" i="3"/>
  <c r="AE930" i="3"/>
  <c r="AF930" i="3"/>
  <c r="AG930" i="3"/>
  <c r="AH930" i="3"/>
  <c r="AI930" i="3"/>
  <c r="AJ930" i="3"/>
  <c r="AQ930" i="3"/>
  <c r="AR930" i="3"/>
  <c r="AS930" i="3"/>
  <c r="L931" i="3"/>
  <c r="M931" i="3"/>
  <c r="N931" i="3"/>
  <c r="O931" i="3"/>
  <c r="P931" i="3"/>
  <c r="Q931" i="3"/>
  <c r="R931" i="3"/>
  <c r="S931" i="3"/>
  <c r="T931" i="3"/>
  <c r="U931" i="3"/>
  <c r="V931" i="3"/>
  <c r="W931" i="3"/>
  <c r="X931" i="3"/>
  <c r="Y931" i="3"/>
  <c r="Z931" i="3"/>
  <c r="AA931" i="3"/>
  <c r="AB931" i="3"/>
  <c r="AC931" i="3"/>
  <c r="AD931" i="3"/>
  <c r="AE931" i="3"/>
  <c r="AF931" i="3"/>
  <c r="AG931" i="3"/>
  <c r="AH931" i="3"/>
  <c r="AI931" i="3"/>
  <c r="AJ931" i="3"/>
  <c r="AQ931" i="3"/>
  <c r="AR931" i="3"/>
  <c r="AS931" i="3"/>
  <c r="L932" i="3"/>
  <c r="M932" i="3"/>
  <c r="N932" i="3"/>
  <c r="O932" i="3"/>
  <c r="P932" i="3"/>
  <c r="Q932" i="3"/>
  <c r="R932" i="3"/>
  <c r="S932" i="3"/>
  <c r="T932" i="3"/>
  <c r="U932" i="3"/>
  <c r="V932" i="3"/>
  <c r="W932" i="3"/>
  <c r="X932" i="3"/>
  <c r="Y932" i="3"/>
  <c r="Z932" i="3"/>
  <c r="AA932" i="3"/>
  <c r="AB932" i="3"/>
  <c r="AC932" i="3"/>
  <c r="AD932" i="3"/>
  <c r="AE932" i="3"/>
  <c r="AF932" i="3"/>
  <c r="AG932" i="3"/>
  <c r="AH932" i="3"/>
  <c r="AI932" i="3"/>
  <c r="AJ932" i="3"/>
  <c r="AQ932" i="3"/>
  <c r="AR932" i="3"/>
  <c r="AS932" i="3"/>
  <c r="L933" i="3"/>
  <c r="M933" i="3"/>
  <c r="N933" i="3"/>
  <c r="O933" i="3"/>
  <c r="P933" i="3"/>
  <c r="Q933" i="3"/>
  <c r="R933" i="3"/>
  <c r="S933" i="3"/>
  <c r="T933" i="3"/>
  <c r="U933" i="3"/>
  <c r="V933" i="3"/>
  <c r="W933" i="3"/>
  <c r="X933" i="3"/>
  <c r="Y933" i="3"/>
  <c r="Z933" i="3"/>
  <c r="AA933" i="3"/>
  <c r="AB933" i="3"/>
  <c r="AC933" i="3"/>
  <c r="AD933" i="3"/>
  <c r="AE933" i="3"/>
  <c r="AF933" i="3"/>
  <c r="AG933" i="3"/>
  <c r="AH933" i="3"/>
  <c r="AI933" i="3"/>
  <c r="AJ933" i="3"/>
  <c r="AQ933" i="3"/>
  <c r="AR933" i="3"/>
  <c r="AS933" i="3"/>
  <c r="L934" i="3"/>
  <c r="M934" i="3"/>
  <c r="N934" i="3"/>
  <c r="O934" i="3"/>
  <c r="P934" i="3"/>
  <c r="Q934" i="3"/>
  <c r="R934" i="3"/>
  <c r="S934" i="3"/>
  <c r="T934" i="3"/>
  <c r="U934" i="3"/>
  <c r="V934" i="3"/>
  <c r="W934" i="3"/>
  <c r="X934" i="3"/>
  <c r="Y934" i="3"/>
  <c r="Z934" i="3"/>
  <c r="AA934" i="3"/>
  <c r="AB934" i="3"/>
  <c r="AC934" i="3"/>
  <c r="AD934" i="3"/>
  <c r="AE934" i="3"/>
  <c r="AF934" i="3"/>
  <c r="AG934" i="3"/>
  <c r="AH934" i="3"/>
  <c r="AI934" i="3"/>
  <c r="AJ934" i="3"/>
  <c r="AQ934" i="3"/>
  <c r="AR934" i="3"/>
  <c r="AS934" i="3"/>
  <c r="L935" i="3"/>
  <c r="M935" i="3"/>
  <c r="N935" i="3"/>
  <c r="O935" i="3"/>
  <c r="P935" i="3"/>
  <c r="Q935" i="3"/>
  <c r="R935" i="3"/>
  <c r="S935" i="3"/>
  <c r="T935" i="3"/>
  <c r="U935" i="3"/>
  <c r="V935" i="3"/>
  <c r="W935" i="3"/>
  <c r="X935" i="3"/>
  <c r="Y935" i="3"/>
  <c r="Z935" i="3"/>
  <c r="AA935" i="3"/>
  <c r="AB935" i="3"/>
  <c r="AC935" i="3"/>
  <c r="AD935" i="3"/>
  <c r="AE935" i="3"/>
  <c r="AF935" i="3"/>
  <c r="AG935" i="3"/>
  <c r="AH935" i="3"/>
  <c r="AI935" i="3"/>
  <c r="AJ935" i="3"/>
  <c r="AQ935" i="3"/>
  <c r="AR935" i="3"/>
  <c r="AS935" i="3"/>
  <c r="L936" i="3"/>
  <c r="M936" i="3"/>
  <c r="N936" i="3"/>
  <c r="O936" i="3"/>
  <c r="P936" i="3"/>
  <c r="Q936" i="3"/>
  <c r="R936" i="3"/>
  <c r="S936" i="3"/>
  <c r="T936" i="3"/>
  <c r="U936" i="3"/>
  <c r="V936" i="3"/>
  <c r="W936" i="3"/>
  <c r="X936" i="3"/>
  <c r="Y936" i="3"/>
  <c r="Z936" i="3"/>
  <c r="AA936" i="3"/>
  <c r="AB936" i="3"/>
  <c r="AC936" i="3"/>
  <c r="AD936" i="3"/>
  <c r="AE936" i="3"/>
  <c r="AF936" i="3"/>
  <c r="AG936" i="3"/>
  <c r="AH936" i="3"/>
  <c r="AI936" i="3"/>
  <c r="AJ936" i="3"/>
  <c r="AQ936" i="3"/>
  <c r="AR936" i="3"/>
  <c r="AS936" i="3"/>
  <c r="L937" i="3"/>
  <c r="M937" i="3"/>
  <c r="N937" i="3"/>
  <c r="O937" i="3"/>
  <c r="P937" i="3"/>
  <c r="Q937" i="3"/>
  <c r="R937" i="3"/>
  <c r="S937" i="3"/>
  <c r="T937" i="3"/>
  <c r="U937" i="3"/>
  <c r="V937" i="3"/>
  <c r="W937" i="3"/>
  <c r="X937" i="3"/>
  <c r="Y937" i="3"/>
  <c r="Z937" i="3"/>
  <c r="AA937" i="3"/>
  <c r="AB937" i="3"/>
  <c r="AC937" i="3"/>
  <c r="AD937" i="3"/>
  <c r="AE937" i="3"/>
  <c r="AF937" i="3"/>
  <c r="AG937" i="3"/>
  <c r="AH937" i="3"/>
  <c r="AI937" i="3"/>
  <c r="AJ937" i="3"/>
  <c r="AQ937" i="3"/>
  <c r="AR937" i="3"/>
  <c r="AS937" i="3"/>
  <c r="L938" i="3"/>
  <c r="M938" i="3"/>
  <c r="N938" i="3"/>
  <c r="O938" i="3"/>
  <c r="P938" i="3"/>
  <c r="Q938" i="3"/>
  <c r="R938" i="3"/>
  <c r="S938" i="3"/>
  <c r="T938" i="3"/>
  <c r="U938" i="3"/>
  <c r="V938" i="3"/>
  <c r="W938" i="3"/>
  <c r="X938" i="3"/>
  <c r="Y938" i="3"/>
  <c r="Z938" i="3"/>
  <c r="AA938" i="3"/>
  <c r="AB938" i="3"/>
  <c r="AC938" i="3"/>
  <c r="AD938" i="3"/>
  <c r="AE938" i="3"/>
  <c r="AF938" i="3"/>
  <c r="AG938" i="3"/>
  <c r="AH938" i="3"/>
  <c r="AI938" i="3"/>
  <c r="AJ938" i="3"/>
  <c r="AQ938" i="3"/>
  <c r="AR938" i="3"/>
  <c r="AS938" i="3"/>
  <c r="L939" i="3"/>
  <c r="M939" i="3"/>
  <c r="N939" i="3"/>
  <c r="O939" i="3"/>
  <c r="P939" i="3"/>
  <c r="Q939" i="3"/>
  <c r="R939" i="3"/>
  <c r="S939" i="3"/>
  <c r="T939" i="3"/>
  <c r="U939" i="3"/>
  <c r="V939" i="3"/>
  <c r="W939" i="3"/>
  <c r="X939" i="3"/>
  <c r="Y939" i="3"/>
  <c r="Z939" i="3"/>
  <c r="AA939" i="3"/>
  <c r="AB939" i="3"/>
  <c r="AC939" i="3"/>
  <c r="AD939" i="3"/>
  <c r="AE939" i="3"/>
  <c r="AF939" i="3"/>
  <c r="AG939" i="3"/>
  <c r="AH939" i="3"/>
  <c r="AI939" i="3"/>
  <c r="AJ939" i="3"/>
  <c r="AQ939" i="3"/>
  <c r="AR939" i="3"/>
  <c r="AS939" i="3"/>
  <c r="L940" i="3"/>
  <c r="M940" i="3"/>
  <c r="N940" i="3"/>
  <c r="O940" i="3"/>
  <c r="P940" i="3"/>
  <c r="Q940" i="3"/>
  <c r="R940" i="3"/>
  <c r="S940" i="3"/>
  <c r="T940" i="3"/>
  <c r="U940" i="3"/>
  <c r="V940" i="3"/>
  <c r="W940" i="3"/>
  <c r="X940" i="3"/>
  <c r="Y940" i="3"/>
  <c r="Z940" i="3"/>
  <c r="AA940" i="3"/>
  <c r="AB940" i="3"/>
  <c r="AC940" i="3"/>
  <c r="AD940" i="3"/>
  <c r="AE940" i="3"/>
  <c r="AF940" i="3"/>
  <c r="AG940" i="3"/>
  <c r="AH940" i="3"/>
  <c r="AI940" i="3"/>
  <c r="AJ940" i="3"/>
  <c r="AQ940" i="3"/>
  <c r="AR940" i="3"/>
  <c r="AS940" i="3"/>
  <c r="L941" i="3"/>
  <c r="M941" i="3"/>
  <c r="N941" i="3"/>
  <c r="O941" i="3"/>
  <c r="P941" i="3"/>
  <c r="Q941" i="3"/>
  <c r="R941" i="3"/>
  <c r="S941" i="3"/>
  <c r="T941" i="3"/>
  <c r="U941" i="3"/>
  <c r="V941" i="3"/>
  <c r="W941" i="3"/>
  <c r="X941" i="3"/>
  <c r="Y941" i="3"/>
  <c r="Z941" i="3"/>
  <c r="AA941" i="3"/>
  <c r="AB941" i="3"/>
  <c r="AC941" i="3"/>
  <c r="AD941" i="3"/>
  <c r="AE941" i="3"/>
  <c r="AF941" i="3"/>
  <c r="AG941" i="3"/>
  <c r="AH941" i="3"/>
  <c r="AI941" i="3"/>
  <c r="AJ941" i="3"/>
  <c r="AQ941" i="3"/>
  <c r="AR941" i="3"/>
  <c r="AS941" i="3"/>
  <c r="L942" i="3"/>
  <c r="M942" i="3"/>
  <c r="N942" i="3"/>
  <c r="O942" i="3"/>
  <c r="P942" i="3"/>
  <c r="Q942" i="3"/>
  <c r="R942" i="3"/>
  <c r="S942" i="3"/>
  <c r="T942" i="3"/>
  <c r="U942" i="3"/>
  <c r="V942" i="3"/>
  <c r="W942" i="3"/>
  <c r="X942" i="3"/>
  <c r="Y942" i="3"/>
  <c r="Z942" i="3"/>
  <c r="AA942" i="3"/>
  <c r="AB942" i="3"/>
  <c r="AC942" i="3"/>
  <c r="AD942" i="3"/>
  <c r="AE942" i="3"/>
  <c r="AF942" i="3"/>
  <c r="AG942" i="3"/>
  <c r="AH942" i="3"/>
  <c r="AI942" i="3"/>
  <c r="AJ942" i="3"/>
  <c r="AQ942" i="3"/>
  <c r="AR942" i="3"/>
  <c r="AS942" i="3"/>
  <c r="L943" i="3"/>
  <c r="M943" i="3"/>
  <c r="N943" i="3"/>
  <c r="O943" i="3"/>
  <c r="P943" i="3"/>
  <c r="Q943" i="3"/>
  <c r="R943" i="3"/>
  <c r="S943" i="3"/>
  <c r="T943" i="3"/>
  <c r="U943" i="3"/>
  <c r="V943" i="3"/>
  <c r="W943" i="3"/>
  <c r="X943" i="3"/>
  <c r="Y943" i="3"/>
  <c r="Z943" i="3"/>
  <c r="AA943" i="3"/>
  <c r="AB943" i="3"/>
  <c r="AC943" i="3"/>
  <c r="AD943" i="3"/>
  <c r="AE943" i="3"/>
  <c r="AF943" i="3"/>
  <c r="AG943" i="3"/>
  <c r="AH943" i="3"/>
  <c r="AI943" i="3"/>
  <c r="AJ943" i="3"/>
  <c r="AQ943" i="3"/>
  <c r="AR943" i="3"/>
  <c r="AS943" i="3"/>
  <c r="L944" i="3"/>
  <c r="M944" i="3"/>
  <c r="N944" i="3"/>
  <c r="O944" i="3"/>
  <c r="P944" i="3"/>
  <c r="Q944" i="3"/>
  <c r="R944" i="3"/>
  <c r="S944" i="3"/>
  <c r="T944" i="3"/>
  <c r="U944" i="3"/>
  <c r="V944" i="3"/>
  <c r="W944" i="3"/>
  <c r="X944" i="3"/>
  <c r="Y944" i="3"/>
  <c r="Z944" i="3"/>
  <c r="AA944" i="3"/>
  <c r="AB944" i="3"/>
  <c r="AC944" i="3"/>
  <c r="AD944" i="3"/>
  <c r="AE944" i="3"/>
  <c r="AF944" i="3"/>
  <c r="AG944" i="3"/>
  <c r="AH944" i="3"/>
  <c r="AI944" i="3"/>
  <c r="AJ944" i="3"/>
  <c r="AQ944" i="3"/>
  <c r="AR944" i="3"/>
  <c r="AS944" i="3"/>
  <c r="L945" i="3"/>
  <c r="M945" i="3"/>
  <c r="N945" i="3"/>
  <c r="O945" i="3"/>
  <c r="P945" i="3"/>
  <c r="Q945" i="3"/>
  <c r="R945" i="3"/>
  <c r="S945" i="3"/>
  <c r="T945" i="3"/>
  <c r="U945" i="3"/>
  <c r="V945" i="3"/>
  <c r="W945" i="3"/>
  <c r="X945" i="3"/>
  <c r="Y945" i="3"/>
  <c r="Z945" i="3"/>
  <c r="AA945" i="3"/>
  <c r="AB945" i="3"/>
  <c r="AC945" i="3"/>
  <c r="AD945" i="3"/>
  <c r="AE945" i="3"/>
  <c r="AF945" i="3"/>
  <c r="AG945" i="3"/>
  <c r="AH945" i="3"/>
  <c r="AI945" i="3"/>
  <c r="AJ945" i="3"/>
  <c r="AQ945" i="3"/>
  <c r="AR945" i="3"/>
  <c r="AS945" i="3"/>
  <c r="L946" i="3"/>
  <c r="M946" i="3"/>
  <c r="N946" i="3"/>
  <c r="O946" i="3"/>
  <c r="P946" i="3"/>
  <c r="Q946" i="3"/>
  <c r="R946" i="3"/>
  <c r="S946" i="3"/>
  <c r="T946" i="3"/>
  <c r="U946" i="3"/>
  <c r="V946" i="3"/>
  <c r="W946" i="3"/>
  <c r="X946" i="3"/>
  <c r="Y946" i="3"/>
  <c r="Z946" i="3"/>
  <c r="AA946" i="3"/>
  <c r="AB946" i="3"/>
  <c r="AC946" i="3"/>
  <c r="AD946" i="3"/>
  <c r="AE946" i="3"/>
  <c r="AF946" i="3"/>
  <c r="AG946" i="3"/>
  <c r="AH946" i="3"/>
  <c r="AI946" i="3"/>
  <c r="AJ946" i="3"/>
  <c r="AQ946" i="3"/>
  <c r="AR946" i="3"/>
  <c r="AS946" i="3"/>
  <c r="L947" i="3"/>
  <c r="M947" i="3"/>
  <c r="N947" i="3"/>
  <c r="O947" i="3"/>
  <c r="P947" i="3"/>
  <c r="Q947" i="3"/>
  <c r="R947" i="3"/>
  <c r="S947" i="3"/>
  <c r="T947" i="3"/>
  <c r="U947" i="3"/>
  <c r="V947" i="3"/>
  <c r="W947" i="3"/>
  <c r="X947" i="3"/>
  <c r="Y947" i="3"/>
  <c r="Z947" i="3"/>
  <c r="AA947" i="3"/>
  <c r="AB947" i="3"/>
  <c r="AC947" i="3"/>
  <c r="AD947" i="3"/>
  <c r="AE947" i="3"/>
  <c r="AF947" i="3"/>
  <c r="AG947" i="3"/>
  <c r="AH947" i="3"/>
  <c r="AI947" i="3"/>
  <c r="AJ947" i="3"/>
  <c r="AQ947" i="3"/>
  <c r="AR947" i="3"/>
  <c r="AS947" i="3"/>
  <c r="L948" i="3"/>
  <c r="M948" i="3"/>
  <c r="N948" i="3"/>
  <c r="O948" i="3"/>
  <c r="P948" i="3"/>
  <c r="Q948" i="3"/>
  <c r="R948" i="3"/>
  <c r="S948" i="3"/>
  <c r="T948" i="3"/>
  <c r="U948" i="3"/>
  <c r="V948" i="3"/>
  <c r="W948" i="3"/>
  <c r="X948" i="3"/>
  <c r="Y948" i="3"/>
  <c r="Z948" i="3"/>
  <c r="AA948" i="3"/>
  <c r="AB948" i="3"/>
  <c r="AC948" i="3"/>
  <c r="AD948" i="3"/>
  <c r="AE948" i="3"/>
  <c r="AF948" i="3"/>
  <c r="AG948" i="3"/>
  <c r="AH948" i="3"/>
  <c r="AI948" i="3"/>
  <c r="AJ948" i="3"/>
  <c r="AQ948" i="3"/>
  <c r="AR948" i="3"/>
  <c r="AS948" i="3"/>
  <c r="L949" i="3"/>
  <c r="M949" i="3"/>
  <c r="N949" i="3"/>
  <c r="O949" i="3"/>
  <c r="P949" i="3"/>
  <c r="Q949" i="3"/>
  <c r="R949" i="3"/>
  <c r="S949" i="3"/>
  <c r="T949" i="3"/>
  <c r="U949" i="3"/>
  <c r="V949" i="3"/>
  <c r="W949" i="3"/>
  <c r="X949" i="3"/>
  <c r="Y949" i="3"/>
  <c r="Z949" i="3"/>
  <c r="AA949" i="3"/>
  <c r="AB949" i="3"/>
  <c r="AC949" i="3"/>
  <c r="AD949" i="3"/>
  <c r="AE949" i="3"/>
  <c r="AF949" i="3"/>
  <c r="AG949" i="3"/>
  <c r="AH949" i="3"/>
  <c r="AI949" i="3"/>
  <c r="AJ949" i="3"/>
  <c r="AQ949" i="3"/>
  <c r="AR949" i="3"/>
  <c r="AS949" i="3"/>
  <c r="L950" i="3"/>
  <c r="M950" i="3"/>
  <c r="N950" i="3"/>
  <c r="O950" i="3"/>
  <c r="P950" i="3"/>
  <c r="Q950" i="3"/>
  <c r="R950" i="3"/>
  <c r="S950" i="3"/>
  <c r="T950" i="3"/>
  <c r="U950" i="3"/>
  <c r="V950" i="3"/>
  <c r="W950" i="3"/>
  <c r="X950" i="3"/>
  <c r="Y950" i="3"/>
  <c r="Z950" i="3"/>
  <c r="AA950" i="3"/>
  <c r="AB950" i="3"/>
  <c r="AC950" i="3"/>
  <c r="AD950" i="3"/>
  <c r="AE950" i="3"/>
  <c r="AF950" i="3"/>
  <c r="AG950" i="3"/>
  <c r="AH950" i="3"/>
  <c r="AI950" i="3"/>
  <c r="AJ950" i="3"/>
  <c r="AQ950" i="3"/>
  <c r="AR950" i="3"/>
  <c r="AS950" i="3"/>
  <c r="L951" i="3"/>
  <c r="M951" i="3"/>
  <c r="N951" i="3"/>
  <c r="O951" i="3"/>
  <c r="P951" i="3"/>
  <c r="Q951" i="3"/>
  <c r="R951" i="3"/>
  <c r="S951" i="3"/>
  <c r="T951" i="3"/>
  <c r="U951" i="3"/>
  <c r="V951" i="3"/>
  <c r="W951" i="3"/>
  <c r="X951" i="3"/>
  <c r="Y951" i="3"/>
  <c r="Z951" i="3"/>
  <c r="AA951" i="3"/>
  <c r="AB951" i="3"/>
  <c r="AC951" i="3"/>
  <c r="AD951" i="3"/>
  <c r="AE951" i="3"/>
  <c r="AF951" i="3"/>
  <c r="AG951" i="3"/>
  <c r="AH951" i="3"/>
  <c r="AI951" i="3"/>
  <c r="AJ951" i="3"/>
  <c r="AQ951" i="3"/>
  <c r="AR951" i="3"/>
  <c r="AS951" i="3"/>
  <c r="L952" i="3"/>
  <c r="M952" i="3"/>
  <c r="N952" i="3"/>
  <c r="O952" i="3"/>
  <c r="P952" i="3"/>
  <c r="Q952" i="3"/>
  <c r="R952" i="3"/>
  <c r="S952" i="3"/>
  <c r="T952" i="3"/>
  <c r="U952" i="3"/>
  <c r="V952" i="3"/>
  <c r="W952" i="3"/>
  <c r="X952" i="3"/>
  <c r="Y952" i="3"/>
  <c r="Z952" i="3"/>
  <c r="AA952" i="3"/>
  <c r="AB952" i="3"/>
  <c r="AC952" i="3"/>
  <c r="AD952" i="3"/>
  <c r="AE952" i="3"/>
  <c r="AF952" i="3"/>
  <c r="AG952" i="3"/>
  <c r="AH952" i="3"/>
  <c r="AI952" i="3"/>
  <c r="AJ952" i="3"/>
  <c r="AQ952" i="3"/>
  <c r="AR952" i="3"/>
  <c r="AS952" i="3"/>
  <c r="L953" i="3"/>
  <c r="M953" i="3"/>
  <c r="N953" i="3"/>
  <c r="O953" i="3"/>
  <c r="P953" i="3"/>
  <c r="Q953" i="3"/>
  <c r="R953" i="3"/>
  <c r="S953" i="3"/>
  <c r="T953" i="3"/>
  <c r="U953" i="3"/>
  <c r="V953" i="3"/>
  <c r="W953" i="3"/>
  <c r="X953" i="3"/>
  <c r="Y953" i="3"/>
  <c r="Z953" i="3"/>
  <c r="AA953" i="3"/>
  <c r="AB953" i="3"/>
  <c r="AC953" i="3"/>
  <c r="AD953" i="3"/>
  <c r="AE953" i="3"/>
  <c r="AF953" i="3"/>
  <c r="AG953" i="3"/>
  <c r="AH953" i="3"/>
  <c r="AI953" i="3"/>
  <c r="AJ953" i="3"/>
  <c r="AQ953" i="3"/>
  <c r="AR953" i="3"/>
  <c r="AS953" i="3"/>
  <c r="L954" i="3"/>
  <c r="M954" i="3"/>
  <c r="N954" i="3"/>
  <c r="O954" i="3"/>
  <c r="P954" i="3"/>
  <c r="Q954" i="3"/>
  <c r="R954" i="3"/>
  <c r="S954" i="3"/>
  <c r="T954" i="3"/>
  <c r="U954" i="3"/>
  <c r="V954" i="3"/>
  <c r="W954" i="3"/>
  <c r="X954" i="3"/>
  <c r="Y954" i="3"/>
  <c r="Z954" i="3"/>
  <c r="AA954" i="3"/>
  <c r="AB954" i="3"/>
  <c r="AC954" i="3"/>
  <c r="AD954" i="3"/>
  <c r="AE954" i="3"/>
  <c r="AF954" i="3"/>
  <c r="AG954" i="3"/>
  <c r="AH954" i="3"/>
  <c r="AI954" i="3"/>
  <c r="AJ954" i="3"/>
  <c r="AQ954" i="3"/>
  <c r="AR954" i="3"/>
  <c r="AS954" i="3"/>
  <c r="L955" i="3"/>
  <c r="M955" i="3"/>
  <c r="N955" i="3"/>
  <c r="O955" i="3"/>
  <c r="P955" i="3"/>
  <c r="Q955" i="3"/>
  <c r="R955" i="3"/>
  <c r="S955" i="3"/>
  <c r="T955" i="3"/>
  <c r="U955" i="3"/>
  <c r="V955" i="3"/>
  <c r="W955" i="3"/>
  <c r="X955" i="3"/>
  <c r="Y955" i="3"/>
  <c r="Z955" i="3"/>
  <c r="AA955" i="3"/>
  <c r="AB955" i="3"/>
  <c r="AC955" i="3"/>
  <c r="AD955" i="3"/>
  <c r="AE955" i="3"/>
  <c r="AF955" i="3"/>
  <c r="AG955" i="3"/>
  <c r="AH955" i="3"/>
  <c r="AI955" i="3"/>
  <c r="AJ955" i="3"/>
  <c r="AQ955" i="3"/>
  <c r="AR955" i="3"/>
  <c r="AS955" i="3"/>
  <c r="L956" i="3"/>
  <c r="M956" i="3"/>
  <c r="N956" i="3"/>
  <c r="O956" i="3"/>
  <c r="P956" i="3"/>
  <c r="Q956" i="3"/>
  <c r="R956" i="3"/>
  <c r="S956" i="3"/>
  <c r="T956" i="3"/>
  <c r="U956" i="3"/>
  <c r="V956" i="3"/>
  <c r="W956" i="3"/>
  <c r="X956" i="3"/>
  <c r="Y956" i="3"/>
  <c r="Z956" i="3"/>
  <c r="AA956" i="3"/>
  <c r="AB956" i="3"/>
  <c r="AC956" i="3"/>
  <c r="AD956" i="3"/>
  <c r="AE956" i="3"/>
  <c r="AF956" i="3"/>
  <c r="AG956" i="3"/>
  <c r="AH956" i="3"/>
  <c r="AI956" i="3"/>
  <c r="AJ956" i="3"/>
  <c r="AQ956" i="3"/>
  <c r="AR956" i="3"/>
  <c r="AS956" i="3"/>
  <c r="L957" i="3"/>
  <c r="M957" i="3"/>
  <c r="N957" i="3"/>
  <c r="O957" i="3"/>
  <c r="P957" i="3"/>
  <c r="Q957" i="3"/>
  <c r="R957" i="3"/>
  <c r="S957" i="3"/>
  <c r="T957" i="3"/>
  <c r="U957" i="3"/>
  <c r="V957" i="3"/>
  <c r="W957" i="3"/>
  <c r="X957" i="3"/>
  <c r="Y957" i="3"/>
  <c r="Z957" i="3"/>
  <c r="AA957" i="3"/>
  <c r="AB957" i="3"/>
  <c r="AC957" i="3"/>
  <c r="AD957" i="3"/>
  <c r="AE957" i="3"/>
  <c r="AF957" i="3"/>
  <c r="AG957" i="3"/>
  <c r="AH957" i="3"/>
  <c r="AI957" i="3"/>
  <c r="AJ957" i="3"/>
  <c r="AQ957" i="3"/>
  <c r="AR957" i="3"/>
  <c r="AS957" i="3"/>
  <c r="L958" i="3"/>
  <c r="M958" i="3"/>
  <c r="N958" i="3"/>
  <c r="O958" i="3"/>
  <c r="P958" i="3"/>
  <c r="Q958" i="3"/>
  <c r="R958" i="3"/>
  <c r="S958" i="3"/>
  <c r="T958" i="3"/>
  <c r="U958" i="3"/>
  <c r="V958" i="3"/>
  <c r="W958" i="3"/>
  <c r="X958" i="3"/>
  <c r="Y958" i="3"/>
  <c r="Z958" i="3"/>
  <c r="AA958" i="3"/>
  <c r="AB958" i="3"/>
  <c r="AC958" i="3"/>
  <c r="AD958" i="3"/>
  <c r="AE958" i="3"/>
  <c r="AF958" i="3"/>
  <c r="AG958" i="3"/>
  <c r="AH958" i="3"/>
  <c r="AI958" i="3"/>
  <c r="AJ958" i="3"/>
  <c r="AQ958" i="3"/>
  <c r="AR958" i="3"/>
  <c r="AS958" i="3"/>
  <c r="L959" i="3"/>
  <c r="M959" i="3"/>
  <c r="N959" i="3"/>
  <c r="O959" i="3"/>
  <c r="P959" i="3"/>
  <c r="Q959" i="3"/>
  <c r="R959" i="3"/>
  <c r="S959" i="3"/>
  <c r="T959" i="3"/>
  <c r="U959" i="3"/>
  <c r="V959" i="3"/>
  <c r="W959" i="3"/>
  <c r="X959" i="3"/>
  <c r="Y959" i="3"/>
  <c r="Z959" i="3"/>
  <c r="AA959" i="3"/>
  <c r="AB959" i="3"/>
  <c r="AC959" i="3"/>
  <c r="AD959" i="3"/>
  <c r="AE959" i="3"/>
  <c r="AF959" i="3"/>
  <c r="AG959" i="3"/>
  <c r="AH959" i="3"/>
  <c r="AI959" i="3"/>
  <c r="AJ959" i="3"/>
  <c r="AQ959" i="3"/>
  <c r="AR959" i="3"/>
  <c r="AS959" i="3"/>
  <c r="L960" i="3"/>
  <c r="M960" i="3"/>
  <c r="N960" i="3"/>
  <c r="O960" i="3"/>
  <c r="P960" i="3"/>
  <c r="Q960" i="3"/>
  <c r="R960" i="3"/>
  <c r="S960" i="3"/>
  <c r="T960" i="3"/>
  <c r="U960" i="3"/>
  <c r="V960" i="3"/>
  <c r="W960" i="3"/>
  <c r="X960" i="3"/>
  <c r="Y960" i="3"/>
  <c r="Z960" i="3"/>
  <c r="AA960" i="3"/>
  <c r="AB960" i="3"/>
  <c r="AC960" i="3"/>
  <c r="AD960" i="3"/>
  <c r="AE960" i="3"/>
  <c r="AF960" i="3"/>
  <c r="AG960" i="3"/>
  <c r="AH960" i="3"/>
  <c r="AI960" i="3"/>
  <c r="AJ960" i="3"/>
  <c r="AQ960" i="3"/>
  <c r="AR960" i="3"/>
  <c r="AS960" i="3"/>
  <c r="L961" i="3"/>
  <c r="M961" i="3"/>
  <c r="N961" i="3"/>
  <c r="O961" i="3"/>
  <c r="P961" i="3"/>
  <c r="Q961" i="3"/>
  <c r="R961" i="3"/>
  <c r="S961" i="3"/>
  <c r="T961" i="3"/>
  <c r="U961" i="3"/>
  <c r="V961" i="3"/>
  <c r="W961" i="3"/>
  <c r="X961" i="3"/>
  <c r="Y961" i="3"/>
  <c r="Z961" i="3"/>
  <c r="AA961" i="3"/>
  <c r="AB961" i="3"/>
  <c r="AC961" i="3"/>
  <c r="AD961" i="3"/>
  <c r="AE961" i="3"/>
  <c r="AF961" i="3"/>
  <c r="AG961" i="3"/>
  <c r="AH961" i="3"/>
  <c r="AI961" i="3"/>
  <c r="AJ961" i="3"/>
  <c r="AQ961" i="3"/>
  <c r="AR961" i="3"/>
  <c r="AS961" i="3"/>
  <c r="L962" i="3"/>
  <c r="M962" i="3"/>
  <c r="N962" i="3"/>
  <c r="O962" i="3"/>
  <c r="P962" i="3"/>
  <c r="Q962" i="3"/>
  <c r="R962" i="3"/>
  <c r="S962" i="3"/>
  <c r="T962" i="3"/>
  <c r="U962" i="3"/>
  <c r="V962" i="3"/>
  <c r="W962" i="3"/>
  <c r="X962" i="3"/>
  <c r="Y962" i="3"/>
  <c r="Z962" i="3"/>
  <c r="AA962" i="3"/>
  <c r="AB962" i="3"/>
  <c r="AC962" i="3"/>
  <c r="AD962" i="3"/>
  <c r="AE962" i="3"/>
  <c r="AF962" i="3"/>
  <c r="AG962" i="3"/>
  <c r="AH962" i="3"/>
  <c r="AI962" i="3"/>
  <c r="AJ962" i="3"/>
  <c r="AQ962" i="3"/>
  <c r="AR962" i="3"/>
  <c r="AS962" i="3"/>
  <c r="L963" i="3"/>
  <c r="M963" i="3"/>
  <c r="N963" i="3"/>
  <c r="O963" i="3"/>
  <c r="P963" i="3"/>
  <c r="Q963" i="3"/>
  <c r="R963" i="3"/>
  <c r="S963" i="3"/>
  <c r="T963" i="3"/>
  <c r="U963" i="3"/>
  <c r="V963" i="3"/>
  <c r="W963" i="3"/>
  <c r="X963" i="3"/>
  <c r="Y963" i="3"/>
  <c r="Z963" i="3"/>
  <c r="AA963" i="3"/>
  <c r="AB963" i="3"/>
  <c r="AC963" i="3"/>
  <c r="AD963" i="3"/>
  <c r="AE963" i="3"/>
  <c r="AF963" i="3"/>
  <c r="AG963" i="3"/>
  <c r="AH963" i="3"/>
  <c r="AI963" i="3"/>
  <c r="AJ963" i="3"/>
  <c r="AQ963" i="3"/>
  <c r="AR963" i="3"/>
  <c r="AS963" i="3"/>
  <c r="L964" i="3"/>
  <c r="M964" i="3"/>
  <c r="N964" i="3"/>
  <c r="O964" i="3"/>
  <c r="P964" i="3"/>
  <c r="Q964" i="3"/>
  <c r="R964" i="3"/>
  <c r="S964" i="3"/>
  <c r="T964" i="3"/>
  <c r="U964" i="3"/>
  <c r="V964" i="3"/>
  <c r="W964" i="3"/>
  <c r="X964" i="3"/>
  <c r="Y964" i="3"/>
  <c r="Z964" i="3"/>
  <c r="AA964" i="3"/>
  <c r="AB964" i="3"/>
  <c r="AC964" i="3"/>
  <c r="AD964" i="3"/>
  <c r="AE964" i="3"/>
  <c r="AF964" i="3"/>
  <c r="AG964" i="3"/>
  <c r="AH964" i="3"/>
  <c r="AI964" i="3"/>
  <c r="AJ964" i="3"/>
  <c r="AQ964" i="3"/>
  <c r="AR964" i="3"/>
  <c r="AS964" i="3"/>
  <c r="L965" i="3"/>
  <c r="M965" i="3"/>
  <c r="N965" i="3"/>
  <c r="O965" i="3"/>
  <c r="P965" i="3"/>
  <c r="Q965" i="3"/>
  <c r="R965" i="3"/>
  <c r="S965" i="3"/>
  <c r="T965" i="3"/>
  <c r="U965" i="3"/>
  <c r="V965" i="3"/>
  <c r="W965" i="3"/>
  <c r="X965" i="3"/>
  <c r="Y965" i="3"/>
  <c r="Z965" i="3"/>
  <c r="AA965" i="3"/>
  <c r="AB965" i="3"/>
  <c r="AC965" i="3"/>
  <c r="AD965" i="3"/>
  <c r="AE965" i="3"/>
  <c r="AF965" i="3"/>
  <c r="AG965" i="3"/>
  <c r="AH965" i="3"/>
  <c r="AI965" i="3"/>
  <c r="AJ965" i="3"/>
  <c r="AQ965" i="3"/>
  <c r="AR965" i="3"/>
  <c r="AS965" i="3"/>
  <c r="L966" i="3"/>
  <c r="M966" i="3"/>
  <c r="N966" i="3"/>
  <c r="O966" i="3"/>
  <c r="P966" i="3"/>
  <c r="Q966" i="3"/>
  <c r="R966" i="3"/>
  <c r="S966" i="3"/>
  <c r="T966" i="3"/>
  <c r="U966" i="3"/>
  <c r="V966" i="3"/>
  <c r="W966" i="3"/>
  <c r="X966" i="3"/>
  <c r="Y966" i="3"/>
  <c r="Z966" i="3"/>
  <c r="AA966" i="3"/>
  <c r="AB966" i="3"/>
  <c r="AC966" i="3"/>
  <c r="AD966" i="3"/>
  <c r="AE966" i="3"/>
  <c r="AF966" i="3"/>
  <c r="AG966" i="3"/>
  <c r="AH966" i="3"/>
  <c r="AI966" i="3"/>
  <c r="AJ966" i="3"/>
  <c r="AQ966" i="3"/>
  <c r="AR966" i="3"/>
  <c r="AS966" i="3"/>
  <c r="L967" i="3"/>
  <c r="M967" i="3"/>
  <c r="N967" i="3"/>
  <c r="O967" i="3"/>
  <c r="P967" i="3"/>
  <c r="Q967" i="3"/>
  <c r="R967" i="3"/>
  <c r="S967" i="3"/>
  <c r="T967" i="3"/>
  <c r="U967" i="3"/>
  <c r="V967" i="3"/>
  <c r="W967" i="3"/>
  <c r="X967" i="3"/>
  <c r="Y967" i="3"/>
  <c r="Z967" i="3"/>
  <c r="AA967" i="3"/>
  <c r="AB967" i="3"/>
  <c r="AC967" i="3"/>
  <c r="AD967" i="3"/>
  <c r="AE967" i="3"/>
  <c r="AF967" i="3"/>
  <c r="AG967" i="3"/>
  <c r="AH967" i="3"/>
  <c r="AI967" i="3"/>
  <c r="AJ967" i="3"/>
  <c r="AQ967" i="3"/>
  <c r="AR967" i="3"/>
  <c r="AS967" i="3"/>
  <c r="L968" i="3"/>
  <c r="M968" i="3"/>
  <c r="N968" i="3"/>
  <c r="O968" i="3"/>
  <c r="P968" i="3"/>
  <c r="Q968" i="3"/>
  <c r="R968" i="3"/>
  <c r="S968" i="3"/>
  <c r="T968" i="3"/>
  <c r="U968" i="3"/>
  <c r="V968" i="3"/>
  <c r="W968" i="3"/>
  <c r="X968" i="3"/>
  <c r="Y968" i="3"/>
  <c r="Z968" i="3"/>
  <c r="AA968" i="3"/>
  <c r="AB968" i="3"/>
  <c r="AC968" i="3"/>
  <c r="AD968" i="3"/>
  <c r="AE968" i="3"/>
  <c r="AF968" i="3"/>
  <c r="AG968" i="3"/>
  <c r="AH968" i="3"/>
  <c r="AI968" i="3"/>
  <c r="AJ968" i="3"/>
  <c r="AQ968" i="3"/>
  <c r="AR968" i="3"/>
  <c r="AS968" i="3"/>
  <c r="L969" i="3"/>
  <c r="M969" i="3"/>
  <c r="N969" i="3"/>
  <c r="O969" i="3"/>
  <c r="P969" i="3"/>
  <c r="Q969" i="3"/>
  <c r="R969" i="3"/>
  <c r="S969" i="3"/>
  <c r="T969" i="3"/>
  <c r="U969" i="3"/>
  <c r="V969" i="3"/>
  <c r="W969" i="3"/>
  <c r="X969" i="3"/>
  <c r="Y969" i="3"/>
  <c r="Z969" i="3"/>
  <c r="AA969" i="3"/>
  <c r="AB969" i="3"/>
  <c r="AC969" i="3"/>
  <c r="AD969" i="3"/>
  <c r="AE969" i="3"/>
  <c r="AF969" i="3"/>
  <c r="AG969" i="3"/>
  <c r="AH969" i="3"/>
  <c r="AI969" i="3"/>
  <c r="AJ969" i="3"/>
  <c r="AQ969" i="3"/>
  <c r="AR969" i="3"/>
  <c r="AS969" i="3"/>
  <c r="L970" i="3"/>
  <c r="M970" i="3"/>
  <c r="N970" i="3"/>
  <c r="O970" i="3"/>
  <c r="P970" i="3"/>
  <c r="Q970" i="3"/>
  <c r="R970" i="3"/>
  <c r="S970" i="3"/>
  <c r="T970" i="3"/>
  <c r="U970" i="3"/>
  <c r="V970" i="3"/>
  <c r="W970" i="3"/>
  <c r="X970" i="3"/>
  <c r="Y970" i="3"/>
  <c r="Z970" i="3"/>
  <c r="AA970" i="3"/>
  <c r="AB970" i="3"/>
  <c r="AC970" i="3"/>
  <c r="AD970" i="3"/>
  <c r="AE970" i="3"/>
  <c r="AF970" i="3"/>
  <c r="AG970" i="3"/>
  <c r="AH970" i="3"/>
  <c r="AI970" i="3"/>
  <c r="AJ970" i="3"/>
  <c r="AQ970" i="3"/>
  <c r="AR970" i="3"/>
  <c r="AS970" i="3"/>
  <c r="L971" i="3"/>
  <c r="M971" i="3"/>
  <c r="N971" i="3"/>
  <c r="O971" i="3"/>
  <c r="P971" i="3"/>
  <c r="Q971" i="3"/>
  <c r="R971" i="3"/>
  <c r="S971" i="3"/>
  <c r="T971" i="3"/>
  <c r="U971" i="3"/>
  <c r="V971" i="3"/>
  <c r="W971" i="3"/>
  <c r="X971" i="3"/>
  <c r="Y971" i="3"/>
  <c r="Z971" i="3"/>
  <c r="AA971" i="3"/>
  <c r="AB971" i="3"/>
  <c r="AC971" i="3"/>
  <c r="AD971" i="3"/>
  <c r="AE971" i="3"/>
  <c r="AF971" i="3"/>
  <c r="AG971" i="3"/>
  <c r="AH971" i="3"/>
  <c r="AI971" i="3"/>
  <c r="AJ971" i="3"/>
  <c r="AQ971" i="3"/>
  <c r="AR971" i="3"/>
  <c r="AS971" i="3"/>
  <c r="L972" i="3"/>
  <c r="M972" i="3"/>
  <c r="N972" i="3"/>
  <c r="O972" i="3"/>
  <c r="P972" i="3"/>
  <c r="Q972" i="3"/>
  <c r="R972" i="3"/>
  <c r="S972" i="3"/>
  <c r="T972" i="3"/>
  <c r="U972" i="3"/>
  <c r="V972" i="3"/>
  <c r="W972" i="3"/>
  <c r="X972" i="3"/>
  <c r="Y972" i="3"/>
  <c r="Z972" i="3"/>
  <c r="AA972" i="3"/>
  <c r="AB972" i="3"/>
  <c r="AC972" i="3"/>
  <c r="AD972" i="3"/>
  <c r="AE972" i="3"/>
  <c r="AF972" i="3"/>
  <c r="AG972" i="3"/>
  <c r="AH972" i="3"/>
  <c r="AI972" i="3"/>
  <c r="AJ972" i="3"/>
  <c r="AQ972" i="3"/>
  <c r="AR972" i="3"/>
  <c r="AS972" i="3"/>
  <c r="L973" i="3"/>
  <c r="M973" i="3"/>
  <c r="N973" i="3"/>
  <c r="O973" i="3"/>
  <c r="P973" i="3"/>
  <c r="Q973" i="3"/>
  <c r="R973" i="3"/>
  <c r="S973" i="3"/>
  <c r="T973" i="3"/>
  <c r="U973" i="3"/>
  <c r="V973" i="3"/>
  <c r="W973" i="3"/>
  <c r="X973" i="3"/>
  <c r="Y973" i="3"/>
  <c r="Z973" i="3"/>
  <c r="AA973" i="3"/>
  <c r="AB973" i="3"/>
  <c r="AC973" i="3"/>
  <c r="AD973" i="3"/>
  <c r="AE973" i="3"/>
  <c r="AF973" i="3"/>
  <c r="AG973" i="3"/>
  <c r="AH973" i="3"/>
  <c r="AI973" i="3"/>
  <c r="AJ973" i="3"/>
  <c r="AQ973" i="3"/>
  <c r="AR973" i="3"/>
  <c r="AS973" i="3"/>
  <c r="L974" i="3"/>
  <c r="M974" i="3"/>
  <c r="N974" i="3"/>
  <c r="O974" i="3"/>
  <c r="P974" i="3"/>
  <c r="Q974" i="3"/>
  <c r="R974" i="3"/>
  <c r="S974" i="3"/>
  <c r="T974" i="3"/>
  <c r="U974" i="3"/>
  <c r="V974" i="3"/>
  <c r="W974" i="3"/>
  <c r="X974" i="3"/>
  <c r="Y974" i="3"/>
  <c r="Z974" i="3"/>
  <c r="AA974" i="3"/>
  <c r="AB974" i="3"/>
  <c r="AC974" i="3"/>
  <c r="AD974" i="3"/>
  <c r="AE974" i="3"/>
  <c r="AF974" i="3"/>
  <c r="AG974" i="3"/>
  <c r="AH974" i="3"/>
  <c r="AI974" i="3"/>
  <c r="AJ974" i="3"/>
  <c r="AQ974" i="3"/>
  <c r="AR974" i="3"/>
  <c r="AS974" i="3"/>
  <c r="L975" i="3"/>
  <c r="M975" i="3"/>
  <c r="N975" i="3"/>
  <c r="O975" i="3"/>
  <c r="P975" i="3"/>
  <c r="Q975" i="3"/>
  <c r="R975" i="3"/>
  <c r="S975" i="3"/>
  <c r="T975" i="3"/>
  <c r="U975" i="3"/>
  <c r="V975" i="3"/>
  <c r="W975" i="3"/>
  <c r="X975" i="3"/>
  <c r="Y975" i="3"/>
  <c r="Z975" i="3"/>
  <c r="AA975" i="3"/>
  <c r="AB975" i="3"/>
  <c r="AC975" i="3"/>
  <c r="AD975" i="3"/>
  <c r="AE975" i="3"/>
  <c r="AF975" i="3"/>
  <c r="AG975" i="3"/>
  <c r="AH975" i="3"/>
  <c r="AI975" i="3"/>
  <c r="AJ975" i="3"/>
  <c r="AQ975" i="3"/>
  <c r="AR975" i="3"/>
  <c r="AS975" i="3"/>
  <c r="L976" i="3"/>
  <c r="M976" i="3"/>
  <c r="N976" i="3"/>
  <c r="O976" i="3"/>
  <c r="P976" i="3"/>
  <c r="Q976" i="3"/>
  <c r="R976" i="3"/>
  <c r="S976" i="3"/>
  <c r="T976" i="3"/>
  <c r="U976" i="3"/>
  <c r="V976" i="3"/>
  <c r="W976" i="3"/>
  <c r="X976" i="3"/>
  <c r="Y976" i="3"/>
  <c r="Z976" i="3"/>
  <c r="AA976" i="3"/>
  <c r="AB976" i="3"/>
  <c r="AC976" i="3"/>
  <c r="AD976" i="3"/>
  <c r="AE976" i="3"/>
  <c r="AF976" i="3"/>
  <c r="AG976" i="3"/>
  <c r="AH976" i="3"/>
  <c r="AI976" i="3"/>
  <c r="AJ976" i="3"/>
  <c r="AQ976" i="3"/>
  <c r="AR976" i="3"/>
  <c r="AS976" i="3"/>
  <c r="L977" i="3"/>
  <c r="M977" i="3"/>
  <c r="N977" i="3"/>
  <c r="O977" i="3"/>
  <c r="P977" i="3"/>
  <c r="Q977" i="3"/>
  <c r="R977" i="3"/>
  <c r="S977" i="3"/>
  <c r="T977" i="3"/>
  <c r="U977" i="3"/>
  <c r="V977" i="3"/>
  <c r="W977" i="3"/>
  <c r="X977" i="3"/>
  <c r="Y977" i="3"/>
  <c r="Z977" i="3"/>
  <c r="AA977" i="3"/>
  <c r="AB977" i="3"/>
  <c r="AC977" i="3"/>
  <c r="AD977" i="3"/>
  <c r="AE977" i="3"/>
  <c r="AF977" i="3"/>
  <c r="AG977" i="3"/>
  <c r="AH977" i="3"/>
  <c r="AI977" i="3"/>
  <c r="AJ977" i="3"/>
  <c r="AQ977" i="3"/>
  <c r="AR977" i="3"/>
  <c r="AS977" i="3"/>
  <c r="L978" i="3"/>
  <c r="M978" i="3"/>
  <c r="N978" i="3"/>
  <c r="O978" i="3"/>
  <c r="P978" i="3"/>
  <c r="Q978" i="3"/>
  <c r="R978" i="3"/>
  <c r="S978" i="3"/>
  <c r="T978" i="3"/>
  <c r="U978" i="3"/>
  <c r="V978" i="3"/>
  <c r="W978" i="3"/>
  <c r="X978" i="3"/>
  <c r="Y978" i="3"/>
  <c r="Z978" i="3"/>
  <c r="AA978" i="3"/>
  <c r="AB978" i="3"/>
  <c r="AC978" i="3"/>
  <c r="AD978" i="3"/>
  <c r="AE978" i="3"/>
  <c r="AF978" i="3"/>
  <c r="AG978" i="3"/>
  <c r="AH978" i="3"/>
  <c r="AI978" i="3"/>
  <c r="AJ978" i="3"/>
  <c r="AQ978" i="3"/>
  <c r="AR978" i="3"/>
  <c r="AS978" i="3"/>
  <c r="L979" i="3"/>
  <c r="M979" i="3"/>
  <c r="N979" i="3"/>
  <c r="O979" i="3"/>
  <c r="P979" i="3"/>
  <c r="Q979" i="3"/>
  <c r="R979" i="3"/>
  <c r="S979" i="3"/>
  <c r="T979" i="3"/>
  <c r="U979" i="3"/>
  <c r="V979" i="3"/>
  <c r="W979" i="3"/>
  <c r="X979" i="3"/>
  <c r="Y979" i="3"/>
  <c r="Z979" i="3"/>
  <c r="AA979" i="3"/>
  <c r="AB979" i="3"/>
  <c r="AC979" i="3"/>
  <c r="AD979" i="3"/>
  <c r="AE979" i="3"/>
  <c r="AF979" i="3"/>
  <c r="AG979" i="3"/>
  <c r="AH979" i="3"/>
  <c r="AI979" i="3"/>
  <c r="AJ979" i="3"/>
  <c r="AQ979" i="3"/>
  <c r="AR979" i="3"/>
  <c r="AS979" i="3"/>
  <c r="L980" i="3"/>
  <c r="M980" i="3"/>
  <c r="N980" i="3"/>
  <c r="O980" i="3"/>
  <c r="P980" i="3"/>
  <c r="Q980" i="3"/>
  <c r="R980" i="3"/>
  <c r="S980" i="3"/>
  <c r="T980" i="3"/>
  <c r="U980" i="3"/>
  <c r="V980" i="3"/>
  <c r="W980" i="3"/>
  <c r="X980" i="3"/>
  <c r="Y980" i="3"/>
  <c r="Z980" i="3"/>
  <c r="AA980" i="3"/>
  <c r="AB980" i="3"/>
  <c r="AC980" i="3"/>
  <c r="AD980" i="3"/>
  <c r="AE980" i="3"/>
  <c r="AF980" i="3"/>
  <c r="AG980" i="3"/>
  <c r="AH980" i="3"/>
  <c r="AI980" i="3"/>
  <c r="AJ980" i="3"/>
  <c r="AQ980" i="3"/>
  <c r="AR980" i="3"/>
  <c r="AS980" i="3"/>
  <c r="L981" i="3"/>
  <c r="M981" i="3"/>
  <c r="N981" i="3"/>
  <c r="O981" i="3"/>
  <c r="P981" i="3"/>
  <c r="Q981" i="3"/>
  <c r="R981" i="3"/>
  <c r="S981" i="3"/>
  <c r="T981" i="3"/>
  <c r="U981" i="3"/>
  <c r="V981" i="3"/>
  <c r="W981" i="3"/>
  <c r="X981" i="3"/>
  <c r="Y981" i="3"/>
  <c r="Z981" i="3"/>
  <c r="AA981" i="3"/>
  <c r="AB981" i="3"/>
  <c r="AC981" i="3"/>
  <c r="AD981" i="3"/>
  <c r="AE981" i="3"/>
  <c r="AF981" i="3"/>
  <c r="AG981" i="3"/>
  <c r="AH981" i="3"/>
  <c r="AI981" i="3"/>
  <c r="AJ981" i="3"/>
  <c r="AQ981" i="3"/>
  <c r="AR981" i="3"/>
  <c r="AS981" i="3"/>
  <c r="L982" i="3"/>
  <c r="M982" i="3"/>
  <c r="N982" i="3"/>
  <c r="O982" i="3"/>
  <c r="P982" i="3"/>
  <c r="Q982" i="3"/>
  <c r="R982" i="3"/>
  <c r="S982" i="3"/>
  <c r="T982" i="3"/>
  <c r="U982" i="3"/>
  <c r="V982" i="3"/>
  <c r="W982" i="3"/>
  <c r="X982" i="3"/>
  <c r="Y982" i="3"/>
  <c r="Z982" i="3"/>
  <c r="AA982" i="3"/>
  <c r="AB982" i="3"/>
  <c r="AC982" i="3"/>
  <c r="AD982" i="3"/>
  <c r="AE982" i="3"/>
  <c r="AF982" i="3"/>
  <c r="AG982" i="3"/>
  <c r="AH982" i="3"/>
  <c r="AI982" i="3"/>
  <c r="AJ982" i="3"/>
  <c r="AQ982" i="3"/>
  <c r="AR982" i="3"/>
  <c r="AS982" i="3"/>
  <c r="L983" i="3"/>
  <c r="M983" i="3"/>
  <c r="N983" i="3"/>
  <c r="O983" i="3"/>
  <c r="P983" i="3"/>
  <c r="Q983" i="3"/>
  <c r="R983" i="3"/>
  <c r="S983" i="3"/>
  <c r="T983" i="3"/>
  <c r="U983" i="3"/>
  <c r="V983" i="3"/>
  <c r="W983" i="3"/>
  <c r="X983" i="3"/>
  <c r="Y983" i="3"/>
  <c r="Z983" i="3"/>
  <c r="AA983" i="3"/>
  <c r="AB983" i="3"/>
  <c r="AC983" i="3"/>
  <c r="AD983" i="3"/>
  <c r="AE983" i="3"/>
  <c r="AF983" i="3"/>
  <c r="AG983" i="3"/>
  <c r="AH983" i="3"/>
  <c r="AI983" i="3"/>
  <c r="AJ983" i="3"/>
  <c r="AQ983" i="3"/>
  <c r="AR983" i="3"/>
  <c r="AS983" i="3"/>
  <c r="L984" i="3"/>
  <c r="M984" i="3"/>
  <c r="N984" i="3"/>
  <c r="O984" i="3"/>
  <c r="P984" i="3"/>
  <c r="Q984" i="3"/>
  <c r="R984" i="3"/>
  <c r="S984" i="3"/>
  <c r="T984" i="3"/>
  <c r="U984" i="3"/>
  <c r="V984" i="3"/>
  <c r="W984" i="3"/>
  <c r="X984" i="3"/>
  <c r="Y984" i="3"/>
  <c r="Z984" i="3"/>
  <c r="AA984" i="3"/>
  <c r="AB984" i="3"/>
  <c r="AC984" i="3"/>
  <c r="AD984" i="3"/>
  <c r="AE984" i="3"/>
  <c r="AF984" i="3"/>
  <c r="AG984" i="3"/>
  <c r="AH984" i="3"/>
  <c r="AI984" i="3"/>
  <c r="AJ984" i="3"/>
  <c r="AQ984" i="3"/>
  <c r="AR984" i="3"/>
  <c r="AS984" i="3"/>
  <c r="L985" i="3"/>
  <c r="M985" i="3"/>
  <c r="N985" i="3"/>
  <c r="O985" i="3"/>
  <c r="P985" i="3"/>
  <c r="Q985" i="3"/>
  <c r="R985" i="3"/>
  <c r="S985" i="3"/>
  <c r="T985" i="3"/>
  <c r="U985" i="3"/>
  <c r="V985" i="3"/>
  <c r="W985" i="3"/>
  <c r="X985" i="3"/>
  <c r="Y985" i="3"/>
  <c r="Z985" i="3"/>
  <c r="AA985" i="3"/>
  <c r="AB985" i="3"/>
  <c r="AC985" i="3"/>
  <c r="AD985" i="3"/>
  <c r="AE985" i="3"/>
  <c r="AF985" i="3"/>
  <c r="AG985" i="3"/>
  <c r="AH985" i="3"/>
  <c r="AI985" i="3"/>
  <c r="AJ985" i="3"/>
  <c r="AQ985" i="3"/>
  <c r="AR985" i="3"/>
  <c r="AS985" i="3"/>
  <c r="L986" i="3"/>
  <c r="M986" i="3"/>
  <c r="N986" i="3"/>
  <c r="O986" i="3"/>
  <c r="P986" i="3"/>
  <c r="Q986" i="3"/>
  <c r="R986" i="3"/>
  <c r="S986" i="3"/>
  <c r="T986" i="3"/>
  <c r="U986" i="3"/>
  <c r="V986" i="3"/>
  <c r="W986" i="3"/>
  <c r="X986" i="3"/>
  <c r="Y986" i="3"/>
  <c r="Z986" i="3"/>
  <c r="AA986" i="3"/>
  <c r="AB986" i="3"/>
  <c r="AC986" i="3"/>
  <c r="AD986" i="3"/>
  <c r="AE986" i="3"/>
  <c r="AF986" i="3"/>
  <c r="AG986" i="3"/>
  <c r="AH986" i="3"/>
  <c r="AI986" i="3"/>
  <c r="AJ986" i="3"/>
  <c r="AQ986" i="3"/>
  <c r="AR986" i="3"/>
  <c r="AS986" i="3"/>
  <c r="L987" i="3"/>
  <c r="M987" i="3"/>
  <c r="N987" i="3"/>
  <c r="O987" i="3"/>
  <c r="P987" i="3"/>
  <c r="Q987" i="3"/>
  <c r="R987" i="3"/>
  <c r="S987" i="3"/>
  <c r="T987" i="3"/>
  <c r="U987" i="3"/>
  <c r="V987" i="3"/>
  <c r="W987" i="3"/>
  <c r="X987" i="3"/>
  <c r="Y987" i="3"/>
  <c r="Z987" i="3"/>
  <c r="AA987" i="3"/>
  <c r="AB987" i="3"/>
  <c r="AC987" i="3"/>
  <c r="AD987" i="3"/>
  <c r="AE987" i="3"/>
  <c r="AF987" i="3"/>
  <c r="AG987" i="3"/>
  <c r="AH987" i="3"/>
  <c r="AI987" i="3"/>
  <c r="AJ987" i="3"/>
  <c r="AQ987" i="3"/>
  <c r="AR987" i="3"/>
  <c r="AS987" i="3"/>
  <c r="L988" i="3"/>
  <c r="M988" i="3"/>
  <c r="N988" i="3"/>
  <c r="O988" i="3"/>
  <c r="P988" i="3"/>
  <c r="Q988" i="3"/>
  <c r="R988" i="3"/>
  <c r="S988" i="3"/>
  <c r="T988" i="3"/>
  <c r="U988" i="3"/>
  <c r="V988" i="3"/>
  <c r="W988" i="3"/>
  <c r="X988" i="3"/>
  <c r="Y988" i="3"/>
  <c r="Z988" i="3"/>
  <c r="AA988" i="3"/>
  <c r="AB988" i="3"/>
  <c r="AC988" i="3"/>
  <c r="AD988" i="3"/>
  <c r="AE988" i="3"/>
  <c r="AF988" i="3"/>
  <c r="AG988" i="3"/>
  <c r="AH988" i="3"/>
  <c r="AI988" i="3"/>
  <c r="AJ988" i="3"/>
  <c r="AQ988" i="3"/>
  <c r="AR988" i="3"/>
  <c r="AS988" i="3"/>
  <c r="L989" i="3"/>
  <c r="M989" i="3"/>
  <c r="N989" i="3"/>
  <c r="O989" i="3"/>
  <c r="P989" i="3"/>
  <c r="Q989" i="3"/>
  <c r="R989" i="3"/>
  <c r="S989" i="3"/>
  <c r="T989" i="3"/>
  <c r="U989" i="3"/>
  <c r="V989" i="3"/>
  <c r="W989" i="3"/>
  <c r="X989" i="3"/>
  <c r="Y989" i="3"/>
  <c r="Z989" i="3"/>
  <c r="AA989" i="3"/>
  <c r="AB989" i="3"/>
  <c r="AC989" i="3"/>
  <c r="AD989" i="3"/>
  <c r="AE989" i="3"/>
  <c r="AF989" i="3"/>
  <c r="AG989" i="3"/>
  <c r="AH989" i="3"/>
  <c r="AI989" i="3"/>
  <c r="AJ989" i="3"/>
  <c r="AQ989" i="3"/>
  <c r="AR989" i="3"/>
  <c r="AS989" i="3"/>
  <c r="L990" i="3"/>
  <c r="M990" i="3"/>
  <c r="N990" i="3"/>
  <c r="O990" i="3"/>
  <c r="P990" i="3"/>
  <c r="Q990" i="3"/>
  <c r="R990" i="3"/>
  <c r="S990" i="3"/>
  <c r="T990" i="3"/>
  <c r="U990" i="3"/>
  <c r="V990" i="3"/>
  <c r="W990" i="3"/>
  <c r="X990" i="3"/>
  <c r="Y990" i="3"/>
  <c r="Z990" i="3"/>
  <c r="AA990" i="3"/>
  <c r="AB990" i="3"/>
  <c r="AC990" i="3"/>
  <c r="AD990" i="3"/>
  <c r="AE990" i="3"/>
  <c r="AF990" i="3"/>
  <c r="AG990" i="3"/>
  <c r="AH990" i="3"/>
  <c r="AI990" i="3"/>
  <c r="AJ990" i="3"/>
  <c r="AQ990" i="3"/>
  <c r="AR990" i="3"/>
  <c r="AS990" i="3"/>
  <c r="L991" i="3"/>
  <c r="M991" i="3"/>
  <c r="N991" i="3"/>
  <c r="O991" i="3"/>
  <c r="P991" i="3"/>
  <c r="Q991" i="3"/>
  <c r="R991" i="3"/>
  <c r="S991" i="3"/>
  <c r="T991" i="3"/>
  <c r="U991" i="3"/>
  <c r="V991" i="3"/>
  <c r="W991" i="3"/>
  <c r="X991" i="3"/>
  <c r="Y991" i="3"/>
  <c r="Z991" i="3"/>
  <c r="AA991" i="3"/>
  <c r="AB991" i="3"/>
  <c r="AC991" i="3"/>
  <c r="AD991" i="3"/>
  <c r="AE991" i="3"/>
  <c r="AF991" i="3"/>
  <c r="AG991" i="3"/>
  <c r="AH991" i="3"/>
  <c r="AI991" i="3"/>
  <c r="AJ991" i="3"/>
  <c r="AQ991" i="3"/>
  <c r="AR991" i="3"/>
  <c r="AS991" i="3"/>
  <c r="L992" i="3"/>
  <c r="M992" i="3"/>
  <c r="N992" i="3"/>
  <c r="O992" i="3"/>
  <c r="P992" i="3"/>
  <c r="Q992" i="3"/>
  <c r="R992" i="3"/>
  <c r="S992" i="3"/>
  <c r="T992" i="3"/>
  <c r="U992" i="3"/>
  <c r="V992" i="3"/>
  <c r="W992" i="3"/>
  <c r="X992" i="3"/>
  <c r="Y992" i="3"/>
  <c r="Z992" i="3"/>
  <c r="AA992" i="3"/>
  <c r="AB992" i="3"/>
  <c r="AC992" i="3"/>
  <c r="AD992" i="3"/>
  <c r="AE992" i="3"/>
  <c r="AF992" i="3"/>
  <c r="AG992" i="3"/>
  <c r="AH992" i="3"/>
  <c r="AI992" i="3"/>
  <c r="AJ992" i="3"/>
  <c r="AQ992" i="3"/>
  <c r="AR992" i="3"/>
  <c r="AS992" i="3"/>
  <c r="L993" i="3"/>
  <c r="M993" i="3"/>
  <c r="N993" i="3"/>
  <c r="O993" i="3"/>
  <c r="P993" i="3"/>
  <c r="Q993" i="3"/>
  <c r="R993" i="3"/>
  <c r="S993" i="3"/>
  <c r="T993" i="3"/>
  <c r="U993" i="3"/>
  <c r="V993" i="3"/>
  <c r="W993" i="3"/>
  <c r="X993" i="3"/>
  <c r="Y993" i="3"/>
  <c r="Z993" i="3"/>
  <c r="AA993" i="3"/>
  <c r="AB993" i="3"/>
  <c r="AC993" i="3"/>
  <c r="AD993" i="3"/>
  <c r="AE993" i="3"/>
  <c r="AF993" i="3"/>
  <c r="AG993" i="3"/>
  <c r="AH993" i="3"/>
  <c r="AI993" i="3"/>
  <c r="AJ993" i="3"/>
  <c r="AQ993" i="3"/>
  <c r="AR993" i="3"/>
  <c r="AS993" i="3"/>
  <c r="L994" i="3"/>
  <c r="M994" i="3"/>
  <c r="N994" i="3"/>
  <c r="O994" i="3"/>
  <c r="P994" i="3"/>
  <c r="Q994" i="3"/>
  <c r="R994" i="3"/>
  <c r="S994" i="3"/>
  <c r="T994" i="3"/>
  <c r="U994" i="3"/>
  <c r="V994" i="3"/>
  <c r="W994" i="3"/>
  <c r="X994" i="3"/>
  <c r="Y994" i="3"/>
  <c r="Z994" i="3"/>
  <c r="AA994" i="3"/>
  <c r="AB994" i="3"/>
  <c r="AC994" i="3"/>
  <c r="AD994" i="3"/>
  <c r="AE994" i="3"/>
  <c r="AF994" i="3"/>
  <c r="AG994" i="3"/>
  <c r="AH994" i="3"/>
  <c r="AI994" i="3"/>
  <c r="AJ994" i="3"/>
  <c r="AQ994" i="3"/>
  <c r="AR994" i="3"/>
  <c r="AS994" i="3"/>
  <c r="L995" i="3"/>
  <c r="M995" i="3"/>
  <c r="N995" i="3"/>
  <c r="O995" i="3"/>
  <c r="P995" i="3"/>
  <c r="Q995" i="3"/>
  <c r="R995" i="3"/>
  <c r="S995" i="3"/>
  <c r="T995" i="3"/>
  <c r="U995" i="3"/>
  <c r="V995" i="3"/>
  <c r="W995" i="3"/>
  <c r="X995" i="3"/>
  <c r="Y995" i="3"/>
  <c r="Z995" i="3"/>
  <c r="AA995" i="3"/>
  <c r="AB995" i="3"/>
  <c r="AC995" i="3"/>
  <c r="AD995" i="3"/>
  <c r="AE995" i="3"/>
  <c r="AF995" i="3"/>
  <c r="AG995" i="3"/>
  <c r="AH995" i="3"/>
  <c r="AI995" i="3"/>
  <c r="AJ995" i="3"/>
  <c r="AQ995" i="3"/>
  <c r="AR995" i="3"/>
  <c r="AS995" i="3"/>
  <c r="L996" i="3"/>
  <c r="M996" i="3"/>
  <c r="N996" i="3"/>
  <c r="O996" i="3"/>
  <c r="P996" i="3"/>
  <c r="Q996" i="3"/>
  <c r="R996" i="3"/>
  <c r="S996" i="3"/>
  <c r="T996" i="3"/>
  <c r="U996" i="3"/>
  <c r="V996" i="3"/>
  <c r="W996" i="3"/>
  <c r="X996" i="3"/>
  <c r="Y996" i="3"/>
  <c r="Z996" i="3"/>
  <c r="AA996" i="3"/>
  <c r="AB996" i="3"/>
  <c r="AC996" i="3"/>
  <c r="AD996" i="3"/>
  <c r="AE996" i="3"/>
  <c r="AF996" i="3"/>
  <c r="AG996" i="3"/>
  <c r="AH996" i="3"/>
  <c r="AI996" i="3"/>
  <c r="AJ996" i="3"/>
  <c r="AQ996" i="3"/>
  <c r="AR996" i="3"/>
  <c r="AS996" i="3"/>
  <c r="L997" i="3"/>
  <c r="M997" i="3"/>
  <c r="N997" i="3"/>
  <c r="O997" i="3"/>
  <c r="P997" i="3"/>
  <c r="Q997" i="3"/>
  <c r="R997" i="3"/>
  <c r="S997" i="3"/>
  <c r="T997" i="3"/>
  <c r="U997" i="3"/>
  <c r="V997" i="3"/>
  <c r="W997" i="3"/>
  <c r="X997" i="3"/>
  <c r="Y997" i="3"/>
  <c r="Z997" i="3"/>
  <c r="AA997" i="3"/>
  <c r="AB997" i="3"/>
  <c r="AC997" i="3"/>
  <c r="AD997" i="3"/>
  <c r="AE997" i="3"/>
  <c r="AF997" i="3"/>
  <c r="AG997" i="3"/>
  <c r="AH997" i="3"/>
  <c r="AI997" i="3"/>
  <c r="AJ997" i="3"/>
  <c r="AQ997" i="3"/>
  <c r="AR997" i="3"/>
  <c r="AS997" i="3"/>
  <c r="L998" i="3"/>
  <c r="M998" i="3"/>
  <c r="N998" i="3"/>
  <c r="O998" i="3"/>
  <c r="P998" i="3"/>
  <c r="Q998" i="3"/>
  <c r="R998" i="3"/>
  <c r="S998" i="3"/>
  <c r="T998" i="3"/>
  <c r="U998" i="3"/>
  <c r="V998" i="3"/>
  <c r="W998" i="3"/>
  <c r="X998" i="3"/>
  <c r="Y998" i="3"/>
  <c r="Z998" i="3"/>
  <c r="AA998" i="3"/>
  <c r="AB998" i="3"/>
  <c r="AC998" i="3"/>
  <c r="AD998" i="3"/>
  <c r="AE998" i="3"/>
  <c r="AF998" i="3"/>
  <c r="AG998" i="3"/>
  <c r="AH998" i="3"/>
  <c r="AI998" i="3"/>
  <c r="AJ998" i="3"/>
  <c r="AQ998" i="3"/>
  <c r="AR998" i="3"/>
  <c r="AS998" i="3"/>
  <c r="L999" i="3"/>
  <c r="M999" i="3"/>
  <c r="N999" i="3"/>
  <c r="O999" i="3"/>
  <c r="P999" i="3"/>
  <c r="Q999" i="3"/>
  <c r="R999" i="3"/>
  <c r="S999" i="3"/>
  <c r="T999" i="3"/>
  <c r="U999" i="3"/>
  <c r="V999" i="3"/>
  <c r="W999" i="3"/>
  <c r="X999" i="3"/>
  <c r="Y999" i="3"/>
  <c r="Z999" i="3"/>
  <c r="AA999" i="3"/>
  <c r="AB999" i="3"/>
  <c r="AC999" i="3"/>
  <c r="AD999" i="3"/>
  <c r="AE999" i="3"/>
  <c r="AF999" i="3"/>
  <c r="AG999" i="3"/>
  <c r="AH999" i="3"/>
  <c r="AI999" i="3"/>
  <c r="AJ999" i="3"/>
  <c r="AQ999" i="3"/>
  <c r="AR999" i="3"/>
  <c r="AS999" i="3"/>
  <c r="L1000" i="3"/>
  <c r="M1000" i="3"/>
  <c r="N1000" i="3"/>
  <c r="O1000" i="3"/>
  <c r="P1000" i="3"/>
  <c r="Q1000" i="3"/>
  <c r="R1000" i="3"/>
  <c r="S1000" i="3"/>
  <c r="T1000" i="3"/>
  <c r="U1000" i="3"/>
  <c r="V1000" i="3"/>
  <c r="W1000" i="3"/>
  <c r="X1000" i="3"/>
  <c r="Y1000" i="3"/>
  <c r="Z1000" i="3"/>
  <c r="AA1000" i="3"/>
  <c r="AB1000" i="3"/>
  <c r="AC1000" i="3"/>
  <c r="AD1000" i="3"/>
  <c r="AE1000" i="3"/>
  <c r="AF1000" i="3"/>
  <c r="AG1000" i="3"/>
  <c r="AH1000" i="3"/>
  <c r="AI1000" i="3"/>
  <c r="AJ1000" i="3"/>
  <c r="AQ1000" i="3"/>
  <c r="AR1000" i="3"/>
  <c r="AS1000" i="3"/>
  <c r="L1001" i="3"/>
  <c r="M1001" i="3"/>
  <c r="N1001" i="3"/>
  <c r="O1001" i="3"/>
  <c r="P1001" i="3"/>
  <c r="Q1001" i="3"/>
  <c r="R1001" i="3"/>
  <c r="S1001" i="3"/>
  <c r="T1001" i="3"/>
  <c r="U1001" i="3"/>
  <c r="V1001" i="3"/>
  <c r="W1001" i="3"/>
  <c r="X1001" i="3"/>
  <c r="Y1001" i="3"/>
  <c r="Z1001" i="3"/>
  <c r="AA1001" i="3"/>
  <c r="AB1001" i="3"/>
  <c r="AC1001" i="3"/>
  <c r="AD1001" i="3"/>
  <c r="AE1001" i="3"/>
  <c r="AF1001" i="3"/>
  <c r="AG1001" i="3"/>
  <c r="AH1001" i="3"/>
  <c r="AI1001" i="3"/>
  <c r="AJ1001" i="3"/>
  <c r="AQ1001" i="3"/>
  <c r="AR1001" i="3"/>
  <c r="AS1001" i="3"/>
  <c r="L1002" i="3"/>
  <c r="M1002" i="3"/>
  <c r="N1002" i="3"/>
  <c r="O1002" i="3"/>
  <c r="P1002" i="3"/>
  <c r="Q1002" i="3"/>
  <c r="R1002" i="3"/>
  <c r="S1002" i="3"/>
  <c r="T1002" i="3"/>
  <c r="U1002" i="3"/>
  <c r="V1002" i="3"/>
  <c r="W1002" i="3"/>
  <c r="X1002" i="3"/>
  <c r="Y1002" i="3"/>
  <c r="Z1002" i="3"/>
  <c r="AA1002" i="3"/>
  <c r="AB1002" i="3"/>
  <c r="AC1002" i="3"/>
  <c r="AD1002" i="3"/>
  <c r="AE1002" i="3"/>
  <c r="AF1002" i="3"/>
  <c r="AG1002" i="3"/>
  <c r="AH1002" i="3"/>
  <c r="AI1002" i="3"/>
  <c r="AJ1002" i="3"/>
  <c r="AQ1002" i="3"/>
  <c r="AR1002" i="3"/>
  <c r="AS1002" i="3"/>
  <c r="L1003" i="3"/>
  <c r="M1003" i="3"/>
  <c r="N1003" i="3"/>
  <c r="O1003" i="3"/>
  <c r="P1003" i="3"/>
  <c r="Q1003" i="3"/>
  <c r="R1003" i="3"/>
  <c r="S1003" i="3"/>
  <c r="T1003" i="3"/>
  <c r="U1003" i="3"/>
  <c r="V1003" i="3"/>
  <c r="W1003" i="3"/>
  <c r="X1003" i="3"/>
  <c r="Y1003" i="3"/>
  <c r="Z1003" i="3"/>
  <c r="AA1003" i="3"/>
  <c r="AB1003" i="3"/>
  <c r="AC1003" i="3"/>
  <c r="AD1003" i="3"/>
  <c r="AE1003" i="3"/>
  <c r="AF1003" i="3"/>
  <c r="AG1003" i="3"/>
  <c r="AH1003" i="3"/>
  <c r="AI1003" i="3"/>
  <c r="AJ1003" i="3"/>
  <c r="AQ1003" i="3"/>
  <c r="AR1003" i="3"/>
  <c r="AS1003" i="3"/>
  <c r="L1004" i="3"/>
  <c r="M1004" i="3"/>
  <c r="N1004" i="3"/>
  <c r="O1004" i="3"/>
  <c r="P1004" i="3"/>
  <c r="Q1004" i="3"/>
  <c r="R1004" i="3"/>
  <c r="S1004" i="3"/>
  <c r="T1004" i="3"/>
  <c r="U1004" i="3"/>
  <c r="V1004" i="3"/>
  <c r="W1004" i="3"/>
  <c r="X1004" i="3"/>
  <c r="Y1004" i="3"/>
  <c r="Z1004" i="3"/>
  <c r="AA1004" i="3"/>
  <c r="AB1004" i="3"/>
  <c r="AC1004" i="3"/>
  <c r="AD1004" i="3"/>
  <c r="AE1004" i="3"/>
  <c r="AF1004" i="3"/>
  <c r="AG1004" i="3"/>
  <c r="AH1004" i="3"/>
  <c r="AI1004" i="3"/>
  <c r="AJ1004" i="3"/>
  <c r="AQ1004" i="3"/>
  <c r="AR1004" i="3"/>
  <c r="AS1004" i="3"/>
  <c r="L1005" i="3"/>
  <c r="M1005" i="3"/>
  <c r="N1005" i="3"/>
  <c r="O1005" i="3"/>
  <c r="P1005" i="3"/>
  <c r="Q1005" i="3"/>
  <c r="R1005" i="3"/>
  <c r="S1005" i="3"/>
  <c r="T1005" i="3"/>
  <c r="U1005" i="3"/>
  <c r="V1005" i="3"/>
  <c r="W1005" i="3"/>
  <c r="X1005" i="3"/>
  <c r="Y1005" i="3"/>
  <c r="Z1005" i="3"/>
  <c r="AA1005" i="3"/>
  <c r="AB1005" i="3"/>
  <c r="AC1005" i="3"/>
  <c r="AD1005" i="3"/>
  <c r="AE1005" i="3"/>
  <c r="AF1005" i="3"/>
  <c r="AG1005" i="3"/>
  <c r="AH1005" i="3"/>
  <c r="AI1005" i="3"/>
  <c r="AJ1005" i="3"/>
  <c r="AQ1005" i="3"/>
  <c r="AR1005" i="3"/>
  <c r="AS1005" i="3"/>
  <c r="L1006" i="3"/>
  <c r="M1006" i="3"/>
  <c r="N1006" i="3"/>
  <c r="O1006" i="3"/>
  <c r="P1006" i="3"/>
  <c r="Q1006" i="3"/>
  <c r="R1006" i="3"/>
  <c r="S1006" i="3"/>
  <c r="T1006" i="3"/>
  <c r="U1006" i="3"/>
  <c r="V1006" i="3"/>
  <c r="W1006" i="3"/>
  <c r="X1006" i="3"/>
  <c r="Y1006" i="3"/>
  <c r="Z1006" i="3"/>
  <c r="AA1006" i="3"/>
  <c r="AB1006" i="3"/>
  <c r="AC1006" i="3"/>
  <c r="AD1006" i="3"/>
  <c r="AE1006" i="3"/>
  <c r="AF1006" i="3"/>
  <c r="AG1006" i="3"/>
  <c r="AH1006" i="3"/>
  <c r="AI1006" i="3"/>
  <c r="AJ1006" i="3"/>
  <c r="AQ1006" i="3"/>
  <c r="AR1006" i="3"/>
  <c r="AS1006" i="3"/>
  <c r="L1007" i="3"/>
  <c r="M1007" i="3"/>
  <c r="N1007" i="3"/>
  <c r="O1007" i="3"/>
  <c r="P1007" i="3"/>
  <c r="Q1007" i="3"/>
  <c r="R1007" i="3"/>
  <c r="S1007" i="3"/>
  <c r="T1007" i="3"/>
  <c r="U1007" i="3"/>
  <c r="V1007" i="3"/>
  <c r="W1007" i="3"/>
  <c r="X1007" i="3"/>
  <c r="Y1007" i="3"/>
  <c r="Z1007" i="3"/>
  <c r="AA1007" i="3"/>
  <c r="AB1007" i="3"/>
  <c r="AC1007" i="3"/>
  <c r="AD1007" i="3"/>
  <c r="AE1007" i="3"/>
  <c r="AF1007" i="3"/>
  <c r="AG1007" i="3"/>
  <c r="AH1007" i="3"/>
  <c r="AI1007" i="3"/>
  <c r="AJ1007" i="3"/>
  <c r="AQ1007" i="3"/>
  <c r="AR1007" i="3"/>
  <c r="AS1007" i="3"/>
  <c r="L1008" i="3"/>
  <c r="M1008" i="3"/>
  <c r="N1008" i="3"/>
  <c r="O1008" i="3"/>
  <c r="P1008" i="3"/>
  <c r="Q1008" i="3"/>
  <c r="R1008" i="3"/>
  <c r="S1008" i="3"/>
  <c r="T1008" i="3"/>
  <c r="U1008" i="3"/>
  <c r="V1008" i="3"/>
  <c r="W1008" i="3"/>
  <c r="X1008" i="3"/>
  <c r="Y1008" i="3"/>
  <c r="Z1008" i="3"/>
  <c r="AA1008" i="3"/>
  <c r="AB1008" i="3"/>
  <c r="AC1008" i="3"/>
  <c r="AD1008" i="3"/>
  <c r="AE1008" i="3"/>
  <c r="AF1008" i="3"/>
  <c r="AG1008" i="3"/>
  <c r="AH1008" i="3"/>
  <c r="AI1008" i="3"/>
  <c r="AJ1008" i="3"/>
  <c r="AQ1008" i="3"/>
  <c r="AR1008" i="3"/>
  <c r="AS1008" i="3"/>
  <c r="L1009" i="3"/>
  <c r="M1009" i="3"/>
  <c r="N1009" i="3"/>
  <c r="O1009" i="3"/>
  <c r="P1009" i="3"/>
  <c r="Q1009" i="3"/>
  <c r="R1009" i="3"/>
  <c r="S1009" i="3"/>
  <c r="T1009" i="3"/>
  <c r="U1009" i="3"/>
  <c r="V1009" i="3"/>
  <c r="W1009" i="3"/>
  <c r="X1009" i="3"/>
  <c r="Y1009" i="3"/>
  <c r="Z1009" i="3"/>
  <c r="AA1009" i="3"/>
  <c r="AB1009" i="3"/>
  <c r="AC1009" i="3"/>
  <c r="AD1009" i="3"/>
  <c r="AE1009" i="3"/>
  <c r="AF1009" i="3"/>
  <c r="AG1009" i="3"/>
  <c r="AH1009" i="3"/>
  <c r="AI1009" i="3"/>
  <c r="AJ1009" i="3"/>
  <c r="AQ1009" i="3"/>
  <c r="AR1009" i="3"/>
  <c r="AS1009" i="3"/>
  <c r="L1010" i="3"/>
  <c r="M1010" i="3"/>
  <c r="N1010" i="3"/>
  <c r="O1010" i="3"/>
  <c r="P1010" i="3"/>
  <c r="Q1010" i="3"/>
  <c r="R1010" i="3"/>
  <c r="S1010" i="3"/>
  <c r="T1010" i="3"/>
  <c r="U1010" i="3"/>
  <c r="V1010" i="3"/>
  <c r="W1010" i="3"/>
  <c r="X1010" i="3"/>
  <c r="Y1010" i="3"/>
  <c r="Z1010" i="3"/>
  <c r="AA1010" i="3"/>
  <c r="AB1010" i="3"/>
  <c r="AC1010" i="3"/>
  <c r="AD1010" i="3"/>
  <c r="AE1010" i="3"/>
  <c r="AF1010" i="3"/>
  <c r="AG1010" i="3"/>
  <c r="AH1010" i="3"/>
  <c r="AI1010" i="3"/>
  <c r="AJ1010" i="3"/>
  <c r="AQ1010" i="3"/>
  <c r="AR1010" i="3"/>
  <c r="AS1010" i="3"/>
  <c r="L1011" i="3"/>
  <c r="M1011" i="3"/>
  <c r="N1011" i="3"/>
  <c r="O1011" i="3"/>
  <c r="P1011" i="3"/>
  <c r="Q1011" i="3"/>
  <c r="R1011" i="3"/>
  <c r="S1011" i="3"/>
  <c r="T1011" i="3"/>
  <c r="U1011" i="3"/>
  <c r="V1011" i="3"/>
  <c r="W1011" i="3"/>
  <c r="X1011" i="3"/>
  <c r="Y1011" i="3"/>
  <c r="Z1011" i="3"/>
  <c r="AA1011" i="3"/>
  <c r="AB1011" i="3"/>
  <c r="AC1011" i="3"/>
  <c r="AD1011" i="3"/>
  <c r="AE1011" i="3"/>
  <c r="AF1011" i="3"/>
  <c r="AG1011" i="3"/>
  <c r="AH1011" i="3"/>
  <c r="AI1011" i="3"/>
  <c r="AJ1011" i="3"/>
  <c r="AQ1011" i="3"/>
  <c r="AR1011" i="3"/>
  <c r="AS1011" i="3"/>
  <c r="L1012" i="3"/>
  <c r="M1012" i="3"/>
  <c r="N1012" i="3"/>
  <c r="O1012" i="3"/>
  <c r="P1012" i="3"/>
  <c r="Q1012" i="3"/>
  <c r="R1012" i="3"/>
  <c r="S1012" i="3"/>
  <c r="T1012" i="3"/>
  <c r="U1012" i="3"/>
  <c r="V1012" i="3"/>
  <c r="W1012" i="3"/>
  <c r="X1012" i="3"/>
  <c r="Y1012" i="3"/>
  <c r="Z1012" i="3"/>
  <c r="AA1012" i="3"/>
  <c r="AB1012" i="3"/>
  <c r="AC1012" i="3"/>
  <c r="AD1012" i="3"/>
  <c r="AE1012" i="3"/>
  <c r="AF1012" i="3"/>
  <c r="AG1012" i="3"/>
  <c r="AH1012" i="3"/>
  <c r="AI1012" i="3"/>
  <c r="AJ1012" i="3"/>
  <c r="AQ1012" i="3"/>
  <c r="AR1012" i="3"/>
  <c r="AS1012" i="3"/>
  <c r="L1013" i="3"/>
  <c r="M1013" i="3"/>
  <c r="N1013" i="3"/>
  <c r="O1013" i="3"/>
  <c r="P1013" i="3"/>
  <c r="Q1013" i="3"/>
  <c r="R1013" i="3"/>
  <c r="S1013" i="3"/>
  <c r="T1013" i="3"/>
  <c r="U1013" i="3"/>
  <c r="V1013" i="3"/>
  <c r="W1013" i="3"/>
  <c r="X1013" i="3"/>
  <c r="Y1013" i="3"/>
  <c r="Z1013" i="3"/>
  <c r="AA1013" i="3"/>
  <c r="AB1013" i="3"/>
  <c r="AC1013" i="3"/>
  <c r="AD1013" i="3"/>
  <c r="AE1013" i="3"/>
  <c r="AF1013" i="3"/>
  <c r="AG1013" i="3"/>
  <c r="AH1013" i="3"/>
  <c r="AI1013" i="3"/>
  <c r="AJ1013" i="3"/>
  <c r="AQ1013" i="3"/>
  <c r="AR1013" i="3"/>
  <c r="AS1013" i="3"/>
  <c r="L1014" i="3"/>
  <c r="M1014" i="3"/>
  <c r="N1014" i="3"/>
  <c r="O1014" i="3"/>
  <c r="P1014" i="3"/>
  <c r="Q1014" i="3"/>
  <c r="R1014" i="3"/>
  <c r="S1014" i="3"/>
  <c r="T1014" i="3"/>
  <c r="U1014" i="3"/>
  <c r="V1014" i="3"/>
  <c r="W1014" i="3"/>
  <c r="X1014" i="3"/>
  <c r="Y1014" i="3"/>
  <c r="Z1014" i="3"/>
  <c r="AA1014" i="3"/>
  <c r="AB1014" i="3"/>
  <c r="AC1014" i="3"/>
  <c r="AD1014" i="3"/>
  <c r="AE1014" i="3"/>
  <c r="AF1014" i="3"/>
  <c r="AG1014" i="3"/>
  <c r="AH1014" i="3"/>
  <c r="AI1014" i="3"/>
  <c r="AJ1014" i="3"/>
  <c r="AQ1014" i="3"/>
  <c r="AR1014" i="3"/>
  <c r="AS1014" i="3"/>
  <c r="L1015" i="3"/>
  <c r="M1015" i="3"/>
  <c r="N1015" i="3"/>
  <c r="O1015" i="3"/>
  <c r="P1015" i="3"/>
  <c r="Q1015" i="3"/>
  <c r="R1015" i="3"/>
  <c r="S1015" i="3"/>
  <c r="T1015" i="3"/>
  <c r="U1015" i="3"/>
  <c r="V1015" i="3"/>
  <c r="W1015" i="3"/>
  <c r="X1015" i="3"/>
  <c r="Y1015" i="3"/>
  <c r="Z1015" i="3"/>
  <c r="AA1015" i="3"/>
  <c r="AB1015" i="3"/>
  <c r="AC1015" i="3"/>
  <c r="AD1015" i="3"/>
  <c r="AE1015" i="3"/>
  <c r="AF1015" i="3"/>
  <c r="AG1015" i="3"/>
  <c r="AH1015" i="3"/>
  <c r="AI1015" i="3"/>
  <c r="AJ1015" i="3"/>
  <c r="AQ1015" i="3"/>
  <c r="AR1015" i="3"/>
  <c r="AS1015" i="3"/>
  <c r="L1016" i="3"/>
  <c r="M1016" i="3"/>
  <c r="N1016" i="3"/>
  <c r="O1016" i="3"/>
  <c r="P1016" i="3"/>
  <c r="Q1016" i="3"/>
  <c r="R1016" i="3"/>
  <c r="S1016" i="3"/>
  <c r="T1016" i="3"/>
  <c r="U1016" i="3"/>
  <c r="V1016" i="3"/>
  <c r="W1016" i="3"/>
  <c r="X1016" i="3"/>
  <c r="Y1016" i="3"/>
  <c r="Z1016" i="3"/>
  <c r="AA1016" i="3"/>
  <c r="AB1016" i="3"/>
  <c r="AC1016" i="3"/>
  <c r="AD1016" i="3"/>
  <c r="AE1016" i="3"/>
  <c r="AF1016" i="3"/>
  <c r="AG1016" i="3"/>
  <c r="AH1016" i="3"/>
  <c r="AI1016" i="3"/>
  <c r="AJ1016" i="3"/>
  <c r="AQ1016" i="3"/>
  <c r="AR1016" i="3"/>
  <c r="AS1016" i="3"/>
  <c r="L1017" i="3"/>
  <c r="M1017" i="3"/>
  <c r="N1017" i="3"/>
  <c r="O1017" i="3"/>
  <c r="P1017" i="3"/>
  <c r="Q1017" i="3"/>
  <c r="R1017" i="3"/>
  <c r="S1017" i="3"/>
  <c r="T1017" i="3"/>
  <c r="U1017" i="3"/>
  <c r="V1017" i="3"/>
  <c r="W1017" i="3"/>
  <c r="X1017" i="3"/>
  <c r="Y1017" i="3"/>
  <c r="Z1017" i="3"/>
  <c r="AA1017" i="3"/>
  <c r="AB1017" i="3"/>
  <c r="AC1017" i="3"/>
  <c r="AD1017" i="3"/>
  <c r="AE1017" i="3"/>
  <c r="AF1017" i="3"/>
  <c r="AG1017" i="3"/>
  <c r="AH1017" i="3"/>
  <c r="AI1017" i="3"/>
  <c r="AJ1017" i="3"/>
  <c r="AQ1017" i="3"/>
  <c r="AR1017" i="3"/>
  <c r="AS1017" i="3"/>
  <c r="L1018" i="3"/>
  <c r="M1018" i="3"/>
  <c r="N1018" i="3"/>
  <c r="O1018" i="3"/>
  <c r="P1018" i="3"/>
  <c r="Q1018" i="3"/>
  <c r="R1018" i="3"/>
  <c r="S1018" i="3"/>
  <c r="T1018" i="3"/>
  <c r="U1018" i="3"/>
  <c r="V1018" i="3"/>
  <c r="W1018" i="3"/>
  <c r="X1018" i="3"/>
  <c r="Y1018" i="3"/>
  <c r="Z1018" i="3"/>
  <c r="AA1018" i="3"/>
  <c r="AB1018" i="3"/>
  <c r="AC1018" i="3"/>
  <c r="AD1018" i="3"/>
  <c r="AE1018" i="3"/>
  <c r="AF1018" i="3"/>
  <c r="AG1018" i="3"/>
  <c r="AH1018" i="3"/>
  <c r="AI1018" i="3"/>
  <c r="AJ1018" i="3"/>
  <c r="AQ1018" i="3"/>
  <c r="AR1018" i="3"/>
  <c r="AS1018" i="3"/>
  <c r="L1019" i="3"/>
  <c r="M1019" i="3"/>
  <c r="N1019" i="3"/>
  <c r="O1019" i="3"/>
  <c r="P1019" i="3"/>
  <c r="Q1019" i="3"/>
  <c r="R1019" i="3"/>
  <c r="S1019" i="3"/>
  <c r="T1019" i="3"/>
  <c r="U1019" i="3"/>
  <c r="V1019" i="3"/>
  <c r="W1019" i="3"/>
  <c r="X1019" i="3"/>
  <c r="Y1019" i="3"/>
  <c r="Z1019" i="3"/>
  <c r="AA1019" i="3"/>
  <c r="AB1019" i="3"/>
  <c r="AC1019" i="3"/>
  <c r="AD1019" i="3"/>
  <c r="AE1019" i="3"/>
  <c r="AF1019" i="3"/>
  <c r="AG1019" i="3"/>
  <c r="AH1019" i="3"/>
  <c r="AI1019" i="3"/>
  <c r="AJ1019" i="3"/>
  <c r="AQ1019" i="3"/>
  <c r="AR1019" i="3"/>
  <c r="AS1019" i="3"/>
  <c r="L1020" i="3"/>
  <c r="M1020" i="3"/>
  <c r="N1020" i="3"/>
  <c r="O1020" i="3"/>
  <c r="P1020" i="3"/>
  <c r="Q1020" i="3"/>
  <c r="R1020" i="3"/>
  <c r="S1020" i="3"/>
  <c r="T1020" i="3"/>
  <c r="U1020" i="3"/>
  <c r="V1020" i="3"/>
  <c r="W1020" i="3"/>
  <c r="X1020" i="3"/>
  <c r="Y1020" i="3"/>
  <c r="Z1020" i="3"/>
  <c r="AA1020" i="3"/>
  <c r="AB1020" i="3"/>
  <c r="AC1020" i="3"/>
  <c r="AD1020" i="3"/>
  <c r="AE1020" i="3"/>
  <c r="AF1020" i="3"/>
  <c r="AG1020" i="3"/>
  <c r="AH1020" i="3"/>
  <c r="AI1020" i="3"/>
  <c r="AJ1020" i="3"/>
  <c r="AQ1020" i="3"/>
  <c r="AR1020" i="3"/>
  <c r="AS1020" i="3"/>
  <c r="L1021" i="3"/>
  <c r="M1021" i="3"/>
  <c r="N1021" i="3"/>
  <c r="O1021" i="3"/>
  <c r="P1021" i="3"/>
  <c r="Q1021" i="3"/>
  <c r="R1021" i="3"/>
  <c r="S1021" i="3"/>
  <c r="T1021" i="3"/>
  <c r="U1021" i="3"/>
  <c r="V1021" i="3"/>
  <c r="W1021" i="3"/>
  <c r="X1021" i="3"/>
  <c r="Y1021" i="3"/>
  <c r="Z1021" i="3"/>
  <c r="AA1021" i="3"/>
  <c r="AB1021" i="3"/>
  <c r="AC1021" i="3"/>
  <c r="AD1021" i="3"/>
  <c r="AE1021" i="3"/>
  <c r="AF1021" i="3"/>
  <c r="AG1021" i="3"/>
  <c r="AH1021" i="3"/>
  <c r="AI1021" i="3"/>
  <c r="AJ1021" i="3"/>
  <c r="AQ1021" i="3"/>
  <c r="AR1021" i="3"/>
  <c r="AS1021" i="3"/>
  <c r="L1022" i="3"/>
  <c r="M1022" i="3"/>
  <c r="N1022" i="3"/>
  <c r="O1022" i="3"/>
  <c r="P1022" i="3"/>
  <c r="Q1022" i="3"/>
  <c r="R1022" i="3"/>
  <c r="S1022" i="3"/>
  <c r="T1022" i="3"/>
  <c r="U1022" i="3"/>
  <c r="V1022" i="3"/>
  <c r="W1022" i="3"/>
  <c r="X1022" i="3"/>
  <c r="Y1022" i="3"/>
  <c r="Z1022" i="3"/>
  <c r="AA1022" i="3"/>
  <c r="AB1022" i="3"/>
  <c r="AC1022" i="3"/>
  <c r="AD1022" i="3"/>
  <c r="AE1022" i="3"/>
  <c r="AF1022" i="3"/>
  <c r="AG1022" i="3"/>
  <c r="AH1022" i="3"/>
  <c r="AI1022" i="3"/>
  <c r="AJ1022" i="3"/>
  <c r="AQ1022" i="3"/>
  <c r="AR1022" i="3"/>
  <c r="AS1022" i="3"/>
  <c r="L1023" i="3"/>
  <c r="M1023" i="3"/>
  <c r="N1023" i="3"/>
  <c r="O1023" i="3"/>
  <c r="P1023" i="3"/>
  <c r="Q1023" i="3"/>
  <c r="R1023" i="3"/>
  <c r="S1023" i="3"/>
  <c r="T1023" i="3"/>
  <c r="U1023" i="3"/>
  <c r="V1023" i="3"/>
  <c r="W1023" i="3"/>
  <c r="X1023" i="3"/>
  <c r="Y1023" i="3"/>
  <c r="Z1023" i="3"/>
  <c r="AA1023" i="3"/>
  <c r="AB1023" i="3"/>
  <c r="AC1023" i="3"/>
  <c r="AD1023" i="3"/>
  <c r="AE1023" i="3"/>
  <c r="AF1023" i="3"/>
  <c r="AG1023" i="3"/>
  <c r="AH1023" i="3"/>
  <c r="AI1023" i="3"/>
  <c r="AJ1023" i="3"/>
  <c r="AQ1023" i="3"/>
  <c r="AR1023" i="3"/>
  <c r="AS1023" i="3"/>
  <c r="L1024" i="3"/>
  <c r="M1024" i="3"/>
  <c r="N1024" i="3"/>
  <c r="O1024" i="3"/>
  <c r="P1024" i="3"/>
  <c r="Q1024" i="3"/>
  <c r="R1024" i="3"/>
  <c r="S1024" i="3"/>
  <c r="T1024" i="3"/>
  <c r="U1024" i="3"/>
  <c r="V1024" i="3"/>
  <c r="W1024" i="3"/>
  <c r="X1024" i="3"/>
  <c r="Y1024" i="3"/>
  <c r="Z1024" i="3"/>
  <c r="AA1024" i="3"/>
  <c r="AB1024" i="3"/>
  <c r="AC1024" i="3"/>
  <c r="AD1024" i="3"/>
  <c r="AE1024" i="3"/>
  <c r="AF1024" i="3"/>
  <c r="AG1024" i="3"/>
  <c r="AH1024" i="3"/>
  <c r="AI1024" i="3"/>
  <c r="AJ1024" i="3"/>
  <c r="AQ1024" i="3"/>
  <c r="AR1024" i="3"/>
  <c r="AS1024" i="3"/>
  <c r="L1025" i="3"/>
  <c r="M1025" i="3"/>
  <c r="N1025" i="3"/>
  <c r="O1025" i="3"/>
  <c r="P1025" i="3"/>
  <c r="Q1025" i="3"/>
  <c r="R1025" i="3"/>
  <c r="S1025" i="3"/>
  <c r="T1025" i="3"/>
  <c r="U1025" i="3"/>
  <c r="V1025" i="3"/>
  <c r="W1025" i="3"/>
  <c r="X1025" i="3"/>
  <c r="Y1025" i="3"/>
  <c r="Z1025" i="3"/>
  <c r="AA1025" i="3"/>
  <c r="AB1025" i="3"/>
  <c r="AC1025" i="3"/>
  <c r="AD1025" i="3"/>
  <c r="AE1025" i="3"/>
  <c r="AF1025" i="3"/>
  <c r="AG1025" i="3"/>
  <c r="AH1025" i="3"/>
  <c r="AI1025" i="3"/>
  <c r="AJ1025" i="3"/>
  <c r="AQ1025" i="3"/>
  <c r="AR1025" i="3"/>
  <c r="AS1025" i="3"/>
  <c r="L1026" i="3"/>
  <c r="M1026" i="3"/>
  <c r="N1026" i="3"/>
  <c r="O1026" i="3"/>
  <c r="P1026" i="3"/>
  <c r="Q1026" i="3"/>
  <c r="R1026" i="3"/>
  <c r="S1026" i="3"/>
  <c r="T1026" i="3"/>
  <c r="U1026" i="3"/>
  <c r="V1026" i="3"/>
  <c r="W1026" i="3"/>
  <c r="X1026" i="3"/>
  <c r="Y1026" i="3"/>
  <c r="Z1026" i="3"/>
  <c r="AA1026" i="3"/>
  <c r="AB1026" i="3"/>
  <c r="AC1026" i="3"/>
  <c r="AD1026" i="3"/>
  <c r="AE1026" i="3"/>
  <c r="AF1026" i="3"/>
  <c r="AG1026" i="3"/>
  <c r="AH1026" i="3"/>
  <c r="AI1026" i="3"/>
  <c r="AJ1026" i="3"/>
  <c r="AQ1026" i="3"/>
  <c r="AR1026" i="3"/>
  <c r="AS1026" i="3"/>
  <c r="L1027" i="3"/>
  <c r="M1027" i="3"/>
  <c r="N1027" i="3"/>
  <c r="O1027" i="3"/>
  <c r="P1027" i="3"/>
  <c r="Q1027" i="3"/>
  <c r="R1027" i="3"/>
  <c r="S1027" i="3"/>
  <c r="T1027" i="3"/>
  <c r="U1027" i="3"/>
  <c r="V1027" i="3"/>
  <c r="W1027" i="3"/>
  <c r="X1027" i="3"/>
  <c r="Y1027" i="3"/>
  <c r="Z1027" i="3"/>
  <c r="AA1027" i="3"/>
  <c r="AB1027" i="3"/>
  <c r="AC1027" i="3"/>
  <c r="AD1027" i="3"/>
  <c r="AE1027" i="3"/>
  <c r="AF1027" i="3"/>
  <c r="AG1027" i="3"/>
  <c r="AH1027" i="3"/>
  <c r="AI1027" i="3"/>
  <c r="AJ1027" i="3"/>
  <c r="AQ1027" i="3"/>
  <c r="AR1027" i="3"/>
  <c r="AS1027" i="3"/>
  <c r="L1028" i="3"/>
  <c r="M1028" i="3"/>
  <c r="N1028" i="3"/>
  <c r="O1028" i="3"/>
  <c r="P1028" i="3"/>
  <c r="Q1028" i="3"/>
  <c r="R1028" i="3"/>
  <c r="S1028" i="3"/>
  <c r="T1028" i="3"/>
  <c r="U1028" i="3"/>
  <c r="V1028" i="3"/>
  <c r="W1028" i="3"/>
  <c r="X1028" i="3"/>
  <c r="Y1028" i="3"/>
  <c r="Z1028" i="3"/>
  <c r="AA1028" i="3"/>
  <c r="AB1028" i="3"/>
  <c r="AC1028" i="3"/>
  <c r="AD1028" i="3"/>
  <c r="AE1028" i="3"/>
  <c r="AF1028" i="3"/>
  <c r="AG1028" i="3"/>
  <c r="AH1028" i="3"/>
  <c r="AI1028" i="3"/>
  <c r="AJ1028" i="3"/>
  <c r="AQ1028" i="3"/>
  <c r="AR1028" i="3"/>
  <c r="AS1028" i="3"/>
  <c r="L1029" i="3"/>
  <c r="M1029" i="3"/>
  <c r="N1029" i="3"/>
  <c r="O1029" i="3"/>
  <c r="P1029" i="3"/>
  <c r="Q1029" i="3"/>
  <c r="R1029" i="3"/>
  <c r="S1029" i="3"/>
  <c r="T1029" i="3"/>
  <c r="U1029" i="3"/>
  <c r="V1029" i="3"/>
  <c r="W1029" i="3"/>
  <c r="X1029" i="3"/>
  <c r="Y1029" i="3"/>
  <c r="Z1029" i="3"/>
  <c r="AA1029" i="3"/>
  <c r="AB1029" i="3"/>
  <c r="AC1029" i="3"/>
  <c r="AD1029" i="3"/>
  <c r="AE1029" i="3"/>
  <c r="AF1029" i="3"/>
  <c r="AG1029" i="3"/>
  <c r="AH1029" i="3"/>
  <c r="AI1029" i="3"/>
  <c r="AJ1029" i="3"/>
  <c r="AQ1029" i="3"/>
  <c r="AR1029" i="3"/>
  <c r="AS1029" i="3"/>
  <c r="L1030" i="3"/>
  <c r="M1030" i="3"/>
  <c r="N1030" i="3"/>
  <c r="O1030" i="3"/>
  <c r="P1030" i="3"/>
  <c r="Q1030" i="3"/>
  <c r="R1030" i="3"/>
  <c r="S1030" i="3"/>
  <c r="T1030" i="3"/>
  <c r="U1030" i="3"/>
  <c r="V1030" i="3"/>
  <c r="W1030" i="3"/>
  <c r="X1030" i="3"/>
  <c r="Y1030" i="3"/>
  <c r="Z1030" i="3"/>
  <c r="AA1030" i="3"/>
  <c r="AB1030" i="3"/>
  <c r="AC1030" i="3"/>
  <c r="AD1030" i="3"/>
  <c r="AE1030" i="3"/>
  <c r="AF1030" i="3"/>
  <c r="AG1030" i="3"/>
  <c r="AH1030" i="3"/>
  <c r="AI1030" i="3"/>
  <c r="AJ1030" i="3"/>
  <c r="AQ1030" i="3"/>
  <c r="AR1030" i="3"/>
  <c r="AS1030" i="3"/>
  <c r="L1031" i="3"/>
  <c r="M1031" i="3"/>
  <c r="N1031" i="3"/>
  <c r="O1031" i="3"/>
  <c r="P1031" i="3"/>
  <c r="Q1031" i="3"/>
  <c r="R1031" i="3"/>
  <c r="S1031" i="3"/>
  <c r="T1031" i="3"/>
  <c r="U1031" i="3"/>
  <c r="V1031" i="3"/>
  <c r="W1031" i="3"/>
  <c r="X1031" i="3"/>
  <c r="Y1031" i="3"/>
  <c r="Z1031" i="3"/>
  <c r="AA1031" i="3"/>
  <c r="AB1031" i="3"/>
  <c r="AC1031" i="3"/>
  <c r="AD1031" i="3"/>
  <c r="AE1031" i="3"/>
  <c r="AF1031" i="3"/>
  <c r="AG1031" i="3"/>
  <c r="AH1031" i="3"/>
  <c r="AI1031" i="3"/>
  <c r="AJ1031" i="3"/>
  <c r="AQ1031" i="3"/>
  <c r="AR1031" i="3"/>
  <c r="AS1031" i="3"/>
  <c r="L1032" i="3"/>
  <c r="M1032" i="3"/>
  <c r="N1032" i="3"/>
  <c r="O1032" i="3"/>
  <c r="P1032" i="3"/>
  <c r="Q1032" i="3"/>
  <c r="R1032" i="3"/>
  <c r="S1032" i="3"/>
  <c r="T1032" i="3"/>
  <c r="U1032" i="3"/>
  <c r="V1032" i="3"/>
  <c r="W1032" i="3"/>
  <c r="X1032" i="3"/>
  <c r="Y1032" i="3"/>
  <c r="Z1032" i="3"/>
  <c r="AA1032" i="3"/>
  <c r="AB1032" i="3"/>
  <c r="AC1032" i="3"/>
  <c r="AD1032" i="3"/>
  <c r="AE1032" i="3"/>
  <c r="AF1032" i="3"/>
  <c r="AG1032" i="3"/>
  <c r="AH1032" i="3"/>
  <c r="AI1032" i="3"/>
  <c r="AJ1032" i="3"/>
  <c r="AQ1032" i="3"/>
  <c r="AR1032" i="3"/>
  <c r="AS1032" i="3"/>
  <c r="L1033" i="3"/>
  <c r="M1033" i="3"/>
  <c r="N1033" i="3"/>
  <c r="O1033" i="3"/>
  <c r="P1033" i="3"/>
  <c r="Q1033" i="3"/>
  <c r="R1033" i="3"/>
  <c r="S1033" i="3"/>
  <c r="T1033" i="3"/>
  <c r="U1033" i="3"/>
  <c r="V1033" i="3"/>
  <c r="W1033" i="3"/>
  <c r="X1033" i="3"/>
  <c r="Y1033" i="3"/>
  <c r="Z1033" i="3"/>
  <c r="AA1033" i="3"/>
  <c r="AB1033" i="3"/>
  <c r="AC1033" i="3"/>
  <c r="AD1033" i="3"/>
  <c r="AE1033" i="3"/>
  <c r="AF1033" i="3"/>
  <c r="AG1033" i="3"/>
  <c r="AH1033" i="3"/>
  <c r="AI1033" i="3"/>
  <c r="AJ1033" i="3"/>
  <c r="AQ1033" i="3"/>
  <c r="AR1033" i="3"/>
  <c r="AS1033" i="3"/>
  <c r="L1034" i="3"/>
  <c r="M1034" i="3"/>
  <c r="N1034" i="3"/>
  <c r="O1034" i="3"/>
  <c r="P1034" i="3"/>
  <c r="Q1034" i="3"/>
  <c r="R1034" i="3"/>
  <c r="S1034" i="3"/>
  <c r="T1034" i="3"/>
  <c r="U1034" i="3"/>
  <c r="V1034" i="3"/>
  <c r="W1034" i="3"/>
  <c r="X1034" i="3"/>
  <c r="Y1034" i="3"/>
  <c r="Z1034" i="3"/>
  <c r="AA1034" i="3"/>
  <c r="AB1034" i="3"/>
  <c r="AC1034" i="3"/>
  <c r="AD1034" i="3"/>
  <c r="AE1034" i="3"/>
  <c r="AF1034" i="3"/>
  <c r="AG1034" i="3"/>
  <c r="AH1034" i="3"/>
  <c r="AI1034" i="3"/>
  <c r="AJ1034" i="3"/>
  <c r="AQ1034" i="3"/>
  <c r="AR1034" i="3"/>
  <c r="AS1034" i="3"/>
  <c r="L1035" i="3"/>
  <c r="M1035" i="3"/>
  <c r="N1035" i="3"/>
  <c r="O1035" i="3"/>
  <c r="P1035" i="3"/>
  <c r="Q1035" i="3"/>
  <c r="R1035" i="3"/>
  <c r="S1035" i="3"/>
  <c r="T1035" i="3"/>
  <c r="U1035" i="3"/>
  <c r="V1035" i="3"/>
  <c r="W1035" i="3"/>
  <c r="X1035" i="3"/>
  <c r="Y1035" i="3"/>
  <c r="Z1035" i="3"/>
  <c r="AA1035" i="3"/>
  <c r="AB1035" i="3"/>
  <c r="AC1035" i="3"/>
  <c r="AD1035" i="3"/>
  <c r="AE1035" i="3"/>
  <c r="AF1035" i="3"/>
  <c r="AG1035" i="3"/>
  <c r="AH1035" i="3"/>
  <c r="AI1035" i="3"/>
  <c r="AJ1035" i="3"/>
  <c r="AQ1035" i="3"/>
  <c r="AR1035" i="3"/>
  <c r="AS1035" i="3"/>
  <c r="L1036" i="3"/>
  <c r="M1036" i="3"/>
  <c r="N1036" i="3"/>
  <c r="O1036" i="3"/>
  <c r="P1036" i="3"/>
  <c r="Q1036" i="3"/>
  <c r="R1036" i="3"/>
  <c r="S1036" i="3"/>
  <c r="T1036" i="3"/>
  <c r="U1036" i="3"/>
  <c r="V1036" i="3"/>
  <c r="W1036" i="3"/>
  <c r="X1036" i="3"/>
  <c r="Y1036" i="3"/>
  <c r="Z1036" i="3"/>
  <c r="AA1036" i="3"/>
  <c r="AB1036" i="3"/>
  <c r="AC1036" i="3"/>
  <c r="AD1036" i="3"/>
  <c r="AE1036" i="3"/>
  <c r="AF1036" i="3"/>
  <c r="AG1036" i="3"/>
  <c r="AH1036" i="3"/>
  <c r="AI1036" i="3"/>
  <c r="AJ1036" i="3"/>
  <c r="AQ1036" i="3"/>
  <c r="AR1036" i="3"/>
  <c r="AS1036" i="3"/>
  <c r="L1037" i="3"/>
  <c r="M1037" i="3"/>
  <c r="N1037" i="3"/>
  <c r="O1037" i="3"/>
  <c r="P1037" i="3"/>
  <c r="Q1037" i="3"/>
  <c r="R1037" i="3"/>
  <c r="S1037" i="3"/>
  <c r="T1037" i="3"/>
  <c r="U1037" i="3"/>
  <c r="V1037" i="3"/>
  <c r="W1037" i="3"/>
  <c r="X1037" i="3"/>
  <c r="Y1037" i="3"/>
  <c r="Z1037" i="3"/>
  <c r="AA1037" i="3"/>
  <c r="AB1037" i="3"/>
  <c r="AC1037" i="3"/>
  <c r="AD1037" i="3"/>
  <c r="AE1037" i="3"/>
  <c r="AF1037" i="3"/>
  <c r="AG1037" i="3"/>
  <c r="AH1037" i="3"/>
  <c r="AI1037" i="3"/>
  <c r="AJ1037" i="3"/>
  <c r="AQ1037" i="3"/>
  <c r="AR1037" i="3"/>
  <c r="AS1037" i="3"/>
  <c r="L1038" i="3"/>
  <c r="M1038" i="3"/>
  <c r="N1038" i="3"/>
  <c r="O1038" i="3"/>
  <c r="P1038" i="3"/>
  <c r="Q1038" i="3"/>
  <c r="R1038" i="3"/>
  <c r="S1038" i="3"/>
  <c r="T1038" i="3"/>
  <c r="U1038" i="3"/>
  <c r="V1038" i="3"/>
  <c r="W1038" i="3"/>
  <c r="X1038" i="3"/>
  <c r="Y1038" i="3"/>
  <c r="Z1038" i="3"/>
  <c r="AA1038" i="3"/>
  <c r="AB1038" i="3"/>
  <c r="AC1038" i="3"/>
  <c r="AD1038" i="3"/>
  <c r="AE1038" i="3"/>
  <c r="AF1038" i="3"/>
  <c r="AG1038" i="3"/>
  <c r="AH1038" i="3"/>
  <c r="AI1038" i="3"/>
  <c r="AJ1038" i="3"/>
  <c r="AQ1038" i="3"/>
  <c r="AR1038" i="3"/>
  <c r="AS1038" i="3"/>
  <c r="L1039" i="3"/>
  <c r="M1039" i="3"/>
  <c r="N1039" i="3"/>
  <c r="O1039" i="3"/>
  <c r="P1039" i="3"/>
  <c r="Q1039" i="3"/>
  <c r="R1039" i="3"/>
  <c r="S1039" i="3"/>
  <c r="T1039" i="3"/>
  <c r="U1039" i="3"/>
  <c r="V1039" i="3"/>
  <c r="W1039" i="3"/>
  <c r="X1039" i="3"/>
  <c r="Y1039" i="3"/>
  <c r="Z1039" i="3"/>
  <c r="AA1039" i="3"/>
  <c r="AB1039" i="3"/>
  <c r="AC1039" i="3"/>
  <c r="AD1039" i="3"/>
  <c r="AE1039" i="3"/>
  <c r="AF1039" i="3"/>
  <c r="AG1039" i="3"/>
  <c r="AH1039" i="3"/>
  <c r="AI1039" i="3"/>
  <c r="AJ1039" i="3"/>
  <c r="AQ1039" i="3"/>
  <c r="AR1039" i="3"/>
  <c r="AS1039" i="3"/>
  <c r="L1040" i="3"/>
  <c r="M1040" i="3"/>
  <c r="N1040" i="3"/>
  <c r="O1040" i="3"/>
  <c r="P1040" i="3"/>
  <c r="Q1040" i="3"/>
  <c r="R1040" i="3"/>
  <c r="S1040" i="3"/>
  <c r="T1040" i="3"/>
  <c r="U1040" i="3"/>
  <c r="V1040" i="3"/>
  <c r="W1040" i="3"/>
  <c r="X1040" i="3"/>
  <c r="Y1040" i="3"/>
  <c r="Z1040" i="3"/>
  <c r="AA1040" i="3"/>
  <c r="AB1040" i="3"/>
  <c r="AC1040" i="3"/>
  <c r="AD1040" i="3"/>
  <c r="AE1040" i="3"/>
  <c r="AF1040" i="3"/>
  <c r="AG1040" i="3"/>
  <c r="AH1040" i="3"/>
  <c r="AI1040" i="3"/>
  <c r="AJ1040" i="3"/>
  <c r="AQ1040" i="3"/>
  <c r="AR1040" i="3"/>
  <c r="AS1040" i="3"/>
  <c r="L1041" i="3"/>
  <c r="M1041" i="3"/>
  <c r="N1041" i="3"/>
  <c r="O1041" i="3"/>
  <c r="P1041" i="3"/>
  <c r="Q1041" i="3"/>
  <c r="R1041" i="3"/>
  <c r="S1041" i="3"/>
  <c r="T1041" i="3"/>
  <c r="U1041" i="3"/>
  <c r="V1041" i="3"/>
  <c r="W1041" i="3"/>
  <c r="X1041" i="3"/>
  <c r="Y1041" i="3"/>
  <c r="Z1041" i="3"/>
  <c r="AA1041" i="3"/>
  <c r="AB1041" i="3"/>
  <c r="AC1041" i="3"/>
  <c r="AD1041" i="3"/>
  <c r="AE1041" i="3"/>
  <c r="AF1041" i="3"/>
  <c r="AG1041" i="3"/>
  <c r="AH1041" i="3"/>
  <c r="AI1041" i="3"/>
  <c r="AJ1041" i="3"/>
  <c r="AQ1041" i="3"/>
  <c r="AR1041" i="3"/>
  <c r="AS1041" i="3"/>
  <c r="L1042" i="3"/>
  <c r="M1042" i="3"/>
  <c r="N1042" i="3"/>
  <c r="O1042" i="3"/>
  <c r="P1042" i="3"/>
  <c r="Q1042" i="3"/>
  <c r="R1042" i="3"/>
  <c r="S1042" i="3"/>
  <c r="T1042" i="3"/>
  <c r="U1042" i="3"/>
  <c r="V1042" i="3"/>
  <c r="W1042" i="3"/>
  <c r="X1042" i="3"/>
  <c r="Y1042" i="3"/>
  <c r="Z1042" i="3"/>
  <c r="AA1042" i="3"/>
  <c r="AB1042" i="3"/>
  <c r="AC1042" i="3"/>
  <c r="AD1042" i="3"/>
  <c r="AE1042" i="3"/>
  <c r="AF1042" i="3"/>
  <c r="AG1042" i="3"/>
  <c r="AH1042" i="3"/>
  <c r="AI1042" i="3"/>
  <c r="AJ1042" i="3"/>
  <c r="AQ1042" i="3"/>
  <c r="AR1042" i="3"/>
  <c r="AS1042" i="3"/>
  <c r="L1043" i="3"/>
  <c r="M1043" i="3"/>
  <c r="N1043" i="3"/>
  <c r="O1043" i="3"/>
  <c r="P1043" i="3"/>
  <c r="Q1043" i="3"/>
  <c r="R1043" i="3"/>
  <c r="S1043" i="3"/>
  <c r="T1043" i="3"/>
  <c r="U1043" i="3"/>
  <c r="V1043" i="3"/>
  <c r="W1043" i="3"/>
  <c r="X1043" i="3"/>
  <c r="Y1043" i="3"/>
  <c r="Z1043" i="3"/>
  <c r="AA1043" i="3"/>
  <c r="AB1043" i="3"/>
  <c r="AC1043" i="3"/>
  <c r="AD1043" i="3"/>
  <c r="AE1043" i="3"/>
  <c r="AF1043" i="3"/>
  <c r="AG1043" i="3"/>
  <c r="AH1043" i="3"/>
  <c r="AI1043" i="3"/>
  <c r="AJ1043" i="3"/>
  <c r="AQ1043" i="3"/>
  <c r="AR1043" i="3"/>
  <c r="AS1043" i="3"/>
  <c r="L1044" i="3"/>
  <c r="M1044" i="3"/>
  <c r="N1044" i="3"/>
  <c r="O1044" i="3"/>
  <c r="P1044" i="3"/>
  <c r="Q1044" i="3"/>
  <c r="R1044" i="3"/>
  <c r="S1044" i="3"/>
  <c r="T1044" i="3"/>
  <c r="U1044" i="3"/>
  <c r="V1044" i="3"/>
  <c r="W1044" i="3"/>
  <c r="X1044" i="3"/>
  <c r="Y1044" i="3"/>
  <c r="Z1044" i="3"/>
  <c r="AA1044" i="3"/>
  <c r="AB1044" i="3"/>
  <c r="AC1044" i="3"/>
  <c r="AD1044" i="3"/>
  <c r="AE1044" i="3"/>
  <c r="AF1044" i="3"/>
  <c r="AG1044" i="3"/>
  <c r="AH1044" i="3"/>
  <c r="AI1044" i="3"/>
  <c r="AJ1044" i="3"/>
  <c r="AQ1044" i="3"/>
  <c r="AR1044" i="3"/>
  <c r="AS1044" i="3"/>
  <c r="L1045" i="3"/>
  <c r="M1045" i="3"/>
  <c r="N1045" i="3"/>
  <c r="O1045" i="3"/>
  <c r="P1045" i="3"/>
  <c r="Q1045" i="3"/>
  <c r="R1045" i="3"/>
  <c r="S1045" i="3"/>
  <c r="T1045" i="3"/>
  <c r="U1045" i="3"/>
  <c r="V1045" i="3"/>
  <c r="W1045" i="3"/>
  <c r="X1045" i="3"/>
  <c r="Y1045" i="3"/>
  <c r="Z1045" i="3"/>
  <c r="AA1045" i="3"/>
  <c r="AB1045" i="3"/>
  <c r="AC1045" i="3"/>
  <c r="AD1045" i="3"/>
  <c r="AE1045" i="3"/>
  <c r="AF1045" i="3"/>
  <c r="AG1045" i="3"/>
  <c r="AH1045" i="3"/>
  <c r="AI1045" i="3"/>
  <c r="AJ1045" i="3"/>
  <c r="AQ1045" i="3"/>
  <c r="AR1045" i="3"/>
  <c r="AS1045" i="3"/>
  <c r="L1046" i="3"/>
  <c r="M1046" i="3"/>
  <c r="N1046" i="3"/>
  <c r="O1046" i="3"/>
  <c r="P1046" i="3"/>
  <c r="Q1046" i="3"/>
  <c r="R1046" i="3"/>
  <c r="S1046" i="3"/>
  <c r="T1046" i="3"/>
  <c r="U1046" i="3"/>
  <c r="V1046" i="3"/>
  <c r="W1046" i="3"/>
  <c r="X1046" i="3"/>
  <c r="Y1046" i="3"/>
  <c r="Z1046" i="3"/>
  <c r="AA1046" i="3"/>
  <c r="AB1046" i="3"/>
  <c r="AC1046" i="3"/>
  <c r="AD1046" i="3"/>
  <c r="AE1046" i="3"/>
  <c r="AF1046" i="3"/>
  <c r="AG1046" i="3"/>
  <c r="AH1046" i="3"/>
  <c r="AI1046" i="3"/>
  <c r="AJ1046" i="3"/>
  <c r="AQ1046" i="3"/>
  <c r="AR1046" i="3"/>
  <c r="AS1046" i="3"/>
  <c r="L1047" i="3"/>
  <c r="M1047" i="3"/>
  <c r="N1047" i="3"/>
  <c r="O1047" i="3"/>
  <c r="P1047" i="3"/>
  <c r="Q1047" i="3"/>
  <c r="R1047" i="3"/>
  <c r="S1047" i="3"/>
  <c r="T1047" i="3"/>
  <c r="U1047" i="3"/>
  <c r="V1047" i="3"/>
  <c r="W1047" i="3"/>
  <c r="X1047" i="3"/>
  <c r="Y1047" i="3"/>
  <c r="Z1047" i="3"/>
  <c r="AA1047" i="3"/>
  <c r="AB1047" i="3"/>
  <c r="AC1047" i="3"/>
  <c r="AD1047" i="3"/>
  <c r="AE1047" i="3"/>
  <c r="AF1047" i="3"/>
  <c r="AG1047" i="3"/>
  <c r="AH1047" i="3"/>
  <c r="AI1047" i="3"/>
  <c r="AJ1047" i="3"/>
  <c r="AQ1047" i="3"/>
  <c r="AR1047" i="3"/>
  <c r="AS1047" i="3"/>
  <c r="L1048" i="3"/>
  <c r="M1048" i="3"/>
  <c r="N1048" i="3"/>
  <c r="O1048" i="3"/>
  <c r="P1048" i="3"/>
  <c r="Q1048" i="3"/>
  <c r="R1048" i="3"/>
  <c r="S1048" i="3"/>
  <c r="T1048" i="3"/>
  <c r="U1048" i="3"/>
  <c r="V1048" i="3"/>
  <c r="W1048" i="3"/>
  <c r="X1048" i="3"/>
  <c r="Y1048" i="3"/>
  <c r="Z1048" i="3"/>
  <c r="AA1048" i="3"/>
  <c r="AB1048" i="3"/>
  <c r="AC1048" i="3"/>
  <c r="AD1048" i="3"/>
  <c r="AE1048" i="3"/>
  <c r="AF1048" i="3"/>
  <c r="AG1048" i="3"/>
  <c r="AH1048" i="3"/>
  <c r="AI1048" i="3"/>
  <c r="AJ1048" i="3"/>
  <c r="AQ1048" i="3"/>
  <c r="AR1048" i="3"/>
  <c r="AS1048" i="3"/>
  <c r="L1049" i="3"/>
  <c r="M1049" i="3"/>
  <c r="N1049" i="3"/>
  <c r="O1049" i="3"/>
  <c r="P1049" i="3"/>
  <c r="Q1049" i="3"/>
  <c r="R1049" i="3"/>
  <c r="S1049" i="3"/>
  <c r="T1049" i="3"/>
  <c r="U1049" i="3"/>
  <c r="V1049" i="3"/>
  <c r="W1049" i="3"/>
  <c r="X1049" i="3"/>
  <c r="Y1049" i="3"/>
  <c r="Z1049" i="3"/>
  <c r="AA1049" i="3"/>
  <c r="AB1049" i="3"/>
  <c r="AC1049" i="3"/>
  <c r="AD1049" i="3"/>
  <c r="AE1049" i="3"/>
  <c r="AF1049" i="3"/>
  <c r="AG1049" i="3"/>
  <c r="AH1049" i="3"/>
  <c r="AI1049" i="3"/>
  <c r="AJ1049" i="3"/>
  <c r="AQ1049" i="3"/>
  <c r="AR1049" i="3"/>
  <c r="AS1049" i="3"/>
  <c r="L1050" i="3"/>
  <c r="M1050" i="3"/>
  <c r="N1050" i="3"/>
  <c r="O1050" i="3"/>
  <c r="P1050" i="3"/>
  <c r="Q1050" i="3"/>
  <c r="R1050" i="3"/>
  <c r="S1050" i="3"/>
  <c r="T1050" i="3"/>
  <c r="U1050" i="3"/>
  <c r="V1050" i="3"/>
  <c r="W1050" i="3"/>
  <c r="X1050" i="3"/>
  <c r="Y1050" i="3"/>
  <c r="Z1050" i="3"/>
  <c r="AA1050" i="3"/>
  <c r="AB1050" i="3"/>
  <c r="AC1050" i="3"/>
  <c r="AD1050" i="3"/>
  <c r="AE1050" i="3"/>
  <c r="AF1050" i="3"/>
  <c r="AG1050" i="3"/>
  <c r="AH1050" i="3"/>
  <c r="AI1050" i="3"/>
  <c r="AJ1050" i="3"/>
  <c r="AQ1050" i="3"/>
  <c r="AR1050" i="3"/>
  <c r="AS1050" i="3"/>
  <c r="L1051" i="3"/>
  <c r="M1051" i="3"/>
  <c r="N1051" i="3"/>
  <c r="O1051" i="3"/>
  <c r="P1051" i="3"/>
  <c r="Q1051" i="3"/>
  <c r="R1051" i="3"/>
  <c r="S1051" i="3"/>
  <c r="T1051" i="3"/>
  <c r="U1051" i="3"/>
  <c r="V1051" i="3"/>
  <c r="W1051" i="3"/>
  <c r="X1051" i="3"/>
  <c r="Y1051" i="3"/>
  <c r="Z1051" i="3"/>
  <c r="AA1051" i="3"/>
  <c r="AB1051" i="3"/>
  <c r="AC1051" i="3"/>
  <c r="AD1051" i="3"/>
  <c r="AE1051" i="3"/>
  <c r="AF1051" i="3"/>
  <c r="AG1051" i="3"/>
  <c r="AH1051" i="3"/>
  <c r="AI1051" i="3"/>
  <c r="AJ1051" i="3"/>
  <c r="AQ1051" i="3"/>
  <c r="AR1051" i="3"/>
  <c r="AS1051" i="3"/>
  <c r="L1052" i="3"/>
  <c r="M1052" i="3"/>
  <c r="N1052" i="3"/>
  <c r="O1052" i="3"/>
  <c r="P1052" i="3"/>
  <c r="Q1052" i="3"/>
  <c r="R1052" i="3"/>
  <c r="S1052" i="3"/>
  <c r="T1052" i="3"/>
  <c r="U1052" i="3"/>
  <c r="V1052" i="3"/>
  <c r="W1052" i="3"/>
  <c r="X1052" i="3"/>
  <c r="Y1052" i="3"/>
  <c r="Z1052" i="3"/>
  <c r="AA1052" i="3"/>
  <c r="AB1052" i="3"/>
  <c r="AC1052" i="3"/>
  <c r="AD1052" i="3"/>
  <c r="AE1052" i="3"/>
  <c r="AF1052" i="3"/>
  <c r="AG1052" i="3"/>
  <c r="AH1052" i="3"/>
  <c r="AI1052" i="3"/>
  <c r="AJ1052" i="3"/>
  <c r="AQ1052" i="3"/>
  <c r="AR1052" i="3"/>
  <c r="AS1052" i="3"/>
  <c r="L1053" i="3"/>
  <c r="M1053" i="3"/>
  <c r="N1053" i="3"/>
  <c r="O1053" i="3"/>
  <c r="P1053" i="3"/>
  <c r="Q1053" i="3"/>
  <c r="R1053" i="3"/>
  <c r="S1053" i="3"/>
  <c r="T1053" i="3"/>
  <c r="U1053" i="3"/>
  <c r="V1053" i="3"/>
  <c r="W1053" i="3"/>
  <c r="X1053" i="3"/>
  <c r="Y1053" i="3"/>
  <c r="Z1053" i="3"/>
  <c r="AA1053" i="3"/>
  <c r="AB1053" i="3"/>
  <c r="AC1053" i="3"/>
  <c r="AD1053" i="3"/>
  <c r="AE1053" i="3"/>
  <c r="AF1053" i="3"/>
  <c r="AG1053" i="3"/>
  <c r="AH1053" i="3"/>
  <c r="AI1053" i="3"/>
  <c r="AJ1053" i="3"/>
  <c r="AQ1053" i="3"/>
  <c r="AR1053" i="3"/>
  <c r="AS1053" i="3"/>
  <c r="L1054" i="3"/>
  <c r="M1054" i="3"/>
  <c r="N1054" i="3"/>
  <c r="O1054" i="3"/>
  <c r="P1054" i="3"/>
  <c r="Q1054" i="3"/>
  <c r="R1054" i="3"/>
  <c r="S1054" i="3"/>
  <c r="T1054" i="3"/>
  <c r="U1054" i="3"/>
  <c r="V1054" i="3"/>
  <c r="W1054" i="3"/>
  <c r="X1054" i="3"/>
  <c r="Y1054" i="3"/>
  <c r="Z1054" i="3"/>
  <c r="AA1054" i="3"/>
  <c r="AB1054" i="3"/>
  <c r="AC1054" i="3"/>
  <c r="AD1054" i="3"/>
  <c r="AE1054" i="3"/>
  <c r="AF1054" i="3"/>
  <c r="AG1054" i="3"/>
  <c r="AH1054" i="3"/>
  <c r="AI1054" i="3"/>
  <c r="AJ1054" i="3"/>
  <c r="AQ1054" i="3"/>
  <c r="AR1054" i="3"/>
  <c r="AS1054" i="3"/>
  <c r="L1055" i="3"/>
  <c r="M1055" i="3"/>
  <c r="N1055" i="3"/>
  <c r="O1055" i="3"/>
  <c r="P1055" i="3"/>
  <c r="Q1055" i="3"/>
  <c r="R1055" i="3"/>
  <c r="S1055" i="3"/>
  <c r="T1055" i="3"/>
  <c r="U1055" i="3"/>
  <c r="V1055" i="3"/>
  <c r="W1055" i="3"/>
  <c r="X1055" i="3"/>
  <c r="Y1055" i="3"/>
  <c r="Z1055" i="3"/>
  <c r="AA1055" i="3"/>
  <c r="AB1055" i="3"/>
  <c r="AC1055" i="3"/>
  <c r="AD1055" i="3"/>
  <c r="AE1055" i="3"/>
  <c r="AF1055" i="3"/>
  <c r="AG1055" i="3"/>
  <c r="AH1055" i="3"/>
  <c r="AI1055" i="3"/>
  <c r="AJ1055" i="3"/>
  <c r="AQ1055" i="3"/>
  <c r="AR1055" i="3"/>
  <c r="AS1055" i="3"/>
  <c r="L1056" i="3"/>
  <c r="M1056" i="3"/>
  <c r="N1056" i="3"/>
  <c r="O1056" i="3"/>
  <c r="P1056" i="3"/>
  <c r="Q1056" i="3"/>
  <c r="R1056" i="3"/>
  <c r="S1056" i="3"/>
  <c r="T1056" i="3"/>
  <c r="U1056" i="3"/>
  <c r="V1056" i="3"/>
  <c r="W1056" i="3"/>
  <c r="X1056" i="3"/>
  <c r="Y1056" i="3"/>
  <c r="Z1056" i="3"/>
  <c r="AA1056" i="3"/>
  <c r="AB1056" i="3"/>
  <c r="AC1056" i="3"/>
  <c r="AD1056" i="3"/>
  <c r="AE1056" i="3"/>
  <c r="AF1056" i="3"/>
  <c r="AG1056" i="3"/>
  <c r="AH1056" i="3"/>
  <c r="AI1056" i="3"/>
  <c r="AJ1056" i="3"/>
  <c r="AQ1056" i="3"/>
  <c r="AR1056" i="3"/>
  <c r="AS1056" i="3"/>
  <c r="L1057" i="3"/>
  <c r="M1057" i="3"/>
  <c r="N1057" i="3"/>
  <c r="O1057" i="3"/>
  <c r="P1057" i="3"/>
  <c r="Q1057" i="3"/>
  <c r="R1057" i="3"/>
  <c r="S1057" i="3"/>
  <c r="T1057" i="3"/>
  <c r="U1057" i="3"/>
  <c r="V1057" i="3"/>
  <c r="W1057" i="3"/>
  <c r="X1057" i="3"/>
  <c r="Y1057" i="3"/>
  <c r="Z1057" i="3"/>
  <c r="AA1057" i="3"/>
  <c r="AB1057" i="3"/>
  <c r="AC1057" i="3"/>
  <c r="AD1057" i="3"/>
  <c r="AE1057" i="3"/>
  <c r="AF1057" i="3"/>
  <c r="AG1057" i="3"/>
  <c r="AH1057" i="3"/>
  <c r="AI1057" i="3"/>
  <c r="AJ1057" i="3"/>
  <c r="AQ1057" i="3"/>
  <c r="AR1057" i="3"/>
  <c r="AS1057" i="3"/>
  <c r="L1058" i="3"/>
  <c r="M1058" i="3"/>
  <c r="N1058" i="3"/>
  <c r="O1058" i="3"/>
  <c r="P1058" i="3"/>
  <c r="Q1058" i="3"/>
  <c r="R1058" i="3"/>
  <c r="S1058" i="3"/>
  <c r="T1058" i="3"/>
  <c r="U1058" i="3"/>
  <c r="V1058" i="3"/>
  <c r="W1058" i="3"/>
  <c r="X1058" i="3"/>
  <c r="Y1058" i="3"/>
  <c r="Z1058" i="3"/>
  <c r="AA1058" i="3"/>
  <c r="AB1058" i="3"/>
  <c r="AC1058" i="3"/>
  <c r="AD1058" i="3"/>
  <c r="AE1058" i="3"/>
  <c r="AF1058" i="3"/>
  <c r="AG1058" i="3"/>
  <c r="AH1058" i="3"/>
  <c r="AI1058" i="3"/>
  <c r="AJ1058" i="3"/>
  <c r="AQ1058" i="3"/>
  <c r="AR1058" i="3"/>
  <c r="AS1058" i="3"/>
  <c r="L1059" i="3"/>
  <c r="M1059" i="3"/>
  <c r="N1059" i="3"/>
  <c r="O1059" i="3"/>
  <c r="P1059" i="3"/>
  <c r="Q1059" i="3"/>
  <c r="R1059" i="3"/>
  <c r="S1059" i="3"/>
  <c r="T1059" i="3"/>
  <c r="U1059" i="3"/>
  <c r="V1059" i="3"/>
  <c r="W1059" i="3"/>
  <c r="X1059" i="3"/>
  <c r="Y1059" i="3"/>
  <c r="Z1059" i="3"/>
  <c r="AA1059" i="3"/>
  <c r="AB1059" i="3"/>
  <c r="AC1059" i="3"/>
  <c r="AD1059" i="3"/>
  <c r="AE1059" i="3"/>
  <c r="AF1059" i="3"/>
  <c r="AG1059" i="3"/>
  <c r="AH1059" i="3"/>
  <c r="AI1059" i="3"/>
  <c r="AJ1059" i="3"/>
  <c r="AQ1059" i="3"/>
  <c r="AR1059" i="3"/>
  <c r="AS1059" i="3"/>
  <c r="L1060" i="3"/>
  <c r="M1060" i="3"/>
  <c r="N1060" i="3"/>
  <c r="O1060" i="3"/>
  <c r="P1060" i="3"/>
  <c r="Q1060" i="3"/>
  <c r="R1060" i="3"/>
  <c r="S1060" i="3"/>
  <c r="T1060" i="3"/>
  <c r="U1060" i="3"/>
  <c r="V1060" i="3"/>
  <c r="W1060" i="3"/>
  <c r="X1060" i="3"/>
  <c r="Y1060" i="3"/>
  <c r="Z1060" i="3"/>
  <c r="AA1060" i="3"/>
  <c r="AB1060" i="3"/>
  <c r="AC1060" i="3"/>
  <c r="AD1060" i="3"/>
  <c r="AE1060" i="3"/>
  <c r="AF1060" i="3"/>
  <c r="AG1060" i="3"/>
  <c r="AH1060" i="3"/>
  <c r="AI1060" i="3"/>
  <c r="AJ1060" i="3"/>
  <c r="AQ1060" i="3"/>
  <c r="AR1060" i="3"/>
  <c r="AS1060" i="3"/>
  <c r="L1061" i="3"/>
  <c r="M1061" i="3"/>
  <c r="N1061" i="3"/>
  <c r="O1061" i="3"/>
  <c r="P1061" i="3"/>
  <c r="Q1061" i="3"/>
  <c r="R1061" i="3"/>
  <c r="S1061" i="3"/>
  <c r="T1061" i="3"/>
  <c r="U1061" i="3"/>
  <c r="V1061" i="3"/>
  <c r="W1061" i="3"/>
  <c r="X1061" i="3"/>
  <c r="Y1061" i="3"/>
  <c r="Z1061" i="3"/>
  <c r="AA1061" i="3"/>
  <c r="AB1061" i="3"/>
  <c r="AC1061" i="3"/>
  <c r="AD1061" i="3"/>
  <c r="AE1061" i="3"/>
  <c r="AF1061" i="3"/>
  <c r="AG1061" i="3"/>
  <c r="AH1061" i="3"/>
  <c r="AI1061" i="3"/>
  <c r="AJ1061" i="3"/>
  <c r="AQ1061" i="3"/>
  <c r="AR1061" i="3"/>
  <c r="AS1061" i="3"/>
  <c r="L1062" i="3"/>
  <c r="M1062" i="3"/>
  <c r="N1062" i="3"/>
  <c r="O1062" i="3"/>
  <c r="P1062" i="3"/>
  <c r="Q1062" i="3"/>
  <c r="R1062" i="3"/>
  <c r="S1062" i="3"/>
  <c r="T1062" i="3"/>
  <c r="U1062" i="3"/>
  <c r="V1062" i="3"/>
  <c r="W1062" i="3"/>
  <c r="X1062" i="3"/>
  <c r="Y1062" i="3"/>
  <c r="Z1062" i="3"/>
  <c r="AA1062" i="3"/>
  <c r="AB1062" i="3"/>
  <c r="AC1062" i="3"/>
  <c r="AD1062" i="3"/>
  <c r="AE1062" i="3"/>
  <c r="AF1062" i="3"/>
  <c r="AG1062" i="3"/>
  <c r="AH1062" i="3"/>
  <c r="AI1062" i="3"/>
  <c r="AJ1062" i="3"/>
  <c r="AQ1062" i="3"/>
  <c r="AR1062" i="3"/>
  <c r="AS1062" i="3"/>
  <c r="L1063" i="3"/>
  <c r="M1063" i="3"/>
  <c r="N1063" i="3"/>
  <c r="O1063" i="3"/>
  <c r="P1063" i="3"/>
  <c r="Q1063" i="3"/>
  <c r="R1063" i="3"/>
  <c r="S1063" i="3"/>
  <c r="T1063" i="3"/>
  <c r="U1063" i="3"/>
  <c r="V1063" i="3"/>
  <c r="W1063" i="3"/>
  <c r="X1063" i="3"/>
  <c r="Y1063" i="3"/>
  <c r="Z1063" i="3"/>
  <c r="AA1063" i="3"/>
  <c r="AB1063" i="3"/>
  <c r="AC1063" i="3"/>
  <c r="AD1063" i="3"/>
  <c r="AE1063" i="3"/>
  <c r="AF1063" i="3"/>
  <c r="AG1063" i="3"/>
  <c r="AH1063" i="3"/>
  <c r="AI1063" i="3"/>
  <c r="AJ1063" i="3"/>
  <c r="AQ1063" i="3"/>
  <c r="AR1063" i="3"/>
  <c r="AS1063" i="3"/>
  <c r="L1064" i="3"/>
  <c r="M1064" i="3"/>
  <c r="N1064" i="3"/>
  <c r="O1064" i="3"/>
  <c r="P1064" i="3"/>
  <c r="Q1064" i="3"/>
  <c r="R1064" i="3"/>
  <c r="S1064" i="3"/>
  <c r="T1064" i="3"/>
  <c r="U1064" i="3"/>
  <c r="V1064" i="3"/>
  <c r="W1064" i="3"/>
  <c r="X1064" i="3"/>
  <c r="Y1064" i="3"/>
  <c r="Z1064" i="3"/>
  <c r="AA1064" i="3"/>
  <c r="AB1064" i="3"/>
  <c r="AC1064" i="3"/>
  <c r="AD1064" i="3"/>
  <c r="AE1064" i="3"/>
  <c r="AF1064" i="3"/>
  <c r="AG1064" i="3"/>
  <c r="AH1064" i="3"/>
  <c r="AI1064" i="3"/>
  <c r="AJ1064" i="3"/>
  <c r="AQ1064" i="3"/>
  <c r="AR1064" i="3"/>
  <c r="AS1064" i="3"/>
  <c r="L1065" i="3"/>
  <c r="M1065" i="3"/>
  <c r="N1065" i="3"/>
  <c r="O1065" i="3"/>
  <c r="P1065" i="3"/>
  <c r="Q1065" i="3"/>
  <c r="R1065" i="3"/>
  <c r="S1065" i="3"/>
  <c r="T1065" i="3"/>
  <c r="U1065" i="3"/>
  <c r="V1065" i="3"/>
  <c r="W1065" i="3"/>
  <c r="X1065" i="3"/>
  <c r="Y1065" i="3"/>
  <c r="Z1065" i="3"/>
  <c r="AA1065" i="3"/>
  <c r="AB1065" i="3"/>
  <c r="AC1065" i="3"/>
  <c r="AD1065" i="3"/>
  <c r="AE1065" i="3"/>
  <c r="AF1065" i="3"/>
  <c r="AG1065" i="3"/>
  <c r="AH1065" i="3"/>
  <c r="AI1065" i="3"/>
  <c r="AJ1065" i="3"/>
  <c r="AQ1065" i="3"/>
  <c r="AR1065" i="3"/>
  <c r="AS1065" i="3"/>
  <c r="L1066" i="3"/>
  <c r="M1066" i="3"/>
  <c r="N1066" i="3"/>
  <c r="O1066" i="3"/>
  <c r="P1066" i="3"/>
  <c r="Q1066" i="3"/>
  <c r="R1066" i="3"/>
  <c r="S1066" i="3"/>
  <c r="T1066" i="3"/>
  <c r="U1066" i="3"/>
  <c r="V1066" i="3"/>
  <c r="W1066" i="3"/>
  <c r="X1066" i="3"/>
  <c r="Y1066" i="3"/>
  <c r="Z1066" i="3"/>
  <c r="AA1066" i="3"/>
  <c r="AB1066" i="3"/>
  <c r="AC1066" i="3"/>
  <c r="AD1066" i="3"/>
  <c r="AE1066" i="3"/>
  <c r="AF1066" i="3"/>
  <c r="AG1066" i="3"/>
  <c r="AH1066" i="3"/>
  <c r="AI1066" i="3"/>
  <c r="AJ1066" i="3"/>
  <c r="AQ1066" i="3"/>
  <c r="AR1066" i="3"/>
  <c r="AS1066" i="3"/>
  <c r="L1067" i="3"/>
  <c r="M1067" i="3"/>
  <c r="N1067" i="3"/>
  <c r="O1067" i="3"/>
  <c r="P1067" i="3"/>
  <c r="Q1067" i="3"/>
  <c r="R1067" i="3"/>
  <c r="S1067" i="3"/>
  <c r="T1067" i="3"/>
  <c r="U1067" i="3"/>
  <c r="V1067" i="3"/>
  <c r="W1067" i="3"/>
  <c r="X1067" i="3"/>
  <c r="Y1067" i="3"/>
  <c r="Z1067" i="3"/>
  <c r="AA1067" i="3"/>
  <c r="AB1067" i="3"/>
  <c r="AC1067" i="3"/>
  <c r="AD1067" i="3"/>
  <c r="AE1067" i="3"/>
  <c r="AF1067" i="3"/>
  <c r="AG1067" i="3"/>
  <c r="AH1067" i="3"/>
  <c r="AI1067" i="3"/>
  <c r="AJ1067" i="3"/>
  <c r="AQ1067" i="3"/>
  <c r="AR1067" i="3"/>
  <c r="AS1067" i="3"/>
  <c r="L1068" i="3"/>
  <c r="M1068" i="3"/>
  <c r="N1068" i="3"/>
  <c r="O1068" i="3"/>
  <c r="P1068" i="3"/>
  <c r="Q1068" i="3"/>
  <c r="R1068" i="3"/>
  <c r="S1068" i="3"/>
  <c r="T1068" i="3"/>
  <c r="U1068" i="3"/>
  <c r="V1068" i="3"/>
  <c r="W1068" i="3"/>
  <c r="X1068" i="3"/>
  <c r="Y1068" i="3"/>
  <c r="Z1068" i="3"/>
  <c r="AA1068" i="3"/>
  <c r="AB1068" i="3"/>
  <c r="AC1068" i="3"/>
  <c r="AD1068" i="3"/>
  <c r="AE1068" i="3"/>
  <c r="AF1068" i="3"/>
  <c r="AG1068" i="3"/>
  <c r="AH1068" i="3"/>
  <c r="AI1068" i="3"/>
  <c r="AJ1068" i="3"/>
  <c r="AQ1068" i="3"/>
  <c r="AR1068" i="3"/>
  <c r="AS1068" i="3"/>
  <c r="L1069" i="3"/>
  <c r="M1069" i="3"/>
  <c r="N1069" i="3"/>
  <c r="O1069" i="3"/>
  <c r="P1069" i="3"/>
  <c r="Q1069" i="3"/>
  <c r="R1069" i="3"/>
  <c r="S1069" i="3"/>
  <c r="T1069" i="3"/>
  <c r="U1069" i="3"/>
  <c r="V1069" i="3"/>
  <c r="W1069" i="3"/>
  <c r="X1069" i="3"/>
  <c r="Y1069" i="3"/>
  <c r="Z1069" i="3"/>
  <c r="AA1069" i="3"/>
  <c r="AB1069" i="3"/>
  <c r="AC1069" i="3"/>
  <c r="AD1069" i="3"/>
  <c r="AE1069" i="3"/>
  <c r="AF1069" i="3"/>
  <c r="AG1069" i="3"/>
  <c r="AH1069" i="3"/>
  <c r="AI1069" i="3"/>
  <c r="AJ1069" i="3"/>
  <c r="AQ1069" i="3"/>
  <c r="AR1069" i="3"/>
  <c r="AS1069" i="3"/>
  <c r="L1070" i="3"/>
  <c r="M1070" i="3"/>
  <c r="N1070" i="3"/>
  <c r="O1070" i="3"/>
  <c r="P1070" i="3"/>
  <c r="Q1070" i="3"/>
  <c r="R1070" i="3"/>
  <c r="S1070" i="3"/>
  <c r="T1070" i="3"/>
  <c r="U1070" i="3"/>
  <c r="V1070" i="3"/>
  <c r="W1070" i="3"/>
  <c r="X1070" i="3"/>
  <c r="Y1070" i="3"/>
  <c r="Z1070" i="3"/>
  <c r="AA1070" i="3"/>
  <c r="AB1070" i="3"/>
  <c r="AC1070" i="3"/>
  <c r="AD1070" i="3"/>
  <c r="AE1070" i="3"/>
  <c r="AF1070" i="3"/>
  <c r="AG1070" i="3"/>
  <c r="AH1070" i="3"/>
  <c r="AI1070" i="3"/>
  <c r="AJ1070" i="3"/>
  <c r="AQ1070" i="3"/>
  <c r="AR1070" i="3"/>
  <c r="AS1070" i="3"/>
  <c r="L1071" i="3"/>
  <c r="M1071" i="3"/>
  <c r="N1071" i="3"/>
  <c r="O1071" i="3"/>
  <c r="P1071" i="3"/>
  <c r="Q1071" i="3"/>
  <c r="R1071" i="3"/>
  <c r="S1071" i="3"/>
  <c r="T1071" i="3"/>
  <c r="U1071" i="3"/>
  <c r="V1071" i="3"/>
  <c r="W1071" i="3"/>
  <c r="X1071" i="3"/>
  <c r="Y1071" i="3"/>
  <c r="Z1071" i="3"/>
  <c r="AA1071" i="3"/>
  <c r="AB1071" i="3"/>
  <c r="AC1071" i="3"/>
  <c r="AD1071" i="3"/>
  <c r="AE1071" i="3"/>
  <c r="AF1071" i="3"/>
  <c r="AG1071" i="3"/>
  <c r="AH1071" i="3"/>
  <c r="AI1071" i="3"/>
  <c r="AJ1071" i="3"/>
  <c r="AQ1071" i="3"/>
  <c r="AR1071" i="3"/>
  <c r="AS1071" i="3"/>
  <c r="L1072" i="3"/>
  <c r="M1072" i="3"/>
  <c r="N1072" i="3"/>
  <c r="O1072" i="3"/>
  <c r="P1072" i="3"/>
  <c r="Q1072" i="3"/>
  <c r="R1072" i="3"/>
  <c r="S1072" i="3"/>
  <c r="T1072" i="3"/>
  <c r="U1072" i="3"/>
  <c r="V1072" i="3"/>
  <c r="W1072" i="3"/>
  <c r="X1072" i="3"/>
  <c r="Y1072" i="3"/>
  <c r="Z1072" i="3"/>
  <c r="AA1072" i="3"/>
  <c r="AB1072" i="3"/>
  <c r="AC1072" i="3"/>
  <c r="AD1072" i="3"/>
  <c r="AE1072" i="3"/>
  <c r="AF1072" i="3"/>
  <c r="AG1072" i="3"/>
  <c r="AH1072" i="3"/>
  <c r="AI1072" i="3"/>
  <c r="AJ1072" i="3"/>
  <c r="AQ1072" i="3"/>
  <c r="AR1072" i="3"/>
  <c r="AS1072" i="3"/>
  <c r="L1073" i="3"/>
  <c r="M1073" i="3"/>
  <c r="N1073" i="3"/>
  <c r="O1073" i="3"/>
  <c r="P1073" i="3"/>
  <c r="Q1073" i="3"/>
  <c r="R1073" i="3"/>
  <c r="S1073" i="3"/>
  <c r="T1073" i="3"/>
  <c r="U1073" i="3"/>
  <c r="V1073" i="3"/>
  <c r="W1073" i="3"/>
  <c r="X1073" i="3"/>
  <c r="Y1073" i="3"/>
  <c r="Z1073" i="3"/>
  <c r="AA1073" i="3"/>
  <c r="AB1073" i="3"/>
  <c r="AC1073" i="3"/>
  <c r="AD1073" i="3"/>
  <c r="AE1073" i="3"/>
  <c r="AF1073" i="3"/>
  <c r="AG1073" i="3"/>
  <c r="AH1073" i="3"/>
  <c r="AI1073" i="3"/>
  <c r="AJ1073" i="3"/>
  <c r="AQ1073" i="3"/>
  <c r="AR1073" i="3"/>
  <c r="AS1073" i="3"/>
  <c r="L1074" i="3"/>
  <c r="M1074" i="3"/>
  <c r="N1074" i="3"/>
  <c r="O1074" i="3"/>
  <c r="P1074" i="3"/>
  <c r="Q1074" i="3"/>
  <c r="R1074" i="3"/>
  <c r="S1074" i="3"/>
  <c r="T1074" i="3"/>
  <c r="U1074" i="3"/>
  <c r="V1074" i="3"/>
  <c r="W1074" i="3"/>
  <c r="X1074" i="3"/>
  <c r="Y1074" i="3"/>
  <c r="Z1074" i="3"/>
  <c r="AA1074" i="3"/>
  <c r="AB1074" i="3"/>
  <c r="AC1074" i="3"/>
  <c r="AD1074" i="3"/>
  <c r="AE1074" i="3"/>
  <c r="AF1074" i="3"/>
  <c r="AG1074" i="3"/>
  <c r="AH1074" i="3"/>
  <c r="AI1074" i="3"/>
  <c r="AJ1074" i="3"/>
  <c r="AQ1074" i="3"/>
  <c r="AR1074" i="3"/>
  <c r="AS1074" i="3"/>
  <c r="L1075" i="3"/>
  <c r="M1075" i="3"/>
  <c r="N1075" i="3"/>
  <c r="O1075" i="3"/>
  <c r="P1075" i="3"/>
  <c r="Q1075" i="3"/>
  <c r="R1075" i="3"/>
  <c r="S1075" i="3"/>
  <c r="T1075" i="3"/>
  <c r="U1075" i="3"/>
  <c r="V1075" i="3"/>
  <c r="W1075" i="3"/>
  <c r="X1075" i="3"/>
  <c r="Y1075" i="3"/>
  <c r="Z1075" i="3"/>
  <c r="AA1075" i="3"/>
  <c r="AB1075" i="3"/>
  <c r="AC1075" i="3"/>
  <c r="AD1075" i="3"/>
  <c r="AE1075" i="3"/>
  <c r="AF1075" i="3"/>
  <c r="AG1075" i="3"/>
  <c r="AH1075" i="3"/>
  <c r="AI1075" i="3"/>
  <c r="AJ1075" i="3"/>
  <c r="AQ1075" i="3"/>
  <c r="AR1075" i="3"/>
  <c r="AS1075" i="3"/>
  <c r="L1076" i="3"/>
  <c r="M1076" i="3"/>
  <c r="N1076" i="3"/>
  <c r="O1076" i="3"/>
  <c r="P1076" i="3"/>
  <c r="Q1076" i="3"/>
  <c r="R1076" i="3"/>
  <c r="S1076" i="3"/>
  <c r="T1076" i="3"/>
  <c r="U1076" i="3"/>
  <c r="V1076" i="3"/>
  <c r="W1076" i="3"/>
  <c r="X1076" i="3"/>
  <c r="Y1076" i="3"/>
  <c r="Z1076" i="3"/>
  <c r="AA1076" i="3"/>
  <c r="AB1076" i="3"/>
  <c r="AC1076" i="3"/>
  <c r="AD1076" i="3"/>
  <c r="AE1076" i="3"/>
  <c r="AF1076" i="3"/>
  <c r="AG1076" i="3"/>
  <c r="AH1076" i="3"/>
  <c r="AI1076" i="3"/>
  <c r="AJ1076" i="3"/>
  <c r="AQ1076" i="3"/>
  <c r="AR1076" i="3"/>
  <c r="AS1076" i="3"/>
  <c r="L1077" i="3"/>
  <c r="M1077" i="3"/>
  <c r="N1077" i="3"/>
  <c r="O1077" i="3"/>
  <c r="P1077" i="3"/>
  <c r="Q1077" i="3"/>
  <c r="R1077" i="3"/>
  <c r="S1077" i="3"/>
  <c r="T1077" i="3"/>
  <c r="U1077" i="3"/>
  <c r="V1077" i="3"/>
  <c r="W1077" i="3"/>
  <c r="X1077" i="3"/>
  <c r="Y1077" i="3"/>
  <c r="Z1077" i="3"/>
  <c r="AA1077" i="3"/>
  <c r="AB1077" i="3"/>
  <c r="AC1077" i="3"/>
  <c r="AD1077" i="3"/>
  <c r="AE1077" i="3"/>
  <c r="AF1077" i="3"/>
  <c r="AG1077" i="3"/>
  <c r="AH1077" i="3"/>
  <c r="AI1077" i="3"/>
  <c r="AJ1077" i="3"/>
  <c r="AQ1077" i="3"/>
  <c r="AR1077" i="3"/>
  <c r="AS1077" i="3"/>
  <c r="L1078" i="3"/>
  <c r="M1078" i="3"/>
  <c r="N1078" i="3"/>
  <c r="O1078" i="3"/>
  <c r="P1078" i="3"/>
  <c r="Q1078" i="3"/>
  <c r="R1078" i="3"/>
  <c r="S1078" i="3"/>
  <c r="T1078" i="3"/>
  <c r="U1078" i="3"/>
  <c r="V1078" i="3"/>
  <c r="W1078" i="3"/>
  <c r="X1078" i="3"/>
  <c r="Y1078" i="3"/>
  <c r="Z1078" i="3"/>
  <c r="AA1078" i="3"/>
  <c r="AB1078" i="3"/>
  <c r="AC1078" i="3"/>
  <c r="AD1078" i="3"/>
  <c r="AE1078" i="3"/>
  <c r="AF1078" i="3"/>
  <c r="AG1078" i="3"/>
  <c r="AH1078" i="3"/>
  <c r="AI1078" i="3"/>
  <c r="AJ1078" i="3"/>
  <c r="AQ1078" i="3"/>
  <c r="AR1078" i="3"/>
  <c r="AS1078" i="3"/>
  <c r="L1079" i="3"/>
  <c r="M1079" i="3"/>
  <c r="N1079" i="3"/>
  <c r="O1079" i="3"/>
  <c r="P1079" i="3"/>
  <c r="Q1079" i="3"/>
  <c r="R1079" i="3"/>
  <c r="S1079" i="3"/>
  <c r="T1079" i="3"/>
  <c r="U1079" i="3"/>
  <c r="V1079" i="3"/>
  <c r="W1079" i="3"/>
  <c r="X1079" i="3"/>
  <c r="Y1079" i="3"/>
  <c r="Z1079" i="3"/>
  <c r="AA1079" i="3"/>
  <c r="AB1079" i="3"/>
  <c r="AC1079" i="3"/>
  <c r="AD1079" i="3"/>
  <c r="AE1079" i="3"/>
  <c r="AF1079" i="3"/>
  <c r="AG1079" i="3"/>
  <c r="AH1079" i="3"/>
  <c r="AI1079" i="3"/>
  <c r="AJ1079" i="3"/>
  <c r="AQ1079" i="3"/>
  <c r="AR1079" i="3"/>
  <c r="AS1079" i="3"/>
  <c r="L1080" i="3"/>
  <c r="M1080" i="3"/>
  <c r="N1080" i="3"/>
  <c r="O1080" i="3"/>
  <c r="P1080" i="3"/>
  <c r="Q1080" i="3"/>
  <c r="R1080" i="3"/>
  <c r="S1080" i="3"/>
  <c r="T1080" i="3"/>
  <c r="U1080" i="3"/>
  <c r="V1080" i="3"/>
  <c r="W1080" i="3"/>
  <c r="X1080" i="3"/>
  <c r="Y1080" i="3"/>
  <c r="Z1080" i="3"/>
  <c r="AA1080" i="3"/>
  <c r="AB1080" i="3"/>
  <c r="AC1080" i="3"/>
  <c r="AD1080" i="3"/>
  <c r="AE1080" i="3"/>
  <c r="AF1080" i="3"/>
  <c r="AG1080" i="3"/>
  <c r="AH1080" i="3"/>
  <c r="AI1080" i="3"/>
  <c r="AJ1080" i="3"/>
  <c r="AQ1080" i="3"/>
  <c r="AR1080" i="3"/>
  <c r="AS1080" i="3"/>
  <c r="L1081" i="3"/>
  <c r="M1081" i="3"/>
  <c r="N1081" i="3"/>
  <c r="O1081" i="3"/>
  <c r="P1081" i="3"/>
  <c r="Q1081" i="3"/>
  <c r="R1081" i="3"/>
  <c r="S1081" i="3"/>
  <c r="T1081" i="3"/>
  <c r="U1081" i="3"/>
  <c r="V1081" i="3"/>
  <c r="W1081" i="3"/>
  <c r="X1081" i="3"/>
  <c r="Y1081" i="3"/>
  <c r="Z1081" i="3"/>
  <c r="AA1081" i="3"/>
  <c r="AB1081" i="3"/>
  <c r="AC1081" i="3"/>
  <c r="AD1081" i="3"/>
  <c r="AE1081" i="3"/>
  <c r="AF1081" i="3"/>
  <c r="AG1081" i="3"/>
  <c r="AH1081" i="3"/>
  <c r="AI1081" i="3"/>
  <c r="AJ1081" i="3"/>
  <c r="AQ1081" i="3"/>
  <c r="AR1081" i="3"/>
  <c r="AS1081" i="3"/>
  <c r="L1082" i="3"/>
  <c r="M1082" i="3"/>
  <c r="N1082" i="3"/>
  <c r="O1082" i="3"/>
  <c r="P1082" i="3"/>
  <c r="Q1082" i="3"/>
  <c r="R1082" i="3"/>
  <c r="S1082" i="3"/>
  <c r="T1082" i="3"/>
  <c r="U1082" i="3"/>
  <c r="V1082" i="3"/>
  <c r="W1082" i="3"/>
  <c r="X1082" i="3"/>
  <c r="Y1082" i="3"/>
  <c r="Z1082" i="3"/>
  <c r="AA1082" i="3"/>
  <c r="AB1082" i="3"/>
  <c r="AC1082" i="3"/>
  <c r="AD1082" i="3"/>
  <c r="AE1082" i="3"/>
  <c r="AF1082" i="3"/>
  <c r="AG1082" i="3"/>
  <c r="AH1082" i="3"/>
  <c r="AI1082" i="3"/>
  <c r="AJ1082" i="3"/>
  <c r="AQ1082" i="3"/>
  <c r="AR1082" i="3"/>
  <c r="AS1082" i="3"/>
  <c r="L1083" i="3"/>
  <c r="M1083" i="3"/>
  <c r="N1083" i="3"/>
  <c r="O1083" i="3"/>
  <c r="P1083" i="3"/>
  <c r="Q1083" i="3"/>
  <c r="R1083" i="3"/>
  <c r="S1083" i="3"/>
  <c r="T1083" i="3"/>
  <c r="U1083" i="3"/>
  <c r="V1083" i="3"/>
  <c r="W1083" i="3"/>
  <c r="X1083" i="3"/>
  <c r="Y1083" i="3"/>
  <c r="Z1083" i="3"/>
  <c r="AA1083" i="3"/>
  <c r="AB1083" i="3"/>
  <c r="AC1083" i="3"/>
  <c r="AD1083" i="3"/>
  <c r="AE1083" i="3"/>
  <c r="AF1083" i="3"/>
  <c r="AG1083" i="3"/>
  <c r="AH1083" i="3"/>
  <c r="AI1083" i="3"/>
  <c r="AJ1083" i="3"/>
  <c r="AQ1083" i="3"/>
  <c r="AR1083" i="3"/>
  <c r="AS1083" i="3"/>
  <c r="L1084" i="3"/>
  <c r="M1084" i="3"/>
  <c r="N1084" i="3"/>
  <c r="O1084" i="3"/>
  <c r="P1084" i="3"/>
  <c r="Q1084" i="3"/>
  <c r="R1084" i="3"/>
  <c r="S1084" i="3"/>
  <c r="T1084" i="3"/>
  <c r="U1084" i="3"/>
  <c r="V1084" i="3"/>
  <c r="W1084" i="3"/>
  <c r="X1084" i="3"/>
  <c r="Y1084" i="3"/>
  <c r="Z1084" i="3"/>
  <c r="AA1084" i="3"/>
  <c r="AB1084" i="3"/>
  <c r="AC1084" i="3"/>
  <c r="AD1084" i="3"/>
  <c r="AE1084" i="3"/>
  <c r="AF1084" i="3"/>
  <c r="AG1084" i="3"/>
  <c r="AH1084" i="3"/>
  <c r="AI1084" i="3"/>
  <c r="AJ1084" i="3"/>
  <c r="AQ1084" i="3"/>
  <c r="AR1084" i="3"/>
  <c r="AS1084" i="3"/>
  <c r="L1085" i="3"/>
  <c r="M1085" i="3"/>
  <c r="N1085" i="3"/>
  <c r="O1085" i="3"/>
  <c r="P1085" i="3"/>
  <c r="Q1085" i="3"/>
  <c r="R1085" i="3"/>
  <c r="S1085" i="3"/>
  <c r="T1085" i="3"/>
  <c r="U1085" i="3"/>
  <c r="V1085" i="3"/>
  <c r="W1085" i="3"/>
  <c r="X1085" i="3"/>
  <c r="Y1085" i="3"/>
  <c r="Z1085" i="3"/>
  <c r="AA1085" i="3"/>
  <c r="AB1085" i="3"/>
  <c r="AC1085" i="3"/>
  <c r="AD1085" i="3"/>
  <c r="AE1085" i="3"/>
  <c r="AF1085" i="3"/>
  <c r="AG1085" i="3"/>
  <c r="AH1085" i="3"/>
  <c r="AI1085" i="3"/>
  <c r="AJ1085" i="3"/>
  <c r="AQ1085" i="3"/>
  <c r="AR1085" i="3"/>
  <c r="AS1085" i="3"/>
  <c r="L1086" i="3"/>
  <c r="M1086" i="3"/>
  <c r="N1086" i="3"/>
  <c r="O1086" i="3"/>
  <c r="P1086" i="3"/>
  <c r="Q1086" i="3"/>
  <c r="R1086" i="3"/>
  <c r="S1086" i="3"/>
  <c r="T1086" i="3"/>
  <c r="U1086" i="3"/>
  <c r="V1086" i="3"/>
  <c r="W1086" i="3"/>
  <c r="X1086" i="3"/>
  <c r="Y1086" i="3"/>
  <c r="Z1086" i="3"/>
  <c r="AA1086" i="3"/>
  <c r="AB1086" i="3"/>
  <c r="AC1086" i="3"/>
  <c r="AD1086" i="3"/>
  <c r="AE1086" i="3"/>
  <c r="AF1086" i="3"/>
  <c r="AG1086" i="3"/>
  <c r="AH1086" i="3"/>
  <c r="AI1086" i="3"/>
  <c r="AJ1086" i="3"/>
  <c r="AQ1086" i="3"/>
  <c r="AR1086" i="3"/>
  <c r="AS1086" i="3"/>
  <c r="L1087" i="3"/>
  <c r="M1087" i="3"/>
  <c r="N1087" i="3"/>
  <c r="O1087" i="3"/>
  <c r="P1087" i="3"/>
  <c r="Q1087" i="3"/>
  <c r="R1087" i="3"/>
  <c r="S1087" i="3"/>
  <c r="T1087" i="3"/>
  <c r="U1087" i="3"/>
  <c r="V1087" i="3"/>
  <c r="W1087" i="3"/>
  <c r="X1087" i="3"/>
  <c r="Y1087" i="3"/>
  <c r="Z1087" i="3"/>
  <c r="AA1087" i="3"/>
  <c r="AB1087" i="3"/>
  <c r="AC1087" i="3"/>
  <c r="AD1087" i="3"/>
  <c r="AE1087" i="3"/>
  <c r="AF1087" i="3"/>
  <c r="AG1087" i="3"/>
  <c r="AH1087" i="3"/>
  <c r="AI1087" i="3"/>
  <c r="AJ1087" i="3"/>
  <c r="AQ1087" i="3"/>
  <c r="AR1087" i="3"/>
  <c r="AS1087" i="3"/>
  <c r="L1088" i="3"/>
  <c r="M1088" i="3"/>
  <c r="N1088" i="3"/>
  <c r="O1088" i="3"/>
  <c r="P1088" i="3"/>
  <c r="Q1088" i="3"/>
  <c r="R1088" i="3"/>
  <c r="S1088" i="3"/>
  <c r="T1088" i="3"/>
  <c r="U1088" i="3"/>
  <c r="V1088" i="3"/>
  <c r="W1088" i="3"/>
  <c r="X1088" i="3"/>
  <c r="Y1088" i="3"/>
  <c r="Z1088" i="3"/>
  <c r="AA1088" i="3"/>
  <c r="AB1088" i="3"/>
  <c r="AC1088" i="3"/>
  <c r="AD1088" i="3"/>
  <c r="AE1088" i="3"/>
  <c r="AF1088" i="3"/>
  <c r="AG1088" i="3"/>
  <c r="AH1088" i="3"/>
  <c r="AI1088" i="3"/>
  <c r="AJ1088" i="3"/>
  <c r="AQ1088" i="3"/>
  <c r="AR1088" i="3"/>
  <c r="AS1088" i="3"/>
  <c r="L1089" i="3"/>
  <c r="M1089" i="3"/>
  <c r="N1089" i="3"/>
  <c r="O1089" i="3"/>
  <c r="P1089" i="3"/>
  <c r="Q1089" i="3"/>
  <c r="R1089" i="3"/>
  <c r="S1089" i="3"/>
  <c r="T1089" i="3"/>
  <c r="U1089" i="3"/>
  <c r="V1089" i="3"/>
  <c r="W1089" i="3"/>
  <c r="X1089" i="3"/>
  <c r="Y1089" i="3"/>
  <c r="Z1089" i="3"/>
  <c r="AA1089" i="3"/>
  <c r="AB1089" i="3"/>
  <c r="AC1089" i="3"/>
  <c r="AD1089" i="3"/>
  <c r="AE1089" i="3"/>
  <c r="AF1089" i="3"/>
  <c r="AG1089" i="3"/>
  <c r="AH1089" i="3"/>
  <c r="AI1089" i="3"/>
  <c r="AJ1089" i="3"/>
  <c r="AQ1089" i="3"/>
  <c r="AR1089" i="3"/>
  <c r="AS1089" i="3"/>
  <c r="L1090" i="3"/>
  <c r="M1090" i="3"/>
  <c r="N1090" i="3"/>
  <c r="O1090" i="3"/>
  <c r="P1090" i="3"/>
  <c r="Q1090" i="3"/>
  <c r="R1090" i="3"/>
  <c r="S1090" i="3"/>
  <c r="T1090" i="3"/>
  <c r="U1090" i="3"/>
  <c r="V1090" i="3"/>
  <c r="W1090" i="3"/>
  <c r="X1090" i="3"/>
  <c r="Y1090" i="3"/>
  <c r="Z1090" i="3"/>
  <c r="AA1090" i="3"/>
  <c r="AB1090" i="3"/>
  <c r="AC1090" i="3"/>
  <c r="AD1090" i="3"/>
  <c r="AE1090" i="3"/>
  <c r="AF1090" i="3"/>
  <c r="AG1090" i="3"/>
  <c r="AH1090" i="3"/>
  <c r="AI1090" i="3"/>
  <c r="AJ1090" i="3"/>
  <c r="AQ1090" i="3"/>
  <c r="AR1090" i="3"/>
  <c r="AS1090" i="3"/>
  <c r="L1091" i="3"/>
  <c r="M1091" i="3"/>
  <c r="N1091" i="3"/>
  <c r="O1091" i="3"/>
  <c r="P1091" i="3"/>
  <c r="Q1091" i="3"/>
  <c r="R1091" i="3"/>
  <c r="S1091" i="3"/>
  <c r="T1091" i="3"/>
  <c r="U1091" i="3"/>
  <c r="V1091" i="3"/>
  <c r="W1091" i="3"/>
  <c r="X1091" i="3"/>
  <c r="Y1091" i="3"/>
  <c r="Z1091" i="3"/>
  <c r="AA1091" i="3"/>
  <c r="AB1091" i="3"/>
  <c r="AC1091" i="3"/>
  <c r="AD1091" i="3"/>
  <c r="AE1091" i="3"/>
  <c r="AF1091" i="3"/>
  <c r="AG1091" i="3"/>
  <c r="AH1091" i="3"/>
  <c r="AI1091" i="3"/>
  <c r="AJ1091" i="3"/>
  <c r="AQ1091" i="3"/>
  <c r="AR1091" i="3"/>
  <c r="AS1091" i="3"/>
  <c r="L1092" i="3"/>
  <c r="M1092" i="3"/>
  <c r="N1092" i="3"/>
  <c r="O1092" i="3"/>
  <c r="P1092" i="3"/>
  <c r="Q1092" i="3"/>
  <c r="R1092" i="3"/>
  <c r="S1092" i="3"/>
  <c r="T1092" i="3"/>
  <c r="U1092" i="3"/>
  <c r="V1092" i="3"/>
  <c r="W1092" i="3"/>
  <c r="X1092" i="3"/>
  <c r="Y1092" i="3"/>
  <c r="Z1092" i="3"/>
  <c r="AA1092" i="3"/>
  <c r="AB1092" i="3"/>
  <c r="AC1092" i="3"/>
  <c r="AD1092" i="3"/>
  <c r="AE1092" i="3"/>
  <c r="AF1092" i="3"/>
  <c r="AG1092" i="3"/>
  <c r="AH1092" i="3"/>
  <c r="AI1092" i="3"/>
  <c r="AJ1092" i="3"/>
  <c r="AQ1092" i="3"/>
  <c r="AR1092" i="3"/>
  <c r="AS1092" i="3"/>
  <c r="L1093" i="3"/>
  <c r="M1093" i="3"/>
  <c r="N1093" i="3"/>
  <c r="O1093" i="3"/>
  <c r="P1093" i="3"/>
  <c r="Q1093" i="3"/>
  <c r="R1093" i="3"/>
  <c r="S1093" i="3"/>
  <c r="T1093" i="3"/>
  <c r="U1093" i="3"/>
  <c r="V1093" i="3"/>
  <c r="W1093" i="3"/>
  <c r="X1093" i="3"/>
  <c r="Y1093" i="3"/>
  <c r="Z1093" i="3"/>
  <c r="AA1093" i="3"/>
  <c r="AB1093" i="3"/>
  <c r="AC1093" i="3"/>
  <c r="AD1093" i="3"/>
  <c r="AE1093" i="3"/>
  <c r="AF1093" i="3"/>
  <c r="AG1093" i="3"/>
  <c r="AH1093" i="3"/>
  <c r="AI1093" i="3"/>
  <c r="AJ1093" i="3"/>
  <c r="AQ1093" i="3"/>
  <c r="AR1093" i="3"/>
  <c r="AS1093" i="3"/>
  <c r="L1094" i="3"/>
  <c r="M1094" i="3"/>
  <c r="N1094" i="3"/>
  <c r="O1094" i="3"/>
  <c r="P1094" i="3"/>
  <c r="Q1094" i="3"/>
  <c r="R1094" i="3"/>
  <c r="S1094" i="3"/>
  <c r="T1094" i="3"/>
  <c r="U1094" i="3"/>
  <c r="V1094" i="3"/>
  <c r="W1094" i="3"/>
  <c r="X1094" i="3"/>
  <c r="Y1094" i="3"/>
  <c r="Z1094" i="3"/>
  <c r="AA1094" i="3"/>
  <c r="AB1094" i="3"/>
  <c r="AC1094" i="3"/>
  <c r="AD1094" i="3"/>
  <c r="AE1094" i="3"/>
  <c r="AF1094" i="3"/>
  <c r="AG1094" i="3"/>
  <c r="AH1094" i="3"/>
  <c r="AI1094" i="3"/>
  <c r="AJ1094" i="3"/>
  <c r="AQ1094" i="3"/>
  <c r="AR1094" i="3"/>
  <c r="AS1094" i="3"/>
  <c r="L1095" i="3"/>
  <c r="M1095" i="3"/>
  <c r="N1095" i="3"/>
  <c r="O1095" i="3"/>
  <c r="P1095" i="3"/>
  <c r="Q1095" i="3"/>
  <c r="R1095" i="3"/>
  <c r="S1095" i="3"/>
  <c r="T1095" i="3"/>
  <c r="U1095" i="3"/>
  <c r="V1095" i="3"/>
  <c r="W1095" i="3"/>
  <c r="X1095" i="3"/>
  <c r="Y1095" i="3"/>
  <c r="Z1095" i="3"/>
  <c r="AA1095" i="3"/>
  <c r="AB1095" i="3"/>
  <c r="AC1095" i="3"/>
  <c r="AD1095" i="3"/>
  <c r="AE1095" i="3"/>
  <c r="AF1095" i="3"/>
  <c r="AG1095" i="3"/>
  <c r="AH1095" i="3"/>
  <c r="AI1095" i="3"/>
  <c r="AJ1095" i="3"/>
  <c r="AQ1095" i="3"/>
  <c r="AR1095" i="3"/>
  <c r="AS1095" i="3"/>
  <c r="L1096" i="3"/>
  <c r="M1096" i="3"/>
  <c r="N1096" i="3"/>
  <c r="O1096" i="3"/>
  <c r="P1096" i="3"/>
  <c r="Q1096" i="3"/>
  <c r="R1096" i="3"/>
  <c r="S1096" i="3"/>
  <c r="T1096" i="3"/>
  <c r="U1096" i="3"/>
  <c r="V1096" i="3"/>
  <c r="W1096" i="3"/>
  <c r="X1096" i="3"/>
  <c r="Y1096" i="3"/>
  <c r="Z1096" i="3"/>
  <c r="AA1096" i="3"/>
  <c r="AB1096" i="3"/>
  <c r="AC1096" i="3"/>
  <c r="AD1096" i="3"/>
  <c r="AE1096" i="3"/>
  <c r="AF1096" i="3"/>
  <c r="AG1096" i="3"/>
  <c r="AH1096" i="3"/>
  <c r="AI1096" i="3"/>
  <c r="AJ1096" i="3"/>
  <c r="AQ1096" i="3"/>
  <c r="AR1096" i="3"/>
  <c r="AS1096" i="3"/>
  <c r="L1097" i="3"/>
  <c r="M1097" i="3"/>
  <c r="N1097" i="3"/>
  <c r="O1097" i="3"/>
  <c r="P1097" i="3"/>
  <c r="Q1097" i="3"/>
  <c r="R1097" i="3"/>
  <c r="S1097" i="3"/>
  <c r="T1097" i="3"/>
  <c r="U1097" i="3"/>
  <c r="V1097" i="3"/>
  <c r="W1097" i="3"/>
  <c r="X1097" i="3"/>
  <c r="Y1097" i="3"/>
  <c r="Z1097" i="3"/>
  <c r="AA1097" i="3"/>
  <c r="AB1097" i="3"/>
  <c r="AC1097" i="3"/>
  <c r="AD1097" i="3"/>
  <c r="AE1097" i="3"/>
  <c r="AF1097" i="3"/>
  <c r="AG1097" i="3"/>
  <c r="AH1097" i="3"/>
  <c r="AI1097" i="3"/>
  <c r="AJ1097" i="3"/>
  <c r="AQ1097" i="3"/>
  <c r="AR1097" i="3"/>
  <c r="AS1097" i="3"/>
  <c r="L1098" i="3"/>
  <c r="M1098" i="3"/>
  <c r="N1098" i="3"/>
  <c r="O1098" i="3"/>
  <c r="P1098" i="3"/>
  <c r="Q1098" i="3"/>
  <c r="R1098" i="3"/>
  <c r="S1098" i="3"/>
  <c r="T1098" i="3"/>
  <c r="U1098" i="3"/>
  <c r="V1098" i="3"/>
  <c r="W1098" i="3"/>
  <c r="X1098" i="3"/>
  <c r="Y1098" i="3"/>
  <c r="Z1098" i="3"/>
  <c r="AA1098" i="3"/>
  <c r="AB1098" i="3"/>
  <c r="AC1098" i="3"/>
  <c r="AD1098" i="3"/>
  <c r="AE1098" i="3"/>
  <c r="AF1098" i="3"/>
  <c r="AG1098" i="3"/>
  <c r="AH1098" i="3"/>
  <c r="AI1098" i="3"/>
  <c r="AJ1098" i="3"/>
  <c r="AQ1098" i="3"/>
  <c r="AR1098" i="3"/>
  <c r="AS1098" i="3"/>
  <c r="L1099" i="3"/>
  <c r="M1099" i="3"/>
  <c r="N1099" i="3"/>
  <c r="O1099" i="3"/>
  <c r="P1099" i="3"/>
  <c r="Q1099" i="3"/>
  <c r="R1099" i="3"/>
  <c r="S1099" i="3"/>
  <c r="T1099" i="3"/>
  <c r="U1099" i="3"/>
  <c r="V1099" i="3"/>
  <c r="W1099" i="3"/>
  <c r="X1099" i="3"/>
  <c r="Y1099" i="3"/>
  <c r="Z1099" i="3"/>
  <c r="AA1099" i="3"/>
  <c r="AB1099" i="3"/>
  <c r="AC1099" i="3"/>
  <c r="AD1099" i="3"/>
  <c r="AE1099" i="3"/>
  <c r="AF1099" i="3"/>
  <c r="AG1099" i="3"/>
  <c r="AH1099" i="3"/>
  <c r="AI1099" i="3"/>
  <c r="AJ1099" i="3"/>
  <c r="AQ1099" i="3"/>
  <c r="AR1099" i="3"/>
  <c r="AS1099" i="3"/>
  <c r="L1100" i="3"/>
  <c r="M1100" i="3"/>
  <c r="N1100" i="3"/>
  <c r="O1100" i="3"/>
  <c r="P1100" i="3"/>
  <c r="Q1100" i="3"/>
  <c r="R1100" i="3"/>
  <c r="S1100" i="3"/>
  <c r="T1100" i="3"/>
  <c r="U1100" i="3"/>
  <c r="V1100" i="3"/>
  <c r="W1100" i="3"/>
  <c r="X1100" i="3"/>
  <c r="Y1100" i="3"/>
  <c r="Z1100" i="3"/>
  <c r="AA1100" i="3"/>
  <c r="AB1100" i="3"/>
  <c r="AC1100" i="3"/>
  <c r="AD1100" i="3"/>
  <c r="AE1100" i="3"/>
  <c r="AF1100" i="3"/>
  <c r="AG1100" i="3"/>
  <c r="AH1100" i="3"/>
  <c r="AI1100" i="3"/>
  <c r="AJ1100" i="3"/>
  <c r="AQ1100" i="3"/>
  <c r="AR1100" i="3"/>
  <c r="AS1100" i="3"/>
  <c r="L1101" i="3"/>
  <c r="M1101" i="3"/>
  <c r="N1101" i="3"/>
  <c r="O1101" i="3"/>
  <c r="P1101" i="3"/>
  <c r="Q1101" i="3"/>
  <c r="R1101" i="3"/>
  <c r="S1101" i="3"/>
  <c r="T1101" i="3"/>
  <c r="U1101" i="3"/>
  <c r="V1101" i="3"/>
  <c r="W1101" i="3"/>
  <c r="X1101" i="3"/>
  <c r="Y1101" i="3"/>
  <c r="Z1101" i="3"/>
  <c r="AA1101" i="3"/>
  <c r="AB1101" i="3"/>
  <c r="AC1101" i="3"/>
  <c r="AD1101" i="3"/>
  <c r="AE1101" i="3"/>
  <c r="AF1101" i="3"/>
  <c r="AG1101" i="3"/>
  <c r="AH1101" i="3"/>
  <c r="AI1101" i="3"/>
  <c r="AJ1101" i="3"/>
  <c r="AQ1101" i="3"/>
  <c r="AR1101" i="3"/>
  <c r="AS1101" i="3"/>
  <c r="L1102" i="3"/>
  <c r="M1102" i="3"/>
  <c r="N1102" i="3"/>
  <c r="O1102" i="3"/>
  <c r="P1102" i="3"/>
  <c r="Q1102" i="3"/>
  <c r="R1102" i="3"/>
  <c r="S1102" i="3"/>
  <c r="T1102" i="3"/>
  <c r="U1102" i="3"/>
  <c r="V1102" i="3"/>
  <c r="W1102" i="3"/>
  <c r="X1102" i="3"/>
  <c r="Y1102" i="3"/>
  <c r="Z1102" i="3"/>
  <c r="AA1102" i="3"/>
  <c r="AB1102" i="3"/>
  <c r="AC1102" i="3"/>
  <c r="AD1102" i="3"/>
  <c r="AE1102" i="3"/>
  <c r="AF1102" i="3"/>
  <c r="AG1102" i="3"/>
  <c r="AH1102" i="3"/>
  <c r="AI1102" i="3"/>
  <c r="AJ1102" i="3"/>
  <c r="AQ1102" i="3"/>
  <c r="AR1102" i="3"/>
  <c r="AS1102" i="3"/>
  <c r="L1103" i="3"/>
  <c r="M1103" i="3"/>
  <c r="N1103" i="3"/>
  <c r="O1103" i="3"/>
  <c r="P1103" i="3"/>
  <c r="Q1103" i="3"/>
  <c r="R1103" i="3"/>
  <c r="S1103" i="3"/>
  <c r="T1103" i="3"/>
  <c r="U1103" i="3"/>
  <c r="V1103" i="3"/>
  <c r="W1103" i="3"/>
  <c r="X1103" i="3"/>
  <c r="Y1103" i="3"/>
  <c r="Z1103" i="3"/>
  <c r="AA1103" i="3"/>
  <c r="AB1103" i="3"/>
  <c r="AC1103" i="3"/>
  <c r="AD1103" i="3"/>
  <c r="AE1103" i="3"/>
  <c r="AF1103" i="3"/>
  <c r="AG1103" i="3"/>
  <c r="AH1103" i="3"/>
  <c r="AI1103" i="3"/>
  <c r="AJ1103" i="3"/>
  <c r="AQ1103" i="3"/>
  <c r="AR1103" i="3"/>
  <c r="AS1103" i="3"/>
  <c r="L1104" i="3"/>
  <c r="M1104" i="3"/>
  <c r="N1104" i="3"/>
  <c r="O1104" i="3"/>
  <c r="P1104" i="3"/>
  <c r="Q1104" i="3"/>
  <c r="R1104" i="3"/>
  <c r="S1104" i="3"/>
  <c r="T1104" i="3"/>
  <c r="U1104" i="3"/>
  <c r="V1104" i="3"/>
  <c r="W1104" i="3"/>
  <c r="X1104" i="3"/>
  <c r="Y1104" i="3"/>
  <c r="Z1104" i="3"/>
  <c r="AA1104" i="3"/>
  <c r="AB1104" i="3"/>
  <c r="AC1104" i="3"/>
  <c r="AD1104" i="3"/>
  <c r="AE1104" i="3"/>
  <c r="AF1104" i="3"/>
  <c r="AG1104" i="3"/>
  <c r="AH1104" i="3"/>
  <c r="AI1104" i="3"/>
  <c r="AJ1104" i="3"/>
  <c r="AQ1104" i="3"/>
  <c r="AR1104" i="3"/>
  <c r="AS1104" i="3"/>
  <c r="L1105" i="3"/>
  <c r="M1105" i="3"/>
  <c r="N1105" i="3"/>
  <c r="O1105" i="3"/>
  <c r="P1105" i="3"/>
  <c r="Q1105" i="3"/>
  <c r="R1105" i="3"/>
  <c r="S1105" i="3"/>
  <c r="T1105" i="3"/>
  <c r="U1105" i="3"/>
  <c r="V1105" i="3"/>
  <c r="W1105" i="3"/>
  <c r="X1105" i="3"/>
  <c r="Y1105" i="3"/>
  <c r="Z1105" i="3"/>
  <c r="AA1105" i="3"/>
  <c r="AB1105" i="3"/>
  <c r="AC1105" i="3"/>
  <c r="AD1105" i="3"/>
  <c r="AE1105" i="3"/>
  <c r="AF1105" i="3"/>
  <c r="AG1105" i="3"/>
  <c r="AH1105" i="3"/>
  <c r="AI1105" i="3"/>
  <c r="AJ1105" i="3"/>
  <c r="AQ1105" i="3"/>
  <c r="AR1105" i="3"/>
  <c r="AS1105" i="3"/>
  <c r="L1106" i="3"/>
  <c r="M1106" i="3"/>
  <c r="N1106" i="3"/>
  <c r="O1106" i="3"/>
  <c r="P1106" i="3"/>
  <c r="Q1106" i="3"/>
  <c r="R1106" i="3"/>
  <c r="S1106" i="3"/>
  <c r="T1106" i="3"/>
  <c r="U1106" i="3"/>
  <c r="V1106" i="3"/>
  <c r="W1106" i="3"/>
  <c r="X1106" i="3"/>
  <c r="Y1106" i="3"/>
  <c r="Z1106" i="3"/>
  <c r="AA1106" i="3"/>
  <c r="AB1106" i="3"/>
  <c r="AC1106" i="3"/>
  <c r="AD1106" i="3"/>
  <c r="AE1106" i="3"/>
  <c r="AF1106" i="3"/>
  <c r="AG1106" i="3"/>
  <c r="AH1106" i="3"/>
  <c r="AI1106" i="3"/>
  <c r="AJ1106" i="3"/>
  <c r="AQ1106" i="3"/>
  <c r="AR1106" i="3"/>
  <c r="AS1106" i="3"/>
  <c r="L1107" i="3"/>
  <c r="M1107" i="3"/>
  <c r="N1107" i="3"/>
  <c r="O1107" i="3"/>
  <c r="P1107" i="3"/>
  <c r="Q1107" i="3"/>
  <c r="R1107" i="3"/>
  <c r="S1107" i="3"/>
  <c r="T1107" i="3"/>
  <c r="U1107" i="3"/>
  <c r="V1107" i="3"/>
  <c r="W1107" i="3"/>
  <c r="X1107" i="3"/>
  <c r="Y1107" i="3"/>
  <c r="Z1107" i="3"/>
  <c r="AA1107" i="3"/>
  <c r="AB1107" i="3"/>
  <c r="AC1107" i="3"/>
  <c r="AD1107" i="3"/>
  <c r="AE1107" i="3"/>
  <c r="AF1107" i="3"/>
  <c r="AG1107" i="3"/>
  <c r="AH1107" i="3"/>
  <c r="AI1107" i="3"/>
  <c r="AJ1107" i="3"/>
  <c r="AQ1107" i="3"/>
  <c r="AR1107" i="3"/>
  <c r="AS1107" i="3"/>
  <c r="L1108" i="3"/>
  <c r="M1108" i="3"/>
  <c r="N1108" i="3"/>
  <c r="O1108" i="3"/>
  <c r="P1108" i="3"/>
  <c r="Q1108" i="3"/>
  <c r="R1108" i="3"/>
  <c r="S1108" i="3"/>
  <c r="T1108" i="3"/>
  <c r="U1108" i="3"/>
  <c r="V1108" i="3"/>
  <c r="W1108" i="3"/>
  <c r="X1108" i="3"/>
  <c r="Y1108" i="3"/>
  <c r="Z1108" i="3"/>
  <c r="AA1108" i="3"/>
  <c r="AB1108" i="3"/>
  <c r="AC1108" i="3"/>
  <c r="AD1108" i="3"/>
  <c r="AE1108" i="3"/>
  <c r="AF1108" i="3"/>
  <c r="AG1108" i="3"/>
  <c r="AH1108" i="3"/>
  <c r="AI1108" i="3"/>
  <c r="AJ1108" i="3"/>
  <c r="AQ1108" i="3"/>
  <c r="AR1108" i="3"/>
  <c r="AS1108" i="3"/>
  <c r="L1109" i="3"/>
  <c r="M1109" i="3"/>
  <c r="N1109" i="3"/>
  <c r="O1109" i="3"/>
  <c r="P1109" i="3"/>
  <c r="Q1109" i="3"/>
  <c r="R1109" i="3"/>
  <c r="S1109" i="3"/>
  <c r="T1109" i="3"/>
  <c r="U1109" i="3"/>
  <c r="V1109" i="3"/>
  <c r="W1109" i="3"/>
  <c r="X1109" i="3"/>
  <c r="Y1109" i="3"/>
  <c r="Z1109" i="3"/>
  <c r="AA1109" i="3"/>
  <c r="AB1109" i="3"/>
  <c r="AC1109" i="3"/>
  <c r="AD1109" i="3"/>
  <c r="AE1109" i="3"/>
  <c r="AF1109" i="3"/>
  <c r="AG1109" i="3"/>
  <c r="AH1109" i="3"/>
  <c r="AI1109" i="3"/>
  <c r="AJ1109" i="3"/>
  <c r="AQ1109" i="3"/>
  <c r="AR1109" i="3"/>
  <c r="AS1109" i="3"/>
  <c r="L1110" i="3"/>
  <c r="M1110" i="3"/>
  <c r="N1110" i="3"/>
  <c r="O1110" i="3"/>
  <c r="P1110" i="3"/>
  <c r="Q1110" i="3"/>
  <c r="R1110" i="3"/>
  <c r="S1110" i="3"/>
  <c r="T1110" i="3"/>
  <c r="U1110" i="3"/>
  <c r="V1110" i="3"/>
  <c r="W1110" i="3"/>
  <c r="X1110" i="3"/>
  <c r="Y1110" i="3"/>
  <c r="Z1110" i="3"/>
  <c r="AA1110" i="3"/>
  <c r="AB1110" i="3"/>
  <c r="AC1110" i="3"/>
  <c r="AD1110" i="3"/>
  <c r="AE1110" i="3"/>
  <c r="AF1110" i="3"/>
  <c r="AG1110" i="3"/>
  <c r="AH1110" i="3"/>
  <c r="AI1110" i="3"/>
  <c r="AJ1110" i="3"/>
  <c r="AQ1110" i="3"/>
  <c r="AR1110" i="3"/>
  <c r="AS1110" i="3"/>
  <c r="L1111" i="3"/>
  <c r="M1111" i="3"/>
  <c r="N1111" i="3"/>
  <c r="O1111" i="3"/>
  <c r="P1111" i="3"/>
  <c r="Q1111" i="3"/>
  <c r="R1111" i="3"/>
  <c r="S1111" i="3"/>
  <c r="T1111" i="3"/>
  <c r="U1111" i="3"/>
  <c r="V1111" i="3"/>
  <c r="W1111" i="3"/>
  <c r="X1111" i="3"/>
  <c r="Y1111" i="3"/>
  <c r="Z1111" i="3"/>
  <c r="AA1111" i="3"/>
  <c r="AB1111" i="3"/>
  <c r="AC1111" i="3"/>
  <c r="AD1111" i="3"/>
  <c r="AE1111" i="3"/>
  <c r="AF1111" i="3"/>
  <c r="AG1111" i="3"/>
  <c r="AH1111" i="3"/>
  <c r="AI1111" i="3"/>
  <c r="AJ1111" i="3"/>
  <c r="AQ1111" i="3"/>
  <c r="AR1111" i="3"/>
  <c r="AS1111" i="3"/>
  <c r="L1112" i="3"/>
  <c r="M1112" i="3"/>
  <c r="N1112" i="3"/>
  <c r="O1112" i="3"/>
  <c r="P1112" i="3"/>
  <c r="Q1112" i="3"/>
  <c r="R1112" i="3"/>
  <c r="S1112" i="3"/>
  <c r="T1112" i="3"/>
  <c r="U1112" i="3"/>
  <c r="V1112" i="3"/>
  <c r="W1112" i="3"/>
  <c r="X1112" i="3"/>
  <c r="Y1112" i="3"/>
  <c r="Z1112" i="3"/>
  <c r="AA1112" i="3"/>
  <c r="AB1112" i="3"/>
  <c r="AC1112" i="3"/>
  <c r="AD1112" i="3"/>
  <c r="AE1112" i="3"/>
  <c r="AF1112" i="3"/>
  <c r="AG1112" i="3"/>
  <c r="AH1112" i="3"/>
  <c r="AI1112" i="3"/>
  <c r="AJ1112" i="3"/>
  <c r="AQ1112" i="3"/>
  <c r="AR1112" i="3"/>
  <c r="AS1112" i="3"/>
  <c r="L1113" i="3"/>
  <c r="M1113" i="3"/>
  <c r="N1113" i="3"/>
  <c r="O1113" i="3"/>
  <c r="P1113" i="3"/>
  <c r="Q1113" i="3"/>
  <c r="R1113" i="3"/>
  <c r="S1113" i="3"/>
  <c r="T1113" i="3"/>
  <c r="U1113" i="3"/>
  <c r="V1113" i="3"/>
  <c r="W1113" i="3"/>
  <c r="X1113" i="3"/>
  <c r="Y1113" i="3"/>
  <c r="Z1113" i="3"/>
  <c r="AA1113" i="3"/>
  <c r="AB1113" i="3"/>
  <c r="AC1113" i="3"/>
  <c r="AD1113" i="3"/>
  <c r="AE1113" i="3"/>
  <c r="AF1113" i="3"/>
  <c r="AG1113" i="3"/>
  <c r="AH1113" i="3"/>
  <c r="AI1113" i="3"/>
  <c r="AJ1113" i="3"/>
  <c r="AQ1113" i="3"/>
  <c r="AR1113" i="3"/>
  <c r="AS1113" i="3"/>
  <c r="L1114" i="3"/>
  <c r="M1114" i="3"/>
  <c r="N1114" i="3"/>
  <c r="O1114" i="3"/>
  <c r="P1114" i="3"/>
  <c r="Q1114" i="3"/>
  <c r="R1114" i="3"/>
  <c r="S1114" i="3"/>
  <c r="T1114" i="3"/>
  <c r="U1114" i="3"/>
  <c r="V1114" i="3"/>
  <c r="W1114" i="3"/>
  <c r="X1114" i="3"/>
  <c r="Y1114" i="3"/>
  <c r="Z1114" i="3"/>
  <c r="AA1114" i="3"/>
  <c r="AB1114" i="3"/>
  <c r="AC1114" i="3"/>
  <c r="AD1114" i="3"/>
  <c r="AE1114" i="3"/>
  <c r="AF1114" i="3"/>
  <c r="AG1114" i="3"/>
  <c r="AH1114" i="3"/>
  <c r="AI1114" i="3"/>
  <c r="AJ1114" i="3"/>
  <c r="AQ1114" i="3"/>
  <c r="AR1114" i="3"/>
  <c r="AS1114" i="3"/>
  <c r="L1115" i="3"/>
  <c r="M1115" i="3"/>
  <c r="N1115" i="3"/>
  <c r="O1115" i="3"/>
  <c r="P1115" i="3"/>
  <c r="Q1115" i="3"/>
  <c r="R1115" i="3"/>
  <c r="S1115" i="3"/>
  <c r="T1115" i="3"/>
  <c r="U1115" i="3"/>
  <c r="V1115" i="3"/>
  <c r="W1115" i="3"/>
  <c r="X1115" i="3"/>
  <c r="Y1115" i="3"/>
  <c r="Z1115" i="3"/>
  <c r="AA1115" i="3"/>
  <c r="AB1115" i="3"/>
  <c r="AC1115" i="3"/>
  <c r="AD1115" i="3"/>
  <c r="AE1115" i="3"/>
  <c r="AF1115" i="3"/>
  <c r="AG1115" i="3"/>
  <c r="AH1115" i="3"/>
  <c r="AI1115" i="3"/>
  <c r="AJ1115" i="3"/>
  <c r="AQ1115" i="3"/>
  <c r="AR1115" i="3"/>
  <c r="AS1115" i="3"/>
  <c r="L1116" i="3"/>
  <c r="M1116" i="3"/>
  <c r="N1116" i="3"/>
  <c r="O1116" i="3"/>
  <c r="P1116" i="3"/>
  <c r="Q1116" i="3"/>
  <c r="R1116" i="3"/>
  <c r="S1116" i="3"/>
  <c r="T1116" i="3"/>
  <c r="U1116" i="3"/>
  <c r="V1116" i="3"/>
  <c r="W1116" i="3"/>
  <c r="X1116" i="3"/>
  <c r="Y1116" i="3"/>
  <c r="Z1116" i="3"/>
  <c r="AA1116" i="3"/>
  <c r="AB1116" i="3"/>
  <c r="AC1116" i="3"/>
  <c r="AD1116" i="3"/>
  <c r="AE1116" i="3"/>
  <c r="AF1116" i="3"/>
  <c r="AG1116" i="3"/>
  <c r="AH1116" i="3"/>
  <c r="AI1116" i="3"/>
  <c r="AJ1116" i="3"/>
  <c r="AQ1116" i="3"/>
  <c r="AR1116" i="3"/>
  <c r="AS1116" i="3"/>
  <c r="L1117" i="3"/>
  <c r="M1117" i="3"/>
  <c r="N1117" i="3"/>
  <c r="O1117" i="3"/>
  <c r="P1117" i="3"/>
  <c r="Q1117" i="3"/>
  <c r="R1117" i="3"/>
  <c r="S1117" i="3"/>
  <c r="T1117" i="3"/>
  <c r="U1117" i="3"/>
  <c r="V1117" i="3"/>
  <c r="W1117" i="3"/>
  <c r="X1117" i="3"/>
  <c r="Y1117" i="3"/>
  <c r="Z1117" i="3"/>
  <c r="AA1117" i="3"/>
  <c r="AB1117" i="3"/>
  <c r="AC1117" i="3"/>
  <c r="AD1117" i="3"/>
  <c r="AE1117" i="3"/>
  <c r="AF1117" i="3"/>
  <c r="AG1117" i="3"/>
  <c r="AH1117" i="3"/>
  <c r="AI1117" i="3"/>
  <c r="AJ1117" i="3"/>
  <c r="AQ1117" i="3"/>
  <c r="AR1117" i="3"/>
  <c r="AS1117" i="3"/>
  <c r="L1118" i="3"/>
  <c r="M1118" i="3"/>
  <c r="N1118" i="3"/>
  <c r="O1118" i="3"/>
  <c r="P1118" i="3"/>
  <c r="Q1118" i="3"/>
  <c r="R1118" i="3"/>
  <c r="S1118" i="3"/>
  <c r="T1118" i="3"/>
  <c r="U1118" i="3"/>
  <c r="V1118" i="3"/>
  <c r="W1118" i="3"/>
  <c r="X1118" i="3"/>
  <c r="Y1118" i="3"/>
  <c r="Z1118" i="3"/>
  <c r="AA1118" i="3"/>
  <c r="AB1118" i="3"/>
  <c r="AC1118" i="3"/>
  <c r="AD1118" i="3"/>
  <c r="AE1118" i="3"/>
  <c r="AF1118" i="3"/>
  <c r="AG1118" i="3"/>
  <c r="AH1118" i="3"/>
  <c r="AI1118" i="3"/>
  <c r="AJ1118" i="3"/>
  <c r="AQ1118" i="3"/>
  <c r="AR1118" i="3"/>
  <c r="AS1118" i="3"/>
  <c r="L1119" i="3"/>
  <c r="M1119" i="3"/>
  <c r="N1119" i="3"/>
  <c r="O1119" i="3"/>
  <c r="P1119" i="3"/>
  <c r="Q1119" i="3"/>
  <c r="R1119" i="3"/>
  <c r="S1119" i="3"/>
  <c r="T1119" i="3"/>
  <c r="U1119" i="3"/>
  <c r="V1119" i="3"/>
  <c r="W1119" i="3"/>
  <c r="X1119" i="3"/>
  <c r="Y1119" i="3"/>
  <c r="Z1119" i="3"/>
  <c r="AA1119" i="3"/>
  <c r="AB1119" i="3"/>
  <c r="AC1119" i="3"/>
  <c r="AD1119" i="3"/>
  <c r="AE1119" i="3"/>
  <c r="AF1119" i="3"/>
  <c r="AG1119" i="3"/>
  <c r="AH1119" i="3"/>
  <c r="AI1119" i="3"/>
  <c r="AJ1119" i="3"/>
  <c r="AQ1119" i="3"/>
  <c r="AR1119" i="3"/>
  <c r="AS1119" i="3"/>
  <c r="L1120" i="3"/>
  <c r="M1120" i="3"/>
  <c r="N1120" i="3"/>
  <c r="O1120" i="3"/>
  <c r="P1120" i="3"/>
  <c r="Q1120" i="3"/>
  <c r="R1120" i="3"/>
  <c r="S1120" i="3"/>
  <c r="T1120" i="3"/>
  <c r="U1120" i="3"/>
  <c r="V1120" i="3"/>
  <c r="W1120" i="3"/>
  <c r="X1120" i="3"/>
  <c r="Y1120" i="3"/>
  <c r="Z1120" i="3"/>
  <c r="AA1120" i="3"/>
  <c r="AB1120" i="3"/>
  <c r="AC1120" i="3"/>
  <c r="AD1120" i="3"/>
  <c r="AE1120" i="3"/>
  <c r="AF1120" i="3"/>
  <c r="AG1120" i="3"/>
  <c r="AH1120" i="3"/>
  <c r="AI1120" i="3"/>
  <c r="AJ1120" i="3"/>
  <c r="AQ1120" i="3"/>
  <c r="AR1120" i="3"/>
  <c r="AS1120" i="3"/>
  <c r="L1121" i="3"/>
  <c r="M1121" i="3"/>
  <c r="N1121" i="3"/>
  <c r="O1121" i="3"/>
  <c r="P1121" i="3"/>
  <c r="Q1121" i="3"/>
  <c r="R1121" i="3"/>
  <c r="S1121" i="3"/>
  <c r="T1121" i="3"/>
  <c r="U1121" i="3"/>
  <c r="V1121" i="3"/>
  <c r="W1121" i="3"/>
  <c r="X1121" i="3"/>
  <c r="Y1121" i="3"/>
  <c r="Z1121" i="3"/>
  <c r="AA1121" i="3"/>
  <c r="AB1121" i="3"/>
  <c r="AC1121" i="3"/>
  <c r="AD1121" i="3"/>
  <c r="AE1121" i="3"/>
  <c r="AF1121" i="3"/>
  <c r="AG1121" i="3"/>
  <c r="AH1121" i="3"/>
  <c r="AI1121" i="3"/>
  <c r="AJ1121" i="3"/>
  <c r="AQ1121" i="3"/>
  <c r="AR1121" i="3"/>
  <c r="AS1121" i="3"/>
  <c r="L1122" i="3"/>
  <c r="M1122" i="3"/>
  <c r="N1122" i="3"/>
  <c r="O1122" i="3"/>
  <c r="P1122" i="3"/>
  <c r="Q1122" i="3"/>
  <c r="R1122" i="3"/>
  <c r="S1122" i="3"/>
  <c r="T1122" i="3"/>
  <c r="U1122" i="3"/>
  <c r="V1122" i="3"/>
  <c r="W1122" i="3"/>
  <c r="X1122" i="3"/>
  <c r="Y1122" i="3"/>
  <c r="Z1122" i="3"/>
  <c r="AA1122" i="3"/>
  <c r="AB1122" i="3"/>
  <c r="AC1122" i="3"/>
  <c r="AD1122" i="3"/>
  <c r="AE1122" i="3"/>
  <c r="AF1122" i="3"/>
  <c r="AG1122" i="3"/>
  <c r="AH1122" i="3"/>
  <c r="AI1122" i="3"/>
  <c r="AJ1122" i="3"/>
  <c r="AQ1122" i="3"/>
  <c r="AR1122" i="3"/>
  <c r="AS1122" i="3"/>
  <c r="L1123" i="3"/>
  <c r="M1123" i="3"/>
  <c r="N1123" i="3"/>
  <c r="O1123" i="3"/>
  <c r="P1123" i="3"/>
  <c r="Q1123" i="3"/>
  <c r="R1123" i="3"/>
  <c r="S1123" i="3"/>
  <c r="T1123" i="3"/>
  <c r="U1123" i="3"/>
  <c r="V1123" i="3"/>
  <c r="W1123" i="3"/>
  <c r="X1123" i="3"/>
  <c r="Y1123" i="3"/>
  <c r="Z1123" i="3"/>
  <c r="AA1123" i="3"/>
  <c r="AB1123" i="3"/>
  <c r="AC1123" i="3"/>
  <c r="AD1123" i="3"/>
  <c r="AE1123" i="3"/>
  <c r="AF1123" i="3"/>
  <c r="AG1123" i="3"/>
  <c r="AH1123" i="3"/>
  <c r="AI1123" i="3"/>
  <c r="AJ1123" i="3"/>
  <c r="AQ1123" i="3"/>
  <c r="AR1123" i="3"/>
  <c r="AS1123" i="3"/>
  <c r="L1124" i="3"/>
  <c r="M1124" i="3"/>
  <c r="N1124" i="3"/>
  <c r="O1124" i="3"/>
  <c r="P1124" i="3"/>
  <c r="Q1124" i="3"/>
  <c r="R1124" i="3"/>
  <c r="S1124" i="3"/>
  <c r="T1124" i="3"/>
  <c r="U1124" i="3"/>
  <c r="V1124" i="3"/>
  <c r="W1124" i="3"/>
  <c r="X1124" i="3"/>
  <c r="Y1124" i="3"/>
  <c r="Z1124" i="3"/>
  <c r="AA1124" i="3"/>
  <c r="AB1124" i="3"/>
  <c r="AC1124" i="3"/>
  <c r="AD1124" i="3"/>
  <c r="AE1124" i="3"/>
  <c r="AF1124" i="3"/>
  <c r="AG1124" i="3"/>
  <c r="AH1124" i="3"/>
  <c r="AI1124" i="3"/>
  <c r="AJ1124" i="3"/>
  <c r="AQ1124" i="3"/>
  <c r="AR1124" i="3"/>
  <c r="AS1124" i="3"/>
  <c r="L1125" i="3"/>
  <c r="M1125" i="3"/>
  <c r="N1125" i="3"/>
  <c r="O1125" i="3"/>
  <c r="P1125" i="3"/>
  <c r="Q1125" i="3"/>
  <c r="R1125" i="3"/>
  <c r="S1125" i="3"/>
  <c r="T1125" i="3"/>
  <c r="U1125" i="3"/>
  <c r="V1125" i="3"/>
  <c r="W1125" i="3"/>
  <c r="X1125" i="3"/>
  <c r="Y1125" i="3"/>
  <c r="Z1125" i="3"/>
  <c r="AA1125" i="3"/>
  <c r="AB1125" i="3"/>
  <c r="AC1125" i="3"/>
  <c r="AD1125" i="3"/>
  <c r="AE1125" i="3"/>
  <c r="AF1125" i="3"/>
  <c r="AG1125" i="3"/>
  <c r="AH1125" i="3"/>
  <c r="AI1125" i="3"/>
  <c r="AJ1125" i="3"/>
  <c r="AQ1125" i="3"/>
  <c r="AR1125" i="3"/>
  <c r="AS1125" i="3"/>
  <c r="L1126" i="3"/>
  <c r="M1126" i="3"/>
  <c r="N1126" i="3"/>
  <c r="O1126" i="3"/>
  <c r="P1126" i="3"/>
  <c r="Q1126" i="3"/>
  <c r="R1126" i="3"/>
  <c r="S1126" i="3"/>
  <c r="T1126" i="3"/>
  <c r="U1126" i="3"/>
  <c r="V1126" i="3"/>
  <c r="W1126" i="3"/>
  <c r="X1126" i="3"/>
  <c r="Y1126" i="3"/>
  <c r="Z1126" i="3"/>
  <c r="AA1126" i="3"/>
  <c r="AB1126" i="3"/>
  <c r="AC1126" i="3"/>
  <c r="AD1126" i="3"/>
  <c r="AE1126" i="3"/>
  <c r="AF1126" i="3"/>
  <c r="AG1126" i="3"/>
  <c r="AH1126" i="3"/>
  <c r="AI1126" i="3"/>
  <c r="AJ1126" i="3"/>
  <c r="AQ1126" i="3"/>
  <c r="AR1126" i="3"/>
  <c r="AS1126" i="3"/>
  <c r="L1127" i="3"/>
  <c r="M1127" i="3"/>
  <c r="N1127" i="3"/>
  <c r="O1127" i="3"/>
  <c r="P1127" i="3"/>
  <c r="Q1127" i="3"/>
  <c r="R1127" i="3"/>
  <c r="S1127" i="3"/>
  <c r="T1127" i="3"/>
  <c r="U1127" i="3"/>
  <c r="V1127" i="3"/>
  <c r="W1127" i="3"/>
  <c r="X1127" i="3"/>
  <c r="Y1127" i="3"/>
  <c r="Z1127" i="3"/>
  <c r="AA1127" i="3"/>
  <c r="AB1127" i="3"/>
  <c r="AC1127" i="3"/>
  <c r="AD1127" i="3"/>
  <c r="AE1127" i="3"/>
  <c r="AF1127" i="3"/>
  <c r="AG1127" i="3"/>
  <c r="AH1127" i="3"/>
  <c r="AI1127" i="3"/>
  <c r="AJ1127" i="3"/>
  <c r="AQ1127" i="3"/>
  <c r="AR1127" i="3"/>
  <c r="AS1127" i="3"/>
  <c r="L1128" i="3"/>
  <c r="M1128" i="3"/>
  <c r="N1128" i="3"/>
  <c r="O1128" i="3"/>
  <c r="P1128" i="3"/>
  <c r="Q1128" i="3"/>
  <c r="R1128" i="3"/>
  <c r="S1128" i="3"/>
  <c r="T1128" i="3"/>
  <c r="U1128" i="3"/>
  <c r="V1128" i="3"/>
  <c r="W1128" i="3"/>
  <c r="X1128" i="3"/>
  <c r="Y1128" i="3"/>
  <c r="Z1128" i="3"/>
  <c r="AA1128" i="3"/>
  <c r="AB1128" i="3"/>
  <c r="AC1128" i="3"/>
  <c r="AD1128" i="3"/>
  <c r="AE1128" i="3"/>
  <c r="AF1128" i="3"/>
  <c r="AG1128" i="3"/>
  <c r="AH1128" i="3"/>
  <c r="AI1128" i="3"/>
  <c r="AJ1128" i="3"/>
  <c r="AQ1128" i="3"/>
  <c r="AR1128" i="3"/>
  <c r="AS1128" i="3"/>
  <c r="L1129" i="3"/>
  <c r="M1129" i="3"/>
  <c r="N1129" i="3"/>
  <c r="O1129" i="3"/>
  <c r="P1129" i="3"/>
  <c r="Q1129" i="3"/>
  <c r="R1129" i="3"/>
  <c r="S1129" i="3"/>
  <c r="T1129" i="3"/>
  <c r="U1129" i="3"/>
  <c r="V1129" i="3"/>
  <c r="W1129" i="3"/>
  <c r="X1129" i="3"/>
  <c r="Y1129" i="3"/>
  <c r="Z1129" i="3"/>
  <c r="AA1129" i="3"/>
  <c r="AB1129" i="3"/>
  <c r="AC1129" i="3"/>
  <c r="AD1129" i="3"/>
  <c r="AE1129" i="3"/>
  <c r="AF1129" i="3"/>
  <c r="AG1129" i="3"/>
  <c r="AH1129" i="3"/>
  <c r="AI1129" i="3"/>
  <c r="AJ1129" i="3"/>
  <c r="AQ1129" i="3"/>
  <c r="AR1129" i="3"/>
  <c r="AS1129" i="3"/>
  <c r="L1130" i="3"/>
  <c r="M1130" i="3"/>
  <c r="N1130" i="3"/>
  <c r="O1130" i="3"/>
  <c r="P1130" i="3"/>
  <c r="Q1130" i="3"/>
  <c r="R1130" i="3"/>
  <c r="S1130" i="3"/>
  <c r="T1130" i="3"/>
  <c r="U1130" i="3"/>
  <c r="V1130" i="3"/>
  <c r="W1130" i="3"/>
  <c r="X1130" i="3"/>
  <c r="Y1130" i="3"/>
  <c r="Z1130" i="3"/>
  <c r="AA1130" i="3"/>
  <c r="AB1130" i="3"/>
  <c r="AC1130" i="3"/>
  <c r="AD1130" i="3"/>
  <c r="AE1130" i="3"/>
  <c r="AF1130" i="3"/>
  <c r="AG1130" i="3"/>
  <c r="AH1130" i="3"/>
  <c r="AI1130" i="3"/>
  <c r="AJ1130" i="3"/>
  <c r="AQ1130" i="3"/>
  <c r="AR1130" i="3"/>
  <c r="AS1130" i="3"/>
  <c r="L1131" i="3"/>
  <c r="M1131" i="3"/>
  <c r="N1131" i="3"/>
  <c r="O1131" i="3"/>
  <c r="P1131" i="3"/>
  <c r="Q1131" i="3"/>
  <c r="R1131" i="3"/>
  <c r="S1131" i="3"/>
  <c r="T1131" i="3"/>
  <c r="U1131" i="3"/>
  <c r="V1131" i="3"/>
  <c r="W1131" i="3"/>
  <c r="X1131" i="3"/>
  <c r="Y1131" i="3"/>
  <c r="Z1131" i="3"/>
  <c r="AA1131" i="3"/>
  <c r="AB1131" i="3"/>
  <c r="AC1131" i="3"/>
  <c r="AD1131" i="3"/>
  <c r="AE1131" i="3"/>
  <c r="AF1131" i="3"/>
  <c r="AG1131" i="3"/>
  <c r="AH1131" i="3"/>
  <c r="AI1131" i="3"/>
  <c r="AJ1131" i="3"/>
  <c r="AQ1131" i="3"/>
  <c r="AR1131" i="3"/>
  <c r="AS1131" i="3"/>
  <c r="L1132" i="3"/>
  <c r="M1132" i="3"/>
  <c r="N1132" i="3"/>
  <c r="O1132" i="3"/>
  <c r="P1132" i="3"/>
  <c r="Q1132" i="3"/>
  <c r="R1132" i="3"/>
  <c r="S1132" i="3"/>
  <c r="T1132" i="3"/>
  <c r="U1132" i="3"/>
  <c r="V1132" i="3"/>
  <c r="W1132" i="3"/>
  <c r="X1132" i="3"/>
  <c r="Y1132" i="3"/>
  <c r="Z1132" i="3"/>
  <c r="AA1132" i="3"/>
  <c r="AB1132" i="3"/>
  <c r="AC1132" i="3"/>
  <c r="AD1132" i="3"/>
  <c r="AE1132" i="3"/>
  <c r="AF1132" i="3"/>
  <c r="AG1132" i="3"/>
  <c r="AH1132" i="3"/>
  <c r="AI1132" i="3"/>
  <c r="AJ1132" i="3"/>
  <c r="AQ1132" i="3"/>
  <c r="AR1132" i="3"/>
  <c r="AS1132" i="3"/>
  <c r="L1133" i="3"/>
  <c r="M1133" i="3"/>
  <c r="N1133" i="3"/>
  <c r="O1133" i="3"/>
  <c r="P1133" i="3"/>
  <c r="Q1133" i="3"/>
  <c r="R1133" i="3"/>
  <c r="S1133" i="3"/>
  <c r="T1133" i="3"/>
  <c r="U1133" i="3"/>
  <c r="V1133" i="3"/>
  <c r="W1133" i="3"/>
  <c r="X1133" i="3"/>
  <c r="Y1133" i="3"/>
  <c r="Z1133" i="3"/>
  <c r="AA1133" i="3"/>
  <c r="AB1133" i="3"/>
  <c r="AC1133" i="3"/>
  <c r="AD1133" i="3"/>
  <c r="AE1133" i="3"/>
  <c r="AF1133" i="3"/>
  <c r="AG1133" i="3"/>
  <c r="AH1133" i="3"/>
  <c r="AI1133" i="3"/>
  <c r="AJ1133" i="3"/>
  <c r="AQ1133" i="3"/>
  <c r="AR1133" i="3"/>
  <c r="AS1133" i="3"/>
  <c r="L1134" i="3"/>
  <c r="M1134" i="3"/>
  <c r="N1134" i="3"/>
  <c r="O1134" i="3"/>
  <c r="P1134" i="3"/>
  <c r="Q1134" i="3"/>
  <c r="R1134" i="3"/>
  <c r="S1134" i="3"/>
  <c r="T1134" i="3"/>
  <c r="U1134" i="3"/>
  <c r="V1134" i="3"/>
  <c r="W1134" i="3"/>
  <c r="X1134" i="3"/>
  <c r="Y1134" i="3"/>
  <c r="Z1134" i="3"/>
  <c r="AA1134" i="3"/>
  <c r="AB1134" i="3"/>
  <c r="AC1134" i="3"/>
  <c r="AD1134" i="3"/>
  <c r="AE1134" i="3"/>
  <c r="AF1134" i="3"/>
  <c r="AG1134" i="3"/>
  <c r="AH1134" i="3"/>
  <c r="AI1134" i="3"/>
  <c r="AJ1134" i="3"/>
  <c r="AQ1134" i="3"/>
  <c r="AR1134" i="3"/>
  <c r="AS1134" i="3"/>
  <c r="L1135" i="3"/>
  <c r="M1135" i="3"/>
  <c r="N1135" i="3"/>
  <c r="O1135" i="3"/>
  <c r="P1135" i="3"/>
  <c r="Q1135" i="3"/>
  <c r="R1135" i="3"/>
  <c r="S1135" i="3"/>
  <c r="T1135" i="3"/>
  <c r="U1135" i="3"/>
  <c r="V1135" i="3"/>
  <c r="W1135" i="3"/>
  <c r="X1135" i="3"/>
  <c r="Y1135" i="3"/>
  <c r="Z1135" i="3"/>
  <c r="AA1135" i="3"/>
  <c r="AB1135" i="3"/>
  <c r="AC1135" i="3"/>
  <c r="AD1135" i="3"/>
  <c r="AE1135" i="3"/>
  <c r="AF1135" i="3"/>
  <c r="AG1135" i="3"/>
  <c r="AH1135" i="3"/>
  <c r="AI1135" i="3"/>
  <c r="AJ1135" i="3"/>
  <c r="AQ1135" i="3"/>
  <c r="AR1135" i="3"/>
  <c r="AS1135" i="3"/>
  <c r="L1136" i="3"/>
  <c r="M1136" i="3"/>
  <c r="N1136" i="3"/>
  <c r="O1136" i="3"/>
  <c r="P1136" i="3"/>
  <c r="Q1136" i="3"/>
  <c r="R1136" i="3"/>
  <c r="S1136" i="3"/>
  <c r="T1136" i="3"/>
  <c r="U1136" i="3"/>
  <c r="V1136" i="3"/>
  <c r="W1136" i="3"/>
  <c r="X1136" i="3"/>
  <c r="Y1136" i="3"/>
  <c r="Z1136" i="3"/>
  <c r="AA1136" i="3"/>
  <c r="AB1136" i="3"/>
  <c r="AC1136" i="3"/>
  <c r="AD1136" i="3"/>
  <c r="AE1136" i="3"/>
  <c r="AF1136" i="3"/>
  <c r="AG1136" i="3"/>
  <c r="AH1136" i="3"/>
  <c r="AI1136" i="3"/>
  <c r="AJ1136" i="3"/>
  <c r="AQ1136" i="3"/>
  <c r="AR1136" i="3"/>
  <c r="AS1136" i="3"/>
  <c r="L1137" i="3"/>
  <c r="M1137" i="3"/>
  <c r="N1137" i="3"/>
  <c r="O1137" i="3"/>
  <c r="P1137" i="3"/>
  <c r="Q1137" i="3"/>
  <c r="R1137" i="3"/>
  <c r="S1137" i="3"/>
  <c r="T1137" i="3"/>
  <c r="U1137" i="3"/>
  <c r="V1137" i="3"/>
  <c r="W1137" i="3"/>
  <c r="X1137" i="3"/>
  <c r="Y1137" i="3"/>
  <c r="Z1137" i="3"/>
  <c r="AA1137" i="3"/>
  <c r="AB1137" i="3"/>
  <c r="AC1137" i="3"/>
  <c r="AD1137" i="3"/>
  <c r="AE1137" i="3"/>
  <c r="AF1137" i="3"/>
  <c r="AG1137" i="3"/>
  <c r="AH1137" i="3"/>
  <c r="AI1137" i="3"/>
  <c r="AJ1137" i="3"/>
  <c r="AQ1137" i="3"/>
  <c r="AR1137" i="3"/>
  <c r="AS1137" i="3"/>
  <c r="L1138" i="3"/>
  <c r="M1138" i="3"/>
  <c r="N1138" i="3"/>
  <c r="O1138" i="3"/>
  <c r="P1138" i="3"/>
  <c r="Q1138" i="3"/>
  <c r="R1138" i="3"/>
  <c r="S1138" i="3"/>
  <c r="T1138" i="3"/>
  <c r="U1138" i="3"/>
  <c r="V1138" i="3"/>
  <c r="W1138" i="3"/>
  <c r="X1138" i="3"/>
  <c r="Y1138" i="3"/>
  <c r="Z1138" i="3"/>
  <c r="AA1138" i="3"/>
  <c r="AB1138" i="3"/>
  <c r="AC1138" i="3"/>
  <c r="AD1138" i="3"/>
  <c r="AE1138" i="3"/>
  <c r="AF1138" i="3"/>
  <c r="AG1138" i="3"/>
  <c r="AH1138" i="3"/>
  <c r="AI1138" i="3"/>
  <c r="AJ1138" i="3"/>
  <c r="AQ1138" i="3"/>
  <c r="AR1138" i="3"/>
  <c r="AS1138" i="3"/>
  <c r="L1139" i="3"/>
  <c r="M1139" i="3"/>
  <c r="N1139" i="3"/>
  <c r="O1139" i="3"/>
  <c r="P1139" i="3"/>
  <c r="Q1139" i="3"/>
  <c r="R1139" i="3"/>
  <c r="S1139" i="3"/>
  <c r="T1139" i="3"/>
  <c r="U1139" i="3"/>
  <c r="V1139" i="3"/>
  <c r="W1139" i="3"/>
  <c r="X1139" i="3"/>
  <c r="Y1139" i="3"/>
  <c r="Z1139" i="3"/>
  <c r="AA1139" i="3"/>
  <c r="AB1139" i="3"/>
  <c r="AC1139" i="3"/>
  <c r="AD1139" i="3"/>
  <c r="AE1139" i="3"/>
  <c r="AF1139" i="3"/>
  <c r="AG1139" i="3"/>
  <c r="AH1139" i="3"/>
  <c r="AI1139" i="3"/>
  <c r="AJ1139" i="3"/>
  <c r="AQ1139" i="3"/>
  <c r="AR1139" i="3"/>
  <c r="AS1139" i="3"/>
  <c r="L1140" i="3"/>
  <c r="M1140" i="3"/>
  <c r="N1140" i="3"/>
  <c r="O1140" i="3"/>
  <c r="P1140" i="3"/>
  <c r="Q1140" i="3"/>
  <c r="R1140" i="3"/>
  <c r="S1140" i="3"/>
  <c r="T1140" i="3"/>
  <c r="U1140" i="3"/>
  <c r="V1140" i="3"/>
  <c r="W1140" i="3"/>
  <c r="X1140" i="3"/>
  <c r="Y1140" i="3"/>
  <c r="Z1140" i="3"/>
  <c r="AA1140" i="3"/>
  <c r="AB1140" i="3"/>
  <c r="AC1140" i="3"/>
  <c r="AD1140" i="3"/>
  <c r="AE1140" i="3"/>
  <c r="AF1140" i="3"/>
  <c r="AG1140" i="3"/>
  <c r="AH1140" i="3"/>
  <c r="AI1140" i="3"/>
  <c r="AJ1140" i="3"/>
  <c r="AQ1140" i="3"/>
  <c r="AR1140" i="3"/>
  <c r="AS1140" i="3"/>
  <c r="L1141" i="3"/>
  <c r="M1141" i="3"/>
  <c r="N1141" i="3"/>
  <c r="O1141" i="3"/>
  <c r="P1141" i="3"/>
  <c r="Q1141" i="3"/>
  <c r="R1141" i="3"/>
  <c r="S1141" i="3"/>
  <c r="T1141" i="3"/>
  <c r="U1141" i="3"/>
  <c r="V1141" i="3"/>
  <c r="W1141" i="3"/>
  <c r="X1141" i="3"/>
  <c r="Y1141" i="3"/>
  <c r="Z1141" i="3"/>
  <c r="AA1141" i="3"/>
  <c r="AB1141" i="3"/>
  <c r="AC1141" i="3"/>
  <c r="AD1141" i="3"/>
  <c r="AE1141" i="3"/>
  <c r="AF1141" i="3"/>
  <c r="AG1141" i="3"/>
  <c r="AH1141" i="3"/>
  <c r="AI1141" i="3"/>
  <c r="AJ1141" i="3"/>
  <c r="AQ1141" i="3"/>
  <c r="AR1141" i="3"/>
  <c r="AS1141" i="3"/>
  <c r="L1142" i="3"/>
  <c r="M1142" i="3"/>
  <c r="N1142" i="3"/>
  <c r="O1142" i="3"/>
  <c r="P1142" i="3"/>
  <c r="Q1142" i="3"/>
  <c r="R1142" i="3"/>
  <c r="S1142" i="3"/>
  <c r="T1142" i="3"/>
  <c r="U1142" i="3"/>
  <c r="V1142" i="3"/>
  <c r="W1142" i="3"/>
  <c r="X1142" i="3"/>
  <c r="Y1142" i="3"/>
  <c r="Z1142" i="3"/>
  <c r="AA1142" i="3"/>
  <c r="AB1142" i="3"/>
  <c r="AC1142" i="3"/>
  <c r="AD1142" i="3"/>
  <c r="AE1142" i="3"/>
  <c r="AF1142" i="3"/>
  <c r="AG1142" i="3"/>
  <c r="AH1142" i="3"/>
  <c r="AI1142" i="3"/>
  <c r="AJ1142" i="3"/>
  <c r="AQ1142" i="3"/>
  <c r="AR1142" i="3"/>
  <c r="AS1142" i="3"/>
  <c r="L1143" i="3"/>
  <c r="M1143" i="3"/>
  <c r="N1143" i="3"/>
  <c r="O1143" i="3"/>
  <c r="P1143" i="3"/>
  <c r="Q1143" i="3"/>
  <c r="R1143" i="3"/>
  <c r="S1143" i="3"/>
  <c r="T1143" i="3"/>
  <c r="U1143" i="3"/>
  <c r="V1143" i="3"/>
  <c r="W1143" i="3"/>
  <c r="X1143" i="3"/>
  <c r="Y1143" i="3"/>
  <c r="Z1143" i="3"/>
  <c r="AA1143" i="3"/>
  <c r="AB1143" i="3"/>
  <c r="AC1143" i="3"/>
  <c r="AD1143" i="3"/>
  <c r="AE1143" i="3"/>
  <c r="AF1143" i="3"/>
  <c r="AG1143" i="3"/>
  <c r="AH1143" i="3"/>
  <c r="AI1143" i="3"/>
  <c r="AJ1143" i="3"/>
  <c r="AQ1143" i="3"/>
  <c r="AR1143" i="3"/>
  <c r="AS1143" i="3"/>
  <c r="L1144" i="3"/>
  <c r="M1144" i="3"/>
  <c r="N1144" i="3"/>
  <c r="O1144" i="3"/>
  <c r="P1144" i="3"/>
  <c r="Q1144" i="3"/>
  <c r="R1144" i="3"/>
  <c r="S1144" i="3"/>
  <c r="T1144" i="3"/>
  <c r="U1144" i="3"/>
  <c r="V1144" i="3"/>
  <c r="W1144" i="3"/>
  <c r="X1144" i="3"/>
  <c r="Y1144" i="3"/>
  <c r="Z1144" i="3"/>
  <c r="AA1144" i="3"/>
  <c r="AB1144" i="3"/>
  <c r="AC1144" i="3"/>
  <c r="AD1144" i="3"/>
  <c r="AE1144" i="3"/>
  <c r="AF1144" i="3"/>
  <c r="AG1144" i="3"/>
  <c r="AH1144" i="3"/>
  <c r="AI1144" i="3"/>
  <c r="AJ1144" i="3"/>
  <c r="AQ1144" i="3"/>
  <c r="AR1144" i="3"/>
  <c r="AS1144" i="3"/>
  <c r="L1145" i="3"/>
  <c r="M1145" i="3"/>
  <c r="N1145" i="3"/>
  <c r="O1145" i="3"/>
  <c r="P1145" i="3"/>
  <c r="Q1145" i="3"/>
  <c r="R1145" i="3"/>
  <c r="S1145" i="3"/>
  <c r="T1145" i="3"/>
  <c r="U1145" i="3"/>
  <c r="V1145" i="3"/>
  <c r="W1145" i="3"/>
  <c r="X1145" i="3"/>
  <c r="Y1145" i="3"/>
  <c r="Z1145" i="3"/>
  <c r="AA1145" i="3"/>
  <c r="AB1145" i="3"/>
  <c r="AC1145" i="3"/>
  <c r="AD1145" i="3"/>
  <c r="AE1145" i="3"/>
  <c r="AF1145" i="3"/>
  <c r="AG1145" i="3"/>
  <c r="AH1145" i="3"/>
  <c r="AI1145" i="3"/>
  <c r="AJ1145" i="3"/>
  <c r="AQ1145" i="3"/>
  <c r="AR1145" i="3"/>
  <c r="AS1145" i="3"/>
  <c r="L1146" i="3"/>
  <c r="M1146" i="3"/>
  <c r="N1146" i="3"/>
  <c r="O1146" i="3"/>
  <c r="P1146" i="3"/>
  <c r="Q1146" i="3"/>
  <c r="R1146" i="3"/>
  <c r="S1146" i="3"/>
  <c r="T1146" i="3"/>
  <c r="U1146" i="3"/>
  <c r="V1146" i="3"/>
  <c r="W1146" i="3"/>
  <c r="X1146" i="3"/>
  <c r="Y1146" i="3"/>
  <c r="Z1146" i="3"/>
  <c r="AA1146" i="3"/>
  <c r="AB1146" i="3"/>
  <c r="AC1146" i="3"/>
  <c r="AD1146" i="3"/>
  <c r="AE1146" i="3"/>
  <c r="AF1146" i="3"/>
  <c r="AG1146" i="3"/>
  <c r="AH1146" i="3"/>
  <c r="AI1146" i="3"/>
  <c r="AJ1146" i="3"/>
  <c r="AQ1146" i="3"/>
  <c r="AR1146" i="3"/>
  <c r="AS1146" i="3"/>
  <c r="L1147" i="3"/>
  <c r="M1147" i="3"/>
  <c r="N1147" i="3"/>
  <c r="O1147" i="3"/>
  <c r="P1147" i="3"/>
  <c r="Q1147" i="3"/>
  <c r="R1147" i="3"/>
  <c r="S1147" i="3"/>
  <c r="T1147" i="3"/>
  <c r="U1147" i="3"/>
  <c r="V1147" i="3"/>
  <c r="W1147" i="3"/>
  <c r="X1147" i="3"/>
  <c r="Y1147" i="3"/>
  <c r="Z1147" i="3"/>
  <c r="AA1147" i="3"/>
  <c r="AB1147" i="3"/>
  <c r="AC1147" i="3"/>
  <c r="AD1147" i="3"/>
  <c r="AE1147" i="3"/>
  <c r="AF1147" i="3"/>
  <c r="AG1147" i="3"/>
  <c r="AH1147" i="3"/>
  <c r="AI1147" i="3"/>
  <c r="AJ1147" i="3"/>
  <c r="AQ1147" i="3"/>
  <c r="AR1147" i="3"/>
  <c r="AS1147" i="3"/>
  <c r="L1148" i="3"/>
  <c r="M1148" i="3"/>
  <c r="N1148" i="3"/>
  <c r="O1148" i="3"/>
  <c r="P1148" i="3"/>
  <c r="Q1148" i="3"/>
  <c r="R1148" i="3"/>
  <c r="S1148" i="3"/>
  <c r="T1148" i="3"/>
  <c r="U1148" i="3"/>
  <c r="V1148" i="3"/>
  <c r="W1148" i="3"/>
  <c r="X1148" i="3"/>
  <c r="Y1148" i="3"/>
  <c r="Z1148" i="3"/>
  <c r="AA1148" i="3"/>
  <c r="AB1148" i="3"/>
  <c r="AC1148" i="3"/>
  <c r="AD1148" i="3"/>
  <c r="AE1148" i="3"/>
  <c r="AF1148" i="3"/>
  <c r="AG1148" i="3"/>
  <c r="AH1148" i="3"/>
  <c r="AI1148" i="3"/>
  <c r="AJ1148" i="3"/>
  <c r="AQ1148" i="3"/>
  <c r="AR1148" i="3"/>
  <c r="AS1148" i="3"/>
  <c r="L1149" i="3"/>
  <c r="M1149" i="3"/>
  <c r="N1149" i="3"/>
  <c r="O1149" i="3"/>
  <c r="P1149" i="3"/>
  <c r="Q1149" i="3"/>
  <c r="R1149" i="3"/>
  <c r="S1149" i="3"/>
  <c r="T1149" i="3"/>
  <c r="U1149" i="3"/>
  <c r="V1149" i="3"/>
  <c r="W1149" i="3"/>
  <c r="X1149" i="3"/>
  <c r="Y1149" i="3"/>
  <c r="Z1149" i="3"/>
  <c r="AA1149" i="3"/>
  <c r="AB1149" i="3"/>
  <c r="AC1149" i="3"/>
  <c r="AD1149" i="3"/>
  <c r="AE1149" i="3"/>
  <c r="AF1149" i="3"/>
  <c r="AG1149" i="3"/>
  <c r="AH1149" i="3"/>
  <c r="AI1149" i="3"/>
  <c r="AJ1149" i="3"/>
  <c r="AQ1149" i="3"/>
  <c r="AR1149" i="3"/>
  <c r="AS1149" i="3"/>
  <c r="L1150" i="3"/>
  <c r="M1150" i="3"/>
  <c r="N1150" i="3"/>
  <c r="O1150" i="3"/>
  <c r="P1150" i="3"/>
  <c r="Q1150" i="3"/>
  <c r="R1150" i="3"/>
  <c r="S1150" i="3"/>
  <c r="T1150" i="3"/>
  <c r="U1150" i="3"/>
  <c r="V1150" i="3"/>
  <c r="W1150" i="3"/>
  <c r="X1150" i="3"/>
  <c r="Y1150" i="3"/>
  <c r="Z1150" i="3"/>
  <c r="AA1150" i="3"/>
  <c r="AB1150" i="3"/>
  <c r="AC1150" i="3"/>
  <c r="AD1150" i="3"/>
  <c r="AE1150" i="3"/>
  <c r="AF1150" i="3"/>
  <c r="AG1150" i="3"/>
  <c r="AH1150" i="3"/>
  <c r="AI1150" i="3"/>
  <c r="AJ1150" i="3"/>
  <c r="AQ1150" i="3"/>
  <c r="AR1150" i="3"/>
  <c r="AS1150" i="3"/>
  <c r="L1151" i="3"/>
  <c r="M1151" i="3"/>
  <c r="N1151" i="3"/>
  <c r="O1151" i="3"/>
  <c r="P1151" i="3"/>
  <c r="Q1151" i="3"/>
  <c r="R1151" i="3"/>
  <c r="S1151" i="3"/>
  <c r="T1151" i="3"/>
  <c r="U1151" i="3"/>
  <c r="V1151" i="3"/>
  <c r="W1151" i="3"/>
  <c r="X1151" i="3"/>
  <c r="Y1151" i="3"/>
  <c r="Z1151" i="3"/>
  <c r="AA1151" i="3"/>
  <c r="AB1151" i="3"/>
  <c r="AC1151" i="3"/>
  <c r="AD1151" i="3"/>
  <c r="AE1151" i="3"/>
  <c r="AF1151" i="3"/>
  <c r="AG1151" i="3"/>
  <c r="AH1151" i="3"/>
  <c r="AI1151" i="3"/>
  <c r="AJ1151" i="3"/>
  <c r="AQ1151" i="3"/>
  <c r="AR1151" i="3"/>
  <c r="AS1151" i="3"/>
  <c r="L1152" i="3"/>
  <c r="M1152" i="3"/>
  <c r="N1152" i="3"/>
  <c r="O1152" i="3"/>
  <c r="P1152" i="3"/>
  <c r="Q1152" i="3"/>
  <c r="R1152" i="3"/>
  <c r="S1152" i="3"/>
  <c r="T1152" i="3"/>
  <c r="U1152" i="3"/>
  <c r="V1152" i="3"/>
  <c r="W1152" i="3"/>
  <c r="X1152" i="3"/>
  <c r="Y1152" i="3"/>
  <c r="Z1152" i="3"/>
  <c r="AA1152" i="3"/>
  <c r="AB1152" i="3"/>
  <c r="AC1152" i="3"/>
  <c r="AD1152" i="3"/>
  <c r="AE1152" i="3"/>
  <c r="AF1152" i="3"/>
  <c r="AG1152" i="3"/>
  <c r="AH1152" i="3"/>
  <c r="AI1152" i="3"/>
  <c r="AJ1152" i="3"/>
  <c r="AQ1152" i="3"/>
  <c r="AR1152" i="3"/>
  <c r="AS1152" i="3"/>
  <c r="L1153" i="3"/>
  <c r="M1153" i="3"/>
  <c r="N1153" i="3"/>
  <c r="O1153" i="3"/>
  <c r="P1153" i="3"/>
  <c r="Q1153" i="3"/>
  <c r="R1153" i="3"/>
  <c r="S1153" i="3"/>
  <c r="T1153" i="3"/>
  <c r="U1153" i="3"/>
  <c r="V1153" i="3"/>
  <c r="W1153" i="3"/>
  <c r="X1153" i="3"/>
  <c r="Y1153" i="3"/>
  <c r="Z1153" i="3"/>
  <c r="AA1153" i="3"/>
  <c r="AB1153" i="3"/>
  <c r="AC1153" i="3"/>
  <c r="AD1153" i="3"/>
  <c r="AE1153" i="3"/>
  <c r="AF1153" i="3"/>
  <c r="AG1153" i="3"/>
  <c r="AH1153" i="3"/>
  <c r="AI1153" i="3"/>
  <c r="AJ1153" i="3"/>
  <c r="AQ1153" i="3"/>
  <c r="AR1153" i="3"/>
  <c r="AS1153" i="3"/>
  <c r="L1154" i="3"/>
  <c r="M1154" i="3"/>
  <c r="N1154" i="3"/>
  <c r="O1154" i="3"/>
  <c r="P1154" i="3"/>
  <c r="Q1154" i="3"/>
  <c r="R1154" i="3"/>
  <c r="S1154" i="3"/>
  <c r="T1154" i="3"/>
  <c r="U1154" i="3"/>
  <c r="V1154" i="3"/>
  <c r="W1154" i="3"/>
  <c r="X1154" i="3"/>
  <c r="Y1154" i="3"/>
  <c r="Z1154" i="3"/>
  <c r="AA1154" i="3"/>
  <c r="AB1154" i="3"/>
  <c r="AC1154" i="3"/>
  <c r="AD1154" i="3"/>
  <c r="AE1154" i="3"/>
  <c r="AF1154" i="3"/>
  <c r="AG1154" i="3"/>
  <c r="AH1154" i="3"/>
  <c r="AI1154" i="3"/>
  <c r="AJ1154" i="3"/>
  <c r="AQ1154" i="3"/>
  <c r="AR1154" i="3"/>
  <c r="AS1154" i="3"/>
  <c r="L1155" i="3"/>
  <c r="M1155" i="3"/>
  <c r="N1155" i="3"/>
  <c r="O1155" i="3"/>
  <c r="P1155" i="3"/>
  <c r="Q1155" i="3"/>
  <c r="R1155" i="3"/>
  <c r="S1155" i="3"/>
  <c r="T1155" i="3"/>
  <c r="U1155" i="3"/>
  <c r="V1155" i="3"/>
  <c r="W1155" i="3"/>
  <c r="X1155" i="3"/>
  <c r="Y1155" i="3"/>
  <c r="Z1155" i="3"/>
  <c r="AA1155" i="3"/>
  <c r="AB1155" i="3"/>
  <c r="AC1155" i="3"/>
  <c r="AD1155" i="3"/>
  <c r="AE1155" i="3"/>
  <c r="AF1155" i="3"/>
  <c r="AG1155" i="3"/>
  <c r="AH1155" i="3"/>
  <c r="AI1155" i="3"/>
  <c r="AJ1155" i="3"/>
  <c r="AQ1155" i="3"/>
  <c r="AR1155" i="3"/>
  <c r="AS1155" i="3"/>
  <c r="L1156" i="3"/>
  <c r="M1156" i="3"/>
  <c r="N1156" i="3"/>
  <c r="O1156" i="3"/>
  <c r="P1156" i="3"/>
  <c r="Q1156" i="3"/>
  <c r="R1156" i="3"/>
  <c r="S1156" i="3"/>
  <c r="T1156" i="3"/>
  <c r="U1156" i="3"/>
  <c r="V1156" i="3"/>
  <c r="W1156" i="3"/>
  <c r="X1156" i="3"/>
  <c r="Y1156" i="3"/>
  <c r="Z1156" i="3"/>
  <c r="AA1156" i="3"/>
  <c r="AB1156" i="3"/>
  <c r="AC1156" i="3"/>
  <c r="AD1156" i="3"/>
  <c r="AE1156" i="3"/>
  <c r="AF1156" i="3"/>
  <c r="AG1156" i="3"/>
  <c r="AH1156" i="3"/>
  <c r="AI1156" i="3"/>
  <c r="AJ1156" i="3"/>
  <c r="AQ1156" i="3"/>
  <c r="AR1156" i="3"/>
  <c r="AS1156" i="3"/>
  <c r="L1157" i="3"/>
  <c r="M1157" i="3"/>
  <c r="N1157" i="3"/>
  <c r="O1157" i="3"/>
  <c r="P1157" i="3"/>
  <c r="Q1157" i="3"/>
  <c r="R1157" i="3"/>
  <c r="S1157" i="3"/>
  <c r="T1157" i="3"/>
  <c r="U1157" i="3"/>
  <c r="V1157" i="3"/>
  <c r="W1157" i="3"/>
  <c r="X1157" i="3"/>
  <c r="Y1157" i="3"/>
  <c r="Z1157" i="3"/>
  <c r="AA1157" i="3"/>
  <c r="AB1157" i="3"/>
  <c r="AC1157" i="3"/>
  <c r="AD1157" i="3"/>
  <c r="AE1157" i="3"/>
  <c r="AF1157" i="3"/>
  <c r="AG1157" i="3"/>
  <c r="AH1157" i="3"/>
  <c r="AI1157" i="3"/>
  <c r="AJ1157" i="3"/>
  <c r="AQ1157" i="3"/>
  <c r="AR1157" i="3"/>
  <c r="AS1157" i="3"/>
  <c r="L1158" i="3"/>
  <c r="M1158" i="3"/>
  <c r="N1158" i="3"/>
  <c r="O1158" i="3"/>
  <c r="P1158" i="3"/>
  <c r="Q1158" i="3"/>
  <c r="R1158" i="3"/>
  <c r="S1158" i="3"/>
  <c r="T1158" i="3"/>
  <c r="U1158" i="3"/>
  <c r="V1158" i="3"/>
  <c r="W1158" i="3"/>
  <c r="X1158" i="3"/>
  <c r="Y1158" i="3"/>
  <c r="Z1158" i="3"/>
  <c r="AA1158" i="3"/>
  <c r="AB1158" i="3"/>
  <c r="AC1158" i="3"/>
  <c r="AD1158" i="3"/>
  <c r="AE1158" i="3"/>
  <c r="AF1158" i="3"/>
  <c r="AG1158" i="3"/>
  <c r="AH1158" i="3"/>
  <c r="AI1158" i="3"/>
  <c r="AJ1158" i="3"/>
  <c r="AQ1158" i="3"/>
  <c r="AR1158" i="3"/>
  <c r="AS1158" i="3"/>
  <c r="L1159" i="3"/>
  <c r="M1159" i="3"/>
  <c r="N1159" i="3"/>
  <c r="O1159" i="3"/>
  <c r="P1159" i="3"/>
  <c r="Q1159" i="3"/>
  <c r="R1159" i="3"/>
  <c r="S1159" i="3"/>
  <c r="T1159" i="3"/>
  <c r="U1159" i="3"/>
  <c r="V1159" i="3"/>
  <c r="W1159" i="3"/>
  <c r="X1159" i="3"/>
  <c r="Y1159" i="3"/>
  <c r="Z1159" i="3"/>
  <c r="AA1159" i="3"/>
  <c r="AB1159" i="3"/>
  <c r="AC1159" i="3"/>
  <c r="AD1159" i="3"/>
  <c r="AE1159" i="3"/>
  <c r="AF1159" i="3"/>
  <c r="AG1159" i="3"/>
  <c r="AH1159" i="3"/>
  <c r="AI1159" i="3"/>
  <c r="AJ1159" i="3"/>
  <c r="AQ1159" i="3"/>
  <c r="AR1159" i="3"/>
  <c r="AS1159" i="3"/>
  <c r="L1160" i="3"/>
  <c r="M1160" i="3"/>
  <c r="N1160" i="3"/>
  <c r="O1160" i="3"/>
  <c r="P1160" i="3"/>
  <c r="Q1160" i="3"/>
  <c r="R1160" i="3"/>
  <c r="S1160" i="3"/>
  <c r="T1160" i="3"/>
  <c r="U1160" i="3"/>
  <c r="V1160" i="3"/>
  <c r="W1160" i="3"/>
  <c r="X1160" i="3"/>
  <c r="Y1160" i="3"/>
  <c r="Z1160" i="3"/>
  <c r="AA1160" i="3"/>
  <c r="AB1160" i="3"/>
  <c r="AC1160" i="3"/>
  <c r="AD1160" i="3"/>
  <c r="AE1160" i="3"/>
  <c r="AF1160" i="3"/>
  <c r="AG1160" i="3"/>
  <c r="AH1160" i="3"/>
  <c r="AI1160" i="3"/>
  <c r="AJ1160" i="3"/>
  <c r="AQ1160" i="3"/>
  <c r="AR1160" i="3"/>
  <c r="AS1160" i="3"/>
  <c r="L1161" i="3"/>
  <c r="M1161" i="3"/>
  <c r="N1161" i="3"/>
  <c r="O1161" i="3"/>
  <c r="P1161" i="3"/>
  <c r="Q1161" i="3"/>
  <c r="R1161" i="3"/>
  <c r="S1161" i="3"/>
  <c r="T1161" i="3"/>
  <c r="U1161" i="3"/>
  <c r="V1161" i="3"/>
  <c r="W1161" i="3"/>
  <c r="X1161" i="3"/>
  <c r="Y1161" i="3"/>
  <c r="Z1161" i="3"/>
  <c r="AA1161" i="3"/>
  <c r="AB1161" i="3"/>
  <c r="AC1161" i="3"/>
  <c r="AD1161" i="3"/>
  <c r="AE1161" i="3"/>
  <c r="AF1161" i="3"/>
  <c r="AG1161" i="3"/>
  <c r="AH1161" i="3"/>
  <c r="AI1161" i="3"/>
  <c r="AJ1161" i="3"/>
  <c r="AQ1161" i="3"/>
  <c r="AR1161" i="3"/>
  <c r="AS1161" i="3"/>
  <c r="L1162" i="3"/>
  <c r="M1162" i="3"/>
  <c r="N1162" i="3"/>
  <c r="O1162" i="3"/>
  <c r="P1162" i="3"/>
  <c r="Q1162" i="3"/>
  <c r="R1162" i="3"/>
  <c r="S1162" i="3"/>
  <c r="T1162" i="3"/>
  <c r="U1162" i="3"/>
  <c r="V1162" i="3"/>
  <c r="W1162" i="3"/>
  <c r="X1162" i="3"/>
  <c r="Y1162" i="3"/>
  <c r="Z1162" i="3"/>
  <c r="AA1162" i="3"/>
  <c r="AB1162" i="3"/>
  <c r="AC1162" i="3"/>
  <c r="AD1162" i="3"/>
  <c r="AE1162" i="3"/>
  <c r="AF1162" i="3"/>
  <c r="AG1162" i="3"/>
  <c r="AH1162" i="3"/>
  <c r="AI1162" i="3"/>
  <c r="AJ1162" i="3"/>
  <c r="AQ1162" i="3"/>
  <c r="AR1162" i="3"/>
  <c r="AS1162" i="3"/>
  <c r="L1163" i="3"/>
  <c r="M1163" i="3"/>
  <c r="N1163" i="3"/>
  <c r="O1163" i="3"/>
  <c r="P1163" i="3"/>
  <c r="Q1163" i="3"/>
  <c r="R1163" i="3"/>
  <c r="S1163" i="3"/>
  <c r="T1163" i="3"/>
  <c r="U1163" i="3"/>
  <c r="V1163" i="3"/>
  <c r="W1163" i="3"/>
  <c r="X1163" i="3"/>
  <c r="Y1163" i="3"/>
  <c r="Z1163" i="3"/>
  <c r="AA1163" i="3"/>
  <c r="AB1163" i="3"/>
  <c r="AC1163" i="3"/>
  <c r="AD1163" i="3"/>
  <c r="AE1163" i="3"/>
  <c r="AF1163" i="3"/>
  <c r="AG1163" i="3"/>
  <c r="AH1163" i="3"/>
  <c r="AI1163" i="3"/>
  <c r="AJ1163" i="3"/>
  <c r="AQ1163" i="3"/>
  <c r="AR1163" i="3"/>
  <c r="AS1163" i="3"/>
  <c r="L1164" i="3"/>
  <c r="M1164" i="3"/>
  <c r="N1164" i="3"/>
  <c r="O1164" i="3"/>
  <c r="P1164" i="3"/>
  <c r="Q1164" i="3"/>
  <c r="R1164" i="3"/>
  <c r="S1164" i="3"/>
  <c r="T1164" i="3"/>
  <c r="U1164" i="3"/>
  <c r="V1164" i="3"/>
  <c r="W1164" i="3"/>
  <c r="X1164" i="3"/>
  <c r="Y1164" i="3"/>
  <c r="Z1164" i="3"/>
  <c r="AA1164" i="3"/>
  <c r="AB1164" i="3"/>
  <c r="AC1164" i="3"/>
  <c r="AD1164" i="3"/>
  <c r="AE1164" i="3"/>
  <c r="AF1164" i="3"/>
  <c r="AG1164" i="3"/>
  <c r="AH1164" i="3"/>
  <c r="AI1164" i="3"/>
  <c r="AJ1164" i="3"/>
  <c r="AQ1164" i="3"/>
  <c r="AR1164" i="3"/>
  <c r="AS1164" i="3"/>
  <c r="L1165" i="3"/>
  <c r="M1165" i="3"/>
  <c r="N1165" i="3"/>
  <c r="O1165" i="3"/>
  <c r="P1165" i="3"/>
  <c r="Q1165" i="3"/>
  <c r="R1165" i="3"/>
  <c r="S1165" i="3"/>
  <c r="T1165" i="3"/>
  <c r="U1165" i="3"/>
  <c r="V1165" i="3"/>
  <c r="W1165" i="3"/>
  <c r="X1165" i="3"/>
  <c r="Y1165" i="3"/>
  <c r="Z1165" i="3"/>
  <c r="AA1165" i="3"/>
  <c r="AB1165" i="3"/>
  <c r="AC1165" i="3"/>
  <c r="AD1165" i="3"/>
  <c r="AE1165" i="3"/>
  <c r="AF1165" i="3"/>
  <c r="AG1165" i="3"/>
  <c r="AH1165" i="3"/>
  <c r="AI1165" i="3"/>
  <c r="AJ1165" i="3"/>
  <c r="AQ1165" i="3"/>
  <c r="AR1165" i="3"/>
  <c r="AS1165" i="3"/>
  <c r="L1166" i="3"/>
  <c r="M1166" i="3"/>
  <c r="N1166" i="3"/>
  <c r="O1166" i="3"/>
  <c r="P1166" i="3"/>
  <c r="Q1166" i="3"/>
  <c r="R1166" i="3"/>
  <c r="S1166" i="3"/>
  <c r="T1166" i="3"/>
  <c r="U1166" i="3"/>
  <c r="V1166" i="3"/>
  <c r="W1166" i="3"/>
  <c r="X1166" i="3"/>
  <c r="Y1166" i="3"/>
  <c r="Z1166" i="3"/>
  <c r="AA1166" i="3"/>
  <c r="AB1166" i="3"/>
  <c r="AC1166" i="3"/>
  <c r="AD1166" i="3"/>
  <c r="AE1166" i="3"/>
  <c r="AF1166" i="3"/>
  <c r="AG1166" i="3"/>
  <c r="AH1166" i="3"/>
  <c r="AI1166" i="3"/>
  <c r="AJ1166" i="3"/>
  <c r="AQ1166" i="3"/>
  <c r="AR1166" i="3"/>
  <c r="AS1166" i="3"/>
  <c r="L1167" i="3"/>
  <c r="M1167" i="3"/>
  <c r="N1167" i="3"/>
  <c r="O1167" i="3"/>
  <c r="P1167" i="3"/>
  <c r="Q1167" i="3"/>
  <c r="R1167" i="3"/>
  <c r="S1167" i="3"/>
  <c r="T1167" i="3"/>
  <c r="U1167" i="3"/>
  <c r="V1167" i="3"/>
  <c r="W1167" i="3"/>
  <c r="X1167" i="3"/>
  <c r="Y1167" i="3"/>
  <c r="Z1167" i="3"/>
  <c r="AA1167" i="3"/>
  <c r="AB1167" i="3"/>
  <c r="AC1167" i="3"/>
  <c r="AD1167" i="3"/>
  <c r="AE1167" i="3"/>
  <c r="AF1167" i="3"/>
  <c r="AG1167" i="3"/>
  <c r="AH1167" i="3"/>
  <c r="AI1167" i="3"/>
  <c r="AJ1167" i="3"/>
  <c r="AQ1167" i="3"/>
  <c r="AR1167" i="3"/>
  <c r="AS1167" i="3"/>
  <c r="L1168" i="3"/>
  <c r="M1168" i="3"/>
  <c r="N1168" i="3"/>
  <c r="O1168" i="3"/>
  <c r="P1168" i="3"/>
  <c r="Q1168" i="3"/>
  <c r="R1168" i="3"/>
  <c r="S1168" i="3"/>
  <c r="T1168" i="3"/>
  <c r="U1168" i="3"/>
  <c r="V1168" i="3"/>
  <c r="W1168" i="3"/>
  <c r="X1168" i="3"/>
  <c r="Y1168" i="3"/>
  <c r="Z1168" i="3"/>
  <c r="AA1168" i="3"/>
  <c r="AB1168" i="3"/>
  <c r="AC1168" i="3"/>
  <c r="AD1168" i="3"/>
  <c r="AE1168" i="3"/>
  <c r="AF1168" i="3"/>
  <c r="AG1168" i="3"/>
  <c r="AH1168" i="3"/>
  <c r="AI1168" i="3"/>
  <c r="AJ1168" i="3"/>
  <c r="AQ1168" i="3"/>
  <c r="AR1168" i="3"/>
  <c r="AS1168" i="3"/>
  <c r="L1169" i="3"/>
  <c r="M1169" i="3"/>
  <c r="N1169" i="3"/>
  <c r="O1169" i="3"/>
  <c r="P1169" i="3"/>
  <c r="Q1169" i="3"/>
  <c r="R1169" i="3"/>
  <c r="S1169" i="3"/>
  <c r="T1169" i="3"/>
  <c r="U1169" i="3"/>
  <c r="V1169" i="3"/>
  <c r="W1169" i="3"/>
  <c r="X1169" i="3"/>
  <c r="Y1169" i="3"/>
  <c r="Z1169" i="3"/>
  <c r="AA1169" i="3"/>
  <c r="AB1169" i="3"/>
  <c r="AC1169" i="3"/>
  <c r="AD1169" i="3"/>
  <c r="AE1169" i="3"/>
  <c r="AF1169" i="3"/>
  <c r="AG1169" i="3"/>
  <c r="AH1169" i="3"/>
  <c r="AI1169" i="3"/>
  <c r="AJ1169" i="3"/>
  <c r="AQ1169" i="3"/>
  <c r="AR1169" i="3"/>
  <c r="AS1169" i="3"/>
  <c r="L1170" i="3"/>
  <c r="M1170" i="3"/>
  <c r="N1170" i="3"/>
  <c r="O1170" i="3"/>
  <c r="P1170" i="3"/>
  <c r="Q1170" i="3"/>
  <c r="R1170" i="3"/>
  <c r="S1170" i="3"/>
  <c r="T1170" i="3"/>
  <c r="U1170" i="3"/>
  <c r="V1170" i="3"/>
  <c r="W1170" i="3"/>
  <c r="X1170" i="3"/>
  <c r="Y1170" i="3"/>
  <c r="Z1170" i="3"/>
  <c r="AA1170" i="3"/>
  <c r="AB1170" i="3"/>
  <c r="AC1170" i="3"/>
  <c r="AD1170" i="3"/>
  <c r="AE1170" i="3"/>
  <c r="AF1170" i="3"/>
  <c r="AG1170" i="3"/>
  <c r="AH1170" i="3"/>
  <c r="AI1170" i="3"/>
  <c r="AJ1170" i="3"/>
  <c r="AQ1170" i="3"/>
  <c r="AR1170" i="3"/>
  <c r="AS1170" i="3"/>
  <c r="L1171" i="3"/>
  <c r="M1171" i="3"/>
  <c r="N1171" i="3"/>
  <c r="O1171" i="3"/>
  <c r="P1171" i="3"/>
  <c r="Q1171" i="3"/>
  <c r="R1171" i="3"/>
  <c r="S1171" i="3"/>
  <c r="T1171" i="3"/>
  <c r="U1171" i="3"/>
  <c r="V1171" i="3"/>
  <c r="W1171" i="3"/>
  <c r="X1171" i="3"/>
  <c r="Y1171" i="3"/>
  <c r="Z1171" i="3"/>
  <c r="AA1171" i="3"/>
  <c r="AB1171" i="3"/>
  <c r="AC1171" i="3"/>
  <c r="AD1171" i="3"/>
  <c r="AE1171" i="3"/>
  <c r="AF1171" i="3"/>
  <c r="AG1171" i="3"/>
  <c r="AH1171" i="3"/>
  <c r="AI1171" i="3"/>
  <c r="AJ1171" i="3"/>
  <c r="AQ1171" i="3"/>
  <c r="AR1171" i="3"/>
  <c r="AS1171" i="3"/>
  <c r="L1172" i="3"/>
  <c r="M1172" i="3"/>
  <c r="N1172" i="3"/>
  <c r="O1172" i="3"/>
  <c r="P1172" i="3"/>
  <c r="Q1172" i="3"/>
  <c r="R1172" i="3"/>
  <c r="S1172" i="3"/>
  <c r="T1172" i="3"/>
  <c r="U1172" i="3"/>
  <c r="V1172" i="3"/>
  <c r="W1172" i="3"/>
  <c r="X1172" i="3"/>
  <c r="Y1172" i="3"/>
  <c r="Z1172" i="3"/>
  <c r="AA1172" i="3"/>
  <c r="AB1172" i="3"/>
  <c r="AC1172" i="3"/>
  <c r="AD1172" i="3"/>
  <c r="AE1172" i="3"/>
  <c r="AF1172" i="3"/>
  <c r="AG1172" i="3"/>
  <c r="AH1172" i="3"/>
  <c r="AI1172" i="3"/>
  <c r="AJ1172" i="3"/>
  <c r="AQ1172" i="3"/>
  <c r="AR1172" i="3"/>
  <c r="AS1172" i="3"/>
  <c r="L1173" i="3"/>
  <c r="M1173" i="3"/>
  <c r="N1173" i="3"/>
  <c r="O1173" i="3"/>
  <c r="P1173" i="3"/>
  <c r="Q1173" i="3"/>
  <c r="R1173" i="3"/>
  <c r="S1173" i="3"/>
  <c r="T1173" i="3"/>
  <c r="U1173" i="3"/>
  <c r="V1173" i="3"/>
  <c r="W1173" i="3"/>
  <c r="X1173" i="3"/>
  <c r="Y1173" i="3"/>
  <c r="Z1173" i="3"/>
  <c r="AA1173" i="3"/>
  <c r="AB1173" i="3"/>
  <c r="AC1173" i="3"/>
  <c r="AD1173" i="3"/>
  <c r="AE1173" i="3"/>
  <c r="AF1173" i="3"/>
  <c r="AG1173" i="3"/>
  <c r="AH1173" i="3"/>
  <c r="AI1173" i="3"/>
  <c r="AJ1173" i="3"/>
  <c r="AQ1173" i="3"/>
  <c r="AR1173" i="3"/>
  <c r="AS1173" i="3"/>
  <c r="L1174" i="3"/>
  <c r="M1174" i="3"/>
  <c r="N1174" i="3"/>
  <c r="O1174" i="3"/>
  <c r="P1174" i="3"/>
  <c r="Q1174" i="3"/>
  <c r="R1174" i="3"/>
  <c r="S1174" i="3"/>
  <c r="T1174" i="3"/>
  <c r="U1174" i="3"/>
  <c r="V1174" i="3"/>
  <c r="W1174" i="3"/>
  <c r="X1174" i="3"/>
  <c r="Y1174" i="3"/>
  <c r="Z1174" i="3"/>
  <c r="AA1174" i="3"/>
  <c r="AB1174" i="3"/>
  <c r="AC1174" i="3"/>
  <c r="AD1174" i="3"/>
  <c r="AE1174" i="3"/>
  <c r="AF1174" i="3"/>
  <c r="AG1174" i="3"/>
  <c r="AH1174" i="3"/>
  <c r="AI1174" i="3"/>
  <c r="AJ1174" i="3"/>
  <c r="AQ1174" i="3"/>
  <c r="AR1174" i="3"/>
  <c r="AS1174" i="3"/>
  <c r="L1175" i="3"/>
  <c r="M1175" i="3"/>
  <c r="N1175" i="3"/>
  <c r="O1175" i="3"/>
  <c r="P1175" i="3"/>
  <c r="Q1175" i="3"/>
  <c r="R1175" i="3"/>
  <c r="S1175" i="3"/>
  <c r="T1175" i="3"/>
  <c r="U1175" i="3"/>
  <c r="V1175" i="3"/>
  <c r="W1175" i="3"/>
  <c r="X1175" i="3"/>
  <c r="Y1175" i="3"/>
  <c r="Z1175" i="3"/>
  <c r="AA1175" i="3"/>
  <c r="AB1175" i="3"/>
  <c r="AC1175" i="3"/>
  <c r="AD1175" i="3"/>
  <c r="AE1175" i="3"/>
  <c r="AF1175" i="3"/>
  <c r="AG1175" i="3"/>
  <c r="AH1175" i="3"/>
  <c r="AI1175" i="3"/>
  <c r="AJ1175" i="3"/>
  <c r="AQ1175" i="3"/>
  <c r="AR1175" i="3"/>
  <c r="AS1175" i="3"/>
  <c r="L1176" i="3"/>
  <c r="M1176" i="3"/>
  <c r="N1176" i="3"/>
  <c r="O1176" i="3"/>
  <c r="P1176" i="3"/>
  <c r="Q1176" i="3"/>
  <c r="R1176" i="3"/>
  <c r="S1176" i="3"/>
  <c r="T1176" i="3"/>
  <c r="U1176" i="3"/>
  <c r="V1176" i="3"/>
  <c r="W1176" i="3"/>
  <c r="X1176" i="3"/>
  <c r="Y1176" i="3"/>
  <c r="Z1176" i="3"/>
  <c r="AA1176" i="3"/>
  <c r="AB1176" i="3"/>
  <c r="AC1176" i="3"/>
  <c r="AD1176" i="3"/>
  <c r="AE1176" i="3"/>
  <c r="AF1176" i="3"/>
  <c r="AG1176" i="3"/>
  <c r="AH1176" i="3"/>
  <c r="AI1176" i="3"/>
  <c r="AJ1176" i="3"/>
  <c r="AQ1176" i="3"/>
  <c r="AR1176" i="3"/>
  <c r="AS1176" i="3"/>
  <c r="L1177" i="3"/>
  <c r="M1177" i="3"/>
  <c r="N1177" i="3"/>
  <c r="O1177" i="3"/>
  <c r="P1177" i="3"/>
  <c r="Q1177" i="3"/>
  <c r="R1177" i="3"/>
  <c r="S1177" i="3"/>
  <c r="T1177" i="3"/>
  <c r="U1177" i="3"/>
  <c r="V1177" i="3"/>
  <c r="W1177" i="3"/>
  <c r="X1177" i="3"/>
  <c r="Y1177" i="3"/>
  <c r="Z1177" i="3"/>
  <c r="AA1177" i="3"/>
  <c r="AB1177" i="3"/>
  <c r="AC1177" i="3"/>
  <c r="AD1177" i="3"/>
  <c r="AE1177" i="3"/>
  <c r="AF1177" i="3"/>
  <c r="AG1177" i="3"/>
  <c r="AH1177" i="3"/>
  <c r="AI1177" i="3"/>
  <c r="AJ1177" i="3"/>
  <c r="AQ1177" i="3"/>
  <c r="AR1177" i="3"/>
  <c r="AS1177" i="3"/>
  <c r="L1178" i="3"/>
  <c r="M1178" i="3"/>
  <c r="N1178" i="3"/>
  <c r="O1178" i="3"/>
  <c r="P1178" i="3"/>
  <c r="Q1178" i="3"/>
  <c r="R1178" i="3"/>
  <c r="S1178" i="3"/>
  <c r="T1178" i="3"/>
  <c r="U1178" i="3"/>
  <c r="V1178" i="3"/>
  <c r="W1178" i="3"/>
  <c r="X1178" i="3"/>
  <c r="Y1178" i="3"/>
  <c r="Z1178" i="3"/>
  <c r="AA1178" i="3"/>
  <c r="AB1178" i="3"/>
  <c r="AC1178" i="3"/>
  <c r="AD1178" i="3"/>
  <c r="AE1178" i="3"/>
  <c r="AF1178" i="3"/>
  <c r="AG1178" i="3"/>
  <c r="AH1178" i="3"/>
  <c r="AI1178" i="3"/>
  <c r="AJ1178" i="3"/>
  <c r="AQ1178" i="3"/>
  <c r="AR1178" i="3"/>
  <c r="AS1178" i="3"/>
  <c r="L1179" i="3"/>
  <c r="M1179" i="3"/>
  <c r="N1179" i="3"/>
  <c r="O1179" i="3"/>
  <c r="P1179" i="3"/>
  <c r="Q1179" i="3"/>
  <c r="R1179" i="3"/>
  <c r="S1179" i="3"/>
  <c r="T1179" i="3"/>
  <c r="U1179" i="3"/>
  <c r="V1179" i="3"/>
  <c r="W1179" i="3"/>
  <c r="X1179" i="3"/>
  <c r="Y1179" i="3"/>
  <c r="Z1179" i="3"/>
  <c r="AA1179" i="3"/>
  <c r="AB1179" i="3"/>
  <c r="AC1179" i="3"/>
  <c r="AD1179" i="3"/>
  <c r="AE1179" i="3"/>
  <c r="AF1179" i="3"/>
  <c r="AG1179" i="3"/>
  <c r="AH1179" i="3"/>
  <c r="AI1179" i="3"/>
  <c r="AJ1179" i="3"/>
  <c r="AQ1179" i="3"/>
  <c r="AR1179" i="3"/>
  <c r="AS1179" i="3"/>
  <c r="L1180" i="3"/>
  <c r="M1180" i="3"/>
  <c r="N1180" i="3"/>
  <c r="O1180" i="3"/>
  <c r="P1180" i="3"/>
  <c r="Q1180" i="3"/>
  <c r="R1180" i="3"/>
  <c r="S1180" i="3"/>
  <c r="T1180" i="3"/>
  <c r="U1180" i="3"/>
  <c r="V1180" i="3"/>
  <c r="W1180" i="3"/>
  <c r="X1180" i="3"/>
  <c r="Y1180" i="3"/>
  <c r="Z1180" i="3"/>
  <c r="AA1180" i="3"/>
  <c r="AB1180" i="3"/>
  <c r="AC1180" i="3"/>
  <c r="AD1180" i="3"/>
  <c r="AE1180" i="3"/>
  <c r="AF1180" i="3"/>
  <c r="AG1180" i="3"/>
  <c r="AH1180" i="3"/>
  <c r="AI1180" i="3"/>
  <c r="AJ1180" i="3"/>
  <c r="AQ1180" i="3"/>
  <c r="AR1180" i="3"/>
  <c r="AS1180" i="3"/>
  <c r="L1181" i="3"/>
  <c r="M1181" i="3"/>
  <c r="N1181" i="3"/>
  <c r="O1181" i="3"/>
  <c r="P1181" i="3"/>
  <c r="Q1181" i="3"/>
  <c r="R1181" i="3"/>
  <c r="S1181" i="3"/>
  <c r="T1181" i="3"/>
  <c r="U1181" i="3"/>
  <c r="V1181" i="3"/>
  <c r="W1181" i="3"/>
  <c r="X1181" i="3"/>
  <c r="Y1181" i="3"/>
  <c r="Z1181" i="3"/>
  <c r="AA1181" i="3"/>
  <c r="AB1181" i="3"/>
  <c r="AC1181" i="3"/>
  <c r="AD1181" i="3"/>
  <c r="AE1181" i="3"/>
  <c r="AF1181" i="3"/>
  <c r="AG1181" i="3"/>
  <c r="AH1181" i="3"/>
  <c r="AI1181" i="3"/>
  <c r="AJ1181" i="3"/>
  <c r="AQ1181" i="3"/>
  <c r="AR1181" i="3"/>
  <c r="AS1181" i="3"/>
  <c r="L1182" i="3"/>
  <c r="M1182" i="3"/>
  <c r="N1182" i="3"/>
  <c r="O1182" i="3"/>
  <c r="P1182" i="3"/>
  <c r="Q1182" i="3"/>
  <c r="R1182" i="3"/>
  <c r="S1182" i="3"/>
  <c r="T1182" i="3"/>
  <c r="U1182" i="3"/>
  <c r="V1182" i="3"/>
  <c r="W1182" i="3"/>
  <c r="X1182" i="3"/>
  <c r="Y1182" i="3"/>
  <c r="Z1182" i="3"/>
  <c r="AA1182" i="3"/>
  <c r="AB1182" i="3"/>
  <c r="AC1182" i="3"/>
  <c r="AD1182" i="3"/>
  <c r="AE1182" i="3"/>
  <c r="AF1182" i="3"/>
  <c r="AG1182" i="3"/>
  <c r="AH1182" i="3"/>
  <c r="AI1182" i="3"/>
  <c r="AJ1182" i="3"/>
  <c r="AQ1182" i="3"/>
  <c r="AR1182" i="3"/>
  <c r="AS1182" i="3"/>
  <c r="L1183" i="3"/>
  <c r="M1183" i="3"/>
  <c r="N1183" i="3"/>
  <c r="O1183" i="3"/>
  <c r="P1183" i="3"/>
  <c r="Q1183" i="3"/>
  <c r="R1183" i="3"/>
  <c r="S1183" i="3"/>
  <c r="T1183" i="3"/>
  <c r="U1183" i="3"/>
  <c r="V1183" i="3"/>
  <c r="W1183" i="3"/>
  <c r="X1183" i="3"/>
  <c r="Y1183" i="3"/>
  <c r="Z1183" i="3"/>
  <c r="AA1183" i="3"/>
  <c r="AB1183" i="3"/>
  <c r="AC1183" i="3"/>
  <c r="AD1183" i="3"/>
  <c r="AE1183" i="3"/>
  <c r="AF1183" i="3"/>
  <c r="AG1183" i="3"/>
  <c r="AH1183" i="3"/>
  <c r="AI1183" i="3"/>
  <c r="AJ1183" i="3"/>
  <c r="AQ1183" i="3"/>
  <c r="AR1183" i="3"/>
  <c r="AS1183" i="3"/>
  <c r="L1184" i="3"/>
  <c r="M1184" i="3"/>
  <c r="N1184" i="3"/>
  <c r="O1184" i="3"/>
  <c r="P1184" i="3"/>
  <c r="Q1184" i="3"/>
  <c r="R1184" i="3"/>
  <c r="S1184" i="3"/>
  <c r="T1184" i="3"/>
  <c r="U1184" i="3"/>
  <c r="V1184" i="3"/>
  <c r="W1184" i="3"/>
  <c r="X1184" i="3"/>
  <c r="Y1184" i="3"/>
  <c r="Z1184" i="3"/>
  <c r="AA1184" i="3"/>
  <c r="AB1184" i="3"/>
  <c r="AC1184" i="3"/>
  <c r="AD1184" i="3"/>
  <c r="AE1184" i="3"/>
  <c r="AF1184" i="3"/>
  <c r="AG1184" i="3"/>
  <c r="AH1184" i="3"/>
  <c r="AI1184" i="3"/>
  <c r="AJ1184" i="3"/>
  <c r="AQ1184" i="3"/>
  <c r="AR1184" i="3"/>
  <c r="AS1184" i="3"/>
  <c r="L1185" i="3"/>
  <c r="M1185" i="3"/>
  <c r="N1185" i="3"/>
  <c r="O1185" i="3"/>
  <c r="P1185" i="3"/>
  <c r="Q1185" i="3"/>
  <c r="R1185" i="3"/>
  <c r="S1185" i="3"/>
  <c r="T1185" i="3"/>
  <c r="U1185" i="3"/>
  <c r="V1185" i="3"/>
  <c r="W1185" i="3"/>
  <c r="X1185" i="3"/>
  <c r="Y1185" i="3"/>
  <c r="Z1185" i="3"/>
  <c r="AA1185" i="3"/>
  <c r="AB1185" i="3"/>
  <c r="AC1185" i="3"/>
  <c r="AD1185" i="3"/>
  <c r="AE1185" i="3"/>
  <c r="AF1185" i="3"/>
  <c r="AG1185" i="3"/>
  <c r="AH1185" i="3"/>
  <c r="AI1185" i="3"/>
  <c r="AJ1185" i="3"/>
  <c r="AQ1185" i="3"/>
  <c r="AR1185" i="3"/>
  <c r="AS1185" i="3"/>
  <c r="L1186" i="3"/>
  <c r="M1186" i="3"/>
  <c r="N1186" i="3"/>
  <c r="O1186" i="3"/>
  <c r="P1186" i="3"/>
  <c r="Q1186" i="3"/>
  <c r="R1186" i="3"/>
  <c r="S1186" i="3"/>
  <c r="T1186" i="3"/>
  <c r="U1186" i="3"/>
  <c r="V1186" i="3"/>
  <c r="W1186" i="3"/>
  <c r="X1186" i="3"/>
  <c r="Y1186" i="3"/>
  <c r="Z1186" i="3"/>
  <c r="AA1186" i="3"/>
  <c r="AB1186" i="3"/>
  <c r="AC1186" i="3"/>
  <c r="AD1186" i="3"/>
  <c r="AE1186" i="3"/>
  <c r="AF1186" i="3"/>
  <c r="AG1186" i="3"/>
  <c r="AH1186" i="3"/>
  <c r="AI1186" i="3"/>
  <c r="AJ1186" i="3"/>
  <c r="AQ1186" i="3"/>
  <c r="AR1186" i="3"/>
  <c r="AS1186" i="3"/>
  <c r="L1187" i="3"/>
  <c r="M1187" i="3"/>
  <c r="N1187" i="3"/>
  <c r="O1187" i="3"/>
  <c r="P1187" i="3"/>
  <c r="Q1187" i="3"/>
  <c r="R1187" i="3"/>
  <c r="S1187" i="3"/>
  <c r="T1187" i="3"/>
  <c r="U1187" i="3"/>
  <c r="V1187" i="3"/>
  <c r="W1187" i="3"/>
  <c r="X1187" i="3"/>
  <c r="Y1187" i="3"/>
  <c r="Z1187" i="3"/>
  <c r="AA1187" i="3"/>
  <c r="AB1187" i="3"/>
  <c r="AC1187" i="3"/>
  <c r="AD1187" i="3"/>
  <c r="AE1187" i="3"/>
  <c r="AF1187" i="3"/>
  <c r="AG1187" i="3"/>
  <c r="AH1187" i="3"/>
  <c r="AI1187" i="3"/>
  <c r="AJ1187" i="3"/>
  <c r="AQ1187" i="3"/>
  <c r="AR1187" i="3"/>
  <c r="AS1187" i="3"/>
  <c r="L1188" i="3"/>
  <c r="M1188" i="3"/>
  <c r="N1188" i="3"/>
  <c r="O1188" i="3"/>
  <c r="P1188" i="3"/>
  <c r="Q1188" i="3"/>
  <c r="R1188" i="3"/>
  <c r="S1188" i="3"/>
  <c r="T1188" i="3"/>
  <c r="U1188" i="3"/>
  <c r="V1188" i="3"/>
  <c r="W1188" i="3"/>
  <c r="X1188" i="3"/>
  <c r="Y1188" i="3"/>
  <c r="Z1188" i="3"/>
  <c r="AA1188" i="3"/>
  <c r="AB1188" i="3"/>
  <c r="AC1188" i="3"/>
  <c r="AD1188" i="3"/>
  <c r="AE1188" i="3"/>
  <c r="AF1188" i="3"/>
  <c r="AG1188" i="3"/>
  <c r="AH1188" i="3"/>
  <c r="AI1188" i="3"/>
  <c r="AJ1188" i="3"/>
  <c r="AQ1188" i="3"/>
  <c r="AR1188" i="3"/>
  <c r="AS1188" i="3"/>
  <c r="L1189" i="3"/>
  <c r="M1189" i="3"/>
  <c r="N1189" i="3"/>
  <c r="O1189" i="3"/>
  <c r="P1189" i="3"/>
  <c r="Q1189" i="3"/>
  <c r="R1189" i="3"/>
  <c r="S1189" i="3"/>
  <c r="T1189" i="3"/>
  <c r="U1189" i="3"/>
  <c r="V1189" i="3"/>
  <c r="W1189" i="3"/>
  <c r="X1189" i="3"/>
  <c r="Y1189" i="3"/>
  <c r="Z1189" i="3"/>
  <c r="AA1189" i="3"/>
  <c r="AB1189" i="3"/>
  <c r="AC1189" i="3"/>
  <c r="AD1189" i="3"/>
  <c r="AE1189" i="3"/>
  <c r="AF1189" i="3"/>
  <c r="AG1189" i="3"/>
  <c r="AH1189" i="3"/>
  <c r="AI1189" i="3"/>
  <c r="AJ1189" i="3"/>
  <c r="AQ1189" i="3"/>
  <c r="AR1189" i="3"/>
  <c r="AS1189" i="3"/>
  <c r="L1190" i="3"/>
  <c r="M1190" i="3"/>
  <c r="N1190" i="3"/>
  <c r="O1190" i="3"/>
  <c r="P1190" i="3"/>
  <c r="Q1190" i="3"/>
  <c r="R1190" i="3"/>
  <c r="S1190" i="3"/>
  <c r="T1190" i="3"/>
  <c r="U1190" i="3"/>
  <c r="V1190" i="3"/>
  <c r="W1190" i="3"/>
  <c r="X1190" i="3"/>
  <c r="Y1190" i="3"/>
  <c r="Z1190" i="3"/>
  <c r="AA1190" i="3"/>
  <c r="AB1190" i="3"/>
  <c r="AC1190" i="3"/>
  <c r="AD1190" i="3"/>
  <c r="AE1190" i="3"/>
  <c r="AF1190" i="3"/>
  <c r="AG1190" i="3"/>
  <c r="AH1190" i="3"/>
  <c r="AI1190" i="3"/>
  <c r="AJ1190" i="3"/>
  <c r="AQ1190" i="3"/>
  <c r="AR1190" i="3"/>
  <c r="AS1190" i="3"/>
  <c r="L1191" i="3"/>
  <c r="M1191" i="3"/>
  <c r="N1191" i="3"/>
  <c r="O1191" i="3"/>
  <c r="P1191" i="3"/>
  <c r="Q1191" i="3"/>
  <c r="R1191" i="3"/>
  <c r="S1191" i="3"/>
  <c r="T1191" i="3"/>
  <c r="U1191" i="3"/>
  <c r="V1191" i="3"/>
  <c r="W1191" i="3"/>
  <c r="X1191" i="3"/>
  <c r="Y1191" i="3"/>
  <c r="Z1191" i="3"/>
  <c r="AA1191" i="3"/>
  <c r="AB1191" i="3"/>
  <c r="AC1191" i="3"/>
  <c r="AD1191" i="3"/>
  <c r="AE1191" i="3"/>
  <c r="AF1191" i="3"/>
  <c r="AG1191" i="3"/>
  <c r="AH1191" i="3"/>
  <c r="AI1191" i="3"/>
  <c r="AJ1191" i="3"/>
  <c r="AQ1191" i="3"/>
  <c r="AR1191" i="3"/>
  <c r="AS1191" i="3"/>
  <c r="L1192" i="3"/>
  <c r="M1192" i="3"/>
  <c r="N1192" i="3"/>
  <c r="O1192" i="3"/>
  <c r="P1192" i="3"/>
  <c r="Q1192" i="3"/>
  <c r="R1192" i="3"/>
  <c r="S1192" i="3"/>
  <c r="T1192" i="3"/>
  <c r="U1192" i="3"/>
  <c r="V1192" i="3"/>
  <c r="W1192" i="3"/>
  <c r="X1192" i="3"/>
  <c r="Y1192" i="3"/>
  <c r="Z1192" i="3"/>
  <c r="AA1192" i="3"/>
  <c r="AB1192" i="3"/>
  <c r="AC1192" i="3"/>
  <c r="AD1192" i="3"/>
  <c r="AE1192" i="3"/>
  <c r="AF1192" i="3"/>
  <c r="AG1192" i="3"/>
  <c r="AH1192" i="3"/>
  <c r="AI1192" i="3"/>
  <c r="AJ1192" i="3"/>
  <c r="AQ1192" i="3"/>
  <c r="AR1192" i="3"/>
  <c r="AS1192" i="3"/>
  <c r="L1193" i="3"/>
  <c r="M1193" i="3"/>
  <c r="N1193" i="3"/>
  <c r="O1193" i="3"/>
  <c r="P1193" i="3"/>
  <c r="Q1193" i="3"/>
  <c r="R1193" i="3"/>
  <c r="S1193" i="3"/>
  <c r="T1193" i="3"/>
  <c r="U1193" i="3"/>
  <c r="V1193" i="3"/>
  <c r="W1193" i="3"/>
  <c r="X1193" i="3"/>
  <c r="Y1193" i="3"/>
  <c r="Z1193" i="3"/>
  <c r="AA1193" i="3"/>
  <c r="AB1193" i="3"/>
  <c r="AC1193" i="3"/>
  <c r="AD1193" i="3"/>
  <c r="AE1193" i="3"/>
  <c r="AF1193" i="3"/>
  <c r="AG1193" i="3"/>
  <c r="AH1193" i="3"/>
  <c r="AI1193" i="3"/>
  <c r="AJ1193" i="3"/>
  <c r="AQ1193" i="3"/>
  <c r="AR1193" i="3"/>
  <c r="AS1193" i="3"/>
  <c r="L1194" i="3"/>
  <c r="M1194" i="3"/>
  <c r="N1194" i="3"/>
  <c r="O1194" i="3"/>
  <c r="P1194" i="3"/>
  <c r="Q1194" i="3"/>
  <c r="R1194" i="3"/>
  <c r="S1194" i="3"/>
  <c r="T1194" i="3"/>
  <c r="U1194" i="3"/>
  <c r="V1194" i="3"/>
  <c r="W1194" i="3"/>
  <c r="X1194" i="3"/>
  <c r="Y1194" i="3"/>
  <c r="Z1194" i="3"/>
  <c r="AA1194" i="3"/>
  <c r="AB1194" i="3"/>
  <c r="AC1194" i="3"/>
  <c r="AD1194" i="3"/>
  <c r="AE1194" i="3"/>
  <c r="AF1194" i="3"/>
  <c r="AG1194" i="3"/>
  <c r="AH1194" i="3"/>
  <c r="AI1194" i="3"/>
  <c r="AJ1194" i="3"/>
  <c r="AQ1194" i="3"/>
  <c r="AR1194" i="3"/>
  <c r="AS1194" i="3"/>
  <c r="L1195" i="3"/>
  <c r="M1195" i="3"/>
  <c r="N1195" i="3"/>
  <c r="O1195" i="3"/>
  <c r="P1195" i="3"/>
  <c r="Q1195" i="3"/>
  <c r="R1195" i="3"/>
  <c r="S1195" i="3"/>
  <c r="T1195" i="3"/>
  <c r="U1195" i="3"/>
  <c r="V1195" i="3"/>
  <c r="W1195" i="3"/>
  <c r="X1195" i="3"/>
  <c r="Y1195" i="3"/>
  <c r="Z1195" i="3"/>
  <c r="AA1195" i="3"/>
  <c r="AB1195" i="3"/>
  <c r="AC1195" i="3"/>
  <c r="AD1195" i="3"/>
  <c r="AE1195" i="3"/>
  <c r="AF1195" i="3"/>
  <c r="AG1195" i="3"/>
  <c r="AH1195" i="3"/>
  <c r="AI1195" i="3"/>
  <c r="AJ1195" i="3"/>
  <c r="AQ1195" i="3"/>
  <c r="AR1195" i="3"/>
  <c r="AS1195" i="3"/>
  <c r="L1196" i="3"/>
  <c r="M1196" i="3"/>
  <c r="N1196" i="3"/>
  <c r="O1196" i="3"/>
  <c r="P1196" i="3"/>
  <c r="Q1196" i="3"/>
  <c r="R1196" i="3"/>
  <c r="S1196" i="3"/>
  <c r="T1196" i="3"/>
  <c r="U1196" i="3"/>
  <c r="V1196" i="3"/>
  <c r="W1196" i="3"/>
  <c r="X1196" i="3"/>
  <c r="Y1196" i="3"/>
  <c r="Z1196" i="3"/>
  <c r="AA1196" i="3"/>
  <c r="AB1196" i="3"/>
  <c r="AC1196" i="3"/>
  <c r="AD1196" i="3"/>
  <c r="AE1196" i="3"/>
  <c r="AF1196" i="3"/>
  <c r="AG1196" i="3"/>
  <c r="AH1196" i="3"/>
  <c r="AI1196" i="3"/>
  <c r="AJ1196" i="3"/>
  <c r="AQ1196" i="3"/>
  <c r="AR1196" i="3"/>
  <c r="AS1196" i="3"/>
  <c r="L1197" i="3"/>
  <c r="M1197" i="3"/>
  <c r="N1197" i="3"/>
  <c r="O1197" i="3"/>
  <c r="P1197" i="3"/>
  <c r="Q1197" i="3"/>
  <c r="R1197" i="3"/>
  <c r="S1197" i="3"/>
  <c r="T1197" i="3"/>
  <c r="U1197" i="3"/>
  <c r="V1197" i="3"/>
  <c r="W1197" i="3"/>
  <c r="X1197" i="3"/>
  <c r="Y1197" i="3"/>
  <c r="Z1197" i="3"/>
  <c r="AA1197" i="3"/>
  <c r="AB1197" i="3"/>
  <c r="AC1197" i="3"/>
  <c r="AD1197" i="3"/>
  <c r="AE1197" i="3"/>
  <c r="AF1197" i="3"/>
  <c r="AG1197" i="3"/>
  <c r="AH1197" i="3"/>
  <c r="AI1197" i="3"/>
  <c r="AJ1197" i="3"/>
  <c r="AQ1197" i="3"/>
  <c r="AR1197" i="3"/>
  <c r="AS1197" i="3"/>
  <c r="L1198" i="3"/>
  <c r="M1198" i="3"/>
  <c r="N1198" i="3"/>
  <c r="O1198" i="3"/>
  <c r="P1198" i="3"/>
  <c r="Q1198" i="3"/>
  <c r="R1198" i="3"/>
  <c r="S1198" i="3"/>
  <c r="T1198" i="3"/>
  <c r="U1198" i="3"/>
  <c r="V1198" i="3"/>
  <c r="W1198" i="3"/>
  <c r="X1198" i="3"/>
  <c r="Y1198" i="3"/>
  <c r="Z1198" i="3"/>
  <c r="AA1198" i="3"/>
  <c r="AB1198" i="3"/>
  <c r="AC1198" i="3"/>
  <c r="AD1198" i="3"/>
  <c r="AE1198" i="3"/>
  <c r="AF1198" i="3"/>
  <c r="AG1198" i="3"/>
  <c r="AH1198" i="3"/>
  <c r="AI1198" i="3"/>
  <c r="AJ1198" i="3"/>
  <c r="AQ1198" i="3"/>
  <c r="AR1198" i="3"/>
  <c r="AS1198" i="3"/>
  <c r="L1199" i="3"/>
  <c r="M1199" i="3"/>
  <c r="N1199" i="3"/>
  <c r="O1199" i="3"/>
  <c r="P1199" i="3"/>
  <c r="Q1199" i="3"/>
  <c r="R1199" i="3"/>
  <c r="S1199" i="3"/>
  <c r="T1199" i="3"/>
  <c r="U1199" i="3"/>
  <c r="V1199" i="3"/>
  <c r="W1199" i="3"/>
  <c r="X1199" i="3"/>
  <c r="Y1199" i="3"/>
  <c r="Z1199" i="3"/>
  <c r="AA1199" i="3"/>
  <c r="AB1199" i="3"/>
  <c r="AC1199" i="3"/>
  <c r="AD1199" i="3"/>
  <c r="AE1199" i="3"/>
  <c r="AF1199" i="3"/>
  <c r="AG1199" i="3"/>
  <c r="AH1199" i="3"/>
  <c r="AI1199" i="3"/>
  <c r="AJ1199" i="3"/>
  <c r="AQ1199" i="3"/>
  <c r="AR1199" i="3"/>
  <c r="AS1199" i="3"/>
  <c r="L1200" i="3"/>
  <c r="M1200" i="3"/>
  <c r="N1200" i="3"/>
  <c r="O1200" i="3"/>
  <c r="P1200" i="3"/>
  <c r="Q1200" i="3"/>
  <c r="R1200" i="3"/>
  <c r="S1200" i="3"/>
  <c r="T1200" i="3"/>
  <c r="U1200" i="3"/>
  <c r="V1200" i="3"/>
  <c r="W1200" i="3"/>
  <c r="X1200" i="3"/>
  <c r="Y1200" i="3"/>
  <c r="Z1200" i="3"/>
  <c r="AA1200" i="3"/>
  <c r="AB1200" i="3"/>
  <c r="AC1200" i="3"/>
  <c r="AD1200" i="3"/>
  <c r="AE1200" i="3"/>
  <c r="AF1200" i="3"/>
  <c r="AG1200" i="3"/>
  <c r="AH1200" i="3"/>
  <c r="AI1200" i="3"/>
  <c r="AJ1200" i="3"/>
  <c r="AQ1200" i="3"/>
  <c r="AR1200" i="3"/>
  <c r="AS1200" i="3"/>
  <c r="L1201" i="3"/>
  <c r="M1201" i="3"/>
  <c r="N1201" i="3"/>
  <c r="O1201" i="3"/>
  <c r="P1201" i="3"/>
  <c r="Q1201" i="3"/>
  <c r="R1201" i="3"/>
  <c r="S1201" i="3"/>
  <c r="T1201" i="3"/>
  <c r="U1201" i="3"/>
  <c r="V1201" i="3"/>
  <c r="W1201" i="3"/>
  <c r="X1201" i="3"/>
  <c r="Y1201" i="3"/>
  <c r="Z1201" i="3"/>
  <c r="AA1201" i="3"/>
  <c r="AB1201" i="3"/>
  <c r="AC1201" i="3"/>
  <c r="AD1201" i="3"/>
  <c r="AE1201" i="3"/>
  <c r="AF1201" i="3"/>
  <c r="AG1201" i="3"/>
  <c r="AH1201" i="3"/>
  <c r="AI1201" i="3"/>
  <c r="AJ1201" i="3"/>
  <c r="AQ1201" i="3"/>
  <c r="AR1201" i="3"/>
  <c r="AS1201" i="3"/>
  <c r="L1202" i="3"/>
  <c r="M1202" i="3"/>
  <c r="N1202" i="3"/>
  <c r="O1202" i="3"/>
  <c r="P1202" i="3"/>
  <c r="Q1202" i="3"/>
  <c r="R1202" i="3"/>
  <c r="S1202" i="3"/>
  <c r="T1202" i="3"/>
  <c r="U1202" i="3"/>
  <c r="V1202" i="3"/>
  <c r="W1202" i="3"/>
  <c r="X1202" i="3"/>
  <c r="Y1202" i="3"/>
  <c r="Z1202" i="3"/>
  <c r="AA1202" i="3"/>
  <c r="AB1202" i="3"/>
  <c r="AC1202" i="3"/>
  <c r="AD1202" i="3"/>
  <c r="AE1202" i="3"/>
  <c r="AF1202" i="3"/>
  <c r="AG1202" i="3"/>
  <c r="AH1202" i="3"/>
  <c r="AI1202" i="3"/>
  <c r="AJ1202" i="3"/>
  <c r="AQ1202" i="3"/>
  <c r="AR1202" i="3"/>
  <c r="AS1202" i="3"/>
  <c r="L1203" i="3"/>
  <c r="M1203" i="3"/>
  <c r="N1203" i="3"/>
  <c r="O1203" i="3"/>
  <c r="P1203" i="3"/>
  <c r="Q1203" i="3"/>
  <c r="R1203" i="3"/>
  <c r="S1203" i="3"/>
  <c r="T1203" i="3"/>
  <c r="U1203" i="3"/>
  <c r="V1203" i="3"/>
  <c r="W1203" i="3"/>
  <c r="X1203" i="3"/>
  <c r="Y1203" i="3"/>
  <c r="Z1203" i="3"/>
  <c r="AA1203" i="3"/>
  <c r="AB1203" i="3"/>
  <c r="AC1203" i="3"/>
  <c r="AD1203" i="3"/>
  <c r="AE1203" i="3"/>
  <c r="AF1203" i="3"/>
  <c r="AG1203" i="3"/>
  <c r="AH1203" i="3"/>
  <c r="AI1203" i="3"/>
  <c r="AJ1203" i="3"/>
  <c r="AQ1203" i="3"/>
  <c r="AR1203" i="3"/>
  <c r="AS1203" i="3"/>
  <c r="L1204" i="3"/>
  <c r="M1204" i="3"/>
  <c r="N1204" i="3"/>
  <c r="O1204" i="3"/>
  <c r="P1204" i="3"/>
  <c r="Q1204" i="3"/>
  <c r="R1204" i="3"/>
  <c r="S1204" i="3"/>
  <c r="T1204" i="3"/>
  <c r="U1204" i="3"/>
  <c r="V1204" i="3"/>
  <c r="W1204" i="3"/>
  <c r="X1204" i="3"/>
  <c r="Y1204" i="3"/>
  <c r="Z1204" i="3"/>
  <c r="AA1204" i="3"/>
  <c r="AB1204" i="3"/>
  <c r="AC1204" i="3"/>
  <c r="AD1204" i="3"/>
  <c r="AE1204" i="3"/>
  <c r="AF1204" i="3"/>
  <c r="AG1204" i="3"/>
  <c r="AH1204" i="3"/>
  <c r="AI1204" i="3"/>
  <c r="AJ1204" i="3"/>
  <c r="AQ1204" i="3"/>
  <c r="AR1204" i="3"/>
  <c r="AS1204" i="3"/>
  <c r="L1205" i="3"/>
  <c r="M1205" i="3"/>
  <c r="N1205" i="3"/>
  <c r="O1205" i="3"/>
  <c r="P1205" i="3"/>
  <c r="Q1205" i="3"/>
  <c r="R1205" i="3"/>
  <c r="S1205" i="3"/>
  <c r="T1205" i="3"/>
  <c r="U1205" i="3"/>
  <c r="V1205" i="3"/>
  <c r="W1205" i="3"/>
  <c r="X1205" i="3"/>
  <c r="Y1205" i="3"/>
  <c r="Z1205" i="3"/>
  <c r="AA1205" i="3"/>
  <c r="AB1205" i="3"/>
  <c r="AC1205" i="3"/>
  <c r="AD1205" i="3"/>
  <c r="AE1205" i="3"/>
  <c r="AF1205" i="3"/>
  <c r="AG1205" i="3"/>
  <c r="AH1205" i="3"/>
  <c r="AI1205" i="3"/>
  <c r="AJ1205" i="3"/>
  <c r="AQ1205" i="3"/>
  <c r="AR1205" i="3"/>
  <c r="AS1205" i="3"/>
  <c r="L1206" i="3"/>
  <c r="M1206" i="3"/>
  <c r="N1206" i="3"/>
  <c r="O1206" i="3"/>
  <c r="P1206" i="3"/>
  <c r="Q1206" i="3"/>
  <c r="R1206" i="3"/>
  <c r="S1206" i="3"/>
  <c r="T1206" i="3"/>
  <c r="U1206" i="3"/>
  <c r="V1206" i="3"/>
  <c r="W1206" i="3"/>
  <c r="X1206" i="3"/>
  <c r="Y1206" i="3"/>
  <c r="Z1206" i="3"/>
  <c r="AA1206" i="3"/>
  <c r="AB1206" i="3"/>
  <c r="AC1206" i="3"/>
  <c r="AD1206" i="3"/>
  <c r="AE1206" i="3"/>
  <c r="AF1206" i="3"/>
  <c r="AG1206" i="3"/>
  <c r="AH1206" i="3"/>
  <c r="AI1206" i="3"/>
  <c r="AJ1206" i="3"/>
  <c r="AQ1206" i="3"/>
  <c r="AR1206" i="3"/>
  <c r="AS1206" i="3"/>
  <c r="L1207" i="3"/>
  <c r="M1207" i="3"/>
  <c r="N1207" i="3"/>
  <c r="O1207" i="3"/>
  <c r="P1207" i="3"/>
  <c r="Q1207" i="3"/>
  <c r="R1207" i="3"/>
  <c r="S1207" i="3"/>
  <c r="T1207" i="3"/>
  <c r="U1207" i="3"/>
  <c r="V1207" i="3"/>
  <c r="W1207" i="3"/>
  <c r="X1207" i="3"/>
  <c r="Y1207" i="3"/>
  <c r="Z1207" i="3"/>
  <c r="AA1207" i="3"/>
  <c r="AB1207" i="3"/>
  <c r="AC1207" i="3"/>
  <c r="AD1207" i="3"/>
  <c r="AE1207" i="3"/>
  <c r="AF1207" i="3"/>
  <c r="AG1207" i="3"/>
  <c r="AH1207" i="3"/>
  <c r="AI1207" i="3"/>
  <c r="AJ1207" i="3"/>
  <c r="AQ1207" i="3"/>
  <c r="AR1207" i="3"/>
  <c r="AS1207" i="3"/>
  <c r="L1208" i="3"/>
  <c r="M1208" i="3"/>
  <c r="N1208" i="3"/>
  <c r="O1208" i="3"/>
  <c r="P1208" i="3"/>
  <c r="Q1208" i="3"/>
  <c r="R1208" i="3"/>
  <c r="S1208" i="3"/>
  <c r="T1208" i="3"/>
  <c r="U1208" i="3"/>
  <c r="V1208" i="3"/>
  <c r="W1208" i="3"/>
  <c r="X1208" i="3"/>
  <c r="Y1208" i="3"/>
  <c r="Z1208" i="3"/>
  <c r="AA1208" i="3"/>
  <c r="AB1208" i="3"/>
  <c r="AC1208" i="3"/>
  <c r="AD1208" i="3"/>
  <c r="AE1208" i="3"/>
  <c r="AF1208" i="3"/>
  <c r="AG1208" i="3"/>
  <c r="AH1208" i="3"/>
  <c r="AI1208" i="3"/>
  <c r="AJ1208" i="3"/>
  <c r="AQ1208" i="3"/>
  <c r="AR1208" i="3"/>
  <c r="AS1208" i="3"/>
  <c r="L1209" i="3"/>
  <c r="M1209" i="3"/>
  <c r="N1209" i="3"/>
  <c r="O1209" i="3"/>
  <c r="P1209" i="3"/>
  <c r="Q1209" i="3"/>
  <c r="R1209" i="3"/>
  <c r="S1209" i="3"/>
  <c r="T1209" i="3"/>
  <c r="U1209" i="3"/>
  <c r="V1209" i="3"/>
  <c r="W1209" i="3"/>
  <c r="X1209" i="3"/>
  <c r="Y1209" i="3"/>
  <c r="Z1209" i="3"/>
  <c r="AA1209" i="3"/>
  <c r="AB1209" i="3"/>
  <c r="AC1209" i="3"/>
  <c r="AD1209" i="3"/>
  <c r="AE1209" i="3"/>
  <c r="AF1209" i="3"/>
  <c r="AG1209" i="3"/>
  <c r="AH1209" i="3"/>
  <c r="AI1209" i="3"/>
  <c r="AJ1209" i="3"/>
  <c r="AQ1209" i="3"/>
  <c r="AR1209" i="3"/>
  <c r="AS1209" i="3"/>
  <c r="L1210" i="3"/>
  <c r="M1210" i="3"/>
  <c r="N1210" i="3"/>
  <c r="O1210" i="3"/>
  <c r="P1210" i="3"/>
  <c r="Q1210" i="3"/>
  <c r="R1210" i="3"/>
  <c r="S1210" i="3"/>
  <c r="T1210" i="3"/>
  <c r="U1210" i="3"/>
  <c r="V1210" i="3"/>
  <c r="W1210" i="3"/>
  <c r="X1210" i="3"/>
  <c r="Y1210" i="3"/>
  <c r="Z1210" i="3"/>
  <c r="AA1210" i="3"/>
  <c r="AB1210" i="3"/>
  <c r="AC1210" i="3"/>
  <c r="AD1210" i="3"/>
  <c r="AE1210" i="3"/>
  <c r="AF1210" i="3"/>
  <c r="AG1210" i="3"/>
  <c r="AH1210" i="3"/>
  <c r="AI1210" i="3"/>
  <c r="AJ1210" i="3"/>
  <c r="AQ1210" i="3"/>
  <c r="AR1210" i="3"/>
  <c r="AS1210" i="3"/>
  <c r="L1211" i="3"/>
  <c r="M1211" i="3"/>
  <c r="N1211" i="3"/>
  <c r="O1211" i="3"/>
  <c r="P1211" i="3"/>
  <c r="Q1211" i="3"/>
  <c r="R1211" i="3"/>
  <c r="S1211" i="3"/>
  <c r="T1211" i="3"/>
  <c r="U1211" i="3"/>
  <c r="V1211" i="3"/>
  <c r="W1211" i="3"/>
  <c r="X1211" i="3"/>
  <c r="Y1211" i="3"/>
  <c r="Z1211" i="3"/>
  <c r="AA1211" i="3"/>
  <c r="AB1211" i="3"/>
  <c r="AC1211" i="3"/>
  <c r="AD1211" i="3"/>
  <c r="AE1211" i="3"/>
  <c r="AF1211" i="3"/>
  <c r="AG1211" i="3"/>
  <c r="AH1211" i="3"/>
  <c r="AI1211" i="3"/>
  <c r="AJ1211" i="3"/>
  <c r="AQ1211" i="3"/>
  <c r="AR1211" i="3"/>
  <c r="AS1211" i="3"/>
  <c r="L1212" i="3"/>
  <c r="M1212" i="3"/>
  <c r="N1212" i="3"/>
  <c r="O1212" i="3"/>
  <c r="P1212" i="3"/>
  <c r="Q1212" i="3"/>
  <c r="R1212" i="3"/>
  <c r="S1212" i="3"/>
  <c r="T1212" i="3"/>
  <c r="U1212" i="3"/>
  <c r="V1212" i="3"/>
  <c r="W1212" i="3"/>
  <c r="X1212" i="3"/>
  <c r="Y1212" i="3"/>
  <c r="Z1212" i="3"/>
  <c r="AA1212" i="3"/>
  <c r="AB1212" i="3"/>
  <c r="AC1212" i="3"/>
  <c r="AD1212" i="3"/>
  <c r="AE1212" i="3"/>
  <c r="AF1212" i="3"/>
  <c r="AG1212" i="3"/>
  <c r="AH1212" i="3"/>
  <c r="AI1212" i="3"/>
  <c r="AJ1212" i="3"/>
  <c r="AQ1212" i="3"/>
  <c r="AR1212" i="3"/>
  <c r="AS1212" i="3"/>
  <c r="L1213" i="3"/>
  <c r="M1213" i="3"/>
  <c r="N1213" i="3"/>
  <c r="O1213" i="3"/>
  <c r="P1213" i="3"/>
  <c r="Q1213" i="3"/>
  <c r="R1213" i="3"/>
  <c r="S1213" i="3"/>
  <c r="T1213" i="3"/>
  <c r="U1213" i="3"/>
  <c r="V1213" i="3"/>
  <c r="W1213" i="3"/>
  <c r="X1213" i="3"/>
  <c r="Y1213" i="3"/>
  <c r="Z1213" i="3"/>
  <c r="AA1213" i="3"/>
  <c r="AB1213" i="3"/>
  <c r="AC1213" i="3"/>
  <c r="AD1213" i="3"/>
  <c r="AE1213" i="3"/>
  <c r="AF1213" i="3"/>
  <c r="AG1213" i="3"/>
  <c r="AH1213" i="3"/>
  <c r="AI1213" i="3"/>
  <c r="AJ1213" i="3"/>
  <c r="AQ1213" i="3"/>
  <c r="AR1213" i="3"/>
  <c r="AS1213" i="3"/>
  <c r="L1214" i="3"/>
  <c r="M1214" i="3"/>
  <c r="N1214" i="3"/>
  <c r="O1214" i="3"/>
  <c r="P1214" i="3"/>
  <c r="Q1214" i="3"/>
  <c r="R1214" i="3"/>
  <c r="S1214" i="3"/>
  <c r="T1214" i="3"/>
  <c r="U1214" i="3"/>
  <c r="V1214" i="3"/>
  <c r="W1214" i="3"/>
  <c r="X1214" i="3"/>
  <c r="Y1214" i="3"/>
  <c r="Z1214" i="3"/>
  <c r="AA1214" i="3"/>
  <c r="AB1214" i="3"/>
  <c r="AC1214" i="3"/>
  <c r="AD1214" i="3"/>
  <c r="AE1214" i="3"/>
  <c r="AF1214" i="3"/>
  <c r="AG1214" i="3"/>
  <c r="AH1214" i="3"/>
  <c r="AI1214" i="3"/>
  <c r="AJ1214" i="3"/>
  <c r="AQ1214" i="3"/>
  <c r="AR1214" i="3"/>
  <c r="AS1214" i="3"/>
  <c r="L1215" i="3"/>
  <c r="M1215" i="3"/>
  <c r="N1215" i="3"/>
  <c r="O1215" i="3"/>
  <c r="P1215" i="3"/>
  <c r="Q1215" i="3"/>
  <c r="R1215" i="3"/>
  <c r="S1215" i="3"/>
  <c r="T1215" i="3"/>
  <c r="U1215" i="3"/>
  <c r="V1215" i="3"/>
  <c r="W1215" i="3"/>
  <c r="X1215" i="3"/>
  <c r="Y1215" i="3"/>
  <c r="Z1215" i="3"/>
  <c r="AA1215" i="3"/>
  <c r="AB1215" i="3"/>
  <c r="AC1215" i="3"/>
  <c r="AD1215" i="3"/>
  <c r="AE1215" i="3"/>
  <c r="AF1215" i="3"/>
  <c r="AG1215" i="3"/>
  <c r="AH1215" i="3"/>
  <c r="AI1215" i="3"/>
  <c r="AJ1215" i="3"/>
  <c r="AQ1215" i="3"/>
  <c r="AR1215" i="3"/>
  <c r="AS1215" i="3"/>
  <c r="L1216" i="3"/>
  <c r="M1216" i="3"/>
  <c r="N1216" i="3"/>
  <c r="O1216" i="3"/>
  <c r="P1216" i="3"/>
  <c r="Q1216" i="3"/>
  <c r="R1216" i="3"/>
  <c r="S1216" i="3"/>
  <c r="T1216" i="3"/>
  <c r="U1216" i="3"/>
  <c r="V1216" i="3"/>
  <c r="W1216" i="3"/>
  <c r="X1216" i="3"/>
  <c r="Y1216" i="3"/>
  <c r="Z1216" i="3"/>
  <c r="AA1216" i="3"/>
  <c r="AB1216" i="3"/>
  <c r="AC1216" i="3"/>
  <c r="AD1216" i="3"/>
  <c r="AE1216" i="3"/>
  <c r="AF1216" i="3"/>
  <c r="AG1216" i="3"/>
  <c r="AH1216" i="3"/>
  <c r="AI1216" i="3"/>
  <c r="AJ1216" i="3"/>
  <c r="AQ1216" i="3"/>
  <c r="AR1216" i="3"/>
  <c r="AS1216" i="3"/>
  <c r="L1217" i="3"/>
  <c r="M1217" i="3"/>
  <c r="N1217" i="3"/>
  <c r="O1217" i="3"/>
  <c r="P1217" i="3"/>
  <c r="Q1217" i="3"/>
  <c r="R1217" i="3"/>
  <c r="S1217" i="3"/>
  <c r="T1217" i="3"/>
  <c r="U1217" i="3"/>
  <c r="V1217" i="3"/>
  <c r="W1217" i="3"/>
  <c r="X1217" i="3"/>
  <c r="Y1217" i="3"/>
  <c r="Z1217" i="3"/>
  <c r="AA1217" i="3"/>
  <c r="AB1217" i="3"/>
  <c r="AC1217" i="3"/>
  <c r="AD1217" i="3"/>
  <c r="AE1217" i="3"/>
  <c r="AF1217" i="3"/>
  <c r="AG1217" i="3"/>
  <c r="AH1217" i="3"/>
  <c r="AI1217" i="3"/>
  <c r="AJ1217" i="3"/>
  <c r="AQ1217" i="3"/>
  <c r="AR1217" i="3"/>
  <c r="AS1217" i="3"/>
  <c r="L1218" i="3"/>
  <c r="M1218" i="3"/>
  <c r="N1218" i="3"/>
  <c r="O1218" i="3"/>
  <c r="P1218" i="3"/>
  <c r="Q1218" i="3"/>
  <c r="R1218" i="3"/>
  <c r="S1218" i="3"/>
  <c r="T1218" i="3"/>
  <c r="U1218" i="3"/>
  <c r="V1218" i="3"/>
  <c r="W1218" i="3"/>
  <c r="X1218" i="3"/>
  <c r="Y1218" i="3"/>
  <c r="Z1218" i="3"/>
  <c r="AA1218" i="3"/>
  <c r="AB1218" i="3"/>
  <c r="AC1218" i="3"/>
  <c r="AD1218" i="3"/>
  <c r="AE1218" i="3"/>
  <c r="AF1218" i="3"/>
  <c r="AG1218" i="3"/>
  <c r="AH1218" i="3"/>
  <c r="AI1218" i="3"/>
  <c r="AJ1218" i="3"/>
  <c r="AQ1218" i="3"/>
  <c r="AR1218" i="3"/>
  <c r="AS1218" i="3"/>
  <c r="L1219" i="3"/>
  <c r="M1219" i="3"/>
  <c r="N1219" i="3"/>
  <c r="O1219" i="3"/>
  <c r="P1219" i="3"/>
  <c r="Q1219" i="3"/>
  <c r="R1219" i="3"/>
  <c r="S1219" i="3"/>
  <c r="T1219" i="3"/>
  <c r="U1219" i="3"/>
  <c r="V1219" i="3"/>
  <c r="W1219" i="3"/>
  <c r="X1219" i="3"/>
  <c r="Y1219" i="3"/>
  <c r="Z1219" i="3"/>
  <c r="AA1219" i="3"/>
  <c r="AB1219" i="3"/>
  <c r="AC1219" i="3"/>
  <c r="AD1219" i="3"/>
  <c r="AE1219" i="3"/>
  <c r="AF1219" i="3"/>
  <c r="AG1219" i="3"/>
  <c r="AH1219" i="3"/>
  <c r="AI1219" i="3"/>
  <c r="AJ1219" i="3"/>
  <c r="AQ1219" i="3"/>
  <c r="AR1219" i="3"/>
  <c r="AS1219" i="3"/>
  <c r="L1220" i="3"/>
  <c r="M1220" i="3"/>
  <c r="N1220" i="3"/>
  <c r="O1220" i="3"/>
  <c r="P1220" i="3"/>
  <c r="Q1220" i="3"/>
  <c r="R1220" i="3"/>
  <c r="S1220" i="3"/>
  <c r="T1220" i="3"/>
  <c r="U1220" i="3"/>
  <c r="V1220" i="3"/>
  <c r="W1220" i="3"/>
  <c r="X1220" i="3"/>
  <c r="Y1220" i="3"/>
  <c r="Z1220" i="3"/>
  <c r="AA1220" i="3"/>
  <c r="AB1220" i="3"/>
  <c r="AC1220" i="3"/>
  <c r="AD1220" i="3"/>
  <c r="AE1220" i="3"/>
  <c r="AF1220" i="3"/>
  <c r="AG1220" i="3"/>
  <c r="AH1220" i="3"/>
  <c r="AI1220" i="3"/>
  <c r="AJ1220" i="3"/>
  <c r="AQ1220" i="3"/>
  <c r="AR1220" i="3"/>
  <c r="AS1220" i="3"/>
  <c r="L1221" i="3"/>
  <c r="M1221" i="3"/>
  <c r="N1221" i="3"/>
  <c r="O1221" i="3"/>
  <c r="P1221" i="3"/>
  <c r="Q1221" i="3"/>
  <c r="R1221" i="3"/>
  <c r="S1221" i="3"/>
  <c r="T1221" i="3"/>
  <c r="U1221" i="3"/>
  <c r="V1221" i="3"/>
  <c r="W1221" i="3"/>
  <c r="X1221" i="3"/>
  <c r="Y1221" i="3"/>
  <c r="Z1221" i="3"/>
  <c r="AA1221" i="3"/>
  <c r="AB1221" i="3"/>
  <c r="AC1221" i="3"/>
  <c r="AD1221" i="3"/>
  <c r="AE1221" i="3"/>
  <c r="AF1221" i="3"/>
  <c r="AG1221" i="3"/>
  <c r="AH1221" i="3"/>
  <c r="AI1221" i="3"/>
  <c r="AJ1221" i="3"/>
  <c r="AQ1221" i="3"/>
  <c r="AR1221" i="3"/>
  <c r="AS1221" i="3"/>
  <c r="L1222" i="3"/>
  <c r="M1222" i="3"/>
  <c r="N1222" i="3"/>
  <c r="O1222" i="3"/>
  <c r="P1222" i="3"/>
  <c r="Q1222" i="3"/>
  <c r="R1222" i="3"/>
  <c r="S1222" i="3"/>
  <c r="T1222" i="3"/>
  <c r="U1222" i="3"/>
  <c r="V1222" i="3"/>
  <c r="W1222" i="3"/>
  <c r="X1222" i="3"/>
  <c r="Y1222" i="3"/>
  <c r="Z1222" i="3"/>
  <c r="AA1222" i="3"/>
  <c r="AB1222" i="3"/>
  <c r="AC1222" i="3"/>
  <c r="AD1222" i="3"/>
  <c r="AE1222" i="3"/>
  <c r="AF1222" i="3"/>
  <c r="AG1222" i="3"/>
  <c r="AH1222" i="3"/>
  <c r="AI1222" i="3"/>
  <c r="AJ1222" i="3"/>
  <c r="AQ1222" i="3"/>
  <c r="AR1222" i="3"/>
  <c r="AS1222" i="3"/>
  <c r="L1223" i="3"/>
  <c r="M1223" i="3"/>
  <c r="N1223" i="3"/>
  <c r="O1223" i="3"/>
  <c r="P1223" i="3"/>
  <c r="Q1223" i="3"/>
  <c r="R1223" i="3"/>
  <c r="S1223" i="3"/>
  <c r="T1223" i="3"/>
  <c r="U1223" i="3"/>
  <c r="V1223" i="3"/>
  <c r="W1223" i="3"/>
  <c r="X1223" i="3"/>
  <c r="Y1223" i="3"/>
  <c r="Z1223" i="3"/>
  <c r="AA1223" i="3"/>
  <c r="AB1223" i="3"/>
  <c r="AC1223" i="3"/>
  <c r="AD1223" i="3"/>
  <c r="AE1223" i="3"/>
  <c r="AF1223" i="3"/>
  <c r="AG1223" i="3"/>
  <c r="AH1223" i="3"/>
  <c r="AI1223" i="3"/>
  <c r="AJ1223" i="3"/>
  <c r="AQ1223" i="3"/>
  <c r="AR1223" i="3"/>
  <c r="AS1223" i="3"/>
  <c r="L1224" i="3"/>
  <c r="M1224" i="3"/>
  <c r="N1224" i="3"/>
  <c r="O1224" i="3"/>
  <c r="P1224" i="3"/>
  <c r="Q1224" i="3"/>
  <c r="R1224" i="3"/>
  <c r="S1224" i="3"/>
  <c r="T1224" i="3"/>
  <c r="U1224" i="3"/>
  <c r="V1224" i="3"/>
  <c r="W1224" i="3"/>
  <c r="X1224" i="3"/>
  <c r="Y1224" i="3"/>
  <c r="Z1224" i="3"/>
  <c r="AA1224" i="3"/>
  <c r="AB1224" i="3"/>
  <c r="AC1224" i="3"/>
  <c r="AD1224" i="3"/>
  <c r="AE1224" i="3"/>
  <c r="AF1224" i="3"/>
  <c r="AG1224" i="3"/>
  <c r="AH1224" i="3"/>
  <c r="AI1224" i="3"/>
  <c r="AJ1224" i="3"/>
  <c r="AQ1224" i="3"/>
  <c r="AR1224" i="3"/>
  <c r="AS1224" i="3"/>
  <c r="L1225" i="3"/>
  <c r="M1225" i="3"/>
  <c r="N1225" i="3"/>
  <c r="O1225" i="3"/>
  <c r="P1225" i="3"/>
  <c r="Q1225" i="3"/>
  <c r="R1225" i="3"/>
  <c r="S1225" i="3"/>
  <c r="T1225" i="3"/>
  <c r="U1225" i="3"/>
  <c r="V1225" i="3"/>
  <c r="W1225" i="3"/>
  <c r="X1225" i="3"/>
  <c r="Y1225" i="3"/>
  <c r="Z1225" i="3"/>
  <c r="AA1225" i="3"/>
  <c r="AB1225" i="3"/>
  <c r="AC1225" i="3"/>
  <c r="AD1225" i="3"/>
  <c r="AE1225" i="3"/>
  <c r="AF1225" i="3"/>
  <c r="AG1225" i="3"/>
  <c r="AH1225" i="3"/>
  <c r="AI1225" i="3"/>
  <c r="AJ1225" i="3"/>
  <c r="AQ1225" i="3"/>
  <c r="AR1225" i="3"/>
  <c r="AS1225" i="3"/>
  <c r="L1226" i="3"/>
  <c r="M1226" i="3"/>
  <c r="N1226" i="3"/>
  <c r="O1226" i="3"/>
  <c r="P1226" i="3"/>
  <c r="Q1226" i="3"/>
  <c r="R1226" i="3"/>
  <c r="S1226" i="3"/>
  <c r="T1226" i="3"/>
  <c r="U1226" i="3"/>
  <c r="V1226" i="3"/>
  <c r="W1226" i="3"/>
  <c r="X1226" i="3"/>
  <c r="Y1226" i="3"/>
  <c r="Z1226" i="3"/>
  <c r="AA1226" i="3"/>
  <c r="AB1226" i="3"/>
  <c r="AC1226" i="3"/>
  <c r="AD1226" i="3"/>
  <c r="AE1226" i="3"/>
  <c r="AF1226" i="3"/>
  <c r="AG1226" i="3"/>
  <c r="AH1226" i="3"/>
  <c r="AI1226" i="3"/>
  <c r="AJ1226" i="3"/>
  <c r="AQ1226" i="3"/>
  <c r="AR1226" i="3"/>
  <c r="AS1226" i="3"/>
  <c r="L1227" i="3"/>
  <c r="M1227" i="3"/>
  <c r="N1227" i="3"/>
  <c r="O1227" i="3"/>
  <c r="P1227" i="3"/>
  <c r="Q1227" i="3"/>
  <c r="R1227" i="3"/>
  <c r="S1227" i="3"/>
  <c r="T1227" i="3"/>
  <c r="U1227" i="3"/>
  <c r="V1227" i="3"/>
  <c r="W1227" i="3"/>
  <c r="X1227" i="3"/>
  <c r="Y1227" i="3"/>
  <c r="Z1227" i="3"/>
  <c r="AA1227" i="3"/>
  <c r="AB1227" i="3"/>
  <c r="AC1227" i="3"/>
  <c r="AD1227" i="3"/>
  <c r="AE1227" i="3"/>
  <c r="AF1227" i="3"/>
  <c r="AG1227" i="3"/>
  <c r="AH1227" i="3"/>
  <c r="AI1227" i="3"/>
  <c r="AJ1227" i="3"/>
  <c r="AQ1227" i="3"/>
  <c r="AR1227" i="3"/>
  <c r="AS1227" i="3"/>
  <c r="L1228" i="3"/>
  <c r="M1228" i="3"/>
  <c r="N1228" i="3"/>
  <c r="O1228" i="3"/>
  <c r="P1228" i="3"/>
  <c r="Q1228" i="3"/>
  <c r="R1228" i="3"/>
  <c r="S1228" i="3"/>
  <c r="T1228" i="3"/>
  <c r="U1228" i="3"/>
  <c r="V1228" i="3"/>
  <c r="W1228" i="3"/>
  <c r="X1228" i="3"/>
  <c r="Y1228" i="3"/>
  <c r="Z1228" i="3"/>
  <c r="AA1228" i="3"/>
  <c r="AB1228" i="3"/>
  <c r="AC1228" i="3"/>
  <c r="AD1228" i="3"/>
  <c r="AE1228" i="3"/>
  <c r="AF1228" i="3"/>
  <c r="AG1228" i="3"/>
  <c r="AH1228" i="3"/>
  <c r="AI1228" i="3"/>
  <c r="AJ1228" i="3"/>
  <c r="AQ1228" i="3"/>
  <c r="AR1228" i="3"/>
  <c r="AS1228" i="3"/>
  <c r="L1229" i="3"/>
  <c r="M1229" i="3"/>
  <c r="N1229" i="3"/>
  <c r="O1229" i="3"/>
  <c r="P1229" i="3"/>
  <c r="Q1229" i="3"/>
  <c r="R1229" i="3"/>
  <c r="S1229" i="3"/>
  <c r="T1229" i="3"/>
  <c r="U1229" i="3"/>
  <c r="V1229" i="3"/>
  <c r="W1229" i="3"/>
  <c r="X1229" i="3"/>
  <c r="Y1229" i="3"/>
  <c r="Z1229" i="3"/>
  <c r="AA1229" i="3"/>
  <c r="AB1229" i="3"/>
  <c r="AC1229" i="3"/>
  <c r="AD1229" i="3"/>
  <c r="AE1229" i="3"/>
  <c r="AF1229" i="3"/>
  <c r="AG1229" i="3"/>
  <c r="AH1229" i="3"/>
  <c r="AI1229" i="3"/>
  <c r="AJ1229" i="3"/>
  <c r="AQ1229" i="3"/>
  <c r="AR1229" i="3"/>
  <c r="AS1229" i="3"/>
  <c r="L1230" i="3"/>
  <c r="M1230" i="3"/>
  <c r="N1230" i="3"/>
  <c r="O1230" i="3"/>
  <c r="P1230" i="3"/>
  <c r="Q1230" i="3"/>
  <c r="R1230" i="3"/>
  <c r="S1230" i="3"/>
  <c r="T1230" i="3"/>
  <c r="U1230" i="3"/>
  <c r="V1230" i="3"/>
  <c r="W1230" i="3"/>
  <c r="X1230" i="3"/>
  <c r="Y1230" i="3"/>
  <c r="Z1230" i="3"/>
  <c r="AA1230" i="3"/>
  <c r="AB1230" i="3"/>
  <c r="AC1230" i="3"/>
  <c r="AD1230" i="3"/>
  <c r="AE1230" i="3"/>
  <c r="AF1230" i="3"/>
  <c r="AG1230" i="3"/>
  <c r="AH1230" i="3"/>
  <c r="AI1230" i="3"/>
  <c r="AJ1230" i="3"/>
  <c r="AQ1230" i="3"/>
  <c r="AR1230" i="3"/>
  <c r="AS1230" i="3"/>
  <c r="L1231" i="3"/>
  <c r="M1231" i="3"/>
  <c r="N1231" i="3"/>
  <c r="O1231" i="3"/>
  <c r="P1231" i="3"/>
  <c r="Q1231" i="3"/>
  <c r="R1231" i="3"/>
  <c r="S1231" i="3"/>
  <c r="T1231" i="3"/>
  <c r="U1231" i="3"/>
  <c r="V1231" i="3"/>
  <c r="W1231" i="3"/>
  <c r="X1231" i="3"/>
  <c r="Y1231" i="3"/>
  <c r="Z1231" i="3"/>
  <c r="AA1231" i="3"/>
  <c r="AB1231" i="3"/>
  <c r="AC1231" i="3"/>
  <c r="AD1231" i="3"/>
  <c r="AE1231" i="3"/>
  <c r="AF1231" i="3"/>
  <c r="AG1231" i="3"/>
  <c r="AH1231" i="3"/>
  <c r="AI1231" i="3"/>
  <c r="AJ1231" i="3"/>
  <c r="AQ1231" i="3"/>
  <c r="AR1231" i="3"/>
  <c r="AS1231" i="3"/>
  <c r="L1232" i="3"/>
  <c r="M1232" i="3"/>
  <c r="N1232" i="3"/>
  <c r="O1232" i="3"/>
  <c r="P1232" i="3"/>
  <c r="Q1232" i="3"/>
  <c r="R1232" i="3"/>
  <c r="S1232" i="3"/>
  <c r="T1232" i="3"/>
  <c r="U1232" i="3"/>
  <c r="V1232" i="3"/>
  <c r="W1232" i="3"/>
  <c r="X1232" i="3"/>
  <c r="Y1232" i="3"/>
  <c r="Z1232" i="3"/>
  <c r="AA1232" i="3"/>
  <c r="AB1232" i="3"/>
  <c r="AC1232" i="3"/>
  <c r="AD1232" i="3"/>
  <c r="AE1232" i="3"/>
  <c r="AF1232" i="3"/>
  <c r="AG1232" i="3"/>
  <c r="AH1232" i="3"/>
  <c r="AI1232" i="3"/>
  <c r="AJ1232" i="3"/>
  <c r="AQ1232" i="3"/>
  <c r="AR1232" i="3"/>
  <c r="AS1232" i="3"/>
  <c r="L1233" i="3"/>
  <c r="M1233" i="3"/>
  <c r="N1233" i="3"/>
  <c r="O1233" i="3"/>
  <c r="P1233" i="3"/>
  <c r="Q1233" i="3"/>
  <c r="R1233" i="3"/>
  <c r="S1233" i="3"/>
  <c r="T1233" i="3"/>
  <c r="U1233" i="3"/>
  <c r="V1233" i="3"/>
  <c r="W1233" i="3"/>
  <c r="X1233" i="3"/>
  <c r="Y1233" i="3"/>
  <c r="Z1233" i="3"/>
  <c r="AA1233" i="3"/>
  <c r="AB1233" i="3"/>
  <c r="AC1233" i="3"/>
  <c r="AD1233" i="3"/>
  <c r="AE1233" i="3"/>
  <c r="AF1233" i="3"/>
  <c r="AG1233" i="3"/>
  <c r="AH1233" i="3"/>
  <c r="AI1233" i="3"/>
  <c r="AJ1233" i="3"/>
  <c r="AQ1233" i="3"/>
  <c r="AR1233" i="3"/>
  <c r="AS1233" i="3"/>
  <c r="L1234" i="3"/>
  <c r="M1234" i="3"/>
  <c r="N1234" i="3"/>
  <c r="O1234" i="3"/>
  <c r="P1234" i="3"/>
  <c r="Q1234" i="3"/>
  <c r="R1234" i="3"/>
  <c r="S1234" i="3"/>
  <c r="T1234" i="3"/>
  <c r="U1234" i="3"/>
  <c r="V1234" i="3"/>
  <c r="W1234" i="3"/>
  <c r="X1234" i="3"/>
  <c r="Y1234" i="3"/>
  <c r="Z1234" i="3"/>
  <c r="AA1234" i="3"/>
  <c r="AB1234" i="3"/>
  <c r="AC1234" i="3"/>
  <c r="AD1234" i="3"/>
  <c r="AE1234" i="3"/>
  <c r="AF1234" i="3"/>
  <c r="AG1234" i="3"/>
  <c r="AH1234" i="3"/>
  <c r="AI1234" i="3"/>
  <c r="AJ1234" i="3"/>
  <c r="AQ1234" i="3"/>
  <c r="AR1234" i="3"/>
  <c r="AS1234" i="3"/>
  <c r="L1235" i="3"/>
  <c r="M1235" i="3"/>
  <c r="N1235" i="3"/>
  <c r="O1235" i="3"/>
  <c r="P1235" i="3"/>
  <c r="Q1235" i="3"/>
  <c r="R1235" i="3"/>
  <c r="S1235" i="3"/>
  <c r="T1235" i="3"/>
  <c r="U1235" i="3"/>
  <c r="V1235" i="3"/>
  <c r="W1235" i="3"/>
  <c r="X1235" i="3"/>
  <c r="Y1235" i="3"/>
  <c r="Z1235" i="3"/>
  <c r="AA1235" i="3"/>
  <c r="AB1235" i="3"/>
  <c r="AC1235" i="3"/>
  <c r="AD1235" i="3"/>
  <c r="AE1235" i="3"/>
  <c r="AF1235" i="3"/>
  <c r="AG1235" i="3"/>
  <c r="AH1235" i="3"/>
  <c r="AI1235" i="3"/>
  <c r="AJ1235" i="3"/>
  <c r="AQ1235" i="3"/>
  <c r="AR1235" i="3"/>
  <c r="AS1235" i="3"/>
  <c r="L1236" i="3"/>
  <c r="M1236" i="3"/>
  <c r="N1236" i="3"/>
  <c r="O1236" i="3"/>
  <c r="P1236" i="3"/>
  <c r="Q1236" i="3"/>
  <c r="R1236" i="3"/>
  <c r="S1236" i="3"/>
  <c r="T1236" i="3"/>
  <c r="U1236" i="3"/>
  <c r="V1236" i="3"/>
  <c r="W1236" i="3"/>
  <c r="X1236" i="3"/>
  <c r="Y1236" i="3"/>
  <c r="Z1236" i="3"/>
  <c r="AA1236" i="3"/>
  <c r="AB1236" i="3"/>
  <c r="AC1236" i="3"/>
  <c r="AD1236" i="3"/>
  <c r="AE1236" i="3"/>
  <c r="AF1236" i="3"/>
  <c r="AG1236" i="3"/>
  <c r="AH1236" i="3"/>
  <c r="AI1236" i="3"/>
  <c r="AJ1236" i="3"/>
  <c r="AQ1236" i="3"/>
  <c r="AR1236" i="3"/>
  <c r="AS1236" i="3"/>
  <c r="L1237" i="3"/>
  <c r="M1237" i="3"/>
  <c r="N1237" i="3"/>
  <c r="O1237" i="3"/>
  <c r="P1237" i="3"/>
  <c r="Q1237" i="3"/>
  <c r="R1237" i="3"/>
  <c r="S1237" i="3"/>
  <c r="T1237" i="3"/>
  <c r="U1237" i="3"/>
  <c r="V1237" i="3"/>
  <c r="W1237" i="3"/>
  <c r="X1237" i="3"/>
  <c r="Y1237" i="3"/>
  <c r="Z1237" i="3"/>
  <c r="AA1237" i="3"/>
  <c r="AB1237" i="3"/>
  <c r="AC1237" i="3"/>
  <c r="AD1237" i="3"/>
  <c r="AE1237" i="3"/>
  <c r="AF1237" i="3"/>
  <c r="AG1237" i="3"/>
  <c r="AH1237" i="3"/>
  <c r="AI1237" i="3"/>
  <c r="AJ1237" i="3"/>
  <c r="AQ1237" i="3"/>
  <c r="AR1237" i="3"/>
  <c r="AS1237" i="3"/>
  <c r="L1238" i="3"/>
  <c r="M1238" i="3"/>
  <c r="N1238" i="3"/>
  <c r="O1238" i="3"/>
  <c r="P1238" i="3"/>
  <c r="Q1238" i="3"/>
  <c r="R1238" i="3"/>
  <c r="S1238" i="3"/>
  <c r="T1238" i="3"/>
  <c r="U1238" i="3"/>
  <c r="V1238" i="3"/>
  <c r="W1238" i="3"/>
  <c r="X1238" i="3"/>
  <c r="Y1238" i="3"/>
  <c r="Z1238" i="3"/>
  <c r="AA1238" i="3"/>
  <c r="AB1238" i="3"/>
  <c r="AC1238" i="3"/>
  <c r="AD1238" i="3"/>
  <c r="AE1238" i="3"/>
  <c r="AF1238" i="3"/>
  <c r="AG1238" i="3"/>
  <c r="AH1238" i="3"/>
  <c r="AI1238" i="3"/>
  <c r="AJ1238" i="3"/>
  <c r="AQ1238" i="3"/>
  <c r="AR1238" i="3"/>
  <c r="AS1238" i="3"/>
  <c r="L1239" i="3"/>
  <c r="M1239" i="3"/>
  <c r="N1239" i="3"/>
  <c r="O1239" i="3"/>
  <c r="P1239" i="3"/>
  <c r="Q1239" i="3"/>
  <c r="R1239" i="3"/>
  <c r="S1239" i="3"/>
  <c r="T1239" i="3"/>
  <c r="U1239" i="3"/>
  <c r="V1239" i="3"/>
  <c r="W1239" i="3"/>
  <c r="X1239" i="3"/>
  <c r="Y1239" i="3"/>
  <c r="Z1239" i="3"/>
  <c r="AA1239" i="3"/>
  <c r="AB1239" i="3"/>
  <c r="AC1239" i="3"/>
  <c r="AD1239" i="3"/>
  <c r="AE1239" i="3"/>
  <c r="AF1239" i="3"/>
  <c r="AG1239" i="3"/>
  <c r="AH1239" i="3"/>
  <c r="AI1239" i="3"/>
  <c r="AJ1239" i="3"/>
  <c r="AQ1239" i="3"/>
  <c r="AR1239" i="3"/>
  <c r="AS1239" i="3"/>
  <c r="L1240" i="3"/>
  <c r="M1240" i="3"/>
  <c r="N1240" i="3"/>
  <c r="O1240" i="3"/>
  <c r="P1240" i="3"/>
  <c r="Q1240" i="3"/>
  <c r="R1240" i="3"/>
  <c r="S1240" i="3"/>
  <c r="T1240" i="3"/>
  <c r="U1240" i="3"/>
  <c r="V1240" i="3"/>
  <c r="W1240" i="3"/>
  <c r="X1240" i="3"/>
  <c r="Y1240" i="3"/>
  <c r="Z1240" i="3"/>
  <c r="AA1240" i="3"/>
  <c r="AB1240" i="3"/>
  <c r="AC1240" i="3"/>
  <c r="AD1240" i="3"/>
  <c r="AE1240" i="3"/>
  <c r="AF1240" i="3"/>
  <c r="AG1240" i="3"/>
  <c r="AH1240" i="3"/>
  <c r="AI1240" i="3"/>
  <c r="AJ1240" i="3"/>
  <c r="AQ1240" i="3"/>
  <c r="AR1240" i="3"/>
  <c r="AS1240" i="3"/>
  <c r="L1241" i="3"/>
  <c r="M1241" i="3"/>
  <c r="N1241" i="3"/>
  <c r="O1241" i="3"/>
  <c r="P1241" i="3"/>
  <c r="Q1241" i="3"/>
  <c r="R1241" i="3"/>
  <c r="S1241" i="3"/>
  <c r="T1241" i="3"/>
  <c r="U1241" i="3"/>
  <c r="V1241" i="3"/>
  <c r="W1241" i="3"/>
  <c r="X1241" i="3"/>
  <c r="Y1241" i="3"/>
  <c r="Z1241" i="3"/>
  <c r="AA1241" i="3"/>
  <c r="AB1241" i="3"/>
  <c r="AC1241" i="3"/>
  <c r="AD1241" i="3"/>
  <c r="AE1241" i="3"/>
  <c r="AF1241" i="3"/>
  <c r="AG1241" i="3"/>
  <c r="AH1241" i="3"/>
  <c r="AI1241" i="3"/>
  <c r="AJ1241" i="3"/>
  <c r="AQ1241" i="3"/>
  <c r="AR1241" i="3"/>
  <c r="AS1241" i="3"/>
  <c r="L1242" i="3"/>
  <c r="M1242" i="3"/>
  <c r="N1242" i="3"/>
  <c r="O1242" i="3"/>
  <c r="P1242" i="3"/>
  <c r="Q1242" i="3"/>
  <c r="R1242" i="3"/>
  <c r="S1242" i="3"/>
  <c r="T1242" i="3"/>
  <c r="U1242" i="3"/>
  <c r="V1242" i="3"/>
  <c r="W1242" i="3"/>
  <c r="X1242" i="3"/>
  <c r="Y1242" i="3"/>
  <c r="Z1242" i="3"/>
  <c r="AA1242" i="3"/>
  <c r="AB1242" i="3"/>
  <c r="AC1242" i="3"/>
  <c r="AD1242" i="3"/>
  <c r="AE1242" i="3"/>
  <c r="AF1242" i="3"/>
  <c r="AG1242" i="3"/>
  <c r="AH1242" i="3"/>
  <c r="AI1242" i="3"/>
  <c r="AJ1242" i="3"/>
  <c r="AQ1242" i="3"/>
  <c r="AR1242" i="3"/>
  <c r="AS1242" i="3"/>
  <c r="L1243" i="3"/>
  <c r="M1243" i="3"/>
  <c r="N1243" i="3"/>
  <c r="O1243" i="3"/>
  <c r="P1243" i="3"/>
  <c r="Q1243" i="3"/>
  <c r="R1243" i="3"/>
  <c r="S1243" i="3"/>
  <c r="T1243" i="3"/>
  <c r="U1243" i="3"/>
  <c r="V1243" i="3"/>
  <c r="W1243" i="3"/>
  <c r="X1243" i="3"/>
  <c r="Y1243" i="3"/>
  <c r="Z1243" i="3"/>
  <c r="AA1243" i="3"/>
  <c r="AB1243" i="3"/>
  <c r="AC1243" i="3"/>
  <c r="AD1243" i="3"/>
  <c r="AE1243" i="3"/>
  <c r="AF1243" i="3"/>
  <c r="AG1243" i="3"/>
  <c r="AH1243" i="3"/>
  <c r="AI1243" i="3"/>
  <c r="AJ1243" i="3"/>
  <c r="AQ1243" i="3"/>
  <c r="AR1243" i="3"/>
  <c r="AS1243" i="3"/>
  <c r="L1244" i="3"/>
  <c r="M1244" i="3"/>
  <c r="N1244" i="3"/>
  <c r="O1244" i="3"/>
  <c r="P1244" i="3"/>
  <c r="Q1244" i="3"/>
  <c r="R1244" i="3"/>
  <c r="S1244" i="3"/>
  <c r="T1244" i="3"/>
  <c r="U1244" i="3"/>
  <c r="V1244" i="3"/>
  <c r="W1244" i="3"/>
  <c r="X1244" i="3"/>
  <c r="Y1244" i="3"/>
  <c r="Z1244" i="3"/>
  <c r="AA1244" i="3"/>
  <c r="AB1244" i="3"/>
  <c r="AC1244" i="3"/>
  <c r="AD1244" i="3"/>
  <c r="AE1244" i="3"/>
  <c r="AF1244" i="3"/>
  <c r="AG1244" i="3"/>
  <c r="AH1244" i="3"/>
  <c r="AI1244" i="3"/>
  <c r="AJ1244" i="3"/>
  <c r="AQ1244" i="3"/>
  <c r="AR1244" i="3"/>
  <c r="AS1244" i="3"/>
  <c r="L1245" i="3"/>
  <c r="M1245" i="3"/>
  <c r="N1245" i="3"/>
  <c r="O1245" i="3"/>
  <c r="P1245" i="3"/>
  <c r="Q1245" i="3"/>
  <c r="R1245" i="3"/>
  <c r="S1245" i="3"/>
  <c r="T1245" i="3"/>
  <c r="U1245" i="3"/>
  <c r="V1245" i="3"/>
  <c r="W1245" i="3"/>
  <c r="X1245" i="3"/>
  <c r="Y1245" i="3"/>
  <c r="Z1245" i="3"/>
  <c r="AA1245" i="3"/>
  <c r="AB1245" i="3"/>
  <c r="AC1245" i="3"/>
  <c r="AD1245" i="3"/>
  <c r="AE1245" i="3"/>
  <c r="AF1245" i="3"/>
  <c r="AG1245" i="3"/>
  <c r="AH1245" i="3"/>
  <c r="AI1245" i="3"/>
  <c r="AJ1245" i="3"/>
  <c r="AQ1245" i="3"/>
  <c r="AR1245" i="3"/>
  <c r="AS1245" i="3"/>
  <c r="L1246" i="3"/>
  <c r="M1246" i="3"/>
  <c r="N1246" i="3"/>
  <c r="O1246" i="3"/>
  <c r="P1246" i="3"/>
  <c r="Q1246" i="3"/>
  <c r="R1246" i="3"/>
  <c r="S1246" i="3"/>
  <c r="T1246" i="3"/>
  <c r="U1246" i="3"/>
  <c r="V1246" i="3"/>
  <c r="W1246" i="3"/>
  <c r="X1246" i="3"/>
  <c r="Y1246" i="3"/>
  <c r="Z1246" i="3"/>
  <c r="AA1246" i="3"/>
  <c r="AB1246" i="3"/>
  <c r="AC1246" i="3"/>
  <c r="AD1246" i="3"/>
  <c r="AE1246" i="3"/>
  <c r="AF1246" i="3"/>
  <c r="AG1246" i="3"/>
  <c r="AH1246" i="3"/>
  <c r="AI1246" i="3"/>
  <c r="AJ1246" i="3"/>
  <c r="AQ1246" i="3"/>
  <c r="AR1246" i="3"/>
  <c r="AS1246" i="3"/>
  <c r="L1247" i="3"/>
  <c r="M1247" i="3"/>
  <c r="N1247" i="3"/>
  <c r="O1247" i="3"/>
  <c r="P1247" i="3"/>
  <c r="Q1247" i="3"/>
  <c r="R1247" i="3"/>
  <c r="S1247" i="3"/>
  <c r="T1247" i="3"/>
  <c r="U1247" i="3"/>
  <c r="V1247" i="3"/>
  <c r="W1247" i="3"/>
  <c r="X1247" i="3"/>
  <c r="Y1247" i="3"/>
  <c r="Z1247" i="3"/>
  <c r="AA1247" i="3"/>
  <c r="AB1247" i="3"/>
  <c r="AC1247" i="3"/>
  <c r="AD1247" i="3"/>
  <c r="AE1247" i="3"/>
  <c r="AF1247" i="3"/>
  <c r="AG1247" i="3"/>
  <c r="AH1247" i="3"/>
  <c r="AI1247" i="3"/>
  <c r="AJ1247" i="3"/>
  <c r="AQ1247" i="3"/>
  <c r="AR1247" i="3"/>
  <c r="AS1247" i="3"/>
  <c r="L1248" i="3"/>
  <c r="M1248" i="3"/>
  <c r="N1248" i="3"/>
  <c r="O1248" i="3"/>
  <c r="P1248" i="3"/>
  <c r="Q1248" i="3"/>
  <c r="R1248" i="3"/>
  <c r="S1248" i="3"/>
  <c r="T1248" i="3"/>
  <c r="U1248" i="3"/>
  <c r="V1248" i="3"/>
  <c r="W1248" i="3"/>
  <c r="X1248" i="3"/>
  <c r="Y1248" i="3"/>
  <c r="Z1248" i="3"/>
  <c r="AA1248" i="3"/>
  <c r="AB1248" i="3"/>
  <c r="AC1248" i="3"/>
  <c r="AD1248" i="3"/>
  <c r="AE1248" i="3"/>
  <c r="AF1248" i="3"/>
  <c r="AG1248" i="3"/>
  <c r="AH1248" i="3"/>
  <c r="AI1248" i="3"/>
  <c r="AJ1248" i="3"/>
  <c r="AQ1248" i="3"/>
  <c r="AR1248" i="3"/>
  <c r="AS1248" i="3"/>
  <c r="L1249" i="3"/>
  <c r="M1249" i="3"/>
  <c r="N1249" i="3"/>
  <c r="O1249" i="3"/>
  <c r="P1249" i="3"/>
  <c r="Q1249" i="3"/>
  <c r="R1249" i="3"/>
  <c r="S1249" i="3"/>
  <c r="T1249" i="3"/>
  <c r="U1249" i="3"/>
  <c r="V1249" i="3"/>
  <c r="W1249" i="3"/>
  <c r="X1249" i="3"/>
  <c r="Y1249" i="3"/>
  <c r="Z1249" i="3"/>
  <c r="AA1249" i="3"/>
  <c r="AB1249" i="3"/>
  <c r="AC1249" i="3"/>
  <c r="AD1249" i="3"/>
  <c r="AE1249" i="3"/>
  <c r="AF1249" i="3"/>
  <c r="AG1249" i="3"/>
  <c r="AH1249" i="3"/>
  <c r="AI1249" i="3"/>
  <c r="AJ1249" i="3"/>
  <c r="AQ1249" i="3"/>
  <c r="AR1249" i="3"/>
  <c r="AS1249" i="3"/>
  <c r="L1250" i="3"/>
  <c r="M1250" i="3"/>
  <c r="N1250" i="3"/>
  <c r="O1250" i="3"/>
  <c r="P1250" i="3"/>
  <c r="Q1250" i="3"/>
  <c r="R1250" i="3"/>
  <c r="S1250" i="3"/>
  <c r="T1250" i="3"/>
  <c r="U1250" i="3"/>
  <c r="V1250" i="3"/>
  <c r="W1250" i="3"/>
  <c r="X1250" i="3"/>
  <c r="Y1250" i="3"/>
  <c r="Z1250" i="3"/>
  <c r="AA1250" i="3"/>
  <c r="AB1250" i="3"/>
  <c r="AC1250" i="3"/>
  <c r="AD1250" i="3"/>
  <c r="AE1250" i="3"/>
  <c r="AF1250" i="3"/>
  <c r="AG1250" i="3"/>
  <c r="AH1250" i="3"/>
  <c r="AI1250" i="3"/>
  <c r="AJ1250" i="3"/>
  <c r="AQ1250" i="3"/>
  <c r="AR1250" i="3"/>
  <c r="AS1250" i="3"/>
  <c r="L1251" i="3"/>
  <c r="M1251" i="3"/>
  <c r="N1251" i="3"/>
  <c r="O1251" i="3"/>
  <c r="P1251" i="3"/>
  <c r="Q1251" i="3"/>
  <c r="R1251" i="3"/>
  <c r="S1251" i="3"/>
  <c r="T1251" i="3"/>
  <c r="U1251" i="3"/>
  <c r="V1251" i="3"/>
  <c r="W1251" i="3"/>
  <c r="X1251" i="3"/>
  <c r="Y1251" i="3"/>
  <c r="Z1251" i="3"/>
  <c r="AA1251" i="3"/>
  <c r="AB1251" i="3"/>
  <c r="AC1251" i="3"/>
  <c r="AD1251" i="3"/>
  <c r="AE1251" i="3"/>
  <c r="AF1251" i="3"/>
  <c r="AG1251" i="3"/>
  <c r="AH1251" i="3"/>
  <c r="AI1251" i="3"/>
  <c r="AJ1251" i="3"/>
  <c r="AQ1251" i="3"/>
  <c r="AR1251" i="3"/>
  <c r="AS1251" i="3"/>
  <c r="L1252" i="3"/>
  <c r="M1252" i="3"/>
  <c r="N1252" i="3"/>
  <c r="O1252" i="3"/>
  <c r="P1252" i="3"/>
  <c r="Q1252" i="3"/>
  <c r="R1252" i="3"/>
  <c r="S1252" i="3"/>
  <c r="T1252" i="3"/>
  <c r="U1252" i="3"/>
  <c r="V1252" i="3"/>
  <c r="W1252" i="3"/>
  <c r="X1252" i="3"/>
  <c r="Y1252" i="3"/>
  <c r="Z1252" i="3"/>
  <c r="AA1252" i="3"/>
  <c r="AB1252" i="3"/>
  <c r="AC1252" i="3"/>
  <c r="AD1252" i="3"/>
  <c r="AE1252" i="3"/>
  <c r="AF1252" i="3"/>
  <c r="AG1252" i="3"/>
  <c r="AH1252" i="3"/>
  <c r="AI1252" i="3"/>
  <c r="AJ1252" i="3"/>
  <c r="AQ1252" i="3"/>
  <c r="AR1252" i="3"/>
  <c r="AS1252" i="3"/>
  <c r="L1253" i="3"/>
  <c r="M1253" i="3"/>
  <c r="N1253" i="3"/>
  <c r="O1253" i="3"/>
  <c r="P1253" i="3"/>
  <c r="Q1253" i="3"/>
  <c r="R1253" i="3"/>
  <c r="S1253" i="3"/>
  <c r="T1253" i="3"/>
  <c r="U1253" i="3"/>
  <c r="V1253" i="3"/>
  <c r="W1253" i="3"/>
  <c r="X1253" i="3"/>
  <c r="Y1253" i="3"/>
  <c r="Z1253" i="3"/>
  <c r="AA1253" i="3"/>
  <c r="AB1253" i="3"/>
  <c r="AC1253" i="3"/>
  <c r="AD1253" i="3"/>
  <c r="AE1253" i="3"/>
  <c r="AF1253" i="3"/>
  <c r="AG1253" i="3"/>
  <c r="AH1253" i="3"/>
  <c r="AI1253" i="3"/>
  <c r="AJ1253" i="3"/>
  <c r="AQ1253" i="3"/>
  <c r="AR1253" i="3"/>
  <c r="AS1253" i="3"/>
  <c r="L1254" i="3"/>
  <c r="M1254" i="3"/>
  <c r="N1254" i="3"/>
  <c r="O1254" i="3"/>
  <c r="P1254" i="3"/>
  <c r="Q1254" i="3"/>
  <c r="R1254" i="3"/>
  <c r="S1254" i="3"/>
  <c r="T1254" i="3"/>
  <c r="U1254" i="3"/>
  <c r="V1254" i="3"/>
  <c r="W1254" i="3"/>
  <c r="X1254" i="3"/>
  <c r="Y1254" i="3"/>
  <c r="Z1254" i="3"/>
  <c r="AA1254" i="3"/>
  <c r="AB1254" i="3"/>
  <c r="AC1254" i="3"/>
  <c r="AD1254" i="3"/>
  <c r="AE1254" i="3"/>
  <c r="AF1254" i="3"/>
  <c r="AG1254" i="3"/>
  <c r="AH1254" i="3"/>
  <c r="AI1254" i="3"/>
  <c r="AJ1254" i="3"/>
  <c r="AQ1254" i="3"/>
  <c r="AR1254" i="3"/>
  <c r="AS1254" i="3"/>
  <c r="L1255" i="3"/>
  <c r="M1255" i="3"/>
  <c r="N1255" i="3"/>
  <c r="O1255" i="3"/>
  <c r="P1255" i="3"/>
  <c r="Q1255" i="3"/>
  <c r="R1255" i="3"/>
  <c r="S1255" i="3"/>
  <c r="T1255" i="3"/>
  <c r="U1255" i="3"/>
  <c r="V1255" i="3"/>
  <c r="W1255" i="3"/>
  <c r="X1255" i="3"/>
  <c r="Y1255" i="3"/>
  <c r="Z1255" i="3"/>
  <c r="AA1255" i="3"/>
  <c r="AB1255" i="3"/>
  <c r="AC1255" i="3"/>
  <c r="AD1255" i="3"/>
  <c r="AE1255" i="3"/>
  <c r="AF1255" i="3"/>
  <c r="AG1255" i="3"/>
  <c r="AH1255" i="3"/>
  <c r="AI1255" i="3"/>
  <c r="AJ1255" i="3"/>
  <c r="AQ1255" i="3"/>
  <c r="AR1255" i="3"/>
  <c r="AS1255" i="3"/>
  <c r="L1256" i="3"/>
  <c r="M1256" i="3"/>
  <c r="N1256" i="3"/>
  <c r="O1256" i="3"/>
  <c r="P1256" i="3"/>
  <c r="Q1256" i="3"/>
  <c r="R1256" i="3"/>
  <c r="S1256" i="3"/>
  <c r="T1256" i="3"/>
  <c r="U1256" i="3"/>
  <c r="V1256" i="3"/>
  <c r="W1256" i="3"/>
  <c r="X1256" i="3"/>
  <c r="Y1256" i="3"/>
  <c r="Z1256" i="3"/>
  <c r="AA1256" i="3"/>
  <c r="AB1256" i="3"/>
  <c r="AC1256" i="3"/>
  <c r="AD1256" i="3"/>
  <c r="AE1256" i="3"/>
  <c r="AF1256" i="3"/>
  <c r="AG1256" i="3"/>
  <c r="AH1256" i="3"/>
  <c r="AI1256" i="3"/>
  <c r="AJ1256" i="3"/>
  <c r="AQ1256" i="3"/>
  <c r="AR1256" i="3"/>
  <c r="AS1256" i="3"/>
  <c r="L1257" i="3"/>
  <c r="M1257" i="3"/>
  <c r="N1257" i="3"/>
  <c r="O1257" i="3"/>
  <c r="P1257" i="3"/>
  <c r="Q1257" i="3"/>
  <c r="R1257" i="3"/>
  <c r="S1257" i="3"/>
  <c r="T1257" i="3"/>
  <c r="U1257" i="3"/>
  <c r="V1257" i="3"/>
  <c r="W1257" i="3"/>
  <c r="X1257" i="3"/>
  <c r="Y1257" i="3"/>
  <c r="Z1257" i="3"/>
  <c r="AA1257" i="3"/>
  <c r="AB1257" i="3"/>
  <c r="AC1257" i="3"/>
  <c r="AD1257" i="3"/>
  <c r="AE1257" i="3"/>
  <c r="AF1257" i="3"/>
  <c r="AG1257" i="3"/>
  <c r="AH1257" i="3"/>
  <c r="AI1257" i="3"/>
  <c r="AJ1257" i="3"/>
  <c r="AQ1257" i="3"/>
  <c r="AR1257" i="3"/>
  <c r="AS1257" i="3"/>
  <c r="L1258" i="3"/>
  <c r="M1258" i="3"/>
  <c r="N1258" i="3"/>
  <c r="O1258" i="3"/>
  <c r="P1258" i="3"/>
  <c r="Q1258" i="3"/>
  <c r="R1258" i="3"/>
  <c r="S1258" i="3"/>
  <c r="T1258" i="3"/>
  <c r="U1258" i="3"/>
  <c r="V1258" i="3"/>
  <c r="W1258" i="3"/>
  <c r="X1258" i="3"/>
  <c r="Y1258" i="3"/>
  <c r="Z1258" i="3"/>
  <c r="AA1258" i="3"/>
  <c r="AB1258" i="3"/>
  <c r="AC1258" i="3"/>
  <c r="AD1258" i="3"/>
  <c r="AE1258" i="3"/>
  <c r="AF1258" i="3"/>
  <c r="AG1258" i="3"/>
  <c r="AH1258" i="3"/>
  <c r="AI1258" i="3"/>
  <c r="AJ1258" i="3"/>
  <c r="AQ1258" i="3"/>
  <c r="AR1258" i="3"/>
  <c r="AS1258" i="3"/>
  <c r="L1259" i="3"/>
  <c r="M1259" i="3"/>
  <c r="N1259" i="3"/>
  <c r="O1259" i="3"/>
  <c r="P1259" i="3"/>
  <c r="Q1259" i="3"/>
  <c r="R1259" i="3"/>
  <c r="S1259" i="3"/>
  <c r="T1259" i="3"/>
  <c r="U1259" i="3"/>
  <c r="V1259" i="3"/>
  <c r="W1259" i="3"/>
  <c r="X1259" i="3"/>
  <c r="Y1259" i="3"/>
  <c r="Z1259" i="3"/>
  <c r="AA1259" i="3"/>
  <c r="AB1259" i="3"/>
  <c r="AC1259" i="3"/>
  <c r="AD1259" i="3"/>
  <c r="AE1259" i="3"/>
  <c r="AF1259" i="3"/>
  <c r="AG1259" i="3"/>
  <c r="AH1259" i="3"/>
  <c r="AI1259" i="3"/>
  <c r="AJ1259" i="3"/>
  <c r="AQ1259" i="3"/>
  <c r="AR1259" i="3"/>
  <c r="AS1259" i="3"/>
  <c r="L1260" i="3"/>
  <c r="M1260" i="3"/>
  <c r="N1260" i="3"/>
  <c r="O1260" i="3"/>
  <c r="P1260" i="3"/>
  <c r="Q1260" i="3"/>
  <c r="R1260" i="3"/>
  <c r="S1260" i="3"/>
  <c r="T1260" i="3"/>
  <c r="U1260" i="3"/>
  <c r="V1260" i="3"/>
  <c r="W1260" i="3"/>
  <c r="X1260" i="3"/>
  <c r="Y1260" i="3"/>
  <c r="Z1260" i="3"/>
  <c r="AA1260" i="3"/>
  <c r="AB1260" i="3"/>
  <c r="AC1260" i="3"/>
  <c r="AD1260" i="3"/>
  <c r="AE1260" i="3"/>
  <c r="AF1260" i="3"/>
  <c r="AG1260" i="3"/>
  <c r="AH1260" i="3"/>
  <c r="AI1260" i="3"/>
  <c r="AJ1260" i="3"/>
  <c r="AQ1260" i="3"/>
  <c r="AR1260" i="3"/>
  <c r="AS1260" i="3"/>
  <c r="L1261" i="3"/>
  <c r="M1261" i="3"/>
  <c r="N1261" i="3"/>
  <c r="O1261" i="3"/>
  <c r="P1261" i="3"/>
  <c r="Q1261" i="3"/>
  <c r="R1261" i="3"/>
  <c r="S1261" i="3"/>
  <c r="T1261" i="3"/>
  <c r="U1261" i="3"/>
  <c r="V1261" i="3"/>
  <c r="W1261" i="3"/>
  <c r="X1261" i="3"/>
  <c r="Y1261" i="3"/>
  <c r="Z1261" i="3"/>
  <c r="AA1261" i="3"/>
  <c r="AB1261" i="3"/>
  <c r="AC1261" i="3"/>
  <c r="AD1261" i="3"/>
  <c r="AE1261" i="3"/>
  <c r="AF1261" i="3"/>
  <c r="AG1261" i="3"/>
  <c r="AH1261" i="3"/>
  <c r="AI1261" i="3"/>
  <c r="AJ1261" i="3"/>
  <c r="AQ1261" i="3"/>
  <c r="AR1261" i="3"/>
  <c r="AS1261" i="3"/>
  <c r="L1262" i="3"/>
  <c r="M1262" i="3"/>
  <c r="N1262" i="3"/>
  <c r="O1262" i="3"/>
  <c r="P1262" i="3"/>
  <c r="Q1262" i="3"/>
  <c r="R1262" i="3"/>
  <c r="S1262" i="3"/>
  <c r="T1262" i="3"/>
  <c r="U1262" i="3"/>
  <c r="V1262" i="3"/>
  <c r="W1262" i="3"/>
  <c r="X1262" i="3"/>
  <c r="Y1262" i="3"/>
  <c r="Z1262" i="3"/>
  <c r="AA1262" i="3"/>
  <c r="AB1262" i="3"/>
  <c r="AC1262" i="3"/>
  <c r="AD1262" i="3"/>
  <c r="AE1262" i="3"/>
  <c r="AF1262" i="3"/>
  <c r="AG1262" i="3"/>
  <c r="AH1262" i="3"/>
  <c r="AI1262" i="3"/>
  <c r="AJ1262" i="3"/>
  <c r="AQ1262" i="3"/>
  <c r="AR1262" i="3"/>
  <c r="AS1262" i="3"/>
  <c r="L1263" i="3"/>
  <c r="M1263" i="3"/>
  <c r="N1263" i="3"/>
  <c r="O1263" i="3"/>
  <c r="P1263" i="3"/>
  <c r="Q1263" i="3"/>
  <c r="R1263" i="3"/>
  <c r="S1263" i="3"/>
  <c r="T1263" i="3"/>
  <c r="U1263" i="3"/>
  <c r="V1263" i="3"/>
  <c r="W1263" i="3"/>
  <c r="X1263" i="3"/>
  <c r="Y1263" i="3"/>
  <c r="Z1263" i="3"/>
  <c r="AA1263" i="3"/>
  <c r="AB1263" i="3"/>
  <c r="AC1263" i="3"/>
  <c r="AD1263" i="3"/>
  <c r="AE1263" i="3"/>
  <c r="AF1263" i="3"/>
  <c r="AG1263" i="3"/>
  <c r="AH1263" i="3"/>
  <c r="AI1263" i="3"/>
  <c r="AJ1263" i="3"/>
  <c r="AQ1263" i="3"/>
  <c r="AR1263" i="3"/>
  <c r="AS1263" i="3"/>
  <c r="L1264" i="3"/>
  <c r="M1264" i="3"/>
  <c r="N1264" i="3"/>
  <c r="O1264" i="3"/>
  <c r="P1264" i="3"/>
  <c r="Q1264" i="3"/>
  <c r="R1264" i="3"/>
  <c r="S1264" i="3"/>
  <c r="T1264" i="3"/>
  <c r="U1264" i="3"/>
  <c r="V1264" i="3"/>
  <c r="W1264" i="3"/>
  <c r="X1264" i="3"/>
  <c r="Y1264" i="3"/>
  <c r="Z1264" i="3"/>
  <c r="AA1264" i="3"/>
  <c r="AB1264" i="3"/>
  <c r="AC1264" i="3"/>
  <c r="AD1264" i="3"/>
  <c r="AE1264" i="3"/>
  <c r="AF1264" i="3"/>
  <c r="AG1264" i="3"/>
  <c r="AH1264" i="3"/>
  <c r="AI1264" i="3"/>
  <c r="AJ1264" i="3"/>
  <c r="AQ1264" i="3"/>
  <c r="AR1264" i="3"/>
  <c r="AS1264" i="3"/>
  <c r="L1265" i="3"/>
  <c r="M1265" i="3"/>
  <c r="N1265" i="3"/>
  <c r="O1265" i="3"/>
  <c r="P1265" i="3"/>
  <c r="Q1265" i="3"/>
  <c r="R1265" i="3"/>
  <c r="S1265" i="3"/>
  <c r="T1265" i="3"/>
  <c r="U1265" i="3"/>
  <c r="V1265" i="3"/>
  <c r="W1265" i="3"/>
  <c r="X1265" i="3"/>
  <c r="Y1265" i="3"/>
  <c r="Z1265" i="3"/>
  <c r="AA1265" i="3"/>
  <c r="AB1265" i="3"/>
  <c r="AC1265" i="3"/>
  <c r="AD1265" i="3"/>
  <c r="AE1265" i="3"/>
  <c r="AF1265" i="3"/>
  <c r="AG1265" i="3"/>
  <c r="AH1265" i="3"/>
  <c r="AI1265" i="3"/>
  <c r="AJ1265" i="3"/>
  <c r="AQ1265" i="3"/>
  <c r="AR1265" i="3"/>
  <c r="AS1265" i="3"/>
  <c r="L1266" i="3"/>
  <c r="M1266" i="3"/>
  <c r="N1266" i="3"/>
  <c r="O1266" i="3"/>
  <c r="P1266" i="3"/>
  <c r="Q1266" i="3"/>
  <c r="R1266" i="3"/>
  <c r="S1266" i="3"/>
  <c r="T1266" i="3"/>
  <c r="U1266" i="3"/>
  <c r="V1266" i="3"/>
  <c r="W1266" i="3"/>
  <c r="X1266" i="3"/>
  <c r="Y1266" i="3"/>
  <c r="Z1266" i="3"/>
  <c r="AA1266" i="3"/>
  <c r="AB1266" i="3"/>
  <c r="AC1266" i="3"/>
  <c r="AD1266" i="3"/>
  <c r="AE1266" i="3"/>
  <c r="AF1266" i="3"/>
  <c r="AG1266" i="3"/>
  <c r="AH1266" i="3"/>
  <c r="AI1266" i="3"/>
  <c r="AJ1266" i="3"/>
  <c r="AQ1266" i="3"/>
  <c r="AR1266" i="3"/>
  <c r="AS1266" i="3"/>
  <c r="L1267" i="3"/>
  <c r="M1267" i="3"/>
  <c r="N1267" i="3"/>
  <c r="O1267" i="3"/>
  <c r="P1267" i="3"/>
  <c r="Q1267" i="3"/>
  <c r="R1267" i="3"/>
  <c r="S1267" i="3"/>
  <c r="T1267" i="3"/>
  <c r="U1267" i="3"/>
  <c r="V1267" i="3"/>
  <c r="W1267" i="3"/>
  <c r="X1267" i="3"/>
  <c r="Y1267" i="3"/>
  <c r="Z1267" i="3"/>
  <c r="AA1267" i="3"/>
  <c r="AB1267" i="3"/>
  <c r="AC1267" i="3"/>
  <c r="AD1267" i="3"/>
  <c r="AE1267" i="3"/>
  <c r="AF1267" i="3"/>
  <c r="AG1267" i="3"/>
  <c r="AH1267" i="3"/>
  <c r="AI1267" i="3"/>
  <c r="AJ1267" i="3"/>
  <c r="AQ1267" i="3"/>
  <c r="AR1267" i="3"/>
  <c r="AS1267" i="3"/>
  <c r="L1268" i="3"/>
  <c r="M1268" i="3"/>
  <c r="N1268" i="3"/>
  <c r="O1268" i="3"/>
  <c r="P1268" i="3"/>
  <c r="Q1268" i="3"/>
  <c r="R1268" i="3"/>
  <c r="S1268" i="3"/>
  <c r="T1268" i="3"/>
  <c r="U1268" i="3"/>
  <c r="V1268" i="3"/>
  <c r="W1268" i="3"/>
  <c r="X1268" i="3"/>
  <c r="Y1268" i="3"/>
  <c r="Z1268" i="3"/>
  <c r="AA1268" i="3"/>
  <c r="AB1268" i="3"/>
  <c r="AC1268" i="3"/>
  <c r="AD1268" i="3"/>
  <c r="AE1268" i="3"/>
  <c r="AF1268" i="3"/>
  <c r="AG1268" i="3"/>
  <c r="AH1268" i="3"/>
  <c r="AI1268" i="3"/>
  <c r="AJ1268" i="3"/>
  <c r="AQ1268" i="3"/>
  <c r="AR1268" i="3"/>
  <c r="AS1268" i="3"/>
  <c r="L1269" i="3"/>
  <c r="M1269" i="3"/>
  <c r="N1269" i="3"/>
  <c r="O1269" i="3"/>
  <c r="P1269" i="3"/>
  <c r="Q1269" i="3"/>
  <c r="R1269" i="3"/>
  <c r="S1269" i="3"/>
  <c r="T1269" i="3"/>
  <c r="U1269" i="3"/>
  <c r="V1269" i="3"/>
  <c r="W1269" i="3"/>
  <c r="X1269" i="3"/>
  <c r="Y1269" i="3"/>
  <c r="Z1269" i="3"/>
  <c r="AA1269" i="3"/>
  <c r="AB1269" i="3"/>
  <c r="AC1269" i="3"/>
  <c r="AD1269" i="3"/>
  <c r="AE1269" i="3"/>
  <c r="AF1269" i="3"/>
  <c r="AG1269" i="3"/>
  <c r="AH1269" i="3"/>
  <c r="AI1269" i="3"/>
  <c r="AJ1269" i="3"/>
  <c r="AQ1269" i="3"/>
  <c r="AR1269" i="3"/>
  <c r="AS1269" i="3"/>
  <c r="L1270" i="3"/>
  <c r="M1270" i="3"/>
  <c r="N1270" i="3"/>
  <c r="O1270" i="3"/>
  <c r="P1270" i="3"/>
  <c r="Q1270" i="3"/>
  <c r="R1270" i="3"/>
  <c r="S1270" i="3"/>
  <c r="T1270" i="3"/>
  <c r="U1270" i="3"/>
  <c r="V1270" i="3"/>
  <c r="W1270" i="3"/>
  <c r="X1270" i="3"/>
  <c r="Y1270" i="3"/>
  <c r="Z1270" i="3"/>
  <c r="AA1270" i="3"/>
  <c r="AB1270" i="3"/>
  <c r="AC1270" i="3"/>
  <c r="AD1270" i="3"/>
  <c r="AE1270" i="3"/>
  <c r="AF1270" i="3"/>
  <c r="AG1270" i="3"/>
  <c r="AH1270" i="3"/>
  <c r="AI1270" i="3"/>
  <c r="AJ1270" i="3"/>
  <c r="AQ1270" i="3"/>
  <c r="AR1270" i="3"/>
  <c r="AS1270" i="3"/>
  <c r="L1271" i="3"/>
  <c r="M1271" i="3"/>
  <c r="N1271" i="3"/>
  <c r="O1271" i="3"/>
  <c r="P1271" i="3"/>
  <c r="Q1271" i="3"/>
  <c r="R1271" i="3"/>
  <c r="S1271" i="3"/>
  <c r="T1271" i="3"/>
  <c r="U1271" i="3"/>
  <c r="V1271" i="3"/>
  <c r="W1271" i="3"/>
  <c r="X1271" i="3"/>
  <c r="Y1271" i="3"/>
  <c r="Z1271" i="3"/>
  <c r="AA1271" i="3"/>
  <c r="AB1271" i="3"/>
  <c r="AC1271" i="3"/>
  <c r="AD1271" i="3"/>
  <c r="AE1271" i="3"/>
  <c r="AF1271" i="3"/>
  <c r="AG1271" i="3"/>
  <c r="AH1271" i="3"/>
  <c r="AI1271" i="3"/>
  <c r="AJ1271" i="3"/>
  <c r="AQ1271" i="3"/>
  <c r="AR1271" i="3"/>
  <c r="AS1271" i="3"/>
  <c r="L1272" i="3"/>
  <c r="M1272" i="3"/>
  <c r="N1272" i="3"/>
  <c r="O1272" i="3"/>
  <c r="P1272" i="3"/>
  <c r="Q1272" i="3"/>
  <c r="R1272" i="3"/>
  <c r="S1272" i="3"/>
  <c r="T1272" i="3"/>
  <c r="U1272" i="3"/>
  <c r="V1272" i="3"/>
  <c r="W1272" i="3"/>
  <c r="X1272" i="3"/>
  <c r="Y1272" i="3"/>
  <c r="Z1272" i="3"/>
  <c r="AA1272" i="3"/>
  <c r="AB1272" i="3"/>
  <c r="AC1272" i="3"/>
  <c r="AD1272" i="3"/>
  <c r="AE1272" i="3"/>
  <c r="AF1272" i="3"/>
  <c r="AG1272" i="3"/>
  <c r="AH1272" i="3"/>
  <c r="AI1272" i="3"/>
  <c r="AJ1272" i="3"/>
  <c r="AQ1272" i="3"/>
  <c r="AR1272" i="3"/>
  <c r="AS1272" i="3"/>
  <c r="L1273" i="3"/>
  <c r="M1273" i="3"/>
  <c r="N1273" i="3"/>
  <c r="O1273" i="3"/>
  <c r="P1273" i="3"/>
  <c r="Q1273" i="3"/>
  <c r="R1273" i="3"/>
  <c r="S1273" i="3"/>
  <c r="T1273" i="3"/>
  <c r="U1273" i="3"/>
  <c r="V1273" i="3"/>
  <c r="W1273" i="3"/>
  <c r="X1273" i="3"/>
  <c r="Y1273" i="3"/>
  <c r="Z1273" i="3"/>
  <c r="AA1273" i="3"/>
  <c r="AB1273" i="3"/>
  <c r="AC1273" i="3"/>
  <c r="AD1273" i="3"/>
  <c r="AE1273" i="3"/>
  <c r="AF1273" i="3"/>
  <c r="AG1273" i="3"/>
  <c r="AH1273" i="3"/>
  <c r="AI1273" i="3"/>
  <c r="AJ1273" i="3"/>
  <c r="AQ1273" i="3"/>
  <c r="AR1273" i="3"/>
  <c r="AS1273" i="3"/>
  <c r="L1274" i="3"/>
  <c r="M1274" i="3"/>
  <c r="N1274" i="3"/>
  <c r="O1274" i="3"/>
  <c r="P1274" i="3"/>
  <c r="Q1274" i="3"/>
  <c r="R1274" i="3"/>
  <c r="S1274" i="3"/>
  <c r="T1274" i="3"/>
  <c r="U1274" i="3"/>
  <c r="V1274" i="3"/>
  <c r="W1274" i="3"/>
  <c r="X1274" i="3"/>
  <c r="Y1274" i="3"/>
  <c r="Z1274" i="3"/>
  <c r="AA1274" i="3"/>
  <c r="AB1274" i="3"/>
  <c r="AC1274" i="3"/>
  <c r="AD1274" i="3"/>
  <c r="AE1274" i="3"/>
  <c r="AF1274" i="3"/>
  <c r="AG1274" i="3"/>
  <c r="AH1274" i="3"/>
  <c r="AI1274" i="3"/>
  <c r="AJ1274" i="3"/>
  <c r="AQ1274" i="3"/>
  <c r="AR1274" i="3"/>
  <c r="AS1274" i="3"/>
  <c r="L1275" i="3"/>
  <c r="M1275" i="3"/>
  <c r="N1275" i="3"/>
  <c r="O1275" i="3"/>
  <c r="P1275" i="3"/>
  <c r="Q1275" i="3"/>
  <c r="R1275" i="3"/>
  <c r="S1275" i="3"/>
  <c r="T1275" i="3"/>
  <c r="U1275" i="3"/>
  <c r="V1275" i="3"/>
  <c r="W1275" i="3"/>
  <c r="X1275" i="3"/>
  <c r="Y1275" i="3"/>
  <c r="Z1275" i="3"/>
  <c r="AA1275" i="3"/>
  <c r="AB1275" i="3"/>
  <c r="AC1275" i="3"/>
  <c r="AD1275" i="3"/>
  <c r="AE1275" i="3"/>
  <c r="AF1275" i="3"/>
  <c r="AG1275" i="3"/>
  <c r="AH1275" i="3"/>
  <c r="AI1275" i="3"/>
  <c r="AJ1275" i="3"/>
  <c r="AQ1275" i="3"/>
  <c r="AR1275" i="3"/>
  <c r="AS1275" i="3"/>
  <c r="L1276" i="3"/>
  <c r="M1276" i="3"/>
  <c r="N1276" i="3"/>
  <c r="O1276" i="3"/>
  <c r="P1276" i="3"/>
  <c r="Q1276" i="3"/>
  <c r="R1276" i="3"/>
  <c r="S1276" i="3"/>
  <c r="T1276" i="3"/>
  <c r="U1276" i="3"/>
  <c r="V1276" i="3"/>
  <c r="W1276" i="3"/>
  <c r="X1276" i="3"/>
  <c r="Y1276" i="3"/>
  <c r="Z1276" i="3"/>
  <c r="AA1276" i="3"/>
  <c r="AB1276" i="3"/>
  <c r="AC1276" i="3"/>
  <c r="AD1276" i="3"/>
  <c r="AE1276" i="3"/>
  <c r="AF1276" i="3"/>
  <c r="AG1276" i="3"/>
  <c r="AH1276" i="3"/>
  <c r="AI1276" i="3"/>
  <c r="AJ1276" i="3"/>
  <c r="AQ1276" i="3"/>
  <c r="AR1276" i="3"/>
  <c r="AS1276" i="3"/>
  <c r="L1277" i="3"/>
  <c r="M1277" i="3"/>
  <c r="N1277" i="3"/>
  <c r="O1277" i="3"/>
  <c r="P1277" i="3"/>
  <c r="Q1277" i="3"/>
  <c r="R1277" i="3"/>
  <c r="S1277" i="3"/>
  <c r="T1277" i="3"/>
  <c r="U1277" i="3"/>
  <c r="V1277" i="3"/>
  <c r="W1277" i="3"/>
  <c r="X1277" i="3"/>
  <c r="Y1277" i="3"/>
  <c r="Z1277" i="3"/>
  <c r="AA1277" i="3"/>
  <c r="AB1277" i="3"/>
  <c r="AC1277" i="3"/>
  <c r="AD1277" i="3"/>
  <c r="AE1277" i="3"/>
  <c r="AF1277" i="3"/>
  <c r="AG1277" i="3"/>
  <c r="AH1277" i="3"/>
  <c r="AI1277" i="3"/>
  <c r="AJ1277" i="3"/>
  <c r="AQ1277" i="3"/>
  <c r="AR1277" i="3"/>
  <c r="AS1277" i="3"/>
  <c r="L1278" i="3"/>
  <c r="M1278" i="3"/>
  <c r="N1278" i="3"/>
  <c r="O1278" i="3"/>
  <c r="P1278" i="3"/>
  <c r="Q1278" i="3"/>
  <c r="R1278" i="3"/>
  <c r="S1278" i="3"/>
  <c r="T1278" i="3"/>
  <c r="U1278" i="3"/>
  <c r="V1278" i="3"/>
  <c r="W1278" i="3"/>
  <c r="X1278" i="3"/>
  <c r="Y1278" i="3"/>
  <c r="Z1278" i="3"/>
  <c r="AA1278" i="3"/>
  <c r="AB1278" i="3"/>
  <c r="AC1278" i="3"/>
  <c r="AD1278" i="3"/>
  <c r="AE1278" i="3"/>
  <c r="AF1278" i="3"/>
  <c r="AG1278" i="3"/>
  <c r="AH1278" i="3"/>
  <c r="AI1278" i="3"/>
  <c r="AJ1278" i="3"/>
  <c r="AQ1278" i="3"/>
  <c r="AR1278" i="3"/>
  <c r="AS1278" i="3"/>
  <c r="L1279" i="3"/>
  <c r="M1279" i="3"/>
  <c r="N1279" i="3"/>
  <c r="O1279" i="3"/>
  <c r="P1279" i="3"/>
  <c r="Q1279" i="3"/>
  <c r="R1279" i="3"/>
  <c r="S1279" i="3"/>
  <c r="T1279" i="3"/>
  <c r="U1279" i="3"/>
  <c r="V1279" i="3"/>
  <c r="W1279" i="3"/>
  <c r="X1279" i="3"/>
  <c r="Y1279" i="3"/>
  <c r="Z1279" i="3"/>
  <c r="AA1279" i="3"/>
  <c r="AB1279" i="3"/>
  <c r="AC1279" i="3"/>
  <c r="AD1279" i="3"/>
  <c r="AE1279" i="3"/>
  <c r="AF1279" i="3"/>
  <c r="AG1279" i="3"/>
  <c r="AH1279" i="3"/>
  <c r="AI1279" i="3"/>
  <c r="AJ1279" i="3"/>
  <c r="AQ1279" i="3"/>
  <c r="AR1279" i="3"/>
  <c r="AS1279" i="3"/>
  <c r="L1280" i="3"/>
  <c r="M1280" i="3"/>
  <c r="N1280" i="3"/>
  <c r="O1280" i="3"/>
  <c r="P1280" i="3"/>
  <c r="Q1280" i="3"/>
  <c r="R1280" i="3"/>
  <c r="S1280" i="3"/>
  <c r="T1280" i="3"/>
  <c r="U1280" i="3"/>
  <c r="V1280" i="3"/>
  <c r="W1280" i="3"/>
  <c r="X1280" i="3"/>
  <c r="Y1280" i="3"/>
  <c r="Z1280" i="3"/>
  <c r="AA1280" i="3"/>
  <c r="AB1280" i="3"/>
  <c r="AC1280" i="3"/>
  <c r="AD1280" i="3"/>
  <c r="AE1280" i="3"/>
  <c r="AF1280" i="3"/>
  <c r="AG1280" i="3"/>
  <c r="AH1280" i="3"/>
  <c r="AI1280" i="3"/>
  <c r="AJ1280" i="3"/>
  <c r="AQ1280" i="3"/>
  <c r="AR1280" i="3"/>
  <c r="AS1280" i="3"/>
  <c r="L1281" i="3"/>
  <c r="M1281" i="3"/>
  <c r="N1281" i="3"/>
  <c r="O1281" i="3"/>
  <c r="P1281" i="3"/>
  <c r="Q1281" i="3"/>
  <c r="R1281" i="3"/>
  <c r="S1281" i="3"/>
  <c r="T1281" i="3"/>
  <c r="U1281" i="3"/>
  <c r="V1281" i="3"/>
  <c r="W1281" i="3"/>
  <c r="X1281" i="3"/>
  <c r="Y1281" i="3"/>
  <c r="Z1281" i="3"/>
  <c r="AA1281" i="3"/>
  <c r="AB1281" i="3"/>
  <c r="AC1281" i="3"/>
  <c r="AD1281" i="3"/>
  <c r="AE1281" i="3"/>
  <c r="AF1281" i="3"/>
  <c r="AG1281" i="3"/>
  <c r="AH1281" i="3"/>
  <c r="AI1281" i="3"/>
  <c r="AJ1281" i="3"/>
  <c r="AQ1281" i="3"/>
  <c r="AR1281" i="3"/>
  <c r="AS1281" i="3"/>
  <c r="L1282" i="3"/>
  <c r="M1282" i="3"/>
  <c r="N1282" i="3"/>
  <c r="O1282" i="3"/>
  <c r="P1282" i="3"/>
  <c r="Q1282" i="3"/>
  <c r="R1282" i="3"/>
  <c r="S1282" i="3"/>
  <c r="T1282" i="3"/>
  <c r="U1282" i="3"/>
  <c r="V1282" i="3"/>
  <c r="W1282" i="3"/>
  <c r="X1282" i="3"/>
  <c r="Y1282" i="3"/>
  <c r="Z1282" i="3"/>
  <c r="AA1282" i="3"/>
  <c r="AB1282" i="3"/>
  <c r="AC1282" i="3"/>
  <c r="AD1282" i="3"/>
  <c r="AE1282" i="3"/>
  <c r="AF1282" i="3"/>
  <c r="AG1282" i="3"/>
  <c r="AH1282" i="3"/>
  <c r="AI1282" i="3"/>
  <c r="AJ1282" i="3"/>
  <c r="AQ1282" i="3"/>
  <c r="AR1282" i="3"/>
  <c r="AS1282" i="3"/>
  <c r="L1283" i="3"/>
  <c r="M1283" i="3"/>
  <c r="N1283" i="3"/>
  <c r="O1283" i="3"/>
  <c r="P1283" i="3"/>
  <c r="Q1283" i="3"/>
  <c r="R1283" i="3"/>
  <c r="S1283" i="3"/>
  <c r="T1283" i="3"/>
  <c r="U1283" i="3"/>
  <c r="V1283" i="3"/>
  <c r="W1283" i="3"/>
  <c r="X1283" i="3"/>
  <c r="Y1283" i="3"/>
  <c r="Z1283" i="3"/>
  <c r="AA1283" i="3"/>
  <c r="AB1283" i="3"/>
  <c r="AC1283" i="3"/>
  <c r="AD1283" i="3"/>
  <c r="AE1283" i="3"/>
  <c r="AF1283" i="3"/>
  <c r="AG1283" i="3"/>
  <c r="AH1283" i="3"/>
  <c r="AI1283" i="3"/>
  <c r="AJ1283" i="3"/>
  <c r="AQ1283" i="3"/>
  <c r="AR1283" i="3"/>
  <c r="AS1283" i="3"/>
  <c r="L1284" i="3"/>
  <c r="M1284" i="3"/>
  <c r="N1284" i="3"/>
  <c r="O1284" i="3"/>
  <c r="P1284" i="3"/>
  <c r="Q1284" i="3"/>
  <c r="R1284" i="3"/>
  <c r="S1284" i="3"/>
  <c r="T1284" i="3"/>
  <c r="U1284" i="3"/>
  <c r="V1284" i="3"/>
  <c r="W1284" i="3"/>
  <c r="X1284" i="3"/>
  <c r="Y1284" i="3"/>
  <c r="Z1284" i="3"/>
  <c r="AA1284" i="3"/>
  <c r="AB1284" i="3"/>
  <c r="AC1284" i="3"/>
  <c r="AD1284" i="3"/>
  <c r="AE1284" i="3"/>
  <c r="AF1284" i="3"/>
  <c r="AG1284" i="3"/>
  <c r="AH1284" i="3"/>
  <c r="AI1284" i="3"/>
  <c r="AJ1284" i="3"/>
  <c r="AQ1284" i="3"/>
  <c r="AR1284" i="3"/>
  <c r="AS1284" i="3"/>
  <c r="L1285" i="3"/>
  <c r="M1285" i="3"/>
  <c r="N1285" i="3"/>
  <c r="O1285" i="3"/>
  <c r="P1285" i="3"/>
  <c r="Q1285" i="3"/>
  <c r="R1285" i="3"/>
  <c r="S1285" i="3"/>
  <c r="T1285" i="3"/>
  <c r="U1285" i="3"/>
  <c r="V1285" i="3"/>
  <c r="W1285" i="3"/>
  <c r="X1285" i="3"/>
  <c r="Y1285" i="3"/>
  <c r="Z1285" i="3"/>
  <c r="AA1285" i="3"/>
  <c r="AB1285" i="3"/>
  <c r="AC1285" i="3"/>
  <c r="AD1285" i="3"/>
  <c r="AE1285" i="3"/>
  <c r="AF1285" i="3"/>
  <c r="AG1285" i="3"/>
  <c r="AH1285" i="3"/>
  <c r="AI1285" i="3"/>
  <c r="AJ1285" i="3"/>
  <c r="AQ1285" i="3"/>
  <c r="AR1285" i="3"/>
  <c r="AS1285" i="3"/>
  <c r="L1286" i="3"/>
  <c r="M1286" i="3"/>
  <c r="N1286" i="3"/>
  <c r="O1286" i="3"/>
  <c r="P1286" i="3"/>
  <c r="Q1286" i="3"/>
  <c r="R1286" i="3"/>
  <c r="S1286" i="3"/>
  <c r="T1286" i="3"/>
  <c r="U1286" i="3"/>
  <c r="V1286" i="3"/>
  <c r="W1286" i="3"/>
  <c r="X1286" i="3"/>
  <c r="Y1286" i="3"/>
  <c r="Z1286" i="3"/>
  <c r="AA1286" i="3"/>
  <c r="AB1286" i="3"/>
  <c r="AC1286" i="3"/>
  <c r="AD1286" i="3"/>
  <c r="AE1286" i="3"/>
  <c r="AF1286" i="3"/>
  <c r="AG1286" i="3"/>
  <c r="AH1286" i="3"/>
  <c r="AI1286" i="3"/>
  <c r="AJ1286" i="3"/>
  <c r="AQ1286" i="3"/>
  <c r="AR1286" i="3"/>
  <c r="AS1286" i="3"/>
  <c r="L1287" i="3"/>
  <c r="M1287" i="3"/>
  <c r="N1287" i="3"/>
  <c r="O1287" i="3"/>
  <c r="P1287" i="3"/>
  <c r="Q1287" i="3"/>
  <c r="R1287" i="3"/>
  <c r="S1287" i="3"/>
  <c r="T1287" i="3"/>
  <c r="U1287" i="3"/>
  <c r="V1287" i="3"/>
  <c r="W1287" i="3"/>
  <c r="X1287" i="3"/>
  <c r="Y1287" i="3"/>
  <c r="Z1287" i="3"/>
  <c r="AA1287" i="3"/>
  <c r="AB1287" i="3"/>
  <c r="AC1287" i="3"/>
  <c r="AD1287" i="3"/>
  <c r="AE1287" i="3"/>
  <c r="AF1287" i="3"/>
  <c r="AG1287" i="3"/>
  <c r="AH1287" i="3"/>
  <c r="AI1287" i="3"/>
  <c r="AJ1287" i="3"/>
  <c r="AQ1287" i="3"/>
  <c r="AR1287" i="3"/>
  <c r="AS1287" i="3"/>
  <c r="L1288" i="3"/>
  <c r="M1288" i="3"/>
  <c r="N1288" i="3"/>
  <c r="O1288" i="3"/>
  <c r="P1288" i="3"/>
  <c r="Q1288" i="3"/>
  <c r="R1288" i="3"/>
  <c r="S1288" i="3"/>
  <c r="T1288" i="3"/>
  <c r="U1288" i="3"/>
  <c r="V1288" i="3"/>
  <c r="W1288" i="3"/>
  <c r="X1288" i="3"/>
  <c r="Y1288" i="3"/>
  <c r="Z1288" i="3"/>
  <c r="AA1288" i="3"/>
  <c r="AB1288" i="3"/>
  <c r="AC1288" i="3"/>
  <c r="AD1288" i="3"/>
  <c r="AE1288" i="3"/>
  <c r="AF1288" i="3"/>
  <c r="AG1288" i="3"/>
  <c r="AH1288" i="3"/>
  <c r="AI1288" i="3"/>
  <c r="AJ1288" i="3"/>
  <c r="AQ1288" i="3"/>
  <c r="AR1288" i="3"/>
  <c r="AS1288" i="3"/>
  <c r="L1289" i="3"/>
  <c r="M1289" i="3"/>
  <c r="N1289" i="3"/>
  <c r="O1289" i="3"/>
  <c r="P1289" i="3"/>
  <c r="Q1289" i="3"/>
  <c r="R1289" i="3"/>
  <c r="S1289" i="3"/>
  <c r="T1289" i="3"/>
  <c r="U1289" i="3"/>
  <c r="V1289" i="3"/>
  <c r="W1289" i="3"/>
  <c r="X1289" i="3"/>
  <c r="Y1289" i="3"/>
  <c r="Z1289" i="3"/>
  <c r="AA1289" i="3"/>
  <c r="AB1289" i="3"/>
  <c r="AC1289" i="3"/>
  <c r="AD1289" i="3"/>
  <c r="AE1289" i="3"/>
  <c r="AF1289" i="3"/>
  <c r="AG1289" i="3"/>
  <c r="AH1289" i="3"/>
  <c r="AI1289" i="3"/>
  <c r="AJ1289" i="3"/>
  <c r="AQ1289" i="3"/>
  <c r="AR1289" i="3"/>
  <c r="AS1289" i="3"/>
  <c r="L1290" i="3"/>
  <c r="M1290" i="3"/>
  <c r="N1290" i="3"/>
  <c r="O1290" i="3"/>
  <c r="P1290" i="3"/>
  <c r="Q1290" i="3"/>
  <c r="R1290" i="3"/>
  <c r="S1290" i="3"/>
  <c r="T1290" i="3"/>
  <c r="U1290" i="3"/>
  <c r="V1290" i="3"/>
  <c r="W1290" i="3"/>
  <c r="X1290" i="3"/>
  <c r="Y1290" i="3"/>
  <c r="Z1290" i="3"/>
  <c r="AA1290" i="3"/>
  <c r="AB1290" i="3"/>
  <c r="AC1290" i="3"/>
  <c r="AD1290" i="3"/>
  <c r="AE1290" i="3"/>
  <c r="AF1290" i="3"/>
  <c r="AG1290" i="3"/>
  <c r="AH1290" i="3"/>
  <c r="AI1290" i="3"/>
  <c r="AJ1290" i="3"/>
  <c r="AQ1290" i="3"/>
  <c r="AR1290" i="3"/>
  <c r="AS1290" i="3"/>
  <c r="L1291" i="3"/>
  <c r="M1291" i="3"/>
  <c r="N1291" i="3"/>
  <c r="O1291" i="3"/>
  <c r="P1291" i="3"/>
  <c r="Q1291" i="3"/>
  <c r="R1291" i="3"/>
  <c r="S1291" i="3"/>
  <c r="T1291" i="3"/>
  <c r="U1291" i="3"/>
  <c r="V1291" i="3"/>
  <c r="W1291" i="3"/>
  <c r="X1291" i="3"/>
  <c r="Y1291" i="3"/>
  <c r="Z1291" i="3"/>
  <c r="AA1291" i="3"/>
  <c r="AB1291" i="3"/>
  <c r="AC1291" i="3"/>
  <c r="AD1291" i="3"/>
  <c r="AE1291" i="3"/>
  <c r="AF1291" i="3"/>
  <c r="AG1291" i="3"/>
  <c r="AH1291" i="3"/>
  <c r="AI1291" i="3"/>
  <c r="AJ1291" i="3"/>
  <c r="AQ1291" i="3"/>
  <c r="AR1291" i="3"/>
  <c r="AS1291" i="3"/>
  <c r="L1292" i="3"/>
  <c r="M1292" i="3"/>
  <c r="N1292" i="3"/>
  <c r="O1292" i="3"/>
  <c r="P1292" i="3"/>
  <c r="Q1292" i="3"/>
  <c r="R1292" i="3"/>
  <c r="S1292" i="3"/>
  <c r="T1292" i="3"/>
  <c r="U1292" i="3"/>
  <c r="V1292" i="3"/>
  <c r="W1292" i="3"/>
  <c r="X1292" i="3"/>
  <c r="Y1292" i="3"/>
  <c r="Z1292" i="3"/>
  <c r="AA1292" i="3"/>
  <c r="AB1292" i="3"/>
  <c r="AC1292" i="3"/>
  <c r="AD1292" i="3"/>
  <c r="AE1292" i="3"/>
  <c r="AF1292" i="3"/>
  <c r="AG1292" i="3"/>
  <c r="AH1292" i="3"/>
  <c r="AI1292" i="3"/>
  <c r="AJ1292" i="3"/>
  <c r="AQ1292" i="3"/>
  <c r="AR1292" i="3"/>
  <c r="AS1292" i="3"/>
  <c r="L1293" i="3"/>
  <c r="M1293" i="3"/>
  <c r="N1293" i="3"/>
  <c r="O1293" i="3"/>
  <c r="P1293" i="3"/>
  <c r="Q1293" i="3"/>
  <c r="R1293" i="3"/>
  <c r="S1293" i="3"/>
  <c r="T1293" i="3"/>
  <c r="U1293" i="3"/>
  <c r="V1293" i="3"/>
  <c r="W1293" i="3"/>
  <c r="X1293" i="3"/>
  <c r="Y1293" i="3"/>
  <c r="Z1293" i="3"/>
  <c r="AA1293" i="3"/>
  <c r="AB1293" i="3"/>
  <c r="AC1293" i="3"/>
  <c r="AD1293" i="3"/>
  <c r="AE1293" i="3"/>
  <c r="AF1293" i="3"/>
  <c r="AG1293" i="3"/>
  <c r="AH1293" i="3"/>
  <c r="AI1293" i="3"/>
  <c r="AJ1293" i="3"/>
  <c r="AQ1293" i="3"/>
  <c r="AR1293" i="3"/>
  <c r="AS1293" i="3"/>
  <c r="L1294" i="3"/>
  <c r="M1294" i="3"/>
  <c r="N1294" i="3"/>
  <c r="O1294" i="3"/>
  <c r="P1294" i="3"/>
  <c r="Q1294" i="3"/>
  <c r="R1294" i="3"/>
  <c r="S1294" i="3"/>
  <c r="T1294" i="3"/>
  <c r="U1294" i="3"/>
  <c r="V1294" i="3"/>
  <c r="W1294" i="3"/>
  <c r="X1294" i="3"/>
  <c r="Y1294" i="3"/>
  <c r="Z1294" i="3"/>
  <c r="AA1294" i="3"/>
  <c r="AB1294" i="3"/>
  <c r="AC1294" i="3"/>
  <c r="AD1294" i="3"/>
  <c r="AE1294" i="3"/>
  <c r="AF1294" i="3"/>
  <c r="AG1294" i="3"/>
  <c r="AH1294" i="3"/>
  <c r="AI1294" i="3"/>
  <c r="AJ1294" i="3"/>
  <c r="AQ1294" i="3"/>
  <c r="AR1294" i="3"/>
  <c r="AS1294" i="3"/>
  <c r="L1295" i="3"/>
  <c r="M1295" i="3"/>
  <c r="N1295" i="3"/>
  <c r="O1295" i="3"/>
  <c r="P1295" i="3"/>
  <c r="Q1295" i="3"/>
  <c r="R1295" i="3"/>
  <c r="S1295" i="3"/>
  <c r="T1295" i="3"/>
  <c r="U1295" i="3"/>
  <c r="V1295" i="3"/>
  <c r="W1295" i="3"/>
  <c r="X1295" i="3"/>
  <c r="Y1295" i="3"/>
  <c r="Z1295" i="3"/>
  <c r="AA1295" i="3"/>
  <c r="AB1295" i="3"/>
  <c r="AC1295" i="3"/>
  <c r="AD1295" i="3"/>
  <c r="AE1295" i="3"/>
  <c r="AF1295" i="3"/>
  <c r="AG1295" i="3"/>
  <c r="AH1295" i="3"/>
  <c r="AI1295" i="3"/>
  <c r="AJ1295" i="3"/>
  <c r="AQ1295" i="3"/>
  <c r="AR1295" i="3"/>
  <c r="AS1295" i="3"/>
  <c r="L1296" i="3"/>
  <c r="M1296" i="3"/>
  <c r="N1296" i="3"/>
  <c r="O1296" i="3"/>
  <c r="P1296" i="3"/>
  <c r="Q1296" i="3"/>
  <c r="R1296" i="3"/>
  <c r="S1296" i="3"/>
  <c r="T1296" i="3"/>
  <c r="U1296" i="3"/>
  <c r="V1296" i="3"/>
  <c r="W1296" i="3"/>
  <c r="X1296" i="3"/>
  <c r="Y1296" i="3"/>
  <c r="Z1296" i="3"/>
  <c r="AA1296" i="3"/>
  <c r="AB1296" i="3"/>
  <c r="AC1296" i="3"/>
  <c r="AD1296" i="3"/>
  <c r="AE1296" i="3"/>
  <c r="AF1296" i="3"/>
  <c r="AG1296" i="3"/>
  <c r="AH1296" i="3"/>
  <c r="AI1296" i="3"/>
  <c r="AJ1296" i="3"/>
  <c r="AQ1296" i="3"/>
  <c r="AR1296" i="3"/>
  <c r="AS1296" i="3"/>
  <c r="L1297" i="3"/>
  <c r="M1297" i="3"/>
  <c r="N1297" i="3"/>
  <c r="O1297" i="3"/>
  <c r="P1297" i="3"/>
  <c r="Q1297" i="3"/>
  <c r="R1297" i="3"/>
  <c r="S1297" i="3"/>
  <c r="T1297" i="3"/>
  <c r="U1297" i="3"/>
  <c r="V1297" i="3"/>
  <c r="W1297" i="3"/>
  <c r="X1297" i="3"/>
  <c r="Y1297" i="3"/>
  <c r="Z1297" i="3"/>
  <c r="AA1297" i="3"/>
  <c r="AB1297" i="3"/>
  <c r="AC1297" i="3"/>
  <c r="AD1297" i="3"/>
  <c r="AE1297" i="3"/>
  <c r="AF1297" i="3"/>
  <c r="AG1297" i="3"/>
  <c r="AH1297" i="3"/>
  <c r="AI1297" i="3"/>
  <c r="AJ1297" i="3"/>
  <c r="AQ1297" i="3"/>
  <c r="AR1297" i="3"/>
  <c r="AS1297" i="3"/>
  <c r="L1298" i="3"/>
  <c r="M1298" i="3"/>
  <c r="N1298" i="3"/>
  <c r="O1298" i="3"/>
  <c r="P1298" i="3"/>
  <c r="Q1298" i="3"/>
  <c r="R1298" i="3"/>
  <c r="S1298" i="3"/>
  <c r="T1298" i="3"/>
  <c r="U1298" i="3"/>
  <c r="V1298" i="3"/>
  <c r="W1298" i="3"/>
  <c r="X1298" i="3"/>
  <c r="Y1298" i="3"/>
  <c r="Z1298" i="3"/>
  <c r="AA1298" i="3"/>
  <c r="AB1298" i="3"/>
  <c r="AC1298" i="3"/>
  <c r="AD1298" i="3"/>
  <c r="AE1298" i="3"/>
  <c r="AF1298" i="3"/>
  <c r="AG1298" i="3"/>
  <c r="AH1298" i="3"/>
  <c r="AI1298" i="3"/>
  <c r="AJ1298" i="3"/>
  <c r="AQ1298" i="3"/>
  <c r="AR1298" i="3"/>
  <c r="AS1298" i="3"/>
  <c r="L1299" i="3"/>
  <c r="M1299" i="3"/>
  <c r="N1299" i="3"/>
  <c r="O1299" i="3"/>
  <c r="P1299" i="3"/>
  <c r="Q1299" i="3"/>
  <c r="R1299" i="3"/>
  <c r="S1299" i="3"/>
  <c r="T1299" i="3"/>
  <c r="U1299" i="3"/>
  <c r="V1299" i="3"/>
  <c r="W1299" i="3"/>
  <c r="X1299" i="3"/>
  <c r="Y1299" i="3"/>
  <c r="Z1299" i="3"/>
  <c r="AA1299" i="3"/>
  <c r="AB1299" i="3"/>
  <c r="AC1299" i="3"/>
  <c r="AD1299" i="3"/>
  <c r="AE1299" i="3"/>
  <c r="AF1299" i="3"/>
  <c r="AG1299" i="3"/>
  <c r="AH1299" i="3"/>
  <c r="AI1299" i="3"/>
  <c r="AJ1299" i="3"/>
  <c r="AQ1299" i="3"/>
  <c r="AR1299" i="3"/>
  <c r="AS1299" i="3"/>
  <c r="L1300" i="3"/>
  <c r="M1300" i="3"/>
  <c r="N1300" i="3"/>
  <c r="O1300" i="3"/>
  <c r="P1300" i="3"/>
  <c r="Q1300" i="3"/>
  <c r="R1300" i="3"/>
  <c r="S1300" i="3"/>
  <c r="T1300" i="3"/>
  <c r="U1300" i="3"/>
  <c r="V1300" i="3"/>
  <c r="W1300" i="3"/>
  <c r="X1300" i="3"/>
  <c r="Y1300" i="3"/>
  <c r="Z1300" i="3"/>
  <c r="AA1300" i="3"/>
  <c r="AB1300" i="3"/>
  <c r="AC1300" i="3"/>
  <c r="AD1300" i="3"/>
  <c r="AE1300" i="3"/>
  <c r="AF1300" i="3"/>
  <c r="AG1300" i="3"/>
  <c r="AH1300" i="3"/>
  <c r="AI1300" i="3"/>
  <c r="AJ1300" i="3"/>
  <c r="AQ1300" i="3"/>
  <c r="AR1300" i="3"/>
  <c r="AS1300" i="3"/>
  <c r="L1301" i="3"/>
  <c r="M1301" i="3"/>
  <c r="N1301" i="3"/>
  <c r="O1301" i="3"/>
  <c r="P1301" i="3"/>
  <c r="Q1301" i="3"/>
  <c r="R1301" i="3"/>
  <c r="S1301" i="3"/>
  <c r="T1301" i="3"/>
  <c r="U1301" i="3"/>
  <c r="V1301" i="3"/>
  <c r="W1301" i="3"/>
  <c r="X1301" i="3"/>
  <c r="Y1301" i="3"/>
  <c r="Z1301" i="3"/>
  <c r="AA1301" i="3"/>
  <c r="AB1301" i="3"/>
  <c r="AC1301" i="3"/>
  <c r="AD1301" i="3"/>
  <c r="AE1301" i="3"/>
  <c r="AF1301" i="3"/>
  <c r="AG1301" i="3"/>
  <c r="AH1301" i="3"/>
  <c r="AI1301" i="3"/>
  <c r="AJ1301" i="3"/>
  <c r="AQ1301" i="3"/>
  <c r="AR1301" i="3"/>
  <c r="AS1301" i="3"/>
  <c r="L1302" i="3"/>
  <c r="M1302" i="3"/>
  <c r="N1302" i="3"/>
  <c r="O1302" i="3"/>
  <c r="P1302" i="3"/>
  <c r="Q1302" i="3"/>
  <c r="R1302" i="3"/>
  <c r="S1302" i="3"/>
  <c r="T1302" i="3"/>
  <c r="U1302" i="3"/>
  <c r="V1302" i="3"/>
  <c r="W1302" i="3"/>
  <c r="X1302" i="3"/>
  <c r="Y1302" i="3"/>
  <c r="Z1302" i="3"/>
  <c r="AA1302" i="3"/>
  <c r="AB1302" i="3"/>
  <c r="AC1302" i="3"/>
  <c r="AD1302" i="3"/>
  <c r="AE1302" i="3"/>
  <c r="AF1302" i="3"/>
  <c r="AG1302" i="3"/>
  <c r="AH1302" i="3"/>
  <c r="AI1302" i="3"/>
  <c r="AJ1302" i="3"/>
  <c r="AQ1302" i="3"/>
  <c r="AR1302" i="3"/>
  <c r="AS1302" i="3"/>
  <c r="L1303" i="3"/>
  <c r="M1303" i="3"/>
  <c r="N1303" i="3"/>
  <c r="O1303" i="3"/>
  <c r="P1303" i="3"/>
  <c r="Q1303" i="3"/>
  <c r="R1303" i="3"/>
  <c r="S1303" i="3"/>
  <c r="T1303" i="3"/>
  <c r="U1303" i="3"/>
  <c r="V1303" i="3"/>
  <c r="W1303" i="3"/>
  <c r="X1303" i="3"/>
  <c r="Y1303" i="3"/>
  <c r="Z1303" i="3"/>
  <c r="AA1303" i="3"/>
  <c r="AB1303" i="3"/>
  <c r="AC1303" i="3"/>
  <c r="AD1303" i="3"/>
  <c r="AE1303" i="3"/>
  <c r="AF1303" i="3"/>
  <c r="AG1303" i="3"/>
  <c r="AH1303" i="3"/>
  <c r="AI1303" i="3"/>
  <c r="AJ1303" i="3"/>
  <c r="AQ1303" i="3"/>
  <c r="AR1303" i="3"/>
  <c r="AS1303" i="3"/>
  <c r="L1304" i="3"/>
  <c r="M1304" i="3"/>
  <c r="N1304" i="3"/>
  <c r="O1304" i="3"/>
  <c r="P1304" i="3"/>
  <c r="Q1304" i="3"/>
  <c r="R1304" i="3"/>
  <c r="S1304" i="3"/>
  <c r="T1304" i="3"/>
  <c r="U1304" i="3"/>
  <c r="V1304" i="3"/>
  <c r="W1304" i="3"/>
  <c r="X1304" i="3"/>
  <c r="Y1304" i="3"/>
  <c r="Z1304" i="3"/>
  <c r="AA1304" i="3"/>
  <c r="AB1304" i="3"/>
  <c r="AC1304" i="3"/>
  <c r="AD1304" i="3"/>
  <c r="AE1304" i="3"/>
  <c r="AF1304" i="3"/>
  <c r="AG1304" i="3"/>
  <c r="AH1304" i="3"/>
  <c r="AI1304" i="3"/>
  <c r="AJ1304" i="3"/>
  <c r="AQ1304" i="3"/>
  <c r="AR1304" i="3"/>
  <c r="AS1304" i="3"/>
  <c r="L1305" i="3"/>
  <c r="M1305" i="3"/>
  <c r="N1305" i="3"/>
  <c r="O1305" i="3"/>
  <c r="P1305" i="3"/>
  <c r="Q1305" i="3"/>
  <c r="R1305" i="3"/>
  <c r="S1305" i="3"/>
  <c r="T1305" i="3"/>
  <c r="U1305" i="3"/>
  <c r="V1305" i="3"/>
  <c r="W1305" i="3"/>
  <c r="X1305" i="3"/>
  <c r="Y1305" i="3"/>
  <c r="Z1305" i="3"/>
  <c r="AA1305" i="3"/>
  <c r="AB1305" i="3"/>
  <c r="AC1305" i="3"/>
  <c r="AD1305" i="3"/>
  <c r="AE1305" i="3"/>
  <c r="AF1305" i="3"/>
  <c r="AG1305" i="3"/>
  <c r="AH1305" i="3"/>
  <c r="AI1305" i="3"/>
  <c r="AJ1305" i="3"/>
  <c r="AQ1305" i="3"/>
  <c r="AR1305" i="3"/>
  <c r="AS1305" i="3"/>
  <c r="L1306" i="3"/>
  <c r="M1306" i="3"/>
  <c r="N1306" i="3"/>
  <c r="O1306" i="3"/>
  <c r="P1306" i="3"/>
  <c r="Q1306" i="3"/>
  <c r="R1306" i="3"/>
  <c r="S1306" i="3"/>
  <c r="T1306" i="3"/>
  <c r="U1306" i="3"/>
  <c r="V1306" i="3"/>
  <c r="W1306" i="3"/>
  <c r="X1306" i="3"/>
  <c r="Y1306" i="3"/>
  <c r="Z1306" i="3"/>
  <c r="AA1306" i="3"/>
  <c r="AB1306" i="3"/>
  <c r="AC1306" i="3"/>
  <c r="AD1306" i="3"/>
  <c r="AE1306" i="3"/>
  <c r="AF1306" i="3"/>
  <c r="AG1306" i="3"/>
  <c r="AH1306" i="3"/>
  <c r="AI1306" i="3"/>
  <c r="AJ1306" i="3"/>
  <c r="AQ1306" i="3"/>
  <c r="AR1306" i="3"/>
  <c r="AS1306" i="3"/>
  <c r="L1307" i="3"/>
  <c r="M1307" i="3"/>
  <c r="N1307" i="3"/>
  <c r="O1307" i="3"/>
  <c r="P1307" i="3"/>
  <c r="Q1307" i="3"/>
  <c r="R1307" i="3"/>
  <c r="S1307" i="3"/>
  <c r="T1307" i="3"/>
  <c r="U1307" i="3"/>
  <c r="V1307" i="3"/>
  <c r="W1307" i="3"/>
  <c r="X1307" i="3"/>
  <c r="Y1307" i="3"/>
  <c r="Z1307" i="3"/>
  <c r="AA1307" i="3"/>
  <c r="AB1307" i="3"/>
  <c r="AC1307" i="3"/>
  <c r="AD1307" i="3"/>
  <c r="AE1307" i="3"/>
  <c r="AF1307" i="3"/>
  <c r="AG1307" i="3"/>
  <c r="AH1307" i="3"/>
  <c r="AI1307" i="3"/>
  <c r="AJ1307" i="3"/>
  <c r="AQ1307" i="3"/>
  <c r="AR1307" i="3"/>
  <c r="AS1307" i="3"/>
  <c r="L1308" i="3"/>
  <c r="M1308" i="3"/>
  <c r="N1308" i="3"/>
  <c r="O1308" i="3"/>
  <c r="P1308" i="3"/>
  <c r="Q1308" i="3"/>
  <c r="R1308" i="3"/>
  <c r="S1308" i="3"/>
  <c r="T1308" i="3"/>
  <c r="U1308" i="3"/>
  <c r="V1308" i="3"/>
  <c r="W1308" i="3"/>
  <c r="X1308" i="3"/>
  <c r="Y1308" i="3"/>
  <c r="Z1308" i="3"/>
  <c r="AA1308" i="3"/>
  <c r="AB1308" i="3"/>
  <c r="AC1308" i="3"/>
  <c r="AD1308" i="3"/>
  <c r="AE1308" i="3"/>
  <c r="AF1308" i="3"/>
  <c r="AG1308" i="3"/>
  <c r="AH1308" i="3"/>
  <c r="AI1308" i="3"/>
  <c r="AJ1308" i="3"/>
  <c r="AQ1308" i="3"/>
  <c r="AR1308" i="3"/>
  <c r="AS1308" i="3"/>
  <c r="L1309" i="3"/>
  <c r="M1309" i="3"/>
  <c r="N1309" i="3"/>
  <c r="O1309" i="3"/>
  <c r="P1309" i="3"/>
  <c r="Q1309" i="3"/>
  <c r="R1309" i="3"/>
  <c r="S1309" i="3"/>
  <c r="T1309" i="3"/>
  <c r="U1309" i="3"/>
  <c r="V1309" i="3"/>
  <c r="W1309" i="3"/>
  <c r="X1309" i="3"/>
  <c r="Y1309" i="3"/>
  <c r="Z1309" i="3"/>
  <c r="AA1309" i="3"/>
  <c r="AB1309" i="3"/>
  <c r="AC1309" i="3"/>
  <c r="AD1309" i="3"/>
  <c r="AE1309" i="3"/>
  <c r="AF1309" i="3"/>
  <c r="AG1309" i="3"/>
  <c r="AH1309" i="3"/>
  <c r="AI1309" i="3"/>
  <c r="AJ1309" i="3"/>
  <c r="AQ1309" i="3"/>
  <c r="AR1309" i="3"/>
  <c r="AS1309" i="3"/>
  <c r="L1310" i="3"/>
  <c r="M1310" i="3"/>
  <c r="N1310" i="3"/>
  <c r="O1310" i="3"/>
  <c r="P1310" i="3"/>
  <c r="Q1310" i="3"/>
  <c r="R1310" i="3"/>
  <c r="S1310" i="3"/>
  <c r="T1310" i="3"/>
  <c r="U1310" i="3"/>
  <c r="V1310" i="3"/>
  <c r="W1310" i="3"/>
  <c r="X1310" i="3"/>
  <c r="Y1310" i="3"/>
  <c r="Z1310" i="3"/>
  <c r="AA1310" i="3"/>
  <c r="AB1310" i="3"/>
  <c r="AC1310" i="3"/>
  <c r="AD1310" i="3"/>
  <c r="AE1310" i="3"/>
  <c r="AF1310" i="3"/>
  <c r="AG1310" i="3"/>
  <c r="AH1310" i="3"/>
  <c r="AI1310" i="3"/>
  <c r="AJ1310" i="3"/>
  <c r="AQ1310" i="3"/>
  <c r="AR1310" i="3"/>
  <c r="AS1310" i="3"/>
  <c r="L1311" i="3"/>
  <c r="M1311" i="3"/>
  <c r="N1311" i="3"/>
  <c r="O1311" i="3"/>
  <c r="P1311" i="3"/>
  <c r="Q1311" i="3"/>
  <c r="R1311" i="3"/>
  <c r="S1311" i="3"/>
  <c r="T1311" i="3"/>
  <c r="U1311" i="3"/>
  <c r="V1311" i="3"/>
  <c r="W1311" i="3"/>
  <c r="X1311" i="3"/>
  <c r="Y1311" i="3"/>
  <c r="Z1311" i="3"/>
  <c r="AA1311" i="3"/>
  <c r="AB1311" i="3"/>
  <c r="AC1311" i="3"/>
  <c r="AD1311" i="3"/>
  <c r="AE1311" i="3"/>
  <c r="AF1311" i="3"/>
  <c r="AG1311" i="3"/>
  <c r="AH1311" i="3"/>
  <c r="AI1311" i="3"/>
  <c r="AJ1311" i="3"/>
  <c r="AQ1311" i="3"/>
  <c r="AR1311" i="3"/>
  <c r="AS1311" i="3"/>
  <c r="L1312" i="3"/>
  <c r="M1312" i="3"/>
  <c r="N1312" i="3"/>
  <c r="O1312" i="3"/>
  <c r="P1312" i="3"/>
  <c r="Q1312" i="3"/>
  <c r="R1312" i="3"/>
  <c r="S1312" i="3"/>
  <c r="T1312" i="3"/>
  <c r="U1312" i="3"/>
  <c r="V1312" i="3"/>
  <c r="W1312" i="3"/>
  <c r="X1312" i="3"/>
  <c r="Y1312" i="3"/>
  <c r="Z1312" i="3"/>
  <c r="AA1312" i="3"/>
  <c r="AB1312" i="3"/>
  <c r="AC1312" i="3"/>
  <c r="AD1312" i="3"/>
  <c r="AE1312" i="3"/>
  <c r="AF1312" i="3"/>
  <c r="AG1312" i="3"/>
  <c r="AH1312" i="3"/>
  <c r="AI1312" i="3"/>
  <c r="AJ1312" i="3"/>
  <c r="AQ1312" i="3"/>
  <c r="AR1312" i="3"/>
  <c r="AS1312" i="3"/>
  <c r="L1313" i="3"/>
  <c r="M1313" i="3"/>
  <c r="N1313" i="3"/>
  <c r="O1313" i="3"/>
  <c r="P1313" i="3"/>
  <c r="Q1313" i="3"/>
  <c r="R1313" i="3"/>
  <c r="S1313" i="3"/>
  <c r="T1313" i="3"/>
  <c r="U1313" i="3"/>
  <c r="V1313" i="3"/>
  <c r="W1313" i="3"/>
  <c r="X1313" i="3"/>
  <c r="Y1313" i="3"/>
  <c r="Z1313" i="3"/>
  <c r="AA1313" i="3"/>
  <c r="AB1313" i="3"/>
  <c r="AC1313" i="3"/>
  <c r="AD1313" i="3"/>
  <c r="AE1313" i="3"/>
  <c r="AF1313" i="3"/>
  <c r="AG1313" i="3"/>
  <c r="AH1313" i="3"/>
  <c r="AI1313" i="3"/>
  <c r="AJ1313" i="3"/>
  <c r="AQ1313" i="3"/>
  <c r="AR1313" i="3"/>
  <c r="AS1313" i="3"/>
  <c r="L1314" i="3"/>
  <c r="M1314" i="3"/>
  <c r="N1314" i="3"/>
  <c r="O1314" i="3"/>
  <c r="P1314" i="3"/>
  <c r="Q1314" i="3"/>
  <c r="R1314" i="3"/>
  <c r="S1314" i="3"/>
  <c r="T1314" i="3"/>
  <c r="U1314" i="3"/>
  <c r="V1314" i="3"/>
  <c r="W1314" i="3"/>
  <c r="X1314" i="3"/>
  <c r="Y1314" i="3"/>
  <c r="Z1314" i="3"/>
  <c r="AA1314" i="3"/>
  <c r="AB1314" i="3"/>
  <c r="AC1314" i="3"/>
  <c r="AD1314" i="3"/>
  <c r="AE1314" i="3"/>
  <c r="AF1314" i="3"/>
  <c r="AG1314" i="3"/>
  <c r="AH1314" i="3"/>
  <c r="AI1314" i="3"/>
  <c r="AJ1314" i="3"/>
  <c r="AQ1314" i="3"/>
  <c r="AR1314" i="3"/>
  <c r="AS1314" i="3"/>
  <c r="L1315" i="3"/>
  <c r="M1315" i="3"/>
  <c r="N1315" i="3"/>
  <c r="O1315" i="3"/>
  <c r="P1315" i="3"/>
  <c r="Q1315" i="3"/>
  <c r="R1315" i="3"/>
  <c r="S1315" i="3"/>
  <c r="T1315" i="3"/>
  <c r="U1315" i="3"/>
  <c r="V1315" i="3"/>
  <c r="W1315" i="3"/>
  <c r="X1315" i="3"/>
  <c r="Y1315" i="3"/>
  <c r="Z1315" i="3"/>
  <c r="AA1315" i="3"/>
  <c r="AB1315" i="3"/>
  <c r="AC1315" i="3"/>
  <c r="AD1315" i="3"/>
  <c r="AE1315" i="3"/>
  <c r="AF1315" i="3"/>
  <c r="AG1315" i="3"/>
  <c r="AH1315" i="3"/>
  <c r="AI1315" i="3"/>
  <c r="AJ1315" i="3"/>
  <c r="AQ1315" i="3"/>
  <c r="AR1315" i="3"/>
  <c r="AS1315" i="3"/>
  <c r="L1316" i="3"/>
  <c r="M1316" i="3"/>
  <c r="N1316" i="3"/>
  <c r="O1316" i="3"/>
  <c r="P1316" i="3"/>
  <c r="Q1316" i="3"/>
  <c r="R1316" i="3"/>
  <c r="S1316" i="3"/>
  <c r="T1316" i="3"/>
  <c r="U1316" i="3"/>
  <c r="V1316" i="3"/>
  <c r="W1316" i="3"/>
  <c r="X1316" i="3"/>
  <c r="Y1316" i="3"/>
  <c r="Z1316" i="3"/>
  <c r="AA1316" i="3"/>
  <c r="AB1316" i="3"/>
  <c r="AC1316" i="3"/>
  <c r="AD1316" i="3"/>
  <c r="AE1316" i="3"/>
  <c r="AF1316" i="3"/>
  <c r="AG1316" i="3"/>
  <c r="AH1316" i="3"/>
  <c r="AI1316" i="3"/>
  <c r="AJ1316" i="3"/>
  <c r="AQ1316" i="3"/>
  <c r="AR1316" i="3"/>
  <c r="AS1316" i="3"/>
  <c r="L1317" i="3"/>
  <c r="M1317" i="3"/>
  <c r="N1317" i="3"/>
  <c r="O1317" i="3"/>
  <c r="P1317" i="3"/>
  <c r="Q1317" i="3"/>
  <c r="R1317" i="3"/>
  <c r="S1317" i="3"/>
  <c r="T1317" i="3"/>
  <c r="U1317" i="3"/>
  <c r="V1317" i="3"/>
  <c r="W1317" i="3"/>
  <c r="X1317" i="3"/>
  <c r="Y1317" i="3"/>
  <c r="Z1317" i="3"/>
  <c r="AA1317" i="3"/>
  <c r="AB1317" i="3"/>
  <c r="AC1317" i="3"/>
  <c r="AD1317" i="3"/>
  <c r="AE1317" i="3"/>
  <c r="AF1317" i="3"/>
  <c r="AG1317" i="3"/>
  <c r="AH1317" i="3"/>
  <c r="AI1317" i="3"/>
  <c r="AJ1317" i="3"/>
  <c r="AQ1317" i="3"/>
  <c r="AR1317" i="3"/>
  <c r="AS1317" i="3"/>
  <c r="L1318" i="3"/>
  <c r="M1318" i="3"/>
  <c r="N1318" i="3"/>
  <c r="O1318" i="3"/>
  <c r="P1318" i="3"/>
  <c r="Q1318" i="3"/>
  <c r="R1318" i="3"/>
  <c r="S1318" i="3"/>
  <c r="T1318" i="3"/>
  <c r="U1318" i="3"/>
  <c r="V1318" i="3"/>
  <c r="W1318" i="3"/>
  <c r="X1318" i="3"/>
  <c r="Y1318" i="3"/>
  <c r="Z1318" i="3"/>
  <c r="AA1318" i="3"/>
  <c r="AB1318" i="3"/>
  <c r="AC1318" i="3"/>
  <c r="AD1318" i="3"/>
  <c r="AE1318" i="3"/>
  <c r="AF1318" i="3"/>
  <c r="AG1318" i="3"/>
  <c r="AH1318" i="3"/>
  <c r="AI1318" i="3"/>
  <c r="AJ1318" i="3"/>
  <c r="AQ1318" i="3"/>
  <c r="AR1318" i="3"/>
  <c r="AS1318" i="3"/>
  <c r="L1319" i="3"/>
  <c r="M1319" i="3"/>
  <c r="N1319" i="3"/>
  <c r="O1319" i="3"/>
  <c r="P1319" i="3"/>
  <c r="Q1319" i="3"/>
  <c r="R1319" i="3"/>
  <c r="S1319" i="3"/>
  <c r="T1319" i="3"/>
  <c r="U1319" i="3"/>
  <c r="V1319" i="3"/>
  <c r="W1319" i="3"/>
  <c r="X1319" i="3"/>
  <c r="Y1319" i="3"/>
  <c r="Z1319" i="3"/>
  <c r="AA1319" i="3"/>
  <c r="AB1319" i="3"/>
  <c r="AC1319" i="3"/>
  <c r="AD1319" i="3"/>
  <c r="AE1319" i="3"/>
  <c r="AF1319" i="3"/>
  <c r="AG1319" i="3"/>
  <c r="AH1319" i="3"/>
  <c r="AI1319" i="3"/>
  <c r="AJ1319" i="3"/>
  <c r="AQ1319" i="3"/>
  <c r="AR1319" i="3"/>
  <c r="AS1319" i="3"/>
  <c r="L1320" i="3"/>
  <c r="M1320" i="3"/>
  <c r="N1320" i="3"/>
  <c r="O1320" i="3"/>
  <c r="P1320" i="3"/>
  <c r="Q1320" i="3"/>
  <c r="R1320" i="3"/>
  <c r="S1320" i="3"/>
  <c r="T1320" i="3"/>
  <c r="U1320" i="3"/>
  <c r="V1320" i="3"/>
  <c r="W1320" i="3"/>
  <c r="X1320" i="3"/>
  <c r="Y1320" i="3"/>
  <c r="Z1320" i="3"/>
  <c r="AA1320" i="3"/>
  <c r="AB1320" i="3"/>
  <c r="AC1320" i="3"/>
  <c r="AD1320" i="3"/>
  <c r="AE1320" i="3"/>
  <c r="AF1320" i="3"/>
  <c r="AG1320" i="3"/>
  <c r="AH1320" i="3"/>
  <c r="AI1320" i="3"/>
  <c r="AJ1320" i="3"/>
  <c r="AQ1320" i="3"/>
  <c r="AR1320" i="3"/>
  <c r="AS1320" i="3"/>
  <c r="L1321" i="3"/>
  <c r="M1321" i="3"/>
  <c r="N1321" i="3"/>
  <c r="O1321" i="3"/>
  <c r="P1321" i="3"/>
  <c r="Q1321" i="3"/>
  <c r="R1321" i="3"/>
  <c r="S1321" i="3"/>
  <c r="T1321" i="3"/>
  <c r="U1321" i="3"/>
  <c r="V1321" i="3"/>
  <c r="W1321" i="3"/>
  <c r="X1321" i="3"/>
  <c r="Y1321" i="3"/>
  <c r="Z1321" i="3"/>
  <c r="AA1321" i="3"/>
  <c r="AB1321" i="3"/>
  <c r="AC1321" i="3"/>
  <c r="AD1321" i="3"/>
  <c r="AE1321" i="3"/>
  <c r="AF1321" i="3"/>
  <c r="AG1321" i="3"/>
  <c r="AH1321" i="3"/>
  <c r="AI1321" i="3"/>
  <c r="AJ1321" i="3"/>
  <c r="AQ1321" i="3"/>
  <c r="AR1321" i="3"/>
  <c r="AS1321" i="3"/>
  <c r="L1322" i="3"/>
  <c r="M1322" i="3"/>
  <c r="N1322" i="3"/>
  <c r="O1322" i="3"/>
  <c r="P1322" i="3"/>
  <c r="Q1322" i="3"/>
  <c r="R1322" i="3"/>
  <c r="S1322" i="3"/>
  <c r="T1322" i="3"/>
  <c r="U1322" i="3"/>
  <c r="V1322" i="3"/>
  <c r="W1322" i="3"/>
  <c r="X1322" i="3"/>
  <c r="Y1322" i="3"/>
  <c r="Z1322" i="3"/>
  <c r="AA1322" i="3"/>
  <c r="AB1322" i="3"/>
  <c r="AC1322" i="3"/>
  <c r="AD1322" i="3"/>
  <c r="AE1322" i="3"/>
  <c r="AF1322" i="3"/>
  <c r="AG1322" i="3"/>
  <c r="AH1322" i="3"/>
  <c r="AI1322" i="3"/>
  <c r="AJ1322" i="3"/>
  <c r="AQ1322" i="3"/>
  <c r="AR1322" i="3"/>
  <c r="AS1322" i="3"/>
  <c r="L1323" i="3"/>
  <c r="M1323" i="3"/>
  <c r="N1323" i="3"/>
  <c r="O1323" i="3"/>
  <c r="P1323" i="3"/>
  <c r="Q1323" i="3"/>
  <c r="R1323" i="3"/>
  <c r="S1323" i="3"/>
  <c r="T1323" i="3"/>
  <c r="U1323" i="3"/>
  <c r="V1323" i="3"/>
  <c r="W1323" i="3"/>
  <c r="X1323" i="3"/>
  <c r="Y1323" i="3"/>
  <c r="Z1323" i="3"/>
  <c r="AA1323" i="3"/>
  <c r="AB1323" i="3"/>
  <c r="AC1323" i="3"/>
  <c r="AD1323" i="3"/>
  <c r="AE1323" i="3"/>
  <c r="AF1323" i="3"/>
  <c r="AG1323" i="3"/>
  <c r="AH1323" i="3"/>
  <c r="AI1323" i="3"/>
  <c r="AJ1323" i="3"/>
  <c r="AQ1323" i="3"/>
  <c r="AR1323" i="3"/>
  <c r="AS1323" i="3"/>
  <c r="L1324" i="3"/>
  <c r="M1324" i="3"/>
  <c r="N1324" i="3"/>
  <c r="O1324" i="3"/>
  <c r="P1324" i="3"/>
  <c r="Q1324" i="3"/>
  <c r="R1324" i="3"/>
  <c r="S1324" i="3"/>
  <c r="T1324" i="3"/>
  <c r="U1324" i="3"/>
  <c r="V1324" i="3"/>
  <c r="W1324" i="3"/>
  <c r="X1324" i="3"/>
  <c r="Y1324" i="3"/>
  <c r="Z1324" i="3"/>
  <c r="AA1324" i="3"/>
  <c r="AB1324" i="3"/>
  <c r="AC1324" i="3"/>
  <c r="AD1324" i="3"/>
  <c r="AE1324" i="3"/>
  <c r="AF1324" i="3"/>
  <c r="AG1324" i="3"/>
  <c r="AH1324" i="3"/>
  <c r="AI1324" i="3"/>
  <c r="AJ1324" i="3"/>
  <c r="AQ1324" i="3"/>
  <c r="AR1324" i="3"/>
  <c r="AS1324" i="3"/>
  <c r="L1325" i="3"/>
  <c r="M1325" i="3"/>
  <c r="N1325" i="3"/>
  <c r="O1325" i="3"/>
  <c r="P1325" i="3"/>
  <c r="Q1325" i="3"/>
  <c r="R1325" i="3"/>
  <c r="S1325" i="3"/>
  <c r="T1325" i="3"/>
  <c r="U1325" i="3"/>
  <c r="V1325" i="3"/>
  <c r="W1325" i="3"/>
  <c r="X1325" i="3"/>
  <c r="Y1325" i="3"/>
  <c r="Z1325" i="3"/>
  <c r="AA1325" i="3"/>
  <c r="AB1325" i="3"/>
  <c r="AC1325" i="3"/>
  <c r="AD1325" i="3"/>
  <c r="AE1325" i="3"/>
  <c r="AF1325" i="3"/>
  <c r="AG1325" i="3"/>
  <c r="AH1325" i="3"/>
  <c r="AI1325" i="3"/>
  <c r="AJ1325" i="3"/>
  <c r="AQ1325" i="3"/>
  <c r="AR1325" i="3"/>
  <c r="AS1325" i="3"/>
  <c r="L1326" i="3"/>
  <c r="M1326" i="3"/>
  <c r="N1326" i="3"/>
  <c r="O1326" i="3"/>
  <c r="P1326" i="3"/>
  <c r="Q1326" i="3"/>
  <c r="R1326" i="3"/>
  <c r="S1326" i="3"/>
  <c r="T1326" i="3"/>
  <c r="U1326" i="3"/>
  <c r="V1326" i="3"/>
  <c r="W1326" i="3"/>
  <c r="X1326" i="3"/>
  <c r="Y1326" i="3"/>
  <c r="Z1326" i="3"/>
  <c r="AA1326" i="3"/>
  <c r="AB1326" i="3"/>
  <c r="AC1326" i="3"/>
  <c r="AD1326" i="3"/>
  <c r="AE1326" i="3"/>
  <c r="AF1326" i="3"/>
  <c r="AG1326" i="3"/>
  <c r="AH1326" i="3"/>
  <c r="AI1326" i="3"/>
  <c r="AJ1326" i="3"/>
  <c r="AQ1326" i="3"/>
  <c r="AR1326" i="3"/>
  <c r="AS1326" i="3"/>
  <c r="L1327" i="3"/>
  <c r="M1327" i="3"/>
  <c r="N1327" i="3"/>
  <c r="O1327" i="3"/>
  <c r="P1327" i="3"/>
  <c r="Q1327" i="3"/>
  <c r="R1327" i="3"/>
  <c r="S1327" i="3"/>
  <c r="T1327" i="3"/>
  <c r="U1327" i="3"/>
  <c r="V1327" i="3"/>
  <c r="W1327" i="3"/>
  <c r="X1327" i="3"/>
  <c r="Y1327" i="3"/>
  <c r="Z1327" i="3"/>
  <c r="AA1327" i="3"/>
  <c r="AB1327" i="3"/>
  <c r="AC1327" i="3"/>
  <c r="AD1327" i="3"/>
  <c r="AE1327" i="3"/>
  <c r="AF1327" i="3"/>
  <c r="AG1327" i="3"/>
  <c r="AH1327" i="3"/>
  <c r="AI1327" i="3"/>
  <c r="AJ1327" i="3"/>
  <c r="AQ1327" i="3"/>
  <c r="AR1327" i="3"/>
  <c r="AS1327" i="3"/>
  <c r="L1328" i="3"/>
  <c r="M1328" i="3"/>
  <c r="N1328" i="3"/>
  <c r="O1328" i="3"/>
  <c r="P1328" i="3"/>
  <c r="Q1328" i="3"/>
  <c r="R1328" i="3"/>
  <c r="S1328" i="3"/>
  <c r="T1328" i="3"/>
  <c r="U1328" i="3"/>
  <c r="V1328" i="3"/>
  <c r="W1328" i="3"/>
  <c r="X1328" i="3"/>
  <c r="Y1328" i="3"/>
  <c r="Z1328" i="3"/>
  <c r="AA1328" i="3"/>
  <c r="AB1328" i="3"/>
  <c r="AC1328" i="3"/>
  <c r="AD1328" i="3"/>
  <c r="AE1328" i="3"/>
  <c r="AF1328" i="3"/>
  <c r="AG1328" i="3"/>
  <c r="AH1328" i="3"/>
  <c r="AI1328" i="3"/>
  <c r="AJ1328" i="3"/>
  <c r="AQ1328" i="3"/>
  <c r="AR1328" i="3"/>
  <c r="AS1328" i="3"/>
  <c r="L1329" i="3"/>
  <c r="M1329" i="3"/>
  <c r="N1329" i="3"/>
  <c r="O1329" i="3"/>
  <c r="P1329" i="3"/>
  <c r="Q1329" i="3"/>
  <c r="R1329" i="3"/>
  <c r="S1329" i="3"/>
  <c r="T1329" i="3"/>
  <c r="U1329" i="3"/>
  <c r="V1329" i="3"/>
  <c r="W1329" i="3"/>
  <c r="X1329" i="3"/>
  <c r="Y1329" i="3"/>
  <c r="Z1329" i="3"/>
  <c r="AA1329" i="3"/>
  <c r="AB1329" i="3"/>
  <c r="AC1329" i="3"/>
  <c r="AD1329" i="3"/>
  <c r="AE1329" i="3"/>
  <c r="AF1329" i="3"/>
  <c r="AG1329" i="3"/>
  <c r="AH1329" i="3"/>
  <c r="AI1329" i="3"/>
  <c r="AJ1329" i="3"/>
  <c r="AQ1329" i="3"/>
  <c r="AR1329" i="3"/>
  <c r="AS1329" i="3"/>
  <c r="L1330" i="3"/>
  <c r="M1330" i="3"/>
  <c r="N1330" i="3"/>
  <c r="O1330" i="3"/>
  <c r="P1330" i="3"/>
  <c r="Q1330" i="3"/>
  <c r="R1330" i="3"/>
  <c r="S1330" i="3"/>
  <c r="T1330" i="3"/>
  <c r="U1330" i="3"/>
  <c r="V1330" i="3"/>
  <c r="W1330" i="3"/>
  <c r="X1330" i="3"/>
  <c r="Y1330" i="3"/>
  <c r="Z1330" i="3"/>
  <c r="AA1330" i="3"/>
  <c r="AB1330" i="3"/>
  <c r="AC1330" i="3"/>
  <c r="AD1330" i="3"/>
  <c r="AE1330" i="3"/>
  <c r="AF1330" i="3"/>
  <c r="AG1330" i="3"/>
  <c r="AH1330" i="3"/>
  <c r="AI1330" i="3"/>
  <c r="AJ1330" i="3"/>
  <c r="AQ1330" i="3"/>
  <c r="AR1330" i="3"/>
  <c r="AS1330" i="3"/>
  <c r="L1331" i="3"/>
  <c r="M1331" i="3"/>
  <c r="N1331" i="3"/>
  <c r="O1331" i="3"/>
  <c r="P1331" i="3"/>
  <c r="Q1331" i="3"/>
  <c r="R1331" i="3"/>
  <c r="S1331" i="3"/>
  <c r="T1331" i="3"/>
  <c r="U1331" i="3"/>
  <c r="V1331" i="3"/>
  <c r="W1331" i="3"/>
  <c r="X1331" i="3"/>
  <c r="Y1331" i="3"/>
  <c r="Z1331" i="3"/>
  <c r="AA1331" i="3"/>
  <c r="AB1331" i="3"/>
  <c r="AC1331" i="3"/>
  <c r="AD1331" i="3"/>
  <c r="AE1331" i="3"/>
  <c r="AF1331" i="3"/>
  <c r="AG1331" i="3"/>
  <c r="AH1331" i="3"/>
  <c r="AI1331" i="3"/>
  <c r="AJ1331" i="3"/>
  <c r="AQ1331" i="3"/>
  <c r="AR1331" i="3"/>
  <c r="AS1331" i="3"/>
  <c r="L1332" i="3"/>
  <c r="M1332" i="3"/>
  <c r="N1332" i="3"/>
  <c r="O1332" i="3"/>
  <c r="P1332" i="3"/>
  <c r="Q1332" i="3"/>
  <c r="R1332" i="3"/>
  <c r="S1332" i="3"/>
  <c r="T1332" i="3"/>
  <c r="U1332" i="3"/>
  <c r="V1332" i="3"/>
  <c r="W1332" i="3"/>
  <c r="X1332" i="3"/>
  <c r="Y1332" i="3"/>
  <c r="Z1332" i="3"/>
  <c r="AA1332" i="3"/>
  <c r="AB1332" i="3"/>
  <c r="AC1332" i="3"/>
  <c r="AD1332" i="3"/>
  <c r="AE1332" i="3"/>
  <c r="AF1332" i="3"/>
  <c r="AG1332" i="3"/>
  <c r="AH1332" i="3"/>
  <c r="AI1332" i="3"/>
  <c r="AJ1332" i="3"/>
  <c r="AQ1332" i="3"/>
  <c r="AR1332" i="3"/>
  <c r="AS1332" i="3"/>
  <c r="L1333" i="3"/>
  <c r="M1333" i="3"/>
  <c r="N1333" i="3"/>
  <c r="O1333" i="3"/>
  <c r="P1333" i="3"/>
  <c r="Q1333" i="3"/>
  <c r="R1333" i="3"/>
  <c r="S1333" i="3"/>
  <c r="T1333" i="3"/>
  <c r="U1333" i="3"/>
  <c r="V1333" i="3"/>
  <c r="W1333" i="3"/>
  <c r="X1333" i="3"/>
  <c r="Y1333" i="3"/>
  <c r="Z1333" i="3"/>
  <c r="AA1333" i="3"/>
  <c r="AB1333" i="3"/>
  <c r="AC1333" i="3"/>
  <c r="AD1333" i="3"/>
  <c r="AE1333" i="3"/>
  <c r="AF1333" i="3"/>
  <c r="AG1333" i="3"/>
  <c r="AH1333" i="3"/>
  <c r="AI1333" i="3"/>
  <c r="AJ1333" i="3"/>
  <c r="AQ1333" i="3"/>
  <c r="AR1333" i="3"/>
  <c r="AS1333" i="3"/>
  <c r="L1334" i="3"/>
  <c r="M1334" i="3"/>
  <c r="N1334" i="3"/>
  <c r="O1334" i="3"/>
  <c r="P1334" i="3"/>
  <c r="Q1334" i="3"/>
  <c r="R1334" i="3"/>
  <c r="S1334" i="3"/>
  <c r="T1334" i="3"/>
  <c r="U1334" i="3"/>
  <c r="V1334" i="3"/>
  <c r="W1334" i="3"/>
  <c r="X1334" i="3"/>
  <c r="Y1334" i="3"/>
  <c r="Z1334" i="3"/>
  <c r="AA1334" i="3"/>
  <c r="AB1334" i="3"/>
  <c r="AC1334" i="3"/>
  <c r="AD1334" i="3"/>
  <c r="AE1334" i="3"/>
  <c r="AF1334" i="3"/>
  <c r="AG1334" i="3"/>
  <c r="AH1334" i="3"/>
  <c r="AI1334" i="3"/>
  <c r="AJ1334" i="3"/>
  <c r="AQ1334" i="3"/>
  <c r="AR1334" i="3"/>
  <c r="AS1334" i="3"/>
  <c r="L1335" i="3"/>
  <c r="M1335" i="3"/>
  <c r="N1335" i="3"/>
  <c r="O1335" i="3"/>
  <c r="P1335" i="3"/>
  <c r="Q1335" i="3"/>
  <c r="R1335" i="3"/>
  <c r="S1335" i="3"/>
  <c r="T1335" i="3"/>
  <c r="U1335" i="3"/>
  <c r="V1335" i="3"/>
  <c r="W1335" i="3"/>
  <c r="X1335" i="3"/>
  <c r="Y1335" i="3"/>
  <c r="Z1335" i="3"/>
  <c r="AA1335" i="3"/>
  <c r="AB1335" i="3"/>
  <c r="AC1335" i="3"/>
  <c r="AD1335" i="3"/>
  <c r="AE1335" i="3"/>
  <c r="AF1335" i="3"/>
  <c r="AG1335" i="3"/>
  <c r="AH1335" i="3"/>
  <c r="AI1335" i="3"/>
  <c r="AJ1335" i="3"/>
  <c r="AQ1335" i="3"/>
  <c r="AR1335" i="3"/>
  <c r="AS1335" i="3"/>
  <c r="L1336" i="3"/>
  <c r="M1336" i="3"/>
  <c r="N1336" i="3"/>
  <c r="O1336" i="3"/>
  <c r="P1336" i="3"/>
  <c r="Q1336" i="3"/>
  <c r="R1336" i="3"/>
  <c r="S1336" i="3"/>
  <c r="T1336" i="3"/>
  <c r="U1336" i="3"/>
  <c r="V1336" i="3"/>
  <c r="W1336" i="3"/>
  <c r="X1336" i="3"/>
  <c r="Y1336" i="3"/>
  <c r="Z1336" i="3"/>
  <c r="AA1336" i="3"/>
  <c r="AB1336" i="3"/>
  <c r="AC1336" i="3"/>
  <c r="AD1336" i="3"/>
  <c r="AE1336" i="3"/>
  <c r="AF1336" i="3"/>
  <c r="AG1336" i="3"/>
  <c r="AH1336" i="3"/>
  <c r="AI1336" i="3"/>
  <c r="AJ1336" i="3"/>
  <c r="AQ1336" i="3"/>
  <c r="AR1336" i="3"/>
  <c r="AS1336" i="3"/>
  <c r="L1337" i="3"/>
  <c r="M1337" i="3"/>
  <c r="N1337" i="3"/>
  <c r="O1337" i="3"/>
  <c r="P1337" i="3"/>
  <c r="Q1337" i="3"/>
  <c r="R1337" i="3"/>
  <c r="S1337" i="3"/>
  <c r="T1337" i="3"/>
  <c r="U1337" i="3"/>
  <c r="V1337" i="3"/>
  <c r="W1337" i="3"/>
  <c r="X1337" i="3"/>
  <c r="Y1337" i="3"/>
  <c r="Z1337" i="3"/>
  <c r="AA1337" i="3"/>
  <c r="AB1337" i="3"/>
  <c r="AC1337" i="3"/>
  <c r="AD1337" i="3"/>
  <c r="AE1337" i="3"/>
  <c r="AF1337" i="3"/>
  <c r="AG1337" i="3"/>
  <c r="AH1337" i="3"/>
  <c r="AI1337" i="3"/>
  <c r="AJ1337" i="3"/>
  <c r="AQ1337" i="3"/>
  <c r="AR1337" i="3"/>
  <c r="AS1337" i="3"/>
  <c r="L1338" i="3"/>
  <c r="M1338" i="3"/>
  <c r="N1338" i="3"/>
  <c r="O1338" i="3"/>
  <c r="P1338" i="3"/>
  <c r="Q1338" i="3"/>
  <c r="R1338" i="3"/>
  <c r="S1338" i="3"/>
  <c r="T1338" i="3"/>
  <c r="U1338" i="3"/>
  <c r="V1338" i="3"/>
  <c r="W1338" i="3"/>
  <c r="X1338" i="3"/>
  <c r="Y1338" i="3"/>
  <c r="Z1338" i="3"/>
  <c r="AA1338" i="3"/>
  <c r="AB1338" i="3"/>
  <c r="AC1338" i="3"/>
  <c r="AD1338" i="3"/>
  <c r="AE1338" i="3"/>
  <c r="AF1338" i="3"/>
  <c r="AG1338" i="3"/>
  <c r="AH1338" i="3"/>
  <c r="AI1338" i="3"/>
  <c r="AJ1338" i="3"/>
  <c r="AQ1338" i="3"/>
  <c r="AR1338" i="3"/>
  <c r="AS1338" i="3"/>
  <c r="L1339" i="3"/>
  <c r="M1339" i="3"/>
  <c r="N1339" i="3"/>
  <c r="O1339" i="3"/>
  <c r="P1339" i="3"/>
  <c r="Q1339" i="3"/>
  <c r="R1339" i="3"/>
  <c r="S1339" i="3"/>
  <c r="T1339" i="3"/>
  <c r="U1339" i="3"/>
  <c r="V1339" i="3"/>
  <c r="W1339" i="3"/>
  <c r="X1339" i="3"/>
  <c r="Y1339" i="3"/>
  <c r="Z1339" i="3"/>
  <c r="AA1339" i="3"/>
  <c r="AB1339" i="3"/>
  <c r="AC1339" i="3"/>
  <c r="AD1339" i="3"/>
  <c r="AE1339" i="3"/>
  <c r="AF1339" i="3"/>
  <c r="AG1339" i="3"/>
  <c r="AH1339" i="3"/>
  <c r="AI1339" i="3"/>
  <c r="AJ1339" i="3"/>
  <c r="AQ1339" i="3"/>
  <c r="AR1339" i="3"/>
  <c r="AS1339" i="3"/>
  <c r="L1340" i="3"/>
  <c r="M1340" i="3"/>
  <c r="N1340" i="3"/>
  <c r="O1340" i="3"/>
  <c r="P1340" i="3"/>
  <c r="Q1340" i="3"/>
  <c r="R1340" i="3"/>
  <c r="S1340" i="3"/>
  <c r="T1340" i="3"/>
  <c r="U1340" i="3"/>
  <c r="V1340" i="3"/>
  <c r="W1340" i="3"/>
  <c r="X1340" i="3"/>
  <c r="Y1340" i="3"/>
  <c r="Z1340" i="3"/>
  <c r="AA1340" i="3"/>
  <c r="AB1340" i="3"/>
  <c r="AC1340" i="3"/>
  <c r="AD1340" i="3"/>
  <c r="AE1340" i="3"/>
  <c r="AF1340" i="3"/>
  <c r="AG1340" i="3"/>
  <c r="AH1340" i="3"/>
  <c r="AI1340" i="3"/>
  <c r="AJ1340" i="3"/>
  <c r="AQ1340" i="3"/>
  <c r="AR1340" i="3"/>
  <c r="AS1340" i="3"/>
  <c r="L1341" i="3"/>
  <c r="M1341" i="3"/>
  <c r="N1341" i="3"/>
  <c r="O1341" i="3"/>
  <c r="P1341" i="3"/>
  <c r="Q1341" i="3"/>
  <c r="R1341" i="3"/>
  <c r="S1341" i="3"/>
  <c r="T1341" i="3"/>
  <c r="U1341" i="3"/>
  <c r="V1341" i="3"/>
  <c r="W1341" i="3"/>
  <c r="X1341" i="3"/>
  <c r="Y1341" i="3"/>
  <c r="Z1341" i="3"/>
  <c r="AA1341" i="3"/>
  <c r="AB1341" i="3"/>
  <c r="AC1341" i="3"/>
  <c r="AD1341" i="3"/>
  <c r="AE1341" i="3"/>
  <c r="AF1341" i="3"/>
  <c r="AG1341" i="3"/>
  <c r="AH1341" i="3"/>
  <c r="AI1341" i="3"/>
  <c r="AJ1341" i="3"/>
  <c r="AQ1341" i="3"/>
  <c r="AR1341" i="3"/>
  <c r="AS1341" i="3"/>
  <c r="L1342" i="3"/>
  <c r="M1342" i="3"/>
  <c r="N1342" i="3"/>
  <c r="O1342" i="3"/>
  <c r="P1342" i="3"/>
  <c r="Q1342" i="3"/>
  <c r="R1342" i="3"/>
  <c r="S1342" i="3"/>
  <c r="T1342" i="3"/>
  <c r="U1342" i="3"/>
  <c r="V1342" i="3"/>
  <c r="W1342" i="3"/>
  <c r="X1342" i="3"/>
  <c r="Y1342" i="3"/>
  <c r="Z1342" i="3"/>
  <c r="AA1342" i="3"/>
  <c r="AB1342" i="3"/>
  <c r="AC1342" i="3"/>
  <c r="AD1342" i="3"/>
  <c r="AE1342" i="3"/>
  <c r="AF1342" i="3"/>
  <c r="AG1342" i="3"/>
  <c r="AH1342" i="3"/>
  <c r="AI1342" i="3"/>
  <c r="AJ1342" i="3"/>
  <c r="AQ1342" i="3"/>
  <c r="AR1342" i="3"/>
  <c r="AS1342" i="3"/>
  <c r="L1343" i="3"/>
  <c r="M1343" i="3"/>
  <c r="N1343" i="3"/>
  <c r="O1343" i="3"/>
  <c r="P1343" i="3"/>
  <c r="Q1343" i="3"/>
  <c r="R1343" i="3"/>
  <c r="S1343" i="3"/>
  <c r="T1343" i="3"/>
  <c r="U1343" i="3"/>
  <c r="V1343" i="3"/>
  <c r="W1343" i="3"/>
  <c r="X1343" i="3"/>
  <c r="Y1343" i="3"/>
  <c r="Z1343" i="3"/>
  <c r="AA1343" i="3"/>
  <c r="AB1343" i="3"/>
  <c r="AC1343" i="3"/>
  <c r="AD1343" i="3"/>
  <c r="AE1343" i="3"/>
  <c r="AF1343" i="3"/>
  <c r="AG1343" i="3"/>
  <c r="AH1343" i="3"/>
  <c r="AI1343" i="3"/>
  <c r="AJ1343" i="3"/>
  <c r="AQ1343" i="3"/>
  <c r="AR1343" i="3"/>
  <c r="AS1343" i="3"/>
  <c r="L1344" i="3"/>
  <c r="M1344" i="3"/>
  <c r="N1344" i="3"/>
  <c r="O1344" i="3"/>
  <c r="P1344" i="3"/>
  <c r="Q1344" i="3"/>
  <c r="R1344" i="3"/>
  <c r="S1344" i="3"/>
  <c r="T1344" i="3"/>
  <c r="U1344" i="3"/>
  <c r="V1344" i="3"/>
  <c r="W1344" i="3"/>
  <c r="X1344" i="3"/>
  <c r="Y1344" i="3"/>
  <c r="Z1344" i="3"/>
  <c r="AA1344" i="3"/>
  <c r="AB1344" i="3"/>
  <c r="AC1344" i="3"/>
  <c r="AD1344" i="3"/>
  <c r="AE1344" i="3"/>
  <c r="AF1344" i="3"/>
  <c r="AG1344" i="3"/>
  <c r="AH1344" i="3"/>
  <c r="AI1344" i="3"/>
  <c r="AJ1344" i="3"/>
  <c r="AQ1344" i="3"/>
  <c r="AR1344" i="3"/>
  <c r="AS1344" i="3"/>
  <c r="L1345" i="3"/>
  <c r="M1345" i="3"/>
  <c r="N1345" i="3"/>
  <c r="O1345" i="3"/>
  <c r="P1345" i="3"/>
  <c r="Q1345" i="3"/>
  <c r="R1345" i="3"/>
  <c r="S1345" i="3"/>
  <c r="T1345" i="3"/>
  <c r="U1345" i="3"/>
  <c r="V1345" i="3"/>
  <c r="W1345" i="3"/>
  <c r="X1345" i="3"/>
  <c r="Y1345" i="3"/>
  <c r="Z1345" i="3"/>
  <c r="AA1345" i="3"/>
  <c r="AB1345" i="3"/>
  <c r="AC1345" i="3"/>
  <c r="AD1345" i="3"/>
  <c r="AE1345" i="3"/>
  <c r="AF1345" i="3"/>
  <c r="AG1345" i="3"/>
  <c r="AH1345" i="3"/>
  <c r="AI1345" i="3"/>
  <c r="AJ1345" i="3"/>
  <c r="AQ1345" i="3"/>
  <c r="AR1345" i="3"/>
  <c r="AS1345" i="3"/>
  <c r="L1346" i="3"/>
  <c r="M1346" i="3"/>
  <c r="N1346" i="3"/>
  <c r="O1346" i="3"/>
  <c r="P1346" i="3"/>
  <c r="Q1346" i="3"/>
  <c r="R1346" i="3"/>
  <c r="S1346" i="3"/>
  <c r="T1346" i="3"/>
  <c r="U1346" i="3"/>
  <c r="V1346" i="3"/>
  <c r="W1346" i="3"/>
  <c r="X1346" i="3"/>
  <c r="Y1346" i="3"/>
  <c r="Z1346" i="3"/>
  <c r="AA1346" i="3"/>
  <c r="AB1346" i="3"/>
  <c r="AC1346" i="3"/>
  <c r="AD1346" i="3"/>
  <c r="AE1346" i="3"/>
  <c r="AF1346" i="3"/>
  <c r="AG1346" i="3"/>
  <c r="AH1346" i="3"/>
  <c r="AI1346" i="3"/>
  <c r="AJ1346" i="3"/>
  <c r="AQ1346" i="3"/>
  <c r="AR1346" i="3"/>
  <c r="AS1346" i="3"/>
  <c r="L1347" i="3"/>
  <c r="M1347" i="3"/>
  <c r="N1347" i="3"/>
  <c r="O1347" i="3"/>
  <c r="P1347" i="3"/>
  <c r="Q1347" i="3"/>
  <c r="R1347" i="3"/>
  <c r="S1347" i="3"/>
  <c r="T1347" i="3"/>
  <c r="U1347" i="3"/>
  <c r="V1347" i="3"/>
  <c r="W1347" i="3"/>
  <c r="X1347" i="3"/>
  <c r="Y1347" i="3"/>
  <c r="Z1347" i="3"/>
  <c r="AA1347" i="3"/>
  <c r="AB1347" i="3"/>
  <c r="AC1347" i="3"/>
  <c r="AD1347" i="3"/>
  <c r="AE1347" i="3"/>
  <c r="AF1347" i="3"/>
  <c r="AG1347" i="3"/>
  <c r="AH1347" i="3"/>
  <c r="AI1347" i="3"/>
  <c r="AJ1347" i="3"/>
  <c r="AQ1347" i="3"/>
  <c r="AR1347" i="3"/>
  <c r="AS1347" i="3"/>
  <c r="L1348" i="3"/>
  <c r="M1348" i="3"/>
  <c r="N1348" i="3"/>
  <c r="O1348" i="3"/>
  <c r="P1348" i="3"/>
  <c r="Q1348" i="3"/>
  <c r="R1348" i="3"/>
  <c r="S1348" i="3"/>
  <c r="T1348" i="3"/>
  <c r="U1348" i="3"/>
  <c r="V1348" i="3"/>
  <c r="W1348" i="3"/>
  <c r="X1348" i="3"/>
  <c r="Y1348" i="3"/>
  <c r="Z1348" i="3"/>
  <c r="AA1348" i="3"/>
  <c r="AB1348" i="3"/>
  <c r="AC1348" i="3"/>
  <c r="AD1348" i="3"/>
  <c r="AE1348" i="3"/>
  <c r="AF1348" i="3"/>
  <c r="AG1348" i="3"/>
  <c r="AH1348" i="3"/>
  <c r="AI1348" i="3"/>
  <c r="AJ1348" i="3"/>
  <c r="AQ1348" i="3"/>
  <c r="AR1348" i="3"/>
  <c r="AS1348" i="3"/>
  <c r="L1349" i="3"/>
  <c r="M1349" i="3"/>
  <c r="N1349" i="3"/>
  <c r="O1349" i="3"/>
  <c r="P1349" i="3"/>
  <c r="Q1349" i="3"/>
  <c r="R1349" i="3"/>
  <c r="S1349" i="3"/>
  <c r="T1349" i="3"/>
  <c r="U1349" i="3"/>
  <c r="V1349" i="3"/>
  <c r="W1349" i="3"/>
  <c r="X1349" i="3"/>
  <c r="Y1349" i="3"/>
  <c r="Z1349" i="3"/>
  <c r="AA1349" i="3"/>
  <c r="AB1349" i="3"/>
  <c r="AC1349" i="3"/>
  <c r="AD1349" i="3"/>
  <c r="AE1349" i="3"/>
  <c r="AF1349" i="3"/>
  <c r="AG1349" i="3"/>
  <c r="AH1349" i="3"/>
  <c r="AI1349" i="3"/>
  <c r="AJ1349" i="3"/>
  <c r="AQ1349" i="3"/>
  <c r="AR1349" i="3"/>
  <c r="AS1349" i="3"/>
  <c r="L1350" i="3"/>
  <c r="M1350" i="3"/>
  <c r="N1350" i="3"/>
  <c r="O1350" i="3"/>
  <c r="P1350" i="3"/>
  <c r="Q1350" i="3"/>
  <c r="R1350" i="3"/>
  <c r="S1350" i="3"/>
  <c r="T1350" i="3"/>
  <c r="U1350" i="3"/>
  <c r="V1350" i="3"/>
  <c r="W1350" i="3"/>
  <c r="X1350" i="3"/>
  <c r="Y1350" i="3"/>
  <c r="Z1350" i="3"/>
  <c r="AA1350" i="3"/>
  <c r="AB1350" i="3"/>
  <c r="AC1350" i="3"/>
  <c r="AD1350" i="3"/>
  <c r="AE1350" i="3"/>
  <c r="AF1350" i="3"/>
  <c r="AG1350" i="3"/>
  <c r="AH1350" i="3"/>
  <c r="AI1350" i="3"/>
  <c r="AJ1350" i="3"/>
  <c r="AQ1350" i="3"/>
  <c r="AR1350" i="3"/>
  <c r="AS1350" i="3"/>
  <c r="L1351" i="3"/>
  <c r="M1351" i="3"/>
  <c r="N1351" i="3"/>
  <c r="O1351" i="3"/>
  <c r="P1351" i="3"/>
  <c r="Q1351" i="3"/>
  <c r="R1351" i="3"/>
  <c r="S1351" i="3"/>
  <c r="T1351" i="3"/>
  <c r="U1351" i="3"/>
  <c r="V1351" i="3"/>
  <c r="W1351" i="3"/>
  <c r="X1351" i="3"/>
  <c r="Y1351" i="3"/>
  <c r="Z1351" i="3"/>
  <c r="AA1351" i="3"/>
  <c r="AB1351" i="3"/>
  <c r="AC1351" i="3"/>
  <c r="AD1351" i="3"/>
  <c r="AE1351" i="3"/>
  <c r="AF1351" i="3"/>
  <c r="AG1351" i="3"/>
  <c r="AH1351" i="3"/>
  <c r="AI1351" i="3"/>
  <c r="AJ1351" i="3"/>
  <c r="AQ1351" i="3"/>
  <c r="AR1351" i="3"/>
  <c r="AS1351" i="3"/>
  <c r="L1352" i="3"/>
  <c r="M1352" i="3"/>
  <c r="N1352" i="3"/>
  <c r="O1352" i="3"/>
  <c r="P1352" i="3"/>
  <c r="Q1352" i="3"/>
  <c r="R1352" i="3"/>
  <c r="S1352" i="3"/>
  <c r="T1352" i="3"/>
  <c r="U1352" i="3"/>
  <c r="V1352" i="3"/>
  <c r="W1352" i="3"/>
  <c r="X1352" i="3"/>
  <c r="Y1352" i="3"/>
  <c r="Z1352" i="3"/>
  <c r="AA1352" i="3"/>
  <c r="AB1352" i="3"/>
  <c r="AC1352" i="3"/>
  <c r="AD1352" i="3"/>
  <c r="AE1352" i="3"/>
  <c r="AF1352" i="3"/>
  <c r="AG1352" i="3"/>
  <c r="AH1352" i="3"/>
  <c r="AI1352" i="3"/>
  <c r="AJ1352" i="3"/>
  <c r="AQ1352" i="3"/>
  <c r="AR1352" i="3"/>
  <c r="AS1352" i="3"/>
  <c r="L1353" i="3"/>
  <c r="M1353" i="3"/>
  <c r="N1353" i="3"/>
  <c r="O1353" i="3"/>
  <c r="P1353" i="3"/>
  <c r="Q1353" i="3"/>
  <c r="R1353" i="3"/>
  <c r="S1353" i="3"/>
  <c r="T1353" i="3"/>
  <c r="U1353" i="3"/>
  <c r="V1353" i="3"/>
  <c r="W1353" i="3"/>
  <c r="X1353" i="3"/>
  <c r="Y1353" i="3"/>
  <c r="Z1353" i="3"/>
  <c r="AA1353" i="3"/>
  <c r="AB1353" i="3"/>
  <c r="AC1353" i="3"/>
  <c r="AD1353" i="3"/>
  <c r="AE1353" i="3"/>
  <c r="AF1353" i="3"/>
  <c r="AG1353" i="3"/>
  <c r="AH1353" i="3"/>
  <c r="AI1353" i="3"/>
  <c r="AJ1353" i="3"/>
  <c r="AQ1353" i="3"/>
  <c r="AR1353" i="3"/>
  <c r="AS1353" i="3"/>
  <c r="L1354" i="3"/>
  <c r="M1354" i="3"/>
  <c r="N1354" i="3"/>
  <c r="O1354" i="3"/>
  <c r="P1354" i="3"/>
  <c r="Q1354" i="3"/>
  <c r="R1354" i="3"/>
  <c r="S1354" i="3"/>
  <c r="T1354" i="3"/>
  <c r="U1354" i="3"/>
  <c r="V1354" i="3"/>
  <c r="W1354" i="3"/>
  <c r="X1354" i="3"/>
  <c r="Y1354" i="3"/>
  <c r="Z1354" i="3"/>
  <c r="AA1354" i="3"/>
  <c r="AB1354" i="3"/>
  <c r="AC1354" i="3"/>
  <c r="AD1354" i="3"/>
  <c r="AE1354" i="3"/>
  <c r="AF1354" i="3"/>
  <c r="AG1354" i="3"/>
  <c r="AH1354" i="3"/>
  <c r="AI1354" i="3"/>
  <c r="AJ1354" i="3"/>
  <c r="AQ1354" i="3"/>
  <c r="AR1354" i="3"/>
  <c r="AS1354" i="3"/>
  <c r="L1355" i="3"/>
  <c r="M1355" i="3"/>
  <c r="N1355" i="3"/>
  <c r="O1355" i="3"/>
  <c r="P1355" i="3"/>
  <c r="Q1355" i="3"/>
  <c r="R1355" i="3"/>
  <c r="S1355" i="3"/>
  <c r="T1355" i="3"/>
  <c r="U1355" i="3"/>
  <c r="V1355" i="3"/>
  <c r="W1355" i="3"/>
  <c r="X1355" i="3"/>
  <c r="Y1355" i="3"/>
  <c r="Z1355" i="3"/>
  <c r="AA1355" i="3"/>
  <c r="AB1355" i="3"/>
  <c r="AC1355" i="3"/>
  <c r="AD1355" i="3"/>
  <c r="AE1355" i="3"/>
  <c r="AF1355" i="3"/>
  <c r="AG1355" i="3"/>
  <c r="AH1355" i="3"/>
  <c r="AI1355" i="3"/>
  <c r="AJ1355" i="3"/>
  <c r="AQ1355" i="3"/>
  <c r="AR1355" i="3"/>
  <c r="AS1355" i="3"/>
  <c r="L1356" i="3"/>
  <c r="M1356" i="3"/>
  <c r="N1356" i="3"/>
  <c r="O1356" i="3"/>
  <c r="P1356" i="3"/>
  <c r="Q1356" i="3"/>
  <c r="R1356" i="3"/>
  <c r="S1356" i="3"/>
  <c r="T1356" i="3"/>
  <c r="U1356" i="3"/>
  <c r="V1356" i="3"/>
  <c r="W1356" i="3"/>
  <c r="X1356" i="3"/>
  <c r="Y1356" i="3"/>
  <c r="Z1356" i="3"/>
  <c r="AA1356" i="3"/>
  <c r="AB1356" i="3"/>
  <c r="AC1356" i="3"/>
  <c r="AD1356" i="3"/>
  <c r="AE1356" i="3"/>
  <c r="AF1356" i="3"/>
  <c r="AG1356" i="3"/>
  <c r="AH1356" i="3"/>
  <c r="AI1356" i="3"/>
  <c r="AJ1356" i="3"/>
  <c r="AQ1356" i="3"/>
  <c r="AR1356" i="3"/>
  <c r="AS1356" i="3"/>
  <c r="L1357" i="3"/>
  <c r="M1357" i="3"/>
  <c r="N1357" i="3"/>
  <c r="O1357" i="3"/>
  <c r="P1357" i="3"/>
  <c r="Q1357" i="3"/>
  <c r="R1357" i="3"/>
  <c r="S1357" i="3"/>
  <c r="T1357" i="3"/>
  <c r="U1357" i="3"/>
  <c r="V1357" i="3"/>
  <c r="W1357" i="3"/>
  <c r="X1357" i="3"/>
  <c r="Y1357" i="3"/>
  <c r="Z1357" i="3"/>
  <c r="AA1357" i="3"/>
  <c r="AB1357" i="3"/>
  <c r="AC1357" i="3"/>
  <c r="AD1357" i="3"/>
  <c r="AE1357" i="3"/>
  <c r="AF1357" i="3"/>
  <c r="AG1357" i="3"/>
  <c r="AH1357" i="3"/>
  <c r="AI1357" i="3"/>
  <c r="AJ1357" i="3"/>
  <c r="AQ1357" i="3"/>
  <c r="AR1357" i="3"/>
  <c r="AS1357" i="3"/>
  <c r="L1358" i="3"/>
  <c r="M1358" i="3"/>
  <c r="N1358" i="3"/>
  <c r="O1358" i="3"/>
  <c r="P1358" i="3"/>
  <c r="Q1358" i="3"/>
  <c r="R1358" i="3"/>
  <c r="S1358" i="3"/>
  <c r="T1358" i="3"/>
  <c r="U1358" i="3"/>
  <c r="V1358" i="3"/>
  <c r="W1358" i="3"/>
  <c r="X1358" i="3"/>
  <c r="Y1358" i="3"/>
  <c r="Z1358" i="3"/>
  <c r="AA1358" i="3"/>
  <c r="AB1358" i="3"/>
  <c r="AC1358" i="3"/>
  <c r="AD1358" i="3"/>
  <c r="AE1358" i="3"/>
  <c r="AF1358" i="3"/>
  <c r="AG1358" i="3"/>
  <c r="AH1358" i="3"/>
  <c r="AI1358" i="3"/>
  <c r="AJ1358" i="3"/>
  <c r="AQ1358" i="3"/>
  <c r="AR1358" i="3"/>
  <c r="AS1358" i="3"/>
  <c r="L1359" i="3"/>
  <c r="M1359" i="3"/>
  <c r="N1359" i="3"/>
  <c r="O1359" i="3"/>
  <c r="P1359" i="3"/>
  <c r="Q1359" i="3"/>
  <c r="R1359" i="3"/>
  <c r="S1359" i="3"/>
  <c r="T1359" i="3"/>
  <c r="U1359" i="3"/>
  <c r="V1359" i="3"/>
  <c r="W1359" i="3"/>
  <c r="X1359" i="3"/>
  <c r="Y1359" i="3"/>
  <c r="Z1359" i="3"/>
  <c r="AA1359" i="3"/>
  <c r="AB1359" i="3"/>
  <c r="AC1359" i="3"/>
  <c r="AD1359" i="3"/>
  <c r="AE1359" i="3"/>
  <c r="AF1359" i="3"/>
  <c r="AG1359" i="3"/>
  <c r="AH1359" i="3"/>
  <c r="AI1359" i="3"/>
  <c r="AJ1359" i="3"/>
  <c r="AQ1359" i="3"/>
  <c r="AR1359" i="3"/>
  <c r="AS1359" i="3"/>
  <c r="L1360" i="3"/>
  <c r="M1360" i="3"/>
  <c r="N1360" i="3"/>
  <c r="O1360" i="3"/>
  <c r="P1360" i="3"/>
  <c r="Q1360" i="3"/>
  <c r="R1360" i="3"/>
  <c r="S1360" i="3"/>
  <c r="T1360" i="3"/>
  <c r="U1360" i="3"/>
  <c r="V1360" i="3"/>
  <c r="W1360" i="3"/>
  <c r="X1360" i="3"/>
  <c r="Y1360" i="3"/>
  <c r="Z1360" i="3"/>
  <c r="AA1360" i="3"/>
  <c r="AB1360" i="3"/>
  <c r="AC1360" i="3"/>
  <c r="AD1360" i="3"/>
  <c r="AE1360" i="3"/>
  <c r="AF1360" i="3"/>
  <c r="AG1360" i="3"/>
  <c r="AH1360" i="3"/>
  <c r="AI1360" i="3"/>
  <c r="AJ1360" i="3"/>
  <c r="AQ1360" i="3"/>
  <c r="AR1360" i="3"/>
  <c r="AS1360" i="3"/>
  <c r="L1361" i="3"/>
  <c r="M1361" i="3"/>
  <c r="N1361" i="3"/>
  <c r="O1361" i="3"/>
  <c r="P1361" i="3"/>
  <c r="Q1361" i="3"/>
  <c r="R1361" i="3"/>
  <c r="S1361" i="3"/>
  <c r="T1361" i="3"/>
  <c r="U1361" i="3"/>
  <c r="V1361" i="3"/>
  <c r="W1361" i="3"/>
  <c r="X1361" i="3"/>
  <c r="Y1361" i="3"/>
  <c r="Z1361" i="3"/>
  <c r="AA1361" i="3"/>
  <c r="AB1361" i="3"/>
  <c r="AC1361" i="3"/>
  <c r="AD1361" i="3"/>
  <c r="AE1361" i="3"/>
  <c r="AF1361" i="3"/>
  <c r="AG1361" i="3"/>
  <c r="AH1361" i="3"/>
  <c r="AI1361" i="3"/>
  <c r="AJ1361" i="3"/>
  <c r="AQ1361" i="3"/>
  <c r="AR1361" i="3"/>
  <c r="AS1361" i="3"/>
  <c r="L1362" i="3"/>
  <c r="M1362" i="3"/>
  <c r="N1362" i="3"/>
  <c r="O1362" i="3"/>
  <c r="P1362" i="3"/>
  <c r="Q1362" i="3"/>
  <c r="R1362" i="3"/>
  <c r="S1362" i="3"/>
  <c r="T1362" i="3"/>
  <c r="U1362" i="3"/>
  <c r="V1362" i="3"/>
  <c r="W1362" i="3"/>
  <c r="X1362" i="3"/>
  <c r="Y1362" i="3"/>
  <c r="Z1362" i="3"/>
  <c r="AA1362" i="3"/>
  <c r="AB1362" i="3"/>
  <c r="AC1362" i="3"/>
  <c r="AD1362" i="3"/>
  <c r="AE1362" i="3"/>
  <c r="AF1362" i="3"/>
  <c r="AG1362" i="3"/>
  <c r="AH1362" i="3"/>
  <c r="AI1362" i="3"/>
  <c r="AJ1362" i="3"/>
  <c r="AQ1362" i="3"/>
  <c r="AR1362" i="3"/>
  <c r="AS1362" i="3"/>
  <c r="L1363" i="3"/>
  <c r="M1363" i="3"/>
  <c r="N1363" i="3"/>
  <c r="O1363" i="3"/>
  <c r="P1363" i="3"/>
  <c r="Q1363" i="3"/>
  <c r="R1363" i="3"/>
  <c r="S1363" i="3"/>
  <c r="T1363" i="3"/>
  <c r="U1363" i="3"/>
  <c r="V1363" i="3"/>
  <c r="W1363" i="3"/>
  <c r="X1363" i="3"/>
  <c r="Y1363" i="3"/>
  <c r="Z1363" i="3"/>
  <c r="AA1363" i="3"/>
  <c r="AB1363" i="3"/>
  <c r="AC1363" i="3"/>
  <c r="AD1363" i="3"/>
  <c r="AE1363" i="3"/>
  <c r="AF1363" i="3"/>
  <c r="AG1363" i="3"/>
  <c r="AH1363" i="3"/>
  <c r="AI1363" i="3"/>
  <c r="AJ1363" i="3"/>
  <c r="AQ1363" i="3"/>
  <c r="AR1363" i="3"/>
  <c r="AS1363" i="3"/>
  <c r="L1364" i="3"/>
  <c r="M1364" i="3"/>
  <c r="N1364" i="3"/>
  <c r="O1364" i="3"/>
  <c r="P1364" i="3"/>
  <c r="Q1364" i="3"/>
  <c r="R1364" i="3"/>
  <c r="S1364" i="3"/>
  <c r="T1364" i="3"/>
  <c r="U1364" i="3"/>
  <c r="V1364" i="3"/>
  <c r="W1364" i="3"/>
  <c r="X1364" i="3"/>
  <c r="Y1364" i="3"/>
  <c r="Z1364" i="3"/>
  <c r="AA1364" i="3"/>
  <c r="AB1364" i="3"/>
  <c r="AC1364" i="3"/>
  <c r="AD1364" i="3"/>
  <c r="AE1364" i="3"/>
  <c r="AF1364" i="3"/>
  <c r="AG1364" i="3"/>
  <c r="AH1364" i="3"/>
  <c r="AI1364" i="3"/>
  <c r="AJ1364" i="3"/>
  <c r="AQ1364" i="3"/>
  <c r="AR1364" i="3"/>
  <c r="AS1364" i="3"/>
  <c r="L1365" i="3"/>
  <c r="M1365" i="3"/>
  <c r="N1365" i="3"/>
  <c r="O1365" i="3"/>
  <c r="P1365" i="3"/>
  <c r="Q1365" i="3"/>
  <c r="R1365" i="3"/>
  <c r="S1365" i="3"/>
  <c r="T1365" i="3"/>
  <c r="U1365" i="3"/>
  <c r="V1365" i="3"/>
  <c r="W1365" i="3"/>
  <c r="X1365" i="3"/>
  <c r="Y1365" i="3"/>
  <c r="Z1365" i="3"/>
  <c r="AA1365" i="3"/>
  <c r="AB1365" i="3"/>
  <c r="AC1365" i="3"/>
  <c r="AD1365" i="3"/>
  <c r="AE1365" i="3"/>
  <c r="AF1365" i="3"/>
  <c r="AG1365" i="3"/>
  <c r="AH1365" i="3"/>
  <c r="AI1365" i="3"/>
  <c r="AJ1365" i="3"/>
  <c r="AQ1365" i="3"/>
  <c r="AR1365" i="3"/>
  <c r="AS1365" i="3"/>
  <c r="L1366" i="3"/>
  <c r="M1366" i="3"/>
  <c r="N1366" i="3"/>
  <c r="O1366" i="3"/>
  <c r="P1366" i="3"/>
  <c r="Q1366" i="3"/>
  <c r="R1366" i="3"/>
  <c r="S1366" i="3"/>
  <c r="T1366" i="3"/>
  <c r="U1366" i="3"/>
  <c r="V1366" i="3"/>
  <c r="W1366" i="3"/>
  <c r="X1366" i="3"/>
  <c r="Y1366" i="3"/>
  <c r="Z1366" i="3"/>
  <c r="AA1366" i="3"/>
  <c r="AB1366" i="3"/>
  <c r="AC1366" i="3"/>
  <c r="AD1366" i="3"/>
  <c r="AE1366" i="3"/>
  <c r="AF1366" i="3"/>
  <c r="AG1366" i="3"/>
  <c r="AH1366" i="3"/>
  <c r="AI1366" i="3"/>
  <c r="AJ1366" i="3"/>
  <c r="AQ1366" i="3"/>
  <c r="AR1366" i="3"/>
  <c r="AS1366" i="3"/>
  <c r="L1367" i="3"/>
  <c r="M1367" i="3"/>
  <c r="N1367" i="3"/>
  <c r="O1367" i="3"/>
  <c r="P1367" i="3"/>
  <c r="Q1367" i="3"/>
  <c r="R1367" i="3"/>
  <c r="S1367" i="3"/>
  <c r="T1367" i="3"/>
  <c r="U1367" i="3"/>
  <c r="V1367" i="3"/>
  <c r="W1367" i="3"/>
  <c r="X1367" i="3"/>
  <c r="Y1367" i="3"/>
  <c r="Z1367" i="3"/>
  <c r="AA1367" i="3"/>
  <c r="AB1367" i="3"/>
  <c r="AC1367" i="3"/>
  <c r="AD1367" i="3"/>
  <c r="AE1367" i="3"/>
  <c r="AF1367" i="3"/>
  <c r="AG1367" i="3"/>
  <c r="AH1367" i="3"/>
  <c r="AI1367" i="3"/>
  <c r="AJ1367" i="3"/>
  <c r="AQ1367" i="3"/>
  <c r="AR1367" i="3"/>
  <c r="AS1367" i="3"/>
  <c r="L1368" i="3"/>
  <c r="M1368" i="3"/>
  <c r="N1368" i="3"/>
  <c r="O1368" i="3"/>
  <c r="P1368" i="3"/>
  <c r="Q1368" i="3"/>
  <c r="R1368" i="3"/>
  <c r="S1368" i="3"/>
  <c r="T1368" i="3"/>
  <c r="U1368" i="3"/>
  <c r="V1368" i="3"/>
  <c r="W1368" i="3"/>
  <c r="X1368" i="3"/>
  <c r="Y1368" i="3"/>
  <c r="Z1368" i="3"/>
  <c r="AA1368" i="3"/>
  <c r="AB1368" i="3"/>
  <c r="AC1368" i="3"/>
  <c r="AD1368" i="3"/>
  <c r="AE1368" i="3"/>
  <c r="AF1368" i="3"/>
  <c r="AG1368" i="3"/>
  <c r="AH1368" i="3"/>
  <c r="AI1368" i="3"/>
  <c r="AJ1368" i="3"/>
  <c r="AQ1368" i="3"/>
  <c r="AR1368" i="3"/>
  <c r="AS1368" i="3"/>
  <c r="L1369" i="3"/>
  <c r="M1369" i="3"/>
  <c r="N1369" i="3"/>
  <c r="O1369" i="3"/>
  <c r="P1369" i="3"/>
  <c r="Q1369" i="3"/>
  <c r="R1369" i="3"/>
  <c r="S1369" i="3"/>
  <c r="T1369" i="3"/>
  <c r="U1369" i="3"/>
  <c r="V1369" i="3"/>
  <c r="W1369" i="3"/>
  <c r="X1369" i="3"/>
  <c r="Y1369" i="3"/>
  <c r="Z1369" i="3"/>
  <c r="AA1369" i="3"/>
  <c r="AB1369" i="3"/>
  <c r="AC1369" i="3"/>
  <c r="AD1369" i="3"/>
  <c r="AE1369" i="3"/>
  <c r="AF1369" i="3"/>
  <c r="AG1369" i="3"/>
  <c r="AH1369" i="3"/>
  <c r="AI1369" i="3"/>
  <c r="AJ1369" i="3"/>
  <c r="AQ1369" i="3"/>
  <c r="AR1369" i="3"/>
  <c r="AS1369" i="3"/>
  <c r="L1370" i="3"/>
  <c r="M1370" i="3"/>
  <c r="N1370" i="3"/>
  <c r="O1370" i="3"/>
  <c r="P1370" i="3"/>
  <c r="Q1370" i="3"/>
  <c r="R1370" i="3"/>
  <c r="S1370" i="3"/>
  <c r="T1370" i="3"/>
  <c r="U1370" i="3"/>
  <c r="V1370" i="3"/>
  <c r="W1370" i="3"/>
  <c r="X1370" i="3"/>
  <c r="Y1370" i="3"/>
  <c r="Z1370" i="3"/>
  <c r="AA1370" i="3"/>
  <c r="AB1370" i="3"/>
  <c r="AC1370" i="3"/>
  <c r="AD1370" i="3"/>
  <c r="AE1370" i="3"/>
  <c r="AF1370" i="3"/>
  <c r="AG1370" i="3"/>
  <c r="AH1370" i="3"/>
  <c r="AI1370" i="3"/>
  <c r="AJ1370" i="3"/>
  <c r="AQ1370" i="3"/>
  <c r="AR1370" i="3"/>
  <c r="AS1370" i="3"/>
  <c r="L1371" i="3"/>
  <c r="M1371" i="3"/>
  <c r="N1371" i="3"/>
  <c r="O1371" i="3"/>
  <c r="P1371" i="3"/>
  <c r="Q1371" i="3"/>
  <c r="R1371" i="3"/>
  <c r="S1371" i="3"/>
  <c r="T1371" i="3"/>
  <c r="U1371" i="3"/>
  <c r="V1371" i="3"/>
  <c r="W1371" i="3"/>
  <c r="X1371" i="3"/>
  <c r="Y1371" i="3"/>
  <c r="Z1371" i="3"/>
  <c r="AA1371" i="3"/>
  <c r="AB1371" i="3"/>
  <c r="AC1371" i="3"/>
  <c r="AD1371" i="3"/>
  <c r="AE1371" i="3"/>
  <c r="AF1371" i="3"/>
  <c r="AG1371" i="3"/>
  <c r="AH1371" i="3"/>
  <c r="AI1371" i="3"/>
  <c r="AJ1371" i="3"/>
  <c r="AQ1371" i="3"/>
  <c r="AR1371" i="3"/>
  <c r="AS1371" i="3"/>
  <c r="L1372" i="3"/>
  <c r="M1372" i="3"/>
  <c r="N1372" i="3"/>
  <c r="O1372" i="3"/>
  <c r="P1372" i="3"/>
  <c r="Q1372" i="3"/>
  <c r="R1372" i="3"/>
  <c r="S1372" i="3"/>
  <c r="T1372" i="3"/>
  <c r="U1372" i="3"/>
  <c r="V1372" i="3"/>
  <c r="W1372" i="3"/>
  <c r="X1372" i="3"/>
  <c r="Y1372" i="3"/>
  <c r="Z1372" i="3"/>
  <c r="AA1372" i="3"/>
  <c r="AB1372" i="3"/>
  <c r="AC1372" i="3"/>
  <c r="AD1372" i="3"/>
  <c r="AE1372" i="3"/>
  <c r="AF1372" i="3"/>
  <c r="AG1372" i="3"/>
  <c r="AH1372" i="3"/>
  <c r="AI1372" i="3"/>
  <c r="AJ1372" i="3"/>
  <c r="AQ1372" i="3"/>
  <c r="AR1372" i="3"/>
  <c r="AS1372" i="3"/>
  <c r="L1373" i="3"/>
  <c r="M1373" i="3"/>
  <c r="N1373" i="3"/>
  <c r="O1373" i="3"/>
  <c r="P1373" i="3"/>
  <c r="Q1373" i="3"/>
  <c r="R1373" i="3"/>
  <c r="S1373" i="3"/>
  <c r="T1373" i="3"/>
  <c r="U1373" i="3"/>
  <c r="V1373" i="3"/>
  <c r="W1373" i="3"/>
  <c r="X1373" i="3"/>
  <c r="Y1373" i="3"/>
  <c r="Z1373" i="3"/>
  <c r="AA1373" i="3"/>
  <c r="AB1373" i="3"/>
  <c r="AC1373" i="3"/>
  <c r="AD1373" i="3"/>
  <c r="AE1373" i="3"/>
  <c r="AF1373" i="3"/>
  <c r="AG1373" i="3"/>
  <c r="AH1373" i="3"/>
  <c r="AI1373" i="3"/>
  <c r="AJ1373" i="3"/>
  <c r="AQ1373" i="3"/>
  <c r="AR1373" i="3"/>
  <c r="AS1373" i="3"/>
  <c r="L1374" i="3"/>
  <c r="M1374" i="3"/>
  <c r="N1374" i="3"/>
  <c r="O1374" i="3"/>
  <c r="P1374" i="3"/>
  <c r="Q1374" i="3"/>
  <c r="R1374" i="3"/>
  <c r="S1374" i="3"/>
  <c r="T1374" i="3"/>
  <c r="U1374" i="3"/>
  <c r="V1374" i="3"/>
  <c r="W1374" i="3"/>
  <c r="X1374" i="3"/>
  <c r="Y1374" i="3"/>
  <c r="Z1374" i="3"/>
  <c r="AA1374" i="3"/>
  <c r="AB1374" i="3"/>
  <c r="AC1374" i="3"/>
  <c r="AD1374" i="3"/>
  <c r="AE1374" i="3"/>
  <c r="AF1374" i="3"/>
  <c r="AG1374" i="3"/>
  <c r="AH1374" i="3"/>
  <c r="AI1374" i="3"/>
  <c r="AJ1374" i="3"/>
  <c r="AQ1374" i="3"/>
  <c r="AR1374" i="3"/>
  <c r="AS1374" i="3"/>
  <c r="L1375" i="3"/>
  <c r="M1375" i="3"/>
  <c r="N1375" i="3"/>
  <c r="O1375" i="3"/>
  <c r="P1375" i="3"/>
  <c r="Q1375" i="3"/>
  <c r="R1375" i="3"/>
  <c r="S1375" i="3"/>
  <c r="T1375" i="3"/>
  <c r="U1375" i="3"/>
  <c r="V1375" i="3"/>
  <c r="W1375" i="3"/>
  <c r="X1375" i="3"/>
  <c r="Y1375" i="3"/>
  <c r="Z1375" i="3"/>
  <c r="AA1375" i="3"/>
  <c r="AB1375" i="3"/>
  <c r="AC1375" i="3"/>
  <c r="AD1375" i="3"/>
  <c r="AE1375" i="3"/>
  <c r="AF1375" i="3"/>
  <c r="AG1375" i="3"/>
  <c r="AH1375" i="3"/>
  <c r="AI1375" i="3"/>
  <c r="AJ1375" i="3"/>
  <c r="AQ1375" i="3"/>
  <c r="AR1375" i="3"/>
  <c r="AS1375" i="3"/>
  <c r="L1376" i="3"/>
  <c r="M1376" i="3"/>
  <c r="N1376" i="3"/>
  <c r="O1376" i="3"/>
  <c r="P1376" i="3"/>
  <c r="Q1376" i="3"/>
  <c r="R1376" i="3"/>
  <c r="S1376" i="3"/>
  <c r="T1376" i="3"/>
  <c r="U1376" i="3"/>
  <c r="V1376" i="3"/>
  <c r="W1376" i="3"/>
  <c r="X1376" i="3"/>
  <c r="Y1376" i="3"/>
  <c r="Z1376" i="3"/>
  <c r="AA1376" i="3"/>
  <c r="AB1376" i="3"/>
  <c r="AC1376" i="3"/>
  <c r="AD1376" i="3"/>
  <c r="AE1376" i="3"/>
  <c r="AF1376" i="3"/>
  <c r="AG1376" i="3"/>
  <c r="AH1376" i="3"/>
  <c r="AI1376" i="3"/>
  <c r="AJ1376" i="3"/>
  <c r="AQ1376" i="3"/>
  <c r="AR1376" i="3"/>
  <c r="AS1376" i="3"/>
  <c r="L1377" i="3"/>
  <c r="M1377" i="3"/>
  <c r="N1377" i="3"/>
  <c r="O1377" i="3"/>
  <c r="P1377" i="3"/>
  <c r="Q1377" i="3"/>
  <c r="R1377" i="3"/>
  <c r="S1377" i="3"/>
  <c r="T1377" i="3"/>
  <c r="U1377" i="3"/>
  <c r="V1377" i="3"/>
  <c r="W1377" i="3"/>
  <c r="X1377" i="3"/>
  <c r="Y1377" i="3"/>
  <c r="Z1377" i="3"/>
  <c r="AA1377" i="3"/>
  <c r="AB1377" i="3"/>
  <c r="AC1377" i="3"/>
  <c r="AD1377" i="3"/>
  <c r="AE1377" i="3"/>
  <c r="AF1377" i="3"/>
  <c r="AG1377" i="3"/>
  <c r="AH1377" i="3"/>
  <c r="AI1377" i="3"/>
  <c r="AJ1377" i="3"/>
  <c r="AQ1377" i="3"/>
  <c r="AR1377" i="3"/>
  <c r="AS1377" i="3"/>
  <c r="L1378" i="3"/>
  <c r="M1378" i="3"/>
  <c r="N1378" i="3"/>
  <c r="O1378" i="3"/>
  <c r="P1378" i="3"/>
  <c r="Q1378" i="3"/>
  <c r="R1378" i="3"/>
  <c r="S1378" i="3"/>
  <c r="T1378" i="3"/>
  <c r="U1378" i="3"/>
  <c r="V1378" i="3"/>
  <c r="W1378" i="3"/>
  <c r="X1378" i="3"/>
  <c r="Y1378" i="3"/>
  <c r="Z1378" i="3"/>
  <c r="AA1378" i="3"/>
  <c r="AB1378" i="3"/>
  <c r="AC1378" i="3"/>
  <c r="AD1378" i="3"/>
  <c r="AE1378" i="3"/>
  <c r="AF1378" i="3"/>
  <c r="AG1378" i="3"/>
  <c r="AH1378" i="3"/>
  <c r="AI1378" i="3"/>
  <c r="AJ1378" i="3"/>
  <c r="AQ1378" i="3"/>
  <c r="AR1378" i="3"/>
  <c r="AS1378" i="3"/>
  <c r="L1379" i="3"/>
  <c r="M1379" i="3"/>
  <c r="N1379" i="3"/>
  <c r="O1379" i="3"/>
  <c r="P1379" i="3"/>
  <c r="Q1379" i="3"/>
  <c r="R1379" i="3"/>
  <c r="S1379" i="3"/>
  <c r="T1379" i="3"/>
  <c r="U1379" i="3"/>
  <c r="V1379" i="3"/>
  <c r="W1379" i="3"/>
  <c r="X1379" i="3"/>
  <c r="Y1379" i="3"/>
  <c r="Z1379" i="3"/>
  <c r="AA1379" i="3"/>
  <c r="AB1379" i="3"/>
  <c r="AC1379" i="3"/>
  <c r="AD1379" i="3"/>
  <c r="AE1379" i="3"/>
  <c r="AF1379" i="3"/>
  <c r="AG1379" i="3"/>
  <c r="AH1379" i="3"/>
  <c r="AI1379" i="3"/>
  <c r="AJ1379" i="3"/>
  <c r="AQ1379" i="3"/>
  <c r="AR1379" i="3"/>
  <c r="AS1379" i="3"/>
  <c r="L1380" i="3"/>
  <c r="M1380" i="3"/>
  <c r="N1380" i="3"/>
  <c r="O1380" i="3"/>
  <c r="P1380" i="3"/>
  <c r="Q1380" i="3"/>
  <c r="R1380" i="3"/>
  <c r="S1380" i="3"/>
  <c r="T1380" i="3"/>
  <c r="U1380" i="3"/>
  <c r="V1380" i="3"/>
  <c r="W1380" i="3"/>
  <c r="X1380" i="3"/>
  <c r="Y1380" i="3"/>
  <c r="Z1380" i="3"/>
  <c r="AA1380" i="3"/>
  <c r="AB1380" i="3"/>
  <c r="AC1380" i="3"/>
  <c r="AD1380" i="3"/>
  <c r="AE1380" i="3"/>
  <c r="AF1380" i="3"/>
  <c r="AG1380" i="3"/>
  <c r="AH1380" i="3"/>
  <c r="AI1380" i="3"/>
  <c r="AJ1380" i="3"/>
  <c r="AQ1380" i="3"/>
  <c r="AR1380" i="3"/>
  <c r="AS1380" i="3"/>
  <c r="L1381" i="3"/>
  <c r="M1381" i="3"/>
  <c r="N1381" i="3"/>
  <c r="O1381" i="3"/>
  <c r="P1381" i="3"/>
  <c r="Q1381" i="3"/>
  <c r="R1381" i="3"/>
  <c r="S1381" i="3"/>
  <c r="T1381" i="3"/>
  <c r="U1381" i="3"/>
  <c r="V1381" i="3"/>
  <c r="W1381" i="3"/>
  <c r="X1381" i="3"/>
  <c r="Y1381" i="3"/>
  <c r="Z1381" i="3"/>
  <c r="AA1381" i="3"/>
  <c r="AB1381" i="3"/>
  <c r="AC1381" i="3"/>
  <c r="AD1381" i="3"/>
  <c r="AE1381" i="3"/>
  <c r="AF1381" i="3"/>
  <c r="AG1381" i="3"/>
  <c r="AH1381" i="3"/>
  <c r="AI1381" i="3"/>
  <c r="AJ1381" i="3"/>
  <c r="AQ1381" i="3"/>
  <c r="AR1381" i="3"/>
  <c r="AS1381" i="3"/>
  <c r="L1382" i="3"/>
  <c r="M1382" i="3"/>
  <c r="N1382" i="3"/>
  <c r="O1382" i="3"/>
  <c r="P1382" i="3"/>
  <c r="Q1382" i="3"/>
  <c r="R1382" i="3"/>
  <c r="S1382" i="3"/>
  <c r="T1382" i="3"/>
  <c r="U1382" i="3"/>
  <c r="V1382" i="3"/>
  <c r="W1382" i="3"/>
  <c r="X1382" i="3"/>
  <c r="Y1382" i="3"/>
  <c r="Z1382" i="3"/>
  <c r="AA1382" i="3"/>
  <c r="AB1382" i="3"/>
  <c r="AC1382" i="3"/>
  <c r="AD1382" i="3"/>
  <c r="AE1382" i="3"/>
  <c r="AF1382" i="3"/>
  <c r="AG1382" i="3"/>
  <c r="AH1382" i="3"/>
  <c r="AI1382" i="3"/>
  <c r="AJ1382" i="3"/>
  <c r="AQ1382" i="3"/>
  <c r="AR1382" i="3"/>
  <c r="AS1382" i="3"/>
  <c r="L1383" i="3"/>
  <c r="M1383" i="3"/>
  <c r="N1383" i="3"/>
  <c r="O1383" i="3"/>
  <c r="P1383" i="3"/>
  <c r="Q1383" i="3"/>
  <c r="R1383" i="3"/>
  <c r="S1383" i="3"/>
  <c r="T1383" i="3"/>
  <c r="U1383" i="3"/>
  <c r="V1383" i="3"/>
  <c r="W1383" i="3"/>
  <c r="X1383" i="3"/>
  <c r="Y1383" i="3"/>
  <c r="Z1383" i="3"/>
  <c r="AA1383" i="3"/>
  <c r="AB1383" i="3"/>
  <c r="AC1383" i="3"/>
  <c r="AD1383" i="3"/>
  <c r="AE1383" i="3"/>
  <c r="AF1383" i="3"/>
  <c r="AG1383" i="3"/>
  <c r="AH1383" i="3"/>
  <c r="AI1383" i="3"/>
  <c r="AJ1383" i="3"/>
  <c r="AQ1383" i="3"/>
  <c r="AR1383" i="3"/>
  <c r="AS1383" i="3"/>
  <c r="L1384" i="3"/>
  <c r="M1384" i="3"/>
  <c r="N1384" i="3"/>
  <c r="O1384" i="3"/>
  <c r="P1384" i="3"/>
  <c r="Q1384" i="3"/>
  <c r="R1384" i="3"/>
  <c r="S1384" i="3"/>
  <c r="T1384" i="3"/>
  <c r="U1384" i="3"/>
  <c r="V1384" i="3"/>
  <c r="W1384" i="3"/>
  <c r="X1384" i="3"/>
  <c r="Y1384" i="3"/>
  <c r="Z1384" i="3"/>
  <c r="AA1384" i="3"/>
  <c r="AB1384" i="3"/>
  <c r="AC1384" i="3"/>
  <c r="AD1384" i="3"/>
  <c r="AE1384" i="3"/>
  <c r="AF1384" i="3"/>
  <c r="AG1384" i="3"/>
  <c r="AH1384" i="3"/>
  <c r="AI1384" i="3"/>
  <c r="AJ1384" i="3"/>
  <c r="AQ1384" i="3"/>
  <c r="AR1384" i="3"/>
  <c r="AS1384" i="3"/>
  <c r="L1385" i="3"/>
  <c r="M1385" i="3"/>
  <c r="N1385" i="3"/>
  <c r="O1385" i="3"/>
  <c r="P1385" i="3"/>
  <c r="Q1385" i="3"/>
  <c r="R1385" i="3"/>
  <c r="S1385" i="3"/>
  <c r="T1385" i="3"/>
  <c r="U1385" i="3"/>
  <c r="V1385" i="3"/>
  <c r="W1385" i="3"/>
  <c r="X1385" i="3"/>
  <c r="Y1385" i="3"/>
  <c r="Z1385" i="3"/>
  <c r="AA1385" i="3"/>
  <c r="AB1385" i="3"/>
  <c r="AC1385" i="3"/>
  <c r="AD1385" i="3"/>
  <c r="AE1385" i="3"/>
  <c r="AF1385" i="3"/>
  <c r="AG1385" i="3"/>
  <c r="AH1385" i="3"/>
  <c r="AI1385" i="3"/>
  <c r="AJ1385" i="3"/>
  <c r="AQ1385" i="3"/>
  <c r="AR1385" i="3"/>
  <c r="AS1385" i="3"/>
  <c r="L1386" i="3"/>
  <c r="M1386" i="3"/>
  <c r="N1386" i="3"/>
  <c r="O1386" i="3"/>
  <c r="P1386" i="3"/>
  <c r="Q1386" i="3"/>
  <c r="R1386" i="3"/>
  <c r="S1386" i="3"/>
  <c r="T1386" i="3"/>
  <c r="U1386" i="3"/>
  <c r="V1386" i="3"/>
  <c r="W1386" i="3"/>
  <c r="X1386" i="3"/>
  <c r="Y1386" i="3"/>
  <c r="Z1386" i="3"/>
  <c r="AA1386" i="3"/>
  <c r="AB1386" i="3"/>
  <c r="AC1386" i="3"/>
  <c r="AD1386" i="3"/>
  <c r="AE1386" i="3"/>
  <c r="AF1386" i="3"/>
  <c r="AG1386" i="3"/>
  <c r="AH1386" i="3"/>
  <c r="AI1386" i="3"/>
  <c r="AJ1386" i="3"/>
  <c r="AQ1386" i="3"/>
  <c r="AR1386" i="3"/>
  <c r="AS1386" i="3"/>
  <c r="L1387" i="3"/>
  <c r="M1387" i="3"/>
  <c r="N1387" i="3"/>
  <c r="O1387" i="3"/>
  <c r="P1387" i="3"/>
  <c r="Q1387" i="3"/>
  <c r="R1387" i="3"/>
  <c r="S1387" i="3"/>
  <c r="T1387" i="3"/>
  <c r="U1387" i="3"/>
  <c r="V1387" i="3"/>
  <c r="W1387" i="3"/>
  <c r="X1387" i="3"/>
  <c r="Y1387" i="3"/>
  <c r="Z1387" i="3"/>
  <c r="AA1387" i="3"/>
  <c r="AB1387" i="3"/>
  <c r="AC1387" i="3"/>
  <c r="AD1387" i="3"/>
  <c r="AE1387" i="3"/>
  <c r="AF1387" i="3"/>
  <c r="AG1387" i="3"/>
  <c r="AH1387" i="3"/>
  <c r="AI1387" i="3"/>
  <c r="AJ1387" i="3"/>
  <c r="AQ1387" i="3"/>
  <c r="AR1387" i="3"/>
  <c r="AS1387" i="3"/>
  <c r="L1388" i="3"/>
  <c r="M1388" i="3"/>
  <c r="N1388" i="3"/>
  <c r="O1388" i="3"/>
  <c r="P1388" i="3"/>
  <c r="Q1388" i="3"/>
  <c r="R1388" i="3"/>
  <c r="S1388" i="3"/>
  <c r="T1388" i="3"/>
  <c r="U1388" i="3"/>
  <c r="V1388" i="3"/>
  <c r="W1388" i="3"/>
  <c r="X1388" i="3"/>
  <c r="Y1388" i="3"/>
  <c r="Z1388" i="3"/>
  <c r="AA1388" i="3"/>
  <c r="AB1388" i="3"/>
  <c r="AC1388" i="3"/>
  <c r="AD1388" i="3"/>
  <c r="AE1388" i="3"/>
  <c r="AF1388" i="3"/>
  <c r="AG1388" i="3"/>
  <c r="AH1388" i="3"/>
  <c r="AI1388" i="3"/>
  <c r="AJ1388" i="3"/>
  <c r="AQ1388" i="3"/>
  <c r="AR1388" i="3"/>
  <c r="AS1388" i="3"/>
  <c r="L1389" i="3"/>
  <c r="M1389" i="3"/>
  <c r="N1389" i="3"/>
  <c r="O1389" i="3"/>
  <c r="P1389" i="3"/>
  <c r="Q1389" i="3"/>
  <c r="R1389" i="3"/>
  <c r="S1389" i="3"/>
  <c r="T1389" i="3"/>
  <c r="U1389" i="3"/>
  <c r="V1389" i="3"/>
  <c r="W1389" i="3"/>
  <c r="X1389" i="3"/>
  <c r="Y1389" i="3"/>
  <c r="Z1389" i="3"/>
  <c r="AA1389" i="3"/>
  <c r="AB1389" i="3"/>
  <c r="AC1389" i="3"/>
  <c r="AD1389" i="3"/>
  <c r="AE1389" i="3"/>
  <c r="AF1389" i="3"/>
  <c r="AG1389" i="3"/>
  <c r="AH1389" i="3"/>
  <c r="AI1389" i="3"/>
  <c r="AJ1389" i="3"/>
  <c r="AQ1389" i="3"/>
  <c r="AR1389" i="3"/>
  <c r="AS1389" i="3"/>
  <c r="L1390" i="3"/>
  <c r="M1390" i="3"/>
  <c r="N1390" i="3"/>
  <c r="O1390" i="3"/>
  <c r="P1390" i="3"/>
  <c r="Q1390" i="3"/>
  <c r="R1390" i="3"/>
  <c r="S1390" i="3"/>
  <c r="T1390" i="3"/>
  <c r="U1390" i="3"/>
  <c r="V1390" i="3"/>
  <c r="W1390" i="3"/>
  <c r="X1390" i="3"/>
  <c r="Y1390" i="3"/>
  <c r="Z1390" i="3"/>
  <c r="AA1390" i="3"/>
  <c r="AB1390" i="3"/>
  <c r="AC1390" i="3"/>
  <c r="AD1390" i="3"/>
  <c r="AE1390" i="3"/>
  <c r="AF1390" i="3"/>
  <c r="AG1390" i="3"/>
  <c r="AH1390" i="3"/>
  <c r="AI1390" i="3"/>
  <c r="AJ1390" i="3"/>
  <c r="AQ1390" i="3"/>
  <c r="AR1390" i="3"/>
  <c r="AS1390" i="3"/>
  <c r="L1391" i="3"/>
  <c r="M1391" i="3"/>
  <c r="N1391" i="3"/>
  <c r="O1391" i="3"/>
  <c r="P1391" i="3"/>
  <c r="Q1391" i="3"/>
  <c r="R1391" i="3"/>
  <c r="S1391" i="3"/>
  <c r="T1391" i="3"/>
  <c r="U1391" i="3"/>
  <c r="V1391" i="3"/>
  <c r="W1391" i="3"/>
  <c r="X1391" i="3"/>
  <c r="Y1391" i="3"/>
  <c r="Z1391" i="3"/>
  <c r="AA1391" i="3"/>
  <c r="AB1391" i="3"/>
  <c r="AC1391" i="3"/>
  <c r="AD1391" i="3"/>
  <c r="AE1391" i="3"/>
  <c r="AF1391" i="3"/>
  <c r="AG1391" i="3"/>
  <c r="AH1391" i="3"/>
  <c r="AI1391" i="3"/>
  <c r="AJ1391" i="3"/>
  <c r="AQ1391" i="3"/>
  <c r="AR1391" i="3"/>
  <c r="AS1391" i="3"/>
  <c r="L1392" i="3"/>
  <c r="M1392" i="3"/>
  <c r="N1392" i="3"/>
  <c r="O1392" i="3"/>
  <c r="P1392" i="3"/>
  <c r="Q1392" i="3"/>
  <c r="R1392" i="3"/>
  <c r="S1392" i="3"/>
  <c r="T1392" i="3"/>
  <c r="U1392" i="3"/>
  <c r="V1392" i="3"/>
  <c r="W1392" i="3"/>
  <c r="X1392" i="3"/>
  <c r="Y1392" i="3"/>
  <c r="Z1392" i="3"/>
  <c r="AA1392" i="3"/>
  <c r="AB1392" i="3"/>
  <c r="AC1392" i="3"/>
  <c r="AD1392" i="3"/>
  <c r="AE1392" i="3"/>
  <c r="AF1392" i="3"/>
  <c r="AG1392" i="3"/>
  <c r="AH1392" i="3"/>
  <c r="AI1392" i="3"/>
  <c r="AJ1392" i="3"/>
  <c r="AQ1392" i="3"/>
  <c r="AR1392" i="3"/>
  <c r="AS1392" i="3"/>
  <c r="L1393" i="3"/>
  <c r="M1393" i="3"/>
  <c r="N1393" i="3"/>
  <c r="O1393" i="3"/>
  <c r="P1393" i="3"/>
  <c r="Q1393" i="3"/>
  <c r="R1393" i="3"/>
  <c r="S1393" i="3"/>
  <c r="T1393" i="3"/>
  <c r="U1393" i="3"/>
  <c r="V1393" i="3"/>
  <c r="W1393" i="3"/>
  <c r="X1393" i="3"/>
  <c r="Y1393" i="3"/>
  <c r="Z1393" i="3"/>
  <c r="AA1393" i="3"/>
  <c r="AB1393" i="3"/>
  <c r="AC1393" i="3"/>
  <c r="AD1393" i="3"/>
  <c r="AE1393" i="3"/>
  <c r="AF1393" i="3"/>
  <c r="AG1393" i="3"/>
  <c r="AH1393" i="3"/>
  <c r="AI1393" i="3"/>
  <c r="AJ1393" i="3"/>
  <c r="AQ1393" i="3"/>
  <c r="AR1393" i="3"/>
  <c r="AS1393" i="3"/>
  <c r="L1394" i="3"/>
  <c r="M1394" i="3"/>
  <c r="N1394" i="3"/>
  <c r="O1394" i="3"/>
  <c r="P1394" i="3"/>
  <c r="Q1394" i="3"/>
  <c r="R1394" i="3"/>
  <c r="S1394" i="3"/>
  <c r="T1394" i="3"/>
  <c r="U1394" i="3"/>
  <c r="V1394" i="3"/>
  <c r="W1394" i="3"/>
  <c r="X1394" i="3"/>
  <c r="Y1394" i="3"/>
  <c r="Z1394" i="3"/>
  <c r="AA1394" i="3"/>
  <c r="AB1394" i="3"/>
  <c r="AC1394" i="3"/>
  <c r="AD1394" i="3"/>
  <c r="AE1394" i="3"/>
  <c r="AF1394" i="3"/>
  <c r="AG1394" i="3"/>
  <c r="AH1394" i="3"/>
  <c r="AI1394" i="3"/>
  <c r="AJ1394" i="3"/>
  <c r="AQ1394" i="3"/>
  <c r="AR1394" i="3"/>
  <c r="AS1394" i="3"/>
  <c r="L1395" i="3"/>
  <c r="M1395" i="3"/>
  <c r="N1395" i="3"/>
  <c r="O1395" i="3"/>
  <c r="P1395" i="3"/>
  <c r="Q1395" i="3"/>
  <c r="R1395" i="3"/>
  <c r="S1395" i="3"/>
  <c r="T1395" i="3"/>
  <c r="U1395" i="3"/>
  <c r="V1395" i="3"/>
  <c r="W1395" i="3"/>
  <c r="X1395" i="3"/>
  <c r="Y1395" i="3"/>
  <c r="Z1395" i="3"/>
  <c r="AA1395" i="3"/>
  <c r="AB1395" i="3"/>
  <c r="AC1395" i="3"/>
  <c r="AD1395" i="3"/>
  <c r="AE1395" i="3"/>
  <c r="AF1395" i="3"/>
  <c r="AG1395" i="3"/>
  <c r="AH1395" i="3"/>
  <c r="AI1395" i="3"/>
  <c r="AJ1395" i="3"/>
  <c r="AQ1395" i="3"/>
  <c r="AR1395" i="3"/>
  <c r="AS1395" i="3"/>
  <c r="L1396" i="3"/>
  <c r="M1396" i="3"/>
  <c r="N1396" i="3"/>
  <c r="O1396" i="3"/>
  <c r="P1396" i="3"/>
  <c r="Q1396" i="3"/>
  <c r="R1396" i="3"/>
  <c r="S1396" i="3"/>
  <c r="T1396" i="3"/>
  <c r="U1396" i="3"/>
  <c r="V1396" i="3"/>
  <c r="W1396" i="3"/>
  <c r="X1396" i="3"/>
  <c r="Y1396" i="3"/>
  <c r="Z1396" i="3"/>
  <c r="AA1396" i="3"/>
  <c r="AB1396" i="3"/>
  <c r="AC1396" i="3"/>
  <c r="AD1396" i="3"/>
  <c r="AE1396" i="3"/>
  <c r="AH1396" i="3"/>
  <c r="AI1396" i="3"/>
  <c r="AJ1396" i="3"/>
  <c r="AQ1396" i="3"/>
  <c r="AR1396" i="3"/>
  <c r="AS1396" i="3"/>
</calcChain>
</file>

<file path=xl/sharedStrings.xml><?xml version="1.0" encoding="utf-8"?>
<sst xmlns="http://schemas.openxmlformats.org/spreadsheetml/2006/main" count="2375" uniqueCount="177">
  <si>
    <t>1D Steady Open Channel Network Solver</t>
  </si>
  <si>
    <t>Two-pass steady 1D workbook: subcritical backwater, supercritical forewater, mixed-flow specific-force selection, and spill routing to drain.</t>
  </si>
  <si>
    <t>Parameter</t>
  </si>
  <si>
    <t>Unit</t>
  </si>
  <si>
    <t>Value</t>
  </si>
  <si>
    <t>Fundamental Inputs</t>
  </si>
  <si>
    <t>Boundary</t>
  </si>
  <si>
    <t>Segment</t>
  </si>
  <si>
    <t>End</t>
  </si>
  <si>
    <t>Type</t>
  </si>
  <si>
    <t>Resolved Stage</t>
  </si>
  <si>
    <t>Remarks</t>
  </si>
  <si>
    <t>Total inflow Q</t>
  </si>
  <si>
    <t>m3/s</t>
  </si>
  <si>
    <t>Acceleration g</t>
  </si>
  <si>
    <t>m/s2</t>
  </si>
  <si>
    <t>Inlet-UsProject</t>
  </si>
  <si>
    <t>UsProject</t>
  </si>
  <si>
    <t>start</t>
  </si>
  <si>
    <t>Known WSE</t>
  </si>
  <si>
    <t>Master inlet boundary</t>
  </si>
  <si>
    <t>Manning n</t>
  </si>
  <si>
    <t>-</t>
  </si>
  <si>
    <t>Density rho</t>
  </si>
  <si>
    <t>kg/m3</t>
  </si>
  <si>
    <t>Outlet-UsExit</t>
  </si>
  <si>
    <t>UsExit</t>
  </si>
  <si>
    <t>end</t>
  </si>
  <si>
    <t>Dead End</t>
  </si>
  <si>
    <t>Dead End outlet; dummy reach resolves downstream stage only to maintain the solved upstream junction energy.</t>
  </si>
  <si>
    <t>Default bank slope</t>
  </si>
  <si>
    <t>H:V</t>
  </si>
  <si>
    <t>Allowed BC types</t>
  </si>
  <si>
    <t>Known WSE / Known Depth / Normal Depth / Critical Depth / Dead End / Spill End / Spill Zero</t>
  </si>
  <si>
    <t>Outlet-forebay</t>
  </si>
  <si>
    <t>forebay</t>
  </si>
  <si>
    <t>Spill End</t>
  </si>
  <si>
    <t>Spill End outlet; lateral spill is capacity-limited and the downstream stage rises when spill capacity is short.</t>
  </si>
  <si>
    <t>Expansion coeff Ke</t>
  </si>
  <si>
    <t>Outlet-sidechannel</t>
  </si>
  <si>
    <t>sidechannel</t>
  </si>
  <si>
    <t>Contraction coeff Kc</t>
  </si>
  <si>
    <t>Inlet-drain</t>
  </si>
  <si>
    <t>drain</t>
  </si>
  <si>
    <t>Spill Zero</t>
  </si>
  <si>
    <t>Bend coeff Kb</t>
  </si>
  <si>
    <t>Outlet-drain</t>
  </si>
  <si>
    <t>Master outlet boundary</t>
  </si>
  <si>
    <t>Junction coeff base</t>
  </si>
  <si>
    <t>Final alpha J1</t>
  </si>
  <si>
    <t>Spill coeff Cw</t>
  </si>
  <si>
    <t>Final alpha J2</t>
  </si>
  <si>
    <t>Stage relaxation</t>
  </si>
  <si>
    <t>Final J1 WSE</t>
  </si>
  <si>
    <t>m</t>
  </si>
  <si>
    <t>Split relaxation</t>
  </si>
  <si>
    <t>Final J2 WSE</t>
  </si>
  <si>
    <t>Junction energy weight</t>
  </si>
  <si>
    <t>Total spill to drain</t>
  </si>
  <si>
    <t>Minimum depth</t>
  </si>
  <si>
    <t>J1 junction error</t>
  </si>
  <si>
    <t>Boundary slope</t>
  </si>
  <si>
    <t>J2 junction error</t>
  </si>
  <si>
    <t>Profile relaxation</t>
  </si>
  <si>
    <t>J1 target WSE</t>
  </si>
  <si>
    <t>Profile tolerance</t>
  </si>
  <si>
    <t>J2 target WSE</t>
  </si>
  <si>
    <t>Reset (0: Hold, 1: Eval)</t>
  </si>
  <si>
    <t>UsProject done</t>
  </si>
  <si>
    <t>J1 initial WSE</t>
  </si>
  <si>
    <t>waterway done</t>
  </si>
  <si>
    <t>J2 initial WSE</t>
  </si>
  <si>
    <t>UsExit done</t>
  </si>
  <si>
    <t>alpha J1 initial</t>
  </si>
  <si>
    <t>forebay done</t>
  </si>
  <si>
    <t>alpha J2 initial</t>
  </si>
  <si>
    <t>sidechannel done</t>
  </si>
  <si>
    <t>Spill relaxation</t>
  </si>
  <si>
    <t>J1 ready</t>
  </si>
  <si>
    <t>Junction Internal Boundary Conditions</t>
  </si>
  <si>
    <t>J2 ready</t>
  </si>
  <si>
    <t>Junction WSE cells iterate directly from the reach passes: forward-pass junction stage from the upstream reach and backward-pass junction stages from the connected downstream reaches are compared each recalculation, the junction error is relaxed in small increments, and the updated node stage is fed back into the reach passes.</t>
  </si>
  <si>
    <t>From</t>
  </si>
  <si>
    <t>To</t>
  </si>
  <si>
    <t>Pts</t>
  </si>
  <si>
    <t>Length</t>
  </si>
  <si>
    <t>b_start</t>
  </si>
  <si>
    <t>b_end</t>
  </si>
  <si>
    <t>z_start</t>
  </si>
  <si>
    <t>z_end</t>
  </si>
  <si>
    <t>bed_start</t>
  </si>
  <si>
    <t>bed_end</t>
  </si>
  <si>
    <t>WS_start</t>
  </si>
  <si>
    <t>WS_end</t>
  </si>
  <si>
    <t>Q_in</t>
  </si>
  <si>
    <t>Q_spill</t>
  </si>
  <si>
    <t>Q_out</t>
  </si>
  <si>
    <t>y_avg</t>
  </si>
  <si>
    <t>Sf_avg</t>
  </si>
  <si>
    <t>hf</t>
  </si>
  <si>
    <t>h_junc</t>
  </si>
  <si>
    <t>h_total</t>
  </si>
  <si>
    <t>Profile</t>
  </si>
  <si>
    <t>Start ang</t>
  </si>
  <si>
    <t>End ang</t>
  </si>
  <si>
    <t>Inlet</t>
  </si>
  <si>
    <t>Junction1</t>
  </si>
  <si>
    <t>Mixed</t>
  </si>
  <si>
    <t>waterway</t>
  </si>
  <si>
    <t>Junction2</t>
  </si>
  <si>
    <t>Outlet</t>
  </si>
  <si>
    <t>0</t>
  </si>
  <si>
    <t>Reset</t>
  </si>
  <si>
    <t>Channel</t>
  </si>
  <si>
    <t>US Condition</t>
  </si>
  <si>
    <t>US Discharge</t>
  </si>
  <si>
    <t>US Boundary Condition</t>
  </si>
  <si>
    <t>DS Condition</t>
  </si>
  <si>
    <t>DS Discharge</t>
  </si>
  <si>
    <t>DS Boundary Condition</t>
  </si>
  <si>
    <t>Junction</t>
  </si>
  <si>
    <t>Water Surface Elevation (WSE)</t>
  </si>
  <si>
    <t>Initial</t>
  </si>
  <si>
    <t>Forward Pass</t>
  </si>
  <si>
    <t>Backward Pass</t>
  </si>
  <si>
    <t>Final</t>
  </si>
  <si>
    <t>Upstream</t>
  </si>
  <si>
    <t>Downstream</t>
  </si>
  <si>
    <t>SN</t>
  </si>
  <si>
    <t>Dist</t>
  </si>
  <si>
    <t>Easting</t>
  </si>
  <si>
    <t>Northing</t>
  </si>
  <si>
    <t>Bed Z</t>
  </si>
  <si>
    <t>Width</t>
  </si>
  <si>
    <t>Side z</t>
  </si>
  <si>
    <t>Def Ang</t>
  </si>
  <si>
    <t>dx</t>
  </si>
  <si>
    <t>Q_used</t>
  </si>
  <si>
    <t>y_super</t>
  </si>
  <si>
    <t>A_super</t>
  </si>
  <si>
    <t>R_super</t>
  </si>
  <si>
    <t>v_super</t>
  </si>
  <si>
    <t>WS_super</t>
  </si>
  <si>
    <t>EG_super</t>
  </si>
  <si>
    <t>Sf_super</t>
  </si>
  <si>
    <t>Fr_super</t>
  </si>
  <si>
    <t>M_super</t>
  </si>
  <si>
    <t>Err_super</t>
  </si>
  <si>
    <t>Done_super</t>
  </si>
  <si>
    <t>y_sub</t>
  </si>
  <si>
    <t>A_sub</t>
  </si>
  <si>
    <t>R_sub</t>
  </si>
  <si>
    <t>v_sub</t>
  </si>
  <si>
    <t>WS_sub</t>
  </si>
  <si>
    <t>EG_sub</t>
  </si>
  <si>
    <t>Sf_sub</t>
  </si>
  <si>
    <t>Fr_sub</t>
  </si>
  <si>
    <t>M_sub</t>
  </si>
  <si>
    <t>Err_sub</t>
  </si>
  <si>
    <t>Done_sub</t>
  </si>
  <si>
    <t>y_final</t>
  </si>
  <si>
    <t>WS_final</t>
  </si>
  <si>
    <t>EG_final</t>
  </si>
  <si>
    <t>Crest_L</t>
  </si>
  <si>
    <t>Crest_R</t>
  </si>
  <si>
    <t>Spill_L</t>
  </si>
  <si>
    <t>Spill_R</t>
  </si>
  <si>
    <t>Spill_Q</t>
  </si>
  <si>
    <t>Cum_spill</t>
  </si>
  <si>
    <t>Fr_final</t>
  </si>
  <si>
    <t>Regime</t>
  </si>
  <si>
    <t>Sf_final</t>
  </si>
  <si>
    <t>deg</t>
  </si>
  <si>
    <t>m2</t>
  </si>
  <si>
    <t>m/s</t>
  </si>
  <si>
    <t>m3</t>
  </si>
  <si>
    <t>Normal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</si>
</sst>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name val="Calibri"/>
    </font>
    <font>
      <b/>
      <sz val="11"/>
      <name val="Calibri"/>
    </font>
    <font>
      <b/>
      <sz val="11"/>
      <name val="Calibri"/>
    </font>
  </fonts>
  <fills count="6">
    <fill>
      <patternFill patternType="none"/>
    </fill>
    <fill>
      <patternFill patternType="gray125"/>
    </fill>
    <fill>
      <patternFill patternType="solid">
        <fgColor rgb="FFD9E8F7"/>
      </patternFill>
    </fill>
    <fill>
      <patternFill patternType="solid">
        <fgColor rgb="FFF5F5F5"/>
      </patternFill>
    </fill>
    <fill>
      <patternFill patternType="solid">
        <fgColor rgb="FFF2FAEB"/>
      </patternFill>
    </fill>
    <fill>
      <patternFill patternType="solid">
        <fgColor rgb="FFF5F0E0"/>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0" fontId="0" fillId="3" borderId="0" xfId="0" applyFill="1"/>
    <xf numFmtId="0" fontId="2" fillId="4" borderId="0" xfId="0" applyFont="1" applyFill="1"/>
    <xf numFmtId="0" fontId="2" fillId="4" borderId="0" xfId="0" applyFont="1" applyFill="1" applyAlignment="1">
      <alignment vertical="top" wrapText="1"/>
    </xf>
    <xf numFmtId="0" fontId="0" fillId="0" borderId="0" xfId="0" applyAlignment="1">
      <alignment vertical="top" wrapText="1"/>
    </xf>
    <xf numFmtId="0" fontId="2" fillId="5" borderId="0" xfId="0" applyFont="1" applyFill="1"/>
    <xf numFmtId="0" fontId="3" fillId="2" borderId="0" xfId="0" applyFont="1" applyFill="1" applyAlignment="1">
      <alignment vertical="center" wrapText="1"/>
    </xf>
    <xf numFmtId="0" fontId="3"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6"/>
  <sheetViews>
    <sheetView topLeftCell="A9" workbookViewId="0">
      <selection activeCell="D21" sqref="D21"/>
    </sheetView>
  </sheetViews>
  <sheetFormatPr defaultRowHeight="14.5" x14ac:dyDescent="0.35"/>
  <cols>
    <col min="1" max="4" width="14" customWidth="1"/>
    <col min="5" max="10" width="12" customWidth="1"/>
    <col min="11" max="17" width="18" customWidth="1"/>
    <col min="18" max="45" width="13" customWidth="1"/>
  </cols>
  <sheetData>
    <row r="1" spans="1:17" ht="18.5" x14ac:dyDescent="0.45">
      <c r="A1" s="1" t="s">
        <v>0</v>
      </c>
      <c r="B1" s="1"/>
      <c r="C1" s="1"/>
      <c r="D1" s="1"/>
      <c r="E1" s="1"/>
      <c r="F1" s="1"/>
      <c r="G1" s="1"/>
      <c r="H1" s="1"/>
      <c r="I1" s="1"/>
    </row>
    <row r="3" spans="1:17" x14ac:dyDescent="0.35">
      <c r="A3" t="s">
        <v>1</v>
      </c>
    </row>
    <row r="4" spans="1:17" x14ac:dyDescent="0.35">
      <c r="B4" s="2" t="s">
        <v>2</v>
      </c>
      <c r="C4" s="2" t="s">
        <v>3</v>
      </c>
      <c r="D4" s="2" t="s">
        <v>4</v>
      </c>
      <c r="H4" t="s">
        <v>5</v>
      </c>
      <c r="K4" s="3" t="s">
        <v>6</v>
      </c>
      <c r="L4" s="3" t="s">
        <v>7</v>
      </c>
      <c r="M4" s="3" t="s">
        <v>8</v>
      </c>
      <c r="N4" s="3" t="s">
        <v>9</v>
      </c>
      <c r="O4" s="3" t="s">
        <v>4</v>
      </c>
      <c r="P4" s="3" t="s">
        <v>10</v>
      </c>
      <c r="Q4" s="3" t="s">
        <v>11</v>
      </c>
    </row>
    <row r="5" spans="1:17" x14ac:dyDescent="0.35">
      <c r="B5" s="2" t="s">
        <v>12</v>
      </c>
      <c r="C5" s="2" t="s">
        <v>13</v>
      </c>
      <c r="D5" s="2">
        <v>51</v>
      </c>
      <c r="G5" t="s">
        <v>14</v>
      </c>
      <c r="H5" t="s">
        <v>15</v>
      </c>
      <c r="I5">
        <v>9.81</v>
      </c>
      <c r="K5" s="3" t="s">
        <v>16</v>
      </c>
      <c r="L5" s="3" t="s">
        <v>17</v>
      </c>
      <c r="M5" s="3" t="s">
        <v>18</v>
      </c>
      <c r="N5" s="3" t="s">
        <v>19</v>
      </c>
      <c r="O5" s="3">
        <v>637</v>
      </c>
      <c r="P5" s="4">
        <f>IF(OR(N5="Known WSE",
        N5="Known WS"),
    O5,
    IF(N5="Known Depth",
        (J31)+(O5),
        IF(N5="Normal Depth",
            (J31)+(MAX($D$16,
                    POWER((ABS(N31)*$D$6)/(MAX(F31,
                                0.1)*SQRT(MAX(ABS((K31-J31)/MAX(E31,
                                            0.000001)),
                                    $D$17))),
                        3/5))),
            IF(N5="Critical Depth",
                (J31)+(MAX($D$16,
                        POWER((ABS(N31)^2)/($I$5*MAX(F31,
                                    0.1)^2),
                            1/3))),
                IF(OR(N5="Dead End",
                        N5="None",
                        N5="Spill End"),
                    IF(O5="",
                        (J31)+$D$16,
                        O5),
                    IF(N5="Spill Zero",
                        (J31)+$D$16,
                        (J31)+(MAX($D$16,
                                POWER((ABS(N31)*$D$6)/(MAX(F31,
                                            0.1)*SQRT(MAX(ABS((K31-J31)/MAX(E31,
                                                        0.000001)),
                                                $D$17))),
                                    3/5)))))))))</f>
        <v>637</v>
      </c>
      <c r="Q5" s="3" t="s">
        <v>20</v>
      </c>
    </row>
    <row r="6" spans="1:17" x14ac:dyDescent="0.35">
      <c r="B6" s="2" t="s">
        <v>21</v>
      </c>
      <c r="C6" s="2" t="s">
        <v>22</v>
      </c>
      <c r="D6" s="2">
        <v>1.4999999999999999E-2</v>
      </c>
      <c r="G6" t="s">
        <v>23</v>
      </c>
      <c r="H6" t="s">
        <v>24</v>
      </c>
      <c r="I6">
        <v>998.2</v>
      </c>
      <c r="K6" s="3" t="s">
        <v>25</v>
      </c>
      <c r="L6" s="3" t="s">
        <v>26</v>
      </c>
      <c r="M6" s="3" t="s">
        <v>27</v>
      </c>
      <c r="N6" s="3" t="s">
        <v>28</v>
      </c>
      <c r="O6" s="3">
        <v>637</v>
      </c>
      <c r="P6" s="4">
        <f ca="1">IF($D$20=0,
    IFERROR(P6,
        IF(O6="",
            $I$13,
            O6)),
    IF($I$25=0,
        IFERROR(P6,
            IF(O6="",
                $I$13,
                O6)),
        IF(ABS((($I$13)-IFERROR(UsExit!AA10,
                        $I$13)))&lt;$D$19,
            IFERROR(P6,
                IF(O6="",
                    $I$13,
                    O6)),
            MAX((K33)+$D$16,
                IFERROR(P6,
                    IF(O6="",
                        $I$13,
                        O6))+($D$13*((($I$13)-IFERROR(UsExit!AA10,
                                $I$13))))))))</f>
        <v>648.78436402620594</v>
      </c>
      <c r="Q6" s="3" t="s">
        <v>29</v>
      </c>
    </row>
    <row r="7" spans="1:17" x14ac:dyDescent="0.35">
      <c r="B7" s="2" t="s">
        <v>30</v>
      </c>
      <c r="C7" s="2" t="s">
        <v>31</v>
      </c>
      <c r="D7" s="2">
        <v>0</v>
      </c>
      <c r="G7" t="s">
        <v>32</v>
      </c>
      <c r="H7" t="s">
        <v>22</v>
      </c>
      <c r="I7" t="s">
        <v>33</v>
      </c>
      <c r="K7" s="3" t="s">
        <v>34</v>
      </c>
      <c r="L7" s="3" t="s">
        <v>35</v>
      </c>
      <c r="M7" s="3" t="s">
        <v>27</v>
      </c>
      <c r="N7" s="3" t="s">
        <v>36</v>
      </c>
      <c r="O7" s="3">
        <v>635.5</v>
      </c>
      <c r="P7" s="4">
        <f ca="1">IF($D$20=0,
    IFERROR(P7,
        IF(O7="",
            $I$14,
            O7)),
    IF($I$26=0,
        IFERROR(P7,
            IF(O7="",
                $I$14,
                O7)),
        IF((MAX(0,
                    forebay!K48-((forebay!AM48)+(forebay!AN48))-0.05))&gt;$D$19,
            MAX((K34)+$D$16,
                IFERROR(P7,
                    IF(O7="",
                        $I$14,
                        O7))+(MIN(0.05,
                        MAX(0.005,
                            $D$13*(MAX(0,
                                    forebay!K48-((forebay!AM48)+(forebay!AN48))-0.05))/MAX(ABS(N34),
                                1))))),
            IF(ABS((($I$14)-IFERROR(forebay!AA10,
                            $I$14)))&lt;$D$19,
                IFERROR(P7,
                    IF(O7="",
                        $I$14,
                        O7)),
                MAX((K34)+$D$16,
                    IFERROR(P7,
                        IF(O7="",
                            $I$14,
                            O7))+($D$13*((($I$14)-IFERROR(forebay!AA10,
                                    $I$14)))))))))</f>
        <v>635.5</v>
      </c>
      <c r="Q7" s="3" t="s">
        <v>37</v>
      </c>
    </row>
    <row r="8" spans="1:17" x14ac:dyDescent="0.35">
      <c r="B8" s="2" t="s">
        <v>38</v>
      </c>
      <c r="C8" s="2" t="s">
        <v>22</v>
      </c>
      <c r="D8" s="2">
        <v>0.3</v>
      </c>
      <c r="K8" s="3" t="s">
        <v>39</v>
      </c>
      <c r="L8" s="3" t="s">
        <v>40</v>
      </c>
      <c r="M8" s="3" t="s">
        <v>27</v>
      </c>
      <c r="N8" s="3" t="s">
        <v>36</v>
      </c>
      <c r="O8" s="3">
        <v>635.5</v>
      </c>
      <c r="P8" s="4">
        <f ca="1">IF($D$20=0,
    IFERROR(P8,
        IF(O8="",
            $I$14,
            O8)),
    IF($I$26=0,
        IFERROR(P8,
            IF(O8="",
                $I$14,
                O8)),
        IF((MAX(0,
                    sidechannel!K45-((sidechannel!AM45)+(sidechannel!AN45))-0.05))&gt;$D$19,
            MAX((K35)+$D$16,
                IFERROR(P8,
                    IF(O8="",
                        $I$14,
                        O8))+(MIN(0.05,
                        MAX(0.005,
                            $D$13*(MAX(0,
                                    sidechannel!K45-((sidechannel!AM45)+(sidechannel!AN45))-0.05))/MAX(ABS(N35),
                                1))))),
            IF(ABS((($I$14)-IFERROR(sidechannel!AA10,
                            $I$14)))&lt;$D$19,
                IFERROR(P8,
                    IF(O8="",
                        $I$14,
                        O8)),
                MAX((K35)+$D$16,
                    IFERROR(P8,
                        IF(O8="",
                            $I$14,
                            O8))+($D$13*((($I$14)-IFERROR(sidechannel!AA10,
                                    $I$14)))))))))</f>
        <v>635.5</v>
      </c>
      <c r="Q8" s="3" t="s">
        <v>37</v>
      </c>
    </row>
    <row r="9" spans="1:17" x14ac:dyDescent="0.35">
      <c r="B9" s="2" t="s">
        <v>41</v>
      </c>
      <c r="C9" s="2" t="s">
        <v>22</v>
      </c>
      <c r="D9" s="2">
        <v>0.1</v>
      </c>
      <c r="K9" s="3" t="s">
        <v>42</v>
      </c>
      <c r="L9" s="3" t="s">
        <v>43</v>
      </c>
      <c r="M9" s="3" t="s">
        <v>18</v>
      </c>
      <c r="N9" s="3" t="s">
        <v>44</v>
      </c>
      <c r="O9" s="3"/>
      <c r="P9" s="4">
        <f>IF(OR(N9="Known WSE",
        N9="Known WS"),
    O9,
    IF(N9="Known Depth",
        (J36)+(O9),
        IF(N9="Normal Depth",
            (J36)+(MAX($D$16,
                    POWER((ABS(N36)*$D$6)/(MAX(F36,
                                0.1)*SQRT(MAX(ABS((K36-J36)/MAX(E36,
                                            0.000001)),
                                    $D$17))),
                        3/5))),
            IF(N9="Critical Depth",
                (J36)+(MAX($D$16,
                        POWER((ABS(N36)^2)/($I$5*MAX(F36,
                                    0.1)^2),
                            1/3))),
                IF(OR(N9="Dead End",
                        N9="None",
                        N9="Spill End"),
                    IF(O9="",
                        (J36)+$D$16,
                        O9),
                    IF(N9="Spill Zero",
                        (J36)+$D$16,
                        (J36)+(MAX($D$16,
                                POWER((ABS(N36)*$D$6)/(MAX(F36,
                                            0.1)*SQRT(MAX(ABS((K36-J36)/MAX(E36,
                                                        0.000001)),
                                                $D$17))),
                                    3/5)))))))))</f>
        <v>631.54999999999995</v>
      </c>
      <c r="Q9" s="3" t="s">
        <v>20</v>
      </c>
    </row>
    <row r="10" spans="1:17" x14ac:dyDescent="0.35">
      <c r="B10" s="2" t="s">
        <v>45</v>
      </c>
      <c r="C10" s="2" t="s">
        <v>22</v>
      </c>
      <c r="D10" s="2">
        <v>0.15</v>
      </c>
      <c r="K10" s="3" t="s">
        <v>46</v>
      </c>
      <c r="L10" s="3" t="s">
        <v>43</v>
      </c>
      <c r="M10" s="3" t="s">
        <v>27</v>
      </c>
      <c r="N10" s="3" t="s">
        <v>19</v>
      </c>
      <c r="O10" s="3">
        <v>625</v>
      </c>
      <c r="P10" s="4">
        <f>IF(OR(N10="Known WSE",
        N10="Known WS"),
    O10,
    IF(N10="Known Depth",
        (K36)+(O10),
        IF(N10="Normal Depth",
            (K36)+(MAX($D$16,
                    POWER((ABS(P36)*$D$6)/(MAX(G36,
                                0.1)*SQRT(MAX(ABS((K36-J36)/MAX(E36,
                                            0.000001)),
                                    $D$17))),
                        3/5))),
            IF(N10="Critical Depth",
                (K36)+(MAX($D$16,
                        POWER((ABS(P36)^2)/($I$5*MAX(G36,
                                    0.1)^2),
                            1/3))),
                IF(OR(N10="Dead End",
                        N10="None",
                        N10="Spill End"),
                    IF(O10="",
                        (K36)+$D$16,
                        O10),
                    IF(N10="Spill Zero",
                        (K36)+$D$16,
                        (K36)+(MAX($D$16,
                                POWER((ABS(P36)*$D$6)/(MAX(G36,
                                            0.1)*SQRT(MAX(ABS((K36-J36)/MAX(E36,
                                                        0.000001)),
                                                $D$17))),
                                    3/5)))))))))</f>
        <v>625</v>
      </c>
      <c r="Q10" s="3" t="s">
        <v>47</v>
      </c>
    </row>
    <row r="11" spans="1:17" x14ac:dyDescent="0.35">
      <c r="B11" s="2" t="s">
        <v>48</v>
      </c>
      <c r="C11" s="2" t="s">
        <v>22</v>
      </c>
      <c r="D11" s="2">
        <v>0.75</v>
      </c>
      <c r="G11" t="s">
        <v>49</v>
      </c>
      <c r="H11" t="s">
        <v>22</v>
      </c>
      <c r="I11" s="5">
        <f ca="1">IF($D$20=0,
    IFERROR($I$11,
        $D$23),
    IF(OR(N6="Dead End",
            N6="None"),
        MIN(0.98,
            MAX(0.02,
                MAX(0,
                    1-(N33/MAX($D$5,
                            0.000001))))),
        MIN(0.98,
            MAX(0.02,
                IFERROR($I$11,
                    $D$23)+($D$14*(((IFERROR(UsExit!AI10,
                                    IFERROR(UsExit!AA10,
                                        $I$13))-IFERROR(waterway!AI10,
                                    IFERROR(waterway!AA10,
                                        $I$13))))/MAX(ABS($I$13),
                            1)))))))</f>
        <v>0.98</v>
      </c>
      <c r="K11" s="3"/>
      <c r="L11" s="3"/>
      <c r="M11" s="3"/>
      <c r="N11" s="3"/>
      <c r="O11" s="3"/>
      <c r="P11" s="3"/>
      <c r="Q11" s="3"/>
    </row>
    <row r="12" spans="1:17" x14ac:dyDescent="0.35">
      <c r="B12" s="2" t="s">
        <v>50</v>
      </c>
      <c r="C12" s="2" t="s">
        <v>22</v>
      </c>
      <c r="D12" s="2">
        <v>1.7</v>
      </c>
      <c r="G12" t="s">
        <v>51</v>
      </c>
      <c r="H12" t="s">
        <v>22</v>
      </c>
      <c r="I12" s="5">
        <f ca="1">IF($D$20=0,
    IFERROR($I$12,
        $D$24),
    IF(AND(OR(N7="Dead End",
                N7="None"),
            OR(N8="Dead End",
                N8="None")),
        MIN(0.98,
            MAX(0.02,
                IFERROR(N34/MAX(N32,
                        0.000001),
                    IFERROR($I$12,
                        $D$24)))),
        IF(OR(N8="Dead End",
                N8="None"),
            1,
            IF(OR(N7="Dead End",
                    N7="None"),
                0,
                MIN(0.98,
                    MAX(0.02,
                        IFERROR($I$12,
                            $D$24)+($D$14*(((IFERROR(sidechannel!AI10,
                                            IFERROR(sidechannel!AA10,
                                                $I$14))-IFERROR(forebay!AI10,
                                            IFERROR(forebay!AA10,
                                                $I$14))))/MAX(ABS($I$14),
                                    1)))))))))</f>
        <v>0.02</v>
      </c>
      <c r="K12" s="3"/>
      <c r="L12" s="3"/>
      <c r="M12" s="3"/>
      <c r="N12" s="3"/>
      <c r="O12" s="3"/>
      <c r="P12" s="3"/>
      <c r="Q12" s="3"/>
    </row>
    <row r="13" spans="1:17" x14ac:dyDescent="0.35">
      <c r="B13" s="2" t="s">
        <v>52</v>
      </c>
      <c r="C13" s="2" t="s">
        <v>22</v>
      </c>
      <c r="D13" s="2">
        <v>0.35</v>
      </c>
      <c r="G13" t="s">
        <v>53</v>
      </c>
      <c r="H13" t="s">
        <v>54</v>
      </c>
      <c r="I13" s="5">
        <f ca="1">IF($D$20=0,
    $D$21,
    IF(ABS($I$16)&lt;$D$19,
        (IFERROR($I$13,
                $D$21)),
        MAX((K31)+$D$16,
            (IFERROR($I$13,
                    $D$21))+($D$13*$I$16))))</f>
        <v>637</v>
      </c>
      <c r="K13" s="3"/>
      <c r="L13" s="3"/>
      <c r="M13" s="3"/>
      <c r="N13" s="3"/>
      <c r="O13" s="3"/>
      <c r="P13" s="3"/>
      <c r="Q13" s="3"/>
    </row>
    <row r="14" spans="1:17" x14ac:dyDescent="0.35">
      <c r="B14" s="2" t="s">
        <v>55</v>
      </c>
      <c r="C14" s="2" t="s">
        <v>22</v>
      </c>
      <c r="D14" s="2">
        <v>0.08</v>
      </c>
      <c r="G14" t="s">
        <v>56</v>
      </c>
      <c r="H14" t="s">
        <v>54</v>
      </c>
      <c r="I14" s="5">
        <f ca="1">IF($D$20=0,
    $D$22,
    IF(ABS($I$17)&lt;$D$19,
        (IFERROR($I$14,
                $D$22)),
        MAX((K32)+$D$16,
            (IFERROR($I$14,
                    $D$22))+($D$13*$I$17))))</f>
        <v>644.50592841214245</v>
      </c>
      <c r="K14" s="3"/>
      <c r="L14" s="3"/>
      <c r="M14" s="3"/>
      <c r="N14" s="3"/>
      <c r="O14" s="3"/>
      <c r="P14" s="3"/>
      <c r="Q14" s="3"/>
    </row>
    <row r="15" spans="1:17" x14ac:dyDescent="0.35">
      <c r="B15" s="2" t="s">
        <v>57</v>
      </c>
      <c r="C15" s="2" t="s">
        <v>22</v>
      </c>
      <c r="D15" s="2">
        <v>0.05</v>
      </c>
      <c r="G15" t="s">
        <v>58</v>
      </c>
      <c r="H15" t="s">
        <v>13</v>
      </c>
      <c r="I15" s="5">
        <f>IFERROR(N36,
    0)</f>
        <v>0.05</v>
      </c>
      <c r="K15" s="3"/>
      <c r="L15" s="3"/>
      <c r="M15" s="3"/>
      <c r="N15" s="3"/>
      <c r="O15" s="3"/>
      <c r="P15" s="3"/>
      <c r="Q15" s="3"/>
    </row>
    <row r="16" spans="1:17" x14ac:dyDescent="0.35">
      <c r="B16" s="2" t="s">
        <v>59</v>
      </c>
      <c r="C16" s="2" t="s">
        <v>54</v>
      </c>
      <c r="D16" s="2">
        <v>0.05</v>
      </c>
      <c r="G16" t="s">
        <v>60</v>
      </c>
      <c r="H16" t="s">
        <v>54</v>
      </c>
      <c r="I16" s="5">
        <f ca="1">IFERROR($I$18-IFERROR($I$13,
        $D$21),
    0)</f>
        <v>-8.2745563406660949E-4</v>
      </c>
      <c r="K16" s="3"/>
      <c r="L16" s="3"/>
      <c r="M16" s="3"/>
      <c r="N16" s="3"/>
      <c r="O16" s="3"/>
      <c r="P16" s="3"/>
      <c r="Q16" s="3"/>
    </row>
    <row r="17" spans="1:24" x14ac:dyDescent="0.35">
      <c r="B17" s="2" t="s">
        <v>61</v>
      </c>
      <c r="C17" s="2" t="s">
        <v>22</v>
      </c>
      <c r="D17" s="2">
        <v>1E-3</v>
      </c>
      <c r="G17" t="s">
        <v>62</v>
      </c>
      <c r="H17" t="s">
        <v>54</v>
      </c>
      <c r="I17" s="5">
        <f ca="1">IFERROR($I$19-IFERROR($I$14,
        $D$22),
    0)</f>
        <v>-8.3851967190184951E-4</v>
      </c>
      <c r="K17" s="3"/>
      <c r="L17" s="3"/>
      <c r="M17" s="3"/>
      <c r="N17" s="3"/>
      <c r="O17" s="3"/>
      <c r="P17" s="3"/>
      <c r="Q17" s="3"/>
    </row>
    <row r="18" spans="1:24" x14ac:dyDescent="0.35">
      <c r="B18" s="2" t="s">
        <v>63</v>
      </c>
      <c r="C18" s="2" t="s">
        <v>22</v>
      </c>
      <c r="D18" s="2">
        <v>0.15</v>
      </c>
      <c r="G18" t="s">
        <v>64</v>
      </c>
      <c r="H18" t="s">
        <v>54</v>
      </c>
      <c r="I18" s="5">
        <f ca="1">IFERROR((IFERROR($I$13,
            $D$21))+((IF(OR(N6="Dead End",
                    N6="None"),
                (IFERROR((waterway!AJ10)+IF(OR(N6="Dead End",
                                N6="None"),
                            0,
                            T32),
                        IFERROR(waterway!AI10,
                            IFERROR(waterway!AA10,
                                $D$21)))),
                ((ABS(N32)*(IFERROR((waterway!AJ10)+IF(OR(N6="Dead End",
                                        N6="None"),
                                    0,
                                    T32),
                                IFERROR(waterway!AI10,
                                    IFERROR(waterway!AA10,
                                        $D$21))))+ABS(N33)*(IFERROR((UsExit!AJ10)+T33,
                                IFERROR(UsExit!AI10,
                                    IFERROR(UsExit!AA10,
                                        $D$21)))))/MAX(ABS(N32)+ABS(N33),
                        0.000001))))-(IFERROR(UsProject!AJ21,
                IFERROR(UsProject!P21,
                    $D$21)))),
    IFERROR($I$13,
        $D$21))</f>
        <v>636.99917254436593</v>
      </c>
      <c r="K18" s="3"/>
      <c r="L18" s="3"/>
      <c r="M18" s="3"/>
      <c r="N18" s="3"/>
      <c r="O18" s="3"/>
      <c r="P18" s="3"/>
      <c r="Q18" s="3"/>
    </row>
    <row r="19" spans="1:24" x14ac:dyDescent="0.35">
      <c r="B19" s="2" t="s">
        <v>65</v>
      </c>
      <c r="C19" s="2" t="s">
        <v>54</v>
      </c>
      <c r="D19" s="2">
        <v>1E-3</v>
      </c>
      <c r="G19" t="s">
        <v>66</v>
      </c>
      <c r="H19" t="s">
        <v>54</v>
      </c>
      <c r="I19" s="5">
        <f ca="1">IFERROR((IFERROR($I$14,
            $D$22))+((IF((IF(OR(N7="Dead End",
                            N7="None"),
                        0,
                        ABS(N34)))+(IF(OR(N8="Dead End",
                            N8="None"),
                        0,
                        ABS(N35)))&lt;=0.000001,
                (IFERROR(waterway!AJ1396,
                        IFERROR(waterway!P1396,
                            $D$22))),
                ((IF(OR(N7="Dead End",
                                N7="None"),
                            0,
                            ABS(N34)))*(IFERROR((forebay!AJ10)+T34,
                            IFERROR(forebay!AI10,
                                IFERROR(forebay!AA10,
                                    $D$22))))+(IF(OR(N8="Dead End",
                                N8="None"),
                            0,
                            ABS(N35)))*(IFERROR((sidechannel!AJ10)+T35,
                            IFERROR(sidechannel!AI10,
                                IFERROR(sidechannel!AA10,
                                    $D$22)))))/MAX((IF(OR(N7="Dead End",
                                N7="None"),
                            0,
                            ABS(N34)))+(IF(OR(N8="Dead End",
                                N8="None"),
                            0,
                            ABS(N35))),
                    0.000001)))-(IFERROR(waterway!AJ1396,
                IFERROR(waterway!P1396,
                    $D$22)))),
    IFERROR($I$14,
        $D$22))</f>
        <v>644.50508989247055</v>
      </c>
      <c r="K19" s="3"/>
      <c r="L19" s="3"/>
      <c r="M19" s="3"/>
      <c r="N19" s="3"/>
      <c r="O19" s="3"/>
      <c r="P19" s="3"/>
      <c r="Q19" s="3"/>
    </row>
    <row r="20" spans="1:24" x14ac:dyDescent="0.35">
      <c r="B20" s="2" t="s">
        <v>67</v>
      </c>
      <c r="C20" s="2" t="s">
        <v>22</v>
      </c>
      <c r="D20" s="2">
        <v>1</v>
      </c>
      <c r="G20" t="s">
        <v>68</v>
      </c>
      <c r="H20" t="s">
        <v>22</v>
      </c>
      <c r="I20" s="5">
        <f ca="1">IFERROR(MIN(UsProject!V10:'UsProject'!V21,
        UsProject!AG10:'UsProject'!AG21),
    0)</f>
        <v>1</v>
      </c>
      <c r="K20" s="3"/>
      <c r="L20" s="3"/>
      <c r="M20" s="3"/>
      <c r="N20" s="3"/>
      <c r="O20" s="3"/>
      <c r="P20" s="3"/>
      <c r="Q20" s="3"/>
    </row>
    <row r="21" spans="1:24" x14ac:dyDescent="0.35">
      <c r="B21" s="2" t="s">
        <v>69</v>
      </c>
      <c r="C21" s="2" t="s">
        <v>54</v>
      </c>
      <c r="D21" s="2">
        <v>637</v>
      </c>
      <c r="G21" t="s">
        <v>70</v>
      </c>
      <c r="H21" t="s">
        <v>22</v>
      </c>
      <c r="I21" s="5">
        <f ca="1">IFERROR(MIN(waterway!V10:'waterway'!V1396,
        waterway!AG10:'waterway'!AG1396),
    0)</f>
        <v>0</v>
      </c>
    </row>
    <row r="22" spans="1:24" x14ac:dyDescent="0.35">
      <c r="B22" s="2" t="s">
        <v>71</v>
      </c>
      <c r="C22" s="2" t="s">
        <v>54</v>
      </c>
      <c r="D22" s="2">
        <v>636</v>
      </c>
      <c r="G22" t="s">
        <v>72</v>
      </c>
      <c r="H22" t="s">
        <v>22</v>
      </c>
      <c r="I22" s="5">
        <f ca="1">IFERROR(MIN(UsExit!V10:'UsExit'!V28,
        UsExit!AG10:'UsExit'!AG28),
    0)</f>
        <v>0</v>
      </c>
    </row>
    <row r="23" spans="1:24" x14ac:dyDescent="0.35">
      <c r="B23" s="2" t="s">
        <v>73</v>
      </c>
      <c r="C23" s="2" t="s">
        <v>22</v>
      </c>
      <c r="D23" s="2">
        <v>0.65</v>
      </c>
      <c r="G23" t="s">
        <v>74</v>
      </c>
      <c r="H23" t="s">
        <v>22</v>
      </c>
      <c r="I23" s="5">
        <f ca="1">IFERROR(MIN(forebay!V10:'forebay'!V48,
        forebay!AG10:'forebay'!AG48),
    0)</f>
        <v>0</v>
      </c>
    </row>
    <row r="24" spans="1:24" x14ac:dyDescent="0.35">
      <c r="B24" s="2" t="s">
        <v>75</v>
      </c>
      <c r="C24" s="2" t="s">
        <v>22</v>
      </c>
      <c r="D24" s="2">
        <v>0.65</v>
      </c>
      <c r="G24" t="s">
        <v>76</v>
      </c>
      <c r="H24" t="s">
        <v>22</v>
      </c>
      <c r="I24" s="5">
        <f ca="1">IFERROR(MIN(sidechannel!V10:'sidechannel'!V45,
        sidechannel!AG10:'sidechannel'!AG45),
    0)</f>
        <v>0</v>
      </c>
    </row>
    <row r="25" spans="1:24" x14ac:dyDescent="0.35">
      <c r="B25" s="2" t="s">
        <v>77</v>
      </c>
      <c r="C25" s="2" t="s">
        <v>22</v>
      </c>
      <c r="D25" s="2">
        <v>0.2</v>
      </c>
      <c r="G25" t="s">
        <v>78</v>
      </c>
      <c r="H25" t="s">
        <v>22</v>
      </c>
      <c r="I25" s="5">
        <f ca="1">IFERROR(IF(OR(N6="Dead End",
            N6="None"),
        MIN($I$20,
            $I$21),
        MIN($I$20,
            $I$21,
            $I$22)),
    0)</f>
        <v>0</v>
      </c>
    </row>
    <row r="26" spans="1:24" x14ac:dyDescent="0.35">
      <c r="A26" t="s">
        <v>79</v>
      </c>
      <c r="B26" s="2"/>
      <c r="C26" s="2"/>
      <c r="D26" s="2"/>
      <c r="G26" t="s">
        <v>80</v>
      </c>
      <c r="H26" t="s">
        <v>22</v>
      </c>
      <c r="I26" s="5">
        <f ca="1">IFERROR(MIN($I$21,
        IF(OR(N7="Dead End",
                N7="None"),
            1,
            $I$23),
        IF(OR(N8="Dead End",
                N8="None"),
            1,
            $I$24)),
    0)</f>
        <v>0</v>
      </c>
    </row>
    <row r="27" spans="1:24" x14ac:dyDescent="0.35">
      <c r="A27" t="s">
        <v>81</v>
      </c>
    </row>
    <row r="30" spans="1:24" x14ac:dyDescent="0.35">
      <c r="A30" s="6" t="s">
        <v>7</v>
      </c>
      <c r="B30" s="6" t="s">
        <v>82</v>
      </c>
      <c r="C30" s="6" t="s">
        <v>83</v>
      </c>
      <c r="D30" s="6" t="s">
        <v>84</v>
      </c>
      <c r="E30" s="6" t="s">
        <v>85</v>
      </c>
      <c r="F30" s="6" t="s">
        <v>86</v>
      </c>
      <c r="G30" s="6" t="s">
        <v>87</v>
      </c>
      <c r="H30" s="6" t="s">
        <v>88</v>
      </c>
      <c r="I30" s="6" t="s">
        <v>89</v>
      </c>
      <c r="J30" s="6" t="s">
        <v>90</v>
      </c>
      <c r="K30" s="6" t="s">
        <v>91</v>
      </c>
      <c r="L30" s="6" t="s">
        <v>92</v>
      </c>
      <c r="M30" s="6" t="s">
        <v>93</v>
      </c>
      <c r="N30" s="6" t="s">
        <v>94</v>
      </c>
      <c r="O30" s="6" t="s">
        <v>95</v>
      </c>
      <c r="P30" s="6" t="s">
        <v>96</v>
      </c>
      <c r="Q30" s="6" t="s">
        <v>97</v>
      </c>
      <c r="R30" s="6" t="s">
        <v>98</v>
      </c>
      <c r="S30" s="6" t="s">
        <v>99</v>
      </c>
      <c r="T30" s="6" t="s">
        <v>100</v>
      </c>
      <c r="U30" s="6" t="s">
        <v>101</v>
      </c>
      <c r="V30" s="6" t="s">
        <v>102</v>
      </c>
      <c r="W30" s="6" t="s">
        <v>103</v>
      </c>
      <c r="X30" s="6" t="s">
        <v>104</v>
      </c>
    </row>
    <row r="31" spans="1:24" x14ac:dyDescent="0.35">
      <c r="A31" t="s">
        <v>17</v>
      </c>
      <c r="B31" t="s">
        <v>105</v>
      </c>
      <c r="C31" t="s">
        <v>106</v>
      </c>
      <c r="D31">
        <v>12</v>
      </c>
      <c r="E31">
        <v>10.742000000000001</v>
      </c>
      <c r="F31">
        <v>6.0030000000000001</v>
      </c>
      <c r="G31">
        <v>6.5579999999999998</v>
      </c>
      <c r="H31">
        <v>0</v>
      </c>
      <c r="I31">
        <v>0</v>
      </c>
      <c r="J31">
        <v>634.32000000000005</v>
      </c>
      <c r="K31">
        <v>634.298</v>
      </c>
      <c r="L31" s="5">
        <f ca="1">IFERROR(UsProject!AI10,
    IFERROR(P5,
        0))</f>
        <v>637</v>
      </c>
      <c r="M31" s="5">
        <f ca="1">IFERROR(UsProject!AI21,
    IFERROR($I$13,
        0))</f>
        <v>637</v>
      </c>
      <c r="N31" s="5">
        <f>$D$5</f>
        <v>51</v>
      </c>
      <c r="O31" s="5">
        <f ca="1">IFERROR(_xludf.AGGREGATE(9,
        6,
        UsProject!AO10:'UsProject'!AO21),
    0)</f>
        <v>0</v>
      </c>
      <c r="P31" s="5">
        <f>MAX(0,
    IFERROR(UsProject!K21,
        0)-IFERROR(UsProject!AO21,
        0)-0)</f>
        <v>51</v>
      </c>
      <c r="Q31" s="5">
        <f ca="1">IFERROR(_xludf.AGGREGATE(1,
        6,
        UsProject!AH10:'UsProject'!AH21),
    0)</f>
        <v>0</v>
      </c>
      <c r="R31" s="5">
        <f ca="1">IFERROR(_xludf.AGGREGATE(1,
        6,
        UsProject!AS10:'UsProject'!AS21),
    0)</f>
        <v>0</v>
      </c>
      <c r="S31" s="5">
        <f t="shared" ref="S31:S36" ca="1" si="0">IFERROR(E31*R31,
    0)</f>
        <v>0</v>
      </c>
      <c r="T31">
        <v>0</v>
      </c>
      <c r="U31" s="5">
        <f t="shared" ref="U31:U36" ca="1" si="1">S31+T31</f>
        <v>0</v>
      </c>
      <c r="V31" t="s">
        <v>107</v>
      </c>
      <c r="W31">
        <v>-118.02500000000001</v>
      </c>
      <c r="X31">
        <v>-117.982</v>
      </c>
    </row>
    <row r="32" spans="1:24" x14ac:dyDescent="0.35">
      <c r="A32" t="s">
        <v>108</v>
      </c>
      <c r="B32" t="s">
        <v>106</v>
      </c>
      <c r="C32" t="s">
        <v>109</v>
      </c>
      <c r="D32">
        <v>1387</v>
      </c>
      <c r="E32">
        <v>1385.5150000000001</v>
      </c>
      <c r="F32">
        <v>6.5579999999999998</v>
      </c>
      <c r="G32">
        <v>10.206</v>
      </c>
      <c r="H32">
        <v>0</v>
      </c>
      <c r="I32">
        <v>0</v>
      </c>
      <c r="J32">
        <v>634.298</v>
      </c>
      <c r="K32">
        <v>631.875</v>
      </c>
      <c r="L32" s="5">
        <f ca="1">IFERROR(waterway!AI10,
    IFERROR($I$13,
        0))</f>
        <v>637</v>
      </c>
      <c r="M32" s="5">
        <f ca="1">IFERROR(waterway!AI1396,
    IFERROR($I$14,
        0))</f>
        <v>644.50592841214245</v>
      </c>
      <c r="N32" s="5">
        <f ca="1">IF(OR(N6="Dead End",
        N6="None"),
    MAX(0,
        $D$5-N33),
    $D$5*$I$11)</f>
        <v>50.95</v>
      </c>
      <c r="O32" s="5">
        <f ca="1">IFERROR(_xludf.AGGREGATE(9,
        6,
        waterway!AO10:'waterway'!AO1396),
    0)</f>
        <v>0</v>
      </c>
      <c r="P32" s="5">
        <f ca="1">MAX(0,
    IFERROR(waterway!K1396,
        0)-IFERROR(waterway!AO1396,
        0)-0)</f>
        <v>50.95</v>
      </c>
      <c r="Q32" s="5">
        <f ca="1">IFERROR(_xludf.AGGREGATE(1,
        6,
        waterway!AH10:'waterway'!AH1396),
    0)</f>
        <v>0</v>
      </c>
      <c r="R32" s="5">
        <f ca="1">IFERROR(_xludf.AGGREGATE(1,
        6,
        waterway!AS10:'waterway'!AS1396),
    0)</f>
        <v>0</v>
      </c>
      <c r="S32" s="5">
        <f t="shared" ca="1" si="0"/>
        <v>0</v>
      </c>
      <c r="T32" s="5">
        <f>IF(OR(N6="Dead End",
        N6="None"),
    0,
    ($D$11*0.13607488*(ABS(N33)/MAX(ABS($D$5),
                0.000001))^2*MAX(((ABS(N32)/MAX(((F32)+(H32)*(MAX($D$16,
                                    ($I$13)-(J32))))*(MAX($D$16,
                                ($I$13)-(J32))),
                        0.000001))^2)/(2*$I$5),
            ((ABS(N32)/MAX(((G32)+(I32)*(MAX($D$16,
                                    ($I$14)-(K32))))*(MAX($D$16,
                                ($I$14)-(K32))),
                        0.000001))^2)/(2*$I$5))))</f>
        <v>0</v>
      </c>
      <c r="U32" s="5">
        <f t="shared" ca="1" si="1"/>
        <v>0</v>
      </c>
      <c r="V32" t="s">
        <v>107</v>
      </c>
      <c r="W32">
        <v>-161.27500000000001</v>
      </c>
      <c r="X32">
        <v>-90</v>
      </c>
    </row>
    <row r="33" spans="1:24" x14ac:dyDescent="0.35">
      <c r="A33" t="s">
        <v>26</v>
      </c>
      <c r="B33" t="s">
        <v>106</v>
      </c>
      <c r="C33" t="s">
        <v>110</v>
      </c>
      <c r="D33">
        <v>19</v>
      </c>
      <c r="E33">
        <v>17.254999999999999</v>
      </c>
      <c r="F33">
        <v>6.5579999999999998</v>
      </c>
      <c r="G33">
        <v>5.9939999999999998</v>
      </c>
      <c r="H33">
        <v>0</v>
      </c>
      <c r="I33">
        <v>0</v>
      </c>
      <c r="J33">
        <v>634.298</v>
      </c>
      <c r="K33">
        <v>634.26199999999994</v>
      </c>
      <c r="L33" s="5">
        <f ca="1">IFERROR(UsExit!AI10,
    IFERROR($I$13,
        0))</f>
        <v>648.79911360507003</v>
      </c>
      <c r="M33" s="5">
        <f ca="1">IFERROR(UsExit!AI28,
    IFERROR(P6,
        0))</f>
        <v>648.78436402620594</v>
      </c>
      <c r="N33" s="5">
        <f ca="1">IF(OR(N6="Dead End",
        N6="None"),
    MAX(0.05,
        IFERROR(O33,
            0)+0.05),
    MAX(0,
        $D$5-N32))</f>
        <v>0.05</v>
      </c>
      <c r="O33" s="5">
        <f ca="1">IFERROR(_xludf.AGGREGATE(9,
        6,
        UsExit!AO10:'UsExit'!AO28),
    0)</f>
        <v>0</v>
      </c>
      <c r="P33">
        <v>0</v>
      </c>
      <c r="Q33" s="5">
        <f ca="1">IFERROR(_xludf.AGGREGATE(1,
        6,
        UsExit!AH10:'UsExit'!AH28),
    0)</f>
        <v>0</v>
      </c>
      <c r="R33" s="5">
        <f ca="1">IFERROR(_xludf.AGGREGATE(1,
        6,
        UsExit!AS10:'UsExit'!AS28),
    0)</f>
        <v>0</v>
      </c>
      <c r="S33" s="5">
        <f t="shared" ca="1" si="0"/>
        <v>0</v>
      </c>
      <c r="T33" s="5">
        <f>IF(OR(N6="Dead End",
        N6="None"),
    0,
    ($D$11*0.00000015*(ABS(N32)/MAX(ABS($D$5),
                0.000001))^2*MAX(((ABS(N33)/MAX(((F33)+(H33)*(MAX($D$16,
                                    ($I$13)-(J33))))*(MAX($D$16,
                                ($I$13)-(J33))),
                        0.000001))^2)/(2*$I$5),
            ((ABS(N33)/MAX(((G33)+(I33)*(MAX($D$16,
                                    (IF(OR(N6="Dead End",
                                                N6="None"),
                                            P6,
                                            P6))-(K33))))*(MAX($D$16,
                                (IF(OR(N6="Dead End",
                                            N6="None"),
                                        P6,
                                        P6))-(K33))),
                        0.000001))^2)/(2*$I$5))))</f>
        <v>0</v>
      </c>
      <c r="U33" s="5">
        <f t="shared" ca="1" si="1"/>
        <v>0</v>
      </c>
      <c r="V33" t="s">
        <v>107</v>
      </c>
      <c r="W33">
        <v>-118.02500000000001</v>
      </c>
      <c r="X33">
        <v>-117.874</v>
      </c>
    </row>
    <row r="34" spans="1:24" x14ac:dyDescent="0.35">
      <c r="A34" t="s">
        <v>35</v>
      </c>
      <c r="B34" t="s">
        <v>109</v>
      </c>
      <c r="C34" t="s">
        <v>110</v>
      </c>
      <c r="D34">
        <v>39</v>
      </c>
      <c r="E34">
        <v>38</v>
      </c>
      <c r="F34">
        <v>10.206</v>
      </c>
      <c r="G34">
        <v>5.0049999999999999</v>
      </c>
      <c r="H34">
        <v>0</v>
      </c>
      <c r="I34">
        <v>0</v>
      </c>
      <c r="J34">
        <v>631.875</v>
      </c>
      <c r="K34">
        <v>621.97799999999995</v>
      </c>
      <c r="L34" s="5">
        <f ca="1">IFERROR(forebay!AI10,
    IFERROR($I$14,
        0))</f>
        <v>644.50592841214245</v>
      </c>
      <c r="M34" s="5">
        <f ca="1">IFERROR(forebay!AI48,
    IFERROR(P7,
        0))</f>
        <v>635.5</v>
      </c>
      <c r="N34" s="5">
        <f ca="1">IF(AND(OR(N7="Dead End",
            N7="None"),
        OR(N8="Dead End",
            N8="None")),
    MAX(0,
        N32*$I$12),
    IF(OR(N7="Dead End",
            N7="None"),
        MAX(0.05,
            IFERROR(O34,
                0)+0.05),
        IF(OR(N8="Dead End",
                N8="None"),
            MAX(0,
                N32-N35),
            N32*$I$12)))</f>
        <v>1.0190000000000001</v>
      </c>
      <c r="O34" s="5">
        <f ca="1">IFERROR(_xludf.AGGREGATE(9,
        6,
        forebay!AO10:'forebay'!AO48),
    0)</f>
        <v>0</v>
      </c>
      <c r="P34">
        <v>0</v>
      </c>
      <c r="Q34" s="5">
        <f ca="1">IFERROR(_xludf.AGGREGATE(1,
        6,
        forebay!AH10:'forebay'!AH48),
    0)</f>
        <v>0</v>
      </c>
      <c r="R34" s="5">
        <f ca="1">IFERROR(_xludf.AGGREGATE(1,
        6,
        forebay!AS10:'forebay'!AS48),
    0)</f>
        <v>0</v>
      </c>
      <c r="S34" s="5">
        <f t="shared" ca="1" si="0"/>
        <v>0</v>
      </c>
      <c r="T34" s="5">
        <f>IF(OR(OR(N7="Dead End",
            N7="None"),
        OR(N8="Dead End",
            N8="None")),
    0,
    0)</f>
        <v>0</v>
      </c>
      <c r="U34" s="5">
        <f t="shared" ca="1" si="1"/>
        <v>0</v>
      </c>
      <c r="V34" t="s">
        <v>107</v>
      </c>
      <c r="W34">
        <v>-90</v>
      </c>
      <c r="X34">
        <v>-90</v>
      </c>
    </row>
    <row r="35" spans="1:24" x14ac:dyDescent="0.35">
      <c r="A35" t="s">
        <v>40</v>
      </c>
      <c r="B35" t="s">
        <v>109</v>
      </c>
      <c r="C35" t="s">
        <v>110</v>
      </c>
      <c r="D35">
        <v>36</v>
      </c>
      <c r="E35">
        <v>34.930999999999997</v>
      </c>
      <c r="F35">
        <v>10.206</v>
      </c>
      <c r="G35">
        <v>3.82</v>
      </c>
      <c r="H35">
        <v>0</v>
      </c>
      <c r="I35">
        <v>0</v>
      </c>
      <c r="J35">
        <v>631.5</v>
      </c>
      <c r="K35">
        <v>631.5</v>
      </c>
      <c r="L35" s="5">
        <f ca="1">IFERROR(sidechannel!AI10,
    IFERROR($I$14,
        0))</f>
        <v>644.50592841214245</v>
      </c>
      <c r="M35" s="5">
        <f ca="1">IFERROR(sidechannel!AI45,
    IFERROR(P8,
        0))</f>
        <v>635.5</v>
      </c>
      <c r="N35" s="5">
        <f ca="1">IF(AND(OR(N7="Dead End",
            N7="None"),
        OR(N8="Dead End",
            N8="None")),
    MAX(0,
        N32-N34),
    IF(OR(N8="Dead End",
            N8="None"),
        MAX(0.05,
            IFERROR(O35,
                0)+0.05),
        IF(OR(N7="Dead End",
                N7="None"),
            MAX(0,
                N32-N34),
            MAX(0,
                N32-N34))))</f>
        <v>49.931000000000004</v>
      </c>
      <c r="O35" s="5">
        <f ca="1">IFERROR(_xludf.AGGREGATE(9,
        6,
        sidechannel!AO10:'sidechannel'!AO45),
    0)</f>
        <v>0</v>
      </c>
      <c r="P35">
        <v>0</v>
      </c>
      <c r="Q35" s="5">
        <f ca="1">IFERROR(_xludf.AGGREGATE(1,
        6,
        sidechannel!AH10:'sidechannel'!AH45),
    0)</f>
        <v>0</v>
      </c>
      <c r="R35" s="5">
        <f ca="1">IFERROR(_xludf.AGGREGATE(1,
        6,
        sidechannel!AS10:'sidechannel'!AS45),
    0)</f>
        <v>0</v>
      </c>
      <c r="S35" s="5">
        <f t="shared" ca="1" si="0"/>
        <v>0</v>
      </c>
      <c r="T35" s="5">
        <f ca="1">IF(OR(OR(N7="Dead End",
            N7="None"),
        OR(N8="Dead End",
            N8="None")),
    0,
    ($D$11*0.34699541*(ABS(N34)/MAX(ABS(N32),
                0.000001))^2*MAX(((ABS(N35)/MAX(((F35)+(H35)*(MAX($D$16,
                                    ($I$14)-(J35))))*(MAX($D$16,
                                ($I$14)-(J35))),
                        0.000001))^2)/(2*$I$5),
            ((ABS(N35)/MAX(((G35)+(I35)*(MAX($D$16,
                                    (P8)-(K35))))*(MAX($D$16,
                                (P8)-(K35))),
                        0.000001))^2)/(2*$I$5))))</f>
        <v>5.6655203172200498E-5</v>
      </c>
      <c r="U35" s="5">
        <f t="shared" ca="1" si="1"/>
        <v>5.6655203172200498E-5</v>
      </c>
      <c r="V35" t="s">
        <v>107</v>
      </c>
      <c r="W35">
        <v>-17.818999999999999</v>
      </c>
      <c r="X35">
        <v>-85.754999999999995</v>
      </c>
    </row>
    <row r="36" spans="1:24" x14ac:dyDescent="0.35">
      <c r="A36" t="s">
        <v>43</v>
      </c>
      <c r="B36" t="s">
        <v>105</v>
      </c>
      <c r="C36" t="s">
        <v>110</v>
      </c>
      <c r="D36">
        <v>47</v>
      </c>
      <c r="E36">
        <v>45.363</v>
      </c>
      <c r="F36">
        <v>2.0499999999999998</v>
      </c>
      <c r="G36">
        <v>3.2</v>
      </c>
      <c r="H36">
        <v>0</v>
      </c>
      <c r="I36">
        <v>0</v>
      </c>
      <c r="J36">
        <v>631.5</v>
      </c>
      <c r="K36">
        <v>622</v>
      </c>
      <c r="L36" s="5">
        <f ca="1">IFERROR(drain!AI10,
    IFERROR(P9,
        0))</f>
        <v>634.5</v>
      </c>
      <c r="M36" s="5">
        <f ca="1">IFERROR(drain!AI56,
    IFERROR(P10,
        0))</f>
        <v>625</v>
      </c>
      <c r="N36" s="5">
        <f>IF(N9="Spill Zero",
    0.05,
    O34+O35)</f>
        <v>0.05</v>
      </c>
      <c r="O36" t="s">
        <v>111</v>
      </c>
      <c r="P36" s="5">
        <f ca="1">MAX(0,
    IFERROR(drain!K56,
        0)-IFERROR(drain!AO56,
        0)-0.05)</f>
        <v>0.86561327061341387</v>
      </c>
      <c r="Q36" s="5">
        <f ca="1">IFERROR(_xludf.AGGREGATE(1,
        6,
        drain!AH10:'drain'!AH56),
    0)</f>
        <v>0</v>
      </c>
      <c r="R36" s="5">
        <f ca="1">IFERROR(_xludf.AGGREGATE(1,
        6,
        drain!AS10:'drain'!AS56),
    0)</f>
        <v>0</v>
      </c>
      <c r="S36" s="5">
        <f t="shared" ca="1" si="0"/>
        <v>0</v>
      </c>
      <c r="T36">
        <v>0</v>
      </c>
      <c r="U36" s="5">
        <f t="shared" ca="1" si="1"/>
        <v>0</v>
      </c>
      <c r="V36" t="s">
        <v>107</v>
      </c>
      <c r="W36">
        <v>-65.100999999999999</v>
      </c>
      <c r="X36">
        <v>-90.405000000000001</v>
      </c>
    </row>
  </sheetData>
  <autoFilter ref="A30:X36" xr:uid="{00000000-0009-0000-0000-000000000000}"/>
  <dataValidations count="1">
    <dataValidation type="list" allowBlank="1" errorTitle="Invalid Boundary Condition" error="Choose one of the allowed boundary-condition options." promptTitle="Boundary Condition" prompt="Select a boundary condition type." sqref="N5:N20" xr:uid="{00000000-0002-0000-0000-000000000000}">
      <formula1>"Known WSE,Known Depth,Normal Depth,Critical Depth,Dead End,Spill End,Spill Zero"</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E903E-331F-42BC-B440-969EAC02D071}">
  <dimension ref="A1"/>
  <sheetViews>
    <sheetView tabSelected="1"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21"/>
  <sheetViews>
    <sheetView workbookViewId="0">
      <selection activeCell="L2" sqref="L2"/>
    </sheetView>
  </sheetViews>
  <sheetFormatPr defaultRowHeight="14.5" x14ac:dyDescent="0.35"/>
  <cols>
    <col min="1" max="1" width="14" customWidth="1"/>
    <col min="2" max="2" width="16" customWidth="1"/>
    <col min="3" max="4" width="14" customWidth="1"/>
    <col min="5" max="5" width="16" customWidth="1"/>
    <col min="6" max="6" width="15" customWidth="1"/>
    <col min="7" max="7" width="24" customWidth="1"/>
    <col min="8" max="8" width="14" customWidth="1"/>
    <col min="9" max="9" width="16" customWidth="1"/>
    <col min="10" max="10" width="15" customWidth="1"/>
    <col min="11" max="11" width="24" customWidth="1"/>
    <col min="12" max="12" width="14" customWidth="1"/>
    <col min="13" max="17" width="18" customWidth="1"/>
    <col min="18" max="45" width="13" customWidth="1"/>
  </cols>
  <sheetData>
    <row r="1" spans="1:45" ht="24" customHeight="1" x14ac:dyDescent="0.35">
      <c r="A1" s="7" t="s">
        <v>112</v>
      </c>
      <c r="B1" s="7" t="s">
        <v>113</v>
      </c>
      <c r="C1" s="7" t="s">
        <v>9</v>
      </c>
      <c r="D1" s="7" t="s">
        <v>85</v>
      </c>
      <c r="E1" s="7" t="s">
        <v>114</v>
      </c>
      <c r="F1" s="7" t="s">
        <v>115</v>
      </c>
      <c r="G1" s="7" t="s">
        <v>116</v>
      </c>
      <c r="H1" s="7" t="s">
        <v>4</v>
      </c>
      <c r="I1" s="7" t="s">
        <v>117</v>
      </c>
      <c r="J1" s="7" t="s">
        <v>118</v>
      </c>
      <c r="K1" s="7" t="s">
        <v>119</v>
      </c>
      <c r="L1" s="7" t="s">
        <v>4</v>
      </c>
    </row>
    <row r="2" spans="1:45" x14ac:dyDescent="0.35">
      <c r="A2">
        <v>1</v>
      </c>
      <c r="B2" s="5" t="str">
        <f>'1D'!A31</f>
        <v>UsProject</v>
      </c>
      <c r="C2" s="5" t="str">
        <f>H10</f>
        <v>Normal</v>
      </c>
      <c r="D2" s="5">
        <f>'1D'!E31</f>
        <v>10.742000000000001</v>
      </c>
      <c r="E2" s="5" t="str">
        <f>IF(OR('1D'!B31="Inlet",'1D'!B31="Outlet"),'1D'!B31,"Junction")</f>
        <v>Inlet</v>
      </c>
      <c r="F2" s="5">
        <f>'1D'!N31</f>
        <v>51</v>
      </c>
      <c r="G2" s="5" t="str">
        <f>'1D'!N5</f>
        <v>Known WSE</v>
      </c>
      <c r="H2" s="5">
        <f>'1D'!P5</f>
        <v>637</v>
      </c>
      <c r="I2" s="5" t="str">
        <f>IF(OR('1D'!C31="Inlet",'1D'!C31="Outlet"),'1D'!C31,"Junction")</f>
        <v>Junction</v>
      </c>
      <c r="J2" s="5">
        <f>'1D'!P31</f>
        <v>51</v>
      </c>
      <c r="K2" t="s">
        <v>120</v>
      </c>
      <c r="L2" s="5">
        <f ca="1">'1D'!$I$13</f>
        <v>637</v>
      </c>
    </row>
    <row r="4" spans="1:45" ht="22" customHeight="1" x14ac:dyDescent="0.35">
      <c r="A4" s="8" t="s">
        <v>121</v>
      </c>
      <c r="B4" s="8" t="s">
        <v>122</v>
      </c>
      <c r="C4" s="8" t="s">
        <v>123</v>
      </c>
      <c r="D4" s="8" t="s">
        <v>124</v>
      </c>
      <c r="E4" s="8" t="s">
        <v>125</v>
      </c>
    </row>
    <row r="5" spans="1:45" x14ac:dyDescent="0.35">
      <c r="A5" t="s">
        <v>126</v>
      </c>
      <c r="B5" s="5">
        <f>$H$2</f>
        <v>637</v>
      </c>
      <c r="C5" s="5">
        <f>P10</f>
        <v>637</v>
      </c>
      <c r="D5" s="5">
        <f ca="1">AA10</f>
        <v>636.95044597813501</v>
      </c>
      <c r="E5" s="5">
        <f ca="1">AI10</f>
        <v>637</v>
      </c>
    </row>
    <row r="6" spans="1:45" x14ac:dyDescent="0.35">
      <c r="A6" t="s">
        <v>127</v>
      </c>
      <c r="B6" s="5">
        <f ca="1">$L$2</f>
        <v>637</v>
      </c>
      <c r="C6" s="5">
        <f ca="1">P21</f>
        <v>635.7964172366527</v>
      </c>
      <c r="D6" s="5">
        <f ca="1">AA21</f>
        <v>637</v>
      </c>
      <c r="E6" s="5">
        <f ca="1">AI21</f>
        <v>637</v>
      </c>
    </row>
    <row r="8" spans="1:45" x14ac:dyDescent="0.35">
      <c r="A8" s="6" t="s">
        <v>128</v>
      </c>
      <c r="B8" s="6" t="s">
        <v>129</v>
      </c>
      <c r="C8" s="6" t="s">
        <v>130</v>
      </c>
      <c r="D8" s="6" t="s">
        <v>131</v>
      </c>
      <c r="E8" s="6" t="s">
        <v>132</v>
      </c>
      <c r="F8" s="6" t="s">
        <v>133</v>
      </c>
      <c r="G8" s="6" t="s">
        <v>134</v>
      </c>
      <c r="H8" s="6" t="s">
        <v>9</v>
      </c>
      <c r="I8" s="6" t="s">
        <v>135</v>
      </c>
      <c r="J8" s="6" t="s">
        <v>136</v>
      </c>
      <c r="K8" s="6" t="s">
        <v>137</v>
      </c>
      <c r="L8" s="6" t="s">
        <v>138</v>
      </c>
      <c r="M8" s="6" t="s">
        <v>139</v>
      </c>
      <c r="N8" s="6" t="s">
        <v>140</v>
      </c>
      <c r="O8" s="6" t="s">
        <v>141</v>
      </c>
      <c r="P8" s="6" t="s">
        <v>142</v>
      </c>
      <c r="Q8" s="6" t="s">
        <v>143</v>
      </c>
      <c r="R8" s="6" t="s">
        <v>144</v>
      </c>
      <c r="S8" s="6" t="s">
        <v>145</v>
      </c>
      <c r="T8" s="6" t="s">
        <v>146</v>
      </c>
      <c r="U8" s="6" t="s">
        <v>147</v>
      </c>
      <c r="V8" s="6" t="s">
        <v>148</v>
      </c>
      <c r="W8" s="6" t="s">
        <v>149</v>
      </c>
      <c r="X8" s="6" t="s">
        <v>150</v>
      </c>
      <c r="Y8" s="6" t="s">
        <v>151</v>
      </c>
      <c r="Z8" s="6" t="s">
        <v>152</v>
      </c>
      <c r="AA8" s="6" t="s">
        <v>153</v>
      </c>
      <c r="AB8" s="6" t="s">
        <v>154</v>
      </c>
      <c r="AC8" s="6" t="s">
        <v>155</v>
      </c>
      <c r="AD8" s="6" t="s">
        <v>156</v>
      </c>
      <c r="AE8" s="6" t="s">
        <v>157</v>
      </c>
      <c r="AF8" s="6" t="s">
        <v>158</v>
      </c>
      <c r="AG8" s="6" t="s">
        <v>159</v>
      </c>
      <c r="AH8" s="6" t="s">
        <v>160</v>
      </c>
      <c r="AI8" s="6" t="s">
        <v>161</v>
      </c>
      <c r="AJ8" s="6" t="s">
        <v>162</v>
      </c>
      <c r="AK8" s="6" t="s">
        <v>163</v>
      </c>
      <c r="AL8" s="6" t="s">
        <v>164</v>
      </c>
      <c r="AM8" s="6" t="s">
        <v>165</v>
      </c>
      <c r="AN8" s="6" t="s">
        <v>166</v>
      </c>
      <c r="AO8" s="6" t="s">
        <v>167</v>
      </c>
      <c r="AP8" s="6" t="s">
        <v>168</v>
      </c>
      <c r="AQ8" s="6" t="s">
        <v>169</v>
      </c>
      <c r="AR8" s="6" t="s">
        <v>170</v>
      </c>
      <c r="AS8" s="6" t="s">
        <v>171</v>
      </c>
    </row>
    <row r="9" spans="1:45" x14ac:dyDescent="0.35">
      <c r="A9" s="2" t="s">
        <v>22</v>
      </c>
      <c r="B9" s="2" t="s">
        <v>54</v>
      </c>
      <c r="C9" s="2" t="s">
        <v>54</v>
      </c>
      <c r="D9" s="2" t="s">
        <v>54</v>
      </c>
      <c r="E9" s="2" t="s">
        <v>54</v>
      </c>
      <c r="F9" s="2" t="s">
        <v>54</v>
      </c>
      <c r="G9" s="2" t="s">
        <v>22</v>
      </c>
      <c r="H9" s="2" t="s">
        <v>22</v>
      </c>
      <c r="I9" s="2" t="s">
        <v>172</v>
      </c>
      <c r="J9" s="2" t="s">
        <v>54</v>
      </c>
      <c r="K9" s="2" t="s">
        <v>13</v>
      </c>
      <c r="L9" s="2" t="s">
        <v>54</v>
      </c>
      <c r="M9" s="2" t="s">
        <v>173</v>
      </c>
      <c r="N9" s="2" t="s">
        <v>54</v>
      </c>
      <c r="O9" s="2" t="s">
        <v>174</v>
      </c>
      <c r="P9" s="2" t="s">
        <v>54</v>
      </c>
      <c r="Q9" s="2" t="s">
        <v>54</v>
      </c>
      <c r="R9" s="2" t="s">
        <v>22</v>
      </c>
      <c r="S9" s="2" t="s">
        <v>22</v>
      </c>
      <c r="T9" s="2" t="s">
        <v>175</v>
      </c>
      <c r="U9" s="2" t="s">
        <v>54</v>
      </c>
      <c r="V9" s="2" t="s">
        <v>22</v>
      </c>
      <c r="W9" s="2" t="s">
        <v>54</v>
      </c>
      <c r="X9" s="2" t="s">
        <v>173</v>
      </c>
      <c r="Y9" s="2" t="s">
        <v>54</v>
      </c>
      <c r="Z9" s="2" t="s">
        <v>174</v>
      </c>
      <c r="AA9" s="2" t="s">
        <v>54</v>
      </c>
      <c r="AB9" s="2" t="s">
        <v>54</v>
      </c>
      <c r="AC9" s="2" t="s">
        <v>22</v>
      </c>
      <c r="AD9" s="2" t="s">
        <v>22</v>
      </c>
      <c r="AE9" s="2" t="s">
        <v>175</v>
      </c>
      <c r="AF9" s="2" t="s">
        <v>54</v>
      </c>
      <c r="AG9" s="2" t="s">
        <v>22</v>
      </c>
      <c r="AH9" s="2" t="s">
        <v>54</v>
      </c>
      <c r="AI9" s="2" t="s">
        <v>54</v>
      </c>
      <c r="AJ9" s="2" t="s">
        <v>54</v>
      </c>
      <c r="AK9" s="2" t="s">
        <v>54</v>
      </c>
      <c r="AL9" s="2" t="s">
        <v>54</v>
      </c>
      <c r="AM9" s="2" t="s">
        <v>13</v>
      </c>
      <c r="AN9" s="2" t="s">
        <v>13</v>
      </c>
      <c r="AO9" s="2" t="s">
        <v>13</v>
      </c>
      <c r="AP9" s="2" t="s">
        <v>13</v>
      </c>
      <c r="AQ9" s="2" t="s">
        <v>22</v>
      </c>
      <c r="AR9" s="2" t="s">
        <v>22</v>
      </c>
      <c r="AS9" s="2" t="s">
        <v>22</v>
      </c>
    </row>
    <row r="10" spans="1:45" x14ac:dyDescent="0.35">
      <c r="A10">
        <v>1</v>
      </c>
      <c r="B10">
        <v>0</v>
      </c>
      <c r="C10">
        <v>616561.06099999999</v>
      </c>
      <c r="D10">
        <v>3097769.93</v>
      </c>
      <c r="E10">
        <v>634.32000000000005</v>
      </c>
      <c r="F10">
        <v>6.0030000000000001</v>
      </c>
      <c r="G10">
        <v>0</v>
      </c>
      <c r="H10" t="s">
        <v>176</v>
      </c>
      <c r="I10">
        <v>0</v>
      </c>
      <c r="J10">
        <v>0</v>
      </c>
      <c r="K10" s="5">
        <f>$F$2</f>
        <v>51</v>
      </c>
      <c r="L10" s="5">
        <f>MAX('1D'!$D$16,
    ($H$2)-E10)</f>
        <v>2.67999999999995</v>
      </c>
      <c r="M10" s="5">
        <f t="shared" ref="M10:M21" si="0">((F10)+(G10)*(L10))*(L10)</f>
        <v>16.088039999999701</v>
      </c>
      <c r="N10" s="5">
        <f t="shared" ref="N10:N21" si="1">(((F10)+(G10)*(L10))*(L10))/MAX((F10)+2*(L10)*SQRT(1+(G10)^2),
    0.000001)</f>
        <v>1.415826806301139</v>
      </c>
      <c r="O10" s="5">
        <f t="shared" ref="O10:O21" si="2">ABS(K10)/MAX(((F10)+(G10)*(L10))*(L10),
    0.000001)</f>
        <v>3.1700567626635032</v>
      </c>
      <c r="P10" s="5">
        <f t="shared" ref="P10:P21" si="3">E10+L10</f>
        <v>637</v>
      </c>
      <c r="Q10" s="5">
        <f>P10+((ABS(K10)/MAX(((F10)+(G10)*(L10))*(L10),
            0.000001))^2)/(2*'1D'!$I$5)</f>
        <v>637.51219469309422</v>
      </c>
      <c r="R10" s="5">
        <f>((ABS(K10)*'1D'!$D$6)/(MAX(((F10)+(G10)*(L10))*(L10),
            0.000001)*MAX(((((F10)+(G10)*(L10))*(L10))/MAX((F10)+2*(L10)*SQRT(1+(G10)^2),
                    0.000001))^(2/3),
            0.000001)))^2</f>
        <v>1.4222297358722554E-3</v>
      </c>
      <c r="S10" s="5">
        <f>ABS(ABS(K10)/MAX(((F10)+(G10)*(L10))*(L10),
        0.000001))/SQRT('1D'!$I$5*MAX((((F10)+(G10)*(L10))*(L10))/MAX((F10)+2*(G10)*(L10),
            0.000001),
        0.000001))</f>
        <v>0.61825144204660709</v>
      </c>
      <c r="T10" s="5">
        <f>((F10)*(L10)^2)/2+(G10)*(L10)^3/3+(ABS(K10)^2)/('1D'!$I$5*MAX(((F10)+(G10)*(L10))*(L10),
        0.000001))</f>
        <v>38.038391020573982</v>
      </c>
      <c r="U10">
        <v>0</v>
      </c>
      <c r="V10">
        <v>1</v>
      </c>
      <c r="W10" s="5">
        <f ca="1">IF($A$2=0,
    MAX(MAX('1D'!$D$16,
            MAX('1D'!$D$16,
                POWER((ABS(K10)^2)/('1D'!$I$5*MAX(F10,
                            0.1)^2),
                    1/3))),
        IFERROR(W21,
            MAX(MAX('1D'!$D$16,
                    MAX('1D'!$D$16,
                        POWER((ABS(K10)^2)/('1D'!$I$5*MAX(F10,
                                    0.1)^2),
                            1/3))),
                ($L$2)-E21))),
    IF(IFERROR(AG11,
            0)=0,
        MAX(MAX('1D'!$D$16,
                MAX('1D'!$D$16,
                    POWER((ABS(K10)^2)/('1D'!$I$5*MAX(F10,
                                0.1)^2),
                        1/3))),
            IFERROR(W21,
                MAX(MAX('1D'!$D$16,
                        MAX('1D'!$D$16,
                            POWER((ABS(K10)^2)/('1D'!$I$5*MAX(F10,
                                        0.1)^2),
                                1/3))),
                    ($L$2)-E21))),
        IF(IFERROR(W10,
                0)=0,
            MAX(MAX('1D'!$D$16,
                    MAX('1D'!$D$16,
                        POWER((ABS(K10)^2)/('1D'!$I$5*MAX(F10,
                                    0.1)^2),
                            1/3))),
                IFERROR(W21,
                    MAX(MAX('1D'!$D$16,
                            MAX('1D'!$D$16,
                                POWER((ABS(K10)^2)/('1D'!$I$5*MAX(F10,
                                            0.1)^2),
                                    1/3))),
                        ($L$2)-E21))),
            IF(OR(IFERROR(AD10,
                        0)&gt;=1,
                    IFERROR(AD11,
                        0)&gt;=1),
                MAX('1D'!$D$16,
                    MAX('1D'!$D$16,
                        POWER((ABS(K10)^2)/('1D'!$I$5*MAX(F10,
                                    0.1)^2),
                            1/3))),
                IF(ABS(IFERROR(AF10,
                            0))&lt;'1D'!$D$19,
                    MAX(MAX('1D'!$D$16,
                            MAX('1D'!$D$16,
                                POWER((ABS(K10)^2)/('1D'!$I$5*MAX(F10,
                                            0.1)^2),
                                    1/3))),
                        IFERROR(W10,
                            0)),
                    MAX(MAX('1D'!$D$16,
                            MAX('1D'!$D$16,
                                POWER((ABS(K10)^2)/('1D'!$I$5*MAX(F10,
                                            0.1)^2),
                                    1/3))),
                        (IFERROR(W10,
                                0))+((IFERROR(AF10,
                                    0))*'1D'!$D$18)))))))</f>
        <v>2.6304459781349978</v>
      </c>
      <c r="X10" s="5">
        <f t="shared" ref="X10:X21" ca="1" si="4">((F10)+(G10)*(W10))*(W10)</f>
        <v>15.790567206744392</v>
      </c>
      <c r="Y10" s="5">
        <f t="shared" ref="Y10:Y21" ca="1" si="5">(((F10)+(G10)*(W10))*(W10))/MAX((F10)+2*(W10)*SQRT(1+(G10)^2),
    0.000001)</f>
        <v>1.4018748819722691</v>
      </c>
      <c r="Z10" s="5">
        <f t="shared" ref="Z10:Z21" ca="1" si="6">ABS(K10)/MAX(((F10)+(G10)*(W10))*(W10),
    0.000001)</f>
        <v>3.2297763172317917</v>
      </c>
      <c r="AA10" s="5">
        <f t="shared" ref="AA10:AA21" ca="1" si="7">E10+W10</f>
        <v>636.95044597813501</v>
      </c>
      <c r="AB10" s="5">
        <f ca="1">AA10+((ABS(K10)/MAX(((F10)+(G10)*(W10))*(W10),
            0.000001))^2)/(2*'1D'!$I$5)</f>
        <v>637.48212054792862</v>
      </c>
      <c r="AC10" s="5">
        <f ca="1">((ABS(K10)*'1D'!$D$6)/(MAX(((F10)+(G10)*(W10))*(W10),
            0.000001)*MAX(((((F10)+(G10)*(W10))*(W10))/MAX((F10)+2*(W10)*SQRT(1+(G10)^2),
                    0.000001))^(2/3),
            0.000001)))^2</f>
        <v>1.4959430841893927E-3</v>
      </c>
      <c r="AD10" s="5">
        <f ca="1">ABS(ABS(K10)/MAX(((F10)+(G10)*(W10))*(W10),
        0.000001))/SQRT('1D'!$I$5*MAX((((F10)+(G10)*(W10))*(W10))/MAX((F10)+2*(G10)*(W10),
            0.000001),
        0.000001))</f>
        <v>0.63580398921105152</v>
      </c>
      <c r="AE10" s="5">
        <f ca="1">((F10)*(W10)^2)/2+(G10)*(W10)^3/3+(ABS(K10)^2)/('1D'!$I$5*MAX(((F10)+(G10)*(W10))*(W10),
        0.000001))</f>
        <v>37.559003053612571</v>
      </c>
      <c r="AF10" s="5">
        <f ca="1">IF($A$2=0,
    0,
    IFERROR(AB11+(((AC10+AC11)/2)*J11)+(IF(Z10&gt;Z11,
                '1D'!$D$8*((Z10^2-Z11^2)/(2*'1D'!$I$5)),
                '1D'!$D$9*((Z11^2-Z10^2)/(2*'1D'!$I$5)))+('1D'!$D$10*(ABS(I11)/90)*(MAX(Z10^2,
                        Z11^2)/(2*'1D'!$I$5))))-AB10,
        0))</f>
        <v>-9.3480473833551514E-4</v>
      </c>
      <c r="AG10" s="5">
        <f ca="1">IF($A$2=0,
    1,
    IF(IFERROR(AG11,
            0)=0,
        0,
        IFERROR(IF(OR(ROUND(AD10,
                        3)&gt;=1,
                    AND(ABS(AF10)&lt;'1D'!$D$19,
                        AD10&lt;1)),
                1,
                0),
            0)))</f>
        <v>1</v>
      </c>
      <c r="AH10" s="5">
        <f ca="1">IFERROR(IF('1D'!V31="Supercritical",
        MAX('1D'!$D$16,
            IFERROR(L10,
                MAX('1D'!$D$16,
                    POWER((ABS(K10)^2)/('1D'!$I$5*MAX(F10,
                                0.1)^2),
                        1/3)))),
        IF('1D'!V31="Subcritical",
            MAX('1D'!$D$16,
                IFERROR(W10,
                    MAX('1D'!$D$16,
                        POWER((ABS(K10)^2)/('1D'!$I$5*MAX(F10,
                                    0.1)^2),
                            1/3)))),
            IF(IFERROR(T10,
                    -1E+99)&gt;=IFERROR(AE10,
                    -1E+99),
                MAX('1D'!$D$16,
                    IFERROR(L10,
                        MAX('1D'!$D$16,
                            POWER((ABS(K10)^2)/('1D'!$I$5*MAX(F10,
                                        0.1)^2),
                                1/3)))),
                MAX('1D'!$D$16,
                    IFERROR(W10,
                        MAX('1D'!$D$16,
                            POWER((ABS(K10)^2)/('1D'!$I$5*MAX(F10,
                                        0.1)^2),
                                1/3))))))),
    MAX('1D'!$D$16,
        POWER((ABS(K10)^2)/('1D'!$I$5*MAX(F10,
                    0.1)^2),
            1/3)))</f>
        <v>2.67999999999995</v>
      </c>
      <c r="AI10" s="5">
        <f t="shared" ref="AI10:AI21" ca="1" si="8">E10+AH10</f>
        <v>637</v>
      </c>
      <c r="AJ10" s="5">
        <f ca="1">AI10+((ABS(K10)/MAX(((F10)+(G10)*(AH10))*(AH10),
            0.000001))^2)/(2*'1D'!$I$5)</f>
        <v>637.51219469309422</v>
      </c>
      <c r="AM10">
        <v>0</v>
      </c>
      <c r="AN10">
        <v>0</v>
      </c>
      <c r="AO10" s="5">
        <f t="shared" ref="AO10:AO21" si="9">AM10+AN10</f>
        <v>0</v>
      </c>
      <c r="AP10" s="5">
        <f>AO10</f>
        <v>0</v>
      </c>
      <c r="AQ10" s="5">
        <f ca="1">ABS(ABS(K10)/MAX(((F10)+(G10)*(AH10))*(AH10),
        0.000001))/SQRT('1D'!$I$5*MAX((((F10)+(G10)*(AH10))*(AH10))/MAX((F10)+2*(G10)*(AH10),
            0.000001),
        0.000001))</f>
        <v>0.61825144204660709</v>
      </c>
      <c r="AR10" s="5" t="str">
        <f t="shared" ref="AR10:AR21" ca="1" si="10">IF(AQ10&lt;1,
    "Subcritical",
    "Supercritical")</f>
        <v>Subcritical</v>
      </c>
      <c r="AS10" s="5">
        <f ca="1">((ABS(K10)*'1D'!$D$6)/(MAX(((F10)+(G10)*(AH10))*(AH10),
            0.000001)*MAX(((((F10)+(G10)*(AH10))*(AH10))/MAX((F10)+2*(AH10)*SQRT(1+(G10)^2),
                    0.000001))^(2/3),
            0.000001)))^2</f>
        <v>1.4222297358722554E-3</v>
      </c>
    </row>
    <row r="11" spans="1:45" x14ac:dyDescent="0.35">
      <c r="A11">
        <v>2</v>
      </c>
      <c r="B11">
        <v>1</v>
      </c>
      <c r="C11">
        <v>616560.59100000001</v>
      </c>
      <c r="D11">
        <v>3097769.0469999998</v>
      </c>
      <c r="E11">
        <v>634.31799999999998</v>
      </c>
      <c r="F11">
        <v>6.0030000000000001</v>
      </c>
      <c r="G11">
        <v>0</v>
      </c>
      <c r="H11" t="s">
        <v>176</v>
      </c>
      <c r="I11">
        <v>0</v>
      </c>
      <c r="J11" s="5">
        <f t="shared" ref="J11:J21" si="11">B11-B10</f>
        <v>1</v>
      </c>
      <c r="K11" s="5">
        <f t="shared" ref="K11:K21" si="12">MAX(0,
    K10-AO10)</f>
        <v>51</v>
      </c>
      <c r="L11" s="5">
        <f ca="1">IF($A$2=0,
    IFERROR(L10,
        MAX('1D'!$D$16,
            POWER((ABS(K11)^2)/('1D'!$I$5*MAX(F11,
                        0.1)^2),
                1/3))),
    IF(IFERROR(V10,
            0)=0,
        IFERROR(L10,
            MAX('1D'!$D$16,
                POWER((ABS(K11)^2)/('1D'!$I$5*MAX(F11,
                            0.1)^2),
                    1/3))),
        IF(OR(IFERROR(L11,
                    0)=0,
                IFERROR(S10,
                    0)&lt;1,
                IFERROR(S11,
                    0)&lt;1),
            MAX('1D'!$D$16,
                POWER((ABS(K11)^2)/('1D'!$I$5*MAX(F11,
                            0.1)^2),
                    1/3)),
            IF(IFERROR(U11,
                    0)&gt;0,
                MAX('1D'!$D$16,
                    IFERROR(L11,
                        0)+((IFERROR(U11,
                                0))*'1D'!$D$18*IF((IFERROR(S11,
                                    0))&lt;1,
                            1,
                            -1))),
                IF(IFERROR(U11,
                        0)&lt;0,
                    IF(ABS((MAX('1D'!$D$16,
                                    POWER((ABS(K11)^2)/('1D'!$I$5*MAX(F11,
                                                0.1)^2),
                                        1/3)))-IFERROR(L11,
                                0))&gt;'1D'!$D$19,
                        MAX('1D'!$D$16,
                            IF((MAX('1D'!$D$16,
                                        POWER((ABS(K11)^2)/('1D'!$I$5*MAX(F11,
                                                    0.1)^2),
                                            1/3)))&gt;IFERROR(L11,
                                    0),
                                MIN((MAX('1D'!$D$16,
                                            POWER((ABS(K11)^2)/('1D'!$I$5*MAX(F11,
                                                        0.1)^2),
                                                1/3))),
                                    IFERROR(L11,
                                        0)+(MIN(ABS(IFERROR(U11,
                                                    0))*'1D'!$D$18,
                                            ABS((MAX('1D'!$D$16,
                                                        POWER((ABS(K11)^2)/('1D'!$I$5*MAX(F11,
                                                                    0.1)^2),
                                                            1/3)))-IFERROR(L11,
                                                    0))))),
                                MAX((MAX('1D'!$D$16,
                                            POWER((ABS(K11)^2)/('1D'!$I$5*MAX(F11,
                                                        0.1)^2),
                                                1/3))),
                                    IFERROR(L11,
                                        0)-(MIN(ABS(IFERROR(U11,
                                                    0))*'1D'!$D$18,
                                            ABS((MAX('1D'!$D$16,
                                                        POWER((ABS(K11)^2)/('1D'!$I$5*MAX(F11,
                                                                    0.1)^2),
                                                            1/3)))-IFERROR(L11,
                                                    0))))))),
                        MAX('1D'!$D$16,
                            POWER((ABS(K11)^2)/('1D'!$I$5*MAX(F11,
                                        0.1)^2),
                                1/3))),
                    MAX('1D'!$D$16,
                        IFERROR(L11,
                            0)))))))</f>
        <v>1.9449639349259837</v>
      </c>
      <c r="M11" s="5">
        <f t="shared" ca="1" si="0"/>
        <v>11.675618501360681</v>
      </c>
      <c r="N11" s="5">
        <f t="shared" ca="1" si="1"/>
        <v>1.1801984867332698</v>
      </c>
      <c r="O11" s="5">
        <f t="shared" ca="1" si="2"/>
        <v>4.3680769454788573</v>
      </c>
      <c r="P11" s="5">
        <f t="shared" ca="1" si="3"/>
        <v>636.26296393492601</v>
      </c>
      <c r="Q11" s="5">
        <f ca="1">P11+((ABS(K11)/MAX(((F11)+(G11)*(L11))*(L11),
            0.000001))^2)/(2*'1D'!$I$5)</f>
        <v>637.23544590238896</v>
      </c>
      <c r="R11" s="5">
        <f ca="1">((ABS(K11)*'1D'!$D$6)/(MAX(((F11)+(G11)*(L11))*(L11),
            0.000001)*MAX(((((F11)+(G11)*(L11))*(L11))/MAX((F11)+2*(L11)*SQRT(1+(G11)^2),
                    0.000001))^(2/3),
            0.000001)))^2</f>
        <v>3.4420962243487683E-3</v>
      </c>
      <c r="S11" s="5">
        <f ca="1">ABS(ABS(K11)/MAX(((F11)+(G11)*(L11))*(L11),
        0.000001))/SQRT('1D'!$I$5*MAX((((F11)+(G11)*(L11))*(L11))/MAX((F11)+2*(G11)*(L11),
            0.000001),
        0.000001))</f>
        <v>1</v>
      </c>
      <c r="T11" s="5">
        <f ca="1">((F11)*(L11)^2)/2+(G11)*(L11)^3/3+(ABS(K11)^2)/('1D'!$I$5*MAX(((F11)+(G11)*(L11))*(L11),
        0.000001))</f>
        <v>34.062985354651637</v>
      </c>
      <c r="U11" s="5">
        <f ca="1">IF($A$2=0,
    0,
    IFERROR(Q10-(((R10+R11)/2)*J11)-(IF(O10&gt;O11,
                '1D'!$D$8*((O10^2-O11^2)/(2*'1D'!$I$5)),
                '1D'!$D$9*((O11^2-O10^2)/(2*'1D'!$I$5)))+('1D'!$D$10*(ABS(I11)/90)*(MAX(O10^2,
                        O11^2)/(2*'1D'!$I$5))))-Q11,
        0))</f>
        <v>0.22828790028825097</v>
      </c>
      <c r="V11" s="5">
        <f ca="1">IF($A$2=0,
    1,
    IF(IFERROR(V10,
            0)=0,
        0,
        IFERROR(IF(ROUND(S11,
                    3)=1,
                1,
                IF(AND(ABS(U11)&lt;'1D'!$D$19,
                        S11&gt;1),
                    1,
                    0)),
            0)))</f>
        <v>1</v>
      </c>
      <c r="W11" s="5">
        <f ca="1">IF($A$2=0,
    MAX(MAX('1D'!$D$16,
            MAX('1D'!$D$16,
                POWER((ABS(K11)^2)/('1D'!$I$5*MAX(F11,
                            0.1)^2),
                    1/3))),
        IFERROR(W21,
            MAX(MAX('1D'!$D$16,
                    MAX('1D'!$D$16,
                        POWER((ABS(K11)^2)/('1D'!$I$5*MAX(F11,
                                    0.1)^2),
                            1/3))),
                ($L$2)-E21))),
    IF(IFERROR(AG12,
            0)=0,
        MAX(MAX('1D'!$D$16,
                MAX('1D'!$D$16,
                    POWER((ABS(K11)^2)/('1D'!$I$5*MAX(F11,
                                0.1)^2),
                        1/3))),
            IFERROR(W21,
                MAX(MAX('1D'!$D$16,
                        MAX('1D'!$D$16,
                            POWER((ABS(K11)^2)/('1D'!$I$5*MAX(F11,
                                        0.1)^2),
                                1/3))),
                    ($L$2)-E21))),
        IF(IFERROR(W11,
                0)=0,
            MAX(MAX('1D'!$D$16,
                    MAX('1D'!$D$16,
                        POWER((ABS(K11)^2)/('1D'!$I$5*MAX(F11,
                                    0.1)^2),
                            1/3))),
                IFERROR(W21,
                    MAX(MAX('1D'!$D$16,
                            MAX('1D'!$D$16,
                                POWER((ABS(K11)^2)/('1D'!$I$5*MAX(F11,
                                            0.1)^2),
                                    1/3))),
                        ($L$2)-E21))),
            IF(OR(IFERROR(AD11,
                        0)&gt;=1,
                    IFERROR(AD12,
                        0)&gt;=1),
                MAX('1D'!$D$16,
                    MAX('1D'!$D$16,
                        POWER((ABS(K11)^2)/('1D'!$I$5*MAX(F11,
                                    0.1)^2),
                            1/3))),
                IF(ABS(IFERROR(AF11,
                            0))&lt;'1D'!$D$19,
                    MAX(MAX('1D'!$D$16,
                            MAX('1D'!$D$16,
                                POWER((ABS(K11)^2)/('1D'!$I$5*MAX(F11,
                                            0.1)^2),
                                    1/3))),
                        IFERROR(W11,
                            0)),
                    MAX(MAX('1D'!$D$16,
                            MAX('1D'!$D$16,
                                POWER((ABS(K11)^2)/('1D'!$I$5*MAX(F11,
                                            0.1)^2),
                                    1/3))),
                        (IFERROR(W11,
                                0))+((IFERROR(AF11,
                                    0))*'1D'!$D$18)))))))</f>
        <v>2.6296689603481118</v>
      </c>
      <c r="X11" s="5">
        <f t="shared" ca="1" si="4"/>
        <v>15.785902768969715</v>
      </c>
      <c r="Y11" s="5">
        <f t="shared" ca="1" si="5"/>
        <v>1.4016541574339345</v>
      </c>
      <c r="Z11" s="5">
        <f t="shared" ca="1" si="6"/>
        <v>3.2307306554713167</v>
      </c>
      <c r="AA11" s="5">
        <f t="shared" ca="1" si="7"/>
        <v>636.9476689603481</v>
      </c>
      <c r="AB11" s="5">
        <f ca="1">AA11+((ABS(K11)/MAX(((F11)+(G11)*(W11))*(W11),
            0.000001))^2)/(2*'1D'!$I$5)</f>
        <v>637.47965777626052</v>
      </c>
      <c r="AC11" s="5">
        <f ca="1">((ABS(K11)*'1D'!$D$6)/(MAX(((F11)+(G11)*(W11))*(W11),
            0.000001)*MAX(((((F11)+(G11)*(W11))*(W11))/MAX((F11)+2*(W11)*SQRT(1+(G11)^2),
                    0.000001))^(2/3),
            0.000001)))^2</f>
        <v>1.4971415516935604E-3</v>
      </c>
      <c r="AD11" s="5">
        <f ca="1">ABS(ABS(K11)/MAX(((F11)+(G11)*(W11))*(W11),
        0.000001))/SQRT('1D'!$I$5*MAX((((F11)+(G11)*(W11))*(W11))/MAX((F11)+2*(G11)*(W11),
            0.000001),
        0.000001))</f>
        <v>0.63608581223238836</v>
      </c>
      <c r="AE11" s="5">
        <f ca="1">((F11)*(W11)^2)/2+(G11)*(W11)^3/3+(ABS(K11)^2)/('1D'!$I$5*MAX(((F11)+(G11)*(W11))*(W11),
        0.000001))</f>
        <v>37.551696705662778</v>
      </c>
      <c r="AF11" s="5">
        <f ca="1">IF($A$2=0,
    0,
    IFERROR(AB12+(((AC11+AC12)/2)*J12)+(IF(Z11&gt;Z12,
                '1D'!$D$8*((Z11^2-Z12^2)/(2*'1D'!$I$5)),
                '1D'!$D$9*((Z12^2-Z11^2)/(2*'1D'!$I$5)))+('1D'!$D$10*(ABS(I12)/90)*(MAX(Z11^2,
                        Z12^2)/(2*'1D'!$I$5))))-AB11,
        0))</f>
        <v>-9.4662427989078424E-4</v>
      </c>
      <c r="AG11" s="5">
        <f ca="1">IF($A$2=0,
    1,
    IF(IFERROR(AG12,
            0)=0,
        0,
        IFERROR(IF(OR(ROUND(AD11,
                        3)&gt;=1,
                    AND(ABS(AF11)&lt;'1D'!$D$19,
                        AD11&lt;1)),
                1,
                0),
            0)))</f>
        <v>1</v>
      </c>
      <c r="AH11" s="5">
        <f ca="1">IFERROR(IF('1D'!V31="Supercritical",
        MAX('1D'!$D$16,
            IFERROR(L11,
                MAX('1D'!$D$16,
                    POWER((ABS(K11)^2)/('1D'!$I$5*MAX(F11,
                                0.1)^2),
                        1/3)))),
        IF('1D'!V31="Subcritical",
            MAX('1D'!$D$16,
                IFERROR(W11,
                    MAX('1D'!$D$16,
                        POWER((ABS(K11)^2)/('1D'!$I$5*MAX(F11,
                                    0.1)^2),
                            1/3)))),
            IF(IFERROR(T11,
                    -1E+99)&gt;=IFERROR(AE11,
                    -1E+99),
                MAX('1D'!$D$16,
                    IFERROR(L11,
                        MAX('1D'!$D$16,
                            POWER((ABS(K11)^2)/('1D'!$I$5*MAX(F11,
                                        0.1)^2),
                                1/3)))),
                MAX('1D'!$D$16,
                    IFERROR(W11,
                        MAX('1D'!$D$16,
                            POWER((ABS(K11)^2)/('1D'!$I$5*MAX(F11,
                                        0.1)^2),
                                1/3))))))),
    MAX('1D'!$D$16,
        POWER((ABS(K11)^2)/('1D'!$I$5*MAX(F11,
                    0.1)^2),
            1/3)))</f>
        <v>2.6296689603481118</v>
      </c>
      <c r="AI11" s="5">
        <f t="shared" ca="1" si="8"/>
        <v>636.9476689603481</v>
      </c>
      <c r="AJ11" s="5">
        <f ca="1">AI11+((ABS(K11)/MAX(((F11)+(G11)*(AH11))*(AH11),
            0.000001))^2)/(2*'1D'!$I$5)</f>
        <v>637.47965777626052</v>
      </c>
      <c r="AM11">
        <v>0</v>
      </c>
      <c r="AN11">
        <v>0</v>
      </c>
      <c r="AO11" s="5">
        <f t="shared" si="9"/>
        <v>0</v>
      </c>
      <c r="AP11" s="5">
        <f t="shared" ref="AP11:AP21" si="13">AP10+AO11</f>
        <v>0</v>
      </c>
      <c r="AQ11" s="5">
        <f ca="1">ABS(ABS(K11)/MAX(((F11)+(G11)*(AH11))*(AH11),
        0.000001))/SQRT('1D'!$I$5*MAX((((F11)+(G11)*(AH11))*(AH11))/MAX((F11)+2*(G11)*(AH11),
            0.000001),
        0.000001))</f>
        <v>0.63608581223238836</v>
      </c>
      <c r="AR11" s="5" t="str">
        <f t="shared" ca="1" si="10"/>
        <v>Subcritical</v>
      </c>
      <c r="AS11" s="5">
        <f ca="1">((ABS(K11)*'1D'!$D$6)/(MAX(((F11)+(G11)*(AH11))*(AH11),
            0.000001)*MAX(((((F11)+(G11)*(AH11))*(AH11))/MAX((F11)+2*(AH11)*SQRT(1+(G11)^2),
                    0.000001))^(2/3),
            0.000001)))^2</f>
        <v>1.4971415516935604E-3</v>
      </c>
    </row>
    <row r="12" spans="1:45" x14ac:dyDescent="0.35">
      <c r="A12">
        <v>3</v>
      </c>
      <c r="B12">
        <v>2.0009999999999999</v>
      </c>
      <c r="C12">
        <v>616560.12100000004</v>
      </c>
      <c r="D12">
        <v>3097768.1639999999</v>
      </c>
      <c r="E12">
        <v>634.31600000000003</v>
      </c>
      <c r="F12">
        <v>6.0039999999999996</v>
      </c>
      <c r="G12">
        <v>0</v>
      </c>
      <c r="H12" t="s">
        <v>176</v>
      </c>
      <c r="I12">
        <v>2.7E-2</v>
      </c>
      <c r="J12" s="5">
        <f t="shared" si="11"/>
        <v>1.0009999999999999</v>
      </c>
      <c r="K12" s="5">
        <f t="shared" si="12"/>
        <v>51</v>
      </c>
      <c r="L12" s="5">
        <f ca="1">IF($A$2=0,
    IFERROR(L11,
        MAX('1D'!$D$16,
            POWER((ABS(K12)^2)/('1D'!$I$5*MAX(F12,
                        0.1)^2),
                1/3))),
    IF(IFERROR(V11,
            0)=0,
        IFERROR(L11,
            MAX('1D'!$D$16,
                POWER((ABS(K12)^2)/('1D'!$I$5*MAX(F12,
                            0.1)^2),
                    1/3))),
        IF(OR(IFERROR(L12,
                    0)=0,
                IFERROR(S11,
                    0)&lt;1,
                IFERROR(S12,
                    0)&lt;1),
            MAX('1D'!$D$16,
                POWER((ABS(K12)^2)/('1D'!$I$5*MAX(F12,
                            0.1)^2),
                    1/3)),
            IF(IFERROR(U12,
                    0)&gt;0,
                MAX('1D'!$D$16,
                    IFERROR(L12,
                        0)+((IFERROR(U12,
                                0))*'1D'!$D$18*IF((IFERROR(S12,
                                    0))&lt;1,
                            1,
                            -1))),
                IF(IFERROR(U12,
                        0)&lt;0,
                    IF(ABS((MAX('1D'!$D$16,
                                    POWER((ABS(K12)^2)/('1D'!$I$5*MAX(F12,
                                                0.1)^2),
                                        1/3)))-IFERROR(L12,
                                0))&gt;'1D'!$D$19,
                        MAX('1D'!$D$16,
                            IF((MAX('1D'!$D$16,
                                        POWER((ABS(K12)^2)/('1D'!$I$5*MAX(F12,
                                                    0.1)^2),
                                            1/3)))&gt;IFERROR(L12,
                                    0),
                                MIN((MAX('1D'!$D$16,
                                            POWER((ABS(K12)^2)/('1D'!$I$5*MAX(F12,
                                                        0.1)^2),
                                                1/3))),
                                    IFERROR(L12,
                                        0)+(MIN(ABS(IFERROR(U12,
                                                    0))*'1D'!$D$18,
                                            ABS((MAX('1D'!$D$16,
                                                        POWER((ABS(K12)^2)/('1D'!$I$5*MAX(F12,
                                                                    0.1)^2),
                                                            1/3)))-IFERROR(L12,
                                                    0))))),
                                MAX((MAX('1D'!$D$16,
                                            POWER((ABS(K12)^2)/('1D'!$I$5*MAX(F12,
                                                        0.1)^2),
                                                1/3))),
                                    IFERROR(L12,
                                        0)-(MIN(ABS(IFERROR(U12,
                                                    0))*'1D'!$D$18,
                                            ABS((MAX('1D'!$D$16,
                                                        POWER((ABS(K12)^2)/('1D'!$I$5*MAX(F12,
                                                                    0.1)^2),
                                                            1/3)))-IFERROR(L12,
                                                    0))))))),
                        MAX('1D'!$D$16,
                            POWER((ABS(K12)^2)/('1D'!$I$5*MAX(F12,
                                        0.1)^2),
                                1/3))),
                    MAX('1D'!$D$16,
                        IFERROR(L12,
                            0)))))))</f>
        <v>1.9447479658020994</v>
      </c>
      <c r="M12" s="5">
        <f t="shared" ca="1" si="0"/>
        <v>11.676266786675804</v>
      </c>
      <c r="N12" s="5">
        <f t="shared" ca="1" si="1"/>
        <v>1.1801962488685771</v>
      </c>
      <c r="O12" s="5">
        <f t="shared" ca="1" si="2"/>
        <v>4.3678344227452808</v>
      </c>
      <c r="P12" s="5">
        <f t="shared" ca="1" si="3"/>
        <v>636.26074796580212</v>
      </c>
      <c r="Q12" s="5">
        <f ca="1">P12+((ABS(K12)/MAX(((F12)+(G12)*(L12))*(L12),
            0.000001))^2)/(2*'1D'!$I$5)</f>
        <v>637.23312194870323</v>
      </c>
      <c r="R12" s="5">
        <f ca="1">((ABS(K12)*'1D'!$D$6)/(MAX(((F12)+(G12)*(L12))*(L12),
            0.000001)*MAX(((((F12)+(G12)*(L12))*(L12))/MAX((F12)+2*(L12)*SQRT(1+(G12)^2),
                    0.000001))^(2/3),
            0.000001)))^2</f>
        <v>3.4417227148850105E-3</v>
      </c>
      <c r="S12" s="5">
        <f ca="1">ABS(ABS(K12)/MAX(((F12)+(G12)*(L12))*(L12),
        0.000001))/SQRT('1D'!$I$5*MAX((((F12)+(G12)*(L12))*(L12))/MAX((F12)+2*(G12)*(L12),
            0.000001),
        0.000001))</f>
        <v>1.0000000000000002</v>
      </c>
      <c r="T12" s="5">
        <f ca="1">((F12)*(L12)^2)/2+(G12)*(L12)^3/3+(ABS(K12)^2)/('1D'!$I$5*MAX(((F12)+(G12)*(L12))*(L12),
        0.000001))</f>
        <v>34.061094122325578</v>
      </c>
      <c r="U12" s="5">
        <f ca="1">IF($A$2=0,
    0,
    IFERROR(Q11-(((R11+R12)/2)*J12)-(IF(O11&gt;O12,
                '1D'!$D$8*((O11^2-O12^2)/(2*'1D'!$I$5)),
                '1D'!$D$9*((O12^2-O11^2)/(2*'1D'!$I$5)))+('1D'!$D$10*(ABS(I12)/90)*(MAX(O11^2,
                        O12^2)/(2*'1D'!$I$5))))-Q12,
        0))</f>
        <v>-1.1975547505471695E-3</v>
      </c>
      <c r="V12" s="5">
        <f ca="1">IF($A$2=0,
    1,
    IF(IFERROR(V11,
            0)=0,
        0,
        IFERROR(IF(ROUND(S12,
                    3)=1,
                1,
                IF(AND(ABS(U12)&lt;'1D'!$D$19,
                        S12&gt;1),
                    1,
                    0)),
            0)))</f>
        <v>1</v>
      </c>
      <c r="W12" s="5">
        <f ca="1">IF($A$2=0,
    MAX(MAX('1D'!$D$16,
            MAX('1D'!$D$16,
                POWER((ABS(K12)^2)/('1D'!$I$5*MAX(F12,
                            0.1)^2),
                    1/3))),
        IFERROR(W21,
            MAX(MAX('1D'!$D$16,
                    MAX('1D'!$D$16,
                        POWER((ABS(K12)^2)/('1D'!$I$5*MAX(F12,
                                    0.1)^2),
                            1/3))),
                ($L$2)-E21))),
    IF(IFERROR(AG13,
            0)=0,
        MAX(MAX('1D'!$D$16,
                MAX('1D'!$D$16,
                    POWER((ABS(K12)^2)/('1D'!$I$5*MAX(F12,
                                0.1)^2),
                        1/3))),
            IFERROR(W21,
                MAX(MAX('1D'!$D$16,
                        MAX('1D'!$D$16,
                            POWER((ABS(K12)^2)/('1D'!$I$5*MAX(F12,
                                        0.1)^2),
                                1/3))),
                    ($L$2)-E21))),
        IF(IFERROR(W12,
                0)=0,
            MAX(MAX('1D'!$D$16,
                    MAX('1D'!$D$16,
                        POWER((ABS(K12)^2)/('1D'!$I$5*MAX(F12,
                                    0.1)^2),
                            1/3))),
                IFERROR(W21,
                    MAX(MAX('1D'!$D$16,
                            MAX('1D'!$D$16,
                                POWER((ABS(K12)^2)/('1D'!$I$5*MAX(F12,
                                            0.1)^2),
                                    1/3))),
                        ($L$2)-E21))),
            IF(OR(IFERROR(AD12,
                        0)&gt;=1,
                    IFERROR(AD13,
                        0)&gt;=1),
                MAX('1D'!$D$16,
                    MAX('1D'!$D$16,
                        POWER((ABS(K12)^2)/('1D'!$I$5*MAX(F12,
                                    0.1)^2),
                            1/3))),
                IF(ABS(IFERROR(AF12,
                            0))&lt;'1D'!$D$19,
                    MAX(MAX('1D'!$D$16,
                            MAX('1D'!$D$16,
                                POWER((ABS(K12)^2)/('1D'!$I$5*MAX(F12,
                                            0.1)^2),
                                    1/3))),
                        IFERROR(W12,
                            0)),
                    MAX(MAX('1D'!$D$16,
                            MAX('1D'!$D$16,
                                POWER((ABS(K12)^2)/('1D'!$I$5*MAX(F12,
                                            0.1)^2),
                                    1/3))),
                        (IFERROR(W12,
                                0))+((IFERROR(AF12,
                                    0))*'1D'!$D$18)))))))</f>
        <v>2.6291746128059343</v>
      </c>
      <c r="X12" s="5">
        <f t="shared" ca="1" si="4"/>
        <v>15.785564375286828</v>
      </c>
      <c r="Y12" s="5">
        <f t="shared" ca="1" si="5"/>
        <v>1.4016227040259641</v>
      </c>
      <c r="Z12" s="5">
        <f t="shared" ca="1" si="6"/>
        <v>3.2307999123454412</v>
      </c>
      <c r="AA12" s="5">
        <f t="shared" ca="1" si="7"/>
        <v>636.945174612806</v>
      </c>
      <c r="AB12" s="5">
        <f ca="1">AA12+((ABS(K12)/MAX(((F12)+(G12)*(W12))*(W12),
            0.000001))^2)/(2*'1D'!$I$5)</f>
        <v>637.47718623735295</v>
      </c>
      <c r="AC12" s="5">
        <f ca="1">((ABS(K12)*'1D'!$D$6)/(MAX(((F12)+(G12)*(W12))*(W12),
            0.000001)*MAX(((((F12)+(G12)*(W12))*(W12))/MAX((F12)+2*(W12)*SQRT(1+(G12)^2),
                    0.000001))^(2/3),
            0.000001)))^2</f>
        <v>1.4972505385311065E-3</v>
      </c>
      <c r="AD12" s="5">
        <f ca="1">ABS(ABS(K12)/MAX(((F12)+(G12)*(W12))*(W12),
        0.000001))/SQRT('1D'!$I$5*MAX((((F12)+(G12)*(W12))*(W12))/MAX((F12)+2*(G12)*(W12),
            0.000001),
        0.000001))</f>
        <v>0.63615924606905272</v>
      </c>
      <c r="AE12" s="5">
        <f ca="1">((F12)*(W12)^2)/2+(G12)*(W12)^3/3+(ABS(K12)^2)/('1D'!$I$5*MAX(((F12)+(G12)*(W12))*(W12),
        0.000001))</f>
        <v>37.547710047532803</v>
      </c>
      <c r="AF12" s="5">
        <f ca="1">IF($A$2=0,
    0,
    IFERROR(AB13+(((AC12+AC13)/2)*J13)+(IF(Z12&gt;Z13,
                '1D'!$D$8*((Z12^2-Z13^2)/(2*'1D'!$I$5)),
                '1D'!$D$9*((Z13^2-Z12^2)/(2*'1D'!$I$5)))+('1D'!$D$10*(ABS(I13)/90)*(MAX(Z12^2,
                        Z13^2)/(2*'1D'!$I$5))))-AB12,
        0))</f>
        <v>-9.5342656584307406E-4</v>
      </c>
      <c r="AG12" s="5">
        <f ca="1">IF($A$2=0,
    1,
    IF(IFERROR(AG13,
            0)=0,
        0,
        IFERROR(IF(OR(ROUND(AD12,
                        3)&gt;=1,
                    AND(ABS(AF12)&lt;'1D'!$D$19,
                        AD12&lt;1)),
                1,
                0),
            0)))</f>
        <v>1</v>
      </c>
      <c r="AH12" s="5">
        <f ca="1">IFERROR(IF('1D'!V31="Supercritical",
        MAX('1D'!$D$16,
            IFERROR(L12,
                MAX('1D'!$D$16,
                    POWER((ABS(K12)^2)/('1D'!$I$5*MAX(F12,
                                0.1)^2),
                        1/3)))),
        IF('1D'!V31="Subcritical",
            MAX('1D'!$D$16,
                IFERROR(W12,
                    MAX('1D'!$D$16,
                        POWER((ABS(K12)^2)/('1D'!$I$5*MAX(F12,
                                    0.1)^2),
                            1/3)))),
            IF(IFERROR(T12,
                    -1E+99)&gt;=IFERROR(AE12,
                    -1E+99),
                MAX('1D'!$D$16,
                    IFERROR(L12,
                        MAX('1D'!$D$16,
                            POWER((ABS(K12)^2)/('1D'!$I$5*MAX(F12,
                                        0.1)^2),
                                1/3)))),
                MAX('1D'!$D$16,
                    IFERROR(W12,
                        MAX('1D'!$D$16,
                            POWER((ABS(K12)^2)/('1D'!$I$5*MAX(F12,
                                        0.1)^2),
                                1/3))))))),
    MAX('1D'!$D$16,
        POWER((ABS(K12)^2)/('1D'!$I$5*MAX(F12,
                    0.1)^2),
            1/3)))</f>
        <v>2.6291746128059343</v>
      </c>
      <c r="AI12" s="5">
        <f t="shared" ca="1" si="8"/>
        <v>636.945174612806</v>
      </c>
      <c r="AJ12" s="5">
        <f ca="1">AI12+((ABS(K12)/MAX(((F12)+(G12)*(AH12))*(AH12),
            0.000001))^2)/(2*'1D'!$I$5)</f>
        <v>637.47718623735295</v>
      </c>
      <c r="AM12">
        <v>0</v>
      </c>
      <c r="AN12">
        <v>0</v>
      </c>
      <c r="AO12" s="5">
        <f t="shared" si="9"/>
        <v>0</v>
      </c>
      <c r="AP12" s="5">
        <f t="shared" si="13"/>
        <v>0</v>
      </c>
      <c r="AQ12" s="5">
        <f ca="1">ABS(ABS(K12)/MAX(((F12)+(G12)*(AH12))*(AH12),
        0.000001))/SQRT('1D'!$I$5*MAX((((F12)+(G12)*(AH12))*(AH12))/MAX((F12)+2*(G12)*(AH12),
            0.000001),
        0.000001))</f>
        <v>0.63615924606905272</v>
      </c>
      <c r="AR12" s="5" t="str">
        <f t="shared" ca="1" si="10"/>
        <v>Subcritical</v>
      </c>
      <c r="AS12" s="5">
        <f ca="1">((ABS(K12)*'1D'!$D$6)/(MAX(((F12)+(G12)*(AH12))*(AH12),
            0.000001)*MAX(((((F12)+(G12)*(AH12))*(AH12))/MAX((F12)+2*(AH12)*SQRT(1+(G12)^2),
                    0.000001))^(2/3),
            0.000001)))^2</f>
        <v>1.4972505385311065E-3</v>
      </c>
    </row>
    <row r="13" spans="1:45" x14ac:dyDescent="0.35">
      <c r="A13">
        <v>4</v>
      </c>
      <c r="B13">
        <v>3</v>
      </c>
      <c r="C13">
        <v>616559.65099999995</v>
      </c>
      <c r="D13">
        <v>3097767.2820000001</v>
      </c>
      <c r="E13">
        <v>634.31399999999996</v>
      </c>
      <c r="F13">
        <v>6.0039999999999996</v>
      </c>
      <c r="G13">
        <v>0</v>
      </c>
      <c r="H13" t="s">
        <v>176</v>
      </c>
      <c r="I13">
        <v>2.7E-2</v>
      </c>
      <c r="J13" s="5">
        <f t="shared" si="11"/>
        <v>0.99900000000000011</v>
      </c>
      <c r="K13" s="5">
        <f t="shared" si="12"/>
        <v>51</v>
      </c>
      <c r="L13" s="5">
        <f ca="1">IF($A$2=0,
    IFERROR(L12,
        MAX('1D'!$D$16,
            POWER((ABS(K13)^2)/('1D'!$I$5*MAX(F13,
                        0.1)^2),
                1/3))),
    IF(IFERROR(V12,
            0)=0,
        IFERROR(L12,
            MAX('1D'!$D$16,
                POWER((ABS(K13)^2)/('1D'!$I$5*MAX(F13,
                            0.1)^2),
                    1/3))),
        IF(OR(IFERROR(L13,
                    0)=0,
                IFERROR(S12,
                    0)&lt;1,
                IFERROR(S13,
                    0)&lt;1),
            MAX('1D'!$D$16,
                POWER((ABS(K13)^2)/('1D'!$I$5*MAX(F13,
                            0.1)^2),
                    1/3)),
            IF(IFERROR(U13,
                    0)&gt;0,
                MAX('1D'!$D$16,
                    IFERROR(L13,
                        0)+((IFERROR(U13,
                                0))*'1D'!$D$18*IF((IFERROR(S13,
                                    0))&lt;1,
                            1,
                            -1))),
                IF(IFERROR(U13,
                        0)&lt;0,
                    IF(ABS((MAX('1D'!$D$16,
                                    POWER((ABS(K13)^2)/('1D'!$I$5*MAX(F13,
                                                0.1)^2),
                                        1/3)))-IFERROR(L13,
                                0))&gt;'1D'!$D$19,
                        MAX('1D'!$D$16,
                            IF((MAX('1D'!$D$16,
                                        POWER((ABS(K13)^2)/('1D'!$I$5*MAX(F13,
                                                    0.1)^2),
                                            1/3)))&gt;IFERROR(L13,
                                    0),
                                MIN((MAX('1D'!$D$16,
                                            POWER((ABS(K13)^2)/('1D'!$I$5*MAX(F13,
                                                        0.1)^2),
                                                1/3))),
                                    IFERROR(L13,
                                        0)+(MIN(ABS(IFERROR(U13,
                                                    0))*'1D'!$D$18,
                                            ABS((MAX('1D'!$D$16,
                                                        POWER((ABS(K13)^2)/('1D'!$I$5*MAX(F13,
                                                                    0.1)^2),
                                                            1/3)))-IFERROR(L13,
                                                    0))))),
                                MAX((MAX('1D'!$D$16,
                                            POWER((ABS(K13)^2)/('1D'!$I$5*MAX(F13,
                                                        0.1)^2),
                                                1/3))),
                                    IFERROR(L13,
                                        0)-(MIN(ABS(IFERROR(U13,
                                                    0))*'1D'!$D$18,
                                            ABS((MAX('1D'!$D$16,
                                                        POWER((ABS(K13)^2)/('1D'!$I$5*MAX(F13,
                                                                    0.1)^2),
                                                            1/3)))-IFERROR(L13,
                                                    0))))))),
                        MAX('1D'!$D$16,
                            POWER((ABS(K13)^2)/('1D'!$I$5*MAX(F13,
                                        0.1)^2),
                                1/3))),
                    MAX('1D'!$D$16,
                        IFERROR(L13,
                            0)))))))</f>
        <v>1.9447479658020994</v>
      </c>
      <c r="M13" s="5">
        <f t="shared" ca="1" si="0"/>
        <v>11.676266786675804</v>
      </c>
      <c r="N13" s="5">
        <f t="shared" ca="1" si="1"/>
        <v>1.1801962488685771</v>
      </c>
      <c r="O13" s="5">
        <f t="shared" ca="1" si="2"/>
        <v>4.3678344227452808</v>
      </c>
      <c r="P13" s="5">
        <f t="shared" ca="1" si="3"/>
        <v>636.25874796580206</v>
      </c>
      <c r="Q13" s="5">
        <f ca="1">P13+((ABS(K13)/MAX(((F13)+(G13)*(L13))*(L13),
            0.000001))^2)/(2*'1D'!$I$5)</f>
        <v>637.23112194870316</v>
      </c>
      <c r="R13" s="5">
        <f ca="1">((ABS(K13)*'1D'!$D$6)/(MAX(((F13)+(G13)*(L13))*(L13),
            0.000001)*MAX(((((F13)+(G13)*(L13))*(L13))/MAX((F13)+2*(L13)*SQRT(1+(G13)^2),
                    0.000001))^(2/3),
            0.000001)))^2</f>
        <v>3.4417227148850105E-3</v>
      </c>
      <c r="S13" s="5">
        <f ca="1">ABS(ABS(K13)/MAX(((F13)+(G13)*(L13))*(L13),
        0.000001))/SQRT('1D'!$I$5*MAX((((F13)+(G13)*(L13))*(L13))/MAX((F13)+2*(G13)*(L13),
            0.000001),
        0.000001))</f>
        <v>1.0000000000000002</v>
      </c>
      <c r="T13" s="5">
        <f ca="1">((F13)*(L13)^2)/2+(G13)*(L13)^3/3+(ABS(K13)^2)/('1D'!$I$5*MAX(((F13)+(G13)*(L13))*(L13),
        0.000001))</f>
        <v>34.061094122325578</v>
      </c>
      <c r="U13" s="5">
        <f ca="1">IF($A$2=0,
    0,
    IFERROR(Q12-(((R12+R13)/2)*J13)-(IF(O12&gt;O13,
                '1D'!$D$8*((O12^2-O13^2)/(2*'1D'!$I$5)),
                '1D'!$D$9*((O13^2-O12^2)/(2*'1D'!$I$5)))+('1D'!$D$10*(ABS(I13)/90)*(MAX(O12^2,
                        O13^2)/(2*'1D'!$I$5))))-Q13,
        0))</f>
        <v>-1.4820378213471486E-3</v>
      </c>
      <c r="V13" s="5">
        <f ca="1">IF($A$2=0,
    1,
    IF(IFERROR(V12,
            0)=0,
        0,
        IFERROR(IF(ROUND(S13,
                    3)=1,
                1,
                IF(AND(ABS(U13)&lt;'1D'!$D$19,
                        S13&gt;1),
                    1,
                    0)),
            0)))</f>
        <v>1</v>
      </c>
      <c r="W13" s="5">
        <f ca="1">IF($A$2=0,
    MAX(MAX('1D'!$D$16,
            MAX('1D'!$D$16,
                POWER((ABS(K13)^2)/('1D'!$I$5*MAX(F13,
                            0.1)^2),
                    1/3))),
        IFERROR(W21,
            MAX(MAX('1D'!$D$16,
                    MAX('1D'!$D$16,
                        POWER((ABS(K13)^2)/('1D'!$I$5*MAX(F13,
                                    0.1)^2),
                            1/3))),
                ($L$2)-E21))),
    IF(IFERROR(AG14,
            0)=0,
        MAX(MAX('1D'!$D$16,
                MAX('1D'!$D$16,
                    POWER((ABS(K13)^2)/('1D'!$I$5*MAX(F13,
                                0.1)^2),
                        1/3))),
            IFERROR(W21,
                MAX(MAX('1D'!$D$16,
                        MAX('1D'!$D$16,
                            POWER((ABS(K13)^2)/('1D'!$I$5*MAX(F13,
                                        0.1)^2),
                                1/3))),
                    ($L$2)-E21))),
        IF(IFERROR(W13,
                0)=0,
            MAX(MAX('1D'!$D$16,
                    MAX('1D'!$D$16,
                        POWER((ABS(K13)^2)/('1D'!$I$5*MAX(F13,
                                    0.1)^2),
                            1/3))),
                IFERROR(W21,
                    MAX(MAX('1D'!$D$16,
                            MAX('1D'!$D$16,
                                POWER((ABS(K13)^2)/('1D'!$I$5*MAX(F13,
                                            0.1)^2),
                                    1/3))),
                        ($L$2)-E21))),
            IF(OR(IFERROR(AD13,
                        0)&gt;=1,
                    IFERROR(AD14,
                        0)&gt;=1),
                MAX('1D'!$D$16,
                    MAX('1D'!$D$16,
                        POWER((ABS(K13)^2)/('1D'!$I$5*MAX(F13,
                                    0.1)^2),
                            1/3))),
                IF(ABS(IFERROR(AF13,
                            0))&lt;'1D'!$D$19,
                    MAX(MAX('1D'!$D$16,
                            MAX('1D'!$D$16,
                                POWER((ABS(K13)^2)/('1D'!$I$5*MAX(F13,
                                            0.1)^2),
                                    1/3))),
                        IFERROR(W13,
                            0)),
                    MAX(MAX('1D'!$D$16,
                            MAX('1D'!$D$16,
                                POWER((ABS(K13)^2)/('1D'!$I$5*MAX(F13,
                                            0.1)^2),
                                    1/3))),
                        (IFERROR(W13,
                                0))+((IFERROR(AF13,
                                    0))*'1D'!$D$18)))))))</f>
        <v>2.6283203345831683</v>
      </c>
      <c r="X13" s="5">
        <f t="shared" ca="1" si="4"/>
        <v>15.78043528883734</v>
      </c>
      <c r="Y13" s="5">
        <f t="shared" ca="1" si="5"/>
        <v>1.4013798817013154</v>
      </c>
      <c r="Z13" s="5">
        <f t="shared" ca="1" si="6"/>
        <v>3.231850013419848</v>
      </c>
      <c r="AA13" s="5">
        <f t="shared" ca="1" si="7"/>
        <v>636.94232033458309</v>
      </c>
      <c r="AB13" s="5">
        <f ca="1">AA13+((ABS(K13)/MAX(((F13)+(G13)*(W13))*(W13),
            0.000001))^2)/(2*'1D'!$I$5)</f>
        <v>637.47467785289302</v>
      </c>
      <c r="AC13" s="5">
        <f ca="1">((ABS(K13)*'1D'!$D$6)/(MAX(((F13)+(G13)*(W13))*(W13),
            0.000001)*MAX(((((F13)+(G13)*(W13))*(W13))/MAX((F13)+2*(W13)*SQRT(1+(G13)^2),
                    0.000001))^(2/3),
            0.000001)))^2</f>
        <v>1.4985701411451772E-3</v>
      </c>
      <c r="AD13" s="5">
        <f ca="1">ABS(ABS(K13)/MAX(((F13)+(G13)*(W13))*(W13),
        0.000001))/SQRT('1D'!$I$5*MAX((((F13)+(G13)*(W13))*(W13))/MAX((F13)+2*(G13)*(W13),
            0.000001),
        0.000001))</f>
        <v>0.63646942581025268</v>
      </c>
      <c r="AE13" s="5">
        <f ca="1">((F13)*(W13)^2)/2+(G13)*(W13)^3/3+(ABS(K13)^2)/('1D'!$I$5*MAX(((F13)+(G13)*(W13))*(W13),
        0.000001))</f>
        <v>37.539686215545956</v>
      </c>
      <c r="AF13" s="5">
        <f ca="1">IF($A$2=0,
    0,
    IFERROR(AB14+(((AC13+AC14)/2)*J14)+(IF(Z13&gt;Z14,
                '1D'!$D$8*((Z13^2-Z14^2)/(2*'1D'!$I$5)),
                '1D'!$D$9*((Z14^2-Z13^2)/(2*'1D'!$I$5)))+('1D'!$D$10*(ABS(I14)/90)*(MAX(Z13^2,
                        Z14^2)/(2*'1D'!$I$5))))-AB13,
        0))</f>
        <v>-9.6648535168242233E-4</v>
      </c>
      <c r="AG13" s="5">
        <f ca="1">IF($A$2=0,
    1,
    IF(IFERROR(AG14,
            0)=0,
        0,
        IFERROR(IF(OR(ROUND(AD13,
                        3)&gt;=1,
                    AND(ABS(AF13)&lt;'1D'!$D$19,
                        AD13&lt;1)),
                1,
                0),
            0)))</f>
        <v>1</v>
      </c>
      <c r="AH13" s="5">
        <f ca="1">IFERROR(IF('1D'!V31="Supercritical",
        MAX('1D'!$D$16,
            IFERROR(L13,
                MAX('1D'!$D$16,
                    POWER((ABS(K13)^2)/('1D'!$I$5*MAX(F13,
                                0.1)^2),
                        1/3)))),
        IF('1D'!V31="Subcritical",
            MAX('1D'!$D$16,
                IFERROR(W13,
                    MAX('1D'!$D$16,
                        POWER((ABS(K13)^2)/('1D'!$I$5*MAX(F13,
                                    0.1)^2),
                            1/3)))),
            IF(IFERROR(T13,
                    -1E+99)&gt;=IFERROR(AE13,
                    -1E+99),
                MAX('1D'!$D$16,
                    IFERROR(L13,
                        MAX('1D'!$D$16,
                            POWER((ABS(K13)^2)/('1D'!$I$5*MAX(F13,
                                        0.1)^2),
                                1/3)))),
                MAX('1D'!$D$16,
                    IFERROR(W13,
                        MAX('1D'!$D$16,
                            POWER((ABS(K13)^2)/('1D'!$I$5*MAX(F13,
                                        0.1)^2),
                                1/3))))))),
    MAX('1D'!$D$16,
        POWER((ABS(K13)^2)/('1D'!$I$5*MAX(F13,
                    0.1)^2),
            1/3)))</f>
        <v>2.6283203345831683</v>
      </c>
      <c r="AI13" s="5">
        <f t="shared" ca="1" si="8"/>
        <v>636.94232033458309</v>
      </c>
      <c r="AJ13" s="5">
        <f ca="1">AI13+((ABS(K13)/MAX(((F13)+(G13)*(AH13))*(AH13),
            0.000001))^2)/(2*'1D'!$I$5)</f>
        <v>637.47467785289302</v>
      </c>
      <c r="AM13">
        <v>0</v>
      </c>
      <c r="AN13">
        <v>0</v>
      </c>
      <c r="AO13" s="5">
        <f t="shared" si="9"/>
        <v>0</v>
      </c>
      <c r="AP13" s="5">
        <f t="shared" si="13"/>
        <v>0</v>
      </c>
      <c r="AQ13" s="5">
        <f ca="1">ABS(ABS(K13)/MAX(((F13)+(G13)*(AH13))*(AH13),
        0.000001))/SQRT('1D'!$I$5*MAX((((F13)+(G13)*(AH13))*(AH13))/MAX((F13)+2*(G13)*(AH13),
            0.000001),
        0.000001))</f>
        <v>0.63646942581025268</v>
      </c>
      <c r="AR13" s="5" t="str">
        <f t="shared" ca="1" si="10"/>
        <v>Subcritical</v>
      </c>
      <c r="AS13" s="5">
        <f ca="1">((ABS(K13)*'1D'!$D$6)/(MAX(((F13)+(G13)*(AH13))*(AH13),
            0.000001)*MAX(((((F13)+(G13)*(AH13))*(AH13))/MAX((F13)+2*(AH13)*SQRT(1+(G13)^2),
                    0.000001))^(2/3),
            0.000001)))^2</f>
        <v>1.4985701411451772E-3</v>
      </c>
    </row>
    <row r="14" spans="1:45" x14ac:dyDescent="0.35">
      <c r="A14">
        <v>5</v>
      </c>
      <c r="B14">
        <v>4</v>
      </c>
      <c r="C14">
        <v>616559.18099999998</v>
      </c>
      <c r="D14">
        <v>3097766.3990000002</v>
      </c>
      <c r="E14">
        <v>634.31200000000001</v>
      </c>
      <c r="F14">
        <v>6.0049999999999999</v>
      </c>
      <c r="G14">
        <v>0</v>
      </c>
      <c r="H14" t="s">
        <v>176</v>
      </c>
      <c r="I14">
        <v>0</v>
      </c>
      <c r="J14" s="5">
        <f t="shared" si="11"/>
        <v>1</v>
      </c>
      <c r="K14" s="5">
        <f t="shared" si="12"/>
        <v>51</v>
      </c>
      <c r="L14" s="5">
        <f ca="1">IF($A$2=0,
    IFERROR(L13,
        MAX('1D'!$D$16,
            POWER((ABS(K14)^2)/('1D'!$I$5*MAX(F14,
                        0.1)^2),
                1/3))),
    IF(IFERROR(V13,
            0)=0,
        IFERROR(L13,
            MAX('1D'!$D$16,
                POWER((ABS(K14)^2)/('1D'!$I$5*MAX(F14,
                            0.1)^2),
                    1/3))),
        IF(OR(IFERROR(L14,
                    0)=0,
                IFERROR(S13,
                    0)&lt;1,
                IFERROR(S14,
                    0)&lt;1),
            MAX('1D'!$D$16,
                POWER((ABS(K14)^2)/('1D'!$I$5*MAX(F14,
                            0.1)^2),
                    1/3)),
            IF(IFERROR(U14,
                    0)&gt;0,
                MAX('1D'!$D$16,
                    IFERROR(L14,
                        0)+((IFERROR(U14,
                                0))*'1D'!$D$18*IF((IFERROR(S14,
                                    0))&lt;1,
                            1,
                            -1))),
                IF(IFERROR(U14,
                        0)&lt;0,
                    IF(ABS((MAX('1D'!$D$16,
                                    POWER((ABS(K14)^2)/('1D'!$I$5*MAX(F14,
                                                0.1)^2),
                                        1/3)))-IFERROR(L14,
                                0))&gt;'1D'!$D$19,
                        MAX('1D'!$D$16,
                            IF((MAX('1D'!$D$16,
                                        POWER((ABS(K14)^2)/('1D'!$I$5*MAX(F14,
                                                    0.1)^2),
                                            1/3)))&gt;IFERROR(L14,
                                    0),
                                MIN((MAX('1D'!$D$16,
                                            POWER((ABS(K14)^2)/('1D'!$I$5*MAX(F14,
                                                        0.1)^2),
                                                1/3))),
                                    IFERROR(L14,
                                        0)+(MIN(ABS(IFERROR(U14,
                                                    0))*'1D'!$D$18,
                                            ABS((MAX('1D'!$D$16,
                                                        POWER((ABS(K14)^2)/('1D'!$I$5*MAX(F14,
                                                                    0.1)^2),
                                                            1/3)))-IFERROR(L14,
                                                    0))))),
                                MAX((MAX('1D'!$D$16,
                                            POWER((ABS(K14)^2)/('1D'!$I$5*MAX(F14,
                                                        0.1)^2),
                                                1/3))),
                                    IFERROR(L14,
                                        0)-(MIN(ABS(IFERROR(U14,
                                                    0))*'1D'!$D$18,
                                            ABS((MAX('1D'!$D$16,
                                                        POWER((ABS(K14)^2)/('1D'!$I$5*MAX(F14,
                                                                    0.1)^2),
                                                            1/3)))-IFERROR(L14,
                                                    0))))))),
                        MAX('1D'!$D$16,
                            POWER((ABS(K14)^2)/('1D'!$I$5*MAX(F14,
                                        0.1)^2),
                                1/3))),
                    MAX('1D'!$D$16,
                        IFERROR(L14,
                            0)))))))</f>
        <v>1.9445320566213506</v>
      </c>
      <c r="M14" s="5">
        <f t="shared" ca="1" si="0"/>
        <v>11.67691500001121</v>
      </c>
      <c r="N14" s="5">
        <f t="shared" ca="1" si="1"/>
        <v>1.180193989685417</v>
      </c>
      <c r="O14" s="5">
        <f t="shared" ca="1" si="2"/>
        <v>4.3675919538637595</v>
      </c>
      <c r="P14" s="5">
        <f t="shared" ca="1" si="3"/>
        <v>636.25653205662138</v>
      </c>
      <c r="Q14" s="5">
        <f ca="1">P14+((ABS(K14)/MAX(((F14)+(G14)*(L14))*(L14),
            0.000001))^2)/(2*'1D'!$I$5)</f>
        <v>637.22879808493201</v>
      </c>
      <c r="R14" s="5">
        <f ca="1">((ABS(K14)*'1D'!$D$6)/(MAX(((F14)+(G14)*(L14))*(L14),
            0.000001)*MAX(((((F14)+(G14)*(L14))*(L14))/MAX((F14)+2*(L14)*SQRT(1+(G14)^2),
                    0.000001))^(2/3),
            0.000001)))^2</f>
        <v>3.4413493924957731E-3</v>
      </c>
      <c r="S14" s="5">
        <f ca="1">ABS(ABS(K14)/MAX(((F14)+(G14)*(L14))*(L14),
        0.000001))/SQRT('1D'!$I$5*MAX((((F14)+(G14)*(L14))*(L14))/MAX((F14)+2*(G14)*(L14),
            0.000001),
        0.000001))</f>
        <v>1</v>
      </c>
      <c r="T14" s="5">
        <f ca="1">((F14)*(L14)^2)/2+(G14)*(L14)^3/3+(ABS(K14)^2)/('1D'!$I$5*MAX(((F14)+(G14)*(L14))*(L14),
        0.000001))</f>
        <v>34.059203309946746</v>
      </c>
      <c r="U14" s="5">
        <f ca="1">IF($A$2=0,
    0,
    IFERROR(Q13-(((R13+R14)/2)*J14)-(IF(O13&gt;O14,
                '1D'!$D$8*((O13^2-O14^2)/(2*'1D'!$I$5)),
                '1D'!$D$9*((O14^2-O13^2)/(2*'1D'!$I$5)))+('1D'!$D$10*(ABS(I14)/90)*(MAX(O13^2,
                        O14^2)/(2*'1D'!$I$5))))-Q14,
        0))</f>
        <v>-1.1500586597321671E-3</v>
      </c>
      <c r="V14" s="5">
        <f ca="1">IF($A$2=0,
    1,
    IF(IFERROR(V13,
            0)=0,
        0,
        IFERROR(IF(ROUND(S14,
                    3)=1,
                1,
                IF(AND(ABS(U14)&lt;'1D'!$D$19,
                        S14&gt;1),
                    1,
                    0)),
            0)))</f>
        <v>1</v>
      </c>
      <c r="W14" s="5">
        <f ca="1">IF($A$2=0,
    MAX(MAX('1D'!$D$16,
            MAX('1D'!$D$16,
                POWER((ABS(K14)^2)/('1D'!$I$5*MAX(F14,
                            0.1)^2),
                    1/3))),
        IFERROR(W21,
            MAX(MAX('1D'!$D$16,
                    MAX('1D'!$D$16,
                        POWER((ABS(K14)^2)/('1D'!$I$5*MAX(F14,
                                    0.1)^2),
                            1/3))),
                ($L$2)-E21))),
    IF(IFERROR(AG15,
            0)=0,
        MAX(MAX('1D'!$D$16,
                MAX('1D'!$D$16,
                    POWER((ABS(K14)^2)/('1D'!$I$5*MAX(F14,
                                0.1)^2),
                        1/3))),
            IFERROR(W21,
                MAX(MAX('1D'!$D$16,
                        MAX('1D'!$D$16,
                            POWER((ABS(K14)^2)/('1D'!$I$5*MAX(F14,
                                        0.1)^2),
                                1/3))),
                    ($L$2)-E21))),
        IF(IFERROR(W14,
                0)=0,
            MAX(MAX('1D'!$D$16,
                    MAX('1D'!$D$16,
                        POWER((ABS(K14)^2)/('1D'!$I$5*MAX(F14,
                                    0.1)^2),
                            1/3))),
                IFERROR(W21,
                    MAX(MAX('1D'!$D$16,
                            MAX('1D'!$D$16,
                                POWER((ABS(K14)^2)/('1D'!$I$5*MAX(F14,
                                            0.1)^2),
                                    1/3))),
                        ($L$2)-E21))),
            IF(OR(IFERROR(AD14,
                        0)&gt;=1,
                    IFERROR(AD15,
                        0)&gt;=1),
                MAX('1D'!$D$16,
                    MAX('1D'!$D$16,
                        POWER((ABS(K14)^2)/('1D'!$I$5*MAX(F14,
                                    0.1)^2),
                            1/3))),
                IF(ABS(IFERROR(AF14,
                            0))&lt;'1D'!$D$19,
                    MAX(MAX('1D'!$D$16,
                            MAX('1D'!$D$16,
                                POWER((ABS(K14)^2)/('1D'!$I$5*MAX(F14,
                                            0.1)^2),
                                    1/3))),
                        IFERROR(W14,
                            0)),
                    MAX(MAX('1D'!$D$16,
                            MAX('1D'!$D$16,
                                POWER((ABS(K14)^2)/('1D'!$I$5*MAX(F14,
                                            0.1)^2),
                                    1/3))),
                        (IFERROR(W14,
                                0))+((IFERROR(AF14,
                                    0))*'1D'!$D$18)))))))</f>
        <v>2.6278331860503452</v>
      </c>
      <c r="X14" s="5">
        <f t="shared" ca="1" si="4"/>
        <v>15.780138282232322</v>
      </c>
      <c r="Y14" s="5">
        <f t="shared" ca="1" si="5"/>
        <v>1.4013503074142244</v>
      </c>
      <c r="Z14" s="5">
        <f t="shared" ca="1" si="6"/>
        <v>3.2319108418348623</v>
      </c>
      <c r="AA14" s="5">
        <f t="shared" ca="1" si="7"/>
        <v>636.93983318605035</v>
      </c>
      <c r="AB14" s="5">
        <f ca="1">AA14+((ABS(K14)/MAX(((F14)+(G14)*(W14))*(W14),
            0.000001))^2)/(2*'1D'!$I$5)</f>
        <v>637.47221074413244</v>
      </c>
      <c r="AC14" s="5">
        <f ca="1">((ABS(K14)*'1D'!$D$6)/(MAX(((F14)+(G14)*(W14))*(W14),
            0.000001)*MAX(((((F14)+(G14)*(W14))*(W14))/MAX((F14)+2*(W14)*SQRT(1+(G14)^2),
                    0.000001))^(2/3),
            0.000001)))^2</f>
        <v>1.498668722263516E-3</v>
      </c>
      <c r="AD14" s="5">
        <f ca="1">ABS(ABS(K14)/MAX(((F14)+(G14)*(W14))*(W14),
        0.000001))/SQRT('1D'!$I$5*MAX((((F14)+(G14)*(W14))*(W14))/MAX((F14)+2*(G14)*(W14),
            0.000001),
        0.000001))</f>
        <v>0.63654039797554796</v>
      </c>
      <c r="AE14" s="5">
        <f ca="1">((F14)*(W14)^2)/2+(G14)*(W14)^3/3+(ABS(K14)^2)/('1D'!$I$5*MAX(((F14)+(G14)*(W14))*(W14),
        0.000001))</f>
        <v>37.535768499040479</v>
      </c>
      <c r="AF14" s="5">
        <f ca="1">IF($A$2=0,
    0,
    IFERROR(AB15+(((AC14+AC15)/2)*J15)+(IF(Z14&gt;Z15,
                '1D'!$D$8*((Z14^2-Z15^2)/(2*'1D'!$I$5)),
                '1D'!$D$9*((Z15^2-Z14^2)/(2*'1D'!$I$5)))+('1D'!$D$10*(ABS(I15)/90)*(MAX(Z14^2,
                        Z15^2)/(2*'1D'!$I$5))))-AB14,
        0))</f>
        <v>-9.7318784060007602E-4</v>
      </c>
      <c r="AG14" s="5">
        <f ca="1">IF($A$2=0,
    1,
    IF(IFERROR(AG15,
            0)=0,
        0,
        IFERROR(IF(OR(ROUND(AD14,
                        3)&gt;=1,
                    AND(ABS(AF14)&lt;'1D'!$D$19,
                        AD14&lt;1)),
                1,
                0),
            0)))</f>
        <v>1</v>
      </c>
      <c r="AH14" s="5">
        <f ca="1">IFERROR(IF('1D'!V31="Supercritical",
        MAX('1D'!$D$16,
            IFERROR(L14,
                MAX('1D'!$D$16,
                    POWER((ABS(K14)^2)/('1D'!$I$5*MAX(F14,
                                0.1)^2),
                        1/3)))),
        IF('1D'!V31="Subcritical",
            MAX('1D'!$D$16,
                IFERROR(W14,
                    MAX('1D'!$D$16,
                        POWER((ABS(K14)^2)/('1D'!$I$5*MAX(F14,
                                    0.1)^2),
                            1/3)))),
            IF(IFERROR(T14,
                    -1E+99)&gt;=IFERROR(AE14,
                    -1E+99),
                MAX('1D'!$D$16,
                    IFERROR(L14,
                        MAX('1D'!$D$16,
                            POWER((ABS(K14)^2)/('1D'!$I$5*MAX(F14,
                                        0.1)^2),
                                1/3)))),
                MAX('1D'!$D$16,
                    IFERROR(W14,
                        MAX('1D'!$D$16,
                            POWER((ABS(K14)^2)/('1D'!$I$5*MAX(F14,
                                        0.1)^2),
                                1/3))))))),
    MAX('1D'!$D$16,
        POWER((ABS(K14)^2)/('1D'!$I$5*MAX(F14,
                    0.1)^2),
            1/3)))</f>
        <v>2.6278331860503452</v>
      </c>
      <c r="AI14" s="5">
        <f t="shared" ca="1" si="8"/>
        <v>636.93983318605035</v>
      </c>
      <c r="AJ14" s="5">
        <f ca="1">AI14+((ABS(K14)/MAX(((F14)+(G14)*(AH14))*(AH14),
            0.000001))^2)/(2*'1D'!$I$5)</f>
        <v>637.47221074413244</v>
      </c>
      <c r="AM14">
        <v>0</v>
      </c>
      <c r="AN14">
        <v>0</v>
      </c>
      <c r="AO14" s="5">
        <f t="shared" si="9"/>
        <v>0</v>
      </c>
      <c r="AP14" s="5">
        <f t="shared" si="13"/>
        <v>0</v>
      </c>
      <c r="AQ14" s="5">
        <f ca="1">ABS(ABS(K14)/MAX(((F14)+(G14)*(AH14))*(AH14),
        0.000001))/SQRT('1D'!$I$5*MAX((((F14)+(G14)*(AH14))*(AH14))/MAX((F14)+2*(G14)*(AH14),
            0.000001),
        0.000001))</f>
        <v>0.63654039797554796</v>
      </c>
      <c r="AR14" s="5" t="str">
        <f t="shared" ca="1" si="10"/>
        <v>Subcritical</v>
      </c>
      <c r="AS14" s="5">
        <f ca="1">((ABS(K14)*'1D'!$D$6)/(MAX(((F14)+(G14)*(AH14))*(AH14),
            0.000001)*MAX(((((F14)+(G14)*(AH14))*(AH14))/MAX((F14)+2*(AH14)*SQRT(1+(G14)^2),
                    0.000001))^(2/3),
            0.000001)))^2</f>
        <v>1.498668722263516E-3</v>
      </c>
    </row>
    <row r="15" spans="1:45" x14ac:dyDescent="0.35">
      <c r="A15">
        <v>6</v>
      </c>
      <c r="B15">
        <v>5.0010000000000003</v>
      </c>
      <c r="C15">
        <v>616558.71100000001</v>
      </c>
      <c r="D15">
        <v>3097765.5159999998</v>
      </c>
      <c r="E15">
        <v>634.30999999999995</v>
      </c>
      <c r="F15">
        <v>6.0049999999999999</v>
      </c>
      <c r="G15">
        <v>0</v>
      </c>
      <c r="H15" t="s">
        <v>176</v>
      </c>
      <c r="I15">
        <v>0</v>
      </c>
      <c r="J15" s="5">
        <f t="shared" si="11"/>
        <v>1.0010000000000003</v>
      </c>
      <c r="K15" s="5">
        <f t="shared" si="12"/>
        <v>51</v>
      </c>
      <c r="L15" s="5">
        <f ca="1">IF($A$2=0,
    IFERROR(L14,
        MAX('1D'!$D$16,
            POWER((ABS(K15)^2)/('1D'!$I$5*MAX(F15,
                        0.1)^2),
                1/3))),
    IF(IFERROR(V14,
            0)=0,
        IFERROR(L14,
            MAX('1D'!$D$16,
                POWER((ABS(K15)^2)/('1D'!$I$5*MAX(F15,
                            0.1)^2),
                    1/3))),
        IF(OR(IFERROR(L15,
                    0)=0,
                IFERROR(S14,
                    0)&lt;1,
                IFERROR(S15,
                    0)&lt;1),
            MAX('1D'!$D$16,
                POWER((ABS(K15)^2)/('1D'!$I$5*MAX(F15,
                            0.1)^2),
                    1/3)),
            IF(IFERROR(U15,
                    0)&gt;0,
                MAX('1D'!$D$16,
                    IFERROR(L15,
                        0)+((IFERROR(U15,
                                0))*'1D'!$D$18*IF((IFERROR(S15,
                                    0))&lt;1,
                            1,
                            -1))),
                IF(IFERROR(U15,
                        0)&lt;0,
                    IF(ABS((MAX('1D'!$D$16,
                                    POWER((ABS(K15)^2)/('1D'!$I$5*MAX(F15,
                                                0.1)^2),
                                        1/3)))-IFERROR(L15,
                                0))&gt;'1D'!$D$19,
                        MAX('1D'!$D$16,
                            IF((MAX('1D'!$D$16,
                                        POWER((ABS(K15)^2)/('1D'!$I$5*MAX(F15,
                                                    0.1)^2),
                                            1/3)))&gt;IFERROR(L15,
                                    0),
                                MIN((MAX('1D'!$D$16,
                                            POWER((ABS(K15)^2)/('1D'!$I$5*MAX(F15,
                                                        0.1)^2),
                                                1/3))),
                                    IFERROR(L15,
                                        0)+(MIN(ABS(IFERROR(U15,
                                                    0))*'1D'!$D$18,
                                            ABS((MAX('1D'!$D$16,
                                                        POWER((ABS(K15)^2)/('1D'!$I$5*MAX(F15,
                                                                    0.1)^2),
                                                            1/3)))-IFERROR(L15,
                                                    0))))),
                                MAX((MAX('1D'!$D$16,
                                            POWER((ABS(K15)^2)/('1D'!$I$5*MAX(F15,
                                                        0.1)^2),
                                                1/3))),
                                    IFERROR(L15,
                                        0)-(MIN(ABS(IFERROR(U15,
                                                    0))*'1D'!$D$18,
                                            ABS((MAX('1D'!$D$16,
                                                        POWER((ABS(K15)^2)/('1D'!$I$5*MAX(F15,
                                                                    0.1)^2),
                                                            1/3)))-IFERROR(L15,
                                                    0))))))),
                        MAX('1D'!$D$16,
                            POWER((ABS(K15)^2)/('1D'!$I$5*MAX(F15,
                                        0.1)^2),
                                1/3))),
                    MAX('1D'!$D$16,
                        IFERROR(L15,
                            0)))))))</f>
        <v>1.9445320566213506</v>
      </c>
      <c r="M15" s="5">
        <f t="shared" ca="1" si="0"/>
        <v>11.67691500001121</v>
      </c>
      <c r="N15" s="5">
        <f t="shared" ca="1" si="1"/>
        <v>1.180193989685417</v>
      </c>
      <c r="O15" s="5">
        <f t="shared" ca="1" si="2"/>
        <v>4.3675919538637595</v>
      </c>
      <c r="P15" s="5">
        <f t="shared" ca="1" si="3"/>
        <v>636.25453205662131</v>
      </c>
      <c r="Q15" s="5">
        <f ca="1">P15+((ABS(K15)/MAX(((F15)+(G15)*(L15))*(L15),
            0.000001))^2)/(2*'1D'!$I$5)</f>
        <v>637.22679808493194</v>
      </c>
      <c r="R15" s="5">
        <f ca="1">((ABS(K15)*'1D'!$D$6)/(MAX(((F15)+(G15)*(L15))*(L15),
            0.000001)*MAX(((((F15)+(G15)*(L15))*(L15))/MAX((F15)+2*(L15)*SQRT(1+(G15)^2),
                    0.000001))^(2/3),
            0.000001)))^2</f>
        <v>3.4413493924957731E-3</v>
      </c>
      <c r="S15" s="5">
        <f ca="1">ABS(ABS(K15)/MAX(((F15)+(G15)*(L15))*(L15),
        0.000001))/SQRT('1D'!$I$5*MAX((((F15)+(G15)*(L15))*(L15))/MAX((F15)+2*(G15)*(L15),
            0.000001),
        0.000001))</f>
        <v>1</v>
      </c>
      <c r="T15" s="5">
        <f ca="1">((F15)*(L15)^2)/2+(G15)*(L15)^3/3+(ABS(K15)^2)/('1D'!$I$5*MAX(((F15)+(G15)*(L15))*(L15),
        0.000001))</f>
        <v>34.059203309946746</v>
      </c>
      <c r="U15" s="5">
        <f ca="1">IF($A$2=0,
    0,
    IFERROR(Q14-(((R14+R15)/2)*J15)-(IF(O14&gt;O15,
                '1D'!$D$8*((O14^2-O15^2)/(2*'1D'!$I$5)),
                '1D'!$D$9*((O15^2-O14^2)/(2*'1D'!$I$5)))+('1D'!$D$10*(ABS(I15)/90)*(MAX(O14^2,
                        O15^2)/(2*'1D'!$I$5))))-Q15,
        0))</f>
        <v>-1.4447907418571049E-3</v>
      </c>
      <c r="V15" s="5">
        <f ca="1">IF($A$2=0,
    1,
    IF(IFERROR(V14,
            0)=0,
        0,
        IFERROR(IF(ROUND(S15,
                    3)=1,
                1,
                IF(AND(ABS(U15)&lt;'1D'!$D$19,
                        S15&gt;1),
                    1,
                    0)),
            0)))</f>
        <v>1</v>
      </c>
      <c r="W15" s="5">
        <f ca="1">IF($A$2=0,
    MAX(MAX('1D'!$D$16,
            MAX('1D'!$D$16,
                POWER((ABS(K15)^2)/('1D'!$I$5*MAX(F15,
                            0.1)^2),
                    1/3))),
        IFERROR(W21,
            MAX(MAX('1D'!$D$16,
                    MAX('1D'!$D$16,
                        POWER((ABS(K15)^2)/('1D'!$I$5*MAX(F15,
                                    0.1)^2),
                            1/3))),
                ($L$2)-E21))),
    IF(IFERROR(AG16,
            0)=0,
        MAX(MAX('1D'!$D$16,
                MAX('1D'!$D$16,
                    POWER((ABS(K15)^2)/('1D'!$I$5*MAX(F15,
                                0.1)^2),
                        1/3))),
            IFERROR(W21,
                MAX(MAX('1D'!$D$16,
                        MAX('1D'!$D$16,
                            POWER((ABS(K15)^2)/('1D'!$I$5*MAX(F15,
                                        0.1)^2),
                                1/3))),
                    ($L$2)-E21))),
        IF(IFERROR(W15,
                0)=0,
            MAX(MAX('1D'!$D$16,
                    MAX('1D'!$D$16,
                        POWER((ABS(K15)^2)/('1D'!$I$5*MAX(F15,
                                    0.1)^2),
                            1/3))),
                IFERROR(W21,
                    MAX(MAX('1D'!$D$16,
                            MAX('1D'!$D$16,
                                POWER((ABS(K15)^2)/('1D'!$I$5*MAX(F15,
                                            0.1)^2),
                                    1/3))),
                        ($L$2)-E21))),
            IF(OR(IFERROR(AD15,
                        0)&gt;=1,
                    IFERROR(AD16,
                        0)&gt;=1),
                MAX('1D'!$D$16,
                    MAX('1D'!$D$16,
                        POWER((ABS(K15)^2)/('1D'!$I$5*MAX(F15,
                                    0.1)^2),
                            1/3))),
                IF(ABS(IFERROR(AF15,
                            0))&lt;'1D'!$D$19,
                    MAX(MAX('1D'!$D$16,
                            MAX('1D'!$D$16,
                                POWER((ABS(K15)^2)/('1D'!$I$5*MAX(F15,
                                            0.1)^2),
                                    1/3))),
                        IFERROR(W15,
                            0)),
                    MAX(MAX('1D'!$D$16,
                            MAX('1D'!$D$16,
                                POWER((ABS(K15)^2)/('1D'!$I$5*MAX(F15,
                                            0.1)^2),
                                    1/3))),
                        (IFERROR(W15,
                                0))+((IFERROR(AF15,
                                    0))*'1D'!$D$18)))))))</f>
        <v>2.6269776823658799</v>
      </c>
      <c r="X15" s="5">
        <f t="shared" ca="1" si="4"/>
        <v>15.775000982607109</v>
      </c>
      <c r="Y15" s="5">
        <f t="shared" ca="1" si="5"/>
        <v>1.4011069829818925</v>
      </c>
      <c r="Z15" s="5">
        <f t="shared" ca="1" si="6"/>
        <v>3.2329633485430893</v>
      </c>
      <c r="AA15" s="5">
        <f t="shared" ca="1" si="7"/>
        <v>636.93697768236586</v>
      </c>
      <c r="AB15" s="5">
        <f ca="1">AA15+((ABS(K15)/MAX(((F15)+(G15)*(W15))*(W15),
            0.000001))^2)/(2*'1D'!$I$5)</f>
        <v>637.46970204592458</v>
      </c>
      <c r="AC15" s="5">
        <f ca="1">((ABS(K15)*'1D'!$D$6)/(MAX(((F15)+(G15)*(W15))*(W15),
            0.000001)*MAX(((((F15)+(G15)*(W15))*(W15))/MAX((F15)+2*(W15)*SQRT(1+(G15)^2),
                    0.000001))^(2/3),
            0.000001)))^2</f>
        <v>1.4999922560938862E-3</v>
      </c>
      <c r="AD15" s="5">
        <f ca="1">ABS(ABS(K15)/MAX(((F15)+(G15)*(W15))*(W15),
        0.000001))/SQRT('1D'!$I$5*MAX((((F15)+(G15)*(W15))*(W15))/MAX((F15)+2*(G15)*(W15),
            0.000001),
        0.000001))</f>
        <v>0.63685136768384121</v>
      </c>
      <c r="AE15" s="5">
        <f ca="1">((F15)*(W15)^2)/2+(G15)*(W15)^3/3+(ABS(K15)^2)/('1D'!$I$5*MAX(((F15)+(G15)*(W15))*(W15),
        0.000001))</f>
        <v>37.527742477500837</v>
      </c>
      <c r="AF15" s="5">
        <f ca="1">IF($A$2=0,
    0,
    IFERROR(AB16+(((AC15+AC16)/2)*J16)+(IF(Z15&gt;Z16,
                '1D'!$D$8*((Z15^2-Z16^2)/(2*'1D'!$I$5)),
                '1D'!$D$9*((Z16^2-Z15^2)/(2*'1D'!$I$5)))+('1D'!$D$10*(ABS(I16)/90)*(MAX(Z15^2,
                        Z16^2)/(2*'1D'!$I$5))))-AB15,
        0))</f>
        <v>-9.8633947720827564E-4</v>
      </c>
      <c r="AG15" s="5">
        <f ca="1">IF($A$2=0,
    1,
    IF(IFERROR(AG16,
            0)=0,
        0,
        IFERROR(IF(OR(ROUND(AD15,
                        3)&gt;=1,
                    AND(ABS(AF15)&lt;'1D'!$D$19,
                        AD15&lt;1)),
                1,
                0),
            0)))</f>
        <v>1</v>
      </c>
      <c r="AH15" s="5">
        <f ca="1">IFERROR(IF('1D'!V31="Supercritical",
        MAX('1D'!$D$16,
            IFERROR(L15,
                MAX('1D'!$D$16,
                    POWER((ABS(K15)^2)/('1D'!$I$5*MAX(F15,
                                0.1)^2),
                        1/3)))),
        IF('1D'!V31="Subcritical",
            MAX('1D'!$D$16,
                IFERROR(W15,
                    MAX('1D'!$D$16,
                        POWER((ABS(K15)^2)/('1D'!$I$5*MAX(F15,
                                    0.1)^2),
                            1/3)))),
            IF(IFERROR(T15,
                    -1E+99)&gt;=IFERROR(AE15,
                    -1E+99),
                MAX('1D'!$D$16,
                    IFERROR(L15,
                        MAX('1D'!$D$16,
                            POWER((ABS(K15)^2)/('1D'!$I$5*MAX(F15,
                                        0.1)^2),
                                1/3)))),
                MAX('1D'!$D$16,
                    IFERROR(W15,
                        MAX('1D'!$D$16,
                            POWER((ABS(K15)^2)/('1D'!$I$5*MAX(F15,
                                        0.1)^2),
                                1/3))))))),
    MAX('1D'!$D$16,
        POWER((ABS(K15)^2)/('1D'!$I$5*MAX(F15,
                    0.1)^2),
            1/3)))</f>
        <v>2.6269776823658799</v>
      </c>
      <c r="AI15" s="5">
        <f t="shared" ca="1" si="8"/>
        <v>636.93697768236586</v>
      </c>
      <c r="AJ15" s="5">
        <f ca="1">AI15+((ABS(K15)/MAX(((F15)+(G15)*(AH15))*(AH15),
            0.000001))^2)/(2*'1D'!$I$5)</f>
        <v>637.46970204592458</v>
      </c>
      <c r="AM15">
        <v>0</v>
      </c>
      <c r="AN15">
        <v>0</v>
      </c>
      <c r="AO15" s="5">
        <f t="shared" si="9"/>
        <v>0</v>
      </c>
      <c r="AP15" s="5">
        <f t="shared" si="13"/>
        <v>0</v>
      </c>
      <c r="AQ15" s="5">
        <f ca="1">ABS(ABS(K15)/MAX(((F15)+(G15)*(AH15))*(AH15),
        0.000001))/SQRT('1D'!$I$5*MAX((((F15)+(G15)*(AH15))*(AH15))/MAX((F15)+2*(G15)*(AH15),
            0.000001),
        0.000001))</f>
        <v>0.63685136768384121</v>
      </c>
      <c r="AR15" s="5" t="str">
        <f t="shared" ca="1" si="10"/>
        <v>Subcritical</v>
      </c>
      <c r="AS15" s="5">
        <f ca="1">((ABS(K15)*'1D'!$D$6)/(MAX(((F15)+(G15)*(AH15))*(AH15),
            0.000001)*MAX(((((F15)+(G15)*(AH15))*(AH15))/MAX((F15)+2*(AH15)*SQRT(1+(G15)^2),
                    0.000001))^(2/3),
            0.000001)))^2</f>
        <v>1.4999922560938862E-3</v>
      </c>
    </row>
    <row r="16" spans="1:45" x14ac:dyDescent="0.35">
      <c r="A16">
        <v>7</v>
      </c>
      <c r="B16">
        <v>6.0010000000000003</v>
      </c>
      <c r="C16">
        <v>616558.24100000004</v>
      </c>
      <c r="D16">
        <v>3097764.6329999999</v>
      </c>
      <c r="E16">
        <v>634.30799999999999</v>
      </c>
      <c r="F16">
        <v>6.0060000000000002</v>
      </c>
      <c r="G16">
        <v>0</v>
      </c>
      <c r="H16" t="s">
        <v>176</v>
      </c>
      <c r="I16">
        <v>2.7E-2</v>
      </c>
      <c r="J16" s="5">
        <f t="shared" si="11"/>
        <v>1</v>
      </c>
      <c r="K16" s="5">
        <f t="shared" si="12"/>
        <v>51</v>
      </c>
      <c r="L16" s="5">
        <f ca="1">IF($A$2=0,
    IFERROR(L15,
        MAX('1D'!$D$16,
            POWER((ABS(K16)^2)/('1D'!$I$5*MAX(F16,
                        0.1)^2),
                1/3))),
    IF(IFERROR(V15,
            0)=0,
        IFERROR(L15,
            MAX('1D'!$D$16,
                POWER((ABS(K16)^2)/('1D'!$I$5*MAX(F16,
                            0.1)^2),
                    1/3))),
        IF(OR(IFERROR(L16,
                    0)=0,
                IFERROR(S15,
                    0)&lt;1,
                IFERROR(S16,
                    0)&lt;1),
            MAX('1D'!$D$16,
                POWER((ABS(K16)^2)/('1D'!$I$5*MAX(F16,
                            0.1)^2),
                    1/3)),
            IF(IFERROR(U16,
                    0)&gt;0,
                MAX('1D'!$D$16,
                    IFERROR(L16,
                        0)+((IFERROR(U16,
                                0))*'1D'!$D$18*IF((IFERROR(S16,
                                    0))&lt;1,
                            1,
                            -1))),
                IF(IFERROR(U16,
                        0)&lt;0,
                    IF(ABS((MAX('1D'!$D$16,
                                    POWER((ABS(K16)^2)/('1D'!$I$5*MAX(F16,
                                                0.1)^2),
                                        1/3)))-IFERROR(L16,
                                0))&gt;'1D'!$D$19,
                        MAX('1D'!$D$16,
                            IF((MAX('1D'!$D$16,
                                        POWER((ABS(K16)^2)/('1D'!$I$5*MAX(F16,
                                                    0.1)^2),
                                            1/3)))&gt;IFERROR(L16,
                                    0),
                                MIN((MAX('1D'!$D$16,
                                            POWER((ABS(K16)^2)/('1D'!$I$5*MAX(F16,
                                                        0.1)^2),
                                                1/3))),
                                    IFERROR(L16,
                                        0)+(MIN(ABS(IFERROR(U16,
                                                    0))*'1D'!$D$18,
                                            ABS((MAX('1D'!$D$16,
                                                        POWER((ABS(K16)^2)/('1D'!$I$5*MAX(F16,
                                                                    0.1)^2),
                                                            1/3)))-IFERROR(L16,
                                                    0))))),
                                MAX((MAX('1D'!$D$16,
                                            POWER((ABS(K16)^2)/('1D'!$I$5*MAX(F16,
                                                        0.1)^2),
                                                1/3))),
                                    IFERROR(L16,
                                        0)-(MIN(ABS(IFERROR(U16,
                                                    0))*'1D'!$D$18,
                                            ABS((MAX('1D'!$D$16,
                                                        POWER((ABS(K16)^2)/('1D'!$I$5*MAX(F16,
                                                                    0.1)^2),
                                                            1/3)))-IFERROR(L16,
                                                    0))))))),
                        MAX('1D'!$D$16,
                            POWER((ABS(K16)^2)/('1D'!$I$5*MAX(F16,
                                        0.1)^2),
                                1/3))),
                    MAX('1D'!$D$16,
                        IFERROR(L16,
                            0)))))))</f>
        <v>1.9443162073571221</v>
      </c>
      <c r="M16" s="5">
        <f t="shared" ca="1" si="0"/>
        <v>11.677563141386875</v>
      </c>
      <c r="N16" s="5">
        <f t="shared" ca="1" si="1"/>
        <v>1.1801917091959115</v>
      </c>
      <c r="O16" s="5">
        <f t="shared" ca="1" si="2"/>
        <v>4.3673495388133725</v>
      </c>
      <c r="P16" s="5">
        <f t="shared" ca="1" si="3"/>
        <v>636.25231620735713</v>
      </c>
      <c r="Q16" s="5">
        <f ca="1">P16+((ABS(K16)/MAX(((F16)+(G16)*(L16))*(L16),
            0.000001))^2)/(2*'1D'!$I$5)</f>
        <v>637.22447431103569</v>
      </c>
      <c r="R16" s="5">
        <f ca="1">((ABS(K16)*'1D'!$D$6)/(MAX(((F16)+(G16)*(L16))*(L16),
            0.000001)*MAX(((((F16)+(G16)*(L16))*(L16))/MAX((F16)+2*(L16)*SQRT(1+(G16)^2),
                    0.000001))^(2/3),
            0.000001)))^2</f>
        <v>3.4409762570611312E-3</v>
      </c>
      <c r="S16" s="5">
        <f ca="1">ABS(ABS(K16)/MAX(((F16)+(G16)*(L16))*(L16),
        0.000001))/SQRT('1D'!$I$5*MAX((((F16)+(G16)*(L16))*(L16))/MAX((F16)+2*(G16)*(L16),
            0.000001),
        0.000001))</f>
        <v>1.0000000000000002</v>
      </c>
      <c r="T16" s="5">
        <f ca="1">((F16)*(L16)^2)/2+(G16)*(L16)^3/3+(ABS(K16)^2)/('1D'!$I$5*MAX(((F16)+(G16)*(L16))*(L16),
        0.000001))</f>
        <v>34.057312917351979</v>
      </c>
      <c r="U16" s="5">
        <f ca="1">IF($A$2=0,
    0,
    IFERROR(Q15-(((R15+R16)/2)*J16)-(IF(O15&gt;O16,
                '1D'!$D$8*((O15^2-O16^2)/(2*'1D'!$I$5)),
                '1D'!$D$9*((O16^2-O15^2)/(2*'1D'!$I$5)))+('1D'!$D$10*(ABS(I16)/90)*(MAX(O15^2,
                        O16^2)/(2*'1D'!$I$5))))-Q16,
        0))</f>
        <v>-1.1935182893694218E-3</v>
      </c>
      <c r="V16" s="5">
        <f ca="1">IF($A$2=0,
    1,
    IF(IFERROR(V15,
            0)=0,
        0,
        IFERROR(IF(ROUND(S16,
                    3)=1,
                1,
                IF(AND(ABS(U16)&lt;'1D'!$D$19,
                        S16&gt;1),
                    1,
                    0)),
            0)))</f>
        <v>1</v>
      </c>
      <c r="W16" s="5">
        <f ca="1">IF($A$2=0,
    MAX(MAX('1D'!$D$16,
            MAX('1D'!$D$16,
                POWER((ABS(K16)^2)/('1D'!$I$5*MAX(F16,
                            0.1)^2),
                    1/3))),
        IFERROR(W21,
            MAX(MAX('1D'!$D$16,
                    MAX('1D'!$D$16,
                        POWER((ABS(K16)^2)/('1D'!$I$5*MAX(F16,
                                    0.1)^2),
                            1/3))),
                ($L$2)-E21))),
    IF(IFERROR(AG17,
            0)=0,
        MAX(MAX('1D'!$D$16,
                MAX('1D'!$D$16,
                    POWER((ABS(K16)^2)/('1D'!$I$5*MAX(F16,
                                0.1)^2),
                        1/3))),
            IFERROR(W21,
                MAX(MAX('1D'!$D$16,
                        MAX('1D'!$D$16,
                            POWER((ABS(K16)^2)/('1D'!$I$5*MAX(F16,
                                        0.1)^2),
                                1/3))),
                    ($L$2)-E21))),
        IF(IFERROR(W16,
                0)=0,
            MAX(MAX('1D'!$D$16,
                    MAX('1D'!$D$16,
                        POWER((ABS(K16)^2)/('1D'!$I$5*MAX(F16,
                                    0.1)^2),
                            1/3))),
                IFERROR(W21,
                    MAX(MAX('1D'!$D$16,
                            MAX('1D'!$D$16,
                                POWER((ABS(K16)^2)/('1D'!$I$5*MAX(F16,
                                            0.1)^2),
                                    1/3))),
                        ($L$2)-E21))),
            IF(OR(IFERROR(AD16,
                        0)&gt;=1,
                    IFERROR(AD17,
                        0)&gt;=1),
                MAX('1D'!$D$16,
                    MAX('1D'!$D$16,
                        POWER((ABS(K16)^2)/('1D'!$I$5*MAX(F16,
                                    0.1)^2),
                            1/3))),
                IF(ABS(IFERROR(AF16,
                            0))&lt;'1D'!$D$19,
                    MAX(MAX('1D'!$D$16,
                            MAX('1D'!$D$16,
                                POWER((ABS(K16)^2)/('1D'!$I$5*MAX(F16,
                                            0.1)^2),
                                    1/3))),
                        IFERROR(W16,
                            0)),
                    MAX(MAX('1D'!$D$16,
                            MAX('1D'!$D$16,
                                POWER((ABS(K16)^2)/('1D'!$I$5*MAX(F16,
                                            0.1)^2),
                                    1/3))),
                        (IFERROR(W16,
                                0))+((IFERROR(AF16,
                                    0))*'1D'!$D$18)))))))</f>
        <v>2.6264084126603953</v>
      </c>
      <c r="X16" s="5">
        <f t="shared" ca="1" si="4"/>
        <v>15.774208926438334</v>
      </c>
      <c r="Y16" s="5">
        <f t="shared" ca="1" si="5"/>
        <v>1.4010538737038996</v>
      </c>
      <c r="Z16" s="5">
        <f t="shared" ca="1" si="6"/>
        <v>3.2331256824246535</v>
      </c>
      <c r="AA16" s="5">
        <f t="shared" ca="1" si="7"/>
        <v>636.93440841266033</v>
      </c>
      <c r="AB16" s="5">
        <f ca="1">AA16+((ABS(K16)/MAX(((F16)+(G16)*(W16))*(W16),
            0.000001))^2)/(2*'1D'!$I$5)</f>
        <v>637.46718627598113</v>
      </c>
      <c r="AC16" s="5">
        <f ca="1">((ABS(K16)*'1D'!$D$6)/(MAX(((F16)+(G16)*(W16))*(W16),
            0.000001)*MAX(((((F16)+(G16)*(W16))*(W16))/MAX((F16)+2*(W16)*SQRT(1+(G16)^2),
                    0.000001))^(2/3),
            0.000001)))^2</f>
        <v>1.5002187164291276E-3</v>
      </c>
      <c r="AD16" s="5">
        <f ca="1">ABS(ABS(K16)/MAX(((F16)+(G16)*(W16))*(W16),
        0.000001))/SQRT('1D'!$I$5*MAX((((F16)+(G16)*(W16))*(W16))/MAX((F16)+2*(G16)*(W16),
            0.000001),
        0.000001))</f>
        <v>0.636952363298249</v>
      </c>
      <c r="AE16" s="5">
        <f ca="1">((F16)*(W16)^2)/2+(G16)*(W16)^3/3+(ABS(K16)^2)/('1D'!$I$5*MAX(((F16)+(G16)*(W16))*(W16),
        0.000001))</f>
        <v>37.523056168537238</v>
      </c>
      <c r="AF16" s="5">
        <f ca="1">IF($A$2=0,
    0,
    IFERROR(AB17+(((AC16+AC17)/2)*J17)+(IF(Z16&gt;Z17,
                '1D'!$D$8*((Z16^2-Z17^2)/(2*'1D'!$I$5)),
                '1D'!$D$9*((Z17^2-Z16^2)/(2*'1D'!$I$5)))+('1D'!$D$10*(ABS(I17)/90)*(MAX(Z16^2,
                        Z17^2)/(2*'1D'!$I$5))))-AB16,
        0))</f>
        <v>-9.9432188801529264E-4</v>
      </c>
      <c r="AG16" s="5">
        <f ca="1">IF($A$2=0,
    1,
    IF(IFERROR(AG17,
            0)=0,
        0,
        IFERROR(IF(OR(ROUND(AD16,
                        3)&gt;=1,
                    AND(ABS(AF16)&lt;'1D'!$D$19,
                        AD16&lt;1)),
                1,
                0),
            0)))</f>
        <v>1</v>
      </c>
      <c r="AH16" s="5">
        <f ca="1">IFERROR(IF('1D'!V31="Supercritical",
        MAX('1D'!$D$16,
            IFERROR(L16,
                MAX('1D'!$D$16,
                    POWER((ABS(K16)^2)/('1D'!$I$5*MAX(F16,
                                0.1)^2),
                        1/3)))),
        IF('1D'!V31="Subcritical",
            MAX('1D'!$D$16,
                IFERROR(W16,
                    MAX('1D'!$D$16,
                        POWER((ABS(K16)^2)/('1D'!$I$5*MAX(F16,
                                    0.1)^2),
                            1/3)))),
            IF(IFERROR(T16,
                    -1E+99)&gt;=IFERROR(AE16,
                    -1E+99),
                MAX('1D'!$D$16,
                    IFERROR(L16,
                        MAX('1D'!$D$16,
                            POWER((ABS(K16)^2)/('1D'!$I$5*MAX(F16,
                                        0.1)^2),
                                1/3)))),
                MAX('1D'!$D$16,
                    IFERROR(W16,
                        MAX('1D'!$D$16,
                            POWER((ABS(K16)^2)/('1D'!$I$5*MAX(F16,
                                        0.1)^2),
                                1/3))))))),
    MAX('1D'!$D$16,
        POWER((ABS(K16)^2)/('1D'!$I$5*MAX(F16,
                    0.1)^2),
            1/3)))</f>
        <v>2.6264084126603953</v>
      </c>
      <c r="AI16" s="5">
        <f t="shared" ca="1" si="8"/>
        <v>636.93440841266033</v>
      </c>
      <c r="AJ16" s="5">
        <f ca="1">AI16+((ABS(K16)/MAX(((F16)+(G16)*(AH16))*(AH16),
            0.000001))^2)/(2*'1D'!$I$5)</f>
        <v>637.46718627598113</v>
      </c>
      <c r="AM16">
        <v>0</v>
      </c>
      <c r="AN16">
        <v>0</v>
      </c>
      <c r="AO16" s="5">
        <f t="shared" si="9"/>
        <v>0</v>
      </c>
      <c r="AP16" s="5">
        <f t="shared" si="13"/>
        <v>0</v>
      </c>
      <c r="AQ16" s="5">
        <f ca="1">ABS(ABS(K16)/MAX(((F16)+(G16)*(AH16))*(AH16),
        0.000001))/SQRT('1D'!$I$5*MAX((((F16)+(G16)*(AH16))*(AH16))/MAX((F16)+2*(G16)*(AH16),
            0.000001),
        0.000001))</f>
        <v>0.636952363298249</v>
      </c>
      <c r="AR16" s="5" t="str">
        <f t="shared" ca="1" si="10"/>
        <v>Subcritical</v>
      </c>
      <c r="AS16" s="5">
        <f ca="1">((ABS(K16)*'1D'!$D$6)/(MAX(((F16)+(G16)*(AH16))*(AH16),
            0.000001)*MAX(((((F16)+(G16)*(AH16))*(AH16))/MAX((F16)+2*(AH16)*SQRT(1+(G16)^2),
                    0.000001))^(2/3),
            0.000001)))^2</f>
        <v>1.5002187164291276E-3</v>
      </c>
    </row>
    <row r="17" spans="1:45" x14ac:dyDescent="0.35">
      <c r="A17">
        <v>8</v>
      </c>
      <c r="B17">
        <v>7</v>
      </c>
      <c r="C17">
        <v>616557.77099999995</v>
      </c>
      <c r="D17">
        <v>3097763.7510000002</v>
      </c>
      <c r="E17">
        <v>634.30600000000004</v>
      </c>
      <c r="F17">
        <v>6.0060000000000002</v>
      </c>
      <c r="G17">
        <v>0</v>
      </c>
      <c r="H17" t="s">
        <v>176</v>
      </c>
      <c r="I17">
        <v>2.7E-2</v>
      </c>
      <c r="J17" s="5">
        <f t="shared" si="11"/>
        <v>0.99899999999999967</v>
      </c>
      <c r="K17" s="5">
        <f t="shared" si="12"/>
        <v>51</v>
      </c>
      <c r="L17" s="5">
        <f ca="1">IF($A$2=0,
    IFERROR(L16,
        MAX('1D'!$D$16,
            POWER((ABS(K17)^2)/('1D'!$I$5*MAX(F17,
                        0.1)^2),
                1/3))),
    IF(IFERROR(V16,
            0)=0,
        IFERROR(L16,
            MAX('1D'!$D$16,
                POWER((ABS(K17)^2)/('1D'!$I$5*MAX(F17,
                            0.1)^2),
                    1/3))),
        IF(OR(IFERROR(L17,
                    0)=0,
                IFERROR(S16,
                    0)&lt;1,
                IFERROR(S17,
                    0)&lt;1),
            MAX('1D'!$D$16,
                POWER((ABS(K17)^2)/('1D'!$I$5*MAX(F17,
                            0.1)^2),
                    1/3)),
            IF(IFERROR(U17,
                    0)&gt;0,
                MAX('1D'!$D$16,
                    IFERROR(L17,
                        0)+((IFERROR(U17,
                                0))*'1D'!$D$18*IF((IFERROR(S17,
                                    0))&lt;1,
                            1,
                            -1))),
                IF(IFERROR(U17,
                        0)&lt;0,
                    IF(ABS((MAX('1D'!$D$16,
                                    POWER((ABS(K17)^2)/('1D'!$I$5*MAX(F17,
                                                0.1)^2),
                                        1/3)))-IFERROR(L17,
                                0))&gt;'1D'!$D$19,
                        MAX('1D'!$D$16,
                            IF((MAX('1D'!$D$16,
                                        POWER((ABS(K17)^2)/('1D'!$I$5*MAX(F17,
                                                    0.1)^2),
                                            1/3)))&gt;IFERROR(L17,
                                    0),
                                MIN((MAX('1D'!$D$16,
                                            POWER((ABS(K17)^2)/('1D'!$I$5*MAX(F17,
                                                        0.1)^2),
                                                1/3))),
                                    IFERROR(L17,
                                        0)+(MIN(ABS(IFERROR(U17,
                                                    0))*'1D'!$D$18,
                                            ABS((MAX('1D'!$D$16,
                                                        POWER((ABS(K17)^2)/('1D'!$I$5*MAX(F17,
                                                                    0.1)^2),
                                                            1/3)))-IFERROR(L17,
                                                    0))))),
                                MAX((MAX('1D'!$D$16,
                                            POWER((ABS(K17)^2)/('1D'!$I$5*MAX(F17,
                                                        0.1)^2),
                                                1/3))),
                                    IFERROR(L17,
                                        0)-(MIN(ABS(IFERROR(U17,
                                                    0))*'1D'!$D$18,
                                            ABS((MAX('1D'!$D$16,
                                                        POWER((ABS(K17)^2)/('1D'!$I$5*MAX(F17,
                                                                    0.1)^2),
                                                            1/3)))-IFERROR(L17,
                                                    0))))))),
                        MAX('1D'!$D$16,
                            POWER((ABS(K17)^2)/('1D'!$I$5*MAX(F17,
                                        0.1)^2),
                                1/3))),
                    MAX('1D'!$D$16,
                        IFERROR(L17,
                            0)))))))</f>
        <v>1.9443162073571221</v>
      </c>
      <c r="M17" s="5">
        <f t="shared" ca="1" si="0"/>
        <v>11.677563141386875</v>
      </c>
      <c r="N17" s="5">
        <f t="shared" ca="1" si="1"/>
        <v>1.1801917091959115</v>
      </c>
      <c r="O17" s="5">
        <f t="shared" ca="1" si="2"/>
        <v>4.3673495388133725</v>
      </c>
      <c r="P17" s="5">
        <f t="shared" ca="1" si="3"/>
        <v>636.25031620735717</v>
      </c>
      <c r="Q17" s="5">
        <f ca="1">P17+((ABS(K17)/MAX(((F17)+(G17)*(L17))*(L17),
            0.000001))^2)/(2*'1D'!$I$5)</f>
        <v>637.22247431103574</v>
      </c>
      <c r="R17" s="5">
        <f ca="1">((ABS(K17)*'1D'!$D$6)/(MAX(((F17)+(G17)*(L17))*(L17),
            0.000001)*MAX(((((F17)+(G17)*(L17))*(L17))/MAX((F17)+2*(L17)*SQRT(1+(G17)^2),
                    0.000001))^(2/3),
            0.000001)))^2</f>
        <v>3.4409762570611312E-3</v>
      </c>
      <c r="S17" s="5">
        <f ca="1">ABS(ABS(K17)/MAX(((F17)+(G17)*(L17))*(L17),
        0.000001))/SQRT('1D'!$I$5*MAX((((F17)+(G17)*(L17))*(L17))/MAX((F17)+2*(G17)*(L17),
            0.000001),
        0.000001))</f>
        <v>1.0000000000000002</v>
      </c>
      <c r="T17" s="5">
        <f ca="1">((F17)*(L17)^2)/2+(G17)*(L17)^3/3+(ABS(K17)^2)/('1D'!$I$5*MAX(((F17)+(G17)*(L17))*(L17),
        0.000001))</f>
        <v>34.057312917351979</v>
      </c>
      <c r="U17" s="5">
        <f ca="1">IF($A$2=0,
    0,
    IFERROR(Q16-(((R16+R17)/2)*J17)-(IF(O16&gt;O17,
                '1D'!$D$8*((O16^2-O17^2)/(2*'1D'!$I$5)),
                '1D'!$D$9*((O17^2-O16^2)/(2*'1D'!$I$5)))+('1D'!$D$10*(ABS(I17)/90)*(MAX(O16^2,
                        O17^2)/(2*'1D'!$I$5))))-Q17,
        0))</f>
        <v>-1.4812823955026033E-3</v>
      </c>
      <c r="V17" s="5">
        <f ca="1">IF($A$2=0,
    1,
    IF(IFERROR(V16,
            0)=0,
        0,
        IFERROR(IF(ROUND(S17,
                    3)=1,
                1,
                IF(AND(ABS(U17)&lt;'1D'!$D$19,
                        S17&gt;1),
                    1,
                    0)),
            0)))</f>
        <v>1</v>
      </c>
      <c r="W17" s="5">
        <f ca="1">IF($A$2=0,
    MAX(MAX('1D'!$D$16,
            MAX('1D'!$D$16,
                POWER((ABS(K17)^2)/('1D'!$I$5*MAX(F17,
                            0.1)^2),
                    1/3))),
        IFERROR(W21,
            MAX(MAX('1D'!$D$16,
                    MAX('1D'!$D$16,
                        POWER((ABS(K17)^2)/('1D'!$I$5*MAX(F17,
                                    0.1)^2),
                            1/3))),
                ($L$2)-E21))),
    IF(IFERROR(AG18,
            0)=0,
        MAX(MAX('1D'!$D$16,
                MAX('1D'!$D$16,
                    POWER((ABS(K17)^2)/('1D'!$I$5*MAX(F17,
                                0.1)^2),
                        1/3))),
            IFERROR(W21,
                MAX(MAX('1D'!$D$16,
                        MAX('1D'!$D$16,
                            POWER((ABS(K17)^2)/('1D'!$I$5*MAX(F17,
                                        0.1)^2),
                                1/3))),
                    ($L$2)-E21))),
        IF(IFERROR(W17,
                0)=0,
            MAX(MAX('1D'!$D$16,
                    MAX('1D'!$D$16,
                        POWER((ABS(K17)^2)/('1D'!$I$5*MAX(F17,
                                    0.1)^2),
                            1/3))),
                IFERROR(W21,
                    MAX(MAX('1D'!$D$16,
                            MAX('1D'!$D$16,
                                POWER((ABS(K17)^2)/('1D'!$I$5*MAX(F17,
                                            0.1)^2),
                                    1/3))),
                        ($L$2)-E21))),
            IF(OR(IFERROR(AD17,
                        0)&gt;=1,
                    IFERROR(AD18,
                        0)&gt;=1),
                MAX('1D'!$D$16,
                    MAX('1D'!$D$16,
                        POWER((ABS(K17)^2)/('1D'!$I$5*MAX(F17,
                                    0.1)^2),
                            1/3))),
                IF(ABS(IFERROR(AF17,
                            0))&lt;'1D'!$D$19,
                    MAX(MAX('1D'!$D$16,
                            MAX('1D'!$D$16,
                                POWER((ABS(K17)^2)/('1D'!$I$5*MAX(F17,
                                            0.1)^2),
                                    1/3))),
                        IFERROR(W17,
                            0)),
                    MAX(MAX('1D'!$D$16,
                            MAX('1D'!$D$16,
                                POWER((ABS(K17)^2)/('1D'!$I$5*MAX(F17,
                                            0.1)^2),
                                    1/3))),
                        (IFERROR(W17,
                                0))+((IFERROR(AF17,
                                    0))*'1D'!$D$18)))))))</f>
        <v>2.6254729598070763</v>
      </c>
      <c r="X17" s="5">
        <f t="shared" ca="1" si="4"/>
        <v>15.768590596601301</v>
      </c>
      <c r="Y17" s="5">
        <f t="shared" ca="1" si="5"/>
        <v>1.4007876300734499</v>
      </c>
      <c r="Z17" s="5">
        <f t="shared" ca="1" si="6"/>
        <v>3.2342776412111514</v>
      </c>
      <c r="AA17" s="5">
        <f t="shared" ca="1" si="7"/>
        <v>636.93147295980714</v>
      </c>
      <c r="AB17" s="5">
        <f ca="1">AA17+((ABS(K17)/MAX(((F17)+(G17)*(W17))*(W17),
            0.000001))^2)/(2*'1D'!$I$5)</f>
        <v>637.4646305469854</v>
      </c>
      <c r="AC17" s="5">
        <f ca="1">((ABS(K17)*'1D'!$D$6)/(MAX(((F17)+(G17)*(W17))*(W17),
            0.000001)*MAX(((((F17)+(G17)*(W17))*(W17))/MAX((F17)+2*(W17)*SQRT(1+(G17)^2),
                    0.000001))^(2/3),
            0.000001)))^2</f>
        <v>1.5016684317561409E-3</v>
      </c>
      <c r="AD17" s="5">
        <f ca="1">ABS(ABS(K17)/MAX(((F17)+(G17)*(W17))*(W17),
        0.000001))/SQRT('1D'!$I$5*MAX((((F17)+(G17)*(W17))*(W17))/MAX((F17)+2*(G17)*(W17),
            0.000001),
        0.000001))</f>
        <v>0.6372928116588783</v>
      </c>
      <c r="AE17" s="5">
        <f ca="1">((F17)*(W17)^2)/2+(G17)*(W17)^3/3+(ABS(K17)^2)/('1D'!$I$5*MAX(((F17)+(G17)*(W17))*(W17),
        0.000001))</f>
        <v>37.51429154419538</v>
      </c>
      <c r="AF17" s="5">
        <f ca="1">IF($A$2=0,
    0,
    IFERROR(AB18+(((AC17+AC18)/2)*J18)+(IF(Z17&gt;Z18,
                '1D'!$D$8*((Z17^2-Z18^2)/(2*'1D'!$I$5)),
                '1D'!$D$9*((Z18^2-Z17^2)/(2*'1D'!$I$5)))+('1D'!$D$10*(ABS(I18)/90)*(MAX(Z17^2,
                        Z18^2)/(2*'1D'!$I$5))))-AB17,
        0))</f>
        <v>-9.1952515981574834E-4</v>
      </c>
      <c r="AG17" s="5">
        <f ca="1">IF($A$2=0,
    1,
    IF(IFERROR(AG18,
            0)=0,
        0,
        IFERROR(IF(OR(ROUND(AD17,
                        3)&gt;=1,
                    AND(ABS(AF17)&lt;'1D'!$D$19,
                        AD17&lt;1)),
                1,
                0),
            0)))</f>
        <v>1</v>
      </c>
      <c r="AH17" s="5">
        <f ca="1">IFERROR(IF('1D'!V31="Supercritical",
        MAX('1D'!$D$16,
            IFERROR(L17,
                MAX('1D'!$D$16,
                    POWER((ABS(K17)^2)/('1D'!$I$5*MAX(F17,
                                0.1)^2),
                        1/3)))),
        IF('1D'!V31="Subcritical",
            MAX('1D'!$D$16,
                IFERROR(W17,
                    MAX('1D'!$D$16,
                        POWER((ABS(K17)^2)/('1D'!$I$5*MAX(F17,
                                    0.1)^2),
                            1/3)))),
            IF(IFERROR(T17,
                    -1E+99)&gt;=IFERROR(AE17,
                    -1E+99),
                MAX('1D'!$D$16,
                    IFERROR(L17,
                        MAX('1D'!$D$16,
                            POWER((ABS(K17)^2)/('1D'!$I$5*MAX(F17,
                                        0.1)^2),
                                1/3)))),
                MAX('1D'!$D$16,
                    IFERROR(W17,
                        MAX('1D'!$D$16,
                            POWER((ABS(K17)^2)/('1D'!$I$5*MAX(F17,
                                        0.1)^2),
                                1/3))))))),
    MAX('1D'!$D$16,
        POWER((ABS(K17)^2)/('1D'!$I$5*MAX(F17,
                    0.1)^2),
            1/3)))</f>
        <v>2.6254729598070763</v>
      </c>
      <c r="AI17" s="5">
        <f t="shared" ca="1" si="8"/>
        <v>636.93147295980714</v>
      </c>
      <c r="AJ17" s="5">
        <f ca="1">AI17+((ABS(K17)/MAX(((F17)+(G17)*(AH17))*(AH17),
            0.000001))^2)/(2*'1D'!$I$5)</f>
        <v>637.4646305469854</v>
      </c>
      <c r="AM17">
        <v>0</v>
      </c>
      <c r="AN17">
        <v>0</v>
      </c>
      <c r="AO17" s="5">
        <f t="shared" si="9"/>
        <v>0</v>
      </c>
      <c r="AP17" s="5">
        <f t="shared" si="13"/>
        <v>0</v>
      </c>
      <c r="AQ17" s="5">
        <f ca="1">ABS(ABS(K17)/MAX(((F17)+(G17)*(AH17))*(AH17),
        0.000001))/SQRT('1D'!$I$5*MAX((((F17)+(G17)*(AH17))*(AH17))/MAX((F17)+2*(G17)*(AH17),
            0.000001),
        0.000001))</f>
        <v>0.6372928116588783</v>
      </c>
      <c r="AR17" s="5" t="str">
        <f t="shared" ca="1" si="10"/>
        <v>Subcritical</v>
      </c>
      <c r="AS17" s="5">
        <f ca="1">((ABS(K17)*'1D'!$D$6)/(MAX(((F17)+(G17)*(AH17))*(AH17),
            0.000001)*MAX(((((F17)+(G17)*(AH17))*(AH17))/MAX((F17)+2*(AH17)*SQRT(1+(G17)^2),
                    0.000001))^(2/3),
            0.000001)))^2</f>
        <v>1.5016684317561409E-3</v>
      </c>
    </row>
    <row r="18" spans="1:45" x14ac:dyDescent="0.35">
      <c r="A18">
        <v>9</v>
      </c>
      <c r="B18">
        <v>8.0009999999999994</v>
      </c>
      <c r="C18">
        <v>616557.30099999998</v>
      </c>
      <c r="D18">
        <v>3097762.8679999998</v>
      </c>
      <c r="E18">
        <v>634.30399999999997</v>
      </c>
      <c r="F18">
        <v>6.0069999999999997</v>
      </c>
      <c r="G18">
        <v>0</v>
      </c>
      <c r="H18" t="s">
        <v>176</v>
      </c>
      <c r="I18">
        <v>0</v>
      </c>
      <c r="J18" s="5">
        <f t="shared" si="11"/>
        <v>1.0009999999999994</v>
      </c>
      <c r="K18" s="5">
        <f t="shared" si="12"/>
        <v>51</v>
      </c>
      <c r="L18" s="5">
        <f ca="1">IF($A$2=0,
    IFERROR(L17,
        MAX('1D'!$D$16,
            POWER((ABS(K18)^2)/('1D'!$I$5*MAX(F18,
                        0.1)^2),
                1/3))),
    IF(IFERROR(V17,
            0)=0,
        IFERROR(L17,
            MAX('1D'!$D$16,
                POWER((ABS(K18)^2)/('1D'!$I$5*MAX(F18,
                            0.1)^2),
                    1/3))),
        IF(OR(IFERROR(L18,
                    0)=0,
                IFERROR(S17,
                    0)&lt;1,
                IFERROR(S18,
                    0)&lt;1),
            MAX('1D'!$D$16,
                POWER((ABS(K18)^2)/('1D'!$I$5*MAX(F18,
                            0.1)^2),
                    1/3)),
            IF(IFERROR(U18,
                    0)&gt;0,
                MAX('1D'!$D$16,
                    IFERROR(L18,
                        0)+((IFERROR(U18,
                                0))*'1D'!$D$18*IF((IFERROR(S18,
                                    0))&lt;1,
                            1,
                            -1))),
                IF(IFERROR(U18,
                        0)&lt;0,
                    IF(ABS((MAX('1D'!$D$16,
                                    POWER((ABS(K18)^2)/('1D'!$I$5*MAX(F18,
                                                0.1)^2),
                                        1/3)))-IFERROR(L18,
                                0))&gt;'1D'!$D$19,
                        MAX('1D'!$D$16,
                            IF((MAX('1D'!$D$16,
                                        POWER((ABS(K18)^2)/('1D'!$I$5*MAX(F18,
                                                    0.1)^2),
                                            1/3)))&gt;IFERROR(L18,
                                    0),
                                MIN((MAX('1D'!$D$16,
                                            POWER((ABS(K18)^2)/('1D'!$I$5*MAX(F18,
                                                        0.1)^2),
                                                1/3))),
                                    IFERROR(L18,
                                        0)+(MIN(ABS(IFERROR(U18,
                                                    0))*'1D'!$D$18,
                                            ABS((MAX('1D'!$D$16,
                                                        POWER((ABS(K18)^2)/('1D'!$I$5*MAX(F18,
                                                                    0.1)^2),
                                                            1/3)))-IFERROR(L18,
                                                    0))))),
                                MAX((MAX('1D'!$D$16,
                                            POWER((ABS(K18)^2)/('1D'!$I$5*MAX(F18,
                                                        0.1)^2),
                                                1/3))),
                                    IFERROR(L18,
                                        0)-(MIN(ABS(IFERROR(U18,
                                                    0))*'1D'!$D$18,
                                            ABS((MAX('1D'!$D$16,
                                                        POWER((ABS(K18)^2)/('1D'!$I$5*MAX(F18,
                                                                    0.1)^2),
                                                            1/3)))-IFERROR(L18,
                                                    0))))))),
                        MAX('1D'!$D$16,
                            POWER((ABS(K18)^2)/('1D'!$I$5*MAX(F18,
                                        0.1)^2),
                                1/3))),
                    MAX('1D'!$D$16,
                        IFERROR(L18,
                            0)))))))</f>
        <v>1.944100417982815</v>
      </c>
      <c r="M18" s="5">
        <f t="shared" ca="1" si="0"/>
        <v>11.678211210822768</v>
      </c>
      <c r="N18" s="5">
        <f t="shared" ca="1" si="1"/>
        <v>1.1801894074121784</v>
      </c>
      <c r="O18" s="5">
        <f t="shared" ca="1" si="2"/>
        <v>4.3671071775732067</v>
      </c>
      <c r="P18" s="5">
        <f t="shared" ca="1" si="3"/>
        <v>636.24810041798276</v>
      </c>
      <c r="Q18" s="5">
        <f ca="1">P18+((ABS(K18)/MAX(((F18)+(G18)*(L18))*(L18),
            0.000001))^2)/(2*'1D'!$I$5)</f>
        <v>637.22015062697415</v>
      </c>
      <c r="R18" s="5">
        <f ca="1">((ABS(K18)*'1D'!$D$6)/(MAX(((F18)+(G18)*(L18))*(L18),
            0.000001)*MAX(((((F18)+(G18)*(L18))*(L18))/MAX((F18)+2*(L18)*SQRT(1+(G18)^2),
                    0.000001))^(2/3),
            0.000001)))^2</f>
        <v>3.440603308461247E-3</v>
      </c>
      <c r="S18" s="5">
        <f ca="1">ABS(ABS(K18)/MAX(((F18)+(G18)*(L18))*(L18),
        0.000001))/SQRT('1D'!$I$5*MAX((((F18)+(G18)*(L18))*(L18))/MAX((F18)+2*(G18)*(L18),
            0.000001),
        0.000001))</f>
        <v>1</v>
      </c>
      <c r="T18" s="5">
        <f ca="1">((F18)*(L18)^2)/2+(G18)*(L18)^3/3+(ABS(K18)^2)/('1D'!$I$5*MAX(((F18)+(G18)*(L18))*(L18),
        0.000001))</f>
        <v>34.055422944378215</v>
      </c>
      <c r="U18" s="5">
        <f ca="1">IF($A$2=0,
    0,
    IFERROR(Q17-(((R17+R18)/2)*J18)-(IF(O17&gt;O18,
                '1D'!$D$8*((O17^2-O18^2)/(2*'1D'!$I$5)),
                '1D'!$D$9*((O18^2-O17^2)/(2*'1D'!$I$5)))+('1D'!$D$10*(ABS(I18)/90)*(MAX(O17^2,
                        O18^2)/(2*'1D'!$I$5))))-Q18,
        0))</f>
        <v>-1.1529149170428354E-3</v>
      </c>
      <c r="V18" s="5">
        <f ca="1">IF($A$2=0,
    1,
    IF(IFERROR(V17,
            0)=0,
        0,
        IFERROR(IF(ROUND(S18,
                    3)=1,
                1,
                IF(AND(ABS(U18)&lt;'1D'!$D$19,
                        S18&gt;1),
                    1,
                    0)),
            0)))</f>
        <v>1</v>
      </c>
      <c r="W18" s="5">
        <f ca="1">IF($A$2=0,
    MAX(MAX('1D'!$D$16,
            MAX('1D'!$D$16,
                POWER((ABS(K18)^2)/('1D'!$I$5*MAX(F18,
                            0.1)^2),
                    1/3))),
        IFERROR(W21,
            MAX(MAX('1D'!$D$16,
                    MAX('1D'!$D$16,
                        POWER((ABS(K18)^2)/('1D'!$I$5*MAX(F18,
                                    0.1)^2),
                            1/3))),
                ($L$2)-E21))),
    IF(IFERROR(AG19,
            0)=0,
        MAX(MAX('1D'!$D$16,
                MAX('1D'!$D$16,
                    POWER((ABS(K18)^2)/('1D'!$I$5*MAX(F18,
                                0.1)^2),
                        1/3))),
            IFERROR(W21,
                MAX(MAX('1D'!$D$16,
                        MAX('1D'!$D$16,
                            POWER((ABS(K18)^2)/('1D'!$I$5*MAX(F18,
                                        0.1)^2),
                                1/3))),
                    ($L$2)-E21))),
        IF(IFERROR(W18,
                0)=0,
            MAX(MAX('1D'!$D$16,
                    MAX('1D'!$D$16,
                        POWER((ABS(K18)^2)/('1D'!$I$5*MAX(F18,
                                    0.1)^2),
                            1/3))),
                IFERROR(W21,
                    MAX(MAX('1D'!$D$16,
                            MAX('1D'!$D$16,
                                POWER((ABS(K18)^2)/('1D'!$I$5*MAX(F18,
                                            0.1)^2),
                                    1/3))),
                        ($L$2)-E21))),
            IF(OR(IFERROR(AD18,
                        0)&gt;=1,
                    IFERROR(AD19,
                        0)&gt;=1),
                MAX('1D'!$D$16,
                    MAX('1D'!$D$16,
                        POWER((ABS(K18)^2)/('1D'!$I$5*MAX(F18,
                                    0.1)^2),
                            1/3))),
                IF(ABS(IFERROR(AF18,
                            0))&lt;'1D'!$D$19,
                    MAX(MAX('1D'!$D$16,
                            MAX('1D'!$D$16,
                                POWER((ABS(K18)^2)/('1D'!$I$5*MAX(F18,
                                            0.1)^2),
                                    1/3))),
                        IFERROR(W18,
                            0)),
                    MAX(MAX('1D'!$D$16,
                            MAX('1D'!$D$16,
                                POWER((ABS(K18)^2)/('1D'!$I$5*MAX(F18,
                                            0.1)^2),
                                    1/3))),
                        (IFERROR(W18,
                                0))+((IFERROR(AF18,
                                    0))*'1D'!$D$18)))))))</f>
        <v>2.6250559816037713</v>
      </c>
      <c r="X18" s="5">
        <f t="shared" ca="1" si="4"/>
        <v>15.768711281493854</v>
      </c>
      <c r="Y18" s="5">
        <f t="shared" ca="1" si="5"/>
        <v>1.4007776890761954</v>
      </c>
      <c r="Z18" s="5">
        <f t="shared" ca="1" si="6"/>
        <v>3.2342528878598693</v>
      </c>
      <c r="AA18" s="5">
        <f t="shared" ca="1" si="7"/>
        <v>636.92905598160371</v>
      </c>
      <c r="AB18" s="5">
        <f ca="1">AA18+((ABS(K18)/MAX(((F18)+(G18)*(W18))*(W18),
            0.000001))^2)/(2*'1D'!$I$5)</f>
        <v>637.46220540783361</v>
      </c>
      <c r="AC18" s="5">
        <f ca="1">((ABS(K18)*'1D'!$D$6)/(MAX(((F18)+(G18)*(W18))*(W18),
            0.000001)*MAX(((((F18)+(G18)*(W18))*(W18))/MAX((F18)+2*(W18)*SQRT(1+(G18)^2),
                    0.000001))^(2/3),
            0.000001)))^2</f>
        <v>1.5016596551111633E-3</v>
      </c>
      <c r="AD18" s="5">
        <f ca="1">ABS(ABS(K18)/MAX(((F18)+(G18)*(W18))*(W18),
        0.000001))/SQRT('1D'!$I$5*MAX((((F18)+(G18)*(W18))*(W18))/MAX((F18)+2*(G18)*(W18),
            0.000001),
        0.000001))</f>
        <v>0.63733854731137107</v>
      </c>
      <c r="AE18" s="5">
        <f ca="1">((F18)*(W18)^2)/2+(G18)*(W18)^3/3+(ABS(K18)^2)/('1D'!$I$5*MAX(((F18)+(G18)*(W18))*(W18),
        0.000001))</f>
        <v>37.511033680059775</v>
      </c>
      <c r="AF18" s="5">
        <f ca="1">IF($A$2=0,
    0,
    IFERROR(AB19+(((AC18+AC19)/2)*J19)+(IF(Z18&gt;Z19,
                '1D'!$D$8*((Z18^2-Z19^2)/(2*'1D'!$I$5)),
                '1D'!$D$9*((Z19^2-Z18^2)/(2*'1D'!$I$5)))+('1D'!$D$10*(ABS(I19)/90)*(MAX(Z18^2,
                        Z19^2)/(2*'1D'!$I$5))))-AB18,
        0))</f>
        <v>-9.2798636399038514E-4</v>
      </c>
      <c r="AG18" s="5">
        <f ca="1">IF($A$2=0,
    1,
    IF(IFERROR(AG19,
            0)=0,
        0,
        IFERROR(IF(OR(ROUND(AD18,
                        3)&gt;=1,
                    AND(ABS(AF18)&lt;'1D'!$D$19,
                        AD18&lt;1)),
                1,
                0),
            0)))</f>
        <v>1</v>
      </c>
      <c r="AH18" s="5">
        <f ca="1">IFERROR(IF('1D'!V31="Supercritical",
        MAX('1D'!$D$16,
            IFERROR(L18,
                MAX('1D'!$D$16,
                    POWER((ABS(K18)^2)/('1D'!$I$5*MAX(F18,
                                0.1)^2),
                        1/3)))),
        IF('1D'!V31="Subcritical",
            MAX('1D'!$D$16,
                IFERROR(W18,
                    MAX('1D'!$D$16,
                        POWER((ABS(K18)^2)/('1D'!$I$5*MAX(F18,
                                    0.1)^2),
                            1/3)))),
            IF(IFERROR(T18,
                    -1E+99)&gt;=IFERROR(AE18,
                    -1E+99),
                MAX('1D'!$D$16,
                    IFERROR(L18,
                        MAX('1D'!$D$16,
                            POWER((ABS(K18)^2)/('1D'!$I$5*MAX(F18,
                                        0.1)^2),
                                1/3)))),
                MAX('1D'!$D$16,
                    IFERROR(W18,
                        MAX('1D'!$D$16,
                            POWER((ABS(K18)^2)/('1D'!$I$5*MAX(F18,
                                        0.1)^2),
                                1/3))))))),
    MAX('1D'!$D$16,
        POWER((ABS(K18)^2)/('1D'!$I$5*MAX(F18,
                    0.1)^2),
            1/3)))</f>
        <v>2.6250559816037713</v>
      </c>
      <c r="AI18" s="5">
        <f t="shared" ca="1" si="8"/>
        <v>636.92905598160371</v>
      </c>
      <c r="AJ18" s="5">
        <f ca="1">AI18+((ABS(K18)/MAX(((F18)+(G18)*(AH18))*(AH18),
            0.000001))^2)/(2*'1D'!$I$5)</f>
        <v>637.46220540783361</v>
      </c>
      <c r="AM18">
        <v>0</v>
      </c>
      <c r="AN18">
        <v>0</v>
      </c>
      <c r="AO18" s="5">
        <f t="shared" si="9"/>
        <v>0</v>
      </c>
      <c r="AP18" s="5">
        <f t="shared" si="13"/>
        <v>0</v>
      </c>
      <c r="AQ18" s="5">
        <f ca="1">ABS(ABS(K18)/MAX(((F18)+(G18)*(AH18))*(AH18),
        0.000001))/SQRT('1D'!$I$5*MAX((((F18)+(G18)*(AH18))*(AH18))/MAX((F18)+2*(G18)*(AH18),
            0.000001),
        0.000001))</f>
        <v>0.63733854731137107</v>
      </c>
      <c r="AR18" s="5" t="str">
        <f t="shared" ca="1" si="10"/>
        <v>Subcritical</v>
      </c>
      <c r="AS18" s="5">
        <f ca="1">((ABS(K18)*'1D'!$D$6)/(MAX(((F18)+(G18)*(AH18))*(AH18),
            0.000001)*MAX(((((F18)+(G18)*(AH18))*(AH18))/MAX((F18)+2*(AH18)*SQRT(1+(G18)^2),
                    0.000001))^(2/3),
            0.000001)))^2</f>
        <v>1.5016596551111633E-3</v>
      </c>
    </row>
    <row r="19" spans="1:45" x14ac:dyDescent="0.35">
      <c r="A19">
        <v>10</v>
      </c>
      <c r="B19">
        <v>9.0009999999999994</v>
      </c>
      <c r="C19">
        <v>616556.83100000001</v>
      </c>
      <c r="D19">
        <v>3097761.9849999999</v>
      </c>
      <c r="E19">
        <v>634.30200000000002</v>
      </c>
      <c r="F19">
        <v>6.0069999999999997</v>
      </c>
      <c r="G19">
        <v>0</v>
      </c>
      <c r="H19" t="s">
        <v>176</v>
      </c>
      <c r="I19">
        <v>2.7E-2</v>
      </c>
      <c r="J19" s="5">
        <f t="shared" si="11"/>
        <v>1</v>
      </c>
      <c r="K19" s="5">
        <f t="shared" si="12"/>
        <v>51</v>
      </c>
      <c r="L19" s="5">
        <f ca="1">IF($A$2=0,
    IFERROR(L18,
        MAX('1D'!$D$16,
            POWER((ABS(K19)^2)/('1D'!$I$5*MAX(F19,
                        0.1)^2),
                1/3))),
    IF(IFERROR(V18,
            0)=0,
        IFERROR(L18,
            MAX('1D'!$D$16,
                POWER((ABS(K19)^2)/('1D'!$I$5*MAX(F19,
                            0.1)^2),
                    1/3))),
        IF(OR(IFERROR(L19,
                    0)=0,
                IFERROR(S18,
                    0)&lt;1,
                IFERROR(S19,
                    0)&lt;1),
            MAX('1D'!$D$16,
                POWER((ABS(K19)^2)/('1D'!$I$5*MAX(F19,
                            0.1)^2),
                    1/3)),
            IF(IFERROR(U19,
                    0)&gt;0,
                MAX('1D'!$D$16,
                    IFERROR(L19,
                        0)+((IFERROR(U19,
                                0))*'1D'!$D$18*IF((IFERROR(S19,
                                    0))&lt;1,
                            1,
                            -1))),
                IF(IFERROR(U19,
                        0)&lt;0,
                    IF(ABS((MAX('1D'!$D$16,
                                    POWER((ABS(K19)^2)/('1D'!$I$5*MAX(F19,
                                                0.1)^2),
                                        1/3)))-IFERROR(L19,
                                0))&gt;'1D'!$D$19,
                        MAX('1D'!$D$16,
                            IF((MAX('1D'!$D$16,
                                        POWER((ABS(K19)^2)/('1D'!$I$5*MAX(F19,
                                                    0.1)^2),
                                            1/3)))&gt;IFERROR(L19,
                                    0),
                                MIN((MAX('1D'!$D$16,
                                            POWER((ABS(K19)^2)/('1D'!$I$5*MAX(F19,
                                                        0.1)^2),
                                                1/3))),
                                    IFERROR(L19,
                                        0)+(MIN(ABS(IFERROR(U19,
                                                    0))*'1D'!$D$18,
                                            ABS((MAX('1D'!$D$16,
                                                        POWER((ABS(K19)^2)/('1D'!$I$5*MAX(F19,
                                                                    0.1)^2),
                                                            1/3)))-IFERROR(L19,
                                                    0))))),
                                MAX((MAX('1D'!$D$16,
                                            POWER((ABS(K19)^2)/('1D'!$I$5*MAX(F19,
                                                        0.1)^2),
                                                1/3))),
                                    IFERROR(L19,
                                        0)-(MIN(ABS(IFERROR(U19,
                                                    0))*'1D'!$D$18,
                                            ABS((MAX('1D'!$D$16,
                                                        POWER((ABS(K19)^2)/('1D'!$I$5*MAX(F19,
                                                                    0.1)^2),
                                                            1/3)))-IFERROR(L19,
                                                    0))))))),
                        MAX('1D'!$D$16,
                            POWER((ABS(K19)^2)/('1D'!$I$5*MAX(F19,
                                        0.1)^2),
                                1/3))),
                    MAX('1D'!$D$16,
                        IFERROR(L19,
                            0)))))))</f>
        <v>1.944100417982815</v>
      </c>
      <c r="M19" s="5">
        <f t="shared" ca="1" si="0"/>
        <v>11.678211210822768</v>
      </c>
      <c r="N19" s="5">
        <f t="shared" ca="1" si="1"/>
        <v>1.1801894074121784</v>
      </c>
      <c r="O19" s="5">
        <f t="shared" ca="1" si="2"/>
        <v>4.3671071775732067</v>
      </c>
      <c r="P19" s="5">
        <f t="shared" ca="1" si="3"/>
        <v>636.2461004179828</v>
      </c>
      <c r="Q19" s="5">
        <f ca="1">P19+((ABS(K19)/MAX(((F19)+(G19)*(L19))*(L19),
            0.000001))^2)/(2*'1D'!$I$5)</f>
        <v>637.21815062697419</v>
      </c>
      <c r="R19" s="5">
        <f ca="1">((ABS(K19)*'1D'!$D$6)/(MAX(((F19)+(G19)*(L19))*(L19),
            0.000001)*MAX(((((F19)+(G19)*(L19))*(L19))/MAX((F19)+2*(L19)*SQRT(1+(G19)^2),
                    0.000001))^(2/3),
            0.000001)))^2</f>
        <v>3.440603308461247E-3</v>
      </c>
      <c r="S19" s="5">
        <f ca="1">ABS(ABS(K19)/MAX(((F19)+(G19)*(L19))*(L19),
        0.000001))/SQRT('1D'!$I$5*MAX((((F19)+(G19)*(L19))*(L19))/MAX((F19)+2*(G19)*(L19),
            0.000001),
        0.000001))</f>
        <v>1</v>
      </c>
      <c r="T19" s="5">
        <f ca="1">((F19)*(L19)^2)/2+(G19)*(L19)^3/3+(ABS(K19)^2)/('1D'!$I$5*MAX(((F19)+(G19)*(L19))*(L19),
        0.000001))</f>
        <v>34.055422944378215</v>
      </c>
      <c r="U19" s="5">
        <f ca="1">IF($A$2=0,
    0,
    IFERROR(Q18-(((R18+R19)/2)*J19)-(IF(O18&gt;O19,
                '1D'!$D$8*((O18^2-O19^2)/(2*'1D'!$I$5)),
                '1D'!$D$9*((O19^2-O18^2)/(2*'1D'!$I$5)))+('1D'!$D$10*(ABS(I19)/90)*(MAX(O18^2,
                        O19^2)/(2*'1D'!$I$5))))-Q19,
        0))</f>
        <v>-1.4843455679738327E-3</v>
      </c>
      <c r="V19" s="5">
        <f ca="1">IF($A$2=0,
    1,
    IF(IFERROR(V18,
            0)=0,
        0,
        IFERROR(IF(ROUND(S19,
                    3)=1,
                1,
                IF(AND(ABS(U19)&lt;'1D'!$D$19,
                        S19&gt;1),
                    1,
                    0)),
            0)))</f>
        <v>1</v>
      </c>
      <c r="W19" s="5">
        <f ca="1">IF($A$2=0,
    MAX(MAX('1D'!$D$16,
            MAX('1D'!$D$16,
                POWER((ABS(K19)^2)/('1D'!$I$5*MAX(F19,
                            0.1)^2),
                    1/3))),
        IFERROR(W21,
            MAX(MAX('1D'!$D$16,
                    MAX('1D'!$D$16,
                        POWER((ABS(K19)^2)/('1D'!$I$5*MAX(F19,
                                    0.1)^2),
                            1/3))),
                ($L$2)-E21))),
    IF(IFERROR(AG20,
            0)=0,
        MAX(MAX('1D'!$D$16,
                MAX('1D'!$D$16,
                    POWER((ABS(K19)^2)/('1D'!$I$5*MAX(F19,
                                0.1)^2),
                        1/3))),
            IFERROR(W21,
                MAX(MAX('1D'!$D$16,
                        MAX('1D'!$D$16,
                            POWER((ABS(K19)^2)/('1D'!$I$5*MAX(F19,
                                        0.1)^2),
                                1/3))),
                    ($L$2)-E21))),
        IF(IFERROR(W19,
                0)=0,
            MAX(MAX('1D'!$D$16,
                    MAX('1D'!$D$16,
                        POWER((ABS(K19)^2)/('1D'!$I$5*MAX(F19,
                                    0.1)^2),
                            1/3))),
                IFERROR(W21,
                    MAX(MAX('1D'!$D$16,
                            MAX('1D'!$D$16,
                                POWER((ABS(K19)^2)/('1D'!$I$5*MAX(F19,
                                            0.1)^2),
                                    1/3))),
                        ($L$2)-E21))),
            IF(OR(IFERROR(AD19,
                        0)&gt;=1,
                    IFERROR(AD20,
                        0)&gt;=1),
                MAX('1D'!$D$16,
                    MAX('1D'!$D$16,
                        POWER((ABS(K19)^2)/('1D'!$I$5*MAX(F19,
                                    0.1)^2),
                            1/3))),
                IF(ABS(IFERROR(AF19,
                            0))&lt;'1D'!$D$19,
                    MAX(MAX('1D'!$D$16,
                            MAX('1D'!$D$16,
                                POWER((ABS(K19)^2)/('1D'!$I$5*MAX(F19,
                                            0.1)^2),
                                    1/3))),
                        IFERROR(W19,
                            0)),
                    MAX(MAX('1D'!$D$16,
                            MAX('1D'!$D$16,
                                POWER((ABS(K19)^2)/('1D'!$I$5*MAX(F19,
                                            0.1)^2),
                                    1/3))),
                        (IFERROR(W19,
                                0))+((IFERROR(AF19,
                                    0))*'1D'!$D$18)))))))</f>
        <v>2.6242344351216507</v>
      </c>
      <c r="X19" s="5">
        <f t="shared" ca="1" si="4"/>
        <v>15.763776251775754</v>
      </c>
      <c r="Y19" s="5">
        <f t="shared" ca="1" si="5"/>
        <v>1.4005437208796616</v>
      </c>
      <c r="Z19" s="5">
        <f t="shared" ca="1" si="6"/>
        <v>3.235265407567236</v>
      </c>
      <c r="AA19" s="5">
        <f t="shared" ca="1" si="7"/>
        <v>636.92623443512173</v>
      </c>
      <c r="AB19" s="5">
        <f ca="1">AA19+((ABS(K19)/MAX(((F19)+(G19)*(W19))*(W19),
            0.000001))^2)/(2*'1D'!$I$5)</f>
        <v>637.45971773060603</v>
      </c>
      <c r="AC19" s="5">
        <f ca="1">((ABS(K19)*'1D'!$D$6)/(MAX(((F19)+(G19)*(W19))*(W19),
            0.000001)*MAX(((((F19)+(G19)*(W19))*(W19))/MAX((F19)+2*(W19)*SQRT(1+(G19)^2),
                    0.000001))^(2/3),
            0.000001)))^2</f>
        <v>1.5029347245757798E-3</v>
      </c>
      <c r="AD19" s="5">
        <f ca="1">ABS(ABS(K19)/MAX(((F19)+(G19)*(W19))*(W19),
        0.000001))/SQRT('1D'!$I$5*MAX((((F19)+(G19)*(W19))*(W19))/MAX((F19)+2*(G19)*(W19),
            0.000001),
        0.000001))</f>
        <v>0.63763785987219301</v>
      </c>
      <c r="AE19" s="5">
        <f ca="1">((F19)*(W19)^2)/2+(G19)*(W19)^3/3+(ABS(K19)^2)/('1D'!$I$5*MAX(((F19)+(G19)*(W19))*(W19),
        0.000001))</f>
        <v>37.503344841879127</v>
      </c>
      <c r="AF19" s="5">
        <f ca="1">IF($A$2=0,
    0,
    IFERROR(AB20+(((AC19+AC20)/2)*J20)+(IF(Z19&gt;Z20,
                '1D'!$D$8*((Z19^2-Z20^2)/(2*'1D'!$I$5)),
                '1D'!$D$9*((Z20^2-Z19^2)/(2*'1D'!$I$5)))+('1D'!$D$10*(ABS(I20)/90)*(MAX(Z19^2,
                        Z20^2)/(2*'1D'!$I$5))))-AB19,
        0))</f>
        <v>-9.3083162687435106E-4</v>
      </c>
      <c r="AG19" s="5">
        <f ca="1">IF($A$2=0,
    1,
    IF(IFERROR(AG20,
            0)=0,
        0,
        IFERROR(IF(OR(ROUND(AD19,
                        3)&gt;=1,
                    AND(ABS(AF19)&lt;'1D'!$D$19,
                        AD19&lt;1)),
                1,
                0),
            0)))</f>
        <v>1</v>
      </c>
      <c r="AH19" s="5">
        <f ca="1">IFERROR(IF('1D'!V31="Supercritical",
        MAX('1D'!$D$16,
            IFERROR(L19,
                MAX('1D'!$D$16,
                    POWER((ABS(K19)^2)/('1D'!$I$5*MAX(F19,
                                0.1)^2),
                        1/3)))),
        IF('1D'!V31="Subcritical",
            MAX('1D'!$D$16,
                IFERROR(W19,
                    MAX('1D'!$D$16,
                        POWER((ABS(K19)^2)/('1D'!$I$5*MAX(F19,
                                    0.1)^2),
                            1/3)))),
            IF(IFERROR(T19,
                    -1E+99)&gt;=IFERROR(AE19,
                    -1E+99),
                MAX('1D'!$D$16,
                    IFERROR(L19,
                        MAX('1D'!$D$16,
                            POWER((ABS(K19)^2)/('1D'!$I$5*MAX(F19,
                                        0.1)^2),
                                1/3)))),
                MAX('1D'!$D$16,
                    IFERROR(W19,
                        MAX('1D'!$D$16,
                            POWER((ABS(K19)^2)/('1D'!$I$5*MAX(F19,
                                        0.1)^2),
                                1/3))))))),
    MAX('1D'!$D$16,
        POWER((ABS(K19)^2)/('1D'!$I$5*MAX(F19,
                    0.1)^2),
            1/3)))</f>
        <v>2.6242344351216507</v>
      </c>
      <c r="AI19" s="5">
        <f t="shared" ca="1" si="8"/>
        <v>636.92623443512173</v>
      </c>
      <c r="AJ19" s="5">
        <f ca="1">AI19+((ABS(K19)/MAX(((F19)+(G19)*(AH19))*(AH19),
            0.000001))^2)/(2*'1D'!$I$5)</f>
        <v>637.45971773060603</v>
      </c>
      <c r="AM19">
        <v>0</v>
      </c>
      <c r="AN19">
        <v>0</v>
      </c>
      <c r="AO19" s="5">
        <f t="shared" si="9"/>
        <v>0</v>
      </c>
      <c r="AP19" s="5">
        <f t="shared" si="13"/>
        <v>0</v>
      </c>
      <c r="AQ19" s="5">
        <f ca="1">ABS(ABS(K19)/MAX(((F19)+(G19)*(AH19))*(AH19),
        0.000001))/SQRT('1D'!$I$5*MAX((((F19)+(G19)*(AH19))*(AH19))/MAX((F19)+2*(G19)*(AH19),
            0.000001),
        0.000001))</f>
        <v>0.63763785987219301</v>
      </c>
      <c r="AR19" s="5" t="str">
        <f t="shared" ca="1" si="10"/>
        <v>Subcritical</v>
      </c>
      <c r="AS19" s="5">
        <f ca="1">((ABS(K19)*'1D'!$D$6)/(MAX(((F19)+(G19)*(AH19))*(AH19),
            0.000001)*MAX(((((F19)+(G19)*(AH19))*(AH19))/MAX((F19)+2*(AH19)*SQRT(1+(G19)^2),
                    0.000001))^(2/3),
            0.000001)))^2</f>
        <v>1.5029347245757798E-3</v>
      </c>
    </row>
    <row r="20" spans="1:45" x14ac:dyDescent="0.35">
      <c r="A20">
        <v>11</v>
      </c>
      <c r="B20">
        <v>10</v>
      </c>
      <c r="C20">
        <v>616556.36100000003</v>
      </c>
      <c r="D20">
        <v>3097761.1030000001</v>
      </c>
      <c r="E20">
        <v>634.29999999999995</v>
      </c>
      <c r="F20">
        <v>6.42</v>
      </c>
      <c r="G20">
        <v>0</v>
      </c>
      <c r="H20" t="s">
        <v>176</v>
      </c>
      <c r="I20">
        <v>7.0999999999999994E-2</v>
      </c>
      <c r="J20" s="5">
        <f t="shared" si="11"/>
        <v>0.99900000000000055</v>
      </c>
      <c r="K20" s="5">
        <f t="shared" si="12"/>
        <v>51</v>
      </c>
      <c r="L20" s="5">
        <f ca="1">IF($A$2=0,
    IFERROR(L19,
        MAX('1D'!$D$16,
            POWER((ABS(K20)^2)/('1D'!$I$5*MAX(F20,
                        0.1)^2),
                1/3))),
    IF(IFERROR(V19,
            0)=0,
        IFERROR(L19,
            MAX('1D'!$D$16,
                POWER((ABS(K20)^2)/('1D'!$I$5*MAX(F20,
                            0.1)^2),
                    1/3))),
        IF(OR(IFERROR(L20,
                    0)=0,
                IFERROR(S19,
                    0)&lt;1,
                IFERROR(S20,
                    0)&lt;1),
            MAX('1D'!$D$16,
                POWER((ABS(K20)^2)/('1D'!$I$5*MAX(F20,
                            0.1)^2),
                    1/3)),
            IF(IFERROR(U20,
                    0)&gt;0,
                MAX('1D'!$D$16,
                    IFERROR(L20,
                        0)+((IFERROR(U20,
                                0))*'1D'!$D$18*IF((IFERROR(S20,
                                    0))&lt;1,
                            1,
                            -1))),
                IF(IFERROR(U20,
                        0)&lt;0,
                    IF(ABS((MAX('1D'!$D$16,
                                    POWER((ABS(K20)^2)/('1D'!$I$5*MAX(F20,
                                                0.1)^2),
                                        1/3)))-IFERROR(L20,
                                0))&gt;'1D'!$D$19,
                        MAX('1D'!$D$16,
                            IF((MAX('1D'!$D$16,
                                        POWER((ABS(K20)^2)/('1D'!$I$5*MAX(F20,
                                                    0.1)^2),
                                            1/3)))&gt;IFERROR(L20,
                                    0),
                                MIN((MAX('1D'!$D$16,
                                            POWER((ABS(K20)^2)/('1D'!$I$5*MAX(F20,
                                                        0.1)^2),
                                                1/3))),
                                    IFERROR(L20,
                                        0)+(MIN(ABS(IFERROR(U20,
                                                    0))*'1D'!$D$18,
                                            ABS((MAX('1D'!$D$16,
                                                        POWER((ABS(K20)^2)/('1D'!$I$5*MAX(F20,
                                                                    0.1)^2),
                                                            1/3)))-IFERROR(L20,
                                                    0))))),
                                MAX((MAX('1D'!$D$16,
                                            POWER((ABS(K20)^2)/('1D'!$I$5*MAX(F20,
                                                        0.1)^2),
                                                1/3))),
                                    IFERROR(L20,
                                        0)-(MIN(ABS(IFERROR(U20,
                                                    0))*'1D'!$D$18,
                                            ABS((MAX('1D'!$D$16,
                                                        POWER((ABS(K20)^2)/('1D'!$I$5*MAX(F20,
                                                                    0.1)^2),
                                                            1/3)))-IFERROR(L20,
                                                    0))))))),
                        MAX('1D'!$D$16,
                            POWER((ABS(K20)^2)/('1D'!$I$5*MAX(F20,
                                        0.1)^2),
                                1/3))),
                    MAX('1D'!$D$16,
                        IFERROR(L20,
                            0)))))))</f>
        <v>1.5635753447743039</v>
      </c>
      <c r="M20" s="5">
        <f t="shared" ca="1" si="0"/>
        <v>10.038153713451031</v>
      </c>
      <c r="N20" s="5">
        <f t="shared" ca="1" si="1"/>
        <v>1.0514292734941253</v>
      </c>
      <c r="O20" s="5">
        <f t="shared" ca="1" si="2"/>
        <v>5.0806155649579745</v>
      </c>
      <c r="P20" s="5">
        <f t="shared" ca="1" si="3"/>
        <v>635.86357534477429</v>
      </c>
      <c r="Q20" s="5">
        <f ca="1">P20+((ABS(K20)/MAX(((F20)+(G20)*(L20))*(L20),
            0.000001))^2)/(2*'1D'!$I$5)</f>
        <v>637.17920503483003</v>
      </c>
      <c r="R20" s="5">
        <f ca="1">((ABS(K20)*'1D'!$D$6)/(MAX(((F20)+(G20)*(L20))*(L20),
            0.000001)*MAX(((((F20)+(G20)*(L20))*(L20))/MAX((F20)+2*(L20)*SQRT(1+(G20)^2),
                    0.000001))^(2/3),
            0.000001)))^2</f>
        <v>5.4321918688302545E-3</v>
      </c>
      <c r="S20" s="5">
        <f ca="1">ABS(ABS(K20)/MAX(((F20)+(G20)*(L20))*(L20),
        0.000001))/SQRT('1D'!$I$5*MAX((((F20)+(G20)*(L20))*(L20))/MAX((F20)+2*(G20)*(L20),
            0.000001),
        0.000001))</f>
        <v>1.2972462498048507</v>
      </c>
      <c r="T20" s="5">
        <f ca="1">((F20)*(L20)^2)/2+(G20)*(L20)^3/3+(ABS(K20)^2)/('1D'!$I$5*MAX(((F20)+(G20)*(L20))*(L20),
        0.000001))</f>
        <v>34.260690944221849</v>
      </c>
      <c r="U20" s="5">
        <f ca="1">IF($A$2=0,
    0,
    IFERROR(Q19-(((R19+R20)/2)*J20)-(IF(O19&gt;O20,
                '1D'!$D$8*((O19^2-O20^2)/(2*'1D'!$I$5)),
                '1D'!$D$9*((O20^2-O19^2)/(2*'1D'!$I$5)))+('1D'!$D$10*(ABS(I20)/90)*(MAX(O19^2,
                        O20^2)/(2*'1D'!$I$5))))-Q20,
        0))</f>
        <v>0</v>
      </c>
      <c r="V20" s="5">
        <f ca="1">IF($A$2=0,
    1,
    IF(IFERROR(V19,
            0)=0,
        0,
        IFERROR(IF(ROUND(S20,
                    3)=1,
                1,
                IF(AND(ABS(U20)&lt;'1D'!$D$19,
                        S20&gt;1),
                    1,
                    0)),
            0)))</f>
        <v>1</v>
      </c>
      <c r="W20" s="5">
        <f ca="1">IF($A$2=0,
    MAX(MAX('1D'!$D$16,
            MAX('1D'!$D$16,
                POWER((ABS(K20)^2)/('1D'!$I$5*MAX(F20,
                            0.1)^2),
                    1/3))),
        IFERROR(W21,
            MAX(MAX('1D'!$D$16,
                    MAX('1D'!$D$16,
                        POWER((ABS(K20)^2)/('1D'!$I$5*MAX(F20,
                                    0.1)^2),
                            1/3))),
                ($L$2)-E21))),
    IF(IFERROR(AG21,
            0)=0,
        MAX(MAX('1D'!$D$16,
                MAX('1D'!$D$16,
                    POWER((ABS(K20)^2)/('1D'!$I$5*MAX(F20,
                                0.1)^2),
                        1/3))),
            IFERROR(W21,
                MAX(MAX('1D'!$D$16,
                        MAX('1D'!$D$16,
                            POWER((ABS(K20)^2)/('1D'!$I$5*MAX(F20,
                                        0.1)^2),
                                1/3))),
                    ($L$2)-E21))),
        IF(IFERROR(W20,
                0)=0,
            MAX(MAX('1D'!$D$16,
                    MAX('1D'!$D$16,
                        POWER((ABS(K20)^2)/('1D'!$I$5*MAX(F20,
                                    0.1)^2),
                            1/3))),
                IFERROR(W21,
                    MAX(MAX('1D'!$D$16,
                            MAX('1D'!$D$16,
                                POWER((ABS(K20)^2)/('1D'!$I$5*MAX(F20,
                                            0.1)^2),
                                    1/3))),
                        ($L$2)-E21))),
            IF(OR(IFERROR(AD20,
                        0)&gt;=1,
                    IFERROR(AD21,
                        0)&gt;=1),
                MAX('1D'!$D$16,
                    MAX('1D'!$D$16,
                        POWER((ABS(K20)^2)/('1D'!$I$5*MAX(F20,
                                    0.1)^2),
                            1/3))),
                IF(ABS(IFERROR(AF20,
                            0))&lt;'1D'!$D$19,
                    MAX(MAX('1D'!$D$16,
                            MAX('1D'!$D$16,
                                POWER((ABS(K20)^2)/('1D'!$I$5*MAX(F20,
                                            0.1)^2),
                                    1/3))),
                        IFERROR(W20,
                            0)),
                    MAX(MAX('1D'!$D$16,
                            MAX('1D'!$D$16,
                                POWER((ABS(K20)^2)/('1D'!$I$5*MAX(F20,
                                            0.1)^2),
                                    1/3))),
                        (IFERROR(W20,
                                0))+((IFERROR(AF20,
                                    0))*'1D'!$D$18)))))))</f>
        <v>2.6850377018453546</v>
      </c>
      <c r="X20" s="5">
        <f t="shared" ca="1" si="4"/>
        <v>17.237942045847177</v>
      </c>
      <c r="Y20" s="5">
        <f t="shared" ca="1" si="5"/>
        <v>1.4620722476847852</v>
      </c>
      <c r="Z20" s="5">
        <f t="shared" ca="1" si="6"/>
        <v>2.9585898284352625</v>
      </c>
      <c r="AA20" s="5">
        <f t="shared" ca="1" si="7"/>
        <v>636.98503770184527</v>
      </c>
      <c r="AB20" s="5">
        <f ca="1">AA20+((ABS(K20)/MAX(((F20)+(G20)*(W20))*(W20),
            0.000001))^2)/(2*'1D'!$I$5)</f>
        <v>637.43117703787584</v>
      </c>
      <c r="AC20" s="5">
        <f ca="1">((ABS(K20)*'1D'!$D$6)/(MAX(((F20)+(G20)*(W20))*(W20),
            0.000001)*MAX(((((F20)+(G20)*(W20))*(W20))/MAX((F20)+2*(W20)*SQRT(1+(G20)^2),
                    0.000001))^(2/3),
            0.000001)))^2</f>
        <v>1.1868438751771741E-3</v>
      </c>
      <c r="AD20" s="5">
        <f ca="1">ABS(ABS(K20)/MAX(((F20)+(G20)*(W20))*(W20),
        0.000001))/SQRT('1D'!$I$5*MAX((((F20)+(G20)*(W20))*(W20))/MAX((F20)+2*(G20)*(W20),
            0.000001),
        0.000001))</f>
        <v>0.57646781100079003</v>
      </c>
      <c r="AE20" s="5">
        <f ca="1">((F20)*(W20)^2)/2+(G20)*(W20)^3/3+(ABS(K20)^2)/('1D'!$I$5*MAX(((F20)+(G20)*(W20))*(W20),
        0.000001))</f>
        <v>38.523310185399296</v>
      </c>
      <c r="AF20" s="5">
        <f ca="1">IF($A$2=0,
    0,
    IFERROR(AB21+(((AC20+AC21)/2)*J21)+(IF(Z20&gt;Z21,
                '1D'!$D$8*((Z20^2-Z21^2)/(2*'1D'!$I$5)),
                '1D'!$D$9*((Z21^2-Z20^2)/(2*'1D'!$I$5)))+('1D'!$D$10*(ABS(I21)/90)*(MAX(Z20^2,
                        Z21^2)/(2*'1D'!$I$5))))-AB20,
        0))</f>
        <v>-9.3888834635436069E-4</v>
      </c>
      <c r="AG20" s="5">
        <f ca="1">IF($A$2=0,
    1,
    IF(IFERROR(AG21,
            0)=0,
        0,
        IFERROR(IF(OR(ROUND(AD20,
                        3)&gt;=1,
                    AND(ABS(AF20)&lt;'1D'!$D$19,
                        AD20&lt;1)),
                1,
                0),
            0)))</f>
        <v>1</v>
      </c>
      <c r="AH20" s="5">
        <f ca="1">IFERROR(IF('1D'!V31="Supercritical",
        MAX('1D'!$D$16,
            IFERROR(L20,
                MAX('1D'!$D$16,
                    POWER((ABS(K20)^2)/('1D'!$I$5*MAX(F20,
                                0.1)^2),
                        1/3)))),
        IF('1D'!V31="Subcritical",
            MAX('1D'!$D$16,
                IFERROR(W20,
                    MAX('1D'!$D$16,
                        POWER((ABS(K20)^2)/('1D'!$I$5*MAX(F20,
                                    0.1)^2),
                            1/3)))),
            IF(IFERROR(T20,
                    -1E+99)&gt;=IFERROR(AE20,
                    -1E+99),
                MAX('1D'!$D$16,
                    IFERROR(L20,
                        MAX('1D'!$D$16,
                            POWER((ABS(K20)^2)/('1D'!$I$5*MAX(F20,
                                        0.1)^2),
                                1/3)))),
                MAX('1D'!$D$16,
                    IFERROR(W20,
                        MAX('1D'!$D$16,
                            POWER((ABS(K20)^2)/('1D'!$I$5*MAX(F20,
                                        0.1)^2),
                                1/3))))))),
    MAX('1D'!$D$16,
        POWER((ABS(K20)^2)/('1D'!$I$5*MAX(F20,
                    0.1)^2),
            1/3)))</f>
        <v>2.6850377018453546</v>
      </c>
      <c r="AI20" s="5">
        <f t="shared" ca="1" si="8"/>
        <v>636.98503770184527</v>
      </c>
      <c r="AJ20" s="5">
        <f ca="1">AI20+((ABS(K20)/MAX(((F20)+(G20)*(AH20))*(AH20),
            0.000001))^2)/(2*'1D'!$I$5)</f>
        <v>637.43117703787584</v>
      </c>
      <c r="AM20">
        <v>0</v>
      </c>
      <c r="AN20">
        <v>0</v>
      </c>
      <c r="AO20" s="5">
        <f t="shared" si="9"/>
        <v>0</v>
      </c>
      <c r="AP20" s="5">
        <f t="shared" si="13"/>
        <v>0</v>
      </c>
      <c r="AQ20" s="5">
        <f ca="1">ABS(ABS(K20)/MAX(((F20)+(G20)*(AH20))*(AH20),
        0.000001))/SQRT('1D'!$I$5*MAX((((F20)+(G20)*(AH20))*(AH20))/MAX((F20)+2*(G20)*(AH20),
            0.000001),
        0.000001))</f>
        <v>0.57646781100079003</v>
      </c>
      <c r="AR20" s="5" t="str">
        <f t="shared" ca="1" si="10"/>
        <v>Subcritical</v>
      </c>
      <c r="AS20" s="5">
        <f ca="1">((ABS(K20)*'1D'!$D$6)/(MAX(((F20)+(G20)*(AH20))*(AH20),
            0.000001)*MAX(((((F20)+(G20)*(AH20))*(AH20))/MAX((F20)+2*(AH20)*SQRT(1+(G20)^2),
                    0.000001))^(2/3),
            0.000001)))^2</f>
        <v>1.1868438751771741E-3</v>
      </c>
    </row>
    <row r="21" spans="1:45" x14ac:dyDescent="0.35">
      <c r="A21">
        <v>12</v>
      </c>
      <c r="B21">
        <v>10.742000000000001</v>
      </c>
      <c r="C21">
        <v>616556.01300000004</v>
      </c>
      <c r="D21">
        <v>3097760.4479999999</v>
      </c>
      <c r="E21">
        <v>634.298</v>
      </c>
      <c r="F21">
        <v>6.5579999999999998</v>
      </c>
      <c r="G21">
        <v>0</v>
      </c>
      <c r="H21" t="s">
        <v>120</v>
      </c>
      <c r="I21">
        <v>0</v>
      </c>
      <c r="J21" s="5">
        <f t="shared" si="11"/>
        <v>0.74200000000000088</v>
      </c>
      <c r="K21" s="5">
        <f t="shared" si="12"/>
        <v>51</v>
      </c>
      <c r="L21" s="5">
        <f ca="1">IF($A$2=0,
    IFERROR(L20,
        MAX('1D'!$D$16,
            POWER((ABS(K21)^2)/('1D'!$I$5*MAX(F21,
                        0.1)^2),
                1/3))),
    IF(IFERROR(V20,
            0)=0,
        IFERROR(L20,
            MAX('1D'!$D$16,
                POWER((ABS(K21)^2)/('1D'!$I$5*MAX(F21,
                            0.1)^2),
                    1/3))),
        IF(OR(IFERROR(L21,
                    0)=0,
                IFERROR(S20,
                    0)&lt;1,
                IFERROR(S21,
                    0)&lt;1),
            MAX('1D'!$D$16,
                POWER((ABS(K21)^2)/('1D'!$I$5*MAX(F21,
                            0.1)^2),
                    1/3)),
            IF(IFERROR(U21,
                    0)&gt;0,
                MAX('1D'!$D$16,
                    IFERROR(L21,
                        0)+((IFERROR(U21,
                                0))*'1D'!$D$18*IF((IFERROR(S21,
                                    0))&lt;1,
                            1,
                            -1))),
                IF(IFERROR(U21,
                        0)&lt;0,
                    IF(ABS((MAX('1D'!$D$16,
                                    POWER((ABS(K21)^2)/('1D'!$I$5*MAX(F21,
                                                0.1)^2),
                                        1/3)))-IFERROR(L21,
                                0))&gt;'1D'!$D$19,
                        MAX('1D'!$D$16,
                            IF((MAX('1D'!$D$16,
                                        POWER((ABS(K21)^2)/('1D'!$I$5*MAX(F21,
                                                    0.1)^2),
                                            1/3)))&gt;IFERROR(L21,
                                    0),
                                MIN((MAX('1D'!$D$16,
                                            POWER((ABS(K21)^2)/('1D'!$I$5*MAX(F21,
                                                        0.1)^2),
                                                1/3))),
                                    IFERROR(L21,
                                        0)+(MIN(ABS(IFERROR(U21,
                                                    0))*'1D'!$D$18,
                                            ABS((MAX('1D'!$D$16,
                                                        POWER((ABS(K21)^2)/('1D'!$I$5*MAX(F21,
                                                                    0.1)^2),
                                                            1/3)))-IFERROR(L21,
                                                    0))))),
                                MAX((MAX('1D'!$D$16,
                                            POWER((ABS(K21)^2)/('1D'!$I$5*MAX(F21,
                                                        0.1)^2),
                                                1/3))),
                                    IFERROR(L21,
                                        0)-(MIN(ABS(IFERROR(U21,
                                                    0))*'1D'!$D$18,
                                            ABS((MAX('1D'!$D$16,
                                                        POWER((ABS(K21)^2)/('1D'!$I$5*MAX(F21,
                                                                    0.1)^2),
                                                            1/3)))-IFERROR(L21,
                                                    0))))))),
                        MAX('1D'!$D$16,
                            POWER((ABS(K21)^2)/('1D'!$I$5*MAX(F21,
                                        0.1)^2),
                                1/3))),
                    MAX('1D'!$D$16,
                        IFERROR(L21,
                            0)))))))</f>
        <v>1.498417236652678</v>
      </c>
      <c r="M21" s="5">
        <f t="shared" ca="1" si="0"/>
        <v>9.8266202379682621</v>
      </c>
      <c r="N21" s="5">
        <f t="shared" ca="1" si="1"/>
        <v>1.0284448428093895</v>
      </c>
      <c r="O21" s="5">
        <f t="shared" ca="1" si="2"/>
        <v>5.1899838158948421</v>
      </c>
      <c r="P21" s="5">
        <f t="shared" ca="1" si="3"/>
        <v>635.7964172366527</v>
      </c>
      <c r="Q21" s="5">
        <f ca="1">P21+((ABS(K21)/MAX(((F21)+(G21)*(L21))*(L21),
            0.000001))^2)/(2*'1D'!$I$5)</f>
        <v>637.16929858268998</v>
      </c>
      <c r="R21" s="5">
        <f ca="1">((ABS(K21)*'1D'!$D$6)/(MAX(((F21)+(G21)*(L21))*(L21),
            0.000001)*MAX(((((F21)+(G21)*(L21))*(L21))/MAX((F21)+2*(L21)*SQRT(1+(G21)^2),
                    0.000001))^(2/3),
            0.000001)))^2</f>
        <v>5.8381222603880109E-3</v>
      </c>
      <c r="S21" s="5">
        <f ca="1">ABS(ABS(K21)/MAX(((F21)+(G21)*(L21))*(L21),
        0.000001))/SQRT('1D'!$I$5*MAX((((F21)+(G21)*(L21))*(L21))/MAX((F21)+2*(G21)*(L21),
            0.000001),
        0.000001))</f>
        <v>1.3536772175874741</v>
      </c>
      <c r="T21" s="5">
        <f ca="1">((F21)*(L21)^2)/2+(G21)*(L21)^3/3+(ABS(K21)^2)/('1D'!$I$5*MAX(((F21)+(G21)*(L21))*(L21),
        0.000001))</f>
        <v>34.343755809902873</v>
      </c>
      <c r="U21" s="5">
        <f ca="1">IF($A$2=0,
    0,
    IFERROR(Q20-(((R20+R21)/2)*J21)-(IF(O20&gt;O21,
                '1D'!$D$8*((O20^2-O21^2)/(2*'1D'!$I$5)),
                '1D'!$D$9*((O21^2-O20^2)/(2*'1D'!$I$5)))+('1D'!$D$10*(ABS(I21)/90)*(MAX(O20^2,
                        O21^2)/(2*'1D'!$I$5))))-Q21,
        0))</f>
        <v>0</v>
      </c>
      <c r="V21" s="5">
        <f ca="1">IF($A$2=0,
    1,
    IF(IFERROR(V20,
            0)=0,
        0,
        IFERROR(IF(ROUND(S21,
                    3)=1,
                1,
                IF(AND(ABS(U21)&lt;'1D'!$D$19,
                        S21&gt;1),
                    1,
                    0)),
            0)))</f>
        <v>1</v>
      </c>
      <c r="W21" s="5">
        <f ca="1">MAX(MAX('1D'!$D$16,
        MAX('1D'!$D$16,
            POWER((ABS(K21)^2)/('1D'!$I$5*MAX(F21,
                        0.1)^2),
                1/3))),
    ($L$2)-E21)</f>
        <v>2.7019999999999982</v>
      </c>
      <c r="X21" s="5">
        <f t="shared" ca="1" si="4"/>
        <v>17.719715999999988</v>
      </c>
      <c r="Y21" s="5">
        <f t="shared" ca="1" si="5"/>
        <v>1.4813338906537363</v>
      </c>
      <c r="Z21" s="5">
        <f t="shared" ca="1" si="6"/>
        <v>2.8781499658346688</v>
      </c>
      <c r="AA21" s="5">
        <f t="shared" ca="1" si="7"/>
        <v>637</v>
      </c>
      <c r="AB21" s="5">
        <f ca="1">AA21+((ABS(K21)/MAX(((F21)+(G21)*(W21))*(W21),
            0.000001))^2)/(2*'1D'!$I$5)</f>
        <v>637.4222093387275</v>
      </c>
      <c r="AC21" s="5">
        <f ca="1">((ABS(K21)*'1D'!$D$6)/(MAX(((F21)+(G21)*(W21))*(W21),
            0.000001)*MAX(((((F21)+(G21)*(W21))*(W21))/MAX((F21)+2*(W21)*SQRT(1+(G21)^2),
                    0.000001))^(2/3),
            0.000001)))^2</f>
        <v>1.1037534591908629E-3</v>
      </c>
      <c r="AD21" s="5">
        <f ca="1">ABS(ABS(K21)/MAX(((F21)+(G21)*(W21))*(W21),
        0.000001))/SQRT('1D'!$I$5*MAX((((F21)+(G21)*(W21))*(W21))/MAX((F21)+2*(G21)*(W21),
            0.000001),
        0.000001))</f>
        <v>0.55903145247940667</v>
      </c>
      <c r="AE21" s="5">
        <f ca="1">((F21)*(W21)^2)/2+(G21)*(W21)^3/3+(ABS(K21)^2)/('1D'!$I$5*MAX(((F21)+(G21)*(W21))*(W21),
        0.000001))</f>
        <v>38.902195465599164</v>
      </c>
      <c r="AF21">
        <v>0</v>
      </c>
      <c r="AG21">
        <v>1</v>
      </c>
      <c r="AH21" s="5">
        <f ca="1">IFERROR(IF('1D'!V31="Supercritical",
        MAX('1D'!$D$16,
            IFERROR(L21,
                MAX('1D'!$D$16,
                    POWER((ABS(K21)^2)/('1D'!$I$5*MAX(F21,
                                0.1)^2),
                        1/3)))),
        IF('1D'!V31="Subcritical",
            MAX('1D'!$D$16,
                IFERROR(W21,
                    MAX('1D'!$D$16,
                        POWER((ABS(K21)^2)/('1D'!$I$5*MAX(F21,
                                    0.1)^2),
                            1/3)))),
            IF(IFERROR(T21,
                    -1E+99)&gt;=IFERROR(AE21,
                    -1E+99),
                MAX('1D'!$D$16,
                    IFERROR(L21,
                        MAX('1D'!$D$16,
                            POWER((ABS(K21)^2)/('1D'!$I$5*MAX(F21,
                                        0.1)^2),
                                1/3)))),
                MAX('1D'!$D$16,
                    IFERROR(W21,
                        MAX('1D'!$D$16,
                            POWER((ABS(K21)^2)/('1D'!$I$5*MAX(F21,
                                        0.1)^2),
                                1/3))))))),
    MAX('1D'!$D$16,
        POWER((ABS(K21)^2)/('1D'!$I$5*MAX(F21,
                    0.1)^2),
            1/3)))</f>
        <v>2.7019999999999982</v>
      </c>
      <c r="AI21" s="5">
        <f t="shared" ca="1" si="8"/>
        <v>637</v>
      </c>
      <c r="AJ21" s="5">
        <f ca="1">AI21+((ABS(K21)/MAX(((F21)+(G21)*(AH21))*(AH21),
            0.000001))^2)/(2*'1D'!$I$5)</f>
        <v>637.4222093387275</v>
      </c>
      <c r="AM21">
        <v>0</v>
      </c>
      <c r="AN21">
        <v>0</v>
      </c>
      <c r="AO21" s="5">
        <f t="shared" si="9"/>
        <v>0</v>
      </c>
      <c r="AP21" s="5">
        <f t="shared" si="13"/>
        <v>0</v>
      </c>
      <c r="AQ21" s="5">
        <f ca="1">ABS(ABS(K21)/MAX(((F21)+(G21)*(AH21))*(AH21),
        0.000001))/SQRT('1D'!$I$5*MAX((((F21)+(G21)*(AH21))*(AH21))/MAX((F21)+2*(G21)*(AH21),
            0.000001),
        0.000001))</f>
        <v>0.55903145247940667</v>
      </c>
      <c r="AR21" s="5" t="str">
        <f t="shared" ca="1" si="10"/>
        <v>Subcritical</v>
      </c>
      <c r="AS21" s="5">
        <f ca="1">((ABS(K21)*'1D'!$D$6)/(MAX(((F21)+(G21)*(AH21))*(AH21),
            0.000001)*MAX(((((F21)+(G21)*(AH21))*(AH21))/MAX((F21)+2*(AH21)*SQRT(1+(G21)^2),
                    0.000001))^(2/3),
            0.000001)))^2</f>
        <v>1.1037534591908629E-3</v>
      </c>
    </row>
  </sheetData>
  <autoFilter ref="A8:AS21" xr:uid="{00000000-0009-0000-0000-000001000000}"/>
  <dataValidations count="1">
    <dataValidation type="whole" errorTitle="Invalid Reset Flag" error="Enter 0 or 1." promptTitle="Channel Reset" prompt="Use 0 to reset/seed this channel sheet, then 1 to evaluate it." sqref="A2" xr:uid="{00000000-0002-0000-0100-000000000000}">
      <formula1>0</formula1>
      <formula2>1</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S1396"/>
  <sheetViews>
    <sheetView workbookViewId="0">
      <selection activeCell="A3" sqref="A3"/>
    </sheetView>
  </sheetViews>
  <sheetFormatPr defaultRowHeight="14.5" x14ac:dyDescent="0.35"/>
  <cols>
    <col min="1" max="1" width="14" customWidth="1"/>
    <col min="2" max="2" width="16" customWidth="1"/>
    <col min="3" max="4" width="14" customWidth="1"/>
    <col min="5" max="5" width="16" customWidth="1"/>
    <col min="6" max="6" width="15" customWidth="1"/>
    <col min="7" max="7" width="24" customWidth="1"/>
    <col min="8" max="8" width="14" customWidth="1"/>
    <col min="9" max="9" width="16" customWidth="1"/>
    <col min="10" max="10" width="15" customWidth="1"/>
    <col min="11" max="11" width="24" customWidth="1"/>
    <col min="12" max="12" width="14" customWidth="1"/>
    <col min="13" max="17" width="18" customWidth="1"/>
    <col min="18" max="45" width="13" customWidth="1"/>
  </cols>
  <sheetData>
    <row r="1" spans="1:45" ht="24" customHeight="1" x14ac:dyDescent="0.35">
      <c r="A1" s="7" t="s">
        <v>112</v>
      </c>
      <c r="B1" s="7" t="s">
        <v>113</v>
      </c>
      <c r="C1" s="7" t="s">
        <v>9</v>
      </c>
      <c r="D1" s="7" t="s">
        <v>85</v>
      </c>
      <c r="E1" s="7" t="s">
        <v>114</v>
      </c>
      <c r="F1" s="7" t="s">
        <v>115</v>
      </c>
      <c r="G1" s="7" t="s">
        <v>116</v>
      </c>
      <c r="H1" s="7" t="s">
        <v>4</v>
      </c>
      <c r="I1" s="7" t="s">
        <v>117</v>
      </c>
      <c r="J1" s="7" t="s">
        <v>118</v>
      </c>
      <c r="K1" s="7" t="s">
        <v>119</v>
      </c>
      <c r="L1" s="7" t="s">
        <v>4</v>
      </c>
    </row>
    <row r="2" spans="1:45" x14ac:dyDescent="0.35">
      <c r="A2">
        <v>1</v>
      </c>
      <c r="B2" s="5" t="str">
        <f>'1D'!A32</f>
        <v>waterway</v>
      </c>
      <c r="C2" s="5" t="str">
        <f>H10</f>
        <v>Junction</v>
      </c>
      <c r="D2" s="5">
        <f>'1D'!E32</f>
        <v>1385.5150000000001</v>
      </c>
      <c r="E2" s="5" t="str">
        <f>IF(OR('1D'!B32="Inlet",'1D'!B32="Outlet"),'1D'!B32,"Junction")</f>
        <v>Junction</v>
      </c>
      <c r="F2" s="5">
        <f ca="1">'1D'!N32</f>
        <v>50.95</v>
      </c>
      <c r="G2" t="s">
        <v>120</v>
      </c>
      <c r="H2" s="5">
        <f ca="1">'1D'!$I$13</f>
        <v>637</v>
      </c>
      <c r="I2" s="5" t="str">
        <f>IF(OR('1D'!C32="Inlet",'1D'!C32="Outlet"),'1D'!C32,"Junction")</f>
        <v>Junction</v>
      </c>
      <c r="J2" s="5">
        <f ca="1">'1D'!P32</f>
        <v>50.95</v>
      </c>
      <c r="K2" t="s">
        <v>120</v>
      </c>
      <c r="L2" s="5">
        <f ca="1">'1D'!$I$14</f>
        <v>644.50592841214245</v>
      </c>
    </row>
    <row r="4" spans="1:45" ht="22" customHeight="1" x14ac:dyDescent="0.35">
      <c r="A4" s="8" t="s">
        <v>121</v>
      </c>
      <c r="B4" s="8" t="s">
        <v>122</v>
      </c>
      <c r="C4" s="8" t="s">
        <v>123</v>
      </c>
      <c r="D4" s="8" t="s">
        <v>124</v>
      </c>
      <c r="E4" s="8" t="s">
        <v>125</v>
      </c>
    </row>
    <row r="5" spans="1:45" x14ac:dyDescent="0.35">
      <c r="A5" t="s">
        <v>126</v>
      </c>
      <c r="B5" s="5">
        <f ca="1">$H$2</f>
        <v>637</v>
      </c>
      <c r="C5" s="5">
        <f ca="1">P10</f>
        <v>637</v>
      </c>
      <c r="D5" s="5">
        <f ca="1">AA10</f>
        <v>636.13042207433739</v>
      </c>
      <c r="E5" s="5">
        <f ca="1">AI10</f>
        <v>637</v>
      </c>
    </row>
    <row r="6" spans="1:45" x14ac:dyDescent="0.35">
      <c r="A6" t="s">
        <v>127</v>
      </c>
      <c r="B6" s="5">
        <f ca="1">$L$2</f>
        <v>644.50592841214245</v>
      </c>
      <c r="C6" s="5">
        <f ca="1">P1396</f>
        <v>633.91804108732674</v>
      </c>
      <c r="D6" s="5">
        <f ca="1">AA1396</f>
        <v>644.50592841214245</v>
      </c>
      <c r="E6" s="5">
        <f ca="1">AI1396</f>
        <v>644.50592841214245</v>
      </c>
    </row>
    <row r="8" spans="1:45" x14ac:dyDescent="0.35">
      <c r="A8" s="6" t="s">
        <v>128</v>
      </c>
      <c r="B8" s="6" t="s">
        <v>129</v>
      </c>
      <c r="C8" s="6" t="s">
        <v>130</v>
      </c>
      <c r="D8" s="6" t="s">
        <v>131</v>
      </c>
      <c r="E8" s="6" t="s">
        <v>132</v>
      </c>
      <c r="F8" s="6" t="s">
        <v>133</v>
      </c>
      <c r="G8" s="6" t="s">
        <v>134</v>
      </c>
      <c r="H8" s="6" t="s">
        <v>9</v>
      </c>
      <c r="I8" s="6" t="s">
        <v>135</v>
      </c>
      <c r="J8" s="6" t="s">
        <v>136</v>
      </c>
      <c r="K8" s="6" t="s">
        <v>137</v>
      </c>
      <c r="L8" s="6" t="s">
        <v>138</v>
      </c>
      <c r="M8" s="6" t="s">
        <v>139</v>
      </c>
      <c r="N8" s="6" t="s">
        <v>140</v>
      </c>
      <c r="O8" s="6" t="s">
        <v>141</v>
      </c>
      <c r="P8" s="6" t="s">
        <v>142</v>
      </c>
      <c r="Q8" s="6" t="s">
        <v>143</v>
      </c>
      <c r="R8" s="6" t="s">
        <v>144</v>
      </c>
      <c r="S8" s="6" t="s">
        <v>145</v>
      </c>
      <c r="T8" s="6" t="s">
        <v>146</v>
      </c>
      <c r="U8" s="6" t="s">
        <v>147</v>
      </c>
      <c r="V8" s="6" t="s">
        <v>148</v>
      </c>
      <c r="W8" s="6" t="s">
        <v>149</v>
      </c>
      <c r="X8" s="6" t="s">
        <v>150</v>
      </c>
      <c r="Y8" s="6" t="s">
        <v>151</v>
      </c>
      <c r="Z8" s="6" t="s">
        <v>152</v>
      </c>
      <c r="AA8" s="6" t="s">
        <v>153</v>
      </c>
      <c r="AB8" s="6" t="s">
        <v>154</v>
      </c>
      <c r="AC8" s="6" t="s">
        <v>155</v>
      </c>
      <c r="AD8" s="6" t="s">
        <v>156</v>
      </c>
      <c r="AE8" s="6" t="s">
        <v>157</v>
      </c>
      <c r="AF8" s="6" t="s">
        <v>158</v>
      </c>
      <c r="AG8" s="6" t="s">
        <v>159</v>
      </c>
      <c r="AH8" s="6" t="s">
        <v>160</v>
      </c>
      <c r="AI8" s="6" t="s">
        <v>161</v>
      </c>
      <c r="AJ8" s="6" t="s">
        <v>162</v>
      </c>
      <c r="AK8" s="6" t="s">
        <v>163</v>
      </c>
      <c r="AL8" s="6" t="s">
        <v>164</v>
      </c>
      <c r="AM8" s="6" t="s">
        <v>165</v>
      </c>
      <c r="AN8" s="6" t="s">
        <v>166</v>
      </c>
      <c r="AO8" s="6" t="s">
        <v>167</v>
      </c>
      <c r="AP8" s="6" t="s">
        <v>168</v>
      </c>
      <c r="AQ8" s="6" t="s">
        <v>169</v>
      </c>
      <c r="AR8" s="6" t="s">
        <v>170</v>
      </c>
      <c r="AS8" s="6" t="s">
        <v>171</v>
      </c>
    </row>
    <row r="9" spans="1:45" x14ac:dyDescent="0.35">
      <c r="A9" s="2" t="s">
        <v>22</v>
      </c>
      <c r="B9" s="2" t="s">
        <v>54</v>
      </c>
      <c r="C9" s="2" t="s">
        <v>54</v>
      </c>
      <c r="D9" s="2" t="s">
        <v>54</v>
      </c>
      <c r="E9" s="2" t="s">
        <v>54</v>
      </c>
      <c r="F9" s="2" t="s">
        <v>54</v>
      </c>
      <c r="G9" s="2" t="s">
        <v>22</v>
      </c>
      <c r="H9" s="2" t="s">
        <v>22</v>
      </c>
      <c r="I9" s="2" t="s">
        <v>172</v>
      </c>
      <c r="J9" s="2" t="s">
        <v>54</v>
      </c>
      <c r="K9" s="2" t="s">
        <v>13</v>
      </c>
      <c r="L9" s="2" t="s">
        <v>54</v>
      </c>
      <c r="M9" s="2" t="s">
        <v>173</v>
      </c>
      <c r="N9" s="2" t="s">
        <v>54</v>
      </c>
      <c r="O9" s="2" t="s">
        <v>174</v>
      </c>
      <c r="P9" s="2" t="s">
        <v>54</v>
      </c>
      <c r="Q9" s="2" t="s">
        <v>54</v>
      </c>
      <c r="R9" s="2" t="s">
        <v>22</v>
      </c>
      <c r="S9" s="2" t="s">
        <v>22</v>
      </c>
      <c r="T9" s="2" t="s">
        <v>175</v>
      </c>
      <c r="U9" s="2" t="s">
        <v>54</v>
      </c>
      <c r="V9" s="2" t="s">
        <v>22</v>
      </c>
      <c r="W9" s="2" t="s">
        <v>54</v>
      </c>
      <c r="X9" s="2" t="s">
        <v>173</v>
      </c>
      <c r="Y9" s="2" t="s">
        <v>54</v>
      </c>
      <c r="Z9" s="2" t="s">
        <v>174</v>
      </c>
      <c r="AA9" s="2" t="s">
        <v>54</v>
      </c>
      <c r="AB9" s="2" t="s">
        <v>54</v>
      </c>
      <c r="AC9" s="2" t="s">
        <v>22</v>
      </c>
      <c r="AD9" s="2" t="s">
        <v>22</v>
      </c>
      <c r="AE9" s="2" t="s">
        <v>175</v>
      </c>
      <c r="AF9" s="2" t="s">
        <v>54</v>
      </c>
      <c r="AG9" s="2" t="s">
        <v>22</v>
      </c>
      <c r="AH9" s="2" t="s">
        <v>54</v>
      </c>
      <c r="AI9" s="2" t="s">
        <v>54</v>
      </c>
      <c r="AJ9" s="2" t="s">
        <v>54</v>
      </c>
      <c r="AK9" s="2" t="s">
        <v>54</v>
      </c>
      <c r="AL9" s="2" t="s">
        <v>54</v>
      </c>
      <c r="AM9" s="2" t="s">
        <v>13</v>
      </c>
      <c r="AN9" s="2" t="s">
        <v>13</v>
      </c>
      <c r="AO9" s="2" t="s">
        <v>13</v>
      </c>
      <c r="AP9" s="2" t="s">
        <v>13</v>
      </c>
      <c r="AQ9" s="2" t="s">
        <v>22</v>
      </c>
      <c r="AR9" s="2" t="s">
        <v>22</v>
      </c>
      <c r="AS9" s="2" t="s">
        <v>22</v>
      </c>
    </row>
    <row r="10" spans="1:45" x14ac:dyDescent="0.35">
      <c r="A10">
        <v>1</v>
      </c>
      <c r="B10">
        <v>0</v>
      </c>
      <c r="C10">
        <v>616556.01300000004</v>
      </c>
      <c r="D10">
        <v>3097760.4479999999</v>
      </c>
      <c r="E10">
        <v>634.298</v>
      </c>
      <c r="F10">
        <v>6.5579999999999998</v>
      </c>
      <c r="G10">
        <v>0</v>
      </c>
      <c r="H10" t="s">
        <v>120</v>
      </c>
      <c r="I10">
        <v>0</v>
      </c>
      <c r="J10">
        <v>0</v>
      </c>
      <c r="K10" s="5">
        <f ca="1">$F$2</f>
        <v>50.95</v>
      </c>
      <c r="L10" s="5">
        <f ca="1">MAX('1D'!$D$16,
    ($H$2)-E10)</f>
        <v>2.7019999999999982</v>
      </c>
      <c r="M10" s="5">
        <f t="shared" ref="M10:M73" ca="1" si="0">((F10)+(G10)*(L10))*(L10)</f>
        <v>17.719715999999988</v>
      </c>
      <c r="N10" s="5">
        <f t="shared" ref="N10:N73" ca="1" si="1">(((F10)+(G10)*(L10))*(L10))/MAX((F10)+2*(L10)*SQRT(1+(G10)^2),
    0.000001)</f>
        <v>1.4813338906537363</v>
      </c>
      <c r="O10" s="5">
        <f t="shared" ref="O10:O73" ca="1" si="2">ABS(K10)/MAX(((F10)+(G10)*(L10))*(L10),
    0.000001)</f>
        <v>2.87532825018189</v>
      </c>
      <c r="P10" s="5">
        <f t="shared" ref="P10:P73" ca="1" si="3">E10+L10</f>
        <v>637</v>
      </c>
      <c r="Q10" s="5">
        <f ca="1">P10+((ABS(K10)/MAX(((F10)+(G10)*(L10))*(L10),
            0.000001))^2)/(2*'1D'!$I$5)</f>
        <v>637.42138188309343</v>
      </c>
      <c r="R10" s="5">
        <f ca="1">((ABS(K10)*'1D'!$D$6)/(MAX(((F10)+(G10)*(L10))*(L10),
            0.000001)*MAX(((((F10)+(G10)*(L10))*(L10))/MAX((F10)+2*(L10)*SQRT(1+(G10)^2),
                    0.000001))^(2/3),
            0.000001)))^2</f>
        <v>1.1015902976152282E-3</v>
      </c>
      <c r="S10" s="5">
        <f ca="1">ABS(ABS(K10)/MAX(((F10)+(G10)*(L10))*(L10),
        0.000001))/SQRT('1D'!$I$5*MAX((((F10)+(G10)*(L10))*(L10))/MAX((F10)+2*(G10)*(L10),
            0.000001),
        0.000001))</f>
        <v>0.55848338242795637</v>
      </c>
      <c r="T10" s="5">
        <f ca="1">((F10)*(L10)^2)/2+(G10)*(L10)^3/3+(ABS(K10)^2)/('1D'!$I$5*MAX(((F10)+(G10)*(L10))*(L10),
        0.000001))</f>
        <v>38.872870907923236</v>
      </c>
      <c r="U10">
        <v>0</v>
      </c>
      <c r="V10">
        <v>1</v>
      </c>
      <c r="W10" s="5">
        <f ca="1">IF($A$2=0,
    MAX(MAX('1D'!$D$16,
            MAX('1D'!$D$16,
                POWER((ABS(K10)^2)/('1D'!$I$5*MAX(F10,
                            0.1)^2),
                    1/3))),
        IFERROR(W1396,
            MAX(MAX('1D'!$D$16,
                    MAX('1D'!$D$16,
                        POWER((ABS(K10)^2)/('1D'!$I$5*MAX(F10,
                                    0.1)^2),
                            1/3))),
                ($L$2)-E1396))),
    IF(IFERROR(AG11,
            0)=0,
        MAX(MAX('1D'!$D$16,
                MAX('1D'!$D$16,
                    POWER((ABS(K10)^2)/('1D'!$I$5*MAX(F10,
                                0.1)^2),
                        1/3))),
            IFERROR(W1396,
                MAX(MAX('1D'!$D$16,
                        MAX('1D'!$D$16,
                            POWER((ABS(K10)^2)/('1D'!$I$5*MAX(F10,
                                        0.1)^2),
                                1/3))),
                    ($L$2)-E1396))),
        IF(IFERROR(W10,
                0)=0,
            MAX(MAX('1D'!$D$16,
                    MAX('1D'!$D$16,
                        POWER((ABS(K10)^2)/('1D'!$I$5*MAX(F10,
                                    0.1)^2),
                            1/3))),
                IFERROR(W1396,
                    MAX(MAX('1D'!$D$16,
                            MAX('1D'!$D$16,
                                POWER((ABS(K10)^2)/('1D'!$I$5*MAX(F10,
                                            0.1)^2),
                                    1/3))),
                        ($L$2)-E1396))),
            IF(OR(IFERROR(AD10,
                        0)&gt;=1,
                    IFERROR(AD11,
                        0)&gt;=1),
                MAX('1D'!$D$16,
                    MAX('1D'!$D$16,
                        POWER((ABS(K10)^2)/('1D'!$I$5*MAX(F10,
                                    0.1)^2),
                            1/3))),
                IF(ABS(IFERROR(AF10,
                            0))&lt;'1D'!$D$19,
                    MAX(MAX('1D'!$D$16,
                            MAX('1D'!$D$16,
                                POWER((ABS(K10)^2)/('1D'!$I$5*MAX(F10,
                                            0.1)^2),
                                    1/3))),
                        IFERROR(W10,
                            0)),
                    MAX(MAX('1D'!$D$16,
                            MAX('1D'!$D$16,
                                POWER((ABS(K10)^2)/('1D'!$I$5*MAX(F10,
                                            0.1)^2),
                                    1/3))),
                        (IFERROR(W10,
                                0))+((IFERROR(AF10,
                                    0))*'1D'!$D$18)))))))</f>
        <v>1.8324220743374184</v>
      </c>
      <c r="X10" s="5">
        <f t="shared" ref="X10:X73" ca="1" si="4">((F10)+(G10)*(W10))*(W10)</f>
        <v>12.017023963504791</v>
      </c>
      <c r="Y10" s="5">
        <f t="shared" ref="Y10:Y73" ca="1" si="5">(((F10)+(G10)*(W10))*(W10))/MAX((F10)+2*(W10)*SQRT(1+(G10)^2),
    0.000001)</f>
        <v>1.175506912629841</v>
      </c>
      <c r="Z10" s="5">
        <f t="shared" ref="Z10:Z73" ca="1" si="6">ABS(K10)/MAX(((F10)+(G10)*(W10))*(W10),
    0.000001)</f>
        <v>4.2398184571099353</v>
      </c>
      <c r="AA10" s="5">
        <f t="shared" ref="AA10:AA73" ca="1" si="7">E10+W10</f>
        <v>636.13042207433739</v>
      </c>
      <c r="AB10" s="5">
        <f ca="1">AA10+((ABS(K10)/MAX(((F10)+(G10)*(W10))*(W10),
            0.000001))^2)/(2*'1D'!$I$5)</f>
        <v>637.04663311150614</v>
      </c>
      <c r="AC10" s="5">
        <f ca="1">((ABS(K10)*'1D'!$D$6)/(MAX(((F10)+(G10)*(W10))*(W10),
            0.000001)*MAX(((((F10)+(G10)*(W10))*(W10))/MAX((F10)+2*(W10)*SQRT(1+(G10)^2),
                    0.000001))^(2/3),
            0.000001)))^2</f>
        <v>3.2601941006447565E-3</v>
      </c>
      <c r="AD10" s="5">
        <f ca="1">ABS(ABS(K10)/MAX(((F10)+(G10)*(W10))*(W10),
        0.000001))/SQRT('1D'!$I$5*MAX((((F10)+(G10)*(W10))*(W10))/MAX((F10)+2*(G10)*(W10),
            0.000001),
        0.000001))</f>
        <v>0.99999999999999978</v>
      </c>
      <c r="AE10" s="5">
        <f ca="1">((F10)*(W10)^2)/2+(G10)*(W10)^3/3+(ABS(K10)^2)/('1D'!$I$5*MAX(((F10)+(G10)*(W10))*(W10),
        0.000001))</f>
        <v>33.030389967851868</v>
      </c>
      <c r="AF10" s="5">
        <f ca="1">IF($A$2=0,
    0,
    IFERROR(AB11+(((AC10+AC11)/2)*J11)+(IF(Z10&gt;Z11,
                '1D'!$D$8*((Z10^2-Z11^2)/(2*'1D'!$I$5)),
                '1D'!$D$9*((Z11^2-Z10^2)/(2*'1D'!$I$5)))+('1D'!$D$10*(ABS(I11)/90)*(MAX(Z10^2,
                        Z11^2)/(2*'1D'!$I$5))))-AB10,
        0))</f>
        <v>-0.14612543755538354</v>
      </c>
      <c r="AG10" s="5">
        <f ca="1">IF($A$2=0,
    1,
    IF(IFERROR(AG11,
            0)=0,
        0,
        IFERROR(IF(OR(ROUND(AD10,
                        3)&gt;=1,
                    AND(ABS(AF10)&lt;'1D'!$D$19,
                        AD10&lt;1)),
                1,
                0),
            0)))</f>
        <v>1</v>
      </c>
      <c r="AH10" s="5">
        <f ca="1">IFERROR(IF('1D'!V32="Supercritical",
        MAX('1D'!$D$16,
            IFERROR(L10,
                MAX('1D'!$D$16,
                    POWER((ABS(K10)^2)/('1D'!$I$5*MAX(F10,
                                0.1)^2),
                        1/3)))),
        IF('1D'!V32="Subcritical",
            MAX('1D'!$D$16,
                IFERROR(W10,
                    MAX('1D'!$D$16,
                        POWER((ABS(K10)^2)/('1D'!$I$5*MAX(F10,
                                    0.1)^2),
                            1/3)))),
            IF(IFERROR(T10,
                    -1E+99)&gt;=IFERROR(AE10,
                    -1E+99),
                MAX('1D'!$D$16,
                    IFERROR(L10,
                        MAX('1D'!$D$16,
                            POWER((ABS(K10)^2)/('1D'!$I$5*MAX(F10,
                                        0.1)^2),
                                1/3)))),
                MAX('1D'!$D$16,
                    IFERROR(W10,
                        MAX('1D'!$D$16,
                            POWER((ABS(K10)^2)/('1D'!$I$5*MAX(F10,
                                        0.1)^2),
                                1/3))))))),
    MAX('1D'!$D$16,
        POWER((ABS(K10)^2)/('1D'!$I$5*MAX(F10,
                    0.1)^2),
            1/3)))</f>
        <v>2.7019999999999982</v>
      </c>
      <c r="AI10" s="5">
        <f t="shared" ref="AI10:AI73" ca="1" si="8">E10+AH10</f>
        <v>637</v>
      </c>
      <c r="AJ10" s="5">
        <f ca="1">AI10+((ABS(K10)/MAX(((F10)+(G10)*(AH10))*(AH10),
            0.000001))^2)/(2*'1D'!$I$5)</f>
        <v>637.42138188309343</v>
      </c>
      <c r="AM10">
        <v>0</v>
      </c>
      <c r="AN10">
        <v>0</v>
      </c>
      <c r="AO10" s="5">
        <f t="shared" ref="AO10:AO73" si="9">AM10+AN10</f>
        <v>0</v>
      </c>
      <c r="AP10" s="5">
        <f>AO10</f>
        <v>0</v>
      </c>
      <c r="AQ10" s="5">
        <f ca="1">ABS(ABS(K10)/MAX(((F10)+(G10)*(AH10))*(AH10),
        0.000001))/SQRT('1D'!$I$5*MAX((((F10)+(G10)*(AH10))*(AH10))/MAX((F10)+2*(G10)*(AH10),
            0.000001),
        0.000001))</f>
        <v>0.55848338242795637</v>
      </c>
      <c r="AR10" s="5" t="str">
        <f t="shared" ref="AR10:AR73" ca="1" si="10">IF(AQ10&lt;1,
    "Subcritical",
    "Supercritical")</f>
        <v>Subcritical</v>
      </c>
      <c r="AS10" s="5">
        <f ca="1">((ABS(K10)*'1D'!$D$6)/(MAX(((F10)+(G10)*(AH10))*(AH10),
            0.000001)*MAX(((((F10)+(G10)*(AH10))*(AH10))/MAX((F10)+2*(AH10)*SQRT(1+(G10)^2),
                    0.000001))^(2/3),
            0.000001)))^2</f>
        <v>1.1015902976152282E-3</v>
      </c>
    </row>
    <row r="11" spans="1:45" x14ac:dyDescent="0.35">
      <c r="A11">
        <v>2</v>
      </c>
      <c r="B11">
        <v>1</v>
      </c>
      <c r="C11">
        <v>616555.06599999999</v>
      </c>
      <c r="D11">
        <v>3097760.1269999999</v>
      </c>
      <c r="E11">
        <v>634.29600000000005</v>
      </c>
      <c r="F11">
        <v>7.1909999999999998</v>
      </c>
      <c r="G11">
        <v>0</v>
      </c>
      <c r="H11" t="s">
        <v>120</v>
      </c>
      <c r="I11">
        <v>5.3999999999999999E-2</v>
      </c>
      <c r="J11" s="5">
        <f t="shared" ref="J11:J74" si="11">B11-B10</f>
        <v>1</v>
      </c>
      <c r="K11" s="5">
        <f t="shared" ref="K11:K74" ca="1" si="12">MAX(0,
    K10-AO10)</f>
        <v>50.95</v>
      </c>
      <c r="L11" s="5">
        <f ca="1">IF($A$2=0,
    IFERROR(L10,
        MAX('1D'!$D$16,
            POWER((ABS(K11)^2)/('1D'!$I$5*MAX(F11,
                        0.1)^2),
                1/3))),
    IF(IFERROR(V10,
            0)=0,
        IFERROR(L10,
            MAX('1D'!$D$16,
                POWER((ABS(K11)^2)/('1D'!$I$5*MAX(F11,
                            0.1)^2),
                    1/3))),
        IF(OR(IFERROR(L11,
                    0)=0,
                IFERROR(S10,
                    0)&lt;1,
                IFERROR(S11,
                    0)&lt;1),
            MAX('1D'!$D$16,
                POWER((ABS(K11)^2)/('1D'!$I$5*MAX(F11,
                            0.1)^2),
                    1/3)),
            IF(IFERROR(U11,
                    0)&gt;0,
                MAX('1D'!$D$16,
                    IFERROR(L11,
                        0)+((IFERROR(U11,
                                0))*'1D'!$D$18*IF((IFERROR(S11,
                                    0))&lt;1,
                            1,
                            -1))),
                IF(IFERROR(U11,
                        0)&lt;0,
                    IF(ABS((MAX('1D'!$D$16,
                                    POWER((ABS(K11)^2)/('1D'!$I$5*MAX(F11,
                                                0.1)^2),
                                        1/3)))-IFERROR(L11,
                                0))&gt;'1D'!$D$19,
                        MAX('1D'!$D$16,
                            IF((MAX('1D'!$D$16,
                                        POWER((ABS(K11)^2)/('1D'!$I$5*MAX(F11,
                                                    0.1)^2),
                                            1/3)))&gt;IFERROR(L11,
                                    0),
                                MIN((MAX('1D'!$D$16,
                                            POWER((ABS(K11)^2)/('1D'!$I$5*MAX(F11,
                                                        0.1)^2),
                                                1/3))),
                                    IFERROR(L11,
                                        0)+(MIN(ABS(IFERROR(U11,
                                                    0))*'1D'!$D$18,
                                            ABS((MAX('1D'!$D$16,
                                                        POWER((ABS(K11)^2)/('1D'!$I$5*MAX(F11,
                                                                    0.1)^2),
                                                            1/3)))-IFERROR(L11,
                                                    0))))),
                                MAX((MAX('1D'!$D$16,
                                            POWER((ABS(K11)^2)/('1D'!$I$5*MAX(F11,
                                                        0.1)^2),
                                                1/3))),
                                    IFERROR(L11,
                                        0)-(MIN(ABS(IFERROR(U11,
                                                    0))*'1D'!$D$18,
                                            ABS((MAX('1D'!$D$16,
                                                        POWER((ABS(K11)^2)/('1D'!$I$5*MAX(F11,
                                                                    0.1)^2),
                                                            1/3)))-IFERROR(L11,
                                                    0))))))),
                        MAX('1D'!$D$16,
                            POWER((ABS(K11)^2)/('1D'!$I$5*MAX(F11,
                                        0.1)^2),
                                1/3))),
                    MAX('1D'!$D$16,
                        IFERROR(L11,
                            0)))))))</f>
        <v>1.7232446172466758</v>
      </c>
      <c r="M11" s="5">
        <f t="shared" ca="1" si="0"/>
        <v>12.391852042620846</v>
      </c>
      <c r="N11" s="5">
        <f t="shared" ca="1" si="1"/>
        <v>1.1649226400567119</v>
      </c>
      <c r="O11" s="5">
        <f t="shared" ca="1" si="2"/>
        <v>4.1115726547380733</v>
      </c>
      <c r="P11" s="5">
        <f t="shared" ca="1" si="3"/>
        <v>636.01924461724673</v>
      </c>
      <c r="Q11" s="5">
        <f ca="1">P11+((ABS(K11)/MAX(((F11)+(G11)*(L11))*(L11),
            0.000001))^2)/(2*'1D'!$I$5)</f>
        <v>636.88086692587001</v>
      </c>
      <c r="R11" s="5">
        <f ca="1">((ABS(K11)*'1D'!$D$6)/(MAX(((F11)+(G11)*(L11))*(L11),
            0.000001)*MAX(((((F11)+(G11)*(L11))*(L11))/MAX((F11)+2*(L11)*SQRT(1+(G11)^2),
                    0.000001))^(2/3),
            0.000001)))^2</f>
        <v>3.1031469468791968E-3</v>
      </c>
      <c r="S11" s="5">
        <f ca="1">ABS(ABS(K11)/MAX(((F11)+(G11)*(L11))*(L11),
        0.000001))/SQRT('1D'!$I$5*MAX((((F11)+(G11)*(L11))*(L11))/MAX((F11)+2*(G11)*(L11),
            0.000001),
        0.000001))</f>
        <v>1</v>
      </c>
      <c r="T11" s="5">
        <f ca="1">((F11)*(L11)^2)/2+(G11)*(L11)^3/3+(ABS(K11)^2)/('1D'!$I$5*MAX(((F11)+(G11)*(L11))*(L11),
        0.000001))</f>
        <v>32.031288495245384</v>
      </c>
      <c r="U11" s="5">
        <f ca="1">IF($A$2=0,
    0,
    IFERROR(Q10-(((R10+R11)/2)*J11)-(IF(O10&gt;O11,
                '1D'!$D$8*((O10^2-O11^2)/(2*'1D'!$I$5)),
                '1D'!$D$9*((O11^2-O10^2)/(2*'1D'!$I$5)))+('1D'!$D$10*(ABS(I11)/90)*(MAX(O10^2,
                        O11^2)/(2*'1D'!$I$5))))-Q11,
        0))</f>
        <v>0.49431100004039763</v>
      </c>
      <c r="V11" s="5">
        <f ca="1">IF($A$2=0,
    1,
    IF(IFERROR(V10,
            0)=0,
        0,
        IFERROR(IF(ROUND(S11,
                    3)=1,
                1,
                IF(AND(ABS(U11)&lt;'1D'!$D$19,
                        S11&gt;1),
                    1,
                    0)),
            0)))</f>
        <v>1</v>
      </c>
      <c r="W11" s="5">
        <f ca="1">IF($A$2=0,
    MAX(MAX('1D'!$D$16,
            MAX('1D'!$D$16,
                POWER((ABS(K11)^2)/('1D'!$I$5*MAX(F11,
                            0.1)^2),
                    1/3))),
        IFERROR(W1396,
            MAX(MAX('1D'!$D$16,
                    MAX('1D'!$D$16,
                        POWER((ABS(K11)^2)/('1D'!$I$5*MAX(F11,
                                    0.1)^2),
                            1/3))),
                ($L$2)-E1396))),
    IF(IFERROR(AG12,
            0)=0,
        MAX(MAX('1D'!$D$16,
                MAX('1D'!$D$16,
                    POWER((ABS(K11)^2)/('1D'!$I$5*MAX(F11,
                                0.1)^2),
                        1/3))),
            IFERROR(W1396,
                MAX(MAX('1D'!$D$16,
                        MAX('1D'!$D$16,
                            POWER((ABS(K11)^2)/('1D'!$I$5*MAX(F11,
                                        0.1)^2),
                                1/3))),
                    ($L$2)-E1396))),
        IF(IFERROR(W11,
                0)=0,
            MAX(MAX('1D'!$D$16,
                    MAX('1D'!$D$16,
                        POWER((ABS(K11)^2)/('1D'!$I$5*MAX(F11,
                                    0.1)^2),
                            1/3))),
                IFERROR(W1396,
                    MAX(MAX('1D'!$D$16,
                            MAX('1D'!$D$16,
                                POWER((ABS(K11)^2)/('1D'!$I$5*MAX(F11,
                                            0.1)^2),
                                    1/3))),
                        ($L$2)-E1396))),
            IF(OR(IFERROR(AD11,
                        0)&gt;=1,
                    IFERROR(AD12,
                        0)&gt;=1),
                MAX('1D'!$D$16,
                    MAX('1D'!$D$16,
                        POWER((ABS(K11)^2)/('1D'!$I$5*MAX(F11,
                                    0.1)^2),
                            1/3))),
                IF(ABS(IFERROR(AF11,
                            0))&lt;'1D'!$D$19,
                    MAX(MAX('1D'!$D$16,
                            MAX('1D'!$D$16,
                                POWER((ABS(K11)^2)/('1D'!$I$5*MAX(F11,
                                            0.1)^2),
                                    1/3))),
                        IFERROR(W11,
                            0)),
                    MAX(MAX('1D'!$D$16,
                            MAX('1D'!$D$16,
                                POWER((ABS(K11)^2)/('1D'!$I$5*MAX(F11,
                                            0.1)^2),
                                    1/3))),
                        (IFERROR(W11,
                                0))+((IFERROR(AF11,
                                    0))*'1D'!$D$18)))))))</f>
        <v>1.7232446172466758</v>
      </c>
      <c r="X11" s="5">
        <f t="shared" ca="1" si="4"/>
        <v>12.391852042620846</v>
      </c>
      <c r="Y11" s="5">
        <f t="shared" ca="1" si="5"/>
        <v>1.1649226400567119</v>
      </c>
      <c r="Z11" s="5">
        <f t="shared" ca="1" si="6"/>
        <v>4.1115726547380733</v>
      </c>
      <c r="AA11" s="5">
        <f t="shared" ca="1" si="7"/>
        <v>636.01924461724673</v>
      </c>
      <c r="AB11" s="5">
        <f ca="1">AA11+((ABS(K11)/MAX(((F11)+(G11)*(W11))*(W11),
            0.000001))^2)/(2*'1D'!$I$5)</f>
        <v>636.88086692587001</v>
      </c>
      <c r="AC11" s="5">
        <f ca="1">((ABS(K11)*'1D'!$D$6)/(MAX(((F11)+(G11)*(W11))*(W11),
            0.000001)*MAX(((((F11)+(G11)*(W11))*(W11))/MAX((F11)+2*(W11)*SQRT(1+(G11)^2),
                    0.000001))^(2/3),
            0.000001)))^2</f>
        <v>3.1031469468791968E-3</v>
      </c>
      <c r="AD11" s="5">
        <f ca="1">ABS(ABS(K11)/MAX(((F11)+(G11)*(W11))*(W11),
        0.000001))/SQRT('1D'!$I$5*MAX((((F11)+(G11)*(W11))*(W11))/MAX((F11)+2*(G11)*(W11),
            0.000001),
        0.000001))</f>
        <v>1</v>
      </c>
      <c r="AE11" s="5">
        <f ca="1">((F11)*(W11)^2)/2+(G11)*(W11)^3/3+(ABS(K11)^2)/('1D'!$I$5*MAX(((F11)+(G11)*(W11))*(W11),
        0.000001))</f>
        <v>32.031288495245384</v>
      </c>
      <c r="AF11" s="5">
        <f ca="1">IF($A$2=0,
    0,
    IFERROR(AB12+(((AC11+AC12)/2)*J12)+(IF(Z11&gt;Z12,
                '1D'!$D$8*((Z11^2-Z12^2)/(2*'1D'!$I$5)),
                '1D'!$D$9*((Z12^2-Z11^2)/(2*'1D'!$I$5)))+('1D'!$D$10*(ABS(I12)/90)*(MAX(Z11^2,
                        Z12^2)/(2*'1D'!$I$5))))-AB11,
        0))</f>
        <v>-0.14521139574287645</v>
      </c>
      <c r="AG11" s="5">
        <f ca="1">IF($A$2=0,
    1,
    IF(IFERROR(AG12,
            0)=0,
        0,
        IFERROR(IF(OR(ROUND(AD11,
                        3)&gt;=1,
                    AND(ABS(AF11)&lt;'1D'!$D$19,
                        AD11&lt;1)),
                1,
                0),
            0)))</f>
        <v>1</v>
      </c>
      <c r="AH11" s="5">
        <f ca="1">IFERROR(IF('1D'!V32="Supercritical",
        MAX('1D'!$D$16,
            IFERROR(L11,
                MAX('1D'!$D$16,
                    POWER((ABS(K11)^2)/('1D'!$I$5*MAX(F11,
                                0.1)^2),
                        1/3)))),
        IF('1D'!V32="Subcritical",
            MAX('1D'!$D$16,
                IFERROR(W11,
                    MAX('1D'!$D$16,
                        POWER((ABS(K11)^2)/('1D'!$I$5*MAX(F11,
                                    0.1)^2),
                            1/3)))),
            IF(IFERROR(T11,
                    -1E+99)&gt;=IFERROR(AE11,
                    -1E+99),
                MAX('1D'!$D$16,
                    IFERROR(L11,
                        MAX('1D'!$D$16,
                            POWER((ABS(K11)^2)/('1D'!$I$5*MAX(F11,
                                        0.1)^2),
                                1/3)))),
                MAX('1D'!$D$16,
                    IFERROR(W11,
                        MAX('1D'!$D$16,
                            POWER((ABS(K11)^2)/('1D'!$I$5*MAX(F11,
                                        0.1)^2),
                                1/3))))))),
    MAX('1D'!$D$16,
        POWER((ABS(K11)^2)/('1D'!$I$5*MAX(F11,
                    0.1)^2),
            1/3)))</f>
        <v>1.7232446172466758</v>
      </c>
      <c r="AI11" s="5">
        <f t="shared" ca="1" si="8"/>
        <v>636.01924461724673</v>
      </c>
      <c r="AJ11" s="5">
        <f ca="1">AI11+((ABS(K11)/MAX(((F11)+(G11)*(AH11))*(AH11),
            0.000001))^2)/(2*'1D'!$I$5)</f>
        <v>636.88086692587001</v>
      </c>
      <c r="AM11">
        <v>0</v>
      </c>
      <c r="AN11">
        <v>0</v>
      </c>
      <c r="AO11" s="5">
        <f t="shared" si="9"/>
        <v>0</v>
      </c>
      <c r="AP11" s="5">
        <f t="shared" ref="AP11:AP74" si="13">AP10+AO11</f>
        <v>0</v>
      </c>
      <c r="AQ11" s="5">
        <f ca="1">ABS(ABS(K11)/MAX(((F11)+(G11)*(AH11))*(AH11),
        0.000001))/SQRT('1D'!$I$5*MAX((((F11)+(G11)*(AH11))*(AH11))/MAX((F11)+2*(G11)*(AH11),
            0.000001),
        0.000001))</f>
        <v>1</v>
      </c>
      <c r="AR11" s="5" t="str">
        <f t="shared" ca="1" si="10"/>
        <v>Supercritical</v>
      </c>
      <c r="AS11" s="5">
        <f ca="1">((ABS(K11)*'1D'!$D$6)/(MAX(((F11)+(G11)*(AH11))*(AH11),
            0.000001)*MAX(((((F11)+(G11)*(AH11))*(AH11))/MAX((F11)+2*(AH11)*SQRT(1+(G11)^2),
                    0.000001))^(2/3),
            0.000001)))^2</f>
        <v>3.1031469468791968E-3</v>
      </c>
    </row>
    <row r="12" spans="1:45" x14ac:dyDescent="0.35">
      <c r="A12">
        <v>3</v>
      </c>
      <c r="B12">
        <v>2</v>
      </c>
      <c r="C12">
        <v>616554.11899999995</v>
      </c>
      <c r="D12">
        <v>3097759.8050000002</v>
      </c>
      <c r="E12">
        <v>634.29399999999998</v>
      </c>
      <c r="F12">
        <v>7.9269999999999996</v>
      </c>
      <c r="G12">
        <v>0</v>
      </c>
      <c r="H12" t="s">
        <v>120</v>
      </c>
      <c r="I12">
        <v>5.3999999999999999E-2</v>
      </c>
      <c r="J12" s="5">
        <f t="shared" si="11"/>
        <v>1</v>
      </c>
      <c r="K12" s="5">
        <f t="shared" ca="1" si="12"/>
        <v>50.95</v>
      </c>
      <c r="L12" s="5">
        <f ca="1">IF($A$2=0,
    IFERROR(L11,
        MAX('1D'!$D$16,
            POWER((ABS(K12)^2)/('1D'!$I$5*MAX(F12,
                        0.1)^2),
                1/3))),
    IF(IFERROR(V11,
            0)=0,
        IFERROR(L11,
            MAX('1D'!$D$16,
                POWER((ABS(K12)^2)/('1D'!$I$5*MAX(F12,
                            0.1)^2),
                    1/3))),
        IF(OR(IFERROR(L12,
                    0)=0,
                IFERROR(S11,
                    0)&lt;1,
                IFERROR(S12,
                    0)&lt;1),
            MAX('1D'!$D$16,
                POWER((ABS(K12)^2)/('1D'!$I$5*MAX(F12,
                            0.1)^2),
                    1/3)),
            IF(IFERROR(U12,
                    0)&gt;0,
                MAX('1D'!$D$16,
                    IFERROR(L12,
                        0)+((IFERROR(U12,
                                0))*'1D'!$D$18*IF((IFERROR(S12,
                                    0))&lt;1,
                            1,
                            -1))),
                IF(IFERROR(U12,
                        0)&lt;0,
                    IF(ABS((MAX('1D'!$D$16,
                                    POWER((ABS(K12)^2)/('1D'!$I$5*MAX(F12,
                                                0.1)^2),
                                        1/3)))-IFERROR(L12,
                                0))&gt;'1D'!$D$19,
                        MAX('1D'!$D$16,
                            IF((MAX('1D'!$D$16,
                                        POWER((ABS(K12)^2)/('1D'!$I$5*MAX(F12,
                                                    0.1)^2),
                                            1/3)))&gt;IFERROR(L12,
                                    0),
                                MIN((MAX('1D'!$D$16,
                                            POWER((ABS(K12)^2)/('1D'!$I$5*MAX(F12,
                                                        0.1)^2),
                                                1/3))),
                                    IFERROR(L12,
                                        0)+(MIN(ABS(IFERROR(U12,
                                                    0))*'1D'!$D$18,
                                            ABS((MAX('1D'!$D$16,
                                                        POWER((ABS(K12)^2)/('1D'!$I$5*MAX(F12,
                                                                    0.1)^2),
                                                            1/3)))-IFERROR(L12,
                                                    0))))),
                                MAX((MAX('1D'!$D$16,
                                            POWER((ABS(K12)^2)/('1D'!$I$5*MAX(F12,
                                                        0.1)^2),
                                                1/3))),
                                    IFERROR(L12,
                                        0)-(MIN(ABS(IFERROR(U12,
                                                    0))*'1D'!$D$18,
                                            ABS((MAX('1D'!$D$16,
                                                        POWER((ABS(K12)^2)/('1D'!$I$5*MAX(F12,
                                                                    0.1)^2),
                                                            1/3)))-IFERROR(L12,
                                                    0))))))),
                        MAX('1D'!$D$16,
                            POWER((ABS(K12)^2)/('1D'!$I$5*MAX(F12,
                                        0.1)^2),
                                1/3))),
                    MAX('1D'!$D$16,
                        IFERROR(L12,
                            0)))))))</f>
        <v>1.3017638397730926</v>
      </c>
      <c r="M12" s="5">
        <f t="shared" ca="1" si="0"/>
        <v>10.319081957881306</v>
      </c>
      <c r="N12" s="5">
        <f t="shared" ca="1" si="1"/>
        <v>0.97992069076694244</v>
      </c>
      <c r="O12" s="5">
        <f t="shared" ca="1" si="2"/>
        <v>4.9374547278487713</v>
      </c>
      <c r="P12" s="5">
        <f t="shared" ca="1" si="3"/>
        <v>635.5957638397731</v>
      </c>
      <c r="Q12" s="5">
        <f ca="1">P12+((ABS(K12)/MAX(((F12)+(G12)*(L12))*(L12),
            0.000001))^2)/(2*'1D'!$I$5)</f>
        <v>636.8382948891898</v>
      </c>
      <c r="R12" s="5">
        <f ca="1">((ABS(K12)*'1D'!$D$6)/(MAX(((F12)+(G12)*(L12))*(L12),
            0.000001)*MAX(((((F12)+(G12)*(L12))*(L12))/MAX((F12)+2*(L12)*SQRT(1+(G12)^2),
                    0.000001))^(2/3),
            0.000001)))^2</f>
        <v>5.635522665919694E-3</v>
      </c>
      <c r="S12" s="5">
        <f ca="1">ABS(ABS(K12)/MAX(((F12)+(G12)*(L12))*(L12),
        0.000001))/SQRT('1D'!$I$5*MAX((((F12)+(G12)*(L12))*(L12))/MAX((F12)+2*(G12)*(L12),
            0.000001),
        0.000001))</f>
        <v>1.3816642516511708</v>
      </c>
      <c r="T12" s="5">
        <f ca="1">((F12)*(L12)^2)/2+(G12)*(L12)^3/3+(ABS(K12)^2)/('1D'!$I$5*MAX(((F12)+(G12)*(L12))*(L12),
        0.000001))</f>
        <v>32.360063344499345</v>
      </c>
      <c r="U12" s="5">
        <f ca="1">IF($A$2=0,
    0,
    IFERROR(Q11-(((R11+R12)/2)*J12)-(IF(O11&gt;O12,
                '1D'!$D$8*((O11^2-O12^2)/(2*'1D'!$I$5)),
                '1D'!$D$9*((O12^2-O11^2)/(2*'1D'!$I$5)))+('1D'!$D$10*(ABS(I12)/90)*(MAX(O11^2,
                        O12^2)/(2*'1D'!$I$5))))-Q12,
        0))</f>
        <v>0</v>
      </c>
      <c r="V12" s="5">
        <f ca="1">IF($A$2=0,
    1,
    IF(IFERROR(V11,
            0)=0,
        0,
        IFERROR(IF(ROUND(S12,
                    3)=1,
                1,
                IF(AND(ABS(U12)&lt;'1D'!$D$19,
                        S12&gt;1),
                    1,
                    0)),
            0)))</f>
        <v>1</v>
      </c>
      <c r="W12" s="5">
        <f ca="1">IF($A$2=0,
    MAX(MAX('1D'!$D$16,
            MAX('1D'!$D$16,
                POWER((ABS(K12)^2)/('1D'!$I$5*MAX(F12,
                            0.1)^2),
                    1/3))),
        IFERROR(W1396,
            MAX(MAX('1D'!$D$16,
                    MAX('1D'!$D$16,
                        POWER((ABS(K12)^2)/('1D'!$I$5*MAX(F12,
                                    0.1)^2),
                            1/3))),
                ($L$2)-E1396))),
    IF(IFERROR(AG13,
            0)=0,
        MAX(MAX('1D'!$D$16,
                MAX('1D'!$D$16,
                    POWER((ABS(K12)^2)/('1D'!$I$5*MAX(F12,
                                0.1)^2),
                        1/3))),
            IFERROR(W1396,
                MAX(MAX('1D'!$D$16,
                        MAX('1D'!$D$16,
                            POWER((ABS(K12)^2)/('1D'!$I$5*MAX(F12,
                                        0.1)^2),
                                1/3))),
                    ($L$2)-E1396))),
        IF(IFERROR(W12,
                0)=0,
            MAX(MAX('1D'!$D$16,
                    MAX('1D'!$D$16,
                        POWER((ABS(K12)^2)/('1D'!$I$5*MAX(F12,
                                    0.1)^2),
                            1/3))),
                IFERROR(W1396,
                    MAX(MAX('1D'!$D$16,
                            MAX('1D'!$D$16,
                                POWER((ABS(K12)^2)/('1D'!$I$5*MAX(F12,
                                            0.1)^2),
                                    1/3))),
                        ($L$2)-E1396))),
            IF(OR(IFERROR(AD12,
                        0)&gt;=1,
                    IFERROR(AD13,
                        0)&gt;=1),
                MAX('1D'!$D$16,
                    MAX('1D'!$D$16,
                        POWER((ABS(K12)^2)/('1D'!$I$5*MAX(F12,
                                    0.1)^2),
                            1/3))),
                IF(ABS(IFERROR(AF12,
                            0))&lt;'1D'!$D$19,
                    MAX(MAX('1D'!$D$16,
                            MAX('1D'!$D$16,
                                POWER((ABS(K12)^2)/('1D'!$I$5*MAX(F12,
                                            0.1)^2),
                                    1/3))),
                        IFERROR(W12,
                            0)),
                    MAX(MAX('1D'!$D$16,
                            MAX('1D'!$D$16,
                                POWER((ABS(K12)^2)/('1D'!$I$5*MAX(F12,
                                            0.1)^2),
                                    1/3))),
                        (IFERROR(W12,
                                0))+((IFERROR(AF12,
                                    0))*'1D'!$D$18)))))))</f>
        <v>1.6148563080135834</v>
      </c>
      <c r="X12" s="5">
        <f t="shared" ca="1" si="4"/>
        <v>12.800965953623674</v>
      </c>
      <c r="Y12" s="5">
        <f t="shared" ca="1" si="5"/>
        <v>1.1473779413511518</v>
      </c>
      <c r="Z12" s="5">
        <f t="shared" ca="1" si="6"/>
        <v>3.9801683860878616</v>
      </c>
      <c r="AA12" s="5">
        <f t="shared" ca="1" si="7"/>
        <v>635.90885630801358</v>
      </c>
      <c r="AB12" s="5">
        <f ca="1">AA12+((ABS(K12)/MAX(((F12)+(G12)*(W12))*(W12),
            0.000001))^2)/(2*'1D'!$I$5)</f>
        <v>636.71628446202033</v>
      </c>
      <c r="AC12" s="5">
        <f ca="1">((ABS(K12)*'1D'!$D$6)/(MAX(((F12)+(G12)*(W12))*(W12),
            0.000001)*MAX(((((F12)+(G12)*(W12))*(W12))/MAX((F12)+2*(W12)*SQRT(1+(G12)^2),
                    0.000001))^(2/3),
            0.000001)))^2</f>
        <v>2.9674044812095361E-3</v>
      </c>
      <c r="AD12" s="5">
        <f ca="1">ABS(ABS(K12)/MAX(((F12)+(G12)*(W12))*(W12),
        0.000001))/SQRT('1D'!$I$5*MAX((((F12)+(G12)*(W12))*(W12))/MAX((F12)+2*(G12)*(W12),
            0.000001),
        0.000001))</f>
        <v>1</v>
      </c>
      <c r="AE12" s="5">
        <f ca="1">((F12)*(W12)^2)/2+(G12)*(W12)^3/3+(ABS(K12)^2)/('1D'!$I$5*MAX(((F12)+(G12)*(W12))*(W12),
        0.000001))</f>
        <v>31.007580928314457</v>
      </c>
      <c r="AF12" s="5">
        <f ca="1">IF($A$2=0,
    0,
    IFERROR(AB13+(((AC12+AC13)/2)*J13)+(IF(Z12&gt;Z13,
                '1D'!$D$8*((Z12^2-Z13^2)/(2*'1D'!$I$5)),
                '1D'!$D$9*((Z13^2-Z12^2)/(2*'1D'!$I$5)))+('1D'!$D$10*(ABS(I13)/90)*(MAX(Z12^2,
                        Z13^2)/(2*'1D'!$I$5))))-AB12,
        0))</f>
        <v>-0.12453585582591131</v>
      </c>
      <c r="AG12" s="5">
        <f ca="1">IF($A$2=0,
    1,
    IF(IFERROR(AG13,
            0)=0,
        0,
        IFERROR(IF(OR(ROUND(AD12,
                        3)&gt;=1,
                    AND(ABS(AF12)&lt;'1D'!$D$19,
                        AD12&lt;1)),
                1,
                0),
            0)))</f>
        <v>1</v>
      </c>
      <c r="AH12" s="5">
        <f ca="1">IFERROR(IF('1D'!V32="Supercritical",
        MAX('1D'!$D$16,
            IFERROR(L12,
                MAX('1D'!$D$16,
                    POWER((ABS(K12)^2)/('1D'!$I$5*MAX(F12,
                                0.1)^2),
                        1/3)))),
        IF('1D'!V32="Subcritical",
            MAX('1D'!$D$16,
                IFERROR(W12,
                    MAX('1D'!$D$16,
                        POWER((ABS(K12)^2)/('1D'!$I$5*MAX(F12,
                                    0.1)^2),
                            1/3)))),
            IF(IFERROR(T12,
                    -1E+99)&gt;=IFERROR(AE12,
                    -1E+99),
                MAX('1D'!$D$16,
                    IFERROR(L12,
                        MAX('1D'!$D$16,
                            POWER((ABS(K12)^2)/('1D'!$I$5*MAX(F12,
                                        0.1)^2),
                                1/3)))),
                MAX('1D'!$D$16,
                    IFERROR(W12,
                        MAX('1D'!$D$16,
                            POWER((ABS(K12)^2)/('1D'!$I$5*MAX(F12,
                                        0.1)^2),
                                1/3))))))),
    MAX('1D'!$D$16,
        POWER((ABS(K12)^2)/('1D'!$I$5*MAX(F12,
                    0.1)^2),
            1/3)))</f>
        <v>1.3017638397730926</v>
      </c>
      <c r="AI12" s="5">
        <f t="shared" ca="1" si="8"/>
        <v>635.5957638397731</v>
      </c>
      <c r="AJ12" s="5">
        <f ca="1">AI12+((ABS(K12)/MAX(((F12)+(G12)*(AH12))*(AH12),
            0.000001))^2)/(2*'1D'!$I$5)</f>
        <v>636.8382948891898</v>
      </c>
      <c r="AM12">
        <v>0</v>
      </c>
      <c r="AN12">
        <v>0</v>
      </c>
      <c r="AO12" s="5">
        <f t="shared" si="9"/>
        <v>0</v>
      </c>
      <c r="AP12" s="5">
        <f t="shared" si="13"/>
        <v>0</v>
      </c>
      <c r="AQ12" s="5">
        <f ca="1">ABS(ABS(K12)/MAX(((F12)+(G12)*(AH12))*(AH12),
        0.000001))/SQRT('1D'!$I$5*MAX((((F12)+(G12)*(AH12))*(AH12))/MAX((F12)+2*(G12)*(AH12),
            0.000001),
        0.000001))</f>
        <v>1.3816642516511708</v>
      </c>
      <c r="AR12" s="5" t="str">
        <f t="shared" ca="1" si="10"/>
        <v>Supercritical</v>
      </c>
      <c r="AS12" s="5">
        <f ca="1">((ABS(K12)*'1D'!$D$6)/(MAX(((F12)+(G12)*(AH12))*(AH12),
            0.000001)*MAX(((((F12)+(G12)*(AH12))*(AH12))/MAX((F12)+2*(AH12)*SQRT(1+(G12)^2),
                    0.000001))^(2/3),
            0.000001)))^2</f>
        <v>5.635522665919694E-3</v>
      </c>
    </row>
    <row r="13" spans="1:45" x14ac:dyDescent="0.35">
      <c r="A13">
        <v>4</v>
      </c>
      <c r="B13">
        <v>3</v>
      </c>
      <c r="C13">
        <v>616553.17200000002</v>
      </c>
      <c r="D13">
        <v>3097759.4840000002</v>
      </c>
      <c r="E13">
        <v>634.29200000000003</v>
      </c>
      <c r="F13">
        <v>8.6639999999999997</v>
      </c>
      <c r="G13">
        <v>0</v>
      </c>
      <c r="H13" t="s">
        <v>120</v>
      </c>
      <c r="I13">
        <v>0</v>
      </c>
      <c r="J13" s="5">
        <f t="shared" si="11"/>
        <v>1</v>
      </c>
      <c r="K13" s="5">
        <f t="shared" ca="1" si="12"/>
        <v>50.95</v>
      </c>
      <c r="L13" s="5">
        <f ca="1">IF($A$2=0,
    IFERROR(L12,
        MAX('1D'!$D$16,
            POWER((ABS(K13)^2)/('1D'!$I$5*MAX(F13,
                        0.1)^2),
                1/3))),
    IF(IFERROR(V12,
            0)=0,
        IFERROR(L12,
            MAX('1D'!$D$16,
                POWER((ABS(K13)^2)/('1D'!$I$5*MAX(F13,
                            0.1)^2),
                    1/3))),
        IF(OR(IFERROR(L13,
                    0)=0,
                IFERROR(S12,
                    0)&lt;1,
                IFERROR(S13,
                    0)&lt;1),
            MAX('1D'!$D$16,
                POWER((ABS(K13)^2)/('1D'!$I$5*MAX(F13,
                            0.1)^2),
                    1/3)),
            IF(IFERROR(U13,
                    0)&gt;0,
                MAX('1D'!$D$16,
                    IFERROR(L13,
                        0)+((IFERROR(U13,
                                0))*'1D'!$D$18*IF((IFERROR(S13,
                                    0))&lt;1,
                            1,
                            -1))),
                IF(IFERROR(U13,
                        0)&lt;0,
                    IF(ABS((MAX('1D'!$D$16,
                                    POWER((ABS(K13)^2)/('1D'!$I$5*MAX(F13,
                                                0.1)^2),
                                        1/3)))-IFERROR(L13,
                                0))&gt;'1D'!$D$19,
                        MAX('1D'!$D$16,
                            IF((MAX('1D'!$D$16,
                                        POWER((ABS(K13)^2)/('1D'!$I$5*MAX(F13,
                                                    0.1)^2),
                                            1/3)))&gt;IFERROR(L13,
                                    0),
                                MIN((MAX('1D'!$D$16,
                                            POWER((ABS(K13)^2)/('1D'!$I$5*MAX(F13,
                                                        0.1)^2),
                                                1/3))),
                                    IFERROR(L13,
                                        0)+(MIN(ABS(IFERROR(U13,
                                                    0))*'1D'!$D$18,
                                            ABS((MAX('1D'!$D$16,
                                                        POWER((ABS(K13)^2)/('1D'!$I$5*MAX(F13,
                                                                    0.1)^2),
                                                            1/3)))-IFERROR(L13,
                                                    0))))),
                                MAX((MAX('1D'!$D$16,
                                            POWER((ABS(K13)^2)/('1D'!$I$5*MAX(F13,
                                                        0.1)^2),
                                                1/3))),
                                    IFERROR(L13,
                                        0)-(MIN(ABS(IFERROR(U13,
                                                    0))*'1D'!$D$18,
                                            ABS((MAX('1D'!$D$16,
                                                        POWER((ABS(K13)^2)/('1D'!$I$5*MAX(F13,
                                                                    0.1)^2),
                                                            1/3)))-IFERROR(L13,
                                                    0))))))),
                        MAX('1D'!$D$16,
                            POWER((ABS(K13)^2)/('1D'!$I$5*MAX(F13,
                                        0.1)^2),
                                1/3))),
                    MAX('1D'!$D$16,
                        IFERROR(L13,
                            0)))))))</f>
        <v>1.1208692826986622</v>
      </c>
      <c r="M13" s="5">
        <f t="shared" ca="1" si="0"/>
        <v>9.7112114653012078</v>
      </c>
      <c r="N13" s="5">
        <f t="shared" ca="1" si="1"/>
        <v>0.8904680235150495</v>
      </c>
      <c r="O13" s="5">
        <f t="shared" ca="1" si="2"/>
        <v>5.2465132884859607</v>
      </c>
      <c r="P13" s="5">
        <f t="shared" ca="1" si="3"/>
        <v>635.41286928269869</v>
      </c>
      <c r="Q13" s="5">
        <f ca="1">P13+((ABS(K13)/MAX(((F13)+(G13)*(L13))*(L13),
            0.000001))^2)/(2*'1D'!$I$5)</f>
        <v>636.81582043898106</v>
      </c>
      <c r="R13" s="5">
        <f ca="1">((ABS(K13)*'1D'!$D$6)/(MAX(((F13)+(G13)*(L13))*(L13),
            0.000001)*MAX(((((F13)+(G13)*(L13))*(L13))/MAX((F13)+2*(L13)*SQRT(1+(G13)^2),
                    0.000001))^(2/3),
            0.000001)))^2</f>
        <v>7.2293563784719267E-3</v>
      </c>
      <c r="S13" s="5">
        <f ca="1">ABS(ABS(K13)/MAX(((F13)+(G13)*(L13))*(L13),
        0.000001))/SQRT('1D'!$I$5*MAX((((F13)+(G13)*(L13))*(L13))/MAX((F13)+2*(G13)*(L13),
            0.000001),
        0.000001))</f>
        <v>1.5821905626532526</v>
      </c>
      <c r="T13" s="5">
        <f ca="1">((F13)*(L13)^2)/2+(G13)*(L13)^3/3+(ABS(K13)^2)/('1D'!$I$5*MAX(((F13)+(G13)*(L13))*(L13),
        0.000001))</f>
        <v>32.69121002291714</v>
      </c>
      <c r="U13" s="5">
        <f ca="1">IF($A$2=0,
    0,
    IFERROR(Q12-(((R12+R13)/2)*J13)-(IF(O12&gt;O13,
                '1D'!$D$8*((O12^2-O13^2)/(2*'1D'!$I$5)),
                '1D'!$D$9*((O13^2-O12^2)/(2*'1D'!$I$5)))+('1D'!$D$10*(ABS(I13)/90)*(MAX(O12^2,
                        O13^2)/(2*'1D'!$I$5))))-Q13,
        0))</f>
        <v>0</v>
      </c>
      <c r="V13" s="5">
        <f ca="1">IF($A$2=0,
    1,
    IF(IFERROR(V12,
            0)=0,
        0,
        IFERROR(IF(ROUND(S13,
                    3)=1,
                1,
                IF(AND(ABS(U13)&lt;'1D'!$D$19,
                        S13&gt;1),
                    1,
                    0)),
            0)))</f>
        <v>1</v>
      </c>
      <c r="W13" s="5">
        <f ca="1">IF($A$2=0,
    MAX(MAX('1D'!$D$16,
            MAX('1D'!$D$16,
                POWER((ABS(K13)^2)/('1D'!$I$5*MAX(F13,
                            0.1)^2),
                    1/3))),
        IFERROR(W1396,
            MAX(MAX('1D'!$D$16,
                    MAX('1D'!$D$16,
                        POWER((ABS(K13)^2)/('1D'!$I$5*MAX(F13,
                                    0.1)^2),
                            1/3))),
                ($L$2)-E1396))),
    IF(IFERROR(AG14,
            0)=0,
        MAX(MAX('1D'!$D$16,
                MAX('1D'!$D$16,
                    POWER((ABS(K13)^2)/('1D'!$I$5*MAX(F13,
                                0.1)^2),
                        1/3))),
            IFERROR(W1396,
                MAX(MAX('1D'!$D$16,
                        MAX('1D'!$D$16,
                            POWER((ABS(K13)^2)/('1D'!$I$5*MAX(F13,
                                        0.1)^2),
                                1/3))),
                    ($L$2)-E1396))),
        IF(IFERROR(W13,
                0)=0,
            MAX(MAX('1D'!$D$16,
                    MAX('1D'!$D$16,
                        POWER((ABS(K13)^2)/('1D'!$I$5*MAX(F13,
                                    0.1)^2),
                            1/3))),
                IFERROR(W1396,
                    MAX(MAX('1D'!$D$16,
                            MAX('1D'!$D$16,
                                POWER((ABS(K13)^2)/('1D'!$I$5*MAX(F13,
                                            0.1)^2),
                                    1/3))),
                        ($L$2)-E1396))),
            IF(OR(IFERROR(AD13,
                        0)&gt;=1,
                    IFERROR(AD14,
                        0)&gt;=1),
                MAX('1D'!$D$16,
                    MAX('1D'!$D$16,
                        POWER((ABS(K13)^2)/('1D'!$I$5*MAX(F13,
                                    0.1)^2),
                            1/3))),
                IF(ABS(IFERROR(AF13,
                            0))&lt;'1D'!$D$19,
                    MAX(MAX('1D'!$D$16,
                            MAX('1D'!$D$16,
                                POWER((ABS(K13)^2)/('1D'!$I$5*MAX(F13,
                                            0.1)^2),
                                    1/3))),
                        IFERROR(W13,
                            0)),
                    MAX(MAX('1D'!$D$16,
                            MAX('1D'!$D$16,
                                POWER((ABS(K13)^2)/('1D'!$I$5*MAX(F13,
                                            0.1)^2),
                                    1/3))),
                        (IFERROR(W13,
                                0))+((IFERROR(AF13,
                                    0))*'1D'!$D$18)))))))</f>
        <v>1.5219281876687019</v>
      </c>
      <c r="X13" s="5">
        <f t="shared" ca="1" si="4"/>
        <v>13.185985817961633</v>
      </c>
      <c r="Y13" s="5">
        <f t="shared" ca="1" si="5"/>
        <v>1.1262510740854244</v>
      </c>
      <c r="Z13" s="5">
        <f t="shared" ca="1" si="6"/>
        <v>3.8639507658651611</v>
      </c>
      <c r="AA13" s="5">
        <f t="shared" ca="1" si="7"/>
        <v>635.81392818766869</v>
      </c>
      <c r="AB13" s="5">
        <f ca="1">AA13+((ABS(K13)/MAX(((F13)+(G13)*(W13))*(W13),
            0.000001))^2)/(2*'1D'!$I$5)</f>
        <v>636.57489228150303</v>
      </c>
      <c r="AC13" s="5">
        <f ca="1">((ABS(K13)*'1D'!$D$6)/(MAX(((F13)+(G13)*(W13))*(W13),
            0.000001)*MAX(((((F13)+(G13)*(W13))*(W13))/MAX((F13)+2*(W13)*SQRT(1+(G13)^2),
                    0.000001))^(2/3),
            0.000001)))^2</f>
        <v>2.8668087980860198E-3</v>
      </c>
      <c r="AD13" s="5">
        <f ca="1">ABS(ABS(K13)/MAX(((F13)+(G13)*(W13))*(W13),
        0.000001))/SQRT('1D'!$I$5*MAX((((F13)+(G13)*(W13))*(W13))/MAX((F13)+2*(G13)*(W13),
            0.000001),
        0.000001))</f>
        <v>0.99999999999999989</v>
      </c>
      <c r="AE13" s="5">
        <f ca="1">((F13)*(W13)^2)/2+(G13)*(W13)^3/3+(ABS(K13)^2)/('1D'!$I$5*MAX(((F13)+(G13)*(W13))*(W13),
        0.000001))</f>
        <v>30.102185247833326</v>
      </c>
      <c r="AF13" s="5">
        <f ca="1">IF($A$2=0,
    0,
    IFERROR(AB14+(((AC13+AC14)/2)*J14)+(IF(Z13&gt;Z14,
                '1D'!$D$8*((Z13^2-Z14^2)/(2*'1D'!$I$5)),
                '1D'!$D$9*((Z14^2-Z13^2)/(2*'1D'!$I$5)))+('1D'!$D$10*(ABS(I14)/90)*(MAX(Z13^2,
                        Z14^2)/(2*'1D'!$I$5))))-AB13,
        0))</f>
        <v>-0.10800691016095243</v>
      </c>
      <c r="AG13" s="5">
        <f ca="1">IF($A$2=0,
    1,
    IF(IFERROR(AG14,
            0)=0,
        0,
        IFERROR(IF(OR(ROUND(AD13,
                        3)&gt;=1,
                    AND(ABS(AF13)&lt;'1D'!$D$19,
                        AD13&lt;1)),
                1,
                0),
            0)))</f>
        <v>1</v>
      </c>
      <c r="AH13" s="5">
        <f ca="1">IFERROR(IF('1D'!V32="Supercritical",
        MAX('1D'!$D$16,
            IFERROR(L13,
                MAX('1D'!$D$16,
                    POWER((ABS(K13)^2)/('1D'!$I$5*MAX(F13,
                                0.1)^2),
                        1/3)))),
        IF('1D'!V32="Subcritical",
            MAX('1D'!$D$16,
                IFERROR(W13,
                    MAX('1D'!$D$16,
                        POWER((ABS(K13)^2)/('1D'!$I$5*MAX(F13,
                                    0.1)^2),
                            1/3)))),
            IF(IFERROR(T13,
                    -1E+99)&gt;=IFERROR(AE13,
                    -1E+99),
                MAX('1D'!$D$16,
                    IFERROR(L13,
                        MAX('1D'!$D$16,
                            POWER((ABS(K13)^2)/('1D'!$I$5*MAX(F13,
                                        0.1)^2),
                                1/3)))),
                MAX('1D'!$D$16,
                    IFERROR(W13,
                        MAX('1D'!$D$16,
                            POWER((ABS(K13)^2)/('1D'!$I$5*MAX(F13,
                                        0.1)^2),
                                1/3))))))),
    MAX('1D'!$D$16,
        POWER((ABS(K13)^2)/('1D'!$I$5*MAX(F13,
                    0.1)^2),
            1/3)))</f>
        <v>1.1208692826986622</v>
      </c>
      <c r="AI13" s="5">
        <f t="shared" ca="1" si="8"/>
        <v>635.41286928269869</v>
      </c>
      <c r="AJ13" s="5">
        <f ca="1">AI13+((ABS(K13)/MAX(((F13)+(G13)*(AH13))*(AH13),
            0.000001))^2)/(2*'1D'!$I$5)</f>
        <v>636.81582043898106</v>
      </c>
      <c r="AM13">
        <v>0</v>
      </c>
      <c r="AN13">
        <v>0</v>
      </c>
      <c r="AO13" s="5">
        <f t="shared" si="9"/>
        <v>0</v>
      </c>
      <c r="AP13" s="5">
        <f t="shared" si="13"/>
        <v>0</v>
      </c>
      <c r="AQ13" s="5">
        <f ca="1">ABS(ABS(K13)/MAX(((F13)+(G13)*(AH13))*(AH13),
        0.000001))/SQRT('1D'!$I$5*MAX((((F13)+(G13)*(AH13))*(AH13))/MAX((F13)+2*(G13)*(AH13),
            0.000001),
        0.000001))</f>
        <v>1.5821905626532526</v>
      </c>
      <c r="AR13" s="5" t="str">
        <f t="shared" ca="1" si="10"/>
        <v>Supercritical</v>
      </c>
      <c r="AS13" s="5">
        <f ca="1">((ABS(K13)*'1D'!$D$6)/(MAX(((F13)+(G13)*(AH13))*(AH13),
            0.000001)*MAX(((((F13)+(G13)*(AH13))*(AH13))/MAX((F13)+2*(AH13)*SQRT(1+(G13)^2),
                    0.000001))^(2/3),
            0.000001)))^2</f>
        <v>7.2293563784719267E-3</v>
      </c>
    </row>
    <row r="14" spans="1:45" x14ac:dyDescent="0.35">
      <c r="A14">
        <v>5</v>
      </c>
      <c r="B14">
        <v>4</v>
      </c>
      <c r="C14">
        <v>616552.22499999998</v>
      </c>
      <c r="D14">
        <v>3097759.1630000002</v>
      </c>
      <c r="E14">
        <v>634.29</v>
      </c>
      <c r="F14">
        <v>9.4009999999999998</v>
      </c>
      <c r="G14">
        <v>0</v>
      </c>
      <c r="H14" t="s">
        <v>120</v>
      </c>
      <c r="I14">
        <v>0</v>
      </c>
      <c r="J14" s="5">
        <f t="shared" si="11"/>
        <v>1</v>
      </c>
      <c r="K14" s="5">
        <f t="shared" ca="1" si="12"/>
        <v>50.95</v>
      </c>
      <c r="L14" s="5">
        <f ca="1">IF($A$2=0,
    IFERROR(L13,
        MAX('1D'!$D$16,
            POWER((ABS(K14)^2)/('1D'!$I$5*MAX(F14,
                        0.1)^2),
                1/3))),
    IF(IFERROR(V13,
            0)=0,
        IFERROR(L13,
            MAX('1D'!$D$16,
                POWER((ABS(K14)^2)/('1D'!$I$5*MAX(F14,
                            0.1)^2),
                    1/3))),
        IF(OR(IFERROR(L14,
                    0)=0,
                IFERROR(S13,
                    0)&lt;1,
                IFERROR(S14,
                    0)&lt;1),
            MAX('1D'!$D$16,
                POWER((ABS(K14)^2)/('1D'!$I$5*MAX(F14,
                            0.1)^2),
                    1/3)),
            IF(IFERROR(U14,
                    0)&gt;0,
                MAX('1D'!$D$16,
                    IFERROR(L14,
                        0)+((IFERROR(U14,
                                0))*'1D'!$D$18*IF((IFERROR(S14,
                                    0))&lt;1,
                            1,
                            -1))),
                IF(IFERROR(U14,
                        0)&lt;0,
                    IF(ABS((MAX('1D'!$D$16,
                                    POWER((ABS(K14)^2)/('1D'!$I$5*MAX(F14,
                                                0.1)^2),
                                        1/3)))-IFERROR(L14,
                                0))&gt;'1D'!$D$19,
                        MAX('1D'!$D$16,
                            IF((MAX('1D'!$D$16,
                                        POWER((ABS(K14)^2)/('1D'!$I$5*MAX(F14,
                                                    0.1)^2),
                                            1/3)))&gt;IFERROR(L14,
                                    0),
                                MIN((MAX('1D'!$D$16,
                                            POWER((ABS(K14)^2)/('1D'!$I$5*MAX(F14,
                                                        0.1)^2),
                                                1/3))),
                                    IFERROR(L14,
                                        0)+(MIN(ABS(IFERROR(U14,
                                                    0))*'1D'!$D$18,
                                            ABS((MAX('1D'!$D$16,
                                                        POWER((ABS(K14)^2)/('1D'!$I$5*MAX(F14,
                                                                    0.1)^2),
                                                            1/3)))-IFERROR(L14,
                                                    0))))),
                                MAX((MAX('1D'!$D$16,
                                            POWER((ABS(K14)^2)/('1D'!$I$5*MAX(F14,
                                                        0.1)^2),
                                                1/3))),
                                    IFERROR(L14,
                                        0)-(MIN(ABS(IFERROR(U14,
                                                    0))*'1D'!$D$18,
                                            ABS((MAX('1D'!$D$16,
                                                        POWER((ABS(K14)^2)/('1D'!$I$5*MAX(F14,
                                                                    0.1)^2),
                                                            1/3)))-IFERROR(L14,
                                                    0))))))),
                        MAX('1D'!$D$16,
                            POWER((ABS(K14)^2)/('1D'!$I$5*MAX(F14,
                                        0.1)^2),
                                1/3))),
                    MAX('1D'!$D$16,
                        IFERROR(L14,
                            0)))))))</f>
        <v>0.99508718218203218</v>
      </c>
      <c r="M14" s="5">
        <f t="shared" ca="1" si="0"/>
        <v>9.3548145996932845</v>
      </c>
      <c r="N14" s="5">
        <f t="shared" ca="1" si="1"/>
        <v>0.82123355331639125</v>
      </c>
      <c r="O14" s="5">
        <f t="shared" ca="1" si="2"/>
        <v>5.4463933471937001</v>
      </c>
      <c r="P14" s="5">
        <f t="shared" ca="1" si="3"/>
        <v>635.285087182182</v>
      </c>
      <c r="Q14" s="5">
        <f ca="1">P14+((ABS(K14)/MAX(((F14)+(G14)*(L14))*(L14),
            0.000001))^2)/(2*'1D'!$I$5)</f>
        <v>636.79697303806154</v>
      </c>
      <c r="R14" s="5">
        <f ca="1">((ABS(K14)*'1D'!$D$6)/(MAX(((F14)+(G14)*(L14))*(L14),
            0.000001)*MAX(((((F14)+(G14)*(L14))*(L14))/MAX((F14)+2*(L14)*SQRT(1+(G14)^2),
                    0.000001))^(2/3),
            0.000001)))^2</f>
        <v>8.6785055411766794E-3</v>
      </c>
      <c r="S14" s="5">
        <f ca="1">ABS(ABS(K14)/MAX(((F14)+(G14)*(L14))*(L14),
        0.000001))/SQRT('1D'!$I$5*MAX((((F14)+(G14)*(L14))*(L14))/MAX((F14)+2*(G14)*(L14),
            0.000001),
        0.000001))</f>
        <v>1.7431868209404415</v>
      </c>
      <c r="T14" s="5">
        <f ca="1">((F14)*(L14)^2)/2+(G14)*(L14)^3/3+(ABS(K14)^2)/('1D'!$I$5*MAX(((F14)+(G14)*(L14))*(L14),
        0.000001))</f>
        <v>32.941251805224709</v>
      </c>
      <c r="U14" s="5">
        <f ca="1">IF($A$2=0,
    0,
    IFERROR(Q13-(((R13+R14)/2)*J14)-(IF(O13&gt;O14,
                '1D'!$D$8*((O13^2-O14^2)/(2*'1D'!$I$5)),
                '1D'!$D$9*((O14^2-O13^2)/(2*'1D'!$I$5)))+('1D'!$D$10*(ABS(I14)/90)*(MAX(O13^2,
                        O14^2)/(2*'1D'!$I$5))))-Q14,
        0))</f>
        <v>0</v>
      </c>
      <c r="V14" s="5">
        <f ca="1">IF($A$2=0,
    1,
    IF(IFERROR(V13,
            0)=0,
        0,
        IFERROR(IF(ROUND(S14,
                    3)=1,
                1,
                IF(AND(ABS(U14)&lt;'1D'!$D$19,
                        S14&gt;1),
                    1,
                    0)),
            0)))</f>
        <v>1</v>
      </c>
      <c r="W14" s="5">
        <f ca="1">IF($A$2=0,
    MAX(MAX('1D'!$D$16,
            MAX('1D'!$D$16,
                POWER((ABS(K14)^2)/('1D'!$I$5*MAX(F14,
                            0.1)^2),
                    1/3))),
        IFERROR(W1396,
            MAX(MAX('1D'!$D$16,
                    MAX('1D'!$D$16,
                        POWER((ABS(K14)^2)/('1D'!$I$5*MAX(F14,
                                    0.1)^2),
                            1/3))),
                ($L$2)-E1396))),
    IF(IFERROR(AG15,
            0)=0,
        MAX(MAX('1D'!$D$16,
                MAX('1D'!$D$16,
                    POWER((ABS(K14)^2)/('1D'!$I$5*MAX(F14,
                                0.1)^2),
                        1/3))),
            IFERROR(W1396,
                MAX(MAX('1D'!$D$16,
                        MAX('1D'!$D$16,
                            POWER((ABS(K14)^2)/('1D'!$I$5*MAX(F14,
                                        0.1)^2),
                                1/3))),
                    ($L$2)-E1396))),
        IF(IFERROR(W14,
                0)=0,
            MAX(MAX('1D'!$D$16,
                    MAX('1D'!$D$16,
                        POWER((ABS(K14)^2)/('1D'!$I$5*MAX(F14,
                                    0.1)^2),
                            1/3))),
                IFERROR(W1396,
                    MAX(MAX('1D'!$D$16,
                            MAX('1D'!$D$16,
                                POWER((ABS(K14)^2)/('1D'!$I$5*MAX(F14,
                                            0.1)^2),
                                    1/3))),
                        ($L$2)-E1396))),
            IF(OR(IFERROR(AD14,
                        0)&gt;=1,
                    IFERROR(AD15,
                        0)&gt;=1),
                MAX('1D'!$D$16,
                    MAX('1D'!$D$16,
                        POWER((ABS(K14)^2)/('1D'!$I$5*MAX(F14,
                                    0.1)^2),
                            1/3))),
                IF(ABS(IFERROR(AF14,
                            0))&lt;'1D'!$D$19,
                    MAX(MAX('1D'!$D$16,
                            MAX('1D'!$D$16,
                                POWER((ABS(K14)^2)/('1D'!$I$5*MAX(F14,
                                            0.1)^2),
                                    1/3))),
                        IFERROR(W14,
                            0)),
                    MAX(MAX('1D'!$D$16,
                            MAX('1D'!$D$16,
                                POWER((ABS(K14)^2)/('1D'!$I$5*MAX(F14,
                                            0.1)^2),
                                    1/3))),
                        (IFERROR(W14,
                                0))+((IFERROR(AF14,
                                    0))*'1D'!$D$18)))))))</f>
        <v>1.4413089650323605</v>
      </c>
      <c r="X14" s="5">
        <f t="shared" ca="1" si="4"/>
        <v>13.549745580269221</v>
      </c>
      <c r="Y14" s="5">
        <f t="shared" ca="1" si="5"/>
        <v>1.1030744897320188</v>
      </c>
      <c r="Z14" s="5">
        <f t="shared" ca="1" si="6"/>
        <v>3.7602182047013515</v>
      </c>
      <c r="AA14" s="5">
        <f t="shared" ca="1" si="7"/>
        <v>635.73130896503233</v>
      </c>
      <c r="AB14" s="5">
        <f ca="1">AA14+((ABS(K14)/MAX(((F14)+(G14)*(W14))*(W14),
            0.000001))^2)/(2*'1D'!$I$5)</f>
        <v>636.45196344754845</v>
      </c>
      <c r="AC14" s="5">
        <f ca="1">((ABS(K14)*'1D'!$D$6)/(MAX(((F14)+(G14)*(W14))*(W14),
            0.000001)*MAX(((((F14)+(G14)*(W14))*(W14))/MAX((F14)+2*(W14)*SQRT(1+(G14)^2),
                    0.000001))^(2/3),
            0.000001)))^2</f>
        <v>2.7912719983598021E-3</v>
      </c>
      <c r="AD14" s="5">
        <f ca="1">ABS(ABS(K14)/MAX(((F14)+(G14)*(W14))*(W14),
        0.000001))/SQRT('1D'!$I$5*MAX((((F14)+(G14)*(W14))*(W14))/MAX((F14)+2*(G14)*(W14),
            0.000001),
        0.000001))</f>
        <v>1</v>
      </c>
      <c r="AE14" s="5">
        <f ca="1">((F14)*(W14)^2)/2+(G14)*(W14)^3/3+(ABS(K14)^2)/('1D'!$I$5*MAX(((F14)+(G14)*(W14))*(W14),
        0.000001))</f>
        <v>29.294054668124442</v>
      </c>
      <c r="AF14" s="5">
        <f ca="1">IF($A$2=0,
    0,
    IFERROR(AB15+(((AC14+AC15)/2)*J15)+(IF(Z14&gt;Z15,
                '1D'!$D$8*((Z14^2-Z15^2)/(2*'1D'!$I$5)),
                '1D'!$D$9*((Z15^2-Z14^2)/(2*'1D'!$I$5)))+('1D'!$D$10*(ABS(I15)/90)*(MAX(Z14^2,
                        Z15^2)/(2*'1D'!$I$5))))-AB14,
        0))</f>
        <v>-9.4719163559148001E-2</v>
      </c>
      <c r="AG14" s="5">
        <f ca="1">IF($A$2=0,
    1,
    IF(IFERROR(AG15,
            0)=0,
        0,
        IFERROR(IF(OR(ROUND(AD14,
                        3)&gt;=1,
                    AND(ABS(AF14)&lt;'1D'!$D$19,
                        AD14&lt;1)),
                1,
                0),
            0)))</f>
        <v>1</v>
      </c>
      <c r="AH14" s="5">
        <f ca="1">IFERROR(IF('1D'!V32="Supercritical",
        MAX('1D'!$D$16,
            IFERROR(L14,
                MAX('1D'!$D$16,
                    POWER((ABS(K14)^2)/('1D'!$I$5*MAX(F14,
                                0.1)^2),
                        1/3)))),
        IF('1D'!V32="Subcritical",
            MAX('1D'!$D$16,
                IFERROR(W14,
                    MAX('1D'!$D$16,
                        POWER((ABS(K14)^2)/('1D'!$I$5*MAX(F14,
                                    0.1)^2),
                            1/3)))),
            IF(IFERROR(T14,
                    -1E+99)&gt;=IFERROR(AE14,
                    -1E+99),
                MAX('1D'!$D$16,
                    IFERROR(L14,
                        MAX('1D'!$D$16,
                            POWER((ABS(K14)^2)/('1D'!$I$5*MAX(F14,
                                        0.1)^2),
                                1/3)))),
                MAX('1D'!$D$16,
                    IFERROR(W14,
                        MAX('1D'!$D$16,
                            POWER((ABS(K14)^2)/('1D'!$I$5*MAX(F14,
                                        0.1)^2),
                                1/3))))))),
    MAX('1D'!$D$16,
        POWER((ABS(K14)^2)/('1D'!$I$5*MAX(F14,
                    0.1)^2),
            1/3)))</f>
        <v>0.99508718218203218</v>
      </c>
      <c r="AI14" s="5">
        <f t="shared" ca="1" si="8"/>
        <v>635.285087182182</v>
      </c>
      <c r="AJ14" s="5">
        <f ca="1">AI14+((ABS(K14)/MAX(((F14)+(G14)*(AH14))*(AH14),
            0.000001))^2)/(2*'1D'!$I$5)</f>
        <v>636.79697303806154</v>
      </c>
      <c r="AM14">
        <v>0</v>
      </c>
      <c r="AN14">
        <v>0</v>
      </c>
      <c r="AO14" s="5">
        <f t="shared" si="9"/>
        <v>0</v>
      </c>
      <c r="AP14" s="5">
        <f t="shared" si="13"/>
        <v>0</v>
      </c>
      <c r="AQ14" s="5">
        <f ca="1">ABS(ABS(K14)/MAX(((F14)+(G14)*(AH14))*(AH14),
        0.000001))/SQRT('1D'!$I$5*MAX((((F14)+(G14)*(AH14))*(AH14))/MAX((F14)+2*(G14)*(AH14),
            0.000001),
        0.000001))</f>
        <v>1.7431868209404415</v>
      </c>
      <c r="AR14" s="5" t="str">
        <f t="shared" ca="1" si="10"/>
        <v>Supercritical</v>
      </c>
      <c r="AS14" s="5">
        <f ca="1">((ABS(K14)*'1D'!$D$6)/(MAX(((F14)+(G14)*(AH14))*(AH14),
            0.000001)*MAX(((((F14)+(G14)*(AH14))*(AH14))/MAX((F14)+2*(AH14)*SQRT(1+(G14)^2),
                    0.000001))^(2/3),
            0.000001)))^2</f>
        <v>8.6785055411766794E-3</v>
      </c>
    </row>
    <row r="15" spans="1:45" x14ac:dyDescent="0.35">
      <c r="A15">
        <v>6</v>
      </c>
      <c r="B15">
        <v>5</v>
      </c>
      <c r="C15">
        <v>616551.27800000005</v>
      </c>
      <c r="D15">
        <v>3097758.8420000002</v>
      </c>
      <c r="E15">
        <v>634.28800000000001</v>
      </c>
      <c r="F15">
        <v>10.138</v>
      </c>
      <c r="G15">
        <v>0</v>
      </c>
      <c r="H15" t="s">
        <v>120</v>
      </c>
      <c r="I15">
        <v>0</v>
      </c>
      <c r="J15" s="5">
        <f t="shared" si="11"/>
        <v>1</v>
      </c>
      <c r="K15" s="5">
        <f t="shared" ca="1" si="12"/>
        <v>50.95</v>
      </c>
      <c r="L15" s="5">
        <f ca="1">IF($A$2=0,
    IFERROR(L14,
        MAX('1D'!$D$16,
            POWER((ABS(K15)^2)/('1D'!$I$5*MAX(F15,
                        0.1)^2),
                1/3))),
    IF(IFERROR(V14,
            0)=0,
        IFERROR(L14,
            MAX('1D'!$D$16,
                POWER((ABS(K15)^2)/('1D'!$I$5*MAX(F15,
                            0.1)^2),
                    1/3))),
        IF(OR(IFERROR(L15,
                    0)=0,
                IFERROR(S14,
                    0)&lt;1,
                IFERROR(S15,
                    0)&lt;1),
            MAX('1D'!$D$16,
                POWER((ABS(K15)^2)/('1D'!$I$5*MAX(F15,
                            0.1)^2),
                    1/3)),
            IF(IFERROR(U15,
                    0)&gt;0,
                MAX('1D'!$D$16,
                    IFERROR(L15,
                        0)+((IFERROR(U15,
                                0))*'1D'!$D$18*IF((IFERROR(S15,
                                    0))&lt;1,
                            1,
                            -1))),
                IF(IFERROR(U15,
                        0)&lt;0,
                    IF(ABS((MAX('1D'!$D$16,
                                    POWER((ABS(K15)^2)/('1D'!$I$5*MAX(F15,
                                                0.1)^2),
                                        1/3)))-IFERROR(L15,
                                0))&gt;'1D'!$D$19,
                        MAX('1D'!$D$16,
                            IF((MAX('1D'!$D$16,
                                        POWER((ABS(K15)^2)/('1D'!$I$5*MAX(F15,
                                                    0.1)^2),
                                            1/3)))&gt;IFERROR(L15,
                                    0),
                                MIN((MAX('1D'!$D$16,
                                            POWER((ABS(K15)^2)/('1D'!$I$5*MAX(F15,
                                                        0.1)^2),
                                                1/3))),
                                    IFERROR(L15,
                                        0)+(MIN(ABS(IFERROR(U15,
                                                    0))*'1D'!$D$18,
                                            ABS((MAX('1D'!$D$16,
                                                        POWER((ABS(K15)^2)/('1D'!$I$5*MAX(F15,
                                                                    0.1)^2),
                                                            1/3)))-IFERROR(L15,
                                                    0))))),
                                MAX((MAX('1D'!$D$16,
                                            POWER((ABS(K15)^2)/('1D'!$I$5*MAX(F15,
                                                        0.1)^2),
                                                1/3))),
                                    IFERROR(L15,
                                        0)-(MIN(ABS(IFERROR(U15,
                                                    0))*'1D'!$D$18,
                                            ABS((MAX('1D'!$D$16,
                                                        POWER((ABS(K15)^2)/('1D'!$I$5*MAX(F15,
                                                                    0.1)^2),
                                                            1/3)))-IFERROR(L15,
                                                    0))))))),
                        MAX('1D'!$D$16,
                            POWER((ABS(K15)^2)/('1D'!$I$5*MAX(F15,
                                        0.1)^2),
                                1/3))),
                    MAX('1D'!$D$16,
                        IFERROR(L15,
                            0)))))))</f>
        <v>0.89910701589128028</v>
      </c>
      <c r="M15" s="5">
        <f t="shared" ca="1" si="0"/>
        <v>9.1151469271057994</v>
      </c>
      <c r="N15" s="5">
        <f t="shared" ca="1" si="1"/>
        <v>0.76365478223119121</v>
      </c>
      <c r="O15" s="5">
        <f t="shared" ca="1" si="2"/>
        <v>5.5895972283770323</v>
      </c>
      <c r="P15" s="5">
        <f t="shared" ca="1" si="3"/>
        <v>635.18710701589134</v>
      </c>
      <c r="Q15" s="5">
        <f ca="1">P15+((ABS(K15)/MAX(((F15)+(G15)*(L15))*(L15),
            0.000001))^2)/(2*'1D'!$I$5)</f>
        <v>636.77954316143064</v>
      </c>
      <c r="R15" s="5">
        <f ca="1">((ABS(K15)*'1D'!$D$6)/(MAX(((F15)+(G15)*(L15))*(L15),
            0.000001)*MAX(((((F15)+(G15)*(L15))*(L15))/MAX((F15)+2*(L15)*SQRT(1+(G15)^2),
                    0.000001))^(2/3),
            0.000001)))^2</f>
        <v>1.0071189788740893E-2</v>
      </c>
      <c r="S15" s="5">
        <f ca="1">ABS(ABS(K15)/MAX(((F15)+(G15)*(L15))*(L15),
        0.000001))/SQRT('1D'!$I$5*MAX((((F15)+(G15)*(L15))*(L15))/MAX((F15)+2*(G15)*(L15),
            0.000001),
        0.000001))</f>
        <v>1.8820896998432359</v>
      </c>
      <c r="T15" s="5">
        <f ca="1">((F15)*(L15)^2)/2+(G15)*(L15)^3/3+(ABS(K15)^2)/('1D'!$I$5*MAX(((F15)+(G15)*(L15))*(L15),
        0.000001))</f>
        <v>33.12832515376904</v>
      </c>
      <c r="U15" s="5">
        <f ca="1">IF($A$2=0,
    0,
    IFERROR(Q14-(((R14+R15)/2)*J15)-(IF(O14&gt;O15,
                '1D'!$D$8*((O14^2-O15^2)/(2*'1D'!$I$5)),
                '1D'!$D$9*((O15^2-O14^2)/(2*'1D'!$I$5)))+('1D'!$D$10*(ABS(I15)/90)*(MAX(O14^2,
                        O15^2)/(2*'1D'!$I$5))))-Q15,
        0))</f>
        <v>0</v>
      </c>
      <c r="V15" s="5">
        <f ca="1">IF($A$2=0,
    1,
    IF(IFERROR(V14,
            0)=0,
        0,
        IFERROR(IF(ROUND(S15,
                    3)=1,
                1,
                IF(AND(ABS(U15)&lt;'1D'!$D$19,
                        S15&gt;1),
                    1,
                    0)),
            0)))</f>
        <v>1</v>
      </c>
      <c r="W15" s="5">
        <f ca="1">IF($A$2=0,
    MAX(MAX('1D'!$D$16,
            MAX('1D'!$D$16,
                POWER((ABS(K15)^2)/('1D'!$I$5*MAX(F15,
                            0.1)^2),
                    1/3))),
        IFERROR(W1396,
            MAX(MAX('1D'!$D$16,
                    MAX('1D'!$D$16,
                        POWER((ABS(K15)^2)/('1D'!$I$5*MAX(F15,
                                    0.1)^2),
                            1/3))),
                ($L$2)-E1396))),
    IF(IFERROR(AG16,
            0)=0,
        MAX(MAX('1D'!$D$16,
                MAX('1D'!$D$16,
                    POWER((ABS(K15)^2)/('1D'!$I$5*MAX(F15,
                                0.1)^2),
                        1/3))),
            IFERROR(W1396,
                MAX(MAX('1D'!$D$16,
                        MAX('1D'!$D$16,
                            POWER((ABS(K15)^2)/('1D'!$I$5*MAX(F15,
                                        0.1)^2),
                                1/3))),
                    ($L$2)-E1396))),
        IF(IFERROR(W15,
                0)=0,
            MAX(MAX('1D'!$D$16,
                    MAX('1D'!$D$16,
                        POWER((ABS(K15)^2)/('1D'!$I$5*MAX(F15,
                                    0.1)^2),
                            1/3))),
                IFERROR(W1396,
                    MAX(MAX('1D'!$D$16,
                            MAX('1D'!$D$16,
                                POWER((ABS(K15)^2)/('1D'!$I$5*MAX(F15,
                                            0.1)^2),
                                    1/3))),
                        ($L$2)-E1396))),
            IF(OR(IFERROR(AD15,
                        0)&gt;=1,
                    IFERROR(AD16,
                        0)&gt;=1),
                MAX('1D'!$D$16,
                    MAX('1D'!$D$16,
                        POWER((ABS(K15)^2)/('1D'!$I$5*MAX(F15,
                                    0.1)^2),
                            1/3))),
                IF(ABS(IFERROR(AF15,
                            0))&lt;'1D'!$D$19,
                    MAX(MAX('1D'!$D$16,
                            MAX('1D'!$D$16,
                                POWER((ABS(K15)^2)/('1D'!$I$5*MAX(F15,
                                            0.1)^2),
                                    1/3))),
                        IFERROR(W15,
                            0)),
                    MAX(MAX('1D'!$D$16,
                            MAX('1D'!$D$16,
                                POWER((ABS(K15)^2)/('1D'!$I$5*MAX(F15,
                                            0.1)^2),
                                    1/3))),
                        (IFERROR(W15,
                                0))+((IFERROR(AF15,
                                    0))*'1D'!$D$18)))))))</f>
        <v>1.3705817095340855</v>
      </c>
      <c r="X15" s="5">
        <f t="shared" ca="1" si="4"/>
        <v>13.894957371256559</v>
      </c>
      <c r="Y15" s="5">
        <f t="shared" ca="1" si="5"/>
        <v>1.0788711129081925</v>
      </c>
      <c r="Z15" s="5">
        <f t="shared" ca="1" si="6"/>
        <v>3.6667978633310807</v>
      </c>
      <c r="AA15" s="5">
        <f t="shared" ca="1" si="7"/>
        <v>635.65858170953413</v>
      </c>
      <c r="AB15" s="5">
        <f ca="1">AA15+((ABS(K15)/MAX(((F15)+(G15)*(W15))*(W15),
            0.000001))^2)/(2*'1D'!$I$5)</f>
        <v>636.34387256430114</v>
      </c>
      <c r="AC15" s="5">
        <f ca="1">((ABS(K15)*'1D'!$D$6)/(MAX(((F15)+(G15)*(W15))*(W15),
            0.000001)*MAX(((((F15)+(G15)*(W15))*(W15))/MAX((F15)+2*(W15)*SQRT(1+(G15)^2),
                    0.000001))^(2/3),
            0.000001)))^2</f>
        <v>2.7339907286544089E-3</v>
      </c>
      <c r="AD15" s="5">
        <f ca="1">ABS(ABS(K15)/MAX(((F15)+(G15)*(W15))*(W15),
        0.000001))/SQRT('1D'!$I$5*MAX((((F15)+(G15)*(W15))*(W15))/MAX((F15)+2*(G15)*(W15),
            0.000001),
        0.000001))</f>
        <v>1</v>
      </c>
      <c r="AE15" s="5">
        <f ca="1">((F15)*(W15)^2)/2+(G15)*(W15)^3/3+(ABS(K15)^2)/('1D'!$I$5*MAX(((F15)+(G15)*(W15))*(W15),
        0.000001))</f>
        <v>28.566261641700088</v>
      </c>
      <c r="AF15" s="5">
        <f ca="1">IF($A$2=0,
    0,
    IFERROR(AB16+(((AC15+AC16)/2)*J16)+(IF(Z15&gt;Z16,
                '1D'!$D$8*((Z15^2-Z16^2)/(2*'1D'!$I$5)),
                '1D'!$D$9*((Z16^2-Z15^2)/(2*'1D'!$I$5)))+('1D'!$D$10*(ABS(I16)/90)*(MAX(Z15^2,
                        Z16^2)/(2*'1D'!$I$5))))-AB15,
        0))</f>
        <v>-8.3687760513157627E-2</v>
      </c>
      <c r="AG15" s="5">
        <f ca="1">IF($A$2=0,
    1,
    IF(IFERROR(AG16,
            0)=0,
        0,
        IFERROR(IF(OR(ROUND(AD15,
                        3)&gt;=1,
                    AND(ABS(AF15)&lt;'1D'!$D$19,
                        AD15&lt;1)),
                1,
                0),
            0)))</f>
        <v>1</v>
      </c>
      <c r="AH15" s="5">
        <f ca="1">IFERROR(IF('1D'!V32="Supercritical",
        MAX('1D'!$D$16,
            IFERROR(L15,
                MAX('1D'!$D$16,
                    POWER((ABS(K15)^2)/('1D'!$I$5*MAX(F15,
                                0.1)^2),
                        1/3)))),
        IF('1D'!V32="Subcritical",
            MAX('1D'!$D$16,
                IFERROR(W15,
                    MAX('1D'!$D$16,
                        POWER((ABS(K15)^2)/('1D'!$I$5*MAX(F15,
                                    0.1)^2),
                            1/3)))),
            IF(IFERROR(T15,
                    -1E+99)&gt;=IFERROR(AE15,
                    -1E+99),
                MAX('1D'!$D$16,
                    IFERROR(L15,
                        MAX('1D'!$D$16,
                            POWER((ABS(K15)^2)/('1D'!$I$5*MAX(F15,
                                        0.1)^2),
                                1/3)))),
                MAX('1D'!$D$16,
                    IFERROR(W15,
                        MAX('1D'!$D$16,
                            POWER((ABS(K15)^2)/('1D'!$I$5*MAX(F15,
                                        0.1)^2),
                                1/3))))))),
    MAX('1D'!$D$16,
        POWER((ABS(K15)^2)/('1D'!$I$5*MAX(F15,
                    0.1)^2),
            1/3)))</f>
        <v>0.89910701589128028</v>
      </c>
      <c r="AI15" s="5">
        <f t="shared" ca="1" si="8"/>
        <v>635.18710701589134</v>
      </c>
      <c r="AJ15" s="5">
        <f ca="1">AI15+((ABS(K15)/MAX(((F15)+(G15)*(AH15))*(AH15),
            0.000001))^2)/(2*'1D'!$I$5)</f>
        <v>636.77954316143064</v>
      </c>
      <c r="AM15">
        <v>0</v>
      </c>
      <c r="AN15">
        <v>0</v>
      </c>
      <c r="AO15" s="5">
        <f t="shared" si="9"/>
        <v>0</v>
      </c>
      <c r="AP15" s="5">
        <f t="shared" si="13"/>
        <v>0</v>
      </c>
      <c r="AQ15" s="5">
        <f ca="1">ABS(ABS(K15)/MAX(((F15)+(G15)*(AH15))*(AH15),
        0.000001))/SQRT('1D'!$I$5*MAX((((F15)+(G15)*(AH15))*(AH15))/MAX((F15)+2*(G15)*(AH15),
            0.000001),
        0.000001))</f>
        <v>1.8820896998432359</v>
      </c>
      <c r="AR15" s="5" t="str">
        <f t="shared" ca="1" si="10"/>
        <v>Supercritical</v>
      </c>
      <c r="AS15" s="5">
        <f ca="1">((ABS(K15)*'1D'!$D$6)/(MAX(((F15)+(G15)*(AH15))*(AH15),
            0.000001)*MAX(((((F15)+(G15)*(AH15))*(AH15))/MAX((F15)+2*(AH15)*SQRT(1+(G15)^2),
                    0.000001))^(2/3),
            0.000001)))^2</f>
        <v>1.0071189788740893E-2</v>
      </c>
    </row>
    <row r="16" spans="1:45" x14ac:dyDescent="0.35">
      <c r="A16">
        <v>7</v>
      </c>
      <c r="B16">
        <v>6</v>
      </c>
      <c r="C16">
        <v>616550.33100000001</v>
      </c>
      <c r="D16">
        <v>3097758.5210000002</v>
      </c>
      <c r="E16">
        <v>634.28599999999994</v>
      </c>
      <c r="F16">
        <v>10.874000000000001</v>
      </c>
      <c r="G16">
        <v>0</v>
      </c>
      <c r="H16" t="s">
        <v>120</v>
      </c>
      <c r="I16">
        <v>5.3999999999999999E-2</v>
      </c>
      <c r="J16" s="5">
        <f t="shared" si="11"/>
        <v>1</v>
      </c>
      <c r="K16" s="5">
        <f t="shared" ca="1" si="12"/>
        <v>50.95</v>
      </c>
      <c r="L16" s="5">
        <f ca="1">IF($A$2=0,
    IFERROR(L15,
        MAX('1D'!$D$16,
            POWER((ABS(K16)^2)/('1D'!$I$5*MAX(F16,
                        0.1)^2),
                1/3))),
    IF(IFERROR(V15,
            0)=0,
        IFERROR(L15,
            MAX('1D'!$D$16,
                POWER((ABS(K16)^2)/('1D'!$I$5*MAX(F16,
                            0.1)^2),
                    1/3))),
        IF(OR(IFERROR(L16,
                    0)=0,
                IFERROR(S15,
                    0)&lt;1,
                IFERROR(S16,
                    0)&lt;1),
            MAX('1D'!$D$16,
                POWER((ABS(K16)^2)/('1D'!$I$5*MAX(F16,
                            0.1)^2),
                    1/3)),
            IF(IFERROR(U16,
                    0)&gt;0,
                MAX('1D'!$D$16,
                    IFERROR(L16,
                        0)+((IFERROR(U16,
                                0))*'1D'!$D$18*IF((IFERROR(S16,
                                    0))&lt;1,
                            1,
                            -1))),
                IF(IFERROR(U16,
                        0)&lt;0,
                    IF(ABS((MAX('1D'!$D$16,
                                    POWER((ABS(K16)^2)/('1D'!$I$5*MAX(F16,
                                                0.1)^2),
                                        1/3)))-IFERROR(L16,
                                0))&gt;'1D'!$D$19,
                        MAX('1D'!$D$16,
                            IF((MAX('1D'!$D$16,
                                        POWER((ABS(K16)^2)/('1D'!$I$5*MAX(F16,
                                                    0.1)^2),
                                            1/3)))&gt;IFERROR(L16,
                                    0),
                                MIN((MAX('1D'!$D$16,
                                            POWER((ABS(K16)^2)/('1D'!$I$5*MAX(F16,
                                                        0.1)^2),
                                                1/3))),
                                    IFERROR(L16,
                                        0)+(MIN(ABS(IFERROR(U16,
                                                    0))*'1D'!$D$18,
                                            ABS((MAX('1D'!$D$16,
                                                        POWER((ABS(K16)^2)/('1D'!$I$5*MAX(F16,
                                                                    0.1)^2),
                                                            1/3)))-IFERROR(L16,
                                                    0))))),
                                MAX((MAX('1D'!$D$16,
                                            POWER((ABS(K16)^2)/('1D'!$I$5*MAX(F16,
                                                        0.1)^2),
                                                1/3))),
                                    IFERROR(L16,
                                        0)-(MIN(ABS(IFERROR(U16,
                                                    0))*'1D'!$D$18,
                                            ABS((MAX('1D'!$D$16,
                                                        POWER((ABS(K16)^2)/('1D'!$I$5*MAX(F16,
                                                                    0.1)^2),
                                                            1/3)))-IFERROR(L16,
                                                    0))))))),
                        MAX('1D'!$D$16,
                            POWER((ABS(K16)^2)/('1D'!$I$5*MAX(F16,
                                        0.1)^2),
                                1/3))),
                    MAX('1D'!$D$16,
                        IFERROR(L16,
                            0)))))))</f>
        <v>0.82250819178307155</v>
      </c>
      <c r="M16" s="5">
        <f t="shared" ca="1" si="0"/>
        <v>8.9439540774491206</v>
      </c>
      <c r="N16" s="5">
        <f t="shared" ca="1" si="1"/>
        <v>0.71442945702906435</v>
      </c>
      <c r="O16" s="5">
        <f t="shared" ca="1" si="2"/>
        <v>5.6965855994792074</v>
      </c>
      <c r="P16" s="5">
        <f t="shared" ca="1" si="3"/>
        <v>635.10850819178302</v>
      </c>
      <c r="Q16" s="5">
        <f ca="1">P16+((ABS(K16)/MAX(((F16)+(G16)*(L16))*(L16),
            0.000001))^2)/(2*'1D'!$I$5)</f>
        <v>636.76248818628835</v>
      </c>
      <c r="R16" s="5">
        <f ca="1">((ABS(K16)*'1D'!$D$6)/(MAX(((F16)+(G16)*(L16))*(L16),
            0.000001)*MAX(((((F16)+(G16)*(L16))*(L16))/MAX((F16)+2*(L16)*SQRT(1+(G16)^2),
                    0.000001))^(2/3),
            0.000001)))^2</f>
        <v>1.1432274303558249E-2</v>
      </c>
      <c r="S16" s="5">
        <f ca="1">ABS(ABS(K16)/MAX(((F16)+(G16)*(L16))*(L16),
        0.000001))/SQRT('1D'!$I$5*MAX((((F16)+(G16)*(L16))*(L16))/MAX((F16)+2*(G16)*(L16),
            0.000001),
        0.000001))</f>
        <v>2.005441546733278</v>
      </c>
      <c r="T16" s="5">
        <f ca="1">((F16)*(L16)^2)/2+(G16)*(L16)^3/3+(ABS(K16)^2)/('1D'!$I$5*MAX(((F16)+(G16)*(L16))*(L16),
        0.000001))</f>
        <v>33.264479979566559</v>
      </c>
      <c r="U16" s="5">
        <f ca="1">IF($A$2=0,
    0,
    IFERROR(Q15-(((R15+R16)/2)*J16)-(IF(O15&gt;O16,
                '1D'!$D$8*((O15^2-O16^2)/(2*'1D'!$I$5)),
                '1D'!$D$9*((O16^2-O15^2)/(2*'1D'!$I$5)))+('1D'!$D$10*(ABS(I16)/90)*(MAX(O15^2,
                        O16^2)/(2*'1D'!$I$5))))-Q16,
        0))</f>
        <v>0</v>
      </c>
      <c r="V16" s="5">
        <f ca="1">IF($A$2=0,
    1,
    IF(IFERROR(V15,
            0)=0,
        0,
        IFERROR(IF(ROUND(S16,
                    3)=1,
                1,
                IF(AND(ABS(U16)&lt;'1D'!$D$19,
                        S16&gt;1),
                    1,
                    0)),
            0)))</f>
        <v>1</v>
      </c>
      <c r="W16" s="5">
        <f ca="1">IF($A$2=0,
    MAX(MAX('1D'!$D$16,
            MAX('1D'!$D$16,
                POWER((ABS(K16)^2)/('1D'!$I$5*MAX(F16,
                            0.1)^2),
                    1/3))),
        IFERROR(W1396,
            MAX(MAX('1D'!$D$16,
                    MAX('1D'!$D$16,
                        POWER((ABS(K16)^2)/('1D'!$I$5*MAX(F16,
                                    0.1)^2),
                            1/3))),
                ($L$2)-E1396))),
    IF(IFERROR(AG17,
            0)=0,
        MAX(MAX('1D'!$D$16,
                MAX('1D'!$D$16,
                    POWER((ABS(K16)^2)/('1D'!$I$5*MAX(F16,
                                0.1)^2),
                        1/3))),
            IFERROR(W1396,
                MAX(MAX('1D'!$D$16,
                        MAX('1D'!$D$16,
                            POWER((ABS(K16)^2)/('1D'!$I$5*MAX(F16,
                                        0.1)^2),
                                1/3))),
                    ($L$2)-E1396))),
        IF(IFERROR(W16,
                0)=0,
            MAX(MAX('1D'!$D$16,
                    MAX('1D'!$D$16,
                        POWER((ABS(K16)^2)/('1D'!$I$5*MAX(F16,
                                    0.1)^2),
                            1/3))),
                IFERROR(W1396,
                    MAX(MAX('1D'!$D$16,
                            MAX('1D'!$D$16,
                                POWER((ABS(K16)^2)/('1D'!$I$5*MAX(F16,
                                            0.1)^2),
                                    1/3))),
                        ($L$2)-E1396))),
            IF(OR(IFERROR(AD16,
                        0)&gt;=1,
                    IFERROR(AD17,
                        0)&gt;=1),
                MAX('1D'!$D$16,
                    MAX('1D'!$D$16,
                        POWER((ABS(K16)^2)/('1D'!$I$5*MAX(F16,
                                    0.1)^2),
                            1/3))),
                IF(ABS(IFERROR(AF16,
                            0))&lt;'1D'!$D$19,
                    MAX(MAX('1D'!$D$16,
                            MAX('1D'!$D$16,
                                POWER((ABS(K16)^2)/('1D'!$I$5*MAX(F16,
                                            0.1)^2),
                                    1/3))),
                        IFERROR(W16,
                            0)),
                    MAX(MAX('1D'!$D$16,
                            MAX('1D'!$D$16,
                                POWER((ABS(K16)^2)/('1D'!$I$5*MAX(F16,
                                            0.1)^2),
                                    1/3))),
                        (IFERROR(W16,
                                0))+((IFERROR(AF16,
                                    0))*'1D'!$D$18)))))))</f>
        <v>1.3080175487722852</v>
      </c>
      <c r="X16" s="5">
        <f t="shared" ca="1" si="4"/>
        <v>14.22338282534983</v>
      </c>
      <c r="Y16" s="5">
        <f t="shared" ca="1" si="5"/>
        <v>1.054362180861838</v>
      </c>
      <c r="Z16" s="5">
        <f t="shared" ca="1" si="6"/>
        <v>3.5821295556492809</v>
      </c>
      <c r="AA16" s="5">
        <f t="shared" ca="1" si="7"/>
        <v>635.59401754877229</v>
      </c>
      <c r="AB16" s="5">
        <f ca="1">AA16+((ABS(K16)/MAX(((F16)+(G16)*(W16))*(W16),
            0.000001))^2)/(2*'1D'!$I$5)</f>
        <v>636.24802632315846</v>
      </c>
      <c r="AC16" s="5">
        <f ca="1">((ABS(K16)*'1D'!$D$6)/(MAX(((F16)+(G16)*(W16))*(W16),
            0.000001)*MAX(((((F16)+(G16)*(W16))*(W16))/MAX((F16)+2*(W16)*SQRT(1+(G16)^2),
                    0.000001))^(2/3),
            0.000001)))^2</f>
        <v>2.6903699480239577E-3</v>
      </c>
      <c r="AD16" s="5">
        <f ca="1">ABS(ABS(K16)/MAX(((F16)+(G16)*(W16))*(W16),
        0.000001))/SQRT('1D'!$I$5*MAX((((F16)+(G16)*(W16))*(W16))/MAX((F16)+2*(G16)*(W16),
            0.000001),
        0.000001))</f>
        <v>0.99999999999999989</v>
      </c>
      <c r="AE16" s="5">
        <f ca="1">((F16)*(W16)^2)/2+(G16)*(W16)^3/3+(ABS(K16)^2)/('1D'!$I$5*MAX(((F16)+(G16)*(W16))*(W16),
        0.000001))</f>
        <v>27.906651507695852</v>
      </c>
      <c r="AF16" s="5">
        <f ca="1">IF($A$2=0,
    0,
    IFERROR(AB17+(((AC16+AC17)/2)*J17)+(IF(Z16&gt;Z17,
                '1D'!$D$8*((Z16^2-Z17^2)/(2*'1D'!$I$5)),
                '1D'!$D$9*((Z17^2-Z16^2)/(2*'1D'!$I$5)))+('1D'!$D$10*(ABS(I17)/90)*(MAX(Z16^2,
                        Z17^2)/(2*'1D'!$I$5))))-AB16,
        0))</f>
        <v>-7.4804038950333052E-2</v>
      </c>
      <c r="AG16" s="5">
        <f ca="1">IF($A$2=0,
    1,
    IF(IFERROR(AG17,
            0)=0,
        0,
        IFERROR(IF(OR(ROUND(AD16,
                        3)&gt;=1,
                    AND(ABS(AF16)&lt;'1D'!$D$19,
                        AD16&lt;1)),
                1,
                0),
            0)))</f>
        <v>1</v>
      </c>
      <c r="AH16" s="5">
        <f ca="1">IFERROR(IF('1D'!V32="Supercritical",
        MAX('1D'!$D$16,
            IFERROR(L16,
                MAX('1D'!$D$16,
                    POWER((ABS(K16)^2)/('1D'!$I$5*MAX(F16,
                                0.1)^2),
                        1/3)))),
        IF('1D'!V32="Subcritical",
            MAX('1D'!$D$16,
                IFERROR(W16,
                    MAX('1D'!$D$16,
                        POWER((ABS(K16)^2)/('1D'!$I$5*MAX(F16,
                                    0.1)^2),
                            1/3)))),
            IF(IFERROR(T16,
                    -1E+99)&gt;=IFERROR(AE16,
                    -1E+99),
                MAX('1D'!$D$16,
                    IFERROR(L16,
                        MAX('1D'!$D$16,
                            POWER((ABS(K16)^2)/('1D'!$I$5*MAX(F16,
                                        0.1)^2),
                                1/3)))),
                MAX('1D'!$D$16,
                    IFERROR(W16,
                        MAX('1D'!$D$16,
                            POWER((ABS(K16)^2)/('1D'!$I$5*MAX(F16,
                                        0.1)^2),
                                1/3))))))),
    MAX('1D'!$D$16,
        POWER((ABS(K16)^2)/('1D'!$I$5*MAX(F16,
                    0.1)^2),
            1/3)))</f>
        <v>0.82250819178307155</v>
      </c>
      <c r="AI16" s="5">
        <f t="shared" ca="1" si="8"/>
        <v>635.10850819178302</v>
      </c>
      <c r="AJ16" s="5">
        <f ca="1">AI16+((ABS(K16)/MAX(((F16)+(G16)*(AH16))*(AH16),
            0.000001))^2)/(2*'1D'!$I$5)</f>
        <v>636.76248818628835</v>
      </c>
      <c r="AM16">
        <v>0</v>
      </c>
      <c r="AN16">
        <v>0</v>
      </c>
      <c r="AO16" s="5">
        <f t="shared" si="9"/>
        <v>0</v>
      </c>
      <c r="AP16" s="5">
        <f t="shared" si="13"/>
        <v>0</v>
      </c>
      <c r="AQ16" s="5">
        <f ca="1">ABS(ABS(K16)/MAX(((F16)+(G16)*(AH16))*(AH16),
        0.000001))/SQRT('1D'!$I$5*MAX((((F16)+(G16)*(AH16))*(AH16))/MAX((F16)+2*(G16)*(AH16),
            0.000001),
        0.000001))</f>
        <v>2.005441546733278</v>
      </c>
      <c r="AR16" s="5" t="str">
        <f t="shared" ca="1" si="10"/>
        <v>Supercritical</v>
      </c>
      <c r="AS16" s="5">
        <f ca="1">((ABS(K16)*'1D'!$D$6)/(MAX(((F16)+(G16)*(AH16))*(AH16),
            0.000001)*MAX(((((F16)+(G16)*(AH16))*(AH16))/MAX((F16)+2*(AH16)*SQRT(1+(G16)^2),
                    0.000001))^(2/3),
            0.000001)))^2</f>
        <v>1.1432274303558249E-2</v>
      </c>
    </row>
    <row r="17" spans="1:45" x14ac:dyDescent="0.35">
      <c r="A17">
        <v>8</v>
      </c>
      <c r="B17">
        <v>7</v>
      </c>
      <c r="C17">
        <v>616549.38399999996</v>
      </c>
      <c r="D17">
        <v>3097758.199</v>
      </c>
      <c r="E17">
        <v>634.28399999999999</v>
      </c>
      <c r="F17">
        <v>11.611000000000001</v>
      </c>
      <c r="G17">
        <v>0</v>
      </c>
      <c r="H17" t="s">
        <v>120</v>
      </c>
      <c r="I17">
        <v>5.3999999999999999E-2</v>
      </c>
      <c r="J17" s="5">
        <f t="shared" si="11"/>
        <v>1</v>
      </c>
      <c r="K17" s="5">
        <f t="shared" ca="1" si="12"/>
        <v>50.95</v>
      </c>
      <c r="L17" s="5">
        <f ca="1">IF($A$2=0,
    IFERROR(L16,
        MAX('1D'!$D$16,
            POWER((ABS(K17)^2)/('1D'!$I$5*MAX(F17,
                        0.1)^2),
                1/3))),
    IF(IFERROR(V16,
            0)=0,
        IFERROR(L16,
            MAX('1D'!$D$16,
                POWER((ABS(K17)^2)/('1D'!$I$5*MAX(F17,
                            0.1)^2),
                    1/3))),
        IF(OR(IFERROR(L17,
                    0)=0,
                IFERROR(S16,
                    0)&lt;1,
                IFERROR(S17,
                    0)&lt;1),
            MAX('1D'!$D$16,
                POWER((ABS(K17)^2)/('1D'!$I$5*MAX(F17,
                            0.1)^2),
                    1/3)),
            IF(IFERROR(U17,
                    0)&gt;0,
                MAX('1D'!$D$16,
                    IFERROR(L17,
                        0)+((IFERROR(U17,
                                0))*'1D'!$D$18*IF((IFERROR(S17,
                                    0))&lt;1,
                            1,
                            -1))),
                IF(IFERROR(U17,
                        0)&lt;0,
                    IF(ABS((MAX('1D'!$D$16,
                                    POWER((ABS(K17)^2)/('1D'!$I$5*MAX(F17,
                                                0.1)^2),
                                        1/3)))-IFERROR(L17,
                                0))&gt;'1D'!$D$19,
                        MAX('1D'!$D$16,
                            IF((MAX('1D'!$D$16,
                                        POWER((ABS(K17)^2)/('1D'!$I$5*MAX(F17,
                                                    0.1)^2),
                                            1/3)))&gt;IFERROR(L17,
                                    0),
                                MIN((MAX('1D'!$D$16,
                                            POWER((ABS(K17)^2)/('1D'!$I$5*MAX(F17,
                                                        0.1)^2),
                                                1/3))),
                                    IFERROR(L17,
                                        0)+(MIN(ABS(IFERROR(U17,
                                                    0))*'1D'!$D$18,
                                            ABS((MAX('1D'!$D$16,
                                                        POWER((ABS(K17)^2)/('1D'!$I$5*MAX(F17,
                                                                    0.1)^2),
                                                            1/3)))-IFERROR(L17,
                                                    0))))),
                                MAX((MAX('1D'!$D$16,
                                            POWER((ABS(K17)^2)/('1D'!$I$5*MAX(F17,
                                                        0.1)^2),
                                                1/3))),
                                    IFERROR(L17,
                                        0)-(MIN(ABS(IFERROR(U17,
                                                    0))*'1D'!$D$18,
                                            ABS((MAX('1D'!$D$16,
                                                        POWER((ABS(K17)^2)/('1D'!$I$5*MAX(F17,
                                                                    0.1)^2),
                                                            1/3)))-IFERROR(L17,
                                                    0))))))),
                        MAX('1D'!$D$16,
                            POWER((ABS(K17)^2)/('1D'!$I$5*MAX(F17,
                                        0.1)^2),
                                1/3))),
                    MAX('1D'!$D$16,
                        IFERROR(L17,
                            0)))))))</f>
        <v>0.759337397087819</v>
      </c>
      <c r="M17" s="5">
        <f t="shared" ca="1" si="0"/>
        <v>8.8166665175866665</v>
      </c>
      <c r="N17" s="5">
        <f t="shared" ca="1" si="1"/>
        <v>0.67150684657458271</v>
      </c>
      <c r="O17" s="5">
        <f t="shared" ca="1" si="2"/>
        <v>5.778828075029228</v>
      </c>
      <c r="P17" s="5">
        <f t="shared" ca="1" si="3"/>
        <v>635.04333739708784</v>
      </c>
      <c r="Q17" s="5">
        <f ca="1">P17+((ABS(K17)/MAX(((F17)+(G17)*(L17))*(L17),
            0.000001))^2)/(2*'1D'!$I$5)</f>
        <v>636.74541965604533</v>
      </c>
      <c r="R17" s="5">
        <f ca="1">((ABS(K17)*'1D'!$D$6)/(MAX(((F17)+(G17)*(L17))*(L17),
            0.000001)*MAX(((((F17)+(G17)*(L17))*(L17))/MAX((F17)+2*(L17)*SQRT(1+(G17)^2),
                    0.000001))^(2/3),
            0.000001)))^2</f>
        <v>1.2777958485593455E-2</v>
      </c>
      <c r="S17" s="5">
        <f ca="1">ABS(ABS(K17)/MAX(((F17)+(G17)*(L17))*(L17),
        0.000001))/SQRT('1D'!$I$5*MAX((((F17)+(G17)*(L17))*(L17))/MAX((F17)+2*(G17)*(L17),
            0.000001),
        0.000001))</f>
        <v>2.1173267078579943</v>
      </c>
      <c r="T17" s="5">
        <f ca="1">((F17)*(L17)^2)/2+(G17)*(L17)^3/3+(ABS(K17)^2)/('1D'!$I$5*MAX(((F17)+(G17)*(L17))*(L17),
        0.000001))</f>
        <v>33.360795627685405</v>
      </c>
      <c r="U17" s="5">
        <f ca="1">IF($A$2=0,
    0,
    IFERROR(Q16-(((R16+R17)/2)*J17)-(IF(O16&gt;O17,
                '1D'!$D$8*((O16^2-O17^2)/(2*'1D'!$I$5)),
                '1D'!$D$9*((O17^2-O16^2)/(2*'1D'!$I$5)))+('1D'!$D$10*(ABS(I17)/90)*(MAX(O16^2,
                        O17^2)/(2*'1D'!$I$5))))-Q17,
        0))</f>
        <v>0</v>
      </c>
      <c r="V17" s="5">
        <f ca="1">IF($A$2=0,
    1,
    IF(IFERROR(V16,
            0)=0,
        0,
        IFERROR(IF(ROUND(S17,
                    3)=1,
                1,
                IF(AND(ABS(U17)&lt;'1D'!$D$19,
                        S17&gt;1),
                    1,
                    0)),
            0)))</f>
        <v>1</v>
      </c>
      <c r="W17" s="5">
        <f ca="1">IF($A$2=0,
    MAX(MAX('1D'!$D$16,
            MAX('1D'!$D$16,
                POWER((ABS(K17)^2)/('1D'!$I$5*MAX(F17,
                            0.1)^2),
                    1/3))),
        IFERROR(W1396,
            MAX(MAX('1D'!$D$16,
                    MAX('1D'!$D$16,
                        POWER((ABS(K17)^2)/('1D'!$I$5*MAX(F17,
                                    0.1)^2),
                            1/3))),
                ($L$2)-E1396))),
    IF(IFERROR(AG18,
            0)=0,
        MAX(MAX('1D'!$D$16,
                MAX('1D'!$D$16,
                    POWER((ABS(K17)^2)/('1D'!$I$5*MAX(F17,
                                0.1)^2),
                        1/3))),
            IFERROR(W1396,
                MAX(MAX('1D'!$D$16,
                        MAX('1D'!$D$16,
                            POWER((ABS(K17)^2)/('1D'!$I$5*MAX(F17,
                                        0.1)^2),
                                1/3))),
                    ($L$2)-E1396))),
        IF(IFERROR(W17,
                0)=0,
            MAX(MAX('1D'!$D$16,
                    MAX('1D'!$D$16,
                        POWER((ABS(K17)^2)/('1D'!$I$5*MAX(F17,
                                    0.1)^2),
                            1/3))),
                IFERROR(W1396,
                    MAX(MAX('1D'!$D$16,
                            MAX('1D'!$D$16,
                                POWER((ABS(K17)^2)/('1D'!$I$5*MAX(F17,
                                            0.1)^2),
                                    1/3))),
                        ($L$2)-E1396))),
            IF(OR(IFERROR(AD17,
                        0)&gt;=1,
                    IFERROR(AD18,
                        0)&gt;=1),
                MAX('1D'!$D$16,
                    MAX('1D'!$D$16,
                        POWER((ABS(K17)^2)/('1D'!$I$5*MAX(F17,
                                    0.1)^2),
                            1/3))),
                IF(ABS(IFERROR(AF17,
                            0))&lt;'1D'!$D$19,
                    MAX(MAX('1D'!$D$16,
                            MAX('1D'!$D$16,
                                POWER((ABS(K17)^2)/('1D'!$I$5*MAX(F17,
                                            0.1)^2),
                                    1/3))),
                        IFERROR(W17,
                            0)),
                    MAX(MAX('1D'!$D$16,
                            MAX('1D'!$D$16,
                                POWER((ABS(K17)^2)/('1D'!$I$5*MAX(F17,
                                            0.1)^2),
                                    1/3))),
                        (IFERROR(W17,
                                0))+((IFERROR(AF17,
                                    0))*'1D'!$D$18)))))))</f>
        <v>1.2520645123962884</v>
      </c>
      <c r="X17" s="5">
        <f t="shared" ca="1" si="4"/>
        <v>14.537721053433305</v>
      </c>
      <c r="Y17" s="5">
        <f t="shared" ca="1" si="5"/>
        <v>1.0299389419606768</v>
      </c>
      <c r="Z17" s="5">
        <f t="shared" ca="1" si="6"/>
        <v>3.5046758575662298</v>
      </c>
      <c r="AA17" s="5">
        <f t="shared" ca="1" si="7"/>
        <v>635.53606451239625</v>
      </c>
      <c r="AB17" s="5">
        <f ca="1">AA17+((ABS(K17)/MAX(((F17)+(G17)*(W17))*(W17),
            0.000001))^2)/(2*'1D'!$I$5)</f>
        <v>636.16209676859444</v>
      </c>
      <c r="AC17" s="5">
        <f ca="1">((ABS(K17)*'1D'!$D$6)/(MAX(((F17)+(G17)*(W17))*(W17),
            0.000001)*MAX(((((F17)+(G17)*(W17))*(W17))/MAX((F17)+2*(W17)*SQRT(1+(G17)^2),
                    0.000001))^(2/3),
            0.000001)))^2</f>
        <v>2.6570287871546718E-3</v>
      </c>
      <c r="AD17" s="5">
        <f ca="1">ABS(ABS(K17)/MAX(((F17)+(G17)*(W17))*(W17),
        0.000001))/SQRT('1D'!$I$5*MAX((((F17)+(G17)*(W17))*(W17))/MAX((F17)+2*(G17)*(W17),
            0.000001),
        0.000001))</f>
        <v>1</v>
      </c>
      <c r="AE17" s="5">
        <f ca="1">((F17)*(W17)^2)/2+(G17)*(W17)^3/3+(ABS(K17)^2)/('1D'!$I$5*MAX(((F17)+(G17)*(W17))*(W17),
        0.000001))</f>
        <v>27.30324693318034</v>
      </c>
      <c r="AF17" s="5">
        <f ca="1">IF($A$2=0,
    0,
    IFERROR(AB18+(((AC17+AC18)/2)*J18)+(IF(Z17&gt;Z18,
                '1D'!$D$8*((Z17^2-Z18^2)/(2*'1D'!$I$5)),
                '1D'!$D$9*((Z18^2-Z17^2)/(2*'1D'!$I$5)))+('1D'!$D$10*(ABS(I18)/90)*(MAX(Z17^2,
                        Z18^2)/(2*'1D'!$I$5))))-AB17,
        0))</f>
        <v>-6.7300488832529481E-2</v>
      </c>
      <c r="AG17" s="5">
        <f ca="1">IF($A$2=0,
    1,
    IF(IFERROR(AG18,
            0)=0,
        0,
        IFERROR(IF(OR(ROUND(AD17,
                        3)&gt;=1,
                    AND(ABS(AF17)&lt;'1D'!$D$19,
                        AD17&lt;1)),
                1,
                0),
            0)))</f>
        <v>1</v>
      </c>
      <c r="AH17" s="5">
        <f ca="1">IFERROR(IF('1D'!V32="Supercritical",
        MAX('1D'!$D$16,
            IFERROR(L17,
                MAX('1D'!$D$16,
                    POWER((ABS(K17)^2)/('1D'!$I$5*MAX(F17,
                                0.1)^2),
                        1/3)))),
        IF('1D'!V32="Subcritical",
            MAX('1D'!$D$16,
                IFERROR(W17,
                    MAX('1D'!$D$16,
                        POWER((ABS(K17)^2)/('1D'!$I$5*MAX(F17,
                                    0.1)^2),
                            1/3)))),
            IF(IFERROR(T17,
                    -1E+99)&gt;=IFERROR(AE17,
                    -1E+99),
                MAX('1D'!$D$16,
                    IFERROR(L17,
                        MAX('1D'!$D$16,
                            POWER((ABS(K17)^2)/('1D'!$I$5*MAX(F17,
                                        0.1)^2),
                                1/3)))),
                MAX('1D'!$D$16,
                    IFERROR(W17,
                        MAX('1D'!$D$16,
                            POWER((ABS(K17)^2)/('1D'!$I$5*MAX(F17,
                                        0.1)^2),
                                1/3))))))),
    MAX('1D'!$D$16,
        POWER((ABS(K17)^2)/('1D'!$I$5*MAX(F17,
                    0.1)^2),
            1/3)))</f>
        <v>0.759337397087819</v>
      </c>
      <c r="AI17" s="5">
        <f t="shared" ca="1" si="8"/>
        <v>635.04333739708784</v>
      </c>
      <c r="AJ17" s="5">
        <f ca="1">AI17+((ABS(K17)/MAX(((F17)+(G17)*(AH17))*(AH17),
            0.000001))^2)/(2*'1D'!$I$5)</f>
        <v>636.74541965604533</v>
      </c>
      <c r="AM17">
        <v>0</v>
      </c>
      <c r="AN17">
        <v>0</v>
      </c>
      <c r="AO17" s="5">
        <f t="shared" si="9"/>
        <v>0</v>
      </c>
      <c r="AP17" s="5">
        <f t="shared" si="13"/>
        <v>0</v>
      </c>
      <c r="AQ17" s="5">
        <f ca="1">ABS(ABS(K17)/MAX(((F17)+(G17)*(AH17))*(AH17),
        0.000001))/SQRT('1D'!$I$5*MAX((((F17)+(G17)*(AH17))*(AH17))/MAX((F17)+2*(G17)*(AH17),
            0.000001),
        0.000001))</f>
        <v>2.1173267078579943</v>
      </c>
      <c r="AR17" s="5" t="str">
        <f t="shared" ca="1" si="10"/>
        <v>Supercritical</v>
      </c>
      <c r="AS17" s="5">
        <f ca="1">((ABS(K17)*'1D'!$D$6)/(MAX(((F17)+(G17)*(AH17))*(AH17),
            0.000001)*MAX(((((F17)+(G17)*(AH17))*(AH17))/MAX((F17)+2*(AH17)*SQRT(1+(G17)^2),
                    0.000001))^(2/3),
            0.000001)))^2</f>
        <v>1.2777958485593455E-2</v>
      </c>
    </row>
    <row r="18" spans="1:45" x14ac:dyDescent="0.35">
      <c r="A18">
        <v>9</v>
      </c>
      <c r="B18">
        <v>8</v>
      </c>
      <c r="C18">
        <v>616548.43700000003</v>
      </c>
      <c r="D18">
        <v>3097757.878</v>
      </c>
      <c r="E18">
        <v>634.28200000000004</v>
      </c>
      <c r="F18">
        <v>12.348000000000001</v>
      </c>
      <c r="G18">
        <v>0</v>
      </c>
      <c r="H18" t="s">
        <v>120</v>
      </c>
      <c r="I18">
        <v>0</v>
      </c>
      <c r="J18" s="5">
        <f t="shared" si="11"/>
        <v>1</v>
      </c>
      <c r="K18" s="5">
        <f t="shared" ca="1" si="12"/>
        <v>50.95</v>
      </c>
      <c r="L18" s="5">
        <f ca="1">IF($A$2=0,
    IFERROR(L17,
        MAX('1D'!$D$16,
            POWER((ABS(K18)^2)/('1D'!$I$5*MAX(F18,
                        0.1)^2),
                1/3))),
    IF(IFERROR(V17,
            0)=0,
        IFERROR(L17,
            MAX('1D'!$D$16,
                POWER((ABS(K18)^2)/('1D'!$I$5*MAX(F18,
                            0.1)^2),
                    1/3))),
        IF(OR(IFERROR(L18,
                    0)=0,
                IFERROR(S17,
                    0)&lt;1,
                IFERROR(S18,
                    0)&lt;1),
            MAX('1D'!$D$16,
                POWER((ABS(K18)^2)/('1D'!$I$5*MAX(F18,
                            0.1)^2),
                    1/3)),
            IF(IFERROR(U18,
                    0)&gt;0,
                MAX('1D'!$D$16,
                    IFERROR(L18,
                        0)+((IFERROR(U18,
                                0))*'1D'!$D$18*IF((IFERROR(S18,
                                    0))&lt;1,
                            1,
                            -1))),
                IF(IFERROR(U18,
                        0)&lt;0,
                    IF(ABS((MAX('1D'!$D$16,
                                    POWER((ABS(K18)^2)/('1D'!$I$5*MAX(F18,
                                                0.1)^2),
                                        1/3)))-IFERROR(L18,
                                0))&gt;'1D'!$D$19,
                        MAX('1D'!$D$16,
                            IF((MAX('1D'!$D$16,
                                        POWER((ABS(K18)^2)/('1D'!$I$5*MAX(F18,
                                                    0.1)^2),
                                            1/3)))&gt;IFERROR(L18,
                                    0),
                                MIN((MAX('1D'!$D$16,
                                            POWER((ABS(K18)^2)/('1D'!$I$5*MAX(F18,
                                                        0.1)^2),
                                                1/3))),
                                    IFERROR(L18,
                                        0)+(MIN(ABS(IFERROR(U18,
                                                    0))*'1D'!$D$18,
                                            ABS((MAX('1D'!$D$16,
                                                        POWER((ABS(K18)^2)/('1D'!$I$5*MAX(F18,
                                                                    0.1)^2),
                                                            1/3)))-IFERROR(L18,
                                                    0))))),
                                MAX((MAX('1D'!$D$16,
                                            POWER((ABS(K18)^2)/('1D'!$I$5*MAX(F18,
                                                        0.1)^2),
                                                1/3))),
                                    IFERROR(L18,
                                        0)-(MIN(ABS(IFERROR(U18,
                                                    0))*'1D'!$D$18,
                                            ABS((MAX('1D'!$D$16,
                                                        POWER((ABS(K18)^2)/('1D'!$I$5*MAX(F18,
                                                                    0.1)^2),
                                                            1/3)))-IFERROR(L18,
                                                    0))))))),
                        MAX('1D'!$D$16,
                            POWER((ABS(K18)^2)/('1D'!$I$5*MAX(F18,
                                        0.1)^2),
                                1/3))),
                    MAX('1D'!$D$16,
                        IFERROR(L18,
                            0)))))))</f>
        <v>0.70619529653079649</v>
      </c>
      <c r="M18" s="5">
        <f t="shared" ca="1" si="0"/>
        <v>8.7200995215622754</v>
      </c>
      <c r="N18" s="5">
        <f t="shared" ca="1" si="1"/>
        <v>0.63371017432886056</v>
      </c>
      <c r="O18" s="5">
        <f t="shared" ca="1" si="2"/>
        <v>5.8428232239798916</v>
      </c>
      <c r="P18" s="5">
        <f t="shared" ca="1" si="3"/>
        <v>634.98819529653088</v>
      </c>
      <c r="Q18" s="5">
        <f ca="1">P18+((ABS(K18)/MAX(((F18)+(G18)*(L18))*(L18),
            0.000001))^2)/(2*'1D'!$I$5)</f>
        <v>636.72818424794161</v>
      </c>
      <c r="R18" s="5">
        <f ca="1">((ABS(K18)*'1D'!$D$6)/(MAX(((F18)+(G18)*(L18))*(L18),
            0.000001)*MAX(((((F18)+(G18)*(L18))*(L18))/MAX((F18)+2*(L18)*SQRT(1+(G18)^2),
                    0.000001))^(2/3),
            0.000001)))^2</f>
        <v>1.4111519231167047E-2</v>
      </c>
      <c r="S18" s="5">
        <f ca="1">ABS(ABS(K18)/MAX(((F18)+(G18)*(L18))*(L18),
        0.000001))/SQRT('1D'!$I$5*MAX((((F18)+(G18)*(L18))*(L18))/MAX((F18)+2*(G18)*(L18),
            0.000001),
        0.000001))</f>
        <v>2.2198612632095895</v>
      </c>
      <c r="T18" s="5">
        <f ca="1">((F18)*(L18)^2)/2+(G18)*(L18)^3/3+(ABS(K18)^2)/('1D'!$I$5*MAX(((F18)+(G18)*(L18))*(L18),
        0.000001))</f>
        <v>33.424800279144783</v>
      </c>
      <c r="U18" s="5">
        <f ca="1">IF($A$2=0,
    0,
    IFERROR(Q17-(((R17+R18)/2)*J18)-(IF(O17&gt;O18,
                '1D'!$D$8*((O17^2-O18^2)/(2*'1D'!$I$5)),
                '1D'!$D$9*((O18^2-O17^2)/(2*'1D'!$I$5)))+('1D'!$D$10*(ABS(I18)/90)*(MAX(O17^2,
                        O18^2)/(2*'1D'!$I$5))))-Q18,
        0))</f>
        <v>0</v>
      </c>
      <c r="V18" s="5">
        <f ca="1">IF($A$2=0,
    1,
    IF(IFERROR(V17,
            0)=0,
        0,
        IFERROR(IF(ROUND(S18,
                    3)=1,
                1,
                IF(AND(ABS(U18)&lt;'1D'!$D$19,
                        S18&gt;1),
                    1,
                    0)),
            0)))</f>
        <v>1</v>
      </c>
      <c r="W18" s="5">
        <f ca="1">IF($A$2=0,
    MAX(MAX('1D'!$D$16,
            MAX('1D'!$D$16,
                POWER((ABS(K18)^2)/('1D'!$I$5*MAX(F18,
                            0.1)^2),
                    1/3))),
        IFERROR(W1396,
            MAX(MAX('1D'!$D$16,
                    MAX('1D'!$D$16,
                        POWER((ABS(K18)^2)/('1D'!$I$5*MAX(F18,
                                    0.1)^2),
                            1/3))),
                ($L$2)-E1396))),
    IF(IFERROR(AG19,
            0)=0,
        MAX(MAX('1D'!$D$16,
                MAX('1D'!$D$16,
                    POWER((ABS(K18)^2)/('1D'!$I$5*MAX(F18,
                                0.1)^2),
                        1/3))),
            IFERROR(W1396,
                MAX(MAX('1D'!$D$16,
                        MAX('1D'!$D$16,
                            POWER((ABS(K18)^2)/('1D'!$I$5*MAX(F18,
                                        0.1)^2),
                                1/3))),
                    ($L$2)-E1396))),
        IF(IFERROR(W18,
                0)=0,
            MAX(MAX('1D'!$D$16,
                    MAX('1D'!$D$16,
                        POWER((ABS(K18)^2)/('1D'!$I$5*MAX(F18,
                                    0.1)^2),
                            1/3))),
                IFERROR(W1396,
                    MAX(MAX('1D'!$D$16,
                            MAX('1D'!$D$16,
                                POWER((ABS(K18)^2)/('1D'!$I$5*MAX(F18,
                                            0.1)^2),
                                    1/3))),
                        ($L$2)-E1396))),
            IF(OR(IFERROR(AD18,
                        0)&gt;=1,
                    IFERROR(AD19,
                        0)&gt;=1),
                MAX('1D'!$D$16,
                    MAX('1D'!$D$16,
                        POWER((ABS(K18)^2)/('1D'!$I$5*MAX(F18,
                                    0.1)^2),
                            1/3))),
                IF(ABS(IFERROR(AF18,
                            0))&lt;'1D'!$D$19,
                    MAX(MAX('1D'!$D$16,
                            MAX('1D'!$D$16,
                                POWER((ABS(K18)^2)/('1D'!$I$5*MAX(F18,
                                            0.1)^2),
                                    1/3))),
                        IFERROR(W18,
                            0)),
                    MAX(MAX('1D'!$D$16,
                            MAX('1D'!$D$16,
                                POWER((ABS(K18)^2)/('1D'!$I$5*MAX(F18,
                                            0.1)^2),
                                    1/3))),
                        (IFERROR(W18,
                                0))+((IFERROR(AF18,
                                    0))*'1D'!$D$18)))))))</f>
        <v>1.2017349978891132</v>
      </c>
      <c r="X18" s="5">
        <f t="shared" ca="1" si="4"/>
        <v>14.83902375393477</v>
      </c>
      <c r="Y18" s="5">
        <f t="shared" ca="1" si="5"/>
        <v>1.0059352564986135</v>
      </c>
      <c r="Z18" s="5">
        <f t="shared" ca="1" si="6"/>
        <v>3.4335142826690275</v>
      </c>
      <c r="AA18" s="5">
        <f t="shared" ca="1" si="7"/>
        <v>635.4837349978892</v>
      </c>
      <c r="AB18" s="5">
        <f ca="1">AA18+((ABS(K18)/MAX(((F18)+(G18)*(W18))*(W18),
            0.000001))^2)/(2*'1D'!$I$5)</f>
        <v>636.08460249683378</v>
      </c>
      <c r="AC18" s="5">
        <f ca="1">((ABS(K18)*'1D'!$D$6)/(MAX(((F18)+(G18)*(W18))*(W18),
            0.000001)*MAX(((((F18)+(G18)*(W18))*(W18))/MAX((F18)+2*(W18)*SQRT(1+(G18)^2),
                    0.000001))^(2/3),
            0.000001)))^2</f>
        <v>2.6316827170430827E-3</v>
      </c>
      <c r="AD18" s="5">
        <f ca="1">ABS(ABS(K18)/MAX(((F18)+(G18)*(W18))*(W18),
        0.000001))/SQRT('1D'!$I$5*MAX((((F18)+(G18)*(W18))*(W18))/MAX((F18)+2*(G18)*(W18),
            0.000001),
        0.000001))</f>
        <v>1.0000000000000002</v>
      </c>
      <c r="AE18" s="5">
        <f ca="1">((F18)*(W18)^2)/2+(G18)*(W18)^3/3+(ABS(K18)^2)/('1D'!$I$5*MAX(((F18)+(G18)*(W18))*(W18),
        0.000001))</f>
        <v>26.748861269416963</v>
      </c>
      <c r="AF18" s="5">
        <f ca="1">IF($A$2=0,
    0,
    IFERROR(AB19+(((AC18+AC19)/2)*J19)+(IF(Z18&gt;Z19,
                '1D'!$D$8*((Z18^2-Z19^2)/(2*'1D'!$I$5)),
                '1D'!$D$9*((Z19^2-Z18^2)/(2*'1D'!$I$5)))+('1D'!$D$10*(ABS(I19)/90)*(MAX(Z18^2,
                        Z19^2)/(2*'1D'!$I$5))))-AB18,
        0))</f>
        <v>1.079286281936561</v>
      </c>
      <c r="AG18" s="5">
        <f ca="1">IF($A$2=0,
    1,
    IF(IFERROR(AG19,
            0)=0,
        0,
        IFERROR(IF(OR(ROUND(AD18,
                        3)&gt;=1,
                    AND(ABS(AF18)&lt;'1D'!$D$19,
                        AD18&lt;1)),
                1,
                0),
            0)))</f>
        <v>1</v>
      </c>
      <c r="AH18" s="5">
        <f ca="1">IFERROR(IF('1D'!V32="Supercritical",
        MAX('1D'!$D$16,
            IFERROR(L18,
                MAX('1D'!$D$16,
                    POWER((ABS(K18)^2)/('1D'!$I$5*MAX(F18,
                                0.1)^2),
                        1/3)))),
        IF('1D'!V32="Subcritical",
            MAX('1D'!$D$16,
                IFERROR(W18,
                    MAX('1D'!$D$16,
                        POWER((ABS(K18)^2)/('1D'!$I$5*MAX(F18,
                                    0.1)^2),
                            1/3)))),
            IF(IFERROR(T18,
                    -1E+99)&gt;=IFERROR(AE18,
                    -1E+99),
                MAX('1D'!$D$16,
                    IFERROR(L18,
                        MAX('1D'!$D$16,
                            POWER((ABS(K18)^2)/('1D'!$I$5*MAX(F18,
                                        0.1)^2),
                                1/3)))),
                MAX('1D'!$D$16,
                    IFERROR(W18,
                        MAX('1D'!$D$16,
                            POWER((ABS(K18)^2)/('1D'!$I$5*MAX(F18,
                                        0.1)^2),
                                1/3))))))),
    MAX('1D'!$D$16,
        POWER((ABS(K18)^2)/('1D'!$I$5*MAX(F18,
                    0.1)^2),
            1/3)))</f>
        <v>0.70619529653079649</v>
      </c>
      <c r="AI18" s="5">
        <f t="shared" ca="1" si="8"/>
        <v>634.98819529653088</v>
      </c>
      <c r="AJ18" s="5">
        <f ca="1">AI18+((ABS(K18)/MAX(((F18)+(G18)*(AH18))*(AH18),
            0.000001))^2)/(2*'1D'!$I$5)</f>
        <v>636.72818424794161</v>
      </c>
      <c r="AM18">
        <v>0</v>
      </c>
      <c r="AN18">
        <v>0</v>
      </c>
      <c r="AO18" s="5">
        <f t="shared" si="9"/>
        <v>0</v>
      </c>
      <c r="AP18" s="5">
        <f t="shared" si="13"/>
        <v>0</v>
      </c>
      <c r="AQ18" s="5">
        <f ca="1">ABS(ABS(K18)/MAX(((F18)+(G18)*(AH18))*(AH18),
        0.000001))/SQRT('1D'!$I$5*MAX((((F18)+(G18)*(AH18))*(AH18))/MAX((F18)+2*(G18)*(AH18),
            0.000001),
        0.000001))</f>
        <v>2.2198612632095895</v>
      </c>
      <c r="AR18" s="5" t="str">
        <f t="shared" ca="1" si="10"/>
        <v>Supercritical</v>
      </c>
      <c r="AS18" s="5">
        <f ca="1">((ABS(K18)*'1D'!$D$6)/(MAX(((F18)+(G18)*(AH18))*(AH18),
            0.000001)*MAX(((((F18)+(G18)*(AH18))*(AH18))/MAX((F18)+2*(AH18)*SQRT(1+(G18)^2),
                    0.000001))^(2/3),
            0.000001)))^2</f>
        <v>1.4111519231167047E-2</v>
      </c>
    </row>
    <row r="19" spans="1:45" x14ac:dyDescent="0.35">
      <c r="A19">
        <v>10</v>
      </c>
      <c r="B19">
        <v>9</v>
      </c>
      <c r="C19">
        <v>616547.49</v>
      </c>
      <c r="D19">
        <v>3097757.557</v>
      </c>
      <c r="E19">
        <v>634.28</v>
      </c>
      <c r="F19">
        <v>6.2240000000000002</v>
      </c>
      <c r="G19">
        <v>0</v>
      </c>
      <c r="H19" t="s">
        <v>176</v>
      </c>
      <c r="I19">
        <v>0</v>
      </c>
      <c r="J19" s="5">
        <f t="shared" si="11"/>
        <v>1</v>
      </c>
      <c r="K19" s="5">
        <f t="shared" ca="1" si="12"/>
        <v>50.95</v>
      </c>
      <c r="L19" s="5">
        <f ca="1">IF($A$2=0,
    IFERROR(L18,
        MAX('1D'!$D$16,
            POWER((ABS(K19)^2)/('1D'!$I$5*MAX(F19,
                        0.1)^2),
                1/3))),
    IF(IFERROR(V18,
            0)=0,
        IFERROR(L18,
            MAX('1D'!$D$16,
                POWER((ABS(K19)^2)/('1D'!$I$5*MAX(F19,
                            0.1)^2),
                    1/3))),
        IF(OR(IFERROR(L19,
                    0)=0,
                IFERROR(S18,
                    0)&lt;1,
                IFERROR(S19,
                    0)&lt;1),
            MAX('1D'!$D$16,
                POWER((ABS(K19)^2)/('1D'!$I$5*MAX(F19,
                            0.1)^2),
                    1/3)),
            IF(IFERROR(U19,
                    0)&gt;0,
                MAX('1D'!$D$16,
                    IFERROR(L19,
                        0)+((IFERROR(U19,
                                0))*'1D'!$D$18*IF((IFERROR(S19,
                                    0))&lt;1,
                            1,
                            -1))),
                IF(IFERROR(U19,
                        0)&lt;0,
                    IF(ABS((MAX('1D'!$D$16,
                                    POWER((ABS(K19)^2)/('1D'!$I$5*MAX(F19,
                                                0.1)^2),
                                        1/3)))-IFERROR(L19,
                                0))&gt;'1D'!$D$19,
                        MAX('1D'!$D$16,
                            IF((MAX('1D'!$D$16,
                                        POWER((ABS(K19)^2)/('1D'!$I$5*MAX(F19,
                                                    0.1)^2),
                                            1/3)))&gt;IFERROR(L19,
                                    0),
                                MIN((MAX('1D'!$D$16,
                                            POWER((ABS(K19)^2)/('1D'!$I$5*MAX(F19,
                                                        0.1)^2),
                                                1/3))),
                                    IFERROR(L19,
                                        0)+(MIN(ABS(IFERROR(U19,
                                                    0))*'1D'!$D$18,
                                            ABS((MAX('1D'!$D$16,
                                                        POWER((ABS(K19)^2)/('1D'!$I$5*MAX(F19,
                                                                    0.1)^2),
                                                            1/3)))-IFERROR(L19,
                                                    0))))),
                                MAX((MAX('1D'!$D$16,
                                            POWER((ABS(K19)^2)/('1D'!$I$5*MAX(F19,
                                                        0.1)^2),
                                                1/3))),
                                    IFERROR(L19,
                                        0)-(MIN(ABS(IFERROR(U19,
                                                    0))*'1D'!$D$18,
                                            ABS((MAX('1D'!$D$16,
                                                        POWER((ABS(K19)^2)/('1D'!$I$5*MAX(F19,
                                                                    0.1)^2),
                                                            1/3)))-IFERROR(L19,
                                                    0))))))),
                        MAX('1D'!$D$16,
                            POWER((ABS(K19)^2)/('1D'!$I$5*MAX(F19,
                                        0.1)^2),
                                1/3))),
                    MAX('1D'!$D$16,
                        IFERROR(L19,
                            0)))))))</f>
        <v>1.8974051154466891</v>
      </c>
      <c r="M19" s="5">
        <f t="shared" ca="1" si="0"/>
        <v>11.809449438540193</v>
      </c>
      <c r="N19" s="5">
        <f t="shared" ca="1" si="1"/>
        <v>1.1787277297782635</v>
      </c>
      <c r="O19" s="5">
        <f t="shared" ca="1" si="2"/>
        <v>4.3143416858811756</v>
      </c>
      <c r="P19" s="5">
        <f t="shared" ca="1" si="3"/>
        <v>636.17740511544662</v>
      </c>
      <c r="Q19" s="5">
        <f ca="1">P19+((ABS(K19)/MAX(((F19)+(G19)*(L19))*(L19),
            0.000001))^2)/(2*'1D'!$I$5)</f>
        <v>637.12610767316994</v>
      </c>
      <c r="R19" s="5">
        <f ca="1">((ABS(K19)*'1D'!$D$6)/(MAX(((F19)+(G19)*(L19))*(L19),
            0.000001)*MAX(((((F19)+(G19)*(L19))*(L19))/MAX((F19)+2*(L19)*SQRT(1+(G19)^2),
                    0.000001))^(2/3),
            0.000001)))^2</f>
        <v>3.3635167280056809E-3</v>
      </c>
      <c r="S19" s="5">
        <f ca="1">ABS(ABS(K19)/MAX(((F19)+(G19)*(L19))*(L19),
        0.000001))/SQRT('1D'!$I$5*MAX((((F19)+(G19)*(L19))*(L19))/MAX((F19)+2*(G19)*(L19),
            0.000001),
        0.000001))</f>
        <v>1.0000000000000002</v>
      </c>
      <c r="T19" s="5">
        <f ca="1">((F19)*(L19)^2)/2+(G19)*(L19)^3/3+(ABS(K19)^2)/('1D'!$I$5*MAX(((F19)+(G19)*(L19))*(L19),
        0.000001))</f>
        <v>33.610964662942798</v>
      </c>
      <c r="U19" s="5">
        <f ca="1">IF($A$2=0,
    0,
    IFERROR(Q18-(((R18+R19)/2)*J19)-(IF(O18&gt;O19,
                '1D'!$D$8*((O18^2-O19^2)/(2*'1D'!$I$5)),
                '1D'!$D$9*((O19^2-O18^2)/(2*'1D'!$I$5)))+('1D'!$D$10*(ABS(I19)/90)*(MAX(O18^2,
                        O19^2)/(2*'1D'!$I$5))))-Q19,
        0))</f>
        <v>-0.64404686131422295</v>
      </c>
      <c r="V19" s="5">
        <f ca="1">IF($A$2=0,
    1,
    IF(IFERROR(V18,
            0)=0,
        0,
        IFERROR(IF(ROUND(S19,
                    3)=1,
                1,
                IF(AND(ABS(U19)&lt;'1D'!$D$19,
                        S19&gt;1),
                    1,
                    0)),
            0)))</f>
        <v>1</v>
      </c>
      <c r="W19" s="5">
        <f ca="1">IF($A$2=0,
    MAX(MAX('1D'!$D$16,
            MAX('1D'!$D$16,
                POWER((ABS(K19)^2)/('1D'!$I$5*MAX(F19,
                            0.1)^2),
                    1/3))),
        IFERROR(W1396,
            MAX(MAX('1D'!$D$16,
                    MAX('1D'!$D$16,
                        POWER((ABS(K19)^2)/('1D'!$I$5*MAX(F19,
                                    0.1)^2),
                            1/3))),
                ($L$2)-E1396))),
    IF(IFERROR(AG20,
            0)=0,
        MAX(MAX('1D'!$D$16,
                MAX('1D'!$D$16,
                    POWER((ABS(K19)^2)/('1D'!$I$5*MAX(F19,
                                0.1)^2),
                        1/3))),
            IFERROR(W1396,
                MAX(MAX('1D'!$D$16,
                        MAX('1D'!$D$16,
                            POWER((ABS(K19)^2)/('1D'!$I$5*MAX(F19,
                                        0.1)^2),
                                1/3))),
                    ($L$2)-E1396))),
        IF(IFERROR(W19,
                0)=0,
            MAX(MAX('1D'!$D$16,
                    MAX('1D'!$D$16,
                        POWER((ABS(K19)^2)/('1D'!$I$5*MAX(F19,
                                    0.1)^2),
                            1/3))),
                IFERROR(W1396,
                    MAX(MAX('1D'!$D$16,
                            MAX('1D'!$D$16,
                                POWER((ABS(K19)^2)/('1D'!$I$5*MAX(F19,
                                            0.1)^2),
                                    1/3))),
                        ($L$2)-E1396))),
            IF(OR(IFERROR(AD19,
                        0)&gt;=1,
                    IFERROR(AD20,
                        0)&gt;=1),
                MAX('1D'!$D$16,
                    MAX('1D'!$D$16,
                        POWER((ABS(K19)^2)/('1D'!$I$5*MAX(F19,
                                    0.1)^2),
                            1/3))),
                IF(ABS(IFERROR(AF19,
                            0))&lt;'1D'!$D$19,
                    MAX(MAX('1D'!$D$16,
                            MAX('1D'!$D$16,
                                POWER((ABS(K19)^2)/('1D'!$I$5*MAX(F19,
                                            0.1)^2),
                                    1/3))),
                        IFERROR(W19,
                            0)),
                    MAX(MAX('1D'!$D$16,
                            MAX('1D'!$D$16,
                                POWER((ABS(K19)^2)/('1D'!$I$5*MAX(F19,
                                            0.1)^2),
                                    1/3))),
                        (IFERROR(W19,
                                0))+((IFERROR(AF19,
                                    0))*'1D'!$D$18)))))))</f>
        <v>1.8974051154466891</v>
      </c>
      <c r="X19" s="5">
        <f t="shared" ca="1" si="4"/>
        <v>11.809449438540193</v>
      </c>
      <c r="Y19" s="5">
        <f t="shared" ca="1" si="5"/>
        <v>1.1787277297782635</v>
      </c>
      <c r="Z19" s="5">
        <f t="shared" ca="1" si="6"/>
        <v>4.3143416858811756</v>
      </c>
      <c r="AA19" s="5">
        <f t="shared" ca="1" si="7"/>
        <v>636.17740511544662</v>
      </c>
      <c r="AB19" s="5">
        <f ca="1">AA19+((ABS(K19)/MAX(((F19)+(G19)*(W19))*(W19),
            0.000001))^2)/(2*'1D'!$I$5)</f>
        <v>637.12610767316994</v>
      </c>
      <c r="AC19" s="5">
        <f ca="1">((ABS(K19)*'1D'!$D$6)/(MAX(((F19)+(G19)*(W19))*(W19),
            0.000001)*MAX(((((F19)+(G19)*(W19))*(W19))/MAX((F19)+2*(W19)*SQRT(1+(G19)^2),
                    0.000001))^(2/3),
            0.000001)))^2</f>
        <v>3.3635167280056809E-3</v>
      </c>
      <c r="AD19" s="5">
        <f ca="1">ABS(ABS(K19)/MAX(((F19)+(G19)*(W19))*(W19),
        0.000001))/SQRT('1D'!$I$5*MAX((((F19)+(G19)*(W19))*(W19))/MAX((F19)+2*(G19)*(W19),
            0.000001),
        0.000001))</f>
        <v>1.0000000000000002</v>
      </c>
      <c r="AE19" s="5">
        <f ca="1">((F19)*(W19)^2)/2+(G19)*(W19)^3/3+(ABS(K19)^2)/('1D'!$I$5*MAX(((F19)+(G19)*(W19))*(W19),
        0.000001))</f>
        <v>33.610964662942798</v>
      </c>
      <c r="AF19" s="5">
        <f ca="1">IF($A$2=0,
    0,
    IFERROR(AB20+(((AC19+AC20)/2)*J20)+(IF(Z19&gt;Z20,
                '1D'!$D$8*((Z19^2-Z20^2)/(2*'1D'!$I$5)),
                '1D'!$D$9*((Z20^2-Z19^2)/(2*'1D'!$I$5)))+('1D'!$D$10*(ABS(I20)/90)*(MAX(Z19^2,
                        Z20^2)/(2*'1D'!$I$5))))-AB19,
        0))</f>
        <v>1.4488999581772077E-3</v>
      </c>
      <c r="AG19" s="5">
        <f ca="1">IF($A$2=0,
    1,
    IF(IFERROR(AG20,
            0)=0,
        0,
        IFERROR(IF(OR(ROUND(AD19,
                        3)&gt;=1,
                    AND(ABS(AF19)&lt;'1D'!$D$19,
                        AD19&lt;1)),
                1,
                0),
            0)))</f>
        <v>1</v>
      </c>
      <c r="AH19" s="5">
        <f ca="1">IFERROR(IF('1D'!V32="Supercritical",
        MAX('1D'!$D$16,
            IFERROR(L19,
                MAX('1D'!$D$16,
                    POWER((ABS(K19)^2)/('1D'!$I$5*MAX(F19,
                                0.1)^2),
                        1/3)))),
        IF('1D'!V32="Subcritical",
            MAX('1D'!$D$16,
                IFERROR(W19,
                    MAX('1D'!$D$16,
                        POWER((ABS(K19)^2)/('1D'!$I$5*MAX(F19,
                                    0.1)^2),
                            1/3)))),
            IF(IFERROR(T19,
                    -1E+99)&gt;=IFERROR(AE19,
                    -1E+99),
                MAX('1D'!$D$16,
                    IFERROR(L19,
                        MAX('1D'!$D$16,
                            POWER((ABS(K19)^2)/('1D'!$I$5*MAX(F19,
                                        0.1)^2),
                                1/3)))),
                MAX('1D'!$D$16,
                    IFERROR(W19,
                        MAX('1D'!$D$16,
                            POWER((ABS(K19)^2)/('1D'!$I$5*MAX(F19,
                                        0.1)^2),
                                1/3))))))),
    MAX('1D'!$D$16,
        POWER((ABS(K19)^2)/('1D'!$I$5*MAX(F19,
                    0.1)^2),
            1/3)))</f>
        <v>1.8974051154466891</v>
      </c>
      <c r="AI19" s="5">
        <f t="shared" ca="1" si="8"/>
        <v>636.17740511544662</v>
      </c>
      <c r="AJ19" s="5">
        <f ca="1">AI19+((ABS(K19)/MAX(((F19)+(G19)*(AH19))*(AH19),
            0.000001))^2)/(2*'1D'!$I$5)</f>
        <v>637.12610767316994</v>
      </c>
      <c r="AM19">
        <v>0</v>
      </c>
      <c r="AN19">
        <v>0</v>
      </c>
      <c r="AO19" s="5">
        <f t="shared" si="9"/>
        <v>0</v>
      </c>
      <c r="AP19" s="5">
        <f t="shared" si="13"/>
        <v>0</v>
      </c>
      <c r="AQ19" s="5">
        <f ca="1">ABS(ABS(K19)/MAX(((F19)+(G19)*(AH19))*(AH19),
        0.000001))/SQRT('1D'!$I$5*MAX((((F19)+(G19)*(AH19))*(AH19))/MAX((F19)+2*(G19)*(AH19),
            0.000001),
        0.000001))</f>
        <v>1.0000000000000002</v>
      </c>
      <c r="AR19" s="5" t="str">
        <f t="shared" ca="1" si="10"/>
        <v>Supercritical</v>
      </c>
      <c r="AS19" s="5">
        <f ca="1">((ABS(K19)*'1D'!$D$6)/(MAX(((F19)+(G19)*(AH19))*(AH19),
            0.000001)*MAX(((((F19)+(G19)*(AH19))*(AH19))/MAX((F19)+2*(AH19)*SQRT(1+(G19)^2),
                    0.000001))^(2/3),
            0.000001)))^2</f>
        <v>3.3635167280056809E-3</v>
      </c>
    </row>
    <row r="20" spans="1:45" x14ac:dyDescent="0.35">
      <c r="A20">
        <v>11</v>
      </c>
      <c r="B20">
        <v>10</v>
      </c>
      <c r="C20">
        <v>616546.54299999995</v>
      </c>
      <c r="D20">
        <v>3097757.236</v>
      </c>
      <c r="E20">
        <v>634.27800000000002</v>
      </c>
      <c r="F20">
        <v>6.2240000000000002</v>
      </c>
      <c r="G20">
        <v>0</v>
      </c>
      <c r="H20" t="s">
        <v>176</v>
      </c>
      <c r="I20">
        <v>5.3999999999999999E-2</v>
      </c>
      <c r="J20" s="5">
        <f t="shared" si="11"/>
        <v>1</v>
      </c>
      <c r="K20" s="5">
        <f t="shared" ca="1" si="12"/>
        <v>50.95</v>
      </c>
      <c r="L20" s="5">
        <f ca="1">IF($A$2=0,
    IFERROR(L19,
        MAX('1D'!$D$16,
            POWER((ABS(K20)^2)/('1D'!$I$5*MAX(F20,
                        0.1)^2),
                1/3))),
    IF(IFERROR(V19,
            0)=0,
        IFERROR(L19,
            MAX('1D'!$D$16,
                POWER((ABS(K20)^2)/('1D'!$I$5*MAX(F20,
                            0.1)^2),
                    1/3))),
        IF(OR(IFERROR(L20,
                    0)=0,
                IFERROR(S19,
                    0)&lt;1,
                IFERROR(S20,
                    0)&lt;1),
            MAX('1D'!$D$16,
                POWER((ABS(K20)^2)/('1D'!$I$5*MAX(F20,
                            0.1)^2),
                    1/3)),
            IF(IFERROR(U20,
                    0)&gt;0,
                MAX('1D'!$D$16,
                    IFERROR(L20,
                        0)+((IFERROR(U20,
                                0))*'1D'!$D$18*IF((IFERROR(S20,
                                    0))&lt;1,
                            1,
                            -1))),
                IF(IFERROR(U20,
                        0)&lt;0,
                    IF(ABS((MAX('1D'!$D$16,
                                    POWER((ABS(K20)^2)/('1D'!$I$5*MAX(F20,
                                                0.1)^2),
                                        1/3)))-IFERROR(L20,
                                0))&gt;'1D'!$D$19,
                        MAX('1D'!$D$16,
                            IF((MAX('1D'!$D$16,
                                        POWER((ABS(K20)^2)/('1D'!$I$5*MAX(F20,
                                                    0.1)^2),
                                            1/3)))&gt;IFERROR(L20,
                                    0),
                                MIN((MAX('1D'!$D$16,
                                            POWER((ABS(K20)^2)/('1D'!$I$5*MAX(F20,
                                                        0.1)^2),
                                                1/3))),
                                    IFERROR(L20,
                                        0)+(MIN(ABS(IFERROR(U20,
                                                    0))*'1D'!$D$18,
                                            ABS((MAX('1D'!$D$16,
                                                        POWER((ABS(K20)^2)/('1D'!$I$5*MAX(F20,
                                                                    0.1)^2),
                                                            1/3)))-IFERROR(L20,
                                                    0))))),
                                MAX((MAX('1D'!$D$16,
                                            POWER((ABS(K20)^2)/('1D'!$I$5*MAX(F20,
                                                        0.1)^2),
                                                1/3))),
                                    IFERROR(L20,
                                        0)-(MIN(ABS(IFERROR(U20,
                                                    0))*'1D'!$D$18,
                                            ABS((MAX('1D'!$D$16,
                                                        POWER((ABS(K20)^2)/('1D'!$I$5*MAX(F20,
                                                                    0.1)^2),
                                                            1/3)))-IFERROR(L20,
                                                    0))))))),
                        MAX('1D'!$D$16,
                            POWER((ABS(K20)^2)/('1D'!$I$5*MAX(F20,
                                        0.1)^2),
                                1/3))),
                    MAX('1D'!$D$16,
                        IFERROR(L20,
                            0)))))))</f>
        <v>1.8974051154466891</v>
      </c>
      <c r="M20" s="5">
        <f t="shared" ca="1" si="0"/>
        <v>11.809449438540193</v>
      </c>
      <c r="N20" s="5">
        <f t="shared" ca="1" si="1"/>
        <v>1.1787277297782635</v>
      </c>
      <c r="O20" s="5">
        <f t="shared" ca="1" si="2"/>
        <v>4.3143416858811756</v>
      </c>
      <c r="P20" s="5">
        <f t="shared" ca="1" si="3"/>
        <v>636.17540511544667</v>
      </c>
      <c r="Q20" s="5">
        <f ca="1">P20+((ABS(K20)/MAX(((F20)+(G20)*(L20))*(L20),
            0.000001))^2)/(2*'1D'!$I$5)</f>
        <v>637.12410767316999</v>
      </c>
      <c r="R20" s="5">
        <f ca="1">((ABS(K20)*'1D'!$D$6)/(MAX(((F20)+(G20)*(L20))*(L20),
            0.000001)*MAX(((((F20)+(G20)*(L20))*(L20))/MAX((F20)+2*(L20)*SQRT(1+(G20)^2),
                    0.000001))^(2/3),
            0.000001)))^2</f>
        <v>3.3635167280056809E-3</v>
      </c>
      <c r="S20" s="5">
        <f ca="1">ABS(ABS(K20)/MAX(((F20)+(G20)*(L20))*(L20),
        0.000001))/SQRT('1D'!$I$5*MAX((((F20)+(G20)*(L20))*(L20))/MAX((F20)+2*(G20)*(L20),
            0.000001),
        0.000001))</f>
        <v>1.0000000000000002</v>
      </c>
      <c r="T20" s="5">
        <f ca="1">((F20)*(L20)^2)/2+(G20)*(L20)^3/3+(ABS(K20)^2)/('1D'!$I$5*MAX(((F20)+(G20)*(L20))*(L20),
        0.000001))</f>
        <v>33.610964662942798</v>
      </c>
      <c r="U20" s="5">
        <f ca="1">IF($A$2=0,
    0,
    IFERROR(Q19-(((R19+R20)/2)*J20)-(IF(O19&gt;O20,
                '1D'!$D$8*((O19^2-O20^2)/(2*'1D'!$I$5)),
                '1D'!$D$9*((O20^2-O19^2)/(2*'1D'!$I$5)))+('1D'!$D$10*(ABS(I20)/90)*(MAX(O19^2,
                        O20^2)/(2*'1D'!$I$5))))-Q20,
        0))</f>
        <v>-1.4488999581772077E-3</v>
      </c>
      <c r="V20" s="5">
        <f ca="1">IF($A$2=0,
    1,
    IF(IFERROR(V19,
            0)=0,
        0,
        IFERROR(IF(ROUND(S20,
                    3)=1,
                1,
                IF(AND(ABS(U20)&lt;'1D'!$D$19,
                        S20&gt;1),
                    1,
                    0)),
            0)))</f>
        <v>1</v>
      </c>
      <c r="W20" s="5">
        <f ca="1">IF($A$2=0,
    MAX(MAX('1D'!$D$16,
            MAX('1D'!$D$16,
                POWER((ABS(K20)^2)/('1D'!$I$5*MAX(F20,
                            0.1)^2),
                    1/3))),
        IFERROR(W1396,
            MAX(MAX('1D'!$D$16,
                    MAX('1D'!$D$16,
                        POWER((ABS(K20)^2)/('1D'!$I$5*MAX(F20,
                                    0.1)^2),
                            1/3))),
                ($L$2)-E1396))),
    IF(IFERROR(AG21,
            0)=0,
        MAX(MAX('1D'!$D$16,
                MAX('1D'!$D$16,
                    POWER((ABS(K20)^2)/('1D'!$I$5*MAX(F20,
                                0.1)^2),
                        1/3))),
            IFERROR(W1396,
                MAX(MAX('1D'!$D$16,
                        MAX('1D'!$D$16,
                            POWER((ABS(K20)^2)/('1D'!$I$5*MAX(F20,
                                        0.1)^2),
                                1/3))),
                    ($L$2)-E1396))),
        IF(IFERROR(W20,
                0)=0,
            MAX(MAX('1D'!$D$16,
                    MAX('1D'!$D$16,
                        POWER((ABS(K20)^2)/('1D'!$I$5*MAX(F20,
                                    0.1)^2),
                            1/3))),
                IFERROR(W1396,
                    MAX(MAX('1D'!$D$16,
                            MAX('1D'!$D$16,
                                POWER((ABS(K20)^2)/('1D'!$I$5*MAX(F20,
                                            0.1)^2),
                                    1/3))),
                        ($L$2)-E1396))),
            IF(OR(IFERROR(AD20,
                        0)&gt;=1,
                    IFERROR(AD21,
                        0)&gt;=1),
                MAX('1D'!$D$16,
                    MAX('1D'!$D$16,
                        POWER((ABS(K20)^2)/('1D'!$I$5*MAX(F20,
                                    0.1)^2),
                            1/3))),
                IF(ABS(IFERROR(AF20,
                            0))&lt;'1D'!$D$19,
                    MAX(MAX('1D'!$D$16,
                            MAX('1D'!$D$16,
                                POWER((ABS(K20)^2)/('1D'!$I$5*MAX(F20,
                                            0.1)^2),
                                    1/3))),
                        IFERROR(W20,
                            0)),
                    MAX(MAX('1D'!$D$16,
                            MAX('1D'!$D$16,
                                POWER((ABS(K20)^2)/('1D'!$I$5*MAX(F20,
                                            0.1)^2),
                                    1/3))),
                        (IFERROR(W20,
                                0))+((IFERROR(AF20,
                                    0))*'1D'!$D$18)))))))</f>
        <v>1.8974051154466891</v>
      </c>
      <c r="X20" s="5">
        <f t="shared" ca="1" si="4"/>
        <v>11.809449438540193</v>
      </c>
      <c r="Y20" s="5">
        <f t="shared" ca="1" si="5"/>
        <v>1.1787277297782635</v>
      </c>
      <c r="Z20" s="5">
        <f t="shared" ca="1" si="6"/>
        <v>4.3143416858811756</v>
      </c>
      <c r="AA20" s="5">
        <f t="shared" ca="1" si="7"/>
        <v>636.17540511544667</v>
      </c>
      <c r="AB20" s="5">
        <f ca="1">AA20+((ABS(K20)/MAX(((F20)+(G20)*(W20))*(W20),
            0.000001))^2)/(2*'1D'!$I$5)</f>
        <v>637.12410767316999</v>
      </c>
      <c r="AC20" s="5">
        <f ca="1">((ABS(K20)*'1D'!$D$6)/(MAX(((F20)+(G20)*(W20))*(W20),
            0.000001)*MAX(((((F20)+(G20)*(W20))*(W20))/MAX((F20)+2*(W20)*SQRT(1+(G20)^2),
                    0.000001))^(2/3),
            0.000001)))^2</f>
        <v>3.3635167280056809E-3</v>
      </c>
      <c r="AD20" s="5">
        <f ca="1">ABS(ABS(K20)/MAX(((F20)+(G20)*(W20))*(W20),
        0.000001))/SQRT('1D'!$I$5*MAX((((F20)+(G20)*(W20))*(W20))/MAX((F20)+2*(G20)*(W20),
            0.000001),
        0.000001))</f>
        <v>1.0000000000000002</v>
      </c>
      <c r="AE20" s="5">
        <f ca="1">((F20)*(W20)^2)/2+(G20)*(W20)^3/3+(ABS(K20)^2)/('1D'!$I$5*MAX(((F20)+(G20)*(W20))*(W20),
        0.000001))</f>
        <v>33.610964662942798</v>
      </c>
      <c r="AF20" s="5">
        <f ca="1">IF($A$2=0,
    0,
    IFERROR(AB21+(((AC20+AC21)/2)*J21)+(IF(Z20&gt;Z21,
                '1D'!$D$8*((Z20^2-Z21^2)/(2*'1D'!$I$5)),
                '1D'!$D$9*((Z21^2-Z20^2)/(2*'1D'!$I$5)))+('1D'!$D$10*(ABS(I21)/90)*(MAX(Z20^2,
                        Z21^2)/(2*'1D'!$I$5))))-AB20,
        0))</f>
        <v>7.4240264750642382E-2</v>
      </c>
      <c r="AG20" s="5">
        <f ca="1">IF($A$2=0,
    1,
    IF(IFERROR(AG21,
            0)=0,
        0,
        IFERROR(IF(OR(ROUND(AD20,
                        3)&gt;=1,
                    AND(ABS(AF20)&lt;'1D'!$D$19,
                        AD20&lt;1)),
                1,
                0),
            0)))</f>
        <v>1</v>
      </c>
      <c r="AH20" s="5">
        <f ca="1">IFERROR(IF('1D'!V32="Supercritical",
        MAX('1D'!$D$16,
            IFERROR(L20,
                MAX('1D'!$D$16,
                    POWER((ABS(K20)^2)/('1D'!$I$5*MAX(F20,
                                0.1)^2),
                        1/3)))),
        IF('1D'!V32="Subcritical",
            MAX('1D'!$D$16,
                IFERROR(W20,
                    MAX('1D'!$D$16,
                        POWER((ABS(K20)^2)/('1D'!$I$5*MAX(F20,
                                    0.1)^2),
                            1/3)))),
            IF(IFERROR(T20,
                    -1E+99)&gt;=IFERROR(AE20,
                    -1E+99),
                MAX('1D'!$D$16,
                    IFERROR(L20,
                        MAX('1D'!$D$16,
                            POWER((ABS(K20)^2)/('1D'!$I$5*MAX(F20,
                                        0.1)^2),
                                1/3)))),
                MAX('1D'!$D$16,
                    IFERROR(W20,
                        MAX('1D'!$D$16,
                            POWER((ABS(K20)^2)/('1D'!$I$5*MAX(F20,
                                        0.1)^2),
                                1/3))))))),
    MAX('1D'!$D$16,
        POWER((ABS(K20)^2)/('1D'!$I$5*MAX(F20,
                    0.1)^2),
            1/3)))</f>
        <v>1.8974051154466891</v>
      </c>
      <c r="AI20" s="5">
        <f t="shared" ca="1" si="8"/>
        <v>636.17540511544667</v>
      </c>
      <c r="AJ20" s="5">
        <f ca="1">AI20+((ABS(K20)/MAX(((F20)+(G20)*(AH20))*(AH20),
            0.000001))^2)/(2*'1D'!$I$5)</f>
        <v>637.12410767316999</v>
      </c>
      <c r="AM20">
        <v>0</v>
      </c>
      <c r="AN20">
        <v>0</v>
      </c>
      <c r="AO20" s="5">
        <f t="shared" si="9"/>
        <v>0</v>
      </c>
      <c r="AP20" s="5">
        <f t="shared" si="13"/>
        <v>0</v>
      </c>
      <c r="AQ20" s="5">
        <f ca="1">ABS(ABS(K20)/MAX(((F20)+(G20)*(AH20))*(AH20),
        0.000001))/SQRT('1D'!$I$5*MAX((((F20)+(G20)*(AH20))*(AH20))/MAX((F20)+2*(G20)*(AH20),
            0.000001),
        0.000001))</f>
        <v>1.0000000000000002</v>
      </c>
      <c r="AR20" s="5" t="str">
        <f t="shared" ca="1" si="10"/>
        <v>Supercritical</v>
      </c>
      <c r="AS20" s="5">
        <f ca="1">((ABS(K20)*'1D'!$D$6)/(MAX(((F20)+(G20)*(AH20))*(AH20),
            0.000001)*MAX(((((F20)+(G20)*(AH20))*(AH20))/MAX((F20)+2*(AH20)*SQRT(1+(G20)^2),
                    0.000001))^(2/3),
            0.000001)))^2</f>
        <v>3.3635167280056809E-3</v>
      </c>
    </row>
    <row r="21" spans="1:45" x14ac:dyDescent="0.35">
      <c r="A21">
        <v>12</v>
      </c>
      <c r="B21">
        <v>11</v>
      </c>
      <c r="C21">
        <v>616545.59600000002</v>
      </c>
      <c r="D21">
        <v>3097756.9139999999</v>
      </c>
      <c r="E21">
        <v>634.27599999999995</v>
      </c>
      <c r="F21">
        <v>6</v>
      </c>
      <c r="G21">
        <v>0</v>
      </c>
      <c r="H21" t="s">
        <v>176</v>
      </c>
      <c r="I21">
        <v>5.3999999999999999E-2</v>
      </c>
      <c r="J21" s="5">
        <f t="shared" si="11"/>
        <v>1</v>
      </c>
      <c r="K21" s="5">
        <f t="shared" ca="1" si="12"/>
        <v>50.95</v>
      </c>
      <c r="L21" s="5">
        <f ca="1">IF($A$2=0,
    IFERROR(L20,
        MAX('1D'!$D$16,
            POWER((ABS(K21)^2)/('1D'!$I$5*MAX(F21,
                        0.1)^2),
                1/3))),
    IF(IFERROR(V20,
            0)=0,
        IFERROR(L20,
            MAX('1D'!$D$16,
                POWER((ABS(K21)^2)/('1D'!$I$5*MAX(F21,
                            0.1)^2),
                    1/3))),
        IF(OR(IFERROR(L21,
                    0)=0,
                IFERROR(S20,
                    0)&lt;1,
                IFERROR(S21,
                    0)&lt;1),
            MAX('1D'!$D$16,
                POWER((ABS(K21)^2)/('1D'!$I$5*MAX(F21,
                            0.1)^2),
                    1/3)),
            IF(IFERROR(U21,
                    0)&gt;0,
                MAX('1D'!$D$16,
                    IFERROR(L21,
                        0)+((IFERROR(U21,
                                0))*'1D'!$D$18*IF((IFERROR(S21,
                                    0))&lt;1,
                            1,
                            -1))),
                IF(IFERROR(U21,
                        0)&lt;0,
                    IF(ABS((MAX('1D'!$D$16,
                                    POWER((ABS(K21)^2)/('1D'!$I$5*MAX(F21,
                                                0.1)^2),
                                        1/3)))-IFERROR(L21,
                                0))&gt;'1D'!$D$19,
                        MAX('1D'!$D$16,
                            IF((MAX('1D'!$D$16,
                                        POWER((ABS(K21)^2)/('1D'!$I$5*MAX(F21,
                                                    0.1)^2),
                                            1/3)))&gt;IFERROR(L21,
                                    0),
                                MIN((MAX('1D'!$D$16,
                                            POWER((ABS(K21)^2)/('1D'!$I$5*MAX(F21,
                                                        0.1)^2),
                                                1/3))),
                                    IFERROR(L21,
                                        0)+(MIN(ABS(IFERROR(U21,
                                                    0))*'1D'!$D$18,
                                            ABS((MAX('1D'!$D$16,
                                                        POWER((ABS(K21)^2)/('1D'!$I$5*MAX(F21,
                                                                    0.1)^2),
                                                            1/3)))-IFERROR(L21,
                                                    0))))),
                                MAX((MAX('1D'!$D$16,
                                            POWER((ABS(K21)^2)/('1D'!$I$5*MAX(F21,
                                                        0.1)^2),
                                                1/3))),
                                    IFERROR(L21,
                                        0)-(MIN(ABS(IFERROR(U21,
                                                    0))*'1D'!$D$18,
                                            ABS((MAX('1D'!$D$16,
                                                        POWER((ABS(K21)^2)/('1D'!$I$5*MAX(F21,
                                                                    0.1)^2),
                                                            1/3)))-IFERROR(L21,
                                                    0))))))),
                        MAX('1D'!$D$16,
                            POWER((ABS(K21)^2)/('1D'!$I$5*MAX(F21,
                                        0.1)^2),
                                1/3))),
                    MAX('1D'!$D$16,
                        IFERROR(L21,
                            0)))))))</f>
        <v>1.944340352385391</v>
      </c>
      <c r="M21" s="5">
        <f t="shared" ca="1" si="0"/>
        <v>11.666042114312347</v>
      </c>
      <c r="N21" s="5">
        <f t="shared" ca="1" si="1"/>
        <v>1.1797369601269541</v>
      </c>
      <c r="O21" s="5">
        <f t="shared" ca="1" si="2"/>
        <v>4.3673766561748133</v>
      </c>
      <c r="P21" s="5">
        <f t="shared" ca="1" si="3"/>
        <v>636.22034035238539</v>
      </c>
      <c r="Q21" s="5">
        <f ca="1">P21+((ABS(K21)/MAX(((F21)+(G21)*(L21))*(L21),
            0.000001))^2)/(2*'1D'!$I$5)</f>
        <v>637.19251052857805</v>
      </c>
      <c r="R21" s="5">
        <f ca="1">((ABS(K21)*'1D'!$D$6)/(MAX(((F21)+(G21)*(L21))*(L21),
            0.000001)*MAX(((((F21)+(G21)*(L21))*(L21))/MAX((F21)+2*(L21)*SQRT(1+(G21)^2),
                    0.000001))^(2/3),
            0.000001)))^2</f>
        <v>3.4427876316445592E-3</v>
      </c>
      <c r="S21" s="5">
        <f ca="1">ABS(ABS(K21)/MAX(((F21)+(G21)*(L21))*(L21),
        0.000001))/SQRT('1D'!$I$5*MAX((((F21)+(G21)*(L21))*(L21))/MAX((F21)+2*(G21)*(L21),
            0.000001),
        0.000001))</f>
        <v>1.0000000000000002</v>
      </c>
      <c r="T21" s="5">
        <f ca="1">((F21)*(L21)^2)/2+(G21)*(L21)^3/3+(ABS(K21)^2)/('1D'!$I$5*MAX(((F21)+(G21)*(L21))*(L21),
        0.000001))</f>
        <v>34.024134653227321</v>
      </c>
      <c r="U21" s="5">
        <f ca="1">IF($A$2=0,
    0,
    IFERROR(Q20-(((R20+R21)/2)*J21)-(IF(O20&gt;O21,
                '1D'!$D$8*((O20^2-O21^2)/(2*'1D'!$I$5)),
                '1D'!$D$9*((O21^2-O20^2)/(2*'1D'!$I$5)))+('1D'!$D$10*(ABS(I21)/90)*(MAX(O20^2,
                        O21^2)/(2*'1D'!$I$5))))-Q21,
        0))</f>
        <v>-7.4240264750642382E-2</v>
      </c>
      <c r="V21" s="5">
        <f ca="1">IF($A$2=0,
    1,
    IF(IFERROR(V20,
            0)=0,
        0,
        IFERROR(IF(ROUND(S21,
                    3)=1,
                1,
                IF(AND(ABS(U21)&lt;'1D'!$D$19,
                        S21&gt;1),
                    1,
                    0)),
            0)))</f>
        <v>1</v>
      </c>
      <c r="W21" s="5">
        <f ca="1">IF($A$2=0,
    MAX(MAX('1D'!$D$16,
            MAX('1D'!$D$16,
                POWER((ABS(K21)^2)/('1D'!$I$5*MAX(F21,
                            0.1)^2),
                    1/3))),
        IFERROR(W1396,
            MAX(MAX('1D'!$D$16,
                    MAX('1D'!$D$16,
                        POWER((ABS(K21)^2)/('1D'!$I$5*MAX(F21,
                                    0.1)^2),
                            1/3))),
                ($L$2)-E1396))),
    IF(IFERROR(AG22,
            0)=0,
        MAX(MAX('1D'!$D$16,
                MAX('1D'!$D$16,
                    POWER((ABS(K21)^2)/('1D'!$I$5*MAX(F21,
                                0.1)^2),
                        1/3))),
            IFERROR(W1396,
                MAX(MAX('1D'!$D$16,
                        MAX('1D'!$D$16,
                            POWER((ABS(K21)^2)/('1D'!$I$5*MAX(F21,
                                        0.1)^2),
                                1/3))),
                    ($L$2)-E1396))),
        IF(IFERROR(W21,
                0)=0,
            MAX(MAX('1D'!$D$16,
                    MAX('1D'!$D$16,
                        POWER((ABS(K21)^2)/('1D'!$I$5*MAX(F21,
                                    0.1)^2),
                            1/3))),
                IFERROR(W1396,
                    MAX(MAX('1D'!$D$16,
                            MAX('1D'!$D$16,
                                POWER((ABS(K21)^2)/('1D'!$I$5*MAX(F21,
                                            0.1)^2),
                                    1/3))),
                        ($L$2)-E1396))),
            IF(OR(IFERROR(AD21,
                        0)&gt;=1,
                    IFERROR(AD22,
                        0)&gt;=1),
                MAX('1D'!$D$16,
                    MAX('1D'!$D$16,
                        POWER((ABS(K21)^2)/('1D'!$I$5*MAX(F21,
                                    0.1)^2),
                            1/3))),
                IF(ABS(IFERROR(AF21,
                            0))&lt;'1D'!$D$19,
                    MAX(MAX('1D'!$D$16,
                            MAX('1D'!$D$16,
                                POWER((ABS(K21)^2)/('1D'!$I$5*MAX(F21,
                                            0.1)^2),
                                    1/3))),
                        IFERROR(W21,
                            0)),
                    MAX(MAX('1D'!$D$16,
                            MAX('1D'!$D$16,
                                POWER((ABS(K21)^2)/('1D'!$I$5*MAX(F21,
                                            0.1)^2),
                                    1/3))),
                        (IFERROR(W21,
                                0))+((IFERROR(AF21,
                                    0))*'1D'!$D$18)))))))</f>
        <v>1.944340352385391</v>
      </c>
      <c r="X21" s="5">
        <f t="shared" ca="1" si="4"/>
        <v>11.666042114312347</v>
      </c>
      <c r="Y21" s="5">
        <f t="shared" ca="1" si="5"/>
        <v>1.1797369601269541</v>
      </c>
      <c r="Z21" s="5">
        <f t="shared" ca="1" si="6"/>
        <v>4.3673766561748133</v>
      </c>
      <c r="AA21" s="5">
        <f t="shared" ca="1" si="7"/>
        <v>636.22034035238539</v>
      </c>
      <c r="AB21" s="5">
        <f ca="1">AA21+((ABS(K21)/MAX(((F21)+(G21)*(W21))*(W21),
            0.000001))^2)/(2*'1D'!$I$5)</f>
        <v>637.19251052857805</v>
      </c>
      <c r="AC21" s="5">
        <f ca="1">((ABS(K21)*'1D'!$D$6)/(MAX(((F21)+(G21)*(W21))*(W21),
            0.000001)*MAX(((((F21)+(G21)*(W21))*(W21))/MAX((F21)+2*(W21)*SQRT(1+(G21)^2),
                    0.000001))^(2/3),
            0.000001)))^2</f>
        <v>3.4427876316445592E-3</v>
      </c>
      <c r="AD21" s="5">
        <f ca="1">ABS(ABS(K21)/MAX(((F21)+(G21)*(W21))*(W21),
        0.000001))/SQRT('1D'!$I$5*MAX((((F21)+(G21)*(W21))*(W21))/MAX((F21)+2*(G21)*(W21),
            0.000001),
        0.000001))</f>
        <v>1.0000000000000002</v>
      </c>
      <c r="AE21" s="5">
        <f ca="1">((F21)*(W21)^2)/2+(G21)*(W21)^3/3+(ABS(K21)^2)/('1D'!$I$5*MAX(((F21)+(G21)*(W21))*(W21),
        0.000001))</f>
        <v>34.024134653227321</v>
      </c>
      <c r="AF21" s="5">
        <f ca="1">IF($A$2=0,
    0,
    IFERROR(AB22+(((AC21+AC22)/2)*J22)+(IF(Z21&gt;Z22,
                '1D'!$D$8*((Z21^2-Z22^2)/(2*'1D'!$I$5)),
                '1D'!$D$9*((Z22^2-Z21^2)/(2*'1D'!$I$5)))+('1D'!$D$10*(ABS(I22)/90)*(MAX(Z21^2,
                        Z22^2)/(2*'1D'!$I$5))))-AB21,
        0))</f>
        <v>1.4427876317313348E-3</v>
      </c>
      <c r="AG21" s="5">
        <f ca="1">IF($A$2=0,
    1,
    IF(IFERROR(AG22,
            0)=0,
        0,
        IFERROR(IF(OR(ROUND(AD21,
                        3)&gt;=1,
                    AND(ABS(AF21)&lt;'1D'!$D$19,
                        AD21&lt;1)),
                1,
                0),
            0)))</f>
        <v>1</v>
      </c>
      <c r="AH21" s="5">
        <f ca="1">IFERROR(IF('1D'!V32="Supercritical",
        MAX('1D'!$D$16,
            IFERROR(L21,
                MAX('1D'!$D$16,
                    POWER((ABS(K21)^2)/('1D'!$I$5*MAX(F21,
                                0.1)^2),
                        1/3)))),
        IF('1D'!V32="Subcritical",
            MAX('1D'!$D$16,
                IFERROR(W21,
                    MAX('1D'!$D$16,
                        POWER((ABS(K21)^2)/('1D'!$I$5*MAX(F21,
                                    0.1)^2),
                            1/3)))),
            IF(IFERROR(T21,
                    -1E+99)&gt;=IFERROR(AE21,
                    -1E+99),
                MAX('1D'!$D$16,
                    IFERROR(L21,
                        MAX('1D'!$D$16,
                            POWER((ABS(K21)^2)/('1D'!$I$5*MAX(F21,
                                        0.1)^2),
                                1/3)))),
                MAX('1D'!$D$16,
                    IFERROR(W21,
                        MAX('1D'!$D$16,
                            POWER((ABS(K21)^2)/('1D'!$I$5*MAX(F21,
                                        0.1)^2),
                                1/3))))))),
    MAX('1D'!$D$16,
        POWER((ABS(K21)^2)/('1D'!$I$5*MAX(F21,
                    0.1)^2),
            1/3)))</f>
        <v>1.944340352385391</v>
      </c>
      <c r="AI21" s="5">
        <f t="shared" ca="1" si="8"/>
        <v>636.22034035238539</v>
      </c>
      <c r="AJ21" s="5">
        <f ca="1">AI21+((ABS(K21)/MAX(((F21)+(G21)*(AH21))*(AH21),
            0.000001))^2)/(2*'1D'!$I$5)</f>
        <v>637.19251052857805</v>
      </c>
      <c r="AM21">
        <v>0</v>
      </c>
      <c r="AN21">
        <v>0</v>
      </c>
      <c r="AO21" s="5">
        <f t="shared" si="9"/>
        <v>0</v>
      </c>
      <c r="AP21" s="5">
        <f t="shared" si="13"/>
        <v>0</v>
      </c>
      <c r="AQ21" s="5">
        <f ca="1">ABS(ABS(K21)/MAX(((F21)+(G21)*(AH21))*(AH21),
        0.000001))/SQRT('1D'!$I$5*MAX((((F21)+(G21)*(AH21))*(AH21))/MAX((F21)+2*(G21)*(AH21),
            0.000001),
        0.000001))</f>
        <v>1.0000000000000002</v>
      </c>
      <c r="AR21" s="5" t="str">
        <f t="shared" ca="1" si="10"/>
        <v>Supercritical</v>
      </c>
      <c r="AS21" s="5">
        <f ca="1">((ABS(K21)*'1D'!$D$6)/(MAX(((F21)+(G21)*(AH21))*(AH21),
            0.000001)*MAX(((((F21)+(G21)*(AH21))*(AH21))/MAX((F21)+2*(AH21)*SQRT(1+(G21)^2),
                    0.000001))^(2/3),
            0.000001)))^2</f>
        <v>3.4427876316445592E-3</v>
      </c>
    </row>
    <row r="22" spans="1:45" x14ac:dyDescent="0.35">
      <c r="A22">
        <v>13</v>
      </c>
      <c r="B22">
        <v>12</v>
      </c>
      <c r="C22">
        <v>616544.64899999998</v>
      </c>
      <c r="D22">
        <v>3097756.5929999999</v>
      </c>
      <c r="E22">
        <v>634.274</v>
      </c>
      <c r="F22">
        <v>6</v>
      </c>
      <c r="G22">
        <v>0</v>
      </c>
      <c r="H22" t="s">
        <v>176</v>
      </c>
      <c r="I22">
        <v>0</v>
      </c>
      <c r="J22" s="5">
        <f t="shared" si="11"/>
        <v>1</v>
      </c>
      <c r="K22" s="5">
        <f t="shared" ca="1" si="12"/>
        <v>50.95</v>
      </c>
      <c r="L22" s="5">
        <f ca="1">IF($A$2=0,
    IFERROR(L21,
        MAX('1D'!$D$16,
            POWER((ABS(K22)^2)/('1D'!$I$5*MAX(F22,
                        0.1)^2),
                1/3))),
    IF(IFERROR(V21,
            0)=0,
        IFERROR(L21,
            MAX('1D'!$D$16,
                POWER((ABS(K22)^2)/('1D'!$I$5*MAX(F22,
                            0.1)^2),
                    1/3))),
        IF(OR(IFERROR(L22,
                    0)=0,
                IFERROR(S21,
                    0)&lt;1,
                IFERROR(S22,
                    0)&lt;1),
            MAX('1D'!$D$16,
                POWER((ABS(K22)^2)/('1D'!$I$5*MAX(F22,
                            0.1)^2),
                    1/3)),
            IF(IFERROR(U22,
                    0)&gt;0,
                MAX('1D'!$D$16,
                    IFERROR(L22,
                        0)+((IFERROR(U22,
                                0))*'1D'!$D$18*IF((IFERROR(S22,
                                    0))&lt;1,
                            1,
                            -1))),
                IF(IFERROR(U22,
                        0)&lt;0,
                    IF(ABS((MAX('1D'!$D$16,
                                    POWER((ABS(K22)^2)/('1D'!$I$5*MAX(F22,
                                                0.1)^2),
                                        1/3)))-IFERROR(L22,
                                0))&gt;'1D'!$D$19,
                        MAX('1D'!$D$16,
                            IF((MAX('1D'!$D$16,
                                        POWER((ABS(K22)^2)/('1D'!$I$5*MAX(F22,
                                                    0.1)^2),
                                            1/3)))&gt;IFERROR(L22,
                                    0),
                                MIN((MAX('1D'!$D$16,
                                            POWER((ABS(K22)^2)/('1D'!$I$5*MAX(F22,
                                                        0.1)^2),
                                                1/3))),
                                    IFERROR(L22,
                                        0)+(MIN(ABS(IFERROR(U22,
                                                    0))*'1D'!$D$18,
                                            ABS((MAX('1D'!$D$16,
                                                        POWER((ABS(K22)^2)/('1D'!$I$5*MAX(F22,
                                                                    0.1)^2),
                                                            1/3)))-IFERROR(L22,
                                                    0))))),
                                MAX((MAX('1D'!$D$16,
                                            POWER((ABS(K22)^2)/('1D'!$I$5*MAX(F22,
                                                        0.1)^2),
                                                1/3))),
                                    IFERROR(L22,
                                        0)-(MIN(ABS(IFERROR(U22,
                                                    0))*'1D'!$D$18,
                                            ABS((MAX('1D'!$D$16,
                                                        POWER((ABS(K22)^2)/('1D'!$I$5*MAX(F22,
                                                                    0.1)^2),
                                                            1/3)))-IFERROR(L22,
                                                    0))))))),
                        MAX('1D'!$D$16,
                            POWER((ABS(K22)^2)/('1D'!$I$5*MAX(F22,
                                        0.1)^2),
                                1/3))),
                    MAX('1D'!$D$16,
                        IFERROR(L22,
                            0)))))))</f>
        <v>1.944340352385391</v>
      </c>
      <c r="M22" s="5">
        <f t="shared" ca="1" si="0"/>
        <v>11.666042114312347</v>
      </c>
      <c r="N22" s="5">
        <f t="shared" ca="1" si="1"/>
        <v>1.1797369601269541</v>
      </c>
      <c r="O22" s="5">
        <f t="shared" ca="1" si="2"/>
        <v>4.3673766561748133</v>
      </c>
      <c r="P22" s="5">
        <f t="shared" ca="1" si="3"/>
        <v>636.21834035238544</v>
      </c>
      <c r="Q22" s="5">
        <f ca="1">P22+((ABS(K22)/MAX(((F22)+(G22)*(L22))*(L22),
            0.000001))^2)/(2*'1D'!$I$5)</f>
        <v>637.1905105285781</v>
      </c>
      <c r="R22" s="5">
        <f ca="1">((ABS(K22)*'1D'!$D$6)/(MAX(((F22)+(G22)*(L22))*(L22),
            0.000001)*MAX(((((F22)+(G22)*(L22))*(L22))/MAX((F22)+2*(L22)*SQRT(1+(G22)^2),
                    0.000001))^(2/3),
            0.000001)))^2</f>
        <v>3.4427876316445592E-3</v>
      </c>
      <c r="S22" s="5">
        <f ca="1">ABS(ABS(K22)/MAX(((F22)+(G22)*(L22))*(L22),
        0.000001))/SQRT('1D'!$I$5*MAX((((F22)+(G22)*(L22))*(L22))/MAX((F22)+2*(G22)*(L22),
            0.000001),
        0.000001))</f>
        <v>1.0000000000000002</v>
      </c>
      <c r="T22" s="5">
        <f ca="1">((F22)*(L22)^2)/2+(G22)*(L22)^3/3+(ABS(K22)^2)/('1D'!$I$5*MAX(((F22)+(G22)*(L22))*(L22),
        0.000001))</f>
        <v>34.024134653227321</v>
      </c>
      <c r="U22" s="5">
        <f ca="1">IF($A$2=0,
    0,
    IFERROR(Q21-(((R21+R22)/2)*J22)-(IF(O21&gt;O22,
                '1D'!$D$8*((O21^2-O22^2)/(2*'1D'!$I$5)),
                '1D'!$D$9*((O22^2-O21^2)/(2*'1D'!$I$5)))+('1D'!$D$10*(ABS(I22)/90)*(MAX(O21^2,
                        O22^2)/(2*'1D'!$I$5))))-Q22,
        0))</f>
        <v>-1.4427876317313348E-3</v>
      </c>
      <c r="V22" s="5">
        <f ca="1">IF($A$2=0,
    1,
    IF(IFERROR(V21,
            0)=0,
        0,
        IFERROR(IF(ROUND(S22,
                    3)=1,
                1,
                IF(AND(ABS(U22)&lt;'1D'!$D$19,
                        S22&gt;1),
                    1,
                    0)),
            0)))</f>
        <v>1</v>
      </c>
      <c r="W22" s="5">
        <f ca="1">IF($A$2=0,
    MAX(MAX('1D'!$D$16,
            MAX('1D'!$D$16,
                POWER((ABS(K22)^2)/('1D'!$I$5*MAX(F22,
                            0.1)^2),
                    1/3))),
        IFERROR(W1396,
            MAX(MAX('1D'!$D$16,
                    MAX('1D'!$D$16,
                        POWER((ABS(K22)^2)/('1D'!$I$5*MAX(F22,
                                    0.1)^2),
                            1/3))),
                ($L$2)-E1396))),
    IF(IFERROR(AG23,
            0)=0,
        MAX(MAX('1D'!$D$16,
                MAX('1D'!$D$16,
                    POWER((ABS(K22)^2)/('1D'!$I$5*MAX(F22,
                                0.1)^2),
                        1/3))),
            IFERROR(W1396,
                MAX(MAX('1D'!$D$16,
                        MAX('1D'!$D$16,
                            POWER((ABS(K22)^2)/('1D'!$I$5*MAX(F22,
                                        0.1)^2),
                                1/3))),
                    ($L$2)-E1396))),
        IF(IFERROR(W22,
                0)=0,
            MAX(MAX('1D'!$D$16,
                    MAX('1D'!$D$16,
                        POWER((ABS(K22)^2)/('1D'!$I$5*MAX(F22,
                                    0.1)^2),
                            1/3))),
                IFERROR(W1396,
                    MAX(MAX('1D'!$D$16,
                            MAX('1D'!$D$16,
                                POWER((ABS(K22)^2)/('1D'!$I$5*MAX(F22,
                                            0.1)^2),
                                    1/3))),
                        ($L$2)-E1396))),
            IF(OR(IFERROR(AD22,
                        0)&gt;=1,
                    IFERROR(AD23,
                        0)&gt;=1),
                MAX('1D'!$D$16,
                    MAX('1D'!$D$16,
                        POWER((ABS(K22)^2)/('1D'!$I$5*MAX(F22,
                                    0.1)^2),
                            1/3))),
                IF(ABS(IFERROR(AF22,
                            0))&lt;'1D'!$D$19,
                    MAX(MAX('1D'!$D$16,
                            MAX('1D'!$D$16,
                                POWER((ABS(K22)^2)/('1D'!$I$5*MAX(F22,
                                            0.1)^2),
                                    1/3))),
                        IFERROR(W22,
                            0)),
                    MAX(MAX('1D'!$D$16,
                            MAX('1D'!$D$16,
                                POWER((ABS(K22)^2)/('1D'!$I$5*MAX(F22,
                                            0.1)^2),
                                    1/3))),
                        (IFERROR(W22,
                                0))+((IFERROR(AF22,
                                    0))*'1D'!$D$18)))))))</f>
        <v>1.944340352385391</v>
      </c>
      <c r="X22" s="5">
        <f t="shared" ca="1" si="4"/>
        <v>11.666042114312347</v>
      </c>
      <c r="Y22" s="5">
        <f t="shared" ca="1" si="5"/>
        <v>1.1797369601269541</v>
      </c>
      <c r="Z22" s="5">
        <f t="shared" ca="1" si="6"/>
        <v>4.3673766561748133</v>
      </c>
      <c r="AA22" s="5">
        <f t="shared" ca="1" si="7"/>
        <v>636.21834035238544</v>
      </c>
      <c r="AB22" s="5">
        <f ca="1">AA22+((ABS(K22)/MAX(((F22)+(G22)*(W22))*(W22),
            0.000001))^2)/(2*'1D'!$I$5)</f>
        <v>637.1905105285781</v>
      </c>
      <c r="AC22" s="5">
        <f ca="1">((ABS(K22)*'1D'!$D$6)/(MAX(((F22)+(G22)*(W22))*(W22),
            0.000001)*MAX(((((F22)+(G22)*(W22))*(W22))/MAX((F22)+2*(W22)*SQRT(1+(G22)^2),
                    0.000001))^(2/3),
            0.000001)))^2</f>
        <v>3.4427876316445592E-3</v>
      </c>
      <c r="AD22" s="5">
        <f ca="1">ABS(ABS(K22)/MAX(((F22)+(G22)*(W22))*(W22),
        0.000001))/SQRT('1D'!$I$5*MAX((((F22)+(G22)*(W22))*(W22))/MAX((F22)+2*(G22)*(W22),
            0.000001),
        0.000001))</f>
        <v>1.0000000000000002</v>
      </c>
      <c r="AE22" s="5">
        <f ca="1">((F22)*(W22)^2)/2+(G22)*(W22)^3/3+(ABS(K22)^2)/('1D'!$I$5*MAX(((F22)+(G22)*(W22))*(W22),
        0.000001))</f>
        <v>34.024134653227321</v>
      </c>
      <c r="AF22" s="5">
        <f ca="1">IF($A$2=0,
    0,
    IFERROR(AB23+(((AC22+AC23)/2)*J23)+(IF(Z22&gt;Z23,
                '1D'!$D$8*((Z22^2-Z23^2)/(2*'1D'!$I$5)),
                '1D'!$D$9*((Z23^2-Z22^2)/(2*'1D'!$I$5)))+('1D'!$D$10*(ABS(I23)/90)*(MAX(Z22^2,
                        Z23^2)/(2*'1D'!$I$5))))-AB22,
        0))</f>
        <v>1.4427876317313348E-3</v>
      </c>
      <c r="AG22" s="5">
        <f ca="1">IF($A$2=0,
    1,
    IF(IFERROR(AG23,
            0)=0,
        0,
        IFERROR(IF(OR(ROUND(AD22,
                        3)&gt;=1,
                    AND(ABS(AF22)&lt;'1D'!$D$19,
                        AD22&lt;1)),
                1,
                0),
            0)))</f>
        <v>1</v>
      </c>
      <c r="AH22" s="5">
        <f ca="1">IFERROR(IF('1D'!V32="Supercritical",
        MAX('1D'!$D$16,
            IFERROR(L22,
                MAX('1D'!$D$16,
                    POWER((ABS(K22)^2)/('1D'!$I$5*MAX(F22,
                                0.1)^2),
                        1/3)))),
        IF('1D'!V32="Subcritical",
            MAX('1D'!$D$16,
                IFERROR(W22,
                    MAX('1D'!$D$16,
                        POWER((ABS(K22)^2)/('1D'!$I$5*MAX(F22,
                                    0.1)^2),
                            1/3)))),
            IF(IFERROR(T22,
                    -1E+99)&gt;=IFERROR(AE22,
                    -1E+99),
                MAX('1D'!$D$16,
                    IFERROR(L22,
                        MAX('1D'!$D$16,
                            POWER((ABS(K22)^2)/('1D'!$I$5*MAX(F22,
                                        0.1)^2),
                                1/3)))),
                MAX('1D'!$D$16,
                    IFERROR(W22,
                        MAX('1D'!$D$16,
                            POWER((ABS(K22)^2)/('1D'!$I$5*MAX(F22,
                                        0.1)^2),
                                1/3))))))),
    MAX('1D'!$D$16,
        POWER((ABS(K22)^2)/('1D'!$I$5*MAX(F22,
                    0.1)^2),
            1/3)))</f>
        <v>1.944340352385391</v>
      </c>
      <c r="AI22" s="5">
        <f t="shared" ca="1" si="8"/>
        <v>636.21834035238544</v>
      </c>
      <c r="AJ22" s="5">
        <f ca="1">AI22+((ABS(K22)/MAX(((F22)+(G22)*(AH22))*(AH22),
            0.000001))^2)/(2*'1D'!$I$5)</f>
        <v>637.1905105285781</v>
      </c>
      <c r="AM22">
        <v>0</v>
      </c>
      <c r="AN22">
        <v>0</v>
      </c>
      <c r="AO22" s="5">
        <f t="shared" si="9"/>
        <v>0</v>
      </c>
      <c r="AP22" s="5">
        <f t="shared" si="13"/>
        <v>0</v>
      </c>
      <c r="AQ22" s="5">
        <f ca="1">ABS(ABS(K22)/MAX(((F22)+(G22)*(AH22))*(AH22),
        0.000001))/SQRT('1D'!$I$5*MAX((((F22)+(G22)*(AH22))*(AH22))/MAX((F22)+2*(G22)*(AH22),
            0.000001),
        0.000001))</f>
        <v>1.0000000000000002</v>
      </c>
      <c r="AR22" s="5" t="str">
        <f t="shared" ca="1" si="10"/>
        <v>Supercritical</v>
      </c>
      <c r="AS22" s="5">
        <f ca="1">((ABS(K22)*'1D'!$D$6)/(MAX(((F22)+(G22)*(AH22))*(AH22),
            0.000001)*MAX(((((F22)+(G22)*(AH22))*(AH22))/MAX((F22)+2*(AH22)*SQRT(1+(G22)^2),
                    0.000001))^(2/3),
            0.000001)))^2</f>
        <v>3.4427876316445592E-3</v>
      </c>
    </row>
    <row r="23" spans="1:45" x14ac:dyDescent="0.35">
      <c r="A23">
        <v>14</v>
      </c>
      <c r="B23">
        <v>13</v>
      </c>
      <c r="C23">
        <v>616543.70200000005</v>
      </c>
      <c r="D23">
        <v>3097756.2719999999</v>
      </c>
      <c r="E23">
        <v>634.27200000000005</v>
      </c>
      <c r="F23">
        <v>6</v>
      </c>
      <c r="G23">
        <v>0</v>
      </c>
      <c r="H23" t="s">
        <v>176</v>
      </c>
      <c r="I23">
        <v>0</v>
      </c>
      <c r="J23" s="5">
        <f t="shared" si="11"/>
        <v>1</v>
      </c>
      <c r="K23" s="5">
        <f t="shared" ca="1" si="12"/>
        <v>50.95</v>
      </c>
      <c r="L23" s="5">
        <f ca="1">IF($A$2=0,
    IFERROR(L22,
        MAX('1D'!$D$16,
            POWER((ABS(K23)^2)/('1D'!$I$5*MAX(F23,
                        0.1)^2),
                1/3))),
    IF(IFERROR(V22,
            0)=0,
        IFERROR(L22,
            MAX('1D'!$D$16,
                POWER((ABS(K23)^2)/('1D'!$I$5*MAX(F23,
                            0.1)^2),
                    1/3))),
        IF(OR(IFERROR(L23,
                    0)=0,
                IFERROR(S22,
                    0)&lt;1,
                IFERROR(S23,
                    0)&lt;1),
            MAX('1D'!$D$16,
                POWER((ABS(K23)^2)/('1D'!$I$5*MAX(F23,
                            0.1)^2),
                    1/3)),
            IF(IFERROR(U23,
                    0)&gt;0,
                MAX('1D'!$D$16,
                    IFERROR(L23,
                        0)+((IFERROR(U23,
                                0))*'1D'!$D$18*IF((IFERROR(S23,
                                    0))&lt;1,
                            1,
                            -1))),
                IF(IFERROR(U23,
                        0)&lt;0,
                    IF(ABS((MAX('1D'!$D$16,
                                    POWER((ABS(K23)^2)/('1D'!$I$5*MAX(F23,
                                                0.1)^2),
                                        1/3)))-IFERROR(L23,
                                0))&gt;'1D'!$D$19,
                        MAX('1D'!$D$16,
                            IF((MAX('1D'!$D$16,
                                        POWER((ABS(K23)^2)/('1D'!$I$5*MAX(F23,
                                                    0.1)^2),
                                            1/3)))&gt;IFERROR(L23,
                                    0),
                                MIN((MAX('1D'!$D$16,
                                            POWER((ABS(K23)^2)/('1D'!$I$5*MAX(F23,
                                                        0.1)^2),
                                                1/3))),
                                    IFERROR(L23,
                                        0)+(MIN(ABS(IFERROR(U23,
                                                    0))*'1D'!$D$18,
                                            ABS((MAX('1D'!$D$16,
                                                        POWER((ABS(K23)^2)/('1D'!$I$5*MAX(F23,
                                                                    0.1)^2),
                                                            1/3)))-IFERROR(L23,
                                                    0))))),
                                MAX((MAX('1D'!$D$16,
                                            POWER((ABS(K23)^2)/('1D'!$I$5*MAX(F23,
                                                        0.1)^2),
                                                1/3))),
                                    IFERROR(L23,
                                        0)-(MIN(ABS(IFERROR(U23,
                                                    0))*'1D'!$D$18,
                                            ABS((MAX('1D'!$D$16,
                                                        POWER((ABS(K23)^2)/('1D'!$I$5*MAX(F23,
                                                                    0.1)^2),
                                                            1/3)))-IFERROR(L23,
                                                    0))))))),
                        MAX('1D'!$D$16,
                            POWER((ABS(K23)^2)/('1D'!$I$5*MAX(F23,
                                        0.1)^2),
                                1/3))),
                    MAX('1D'!$D$16,
                        IFERROR(L23,
                            0)))))))</f>
        <v>1.944340352385391</v>
      </c>
      <c r="M23" s="5">
        <f t="shared" ca="1" si="0"/>
        <v>11.666042114312347</v>
      </c>
      <c r="N23" s="5">
        <f t="shared" ca="1" si="1"/>
        <v>1.1797369601269541</v>
      </c>
      <c r="O23" s="5">
        <f t="shared" ca="1" si="2"/>
        <v>4.3673766561748133</v>
      </c>
      <c r="P23" s="5">
        <f t="shared" ca="1" si="3"/>
        <v>636.21634035238549</v>
      </c>
      <c r="Q23" s="5">
        <f ca="1">P23+((ABS(K23)/MAX(((F23)+(G23)*(L23))*(L23),
            0.000001))^2)/(2*'1D'!$I$5)</f>
        <v>637.18851052857815</v>
      </c>
      <c r="R23" s="5">
        <f ca="1">((ABS(K23)*'1D'!$D$6)/(MAX(((F23)+(G23)*(L23))*(L23),
            0.000001)*MAX(((((F23)+(G23)*(L23))*(L23))/MAX((F23)+2*(L23)*SQRT(1+(G23)^2),
                    0.000001))^(2/3),
            0.000001)))^2</f>
        <v>3.4427876316445592E-3</v>
      </c>
      <c r="S23" s="5">
        <f ca="1">ABS(ABS(K23)/MAX(((F23)+(G23)*(L23))*(L23),
        0.000001))/SQRT('1D'!$I$5*MAX((((F23)+(G23)*(L23))*(L23))/MAX((F23)+2*(G23)*(L23),
            0.000001),
        0.000001))</f>
        <v>1.0000000000000002</v>
      </c>
      <c r="T23" s="5">
        <f ca="1">((F23)*(L23)^2)/2+(G23)*(L23)^3/3+(ABS(K23)^2)/('1D'!$I$5*MAX(((F23)+(G23)*(L23))*(L23),
        0.000001))</f>
        <v>34.024134653227321</v>
      </c>
      <c r="U23" s="5">
        <f ca="1">IF($A$2=0,
    0,
    IFERROR(Q22-(((R22+R23)/2)*J23)-(IF(O22&gt;O23,
                '1D'!$D$8*((O22^2-O23^2)/(2*'1D'!$I$5)),
                '1D'!$D$9*((O23^2-O22^2)/(2*'1D'!$I$5)))+('1D'!$D$10*(ABS(I23)/90)*(MAX(O22^2,
                        O23^2)/(2*'1D'!$I$5))))-Q23,
        0))</f>
        <v>-1.4427876317313348E-3</v>
      </c>
      <c r="V23" s="5">
        <f ca="1">IF($A$2=0,
    1,
    IF(IFERROR(V22,
            0)=0,
        0,
        IFERROR(IF(ROUND(S23,
                    3)=1,
                1,
                IF(AND(ABS(U23)&lt;'1D'!$D$19,
                        S23&gt;1),
                    1,
                    0)),
            0)))</f>
        <v>1</v>
      </c>
      <c r="W23" s="5">
        <f ca="1">IF($A$2=0,
    MAX(MAX('1D'!$D$16,
            MAX('1D'!$D$16,
                POWER((ABS(K23)^2)/('1D'!$I$5*MAX(F23,
                            0.1)^2),
                    1/3))),
        IFERROR(W1396,
            MAX(MAX('1D'!$D$16,
                    MAX('1D'!$D$16,
                        POWER((ABS(K23)^2)/('1D'!$I$5*MAX(F23,
                                    0.1)^2),
                            1/3))),
                ($L$2)-E1396))),
    IF(IFERROR(AG24,
            0)=0,
        MAX(MAX('1D'!$D$16,
                MAX('1D'!$D$16,
                    POWER((ABS(K23)^2)/('1D'!$I$5*MAX(F23,
                                0.1)^2),
                        1/3))),
            IFERROR(W1396,
                MAX(MAX('1D'!$D$16,
                        MAX('1D'!$D$16,
                            POWER((ABS(K23)^2)/('1D'!$I$5*MAX(F23,
                                        0.1)^2),
                                1/3))),
                    ($L$2)-E1396))),
        IF(IFERROR(W23,
                0)=0,
            MAX(MAX('1D'!$D$16,
                    MAX('1D'!$D$16,
                        POWER((ABS(K23)^2)/('1D'!$I$5*MAX(F23,
                                    0.1)^2),
                            1/3))),
                IFERROR(W1396,
                    MAX(MAX('1D'!$D$16,
                            MAX('1D'!$D$16,
                                POWER((ABS(K23)^2)/('1D'!$I$5*MAX(F23,
                                            0.1)^2),
                                    1/3))),
                        ($L$2)-E1396))),
            IF(OR(IFERROR(AD23,
                        0)&gt;=1,
                    IFERROR(AD24,
                        0)&gt;=1),
                MAX('1D'!$D$16,
                    MAX('1D'!$D$16,
                        POWER((ABS(K23)^2)/('1D'!$I$5*MAX(F23,
                                    0.1)^2),
                            1/3))),
                IF(ABS(IFERROR(AF23,
                            0))&lt;'1D'!$D$19,
                    MAX(MAX('1D'!$D$16,
                            MAX('1D'!$D$16,
                                POWER((ABS(K23)^2)/('1D'!$I$5*MAX(F23,
                                            0.1)^2),
                                    1/3))),
                        IFERROR(W23,
                            0)),
                    MAX(MAX('1D'!$D$16,
                            MAX('1D'!$D$16,
                                POWER((ABS(K23)^2)/('1D'!$I$5*MAX(F23,
                                            0.1)^2),
                                    1/3))),
                        (IFERROR(W23,
                                0))+((IFERROR(AF23,
                                    0))*'1D'!$D$18)))))))</f>
        <v>1.944340352385391</v>
      </c>
      <c r="X23" s="5">
        <f t="shared" ca="1" si="4"/>
        <v>11.666042114312347</v>
      </c>
      <c r="Y23" s="5">
        <f t="shared" ca="1" si="5"/>
        <v>1.1797369601269541</v>
      </c>
      <c r="Z23" s="5">
        <f t="shared" ca="1" si="6"/>
        <v>4.3673766561748133</v>
      </c>
      <c r="AA23" s="5">
        <f t="shared" ca="1" si="7"/>
        <v>636.21634035238549</v>
      </c>
      <c r="AB23" s="5">
        <f ca="1">AA23+((ABS(K23)/MAX(((F23)+(G23)*(W23))*(W23),
            0.000001))^2)/(2*'1D'!$I$5)</f>
        <v>637.18851052857815</v>
      </c>
      <c r="AC23" s="5">
        <f ca="1">((ABS(K23)*'1D'!$D$6)/(MAX(((F23)+(G23)*(W23))*(W23),
            0.000001)*MAX(((((F23)+(G23)*(W23))*(W23))/MAX((F23)+2*(W23)*SQRT(1+(G23)^2),
                    0.000001))^(2/3),
            0.000001)))^2</f>
        <v>3.4427876316445592E-3</v>
      </c>
      <c r="AD23" s="5">
        <f ca="1">ABS(ABS(K23)/MAX(((F23)+(G23)*(W23))*(W23),
        0.000001))/SQRT('1D'!$I$5*MAX((((F23)+(G23)*(W23))*(W23))/MAX((F23)+2*(G23)*(W23),
            0.000001),
        0.000001))</f>
        <v>1.0000000000000002</v>
      </c>
      <c r="AE23" s="5">
        <f ca="1">((F23)*(W23)^2)/2+(G23)*(W23)^3/3+(ABS(K23)^2)/('1D'!$I$5*MAX(((F23)+(G23)*(W23))*(W23),
        0.000001))</f>
        <v>34.024134653227321</v>
      </c>
      <c r="AF23" s="5">
        <f ca="1">IF($A$2=0,
    0,
    IFERROR(AB24+(((AC23+AC24)/2)*J24)+(IF(Z23&gt;Z24,
                '1D'!$D$8*((Z23^2-Z24^2)/(2*'1D'!$I$5)),
                '1D'!$D$9*((Z24^2-Z23^2)/(2*'1D'!$I$5)))+('1D'!$D$10*(ABS(I24)/90)*(MAX(Z23^2,
                        Z24^2)/(2*'1D'!$I$5))))-AB23,
        0))</f>
        <v>1.442787631617648E-3</v>
      </c>
      <c r="AG23" s="5">
        <f ca="1">IF($A$2=0,
    1,
    IF(IFERROR(AG24,
            0)=0,
        0,
        IFERROR(IF(OR(ROUND(AD23,
                        3)&gt;=1,
                    AND(ABS(AF23)&lt;'1D'!$D$19,
                        AD23&lt;1)),
                1,
                0),
            0)))</f>
        <v>1</v>
      </c>
      <c r="AH23" s="5">
        <f ca="1">IFERROR(IF('1D'!V32="Supercritical",
        MAX('1D'!$D$16,
            IFERROR(L23,
                MAX('1D'!$D$16,
                    POWER((ABS(K23)^2)/('1D'!$I$5*MAX(F23,
                                0.1)^2),
                        1/3)))),
        IF('1D'!V32="Subcritical",
            MAX('1D'!$D$16,
                IFERROR(W23,
                    MAX('1D'!$D$16,
                        POWER((ABS(K23)^2)/('1D'!$I$5*MAX(F23,
                                    0.1)^2),
                            1/3)))),
            IF(IFERROR(T23,
                    -1E+99)&gt;=IFERROR(AE23,
                    -1E+99),
                MAX('1D'!$D$16,
                    IFERROR(L23,
                        MAX('1D'!$D$16,
                            POWER((ABS(K23)^2)/('1D'!$I$5*MAX(F23,
                                        0.1)^2),
                                1/3)))),
                MAX('1D'!$D$16,
                    IFERROR(W23,
                        MAX('1D'!$D$16,
                            POWER((ABS(K23)^2)/('1D'!$I$5*MAX(F23,
                                        0.1)^2),
                                1/3))))))),
    MAX('1D'!$D$16,
        POWER((ABS(K23)^2)/('1D'!$I$5*MAX(F23,
                    0.1)^2),
            1/3)))</f>
        <v>1.944340352385391</v>
      </c>
      <c r="AI23" s="5">
        <f t="shared" ca="1" si="8"/>
        <v>636.21634035238549</v>
      </c>
      <c r="AJ23" s="5">
        <f ca="1">AI23+((ABS(K23)/MAX(((F23)+(G23)*(AH23))*(AH23),
            0.000001))^2)/(2*'1D'!$I$5)</f>
        <v>637.18851052857815</v>
      </c>
      <c r="AM23">
        <v>0</v>
      </c>
      <c r="AN23">
        <v>0</v>
      </c>
      <c r="AO23" s="5">
        <f t="shared" si="9"/>
        <v>0</v>
      </c>
      <c r="AP23" s="5">
        <f t="shared" si="13"/>
        <v>0</v>
      </c>
      <c r="AQ23" s="5">
        <f ca="1">ABS(ABS(K23)/MAX(((F23)+(G23)*(AH23))*(AH23),
        0.000001))/SQRT('1D'!$I$5*MAX((((F23)+(G23)*(AH23))*(AH23))/MAX((F23)+2*(G23)*(AH23),
            0.000001),
        0.000001))</f>
        <v>1.0000000000000002</v>
      </c>
      <c r="AR23" s="5" t="str">
        <f t="shared" ca="1" si="10"/>
        <v>Supercritical</v>
      </c>
      <c r="AS23" s="5">
        <f ca="1">((ABS(K23)*'1D'!$D$6)/(MAX(((F23)+(G23)*(AH23))*(AH23),
            0.000001)*MAX(((((F23)+(G23)*(AH23))*(AH23))/MAX((F23)+2*(AH23)*SQRT(1+(G23)^2),
                    0.000001))^(2/3),
            0.000001)))^2</f>
        <v>3.4427876316445592E-3</v>
      </c>
    </row>
    <row r="24" spans="1:45" x14ac:dyDescent="0.35">
      <c r="A24">
        <v>15</v>
      </c>
      <c r="B24">
        <v>14</v>
      </c>
      <c r="C24">
        <v>616542.755</v>
      </c>
      <c r="D24">
        <v>3097755.9509999999</v>
      </c>
      <c r="E24">
        <v>634.27</v>
      </c>
      <c r="F24">
        <v>6</v>
      </c>
      <c r="G24">
        <v>0</v>
      </c>
      <c r="H24" t="s">
        <v>176</v>
      </c>
      <c r="I24">
        <v>0</v>
      </c>
      <c r="J24" s="5">
        <f t="shared" si="11"/>
        <v>1</v>
      </c>
      <c r="K24" s="5">
        <f t="shared" ca="1" si="12"/>
        <v>50.95</v>
      </c>
      <c r="L24" s="5">
        <f ca="1">IF($A$2=0,
    IFERROR(L23,
        MAX('1D'!$D$16,
            POWER((ABS(K24)^2)/('1D'!$I$5*MAX(F24,
                        0.1)^2),
                1/3))),
    IF(IFERROR(V23,
            0)=0,
        IFERROR(L23,
            MAX('1D'!$D$16,
                POWER((ABS(K24)^2)/('1D'!$I$5*MAX(F24,
                            0.1)^2),
                    1/3))),
        IF(OR(IFERROR(L24,
                    0)=0,
                IFERROR(S23,
                    0)&lt;1,
                IFERROR(S24,
                    0)&lt;1),
            MAX('1D'!$D$16,
                POWER((ABS(K24)^2)/('1D'!$I$5*MAX(F24,
                            0.1)^2),
                    1/3)),
            IF(IFERROR(U24,
                    0)&gt;0,
                MAX('1D'!$D$16,
                    IFERROR(L24,
                        0)+((IFERROR(U24,
                                0))*'1D'!$D$18*IF((IFERROR(S24,
                                    0))&lt;1,
                            1,
                            -1))),
                IF(IFERROR(U24,
                        0)&lt;0,
                    IF(ABS((MAX('1D'!$D$16,
                                    POWER((ABS(K24)^2)/('1D'!$I$5*MAX(F24,
                                                0.1)^2),
                                        1/3)))-IFERROR(L24,
                                0))&gt;'1D'!$D$19,
                        MAX('1D'!$D$16,
                            IF((MAX('1D'!$D$16,
                                        POWER((ABS(K24)^2)/('1D'!$I$5*MAX(F24,
                                                    0.1)^2),
                                            1/3)))&gt;IFERROR(L24,
                                    0),
                                MIN((MAX('1D'!$D$16,
                                            POWER((ABS(K24)^2)/('1D'!$I$5*MAX(F24,
                                                        0.1)^2),
                                                1/3))),
                                    IFERROR(L24,
                                        0)+(MIN(ABS(IFERROR(U24,
                                                    0))*'1D'!$D$18,
                                            ABS((MAX('1D'!$D$16,
                                                        POWER((ABS(K24)^2)/('1D'!$I$5*MAX(F24,
                                                                    0.1)^2),
                                                            1/3)))-IFERROR(L24,
                                                    0))))),
                                MAX((MAX('1D'!$D$16,
                                            POWER((ABS(K24)^2)/('1D'!$I$5*MAX(F24,
                                                        0.1)^2),
                                                1/3))),
                                    IFERROR(L24,
                                        0)-(MIN(ABS(IFERROR(U24,
                                                    0))*'1D'!$D$18,
                                            ABS((MAX('1D'!$D$16,
                                                        POWER((ABS(K24)^2)/('1D'!$I$5*MAX(F24,
                                                                    0.1)^2),
                                                            1/3)))-IFERROR(L24,
                                                    0))))))),
                        MAX('1D'!$D$16,
                            POWER((ABS(K24)^2)/('1D'!$I$5*MAX(F24,
                                        0.1)^2),
                                1/3))),
                    MAX('1D'!$D$16,
                        IFERROR(L24,
                            0)))))))</f>
        <v>1.944340352385391</v>
      </c>
      <c r="M24" s="5">
        <f t="shared" ca="1" si="0"/>
        <v>11.666042114312347</v>
      </c>
      <c r="N24" s="5">
        <f t="shared" ca="1" si="1"/>
        <v>1.1797369601269541</v>
      </c>
      <c r="O24" s="5">
        <f t="shared" ca="1" si="2"/>
        <v>4.3673766561748133</v>
      </c>
      <c r="P24" s="5">
        <f t="shared" ca="1" si="3"/>
        <v>636.21434035238542</v>
      </c>
      <c r="Q24" s="5">
        <f ca="1">P24+((ABS(K24)/MAX(((F24)+(G24)*(L24))*(L24),
            0.000001))^2)/(2*'1D'!$I$5)</f>
        <v>637.18651052857808</v>
      </c>
      <c r="R24" s="5">
        <f ca="1">((ABS(K24)*'1D'!$D$6)/(MAX(((F24)+(G24)*(L24))*(L24),
            0.000001)*MAX(((((F24)+(G24)*(L24))*(L24))/MAX((F24)+2*(L24)*SQRT(1+(G24)^2),
                    0.000001))^(2/3),
            0.000001)))^2</f>
        <v>3.4427876316445592E-3</v>
      </c>
      <c r="S24" s="5">
        <f ca="1">ABS(ABS(K24)/MAX(((F24)+(G24)*(L24))*(L24),
        0.000001))/SQRT('1D'!$I$5*MAX((((F24)+(G24)*(L24))*(L24))/MAX((F24)+2*(G24)*(L24),
            0.000001),
        0.000001))</f>
        <v>1.0000000000000002</v>
      </c>
      <c r="T24" s="5">
        <f ca="1">((F24)*(L24)^2)/2+(G24)*(L24)^3/3+(ABS(K24)^2)/('1D'!$I$5*MAX(((F24)+(G24)*(L24))*(L24),
        0.000001))</f>
        <v>34.024134653227321</v>
      </c>
      <c r="U24" s="5">
        <f ca="1">IF($A$2=0,
    0,
    IFERROR(Q23-(((R23+R24)/2)*J24)-(IF(O23&gt;O24,
                '1D'!$D$8*((O23^2-O24^2)/(2*'1D'!$I$5)),
                '1D'!$D$9*((O24^2-O23^2)/(2*'1D'!$I$5)))+('1D'!$D$10*(ABS(I24)/90)*(MAX(O23^2,
                        O24^2)/(2*'1D'!$I$5))))-Q24,
        0))</f>
        <v>-1.442787631617648E-3</v>
      </c>
      <c r="V24" s="5">
        <f ca="1">IF($A$2=0,
    1,
    IF(IFERROR(V23,
            0)=0,
        0,
        IFERROR(IF(ROUND(S24,
                    3)=1,
                1,
                IF(AND(ABS(U24)&lt;'1D'!$D$19,
                        S24&gt;1),
                    1,
                    0)),
            0)))</f>
        <v>1</v>
      </c>
      <c r="W24" s="5">
        <f ca="1">IF($A$2=0,
    MAX(MAX('1D'!$D$16,
            MAX('1D'!$D$16,
                POWER((ABS(K24)^2)/('1D'!$I$5*MAX(F24,
                            0.1)^2),
                    1/3))),
        IFERROR(W1396,
            MAX(MAX('1D'!$D$16,
                    MAX('1D'!$D$16,
                        POWER((ABS(K24)^2)/('1D'!$I$5*MAX(F24,
                                    0.1)^2),
                            1/3))),
                ($L$2)-E1396))),
    IF(IFERROR(AG25,
            0)=0,
        MAX(MAX('1D'!$D$16,
                MAX('1D'!$D$16,
                    POWER((ABS(K24)^2)/('1D'!$I$5*MAX(F24,
                                0.1)^2),
                        1/3))),
            IFERROR(W1396,
                MAX(MAX('1D'!$D$16,
                        MAX('1D'!$D$16,
                            POWER((ABS(K24)^2)/('1D'!$I$5*MAX(F24,
                                        0.1)^2),
                                1/3))),
                    ($L$2)-E1396))),
        IF(IFERROR(W24,
                0)=0,
            MAX(MAX('1D'!$D$16,
                    MAX('1D'!$D$16,
                        POWER((ABS(K24)^2)/('1D'!$I$5*MAX(F24,
                                    0.1)^2),
                            1/3))),
                IFERROR(W1396,
                    MAX(MAX('1D'!$D$16,
                            MAX('1D'!$D$16,
                                POWER((ABS(K24)^2)/('1D'!$I$5*MAX(F24,
                                            0.1)^2),
                                    1/3))),
                        ($L$2)-E1396))),
            IF(OR(IFERROR(AD24,
                        0)&gt;=1,
                    IFERROR(AD25,
                        0)&gt;=1),
                MAX('1D'!$D$16,
                    MAX('1D'!$D$16,
                        POWER((ABS(K24)^2)/('1D'!$I$5*MAX(F24,
                                    0.1)^2),
                            1/3))),
                IF(ABS(IFERROR(AF24,
                            0))&lt;'1D'!$D$19,
                    MAX(MAX('1D'!$D$16,
                            MAX('1D'!$D$16,
                                POWER((ABS(K24)^2)/('1D'!$I$5*MAX(F24,
                                            0.1)^2),
                                    1/3))),
                        IFERROR(W24,
                            0)),
                    MAX(MAX('1D'!$D$16,
                            MAX('1D'!$D$16,
                                POWER((ABS(K24)^2)/('1D'!$I$5*MAX(F24,
                                            0.1)^2),
                                    1/3))),
                        (IFERROR(W24,
                                0))+((IFERROR(AF24,
                                    0))*'1D'!$D$18)))))))</f>
        <v>1.944340352385391</v>
      </c>
      <c r="X24" s="5">
        <f t="shared" ca="1" si="4"/>
        <v>11.666042114312347</v>
      </c>
      <c r="Y24" s="5">
        <f t="shared" ca="1" si="5"/>
        <v>1.1797369601269541</v>
      </c>
      <c r="Z24" s="5">
        <f t="shared" ca="1" si="6"/>
        <v>4.3673766561748133</v>
      </c>
      <c r="AA24" s="5">
        <f t="shared" ca="1" si="7"/>
        <v>636.21434035238542</v>
      </c>
      <c r="AB24" s="5">
        <f ca="1">AA24+((ABS(K24)/MAX(((F24)+(G24)*(W24))*(W24),
            0.000001))^2)/(2*'1D'!$I$5)</f>
        <v>637.18651052857808</v>
      </c>
      <c r="AC24" s="5">
        <f ca="1">((ABS(K24)*'1D'!$D$6)/(MAX(((F24)+(G24)*(W24))*(W24),
            0.000001)*MAX(((((F24)+(G24)*(W24))*(W24))/MAX((F24)+2*(W24)*SQRT(1+(G24)^2),
                    0.000001))^(2/3),
            0.000001)))^2</f>
        <v>3.4427876316445592E-3</v>
      </c>
      <c r="AD24" s="5">
        <f ca="1">ABS(ABS(K24)/MAX(((F24)+(G24)*(W24))*(W24),
        0.000001))/SQRT('1D'!$I$5*MAX((((F24)+(G24)*(W24))*(W24))/MAX((F24)+2*(G24)*(W24),
            0.000001),
        0.000001))</f>
        <v>1.0000000000000002</v>
      </c>
      <c r="AE24" s="5">
        <f ca="1">((F24)*(W24)^2)/2+(G24)*(W24)^3/3+(ABS(K24)^2)/('1D'!$I$5*MAX(((F24)+(G24)*(W24))*(W24),
        0.000001))</f>
        <v>34.024134653227321</v>
      </c>
      <c r="AF24" s="5">
        <f ca="1">IF($A$2=0,
    0,
    IFERROR(AB25+(((AC24+AC25)/2)*J25)+(IF(Z24&gt;Z25,
                '1D'!$D$8*((Z24^2-Z25^2)/(2*'1D'!$I$5)),
                '1D'!$D$9*((Z25^2-Z24^2)/(2*'1D'!$I$5)))+('1D'!$D$10*(ABS(I25)/90)*(MAX(Z24^2,
                        Z25^2)/(2*'1D'!$I$5))))-AB24,
        0))</f>
        <v>1.530282947555861E-3</v>
      </c>
      <c r="AG24" s="5">
        <f ca="1">IF($A$2=0,
    1,
    IF(IFERROR(AG25,
            0)=0,
        0,
        IFERROR(IF(OR(ROUND(AD24,
                        3)&gt;=1,
                    AND(ABS(AF24)&lt;'1D'!$D$19,
                        AD24&lt;1)),
                1,
                0),
            0)))</f>
        <v>1</v>
      </c>
      <c r="AH24" s="5">
        <f ca="1">IFERROR(IF('1D'!V32="Supercritical",
        MAX('1D'!$D$16,
            IFERROR(L24,
                MAX('1D'!$D$16,
                    POWER((ABS(K24)^2)/('1D'!$I$5*MAX(F24,
                                0.1)^2),
                        1/3)))),
        IF('1D'!V32="Subcritical",
            MAX('1D'!$D$16,
                IFERROR(W24,
                    MAX('1D'!$D$16,
                        POWER((ABS(K24)^2)/('1D'!$I$5*MAX(F24,
                                    0.1)^2),
                            1/3)))),
            IF(IFERROR(T24,
                    -1E+99)&gt;=IFERROR(AE24,
                    -1E+99),
                MAX('1D'!$D$16,
                    IFERROR(L24,
                        MAX('1D'!$D$16,
                            POWER((ABS(K24)^2)/('1D'!$I$5*MAX(F24,
                                        0.1)^2),
                                1/3)))),
                MAX('1D'!$D$16,
                    IFERROR(W24,
                        MAX('1D'!$D$16,
                            POWER((ABS(K24)^2)/('1D'!$I$5*MAX(F24,
                                        0.1)^2),
                                1/3))))))),
    MAX('1D'!$D$16,
        POWER((ABS(K24)^2)/('1D'!$I$5*MAX(F24,
                    0.1)^2),
            1/3)))</f>
        <v>1.944340352385391</v>
      </c>
      <c r="AI24" s="5">
        <f t="shared" ca="1" si="8"/>
        <v>636.21434035238542</v>
      </c>
      <c r="AJ24" s="5">
        <f ca="1">AI24+((ABS(K24)/MAX(((F24)+(G24)*(AH24))*(AH24),
            0.000001))^2)/(2*'1D'!$I$5)</f>
        <v>637.18651052857808</v>
      </c>
      <c r="AM24">
        <v>0</v>
      </c>
      <c r="AN24">
        <v>0</v>
      </c>
      <c r="AO24" s="5">
        <f t="shared" si="9"/>
        <v>0</v>
      </c>
      <c r="AP24" s="5">
        <f t="shared" si="13"/>
        <v>0</v>
      </c>
      <c r="AQ24" s="5">
        <f ca="1">ABS(ABS(K24)/MAX(((F24)+(G24)*(AH24))*(AH24),
        0.000001))/SQRT('1D'!$I$5*MAX((((F24)+(G24)*(AH24))*(AH24))/MAX((F24)+2*(G24)*(AH24),
            0.000001),
        0.000001))</f>
        <v>1.0000000000000002</v>
      </c>
      <c r="AR24" s="5" t="str">
        <f t="shared" ca="1" si="10"/>
        <v>Supercritical</v>
      </c>
      <c r="AS24" s="5">
        <f ca="1">((ABS(K24)*'1D'!$D$6)/(MAX(((F24)+(G24)*(AH24))*(AH24),
            0.000001)*MAX(((((F24)+(G24)*(AH24))*(AH24))/MAX((F24)+2*(AH24)*SQRT(1+(G24)^2),
                    0.000001))^(2/3),
            0.000001)))^2</f>
        <v>3.4427876316445592E-3</v>
      </c>
    </row>
    <row r="25" spans="1:45" x14ac:dyDescent="0.35">
      <c r="A25">
        <v>16</v>
      </c>
      <c r="B25">
        <v>15</v>
      </c>
      <c r="C25">
        <v>616541.80799999996</v>
      </c>
      <c r="D25">
        <v>3097755.63</v>
      </c>
      <c r="E25">
        <v>634.26800000000003</v>
      </c>
      <c r="F25">
        <v>6</v>
      </c>
      <c r="G25">
        <v>0</v>
      </c>
      <c r="H25" t="s">
        <v>176</v>
      </c>
      <c r="I25">
        <v>5.3999999999999999E-2</v>
      </c>
      <c r="J25" s="5">
        <f t="shared" si="11"/>
        <v>1</v>
      </c>
      <c r="K25" s="5">
        <f t="shared" ca="1" si="12"/>
        <v>50.95</v>
      </c>
      <c r="L25" s="5">
        <f ca="1">IF($A$2=0,
    IFERROR(L24,
        MAX('1D'!$D$16,
            POWER((ABS(K25)^2)/('1D'!$I$5*MAX(F25,
                        0.1)^2),
                1/3))),
    IF(IFERROR(V24,
            0)=0,
        IFERROR(L24,
            MAX('1D'!$D$16,
                POWER((ABS(K25)^2)/('1D'!$I$5*MAX(F25,
                            0.1)^2),
                    1/3))),
        IF(OR(IFERROR(L25,
                    0)=0,
                IFERROR(S24,
                    0)&lt;1,
                IFERROR(S25,
                    0)&lt;1),
            MAX('1D'!$D$16,
                POWER((ABS(K25)^2)/('1D'!$I$5*MAX(F25,
                            0.1)^2),
                    1/3)),
            IF(IFERROR(U25,
                    0)&gt;0,
                MAX('1D'!$D$16,
                    IFERROR(L25,
                        0)+((IFERROR(U25,
                                0))*'1D'!$D$18*IF((IFERROR(S25,
                                    0))&lt;1,
                            1,
                            -1))),
                IF(IFERROR(U25,
                        0)&lt;0,
                    IF(ABS((MAX('1D'!$D$16,
                                    POWER((ABS(K25)^2)/('1D'!$I$5*MAX(F25,
                                                0.1)^2),
                                        1/3)))-IFERROR(L25,
                                0))&gt;'1D'!$D$19,
                        MAX('1D'!$D$16,
                            IF((MAX('1D'!$D$16,
                                        POWER((ABS(K25)^2)/('1D'!$I$5*MAX(F25,
                                                    0.1)^2),
                                            1/3)))&gt;IFERROR(L25,
                                    0),
                                MIN((MAX('1D'!$D$16,
                                            POWER((ABS(K25)^2)/('1D'!$I$5*MAX(F25,
                                                        0.1)^2),
                                                1/3))),
                                    IFERROR(L25,
                                        0)+(MIN(ABS(IFERROR(U25,
                                                    0))*'1D'!$D$18,
                                            ABS((MAX('1D'!$D$16,
                                                        POWER((ABS(K25)^2)/('1D'!$I$5*MAX(F25,
                                                                    0.1)^2),
                                                            1/3)))-IFERROR(L25,
                                                    0))))),
                                MAX((MAX('1D'!$D$16,
                                            POWER((ABS(K25)^2)/('1D'!$I$5*MAX(F25,
                                                        0.1)^2),
                                                1/3))),
                                    IFERROR(L25,
                                        0)-(MIN(ABS(IFERROR(U25,
                                                    0))*'1D'!$D$18,
                                            ABS((MAX('1D'!$D$16,
                                                        POWER((ABS(K25)^2)/('1D'!$I$5*MAX(F25,
                                                                    0.1)^2),
                                                            1/3)))-IFERROR(L25,
                                                    0))))))),
                        MAX('1D'!$D$16,
                            POWER((ABS(K25)^2)/('1D'!$I$5*MAX(F25,
                                        0.1)^2),
                                1/3))),
                    MAX('1D'!$D$16,
                        IFERROR(L25,
                            0)))))))</f>
        <v>1.944340352385391</v>
      </c>
      <c r="M25" s="5">
        <f t="shared" ca="1" si="0"/>
        <v>11.666042114312347</v>
      </c>
      <c r="N25" s="5">
        <f t="shared" ca="1" si="1"/>
        <v>1.1797369601269541</v>
      </c>
      <c r="O25" s="5">
        <f t="shared" ca="1" si="2"/>
        <v>4.3673766561748133</v>
      </c>
      <c r="P25" s="5">
        <f t="shared" ca="1" si="3"/>
        <v>636.21234035238547</v>
      </c>
      <c r="Q25" s="5">
        <f ca="1">P25+((ABS(K25)/MAX(((F25)+(G25)*(L25))*(L25),
            0.000001))^2)/(2*'1D'!$I$5)</f>
        <v>637.18451052857813</v>
      </c>
      <c r="R25" s="5">
        <f ca="1">((ABS(K25)*'1D'!$D$6)/(MAX(((F25)+(G25)*(L25))*(L25),
            0.000001)*MAX(((((F25)+(G25)*(L25))*(L25))/MAX((F25)+2*(L25)*SQRT(1+(G25)^2),
                    0.000001))^(2/3),
            0.000001)))^2</f>
        <v>3.4427876316445592E-3</v>
      </c>
      <c r="S25" s="5">
        <f ca="1">ABS(ABS(K25)/MAX(((F25)+(G25)*(L25))*(L25),
        0.000001))/SQRT('1D'!$I$5*MAX((((F25)+(G25)*(L25))*(L25))/MAX((F25)+2*(G25)*(L25),
            0.000001),
        0.000001))</f>
        <v>1.0000000000000002</v>
      </c>
      <c r="T25" s="5">
        <f ca="1">((F25)*(L25)^2)/2+(G25)*(L25)^3/3+(ABS(K25)^2)/('1D'!$I$5*MAX(((F25)+(G25)*(L25))*(L25),
        0.000001))</f>
        <v>34.024134653227321</v>
      </c>
      <c r="U25" s="5">
        <f ca="1">IF($A$2=0,
    0,
    IFERROR(Q24-(((R24+R25)/2)*J25)-(IF(O24&gt;O25,
                '1D'!$D$8*((O24^2-O25^2)/(2*'1D'!$I$5)),
                '1D'!$D$9*((O25^2-O24^2)/(2*'1D'!$I$5)))+('1D'!$D$10*(ABS(I25)/90)*(MAX(O24^2,
                        O25^2)/(2*'1D'!$I$5))))-Q25,
        0))</f>
        <v>-1.530282947555861E-3</v>
      </c>
      <c r="V25" s="5">
        <f ca="1">IF($A$2=0,
    1,
    IF(IFERROR(V24,
            0)=0,
        0,
        IFERROR(IF(ROUND(S25,
                    3)=1,
                1,
                IF(AND(ABS(U25)&lt;'1D'!$D$19,
                        S25&gt;1),
                    1,
                    0)),
            0)))</f>
        <v>1</v>
      </c>
      <c r="W25" s="5">
        <f ca="1">IF($A$2=0,
    MAX(MAX('1D'!$D$16,
            MAX('1D'!$D$16,
                POWER((ABS(K25)^2)/('1D'!$I$5*MAX(F25,
                            0.1)^2),
                    1/3))),
        IFERROR(W1396,
            MAX(MAX('1D'!$D$16,
                    MAX('1D'!$D$16,
                        POWER((ABS(K25)^2)/('1D'!$I$5*MAX(F25,
                                    0.1)^2),
                            1/3))),
                ($L$2)-E1396))),
    IF(IFERROR(AG26,
            0)=0,
        MAX(MAX('1D'!$D$16,
                MAX('1D'!$D$16,
                    POWER((ABS(K25)^2)/('1D'!$I$5*MAX(F25,
                                0.1)^2),
                        1/3))),
            IFERROR(W1396,
                MAX(MAX('1D'!$D$16,
                        MAX('1D'!$D$16,
                            POWER((ABS(K25)^2)/('1D'!$I$5*MAX(F25,
                                        0.1)^2),
                                1/3))),
                    ($L$2)-E1396))),
        IF(IFERROR(W25,
                0)=0,
            MAX(MAX('1D'!$D$16,
                    MAX('1D'!$D$16,
                        POWER((ABS(K25)^2)/('1D'!$I$5*MAX(F25,
                                    0.1)^2),
                            1/3))),
                IFERROR(W1396,
                    MAX(MAX('1D'!$D$16,
                            MAX('1D'!$D$16,
                                POWER((ABS(K25)^2)/('1D'!$I$5*MAX(F25,
                                            0.1)^2),
                                    1/3))),
                        ($L$2)-E1396))),
            IF(OR(IFERROR(AD25,
                        0)&gt;=1,
                    IFERROR(AD26,
                        0)&gt;=1),
                MAX('1D'!$D$16,
                    MAX('1D'!$D$16,
                        POWER((ABS(K25)^2)/('1D'!$I$5*MAX(F25,
                                    0.1)^2),
                            1/3))),
                IF(ABS(IFERROR(AF25,
                            0))&lt;'1D'!$D$19,
                    MAX(MAX('1D'!$D$16,
                            MAX('1D'!$D$16,
                                POWER((ABS(K25)^2)/('1D'!$I$5*MAX(F25,
                                            0.1)^2),
                                    1/3))),
                        IFERROR(W25,
                            0)),
                    MAX(MAX('1D'!$D$16,
                            MAX('1D'!$D$16,
                                POWER((ABS(K25)^2)/('1D'!$I$5*MAX(F25,
                                            0.1)^2),
                                    1/3))),
                        (IFERROR(W25,
                                0))+((IFERROR(AF25,
                                    0))*'1D'!$D$18)))))))</f>
        <v>1.944340352385391</v>
      </c>
      <c r="X25" s="5">
        <f t="shared" ca="1" si="4"/>
        <v>11.666042114312347</v>
      </c>
      <c r="Y25" s="5">
        <f t="shared" ca="1" si="5"/>
        <v>1.1797369601269541</v>
      </c>
      <c r="Z25" s="5">
        <f t="shared" ca="1" si="6"/>
        <v>4.3673766561748133</v>
      </c>
      <c r="AA25" s="5">
        <f t="shared" ca="1" si="7"/>
        <v>636.21234035238547</v>
      </c>
      <c r="AB25" s="5">
        <f ca="1">AA25+((ABS(K25)/MAX(((F25)+(G25)*(W25))*(W25),
            0.000001))^2)/(2*'1D'!$I$5)</f>
        <v>637.18451052857813</v>
      </c>
      <c r="AC25" s="5">
        <f ca="1">((ABS(K25)*'1D'!$D$6)/(MAX(((F25)+(G25)*(W25))*(W25),
            0.000001)*MAX(((((F25)+(G25)*(W25))*(W25))/MAX((F25)+2*(W25)*SQRT(1+(G25)^2),
                    0.000001))^(2/3),
            0.000001)))^2</f>
        <v>3.4427876316445592E-3</v>
      </c>
      <c r="AD25" s="5">
        <f ca="1">ABS(ABS(K25)/MAX(((F25)+(G25)*(W25))*(W25),
        0.000001))/SQRT('1D'!$I$5*MAX((((F25)+(G25)*(W25))*(W25))/MAX((F25)+2*(G25)*(W25),
            0.000001),
        0.000001))</f>
        <v>1.0000000000000002</v>
      </c>
      <c r="AE25" s="5">
        <f ca="1">((F25)*(W25)^2)/2+(G25)*(W25)^3/3+(ABS(K25)^2)/('1D'!$I$5*MAX(((F25)+(G25)*(W25))*(W25),
        0.000001))</f>
        <v>34.024134653227321</v>
      </c>
      <c r="AF25" s="5">
        <f ca="1">IF($A$2=0,
    0,
    IFERROR(AB26+(((AC25+AC26)/2)*J26)+(IF(Z25&gt;Z26,
                '1D'!$D$8*((Z25^2-Z26^2)/(2*'1D'!$I$5)),
                '1D'!$D$9*((Z26^2-Z25^2)/(2*'1D'!$I$5)))+('1D'!$D$10*(ABS(I26)/90)*(MAX(Z25^2,
                        Z26^2)/(2*'1D'!$I$5))))-AB25,
        0))</f>
        <v>1.5302829474421742E-3</v>
      </c>
      <c r="AG25" s="5">
        <f ca="1">IF($A$2=0,
    1,
    IF(IFERROR(AG26,
            0)=0,
        0,
        IFERROR(IF(OR(ROUND(AD25,
                        3)&gt;=1,
                    AND(ABS(AF25)&lt;'1D'!$D$19,
                        AD25&lt;1)),
                1,
                0),
            0)))</f>
        <v>1</v>
      </c>
      <c r="AH25" s="5">
        <f ca="1">IFERROR(IF('1D'!V32="Supercritical",
        MAX('1D'!$D$16,
            IFERROR(L25,
                MAX('1D'!$D$16,
                    POWER((ABS(K25)^2)/('1D'!$I$5*MAX(F25,
                                0.1)^2),
                        1/3)))),
        IF('1D'!V32="Subcritical",
            MAX('1D'!$D$16,
                IFERROR(W25,
                    MAX('1D'!$D$16,
                        POWER((ABS(K25)^2)/('1D'!$I$5*MAX(F25,
                                    0.1)^2),
                            1/3)))),
            IF(IFERROR(T25,
                    -1E+99)&gt;=IFERROR(AE25,
                    -1E+99),
                MAX('1D'!$D$16,
                    IFERROR(L25,
                        MAX('1D'!$D$16,
                            POWER((ABS(K25)^2)/('1D'!$I$5*MAX(F25,
                                        0.1)^2),
                                1/3)))),
                MAX('1D'!$D$16,
                    IFERROR(W25,
                        MAX('1D'!$D$16,
                            POWER((ABS(K25)^2)/('1D'!$I$5*MAX(F25,
                                        0.1)^2),
                                1/3))))))),
    MAX('1D'!$D$16,
        POWER((ABS(K25)^2)/('1D'!$I$5*MAX(F25,
                    0.1)^2),
            1/3)))</f>
        <v>1.944340352385391</v>
      </c>
      <c r="AI25" s="5">
        <f t="shared" ca="1" si="8"/>
        <v>636.21234035238547</v>
      </c>
      <c r="AJ25" s="5">
        <f ca="1">AI25+((ABS(K25)/MAX(((F25)+(G25)*(AH25))*(AH25),
            0.000001))^2)/(2*'1D'!$I$5)</f>
        <v>637.18451052857813</v>
      </c>
      <c r="AM25">
        <v>0</v>
      </c>
      <c r="AN25">
        <v>0</v>
      </c>
      <c r="AO25" s="5">
        <f t="shared" si="9"/>
        <v>0</v>
      </c>
      <c r="AP25" s="5">
        <f t="shared" si="13"/>
        <v>0</v>
      </c>
      <c r="AQ25" s="5">
        <f ca="1">ABS(ABS(K25)/MAX(((F25)+(G25)*(AH25))*(AH25),
        0.000001))/SQRT('1D'!$I$5*MAX((((F25)+(G25)*(AH25))*(AH25))/MAX((F25)+2*(G25)*(AH25),
            0.000001),
        0.000001))</f>
        <v>1.0000000000000002</v>
      </c>
      <c r="AR25" s="5" t="str">
        <f t="shared" ca="1" si="10"/>
        <v>Supercritical</v>
      </c>
      <c r="AS25" s="5">
        <f ca="1">((ABS(K25)*'1D'!$D$6)/(MAX(((F25)+(G25)*(AH25))*(AH25),
            0.000001)*MAX(((((F25)+(G25)*(AH25))*(AH25))/MAX((F25)+2*(AH25)*SQRT(1+(G25)^2),
                    0.000001))^(2/3),
            0.000001)))^2</f>
        <v>3.4427876316445592E-3</v>
      </c>
    </row>
    <row r="26" spans="1:45" x14ac:dyDescent="0.35">
      <c r="A26">
        <v>17</v>
      </c>
      <c r="B26">
        <v>16</v>
      </c>
      <c r="C26">
        <v>616540.86100000003</v>
      </c>
      <c r="D26">
        <v>3097755.3080000002</v>
      </c>
      <c r="E26">
        <v>634.26599999999996</v>
      </c>
      <c r="F26">
        <v>6</v>
      </c>
      <c r="G26">
        <v>0</v>
      </c>
      <c r="H26" t="s">
        <v>176</v>
      </c>
      <c r="I26">
        <v>5.3999999999999999E-2</v>
      </c>
      <c r="J26" s="5">
        <f t="shared" si="11"/>
        <v>1</v>
      </c>
      <c r="K26" s="5">
        <f t="shared" ca="1" si="12"/>
        <v>50.95</v>
      </c>
      <c r="L26" s="5">
        <f ca="1">IF($A$2=0,
    IFERROR(L25,
        MAX('1D'!$D$16,
            POWER((ABS(K26)^2)/('1D'!$I$5*MAX(F26,
                        0.1)^2),
                1/3))),
    IF(IFERROR(V25,
            0)=0,
        IFERROR(L25,
            MAX('1D'!$D$16,
                POWER((ABS(K26)^2)/('1D'!$I$5*MAX(F26,
                            0.1)^2),
                    1/3))),
        IF(OR(IFERROR(L26,
                    0)=0,
                IFERROR(S25,
                    0)&lt;1,
                IFERROR(S26,
                    0)&lt;1),
            MAX('1D'!$D$16,
                POWER((ABS(K26)^2)/('1D'!$I$5*MAX(F26,
                            0.1)^2),
                    1/3)),
            IF(IFERROR(U26,
                    0)&gt;0,
                MAX('1D'!$D$16,
                    IFERROR(L26,
                        0)+((IFERROR(U26,
                                0))*'1D'!$D$18*IF((IFERROR(S26,
                                    0))&lt;1,
                            1,
                            -1))),
                IF(IFERROR(U26,
                        0)&lt;0,
                    IF(ABS((MAX('1D'!$D$16,
                                    POWER((ABS(K26)^2)/('1D'!$I$5*MAX(F26,
                                                0.1)^2),
                                        1/3)))-IFERROR(L26,
                                0))&gt;'1D'!$D$19,
                        MAX('1D'!$D$16,
                            IF((MAX('1D'!$D$16,
                                        POWER((ABS(K26)^2)/('1D'!$I$5*MAX(F26,
                                                    0.1)^2),
                                            1/3)))&gt;IFERROR(L26,
                                    0),
                                MIN((MAX('1D'!$D$16,
                                            POWER((ABS(K26)^2)/('1D'!$I$5*MAX(F26,
                                                        0.1)^2),
                                                1/3))),
                                    IFERROR(L26,
                                        0)+(MIN(ABS(IFERROR(U26,
                                                    0))*'1D'!$D$18,
                                            ABS((MAX('1D'!$D$16,
                                                        POWER((ABS(K26)^2)/('1D'!$I$5*MAX(F26,
                                                                    0.1)^2),
                                                            1/3)))-IFERROR(L26,
                                                    0))))),
                                MAX((MAX('1D'!$D$16,
                                            POWER((ABS(K26)^2)/('1D'!$I$5*MAX(F26,
                                                        0.1)^2),
                                                1/3))),
                                    IFERROR(L26,
                                        0)-(MIN(ABS(IFERROR(U26,
                                                    0))*'1D'!$D$18,
                                            ABS((MAX('1D'!$D$16,
                                                        POWER((ABS(K26)^2)/('1D'!$I$5*MAX(F26,
                                                                    0.1)^2),
                                                            1/3)))-IFERROR(L26,
                                                    0))))))),
                        MAX('1D'!$D$16,
                            POWER((ABS(K26)^2)/('1D'!$I$5*MAX(F26,
                                        0.1)^2),
                                1/3))),
                    MAX('1D'!$D$16,
                        IFERROR(L26,
                            0)))))))</f>
        <v>1.944340352385391</v>
      </c>
      <c r="M26" s="5">
        <f t="shared" ca="1" si="0"/>
        <v>11.666042114312347</v>
      </c>
      <c r="N26" s="5">
        <f t="shared" ca="1" si="1"/>
        <v>1.1797369601269541</v>
      </c>
      <c r="O26" s="5">
        <f t="shared" ca="1" si="2"/>
        <v>4.3673766561748133</v>
      </c>
      <c r="P26" s="5">
        <f t="shared" ca="1" si="3"/>
        <v>636.2103403523854</v>
      </c>
      <c r="Q26" s="5">
        <f ca="1">P26+((ABS(K26)/MAX(((F26)+(G26)*(L26))*(L26),
            0.000001))^2)/(2*'1D'!$I$5)</f>
        <v>637.18251052857806</v>
      </c>
      <c r="R26" s="5">
        <f ca="1">((ABS(K26)*'1D'!$D$6)/(MAX(((F26)+(G26)*(L26))*(L26),
            0.000001)*MAX(((((F26)+(G26)*(L26))*(L26))/MAX((F26)+2*(L26)*SQRT(1+(G26)^2),
                    0.000001))^(2/3),
            0.000001)))^2</f>
        <v>3.4427876316445592E-3</v>
      </c>
      <c r="S26" s="5">
        <f ca="1">ABS(ABS(K26)/MAX(((F26)+(G26)*(L26))*(L26),
        0.000001))/SQRT('1D'!$I$5*MAX((((F26)+(G26)*(L26))*(L26))/MAX((F26)+2*(G26)*(L26),
            0.000001),
        0.000001))</f>
        <v>1.0000000000000002</v>
      </c>
      <c r="T26" s="5">
        <f ca="1">((F26)*(L26)^2)/2+(G26)*(L26)^3/3+(ABS(K26)^2)/('1D'!$I$5*MAX(((F26)+(G26)*(L26))*(L26),
        0.000001))</f>
        <v>34.024134653227321</v>
      </c>
      <c r="U26" s="5">
        <f ca="1">IF($A$2=0,
    0,
    IFERROR(Q25-(((R25+R26)/2)*J26)-(IF(O25&gt;O26,
                '1D'!$D$8*((O25^2-O26^2)/(2*'1D'!$I$5)),
                '1D'!$D$9*((O26^2-O25^2)/(2*'1D'!$I$5)))+('1D'!$D$10*(ABS(I26)/90)*(MAX(O25^2,
                        O26^2)/(2*'1D'!$I$5))))-Q26,
        0))</f>
        <v>-1.5302829474421742E-3</v>
      </c>
      <c r="V26" s="5">
        <f ca="1">IF($A$2=0,
    1,
    IF(IFERROR(V25,
            0)=0,
        0,
        IFERROR(IF(ROUND(S26,
                    3)=1,
                1,
                IF(AND(ABS(U26)&lt;'1D'!$D$19,
                        S26&gt;1),
                    1,
                    0)),
            0)))</f>
        <v>1</v>
      </c>
      <c r="W26" s="5">
        <f ca="1">IF($A$2=0,
    MAX(MAX('1D'!$D$16,
            MAX('1D'!$D$16,
                POWER((ABS(K26)^2)/('1D'!$I$5*MAX(F26,
                            0.1)^2),
                    1/3))),
        IFERROR(W1396,
            MAX(MAX('1D'!$D$16,
                    MAX('1D'!$D$16,
                        POWER((ABS(K26)^2)/('1D'!$I$5*MAX(F26,
                                    0.1)^2),
                            1/3))),
                ($L$2)-E1396))),
    IF(IFERROR(AG27,
            0)=0,
        MAX(MAX('1D'!$D$16,
                MAX('1D'!$D$16,
                    POWER((ABS(K26)^2)/('1D'!$I$5*MAX(F26,
                                0.1)^2),
                        1/3))),
            IFERROR(W1396,
                MAX(MAX('1D'!$D$16,
                        MAX('1D'!$D$16,
                            POWER((ABS(K26)^2)/('1D'!$I$5*MAX(F26,
                                        0.1)^2),
                                1/3))),
                    ($L$2)-E1396))),
        IF(IFERROR(W26,
                0)=0,
            MAX(MAX('1D'!$D$16,
                    MAX('1D'!$D$16,
                        POWER((ABS(K26)^2)/('1D'!$I$5*MAX(F26,
                                    0.1)^2),
                            1/3))),
                IFERROR(W1396,
                    MAX(MAX('1D'!$D$16,
                            MAX('1D'!$D$16,
                                POWER((ABS(K26)^2)/('1D'!$I$5*MAX(F26,
                                            0.1)^2),
                                    1/3))),
                        ($L$2)-E1396))),
            IF(OR(IFERROR(AD26,
                        0)&gt;=1,
                    IFERROR(AD27,
                        0)&gt;=1),
                MAX('1D'!$D$16,
                    MAX('1D'!$D$16,
                        POWER((ABS(K26)^2)/('1D'!$I$5*MAX(F26,
                                    0.1)^2),
                            1/3))),
                IF(ABS(IFERROR(AF26,
                            0))&lt;'1D'!$D$19,
                    MAX(MAX('1D'!$D$16,
                            MAX('1D'!$D$16,
                                POWER((ABS(K26)^2)/('1D'!$I$5*MAX(F26,
                                            0.1)^2),
                                    1/3))),
                        IFERROR(W26,
                            0)),
                    MAX(MAX('1D'!$D$16,
                            MAX('1D'!$D$16,
                                POWER((ABS(K26)^2)/('1D'!$I$5*MAX(F26,
                                            0.1)^2),
                                    1/3))),
                        (IFERROR(W26,
                                0))+((IFERROR(AF26,
                                    0))*'1D'!$D$18)))))))</f>
        <v>1.944340352385391</v>
      </c>
      <c r="X26" s="5">
        <f t="shared" ca="1" si="4"/>
        <v>11.666042114312347</v>
      </c>
      <c r="Y26" s="5">
        <f t="shared" ca="1" si="5"/>
        <v>1.1797369601269541</v>
      </c>
      <c r="Z26" s="5">
        <f t="shared" ca="1" si="6"/>
        <v>4.3673766561748133</v>
      </c>
      <c r="AA26" s="5">
        <f t="shared" ca="1" si="7"/>
        <v>636.2103403523854</v>
      </c>
      <c r="AB26" s="5">
        <f ca="1">AA26+((ABS(K26)/MAX(((F26)+(G26)*(W26))*(W26),
            0.000001))^2)/(2*'1D'!$I$5)</f>
        <v>637.18251052857806</v>
      </c>
      <c r="AC26" s="5">
        <f ca="1">((ABS(K26)*'1D'!$D$6)/(MAX(((F26)+(G26)*(W26))*(W26),
            0.000001)*MAX(((((F26)+(G26)*(W26))*(W26))/MAX((F26)+2*(W26)*SQRT(1+(G26)^2),
                    0.000001))^(2/3),
            0.000001)))^2</f>
        <v>3.4427876316445592E-3</v>
      </c>
      <c r="AD26" s="5">
        <f ca="1">ABS(ABS(K26)/MAX(((F26)+(G26)*(W26))*(W26),
        0.000001))/SQRT('1D'!$I$5*MAX((((F26)+(G26)*(W26))*(W26))/MAX((F26)+2*(G26)*(W26),
            0.000001),
        0.000001))</f>
        <v>1.0000000000000002</v>
      </c>
      <c r="AE26" s="5">
        <f ca="1">((F26)*(W26)^2)/2+(G26)*(W26)^3/3+(ABS(K26)^2)/('1D'!$I$5*MAX(((F26)+(G26)*(W26))*(W26),
        0.000001))</f>
        <v>34.024134653227321</v>
      </c>
      <c r="AF26" s="5">
        <f ca="1">IF($A$2=0,
    0,
    IFERROR(AB27+(((AC26+AC27)/2)*J27)+(IF(Z26&gt;Z27,
                '1D'!$D$8*((Z26^2-Z27^2)/(2*'1D'!$I$5)),
                '1D'!$D$9*((Z27^2-Z26^2)/(2*'1D'!$I$5)))+('1D'!$D$10*(ABS(I27)/90)*(MAX(Z26^2,
                        Z27^2)/(2*'1D'!$I$5))))-AB26,
        0))</f>
        <v>1.4427876317313348E-3</v>
      </c>
      <c r="AG26" s="5">
        <f ca="1">IF($A$2=0,
    1,
    IF(IFERROR(AG27,
            0)=0,
        0,
        IFERROR(IF(OR(ROUND(AD26,
                        3)&gt;=1,
                    AND(ABS(AF26)&lt;'1D'!$D$19,
                        AD26&lt;1)),
                1,
                0),
            0)))</f>
        <v>1</v>
      </c>
      <c r="AH26" s="5">
        <f ca="1">IFERROR(IF('1D'!V32="Supercritical",
        MAX('1D'!$D$16,
            IFERROR(L26,
                MAX('1D'!$D$16,
                    POWER((ABS(K26)^2)/('1D'!$I$5*MAX(F26,
                                0.1)^2),
                        1/3)))),
        IF('1D'!V32="Subcritical",
            MAX('1D'!$D$16,
                IFERROR(W26,
                    MAX('1D'!$D$16,
                        POWER((ABS(K26)^2)/('1D'!$I$5*MAX(F26,
                                    0.1)^2),
                            1/3)))),
            IF(IFERROR(T26,
                    -1E+99)&gt;=IFERROR(AE26,
                    -1E+99),
                MAX('1D'!$D$16,
                    IFERROR(L26,
                        MAX('1D'!$D$16,
                            POWER((ABS(K26)^2)/('1D'!$I$5*MAX(F26,
                                        0.1)^2),
                                1/3)))),
                MAX('1D'!$D$16,
                    IFERROR(W26,
                        MAX('1D'!$D$16,
                            POWER((ABS(K26)^2)/('1D'!$I$5*MAX(F26,
                                        0.1)^2),
                                1/3))))))),
    MAX('1D'!$D$16,
        POWER((ABS(K26)^2)/('1D'!$I$5*MAX(F26,
                    0.1)^2),
            1/3)))</f>
        <v>1.944340352385391</v>
      </c>
      <c r="AI26" s="5">
        <f t="shared" ca="1" si="8"/>
        <v>636.2103403523854</v>
      </c>
      <c r="AJ26" s="5">
        <f ca="1">AI26+((ABS(K26)/MAX(((F26)+(G26)*(AH26))*(AH26),
            0.000001))^2)/(2*'1D'!$I$5)</f>
        <v>637.18251052857806</v>
      </c>
      <c r="AM26">
        <v>0</v>
      </c>
      <c r="AN26">
        <v>0</v>
      </c>
      <c r="AO26" s="5">
        <f t="shared" si="9"/>
        <v>0</v>
      </c>
      <c r="AP26" s="5">
        <f t="shared" si="13"/>
        <v>0</v>
      </c>
      <c r="AQ26" s="5">
        <f ca="1">ABS(ABS(K26)/MAX(((F26)+(G26)*(AH26))*(AH26),
        0.000001))/SQRT('1D'!$I$5*MAX((((F26)+(G26)*(AH26))*(AH26))/MAX((F26)+2*(G26)*(AH26),
            0.000001),
        0.000001))</f>
        <v>1.0000000000000002</v>
      </c>
      <c r="AR26" s="5" t="str">
        <f t="shared" ca="1" si="10"/>
        <v>Supercritical</v>
      </c>
      <c r="AS26" s="5">
        <f ca="1">((ABS(K26)*'1D'!$D$6)/(MAX(((F26)+(G26)*(AH26))*(AH26),
            0.000001)*MAX(((((F26)+(G26)*(AH26))*(AH26))/MAX((F26)+2*(AH26)*SQRT(1+(G26)^2),
                    0.000001))^(2/3),
            0.000001)))^2</f>
        <v>3.4427876316445592E-3</v>
      </c>
    </row>
    <row r="27" spans="1:45" x14ac:dyDescent="0.35">
      <c r="A27">
        <v>18</v>
      </c>
      <c r="B27">
        <v>17</v>
      </c>
      <c r="C27">
        <v>616539.91399999999</v>
      </c>
      <c r="D27">
        <v>3097754.9870000002</v>
      </c>
      <c r="E27">
        <v>634.26400000000001</v>
      </c>
      <c r="F27">
        <v>6</v>
      </c>
      <c r="G27">
        <v>0</v>
      </c>
      <c r="H27" t="s">
        <v>176</v>
      </c>
      <c r="I27">
        <v>0</v>
      </c>
      <c r="J27" s="5">
        <f t="shared" si="11"/>
        <v>1</v>
      </c>
      <c r="K27" s="5">
        <f t="shared" ca="1" si="12"/>
        <v>50.95</v>
      </c>
      <c r="L27" s="5">
        <f ca="1">IF($A$2=0,
    IFERROR(L26,
        MAX('1D'!$D$16,
            POWER((ABS(K27)^2)/('1D'!$I$5*MAX(F27,
                        0.1)^2),
                1/3))),
    IF(IFERROR(V26,
            0)=0,
        IFERROR(L26,
            MAX('1D'!$D$16,
                POWER((ABS(K27)^2)/('1D'!$I$5*MAX(F27,
                            0.1)^2),
                    1/3))),
        IF(OR(IFERROR(L27,
                    0)=0,
                IFERROR(S26,
                    0)&lt;1,
                IFERROR(S27,
                    0)&lt;1),
            MAX('1D'!$D$16,
                POWER((ABS(K27)^2)/('1D'!$I$5*MAX(F27,
                            0.1)^2),
                    1/3)),
            IF(IFERROR(U27,
                    0)&gt;0,
                MAX('1D'!$D$16,
                    IFERROR(L27,
                        0)+((IFERROR(U27,
                                0))*'1D'!$D$18*IF((IFERROR(S27,
                                    0))&lt;1,
                            1,
                            -1))),
                IF(IFERROR(U27,
                        0)&lt;0,
                    IF(ABS((MAX('1D'!$D$16,
                                    POWER((ABS(K27)^2)/('1D'!$I$5*MAX(F27,
                                                0.1)^2),
                                        1/3)))-IFERROR(L27,
                                0))&gt;'1D'!$D$19,
                        MAX('1D'!$D$16,
                            IF((MAX('1D'!$D$16,
                                        POWER((ABS(K27)^2)/('1D'!$I$5*MAX(F27,
                                                    0.1)^2),
                                            1/3)))&gt;IFERROR(L27,
                                    0),
                                MIN((MAX('1D'!$D$16,
                                            POWER((ABS(K27)^2)/('1D'!$I$5*MAX(F27,
                                                        0.1)^2),
                                                1/3))),
                                    IFERROR(L27,
                                        0)+(MIN(ABS(IFERROR(U27,
                                                    0))*'1D'!$D$18,
                                            ABS((MAX('1D'!$D$16,
                                                        POWER((ABS(K27)^2)/('1D'!$I$5*MAX(F27,
                                                                    0.1)^2),
                                                            1/3)))-IFERROR(L27,
                                                    0))))),
                                MAX((MAX('1D'!$D$16,
                                            POWER((ABS(K27)^2)/('1D'!$I$5*MAX(F27,
                                                        0.1)^2),
                                                1/3))),
                                    IFERROR(L27,
                                        0)-(MIN(ABS(IFERROR(U27,
                                                    0))*'1D'!$D$18,
                                            ABS((MAX('1D'!$D$16,
                                                        POWER((ABS(K27)^2)/('1D'!$I$5*MAX(F27,
                                                                    0.1)^2),
                                                            1/3)))-IFERROR(L27,
                                                    0))))))),
                        MAX('1D'!$D$16,
                            POWER((ABS(K27)^2)/('1D'!$I$5*MAX(F27,
                                        0.1)^2),
                                1/3))),
                    MAX('1D'!$D$16,
                        IFERROR(L27,
                            0)))))))</f>
        <v>1.944340352385391</v>
      </c>
      <c r="M27" s="5">
        <f t="shared" ca="1" si="0"/>
        <v>11.666042114312347</v>
      </c>
      <c r="N27" s="5">
        <f t="shared" ca="1" si="1"/>
        <v>1.1797369601269541</v>
      </c>
      <c r="O27" s="5">
        <f t="shared" ca="1" si="2"/>
        <v>4.3673766561748133</v>
      </c>
      <c r="P27" s="5">
        <f t="shared" ca="1" si="3"/>
        <v>636.20834035238545</v>
      </c>
      <c r="Q27" s="5">
        <f ca="1">P27+((ABS(K27)/MAX(((F27)+(G27)*(L27))*(L27),
            0.000001))^2)/(2*'1D'!$I$5)</f>
        <v>637.18051052857811</v>
      </c>
      <c r="R27" s="5">
        <f ca="1">((ABS(K27)*'1D'!$D$6)/(MAX(((F27)+(G27)*(L27))*(L27),
            0.000001)*MAX(((((F27)+(G27)*(L27))*(L27))/MAX((F27)+2*(L27)*SQRT(1+(G27)^2),
                    0.000001))^(2/3),
            0.000001)))^2</f>
        <v>3.4427876316445592E-3</v>
      </c>
      <c r="S27" s="5">
        <f ca="1">ABS(ABS(K27)/MAX(((F27)+(G27)*(L27))*(L27),
        0.000001))/SQRT('1D'!$I$5*MAX((((F27)+(G27)*(L27))*(L27))/MAX((F27)+2*(G27)*(L27),
            0.000001),
        0.000001))</f>
        <v>1.0000000000000002</v>
      </c>
      <c r="T27" s="5">
        <f ca="1">((F27)*(L27)^2)/2+(G27)*(L27)^3/3+(ABS(K27)^2)/('1D'!$I$5*MAX(((F27)+(G27)*(L27))*(L27),
        0.000001))</f>
        <v>34.024134653227321</v>
      </c>
      <c r="U27" s="5">
        <f ca="1">IF($A$2=0,
    0,
    IFERROR(Q26-(((R26+R27)/2)*J27)-(IF(O26&gt;O27,
                '1D'!$D$8*((O26^2-O27^2)/(2*'1D'!$I$5)),
                '1D'!$D$9*((O27^2-O26^2)/(2*'1D'!$I$5)))+('1D'!$D$10*(ABS(I27)/90)*(MAX(O26^2,
                        O27^2)/(2*'1D'!$I$5))))-Q27,
        0))</f>
        <v>-1.4427876317313348E-3</v>
      </c>
      <c r="V27" s="5">
        <f ca="1">IF($A$2=0,
    1,
    IF(IFERROR(V26,
            0)=0,
        0,
        IFERROR(IF(ROUND(S27,
                    3)=1,
                1,
                IF(AND(ABS(U27)&lt;'1D'!$D$19,
                        S27&gt;1),
                    1,
                    0)),
            0)))</f>
        <v>1</v>
      </c>
      <c r="W27" s="5">
        <f ca="1">IF($A$2=0,
    MAX(MAX('1D'!$D$16,
            MAX('1D'!$D$16,
                POWER((ABS(K27)^2)/('1D'!$I$5*MAX(F27,
                            0.1)^2),
                    1/3))),
        IFERROR(W1396,
            MAX(MAX('1D'!$D$16,
                    MAX('1D'!$D$16,
                        POWER((ABS(K27)^2)/('1D'!$I$5*MAX(F27,
                                    0.1)^2),
                            1/3))),
                ($L$2)-E1396))),
    IF(IFERROR(AG28,
            0)=0,
        MAX(MAX('1D'!$D$16,
                MAX('1D'!$D$16,
                    POWER((ABS(K27)^2)/('1D'!$I$5*MAX(F27,
                                0.1)^2),
                        1/3))),
            IFERROR(W1396,
                MAX(MAX('1D'!$D$16,
                        MAX('1D'!$D$16,
                            POWER((ABS(K27)^2)/('1D'!$I$5*MAX(F27,
                                        0.1)^2),
                                1/3))),
                    ($L$2)-E1396))),
        IF(IFERROR(W27,
                0)=0,
            MAX(MAX('1D'!$D$16,
                    MAX('1D'!$D$16,
                        POWER((ABS(K27)^2)/('1D'!$I$5*MAX(F27,
                                    0.1)^2),
                            1/3))),
                IFERROR(W1396,
                    MAX(MAX('1D'!$D$16,
                            MAX('1D'!$D$16,
                                POWER((ABS(K27)^2)/('1D'!$I$5*MAX(F27,
                                            0.1)^2),
                                    1/3))),
                        ($L$2)-E1396))),
            IF(OR(IFERROR(AD27,
                        0)&gt;=1,
                    IFERROR(AD28,
                        0)&gt;=1),
                MAX('1D'!$D$16,
                    MAX('1D'!$D$16,
                        POWER((ABS(K27)^2)/('1D'!$I$5*MAX(F27,
                                    0.1)^2),
                            1/3))),
                IF(ABS(IFERROR(AF27,
                            0))&lt;'1D'!$D$19,
                    MAX(MAX('1D'!$D$16,
                            MAX('1D'!$D$16,
                                POWER((ABS(K27)^2)/('1D'!$I$5*MAX(F27,
                                            0.1)^2),
                                    1/3))),
                        IFERROR(W27,
                            0)),
                    MAX(MAX('1D'!$D$16,
                            MAX('1D'!$D$16,
                                POWER((ABS(K27)^2)/('1D'!$I$5*MAX(F27,
                                            0.1)^2),
                                    1/3))),
                        (IFERROR(W27,
                                0))+((IFERROR(AF27,
                                    0))*'1D'!$D$18)))))))</f>
        <v>1.944340352385391</v>
      </c>
      <c r="X27" s="5">
        <f t="shared" ca="1" si="4"/>
        <v>11.666042114312347</v>
      </c>
      <c r="Y27" s="5">
        <f t="shared" ca="1" si="5"/>
        <v>1.1797369601269541</v>
      </c>
      <c r="Z27" s="5">
        <f t="shared" ca="1" si="6"/>
        <v>4.3673766561748133</v>
      </c>
      <c r="AA27" s="5">
        <f t="shared" ca="1" si="7"/>
        <v>636.20834035238545</v>
      </c>
      <c r="AB27" s="5">
        <f ca="1">AA27+((ABS(K27)/MAX(((F27)+(G27)*(W27))*(W27),
            0.000001))^2)/(2*'1D'!$I$5)</f>
        <v>637.18051052857811</v>
      </c>
      <c r="AC27" s="5">
        <f ca="1">((ABS(K27)*'1D'!$D$6)/(MAX(((F27)+(G27)*(W27))*(W27),
            0.000001)*MAX(((((F27)+(G27)*(W27))*(W27))/MAX((F27)+2*(W27)*SQRT(1+(G27)^2),
                    0.000001))^(2/3),
            0.000001)))^2</f>
        <v>3.4427876316445592E-3</v>
      </c>
      <c r="AD27" s="5">
        <f ca="1">ABS(ABS(K27)/MAX(((F27)+(G27)*(W27))*(W27),
        0.000001))/SQRT('1D'!$I$5*MAX((((F27)+(G27)*(W27))*(W27))/MAX((F27)+2*(G27)*(W27),
            0.000001),
        0.000001))</f>
        <v>1.0000000000000002</v>
      </c>
      <c r="AE27" s="5">
        <f ca="1">((F27)*(W27)^2)/2+(G27)*(W27)^3/3+(ABS(K27)^2)/('1D'!$I$5*MAX(((F27)+(G27)*(W27))*(W27),
        0.000001))</f>
        <v>34.024134653227321</v>
      </c>
      <c r="AF27" s="5">
        <f ca="1">IF($A$2=0,
    0,
    IFERROR(AB28+(((AC27+AC28)/2)*J28)+(IF(Z27&gt;Z28,
                '1D'!$D$8*((Z27^2-Z28^2)/(2*'1D'!$I$5)),
                '1D'!$D$9*((Z28^2-Z27^2)/(2*'1D'!$I$5)))+('1D'!$D$10*(ABS(I28)/90)*(MAX(Z27^2,
                        Z28^2)/(2*'1D'!$I$5))))-AB27,
        0))</f>
        <v>2.411717240534017E-3</v>
      </c>
      <c r="AG27" s="5">
        <f ca="1">IF($A$2=0,
    1,
    IF(IFERROR(AG28,
            0)=0,
        0,
        IFERROR(IF(OR(ROUND(AD27,
                        3)&gt;=1,
                    AND(ABS(AF27)&lt;'1D'!$D$19,
                        AD27&lt;1)),
                1,
                0),
            0)))</f>
        <v>1</v>
      </c>
      <c r="AH27" s="5">
        <f ca="1">IFERROR(IF('1D'!V32="Supercritical",
        MAX('1D'!$D$16,
            IFERROR(L27,
                MAX('1D'!$D$16,
                    POWER((ABS(K27)^2)/('1D'!$I$5*MAX(F27,
                                0.1)^2),
                        1/3)))),
        IF('1D'!V32="Subcritical",
            MAX('1D'!$D$16,
                IFERROR(W27,
                    MAX('1D'!$D$16,
                        POWER((ABS(K27)^2)/('1D'!$I$5*MAX(F27,
                                    0.1)^2),
                            1/3)))),
            IF(IFERROR(T27,
                    -1E+99)&gt;=IFERROR(AE27,
                    -1E+99),
                MAX('1D'!$D$16,
                    IFERROR(L27,
                        MAX('1D'!$D$16,
                            POWER((ABS(K27)^2)/('1D'!$I$5*MAX(F27,
                                        0.1)^2),
                                1/3)))),
                MAX('1D'!$D$16,
                    IFERROR(W27,
                        MAX('1D'!$D$16,
                            POWER((ABS(K27)^2)/('1D'!$I$5*MAX(F27,
                                        0.1)^2),
                                1/3))))))),
    MAX('1D'!$D$16,
        POWER((ABS(K27)^2)/('1D'!$I$5*MAX(F27,
                    0.1)^2),
            1/3)))</f>
        <v>1.944340352385391</v>
      </c>
      <c r="AI27" s="5">
        <f t="shared" ca="1" si="8"/>
        <v>636.20834035238545</v>
      </c>
      <c r="AJ27" s="5">
        <f ca="1">AI27+((ABS(K27)/MAX(((F27)+(G27)*(AH27))*(AH27),
            0.000001))^2)/(2*'1D'!$I$5)</f>
        <v>637.18051052857811</v>
      </c>
      <c r="AM27">
        <v>0</v>
      </c>
      <c r="AN27">
        <v>0</v>
      </c>
      <c r="AO27" s="5">
        <f t="shared" si="9"/>
        <v>0</v>
      </c>
      <c r="AP27" s="5">
        <f t="shared" si="13"/>
        <v>0</v>
      </c>
      <c r="AQ27" s="5">
        <f ca="1">ABS(ABS(K27)/MAX(((F27)+(G27)*(AH27))*(AH27),
        0.000001))/SQRT('1D'!$I$5*MAX((((F27)+(G27)*(AH27))*(AH27))/MAX((F27)+2*(G27)*(AH27),
            0.000001),
        0.000001))</f>
        <v>1.0000000000000002</v>
      </c>
      <c r="AR27" s="5" t="str">
        <f t="shared" ca="1" si="10"/>
        <v>Supercritical</v>
      </c>
      <c r="AS27" s="5">
        <f ca="1">((ABS(K27)*'1D'!$D$6)/(MAX(((F27)+(G27)*(AH27))*(AH27),
            0.000001)*MAX(((((F27)+(G27)*(AH27))*(AH27))/MAX((F27)+2*(AH27)*SQRT(1+(G27)^2),
                    0.000001))^(2/3),
            0.000001)))^2</f>
        <v>3.4427876316445592E-3</v>
      </c>
    </row>
    <row r="28" spans="1:45" x14ac:dyDescent="0.35">
      <c r="A28">
        <v>19</v>
      </c>
      <c r="B28">
        <v>18</v>
      </c>
      <c r="C28">
        <v>616538.96699999995</v>
      </c>
      <c r="D28">
        <v>3097754.6660000002</v>
      </c>
      <c r="E28">
        <v>634.26199999999994</v>
      </c>
      <c r="F28">
        <v>6</v>
      </c>
      <c r="G28">
        <v>0</v>
      </c>
      <c r="H28" t="s">
        <v>176</v>
      </c>
      <c r="I28">
        <v>0.59799999999999998</v>
      </c>
      <c r="J28" s="5">
        <f t="shared" si="11"/>
        <v>1</v>
      </c>
      <c r="K28" s="5">
        <f t="shared" ca="1" si="12"/>
        <v>50.95</v>
      </c>
      <c r="L28" s="5">
        <f ca="1">IF($A$2=0,
    IFERROR(L27,
        MAX('1D'!$D$16,
            POWER((ABS(K28)^2)/('1D'!$I$5*MAX(F28,
                        0.1)^2),
                1/3))),
    IF(IFERROR(V27,
            0)=0,
        IFERROR(L27,
            MAX('1D'!$D$16,
                POWER((ABS(K28)^2)/('1D'!$I$5*MAX(F28,
                            0.1)^2),
                    1/3))),
        IF(OR(IFERROR(L28,
                    0)=0,
                IFERROR(S27,
                    0)&lt;1,
                IFERROR(S28,
                    0)&lt;1),
            MAX('1D'!$D$16,
                POWER((ABS(K28)^2)/('1D'!$I$5*MAX(F28,
                            0.1)^2),
                    1/3)),
            IF(IFERROR(U28,
                    0)&gt;0,
                MAX('1D'!$D$16,
                    IFERROR(L28,
                        0)+((IFERROR(U28,
                                0))*'1D'!$D$18*IF((IFERROR(S28,
                                    0))&lt;1,
                            1,
                            -1))),
                IF(IFERROR(U28,
                        0)&lt;0,
                    IF(ABS((MAX('1D'!$D$16,
                                    POWER((ABS(K28)^2)/('1D'!$I$5*MAX(F28,
                                                0.1)^2),
                                        1/3)))-IFERROR(L28,
                                0))&gt;'1D'!$D$19,
                        MAX('1D'!$D$16,
                            IF((MAX('1D'!$D$16,
                                        POWER((ABS(K28)^2)/('1D'!$I$5*MAX(F28,
                                                    0.1)^2),
                                            1/3)))&gt;IFERROR(L28,
                                    0),
                                MIN((MAX('1D'!$D$16,
                                            POWER((ABS(K28)^2)/('1D'!$I$5*MAX(F28,
                                                        0.1)^2),
                                                1/3))),
                                    IFERROR(L28,
                                        0)+(MIN(ABS(IFERROR(U28,
                                                    0))*'1D'!$D$18,
                                            ABS((MAX('1D'!$D$16,
                                                        POWER((ABS(K28)^2)/('1D'!$I$5*MAX(F28,
                                                                    0.1)^2),
                                                            1/3)))-IFERROR(L28,
                                                    0))))),
                                MAX((MAX('1D'!$D$16,
                                            POWER((ABS(K28)^2)/('1D'!$I$5*MAX(F28,
                                                        0.1)^2),
                                                1/3))),
                                    IFERROR(L28,
                                        0)-(MIN(ABS(IFERROR(U28,
                                                    0))*'1D'!$D$18,
                                            ABS((MAX('1D'!$D$16,
                                                        POWER((ABS(K28)^2)/('1D'!$I$5*MAX(F28,
                                                                    0.1)^2),
                                                            1/3)))-IFERROR(L28,
                                                    0))))))),
                        MAX('1D'!$D$16,
                            POWER((ABS(K28)^2)/('1D'!$I$5*MAX(F28,
                                        0.1)^2),
                                1/3))),
                    MAX('1D'!$D$16,
                        IFERROR(L28,
                            0)))))))</f>
        <v>1.944340352385391</v>
      </c>
      <c r="M28" s="5">
        <f t="shared" ca="1" si="0"/>
        <v>11.666042114312347</v>
      </c>
      <c r="N28" s="5">
        <f t="shared" ca="1" si="1"/>
        <v>1.1797369601269541</v>
      </c>
      <c r="O28" s="5">
        <f t="shared" ca="1" si="2"/>
        <v>4.3673766561748133</v>
      </c>
      <c r="P28" s="5">
        <f t="shared" ca="1" si="3"/>
        <v>636.20634035238538</v>
      </c>
      <c r="Q28" s="5">
        <f ca="1">P28+((ABS(K28)/MAX(((F28)+(G28)*(L28))*(L28),
            0.000001))^2)/(2*'1D'!$I$5)</f>
        <v>637.17851052857804</v>
      </c>
      <c r="R28" s="5">
        <f ca="1">((ABS(K28)*'1D'!$D$6)/(MAX(((F28)+(G28)*(L28))*(L28),
            0.000001)*MAX(((((F28)+(G28)*(L28))*(L28))/MAX((F28)+2*(L28)*SQRT(1+(G28)^2),
                    0.000001))^(2/3),
            0.000001)))^2</f>
        <v>3.4427876316445592E-3</v>
      </c>
      <c r="S28" s="5">
        <f ca="1">ABS(ABS(K28)/MAX(((F28)+(G28)*(L28))*(L28),
        0.000001))/SQRT('1D'!$I$5*MAX((((F28)+(G28)*(L28))*(L28))/MAX((F28)+2*(G28)*(L28),
            0.000001),
        0.000001))</f>
        <v>1.0000000000000002</v>
      </c>
      <c r="T28" s="5">
        <f ca="1">((F28)*(L28)^2)/2+(G28)*(L28)^3/3+(ABS(K28)^2)/('1D'!$I$5*MAX(((F28)+(G28)*(L28))*(L28),
        0.000001))</f>
        <v>34.024134653227321</v>
      </c>
      <c r="U28" s="5">
        <f ca="1">IF($A$2=0,
    0,
    IFERROR(Q27-(((R27+R28)/2)*J28)-(IF(O27&gt;O28,
                '1D'!$D$8*((O27^2-O28^2)/(2*'1D'!$I$5)),
                '1D'!$D$9*((O28^2-O27^2)/(2*'1D'!$I$5)))+('1D'!$D$10*(ABS(I28)/90)*(MAX(O27^2,
                        O28^2)/(2*'1D'!$I$5))))-Q28,
        0))</f>
        <v>-2.411717240534017E-3</v>
      </c>
      <c r="V28" s="5">
        <f ca="1">IF($A$2=0,
    1,
    IF(IFERROR(V27,
            0)=0,
        0,
        IFERROR(IF(ROUND(S28,
                    3)=1,
                1,
                IF(AND(ABS(U28)&lt;'1D'!$D$19,
                        S28&gt;1),
                    1,
                    0)),
            0)))</f>
        <v>1</v>
      </c>
      <c r="W28" s="5">
        <f ca="1">IF($A$2=0,
    MAX(MAX('1D'!$D$16,
            MAX('1D'!$D$16,
                POWER((ABS(K28)^2)/('1D'!$I$5*MAX(F28,
                            0.1)^2),
                    1/3))),
        IFERROR(W1396,
            MAX(MAX('1D'!$D$16,
                    MAX('1D'!$D$16,
                        POWER((ABS(K28)^2)/('1D'!$I$5*MAX(F28,
                                    0.1)^2),
                            1/3))),
                ($L$2)-E1396))),
    IF(IFERROR(AG29,
            0)=0,
        MAX(MAX('1D'!$D$16,
                MAX('1D'!$D$16,
                    POWER((ABS(K28)^2)/('1D'!$I$5*MAX(F28,
                                0.1)^2),
                        1/3))),
            IFERROR(W1396,
                MAX(MAX('1D'!$D$16,
                        MAX('1D'!$D$16,
                            POWER((ABS(K28)^2)/('1D'!$I$5*MAX(F28,
                                        0.1)^2),
                                1/3))),
                    ($L$2)-E1396))),
        IF(IFERROR(W28,
                0)=0,
            MAX(MAX('1D'!$D$16,
                    MAX('1D'!$D$16,
                        POWER((ABS(K28)^2)/('1D'!$I$5*MAX(F28,
                                    0.1)^2),
                            1/3))),
                IFERROR(W1396,
                    MAX(MAX('1D'!$D$16,
                            MAX('1D'!$D$16,
                                POWER((ABS(K28)^2)/('1D'!$I$5*MAX(F28,
                                            0.1)^2),
                                    1/3))),
                        ($L$2)-E1396))),
            IF(OR(IFERROR(AD28,
                        0)&gt;=1,
                    IFERROR(AD29,
                        0)&gt;=1),
                MAX('1D'!$D$16,
                    MAX('1D'!$D$16,
                        POWER((ABS(K28)^2)/('1D'!$I$5*MAX(F28,
                                    0.1)^2),
                            1/3))),
                IF(ABS(IFERROR(AF28,
                            0))&lt;'1D'!$D$19,
                    MAX(MAX('1D'!$D$16,
                            MAX('1D'!$D$16,
                                POWER((ABS(K28)^2)/('1D'!$I$5*MAX(F28,
                                            0.1)^2),
                                    1/3))),
                        IFERROR(W28,
                            0)),
                    MAX(MAX('1D'!$D$16,
                            MAX('1D'!$D$16,
                                POWER((ABS(K28)^2)/('1D'!$I$5*MAX(F28,
                                            0.1)^2),
                                    1/3))),
                        (IFERROR(W28,
                                0))+((IFERROR(AF28,
                                    0))*'1D'!$D$18)))))))</f>
        <v>1.944340352385391</v>
      </c>
      <c r="X28" s="5">
        <f t="shared" ca="1" si="4"/>
        <v>11.666042114312347</v>
      </c>
      <c r="Y28" s="5">
        <f t="shared" ca="1" si="5"/>
        <v>1.1797369601269541</v>
      </c>
      <c r="Z28" s="5">
        <f t="shared" ca="1" si="6"/>
        <v>4.3673766561748133</v>
      </c>
      <c r="AA28" s="5">
        <f t="shared" ca="1" si="7"/>
        <v>636.20634035238538</v>
      </c>
      <c r="AB28" s="5">
        <f ca="1">AA28+((ABS(K28)/MAX(((F28)+(G28)*(W28))*(W28),
            0.000001))^2)/(2*'1D'!$I$5)</f>
        <v>637.17851052857804</v>
      </c>
      <c r="AC28" s="5">
        <f ca="1">((ABS(K28)*'1D'!$D$6)/(MAX(((F28)+(G28)*(W28))*(W28),
            0.000001)*MAX(((((F28)+(G28)*(W28))*(W28))/MAX((F28)+2*(W28)*SQRT(1+(G28)^2),
                    0.000001))^(2/3),
            0.000001)))^2</f>
        <v>3.4427876316445592E-3</v>
      </c>
      <c r="AD28" s="5">
        <f ca="1">ABS(ABS(K28)/MAX(((F28)+(G28)*(W28))*(W28),
        0.000001))/SQRT('1D'!$I$5*MAX((((F28)+(G28)*(W28))*(W28))/MAX((F28)+2*(G28)*(W28),
            0.000001),
        0.000001))</f>
        <v>1.0000000000000002</v>
      </c>
      <c r="AE28" s="5">
        <f ca="1">((F28)*(W28)^2)/2+(G28)*(W28)^3/3+(ABS(K28)^2)/('1D'!$I$5*MAX(((F28)+(G28)*(W28))*(W28),
        0.000001))</f>
        <v>34.024134653227321</v>
      </c>
      <c r="AF28" s="5">
        <f ca="1">IF($A$2=0,
    0,
    IFERROR(AB29+(((AC28+AC29)/2)*J29)+(IF(Z28&gt;Z29,
                '1D'!$D$8*((Z28^2-Z29^2)/(2*'1D'!$I$5)),
                '1D'!$D$9*((Z29^2-Z28^2)/(2*'1D'!$I$5)))+('1D'!$D$10*(ABS(I29)/90)*(MAX(Z28^2,
                        Z29^2)/(2*'1D'!$I$5))))-AB28,
        0))</f>
        <v>-6.4780430335190431E-2</v>
      </c>
      <c r="AG28" s="5">
        <f ca="1">IF($A$2=0,
    1,
    IF(IFERROR(AG29,
            0)=0,
        0,
        IFERROR(IF(OR(ROUND(AD28,
                        3)&gt;=1,
                    AND(ABS(AF28)&lt;'1D'!$D$19,
                        AD28&lt;1)),
                1,
                0),
            0)))</f>
        <v>1</v>
      </c>
      <c r="AH28" s="5">
        <f ca="1">IFERROR(IF('1D'!V32="Supercritical",
        MAX('1D'!$D$16,
            IFERROR(L28,
                MAX('1D'!$D$16,
                    POWER((ABS(K28)^2)/('1D'!$I$5*MAX(F28,
                                0.1)^2),
                        1/3)))),
        IF('1D'!V32="Subcritical",
            MAX('1D'!$D$16,
                IFERROR(W28,
                    MAX('1D'!$D$16,
                        POWER((ABS(K28)^2)/('1D'!$I$5*MAX(F28,
                                    0.1)^2),
                            1/3)))),
            IF(IFERROR(T28,
                    -1E+99)&gt;=IFERROR(AE28,
                    -1E+99),
                MAX('1D'!$D$16,
                    IFERROR(L28,
                        MAX('1D'!$D$16,
                            POWER((ABS(K28)^2)/('1D'!$I$5*MAX(F28,
                                        0.1)^2),
                                1/3)))),
                MAX('1D'!$D$16,
                    IFERROR(W28,
                        MAX('1D'!$D$16,
                            POWER((ABS(K28)^2)/('1D'!$I$5*MAX(F28,
                                        0.1)^2),
                                1/3))))))),
    MAX('1D'!$D$16,
        POWER((ABS(K28)^2)/('1D'!$I$5*MAX(F28,
                    0.1)^2),
            1/3)))</f>
        <v>1.944340352385391</v>
      </c>
      <c r="AI28" s="5">
        <f t="shared" ca="1" si="8"/>
        <v>636.20634035238538</v>
      </c>
      <c r="AJ28" s="5">
        <f ca="1">AI28+((ABS(K28)/MAX(((F28)+(G28)*(AH28))*(AH28),
            0.000001))^2)/(2*'1D'!$I$5)</f>
        <v>637.17851052857804</v>
      </c>
      <c r="AM28">
        <v>0</v>
      </c>
      <c r="AN28">
        <v>0</v>
      </c>
      <c r="AO28" s="5">
        <f t="shared" si="9"/>
        <v>0</v>
      </c>
      <c r="AP28" s="5">
        <f t="shared" si="13"/>
        <v>0</v>
      </c>
      <c r="AQ28" s="5">
        <f ca="1">ABS(ABS(K28)/MAX(((F28)+(G28)*(AH28))*(AH28),
        0.000001))/SQRT('1D'!$I$5*MAX((((F28)+(G28)*(AH28))*(AH28))/MAX((F28)+2*(G28)*(AH28),
            0.000001),
        0.000001))</f>
        <v>1.0000000000000002</v>
      </c>
      <c r="AR28" s="5" t="str">
        <f t="shared" ca="1" si="10"/>
        <v>Supercritical</v>
      </c>
      <c r="AS28" s="5">
        <f ca="1">((ABS(K28)*'1D'!$D$6)/(MAX(((F28)+(G28)*(AH28))*(AH28),
            0.000001)*MAX(((((F28)+(G28)*(AH28))*(AH28))/MAX((F28)+2*(AH28)*SQRT(1+(G28)^2),
                    0.000001))^(2/3),
            0.000001)))^2</f>
        <v>3.4427876316445592E-3</v>
      </c>
    </row>
    <row r="29" spans="1:45" x14ac:dyDescent="0.35">
      <c r="A29">
        <v>20</v>
      </c>
      <c r="B29">
        <v>19</v>
      </c>
      <c r="C29">
        <v>616538.02300000004</v>
      </c>
      <c r="D29">
        <v>3097754.335</v>
      </c>
      <c r="E29">
        <v>634.26</v>
      </c>
      <c r="F29">
        <v>6.25</v>
      </c>
      <c r="G29">
        <v>0</v>
      </c>
      <c r="H29" t="s">
        <v>176</v>
      </c>
      <c r="I29">
        <v>2.649</v>
      </c>
      <c r="J29" s="5">
        <f t="shared" si="11"/>
        <v>1</v>
      </c>
      <c r="K29" s="5">
        <f t="shared" ca="1" si="12"/>
        <v>50.95</v>
      </c>
      <c r="L29" s="5">
        <f ca="1">IF($A$2=0,
    IFERROR(L28,
        MAX('1D'!$D$16,
            POWER((ABS(K29)^2)/('1D'!$I$5*MAX(F29,
                        0.1)^2),
                1/3))),
    IF(IFERROR(V28,
            0)=0,
        IFERROR(L28,
            MAX('1D'!$D$16,
                POWER((ABS(K29)^2)/('1D'!$I$5*MAX(F29,
                            0.1)^2),
                    1/3))),
        IF(OR(IFERROR(L29,
                    0)=0,
                IFERROR(S28,
                    0)&lt;1,
                IFERROR(S29,
                    0)&lt;1),
            MAX('1D'!$D$16,
                POWER((ABS(K29)^2)/('1D'!$I$5*MAX(F29,
                            0.1)^2),
                    1/3)),
            IF(IFERROR(U29,
                    0)&gt;0,
                MAX('1D'!$D$16,
                    IFERROR(L29,
                        0)+((IFERROR(U29,
                                0))*'1D'!$D$18*IF((IFERROR(S29,
                                    0))&lt;1,
                            1,
                            -1))),
                IF(IFERROR(U29,
                        0)&lt;0,
                    IF(ABS((MAX('1D'!$D$16,
                                    POWER((ABS(K29)^2)/('1D'!$I$5*MAX(F29,
                                                0.1)^2),
                                        1/3)))-IFERROR(L29,
                                0))&gt;'1D'!$D$19,
                        MAX('1D'!$D$16,
                            IF((MAX('1D'!$D$16,
                                        POWER((ABS(K29)^2)/('1D'!$I$5*MAX(F29,
                                                    0.1)^2),
                                            1/3)))&gt;IFERROR(L29,
                                    0),
                                MIN((MAX('1D'!$D$16,
                                            POWER((ABS(K29)^2)/('1D'!$I$5*MAX(F29,
                                                        0.1)^2),
                                                1/3))),
                                    IFERROR(L29,
                                        0)+(MIN(ABS(IFERROR(U29,
                                                    0))*'1D'!$D$18,
                                            ABS((MAX('1D'!$D$16,
                                                        POWER((ABS(K29)^2)/('1D'!$I$5*MAX(F29,
                                                                    0.1)^2),
                                                            1/3)))-IFERROR(L29,
                                                    0))))),
                                MAX((MAX('1D'!$D$16,
                                            POWER((ABS(K29)^2)/('1D'!$I$5*MAX(F29,
                                                        0.1)^2),
                                                1/3))),
                                    IFERROR(L29,
                                        0)-(MIN(ABS(IFERROR(U29,
                                                    0))*'1D'!$D$18,
                                            ABS((MAX('1D'!$D$16,
                                                        POWER((ABS(K29)^2)/('1D'!$I$5*MAX(F29,
                                                                    0.1)^2),
                                                            1/3)))-IFERROR(L29,
                                                    0))))))),
                        MAX('1D'!$D$16,
                            POWER((ABS(K29)^2)/('1D'!$I$5*MAX(F29,
                                        0.1)^2),
                                1/3))),
                    MAX('1D'!$D$16,
                        IFERROR(L29,
                            0)))))))</f>
        <v>1.6695040420896179</v>
      </c>
      <c r="M29" s="5">
        <f t="shared" ca="1" si="0"/>
        <v>10.434400263060112</v>
      </c>
      <c r="N29" s="5">
        <f t="shared" ca="1" si="1"/>
        <v>1.0881626307392187</v>
      </c>
      <c r="O29" s="5">
        <f t="shared" ca="1" si="2"/>
        <v>4.882887249435246</v>
      </c>
      <c r="P29" s="5">
        <f t="shared" ca="1" si="3"/>
        <v>635.92950404208966</v>
      </c>
      <c r="Q29" s="5">
        <f ca="1">P29+((ABS(K29)/MAX(((F29)+(G29)*(L29))*(L29),
            0.000001))^2)/(2*'1D'!$I$5)</f>
        <v>637.14472258901617</v>
      </c>
      <c r="R29" s="5">
        <f ca="1">((ABS(K29)*'1D'!$D$6)/(MAX(((F29)+(G29)*(L29))*(L29),
            0.000001)*MAX(((((F29)+(G29)*(L29))*(L29))/MAX((F29)+2*(L29)*SQRT(1+(G29)^2),
                    0.000001))^(2/3),
            0.000001)))^2</f>
        <v>4.7930375760781851E-3</v>
      </c>
      <c r="S29" s="5">
        <f ca="1">ABS(ABS(K29)/MAX(((F29)+(G29)*(L29))*(L29),
        0.000001))/SQRT('1D'!$I$5*MAX((((F29)+(G29)*(L29))*(L29))/MAX((F29)+2*(G29)*(L29),
            0.000001),
        0.000001))</f>
        <v>1.2065586985506358</v>
      </c>
      <c r="T29" s="5">
        <f ca="1">((F29)*(L29)^2)/2+(G29)*(L29)^3/3+(ABS(K29)^2)/('1D'!$I$5*MAX(((F29)+(G29)*(L29))*(L29),
        0.000001))</f>
        <v>34.070290159430044</v>
      </c>
      <c r="U29" s="5">
        <f ca="1">IF($A$2=0,
    0,
    IFERROR(Q28-(((R28+R29)/2)*J29)-(IF(O28&gt;O29,
                '1D'!$D$8*((O28^2-O29^2)/(2*'1D'!$I$5)),
                '1D'!$D$9*((O29^2-O28^2)/(2*'1D'!$I$5)))+('1D'!$D$10*(ABS(I29)/90)*(MAX(O28^2,
                        O29^2)/(2*'1D'!$I$5))))-Q29,
        0))</f>
        <v>0</v>
      </c>
      <c r="V29" s="5">
        <f ca="1">IF($A$2=0,
    1,
    IF(IFERROR(V28,
            0)=0,
        0,
        IFERROR(IF(ROUND(S29,
                    3)=1,
                1,
                IF(AND(ABS(U29)&lt;'1D'!$D$19,
                        S29&gt;1),
                    1,
                    0)),
            0)))</f>
        <v>1</v>
      </c>
      <c r="W29" s="5">
        <f ca="1">IF($A$2=0,
    MAX(MAX('1D'!$D$16,
            MAX('1D'!$D$16,
                POWER((ABS(K29)^2)/('1D'!$I$5*MAX(F29,
                            0.1)^2),
                    1/3))),
        IFERROR(W1396,
            MAX(MAX('1D'!$D$16,
                    MAX('1D'!$D$16,
                        POWER((ABS(K29)^2)/('1D'!$I$5*MAX(F29,
                                    0.1)^2),
                            1/3))),
                ($L$2)-E1396))),
    IF(IFERROR(AG30,
            0)=0,
        MAX(MAX('1D'!$D$16,
                MAX('1D'!$D$16,
                    POWER((ABS(K29)^2)/('1D'!$I$5*MAX(F29,
                                0.1)^2),
                        1/3))),
            IFERROR(W1396,
                MAX(MAX('1D'!$D$16,
                        MAX('1D'!$D$16,
                            POWER((ABS(K29)^2)/('1D'!$I$5*MAX(F29,
                                        0.1)^2),
                                1/3))),
                    ($L$2)-E1396))),
        IF(IFERROR(W29,
                0)=0,
            MAX(MAX('1D'!$D$16,
                    MAX('1D'!$D$16,
                        POWER((ABS(K29)^2)/('1D'!$I$5*MAX(F29,
                                    0.1)^2),
                            1/3))),
                IFERROR(W1396,
                    MAX(MAX('1D'!$D$16,
                            MAX('1D'!$D$16,
                                POWER((ABS(K29)^2)/('1D'!$I$5*MAX(F29,
                                            0.1)^2),
                                    1/3))),
                        ($L$2)-E1396))),
            IF(OR(IFERROR(AD29,
                        0)&gt;=1,
                    IFERROR(AD30,
                        0)&gt;=1),
                MAX('1D'!$D$16,
                    MAX('1D'!$D$16,
                        POWER((ABS(K29)^2)/('1D'!$I$5*MAX(F29,
                                    0.1)^2),
                            1/3))),
                IF(ABS(IFERROR(AF29,
                            0))&lt;'1D'!$D$19,
                    MAX(MAX('1D'!$D$16,
                            MAX('1D'!$D$16,
                                POWER((ABS(K29)^2)/('1D'!$I$5*MAX(F29,
                                            0.1)^2),
                                    1/3))),
                        IFERROR(W29,
                            0)),
                    MAX(MAX('1D'!$D$16,
                            MAX('1D'!$D$16,
                                POWER((ABS(K29)^2)/('1D'!$I$5*MAX(F29,
                                            0.1)^2),
                                    1/3))),
                        (IFERROR(W29,
                                0))+((IFERROR(AF29,
                                    0))*'1D'!$D$18)))))))</f>
        <v>1.8921393234163704</v>
      </c>
      <c r="X29" s="5">
        <f t="shared" ca="1" si="4"/>
        <v>11.825870771352315</v>
      </c>
      <c r="Y29" s="5">
        <f t="shared" ca="1" si="5"/>
        <v>1.178547176889998</v>
      </c>
      <c r="Z29" s="5">
        <f t="shared" ca="1" si="6"/>
        <v>4.3083508170429425</v>
      </c>
      <c r="AA29" s="5">
        <f t="shared" ca="1" si="7"/>
        <v>636.15213932341635</v>
      </c>
      <c r="AB29" s="5">
        <f ca="1">AA29+((ABS(K29)/MAX(((F29)+(G29)*(W29))*(W29),
            0.000001))^2)/(2*'1D'!$I$5)</f>
        <v>637.09820898512453</v>
      </c>
      <c r="AC29" s="5">
        <f ca="1">((ABS(K29)*'1D'!$D$6)/(MAX(((F29)+(G29)*(W29))*(W29),
            0.000001)*MAX(((((F29)+(G29)*(W29))*(W29))/MAX((F29)+2*(W29)*SQRT(1+(G29)^2),
                    0.000001))^(2/3),
            0.000001)))^2</f>
        <v>3.3548672584835944E-3</v>
      </c>
      <c r="AD29" s="5">
        <f ca="1">ABS(ABS(K29)/MAX(((F29)+(G29)*(W29))*(W29),
        0.000001))/SQRT('1D'!$I$5*MAX((((F29)+(G29)*(W29))*(W29))/MAX((F29)+2*(G29)*(W29),
            0.000001),
        0.000001))</f>
        <v>1</v>
      </c>
      <c r="AE29" s="5">
        <f ca="1">((F29)*(W29)^2)/2+(G29)*(W29)^3/3+(ABS(K29)^2)/('1D'!$I$5*MAX(((F29)+(G29)*(W29))*(W29),
        0.000001))</f>
        <v>33.564292680173992</v>
      </c>
      <c r="AF29" s="5">
        <f ca="1">IF($A$2=0,
    0,
    IFERROR(AB30+(((AC29+AC30)/2)*J30)+(IF(Z29&gt;Z30,
                '1D'!$D$8*((Z29^2-Z30^2)/(2*'1D'!$I$5)),
                '1D'!$D$9*((Z30^2-Z29^2)/(2*'1D'!$I$5)))+('1D'!$D$10*(ABS(I30)/90)*(MAX(Z29^2,
                        Z30^2)/(2*'1D'!$I$5))))-AB29,
        0))</f>
        <v>3.1116554347477177E-2</v>
      </c>
      <c r="AG29" s="5">
        <f ca="1">IF($A$2=0,
    1,
    IF(IFERROR(AG30,
            0)=0,
        0,
        IFERROR(IF(OR(ROUND(AD29,
                        3)&gt;=1,
                    AND(ABS(AF29)&lt;'1D'!$D$19,
                        AD29&lt;1)),
                1,
                0),
            0)))</f>
        <v>1</v>
      </c>
      <c r="AH29" s="5">
        <f ca="1">IFERROR(IF('1D'!V32="Supercritical",
        MAX('1D'!$D$16,
            IFERROR(L29,
                MAX('1D'!$D$16,
                    POWER((ABS(K29)^2)/('1D'!$I$5*MAX(F29,
                                0.1)^2),
                        1/3)))),
        IF('1D'!V32="Subcritical",
            MAX('1D'!$D$16,
                IFERROR(W29,
                    MAX('1D'!$D$16,
                        POWER((ABS(K29)^2)/('1D'!$I$5*MAX(F29,
                                    0.1)^2),
                            1/3)))),
            IF(IFERROR(T29,
                    -1E+99)&gt;=IFERROR(AE29,
                    -1E+99),
                MAX('1D'!$D$16,
                    IFERROR(L29,
                        MAX('1D'!$D$16,
                            POWER((ABS(K29)^2)/('1D'!$I$5*MAX(F29,
                                        0.1)^2),
                                1/3)))),
                MAX('1D'!$D$16,
                    IFERROR(W29,
                        MAX('1D'!$D$16,
                            POWER((ABS(K29)^2)/('1D'!$I$5*MAX(F29,
                                        0.1)^2),
                                1/3))))))),
    MAX('1D'!$D$16,
        POWER((ABS(K29)^2)/('1D'!$I$5*MAX(F29,
                    0.1)^2),
            1/3)))</f>
        <v>1.6695040420896179</v>
      </c>
      <c r="AI29" s="5">
        <f t="shared" ca="1" si="8"/>
        <v>635.92950404208966</v>
      </c>
      <c r="AJ29" s="5">
        <f ca="1">AI29+((ABS(K29)/MAX(((F29)+(G29)*(AH29))*(AH29),
            0.000001))^2)/(2*'1D'!$I$5)</f>
        <v>637.14472258901617</v>
      </c>
      <c r="AM29">
        <v>0</v>
      </c>
      <c r="AN29">
        <v>0</v>
      </c>
      <c r="AO29" s="5">
        <f t="shared" si="9"/>
        <v>0</v>
      </c>
      <c r="AP29" s="5">
        <f t="shared" si="13"/>
        <v>0</v>
      </c>
      <c r="AQ29" s="5">
        <f ca="1">ABS(ABS(K29)/MAX(((F29)+(G29)*(AH29))*(AH29),
        0.000001))/SQRT('1D'!$I$5*MAX((((F29)+(G29)*(AH29))*(AH29))/MAX((F29)+2*(G29)*(AH29),
            0.000001),
        0.000001))</f>
        <v>1.2065586985506358</v>
      </c>
      <c r="AR29" s="5" t="str">
        <f t="shared" ca="1" si="10"/>
        <v>Supercritical</v>
      </c>
      <c r="AS29" s="5">
        <f ca="1">((ABS(K29)*'1D'!$D$6)/(MAX(((F29)+(G29)*(AH29))*(AH29),
            0.000001)*MAX(((((F29)+(G29)*(AH29))*(AH29))/MAX((F29)+2*(AH29)*SQRT(1+(G29)^2),
                    0.000001))^(2/3),
            0.000001)))^2</f>
        <v>4.7930375760781851E-3</v>
      </c>
    </row>
    <row r="30" spans="1:45" x14ac:dyDescent="0.35">
      <c r="A30">
        <v>21</v>
      </c>
      <c r="B30">
        <v>20</v>
      </c>
      <c r="C30">
        <v>616537.09600000002</v>
      </c>
      <c r="D30">
        <v>3097753.9610000001</v>
      </c>
      <c r="E30">
        <v>634.25800000000004</v>
      </c>
      <c r="F30">
        <v>6.17</v>
      </c>
      <c r="G30">
        <v>0</v>
      </c>
      <c r="H30" t="s">
        <v>176</v>
      </c>
      <c r="I30">
        <v>2.7989999999999999</v>
      </c>
      <c r="J30" s="5">
        <f t="shared" si="11"/>
        <v>1</v>
      </c>
      <c r="K30" s="5">
        <f t="shared" ca="1" si="12"/>
        <v>50.95</v>
      </c>
      <c r="L30" s="5">
        <f ca="1">IF($A$2=0,
    IFERROR(L29,
        MAX('1D'!$D$16,
            POWER((ABS(K30)^2)/('1D'!$I$5*MAX(F30,
                        0.1)^2),
                1/3))),
    IF(IFERROR(V29,
            0)=0,
        IFERROR(L29,
            MAX('1D'!$D$16,
                POWER((ABS(K30)^2)/('1D'!$I$5*MAX(F30,
                            0.1)^2),
                    1/3))),
        IF(OR(IFERROR(L30,
                    0)=0,
                IFERROR(S29,
                    0)&lt;1,
                IFERROR(S30,
                    0)&lt;1),
            MAX('1D'!$D$16,
                POWER((ABS(K30)^2)/('1D'!$I$5*MAX(F30,
                            0.1)^2),
                    1/3)),
            IF(IFERROR(U30,
                    0)&gt;0,
                MAX('1D'!$D$16,
                    IFERROR(L30,
                        0)+((IFERROR(U30,
                                0))*'1D'!$D$18*IF((IFERROR(S30,
                                    0))&lt;1,
                            1,
                            -1))),
                IF(IFERROR(U30,
                        0)&lt;0,
                    IF(ABS((MAX('1D'!$D$16,
                                    POWER((ABS(K30)^2)/('1D'!$I$5*MAX(F30,
                                                0.1)^2),
                                        1/3)))-IFERROR(L30,
                                0))&gt;'1D'!$D$19,
                        MAX('1D'!$D$16,
                            IF((MAX('1D'!$D$16,
                                        POWER((ABS(K30)^2)/('1D'!$I$5*MAX(F30,
                                                    0.1)^2),
                                            1/3)))&gt;IFERROR(L30,
                                    0),
                                MIN((MAX('1D'!$D$16,
                                            POWER((ABS(K30)^2)/('1D'!$I$5*MAX(F30,
                                                        0.1)^2),
                                                1/3))),
                                    IFERROR(L30,
                                        0)+(MIN(ABS(IFERROR(U30,
                                                    0))*'1D'!$D$18,
                                            ABS((MAX('1D'!$D$16,
                                                        POWER((ABS(K30)^2)/('1D'!$I$5*MAX(F30,
                                                                    0.1)^2),
                                                            1/3)))-IFERROR(L30,
                                                    0))))),
                                MAX((MAX('1D'!$D$16,
                                            POWER((ABS(K30)^2)/('1D'!$I$5*MAX(F30,
                                                        0.1)^2),
                                                1/3))),
                                    IFERROR(L30,
                                        0)-(MIN(ABS(IFERROR(U30,
                                                    0))*'1D'!$D$18,
                                            ABS((MAX('1D'!$D$16,
                                                        POWER((ABS(K30)^2)/('1D'!$I$5*MAX(F30,
                                                                    0.1)^2),
                                                            1/3)))-IFERROR(L30,
                                                    0))))))),
                        MAX('1D'!$D$16,
                            POWER((ABS(K30)^2)/('1D'!$I$5*MAX(F30,
                                        0.1)^2),
                                1/3))),
                    MAX('1D'!$D$16,
                        IFERROR(L30,
                            0)))))))</f>
        <v>1.9084597885297581</v>
      </c>
      <c r="M30" s="5">
        <f t="shared" ca="1" si="0"/>
        <v>11.775196895228607</v>
      </c>
      <c r="N30" s="5">
        <f t="shared" ca="1" si="1"/>
        <v>1.1790619524239343</v>
      </c>
      <c r="O30" s="5">
        <f t="shared" ca="1" si="2"/>
        <v>4.3268915546240505</v>
      </c>
      <c r="P30" s="5">
        <f t="shared" ca="1" si="3"/>
        <v>636.16645978852978</v>
      </c>
      <c r="Q30" s="5">
        <f ca="1">P30+((ABS(K30)/MAX(((F30)+(G30)*(L30))*(L30),
            0.000001))^2)/(2*'1D'!$I$5)</f>
        <v>637.1206896827947</v>
      </c>
      <c r="R30" s="5">
        <f ca="1">((ABS(K30)*'1D'!$D$6)/(MAX(((F30)+(G30)*(L30))*(L30),
            0.000001)*MAX(((((F30)+(G30)*(L30))*(L30))/MAX((F30)+2*(L30)*SQRT(1+(G30)^2),
                    0.000001))^(2/3),
            0.000001)))^2</f>
        <v>3.3818346714262824E-3</v>
      </c>
      <c r="S30" s="5">
        <f ca="1">ABS(ABS(K30)/MAX(((F30)+(G30)*(L30))*(L30),
        0.000001))/SQRT('1D'!$I$5*MAX((((F30)+(G30)*(L30))*(L30))/MAX((F30)+2*(G30)*(L30),
            0.000001),
        0.000001))</f>
        <v>1.0000000000000002</v>
      </c>
      <c r="T30" s="5">
        <f ca="1">((F30)*(L30)^2)/2+(G30)*(L30)^3/3+(ABS(K30)^2)/('1D'!$I$5*MAX(((F30)+(G30)*(L30))*(L30),
        0.000001))</f>
        <v>33.708734664846382</v>
      </c>
      <c r="U30" s="5">
        <f ca="1">IF($A$2=0,
    0,
    IFERROR(Q29-(((R29+R30)/2)*J30)-(IF(O29&gt;O30,
                '1D'!$D$8*((O29^2-O30^2)/(2*'1D'!$I$5)),
                '1D'!$D$9*((O30^2-O29^2)/(2*'1D'!$I$5)))+('1D'!$D$10*(ABS(I30)/90)*(MAX(O29^2,
                        O30^2)/(2*'1D'!$I$5))))-Q30,
        0))</f>
        <v>-6.4020120222153309E-2</v>
      </c>
      <c r="V30" s="5">
        <f ca="1">IF($A$2=0,
    1,
    IF(IFERROR(V29,
            0)=0,
        0,
        IFERROR(IF(ROUND(S30,
                    3)=1,
                1,
                IF(AND(ABS(U30)&lt;'1D'!$D$19,
                        S30&gt;1),
                    1,
                    0)),
            0)))</f>
        <v>1</v>
      </c>
      <c r="W30" s="5">
        <f ca="1">IF($A$2=0,
    MAX(MAX('1D'!$D$16,
            MAX('1D'!$D$16,
                POWER((ABS(K30)^2)/('1D'!$I$5*MAX(F30,
                            0.1)^2),
                    1/3))),
        IFERROR(W1396,
            MAX(MAX('1D'!$D$16,
                    MAX('1D'!$D$16,
                        POWER((ABS(K30)^2)/('1D'!$I$5*MAX(F30,
                                    0.1)^2),
                            1/3))),
                ($L$2)-E1396))),
    IF(IFERROR(AG31,
            0)=0,
        MAX(MAX('1D'!$D$16,
                MAX('1D'!$D$16,
                    POWER((ABS(K30)^2)/('1D'!$I$5*MAX(F30,
                                0.1)^2),
                        1/3))),
            IFERROR(W1396,
                MAX(MAX('1D'!$D$16,
                        MAX('1D'!$D$16,
                            POWER((ABS(K30)^2)/('1D'!$I$5*MAX(F30,
                                        0.1)^2),
                                1/3))),
                    ($L$2)-E1396))),
        IF(IFERROR(W30,
                0)=0,
            MAX(MAX('1D'!$D$16,
                    MAX('1D'!$D$16,
                        POWER((ABS(K30)^2)/('1D'!$I$5*MAX(F30,
                                    0.1)^2),
                            1/3))),
                IFERROR(W1396,
                    MAX(MAX('1D'!$D$16,
                            MAX('1D'!$D$16,
                                POWER((ABS(K30)^2)/('1D'!$I$5*MAX(F30,
                                            0.1)^2),
                                    1/3))),
                        ($L$2)-E1396))),
            IF(OR(IFERROR(AD30,
                        0)&gt;=1,
                    IFERROR(AD31,
                        0)&gt;=1),
                MAX('1D'!$D$16,
                    MAX('1D'!$D$16,
                        POWER((ABS(K30)^2)/('1D'!$I$5*MAX(F30,
                                    0.1)^2),
                            1/3))),
                IF(ABS(IFERROR(AF30,
                            0))&lt;'1D'!$D$19,
                    MAX(MAX('1D'!$D$16,
                            MAX('1D'!$D$16,
                                POWER((ABS(K30)^2)/('1D'!$I$5*MAX(F30,
                                            0.1)^2),
                                    1/3))),
                        IFERROR(W30,
                            0)),
                    MAX(MAX('1D'!$D$16,
                            MAX('1D'!$D$16,
                                POWER((ABS(K30)^2)/('1D'!$I$5*MAX(F30,
                                            0.1)^2),
                                    1/3))),
                        (IFERROR(W30,
                                0))+((IFERROR(AF30,
                                    0))*'1D'!$D$18)))))))</f>
        <v>1.9084597885297581</v>
      </c>
      <c r="X30" s="5">
        <f t="shared" ca="1" si="4"/>
        <v>11.775196895228607</v>
      </c>
      <c r="Y30" s="5">
        <f t="shared" ca="1" si="5"/>
        <v>1.1790619524239343</v>
      </c>
      <c r="Z30" s="5">
        <f t="shared" ca="1" si="6"/>
        <v>4.3268915546240505</v>
      </c>
      <c r="AA30" s="5">
        <f t="shared" ca="1" si="7"/>
        <v>636.16645978852978</v>
      </c>
      <c r="AB30" s="5">
        <f ca="1">AA30+((ABS(K30)/MAX(((F30)+(G30)*(W30))*(W30),
            0.000001))^2)/(2*'1D'!$I$5)</f>
        <v>637.1206896827947</v>
      </c>
      <c r="AC30" s="5">
        <f ca="1">((ABS(K30)*'1D'!$D$6)/(MAX(((F30)+(G30)*(W30))*(W30),
            0.000001)*MAX(((((F30)+(G30)*(W30))*(W30))/MAX((F30)+2*(W30)*SQRT(1+(G30)^2),
                    0.000001))^(2/3),
            0.000001)))^2</f>
        <v>3.3818346714262824E-3</v>
      </c>
      <c r="AD30" s="5">
        <f ca="1">ABS(ABS(K30)/MAX(((F30)+(G30)*(W30))*(W30),
        0.000001))/SQRT('1D'!$I$5*MAX((((F30)+(G30)*(W30))*(W30))/MAX((F30)+2*(G30)*(W30),
            0.000001),
        0.000001))</f>
        <v>1.0000000000000002</v>
      </c>
      <c r="AE30" s="5">
        <f ca="1">((F30)*(W30)^2)/2+(G30)*(W30)^3/3+(ABS(K30)^2)/('1D'!$I$5*MAX(((F30)+(G30)*(W30))*(W30),
        0.000001))</f>
        <v>33.708734664846382</v>
      </c>
      <c r="AF30" s="5">
        <f ca="1">IF($A$2=0,
    0,
    IFERROR(AB31+(((AC30+AC31)/2)*J31)+(IF(Z30&gt;Z31,
                '1D'!$D$8*((Z30^2-Z31^2)/(2*'1D'!$I$5)),
                '1D'!$D$9*((Z31^2-Z30^2)/(2*'1D'!$I$5)))+('1D'!$D$10*(ABS(I31)/90)*(MAX(Z30^2,
                        Z31^2)/(2*'1D'!$I$5))))-AB30,
        0))</f>
        <v>2.8051299234675753E-2</v>
      </c>
      <c r="AG30" s="5">
        <f ca="1">IF($A$2=0,
    1,
    IF(IFERROR(AG31,
            0)=0,
        0,
        IFERROR(IF(OR(ROUND(AD30,
                        3)&gt;=1,
                    AND(ABS(AF30)&lt;'1D'!$D$19,
                        AD30&lt;1)),
                1,
                0),
            0)))</f>
        <v>1</v>
      </c>
      <c r="AH30" s="5">
        <f ca="1">IFERROR(IF('1D'!V32="Supercritical",
        MAX('1D'!$D$16,
            IFERROR(L30,
                MAX('1D'!$D$16,
                    POWER((ABS(K30)^2)/('1D'!$I$5*MAX(F30,
                                0.1)^2),
                        1/3)))),
        IF('1D'!V32="Subcritical",
            MAX('1D'!$D$16,
                IFERROR(W30,
                    MAX('1D'!$D$16,
                        POWER((ABS(K30)^2)/('1D'!$I$5*MAX(F30,
                                    0.1)^2),
                            1/3)))),
            IF(IFERROR(T30,
                    -1E+99)&gt;=IFERROR(AE30,
                    -1E+99),
                MAX('1D'!$D$16,
                    IFERROR(L30,
                        MAX('1D'!$D$16,
                            POWER((ABS(K30)^2)/('1D'!$I$5*MAX(F30,
                                        0.1)^2),
                                1/3)))),
                MAX('1D'!$D$16,
                    IFERROR(W30,
                        MAX('1D'!$D$16,
                            POWER((ABS(K30)^2)/('1D'!$I$5*MAX(F30,
                                        0.1)^2),
                                1/3))))))),
    MAX('1D'!$D$16,
        POWER((ABS(K30)^2)/('1D'!$I$5*MAX(F30,
                    0.1)^2),
            1/3)))</f>
        <v>1.9084597885297581</v>
      </c>
      <c r="AI30" s="5">
        <f t="shared" ca="1" si="8"/>
        <v>636.16645978852978</v>
      </c>
      <c r="AJ30" s="5">
        <f ca="1">AI30+((ABS(K30)/MAX(((F30)+(G30)*(AH30))*(AH30),
            0.000001))^2)/(2*'1D'!$I$5)</f>
        <v>637.1206896827947</v>
      </c>
      <c r="AM30">
        <v>0</v>
      </c>
      <c r="AN30">
        <v>0</v>
      </c>
      <c r="AO30" s="5">
        <f t="shared" si="9"/>
        <v>0</v>
      </c>
      <c r="AP30" s="5">
        <f t="shared" si="13"/>
        <v>0</v>
      </c>
      <c r="AQ30" s="5">
        <f ca="1">ABS(ABS(K30)/MAX(((F30)+(G30)*(AH30))*(AH30),
        0.000001))/SQRT('1D'!$I$5*MAX((((F30)+(G30)*(AH30))*(AH30))/MAX((F30)+2*(G30)*(AH30),
            0.000001),
        0.000001))</f>
        <v>1.0000000000000002</v>
      </c>
      <c r="AR30" s="5" t="str">
        <f t="shared" ca="1" si="10"/>
        <v>Supercritical</v>
      </c>
      <c r="AS30" s="5">
        <f ca="1">((ABS(K30)*'1D'!$D$6)/(MAX(((F30)+(G30)*(AH30))*(AH30),
            0.000001)*MAX(((((F30)+(G30)*(AH30))*(AH30))/MAX((F30)+2*(AH30)*SQRT(1+(G30)^2),
                    0.000001))^(2/3),
            0.000001)))^2</f>
        <v>3.3818346714262824E-3</v>
      </c>
    </row>
    <row r="31" spans="1:45" x14ac:dyDescent="0.35">
      <c r="A31">
        <v>22</v>
      </c>
      <c r="B31">
        <v>21</v>
      </c>
      <c r="C31">
        <v>616536.18799999997</v>
      </c>
      <c r="D31">
        <v>3097753.5419999999</v>
      </c>
      <c r="E31">
        <v>634.25599999999997</v>
      </c>
      <c r="F31">
        <v>6.1020000000000003</v>
      </c>
      <c r="G31">
        <v>0</v>
      </c>
      <c r="H31" t="s">
        <v>176</v>
      </c>
      <c r="I31">
        <v>2.9470000000000001</v>
      </c>
      <c r="J31" s="5">
        <f t="shared" si="11"/>
        <v>1</v>
      </c>
      <c r="K31" s="5">
        <f t="shared" ca="1" si="12"/>
        <v>50.95</v>
      </c>
      <c r="L31" s="5">
        <f ca="1">IF($A$2=0,
    IFERROR(L30,
        MAX('1D'!$D$16,
            POWER((ABS(K31)^2)/('1D'!$I$5*MAX(F31,
                        0.1)^2),
                1/3))),
    IF(IFERROR(V30,
            0)=0,
        IFERROR(L30,
            MAX('1D'!$D$16,
                POWER((ABS(K31)^2)/('1D'!$I$5*MAX(F31,
                            0.1)^2),
                    1/3))),
        IF(OR(IFERROR(L31,
                    0)=0,
                IFERROR(S30,
                    0)&lt;1,
                IFERROR(S31,
                    0)&lt;1),
            MAX('1D'!$D$16,
                POWER((ABS(K31)^2)/('1D'!$I$5*MAX(F31,
                            0.1)^2),
                    1/3)),
            IF(IFERROR(U31,
                    0)&gt;0,
                MAX('1D'!$D$16,
                    IFERROR(L31,
                        0)+((IFERROR(U31,
                                0))*'1D'!$D$18*IF((IFERROR(S31,
                                    0))&lt;1,
                            1,
                            -1))),
                IF(IFERROR(U31,
                        0)&lt;0,
                    IF(ABS((MAX('1D'!$D$16,
                                    POWER((ABS(K31)^2)/('1D'!$I$5*MAX(F31,
                                                0.1)^2),
                                        1/3)))-IFERROR(L31,
                                0))&gt;'1D'!$D$19,
                        MAX('1D'!$D$16,
                            IF((MAX('1D'!$D$16,
                                        POWER((ABS(K31)^2)/('1D'!$I$5*MAX(F31,
                                                    0.1)^2),
                                            1/3)))&gt;IFERROR(L31,
                                    0),
                                MIN((MAX('1D'!$D$16,
                                            POWER((ABS(K31)^2)/('1D'!$I$5*MAX(F31,
                                                        0.1)^2),
                                                1/3))),
                                    IFERROR(L31,
                                        0)+(MIN(ABS(IFERROR(U31,
                                                    0))*'1D'!$D$18,
                                            ABS((MAX('1D'!$D$16,
                                                        POWER((ABS(K31)^2)/('1D'!$I$5*MAX(F31,
                                                                    0.1)^2),
                                                            1/3)))-IFERROR(L31,
                                                    0))))),
                                MAX((MAX('1D'!$D$16,
                                            POWER((ABS(K31)^2)/('1D'!$I$5*MAX(F31,
                                                        0.1)^2),
                                                1/3))),
                                    IFERROR(L31,
                                        0)-(MIN(ABS(IFERROR(U31,
                                                    0))*'1D'!$D$18,
                                            ABS((MAX('1D'!$D$16,
                                                        POWER((ABS(K31)^2)/('1D'!$I$5*MAX(F31,
                                                                    0.1)^2),
                                                            1/3)))-IFERROR(L31,
                                                    0))))))),
                        MAX('1D'!$D$16,
                            POWER((ABS(K31)^2)/('1D'!$I$5*MAX(F31,
                                        0.1)^2),
                                1/3))),
                    MAX('1D'!$D$16,
                        IFERROR(L31,
                            0)))))))</f>
        <v>1.9226120247614658</v>
      </c>
      <c r="M31" s="5">
        <f t="shared" ca="1" si="0"/>
        <v>11.731778575094465</v>
      </c>
      <c r="N31" s="5">
        <f t="shared" ca="1" si="1"/>
        <v>1.179402265062796</v>
      </c>
      <c r="O31" s="5">
        <f t="shared" ca="1" si="2"/>
        <v>4.3429050142629162</v>
      </c>
      <c r="P31" s="5">
        <f t="shared" ca="1" si="3"/>
        <v>636.17861202476149</v>
      </c>
      <c r="Q31" s="5">
        <f ca="1">P31+((ABS(K31)/MAX(((F31)+(G31)*(L31))*(L31),
            0.000001))^2)/(2*'1D'!$I$5)</f>
        <v>637.13991803714225</v>
      </c>
      <c r="R31" s="5">
        <f ca="1">((ABS(K31)*'1D'!$D$6)/(MAX(((F31)+(G31)*(L31))*(L31),
            0.000001)*MAX(((((F31)+(G31)*(L31))*(L31))/MAX((F31)+2*(L31)*SQRT(1+(G31)^2),
                    0.000001))^(2/3),
            0.000001)))^2</f>
        <v>3.4056020848631913E-3</v>
      </c>
      <c r="S31" s="5">
        <f ca="1">ABS(ABS(K31)/MAX(((F31)+(G31)*(L31))*(L31),
        0.000001))/SQRT('1D'!$I$5*MAX((((F31)+(G31)*(L31))*(L31))/MAX((F31)+2*(G31)*(L31),
            0.000001),
        0.000001))</f>
        <v>1</v>
      </c>
      <c r="T31" s="5">
        <f ca="1">((F31)*(L31)^2)/2+(G31)*(L31)^3/3+(ABS(K31)^2)/('1D'!$I$5*MAX(((F31)+(G31)*(L31))*(L31),
        0.000001))</f>
        <v>33.833487840473332</v>
      </c>
      <c r="U31" s="5">
        <f ca="1">IF($A$2=0,
    0,
    IFERROR(Q30-(((R30+R31)/2)*J31)-(IF(O30&gt;O31,
                '1D'!$D$8*((O30^2-O31^2)/(2*'1D'!$I$5)),
                '1D'!$D$9*((O31^2-O30^2)/(2*'1D'!$I$5)))+('1D'!$D$10*(ABS(I31)/90)*(MAX(O30^2,
                        O31^2)/(2*'1D'!$I$5))))-Q31,
        0))</f>
        <v>-2.8051299234675753E-2</v>
      </c>
      <c r="V31" s="5">
        <f ca="1">IF($A$2=0,
    1,
    IF(IFERROR(V30,
            0)=0,
        0,
        IFERROR(IF(ROUND(S31,
                    3)=1,
                1,
                IF(AND(ABS(U31)&lt;'1D'!$D$19,
                        S31&gt;1),
                    1,
                    0)),
            0)))</f>
        <v>1</v>
      </c>
      <c r="W31" s="5">
        <f ca="1">IF($A$2=0,
    MAX(MAX('1D'!$D$16,
            MAX('1D'!$D$16,
                POWER((ABS(K31)^2)/('1D'!$I$5*MAX(F31,
                            0.1)^2),
                    1/3))),
        IFERROR(W1396,
            MAX(MAX('1D'!$D$16,
                    MAX('1D'!$D$16,
                        POWER((ABS(K31)^2)/('1D'!$I$5*MAX(F31,
                                    0.1)^2),
                            1/3))),
                ($L$2)-E1396))),
    IF(IFERROR(AG32,
            0)=0,
        MAX(MAX('1D'!$D$16,
                MAX('1D'!$D$16,
                    POWER((ABS(K31)^2)/('1D'!$I$5*MAX(F31,
                                0.1)^2),
                        1/3))),
            IFERROR(W1396,
                MAX(MAX('1D'!$D$16,
                        MAX('1D'!$D$16,
                            POWER((ABS(K31)^2)/('1D'!$I$5*MAX(F31,
                                        0.1)^2),
                                1/3))),
                    ($L$2)-E1396))),
        IF(IFERROR(W31,
                0)=0,
            MAX(MAX('1D'!$D$16,
                    MAX('1D'!$D$16,
                        POWER((ABS(K31)^2)/('1D'!$I$5*MAX(F31,
                                    0.1)^2),
                            1/3))),
                IFERROR(W1396,
                    MAX(MAX('1D'!$D$16,
                            MAX('1D'!$D$16,
                                POWER((ABS(K31)^2)/('1D'!$I$5*MAX(F31,
                                            0.1)^2),
                                    1/3))),
                        ($L$2)-E1396))),
            IF(OR(IFERROR(AD31,
                        0)&gt;=1,
                    IFERROR(AD32,
                        0)&gt;=1),
                MAX('1D'!$D$16,
                    MAX('1D'!$D$16,
                        POWER((ABS(K31)^2)/('1D'!$I$5*MAX(F31,
                                    0.1)^2),
                            1/3))),
                IF(ABS(IFERROR(AF31,
                            0))&lt;'1D'!$D$19,
                    MAX(MAX('1D'!$D$16,
                            MAX('1D'!$D$16,
                                POWER((ABS(K31)^2)/('1D'!$I$5*MAX(F31,
                                            0.1)^2),
                                    1/3))),
                        IFERROR(W31,
                            0)),
                    MAX(MAX('1D'!$D$16,
                            MAX('1D'!$D$16,
                                POWER((ABS(K31)^2)/('1D'!$I$5*MAX(F31,
                                            0.1)^2),
                                    1/3))),
                        (IFERROR(W31,
                                0))+((IFERROR(AF31,
                                    0))*'1D'!$D$18)))))))</f>
        <v>1.9226120247614658</v>
      </c>
      <c r="X31" s="5">
        <f t="shared" ca="1" si="4"/>
        <v>11.731778575094465</v>
      </c>
      <c r="Y31" s="5">
        <f t="shared" ca="1" si="5"/>
        <v>1.179402265062796</v>
      </c>
      <c r="Z31" s="5">
        <f t="shared" ca="1" si="6"/>
        <v>4.3429050142629162</v>
      </c>
      <c r="AA31" s="5">
        <f t="shared" ca="1" si="7"/>
        <v>636.17861202476149</v>
      </c>
      <c r="AB31" s="5">
        <f ca="1">AA31+((ABS(K31)/MAX(((F31)+(G31)*(W31))*(W31),
            0.000001))^2)/(2*'1D'!$I$5)</f>
        <v>637.13991803714225</v>
      </c>
      <c r="AC31" s="5">
        <f ca="1">((ABS(K31)*'1D'!$D$6)/(MAX(((F31)+(G31)*(W31))*(W31),
            0.000001)*MAX(((((F31)+(G31)*(W31))*(W31))/MAX((F31)+2*(W31)*SQRT(1+(G31)^2),
                    0.000001))^(2/3),
            0.000001)))^2</f>
        <v>3.4056020848631913E-3</v>
      </c>
      <c r="AD31" s="5">
        <f ca="1">ABS(ABS(K31)/MAX(((F31)+(G31)*(W31))*(W31),
        0.000001))/SQRT('1D'!$I$5*MAX((((F31)+(G31)*(W31))*(W31))/MAX((F31)+2*(G31)*(W31),
            0.000001),
        0.000001))</f>
        <v>1</v>
      </c>
      <c r="AE31" s="5">
        <f ca="1">((F31)*(W31)^2)/2+(G31)*(W31)^3/3+(ABS(K31)^2)/('1D'!$I$5*MAX(((F31)+(G31)*(W31))*(W31),
        0.000001))</f>
        <v>33.833487840473332</v>
      </c>
      <c r="AF31" s="5">
        <f ca="1">IF($A$2=0,
    0,
    IFERROR(AB32+(((AC31+AC32)/2)*J32)+(IF(Z31&gt;Z32,
                '1D'!$D$8*((Z31^2-Z32^2)/(2*'1D'!$I$5)),
                '1D'!$D$9*((Z32^2-Z31^2)/(2*'1D'!$I$5)))+('1D'!$D$10*(ABS(I32)/90)*(MAX(Z31^2,
                        Z32^2)/(2*'1D'!$I$5))))-AB31,
        0))</f>
        <v>2.2353477070168992E-2</v>
      </c>
      <c r="AG31" s="5">
        <f ca="1">IF($A$2=0,
    1,
    IF(IFERROR(AG32,
            0)=0,
        0,
        IFERROR(IF(OR(ROUND(AD31,
                        3)&gt;=1,
                    AND(ABS(AF31)&lt;'1D'!$D$19,
                        AD31&lt;1)),
                1,
                0),
            0)))</f>
        <v>1</v>
      </c>
      <c r="AH31" s="5">
        <f ca="1">IFERROR(IF('1D'!V32="Supercritical",
        MAX('1D'!$D$16,
            IFERROR(L31,
                MAX('1D'!$D$16,
                    POWER((ABS(K31)^2)/('1D'!$I$5*MAX(F31,
                                0.1)^2),
                        1/3)))),
        IF('1D'!V32="Subcritical",
            MAX('1D'!$D$16,
                IFERROR(W31,
                    MAX('1D'!$D$16,
                        POWER((ABS(K31)^2)/('1D'!$I$5*MAX(F31,
                                    0.1)^2),
                            1/3)))),
            IF(IFERROR(T31,
                    -1E+99)&gt;=IFERROR(AE31,
                    -1E+99),
                MAX('1D'!$D$16,
                    IFERROR(L31,
                        MAX('1D'!$D$16,
                            POWER((ABS(K31)^2)/('1D'!$I$5*MAX(F31,
                                        0.1)^2),
                                1/3)))),
                MAX('1D'!$D$16,
                    IFERROR(W31,
                        MAX('1D'!$D$16,
                            POWER((ABS(K31)^2)/('1D'!$I$5*MAX(F31,
                                        0.1)^2),
                                1/3))))))),
    MAX('1D'!$D$16,
        POWER((ABS(K31)^2)/('1D'!$I$5*MAX(F31,
                    0.1)^2),
            1/3)))</f>
        <v>1.9226120247614658</v>
      </c>
      <c r="AI31" s="5">
        <f t="shared" ca="1" si="8"/>
        <v>636.17861202476149</v>
      </c>
      <c r="AJ31" s="5">
        <f ca="1">AI31+((ABS(K31)/MAX(((F31)+(G31)*(AH31))*(AH31),
            0.000001))^2)/(2*'1D'!$I$5)</f>
        <v>637.13991803714225</v>
      </c>
      <c r="AM31">
        <v>0</v>
      </c>
      <c r="AN31">
        <v>0</v>
      </c>
      <c r="AO31" s="5">
        <f t="shared" si="9"/>
        <v>0</v>
      </c>
      <c r="AP31" s="5">
        <f t="shared" si="13"/>
        <v>0</v>
      </c>
      <c r="AQ31" s="5">
        <f ca="1">ABS(ABS(K31)/MAX(((F31)+(G31)*(AH31))*(AH31),
        0.000001))/SQRT('1D'!$I$5*MAX((((F31)+(G31)*(AH31))*(AH31))/MAX((F31)+2*(G31)*(AH31),
            0.000001),
        0.000001))</f>
        <v>1</v>
      </c>
      <c r="AR31" s="5" t="str">
        <f t="shared" ca="1" si="10"/>
        <v>Supercritical</v>
      </c>
      <c r="AS31" s="5">
        <f ca="1">((ABS(K31)*'1D'!$D$6)/(MAX(((F31)+(G31)*(AH31))*(AH31),
            0.000001)*MAX(((((F31)+(G31)*(AH31))*(AH31))/MAX((F31)+2*(AH31)*SQRT(1+(G31)^2),
                    0.000001))^(2/3),
            0.000001)))^2</f>
        <v>3.4056020848631913E-3</v>
      </c>
    </row>
    <row r="32" spans="1:45" x14ac:dyDescent="0.35">
      <c r="A32">
        <v>23</v>
      </c>
      <c r="B32">
        <v>22</v>
      </c>
      <c r="C32">
        <v>616535.30299999996</v>
      </c>
      <c r="D32">
        <v>3097753.077</v>
      </c>
      <c r="E32">
        <v>634.25400000000002</v>
      </c>
      <c r="F32">
        <v>6.0519999999999996</v>
      </c>
      <c r="G32">
        <v>0</v>
      </c>
      <c r="H32" t="s">
        <v>176</v>
      </c>
      <c r="I32">
        <v>2.823</v>
      </c>
      <c r="J32" s="5">
        <f t="shared" si="11"/>
        <v>1</v>
      </c>
      <c r="K32" s="5">
        <f t="shared" ca="1" si="12"/>
        <v>50.95</v>
      </c>
      <c r="L32" s="5">
        <f ca="1">IF($A$2=0,
    IFERROR(L31,
        MAX('1D'!$D$16,
            POWER((ABS(K32)^2)/('1D'!$I$5*MAX(F32,
                        0.1)^2),
                1/3))),
    IF(IFERROR(V31,
            0)=0,
        IFERROR(L31,
            MAX('1D'!$D$16,
                POWER((ABS(K32)^2)/('1D'!$I$5*MAX(F32,
                            0.1)^2),
                    1/3))),
        IF(OR(IFERROR(L32,
                    0)=0,
                IFERROR(S31,
                    0)&lt;1,
                IFERROR(S32,
                    0)&lt;1),
            MAX('1D'!$D$16,
                POWER((ABS(K32)^2)/('1D'!$I$5*MAX(F32,
                            0.1)^2),
                    1/3)),
            IF(IFERROR(U32,
                    0)&gt;0,
                MAX('1D'!$D$16,
                    IFERROR(L32,
                        0)+((IFERROR(U32,
                                0))*'1D'!$D$18*IF((IFERROR(S32,
                                    0))&lt;1,
                            1,
                            -1))),
                IF(IFERROR(U32,
                        0)&lt;0,
                    IF(ABS((MAX('1D'!$D$16,
                                    POWER((ABS(K32)^2)/('1D'!$I$5*MAX(F32,
                                                0.1)^2),
                                        1/3)))-IFERROR(L32,
                                0))&gt;'1D'!$D$19,
                        MAX('1D'!$D$16,
                            IF((MAX('1D'!$D$16,
                                        POWER((ABS(K32)^2)/('1D'!$I$5*MAX(F32,
                                                    0.1)^2),
                                            1/3)))&gt;IFERROR(L32,
                                    0),
                                MIN((MAX('1D'!$D$16,
                                            POWER((ABS(K32)^2)/('1D'!$I$5*MAX(F32,
                                                        0.1)^2),
                                                1/3))),
                                    IFERROR(L32,
                                        0)+(MIN(ABS(IFERROR(U32,
                                                    0))*'1D'!$D$18,
                                            ABS((MAX('1D'!$D$16,
                                                        POWER((ABS(K32)^2)/('1D'!$I$5*MAX(F32,
                                                                    0.1)^2),
                                                            1/3)))-IFERROR(L32,
                                                    0))))),
                                MAX((MAX('1D'!$D$16,
                                            POWER((ABS(K32)^2)/('1D'!$I$5*MAX(F32,
                                                        0.1)^2),
                                                1/3))),
                                    IFERROR(L32,
                                        0)-(MIN(ABS(IFERROR(U32,
                                                    0))*'1D'!$D$18,
                                            ABS((MAX('1D'!$D$16,
                                                        POWER((ABS(K32)^2)/('1D'!$I$5*MAX(F32,
                                                                    0.1)^2),
                                                            1/3)))-IFERROR(L32,
                                                    0))))))),
                        MAX('1D'!$D$16,
                            POWER((ABS(K32)^2)/('1D'!$I$5*MAX(F32,
                                        0.1)^2),
                                1/3))),
                    MAX('1D'!$D$16,
                        IFERROR(L32,
                            0)))))))</f>
        <v>1.9331868999991531</v>
      </c>
      <c r="M32" s="5">
        <f t="shared" ca="1" si="0"/>
        <v>11.699647118794873</v>
      </c>
      <c r="N32" s="5">
        <f t="shared" ca="1" si="1"/>
        <v>1.179593283608334</v>
      </c>
      <c r="O32" s="5">
        <f t="shared" ca="1" si="2"/>
        <v>4.3548321998662241</v>
      </c>
      <c r="P32" s="5">
        <f t="shared" ca="1" si="3"/>
        <v>636.18718689999912</v>
      </c>
      <c r="Q32" s="5">
        <f ca="1">P32+((ABS(K32)/MAX(((F32)+(G32)*(L32))*(L32),
            0.000001))^2)/(2*'1D'!$I$5)</f>
        <v>637.15378034999867</v>
      </c>
      <c r="R32" s="5">
        <f ca="1">((ABS(K32)*'1D'!$D$6)/(MAX(((F32)+(G32)*(L32))*(L32),
            0.000001)*MAX(((((F32)+(G32)*(L32))*(L32))/MAX((F32)+2*(L32)*SQRT(1+(G32)^2),
                    0.000001))^(2/3),
            0.000001)))^2</f>
        <v>3.4235944544678885E-3</v>
      </c>
      <c r="S32" s="5">
        <f ca="1">ABS(ABS(K32)/MAX(((F32)+(G32)*(L32))*(L32),
        0.000001))/SQRT('1D'!$I$5*MAX((((F32)+(G32)*(L32))*(L32))/MAX((F32)+2*(G32)*(L32),
            0.000001),
        0.000001))</f>
        <v>1</v>
      </c>
      <c r="T32" s="5">
        <f ca="1">((F32)*(L32)^2)/2+(G32)*(L32)^3/3+(ABS(K32)^2)/('1D'!$I$5*MAX(((F32)+(G32)*(L32))*(L32),
        0.000001))</f>
        <v>33.926406817000625</v>
      </c>
      <c r="U32" s="5">
        <f ca="1">IF($A$2=0,
    0,
    IFERROR(Q31-(((R31+R32)/2)*J32)-(IF(O31&gt;O32,
                '1D'!$D$8*((O31^2-O32^2)/(2*'1D'!$I$5)),
                '1D'!$D$9*((O32^2-O31^2)/(2*'1D'!$I$5)))+('1D'!$D$10*(ABS(I32)/90)*(MAX(O31^2,
                        O32^2)/(2*'1D'!$I$5))))-Q32,
        0))</f>
        <v>-2.2353477070168992E-2</v>
      </c>
      <c r="V32" s="5">
        <f ca="1">IF($A$2=0,
    1,
    IF(IFERROR(V31,
            0)=0,
        0,
        IFERROR(IF(ROUND(S32,
                    3)=1,
                1,
                IF(AND(ABS(U32)&lt;'1D'!$D$19,
                        S32&gt;1),
                    1,
                    0)),
            0)))</f>
        <v>1</v>
      </c>
      <c r="W32" s="5">
        <f ca="1">IF($A$2=0,
    MAX(MAX('1D'!$D$16,
            MAX('1D'!$D$16,
                POWER((ABS(K32)^2)/('1D'!$I$5*MAX(F32,
                            0.1)^2),
                    1/3))),
        IFERROR(W1396,
            MAX(MAX('1D'!$D$16,
                    MAX('1D'!$D$16,
                        POWER((ABS(K32)^2)/('1D'!$I$5*MAX(F32,
                                    0.1)^2),
                            1/3))),
                ($L$2)-E1396))),
    IF(IFERROR(AG33,
            0)=0,
        MAX(MAX('1D'!$D$16,
                MAX('1D'!$D$16,
                    POWER((ABS(K32)^2)/('1D'!$I$5*MAX(F32,
                                0.1)^2),
                        1/3))),
            IFERROR(W1396,
                MAX(MAX('1D'!$D$16,
                        MAX('1D'!$D$16,
                            POWER((ABS(K32)^2)/('1D'!$I$5*MAX(F32,
                                        0.1)^2),
                                1/3))),
                    ($L$2)-E1396))),
        IF(IFERROR(W32,
                0)=0,
            MAX(MAX('1D'!$D$16,
                    MAX('1D'!$D$16,
                        POWER((ABS(K32)^2)/('1D'!$I$5*MAX(F32,
                                    0.1)^2),
                            1/3))),
                IFERROR(W1396,
                    MAX(MAX('1D'!$D$16,
                            MAX('1D'!$D$16,
                                POWER((ABS(K32)^2)/('1D'!$I$5*MAX(F32,
                                            0.1)^2),
                                    1/3))),
                        ($L$2)-E1396))),
            IF(OR(IFERROR(AD32,
                        0)&gt;=1,
                    IFERROR(AD33,
                        0)&gt;=1),
                MAX('1D'!$D$16,
                    MAX('1D'!$D$16,
                        POWER((ABS(K32)^2)/('1D'!$I$5*MAX(F32,
                                    0.1)^2),
                            1/3))),
                IF(ABS(IFERROR(AF32,
                            0))&lt;'1D'!$D$19,
                    MAX(MAX('1D'!$D$16,
                            MAX('1D'!$D$16,
                                POWER((ABS(K32)^2)/('1D'!$I$5*MAX(F32,
                                            0.1)^2),
                                    1/3))),
                        IFERROR(W32,
                            0)),
                    MAX(MAX('1D'!$D$16,
                            MAX('1D'!$D$16,
                                POWER((ABS(K32)^2)/('1D'!$I$5*MAX(F32,
                                            0.1)^2),
                                    1/3))),
                        (IFERROR(W32,
                                0))+((IFERROR(AF32,
                                    0))*'1D'!$D$18)))))))</f>
        <v>1.9331868999991531</v>
      </c>
      <c r="X32" s="5">
        <f t="shared" ca="1" si="4"/>
        <v>11.699647118794873</v>
      </c>
      <c r="Y32" s="5">
        <f t="shared" ca="1" si="5"/>
        <v>1.179593283608334</v>
      </c>
      <c r="Z32" s="5">
        <f t="shared" ca="1" si="6"/>
        <v>4.3548321998662241</v>
      </c>
      <c r="AA32" s="5">
        <f t="shared" ca="1" si="7"/>
        <v>636.18718689999912</v>
      </c>
      <c r="AB32" s="5">
        <f ca="1">AA32+((ABS(K32)/MAX(((F32)+(G32)*(W32))*(W32),
            0.000001))^2)/(2*'1D'!$I$5)</f>
        <v>637.15378034999867</v>
      </c>
      <c r="AC32" s="5">
        <f ca="1">((ABS(K32)*'1D'!$D$6)/(MAX(((F32)+(G32)*(W32))*(W32),
            0.000001)*MAX(((((F32)+(G32)*(W32))*(W32))/MAX((F32)+2*(W32)*SQRT(1+(G32)^2),
                    0.000001))^(2/3),
            0.000001)))^2</f>
        <v>3.4235944544678885E-3</v>
      </c>
      <c r="AD32" s="5">
        <f ca="1">ABS(ABS(K32)/MAX(((F32)+(G32)*(W32))*(W32),
        0.000001))/SQRT('1D'!$I$5*MAX((((F32)+(G32)*(W32))*(W32))/MAX((F32)+2*(G32)*(W32),
            0.000001),
        0.000001))</f>
        <v>1</v>
      </c>
      <c r="AE32" s="5">
        <f ca="1">((F32)*(W32)^2)/2+(G32)*(W32)^3/3+(ABS(K32)^2)/('1D'!$I$5*MAX(((F32)+(G32)*(W32))*(W32),
        0.000001))</f>
        <v>33.926406817000625</v>
      </c>
      <c r="AF32" s="5">
        <f ca="1">IF($A$2=0,
    0,
    IFERROR(AB33+(((AC32+AC33)/2)*J33)+(IF(Z32&gt;Z33,
                '1D'!$D$8*((Z32^2-Z33^2)/(2*'1D'!$I$5)),
                '1D'!$D$9*((Z33^2-Z32^2)/(2*'1D'!$I$5)))+('1D'!$D$10*(ABS(I33)/90)*(MAX(Z32^2,
                        Z33^2)/(2*'1D'!$I$5))))-AB32,
        0))</f>
        <v>1.6689727277366728E-2</v>
      </c>
      <c r="AG32" s="5">
        <f ca="1">IF($A$2=0,
    1,
    IF(IFERROR(AG33,
            0)=0,
        0,
        IFERROR(IF(OR(ROUND(AD32,
                        3)&gt;=1,
                    AND(ABS(AF32)&lt;'1D'!$D$19,
                        AD32&lt;1)),
                1,
                0),
            0)))</f>
        <v>1</v>
      </c>
      <c r="AH32" s="5">
        <f ca="1">IFERROR(IF('1D'!V32="Supercritical",
        MAX('1D'!$D$16,
            IFERROR(L32,
                MAX('1D'!$D$16,
                    POWER((ABS(K32)^2)/('1D'!$I$5*MAX(F32,
                                0.1)^2),
                        1/3)))),
        IF('1D'!V32="Subcritical",
            MAX('1D'!$D$16,
                IFERROR(W32,
                    MAX('1D'!$D$16,
                        POWER((ABS(K32)^2)/('1D'!$I$5*MAX(F32,
                                    0.1)^2),
                            1/3)))),
            IF(IFERROR(T32,
                    -1E+99)&gt;=IFERROR(AE32,
                    -1E+99),
                MAX('1D'!$D$16,
                    IFERROR(L32,
                        MAX('1D'!$D$16,
                            POWER((ABS(K32)^2)/('1D'!$I$5*MAX(F32,
                                        0.1)^2),
                                1/3)))),
                MAX('1D'!$D$16,
                    IFERROR(W32,
                        MAX('1D'!$D$16,
                            POWER((ABS(K32)^2)/('1D'!$I$5*MAX(F32,
                                        0.1)^2),
                                1/3))))))),
    MAX('1D'!$D$16,
        POWER((ABS(K32)^2)/('1D'!$I$5*MAX(F32,
                    0.1)^2),
            1/3)))</f>
        <v>1.9331868999991531</v>
      </c>
      <c r="AI32" s="5">
        <f t="shared" ca="1" si="8"/>
        <v>636.18718689999912</v>
      </c>
      <c r="AJ32" s="5">
        <f ca="1">AI32+((ABS(K32)/MAX(((F32)+(G32)*(AH32))*(AH32),
            0.000001))^2)/(2*'1D'!$I$5)</f>
        <v>637.15378034999867</v>
      </c>
      <c r="AM32">
        <v>0</v>
      </c>
      <c r="AN32">
        <v>0</v>
      </c>
      <c r="AO32" s="5">
        <f t="shared" si="9"/>
        <v>0</v>
      </c>
      <c r="AP32" s="5">
        <f t="shared" si="13"/>
        <v>0</v>
      </c>
      <c r="AQ32" s="5">
        <f ca="1">ABS(ABS(K32)/MAX(((F32)+(G32)*(AH32))*(AH32),
        0.000001))/SQRT('1D'!$I$5*MAX((((F32)+(G32)*(AH32))*(AH32))/MAX((F32)+2*(G32)*(AH32),
            0.000001),
        0.000001))</f>
        <v>1</v>
      </c>
      <c r="AR32" s="5" t="str">
        <f t="shared" ca="1" si="10"/>
        <v>Supercritical</v>
      </c>
      <c r="AS32" s="5">
        <f ca="1">((ABS(K32)*'1D'!$D$6)/(MAX(((F32)+(G32)*(AH32))*(AH32),
            0.000001)*MAX(((((F32)+(G32)*(AH32))*(AH32))/MAX((F32)+2*(AH32)*SQRT(1+(G32)^2),
                    0.000001))^(2/3),
            0.000001)))^2</f>
        <v>3.4235944544678885E-3</v>
      </c>
    </row>
    <row r="33" spans="1:45" x14ac:dyDescent="0.35">
      <c r="A33">
        <v>24</v>
      </c>
      <c r="B33">
        <v>22.998999999999999</v>
      </c>
      <c r="C33">
        <v>616534.44200000004</v>
      </c>
      <c r="D33">
        <v>3097752.5690000001</v>
      </c>
      <c r="E33">
        <v>634.25199999999995</v>
      </c>
      <c r="F33">
        <v>6.02</v>
      </c>
      <c r="G33">
        <v>0</v>
      </c>
      <c r="H33" t="s">
        <v>176</v>
      </c>
      <c r="I33">
        <v>2.879</v>
      </c>
      <c r="J33" s="5">
        <f t="shared" si="11"/>
        <v>0.99899999999999878</v>
      </c>
      <c r="K33" s="5">
        <f t="shared" ca="1" si="12"/>
        <v>50.95</v>
      </c>
      <c r="L33" s="5">
        <f ca="1">IF($A$2=0,
    IFERROR(L32,
        MAX('1D'!$D$16,
            POWER((ABS(K33)^2)/('1D'!$I$5*MAX(F33,
                        0.1)^2),
                1/3))),
    IF(IFERROR(V32,
            0)=0,
        IFERROR(L32,
            MAX('1D'!$D$16,
                POWER((ABS(K33)^2)/('1D'!$I$5*MAX(F33,
                            0.1)^2),
                    1/3))),
        IF(OR(IFERROR(L33,
                    0)=0,
                IFERROR(S32,
                    0)&lt;1,
                IFERROR(S33,
                    0)&lt;1),
            MAX('1D'!$D$16,
                POWER((ABS(K33)^2)/('1D'!$I$5*MAX(F33,
                            0.1)^2),
                    1/3)),
            IF(IFERROR(U33,
                    0)&gt;0,
                MAX('1D'!$D$16,
                    IFERROR(L33,
                        0)+((IFERROR(U33,
                                0))*'1D'!$D$18*IF((IFERROR(S33,
                                    0))&lt;1,
                            1,
                            -1))),
                IF(IFERROR(U33,
                        0)&lt;0,
                    IF(ABS((MAX('1D'!$D$16,
                                    POWER((ABS(K33)^2)/('1D'!$I$5*MAX(F33,
                                                0.1)^2),
                                        1/3)))-IFERROR(L33,
                                0))&gt;'1D'!$D$19,
                        MAX('1D'!$D$16,
                            IF((MAX('1D'!$D$16,
                                        POWER((ABS(K33)^2)/('1D'!$I$5*MAX(F33,
                                                    0.1)^2),
                                            1/3)))&gt;IFERROR(L33,
                                    0),
                                MIN((MAX('1D'!$D$16,
                                            POWER((ABS(K33)^2)/('1D'!$I$5*MAX(F33,
                                                        0.1)^2),
                                                1/3))),
                                    IFERROR(L33,
                                        0)+(MIN(ABS(IFERROR(U33,
                                                    0))*'1D'!$D$18,
                                            ABS((MAX('1D'!$D$16,
                                                        POWER((ABS(K33)^2)/('1D'!$I$5*MAX(F33,
                                                                    0.1)^2),
                                                            1/3)))-IFERROR(L33,
                                                    0))))),
                                MAX((MAX('1D'!$D$16,
                                            POWER((ABS(K33)^2)/('1D'!$I$5*MAX(F33,
                                                        0.1)^2),
                                                1/3))),
                                    IFERROR(L33,
                                        0)-(MIN(ABS(IFERROR(U33,
                                                    0))*'1D'!$D$18,
                                            ABS((MAX('1D'!$D$16,
                                                        POWER((ABS(K33)^2)/('1D'!$I$5*MAX(F33,
                                                                    0.1)^2),
                                                            1/3)))-IFERROR(L33,
                                                    0))))))),
                        MAX('1D'!$D$16,
                            POWER((ABS(K33)^2)/('1D'!$I$5*MAX(F33,
                                        0.1)^2),
                                1/3))),
                    MAX('1D'!$D$16,
                        IFERROR(L33,
                            0)))))))</f>
        <v>1.9400315626942413</v>
      </c>
      <c r="M33" s="5">
        <f t="shared" ca="1" si="0"/>
        <v>11.678990007419332</v>
      </c>
      <c r="N33" s="5">
        <f t="shared" ca="1" si="1"/>
        <v>1.1796884382957957</v>
      </c>
      <c r="O33" s="5">
        <f t="shared" ca="1" si="2"/>
        <v>4.3625347712116298</v>
      </c>
      <c r="P33" s="5">
        <f t="shared" ca="1" si="3"/>
        <v>636.19203156269418</v>
      </c>
      <c r="Q33" s="5">
        <f ca="1">P33+((ABS(K33)/MAX(((F33)+(G33)*(L33))*(L33),
            0.000001))^2)/(2*'1D'!$I$5)</f>
        <v>637.1620473440413</v>
      </c>
      <c r="R33" s="5">
        <f ca="1">((ABS(K33)*'1D'!$D$6)/(MAX(((F33)+(G33)*(L33))*(L33),
            0.000001)*MAX(((((F33)+(G33)*(L33))*(L33))/MAX((F33)+2*(L33)*SQRT(1+(G33)^2),
                    0.000001))^(2/3),
            0.000001)))^2</f>
        <v>3.4353465716647821E-3</v>
      </c>
      <c r="S33" s="5">
        <f ca="1">ABS(ABS(K33)/MAX(((F33)+(G33)*(L33))*(L33),
        0.000001))/SQRT('1D'!$I$5*MAX((((F33)+(G33)*(L33))*(L33))/MAX((F33)+2*(G33)*(L33),
            0.000001),
        0.000001))</f>
        <v>1</v>
      </c>
      <c r="T33" s="5">
        <f ca="1">((F33)*(L33)^2)/2+(G33)*(L33)^3/3+(ABS(K33)^2)/('1D'!$I$5*MAX(((F33)+(G33)*(L33))*(L33),
        0.000001))</f>
        <v>33.986413852176227</v>
      </c>
      <c r="U33" s="5">
        <f ca="1">IF($A$2=0,
    0,
    IFERROR(Q32-(((R32+R33)/2)*J33)-(IF(O32&gt;O33,
                '1D'!$D$8*((O32^2-O33^2)/(2*'1D'!$I$5)),
                '1D'!$D$9*((O33^2-O32^2)/(2*'1D'!$I$5)))+('1D'!$D$10*(ABS(I33)/90)*(MAX(O32^2,
                        O33^2)/(2*'1D'!$I$5))))-Q33,
        0))</f>
        <v>-1.6689727277366728E-2</v>
      </c>
      <c r="V33" s="5">
        <f ca="1">IF($A$2=0,
    1,
    IF(IFERROR(V32,
            0)=0,
        0,
        IFERROR(IF(ROUND(S33,
                    3)=1,
                1,
                IF(AND(ABS(U33)&lt;'1D'!$D$19,
                        S33&gt;1),
                    1,
                    0)),
            0)))</f>
        <v>1</v>
      </c>
      <c r="W33" s="5">
        <f ca="1">IF($A$2=0,
    MAX(MAX('1D'!$D$16,
            MAX('1D'!$D$16,
                POWER((ABS(K33)^2)/('1D'!$I$5*MAX(F33,
                            0.1)^2),
                    1/3))),
        IFERROR(W1396,
            MAX(MAX('1D'!$D$16,
                    MAX('1D'!$D$16,
                        POWER((ABS(K33)^2)/('1D'!$I$5*MAX(F33,
                                    0.1)^2),
                            1/3))),
                ($L$2)-E1396))),
    IF(IFERROR(AG34,
            0)=0,
        MAX(MAX('1D'!$D$16,
                MAX('1D'!$D$16,
                    POWER((ABS(K33)^2)/('1D'!$I$5*MAX(F33,
                                0.1)^2),
                        1/3))),
            IFERROR(W1396,
                MAX(MAX('1D'!$D$16,
                        MAX('1D'!$D$16,
                            POWER((ABS(K33)^2)/('1D'!$I$5*MAX(F33,
                                        0.1)^2),
                                1/3))),
                    ($L$2)-E1396))),
        IF(IFERROR(W33,
                0)=0,
            MAX(MAX('1D'!$D$16,
                    MAX('1D'!$D$16,
                        POWER((ABS(K33)^2)/('1D'!$I$5*MAX(F33,
                                    0.1)^2),
                            1/3))),
                IFERROR(W1396,
                    MAX(MAX('1D'!$D$16,
                            MAX('1D'!$D$16,
                                POWER((ABS(K33)^2)/('1D'!$I$5*MAX(F33,
                                            0.1)^2),
                                    1/3))),
                        ($L$2)-E1396))),
            IF(OR(IFERROR(AD33,
                        0)&gt;=1,
                    IFERROR(AD34,
                        0)&gt;=1),
                MAX('1D'!$D$16,
                    MAX('1D'!$D$16,
                        POWER((ABS(K33)^2)/('1D'!$I$5*MAX(F33,
                                    0.1)^2),
                            1/3))),
                IF(ABS(IFERROR(AF33,
                            0))&lt;'1D'!$D$19,
                    MAX(MAX('1D'!$D$16,
                            MAX('1D'!$D$16,
                                POWER((ABS(K33)^2)/('1D'!$I$5*MAX(F33,
                                            0.1)^2),
                                    1/3))),
                        IFERROR(W33,
                            0)),
                    MAX(MAX('1D'!$D$16,
                            MAX('1D'!$D$16,
                                POWER((ABS(K33)^2)/('1D'!$I$5*MAX(F33,
                                            0.1)^2),
                                    1/3))),
                        (IFERROR(W33,
                                0))+((IFERROR(AF33,
                                    0))*'1D'!$D$18)))))))</f>
        <v>1.9400315626942413</v>
      </c>
      <c r="X33" s="5">
        <f t="shared" ca="1" si="4"/>
        <v>11.678990007419332</v>
      </c>
      <c r="Y33" s="5">
        <f t="shared" ca="1" si="5"/>
        <v>1.1796884382957957</v>
      </c>
      <c r="Z33" s="5">
        <f t="shared" ca="1" si="6"/>
        <v>4.3625347712116298</v>
      </c>
      <c r="AA33" s="5">
        <f t="shared" ca="1" si="7"/>
        <v>636.19203156269418</v>
      </c>
      <c r="AB33" s="5">
        <f ca="1">AA33+((ABS(K33)/MAX(((F33)+(G33)*(W33))*(W33),
            0.000001))^2)/(2*'1D'!$I$5)</f>
        <v>637.1620473440413</v>
      </c>
      <c r="AC33" s="5">
        <f ca="1">((ABS(K33)*'1D'!$D$6)/(MAX(((F33)+(G33)*(W33))*(W33),
            0.000001)*MAX(((((F33)+(G33)*(W33))*(W33))/MAX((F33)+2*(W33)*SQRT(1+(G33)^2),
                    0.000001))^(2/3),
            0.000001)))^2</f>
        <v>3.4353465716647821E-3</v>
      </c>
      <c r="AD33" s="5">
        <f ca="1">ABS(ABS(K33)/MAX(((F33)+(G33)*(W33))*(W33),
        0.000001))/SQRT('1D'!$I$5*MAX((((F33)+(G33)*(W33))*(W33))/MAX((F33)+2*(G33)*(W33),
            0.000001),
        0.000001))</f>
        <v>1</v>
      </c>
      <c r="AE33" s="5">
        <f ca="1">((F33)*(W33)^2)/2+(G33)*(W33)^3/3+(ABS(K33)^2)/('1D'!$I$5*MAX(((F33)+(G33)*(W33))*(W33),
        0.000001))</f>
        <v>33.986413852176227</v>
      </c>
      <c r="AF33" s="5">
        <f ca="1">IF($A$2=0,
    0,
    IFERROR(AB34+(((AC33+AC34)/2)*J34)+(IF(Z33&gt;Z34,
                '1D'!$D$8*((Z33^2-Z34^2)/(2*'1D'!$I$5)),
                '1D'!$D$9*((Z34^2-Z33^2)/(2*'1D'!$I$5)))+('1D'!$D$10*(ABS(I34)/90)*(MAX(Z33^2,
                        Z34^2)/(2*'1D'!$I$5))))-AB33,
        0))</f>
        <v>1.2037228721851534E-2</v>
      </c>
      <c r="AG33" s="5">
        <f ca="1">IF($A$2=0,
    1,
    IF(IFERROR(AG34,
            0)=0,
        0,
        IFERROR(IF(OR(ROUND(AD33,
                        3)&gt;=1,
                    AND(ABS(AF33)&lt;'1D'!$D$19,
                        AD33&lt;1)),
                1,
                0),
            0)))</f>
        <v>1</v>
      </c>
      <c r="AH33" s="5">
        <f ca="1">IFERROR(IF('1D'!V32="Supercritical",
        MAX('1D'!$D$16,
            IFERROR(L33,
                MAX('1D'!$D$16,
                    POWER((ABS(K33)^2)/('1D'!$I$5*MAX(F33,
                                0.1)^2),
                        1/3)))),
        IF('1D'!V32="Subcritical",
            MAX('1D'!$D$16,
                IFERROR(W33,
                    MAX('1D'!$D$16,
                        POWER((ABS(K33)^2)/('1D'!$I$5*MAX(F33,
                                    0.1)^2),
                            1/3)))),
            IF(IFERROR(T33,
                    -1E+99)&gt;=IFERROR(AE33,
                    -1E+99),
                MAX('1D'!$D$16,
                    IFERROR(L33,
                        MAX('1D'!$D$16,
                            POWER((ABS(K33)^2)/('1D'!$I$5*MAX(F33,
                                        0.1)^2),
                                1/3)))),
                MAX('1D'!$D$16,
                    IFERROR(W33,
                        MAX('1D'!$D$16,
                            POWER((ABS(K33)^2)/('1D'!$I$5*MAX(F33,
                                        0.1)^2),
                                1/3))))))),
    MAX('1D'!$D$16,
        POWER((ABS(K33)^2)/('1D'!$I$5*MAX(F33,
                    0.1)^2),
            1/3)))</f>
        <v>1.9400315626942413</v>
      </c>
      <c r="AI33" s="5">
        <f t="shared" ca="1" si="8"/>
        <v>636.19203156269418</v>
      </c>
      <c r="AJ33" s="5">
        <f ca="1">AI33+((ABS(K33)/MAX(((F33)+(G33)*(AH33))*(AH33),
            0.000001))^2)/(2*'1D'!$I$5)</f>
        <v>637.1620473440413</v>
      </c>
      <c r="AM33">
        <v>0</v>
      </c>
      <c r="AN33">
        <v>0</v>
      </c>
      <c r="AO33" s="5">
        <f t="shared" si="9"/>
        <v>0</v>
      </c>
      <c r="AP33" s="5">
        <f t="shared" si="13"/>
        <v>0</v>
      </c>
      <c r="AQ33" s="5">
        <f ca="1">ABS(ABS(K33)/MAX(((F33)+(G33)*(AH33))*(AH33),
        0.000001))/SQRT('1D'!$I$5*MAX((((F33)+(G33)*(AH33))*(AH33))/MAX((F33)+2*(G33)*(AH33),
            0.000001),
        0.000001))</f>
        <v>1</v>
      </c>
      <c r="AR33" s="5" t="str">
        <f t="shared" ca="1" si="10"/>
        <v>Supercritical</v>
      </c>
      <c r="AS33" s="5">
        <f ca="1">((ABS(K33)*'1D'!$D$6)/(MAX(((F33)+(G33)*(AH33))*(AH33),
            0.000001)*MAX(((((F33)+(G33)*(AH33))*(AH33))/MAX((F33)+2*(AH33)*SQRT(1+(G33)^2),
                    0.000001))^(2/3),
            0.000001)))^2</f>
        <v>3.4353465716647821E-3</v>
      </c>
    </row>
    <row r="34" spans="1:45" x14ac:dyDescent="0.35">
      <c r="A34">
        <v>25</v>
      </c>
      <c r="B34">
        <v>24</v>
      </c>
      <c r="C34">
        <v>616533.60699999996</v>
      </c>
      <c r="D34">
        <v>3097752.0180000002</v>
      </c>
      <c r="E34">
        <v>634.25</v>
      </c>
      <c r="F34">
        <v>6.0019999999999998</v>
      </c>
      <c r="G34">
        <v>0</v>
      </c>
      <c r="H34" t="s">
        <v>176</v>
      </c>
      <c r="I34">
        <v>2.831</v>
      </c>
      <c r="J34" s="5">
        <f t="shared" si="11"/>
        <v>1.0010000000000012</v>
      </c>
      <c r="K34" s="5">
        <f t="shared" ca="1" si="12"/>
        <v>50.95</v>
      </c>
      <c r="L34" s="5">
        <f ca="1">IF($A$2=0,
    IFERROR(L33,
        MAX('1D'!$D$16,
            POWER((ABS(K34)^2)/('1D'!$I$5*MAX(F34,
                        0.1)^2),
                1/3))),
    IF(IFERROR(V33,
            0)=0,
        IFERROR(L33,
            MAX('1D'!$D$16,
                POWER((ABS(K34)^2)/('1D'!$I$5*MAX(F34,
                            0.1)^2),
                    1/3))),
        IF(OR(IFERROR(L34,
                    0)=0,
                IFERROR(S33,
                    0)&lt;1,
                IFERROR(S34,
                    0)&lt;1),
            MAX('1D'!$D$16,
                POWER((ABS(K34)^2)/('1D'!$I$5*MAX(F34,
                            0.1)^2),
                    1/3)),
            IF(IFERROR(U34,
                    0)&gt;0,
                MAX('1D'!$D$16,
                    IFERROR(L34,
                        0)+((IFERROR(U34,
                                0))*'1D'!$D$18*IF((IFERROR(S34,
                                    0))&lt;1,
                            1,
                            -1))),
                IF(IFERROR(U34,
                        0)&lt;0,
                    IF(ABS((MAX('1D'!$D$16,
                                    POWER((ABS(K34)^2)/('1D'!$I$5*MAX(F34,
                                                0.1)^2),
                                        1/3)))-IFERROR(L34,
                                0))&gt;'1D'!$D$19,
                        MAX('1D'!$D$16,
                            IF((MAX('1D'!$D$16,
                                        POWER((ABS(K34)^2)/('1D'!$I$5*MAX(F34,
                                                    0.1)^2),
                                            1/3)))&gt;IFERROR(L34,
                                    0),
                                MIN((MAX('1D'!$D$16,
                                            POWER((ABS(K34)^2)/('1D'!$I$5*MAX(F34,
                                                        0.1)^2),
                                                1/3))),
                                    IFERROR(L34,
                                        0)+(MIN(ABS(IFERROR(U34,
                                                    0))*'1D'!$D$18,
                                            ABS((MAX('1D'!$D$16,
                                                        POWER((ABS(K34)^2)/('1D'!$I$5*MAX(F34,
                                                                    0.1)^2),
                                                            1/3)))-IFERROR(L34,
                                                    0))))),
                                MAX((MAX('1D'!$D$16,
                                            POWER((ABS(K34)^2)/('1D'!$I$5*MAX(F34,
                                                        0.1)^2),
                                                1/3))),
                                    IFERROR(L34,
                                        0)-(MIN(ABS(IFERROR(U34,
                                                    0))*'1D'!$D$18,
                                            ABS((MAX('1D'!$D$16,
                                                        POWER((ABS(K34)^2)/('1D'!$I$5*MAX(F34,
                                                                    0.1)^2),
                                                            1/3)))-IFERROR(L34,
                                                    0))))))),
                        MAX('1D'!$D$16,
                            POWER((ABS(K34)^2)/('1D'!$I$5*MAX(F34,
                                        0.1)^2),
                                1/3))),
                    MAX('1D'!$D$16,
                        IFERROR(L34,
                            0)))))))</f>
        <v>1.9439083967369863</v>
      </c>
      <c r="M34" s="5">
        <f t="shared" ca="1" si="0"/>
        <v>11.667338197215392</v>
      </c>
      <c r="N34" s="5">
        <f t="shared" ca="1" si="1"/>
        <v>1.1797324905871218</v>
      </c>
      <c r="O34" s="5">
        <f t="shared" ca="1" si="2"/>
        <v>4.3668914999104151</v>
      </c>
      <c r="P34" s="5">
        <f t="shared" ca="1" si="3"/>
        <v>636.19390839673702</v>
      </c>
      <c r="Q34" s="5">
        <f ca="1">P34+((ABS(K34)/MAX(((F34)+(G34)*(L34))*(L34),
            0.000001))^2)/(2*'1D'!$I$5)</f>
        <v>637.16586259510552</v>
      </c>
      <c r="R34" s="5">
        <f ca="1">((ABS(K34)*'1D'!$D$6)/(MAX(((F34)+(G34)*(L34))*(L34),
            0.000001)*MAX(((((F34)+(G34)*(L34))*(L34))/MAX((F34)+2*(L34)*SQRT(1+(G34)^2),
                    0.000001))^(2/3),
            0.000001)))^2</f>
        <v>3.442040167476229E-3</v>
      </c>
      <c r="S34" s="5">
        <f ca="1">ABS(ABS(K34)/MAX(((F34)+(G34)*(L34))*(L34),
        0.000001))/SQRT('1D'!$I$5*MAX((((F34)+(G34)*(L34))*(L34))/MAX((F34)+2*(G34)*(L34),
            0.000001),
        0.000001))</f>
        <v>1</v>
      </c>
      <c r="T34" s="5">
        <f ca="1">((F34)*(L34)^2)/2+(G34)*(L34)^3/3+(ABS(K34)^2)/('1D'!$I$5*MAX(((F34)+(G34)*(L34))*(L34),
        0.000001))</f>
        <v>34.020355033705755</v>
      </c>
      <c r="U34" s="5">
        <f ca="1">IF($A$2=0,
    0,
    IFERROR(Q33-(((R33+R34)/2)*J34)-(IF(O33&gt;O34,
                '1D'!$D$8*((O33^2-O34^2)/(2*'1D'!$I$5)),
                '1D'!$D$9*((O34^2-O33^2)/(2*'1D'!$I$5)))+('1D'!$D$10*(ABS(I34)/90)*(MAX(O33^2,
                        O34^2)/(2*'1D'!$I$5))))-Q34,
        0))</f>
        <v>-1.2037228721851534E-2</v>
      </c>
      <c r="V34" s="5">
        <f ca="1">IF($A$2=0,
    1,
    IF(IFERROR(V33,
            0)=0,
        0,
        IFERROR(IF(ROUND(S34,
                    3)=1,
                1,
                IF(AND(ABS(U34)&lt;'1D'!$D$19,
                        S34&gt;1),
                    1,
                    0)),
            0)))</f>
        <v>1</v>
      </c>
      <c r="W34" s="5">
        <f ca="1">IF($A$2=0,
    MAX(MAX('1D'!$D$16,
            MAX('1D'!$D$16,
                POWER((ABS(K34)^2)/('1D'!$I$5*MAX(F34,
                            0.1)^2),
                    1/3))),
        IFERROR(W1396,
            MAX(MAX('1D'!$D$16,
                    MAX('1D'!$D$16,
                        POWER((ABS(K34)^2)/('1D'!$I$5*MAX(F34,
                                    0.1)^2),
                            1/3))),
                ($L$2)-E1396))),
    IF(IFERROR(AG35,
            0)=0,
        MAX(MAX('1D'!$D$16,
                MAX('1D'!$D$16,
                    POWER((ABS(K34)^2)/('1D'!$I$5*MAX(F34,
                                0.1)^2),
                        1/3))),
            IFERROR(W1396,
                MAX(MAX('1D'!$D$16,
                        MAX('1D'!$D$16,
                            POWER((ABS(K34)^2)/('1D'!$I$5*MAX(F34,
                                        0.1)^2),
                                1/3))),
                    ($L$2)-E1396))),
        IF(IFERROR(W34,
                0)=0,
            MAX(MAX('1D'!$D$16,
                    MAX('1D'!$D$16,
                        POWER((ABS(K34)^2)/('1D'!$I$5*MAX(F34,
                                    0.1)^2),
                            1/3))),
                IFERROR(W1396,
                    MAX(MAX('1D'!$D$16,
                            MAX('1D'!$D$16,
                                POWER((ABS(K34)^2)/('1D'!$I$5*MAX(F34,
                                            0.1)^2),
                                    1/3))),
                        ($L$2)-E1396))),
            IF(OR(IFERROR(AD34,
                        0)&gt;=1,
                    IFERROR(AD35,
                        0)&gt;=1),
                MAX('1D'!$D$16,
                    MAX('1D'!$D$16,
                        POWER((ABS(K34)^2)/('1D'!$I$5*MAX(F34,
                                    0.1)^2),
                            1/3))),
                IF(ABS(IFERROR(AF34,
                            0))&lt;'1D'!$D$19,
                    MAX(MAX('1D'!$D$16,
                            MAX('1D'!$D$16,
                                POWER((ABS(K34)^2)/('1D'!$I$5*MAX(F34,
                                            0.1)^2),
                                    1/3))),
                        IFERROR(W34,
                            0)),
                    MAX(MAX('1D'!$D$16,
                            MAX('1D'!$D$16,
                                POWER((ABS(K34)^2)/('1D'!$I$5*MAX(F34,
                                            0.1)^2),
                                    1/3))),
                        (IFERROR(W34,
                                0))+((IFERROR(AF34,
                                    0))*'1D'!$D$18)))))))</f>
        <v>1.9439083967369863</v>
      </c>
      <c r="X34" s="5">
        <f t="shared" ca="1" si="4"/>
        <v>11.667338197215392</v>
      </c>
      <c r="Y34" s="5">
        <f t="shared" ca="1" si="5"/>
        <v>1.1797324905871218</v>
      </c>
      <c r="Z34" s="5">
        <f t="shared" ca="1" si="6"/>
        <v>4.3668914999104151</v>
      </c>
      <c r="AA34" s="5">
        <f t="shared" ca="1" si="7"/>
        <v>636.19390839673702</v>
      </c>
      <c r="AB34" s="5">
        <f ca="1">AA34+((ABS(K34)/MAX(((F34)+(G34)*(W34))*(W34),
            0.000001))^2)/(2*'1D'!$I$5)</f>
        <v>637.16586259510552</v>
      </c>
      <c r="AC34" s="5">
        <f ca="1">((ABS(K34)*'1D'!$D$6)/(MAX(((F34)+(G34)*(W34))*(W34),
            0.000001)*MAX(((((F34)+(G34)*(W34))*(W34))/MAX((F34)+2*(W34)*SQRT(1+(G34)^2),
                    0.000001))^(2/3),
            0.000001)))^2</f>
        <v>3.442040167476229E-3</v>
      </c>
      <c r="AD34" s="5">
        <f ca="1">ABS(ABS(K34)/MAX(((F34)+(G34)*(W34))*(W34),
        0.000001))/SQRT('1D'!$I$5*MAX((((F34)+(G34)*(W34))*(W34))/MAX((F34)+2*(G34)*(W34),
            0.000001),
        0.000001))</f>
        <v>1</v>
      </c>
      <c r="AE34" s="5">
        <f ca="1">((F34)*(W34)^2)/2+(G34)*(W34)^3/3+(ABS(K34)^2)/('1D'!$I$5*MAX(((F34)+(G34)*(W34))*(W34),
        0.000001))</f>
        <v>34.020355033705755</v>
      </c>
      <c r="AF34" s="5">
        <f ca="1">IF($A$2=0,
    0,
    IFERROR(AB35+(((AC34+AC35)/2)*J35)+(IF(Z34&gt;Z35,
                '1D'!$D$8*((Z34^2-Z35^2)/(2*'1D'!$I$5)),
                '1D'!$D$9*((Z35^2-Z34^2)/(2*'1D'!$I$5)))+('1D'!$D$10*(ABS(I35)/90)*(MAX(Z34^2,
                        Z35^2)/(2*'1D'!$I$5))))-AB34,
        0))</f>
        <v>6.1525759895175725E-3</v>
      </c>
      <c r="AG34" s="5">
        <f ca="1">IF($A$2=0,
    1,
    IF(IFERROR(AG35,
            0)=0,
        0,
        IFERROR(IF(OR(ROUND(AD34,
                        3)&gt;=1,
                    AND(ABS(AF34)&lt;'1D'!$D$19,
                        AD34&lt;1)),
                1,
                0),
            0)))</f>
        <v>1</v>
      </c>
      <c r="AH34" s="5">
        <f ca="1">IFERROR(IF('1D'!V32="Supercritical",
        MAX('1D'!$D$16,
            IFERROR(L34,
                MAX('1D'!$D$16,
                    POWER((ABS(K34)^2)/('1D'!$I$5*MAX(F34,
                                0.1)^2),
                        1/3)))),
        IF('1D'!V32="Subcritical",
            MAX('1D'!$D$16,
                IFERROR(W34,
                    MAX('1D'!$D$16,
                        POWER((ABS(K34)^2)/('1D'!$I$5*MAX(F34,
                                    0.1)^2),
                            1/3)))),
            IF(IFERROR(T34,
                    -1E+99)&gt;=IFERROR(AE34,
                    -1E+99),
                MAX('1D'!$D$16,
                    IFERROR(L34,
                        MAX('1D'!$D$16,
                            POWER((ABS(K34)^2)/('1D'!$I$5*MAX(F34,
                                        0.1)^2),
                                1/3)))),
                MAX('1D'!$D$16,
                    IFERROR(W34,
                        MAX('1D'!$D$16,
                            POWER((ABS(K34)^2)/('1D'!$I$5*MAX(F34,
                                        0.1)^2),
                                1/3))))))),
    MAX('1D'!$D$16,
        POWER((ABS(K34)^2)/('1D'!$I$5*MAX(F34,
                    0.1)^2),
            1/3)))</f>
        <v>1.9439083967369863</v>
      </c>
      <c r="AI34" s="5">
        <f t="shared" ca="1" si="8"/>
        <v>636.19390839673702</v>
      </c>
      <c r="AJ34" s="5">
        <f ca="1">AI34+((ABS(K34)/MAX(((F34)+(G34)*(AH34))*(AH34),
            0.000001))^2)/(2*'1D'!$I$5)</f>
        <v>637.16586259510552</v>
      </c>
      <c r="AM34">
        <v>0</v>
      </c>
      <c r="AN34">
        <v>0</v>
      </c>
      <c r="AO34" s="5">
        <f t="shared" si="9"/>
        <v>0</v>
      </c>
      <c r="AP34" s="5">
        <f t="shared" si="13"/>
        <v>0</v>
      </c>
      <c r="AQ34" s="5">
        <f ca="1">ABS(ABS(K34)/MAX(((F34)+(G34)*(AH34))*(AH34),
        0.000001))/SQRT('1D'!$I$5*MAX((((F34)+(G34)*(AH34))*(AH34))/MAX((F34)+2*(G34)*(AH34),
            0.000001),
        0.000001))</f>
        <v>1</v>
      </c>
      <c r="AR34" s="5" t="str">
        <f t="shared" ca="1" si="10"/>
        <v>Supercritical</v>
      </c>
      <c r="AS34" s="5">
        <f ca="1">((ABS(K34)*'1D'!$D$6)/(MAX(((F34)+(G34)*(AH34))*(AH34),
            0.000001)*MAX(((((F34)+(G34)*(AH34))*(AH34))/MAX((F34)+2*(AH34)*SQRT(1+(G34)^2),
                    0.000001))^(2/3),
            0.000001)))^2</f>
        <v>3.442040167476229E-3</v>
      </c>
    </row>
    <row r="35" spans="1:45" x14ac:dyDescent="0.35">
      <c r="A35">
        <v>26</v>
      </c>
      <c r="B35">
        <v>24.998999999999999</v>
      </c>
      <c r="C35">
        <v>616532.80099999998</v>
      </c>
      <c r="D35">
        <v>3097751.4270000001</v>
      </c>
      <c r="E35">
        <v>634.24800000000005</v>
      </c>
      <c r="F35">
        <v>6.0019999999999998</v>
      </c>
      <c r="G35">
        <v>0</v>
      </c>
      <c r="H35" t="s">
        <v>176</v>
      </c>
      <c r="I35">
        <v>2.91</v>
      </c>
      <c r="J35" s="5">
        <f t="shared" si="11"/>
        <v>0.99899999999999878</v>
      </c>
      <c r="K35" s="5">
        <f t="shared" ca="1" si="12"/>
        <v>50.95</v>
      </c>
      <c r="L35" s="5">
        <f ca="1">IF($A$2=0,
    IFERROR(L34,
        MAX('1D'!$D$16,
            POWER((ABS(K35)^2)/('1D'!$I$5*MAX(F35,
                        0.1)^2),
                1/3))),
    IF(IFERROR(V34,
            0)=0,
        IFERROR(L34,
            MAX('1D'!$D$16,
                POWER((ABS(K35)^2)/('1D'!$I$5*MAX(F35,
                            0.1)^2),
                    1/3))),
        IF(OR(IFERROR(L35,
                    0)=0,
                IFERROR(S34,
                    0)&lt;1,
                IFERROR(S35,
                    0)&lt;1),
            MAX('1D'!$D$16,
                POWER((ABS(K35)^2)/('1D'!$I$5*MAX(F35,
                            0.1)^2),
                    1/3)),
            IF(IFERROR(U35,
                    0)&gt;0,
                MAX('1D'!$D$16,
                    IFERROR(L35,
                        0)+((IFERROR(U35,
                                0))*'1D'!$D$18*IF((IFERROR(S35,
                                    0))&lt;1,
                            1,
                            -1))),
                IF(IFERROR(U35,
                        0)&lt;0,
                    IF(ABS((MAX('1D'!$D$16,
                                    POWER((ABS(K35)^2)/('1D'!$I$5*MAX(F35,
                                                0.1)^2),
                                        1/3)))-IFERROR(L35,
                                0))&gt;'1D'!$D$19,
                        MAX('1D'!$D$16,
                            IF((MAX('1D'!$D$16,
                                        POWER((ABS(K35)^2)/('1D'!$I$5*MAX(F35,
                                                    0.1)^2),
                                            1/3)))&gt;IFERROR(L35,
                                    0),
                                MIN((MAX('1D'!$D$16,
                                            POWER((ABS(K35)^2)/('1D'!$I$5*MAX(F35,
                                                        0.1)^2),
                                                1/3))),
                                    IFERROR(L35,
                                        0)+(MIN(ABS(IFERROR(U35,
                                                    0))*'1D'!$D$18,
                                            ABS((MAX('1D'!$D$16,
                                                        POWER((ABS(K35)^2)/('1D'!$I$5*MAX(F35,
                                                                    0.1)^2),
                                                            1/3)))-IFERROR(L35,
                                                    0))))),
                                MAX((MAX('1D'!$D$16,
                                            POWER((ABS(K35)^2)/('1D'!$I$5*MAX(F35,
                                                        0.1)^2),
                                                1/3))),
                                    IFERROR(L35,
                                        0)-(MIN(ABS(IFERROR(U35,
                                                    0))*'1D'!$D$18,
                                            ABS((MAX('1D'!$D$16,
                                                        POWER((ABS(K35)^2)/('1D'!$I$5*MAX(F35,
                                                                    0.1)^2),
                                                            1/3)))-IFERROR(L35,
                                                    0))))))),
                        MAX('1D'!$D$16,
                            POWER((ABS(K35)^2)/('1D'!$I$5*MAX(F35,
                                        0.1)^2),
                                1/3))),
                    MAX('1D'!$D$16,
                        IFERROR(L35,
                            0)))))))</f>
        <v>1.9439083967369863</v>
      </c>
      <c r="M35" s="5">
        <f t="shared" ca="1" si="0"/>
        <v>11.667338197215392</v>
      </c>
      <c r="N35" s="5">
        <f t="shared" ca="1" si="1"/>
        <v>1.1797324905871218</v>
      </c>
      <c r="O35" s="5">
        <f t="shared" ca="1" si="2"/>
        <v>4.3668914999104151</v>
      </c>
      <c r="P35" s="5">
        <f t="shared" ca="1" si="3"/>
        <v>636.19190839673706</v>
      </c>
      <c r="Q35" s="5">
        <f ca="1">P35+((ABS(K35)/MAX(((F35)+(G35)*(L35))*(L35),
            0.000001))^2)/(2*'1D'!$I$5)</f>
        <v>637.16386259510557</v>
      </c>
      <c r="R35" s="5">
        <f ca="1">((ABS(K35)*'1D'!$D$6)/(MAX(((F35)+(G35)*(L35))*(L35),
            0.000001)*MAX(((((F35)+(G35)*(L35))*(L35))/MAX((F35)+2*(L35)*SQRT(1+(G35)^2),
                    0.000001))^(2/3),
            0.000001)))^2</f>
        <v>3.442040167476229E-3</v>
      </c>
      <c r="S35" s="5">
        <f ca="1">ABS(ABS(K35)/MAX(((F35)+(G35)*(L35))*(L35),
        0.000001))/SQRT('1D'!$I$5*MAX((((F35)+(G35)*(L35))*(L35))/MAX((F35)+2*(G35)*(L35),
            0.000001),
        0.000001))</f>
        <v>1</v>
      </c>
      <c r="T35" s="5">
        <f ca="1">((F35)*(L35)^2)/2+(G35)*(L35)^3/3+(ABS(K35)^2)/('1D'!$I$5*MAX(((F35)+(G35)*(L35))*(L35),
        0.000001))</f>
        <v>34.020355033705755</v>
      </c>
      <c r="U35" s="5">
        <f ca="1">IF($A$2=0,
    0,
    IFERROR(Q34-(((R34+R35)/2)*J35)-(IF(O34&gt;O35,
                '1D'!$D$8*((O34^2-O35^2)/(2*'1D'!$I$5)),
                '1D'!$D$9*((O35^2-O34^2)/(2*'1D'!$I$5)))+('1D'!$D$10*(ABS(I35)/90)*(MAX(O34^2,
                        O35^2)/(2*'1D'!$I$5))))-Q35,
        0))</f>
        <v>-6.1525759895175725E-3</v>
      </c>
      <c r="V35" s="5">
        <f ca="1">IF($A$2=0,
    1,
    IF(IFERROR(V34,
            0)=0,
        0,
        IFERROR(IF(ROUND(S35,
                    3)=1,
                1,
                IF(AND(ABS(U35)&lt;'1D'!$D$19,
                        S35&gt;1),
                    1,
                    0)),
            0)))</f>
        <v>1</v>
      </c>
      <c r="W35" s="5">
        <f ca="1">IF($A$2=0,
    MAX(MAX('1D'!$D$16,
            MAX('1D'!$D$16,
                POWER((ABS(K35)^2)/('1D'!$I$5*MAX(F35,
                            0.1)^2),
                    1/3))),
        IFERROR(W1396,
            MAX(MAX('1D'!$D$16,
                    MAX('1D'!$D$16,
                        POWER((ABS(K35)^2)/('1D'!$I$5*MAX(F35,
                                    0.1)^2),
                            1/3))),
                ($L$2)-E1396))),
    IF(IFERROR(AG36,
            0)=0,
        MAX(MAX('1D'!$D$16,
                MAX('1D'!$D$16,
                    POWER((ABS(K35)^2)/('1D'!$I$5*MAX(F35,
                                0.1)^2),
                        1/3))),
            IFERROR(W1396,
                MAX(MAX('1D'!$D$16,
                        MAX('1D'!$D$16,
                            POWER((ABS(K35)^2)/('1D'!$I$5*MAX(F35,
                                        0.1)^2),
                                1/3))),
                    ($L$2)-E1396))),
        IF(IFERROR(W35,
                0)=0,
            MAX(MAX('1D'!$D$16,
                    MAX('1D'!$D$16,
                        POWER((ABS(K35)^2)/('1D'!$I$5*MAX(F35,
                                    0.1)^2),
                            1/3))),
                IFERROR(W1396,
                    MAX(MAX('1D'!$D$16,
                            MAX('1D'!$D$16,
                                POWER((ABS(K35)^2)/('1D'!$I$5*MAX(F35,
                                            0.1)^2),
                                    1/3))),
                        ($L$2)-E1396))),
            IF(OR(IFERROR(AD35,
                        0)&gt;=1,
                    IFERROR(AD36,
                        0)&gt;=1),
                MAX('1D'!$D$16,
                    MAX('1D'!$D$16,
                        POWER((ABS(K35)^2)/('1D'!$I$5*MAX(F35,
                                    0.1)^2),
                            1/3))),
                IF(ABS(IFERROR(AF35,
                            0))&lt;'1D'!$D$19,
                    MAX(MAX('1D'!$D$16,
                            MAX('1D'!$D$16,
                                POWER((ABS(K35)^2)/('1D'!$I$5*MAX(F35,
                                            0.1)^2),
                                    1/3))),
                        IFERROR(W35,
                            0)),
                    MAX(MAX('1D'!$D$16,
                            MAX('1D'!$D$16,
                                POWER((ABS(K35)^2)/('1D'!$I$5*MAX(F35,
                                            0.1)^2),
                                    1/3))),
                        (IFERROR(W35,
                                0))+((IFERROR(AF35,
                                    0))*'1D'!$D$18)))))))</f>
        <v>1.9439083967369863</v>
      </c>
      <c r="X35" s="5">
        <f t="shared" ca="1" si="4"/>
        <v>11.667338197215392</v>
      </c>
      <c r="Y35" s="5">
        <f t="shared" ca="1" si="5"/>
        <v>1.1797324905871218</v>
      </c>
      <c r="Z35" s="5">
        <f t="shared" ca="1" si="6"/>
        <v>4.3668914999104151</v>
      </c>
      <c r="AA35" s="5">
        <f t="shared" ca="1" si="7"/>
        <v>636.19190839673706</v>
      </c>
      <c r="AB35" s="5">
        <f ca="1">AA35+((ABS(K35)/MAX(((F35)+(G35)*(W35))*(W35),
            0.000001))^2)/(2*'1D'!$I$5)</f>
        <v>637.16386259510557</v>
      </c>
      <c r="AC35" s="5">
        <f ca="1">((ABS(K35)*'1D'!$D$6)/(MAX(((F35)+(G35)*(W35))*(W35),
            0.000001)*MAX(((((F35)+(G35)*(W35))*(W35))/MAX((F35)+2*(W35)*SQRT(1+(G35)^2),
                    0.000001))^(2/3),
            0.000001)))^2</f>
        <v>3.442040167476229E-3</v>
      </c>
      <c r="AD35" s="5">
        <f ca="1">ABS(ABS(K35)/MAX(((F35)+(G35)*(W35))*(W35),
        0.000001))/SQRT('1D'!$I$5*MAX((((F35)+(G35)*(W35))*(W35))/MAX((F35)+2*(G35)*(W35),
            0.000001),
        0.000001))</f>
        <v>1</v>
      </c>
      <c r="AE35" s="5">
        <f ca="1">((F35)*(W35)^2)/2+(G35)*(W35)^3/3+(ABS(K35)^2)/('1D'!$I$5*MAX(((F35)+(G35)*(W35))*(W35),
        0.000001))</f>
        <v>34.020355033705755</v>
      </c>
      <c r="AF35" s="5">
        <f ca="1">IF($A$2=0,
    0,
    IFERROR(AB36+(((AC35+AC36)/2)*J36)+(IF(Z35&gt;Z36,
                '1D'!$D$8*((Z35^2-Z36^2)/(2*'1D'!$I$5)),
                '1D'!$D$9*((Z36^2-Z35^2)/(2*'1D'!$I$5)))+('1D'!$D$10*(ABS(I36)/90)*(MAX(Z35^2,
                        Z36^2)/(2*'1D'!$I$5))))-AB35,
        0))</f>
        <v>1.9689057902496643E-3</v>
      </c>
      <c r="AG35" s="5">
        <f ca="1">IF($A$2=0,
    1,
    IF(IFERROR(AG36,
            0)=0,
        0,
        IFERROR(IF(OR(ROUND(AD35,
                        3)&gt;=1,
                    AND(ABS(AF35)&lt;'1D'!$D$19,
                        AD35&lt;1)),
                1,
                0),
            0)))</f>
        <v>1</v>
      </c>
      <c r="AH35" s="5">
        <f ca="1">IFERROR(IF('1D'!V32="Supercritical",
        MAX('1D'!$D$16,
            IFERROR(L35,
                MAX('1D'!$D$16,
                    POWER((ABS(K35)^2)/('1D'!$I$5*MAX(F35,
                                0.1)^2),
                        1/3)))),
        IF('1D'!V32="Subcritical",
            MAX('1D'!$D$16,
                IFERROR(W35,
                    MAX('1D'!$D$16,
                        POWER((ABS(K35)^2)/('1D'!$I$5*MAX(F35,
                                    0.1)^2),
                            1/3)))),
            IF(IFERROR(T35,
                    -1E+99)&gt;=IFERROR(AE35,
                    -1E+99),
                MAX('1D'!$D$16,
                    IFERROR(L35,
                        MAX('1D'!$D$16,
                            POWER((ABS(K35)^2)/('1D'!$I$5*MAX(F35,
                                        0.1)^2),
                                1/3)))),
                MAX('1D'!$D$16,
                    IFERROR(W35,
                        MAX('1D'!$D$16,
                            POWER((ABS(K35)^2)/('1D'!$I$5*MAX(F35,
                                        0.1)^2),
                                1/3))))))),
    MAX('1D'!$D$16,
        POWER((ABS(K35)^2)/('1D'!$I$5*MAX(F35,
                    0.1)^2),
            1/3)))</f>
        <v>1.9439083967369863</v>
      </c>
      <c r="AI35" s="5">
        <f t="shared" ca="1" si="8"/>
        <v>636.19190839673706</v>
      </c>
      <c r="AJ35" s="5">
        <f ca="1">AI35+((ABS(K35)/MAX(((F35)+(G35)*(AH35))*(AH35),
            0.000001))^2)/(2*'1D'!$I$5)</f>
        <v>637.16386259510557</v>
      </c>
      <c r="AM35">
        <v>0</v>
      </c>
      <c r="AN35">
        <v>0</v>
      </c>
      <c r="AO35" s="5">
        <f t="shared" si="9"/>
        <v>0</v>
      </c>
      <c r="AP35" s="5">
        <f t="shared" si="13"/>
        <v>0</v>
      </c>
      <c r="AQ35" s="5">
        <f ca="1">ABS(ABS(K35)/MAX(((F35)+(G35)*(AH35))*(AH35),
        0.000001))/SQRT('1D'!$I$5*MAX((((F35)+(G35)*(AH35))*(AH35))/MAX((F35)+2*(G35)*(AH35),
            0.000001),
        0.000001))</f>
        <v>1</v>
      </c>
      <c r="AR35" s="5" t="str">
        <f t="shared" ca="1" si="10"/>
        <v>Supercritical</v>
      </c>
      <c r="AS35" s="5">
        <f ca="1">((ABS(K35)*'1D'!$D$6)/(MAX(((F35)+(G35)*(AH35))*(AH35),
            0.000001)*MAX(((((F35)+(G35)*(AH35))*(AH35))/MAX((F35)+2*(AH35)*SQRT(1+(G35)^2),
                    0.000001))^(2/3),
            0.000001)))^2</f>
        <v>3.442040167476229E-3</v>
      </c>
    </row>
    <row r="36" spans="1:45" x14ac:dyDescent="0.35">
      <c r="A36">
        <v>27</v>
      </c>
      <c r="B36">
        <v>26</v>
      </c>
      <c r="C36">
        <v>616532.02500000002</v>
      </c>
      <c r="D36">
        <v>3097750.7949999999</v>
      </c>
      <c r="E36">
        <v>634.24599999999998</v>
      </c>
      <c r="F36">
        <v>6.016</v>
      </c>
      <c r="G36">
        <v>0</v>
      </c>
      <c r="H36" t="s">
        <v>176</v>
      </c>
      <c r="I36">
        <v>2.839</v>
      </c>
      <c r="J36" s="5">
        <f t="shared" si="11"/>
        <v>1.0010000000000012</v>
      </c>
      <c r="K36" s="5">
        <f t="shared" ca="1" si="12"/>
        <v>50.95</v>
      </c>
      <c r="L36" s="5">
        <f ca="1">IF($A$2=0,
    IFERROR(L35,
        MAX('1D'!$D$16,
            POWER((ABS(K36)^2)/('1D'!$I$5*MAX(F36,
                        0.1)^2),
                1/3))),
    IF(IFERROR(V35,
            0)=0,
        IFERROR(L35,
            MAX('1D'!$D$16,
                POWER((ABS(K36)^2)/('1D'!$I$5*MAX(F36,
                            0.1)^2),
                    1/3))),
        IF(OR(IFERROR(L36,
                    0)=0,
                IFERROR(S35,
                    0)&lt;1,
                IFERROR(S36,
                    0)&lt;1),
            MAX('1D'!$D$16,
                POWER((ABS(K36)^2)/('1D'!$I$5*MAX(F36,
                            0.1)^2),
                    1/3)),
            IF(IFERROR(U36,
                    0)&gt;0,
                MAX('1D'!$D$16,
                    IFERROR(L36,
                        0)+((IFERROR(U36,
                                0))*'1D'!$D$18*IF((IFERROR(S36,
                                    0))&lt;1,
                            1,
                            -1))),
                IF(IFERROR(U36,
                        0)&lt;0,
                    IF(ABS((MAX('1D'!$D$16,
                                    POWER((ABS(K36)^2)/('1D'!$I$5*MAX(F36,
                                                0.1)^2),
                                        1/3)))-IFERROR(L36,
                                0))&gt;'1D'!$D$19,
                        MAX('1D'!$D$16,
                            IF((MAX('1D'!$D$16,
                                        POWER((ABS(K36)^2)/('1D'!$I$5*MAX(F36,
                                                    0.1)^2),
                                            1/3)))&gt;IFERROR(L36,
                                    0),
                                MIN((MAX('1D'!$D$16,
                                            POWER((ABS(K36)^2)/('1D'!$I$5*MAX(F36,
                                                        0.1)^2),
                                                1/3))),
                                    IFERROR(L36,
                                        0)+(MIN(ABS(IFERROR(U36,
                                                    0))*'1D'!$D$18,
                                            ABS((MAX('1D'!$D$16,
                                                        POWER((ABS(K36)^2)/('1D'!$I$5*MAX(F36,
                                                                    0.1)^2),
                                                            1/3)))-IFERROR(L36,
                                                    0))))),
                                MAX((MAX('1D'!$D$16,
                                            POWER((ABS(K36)^2)/('1D'!$I$5*MAX(F36,
                                                        0.1)^2),
                                                1/3))),
                                    IFERROR(L36,
                                        0)-(MIN(ABS(IFERROR(U36,
                                                    0))*'1D'!$D$18,
                                            ABS((MAX('1D'!$D$16,
                                                        POWER((ABS(K36)^2)/('1D'!$I$5*MAX(F36,
                                                                    0.1)^2),
                                                            1/3)))-IFERROR(L36,
                                                    0))))))),
                        MAX('1D'!$D$16,
                            POWER((ABS(K36)^2)/('1D'!$I$5*MAX(F36,
                                        0.1)^2),
                                1/3))),
                    MAX('1D'!$D$16,
                        IFERROR(L36,
                            0)))))))</f>
        <v>1.9408914104958512</v>
      </c>
      <c r="M36" s="5">
        <f t="shared" ca="1" si="0"/>
        <v>11.67640272554304</v>
      </c>
      <c r="N36" s="5">
        <f t="shared" ca="1" si="1"/>
        <v>1.1796988211116488</v>
      </c>
      <c r="O36" s="5">
        <f t="shared" ca="1" si="2"/>
        <v>4.3635014308424722</v>
      </c>
      <c r="P36" s="5">
        <f t="shared" ca="1" si="3"/>
        <v>636.18689141049583</v>
      </c>
      <c r="Q36" s="5">
        <f ca="1">P36+((ABS(K36)/MAX(((F36)+(G36)*(L36))*(L36),
            0.000001))^2)/(2*'1D'!$I$5)</f>
        <v>637.15733711574376</v>
      </c>
      <c r="R36" s="5">
        <f ca="1">((ABS(K36)*'1D'!$D$6)/(MAX(((F36)+(G36)*(L36))*(L36),
            0.000001)*MAX(((((F36)+(G36)*(L36))*(L36))/MAX((F36)+2*(L36)*SQRT(1+(G36)^2),
                    0.000001))^(2/3),
            0.000001)))^2</f>
        <v>3.4368288314063807E-3</v>
      </c>
      <c r="S36" s="5">
        <f ca="1">ABS(ABS(K36)/MAX(((F36)+(G36)*(L36))*(L36),
        0.000001))/SQRT('1D'!$I$5*MAX((((F36)+(G36)*(L36))*(L36))/MAX((F36)+2*(G36)*(L36),
            0.000001),
        0.000001))</f>
        <v>1</v>
      </c>
      <c r="T36" s="5">
        <f ca="1">((F36)*(L36)^2)/2+(G36)*(L36)^3/3+(ABS(K36)^2)/('1D'!$I$5*MAX(((F36)+(G36)*(L36))*(L36),
        0.000001))</f>
        <v>33.993944633245256</v>
      </c>
      <c r="U36" s="5">
        <f ca="1">IF($A$2=0,
    0,
    IFERROR(Q35-(((R35+R36)/2)*J36)-(IF(O35&gt;O36,
                '1D'!$D$8*((O35^2-O36^2)/(2*'1D'!$I$5)),
                '1D'!$D$9*((O36^2-O35^2)/(2*'1D'!$I$5)))+('1D'!$D$10*(ABS(I36)/90)*(MAX(O35^2,
                        O36^2)/(2*'1D'!$I$5))))-Q36,
        0))</f>
        <v>-1.9689057902496643E-3</v>
      </c>
      <c r="V36" s="5">
        <f ca="1">IF($A$2=0,
    1,
    IF(IFERROR(V35,
            0)=0,
        0,
        IFERROR(IF(ROUND(S36,
                    3)=1,
                1,
                IF(AND(ABS(U36)&lt;'1D'!$D$19,
                        S36&gt;1),
                    1,
                    0)),
            0)))</f>
        <v>1</v>
      </c>
      <c r="W36" s="5">
        <f ca="1">IF($A$2=0,
    MAX(MAX('1D'!$D$16,
            MAX('1D'!$D$16,
                POWER((ABS(K36)^2)/('1D'!$I$5*MAX(F36,
                            0.1)^2),
                    1/3))),
        IFERROR(W1396,
            MAX(MAX('1D'!$D$16,
                    MAX('1D'!$D$16,
                        POWER((ABS(K36)^2)/('1D'!$I$5*MAX(F36,
                                    0.1)^2),
                            1/3))),
                ($L$2)-E1396))),
    IF(IFERROR(AG37,
            0)=0,
        MAX(MAX('1D'!$D$16,
                MAX('1D'!$D$16,
                    POWER((ABS(K36)^2)/('1D'!$I$5*MAX(F36,
                                0.1)^2),
                        1/3))),
            IFERROR(W1396,
                MAX(MAX('1D'!$D$16,
                        MAX('1D'!$D$16,
                            POWER((ABS(K36)^2)/('1D'!$I$5*MAX(F36,
                                        0.1)^2),
                                1/3))),
                    ($L$2)-E1396))),
        IF(IFERROR(W36,
                0)=0,
            MAX(MAX('1D'!$D$16,
                    MAX('1D'!$D$16,
                        POWER((ABS(K36)^2)/('1D'!$I$5*MAX(F36,
                                    0.1)^2),
                            1/3))),
                IFERROR(W1396,
                    MAX(MAX('1D'!$D$16,
                            MAX('1D'!$D$16,
                                POWER((ABS(K36)^2)/('1D'!$I$5*MAX(F36,
                                            0.1)^2),
                                    1/3))),
                        ($L$2)-E1396))),
            IF(OR(IFERROR(AD36,
                        0)&gt;=1,
                    IFERROR(AD37,
                        0)&gt;=1),
                MAX('1D'!$D$16,
                    MAX('1D'!$D$16,
                        POWER((ABS(K36)^2)/('1D'!$I$5*MAX(F36,
                                    0.1)^2),
                            1/3))),
                IF(ABS(IFERROR(AF36,
                            0))&lt;'1D'!$D$19,
                    MAX(MAX('1D'!$D$16,
                            MAX('1D'!$D$16,
                                POWER((ABS(K36)^2)/('1D'!$I$5*MAX(F36,
                                            0.1)^2),
                                    1/3))),
                        IFERROR(W36,
                            0)),
                    MAX(MAX('1D'!$D$16,
                            MAX('1D'!$D$16,
                                POWER((ABS(K36)^2)/('1D'!$I$5*MAX(F36,
                                            0.1)^2),
                                    1/3))),
                        (IFERROR(W36,
                                0))+((IFERROR(AF36,
                                    0))*'1D'!$D$18)))))))</f>
        <v>1.9408914104958512</v>
      </c>
      <c r="X36" s="5">
        <f t="shared" ca="1" si="4"/>
        <v>11.67640272554304</v>
      </c>
      <c r="Y36" s="5">
        <f t="shared" ca="1" si="5"/>
        <v>1.1796988211116488</v>
      </c>
      <c r="Z36" s="5">
        <f t="shared" ca="1" si="6"/>
        <v>4.3635014308424722</v>
      </c>
      <c r="AA36" s="5">
        <f t="shared" ca="1" si="7"/>
        <v>636.18689141049583</v>
      </c>
      <c r="AB36" s="5">
        <f ca="1">AA36+((ABS(K36)/MAX(((F36)+(G36)*(W36))*(W36),
            0.000001))^2)/(2*'1D'!$I$5)</f>
        <v>637.15733711574376</v>
      </c>
      <c r="AC36" s="5">
        <f ca="1">((ABS(K36)*'1D'!$D$6)/(MAX(((F36)+(G36)*(W36))*(W36),
            0.000001)*MAX(((((F36)+(G36)*(W36))*(W36))/MAX((F36)+2*(W36)*SQRT(1+(G36)^2),
                    0.000001))^(2/3),
            0.000001)))^2</f>
        <v>3.4368288314063807E-3</v>
      </c>
      <c r="AD36" s="5">
        <f ca="1">ABS(ABS(K36)/MAX(((F36)+(G36)*(W36))*(W36),
        0.000001))/SQRT('1D'!$I$5*MAX((((F36)+(G36)*(W36))*(W36))/MAX((F36)+2*(G36)*(W36),
            0.000001),
        0.000001))</f>
        <v>1</v>
      </c>
      <c r="AE36" s="5">
        <f ca="1">((F36)*(W36)^2)/2+(G36)*(W36)^3/3+(ABS(K36)^2)/('1D'!$I$5*MAX(((F36)+(G36)*(W36))*(W36),
        0.000001))</f>
        <v>33.993944633245256</v>
      </c>
      <c r="AF36" s="5">
        <f ca="1">IF($A$2=0,
    0,
    IFERROR(AB37+(((AC36+AC37)/2)*J37)+(IF(Z36&gt;Z37,
                '1D'!$D$8*((Z36^2-Z37^2)/(2*'1D'!$I$5)),
                '1D'!$D$9*((Z37^2-Z36^2)/(2*'1D'!$I$5)))+('1D'!$D$10*(ABS(I37)/90)*(MAX(Z36^2,
                        Z37^2)/(2*'1D'!$I$5))))-AB36,
        0))</f>
        <v>-6.2512084381637578E-2</v>
      </c>
      <c r="AG36" s="5">
        <f ca="1">IF($A$2=0,
    1,
    IF(IFERROR(AG37,
            0)=0,
        0,
        IFERROR(IF(OR(ROUND(AD36,
                        3)&gt;=1,
                    AND(ABS(AF36)&lt;'1D'!$D$19,
                        AD36&lt;1)),
                1,
                0),
            0)))</f>
        <v>1</v>
      </c>
      <c r="AH36" s="5">
        <f ca="1">IFERROR(IF('1D'!V32="Supercritical",
        MAX('1D'!$D$16,
            IFERROR(L36,
                MAX('1D'!$D$16,
                    POWER((ABS(K36)^2)/('1D'!$I$5*MAX(F36,
                                0.1)^2),
                        1/3)))),
        IF('1D'!V32="Subcritical",
            MAX('1D'!$D$16,
                IFERROR(W36,
                    MAX('1D'!$D$16,
                        POWER((ABS(K36)^2)/('1D'!$I$5*MAX(F36,
                                    0.1)^2),
                            1/3)))),
            IF(IFERROR(T36,
                    -1E+99)&gt;=IFERROR(AE36,
                    -1E+99),
                MAX('1D'!$D$16,
                    IFERROR(L36,
                        MAX('1D'!$D$16,
                            POWER((ABS(K36)^2)/('1D'!$I$5*MAX(F36,
                                        0.1)^2),
                                1/3)))),
                MAX('1D'!$D$16,
                    IFERROR(W36,
                        MAX('1D'!$D$16,
                            POWER((ABS(K36)^2)/('1D'!$I$5*MAX(F36,
                                        0.1)^2),
                                1/3))))))),
    MAX('1D'!$D$16,
        POWER((ABS(K36)^2)/('1D'!$I$5*MAX(F36,
                    0.1)^2),
            1/3)))</f>
        <v>1.9408914104958512</v>
      </c>
      <c r="AI36" s="5">
        <f t="shared" ca="1" si="8"/>
        <v>636.18689141049583</v>
      </c>
      <c r="AJ36" s="5">
        <f ca="1">AI36+((ABS(K36)/MAX(((F36)+(G36)*(AH36))*(AH36),
            0.000001))^2)/(2*'1D'!$I$5)</f>
        <v>637.15733711574376</v>
      </c>
      <c r="AM36">
        <v>0</v>
      </c>
      <c r="AN36">
        <v>0</v>
      </c>
      <c r="AO36" s="5">
        <f t="shared" si="9"/>
        <v>0</v>
      </c>
      <c r="AP36" s="5">
        <f t="shared" si="13"/>
        <v>0</v>
      </c>
      <c r="AQ36" s="5">
        <f ca="1">ABS(ABS(K36)/MAX(((F36)+(G36)*(AH36))*(AH36),
        0.000001))/SQRT('1D'!$I$5*MAX((((F36)+(G36)*(AH36))*(AH36))/MAX((F36)+2*(G36)*(AH36),
            0.000001),
        0.000001))</f>
        <v>1</v>
      </c>
      <c r="AR36" s="5" t="str">
        <f t="shared" ca="1" si="10"/>
        <v>Supercritical</v>
      </c>
      <c r="AS36" s="5">
        <f ca="1">((ABS(K36)*'1D'!$D$6)/(MAX(((F36)+(G36)*(AH36))*(AH36),
            0.000001)*MAX(((((F36)+(G36)*(AH36))*(AH36))/MAX((F36)+2*(AH36)*SQRT(1+(G36)^2),
                    0.000001))^(2/3),
            0.000001)))^2</f>
        <v>3.4368288314063807E-3</v>
      </c>
    </row>
    <row r="37" spans="1:45" x14ac:dyDescent="0.35">
      <c r="A37">
        <v>28</v>
      </c>
      <c r="B37">
        <v>27</v>
      </c>
      <c r="C37">
        <v>616531.28200000001</v>
      </c>
      <c r="D37">
        <v>3097750.1260000002</v>
      </c>
      <c r="E37">
        <v>634.18349999999998</v>
      </c>
      <c r="F37">
        <v>6.0439999999999996</v>
      </c>
      <c r="G37">
        <v>0</v>
      </c>
      <c r="H37" t="s">
        <v>176</v>
      </c>
      <c r="I37">
        <v>2.8780000000000001</v>
      </c>
      <c r="J37" s="5">
        <f t="shared" si="11"/>
        <v>1</v>
      </c>
      <c r="K37" s="5">
        <f t="shared" ca="1" si="12"/>
        <v>50.95</v>
      </c>
      <c r="L37" s="5">
        <f ca="1">IF($A$2=0,
    IFERROR(L36,
        MAX('1D'!$D$16,
            POWER((ABS(K37)^2)/('1D'!$I$5*MAX(F37,
                        0.1)^2),
                1/3))),
    IF(IFERROR(V36,
            0)=0,
        IFERROR(L36,
            MAX('1D'!$D$16,
                POWER((ABS(K37)^2)/('1D'!$I$5*MAX(F37,
                            0.1)^2),
                    1/3))),
        IF(OR(IFERROR(L37,
                    0)=0,
                IFERROR(S36,
                    0)&lt;1,
                IFERROR(S37,
                    0)&lt;1),
            MAX('1D'!$D$16,
                POWER((ABS(K37)^2)/('1D'!$I$5*MAX(F37,
                            0.1)^2),
                    1/3)),
            IF(IFERROR(U37,
                    0)&gt;0,
                MAX('1D'!$D$16,
                    IFERROR(L37,
                        0)+((IFERROR(U37,
                                0))*'1D'!$D$18*IF((IFERROR(S37,
                                    0))&lt;1,
                            1,
                            -1))),
                IF(IFERROR(U37,
                        0)&lt;0,
                    IF(ABS((MAX('1D'!$D$16,
                                    POWER((ABS(K37)^2)/('1D'!$I$5*MAX(F37,
                                                0.1)^2),
                                        1/3)))-IFERROR(L37,
                                0))&gt;'1D'!$D$19,
                        MAX('1D'!$D$16,
                            IF((MAX('1D'!$D$16,
                                        POWER((ABS(K37)^2)/('1D'!$I$5*MAX(F37,
                                                    0.1)^2),
                                            1/3)))&gt;IFERROR(L37,
                                    0),
                                MIN((MAX('1D'!$D$16,
                                            POWER((ABS(K37)^2)/('1D'!$I$5*MAX(F37,
                                                        0.1)^2),
                                                1/3))),
                                    IFERROR(L37,
                                        0)+(MIN(ABS(IFERROR(U37,
                                                    0))*'1D'!$D$18,
                                            ABS((MAX('1D'!$D$16,
                                                        POWER((ABS(K37)^2)/('1D'!$I$5*MAX(F37,
                                                                    0.1)^2),
                                                            1/3)))-IFERROR(L37,
                                                    0))))),
                                MAX((MAX('1D'!$D$16,
                                            POWER((ABS(K37)^2)/('1D'!$I$5*MAX(F37,
                                                        0.1)^2),
                                                1/3))),
                                    IFERROR(L37,
                                        0)-(MIN(ABS(IFERROR(U37,
                                                    0))*'1D'!$D$18,
                                            ABS((MAX('1D'!$D$16,
                                                        POWER((ABS(K37)^2)/('1D'!$I$5*MAX(F37,
                                                                    0.1)^2),
                                                            1/3)))-IFERROR(L37,
                                                    0))))))),
                        MAX('1D'!$D$16,
                            POWER((ABS(K37)^2)/('1D'!$I$5*MAX(F37,
                                        0.1)^2),
                                1/3))),
                    MAX('1D'!$D$16,
                        IFERROR(L37,
                            0)))))))</f>
        <v>1.7303390282881435</v>
      </c>
      <c r="M37" s="5">
        <f t="shared" ca="1" si="0"/>
        <v>10.458169086973538</v>
      </c>
      <c r="N37" s="5">
        <f t="shared" ca="1" si="1"/>
        <v>1.1003180775531403</v>
      </c>
      <c r="O37" s="5">
        <f t="shared" ca="1" si="2"/>
        <v>4.8717896580446558</v>
      </c>
      <c r="P37" s="5">
        <f t="shared" ca="1" si="3"/>
        <v>635.91383902828818</v>
      </c>
      <c r="Q37" s="5">
        <f ca="1">P37+((ABS(K37)/MAX(((F37)+(G37)*(L37))*(L37),
            0.000001))^2)/(2*'1D'!$I$5)</f>
        <v>637.12354007172507</v>
      </c>
      <c r="R37" s="5">
        <f ca="1">((ABS(K37)*'1D'!$D$6)/(MAX(((F37)+(G37)*(L37))*(L37),
            0.000001)*MAX(((((F37)+(G37)*(L37))*(L37))/MAX((F37)+2*(L37)*SQRT(1+(G37)^2),
                    0.000001))^(2/3),
            0.000001)))^2</f>
        <v>4.7011262249686712E-3</v>
      </c>
      <c r="S37" s="5">
        <f ca="1">ABS(ABS(K37)/MAX(((F37)+(G37)*(L37))*(L37),
        0.000001))/SQRT('1D'!$I$5*MAX((((F37)+(G37)*(L37))*(L37))/MAX((F37)+2*(G37)*(L37),
            0.000001),
        0.000001))</f>
        <v>1.182465350842324</v>
      </c>
      <c r="T37" s="5">
        <f ca="1">((F37)*(L37)^2)/2+(G37)*(L37)^3/3+(ABS(K37)^2)/('1D'!$I$5*MAX(((F37)+(G37)*(L37))*(L37),
        0.000001))</f>
        <v>34.350605181715096</v>
      </c>
      <c r="U37" s="5">
        <f ca="1">IF($A$2=0,
    0,
    IFERROR(Q36-(((R36+R37)/2)*J37)-(IF(O36&gt;O37,
                '1D'!$D$8*((O36^2-O37^2)/(2*'1D'!$I$5)),
                '1D'!$D$9*((O37^2-O36^2)/(2*'1D'!$I$5)))+('1D'!$D$10*(ABS(I37)/90)*(MAX(O36^2,
                        O37^2)/(2*'1D'!$I$5))))-Q37,
        0))</f>
        <v>-1.1368683772161603E-13</v>
      </c>
      <c r="V37" s="5">
        <f ca="1">IF($A$2=0,
    1,
    IF(IFERROR(V36,
            0)=0,
        0,
        IFERROR(IF(ROUND(S37,
                    3)=1,
                1,
                IF(AND(ABS(U37)&lt;'1D'!$D$19,
                        S37&gt;1),
                    1,
                    0)),
            0)))</f>
        <v>1</v>
      </c>
      <c r="W37" s="5">
        <f ca="1">IF($A$2=0,
    MAX(MAX('1D'!$D$16,
            MAX('1D'!$D$16,
                POWER((ABS(K37)^2)/('1D'!$I$5*MAX(F37,
                            0.1)^2),
                    1/3))),
        IFERROR(W1396,
            MAX(MAX('1D'!$D$16,
                    MAX('1D'!$D$16,
                        POWER((ABS(K37)^2)/('1D'!$I$5*MAX(F37,
                                    0.1)^2),
                            1/3))),
                ($L$2)-E1396))),
    IF(IFERROR(AG38,
            0)=0,
        MAX(MAX('1D'!$D$16,
                MAX('1D'!$D$16,
                    POWER((ABS(K37)^2)/('1D'!$I$5*MAX(F37,
                                0.1)^2),
                        1/3))),
            IFERROR(W1396,
                MAX(MAX('1D'!$D$16,
                        MAX('1D'!$D$16,
                            POWER((ABS(K37)^2)/('1D'!$I$5*MAX(F37,
                                        0.1)^2),
                                1/3))),
                    ($L$2)-E1396))),
        IF(IFERROR(W37,
                0)=0,
            MAX(MAX('1D'!$D$16,
                    MAX('1D'!$D$16,
                        POWER((ABS(K37)^2)/('1D'!$I$5*MAX(F37,
                                    0.1)^2),
                            1/3))),
                IFERROR(W1396,
                    MAX(MAX('1D'!$D$16,
                            MAX('1D'!$D$16,
                                POWER((ABS(K37)^2)/('1D'!$I$5*MAX(F37,
                                            0.1)^2),
                                    1/3))),
                        ($L$2)-E1396))),
            IF(OR(IFERROR(AD37,
                        0)&gt;=1,
                    IFERROR(AD38,
                        0)&gt;=1),
                MAX('1D'!$D$16,
                    MAX('1D'!$D$16,
                        POWER((ABS(K37)^2)/('1D'!$I$5*MAX(F37,
                                    0.1)^2),
                            1/3))),
                IF(ABS(IFERROR(AF37,
                            0))&lt;'1D'!$D$19,
                    MAX(MAX('1D'!$D$16,
                            MAX('1D'!$D$16,
                                POWER((ABS(K37)^2)/('1D'!$I$5*MAX(F37,
                                            0.1)^2),
                                    1/3))),
                        IFERROR(W37,
                            0)),
                    MAX(MAX('1D'!$D$16,
                            MAX('1D'!$D$16,
                                POWER((ABS(K37)^2)/('1D'!$I$5*MAX(F37,
                                            0.1)^2),
                                    1/3))),
                        (IFERROR(W37,
                                0))+((IFERROR(AF37,
                                    0))*'1D'!$D$18)))))))</f>
        <v>1.9348924024752561</v>
      </c>
      <c r="X37" s="5">
        <f t="shared" ca="1" si="4"/>
        <v>11.694489680560446</v>
      </c>
      <c r="Y37" s="5">
        <f t="shared" ca="1" si="5"/>
        <v>1.1796190769362604</v>
      </c>
      <c r="Z37" s="5">
        <f t="shared" ca="1" si="6"/>
        <v>4.3567527435329936</v>
      </c>
      <c r="AA37" s="5">
        <f t="shared" ca="1" si="7"/>
        <v>636.11839240247525</v>
      </c>
      <c r="AB37" s="5">
        <f ca="1">AA37+((ABS(K37)/MAX(((F37)+(G37)*(W37))*(W37),
            0.000001))^2)/(2*'1D'!$I$5)</f>
        <v>637.08583860371289</v>
      </c>
      <c r="AC37" s="5">
        <f ca="1">((ABS(K37)*'1D'!$D$6)/(MAX(((F37)+(G37)*(W37))*(W37),
            0.000001)*MAX(((((F37)+(G37)*(W37))*(W37))/MAX((F37)+2*(W37)*SQRT(1+(G37)^2),
                    0.000001))^(2/3),
            0.000001)))^2</f>
        <v>3.4265149285901413E-3</v>
      </c>
      <c r="AD37" s="5">
        <f ca="1">ABS(ABS(K37)/MAX(((F37)+(G37)*(W37))*(W37),
        0.000001))/SQRT('1D'!$I$5*MAX((((F37)+(G37)*(W37))*(W37))/MAX((F37)+2*(G37)*(W37),
            0.000001),
        0.000001))</f>
        <v>1.0000000000000002</v>
      </c>
      <c r="AE37" s="5">
        <f ca="1">((F37)*(W37)^2)/2+(G37)*(W37)^3/3+(ABS(K37)^2)/('1D'!$I$5*MAX(((F37)+(G37)*(W37))*(W37),
        0.000001))</f>
        <v>33.941368850612541</v>
      </c>
      <c r="AF37" s="5">
        <f ca="1">IF($A$2=0,
    0,
    IFERROR(AB38+(((AC37+AC38)/2)*J38)+(IF(Z37&gt;Z38,
                '1D'!$D$8*((Z37^2-Z38^2)/(2*'1D'!$I$5)),
                '1D'!$D$9*((Z38^2-Z37^2)/(2*'1D'!$I$5)))+('1D'!$D$10*(ABS(I38)/90)*(MAX(Z37^2,
                        Z38^2)/(2*'1D'!$I$5))))-AB37,
        0))</f>
        <v>-6.7967138161520779E-2</v>
      </c>
      <c r="AG37" s="5">
        <f ca="1">IF($A$2=0,
    1,
    IF(IFERROR(AG38,
            0)=0,
        0,
        IFERROR(IF(OR(ROUND(AD37,
                        3)&gt;=1,
                    AND(ABS(AF37)&lt;'1D'!$D$19,
                        AD37&lt;1)),
                1,
                0),
            0)))</f>
        <v>1</v>
      </c>
      <c r="AH37" s="5">
        <f ca="1">IFERROR(IF('1D'!V32="Supercritical",
        MAX('1D'!$D$16,
            IFERROR(L37,
                MAX('1D'!$D$16,
                    POWER((ABS(K37)^2)/('1D'!$I$5*MAX(F37,
                                0.1)^2),
                        1/3)))),
        IF('1D'!V32="Subcritical",
            MAX('1D'!$D$16,
                IFERROR(W37,
                    MAX('1D'!$D$16,
                        POWER((ABS(K37)^2)/('1D'!$I$5*MAX(F37,
                                    0.1)^2),
                            1/3)))),
            IF(IFERROR(T37,
                    -1E+99)&gt;=IFERROR(AE37,
                    -1E+99),
                MAX('1D'!$D$16,
                    IFERROR(L37,
                        MAX('1D'!$D$16,
                            POWER((ABS(K37)^2)/('1D'!$I$5*MAX(F37,
                                        0.1)^2),
                                1/3)))),
                MAX('1D'!$D$16,
                    IFERROR(W37,
                        MAX('1D'!$D$16,
                            POWER((ABS(K37)^2)/('1D'!$I$5*MAX(F37,
                                        0.1)^2),
                                1/3))))))),
    MAX('1D'!$D$16,
        POWER((ABS(K37)^2)/('1D'!$I$5*MAX(F37,
                    0.1)^2),
            1/3)))</f>
        <v>1.7303390282881435</v>
      </c>
      <c r="AI37" s="5">
        <f t="shared" ca="1" si="8"/>
        <v>635.91383902828818</v>
      </c>
      <c r="AJ37" s="5">
        <f ca="1">AI37+((ABS(K37)/MAX(((F37)+(G37)*(AH37))*(AH37),
            0.000001))^2)/(2*'1D'!$I$5)</f>
        <v>637.12354007172507</v>
      </c>
      <c r="AM37">
        <v>0</v>
      </c>
      <c r="AN37">
        <v>0</v>
      </c>
      <c r="AO37" s="5">
        <f t="shared" si="9"/>
        <v>0</v>
      </c>
      <c r="AP37" s="5">
        <f t="shared" si="13"/>
        <v>0</v>
      </c>
      <c r="AQ37" s="5">
        <f ca="1">ABS(ABS(K37)/MAX(((F37)+(G37)*(AH37))*(AH37),
        0.000001))/SQRT('1D'!$I$5*MAX((((F37)+(G37)*(AH37))*(AH37))/MAX((F37)+2*(G37)*(AH37),
            0.000001),
        0.000001))</f>
        <v>1.182465350842324</v>
      </c>
      <c r="AR37" s="5" t="str">
        <f t="shared" ca="1" si="10"/>
        <v>Supercritical</v>
      </c>
      <c r="AS37" s="5">
        <f ca="1">((ABS(K37)*'1D'!$D$6)/(MAX(((F37)+(G37)*(AH37))*(AH37),
            0.000001)*MAX(((((F37)+(G37)*(AH37))*(AH37))/MAX((F37)+2*(AH37)*SQRT(1+(G37)^2),
                    0.000001))^(2/3),
            0.000001)))^2</f>
        <v>4.7011262249686712E-3</v>
      </c>
    </row>
    <row r="38" spans="1:45" x14ac:dyDescent="0.35">
      <c r="A38">
        <v>29</v>
      </c>
      <c r="B38">
        <v>27.998999999999999</v>
      </c>
      <c r="C38">
        <v>616530.57400000002</v>
      </c>
      <c r="D38">
        <v>3097749.4210000001</v>
      </c>
      <c r="E38">
        <v>634.12099999999998</v>
      </c>
      <c r="F38">
        <v>6.0910000000000002</v>
      </c>
      <c r="G38">
        <v>0</v>
      </c>
      <c r="H38" t="s">
        <v>176</v>
      </c>
      <c r="I38">
        <v>2.8359999999999999</v>
      </c>
      <c r="J38" s="5">
        <f t="shared" si="11"/>
        <v>0.99899999999999878</v>
      </c>
      <c r="K38" s="5">
        <f t="shared" ca="1" si="12"/>
        <v>50.95</v>
      </c>
      <c r="L38" s="5">
        <f ca="1">IF($A$2=0,
    IFERROR(L37,
        MAX('1D'!$D$16,
            POWER((ABS(K38)^2)/('1D'!$I$5*MAX(F38,
                        0.1)^2),
                1/3))),
    IF(IFERROR(V37,
            0)=0,
        IFERROR(L37,
            MAX('1D'!$D$16,
                POWER((ABS(K38)^2)/('1D'!$I$5*MAX(F38,
                            0.1)^2),
                    1/3))),
        IF(OR(IFERROR(L38,
                    0)=0,
                IFERROR(S37,
                    0)&lt;1,
                IFERROR(S38,
                    0)&lt;1),
            MAX('1D'!$D$16,
                POWER((ABS(K38)^2)/('1D'!$I$5*MAX(F38,
                            0.1)^2),
                    1/3)),
            IF(IFERROR(U38,
                    0)&gt;0,
                MAX('1D'!$D$16,
                    IFERROR(L38,
                        0)+((IFERROR(U38,
                                0))*'1D'!$D$18*IF((IFERROR(S38,
                                    0))&lt;1,
                            1,
                            -1))),
                IF(IFERROR(U38,
                        0)&lt;0,
                    IF(ABS((MAX('1D'!$D$16,
                                    POWER((ABS(K38)^2)/('1D'!$I$5*MAX(F38,
                                                0.1)^2),
                                        1/3)))-IFERROR(L38,
                                0))&gt;'1D'!$D$19,
                        MAX('1D'!$D$16,
                            IF((MAX('1D'!$D$16,
                                        POWER((ABS(K38)^2)/('1D'!$I$5*MAX(F38,
                                                    0.1)^2),
                                            1/3)))&gt;IFERROR(L38,
                                    0),
                                MIN((MAX('1D'!$D$16,
                                            POWER((ABS(K38)^2)/('1D'!$I$5*MAX(F38,
                                                        0.1)^2),
                                                1/3))),
                                    IFERROR(L38,
                                        0)+(MIN(ABS(IFERROR(U38,
                                                    0))*'1D'!$D$18,
                                            ABS((MAX('1D'!$D$16,
                                                        POWER((ABS(K38)^2)/('1D'!$I$5*MAX(F38,
                                                                    0.1)^2),
                                                            1/3)))-IFERROR(L38,
                                                    0))))),
                                MAX((MAX('1D'!$D$16,
                                            POWER((ABS(K38)^2)/('1D'!$I$5*MAX(F38,
                                                        0.1)^2),
                                                1/3))),
                                    IFERROR(L38,
                                        0)-(MIN(ABS(IFERROR(U38,
                                                    0))*'1D'!$D$18,
                                            ABS((MAX('1D'!$D$16,
                                                        POWER((ABS(K38)^2)/('1D'!$I$5*MAX(F38,
                                                                    0.1)^2),
                                                            1/3)))-IFERROR(L38,
                                                    0))))))),
                        MAX('1D'!$D$16,
                            POWER((ABS(K38)^2)/('1D'!$I$5*MAX(F38,
                                        0.1)^2),
                                1/3))),
                    MAX('1D'!$D$16,
                        IFERROR(L38,
                            0)))))))</f>
        <v>1.6233003085047832</v>
      </c>
      <c r="M38" s="5">
        <f t="shared" ca="1" si="0"/>
        <v>9.8875221791026355</v>
      </c>
      <c r="N38" s="5">
        <f t="shared" ca="1" si="1"/>
        <v>1.0588932408494018</v>
      </c>
      <c r="O38" s="5">
        <f t="shared" ca="1" si="2"/>
        <v>5.1529593640440341</v>
      </c>
      <c r="P38" s="5">
        <f t="shared" ca="1" si="3"/>
        <v>635.74430030850476</v>
      </c>
      <c r="Q38" s="5">
        <f ca="1">P38+((ABS(K38)/MAX(((F38)+(G38)*(L38))*(L38),
            0.000001))^2)/(2*'1D'!$I$5)</f>
        <v>637.09766372376919</v>
      </c>
      <c r="R38" s="5">
        <f ca="1">((ABS(K38)*'1D'!$D$6)/(MAX(((F38)+(G38)*(L38))*(L38),
            0.000001)*MAX(((((F38)+(G38)*(L38))*(L38))/MAX((F38)+2*(L38)*SQRT(1+(G38)^2),
                    0.000001))^(2/3),
            0.000001)))^2</f>
        <v>5.5355364980612153E-3</v>
      </c>
      <c r="S38" s="5">
        <f ca="1">ABS(ABS(K38)/MAX(((F38)+(G38)*(L38))*(L38),
        0.000001))/SQRT('1D'!$I$5*MAX((((F38)+(G38)*(L38))*(L38))/MAX((F38)+2*(G38)*(L38),
            0.000001),
        0.000001))</f>
        <v>1.2912869987165647</v>
      </c>
      <c r="T38" s="5">
        <f ca="1">((F38)*(L38)^2)/2+(G38)*(L38)^3/3+(ABS(K38)^2)/('1D'!$I$5*MAX(((F38)+(G38)*(L38))*(L38),
        0.000001))</f>
        <v>34.788030471469867</v>
      </c>
      <c r="U38" s="5">
        <f ca="1">IF($A$2=0,
    0,
    IFERROR(Q37-(((R37+R38)/2)*J38)-(IF(O37&gt;O38,
                '1D'!$D$8*((O37^2-O38^2)/(2*'1D'!$I$5)),
                '1D'!$D$9*((O38^2-O37^2)/(2*'1D'!$I$5)))+('1D'!$D$10*(ABS(I38)/90)*(MAX(O37^2,
                        O38^2)/(2*'1D'!$I$5))))-Q38,
        0))</f>
        <v>1.1368683772161603E-13</v>
      </c>
      <c r="V38" s="5">
        <f ca="1">IF($A$2=0,
    1,
    IF(IFERROR(V37,
            0)=0,
        0,
        IFERROR(IF(ROUND(S38,
                    3)=1,
                1,
                IF(AND(ABS(U38)&lt;'1D'!$D$19,
                        S38&gt;1),
                    1,
                    0)),
            0)))</f>
        <v>1</v>
      </c>
      <c r="W38" s="5">
        <f ca="1">IF($A$2=0,
    MAX(MAX('1D'!$D$16,
            MAX('1D'!$D$16,
                POWER((ABS(K38)^2)/('1D'!$I$5*MAX(F38,
                            0.1)^2),
                    1/3))),
        IFERROR(W1396,
            MAX(MAX('1D'!$D$16,
                    MAX('1D'!$D$16,
                        POWER((ABS(K38)^2)/('1D'!$I$5*MAX(F38,
                                    0.1)^2),
                            1/3))),
                ($L$2)-E1396))),
    IF(IFERROR(AG39,
            0)=0,
        MAX(MAX('1D'!$D$16,
                MAX('1D'!$D$16,
                    POWER((ABS(K38)^2)/('1D'!$I$5*MAX(F38,
                                0.1)^2),
                        1/3))),
            IFERROR(W1396,
                MAX(MAX('1D'!$D$16,
                        MAX('1D'!$D$16,
                            POWER((ABS(K38)^2)/('1D'!$I$5*MAX(F38,
                                        0.1)^2),
                                1/3))),
                    ($L$2)-E1396))),
        IF(IFERROR(W38,
                0)=0,
            MAX(MAX('1D'!$D$16,
                    MAX('1D'!$D$16,
                        POWER((ABS(K38)^2)/('1D'!$I$5*MAX(F38,
                                    0.1)^2),
                            1/3))),
                IFERROR(W1396,
                    MAX(MAX('1D'!$D$16,
                            MAX('1D'!$D$16,
                                POWER((ABS(K38)^2)/('1D'!$I$5*MAX(F38,
                                            0.1)^2),
                                    1/3))),
                        ($L$2)-E1396))),
            IF(OR(IFERROR(AD38,
                        0)&gt;=1,
                    IFERROR(AD39,
                        0)&gt;=1),
                MAX('1D'!$D$16,
                    MAX('1D'!$D$16,
                        POWER((ABS(K38)^2)/('1D'!$I$5*MAX(F38,
                                    0.1)^2),
                            1/3))),
                IF(ABS(IFERROR(AF38,
                            0))&lt;'1D'!$D$19,
                    MAX(MAX('1D'!$D$16,
                            MAX('1D'!$D$16,
                                POWER((ABS(K38)^2)/('1D'!$I$5*MAX(F38,
                                            0.1)^2),
                                    1/3))),
                        IFERROR(W38,
                            0)),
                    MAX(MAX('1D'!$D$16,
                            MAX('1D'!$D$16,
                                POWER((ABS(K38)^2)/('1D'!$I$5*MAX(F38,
                                            0.1)^2),
                                    1/3))),
                        (IFERROR(W38,
                                0))+((IFERROR(AF38,
                                    0))*'1D'!$D$18)))))))</f>
        <v>1.9249260806699735</v>
      </c>
      <c r="X38" s="5">
        <f t="shared" ca="1" si="4"/>
        <v>11.724724757360809</v>
      </c>
      <c r="Y38" s="5">
        <f t="shared" ca="1" si="5"/>
        <v>1.1794486596388947</v>
      </c>
      <c r="Z38" s="5">
        <f t="shared" ca="1" si="6"/>
        <v>4.3455177886383627</v>
      </c>
      <c r="AA38" s="5">
        <f t="shared" ca="1" si="7"/>
        <v>636.04592608066991</v>
      </c>
      <c r="AB38" s="5">
        <f ca="1">AA38+((ABS(K38)/MAX(((F38)+(G38)*(W38))*(W38),
            0.000001))^2)/(2*'1D'!$I$5)</f>
        <v>637.00838912100494</v>
      </c>
      <c r="AC38" s="5">
        <f ca="1">((ABS(K38)*'1D'!$D$6)/(MAX(((F38)+(G38)*(W38))*(W38),
            0.000001)*MAX(((((F38)+(G38)*(W38))*(W38))/MAX((F38)+2*(W38)*SQRT(1+(G38)^2),
                    0.000001))^(2/3),
            0.000001)))^2</f>
        <v>3.4095222376711418E-3</v>
      </c>
      <c r="AD38" s="5">
        <f ca="1">ABS(ABS(K38)/MAX(((F38)+(G38)*(W38))*(W38),
        0.000001))/SQRT('1D'!$I$5*MAX((((F38)+(G38)*(W38))*(W38))/MAX((F38)+2*(G38)*(W38),
            0.000001),
        0.000001))</f>
        <v>1</v>
      </c>
      <c r="AE38" s="5">
        <f ca="1">((F38)*(W38)^2)/2+(G38)*(W38)^3/3+(ABS(K38)^2)/('1D'!$I$5*MAX(((F38)+(G38)*(W38))*(W38),
        0.000001))</f>
        <v>33.85384271118113</v>
      </c>
      <c r="AF38" s="5">
        <f ca="1">IF($A$2=0,
    0,
    IFERROR(AB39+(((AC38+AC39)/2)*J39)+(IF(Z38&gt;Z39,
                '1D'!$D$8*((Z38^2-Z39^2)/(2*'1D'!$I$5)),
                '1D'!$D$9*((Z39^2-Z38^2)/(2*'1D'!$I$5)))+('1D'!$D$10*(ABS(I39)/90)*(MAX(Z38^2,
                        Z39^2)/(2*'1D'!$I$5))))-AB38,
        0))</f>
        <v>-7.2451812596796117E-2</v>
      </c>
      <c r="AG38" s="5">
        <f ca="1">IF($A$2=0,
    1,
    IF(IFERROR(AG39,
            0)=0,
        0,
        IFERROR(IF(OR(ROUND(AD38,
                        3)&gt;=1,
                    AND(ABS(AF38)&lt;'1D'!$D$19,
                        AD38&lt;1)),
                1,
                0),
            0)))</f>
        <v>1</v>
      </c>
      <c r="AH38" s="5">
        <f ca="1">IFERROR(IF('1D'!V32="Supercritical",
        MAX('1D'!$D$16,
            IFERROR(L38,
                MAX('1D'!$D$16,
                    POWER((ABS(K38)^2)/('1D'!$I$5*MAX(F38,
                                0.1)^2),
                        1/3)))),
        IF('1D'!V32="Subcritical",
            MAX('1D'!$D$16,
                IFERROR(W38,
                    MAX('1D'!$D$16,
                        POWER((ABS(K38)^2)/('1D'!$I$5*MAX(F38,
                                    0.1)^2),
                            1/3)))),
            IF(IFERROR(T38,
                    -1E+99)&gt;=IFERROR(AE38,
                    -1E+99),
                MAX('1D'!$D$16,
                    IFERROR(L38,
                        MAX('1D'!$D$16,
                            POWER((ABS(K38)^2)/('1D'!$I$5*MAX(F38,
                                        0.1)^2),
                                1/3)))),
                MAX('1D'!$D$16,
                    IFERROR(W38,
                        MAX('1D'!$D$16,
                            POWER((ABS(K38)^2)/('1D'!$I$5*MAX(F38,
                                        0.1)^2),
                                1/3))))))),
    MAX('1D'!$D$16,
        POWER((ABS(K38)^2)/('1D'!$I$5*MAX(F38,
                    0.1)^2),
            1/3)))</f>
        <v>1.6233003085047832</v>
      </c>
      <c r="AI38" s="5">
        <f t="shared" ca="1" si="8"/>
        <v>635.74430030850476</v>
      </c>
      <c r="AJ38" s="5">
        <f ca="1">AI38+((ABS(K38)/MAX(((F38)+(G38)*(AH38))*(AH38),
            0.000001))^2)/(2*'1D'!$I$5)</f>
        <v>637.09766372376919</v>
      </c>
      <c r="AM38">
        <v>0</v>
      </c>
      <c r="AN38">
        <v>0</v>
      </c>
      <c r="AO38" s="5">
        <f t="shared" si="9"/>
        <v>0</v>
      </c>
      <c r="AP38" s="5">
        <f t="shared" si="13"/>
        <v>0</v>
      </c>
      <c r="AQ38" s="5">
        <f ca="1">ABS(ABS(K38)/MAX(((F38)+(G38)*(AH38))*(AH38),
        0.000001))/SQRT('1D'!$I$5*MAX((((F38)+(G38)*(AH38))*(AH38))/MAX((F38)+2*(G38)*(AH38),
            0.000001),
        0.000001))</f>
        <v>1.2912869987165647</v>
      </c>
      <c r="AR38" s="5" t="str">
        <f t="shared" ca="1" si="10"/>
        <v>Supercritical</v>
      </c>
      <c r="AS38" s="5">
        <f ca="1">((ABS(K38)*'1D'!$D$6)/(MAX(((F38)+(G38)*(AH38))*(AH38),
            0.000001)*MAX(((((F38)+(G38)*(AH38))*(AH38))/MAX((F38)+2*(AH38)*SQRT(1+(G38)^2),
                    0.000001))^(2/3),
            0.000001)))^2</f>
        <v>5.5355364980612153E-3</v>
      </c>
    </row>
    <row r="39" spans="1:45" x14ac:dyDescent="0.35">
      <c r="A39">
        <v>30</v>
      </c>
      <c r="B39">
        <v>28.998999999999999</v>
      </c>
      <c r="C39">
        <v>616529.90099999995</v>
      </c>
      <c r="D39">
        <v>3097748.6809999999</v>
      </c>
      <c r="E39">
        <v>634.05849999999998</v>
      </c>
      <c r="F39">
        <v>6.1550000000000002</v>
      </c>
      <c r="G39">
        <v>0</v>
      </c>
      <c r="H39" t="s">
        <v>176</v>
      </c>
      <c r="I39">
        <v>2.927</v>
      </c>
      <c r="J39" s="5">
        <f t="shared" si="11"/>
        <v>1</v>
      </c>
      <c r="K39" s="5">
        <f t="shared" ca="1" si="12"/>
        <v>50.95</v>
      </c>
      <c r="L39" s="5">
        <f ca="1">IF($A$2=0,
    IFERROR(L38,
        MAX('1D'!$D$16,
            POWER((ABS(K39)^2)/('1D'!$I$5*MAX(F39,
                        0.1)^2),
                1/3))),
    IF(IFERROR(V38,
            0)=0,
        IFERROR(L38,
            MAX('1D'!$D$16,
                POWER((ABS(K39)^2)/('1D'!$I$5*MAX(F39,
                            0.1)^2),
                    1/3))),
        IF(OR(IFERROR(L39,
                    0)=0,
                IFERROR(S38,
                    0)&lt;1,
                IFERROR(S39,
                    0)&lt;1),
            MAX('1D'!$D$16,
                POWER((ABS(K39)^2)/('1D'!$I$5*MAX(F39,
                            0.1)^2),
                    1/3)),
            IF(IFERROR(U39,
                    0)&gt;0,
                MAX('1D'!$D$16,
                    IFERROR(L39,
                        0)+((IFERROR(U39,
                                0))*'1D'!$D$18*IF((IFERROR(S39,
                                    0))&lt;1,
                            1,
                            -1))),
                IF(IFERROR(U39,
                        0)&lt;0,
                    IF(ABS((MAX('1D'!$D$16,
                                    POWER((ABS(K39)^2)/('1D'!$I$5*MAX(F39,
                                                0.1)^2),
                                        1/3)))-IFERROR(L39,
                                0))&gt;'1D'!$D$19,
                        MAX('1D'!$D$16,
                            IF((MAX('1D'!$D$16,
                                        POWER((ABS(K39)^2)/('1D'!$I$5*MAX(F39,
                                                    0.1)^2),
                                            1/3)))&gt;IFERROR(L39,
                                    0),
                                MIN((MAX('1D'!$D$16,
                                            POWER((ABS(K39)^2)/('1D'!$I$5*MAX(F39,
                                                        0.1)^2),
                                                1/3))),
                                    IFERROR(L39,
                                        0)+(MIN(ABS(IFERROR(U39,
                                                    0))*'1D'!$D$18,
                                            ABS((MAX('1D'!$D$16,
                                                        POWER((ABS(K39)^2)/('1D'!$I$5*MAX(F39,
                                                                    0.1)^2),
                                                            1/3)))-IFERROR(L39,
                                                    0))))),
                                MAX((MAX('1D'!$D$16,
                                            POWER((ABS(K39)^2)/('1D'!$I$5*MAX(F39,
                                                        0.1)^2),
                                                1/3))),
                                    IFERROR(L39,
                                        0)-(MIN(ABS(IFERROR(U39,
                                                    0))*'1D'!$D$18,
                                            ABS((MAX('1D'!$D$16,
                                                        POWER((ABS(K39)^2)/('1D'!$I$5*MAX(F39,
                                                                    0.1)^2),
                                                            1/3)))-IFERROR(L39,
                                                    0))))))),
                        MAX('1D'!$D$16,
                            POWER((ABS(K39)^2)/('1D'!$I$5*MAX(F39,
                                        0.1)^2),
                                1/3))),
                    MAX('1D'!$D$16,
                        IFERROR(L39,
                            0)))))))</f>
        <v>1.5386426361421428</v>
      </c>
      <c r="M39" s="5">
        <f t="shared" ca="1" si="0"/>
        <v>9.4703454254548891</v>
      </c>
      <c r="N39" s="5">
        <f t="shared" ca="1" si="1"/>
        <v>1.0257856149533495</v>
      </c>
      <c r="O39" s="5">
        <f t="shared" ca="1" si="2"/>
        <v>5.3799515974416234</v>
      </c>
      <c r="P39" s="5">
        <f t="shared" ca="1" si="3"/>
        <v>635.59714263614217</v>
      </c>
      <c r="Q39" s="5">
        <f ca="1">P39+((ABS(K39)/MAX(((F39)+(G39)*(L39))*(L39),
            0.000001))^2)/(2*'1D'!$I$5)</f>
        <v>637.07236583648955</v>
      </c>
      <c r="R39" s="5">
        <f ca="1">((ABS(K39)*'1D'!$D$6)/(MAX(((F39)+(G39)*(L39))*(L39),
            0.000001)*MAX(((((F39)+(G39)*(L39))*(L39))/MAX((F39)+2*(L39)*SQRT(1+(G39)^2),
                    0.000001))^(2/3),
            0.000001)))^2</f>
        <v>6.295020020057226E-3</v>
      </c>
      <c r="S39" s="5">
        <f ca="1">ABS(ABS(K39)/MAX(((F39)+(G39)*(L39))*(L39),
        0.000001))/SQRT('1D'!$I$5*MAX((((F39)+(G39)*(L39))*(L39))/MAX((F39)+2*(G39)*(L39),
            0.000001),
        0.000001))</f>
        <v>1.3847615091577092</v>
      </c>
      <c r="T39" s="5">
        <f ca="1">((F39)*(L39)^2)/2+(G39)*(L39)^3/3+(ABS(K39)^2)/('1D'!$I$5*MAX(((F39)+(G39)*(L39))*(L39),
        0.000001))</f>
        <v>35.227485199167873</v>
      </c>
      <c r="U39" s="5">
        <f ca="1">IF($A$2=0,
    0,
    IFERROR(Q38-(((R38+R39)/2)*J39)-(IF(O38&gt;O39,
                '1D'!$D$8*((O38^2-O39^2)/(2*'1D'!$I$5)),
                '1D'!$D$9*((O39^2-O38^2)/(2*'1D'!$I$5)))+('1D'!$D$10*(ABS(I39)/90)*(MAX(O38^2,
                        O39^2)/(2*'1D'!$I$5))))-Q39,
        0))</f>
        <v>-1.1368683772161603E-13</v>
      </c>
      <c r="V39" s="5">
        <f ca="1">IF($A$2=0,
    1,
    IF(IFERROR(V38,
            0)=0,
        0,
        IFERROR(IF(ROUND(S39,
                    3)=1,
                1,
                IF(AND(ABS(U39)&lt;'1D'!$D$19,
                        S39&gt;1),
                    1,
                    0)),
            0)))</f>
        <v>1</v>
      </c>
      <c r="W39" s="5">
        <f ca="1">IF($A$2=0,
    MAX(MAX('1D'!$D$16,
            MAX('1D'!$D$16,
                POWER((ABS(K39)^2)/('1D'!$I$5*MAX(F39,
                            0.1)^2),
                    1/3))),
        IFERROR(W1396,
            MAX(MAX('1D'!$D$16,
                    MAX('1D'!$D$16,
                        POWER((ABS(K39)^2)/('1D'!$I$5*MAX(F39,
                                    0.1)^2),
                            1/3))),
                ($L$2)-E1396))),
    IF(IFERROR(AG40,
            0)=0,
        MAX(MAX('1D'!$D$16,
                MAX('1D'!$D$16,
                    POWER((ABS(K39)^2)/('1D'!$I$5*MAX(F39,
                                0.1)^2),
                        1/3))),
            IFERROR(W1396,
                MAX(MAX('1D'!$D$16,
                        MAX('1D'!$D$16,
                            POWER((ABS(K39)^2)/('1D'!$I$5*MAX(F39,
                                        0.1)^2),
                                1/3))),
                    ($L$2)-E1396))),
        IF(IFERROR(W39,
                0)=0,
            MAX(MAX('1D'!$D$16,
                    MAX('1D'!$D$16,
                        POWER((ABS(K39)^2)/('1D'!$I$5*MAX(F39,
                                    0.1)^2),
                            1/3))),
                IFERROR(W1396,
                    MAX(MAX('1D'!$D$16,
                            MAX('1D'!$D$16,
                                POWER((ABS(K39)^2)/('1D'!$I$5*MAX(F39,
                                            0.1)^2),
                                    1/3))),
                        ($L$2)-E1396))),
            IF(OR(IFERROR(AD39,
                        0)&gt;=1,
                    IFERROR(AD40,
                        0)&gt;=1),
                MAX('1D'!$D$16,
                    MAX('1D'!$D$16,
                        POWER((ABS(K39)^2)/('1D'!$I$5*MAX(F39,
                                    0.1)^2),
                            1/3))),
                IF(ABS(IFERROR(AF39,
                            0))&lt;'1D'!$D$19,
                    MAX(MAX('1D'!$D$16,
                            MAX('1D'!$D$16,
                                POWER((ABS(K39)^2)/('1D'!$I$5*MAX(F39,
                                            0.1)^2),
                                    1/3))),
                        IFERROR(W39,
                            0)),
                    MAX(MAX('1D'!$D$16,
                            MAX('1D'!$D$16,
                                POWER((ABS(K39)^2)/('1D'!$I$5*MAX(F39,
                                            0.1)^2),
                                    1/3))),
                        (IFERROR(W39,
                                0))+((IFERROR(AF39,
                                    0))*'1D'!$D$18)))))))</f>
        <v>1.9115591962641187</v>
      </c>
      <c r="X39" s="5">
        <f t="shared" ca="1" si="4"/>
        <v>11.765646853005652</v>
      </c>
      <c r="Y39" s="5">
        <f t="shared" ca="1" si="5"/>
        <v>1.1791448437629224</v>
      </c>
      <c r="Z39" s="5">
        <f t="shared" ca="1" si="6"/>
        <v>4.3304036434668545</v>
      </c>
      <c r="AA39" s="5">
        <f t="shared" ca="1" si="7"/>
        <v>635.97005919626406</v>
      </c>
      <c r="AB39" s="5">
        <f ca="1">AA39+((ABS(K39)/MAX(((F39)+(G39)*(W39))*(W39),
            0.000001))^2)/(2*'1D'!$I$5)</f>
        <v>636.9258387943961</v>
      </c>
      <c r="AC39" s="5">
        <f ca="1">((ABS(K39)*'1D'!$D$6)/(MAX(((F39)+(G39)*(W39))*(W39),
            0.000001)*MAX(((((F39)+(G39)*(W39))*(W39))/MAX((F39)+2*(W39)*SQRT(1+(G39)^2),
                    0.000001))^(2/3),
            0.000001)))^2</f>
        <v>3.3870094012907513E-3</v>
      </c>
      <c r="AD39" s="5">
        <f ca="1">ABS(ABS(K39)/MAX(((F39)+(G39)*(W39))*(W39),
        0.000001))/SQRT('1D'!$I$5*MAX((((F39)+(G39)*(W39))*(W39))/MAX((F39)+2*(G39)*(W39),
            0.000001),
        0.000001))</f>
        <v>1</v>
      </c>
      <c r="AE39" s="5">
        <f ca="1">((F39)*(W39)^2)/2+(G39)*(W39)^3/3+(ABS(K39)^2)/('1D'!$I$5*MAX(((F39)+(G39)*(W39))*(W39),
        0.000001))</f>
        <v>33.736095662788415</v>
      </c>
      <c r="AF39" s="5">
        <f ca="1">IF($A$2=0,
    0,
    IFERROR(AB40+(((AC39+AC40)/2)*J40)+(IF(Z39&gt;Z40,
                '1D'!$D$8*((Z39^2-Z40^2)/(2*'1D'!$I$5)),
                '1D'!$D$9*((Z40^2-Z39^2)/(2*'1D'!$I$5)))+('1D'!$D$10*(ABS(I40)/90)*(MAX(Z39^2,
                        Z40^2)/(2*'1D'!$I$5))))-AB39,
        0))</f>
        <v>-7.7648563040725094E-2</v>
      </c>
      <c r="AG39" s="5">
        <f ca="1">IF($A$2=0,
    1,
    IF(IFERROR(AG40,
            0)=0,
        0,
        IFERROR(IF(OR(ROUND(AD39,
                        3)&gt;=1,
                    AND(ABS(AF39)&lt;'1D'!$D$19,
                        AD39&lt;1)),
                1,
                0),
            0)))</f>
        <v>1</v>
      </c>
      <c r="AH39" s="5">
        <f ca="1">IFERROR(IF('1D'!V32="Supercritical",
        MAX('1D'!$D$16,
            IFERROR(L39,
                MAX('1D'!$D$16,
                    POWER((ABS(K39)^2)/('1D'!$I$5*MAX(F39,
                                0.1)^2),
                        1/3)))),
        IF('1D'!V32="Subcritical",
            MAX('1D'!$D$16,
                IFERROR(W39,
                    MAX('1D'!$D$16,
                        POWER((ABS(K39)^2)/('1D'!$I$5*MAX(F39,
                                    0.1)^2),
                            1/3)))),
            IF(IFERROR(T39,
                    -1E+99)&gt;=IFERROR(AE39,
                    -1E+99),
                MAX('1D'!$D$16,
                    IFERROR(L39,
                        MAX('1D'!$D$16,
                            POWER((ABS(K39)^2)/('1D'!$I$5*MAX(F39,
                                        0.1)^2),
                                1/3)))),
                MAX('1D'!$D$16,
                    IFERROR(W39,
                        MAX('1D'!$D$16,
                            POWER((ABS(K39)^2)/('1D'!$I$5*MAX(F39,
                                        0.1)^2),
                                1/3))))))),
    MAX('1D'!$D$16,
        POWER((ABS(K39)^2)/('1D'!$I$5*MAX(F39,
                    0.1)^2),
            1/3)))</f>
        <v>1.5386426361421428</v>
      </c>
      <c r="AI39" s="5">
        <f t="shared" ca="1" si="8"/>
        <v>635.59714263614217</v>
      </c>
      <c r="AJ39" s="5">
        <f ca="1">AI39+((ABS(K39)/MAX(((F39)+(G39)*(AH39))*(AH39),
            0.000001))^2)/(2*'1D'!$I$5)</f>
        <v>637.07236583648955</v>
      </c>
      <c r="AM39">
        <v>0</v>
      </c>
      <c r="AN39">
        <v>0</v>
      </c>
      <c r="AO39" s="5">
        <f t="shared" si="9"/>
        <v>0</v>
      </c>
      <c r="AP39" s="5">
        <f t="shared" si="13"/>
        <v>0</v>
      </c>
      <c r="AQ39" s="5">
        <f ca="1">ABS(ABS(K39)/MAX(((F39)+(G39)*(AH39))*(AH39),
        0.000001))/SQRT('1D'!$I$5*MAX((((F39)+(G39)*(AH39))*(AH39))/MAX((F39)+2*(G39)*(AH39),
            0.000001),
        0.000001))</f>
        <v>1.3847615091577092</v>
      </c>
      <c r="AR39" s="5" t="str">
        <f t="shared" ca="1" si="10"/>
        <v>Supercritical</v>
      </c>
      <c r="AS39" s="5">
        <f ca="1">((ABS(K39)*'1D'!$D$6)/(MAX(((F39)+(G39)*(AH39))*(AH39),
            0.000001)*MAX(((((F39)+(G39)*(AH39))*(AH39))/MAX((F39)+2*(AH39)*SQRT(1+(G39)^2),
                    0.000001))^(2/3),
            0.000001)))^2</f>
        <v>6.295020020057226E-3</v>
      </c>
    </row>
    <row r="40" spans="1:45" x14ac:dyDescent="0.35">
      <c r="A40">
        <v>31</v>
      </c>
      <c r="B40">
        <v>29.998999999999999</v>
      </c>
      <c r="C40">
        <v>616529.26699999999</v>
      </c>
      <c r="D40">
        <v>3097747.9079999998</v>
      </c>
      <c r="E40">
        <v>633.99599999999998</v>
      </c>
      <c r="F40">
        <v>6.2380000000000004</v>
      </c>
      <c r="G40">
        <v>0</v>
      </c>
      <c r="H40" t="s">
        <v>176</v>
      </c>
      <c r="I40">
        <v>2.7749999999999999</v>
      </c>
      <c r="J40" s="5">
        <f t="shared" si="11"/>
        <v>1</v>
      </c>
      <c r="K40" s="5">
        <f t="shared" ca="1" si="12"/>
        <v>50.95</v>
      </c>
      <c r="L40" s="5">
        <f ca="1">IF($A$2=0,
    IFERROR(L39,
        MAX('1D'!$D$16,
            POWER((ABS(K40)^2)/('1D'!$I$5*MAX(F40,
                        0.1)^2),
                1/3))),
    IF(IFERROR(V39,
            0)=0,
        IFERROR(L39,
            MAX('1D'!$D$16,
                POWER((ABS(K40)^2)/('1D'!$I$5*MAX(F40,
                            0.1)^2),
                    1/3))),
        IF(OR(IFERROR(L40,
                    0)=0,
                IFERROR(S39,
                    0)&lt;1,
                IFERROR(S40,
                    0)&lt;1),
            MAX('1D'!$D$16,
                POWER((ABS(K40)^2)/('1D'!$I$5*MAX(F40,
                            0.1)^2),
                    1/3)),
            IF(IFERROR(U40,
                    0)&gt;0,
                MAX('1D'!$D$16,
                    IFERROR(L40,
                        0)+((IFERROR(U40,
                                0))*'1D'!$D$18*IF((IFERROR(S40,
                                    0))&lt;1,
                            1,
                            -1))),
                IF(IFERROR(U40,
                        0)&lt;0,
                    IF(ABS((MAX('1D'!$D$16,
                                    POWER((ABS(K40)^2)/('1D'!$I$5*MAX(F40,
                                                0.1)^2),
                                        1/3)))-IFERROR(L40,
                                0))&gt;'1D'!$D$19,
                        MAX('1D'!$D$16,
                            IF((MAX('1D'!$D$16,
                                        POWER((ABS(K40)^2)/('1D'!$I$5*MAX(F40,
                                                    0.1)^2),
                                            1/3)))&gt;IFERROR(L40,
                                    0),
                                MIN((MAX('1D'!$D$16,
                                            POWER((ABS(K40)^2)/('1D'!$I$5*MAX(F40,
                                                        0.1)^2),
                                                1/3))),
                                    IFERROR(L40,
                                        0)+(MIN(ABS(IFERROR(U40,
                                                    0))*'1D'!$D$18,
                                            ABS((MAX('1D'!$D$16,
                                                        POWER((ABS(K40)^2)/('1D'!$I$5*MAX(F40,
                                                                    0.1)^2),
                                                            1/3)))-IFERROR(L40,
                                                    0))))),
                                MAX((MAX('1D'!$D$16,
                                            POWER((ABS(K40)^2)/('1D'!$I$5*MAX(F40,
                                                        0.1)^2),
                                                1/3))),
                                    IFERROR(L40,
                                        0)-(MIN(ABS(IFERROR(U40,
                                                    0))*'1D'!$D$18,
                                            ABS((MAX('1D'!$D$16,
                                                        POWER((ABS(K40)^2)/('1D'!$I$5*MAX(F40,
                                                                    0.1)^2),
                                                            1/3)))-IFERROR(L40,
                                                    0))))))),
                        MAX('1D'!$D$16,
                            POWER((ABS(K40)^2)/('1D'!$I$5*MAX(F40,
                                        0.1)^2),
                                1/3))),
                    MAX('1D'!$D$16,
                        IFERROR(L40,
                            0)))))))</f>
        <v>1.4634085111765569</v>
      </c>
      <c r="M40" s="5">
        <f t="shared" ca="1" si="0"/>
        <v>9.1287422927193624</v>
      </c>
      <c r="N40" s="5">
        <f t="shared" ca="1" si="1"/>
        <v>0.99606378070115698</v>
      </c>
      <c r="O40" s="5">
        <f t="shared" ca="1" si="2"/>
        <v>5.5812726842596074</v>
      </c>
      <c r="P40" s="5">
        <f t="shared" ca="1" si="3"/>
        <v>635.45940851117655</v>
      </c>
      <c r="Q40" s="5">
        <f ca="1">P40+((ABS(K40)/MAX(((F40)+(G40)*(L40))*(L40),
            0.000001))^2)/(2*'1D'!$I$5)</f>
        <v>637.04710498294321</v>
      </c>
      <c r="R40" s="5">
        <f ca="1">((ABS(K40)*'1D'!$D$6)/(MAX(((F40)+(G40)*(L40))*(L40),
            0.000001)*MAX(((((F40)+(G40)*(L40))*(L40))/MAX((F40)+2*(L40)*SQRT(1+(G40)^2),
                    0.000001))^(2/3),
            0.000001)))^2</f>
        <v>7.0458404247678852E-3</v>
      </c>
      <c r="S40" s="5">
        <f ca="1">ABS(ABS(K40)/MAX(((F40)+(G40)*(L40))*(L40),
        0.000001))/SQRT('1D'!$I$5*MAX((((F40)+(G40)*(L40))*(L40))/MAX((F40)+2*(G40)*(L40),
            0.000001),
        0.000001))</f>
        <v>1.4730447798724939</v>
      </c>
      <c r="T40" s="5">
        <f ca="1">((F40)*(L40)^2)/2+(G40)*(L40)^3/3+(ABS(K40)^2)/('1D'!$I$5*MAX(((F40)+(G40)*(L40))*(L40),
        0.000001))</f>
        <v>35.666883443387235</v>
      </c>
      <c r="U40" s="5">
        <f ca="1">IF($A$2=0,
    0,
    IFERROR(Q39-(((R39+R40)/2)*J40)-(IF(O39&gt;O40,
                '1D'!$D$8*((O39^2-O40^2)/(2*'1D'!$I$5)),
                '1D'!$D$9*((O40^2-O39^2)/(2*'1D'!$I$5)))+('1D'!$D$10*(ABS(I40)/90)*(MAX(O39^2,
                        O40^2)/(2*'1D'!$I$5))))-Q40,
        0))</f>
        <v>1.1368683772161603E-13</v>
      </c>
      <c r="V40" s="5">
        <f ca="1">IF($A$2=0,
    1,
    IF(IFERROR(V39,
            0)=0,
        0,
        IFERROR(IF(ROUND(S40,
                    3)=1,
                1,
                IF(AND(ABS(U40)&lt;'1D'!$D$19,
                        S40&gt;1),
                    1,
                    0)),
            0)))</f>
        <v>1</v>
      </c>
      <c r="W40" s="5">
        <f ca="1">IF($A$2=0,
    MAX(MAX('1D'!$D$16,
            MAX('1D'!$D$16,
                POWER((ABS(K40)^2)/('1D'!$I$5*MAX(F40,
                            0.1)^2),
                    1/3))),
        IFERROR(W1396,
            MAX(MAX('1D'!$D$16,
                    MAX('1D'!$D$16,
                        POWER((ABS(K40)^2)/('1D'!$I$5*MAX(F40,
                                    0.1)^2),
                            1/3))),
                ($L$2)-E1396))),
    IF(IFERROR(AG41,
            0)=0,
        MAX(MAX('1D'!$D$16,
                MAX('1D'!$D$16,
                    POWER((ABS(K40)^2)/('1D'!$I$5*MAX(F40,
                                0.1)^2),
                        1/3))),
            IFERROR(W1396,
                MAX(MAX('1D'!$D$16,
                        MAX('1D'!$D$16,
                            POWER((ABS(K40)^2)/('1D'!$I$5*MAX(F40,
                                        0.1)^2),
                                1/3))),
                    ($L$2)-E1396))),
        IF(IFERROR(W40,
                0)=0,
            MAX(MAX('1D'!$D$16,
                    MAX('1D'!$D$16,
                        POWER((ABS(K40)^2)/('1D'!$I$5*MAX(F40,
                                    0.1)^2),
                            1/3))),
                IFERROR(W1396,
                    MAX(MAX('1D'!$D$16,
                            MAX('1D'!$D$16,
                                POWER((ABS(K40)^2)/('1D'!$I$5*MAX(F40,
                                            0.1)^2),
                                    1/3))),
                        ($L$2)-E1396))),
            IF(OR(IFERROR(AD40,
                        0)&gt;=1,
                    IFERROR(AD41,
                        0)&gt;=1),
                MAX('1D'!$D$16,
                    MAX('1D'!$D$16,
                        POWER((ABS(K40)^2)/('1D'!$I$5*MAX(F40,
                                    0.1)^2),
                            1/3))),
                IF(ABS(IFERROR(AF40,
                            0))&lt;'1D'!$D$19,
                    MAX(MAX('1D'!$D$16,
                            MAX('1D'!$D$16,
                                POWER((ABS(K40)^2)/('1D'!$I$5*MAX(F40,
                                            0.1)^2),
                                    1/3))),
                        IFERROR(W40,
                            0)),
                    MAX(MAX('1D'!$D$16,
                            MAX('1D'!$D$16,
                                POWER((ABS(K40)^2)/('1D'!$I$5*MAX(F40,
                                            0.1)^2),
                                    1/3))),
                        (IFERROR(W40,
                                0))+((IFERROR(AF40,
                                    0))*'1D'!$D$18)))))))</f>
        <v>1.8945651434768442</v>
      </c>
      <c r="X40" s="5">
        <f t="shared" ca="1" si="4"/>
        <v>11.818297365008554</v>
      </c>
      <c r="Y40" s="5">
        <f t="shared" ca="1" si="5"/>
        <v>1.1786320738631824</v>
      </c>
      <c r="Z40" s="5">
        <f t="shared" ca="1" si="6"/>
        <v>4.3111116962458595</v>
      </c>
      <c r="AA40" s="5">
        <f t="shared" ca="1" si="7"/>
        <v>635.89056514347681</v>
      </c>
      <c r="AB40" s="5">
        <f ca="1">AA40+((ABS(K40)/MAX(((F40)+(G40)*(W40))*(W40),
            0.000001))^2)/(2*'1D'!$I$5)</f>
        <v>636.83784771521528</v>
      </c>
      <c r="AC40" s="5">
        <f ca="1">((ABS(K40)*'1D'!$D$6)/(MAX(((F40)+(G40)*(W40))*(W40),
            0.000001)*MAX(((((F40)+(G40)*(W40))*(W40))/MAX((F40)+2*(W40)*SQRT(1+(G40)^2),
                    0.000001))^(2/3),
            0.000001)))^2</f>
        <v>3.3588457600334434E-3</v>
      </c>
      <c r="AD40" s="5">
        <f ca="1">ABS(ABS(K40)/MAX(((F40)+(G40)*(W40))*(W40),
        0.000001))/SQRT('1D'!$I$5*MAX((((F40)+(G40)*(W40))*(W40))/MAX((F40)+2*(G40)*(W40),
            0.000001),
        0.000001))</f>
        <v>1.0000000000000004</v>
      </c>
      <c r="AE40" s="5">
        <f ca="1">((F40)*(W40)^2)/2+(G40)*(W40)^3/3+(ABS(K40)^2)/('1D'!$I$5*MAX(((F40)+(G40)*(W40))*(W40),
        0.000001))</f>
        <v>33.585801364484176</v>
      </c>
      <c r="AF40" s="5">
        <f ca="1">IF($A$2=0,
    0,
    IFERROR(AB41+(((AC40+AC41)/2)*J41)+(IF(Z40&gt;Z41,
                '1D'!$D$8*((Z40^2-Z41^2)/(2*'1D'!$I$5)),
                '1D'!$D$9*((Z41^2-Z40^2)/(2*'1D'!$I$5)))+('1D'!$D$10*(ABS(I41)/90)*(MAX(Z40^2,
                        Z41^2)/(2*'1D'!$I$5))))-AB40,
        0))</f>
        <v>8.1078412678607492E-2</v>
      </c>
      <c r="AG40" s="5">
        <f ca="1">IF($A$2=0,
    1,
    IF(IFERROR(AG41,
            0)=0,
        0,
        IFERROR(IF(OR(ROUND(AD40,
                        3)&gt;=1,
                    AND(ABS(AF40)&lt;'1D'!$D$19,
                        AD40&lt;1)),
                1,
                0),
            0)))</f>
        <v>1</v>
      </c>
      <c r="AH40" s="5">
        <f ca="1">IFERROR(IF('1D'!V32="Supercritical",
        MAX('1D'!$D$16,
            IFERROR(L40,
                MAX('1D'!$D$16,
                    POWER((ABS(K40)^2)/('1D'!$I$5*MAX(F40,
                                0.1)^2),
                        1/3)))),
        IF('1D'!V32="Subcritical",
            MAX('1D'!$D$16,
                IFERROR(W40,
                    MAX('1D'!$D$16,
                        POWER((ABS(K40)^2)/('1D'!$I$5*MAX(F40,
                                    0.1)^2),
                            1/3)))),
            IF(IFERROR(T40,
                    -1E+99)&gt;=IFERROR(AE40,
                    -1E+99),
                MAX('1D'!$D$16,
                    IFERROR(L40,
                        MAX('1D'!$D$16,
                            POWER((ABS(K40)^2)/('1D'!$I$5*MAX(F40,
                                        0.1)^2),
                                1/3)))),
                MAX('1D'!$D$16,
                    IFERROR(W40,
                        MAX('1D'!$D$16,
                            POWER((ABS(K40)^2)/('1D'!$I$5*MAX(F40,
                                        0.1)^2),
                                1/3))))))),
    MAX('1D'!$D$16,
        POWER((ABS(K40)^2)/('1D'!$I$5*MAX(F40,
                    0.1)^2),
            1/3)))</f>
        <v>1.4634085111765569</v>
      </c>
      <c r="AI40" s="5">
        <f t="shared" ca="1" si="8"/>
        <v>635.45940851117655</v>
      </c>
      <c r="AJ40" s="5">
        <f ca="1">AI40+((ABS(K40)/MAX(((F40)+(G40)*(AH40))*(AH40),
            0.000001))^2)/(2*'1D'!$I$5)</f>
        <v>637.04710498294321</v>
      </c>
      <c r="AM40">
        <v>0</v>
      </c>
      <c r="AN40">
        <v>0</v>
      </c>
      <c r="AO40" s="5">
        <f t="shared" si="9"/>
        <v>0</v>
      </c>
      <c r="AP40" s="5">
        <f t="shared" si="13"/>
        <v>0</v>
      </c>
      <c r="AQ40" s="5">
        <f ca="1">ABS(ABS(K40)/MAX(((F40)+(G40)*(AH40))*(AH40),
        0.000001))/SQRT('1D'!$I$5*MAX((((F40)+(G40)*(AH40))*(AH40))/MAX((F40)+2*(G40)*(AH40),
            0.000001),
        0.000001))</f>
        <v>1.4730447798724939</v>
      </c>
      <c r="AR40" s="5" t="str">
        <f t="shared" ca="1" si="10"/>
        <v>Supercritical</v>
      </c>
      <c r="AS40" s="5">
        <f ca="1">((ABS(K40)*'1D'!$D$6)/(MAX(((F40)+(G40)*(AH40))*(AH40),
            0.000001)*MAX(((((F40)+(G40)*(AH40))*(AH40))/MAX((F40)+2*(AH40)*SQRT(1+(G40)^2),
                    0.000001))^(2/3),
            0.000001)))^2</f>
        <v>7.0458404247678852E-3</v>
      </c>
    </row>
    <row r="41" spans="1:45" x14ac:dyDescent="0.35">
      <c r="A41">
        <v>32</v>
      </c>
      <c r="B41">
        <v>30.998999999999999</v>
      </c>
      <c r="C41">
        <v>616528.67099999997</v>
      </c>
      <c r="D41">
        <v>3097747.105</v>
      </c>
      <c r="E41">
        <v>633.99400000000003</v>
      </c>
      <c r="F41">
        <v>6</v>
      </c>
      <c r="G41">
        <v>0</v>
      </c>
      <c r="H41" t="s">
        <v>176</v>
      </c>
      <c r="I41">
        <v>1.5589999999999999</v>
      </c>
      <c r="J41" s="5">
        <f t="shared" si="11"/>
        <v>1</v>
      </c>
      <c r="K41" s="5">
        <f t="shared" ca="1" si="12"/>
        <v>50.95</v>
      </c>
      <c r="L41" s="5">
        <f ca="1">IF($A$2=0,
    IFERROR(L40,
        MAX('1D'!$D$16,
            POWER((ABS(K41)^2)/('1D'!$I$5*MAX(F41,
                        0.1)^2),
                1/3))),
    IF(IFERROR(V40,
            0)=0,
        IFERROR(L40,
            MAX('1D'!$D$16,
                POWER((ABS(K41)^2)/('1D'!$I$5*MAX(F41,
                            0.1)^2),
                    1/3))),
        IF(OR(IFERROR(L41,
                    0)=0,
                IFERROR(S40,
                    0)&lt;1,
                IFERROR(S41,
                    0)&lt;1),
            MAX('1D'!$D$16,
                POWER((ABS(K41)^2)/('1D'!$I$5*MAX(F41,
                            0.1)^2),
                    1/3)),
            IF(IFERROR(U41,
                    0)&gt;0,
                MAX('1D'!$D$16,
                    IFERROR(L41,
                        0)+((IFERROR(U41,
                                0))*'1D'!$D$18*IF((IFERROR(S41,
                                    0))&lt;1,
                            1,
                            -1))),
                IF(IFERROR(U41,
                        0)&lt;0,
                    IF(ABS((MAX('1D'!$D$16,
                                    POWER((ABS(K41)^2)/('1D'!$I$5*MAX(F41,
                                                0.1)^2),
                                        1/3)))-IFERROR(L41,
                                0))&gt;'1D'!$D$19,
                        MAX('1D'!$D$16,
                            IF((MAX('1D'!$D$16,
                                        POWER((ABS(K41)^2)/('1D'!$I$5*MAX(F41,
                                                    0.1)^2),
                                            1/3)))&gt;IFERROR(L41,
                                    0),
                                MIN((MAX('1D'!$D$16,
                                            POWER((ABS(K41)^2)/('1D'!$I$5*MAX(F41,
                                                        0.1)^2),
                                                1/3))),
                                    IFERROR(L41,
                                        0)+(MIN(ABS(IFERROR(U41,
                                                    0))*'1D'!$D$18,
                                            ABS((MAX('1D'!$D$16,
                                                        POWER((ABS(K41)^2)/('1D'!$I$5*MAX(F41,
                                                                    0.1)^2),
                                                            1/3)))-IFERROR(L41,
                                                    0))))),
                                MAX((MAX('1D'!$D$16,
                                            POWER((ABS(K41)^2)/('1D'!$I$5*MAX(F41,
                                                        0.1)^2),
                                                1/3))),
                                    IFERROR(L41,
                                        0)-(MIN(ABS(IFERROR(U41,
                                                    0))*'1D'!$D$18,
                                            ABS((MAX('1D'!$D$16,
                                                        POWER((ABS(K41)^2)/('1D'!$I$5*MAX(F41,
                                                                    0.1)^2),
                                                            1/3)))-IFERROR(L41,
                                                    0))))))),
                        MAX('1D'!$D$16,
                            POWER((ABS(K41)^2)/('1D'!$I$5*MAX(F41,
                                        0.1)^2),
                                1/3))),
                    MAX('1D'!$D$16,
                        IFERROR(L41,
                            0)))))))</f>
        <v>1.944340352385391</v>
      </c>
      <c r="M41" s="5">
        <f t="shared" ca="1" si="0"/>
        <v>11.666042114312347</v>
      </c>
      <c r="N41" s="5">
        <f t="shared" ca="1" si="1"/>
        <v>1.1797369601269541</v>
      </c>
      <c r="O41" s="5">
        <f t="shared" ca="1" si="2"/>
        <v>4.3673766561748133</v>
      </c>
      <c r="P41" s="5">
        <f t="shared" ca="1" si="3"/>
        <v>635.93834035238547</v>
      </c>
      <c r="Q41" s="5">
        <f ca="1">P41+((ABS(K41)/MAX(((F41)+(G41)*(L41))*(L41),
            0.000001))^2)/(2*'1D'!$I$5)</f>
        <v>636.91051052857813</v>
      </c>
      <c r="R41" s="5">
        <f ca="1">((ABS(K41)*'1D'!$D$6)/(MAX(((F41)+(G41)*(L41))*(L41),
            0.000001)*MAX(((((F41)+(G41)*(L41))*(L41))/MAX((F41)+2*(L41)*SQRT(1+(G41)^2),
                    0.000001))^(2/3),
            0.000001)))^2</f>
        <v>3.4427876316445592E-3</v>
      </c>
      <c r="S41" s="5">
        <f ca="1">ABS(ABS(K41)/MAX(((F41)+(G41)*(L41))*(L41),
        0.000001))/SQRT('1D'!$I$5*MAX((((F41)+(G41)*(L41))*(L41))/MAX((F41)+2*(G41)*(L41),
            0.000001),
        0.000001))</f>
        <v>1.0000000000000002</v>
      </c>
      <c r="T41" s="5">
        <f ca="1">((F41)*(L41)^2)/2+(G41)*(L41)^3/3+(ABS(K41)^2)/('1D'!$I$5*MAX(((F41)+(G41)*(L41))*(L41),
        0.000001))</f>
        <v>34.024134653227321</v>
      </c>
      <c r="U41" s="5">
        <f ca="1">IF($A$2=0,
    0,
    IFERROR(Q40-(((R40+R41)/2)*J41)-(IF(O40&gt;O41,
                '1D'!$D$8*((O40^2-O41^2)/(2*'1D'!$I$5)),
                '1D'!$D$9*((O41^2-O40^2)/(2*'1D'!$I$5)))+('1D'!$D$10*(ABS(I41)/90)*(MAX(O40^2,
                        O41^2)/(2*'1D'!$I$5))))-Q41,
        0))</f>
        <v>-5.7433113001138736E-2</v>
      </c>
      <c r="V41" s="5">
        <f ca="1">IF($A$2=0,
    1,
    IF(IFERROR(V40,
            0)=0,
        0,
        IFERROR(IF(ROUND(S41,
                    3)=1,
                1,
                IF(AND(ABS(U41)&lt;'1D'!$D$19,
                        S41&gt;1),
                    1,
                    0)),
            0)))</f>
        <v>1</v>
      </c>
      <c r="W41" s="5">
        <f ca="1">IF($A$2=0,
    MAX(MAX('1D'!$D$16,
            MAX('1D'!$D$16,
                POWER((ABS(K41)^2)/('1D'!$I$5*MAX(F41,
                            0.1)^2),
                    1/3))),
        IFERROR(W1396,
            MAX(MAX('1D'!$D$16,
                    MAX('1D'!$D$16,
                        POWER((ABS(K41)^2)/('1D'!$I$5*MAX(F41,
                                    0.1)^2),
                            1/3))),
                ($L$2)-E1396))),
    IF(IFERROR(AG42,
            0)=0,
        MAX(MAX('1D'!$D$16,
                MAX('1D'!$D$16,
                    POWER((ABS(K41)^2)/('1D'!$I$5*MAX(F41,
                                0.1)^2),
                        1/3))),
            IFERROR(W1396,
                MAX(MAX('1D'!$D$16,
                        MAX('1D'!$D$16,
                            POWER((ABS(K41)^2)/('1D'!$I$5*MAX(F41,
                                        0.1)^2),
                                1/3))),
                    ($L$2)-E1396))),
        IF(IFERROR(W41,
                0)=0,
            MAX(MAX('1D'!$D$16,
                    MAX('1D'!$D$16,
                        POWER((ABS(K41)^2)/('1D'!$I$5*MAX(F41,
                                    0.1)^2),
                            1/3))),
                IFERROR(W1396,
                    MAX(MAX('1D'!$D$16,
                            MAX('1D'!$D$16,
                                POWER((ABS(K41)^2)/('1D'!$I$5*MAX(F41,
                                            0.1)^2),
                                    1/3))),
                        ($L$2)-E1396))),
            IF(OR(IFERROR(AD41,
                        0)&gt;=1,
                    IFERROR(AD42,
                        0)&gt;=1),
                MAX('1D'!$D$16,
                    MAX('1D'!$D$16,
                        POWER((ABS(K41)^2)/('1D'!$I$5*MAX(F41,
                                    0.1)^2),
                            1/3))),
                IF(ABS(IFERROR(AF41,
                            0))&lt;'1D'!$D$19,
                    MAX(MAX('1D'!$D$16,
                            MAX('1D'!$D$16,
                                POWER((ABS(K41)^2)/('1D'!$I$5*MAX(F41,
                                            0.1)^2),
                                    1/3))),
                        IFERROR(W41,
                            0)),
                    MAX(MAX('1D'!$D$16,
                            MAX('1D'!$D$16,
                                POWER((ABS(K41)^2)/('1D'!$I$5*MAX(F41,
                                            0.1)^2),
                                    1/3))),
                        (IFERROR(W41,
                                0))+((IFERROR(AF41,
                                    0))*'1D'!$D$18)))))))</f>
        <v>1.944340352385391</v>
      </c>
      <c r="X41" s="5">
        <f t="shared" ca="1" si="4"/>
        <v>11.666042114312347</v>
      </c>
      <c r="Y41" s="5">
        <f t="shared" ca="1" si="5"/>
        <v>1.1797369601269541</v>
      </c>
      <c r="Z41" s="5">
        <f t="shared" ca="1" si="6"/>
        <v>4.3673766561748133</v>
      </c>
      <c r="AA41" s="5">
        <f t="shared" ca="1" si="7"/>
        <v>635.93834035238547</v>
      </c>
      <c r="AB41" s="5">
        <f ca="1">AA41+((ABS(K41)/MAX(((F41)+(G41)*(W41))*(W41),
            0.000001))^2)/(2*'1D'!$I$5)</f>
        <v>636.91051052857813</v>
      </c>
      <c r="AC41" s="5">
        <f ca="1">((ABS(K41)*'1D'!$D$6)/(MAX(((F41)+(G41)*(W41))*(W41),
            0.000001)*MAX(((((F41)+(G41)*(W41))*(W41))/MAX((F41)+2*(W41)*SQRT(1+(G41)^2),
                    0.000001))^(2/3),
            0.000001)))^2</f>
        <v>3.4427876316445592E-3</v>
      </c>
      <c r="AD41" s="5">
        <f ca="1">ABS(ABS(K41)/MAX(((F41)+(G41)*(W41))*(W41),
        0.000001))/SQRT('1D'!$I$5*MAX((((F41)+(G41)*(W41))*(W41))/MAX((F41)+2*(G41)*(W41),
            0.000001),
        0.000001))</f>
        <v>1.0000000000000002</v>
      </c>
      <c r="AE41" s="5">
        <f ca="1">((F41)*(W41)^2)/2+(G41)*(W41)^3/3+(ABS(K41)^2)/('1D'!$I$5*MAX(((F41)+(G41)*(W41))*(W41),
        0.000001))</f>
        <v>34.024134653227321</v>
      </c>
      <c r="AF41" s="5">
        <f ca="1">IF($A$2=0,
    0,
    IFERROR(AB42+(((AC41+AC42)/2)*J42)+(IF(Z41&gt;Z42,
                '1D'!$D$8*((Z41^2-Z42^2)/(2*'1D'!$I$5)),
                '1D'!$D$9*((Z42^2-Z41^2)/(2*'1D'!$I$5)))+('1D'!$D$10*(ABS(I42)/90)*(MAX(Z41^2,
                        Z42^2)/(2*'1D'!$I$5))))-AB41,
        0))</f>
        <v>1.5724103217280572E-3</v>
      </c>
      <c r="AG41" s="5">
        <f ca="1">IF($A$2=0,
    1,
    IF(IFERROR(AG42,
            0)=0,
        0,
        IFERROR(IF(OR(ROUND(AD41,
                        3)&gt;=1,
                    AND(ABS(AF41)&lt;'1D'!$D$19,
                        AD41&lt;1)),
                1,
                0),
            0)))</f>
        <v>1</v>
      </c>
      <c r="AH41" s="5">
        <f ca="1">IFERROR(IF('1D'!V32="Supercritical",
        MAX('1D'!$D$16,
            IFERROR(L41,
                MAX('1D'!$D$16,
                    POWER((ABS(K41)^2)/('1D'!$I$5*MAX(F41,
                                0.1)^2),
                        1/3)))),
        IF('1D'!V32="Subcritical",
            MAX('1D'!$D$16,
                IFERROR(W41,
                    MAX('1D'!$D$16,
                        POWER((ABS(K41)^2)/('1D'!$I$5*MAX(F41,
                                    0.1)^2),
                            1/3)))),
            IF(IFERROR(T41,
                    -1E+99)&gt;=IFERROR(AE41,
                    -1E+99),
                MAX('1D'!$D$16,
                    IFERROR(L41,
                        MAX('1D'!$D$16,
                            POWER((ABS(K41)^2)/('1D'!$I$5*MAX(F41,
                                        0.1)^2),
                                1/3)))),
                MAX('1D'!$D$16,
                    IFERROR(W41,
                        MAX('1D'!$D$16,
                            POWER((ABS(K41)^2)/('1D'!$I$5*MAX(F41,
                                        0.1)^2),
                                1/3))))))),
    MAX('1D'!$D$16,
        POWER((ABS(K41)^2)/('1D'!$I$5*MAX(F41,
                    0.1)^2),
            1/3)))</f>
        <v>1.944340352385391</v>
      </c>
      <c r="AI41" s="5">
        <f t="shared" ca="1" si="8"/>
        <v>635.93834035238547</v>
      </c>
      <c r="AJ41" s="5">
        <f ca="1">AI41+((ABS(K41)/MAX(((F41)+(G41)*(AH41))*(AH41),
            0.000001))^2)/(2*'1D'!$I$5)</f>
        <v>636.91051052857813</v>
      </c>
      <c r="AM41">
        <v>0</v>
      </c>
      <c r="AN41">
        <v>0</v>
      </c>
      <c r="AO41" s="5">
        <f t="shared" si="9"/>
        <v>0</v>
      </c>
      <c r="AP41" s="5">
        <f t="shared" si="13"/>
        <v>0</v>
      </c>
      <c r="AQ41" s="5">
        <f ca="1">ABS(ABS(K41)/MAX(((F41)+(G41)*(AH41))*(AH41),
        0.000001))/SQRT('1D'!$I$5*MAX((((F41)+(G41)*(AH41))*(AH41))/MAX((F41)+2*(G41)*(AH41),
            0.000001),
        0.000001))</f>
        <v>1.0000000000000002</v>
      </c>
      <c r="AR41" s="5" t="str">
        <f t="shared" ca="1" si="10"/>
        <v>Supercritical</v>
      </c>
      <c r="AS41" s="5">
        <f ca="1">((ABS(K41)*'1D'!$D$6)/(MAX(((F41)+(G41)*(AH41))*(AH41),
            0.000001)*MAX(((((F41)+(G41)*(AH41))*(AH41))/MAX((F41)+2*(AH41)*SQRT(1+(G41)^2),
                    0.000001))^(2/3),
            0.000001)))^2</f>
        <v>3.4427876316445592E-3</v>
      </c>
    </row>
    <row r="42" spans="1:45" x14ac:dyDescent="0.35">
      <c r="A42">
        <v>33</v>
      </c>
      <c r="B42">
        <v>31.998999999999999</v>
      </c>
      <c r="C42">
        <v>616528.09699999995</v>
      </c>
      <c r="D42">
        <v>3097746.2859999998</v>
      </c>
      <c r="E42">
        <v>633.99199999999996</v>
      </c>
      <c r="F42">
        <v>6</v>
      </c>
      <c r="G42">
        <v>0</v>
      </c>
      <c r="H42" t="s">
        <v>176</v>
      </c>
      <c r="I42">
        <v>0.08</v>
      </c>
      <c r="J42" s="5">
        <f t="shared" si="11"/>
        <v>1</v>
      </c>
      <c r="K42" s="5">
        <f t="shared" ca="1" si="12"/>
        <v>50.95</v>
      </c>
      <c r="L42" s="5">
        <f ca="1">IF($A$2=0,
    IFERROR(L41,
        MAX('1D'!$D$16,
            POWER((ABS(K42)^2)/('1D'!$I$5*MAX(F42,
                        0.1)^2),
                1/3))),
    IF(IFERROR(V41,
            0)=0,
        IFERROR(L41,
            MAX('1D'!$D$16,
                POWER((ABS(K42)^2)/('1D'!$I$5*MAX(F42,
                            0.1)^2),
                    1/3))),
        IF(OR(IFERROR(L42,
                    0)=0,
                IFERROR(S41,
                    0)&lt;1,
                IFERROR(S42,
                    0)&lt;1),
            MAX('1D'!$D$16,
                POWER((ABS(K42)^2)/('1D'!$I$5*MAX(F42,
                            0.1)^2),
                    1/3)),
            IF(IFERROR(U42,
                    0)&gt;0,
                MAX('1D'!$D$16,
                    IFERROR(L42,
                        0)+((IFERROR(U42,
                                0))*'1D'!$D$18*IF((IFERROR(S42,
                                    0))&lt;1,
                            1,
                            -1))),
                IF(IFERROR(U42,
                        0)&lt;0,
                    IF(ABS((MAX('1D'!$D$16,
                                    POWER((ABS(K42)^2)/('1D'!$I$5*MAX(F42,
                                                0.1)^2),
                                        1/3)))-IFERROR(L42,
                                0))&gt;'1D'!$D$19,
                        MAX('1D'!$D$16,
                            IF((MAX('1D'!$D$16,
                                        POWER((ABS(K42)^2)/('1D'!$I$5*MAX(F42,
                                                    0.1)^2),
                                            1/3)))&gt;IFERROR(L42,
                                    0),
                                MIN((MAX('1D'!$D$16,
                                            POWER((ABS(K42)^2)/('1D'!$I$5*MAX(F42,
                                                        0.1)^2),
                                                1/3))),
                                    IFERROR(L42,
                                        0)+(MIN(ABS(IFERROR(U42,
                                                    0))*'1D'!$D$18,
                                            ABS((MAX('1D'!$D$16,
                                                        POWER((ABS(K42)^2)/('1D'!$I$5*MAX(F42,
                                                                    0.1)^2),
                                                            1/3)))-IFERROR(L42,
                                                    0))))),
                                MAX((MAX('1D'!$D$16,
                                            POWER((ABS(K42)^2)/('1D'!$I$5*MAX(F42,
                                                        0.1)^2),
                                                1/3))),
                                    IFERROR(L42,
                                        0)-(MIN(ABS(IFERROR(U42,
                                                    0))*'1D'!$D$18,
                                            ABS((MAX('1D'!$D$16,
                                                        POWER((ABS(K42)^2)/('1D'!$I$5*MAX(F42,
                                                                    0.1)^2),
                                                            1/3)))-IFERROR(L42,
                                                    0))))))),
                        MAX('1D'!$D$16,
                            POWER((ABS(K42)^2)/('1D'!$I$5*MAX(F42,
                                        0.1)^2),
                                1/3))),
                    MAX('1D'!$D$16,
                        IFERROR(L42,
                            0)))))))</f>
        <v>1.944340352385391</v>
      </c>
      <c r="M42" s="5">
        <f t="shared" ca="1" si="0"/>
        <v>11.666042114312347</v>
      </c>
      <c r="N42" s="5">
        <f t="shared" ca="1" si="1"/>
        <v>1.1797369601269541</v>
      </c>
      <c r="O42" s="5">
        <f t="shared" ca="1" si="2"/>
        <v>4.3673766561748133</v>
      </c>
      <c r="P42" s="5">
        <f t="shared" ca="1" si="3"/>
        <v>635.9363403523854</v>
      </c>
      <c r="Q42" s="5">
        <f ca="1">P42+((ABS(K42)/MAX(((F42)+(G42)*(L42))*(L42),
            0.000001))^2)/(2*'1D'!$I$5)</f>
        <v>636.90851052857806</v>
      </c>
      <c r="R42" s="5">
        <f ca="1">((ABS(K42)*'1D'!$D$6)/(MAX(((F42)+(G42)*(L42))*(L42),
            0.000001)*MAX(((((F42)+(G42)*(L42))*(L42))/MAX((F42)+2*(L42)*SQRT(1+(G42)^2),
                    0.000001))^(2/3),
            0.000001)))^2</f>
        <v>3.4427876316445592E-3</v>
      </c>
      <c r="S42" s="5">
        <f ca="1">ABS(ABS(K42)/MAX(((F42)+(G42)*(L42))*(L42),
        0.000001))/SQRT('1D'!$I$5*MAX((((F42)+(G42)*(L42))*(L42))/MAX((F42)+2*(G42)*(L42),
            0.000001),
        0.000001))</f>
        <v>1.0000000000000002</v>
      </c>
      <c r="T42" s="5">
        <f ca="1">((F42)*(L42)^2)/2+(G42)*(L42)^3/3+(ABS(K42)^2)/('1D'!$I$5*MAX(((F42)+(G42)*(L42))*(L42),
        0.000001))</f>
        <v>34.024134653227321</v>
      </c>
      <c r="U42" s="5">
        <f ca="1">IF($A$2=0,
    0,
    IFERROR(Q41-(((R41+R42)/2)*J42)-(IF(O41&gt;O42,
                '1D'!$D$8*((O41^2-O42^2)/(2*'1D'!$I$5)),
                '1D'!$D$9*((O42^2-O41^2)/(2*'1D'!$I$5)))+('1D'!$D$10*(ABS(I42)/90)*(MAX(O41^2,
                        O42^2)/(2*'1D'!$I$5))))-Q42,
        0))</f>
        <v>-1.5724103217280572E-3</v>
      </c>
      <c r="V42" s="5">
        <f ca="1">IF($A$2=0,
    1,
    IF(IFERROR(V41,
            0)=0,
        0,
        IFERROR(IF(ROUND(S42,
                    3)=1,
                1,
                IF(AND(ABS(U42)&lt;'1D'!$D$19,
                        S42&gt;1),
                    1,
                    0)),
            0)))</f>
        <v>1</v>
      </c>
      <c r="W42" s="5">
        <f ca="1">IF($A$2=0,
    MAX(MAX('1D'!$D$16,
            MAX('1D'!$D$16,
                POWER((ABS(K42)^2)/('1D'!$I$5*MAX(F42,
                            0.1)^2),
                    1/3))),
        IFERROR(W1396,
            MAX(MAX('1D'!$D$16,
                    MAX('1D'!$D$16,
                        POWER((ABS(K42)^2)/('1D'!$I$5*MAX(F42,
                                    0.1)^2),
                            1/3))),
                ($L$2)-E1396))),
    IF(IFERROR(AG43,
            0)=0,
        MAX(MAX('1D'!$D$16,
                MAX('1D'!$D$16,
                    POWER((ABS(K42)^2)/('1D'!$I$5*MAX(F42,
                                0.1)^2),
                        1/3))),
            IFERROR(W1396,
                MAX(MAX('1D'!$D$16,
                        MAX('1D'!$D$16,
                            POWER((ABS(K42)^2)/('1D'!$I$5*MAX(F42,
                                        0.1)^2),
                                1/3))),
                    ($L$2)-E1396))),
        IF(IFERROR(W42,
                0)=0,
            MAX(MAX('1D'!$D$16,
                    MAX('1D'!$D$16,
                        POWER((ABS(K42)^2)/('1D'!$I$5*MAX(F42,
                                    0.1)^2),
                            1/3))),
                IFERROR(W1396,
                    MAX(MAX('1D'!$D$16,
                            MAX('1D'!$D$16,
                                POWER((ABS(K42)^2)/('1D'!$I$5*MAX(F42,
                                            0.1)^2),
                                    1/3))),
                        ($L$2)-E1396))),
            IF(OR(IFERROR(AD42,
                        0)&gt;=1,
                    IFERROR(AD43,
                        0)&gt;=1),
                MAX('1D'!$D$16,
                    MAX('1D'!$D$16,
                        POWER((ABS(K42)^2)/('1D'!$I$5*MAX(F42,
                                    0.1)^2),
                            1/3))),
                IF(ABS(IFERROR(AF42,
                            0))&lt;'1D'!$D$19,
                    MAX(MAX('1D'!$D$16,
                            MAX('1D'!$D$16,
                                POWER((ABS(K42)^2)/('1D'!$I$5*MAX(F42,
                                            0.1)^2),
                                    1/3))),
                        IFERROR(W42,
                            0)),
                    MAX(MAX('1D'!$D$16,
                            MAX('1D'!$D$16,
                                POWER((ABS(K42)^2)/('1D'!$I$5*MAX(F42,
                                            0.1)^2),
                                    1/3))),
                        (IFERROR(W42,
                                0))+((IFERROR(AF42,
                                    0))*'1D'!$D$18)))))))</f>
        <v>1.944340352385391</v>
      </c>
      <c r="X42" s="5">
        <f t="shared" ca="1" si="4"/>
        <v>11.666042114312347</v>
      </c>
      <c r="Y42" s="5">
        <f t="shared" ca="1" si="5"/>
        <v>1.1797369601269541</v>
      </c>
      <c r="Z42" s="5">
        <f t="shared" ca="1" si="6"/>
        <v>4.3673766561748133</v>
      </c>
      <c r="AA42" s="5">
        <f t="shared" ca="1" si="7"/>
        <v>635.9363403523854</v>
      </c>
      <c r="AB42" s="5">
        <f ca="1">AA42+((ABS(K42)/MAX(((F42)+(G42)*(W42))*(W42),
            0.000001))^2)/(2*'1D'!$I$5)</f>
        <v>636.90851052857806</v>
      </c>
      <c r="AC42" s="5">
        <f ca="1">((ABS(K42)*'1D'!$D$6)/(MAX(((F42)+(G42)*(W42))*(W42),
            0.000001)*MAX(((((F42)+(G42)*(W42))*(W42))/MAX((F42)+2*(W42)*SQRT(1+(G42)^2),
                    0.000001))^(2/3),
            0.000001)))^2</f>
        <v>3.4427876316445592E-3</v>
      </c>
      <c r="AD42" s="5">
        <f ca="1">ABS(ABS(K42)/MAX(((F42)+(G42)*(W42))*(W42),
        0.000001))/SQRT('1D'!$I$5*MAX((((F42)+(G42)*(W42))*(W42))/MAX((F42)+2*(G42)*(W42),
            0.000001),
        0.000001))</f>
        <v>1.0000000000000002</v>
      </c>
      <c r="AE42" s="5">
        <f ca="1">((F42)*(W42)^2)/2+(G42)*(W42)^3/3+(ABS(K42)^2)/('1D'!$I$5*MAX(((F42)+(G42)*(W42))*(W42),
        0.000001))</f>
        <v>34.024134653227321</v>
      </c>
      <c r="AF42" s="5">
        <f ca="1">IF($A$2=0,
    0,
    IFERROR(AB43+(((AC42+AC43)/2)*J43)+(IF(Z42&gt;Z43,
                '1D'!$D$8*((Z42^2-Z43^2)/(2*'1D'!$I$5)),
                '1D'!$D$9*((Z43^2-Z42^2)/(2*'1D'!$I$5)))+('1D'!$D$10*(ABS(I43)/90)*(MAX(Z42^2,
                        Z43^2)/(2*'1D'!$I$5))))-AB42,
        0))</f>
        <v>1.572410321841744E-3</v>
      </c>
      <c r="AG42" s="5">
        <f ca="1">IF($A$2=0,
    1,
    IF(IFERROR(AG43,
            0)=0,
        0,
        IFERROR(IF(OR(ROUND(AD42,
                        3)&gt;=1,
                    AND(ABS(AF42)&lt;'1D'!$D$19,
                        AD42&lt;1)),
                1,
                0),
            0)))</f>
        <v>1</v>
      </c>
      <c r="AH42" s="5">
        <f ca="1">IFERROR(IF('1D'!V32="Supercritical",
        MAX('1D'!$D$16,
            IFERROR(L42,
                MAX('1D'!$D$16,
                    POWER((ABS(K42)^2)/('1D'!$I$5*MAX(F42,
                                0.1)^2),
                        1/3)))),
        IF('1D'!V32="Subcritical",
            MAX('1D'!$D$16,
                IFERROR(W42,
                    MAX('1D'!$D$16,
                        POWER((ABS(K42)^2)/('1D'!$I$5*MAX(F42,
                                    0.1)^2),
                            1/3)))),
            IF(IFERROR(T42,
                    -1E+99)&gt;=IFERROR(AE42,
                    -1E+99),
                MAX('1D'!$D$16,
                    IFERROR(L42,
                        MAX('1D'!$D$16,
                            POWER((ABS(K42)^2)/('1D'!$I$5*MAX(F42,
                                        0.1)^2),
                                1/3)))),
                MAX('1D'!$D$16,
                    IFERROR(W42,
                        MAX('1D'!$D$16,
                            POWER((ABS(K42)^2)/('1D'!$I$5*MAX(F42,
                                        0.1)^2),
                                1/3))))))),
    MAX('1D'!$D$16,
        POWER((ABS(K42)^2)/('1D'!$I$5*MAX(F42,
                    0.1)^2),
            1/3)))</f>
        <v>1.944340352385391</v>
      </c>
      <c r="AI42" s="5">
        <f t="shared" ca="1" si="8"/>
        <v>635.9363403523854</v>
      </c>
      <c r="AJ42" s="5">
        <f ca="1">AI42+((ABS(K42)/MAX(((F42)+(G42)*(AH42))*(AH42),
            0.000001))^2)/(2*'1D'!$I$5)</f>
        <v>636.90851052857806</v>
      </c>
      <c r="AM42">
        <v>0</v>
      </c>
      <c r="AN42">
        <v>0</v>
      </c>
      <c r="AO42" s="5">
        <f t="shared" si="9"/>
        <v>0</v>
      </c>
      <c r="AP42" s="5">
        <f t="shared" si="13"/>
        <v>0</v>
      </c>
      <c r="AQ42" s="5">
        <f ca="1">ABS(ABS(K42)/MAX(((F42)+(G42)*(AH42))*(AH42),
        0.000001))/SQRT('1D'!$I$5*MAX((((F42)+(G42)*(AH42))*(AH42))/MAX((F42)+2*(G42)*(AH42),
            0.000001),
        0.000001))</f>
        <v>1.0000000000000002</v>
      </c>
      <c r="AR42" s="5" t="str">
        <f t="shared" ca="1" si="10"/>
        <v>Supercritical</v>
      </c>
      <c r="AS42" s="5">
        <f ca="1">((ABS(K42)*'1D'!$D$6)/(MAX(((F42)+(G42)*(AH42))*(AH42),
            0.000001)*MAX(((((F42)+(G42)*(AH42))*(AH42))/MAX((F42)+2*(AH42)*SQRT(1+(G42)^2),
                    0.000001))^(2/3),
            0.000001)))^2</f>
        <v>3.4427876316445592E-3</v>
      </c>
    </row>
    <row r="43" spans="1:45" x14ac:dyDescent="0.35">
      <c r="A43">
        <v>34</v>
      </c>
      <c r="B43">
        <v>32.999000000000002</v>
      </c>
      <c r="C43">
        <v>616527.522</v>
      </c>
      <c r="D43">
        <v>3097745.4679999999</v>
      </c>
      <c r="E43">
        <v>633.99</v>
      </c>
      <c r="F43">
        <v>6</v>
      </c>
      <c r="G43">
        <v>0</v>
      </c>
      <c r="H43" t="s">
        <v>176</v>
      </c>
      <c r="I43">
        <v>0.08</v>
      </c>
      <c r="J43" s="5">
        <f t="shared" si="11"/>
        <v>1.0000000000000036</v>
      </c>
      <c r="K43" s="5">
        <f t="shared" ca="1" si="12"/>
        <v>50.95</v>
      </c>
      <c r="L43" s="5">
        <f ca="1">IF($A$2=0,
    IFERROR(L42,
        MAX('1D'!$D$16,
            POWER((ABS(K43)^2)/('1D'!$I$5*MAX(F43,
                        0.1)^2),
                1/3))),
    IF(IFERROR(V42,
            0)=0,
        IFERROR(L42,
            MAX('1D'!$D$16,
                POWER((ABS(K43)^2)/('1D'!$I$5*MAX(F43,
                            0.1)^2),
                    1/3))),
        IF(OR(IFERROR(L43,
                    0)=0,
                IFERROR(S42,
                    0)&lt;1,
                IFERROR(S43,
                    0)&lt;1),
            MAX('1D'!$D$16,
                POWER((ABS(K43)^2)/('1D'!$I$5*MAX(F43,
                            0.1)^2),
                    1/3)),
            IF(IFERROR(U43,
                    0)&gt;0,
                MAX('1D'!$D$16,
                    IFERROR(L43,
                        0)+((IFERROR(U43,
                                0))*'1D'!$D$18*IF((IFERROR(S43,
                                    0))&lt;1,
                            1,
                            -1))),
                IF(IFERROR(U43,
                        0)&lt;0,
                    IF(ABS((MAX('1D'!$D$16,
                                    POWER((ABS(K43)^2)/('1D'!$I$5*MAX(F43,
                                                0.1)^2),
                                        1/3)))-IFERROR(L43,
                                0))&gt;'1D'!$D$19,
                        MAX('1D'!$D$16,
                            IF((MAX('1D'!$D$16,
                                        POWER((ABS(K43)^2)/('1D'!$I$5*MAX(F43,
                                                    0.1)^2),
                                            1/3)))&gt;IFERROR(L43,
                                    0),
                                MIN((MAX('1D'!$D$16,
                                            POWER((ABS(K43)^2)/('1D'!$I$5*MAX(F43,
                                                        0.1)^2),
                                                1/3))),
                                    IFERROR(L43,
                                        0)+(MIN(ABS(IFERROR(U43,
                                                    0))*'1D'!$D$18,
                                            ABS((MAX('1D'!$D$16,
                                                        POWER((ABS(K43)^2)/('1D'!$I$5*MAX(F43,
                                                                    0.1)^2),
                                                            1/3)))-IFERROR(L43,
                                                    0))))),
                                MAX((MAX('1D'!$D$16,
                                            POWER((ABS(K43)^2)/('1D'!$I$5*MAX(F43,
                                                        0.1)^2),
                                                1/3))),
                                    IFERROR(L43,
                                        0)-(MIN(ABS(IFERROR(U43,
                                                    0))*'1D'!$D$18,
                                            ABS((MAX('1D'!$D$16,
                                                        POWER((ABS(K43)^2)/('1D'!$I$5*MAX(F43,
                                                                    0.1)^2),
                                                            1/3)))-IFERROR(L43,
                                                    0))))))),
                        MAX('1D'!$D$16,
                            POWER((ABS(K43)^2)/('1D'!$I$5*MAX(F43,
                                        0.1)^2),
                                1/3))),
                    MAX('1D'!$D$16,
                        IFERROR(L43,
                            0)))))))</f>
        <v>1.944340352385391</v>
      </c>
      <c r="M43" s="5">
        <f t="shared" ca="1" si="0"/>
        <v>11.666042114312347</v>
      </c>
      <c r="N43" s="5">
        <f t="shared" ca="1" si="1"/>
        <v>1.1797369601269541</v>
      </c>
      <c r="O43" s="5">
        <f t="shared" ca="1" si="2"/>
        <v>4.3673766561748133</v>
      </c>
      <c r="P43" s="5">
        <f t="shared" ca="1" si="3"/>
        <v>635.93434035238545</v>
      </c>
      <c r="Q43" s="5">
        <f ca="1">P43+((ABS(K43)/MAX(((F43)+(G43)*(L43))*(L43),
            0.000001))^2)/(2*'1D'!$I$5)</f>
        <v>636.90651052857811</v>
      </c>
      <c r="R43" s="5">
        <f ca="1">((ABS(K43)*'1D'!$D$6)/(MAX(((F43)+(G43)*(L43))*(L43),
            0.000001)*MAX(((((F43)+(G43)*(L43))*(L43))/MAX((F43)+2*(L43)*SQRT(1+(G43)^2),
                    0.000001))^(2/3),
            0.000001)))^2</f>
        <v>3.4427876316445592E-3</v>
      </c>
      <c r="S43" s="5">
        <f ca="1">ABS(ABS(K43)/MAX(((F43)+(G43)*(L43))*(L43),
        0.000001))/SQRT('1D'!$I$5*MAX((((F43)+(G43)*(L43))*(L43))/MAX((F43)+2*(G43)*(L43),
            0.000001),
        0.000001))</f>
        <v>1.0000000000000002</v>
      </c>
      <c r="T43" s="5">
        <f ca="1">((F43)*(L43)^2)/2+(G43)*(L43)^3/3+(ABS(K43)^2)/('1D'!$I$5*MAX(((F43)+(G43)*(L43))*(L43),
        0.000001))</f>
        <v>34.024134653227321</v>
      </c>
      <c r="U43" s="5">
        <f ca="1">IF($A$2=0,
    0,
    IFERROR(Q42-(((R42+R43)/2)*J43)-(IF(O42&gt;O43,
                '1D'!$D$8*((O42^2-O43^2)/(2*'1D'!$I$5)),
                '1D'!$D$9*((O43^2-O42^2)/(2*'1D'!$I$5)))+('1D'!$D$10*(ABS(I43)/90)*(MAX(O42^2,
                        O43^2)/(2*'1D'!$I$5))))-Q43,
        0))</f>
        <v>-1.572410321841744E-3</v>
      </c>
      <c r="V43" s="5">
        <f ca="1">IF($A$2=0,
    1,
    IF(IFERROR(V42,
            0)=0,
        0,
        IFERROR(IF(ROUND(S43,
                    3)=1,
                1,
                IF(AND(ABS(U43)&lt;'1D'!$D$19,
                        S43&gt;1),
                    1,
                    0)),
            0)))</f>
        <v>1</v>
      </c>
      <c r="W43" s="5">
        <f ca="1">IF($A$2=0,
    MAX(MAX('1D'!$D$16,
            MAX('1D'!$D$16,
                POWER((ABS(K43)^2)/('1D'!$I$5*MAX(F43,
                            0.1)^2),
                    1/3))),
        IFERROR(W1396,
            MAX(MAX('1D'!$D$16,
                    MAX('1D'!$D$16,
                        POWER((ABS(K43)^2)/('1D'!$I$5*MAX(F43,
                                    0.1)^2),
                            1/3))),
                ($L$2)-E1396))),
    IF(IFERROR(AG44,
            0)=0,
        MAX(MAX('1D'!$D$16,
                MAX('1D'!$D$16,
                    POWER((ABS(K43)^2)/('1D'!$I$5*MAX(F43,
                                0.1)^2),
                        1/3))),
            IFERROR(W1396,
                MAX(MAX('1D'!$D$16,
                        MAX('1D'!$D$16,
                            POWER((ABS(K43)^2)/('1D'!$I$5*MAX(F43,
                                        0.1)^2),
                                1/3))),
                    ($L$2)-E1396))),
        IF(IFERROR(W43,
                0)=0,
            MAX(MAX('1D'!$D$16,
                    MAX('1D'!$D$16,
                        POWER((ABS(K43)^2)/('1D'!$I$5*MAX(F43,
                                    0.1)^2),
                            1/3))),
                IFERROR(W1396,
                    MAX(MAX('1D'!$D$16,
                            MAX('1D'!$D$16,
                                POWER((ABS(K43)^2)/('1D'!$I$5*MAX(F43,
                                            0.1)^2),
                                    1/3))),
                        ($L$2)-E1396))),
            IF(OR(IFERROR(AD43,
                        0)&gt;=1,
                    IFERROR(AD44,
                        0)&gt;=1),
                MAX('1D'!$D$16,
                    MAX('1D'!$D$16,
                        POWER((ABS(K43)^2)/('1D'!$I$5*MAX(F43,
                                    0.1)^2),
                            1/3))),
                IF(ABS(IFERROR(AF43,
                            0))&lt;'1D'!$D$19,
                    MAX(MAX('1D'!$D$16,
                            MAX('1D'!$D$16,
                                POWER((ABS(K43)^2)/('1D'!$I$5*MAX(F43,
                                            0.1)^2),
                                    1/3))),
                        IFERROR(W43,
                            0)),
                    MAX(MAX('1D'!$D$16,
                            MAX('1D'!$D$16,
                                POWER((ABS(K43)^2)/('1D'!$I$5*MAX(F43,
                                            0.1)^2),
                                    1/3))),
                        (IFERROR(W43,
                                0))+((IFERROR(AF43,
                                    0))*'1D'!$D$18)))))))</f>
        <v>1.944340352385391</v>
      </c>
      <c r="X43" s="5">
        <f t="shared" ca="1" si="4"/>
        <v>11.666042114312347</v>
      </c>
      <c r="Y43" s="5">
        <f t="shared" ca="1" si="5"/>
        <v>1.1797369601269541</v>
      </c>
      <c r="Z43" s="5">
        <f t="shared" ca="1" si="6"/>
        <v>4.3673766561748133</v>
      </c>
      <c r="AA43" s="5">
        <f t="shared" ca="1" si="7"/>
        <v>635.93434035238545</v>
      </c>
      <c r="AB43" s="5">
        <f ca="1">AA43+((ABS(K43)/MAX(((F43)+(G43)*(W43))*(W43),
            0.000001))^2)/(2*'1D'!$I$5)</f>
        <v>636.90651052857811</v>
      </c>
      <c r="AC43" s="5">
        <f ca="1">((ABS(K43)*'1D'!$D$6)/(MAX(((F43)+(G43)*(W43))*(W43),
            0.000001)*MAX(((((F43)+(G43)*(W43))*(W43))/MAX((F43)+2*(W43)*SQRT(1+(G43)^2),
                    0.000001))^(2/3),
            0.000001)))^2</f>
        <v>3.4427876316445592E-3</v>
      </c>
      <c r="AD43" s="5">
        <f ca="1">ABS(ABS(K43)/MAX(((F43)+(G43)*(W43))*(W43),
        0.000001))/SQRT('1D'!$I$5*MAX((((F43)+(G43)*(W43))*(W43))/MAX((F43)+2*(G43)*(W43),
            0.000001),
        0.000001))</f>
        <v>1.0000000000000002</v>
      </c>
      <c r="AE43" s="5">
        <f ca="1">((F43)*(W43)^2)/2+(G43)*(W43)^3/3+(ABS(K43)^2)/('1D'!$I$5*MAX(((F43)+(G43)*(W43))*(W43),
        0.000001))</f>
        <v>34.024134653227321</v>
      </c>
      <c r="AF43" s="5">
        <f ca="1">IF($A$2=0,
    0,
    IFERROR(AB44+(((AC43+AC44)/2)*J44)+(IF(Z43&gt;Z44,
                '1D'!$D$8*((Z43^2-Z44^2)/(2*'1D'!$I$5)),
                '1D'!$D$9*((Z44^2-Z43^2)/(2*'1D'!$I$5)))+('1D'!$D$10*(ABS(I44)/90)*(MAX(Z43^2,
                        Z44^2)/(2*'1D'!$I$5))))-AB43,
        0))</f>
        <v>1.496256991458722E-3</v>
      </c>
      <c r="AG43" s="5">
        <f ca="1">IF($A$2=0,
    1,
    IF(IFERROR(AG44,
            0)=0,
        0,
        IFERROR(IF(OR(ROUND(AD43,
                        3)&gt;=1,
                    AND(ABS(AF43)&lt;'1D'!$D$19,
                        AD43&lt;1)),
                1,
                0),
            0)))</f>
        <v>1</v>
      </c>
      <c r="AH43" s="5">
        <f ca="1">IFERROR(IF('1D'!V32="Supercritical",
        MAX('1D'!$D$16,
            IFERROR(L43,
                MAX('1D'!$D$16,
                    POWER((ABS(K43)^2)/('1D'!$I$5*MAX(F43,
                                0.1)^2),
                        1/3)))),
        IF('1D'!V32="Subcritical",
            MAX('1D'!$D$16,
                IFERROR(W43,
                    MAX('1D'!$D$16,
                        POWER((ABS(K43)^2)/('1D'!$I$5*MAX(F43,
                                    0.1)^2),
                            1/3)))),
            IF(IFERROR(T43,
                    -1E+99)&gt;=IFERROR(AE43,
                    -1E+99),
                MAX('1D'!$D$16,
                    IFERROR(L43,
                        MAX('1D'!$D$16,
                            POWER((ABS(K43)^2)/('1D'!$I$5*MAX(F43,
                                        0.1)^2),
                                1/3)))),
                MAX('1D'!$D$16,
                    IFERROR(W43,
                        MAX('1D'!$D$16,
                            POWER((ABS(K43)^2)/('1D'!$I$5*MAX(F43,
                                        0.1)^2),
                                1/3))))))),
    MAX('1D'!$D$16,
        POWER((ABS(K43)^2)/('1D'!$I$5*MAX(F43,
                    0.1)^2),
            1/3)))</f>
        <v>1.944340352385391</v>
      </c>
      <c r="AI43" s="5">
        <f t="shared" ca="1" si="8"/>
        <v>635.93434035238545</v>
      </c>
      <c r="AJ43" s="5">
        <f ca="1">AI43+((ABS(K43)/MAX(((F43)+(G43)*(AH43))*(AH43),
            0.000001))^2)/(2*'1D'!$I$5)</f>
        <v>636.90651052857811</v>
      </c>
      <c r="AM43">
        <v>0</v>
      </c>
      <c r="AN43">
        <v>0</v>
      </c>
      <c r="AO43" s="5">
        <f t="shared" si="9"/>
        <v>0</v>
      </c>
      <c r="AP43" s="5">
        <f t="shared" si="13"/>
        <v>0</v>
      </c>
      <c r="AQ43" s="5">
        <f ca="1">ABS(ABS(K43)/MAX(((F43)+(G43)*(AH43))*(AH43),
        0.000001))/SQRT('1D'!$I$5*MAX((((F43)+(G43)*(AH43))*(AH43))/MAX((F43)+2*(G43)*(AH43),
            0.000001),
        0.000001))</f>
        <v>1.0000000000000002</v>
      </c>
      <c r="AR43" s="5" t="str">
        <f t="shared" ca="1" si="10"/>
        <v>Supercritical</v>
      </c>
      <c r="AS43" s="5">
        <f ca="1">((ABS(K43)*'1D'!$D$6)/(MAX(((F43)+(G43)*(AH43))*(AH43),
            0.000001)*MAX(((((F43)+(G43)*(AH43))*(AH43))/MAX((F43)+2*(AH43)*SQRT(1+(G43)^2),
                    0.000001))^(2/3),
            0.000001)))^2</f>
        <v>3.4427876316445592E-3</v>
      </c>
    </row>
    <row r="44" spans="1:45" x14ac:dyDescent="0.35">
      <c r="A44">
        <v>35</v>
      </c>
      <c r="B44">
        <v>33.999000000000002</v>
      </c>
      <c r="C44">
        <v>616526.94799999997</v>
      </c>
      <c r="D44">
        <v>3097744.6490000002</v>
      </c>
      <c r="E44">
        <v>633.98800000000006</v>
      </c>
      <c r="F44">
        <v>6</v>
      </c>
      <c r="G44">
        <v>0</v>
      </c>
      <c r="H44" t="s">
        <v>176</v>
      </c>
      <c r="I44">
        <v>3.3000000000000002E-2</v>
      </c>
      <c r="J44" s="5">
        <f t="shared" si="11"/>
        <v>1</v>
      </c>
      <c r="K44" s="5">
        <f t="shared" ca="1" si="12"/>
        <v>50.95</v>
      </c>
      <c r="L44" s="5">
        <f ca="1">IF($A$2=0,
    IFERROR(L43,
        MAX('1D'!$D$16,
            POWER((ABS(K44)^2)/('1D'!$I$5*MAX(F44,
                        0.1)^2),
                1/3))),
    IF(IFERROR(V43,
            0)=0,
        IFERROR(L43,
            MAX('1D'!$D$16,
                POWER((ABS(K44)^2)/('1D'!$I$5*MAX(F44,
                            0.1)^2),
                    1/3))),
        IF(OR(IFERROR(L44,
                    0)=0,
                IFERROR(S43,
                    0)&lt;1,
                IFERROR(S44,
                    0)&lt;1),
            MAX('1D'!$D$16,
                POWER((ABS(K44)^2)/('1D'!$I$5*MAX(F44,
                            0.1)^2),
                    1/3)),
            IF(IFERROR(U44,
                    0)&gt;0,
                MAX('1D'!$D$16,
                    IFERROR(L44,
                        0)+((IFERROR(U44,
                                0))*'1D'!$D$18*IF((IFERROR(S44,
                                    0))&lt;1,
                            1,
                            -1))),
                IF(IFERROR(U44,
                        0)&lt;0,
                    IF(ABS((MAX('1D'!$D$16,
                                    POWER((ABS(K44)^2)/('1D'!$I$5*MAX(F44,
                                                0.1)^2),
                                        1/3)))-IFERROR(L44,
                                0))&gt;'1D'!$D$19,
                        MAX('1D'!$D$16,
                            IF((MAX('1D'!$D$16,
                                        POWER((ABS(K44)^2)/('1D'!$I$5*MAX(F44,
                                                    0.1)^2),
                                            1/3)))&gt;IFERROR(L44,
                                    0),
                                MIN((MAX('1D'!$D$16,
                                            POWER((ABS(K44)^2)/('1D'!$I$5*MAX(F44,
                                                        0.1)^2),
                                                1/3))),
                                    IFERROR(L44,
                                        0)+(MIN(ABS(IFERROR(U44,
                                                    0))*'1D'!$D$18,
                                            ABS((MAX('1D'!$D$16,
                                                        POWER((ABS(K44)^2)/('1D'!$I$5*MAX(F44,
                                                                    0.1)^2),
                                                            1/3)))-IFERROR(L44,
                                                    0))))),
                                MAX((MAX('1D'!$D$16,
                                            POWER((ABS(K44)^2)/('1D'!$I$5*MAX(F44,
                                                        0.1)^2),
                                                1/3))),
                                    IFERROR(L44,
                                        0)-(MIN(ABS(IFERROR(U44,
                                                    0))*'1D'!$D$18,
                                            ABS((MAX('1D'!$D$16,
                                                        POWER((ABS(K44)^2)/('1D'!$I$5*MAX(F44,
                                                                    0.1)^2),
                                                            1/3)))-IFERROR(L44,
                                                    0))))))),
                        MAX('1D'!$D$16,
                            POWER((ABS(K44)^2)/('1D'!$I$5*MAX(F44,
                                        0.1)^2),
                                1/3))),
                    MAX('1D'!$D$16,
                        IFERROR(L44,
                            0)))))))</f>
        <v>1.944340352385391</v>
      </c>
      <c r="M44" s="5">
        <f t="shared" ca="1" si="0"/>
        <v>11.666042114312347</v>
      </c>
      <c r="N44" s="5">
        <f t="shared" ca="1" si="1"/>
        <v>1.1797369601269541</v>
      </c>
      <c r="O44" s="5">
        <f t="shared" ca="1" si="2"/>
        <v>4.3673766561748133</v>
      </c>
      <c r="P44" s="5">
        <f t="shared" ca="1" si="3"/>
        <v>635.93234035238549</v>
      </c>
      <c r="Q44" s="5">
        <f ca="1">P44+((ABS(K44)/MAX(((F44)+(G44)*(L44))*(L44),
            0.000001))^2)/(2*'1D'!$I$5)</f>
        <v>636.90451052857816</v>
      </c>
      <c r="R44" s="5">
        <f ca="1">((ABS(K44)*'1D'!$D$6)/(MAX(((F44)+(G44)*(L44))*(L44),
            0.000001)*MAX(((((F44)+(G44)*(L44))*(L44))/MAX((F44)+2*(L44)*SQRT(1+(G44)^2),
                    0.000001))^(2/3),
            0.000001)))^2</f>
        <v>3.4427876316445592E-3</v>
      </c>
      <c r="S44" s="5">
        <f ca="1">ABS(ABS(K44)/MAX(((F44)+(G44)*(L44))*(L44),
        0.000001))/SQRT('1D'!$I$5*MAX((((F44)+(G44)*(L44))*(L44))/MAX((F44)+2*(G44)*(L44),
            0.000001),
        0.000001))</f>
        <v>1.0000000000000002</v>
      </c>
      <c r="T44" s="5">
        <f ca="1">((F44)*(L44)^2)/2+(G44)*(L44)^3/3+(ABS(K44)^2)/('1D'!$I$5*MAX(((F44)+(G44)*(L44))*(L44),
        0.000001))</f>
        <v>34.024134653227321</v>
      </c>
      <c r="U44" s="5">
        <f ca="1">IF($A$2=0,
    0,
    IFERROR(Q43-(((R43+R44)/2)*J44)-(IF(O43&gt;O44,
                '1D'!$D$8*((O43^2-O44^2)/(2*'1D'!$I$5)),
                '1D'!$D$9*((O44^2-O43^2)/(2*'1D'!$I$5)))+('1D'!$D$10*(ABS(I44)/90)*(MAX(O43^2,
                        O44^2)/(2*'1D'!$I$5))))-Q44,
        0))</f>
        <v>-1.496256991458722E-3</v>
      </c>
      <c r="V44" s="5">
        <f ca="1">IF($A$2=0,
    1,
    IF(IFERROR(V43,
            0)=0,
        0,
        IFERROR(IF(ROUND(S44,
                    3)=1,
                1,
                IF(AND(ABS(U44)&lt;'1D'!$D$19,
                        S44&gt;1),
                    1,
                    0)),
            0)))</f>
        <v>1</v>
      </c>
      <c r="W44" s="5">
        <f ca="1">IF($A$2=0,
    MAX(MAX('1D'!$D$16,
            MAX('1D'!$D$16,
                POWER((ABS(K44)^2)/('1D'!$I$5*MAX(F44,
                            0.1)^2),
                    1/3))),
        IFERROR(W1396,
            MAX(MAX('1D'!$D$16,
                    MAX('1D'!$D$16,
                        POWER((ABS(K44)^2)/('1D'!$I$5*MAX(F44,
                                    0.1)^2),
                            1/3))),
                ($L$2)-E1396))),
    IF(IFERROR(AG45,
            0)=0,
        MAX(MAX('1D'!$D$16,
                MAX('1D'!$D$16,
                    POWER((ABS(K44)^2)/('1D'!$I$5*MAX(F44,
                                0.1)^2),
                        1/3))),
            IFERROR(W1396,
                MAX(MAX('1D'!$D$16,
                        MAX('1D'!$D$16,
                            POWER((ABS(K44)^2)/('1D'!$I$5*MAX(F44,
                                        0.1)^2),
                                1/3))),
                    ($L$2)-E1396))),
        IF(IFERROR(W44,
                0)=0,
            MAX(MAX('1D'!$D$16,
                    MAX('1D'!$D$16,
                        POWER((ABS(K44)^2)/('1D'!$I$5*MAX(F44,
                                    0.1)^2),
                            1/3))),
                IFERROR(W1396,
                    MAX(MAX('1D'!$D$16,
                            MAX('1D'!$D$16,
                                POWER((ABS(K44)^2)/('1D'!$I$5*MAX(F44,
                                            0.1)^2),
                                    1/3))),
                        ($L$2)-E1396))),
            IF(OR(IFERROR(AD44,
                        0)&gt;=1,
                    IFERROR(AD45,
                        0)&gt;=1),
                MAX('1D'!$D$16,
                    MAX('1D'!$D$16,
                        POWER((ABS(K44)^2)/('1D'!$I$5*MAX(F44,
                                    0.1)^2),
                            1/3))),
                IF(ABS(IFERROR(AF44,
                            0))&lt;'1D'!$D$19,
                    MAX(MAX('1D'!$D$16,
                            MAX('1D'!$D$16,
                                POWER((ABS(K44)^2)/('1D'!$I$5*MAX(F44,
                                            0.1)^2),
                                    1/3))),
                        IFERROR(W44,
                            0)),
                    MAX(MAX('1D'!$D$16,
                            MAX('1D'!$D$16,
                                POWER((ABS(K44)^2)/('1D'!$I$5*MAX(F44,
                                            0.1)^2),
                                    1/3))),
                        (IFERROR(W44,
                                0))+((IFERROR(AF44,
                                    0))*'1D'!$D$18)))))))</f>
        <v>1.944340352385391</v>
      </c>
      <c r="X44" s="5">
        <f t="shared" ca="1" si="4"/>
        <v>11.666042114312347</v>
      </c>
      <c r="Y44" s="5">
        <f t="shared" ca="1" si="5"/>
        <v>1.1797369601269541</v>
      </c>
      <c r="Z44" s="5">
        <f t="shared" ca="1" si="6"/>
        <v>4.3673766561748133</v>
      </c>
      <c r="AA44" s="5">
        <f t="shared" ca="1" si="7"/>
        <v>635.93234035238549</v>
      </c>
      <c r="AB44" s="5">
        <f ca="1">AA44+((ABS(K44)/MAX(((F44)+(G44)*(W44))*(W44),
            0.000001))^2)/(2*'1D'!$I$5)</f>
        <v>636.90451052857816</v>
      </c>
      <c r="AC44" s="5">
        <f ca="1">((ABS(K44)*'1D'!$D$6)/(MAX(((F44)+(G44)*(W44))*(W44),
            0.000001)*MAX(((((F44)+(G44)*(W44))*(W44))/MAX((F44)+2*(W44)*SQRT(1+(G44)^2),
                    0.000001))^(2/3),
            0.000001)))^2</f>
        <v>3.4427876316445592E-3</v>
      </c>
      <c r="AD44" s="5">
        <f ca="1">ABS(ABS(K44)/MAX(((F44)+(G44)*(W44))*(W44),
        0.000001))/SQRT('1D'!$I$5*MAX((((F44)+(G44)*(W44))*(W44))/MAX((F44)+2*(G44)*(W44),
            0.000001),
        0.000001))</f>
        <v>1.0000000000000002</v>
      </c>
      <c r="AE44" s="5">
        <f ca="1">((F44)*(W44)^2)/2+(G44)*(W44)^3/3+(ABS(K44)^2)/('1D'!$I$5*MAX(((F44)+(G44)*(W44))*(W44),
        0.000001))</f>
        <v>34.024134653227321</v>
      </c>
      <c r="AF44" s="5">
        <f ca="1">IF($A$2=0,
    0,
    IFERROR(AB45+(((AC44+AC45)/2)*J45)+(IF(Z44&gt;Z45,
                '1D'!$D$8*((Z44^2-Z45^2)/(2*'1D'!$I$5)),
                '1D'!$D$9*((Z45^2-Z44^2)/(2*'1D'!$I$5)))+('1D'!$D$10*(ABS(I45)/90)*(MAX(Z44^2,
                        Z45^2)/(2*'1D'!$I$5))))-AB44,
        0))</f>
        <v>1.4620288146716121E-3</v>
      </c>
      <c r="AG44" s="5">
        <f ca="1">IF($A$2=0,
    1,
    IF(IFERROR(AG45,
            0)=0,
        0,
        IFERROR(IF(OR(ROUND(AD44,
                        3)&gt;=1,
                    AND(ABS(AF44)&lt;'1D'!$D$19,
                        AD44&lt;1)),
                1,
                0),
            0)))</f>
        <v>1</v>
      </c>
      <c r="AH44" s="5">
        <f ca="1">IFERROR(IF('1D'!V32="Supercritical",
        MAX('1D'!$D$16,
            IFERROR(L44,
                MAX('1D'!$D$16,
                    POWER((ABS(K44)^2)/('1D'!$I$5*MAX(F44,
                                0.1)^2),
                        1/3)))),
        IF('1D'!V32="Subcritical",
            MAX('1D'!$D$16,
                IFERROR(W44,
                    MAX('1D'!$D$16,
                        POWER((ABS(K44)^2)/('1D'!$I$5*MAX(F44,
                                    0.1)^2),
                            1/3)))),
            IF(IFERROR(T44,
                    -1E+99)&gt;=IFERROR(AE44,
                    -1E+99),
                MAX('1D'!$D$16,
                    IFERROR(L44,
                        MAX('1D'!$D$16,
                            POWER((ABS(K44)^2)/('1D'!$I$5*MAX(F44,
                                        0.1)^2),
                                1/3)))),
                MAX('1D'!$D$16,
                    IFERROR(W44,
                        MAX('1D'!$D$16,
                            POWER((ABS(K44)^2)/('1D'!$I$5*MAX(F44,
                                        0.1)^2),
                                1/3))))))),
    MAX('1D'!$D$16,
        POWER((ABS(K44)^2)/('1D'!$I$5*MAX(F44,
                    0.1)^2),
            1/3)))</f>
        <v>1.944340352385391</v>
      </c>
      <c r="AI44" s="5">
        <f t="shared" ca="1" si="8"/>
        <v>635.93234035238549</v>
      </c>
      <c r="AJ44" s="5">
        <f ca="1">AI44+((ABS(K44)/MAX(((F44)+(G44)*(AH44))*(AH44),
            0.000001))^2)/(2*'1D'!$I$5)</f>
        <v>636.90451052857816</v>
      </c>
      <c r="AM44">
        <v>0</v>
      </c>
      <c r="AN44">
        <v>0</v>
      </c>
      <c r="AO44" s="5">
        <f t="shared" si="9"/>
        <v>0</v>
      </c>
      <c r="AP44" s="5">
        <f t="shared" si="13"/>
        <v>0</v>
      </c>
      <c r="AQ44" s="5">
        <f ca="1">ABS(ABS(K44)/MAX(((F44)+(G44)*(AH44))*(AH44),
        0.000001))/SQRT('1D'!$I$5*MAX((((F44)+(G44)*(AH44))*(AH44))/MAX((F44)+2*(G44)*(AH44),
            0.000001),
        0.000001))</f>
        <v>1.0000000000000002</v>
      </c>
      <c r="AR44" s="5" t="str">
        <f t="shared" ca="1" si="10"/>
        <v>Supercritical</v>
      </c>
      <c r="AS44" s="5">
        <f ca="1">((ABS(K44)*'1D'!$D$6)/(MAX(((F44)+(G44)*(AH44))*(AH44),
            0.000001)*MAX(((((F44)+(G44)*(AH44))*(AH44))/MAX((F44)+2*(AH44)*SQRT(1+(G44)^2),
                    0.000001))^(2/3),
            0.000001)))^2</f>
        <v>3.4427876316445592E-3</v>
      </c>
    </row>
    <row r="45" spans="1:45" x14ac:dyDescent="0.35">
      <c r="A45">
        <v>36</v>
      </c>
      <c r="B45">
        <v>34.997999999999998</v>
      </c>
      <c r="C45">
        <v>616526.37399999995</v>
      </c>
      <c r="D45">
        <v>3097743.8309999998</v>
      </c>
      <c r="E45">
        <v>633.98599999999999</v>
      </c>
      <c r="F45">
        <v>6</v>
      </c>
      <c r="G45">
        <v>0</v>
      </c>
      <c r="H45" t="s">
        <v>176</v>
      </c>
      <c r="I45">
        <v>1.4E-2</v>
      </c>
      <c r="J45" s="5">
        <f t="shared" si="11"/>
        <v>0.99899999999999523</v>
      </c>
      <c r="K45" s="5">
        <f t="shared" ca="1" si="12"/>
        <v>50.95</v>
      </c>
      <c r="L45" s="5">
        <f ca="1">IF($A$2=0,
    IFERROR(L44,
        MAX('1D'!$D$16,
            POWER((ABS(K45)^2)/('1D'!$I$5*MAX(F45,
                        0.1)^2),
                1/3))),
    IF(IFERROR(V44,
            0)=0,
        IFERROR(L44,
            MAX('1D'!$D$16,
                POWER((ABS(K45)^2)/('1D'!$I$5*MAX(F45,
                            0.1)^2),
                    1/3))),
        IF(OR(IFERROR(L45,
                    0)=0,
                IFERROR(S44,
                    0)&lt;1,
                IFERROR(S45,
                    0)&lt;1),
            MAX('1D'!$D$16,
                POWER((ABS(K45)^2)/('1D'!$I$5*MAX(F45,
                            0.1)^2),
                    1/3)),
            IF(IFERROR(U45,
                    0)&gt;0,
                MAX('1D'!$D$16,
                    IFERROR(L45,
                        0)+((IFERROR(U45,
                                0))*'1D'!$D$18*IF((IFERROR(S45,
                                    0))&lt;1,
                            1,
                            -1))),
                IF(IFERROR(U45,
                        0)&lt;0,
                    IF(ABS((MAX('1D'!$D$16,
                                    POWER((ABS(K45)^2)/('1D'!$I$5*MAX(F45,
                                                0.1)^2),
                                        1/3)))-IFERROR(L45,
                                0))&gt;'1D'!$D$19,
                        MAX('1D'!$D$16,
                            IF((MAX('1D'!$D$16,
                                        POWER((ABS(K45)^2)/('1D'!$I$5*MAX(F45,
                                                    0.1)^2),
                                            1/3)))&gt;IFERROR(L45,
                                    0),
                                MIN((MAX('1D'!$D$16,
                                            POWER((ABS(K45)^2)/('1D'!$I$5*MAX(F45,
                                                        0.1)^2),
                                                1/3))),
                                    IFERROR(L45,
                                        0)+(MIN(ABS(IFERROR(U45,
                                                    0))*'1D'!$D$18,
                                            ABS((MAX('1D'!$D$16,
                                                        POWER((ABS(K45)^2)/('1D'!$I$5*MAX(F45,
                                                                    0.1)^2),
                                                            1/3)))-IFERROR(L45,
                                                    0))))),
                                MAX((MAX('1D'!$D$16,
                                            POWER((ABS(K45)^2)/('1D'!$I$5*MAX(F45,
                                                        0.1)^2),
                                                1/3))),
                                    IFERROR(L45,
                                        0)-(MIN(ABS(IFERROR(U45,
                                                    0))*'1D'!$D$18,
                                            ABS((MAX('1D'!$D$16,
                                                        POWER((ABS(K45)^2)/('1D'!$I$5*MAX(F45,
                                                                    0.1)^2),
                                                            1/3)))-IFERROR(L45,
                                                    0))))))),
                        MAX('1D'!$D$16,
                            POWER((ABS(K45)^2)/('1D'!$I$5*MAX(F45,
                                        0.1)^2),
                                1/3))),
                    MAX('1D'!$D$16,
                        IFERROR(L45,
                            0)))))))</f>
        <v>1.944340352385391</v>
      </c>
      <c r="M45" s="5">
        <f t="shared" ca="1" si="0"/>
        <v>11.666042114312347</v>
      </c>
      <c r="N45" s="5">
        <f t="shared" ca="1" si="1"/>
        <v>1.1797369601269541</v>
      </c>
      <c r="O45" s="5">
        <f t="shared" ca="1" si="2"/>
        <v>4.3673766561748133</v>
      </c>
      <c r="P45" s="5">
        <f t="shared" ca="1" si="3"/>
        <v>635.93034035238543</v>
      </c>
      <c r="Q45" s="5">
        <f ca="1">P45+((ABS(K45)/MAX(((F45)+(G45)*(L45))*(L45),
            0.000001))^2)/(2*'1D'!$I$5)</f>
        <v>636.90251052857809</v>
      </c>
      <c r="R45" s="5">
        <f ca="1">((ABS(K45)*'1D'!$D$6)/(MAX(((F45)+(G45)*(L45))*(L45),
            0.000001)*MAX(((((F45)+(G45)*(L45))*(L45))/MAX((F45)+2*(L45)*SQRT(1+(G45)^2),
                    0.000001))^(2/3),
            0.000001)))^2</f>
        <v>3.4427876316445592E-3</v>
      </c>
      <c r="S45" s="5">
        <f ca="1">ABS(ABS(K45)/MAX(((F45)+(G45)*(L45))*(L45),
        0.000001))/SQRT('1D'!$I$5*MAX((((F45)+(G45)*(L45))*(L45))/MAX((F45)+2*(G45)*(L45),
            0.000001),
        0.000001))</f>
        <v>1.0000000000000002</v>
      </c>
      <c r="T45" s="5">
        <f ca="1">((F45)*(L45)^2)/2+(G45)*(L45)^3/3+(ABS(K45)^2)/('1D'!$I$5*MAX(((F45)+(G45)*(L45))*(L45),
        0.000001))</f>
        <v>34.024134653227321</v>
      </c>
      <c r="U45" s="5">
        <f ca="1">IF($A$2=0,
    0,
    IFERROR(Q44-(((R44+R45)/2)*J45)-(IF(O44&gt;O45,
                '1D'!$D$8*((O44^2-O45^2)/(2*'1D'!$I$5)),
                '1D'!$D$9*((O45^2-O44^2)/(2*'1D'!$I$5)))+('1D'!$D$10*(ABS(I45)/90)*(MAX(O44^2,
                        O45^2)/(2*'1D'!$I$5))))-Q45,
        0))</f>
        <v>-1.4620288146716121E-3</v>
      </c>
      <c r="V45" s="5">
        <f ca="1">IF($A$2=0,
    1,
    IF(IFERROR(V44,
            0)=0,
        0,
        IFERROR(IF(ROUND(S45,
                    3)=1,
                1,
                IF(AND(ABS(U45)&lt;'1D'!$D$19,
                        S45&gt;1),
                    1,
                    0)),
            0)))</f>
        <v>1</v>
      </c>
      <c r="W45" s="5">
        <f ca="1">IF($A$2=0,
    MAX(MAX('1D'!$D$16,
            MAX('1D'!$D$16,
                POWER((ABS(K45)^2)/('1D'!$I$5*MAX(F45,
                            0.1)^2),
                    1/3))),
        IFERROR(W1396,
            MAX(MAX('1D'!$D$16,
                    MAX('1D'!$D$16,
                        POWER((ABS(K45)^2)/('1D'!$I$5*MAX(F45,
                                    0.1)^2),
                            1/3))),
                ($L$2)-E1396))),
    IF(IFERROR(AG46,
            0)=0,
        MAX(MAX('1D'!$D$16,
                MAX('1D'!$D$16,
                    POWER((ABS(K45)^2)/('1D'!$I$5*MAX(F45,
                                0.1)^2),
                        1/3))),
            IFERROR(W1396,
                MAX(MAX('1D'!$D$16,
                        MAX('1D'!$D$16,
                            POWER((ABS(K45)^2)/('1D'!$I$5*MAX(F45,
                                        0.1)^2),
                                1/3))),
                    ($L$2)-E1396))),
        IF(IFERROR(W45,
                0)=0,
            MAX(MAX('1D'!$D$16,
                    MAX('1D'!$D$16,
                        POWER((ABS(K45)^2)/('1D'!$I$5*MAX(F45,
                                    0.1)^2),
                            1/3))),
                IFERROR(W1396,
                    MAX(MAX('1D'!$D$16,
                            MAX('1D'!$D$16,
                                POWER((ABS(K45)^2)/('1D'!$I$5*MAX(F45,
                                            0.1)^2),
                                    1/3))),
                        ($L$2)-E1396))),
            IF(OR(IFERROR(AD45,
                        0)&gt;=1,
                    IFERROR(AD46,
                        0)&gt;=1),
                MAX('1D'!$D$16,
                    MAX('1D'!$D$16,
                        POWER((ABS(K45)^2)/('1D'!$I$5*MAX(F45,
                                    0.1)^2),
                            1/3))),
                IF(ABS(IFERROR(AF45,
                            0))&lt;'1D'!$D$19,
                    MAX(MAX('1D'!$D$16,
                            MAX('1D'!$D$16,
                                POWER((ABS(K45)^2)/('1D'!$I$5*MAX(F45,
                                            0.1)^2),
                                    1/3))),
                        IFERROR(W45,
                            0)),
                    MAX(MAX('1D'!$D$16,
                            MAX('1D'!$D$16,
                                POWER((ABS(K45)^2)/('1D'!$I$5*MAX(F45,
                                            0.1)^2),
                                    1/3))),
                        (IFERROR(W45,
                                0))+((IFERROR(AF45,
                                    0))*'1D'!$D$18)))))))</f>
        <v>1.944340352385391</v>
      </c>
      <c r="X45" s="5">
        <f t="shared" ca="1" si="4"/>
        <v>11.666042114312347</v>
      </c>
      <c r="Y45" s="5">
        <f t="shared" ca="1" si="5"/>
        <v>1.1797369601269541</v>
      </c>
      <c r="Z45" s="5">
        <f t="shared" ca="1" si="6"/>
        <v>4.3673766561748133</v>
      </c>
      <c r="AA45" s="5">
        <f t="shared" ca="1" si="7"/>
        <v>635.93034035238543</v>
      </c>
      <c r="AB45" s="5">
        <f ca="1">AA45+((ABS(K45)/MAX(((F45)+(G45)*(W45))*(W45),
            0.000001))^2)/(2*'1D'!$I$5)</f>
        <v>636.90251052857809</v>
      </c>
      <c r="AC45" s="5">
        <f ca="1">((ABS(K45)*'1D'!$D$6)/(MAX(((F45)+(G45)*(W45))*(W45),
            0.000001)*MAX(((((F45)+(G45)*(W45))*(W45))/MAX((F45)+2*(W45)*SQRT(1+(G45)^2),
                    0.000001))^(2/3),
            0.000001)))^2</f>
        <v>3.4427876316445592E-3</v>
      </c>
      <c r="AD45" s="5">
        <f ca="1">ABS(ABS(K45)/MAX(((F45)+(G45)*(W45))*(W45),
        0.000001))/SQRT('1D'!$I$5*MAX((((F45)+(G45)*(W45))*(W45))/MAX((F45)+2*(G45)*(W45),
            0.000001),
        0.000001))</f>
        <v>1.0000000000000002</v>
      </c>
      <c r="AE45" s="5">
        <f ca="1">((F45)*(W45)^2)/2+(G45)*(W45)^3/3+(ABS(K45)^2)/('1D'!$I$5*MAX(((F45)+(G45)*(W45))*(W45),
        0.000001))</f>
        <v>34.024134653227321</v>
      </c>
      <c r="AF45" s="5">
        <f ca="1">IF($A$2=0,
    0,
    IFERROR(AB46+(((AC45+AC46)/2)*J46)+(IF(Z45&gt;Z46,
                '1D'!$D$8*((Z45^2-Z46^2)/(2*'1D'!$I$5)),
                '1D'!$D$9*((Z46^2-Z45^2)/(2*'1D'!$I$5)))+('1D'!$D$10*(ABS(I46)/90)*(MAX(Z45^2,
                        Z46^2)/(2*'1D'!$I$5))))-AB45,
        0))</f>
        <v>-5.9031085609944967E-2</v>
      </c>
      <c r="AG45" s="5">
        <f ca="1">IF($A$2=0,
    1,
    IF(IFERROR(AG46,
            0)=0,
        0,
        IFERROR(IF(OR(ROUND(AD45,
                        3)&gt;=1,
                    AND(ABS(AF45)&lt;'1D'!$D$19,
                        AD45&lt;1)),
                1,
                0),
            0)))</f>
        <v>1</v>
      </c>
      <c r="AH45" s="5">
        <f ca="1">IFERROR(IF('1D'!V32="Supercritical",
        MAX('1D'!$D$16,
            IFERROR(L45,
                MAX('1D'!$D$16,
                    POWER((ABS(K45)^2)/('1D'!$I$5*MAX(F45,
                                0.1)^2),
                        1/3)))),
        IF('1D'!V32="Subcritical",
            MAX('1D'!$D$16,
                IFERROR(W45,
                    MAX('1D'!$D$16,
                        POWER((ABS(K45)^2)/('1D'!$I$5*MAX(F45,
                                    0.1)^2),
                            1/3)))),
            IF(IFERROR(T45,
                    -1E+99)&gt;=IFERROR(AE45,
                    -1E+99),
                MAX('1D'!$D$16,
                    IFERROR(L45,
                        MAX('1D'!$D$16,
                            POWER((ABS(K45)^2)/('1D'!$I$5*MAX(F45,
                                        0.1)^2),
                                1/3)))),
                MAX('1D'!$D$16,
                    IFERROR(W45,
                        MAX('1D'!$D$16,
                            POWER((ABS(K45)^2)/('1D'!$I$5*MAX(F45,
                                        0.1)^2),
                                1/3))))))),
    MAX('1D'!$D$16,
        POWER((ABS(K45)^2)/('1D'!$I$5*MAX(F45,
                    0.1)^2),
            1/3)))</f>
        <v>1.944340352385391</v>
      </c>
      <c r="AI45" s="5">
        <f t="shared" ca="1" si="8"/>
        <v>635.93034035238543</v>
      </c>
      <c r="AJ45" s="5">
        <f ca="1">AI45+((ABS(K45)/MAX(((F45)+(G45)*(AH45))*(AH45),
            0.000001))^2)/(2*'1D'!$I$5)</f>
        <v>636.90251052857809</v>
      </c>
      <c r="AM45">
        <v>0</v>
      </c>
      <c r="AN45">
        <v>0</v>
      </c>
      <c r="AO45" s="5">
        <f t="shared" si="9"/>
        <v>0</v>
      </c>
      <c r="AP45" s="5">
        <f t="shared" si="13"/>
        <v>0</v>
      </c>
      <c r="AQ45" s="5">
        <f ca="1">ABS(ABS(K45)/MAX(((F45)+(G45)*(AH45))*(AH45),
        0.000001))/SQRT('1D'!$I$5*MAX((((F45)+(G45)*(AH45))*(AH45))/MAX((F45)+2*(G45)*(AH45),
            0.000001),
        0.000001))</f>
        <v>1.0000000000000002</v>
      </c>
      <c r="AR45" s="5" t="str">
        <f t="shared" ca="1" si="10"/>
        <v>Supercritical</v>
      </c>
      <c r="AS45" s="5">
        <f ca="1">((ABS(K45)*'1D'!$D$6)/(MAX(((F45)+(G45)*(AH45))*(AH45),
            0.000001)*MAX(((((F45)+(G45)*(AH45))*(AH45))/MAX((F45)+2*(AH45)*SQRT(1+(G45)^2),
                    0.000001))^(2/3),
            0.000001)))^2</f>
        <v>3.4427876316445592E-3</v>
      </c>
    </row>
    <row r="46" spans="1:45" x14ac:dyDescent="0.35">
      <c r="A46">
        <v>37</v>
      </c>
      <c r="B46">
        <v>35.999000000000002</v>
      </c>
      <c r="C46">
        <v>616525.799</v>
      </c>
      <c r="D46">
        <v>3097743.0120000001</v>
      </c>
      <c r="E46">
        <v>633.92349999999999</v>
      </c>
      <c r="F46">
        <v>6</v>
      </c>
      <c r="G46">
        <v>0</v>
      </c>
      <c r="H46" t="s">
        <v>176</v>
      </c>
      <c r="I46">
        <v>1.4E-2</v>
      </c>
      <c r="J46" s="5">
        <f t="shared" si="11"/>
        <v>1.0010000000000048</v>
      </c>
      <c r="K46" s="5">
        <f t="shared" ca="1" si="12"/>
        <v>50.95</v>
      </c>
      <c r="L46" s="5">
        <f ca="1">IF($A$2=0,
    IFERROR(L45,
        MAX('1D'!$D$16,
            POWER((ABS(K46)^2)/('1D'!$I$5*MAX(F46,
                        0.1)^2),
                1/3))),
    IF(IFERROR(V45,
            0)=0,
        IFERROR(L45,
            MAX('1D'!$D$16,
                POWER((ABS(K46)^2)/('1D'!$I$5*MAX(F46,
                            0.1)^2),
                    1/3))),
        IF(OR(IFERROR(L46,
                    0)=0,
                IFERROR(S45,
                    0)&lt;1,
                IFERROR(S46,
                    0)&lt;1),
            MAX('1D'!$D$16,
                POWER((ABS(K46)^2)/('1D'!$I$5*MAX(F46,
                            0.1)^2),
                    1/3)),
            IF(IFERROR(U46,
                    0)&gt;0,
                MAX('1D'!$D$16,
                    IFERROR(L46,
                        0)+((IFERROR(U46,
                                0))*'1D'!$D$18*IF((IFERROR(S46,
                                    0))&lt;1,
                            1,
                            -1))),
                IF(IFERROR(U46,
                        0)&lt;0,
                    IF(ABS((MAX('1D'!$D$16,
                                    POWER((ABS(K46)^2)/('1D'!$I$5*MAX(F46,
                                                0.1)^2),
                                        1/3)))-IFERROR(L46,
                                0))&gt;'1D'!$D$19,
                        MAX('1D'!$D$16,
                            IF((MAX('1D'!$D$16,
                                        POWER((ABS(K46)^2)/('1D'!$I$5*MAX(F46,
                                                    0.1)^2),
                                            1/3)))&gt;IFERROR(L46,
                                    0),
                                MIN((MAX('1D'!$D$16,
                                            POWER((ABS(K46)^2)/('1D'!$I$5*MAX(F46,
                                                        0.1)^2),
                                                1/3))),
                                    IFERROR(L46,
                                        0)+(MIN(ABS(IFERROR(U46,
                                                    0))*'1D'!$D$18,
                                            ABS((MAX('1D'!$D$16,
                                                        POWER((ABS(K46)^2)/('1D'!$I$5*MAX(F46,
                                                                    0.1)^2),
                                                            1/3)))-IFERROR(L46,
                                                    0))))),
                                MAX((MAX('1D'!$D$16,
                                            POWER((ABS(K46)^2)/('1D'!$I$5*MAX(F46,
                                                        0.1)^2),
                                                1/3))),
                                    IFERROR(L46,
                                        0)-(MIN(ABS(IFERROR(U46,
                                                    0))*'1D'!$D$18,
                                            ABS((MAX('1D'!$D$16,
                                                        POWER((ABS(K46)^2)/('1D'!$I$5*MAX(F46,
                                                                    0.1)^2),
                                                            1/3)))-IFERROR(L46,
                                                    0))))))),
                        MAX('1D'!$D$16,
                            POWER((ABS(K46)^2)/('1D'!$I$5*MAX(F46,
                                        0.1)^2),
                                1/3))),
                    MAX('1D'!$D$16,
                        IFERROR(L46,
                            0)))))))</f>
        <v>1.7460082903416509</v>
      </c>
      <c r="M46" s="5">
        <f t="shared" ca="1" si="0"/>
        <v>10.476049742049906</v>
      </c>
      <c r="N46" s="5">
        <f t="shared" ca="1" si="1"/>
        <v>1.1036695577807099</v>
      </c>
      <c r="O46" s="5">
        <f t="shared" ca="1" si="2"/>
        <v>4.8634744254307387</v>
      </c>
      <c r="P46" s="5">
        <f t="shared" ca="1" si="3"/>
        <v>635.6695082903417</v>
      </c>
      <c r="Q46" s="5">
        <f ca="1">P46+((ABS(K46)/MAX(((F46)+(G46)*(L46))*(L46),
            0.000001))^2)/(2*'1D'!$I$5)</f>
        <v>636.87508339160672</v>
      </c>
      <c r="R46" s="5">
        <f ca="1">((ABS(K46)*'1D'!$D$6)/(MAX(((F46)+(G46)*(L46))*(L46),
            0.000001)*MAX(((((F46)+(G46)*(L46))*(L46))/MAX((F46)+2*(L46)*SQRT(1+(G46)^2),
                    0.000001))^(2/3),
            0.000001)))^2</f>
        <v>4.6661322054254561E-3</v>
      </c>
      <c r="S46" s="5">
        <f ca="1">ABS(ABS(K46)/MAX(((F46)+(G46)*(L46))*(L46),
        0.000001))/SQRT('1D'!$I$5*MAX((((F46)+(G46)*(L46))*(L46))/MAX((F46)+2*(G46)*(L46),
            0.000001),
        0.000001))</f>
        <v>1.1751383028893885</v>
      </c>
      <c r="T46" s="5">
        <f ca="1">((F46)*(L46)^2)/2+(G46)*(L46)^3/3+(ABS(K46)^2)/('1D'!$I$5*MAX(((F46)+(G46)*(L46))*(L46),
        0.000001))</f>
        <v>34.404964307082828</v>
      </c>
      <c r="U46" s="5">
        <f ca="1">IF($A$2=0,
    0,
    IFERROR(Q45-(((R45+R46)/2)*J46)-(IF(O45&gt;O46,
                '1D'!$D$8*((O45^2-O46^2)/(2*'1D'!$I$5)),
                '1D'!$D$9*((O46^2-O45^2)/(2*'1D'!$I$5)))+('1D'!$D$10*(ABS(I46)/90)*(MAX(O45^2,
                        O46^2)/(2*'1D'!$I$5))))-Q46,
        0))</f>
        <v>0</v>
      </c>
      <c r="V46" s="5">
        <f ca="1">IF($A$2=0,
    1,
    IF(IFERROR(V45,
            0)=0,
        0,
        IFERROR(IF(ROUND(S46,
                    3)=1,
                1,
                IF(AND(ABS(U46)&lt;'1D'!$D$19,
                        S46&gt;1),
                    1,
                    0)),
            0)))</f>
        <v>1</v>
      </c>
      <c r="W46" s="5">
        <f ca="1">IF($A$2=0,
    MAX(MAX('1D'!$D$16,
            MAX('1D'!$D$16,
                POWER((ABS(K46)^2)/('1D'!$I$5*MAX(F46,
                            0.1)^2),
                    1/3))),
        IFERROR(W1396,
            MAX(MAX('1D'!$D$16,
                    MAX('1D'!$D$16,
                        POWER((ABS(K46)^2)/('1D'!$I$5*MAX(F46,
                                    0.1)^2),
                            1/3))),
                ($L$2)-E1396))),
    IF(IFERROR(AG47,
            0)=0,
        MAX(MAX('1D'!$D$16,
                MAX('1D'!$D$16,
                    POWER((ABS(K46)^2)/('1D'!$I$5*MAX(F46,
                                0.1)^2),
                        1/3))),
            IFERROR(W1396,
                MAX(MAX('1D'!$D$16,
                        MAX('1D'!$D$16,
                            POWER((ABS(K46)^2)/('1D'!$I$5*MAX(F46,
                                        0.1)^2),
                                1/3))),
                    ($L$2)-E1396))),
        IF(IFERROR(W46,
                0)=0,
            MAX(MAX('1D'!$D$16,
                    MAX('1D'!$D$16,
                        POWER((ABS(K46)^2)/('1D'!$I$5*MAX(F46,
                                    0.1)^2),
                            1/3))),
                IFERROR(W1396,
                    MAX(MAX('1D'!$D$16,
                            MAX('1D'!$D$16,
                                POWER((ABS(K46)^2)/('1D'!$I$5*MAX(F46,
                                            0.1)^2),
                                    1/3))),
                        ($L$2)-E1396))),
            IF(OR(IFERROR(AD46,
                        0)&gt;=1,
                    IFERROR(AD47,
                        0)&gt;=1),
                MAX('1D'!$D$16,
                    MAX('1D'!$D$16,
                        POWER((ABS(K46)^2)/('1D'!$I$5*MAX(F46,
                                    0.1)^2),
                            1/3))),
                IF(ABS(IFERROR(AF46,
                            0))&lt;'1D'!$D$19,
                    MAX(MAX('1D'!$D$16,
                            MAX('1D'!$D$16,
                                POWER((ABS(K46)^2)/('1D'!$I$5*MAX(F46,
                                            0.1)^2),
                                    1/3))),
                        IFERROR(W46,
                            0)),
                    MAX(MAX('1D'!$D$16,
                            MAX('1D'!$D$16,
                                POWER((ABS(K46)^2)/('1D'!$I$5*MAX(F46,
                                            0.1)^2),
                                    1/3))),
                        (IFERROR(W46,
                                0))+((IFERROR(AF46,
                                    0))*'1D'!$D$18)))))))</f>
        <v>1.944340352385391</v>
      </c>
      <c r="X46" s="5">
        <f t="shared" ca="1" si="4"/>
        <v>11.666042114312347</v>
      </c>
      <c r="Y46" s="5">
        <f t="shared" ca="1" si="5"/>
        <v>1.1797369601269541</v>
      </c>
      <c r="Z46" s="5">
        <f t="shared" ca="1" si="6"/>
        <v>4.3673766561748133</v>
      </c>
      <c r="AA46" s="5">
        <f t="shared" ca="1" si="7"/>
        <v>635.86784035238543</v>
      </c>
      <c r="AB46" s="5">
        <f ca="1">AA46+((ABS(K46)/MAX(((F46)+(G46)*(W46))*(W46),
            0.000001))^2)/(2*'1D'!$I$5)</f>
        <v>636.84001052857809</v>
      </c>
      <c r="AC46" s="5">
        <f ca="1">((ABS(K46)*'1D'!$D$6)/(MAX(((F46)+(G46)*(W46))*(W46),
            0.000001)*MAX(((((F46)+(G46)*(W46))*(W46))/MAX((F46)+2*(W46)*SQRT(1+(G46)^2),
                    0.000001))^(2/3),
            0.000001)))^2</f>
        <v>3.4427876316445592E-3</v>
      </c>
      <c r="AD46" s="5">
        <f ca="1">ABS(ABS(K46)/MAX(((F46)+(G46)*(W46))*(W46),
        0.000001))/SQRT('1D'!$I$5*MAX((((F46)+(G46)*(W46))*(W46))/MAX((F46)+2*(G46)*(W46),
            0.000001),
        0.000001))</f>
        <v>1.0000000000000002</v>
      </c>
      <c r="AE46" s="5">
        <f ca="1">((F46)*(W46)^2)/2+(G46)*(W46)^3/3+(ABS(K46)^2)/('1D'!$I$5*MAX(((F46)+(G46)*(W46))*(W46),
        0.000001))</f>
        <v>34.024134653227321</v>
      </c>
      <c r="AF46" s="5">
        <f ca="1">IF($A$2=0,
    0,
    IFERROR(AB47+(((AC46+AC47)/2)*J47)+(IF(Z46&gt;Z47,
                '1D'!$D$8*((Z46^2-Z47^2)/(2*'1D'!$I$5)),
                '1D'!$D$9*((Z47^2-Z46^2)/(2*'1D'!$I$5)))+('1D'!$D$10*(ABS(I47)/90)*(MAX(Z46^2,
                        Z47^2)/(2*'1D'!$I$5))))-AB46,
        0))</f>
        <v>-5.9037971185261995E-2</v>
      </c>
      <c r="AG46" s="5">
        <f ca="1">IF($A$2=0,
    1,
    IF(IFERROR(AG47,
            0)=0,
        0,
        IFERROR(IF(OR(ROUND(AD46,
                        3)&gt;=1,
                    AND(ABS(AF46)&lt;'1D'!$D$19,
                        AD46&lt;1)),
                1,
                0),
            0)))</f>
        <v>1</v>
      </c>
      <c r="AH46" s="5">
        <f ca="1">IFERROR(IF('1D'!V32="Supercritical",
        MAX('1D'!$D$16,
            IFERROR(L46,
                MAX('1D'!$D$16,
                    POWER((ABS(K46)^2)/('1D'!$I$5*MAX(F46,
                                0.1)^2),
                        1/3)))),
        IF('1D'!V32="Subcritical",
            MAX('1D'!$D$16,
                IFERROR(W46,
                    MAX('1D'!$D$16,
                        POWER((ABS(K46)^2)/('1D'!$I$5*MAX(F46,
                                    0.1)^2),
                            1/3)))),
            IF(IFERROR(T46,
                    -1E+99)&gt;=IFERROR(AE46,
                    -1E+99),
                MAX('1D'!$D$16,
                    IFERROR(L46,
                        MAX('1D'!$D$16,
                            POWER((ABS(K46)^2)/('1D'!$I$5*MAX(F46,
                                        0.1)^2),
                                1/3)))),
                MAX('1D'!$D$16,
                    IFERROR(W46,
                        MAX('1D'!$D$16,
                            POWER((ABS(K46)^2)/('1D'!$I$5*MAX(F46,
                                        0.1)^2),
                                1/3))))))),
    MAX('1D'!$D$16,
        POWER((ABS(K46)^2)/('1D'!$I$5*MAX(F46,
                    0.1)^2),
            1/3)))</f>
        <v>1.7460082903416509</v>
      </c>
      <c r="AI46" s="5">
        <f t="shared" ca="1" si="8"/>
        <v>635.6695082903417</v>
      </c>
      <c r="AJ46" s="5">
        <f ca="1">AI46+((ABS(K46)/MAX(((F46)+(G46)*(AH46))*(AH46),
            0.000001))^2)/(2*'1D'!$I$5)</f>
        <v>636.87508339160672</v>
      </c>
      <c r="AM46">
        <v>0</v>
      </c>
      <c r="AN46">
        <v>0</v>
      </c>
      <c r="AO46" s="5">
        <f t="shared" si="9"/>
        <v>0</v>
      </c>
      <c r="AP46" s="5">
        <f t="shared" si="13"/>
        <v>0</v>
      </c>
      <c r="AQ46" s="5">
        <f ca="1">ABS(ABS(K46)/MAX(((F46)+(G46)*(AH46))*(AH46),
        0.000001))/SQRT('1D'!$I$5*MAX((((F46)+(G46)*(AH46))*(AH46))/MAX((F46)+2*(G46)*(AH46),
            0.000001),
        0.000001))</f>
        <v>1.1751383028893885</v>
      </c>
      <c r="AR46" s="5" t="str">
        <f t="shared" ca="1" si="10"/>
        <v>Supercritical</v>
      </c>
      <c r="AS46" s="5">
        <f ca="1">((ABS(K46)*'1D'!$D$6)/(MAX(((F46)+(G46)*(AH46))*(AH46),
            0.000001)*MAX(((((F46)+(G46)*(AH46))*(AH46))/MAX((F46)+2*(AH46)*SQRT(1+(G46)^2),
                    0.000001))^(2/3),
            0.000001)))^2</f>
        <v>4.6661322054254561E-3</v>
      </c>
    </row>
    <row r="47" spans="1:45" x14ac:dyDescent="0.35">
      <c r="A47">
        <v>38</v>
      </c>
      <c r="B47">
        <v>36.997999999999998</v>
      </c>
      <c r="C47">
        <v>616525.22499999998</v>
      </c>
      <c r="D47">
        <v>3097742.1940000001</v>
      </c>
      <c r="E47">
        <v>633.86099999999999</v>
      </c>
      <c r="F47">
        <v>6</v>
      </c>
      <c r="G47">
        <v>0</v>
      </c>
      <c r="H47" t="s">
        <v>176</v>
      </c>
      <c r="I47">
        <v>1.4E-2</v>
      </c>
      <c r="J47" s="5">
        <f t="shared" si="11"/>
        <v>0.99899999999999523</v>
      </c>
      <c r="K47" s="5">
        <f t="shared" ca="1" si="12"/>
        <v>50.95</v>
      </c>
      <c r="L47" s="5">
        <f ca="1">IF($A$2=0,
    IFERROR(L46,
        MAX('1D'!$D$16,
            POWER((ABS(K47)^2)/('1D'!$I$5*MAX(F47,
                        0.1)^2),
                1/3))),
    IF(IFERROR(V46,
            0)=0,
        IFERROR(L46,
            MAX('1D'!$D$16,
                POWER((ABS(K47)^2)/('1D'!$I$5*MAX(F47,
                            0.1)^2),
                    1/3))),
        IF(OR(IFERROR(L47,
                    0)=0,
                IFERROR(S46,
                    0)&lt;1,
                IFERROR(S47,
                    0)&lt;1),
            MAX('1D'!$D$16,
                POWER((ABS(K47)^2)/('1D'!$I$5*MAX(F47,
                            0.1)^2),
                    1/3)),
            IF(IFERROR(U47,
                    0)&gt;0,
                MAX('1D'!$D$16,
                    IFERROR(L47,
                        0)+((IFERROR(U47,
                                0))*'1D'!$D$18*IF((IFERROR(S47,
                                    0))&lt;1,
                            1,
                            -1))),
                IF(IFERROR(U47,
                        0)&lt;0,
                    IF(ABS((MAX('1D'!$D$16,
                                    POWER((ABS(K47)^2)/('1D'!$I$5*MAX(F47,
                                                0.1)^2),
                                        1/3)))-IFERROR(L47,
                                0))&gt;'1D'!$D$19,
                        MAX('1D'!$D$16,
                            IF((MAX('1D'!$D$16,
                                        POWER((ABS(K47)^2)/('1D'!$I$5*MAX(F47,
                                                    0.1)^2),
                                            1/3)))&gt;IFERROR(L47,
                                    0),
                                MIN((MAX('1D'!$D$16,
                                            POWER((ABS(K47)^2)/('1D'!$I$5*MAX(F47,
                                                        0.1)^2),
                                                1/3))),
                                    IFERROR(L47,
                                        0)+(MIN(ABS(IFERROR(U47,
                                                    0))*'1D'!$D$18,
                                            ABS((MAX('1D'!$D$16,
                                                        POWER((ABS(K47)^2)/('1D'!$I$5*MAX(F47,
                                                                    0.1)^2),
                                                            1/3)))-IFERROR(L47,
                                                    0))))),
                                MAX((MAX('1D'!$D$16,
                                            POWER((ABS(K47)^2)/('1D'!$I$5*MAX(F47,
                                                        0.1)^2),
                                                1/3))),
                                    IFERROR(L47,
                                        0)-(MIN(ABS(IFERROR(U47,
                                                    0))*'1D'!$D$18,
                                            ABS((MAX('1D'!$D$16,
                                                        POWER((ABS(K47)^2)/('1D'!$I$5*MAX(F47,
                                                                    0.1)^2),
                                                            1/3)))-IFERROR(L47,
                                                    0))))))),
                        MAX('1D'!$D$16,
                            POWER((ABS(K47)^2)/('1D'!$I$5*MAX(F47,
                                        0.1)^2),
                                1/3))),
                    MAX('1D'!$D$16,
                        IFERROR(L47,
                            0)))))))</f>
        <v>1.6568163509076745</v>
      </c>
      <c r="M47" s="5">
        <f t="shared" ca="1" si="0"/>
        <v>9.9408981054460472</v>
      </c>
      <c r="N47" s="5">
        <f t="shared" ca="1" si="1"/>
        <v>1.0673491669376693</v>
      </c>
      <c r="O47" s="5">
        <f t="shared" ca="1" si="2"/>
        <v>5.1252914434448762</v>
      </c>
      <c r="P47" s="5">
        <f t="shared" ca="1" si="3"/>
        <v>635.51781635090765</v>
      </c>
      <c r="Q47" s="5">
        <f ca="1">P47+((ABS(K47)/MAX(((F47)+(G47)*(L47))*(L47),
            0.000001))^2)/(2*'1D'!$I$5)</f>
        <v>636.85668548343824</v>
      </c>
      <c r="R47" s="5">
        <f ca="1">((ABS(K47)*'1D'!$D$6)/(MAX(((F47)+(G47)*(L47))*(L47),
            0.000001)*MAX(((((F47)+(G47)*(L47))*(L47))/MAX((F47)+2*(L47)*SQRT(1+(G47)^2),
                    0.000001))^(2/3),
            0.000001)))^2</f>
        <v>5.4184819328304346E-3</v>
      </c>
      <c r="S47" s="5">
        <f ca="1">ABS(ABS(K47)/MAX(((F47)+(G47)*(L47))*(L47),
        0.000001))/SQRT('1D'!$I$5*MAX((((F47)+(G47)*(L47))*(L47))/MAX((F47)+2*(G47)*(L47),
            0.000001),
        0.000001))</f>
        <v>1.2712965734048196</v>
      </c>
      <c r="T47" s="5">
        <f ca="1">((F47)*(L47)^2)/2+(G47)*(L47)^3/3+(ABS(K47)^2)/('1D'!$I$5*MAX(((F47)+(G47)*(L47))*(L47),
        0.000001))</f>
        <v>34.854244507931199</v>
      </c>
      <c r="U47" s="5">
        <f ca="1">IF($A$2=0,
    0,
    IFERROR(Q46-(((R46+R47)/2)*J47)-(IF(O46&gt;O47,
                '1D'!$D$8*((O46^2-O47^2)/(2*'1D'!$I$5)),
                '1D'!$D$9*((O47^2-O46^2)/(2*'1D'!$I$5)))+('1D'!$D$10*(ABS(I47)/90)*(MAX(O46^2,
                        O47^2)/(2*'1D'!$I$5))))-Q47,
        0))</f>
        <v>0</v>
      </c>
      <c r="V47" s="5">
        <f ca="1">IF($A$2=0,
    1,
    IF(IFERROR(V46,
            0)=0,
        0,
        IFERROR(IF(ROUND(S47,
                    3)=1,
                1,
                IF(AND(ABS(U47)&lt;'1D'!$D$19,
                        S47&gt;1),
                    1,
                    0)),
            0)))</f>
        <v>1</v>
      </c>
      <c r="W47" s="5">
        <f ca="1">IF($A$2=0,
    MAX(MAX('1D'!$D$16,
            MAX('1D'!$D$16,
                POWER((ABS(K47)^2)/('1D'!$I$5*MAX(F47,
                            0.1)^2),
                    1/3))),
        IFERROR(W1396,
            MAX(MAX('1D'!$D$16,
                    MAX('1D'!$D$16,
                        POWER((ABS(K47)^2)/('1D'!$I$5*MAX(F47,
                                    0.1)^2),
                            1/3))),
                ($L$2)-E1396))),
    IF(IFERROR(AG48,
            0)=0,
        MAX(MAX('1D'!$D$16,
                MAX('1D'!$D$16,
                    POWER((ABS(K47)^2)/('1D'!$I$5*MAX(F47,
                                0.1)^2),
                        1/3))),
            IFERROR(W1396,
                MAX(MAX('1D'!$D$16,
                        MAX('1D'!$D$16,
                            POWER((ABS(K47)^2)/('1D'!$I$5*MAX(F47,
                                        0.1)^2),
                                1/3))),
                    ($L$2)-E1396))),
        IF(IFERROR(W47,
                0)=0,
            MAX(MAX('1D'!$D$16,
                    MAX('1D'!$D$16,
                        POWER((ABS(K47)^2)/('1D'!$I$5*MAX(F47,
                                    0.1)^2),
                            1/3))),
                IFERROR(W1396,
                    MAX(MAX('1D'!$D$16,
                            MAX('1D'!$D$16,
                                POWER((ABS(K47)^2)/('1D'!$I$5*MAX(F47,
                                            0.1)^2),
                                    1/3))),
                        ($L$2)-E1396))),
            IF(OR(IFERROR(AD47,
                        0)&gt;=1,
                    IFERROR(AD48,
                        0)&gt;=1),
                MAX('1D'!$D$16,
                    MAX('1D'!$D$16,
                        POWER((ABS(K47)^2)/('1D'!$I$5*MAX(F47,
                                    0.1)^2),
                            1/3))),
                IF(ABS(IFERROR(AF47,
                            0))&lt;'1D'!$D$19,
                    MAX(MAX('1D'!$D$16,
                            MAX('1D'!$D$16,
                                POWER((ABS(K47)^2)/('1D'!$I$5*MAX(F47,
                                            0.1)^2),
                                    1/3))),
                        IFERROR(W47,
                            0)),
                    MAX(MAX('1D'!$D$16,
                            MAX('1D'!$D$16,
                                POWER((ABS(K47)^2)/('1D'!$I$5*MAX(F47,
                                            0.1)^2),
                                    1/3))),
                        (IFERROR(W47,
                                0))+((IFERROR(AF47,
                                    0))*'1D'!$D$18)))))))</f>
        <v>1.944340352385391</v>
      </c>
      <c r="X47" s="5">
        <f t="shared" ca="1" si="4"/>
        <v>11.666042114312347</v>
      </c>
      <c r="Y47" s="5">
        <f t="shared" ca="1" si="5"/>
        <v>1.1797369601269541</v>
      </c>
      <c r="Z47" s="5">
        <f t="shared" ca="1" si="6"/>
        <v>4.3673766561748133</v>
      </c>
      <c r="AA47" s="5">
        <f t="shared" ca="1" si="7"/>
        <v>635.80534035238543</v>
      </c>
      <c r="AB47" s="5">
        <f ca="1">AA47+((ABS(K47)/MAX(((F47)+(G47)*(W47))*(W47),
            0.000001))^2)/(2*'1D'!$I$5)</f>
        <v>636.77751052857809</v>
      </c>
      <c r="AC47" s="5">
        <f ca="1">((ABS(K47)*'1D'!$D$6)/(MAX(((F47)+(G47)*(W47))*(W47),
            0.000001)*MAX(((((F47)+(G47)*(W47))*(W47))/MAX((F47)+2*(W47)*SQRT(1+(G47)^2),
                    0.000001))^(2/3),
            0.000001)))^2</f>
        <v>3.4427876316445592E-3</v>
      </c>
      <c r="AD47" s="5">
        <f ca="1">ABS(ABS(K47)/MAX(((F47)+(G47)*(W47))*(W47),
        0.000001))/SQRT('1D'!$I$5*MAX((((F47)+(G47)*(W47))*(W47))/MAX((F47)+2*(G47)*(W47),
            0.000001),
        0.000001))</f>
        <v>1.0000000000000002</v>
      </c>
      <c r="AE47" s="5">
        <f ca="1">((F47)*(W47)^2)/2+(G47)*(W47)^3/3+(ABS(K47)^2)/('1D'!$I$5*MAX(((F47)+(G47)*(W47))*(W47),
        0.000001))</f>
        <v>34.024134653227321</v>
      </c>
      <c r="AF47" s="5">
        <f ca="1">IF($A$2=0,
    0,
    IFERROR(AB48+(((AC47+AC48)/2)*J48)+(IF(Z47&gt;Z48,
                '1D'!$D$8*((Z47^2-Z48^2)/(2*'1D'!$I$5)),
                '1D'!$D$9*((Z48^2-Z47^2)/(2*'1D'!$I$5)))+('1D'!$D$10*(ABS(I48)/90)*(MAX(Z47^2,
                        Z48^2)/(2*'1D'!$I$5))))-AB47,
        0))</f>
        <v>-5.8977616250217579E-2</v>
      </c>
      <c r="AG47" s="5">
        <f ca="1">IF($A$2=0,
    1,
    IF(IFERROR(AG48,
            0)=0,
        0,
        IFERROR(IF(OR(ROUND(AD47,
                        3)&gt;=1,
                    AND(ABS(AF47)&lt;'1D'!$D$19,
                        AD47&lt;1)),
                1,
                0),
            0)))</f>
        <v>1</v>
      </c>
      <c r="AH47" s="5">
        <f ca="1">IFERROR(IF('1D'!V32="Supercritical",
        MAX('1D'!$D$16,
            IFERROR(L47,
                MAX('1D'!$D$16,
                    POWER((ABS(K47)^2)/('1D'!$I$5*MAX(F47,
                                0.1)^2),
                        1/3)))),
        IF('1D'!V32="Subcritical",
            MAX('1D'!$D$16,
                IFERROR(W47,
                    MAX('1D'!$D$16,
                        POWER((ABS(K47)^2)/('1D'!$I$5*MAX(F47,
                                    0.1)^2),
                            1/3)))),
            IF(IFERROR(T47,
                    -1E+99)&gt;=IFERROR(AE47,
                    -1E+99),
                MAX('1D'!$D$16,
                    IFERROR(L47,
                        MAX('1D'!$D$16,
                            POWER((ABS(K47)^2)/('1D'!$I$5*MAX(F47,
                                        0.1)^2),
                                1/3)))),
                MAX('1D'!$D$16,
                    IFERROR(W47,
                        MAX('1D'!$D$16,
                            POWER((ABS(K47)^2)/('1D'!$I$5*MAX(F47,
                                        0.1)^2),
                                1/3))))))),
    MAX('1D'!$D$16,
        POWER((ABS(K47)^2)/('1D'!$I$5*MAX(F47,
                    0.1)^2),
            1/3)))</f>
        <v>1.6568163509076745</v>
      </c>
      <c r="AI47" s="5">
        <f t="shared" ca="1" si="8"/>
        <v>635.51781635090765</v>
      </c>
      <c r="AJ47" s="5">
        <f ca="1">AI47+((ABS(K47)/MAX(((F47)+(G47)*(AH47))*(AH47),
            0.000001))^2)/(2*'1D'!$I$5)</f>
        <v>636.85668548343824</v>
      </c>
      <c r="AM47">
        <v>0</v>
      </c>
      <c r="AN47">
        <v>0</v>
      </c>
      <c r="AO47" s="5">
        <f t="shared" si="9"/>
        <v>0</v>
      </c>
      <c r="AP47" s="5">
        <f t="shared" si="13"/>
        <v>0</v>
      </c>
      <c r="AQ47" s="5">
        <f ca="1">ABS(ABS(K47)/MAX(((F47)+(G47)*(AH47))*(AH47),
        0.000001))/SQRT('1D'!$I$5*MAX((((F47)+(G47)*(AH47))*(AH47))/MAX((F47)+2*(G47)*(AH47),
            0.000001),
        0.000001))</f>
        <v>1.2712965734048196</v>
      </c>
      <c r="AR47" s="5" t="str">
        <f t="shared" ca="1" si="10"/>
        <v>Supercritical</v>
      </c>
      <c r="AS47" s="5">
        <f ca="1">((ABS(K47)*'1D'!$D$6)/(MAX(((F47)+(G47)*(AH47))*(AH47),
            0.000001)*MAX(((((F47)+(G47)*(AH47))*(AH47))/MAX((F47)+2*(AH47)*SQRT(1+(G47)^2),
                    0.000001))^(2/3),
            0.000001)))^2</f>
        <v>5.4184819328304346E-3</v>
      </c>
    </row>
    <row r="48" spans="1:45" x14ac:dyDescent="0.35">
      <c r="A48">
        <v>39</v>
      </c>
      <c r="B48">
        <v>37.999000000000002</v>
      </c>
      <c r="C48">
        <v>616524.65</v>
      </c>
      <c r="D48">
        <v>3097741.375</v>
      </c>
      <c r="E48">
        <v>633.79849999999999</v>
      </c>
      <c r="F48">
        <v>6</v>
      </c>
      <c r="G48">
        <v>0</v>
      </c>
      <c r="H48" t="s">
        <v>176</v>
      </c>
      <c r="I48">
        <v>4.7E-2</v>
      </c>
      <c r="J48" s="5">
        <f t="shared" si="11"/>
        <v>1.0010000000000048</v>
      </c>
      <c r="K48" s="5">
        <f t="shared" ca="1" si="12"/>
        <v>50.95</v>
      </c>
      <c r="L48" s="5">
        <f ca="1">IF($A$2=0,
    IFERROR(L47,
        MAX('1D'!$D$16,
            POWER((ABS(K48)^2)/('1D'!$I$5*MAX(F48,
                        0.1)^2),
                1/3))),
    IF(IFERROR(V47,
            0)=0,
        IFERROR(L47,
            MAX('1D'!$D$16,
                POWER((ABS(K48)^2)/('1D'!$I$5*MAX(F48,
                            0.1)^2),
                    1/3))),
        IF(OR(IFERROR(L48,
                    0)=0,
                IFERROR(S47,
                    0)&lt;1,
                IFERROR(S48,
                    0)&lt;1),
            MAX('1D'!$D$16,
                POWER((ABS(K48)^2)/('1D'!$I$5*MAX(F48,
                            0.1)^2),
                    1/3)),
            IF(IFERROR(U48,
                    0)&gt;0,
                MAX('1D'!$D$16,
                    IFERROR(L48,
                        0)+((IFERROR(U48,
                                0))*'1D'!$D$18*IF((IFERROR(S48,
                                    0))&lt;1,
                            1,
                            -1))),
                IF(IFERROR(U48,
                        0)&lt;0,
                    IF(ABS((MAX('1D'!$D$16,
                                    POWER((ABS(K48)^2)/('1D'!$I$5*MAX(F48,
                                                0.1)^2),
                                        1/3)))-IFERROR(L48,
                                0))&gt;'1D'!$D$19,
                        MAX('1D'!$D$16,
                            IF((MAX('1D'!$D$16,
                                        POWER((ABS(K48)^2)/('1D'!$I$5*MAX(F48,
                                                    0.1)^2),
                                            1/3)))&gt;IFERROR(L48,
                                    0),
                                MIN((MAX('1D'!$D$16,
                                            POWER((ABS(K48)^2)/('1D'!$I$5*MAX(F48,
                                                        0.1)^2),
                                                1/3))),
                                    IFERROR(L48,
                                        0)+(MIN(ABS(IFERROR(U48,
                                                    0))*'1D'!$D$18,
                                            ABS((MAX('1D'!$D$16,
                                                        POWER((ABS(K48)^2)/('1D'!$I$5*MAX(F48,
                                                                    0.1)^2),
                                                            1/3)))-IFERROR(L48,
                                                    0))))),
                                MAX((MAX('1D'!$D$16,
                                            POWER((ABS(K48)^2)/('1D'!$I$5*MAX(F48,
                                                        0.1)^2),
                                                1/3))),
                                    IFERROR(L48,
                                        0)-(MIN(ABS(IFERROR(U48,
                                                    0))*'1D'!$D$18,
                                            ABS((MAX('1D'!$D$16,
                                                        POWER((ABS(K48)^2)/('1D'!$I$5*MAX(F48,
                                                                    0.1)^2),
                                                            1/3)))-IFERROR(L48,
                                                    0))))))),
                        MAX('1D'!$D$16,
                            POWER((ABS(K48)^2)/('1D'!$I$5*MAX(F48,
                                        0.1)^2),
                                1/3))),
                    MAX('1D'!$D$16,
                        IFERROR(L48,
                            0)))))))</f>
        <v>1.5929067469136169</v>
      </c>
      <c r="M48" s="5">
        <f t="shared" ca="1" si="0"/>
        <v>9.5574404814817022</v>
      </c>
      <c r="N48" s="5">
        <f t="shared" ca="1" si="1"/>
        <v>1.0404566223671097</v>
      </c>
      <c r="O48" s="5">
        <f t="shared" ca="1" si="2"/>
        <v>5.330925167540375</v>
      </c>
      <c r="P48" s="5">
        <f t="shared" ca="1" si="3"/>
        <v>635.39140674691362</v>
      </c>
      <c r="Q48" s="5">
        <f ca="1">P48+((ABS(K48)/MAX(((F48)+(G48)*(L48))*(L48),
            0.000001))^2)/(2*'1D'!$I$5)</f>
        <v>636.83986562264829</v>
      </c>
      <c r="R48" s="5">
        <f ca="1">((ABS(K48)*'1D'!$D$6)/(MAX(((F48)+(G48)*(L48))*(L48),
            0.000001)*MAX(((((F48)+(G48)*(L48))*(L48))/MAX((F48)+2*(L48)*SQRT(1+(G48)^2),
                    0.000001))^(2/3),
            0.000001)))^2</f>
        <v>6.0648824180032489E-3</v>
      </c>
      <c r="S48" s="5">
        <f ca="1">ABS(ABS(K48)/MAX(((F48)+(G48)*(L48))*(L48),
        0.000001))/SQRT('1D'!$I$5*MAX((((F48)+(G48)*(L48))*(L48))/MAX((F48)+2*(G48)*(L48),
            0.000001),
        0.000001))</f>
        <v>1.3485681753637397</v>
      </c>
      <c r="T48" s="5">
        <f ca="1">((F48)*(L48)^2)/2+(G48)*(L48)^3/3+(ABS(K48)^2)/('1D'!$I$5*MAX(((F48)+(G48)*(L48))*(L48),
        0.000001))</f>
        <v>35.299174702505894</v>
      </c>
      <c r="U48" s="5">
        <f ca="1">IF($A$2=0,
    0,
    IFERROR(Q47-(((R47+R48)/2)*J48)-(IF(O47&gt;O48,
                '1D'!$D$8*((O47^2-O48^2)/(2*'1D'!$I$5)),
                '1D'!$D$9*((O48^2-O47^2)/(2*'1D'!$I$5)))+('1D'!$D$10*(ABS(I48)/90)*(MAX(O47^2,
                        O48^2)/(2*'1D'!$I$5))))-Q48,
        0))</f>
        <v>1.1368683772161603E-13</v>
      </c>
      <c r="V48" s="5">
        <f ca="1">IF($A$2=0,
    1,
    IF(IFERROR(V47,
            0)=0,
        0,
        IFERROR(IF(ROUND(S48,
                    3)=1,
                1,
                IF(AND(ABS(U48)&lt;'1D'!$D$19,
                        S48&gt;1),
                    1,
                    0)),
            0)))</f>
        <v>1</v>
      </c>
      <c r="W48" s="5">
        <f ca="1">IF($A$2=0,
    MAX(MAX('1D'!$D$16,
            MAX('1D'!$D$16,
                POWER((ABS(K48)^2)/('1D'!$I$5*MAX(F48,
                            0.1)^2),
                    1/3))),
        IFERROR(W1396,
            MAX(MAX('1D'!$D$16,
                    MAX('1D'!$D$16,
                        POWER((ABS(K48)^2)/('1D'!$I$5*MAX(F48,
                                    0.1)^2),
                            1/3))),
                ($L$2)-E1396))),
    IF(IFERROR(AG49,
            0)=0,
        MAX(MAX('1D'!$D$16,
                MAX('1D'!$D$16,
                    POWER((ABS(K48)^2)/('1D'!$I$5*MAX(F48,
                                0.1)^2),
                        1/3))),
            IFERROR(W1396,
                MAX(MAX('1D'!$D$16,
                        MAX('1D'!$D$16,
                            POWER((ABS(K48)^2)/('1D'!$I$5*MAX(F48,
                                        0.1)^2),
                                1/3))),
                    ($L$2)-E1396))),
        IF(IFERROR(W48,
                0)=0,
            MAX(MAX('1D'!$D$16,
                    MAX('1D'!$D$16,
                        POWER((ABS(K48)^2)/('1D'!$I$5*MAX(F48,
                                    0.1)^2),
                            1/3))),
                IFERROR(W1396,
                    MAX(MAX('1D'!$D$16,
                            MAX('1D'!$D$16,
                                POWER((ABS(K48)^2)/('1D'!$I$5*MAX(F48,
                                            0.1)^2),
                                    1/3))),
                        ($L$2)-E1396))),
            IF(OR(IFERROR(AD48,
                        0)&gt;=1,
                    IFERROR(AD49,
                        0)&gt;=1),
                MAX('1D'!$D$16,
                    MAX('1D'!$D$16,
                        POWER((ABS(K48)^2)/('1D'!$I$5*MAX(F48,
                                    0.1)^2),
                            1/3))),
                IF(ABS(IFERROR(AF48,
                            0))&lt;'1D'!$D$19,
                    MAX(MAX('1D'!$D$16,
                            MAX('1D'!$D$16,
                                POWER((ABS(K48)^2)/('1D'!$I$5*MAX(F48,
                                            0.1)^2),
                                    1/3))),
                        IFERROR(W48,
                            0)),
                    MAX(MAX('1D'!$D$16,
                            MAX('1D'!$D$16,
                                POWER((ABS(K48)^2)/('1D'!$I$5*MAX(F48,
                                            0.1)^2),
                                    1/3))),
                        (IFERROR(W48,
                                0))+((IFERROR(AF48,
                                    0))*'1D'!$D$18)))))))</f>
        <v>1.944340352385391</v>
      </c>
      <c r="X48" s="5">
        <f t="shared" ca="1" si="4"/>
        <v>11.666042114312347</v>
      </c>
      <c r="Y48" s="5">
        <f t="shared" ca="1" si="5"/>
        <v>1.1797369601269541</v>
      </c>
      <c r="Z48" s="5">
        <f t="shared" ca="1" si="6"/>
        <v>4.3673766561748133</v>
      </c>
      <c r="AA48" s="5">
        <f t="shared" ca="1" si="7"/>
        <v>635.74284035238543</v>
      </c>
      <c r="AB48" s="5">
        <f ca="1">AA48+((ABS(K48)/MAX(((F48)+(G48)*(W48))*(W48),
            0.000001))^2)/(2*'1D'!$I$5)</f>
        <v>636.71501052857809</v>
      </c>
      <c r="AC48" s="5">
        <f ca="1">((ABS(K48)*'1D'!$D$6)/(MAX(((F48)+(G48)*(W48))*(W48),
            0.000001)*MAX(((((F48)+(G48)*(W48))*(W48))/MAX((F48)+2*(W48)*SQRT(1+(G48)^2),
                    0.000001))^(2/3),
            0.000001)))^2</f>
        <v>3.4427876316445592E-3</v>
      </c>
      <c r="AD48" s="5">
        <f ca="1">ABS(ABS(K48)/MAX(((F48)+(G48)*(W48))*(W48),
        0.000001))/SQRT('1D'!$I$5*MAX((((F48)+(G48)*(W48))*(W48))/MAX((F48)+2*(G48)*(W48),
            0.000001),
        0.000001))</f>
        <v>1.0000000000000002</v>
      </c>
      <c r="AE48" s="5">
        <f ca="1">((F48)*(W48)^2)/2+(G48)*(W48)^3/3+(ABS(K48)^2)/('1D'!$I$5*MAX(((F48)+(G48)*(W48))*(W48),
        0.000001))</f>
        <v>34.024134653227321</v>
      </c>
      <c r="AF48" s="5">
        <f ca="1">IF($A$2=0,
    0,
    IFERROR(AB49+(((AC48+AC49)/2)*J49)+(IF(Z48&gt;Z49,
                '1D'!$D$8*((Z48^2-Z49^2)/(2*'1D'!$I$5)),
                '1D'!$D$9*((Z49^2-Z48^2)/(2*'1D'!$I$5)))+('1D'!$D$10*(ABS(I49)/90)*(MAX(Z48^2,
                        Z49^2)/(2*'1D'!$I$5))))-AB48,
        0))</f>
        <v>-5.8592483135839757E-2</v>
      </c>
      <c r="AG48" s="5">
        <f ca="1">IF($A$2=0,
    1,
    IF(IFERROR(AG49,
            0)=0,
        0,
        IFERROR(IF(OR(ROUND(AD48,
                        3)&gt;=1,
                    AND(ABS(AF48)&lt;'1D'!$D$19,
                        AD48&lt;1)),
                1,
                0),
            0)))</f>
        <v>1</v>
      </c>
      <c r="AH48" s="5">
        <f ca="1">IFERROR(IF('1D'!V32="Supercritical",
        MAX('1D'!$D$16,
            IFERROR(L48,
                MAX('1D'!$D$16,
                    POWER((ABS(K48)^2)/('1D'!$I$5*MAX(F48,
                                0.1)^2),
                        1/3)))),
        IF('1D'!V32="Subcritical",
            MAX('1D'!$D$16,
                IFERROR(W48,
                    MAX('1D'!$D$16,
                        POWER((ABS(K48)^2)/('1D'!$I$5*MAX(F48,
                                    0.1)^2),
                            1/3)))),
            IF(IFERROR(T48,
                    -1E+99)&gt;=IFERROR(AE48,
                    -1E+99),
                MAX('1D'!$D$16,
                    IFERROR(L48,
                        MAX('1D'!$D$16,
                            POWER((ABS(K48)^2)/('1D'!$I$5*MAX(F48,
                                        0.1)^2),
                                1/3)))),
                MAX('1D'!$D$16,
                    IFERROR(W48,
                        MAX('1D'!$D$16,
                            POWER((ABS(K48)^2)/('1D'!$I$5*MAX(F48,
                                        0.1)^2),
                                1/3))))))),
    MAX('1D'!$D$16,
        POWER((ABS(K48)^2)/('1D'!$I$5*MAX(F48,
                    0.1)^2),
            1/3)))</f>
        <v>1.5929067469136169</v>
      </c>
      <c r="AI48" s="5">
        <f t="shared" ca="1" si="8"/>
        <v>635.39140674691362</v>
      </c>
      <c r="AJ48" s="5">
        <f ca="1">AI48+((ABS(K48)/MAX(((F48)+(G48)*(AH48))*(AH48),
            0.000001))^2)/(2*'1D'!$I$5)</f>
        <v>636.83986562264829</v>
      </c>
      <c r="AM48">
        <v>0</v>
      </c>
      <c r="AN48">
        <v>0</v>
      </c>
      <c r="AO48" s="5">
        <f t="shared" si="9"/>
        <v>0</v>
      </c>
      <c r="AP48" s="5">
        <f t="shared" si="13"/>
        <v>0</v>
      </c>
      <c r="AQ48" s="5">
        <f ca="1">ABS(ABS(K48)/MAX(((F48)+(G48)*(AH48))*(AH48),
        0.000001))/SQRT('1D'!$I$5*MAX((((F48)+(G48)*(AH48))*(AH48))/MAX((F48)+2*(G48)*(AH48),
            0.000001),
        0.000001))</f>
        <v>1.3485681753637397</v>
      </c>
      <c r="AR48" s="5" t="str">
        <f t="shared" ca="1" si="10"/>
        <v>Supercritical</v>
      </c>
      <c r="AS48" s="5">
        <f ca="1">((ABS(K48)*'1D'!$D$6)/(MAX(((F48)+(G48)*(AH48))*(AH48),
            0.000001)*MAX(((((F48)+(G48)*(AH48))*(AH48))/MAX((F48)+2*(AH48)*SQRT(1+(G48)^2),
                    0.000001))^(2/3),
            0.000001)))^2</f>
        <v>6.0648824180032489E-3</v>
      </c>
    </row>
    <row r="49" spans="1:45" x14ac:dyDescent="0.35">
      <c r="A49">
        <v>40</v>
      </c>
      <c r="B49">
        <v>38.999000000000002</v>
      </c>
      <c r="C49">
        <v>616524.076</v>
      </c>
      <c r="D49">
        <v>3097740.5559999999</v>
      </c>
      <c r="E49">
        <v>633.73599999999999</v>
      </c>
      <c r="F49">
        <v>5.9989999999999997</v>
      </c>
      <c r="G49">
        <v>0</v>
      </c>
      <c r="H49" t="s">
        <v>176</v>
      </c>
      <c r="I49">
        <v>0.08</v>
      </c>
      <c r="J49" s="5">
        <f t="shared" si="11"/>
        <v>1</v>
      </c>
      <c r="K49" s="5">
        <f t="shared" ca="1" si="12"/>
        <v>50.95</v>
      </c>
      <c r="L49" s="5">
        <f ca="1">IF($A$2=0,
    IFERROR(L48,
        MAX('1D'!$D$16,
            POWER((ABS(K49)^2)/('1D'!$I$5*MAX(F49,
                        0.1)^2),
                1/3))),
    IF(IFERROR(V48,
            0)=0,
        IFERROR(L48,
            MAX('1D'!$D$16,
                POWER((ABS(K49)^2)/('1D'!$I$5*MAX(F49,
                            0.1)^2),
                    1/3))),
        IF(OR(IFERROR(L49,
                    0)=0,
                IFERROR(S48,
                    0)&lt;1,
                IFERROR(S49,
                    0)&lt;1),
            MAX('1D'!$D$16,
                POWER((ABS(K49)^2)/('1D'!$I$5*MAX(F49,
                            0.1)^2),
                    1/3)),
            IF(IFERROR(U49,
                    0)&gt;0,
                MAX('1D'!$D$16,
                    IFERROR(L49,
                        0)+((IFERROR(U49,
                                0))*'1D'!$D$18*IF((IFERROR(S49,
                                    0))&lt;1,
                            1,
                            -1))),
                IF(IFERROR(U49,
                        0)&lt;0,
                    IF(ABS((MAX('1D'!$D$16,
                                    POWER((ABS(K49)^2)/('1D'!$I$5*MAX(F49,
                                                0.1)^2),
                                        1/3)))-IFERROR(L49,
                                0))&gt;'1D'!$D$19,
                        MAX('1D'!$D$16,
                            IF((MAX('1D'!$D$16,
                                        POWER((ABS(K49)^2)/('1D'!$I$5*MAX(F49,
                                                    0.1)^2),
                                            1/3)))&gt;IFERROR(L49,
                                    0),
                                MIN((MAX('1D'!$D$16,
                                            POWER((ABS(K49)^2)/('1D'!$I$5*MAX(F49,
                                                        0.1)^2),
                                                1/3))),
                                    IFERROR(L49,
                                        0)+(MIN(ABS(IFERROR(U49,
                                                    0))*'1D'!$D$18,
                                            ABS((MAX('1D'!$D$16,
                                                        POWER((ABS(K49)^2)/('1D'!$I$5*MAX(F49,
                                                                    0.1)^2),
                                                            1/3)))-IFERROR(L49,
                                                    0))))),
                                MAX((MAX('1D'!$D$16,
                                            POWER((ABS(K49)^2)/('1D'!$I$5*MAX(F49,
                                                        0.1)^2),
                                                1/3))),
                                    IFERROR(L49,
                                        0)-(MIN(ABS(IFERROR(U49,
                                                    0))*'1D'!$D$18,
                                            ABS((MAX('1D'!$D$16,
                                                        POWER((ABS(K49)^2)/('1D'!$I$5*MAX(F49,
                                                                    0.1)^2),
                                                            1/3)))-IFERROR(L49,
                                                    0))))))),
                        MAX('1D'!$D$16,
                            POWER((ABS(K49)^2)/('1D'!$I$5*MAX(F49,
                                        0.1)^2),
                                1/3))),
                    MAX('1D'!$D$16,
                        IFERROR(L49,
                            0)))))))</f>
        <v>1.5425506212065627</v>
      </c>
      <c r="M49" s="5">
        <f t="shared" ca="1" si="0"/>
        <v>9.2537611766181698</v>
      </c>
      <c r="N49" s="5">
        <f t="shared" ca="1" si="1"/>
        <v>1.0186765789677588</v>
      </c>
      <c r="O49" s="5">
        <f t="shared" ca="1" si="2"/>
        <v>5.5058693462650954</v>
      </c>
      <c r="P49" s="5">
        <f t="shared" ca="1" si="3"/>
        <v>635.27855062120659</v>
      </c>
      <c r="Q49" s="5">
        <f ca="1">P49+((ABS(K49)/MAX(((F49)+(G49)*(L49))*(L49),
            0.000001))^2)/(2*'1D'!$I$5)</f>
        <v>636.82363712773781</v>
      </c>
      <c r="R49" s="5">
        <f ca="1">((ABS(K49)*'1D'!$D$6)/(MAX(((F49)+(G49)*(L49))*(L49),
            0.000001)*MAX(((((F49)+(G49)*(L49))*(L49))/MAX((F49)+2*(L49)*SQRT(1+(G49)^2),
                    0.000001))^(2/3),
            0.000001)))^2</f>
        <v>6.6545581753023374E-3</v>
      </c>
      <c r="S49" s="5">
        <f ca="1">ABS(ABS(K49)/MAX(((F49)+(G49)*(L49))*(L49),
        0.000001))/SQRT('1D'!$I$5*MAX((((F49)+(G49)*(L49))*(L49))/MAX((F49)+2*(G49)*(L49),
            0.000001),
        0.000001))</f>
        <v>1.4153755374346171</v>
      </c>
      <c r="T49" s="5">
        <f ca="1">((F49)*(L49)^2)/2+(G49)*(L49)^3/3+(ABS(K49)^2)/('1D'!$I$5*MAX(((F49)+(G49)*(L49))*(L49),
        0.000001))</f>
        <v>35.732920583054309</v>
      </c>
      <c r="U49" s="5">
        <f ca="1">IF($A$2=0,
    0,
    IFERROR(Q48-(((R48+R49)/2)*J49)-(IF(O48&gt;O49,
                '1D'!$D$8*((O48^2-O49^2)/(2*'1D'!$I$5)),
                '1D'!$D$9*((O49^2-O48^2)/(2*'1D'!$I$5)))+('1D'!$D$10*(ABS(I49)/90)*(MAX(O48^2,
                        O49^2)/(2*'1D'!$I$5))))-Q49,
        0))</f>
        <v>-1.1368683772161603E-13</v>
      </c>
      <c r="V49" s="5">
        <f ca="1">IF($A$2=0,
    1,
    IF(IFERROR(V48,
            0)=0,
        0,
        IFERROR(IF(ROUND(S49,
                    3)=1,
                1,
                IF(AND(ABS(U49)&lt;'1D'!$D$19,
                        S49&gt;1),
                    1,
                    0)),
            0)))</f>
        <v>1</v>
      </c>
      <c r="W49" s="5">
        <f ca="1">IF($A$2=0,
    MAX(MAX('1D'!$D$16,
            MAX('1D'!$D$16,
                POWER((ABS(K49)^2)/('1D'!$I$5*MAX(F49,
                            0.1)^2),
                    1/3))),
        IFERROR(W1396,
            MAX(MAX('1D'!$D$16,
                    MAX('1D'!$D$16,
                        POWER((ABS(K49)^2)/('1D'!$I$5*MAX(F49,
                                    0.1)^2),
                            1/3))),
                ($L$2)-E1396))),
    IF(IFERROR(AG50,
            0)=0,
        MAX(MAX('1D'!$D$16,
                MAX('1D'!$D$16,
                    POWER((ABS(K49)^2)/('1D'!$I$5*MAX(F49,
                                0.1)^2),
                        1/3))),
            IFERROR(W1396,
                MAX(MAX('1D'!$D$16,
                        MAX('1D'!$D$16,
                            POWER((ABS(K49)^2)/('1D'!$I$5*MAX(F49,
                                        0.1)^2),
                                1/3))),
                    ($L$2)-E1396))),
        IF(IFERROR(W49,
                0)=0,
            MAX(MAX('1D'!$D$16,
                    MAX('1D'!$D$16,
                        POWER((ABS(K49)^2)/('1D'!$I$5*MAX(F49,
                                    0.1)^2),
                            1/3))),
                IFERROR(W1396,
                    MAX(MAX('1D'!$D$16,
                            MAX('1D'!$D$16,
                                POWER((ABS(K49)^2)/('1D'!$I$5*MAX(F49,
                                            0.1)^2),
                                    1/3))),
                        ($L$2)-E1396))),
            IF(OR(IFERROR(AD49,
                        0)&gt;=1,
                    IFERROR(AD50,
                        0)&gt;=1),
                MAX('1D'!$D$16,
                    MAX('1D'!$D$16,
                        POWER((ABS(K49)^2)/('1D'!$I$5*MAX(F49,
                                    0.1)^2),
                            1/3))),
                IF(ABS(IFERROR(AF49,
                            0))&lt;'1D'!$D$19,
                    MAX(MAX('1D'!$D$16,
                            MAX('1D'!$D$16,
                                POWER((ABS(K49)^2)/('1D'!$I$5*MAX(F49,
                                            0.1)^2),
                                    1/3))),
                        IFERROR(W49,
                            0)),
                    MAX(MAX('1D'!$D$16,
                            MAX('1D'!$D$16,
                                POWER((ABS(K49)^2)/('1D'!$I$5*MAX(F49,
                                            0.1)^2),
                                    1/3))),
                        (IFERROR(W49,
                                0))+((IFERROR(AF49,
                                    0))*'1D'!$D$18)))))))</f>
        <v>1.9445564202120209</v>
      </c>
      <c r="X49" s="5">
        <f t="shared" ca="1" si="4"/>
        <v>11.665393964851912</v>
      </c>
      <c r="Y49" s="5">
        <f t="shared" ca="1" si="5"/>
        <v>1.1797391628827381</v>
      </c>
      <c r="Z49" s="5">
        <f t="shared" ca="1" si="6"/>
        <v>4.3676193151738785</v>
      </c>
      <c r="AA49" s="5">
        <f t="shared" ca="1" si="7"/>
        <v>635.68055642021204</v>
      </c>
      <c r="AB49" s="5">
        <f ca="1">AA49+((ABS(K49)/MAX(((F49)+(G49)*(W49))*(W49),
            0.000001))^2)/(2*'1D'!$I$5)</f>
        <v>636.65283463031801</v>
      </c>
      <c r="AC49" s="5">
        <f ca="1">((ABS(K49)*'1D'!$D$6)/(MAX(((F49)+(G49)*(W49))*(W49),
            0.000001)*MAX(((((F49)+(G49)*(W49))*(W49))/MAX((F49)+2*(W49)*SQRT(1+(G49)^2),
                    0.000001))^(2/3),
            0.000001)))^2</f>
        <v>3.4431616448339893E-3</v>
      </c>
      <c r="AD49" s="5">
        <f ca="1">ABS(ABS(K49)/MAX(((F49)+(G49)*(W49))*(W49),
        0.000001))/SQRT('1D'!$I$5*MAX((((F49)+(G49)*(W49))*(W49))/MAX((F49)+2*(G49)*(W49),
            0.000001),
        0.000001))</f>
        <v>1.0000000000000004</v>
      </c>
      <c r="AE49" s="5">
        <f ca="1">((F49)*(W49)^2)/2+(G49)*(W49)^3/3+(ABS(K49)^2)/('1D'!$I$5*MAX(((F49)+(G49)*(W49))*(W49),
        0.000001))</f>
        <v>34.026025092983033</v>
      </c>
      <c r="AF49" s="5">
        <f ca="1">IF($A$2=0,
    0,
    IFERROR(AB50+(((AC49+AC50)/2)*J50)+(IF(Z49&gt;Z50,
                '1D'!$D$8*((Z49^2-Z50^2)/(2*'1D'!$I$5)),
                '1D'!$D$9*((Z50^2-Z49^2)/(2*'1D'!$I$5)))+('1D'!$D$10*(ABS(I50)/90)*(MAX(Z49^2,
                        Z50^2)/(2*'1D'!$I$5))))-AB49,
        0))</f>
        <v>1.5727987395166565E-3</v>
      </c>
      <c r="AG49" s="5">
        <f ca="1">IF($A$2=0,
    1,
    IF(IFERROR(AG50,
            0)=0,
        0,
        IFERROR(IF(OR(ROUND(AD49,
                        3)&gt;=1,
                    AND(ABS(AF49)&lt;'1D'!$D$19,
                        AD49&lt;1)),
                1,
                0),
            0)))</f>
        <v>1</v>
      </c>
      <c r="AH49" s="5">
        <f ca="1">IFERROR(IF('1D'!V32="Supercritical",
        MAX('1D'!$D$16,
            IFERROR(L49,
                MAX('1D'!$D$16,
                    POWER((ABS(K49)^2)/('1D'!$I$5*MAX(F49,
                                0.1)^2),
                        1/3)))),
        IF('1D'!V32="Subcritical",
            MAX('1D'!$D$16,
                IFERROR(W49,
                    MAX('1D'!$D$16,
                        POWER((ABS(K49)^2)/('1D'!$I$5*MAX(F49,
                                    0.1)^2),
                            1/3)))),
            IF(IFERROR(T49,
                    -1E+99)&gt;=IFERROR(AE49,
                    -1E+99),
                MAX('1D'!$D$16,
                    IFERROR(L49,
                        MAX('1D'!$D$16,
                            POWER((ABS(K49)^2)/('1D'!$I$5*MAX(F49,
                                        0.1)^2),
                                1/3)))),
                MAX('1D'!$D$16,
                    IFERROR(W49,
                        MAX('1D'!$D$16,
                            POWER((ABS(K49)^2)/('1D'!$I$5*MAX(F49,
                                        0.1)^2),
                                1/3))))))),
    MAX('1D'!$D$16,
        POWER((ABS(K49)^2)/('1D'!$I$5*MAX(F49,
                    0.1)^2),
            1/3)))</f>
        <v>1.5425506212065627</v>
      </c>
      <c r="AI49" s="5">
        <f t="shared" ca="1" si="8"/>
        <v>635.27855062120659</v>
      </c>
      <c r="AJ49" s="5">
        <f ca="1">AI49+((ABS(K49)/MAX(((F49)+(G49)*(AH49))*(AH49),
            0.000001))^2)/(2*'1D'!$I$5)</f>
        <v>636.82363712773781</v>
      </c>
      <c r="AM49">
        <v>0</v>
      </c>
      <c r="AN49">
        <v>0</v>
      </c>
      <c r="AO49" s="5">
        <f t="shared" si="9"/>
        <v>0</v>
      </c>
      <c r="AP49" s="5">
        <f t="shared" si="13"/>
        <v>0</v>
      </c>
      <c r="AQ49" s="5">
        <f ca="1">ABS(ABS(K49)/MAX(((F49)+(G49)*(AH49))*(AH49),
        0.000001))/SQRT('1D'!$I$5*MAX((((F49)+(G49)*(AH49))*(AH49))/MAX((F49)+2*(G49)*(AH49),
            0.000001),
        0.000001))</f>
        <v>1.4153755374346171</v>
      </c>
      <c r="AR49" s="5" t="str">
        <f t="shared" ca="1" si="10"/>
        <v>Supercritical</v>
      </c>
      <c r="AS49" s="5">
        <f ca="1">((ABS(K49)*'1D'!$D$6)/(MAX(((F49)+(G49)*(AH49))*(AH49),
            0.000001)*MAX(((((F49)+(G49)*(AH49))*(AH49))/MAX((F49)+2*(AH49)*SQRT(1+(G49)^2),
                    0.000001))^(2/3),
            0.000001)))^2</f>
        <v>6.6545581753023374E-3</v>
      </c>
    </row>
    <row r="50" spans="1:45" x14ac:dyDescent="0.35">
      <c r="A50">
        <v>41</v>
      </c>
      <c r="B50">
        <v>39.999000000000002</v>
      </c>
      <c r="C50">
        <v>616523.50100000005</v>
      </c>
      <c r="D50">
        <v>3097739.7379999999</v>
      </c>
      <c r="E50">
        <v>633.73400000000004</v>
      </c>
      <c r="F50">
        <v>5.9989999999999997</v>
      </c>
      <c r="G50">
        <v>0</v>
      </c>
      <c r="H50" t="s">
        <v>176</v>
      </c>
      <c r="I50">
        <v>0.08</v>
      </c>
      <c r="J50" s="5">
        <f t="shared" si="11"/>
        <v>1</v>
      </c>
      <c r="K50" s="5">
        <f t="shared" ca="1" si="12"/>
        <v>50.95</v>
      </c>
      <c r="L50" s="5">
        <f ca="1">IF($A$2=0,
    IFERROR(L49,
        MAX('1D'!$D$16,
            POWER((ABS(K50)^2)/('1D'!$I$5*MAX(F50,
                        0.1)^2),
                1/3))),
    IF(IFERROR(V49,
            0)=0,
        IFERROR(L49,
            MAX('1D'!$D$16,
                POWER((ABS(K50)^2)/('1D'!$I$5*MAX(F50,
                            0.1)^2),
                    1/3))),
        IF(OR(IFERROR(L50,
                    0)=0,
                IFERROR(S49,
                    0)&lt;1,
                IFERROR(S50,
                    0)&lt;1),
            MAX('1D'!$D$16,
                POWER((ABS(K50)^2)/('1D'!$I$5*MAX(F50,
                            0.1)^2),
                    1/3)),
            IF(IFERROR(U50,
                    0)&gt;0,
                MAX('1D'!$D$16,
                    IFERROR(L50,
                        0)+((IFERROR(U50,
                                0))*'1D'!$D$18*IF((IFERROR(S50,
                                    0))&lt;1,
                            1,
                            -1))),
                IF(IFERROR(U50,
                        0)&lt;0,
                    IF(ABS((MAX('1D'!$D$16,
                                    POWER((ABS(K50)^2)/('1D'!$I$5*MAX(F50,
                                                0.1)^2),
                                        1/3)))-IFERROR(L50,
                                0))&gt;'1D'!$D$19,
                        MAX('1D'!$D$16,
                            IF((MAX('1D'!$D$16,
                                        POWER((ABS(K50)^2)/('1D'!$I$5*MAX(F50,
                                                    0.1)^2),
                                            1/3)))&gt;IFERROR(L50,
                                    0),
                                MIN((MAX('1D'!$D$16,
                                            POWER((ABS(K50)^2)/('1D'!$I$5*MAX(F50,
                                                        0.1)^2),
                                                1/3))),
                                    IFERROR(L50,
                                        0)+(MIN(ABS(IFERROR(U50,
                                                    0))*'1D'!$D$18,
                                            ABS((MAX('1D'!$D$16,
                                                        POWER((ABS(K50)^2)/('1D'!$I$5*MAX(F50,
                                                                    0.1)^2),
                                                            1/3)))-IFERROR(L50,
                                                    0))))),
                                MAX((MAX('1D'!$D$16,
                                            POWER((ABS(K50)^2)/('1D'!$I$5*MAX(F50,
                                                        0.1)^2),
                                                1/3))),
                                    IFERROR(L50,
                                        0)-(MIN(ABS(IFERROR(U50,
                                                    0))*'1D'!$D$18,
                                            ABS((MAX('1D'!$D$16,
                                                        POWER((ABS(K50)^2)/('1D'!$I$5*MAX(F50,
                                                                    0.1)^2),
                                                            1/3)))-IFERROR(L50,
                                                    0))))))),
                        MAX('1D'!$D$16,
                            POWER((ABS(K50)^2)/('1D'!$I$5*MAX(F50,
                                        0.1)^2),
                                1/3))),
                    MAX('1D'!$D$16,
                        IFERROR(L50,
                            0)))))))</f>
        <v>1.5549603505599174</v>
      </c>
      <c r="M50" s="5">
        <f t="shared" ca="1" si="0"/>
        <v>9.3282071430089442</v>
      </c>
      <c r="N50" s="5">
        <f t="shared" ca="1" si="1"/>
        <v>1.0240738117153825</v>
      </c>
      <c r="O50" s="5">
        <f t="shared" ca="1" si="2"/>
        <v>5.4619284519410192</v>
      </c>
      <c r="P50" s="5">
        <f t="shared" ca="1" si="3"/>
        <v>635.28896035055993</v>
      </c>
      <c r="Q50" s="5">
        <f ca="1">P50+((ABS(K50)/MAX(((F50)+(G50)*(L50))*(L50),
            0.000001))^2)/(2*'1D'!$I$5)</f>
        <v>636.80948340938369</v>
      </c>
      <c r="R50" s="5">
        <f ca="1">((ABS(K50)*'1D'!$D$6)/(MAX(((F50)+(G50)*(L50))*(L50),
            0.000001)*MAX(((((F50)+(G50)*(L50))*(L50))/MAX((F50)+2*(L50)*SQRT(1+(G50)^2),
                    0.000001))^(2/3),
            0.000001)))^2</f>
        <v>6.5027868400473468E-3</v>
      </c>
      <c r="S50" s="5">
        <f ca="1">ABS(ABS(K50)/MAX(((F50)+(G50)*(L50))*(L50),
        0.000001))/SQRT('1D'!$I$5*MAX((((F50)+(G50)*(L50))*(L50))/MAX((F50)+2*(G50)*(L50),
            0.000001),
        0.000001))</f>
        <v>1.398465778618009</v>
      </c>
      <c r="T50" s="5">
        <f ca="1">((F50)*(L50)^2)/2+(G50)*(L50)^3/3+(ABS(K50)^2)/('1D'!$I$5*MAX(((F50)+(G50)*(L50))*(L50),
        0.000001))</f>
        <v>35.620004241454183</v>
      </c>
      <c r="U50" s="5">
        <f ca="1">IF($A$2=0,
    0,
    IFERROR(Q49-(((R49+R50)/2)*J50)-(IF(O49&gt;O50,
                '1D'!$D$8*((O49^2-O50^2)/(2*'1D'!$I$5)),
                '1D'!$D$9*((O50^2-O49^2)/(2*'1D'!$I$5)))+('1D'!$D$10*(ABS(I50)/90)*(MAX(O49^2,
                        O50^2)/(2*'1D'!$I$5))))-Q50,
        0))</f>
        <v>0</v>
      </c>
      <c r="V50" s="5">
        <f ca="1">IF($A$2=0,
    1,
    IF(IFERROR(V49,
            0)=0,
        0,
        IFERROR(IF(ROUND(S50,
                    3)=1,
                1,
                IF(AND(ABS(U50)&lt;'1D'!$D$19,
                        S50&gt;1),
                    1,
                    0)),
            0)))</f>
        <v>1</v>
      </c>
      <c r="W50" s="5">
        <f ca="1">IF($A$2=0,
    MAX(MAX('1D'!$D$16,
            MAX('1D'!$D$16,
                POWER((ABS(K50)^2)/('1D'!$I$5*MAX(F50,
                            0.1)^2),
                    1/3))),
        IFERROR(W1396,
            MAX(MAX('1D'!$D$16,
                    MAX('1D'!$D$16,
                        POWER((ABS(K50)^2)/('1D'!$I$5*MAX(F50,
                                    0.1)^2),
                            1/3))),
                ($L$2)-E1396))),
    IF(IFERROR(AG51,
            0)=0,
        MAX(MAX('1D'!$D$16,
                MAX('1D'!$D$16,
                    POWER((ABS(K50)^2)/('1D'!$I$5*MAX(F50,
                                0.1)^2),
                        1/3))),
            IFERROR(W1396,
                MAX(MAX('1D'!$D$16,
                        MAX('1D'!$D$16,
                            POWER((ABS(K50)^2)/('1D'!$I$5*MAX(F50,
                                        0.1)^2),
                                1/3))),
                    ($L$2)-E1396))),
        IF(IFERROR(W50,
                0)=0,
            MAX(MAX('1D'!$D$16,
                    MAX('1D'!$D$16,
                        POWER((ABS(K50)^2)/('1D'!$I$5*MAX(F50,
                                    0.1)^2),
                            1/3))),
                IFERROR(W1396,
                    MAX(MAX('1D'!$D$16,
                            MAX('1D'!$D$16,
                                POWER((ABS(K50)^2)/('1D'!$I$5*MAX(F50,
                                            0.1)^2),
                                    1/3))),
                        ($L$2)-E1396))),
            IF(OR(IFERROR(AD50,
                        0)&gt;=1,
                    IFERROR(AD51,
                        0)&gt;=1),
                MAX('1D'!$D$16,
                    MAX('1D'!$D$16,
                        POWER((ABS(K50)^2)/('1D'!$I$5*MAX(F50,
                                    0.1)^2),
                            1/3))),
                IF(ABS(IFERROR(AF50,
                            0))&lt;'1D'!$D$19,
                    MAX(MAX('1D'!$D$16,
                            MAX('1D'!$D$16,
                                POWER((ABS(K50)^2)/('1D'!$I$5*MAX(F50,
                                            0.1)^2),
                                    1/3))),
                        IFERROR(W50,
                            0)),
                    MAX(MAX('1D'!$D$16,
                            MAX('1D'!$D$16,
                                POWER((ABS(K50)^2)/('1D'!$I$5*MAX(F50,
                                            0.1)^2),
                                    1/3))),
                        (IFERROR(W50,
                                0))+((IFERROR(AF50,
                                    0))*'1D'!$D$18)))))))</f>
        <v>1.9445564202120209</v>
      </c>
      <c r="X50" s="5">
        <f t="shared" ca="1" si="4"/>
        <v>11.665393964851912</v>
      </c>
      <c r="Y50" s="5">
        <f t="shared" ca="1" si="5"/>
        <v>1.1797391628827381</v>
      </c>
      <c r="Z50" s="5">
        <f t="shared" ca="1" si="6"/>
        <v>4.3676193151738785</v>
      </c>
      <c r="AA50" s="5">
        <f t="shared" ca="1" si="7"/>
        <v>635.67855642021209</v>
      </c>
      <c r="AB50" s="5">
        <f ca="1">AA50+((ABS(K50)/MAX(((F50)+(G50)*(W50))*(W50),
            0.000001))^2)/(2*'1D'!$I$5)</f>
        <v>636.65083463031806</v>
      </c>
      <c r="AC50" s="5">
        <f ca="1">((ABS(K50)*'1D'!$D$6)/(MAX(((F50)+(G50)*(W50))*(W50),
            0.000001)*MAX(((((F50)+(G50)*(W50))*(W50))/MAX((F50)+2*(W50)*SQRT(1+(G50)^2),
                    0.000001))^(2/3),
            0.000001)))^2</f>
        <v>3.4431616448339893E-3</v>
      </c>
      <c r="AD50" s="5">
        <f ca="1">ABS(ABS(K50)/MAX(((F50)+(G50)*(W50))*(W50),
        0.000001))/SQRT('1D'!$I$5*MAX((((F50)+(G50)*(W50))*(W50))/MAX((F50)+2*(G50)*(W50),
            0.000001),
        0.000001))</f>
        <v>1.0000000000000004</v>
      </c>
      <c r="AE50" s="5">
        <f ca="1">((F50)*(W50)^2)/2+(G50)*(W50)^3/3+(ABS(K50)^2)/('1D'!$I$5*MAX(((F50)+(G50)*(W50))*(W50),
        0.000001))</f>
        <v>34.026025092983033</v>
      </c>
      <c r="AF50" s="5">
        <f ca="1">IF($A$2=0,
    0,
    IFERROR(AB51+(((AC50+AC51)/2)*J51)+(IF(Z50&gt;Z51,
                '1D'!$D$8*((Z50^2-Z51^2)/(2*'1D'!$I$5)),
                '1D'!$D$9*((Z51^2-Z50^2)/(2*'1D'!$I$5)))+('1D'!$D$10*(ABS(I51)/90)*(MAX(Z50^2,
                        Z51^2)/(2*'1D'!$I$5))))-AB50,
        0))</f>
        <v>1.5727987394029697E-3</v>
      </c>
      <c r="AG50" s="5">
        <f ca="1">IF($A$2=0,
    1,
    IF(IFERROR(AG51,
            0)=0,
        0,
        IFERROR(IF(OR(ROUND(AD50,
                        3)&gt;=1,
                    AND(ABS(AF50)&lt;'1D'!$D$19,
                        AD50&lt;1)),
                1,
                0),
            0)))</f>
        <v>1</v>
      </c>
      <c r="AH50" s="5">
        <f ca="1">IFERROR(IF('1D'!V32="Supercritical",
        MAX('1D'!$D$16,
            IFERROR(L50,
                MAX('1D'!$D$16,
                    POWER((ABS(K50)^2)/('1D'!$I$5*MAX(F50,
                                0.1)^2),
                        1/3)))),
        IF('1D'!V32="Subcritical",
            MAX('1D'!$D$16,
                IFERROR(W50,
                    MAX('1D'!$D$16,
                        POWER((ABS(K50)^2)/('1D'!$I$5*MAX(F50,
                                    0.1)^2),
                            1/3)))),
            IF(IFERROR(T50,
                    -1E+99)&gt;=IFERROR(AE50,
                    -1E+99),
                MAX('1D'!$D$16,
                    IFERROR(L50,
                        MAX('1D'!$D$16,
                            POWER((ABS(K50)^2)/('1D'!$I$5*MAX(F50,
                                        0.1)^2),
                                1/3)))),
                MAX('1D'!$D$16,
                    IFERROR(W50,
                        MAX('1D'!$D$16,
                            POWER((ABS(K50)^2)/('1D'!$I$5*MAX(F50,
                                        0.1)^2),
                                1/3))))))),
    MAX('1D'!$D$16,
        POWER((ABS(K50)^2)/('1D'!$I$5*MAX(F50,
                    0.1)^2),
            1/3)))</f>
        <v>1.5549603505599174</v>
      </c>
      <c r="AI50" s="5">
        <f t="shared" ca="1" si="8"/>
        <v>635.28896035055993</v>
      </c>
      <c r="AJ50" s="5">
        <f ca="1">AI50+((ABS(K50)/MAX(((F50)+(G50)*(AH50))*(AH50),
            0.000001))^2)/(2*'1D'!$I$5)</f>
        <v>636.80948340938369</v>
      </c>
      <c r="AM50">
        <v>0</v>
      </c>
      <c r="AN50">
        <v>0</v>
      </c>
      <c r="AO50" s="5">
        <f t="shared" si="9"/>
        <v>0</v>
      </c>
      <c r="AP50" s="5">
        <f t="shared" si="13"/>
        <v>0</v>
      </c>
      <c r="AQ50" s="5">
        <f ca="1">ABS(ABS(K50)/MAX(((F50)+(G50)*(AH50))*(AH50),
        0.000001))/SQRT('1D'!$I$5*MAX((((F50)+(G50)*(AH50))*(AH50))/MAX((F50)+2*(G50)*(AH50),
            0.000001),
        0.000001))</f>
        <v>1.398465778618009</v>
      </c>
      <c r="AR50" s="5" t="str">
        <f t="shared" ca="1" si="10"/>
        <v>Supercritical</v>
      </c>
      <c r="AS50" s="5">
        <f ca="1">((ABS(K50)*'1D'!$D$6)/(MAX(((F50)+(G50)*(AH50))*(AH50),
            0.000001)*MAX(((((F50)+(G50)*(AH50))*(AH50))/MAX((F50)+2*(AH50)*SQRT(1+(G50)^2),
                    0.000001))^(2/3),
            0.000001)))^2</f>
        <v>6.5027868400473468E-3</v>
      </c>
    </row>
    <row r="51" spans="1:45" x14ac:dyDescent="0.35">
      <c r="A51">
        <v>42</v>
      </c>
      <c r="B51">
        <v>40.999000000000002</v>
      </c>
      <c r="C51">
        <v>616522.92700000003</v>
      </c>
      <c r="D51">
        <v>3097738.9190000002</v>
      </c>
      <c r="E51">
        <v>633.73199999999997</v>
      </c>
      <c r="F51">
        <v>5.9989999999999997</v>
      </c>
      <c r="G51">
        <v>0</v>
      </c>
      <c r="H51" t="s">
        <v>176</v>
      </c>
      <c r="I51">
        <v>0.08</v>
      </c>
      <c r="J51" s="5">
        <f t="shared" si="11"/>
        <v>1</v>
      </c>
      <c r="K51" s="5">
        <f t="shared" ca="1" si="12"/>
        <v>50.95</v>
      </c>
      <c r="L51" s="5">
        <f ca="1">IF($A$2=0,
    IFERROR(L50,
        MAX('1D'!$D$16,
            POWER((ABS(K51)^2)/('1D'!$I$5*MAX(F51,
                        0.1)^2),
                1/3))),
    IF(IFERROR(V50,
            0)=0,
        IFERROR(L50,
            MAX('1D'!$D$16,
                POWER((ABS(K51)^2)/('1D'!$I$5*MAX(F51,
                            0.1)^2),
                    1/3))),
        IF(OR(IFERROR(L51,
                    0)=0,
                IFERROR(S50,
                    0)&lt;1,
                IFERROR(S51,
                    0)&lt;1),
            MAX('1D'!$D$16,
                POWER((ABS(K51)^2)/('1D'!$I$5*MAX(F51,
                            0.1)^2),
                    1/3)),
            IF(IFERROR(U51,
                    0)&gt;0,
                MAX('1D'!$D$16,
                    IFERROR(L51,
                        0)+((IFERROR(U51,
                                0))*'1D'!$D$18*IF((IFERROR(S51,
                                    0))&lt;1,
                            1,
                            -1))),
                IF(IFERROR(U51,
                        0)&lt;0,
                    IF(ABS((MAX('1D'!$D$16,
                                    POWER((ABS(K51)^2)/('1D'!$I$5*MAX(F51,
                                                0.1)^2),
                                        1/3)))-IFERROR(L51,
                                0))&gt;'1D'!$D$19,
                        MAX('1D'!$D$16,
                            IF((MAX('1D'!$D$16,
                                        POWER((ABS(K51)^2)/('1D'!$I$5*MAX(F51,
                                                    0.1)^2),
                                            1/3)))&gt;IFERROR(L51,
                                    0),
                                MIN((MAX('1D'!$D$16,
                                            POWER((ABS(K51)^2)/('1D'!$I$5*MAX(F51,
                                                        0.1)^2),
                                                1/3))),
                                    IFERROR(L51,
                                        0)+(MIN(ABS(IFERROR(U51,
                                                    0))*'1D'!$D$18,
                                            ABS((MAX('1D'!$D$16,
                                                        POWER((ABS(K51)^2)/('1D'!$I$5*MAX(F51,
                                                                    0.1)^2),
                                                            1/3)))-IFERROR(L51,
                                                    0))))),
                                MAX((MAX('1D'!$D$16,
                                            POWER((ABS(K51)^2)/('1D'!$I$5*MAX(F51,
                                                        0.1)^2),
                                                1/3))),
                                    IFERROR(L51,
                                        0)-(MIN(ABS(IFERROR(U51,
                                                    0))*'1D'!$D$18,
                                            ABS((MAX('1D'!$D$16,
                                                        POWER((ABS(K51)^2)/('1D'!$I$5*MAX(F51,
                                                                    0.1)^2),
                                                            1/3)))-IFERROR(L51,
                                                    0))))))),
                        MAX('1D'!$D$16,
                            POWER((ABS(K51)^2)/('1D'!$I$5*MAX(F51,
                                        0.1)^2),
                                1/3))),
                    MAX('1D'!$D$16,
                        IFERROR(L51,
                            0)))))))</f>
        <v>1.5681139769908519</v>
      </c>
      <c r="M51" s="5">
        <f t="shared" ca="1" si="0"/>
        <v>9.4071157479681204</v>
      </c>
      <c r="N51" s="5">
        <f t="shared" ca="1" si="1"/>
        <v>1.0297625626154092</v>
      </c>
      <c r="O51" s="5">
        <f t="shared" ca="1" si="2"/>
        <v>5.4161127985487889</v>
      </c>
      <c r="P51" s="5">
        <f t="shared" ca="1" si="3"/>
        <v>635.30011397699081</v>
      </c>
      <c r="Q51" s="5">
        <f ca="1">P51+((ABS(K51)/MAX(((F51)+(G51)*(L51))*(L51),
            0.000001))^2)/(2*'1D'!$I$5)</f>
        <v>636.79523517202665</v>
      </c>
      <c r="R51" s="5">
        <f ca="1">((ABS(K51)*'1D'!$D$6)/(MAX(((F51)+(G51)*(L51))*(L51),
            0.000001)*MAX(((((F51)+(G51)*(L51))*(L51))/MAX((F51)+2*(L51)*SQRT(1+(G51)^2),
                    0.000001))^(2/3),
            0.000001)))^2</f>
        <v>6.3470967856718123E-3</v>
      </c>
      <c r="S51" s="5">
        <f ca="1">ABS(ABS(K51)/MAX(((F51)+(G51)*(L51))*(L51),
        0.000001))/SQRT('1D'!$I$5*MAX((((F51)+(G51)*(L51))*(L51))/MAX((F51)+2*(G51)*(L51),
            0.000001),
        0.000001))</f>
        <v>1.3809068501911741</v>
      </c>
      <c r="T51" s="5">
        <f ca="1">((F51)*(L51)^2)/2+(G51)*(L51)^3/3+(ABS(K51)^2)/('1D'!$I$5*MAX(((F51)+(G51)*(L51))*(L51),
        0.000001))</f>
        <v>35.505271121665693</v>
      </c>
      <c r="U51" s="5">
        <f ca="1">IF($A$2=0,
    0,
    IFERROR(Q50-(((R50+R51)/2)*J51)-(IF(O50&gt;O51,
                '1D'!$D$8*((O50^2-O51^2)/(2*'1D'!$I$5)),
                '1D'!$D$9*((O51^2-O50^2)/(2*'1D'!$I$5)))+('1D'!$D$10*(ABS(I51)/90)*(MAX(O50^2,
                        O51^2)/(2*'1D'!$I$5))))-Q51,
        0))</f>
        <v>0</v>
      </c>
      <c r="V51" s="5">
        <f ca="1">IF($A$2=0,
    1,
    IF(IFERROR(V50,
            0)=0,
        0,
        IFERROR(IF(ROUND(S51,
                    3)=1,
                1,
                IF(AND(ABS(U51)&lt;'1D'!$D$19,
                        S51&gt;1),
                    1,
                    0)),
            0)))</f>
        <v>1</v>
      </c>
      <c r="W51" s="5">
        <f ca="1">IF($A$2=0,
    MAX(MAX('1D'!$D$16,
            MAX('1D'!$D$16,
                POWER((ABS(K51)^2)/('1D'!$I$5*MAX(F51,
                            0.1)^2),
                    1/3))),
        IFERROR(W1396,
            MAX(MAX('1D'!$D$16,
                    MAX('1D'!$D$16,
                        POWER((ABS(K51)^2)/('1D'!$I$5*MAX(F51,
                                    0.1)^2),
                            1/3))),
                ($L$2)-E1396))),
    IF(IFERROR(AG52,
            0)=0,
        MAX(MAX('1D'!$D$16,
                MAX('1D'!$D$16,
                    POWER((ABS(K51)^2)/('1D'!$I$5*MAX(F51,
                                0.1)^2),
                        1/3))),
            IFERROR(W1396,
                MAX(MAX('1D'!$D$16,
                        MAX('1D'!$D$16,
                            POWER((ABS(K51)^2)/('1D'!$I$5*MAX(F51,
                                        0.1)^2),
                                1/3))),
                    ($L$2)-E1396))),
        IF(IFERROR(W51,
                0)=0,
            MAX(MAX('1D'!$D$16,
                    MAX('1D'!$D$16,
                        POWER((ABS(K51)^2)/('1D'!$I$5*MAX(F51,
                                    0.1)^2),
                            1/3))),
                IFERROR(W1396,
                    MAX(MAX('1D'!$D$16,
                            MAX('1D'!$D$16,
                                POWER((ABS(K51)^2)/('1D'!$I$5*MAX(F51,
                                            0.1)^2),
                                    1/3))),
                        ($L$2)-E1396))),
            IF(OR(IFERROR(AD51,
                        0)&gt;=1,
                    IFERROR(AD52,
                        0)&gt;=1),
                MAX('1D'!$D$16,
                    MAX('1D'!$D$16,
                        POWER((ABS(K51)^2)/('1D'!$I$5*MAX(F51,
                                    0.1)^2),
                            1/3))),
                IF(ABS(IFERROR(AF51,
                            0))&lt;'1D'!$D$19,
                    MAX(MAX('1D'!$D$16,
                            MAX('1D'!$D$16,
                                POWER((ABS(K51)^2)/('1D'!$I$5*MAX(F51,
                                            0.1)^2),
                                    1/3))),
                        IFERROR(W51,
                            0)),
                    MAX(MAX('1D'!$D$16,
                            MAX('1D'!$D$16,
                                POWER((ABS(K51)^2)/('1D'!$I$5*MAX(F51,
                                            0.1)^2),
                                    1/3))),
                        (IFERROR(W51,
                                0))+((IFERROR(AF51,
                                    0))*'1D'!$D$18)))))))</f>
        <v>1.9445564202120209</v>
      </c>
      <c r="X51" s="5">
        <f t="shared" ca="1" si="4"/>
        <v>11.665393964851912</v>
      </c>
      <c r="Y51" s="5">
        <f t="shared" ca="1" si="5"/>
        <v>1.1797391628827381</v>
      </c>
      <c r="Z51" s="5">
        <f t="shared" ca="1" si="6"/>
        <v>4.3676193151738785</v>
      </c>
      <c r="AA51" s="5">
        <f t="shared" ca="1" si="7"/>
        <v>635.67655642021202</v>
      </c>
      <c r="AB51" s="5">
        <f ca="1">AA51+((ABS(K51)/MAX(((F51)+(G51)*(W51))*(W51),
            0.000001))^2)/(2*'1D'!$I$5)</f>
        <v>636.64883463031799</v>
      </c>
      <c r="AC51" s="5">
        <f ca="1">((ABS(K51)*'1D'!$D$6)/(MAX(((F51)+(G51)*(W51))*(W51),
            0.000001)*MAX(((((F51)+(G51)*(W51))*(W51))/MAX((F51)+2*(W51)*SQRT(1+(G51)^2),
                    0.000001))^(2/3),
            0.000001)))^2</f>
        <v>3.4431616448339893E-3</v>
      </c>
      <c r="AD51" s="5">
        <f ca="1">ABS(ABS(K51)/MAX(((F51)+(G51)*(W51))*(W51),
        0.000001))/SQRT('1D'!$I$5*MAX((((F51)+(G51)*(W51))*(W51))/MAX((F51)+2*(G51)*(W51),
            0.000001),
        0.000001))</f>
        <v>1.0000000000000004</v>
      </c>
      <c r="AE51" s="5">
        <f ca="1">((F51)*(W51)^2)/2+(G51)*(W51)^3/3+(ABS(K51)^2)/('1D'!$I$5*MAX(((F51)+(G51)*(W51))*(W51),
        0.000001))</f>
        <v>34.026025092983033</v>
      </c>
      <c r="AF51" s="5">
        <f ca="1">IF($A$2=0,
    0,
    IFERROR(AB52+(((AC51+AC52)/2)*J52)+(IF(Z51&gt;Z52,
                '1D'!$D$8*((Z51^2-Z52^2)/(2*'1D'!$I$5)),
                '1D'!$D$9*((Z52^2-Z51^2)/(2*'1D'!$I$5)))+('1D'!$D$10*(ABS(I52)/90)*(MAX(Z51^2,
                        Z52^2)/(2*'1D'!$I$5))))-AB51,
        0))</f>
        <v>1.5727987395166565E-3</v>
      </c>
      <c r="AG51" s="5">
        <f ca="1">IF($A$2=0,
    1,
    IF(IFERROR(AG52,
            0)=0,
        0,
        IFERROR(IF(OR(ROUND(AD51,
                        3)&gt;=1,
                    AND(ABS(AF51)&lt;'1D'!$D$19,
                        AD51&lt;1)),
                1,
                0),
            0)))</f>
        <v>1</v>
      </c>
      <c r="AH51" s="5">
        <f ca="1">IFERROR(IF('1D'!V32="Supercritical",
        MAX('1D'!$D$16,
            IFERROR(L51,
                MAX('1D'!$D$16,
                    POWER((ABS(K51)^2)/('1D'!$I$5*MAX(F51,
                                0.1)^2),
                        1/3)))),
        IF('1D'!V32="Subcritical",
            MAX('1D'!$D$16,
                IFERROR(W51,
                    MAX('1D'!$D$16,
                        POWER((ABS(K51)^2)/('1D'!$I$5*MAX(F51,
                                    0.1)^2),
                            1/3)))),
            IF(IFERROR(T51,
                    -1E+99)&gt;=IFERROR(AE51,
                    -1E+99),
                MAX('1D'!$D$16,
                    IFERROR(L51,
                        MAX('1D'!$D$16,
                            POWER((ABS(K51)^2)/('1D'!$I$5*MAX(F51,
                                        0.1)^2),
                                1/3)))),
                MAX('1D'!$D$16,
                    IFERROR(W51,
                        MAX('1D'!$D$16,
                            POWER((ABS(K51)^2)/('1D'!$I$5*MAX(F51,
                                        0.1)^2),
                                1/3))))))),
    MAX('1D'!$D$16,
        POWER((ABS(K51)^2)/('1D'!$I$5*MAX(F51,
                    0.1)^2),
            1/3)))</f>
        <v>1.5681139769908519</v>
      </c>
      <c r="AI51" s="5">
        <f t="shared" ca="1" si="8"/>
        <v>635.30011397699081</v>
      </c>
      <c r="AJ51" s="5">
        <f ca="1">AI51+((ABS(K51)/MAX(((F51)+(G51)*(AH51))*(AH51),
            0.000001))^2)/(2*'1D'!$I$5)</f>
        <v>636.79523517202665</v>
      </c>
      <c r="AM51">
        <v>0</v>
      </c>
      <c r="AN51">
        <v>0</v>
      </c>
      <c r="AO51" s="5">
        <f t="shared" si="9"/>
        <v>0</v>
      </c>
      <c r="AP51" s="5">
        <f t="shared" si="13"/>
        <v>0</v>
      </c>
      <c r="AQ51" s="5">
        <f ca="1">ABS(ABS(K51)/MAX(((F51)+(G51)*(AH51))*(AH51),
        0.000001))/SQRT('1D'!$I$5*MAX((((F51)+(G51)*(AH51))*(AH51))/MAX((F51)+2*(G51)*(AH51),
            0.000001),
        0.000001))</f>
        <v>1.3809068501911741</v>
      </c>
      <c r="AR51" s="5" t="str">
        <f t="shared" ca="1" si="10"/>
        <v>Supercritical</v>
      </c>
      <c r="AS51" s="5">
        <f ca="1">((ABS(K51)*'1D'!$D$6)/(MAX(((F51)+(G51)*(AH51))*(AH51),
            0.000001)*MAX(((((F51)+(G51)*(AH51))*(AH51))/MAX((F51)+2*(AH51)*SQRT(1+(G51)^2),
                    0.000001))^(2/3),
            0.000001)))^2</f>
        <v>6.3470967856718123E-3</v>
      </c>
    </row>
    <row r="52" spans="1:45" x14ac:dyDescent="0.35">
      <c r="A52">
        <v>43</v>
      </c>
      <c r="B52">
        <v>41.999000000000002</v>
      </c>
      <c r="C52">
        <v>616522.35199999996</v>
      </c>
      <c r="D52">
        <v>3097738.1009999998</v>
      </c>
      <c r="E52">
        <v>633.73</v>
      </c>
      <c r="F52">
        <v>5.9989999999999997</v>
      </c>
      <c r="G52">
        <v>0</v>
      </c>
      <c r="H52" t="s">
        <v>176</v>
      </c>
      <c r="I52">
        <v>0.08</v>
      </c>
      <c r="J52" s="5">
        <f t="shared" si="11"/>
        <v>1</v>
      </c>
      <c r="K52" s="5">
        <f t="shared" ca="1" si="12"/>
        <v>50.95</v>
      </c>
      <c r="L52" s="5">
        <f ca="1">IF($A$2=0,
    IFERROR(L51,
        MAX('1D'!$D$16,
            POWER((ABS(K52)^2)/('1D'!$I$5*MAX(F52,
                        0.1)^2),
                1/3))),
    IF(IFERROR(V51,
            0)=0,
        IFERROR(L51,
            MAX('1D'!$D$16,
                POWER((ABS(K52)^2)/('1D'!$I$5*MAX(F52,
                            0.1)^2),
                    1/3))),
        IF(OR(IFERROR(L52,
                    0)=0,
                IFERROR(S51,
                    0)&lt;1,
                IFERROR(S52,
                    0)&lt;1),
            MAX('1D'!$D$16,
                POWER((ABS(K52)^2)/('1D'!$I$5*MAX(F52,
                            0.1)^2),
                    1/3)),
            IF(IFERROR(U52,
                    0)&gt;0,
                MAX('1D'!$D$16,
                    IFERROR(L52,
                        0)+((IFERROR(U52,
                                0))*'1D'!$D$18*IF((IFERROR(S52,
                                    0))&lt;1,
                            1,
                            -1))),
                IF(IFERROR(U52,
                        0)&lt;0,
                    IF(ABS((MAX('1D'!$D$16,
                                    POWER((ABS(K52)^2)/('1D'!$I$5*MAX(F52,
                                                0.1)^2),
                                        1/3)))-IFERROR(L52,
                                0))&gt;'1D'!$D$19,
                        MAX('1D'!$D$16,
                            IF((MAX('1D'!$D$16,
                                        POWER((ABS(K52)^2)/('1D'!$I$5*MAX(F52,
                                                    0.1)^2),
                                            1/3)))&gt;IFERROR(L52,
                                    0),
                                MIN((MAX('1D'!$D$16,
                                            POWER((ABS(K52)^2)/('1D'!$I$5*MAX(F52,
                                                        0.1)^2),
                                                1/3))),
                                    IFERROR(L52,
                                        0)+(MIN(ABS(IFERROR(U52,
                                                    0))*'1D'!$D$18,
                                            ABS((MAX('1D'!$D$16,
                                                        POWER((ABS(K52)^2)/('1D'!$I$5*MAX(F52,
                                                                    0.1)^2),
                                                            1/3)))-IFERROR(L52,
                                                    0))))),
                                MAX((MAX('1D'!$D$16,
                                            POWER((ABS(K52)^2)/('1D'!$I$5*MAX(F52,
                                                        0.1)^2),
                                                1/3))),
                                    IFERROR(L52,
                                        0)-(MIN(ABS(IFERROR(U52,
                                                    0))*'1D'!$D$18,
                                            ABS((MAX('1D'!$D$16,
                                                        POWER((ABS(K52)^2)/('1D'!$I$5*MAX(F52,
                                                                    0.1)^2),
                                                            1/3)))-IFERROR(L52,
                                                    0))))))),
                        MAX('1D'!$D$16,
                            POWER((ABS(K52)^2)/('1D'!$I$5*MAX(F52,
                                        0.1)^2),
                                1/3))),
                    MAX('1D'!$D$16,
                        IFERROR(L52,
                            0)))))))</f>
        <v>1.5821993513291439</v>
      </c>
      <c r="M52" s="5">
        <f t="shared" ca="1" si="0"/>
        <v>9.4916139086235329</v>
      </c>
      <c r="N52" s="5">
        <f t="shared" ca="1" si="1"/>
        <v>1.0358180645211945</v>
      </c>
      <c r="O52" s="5">
        <f t="shared" ca="1" si="2"/>
        <v>5.3678963862731264</v>
      </c>
      <c r="P52" s="5">
        <f t="shared" ca="1" si="3"/>
        <v>635.31219935132913</v>
      </c>
      <c r="Q52" s="5">
        <f ca="1">P52+((ABS(K52)/MAX(((F52)+(G52)*(L52))*(L52),
            0.000001))^2)/(2*'1D'!$I$5)</f>
        <v>636.78081869963512</v>
      </c>
      <c r="R52" s="5">
        <f ca="1">((ABS(K52)*'1D'!$D$6)/(MAX(((F52)+(G52)*(L52))*(L52),
            0.000001)*MAX(((((F52)+(G52)*(L52))*(L52))/MAX((F52)+2*(L52)*SQRT(1+(G52)^2),
                    0.000001))^(2/3),
            0.000001)))^2</f>
        <v>6.1860409742214937E-3</v>
      </c>
      <c r="S52" s="5">
        <f ca="1">ABS(ABS(K52)/MAX(((F52)+(G52)*(L52))*(L52),
        0.000001))/SQRT('1D'!$I$5*MAX((((F52)+(G52)*(L52))*(L52))/MAX((F52)+2*(G52)*(L52),
            0.000001),
        0.000001))</f>
        <v>1.3625078701180404</v>
      </c>
      <c r="T52" s="5">
        <f ca="1">((F52)*(L52)^2)/2+(G52)*(L52)^3/3+(ABS(K52)^2)/('1D'!$I$5*MAX(((F52)+(G52)*(L52))*(L52),
        0.000001))</f>
        <v>35.387948350355487</v>
      </c>
      <c r="U52" s="5">
        <f ca="1">IF($A$2=0,
    0,
    IFERROR(Q51-(((R51+R52)/2)*J52)-(IF(O51&gt;O52,
                '1D'!$D$8*((O51^2-O52^2)/(2*'1D'!$I$5)),
                '1D'!$D$9*((O52^2-O51^2)/(2*'1D'!$I$5)))+('1D'!$D$10*(ABS(I52)/90)*(MAX(O51^2,
                        O52^2)/(2*'1D'!$I$5))))-Q52,
        0))</f>
        <v>0</v>
      </c>
      <c r="V52" s="5">
        <f ca="1">IF($A$2=0,
    1,
    IF(IFERROR(V51,
            0)=0,
        0,
        IFERROR(IF(ROUND(S52,
                    3)=1,
                1,
                IF(AND(ABS(U52)&lt;'1D'!$D$19,
                        S52&gt;1),
                    1,
                    0)),
            0)))</f>
        <v>1</v>
      </c>
      <c r="W52" s="5">
        <f ca="1">IF($A$2=0,
    MAX(MAX('1D'!$D$16,
            MAX('1D'!$D$16,
                POWER((ABS(K52)^2)/('1D'!$I$5*MAX(F52,
                            0.1)^2),
                    1/3))),
        IFERROR(W1396,
            MAX(MAX('1D'!$D$16,
                    MAX('1D'!$D$16,
                        POWER((ABS(K52)^2)/('1D'!$I$5*MAX(F52,
                                    0.1)^2),
                            1/3))),
                ($L$2)-E1396))),
    IF(IFERROR(AG53,
            0)=0,
        MAX(MAX('1D'!$D$16,
                MAX('1D'!$D$16,
                    POWER((ABS(K52)^2)/('1D'!$I$5*MAX(F52,
                                0.1)^2),
                        1/3))),
            IFERROR(W1396,
                MAX(MAX('1D'!$D$16,
                        MAX('1D'!$D$16,
                            POWER((ABS(K52)^2)/('1D'!$I$5*MAX(F52,
                                        0.1)^2),
                                1/3))),
                    ($L$2)-E1396))),
        IF(IFERROR(W52,
                0)=0,
            MAX(MAX('1D'!$D$16,
                    MAX('1D'!$D$16,
                        POWER((ABS(K52)^2)/('1D'!$I$5*MAX(F52,
                                    0.1)^2),
                            1/3))),
                IFERROR(W1396,
                    MAX(MAX('1D'!$D$16,
                            MAX('1D'!$D$16,
                                POWER((ABS(K52)^2)/('1D'!$I$5*MAX(F52,
                                            0.1)^2),
                                    1/3))),
                        ($L$2)-E1396))),
            IF(OR(IFERROR(AD52,
                        0)&gt;=1,
                    IFERROR(AD53,
                        0)&gt;=1),
                MAX('1D'!$D$16,
                    MAX('1D'!$D$16,
                        POWER((ABS(K52)^2)/('1D'!$I$5*MAX(F52,
                                    0.1)^2),
                            1/3))),
                IF(ABS(IFERROR(AF52,
                            0))&lt;'1D'!$D$19,
                    MAX(MAX('1D'!$D$16,
                            MAX('1D'!$D$16,
                                POWER((ABS(K52)^2)/('1D'!$I$5*MAX(F52,
                                            0.1)^2),
                                    1/3))),
                        IFERROR(W52,
                            0)),
                    MAX(MAX('1D'!$D$16,
                            MAX('1D'!$D$16,
                                POWER((ABS(K52)^2)/('1D'!$I$5*MAX(F52,
                                            0.1)^2),
                                    1/3))),
                        (IFERROR(W52,
                                0))+((IFERROR(AF52,
                                    0))*'1D'!$D$18)))))))</f>
        <v>1.9445564202120209</v>
      </c>
      <c r="X52" s="5">
        <f t="shared" ca="1" si="4"/>
        <v>11.665393964851912</v>
      </c>
      <c r="Y52" s="5">
        <f t="shared" ca="1" si="5"/>
        <v>1.1797391628827381</v>
      </c>
      <c r="Z52" s="5">
        <f t="shared" ca="1" si="6"/>
        <v>4.3676193151738785</v>
      </c>
      <c r="AA52" s="5">
        <f t="shared" ca="1" si="7"/>
        <v>635.67455642021207</v>
      </c>
      <c r="AB52" s="5">
        <f ca="1">AA52+((ABS(K52)/MAX(((F52)+(G52)*(W52))*(W52),
            0.000001))^2)/(2*'1D'!$I$5)</f>
        <v>636.64683463031804</v>
      </c>
      <c r="AC52" s="5">
        <f ca="1">((ABS(K52)*'1D'!$D$6)/(MAX(((F52)+(G52)*(W52))*(W52),
            0.000001)*MAX(((((F52)+(G52)*(W52))*(W52))/MAX((F52)+2*(W52)*SQRT(1+(G52)^2),
                    0.000001))^(2/3),
            0.000001)))^2</f>
        <v>3.4431616448339893E-3</v>
      </c>
      <c r="AD52" s="5">
        <f ca="1">ABS(ABS(K52)/MAX(((F52)+(G52)*(W52))*(W52),
        0.000001))/SQRT('1D'!$I$5*MAX((((F52)+(G52)*(W52))*(W52))/MAX((F52)+2*(G52)*(W52),
            0.000001),
        0.000001))</f>
        <v>1.0000000000000004</v>
      </c>
      <c r="AE52" s="5">
        <f ca="1">((F52)*(W52)^2)/2+(G52)*(W52)^3/3+(ABS(K52)^2)/('1D'!$I$5*MAX(((F52)+(G52)*(W52))*(W52),
        0.000001))</f>
        <v>34.026025092983033</v>
      </c>
      <c r="AF52" s="5">
        <f ca="1">IF($A$2=0,
    0,
    IFERROR(AB53+(((AC52+AC53)/2)*J53)+(IF(Z52&gt;Z53,
                '1D'!$D$8*((Z52^2-Z53^2)/(2*'1D'!$I$5)),
                '1D'!$D$9*((Z53^2-Z52^2)/(2*'1D'!$I$5)))+('1D'!$D$10*(ABS(I53)/90)*(MAX(Z52^2,
                        Z53^2)/(2*'1D'!$I$5))))-AB52,
        0))</f>
        <v>1.5727987394029697E-3</v>
      </c>
      <c r="AG52" s="5">
        <f ca="1">IF($A$2=0,
    1,
    IF(IFERROR(AG53,
            0)=0,
        0,
        IFERROR(IF(OR(ROUND(AD52,
                        3)&gt;=1,
                    AND(ABS(AF52)&lt;'1D'!$D$19,
                        AD52&lt;1)),
                1,
                0),
            0)))</f>
        <v>1</v>
      </c>
      <c r="AH52" s="5">
        <f ca="1">IFERROR(IF('1D'!V32="Supercritical",
        MAX('1D'!$D$16,
            IFERROR(L52,
                MAX('1D'!$D$16,
                    POWER((ABS(K52)^2)/('1D'!$I$5*MAX(F52,
                                0.1)^2),
                        1/3)))),
        IF('1D'!V32="Subcritical",
            MAX('1D'!$D$16,
                IFERROR(W52,
                    MAX('1D'!$D$16,
                        POWER((ABS(K52)^2)/('1D'!$I$5*MAX(F52,
                                    0.1)^2),
                            1/3)))),
            IF(IFERROR(T52,
                    -1E+99)&gt;=IFERROR(AE52,
                    -1E+99),
                MAX('1D'!$D$16,
                    IFERROR(L52,
                        MAX('1D'!$D$16,
                            POWER((ABS(K52)^2)/('1D'!$I$5*MAX(F52,
                                        0.1)^2),
                                1/3)))),
                MAX('1D'!$D$16,
                    IFERROR(W52,
                        MAX('1D'!$D$16,
                            POWER((ABS(K52)^2)/('1D'!$I$5*MAX(F52,
                                        0.1)^2),
                                1/3))))))),
    MAX('1D'!$D$16,
        POWER((ABS(K52)^2)/('1D'!$I$5*MAX(F52,
                    0.1)^2),
            1/3)))</f>
        <v>1.5821993513291439</v>
      </c>
      <c r="AI52" s="5">
        <f t="shared" ca="1" si="8"/>
        <v>635.31219935132913</v>
      </c>
      <c r="AJ52" s="5">
        <f ca="1">AI52+((ABS(K52)/MAX(((F52)+(G52)*(AH52))*(AH52),
            0.000001))^2)/(2*'1D'!$I$5)</f>
        <v>636.78081869963512</v>
      </c>
      <c r="AM52">
        <v>0</v>
      </c>
      <c r="AN52">
        <v>0</v>
      </c>
      <c r="AO52" s="5">
        <f t="shared" si="9"/>
        <v>0</v>
      </c>
      <c r="AP52" s="5">
        <f t="shared" si="13"/>
        <v>0</v>
      </c>
      <c r="AQ52" s="5">
        <f ca="1">ABS(ABS(K52)/MAX(((F52)+(G52)*(AH52))*(AH52),
        0.000001))/SQRT('1D'!$I$5*MAX((((F52)+(G52)*(AH52))*(AH52))/MAX((F52)+2*(G52)*(AH52),
            0.000001),
        0.000001))</f>
        <v>1.3625078701180404</v>
      </c>
      <c r="AR52" s="5" t="str">
        <f t="shared" ca="1" si="10"/>
        <v>Supercritical</v>
      </c>
      <c r="AS52" s="5">
        <f ca="1">((ABS(K52)*'1D'!$D$6)/(MAX(((F52)+(G52)*(AH52))*(AH52),
            0.000001)*MAX(((((F52)+(G52)*(AH52))*(AH52))/MAX((F52)+2*(AH52)*SQRT(1+(G52)^2),
                    0.000001))^(2/3),
            0.000001)))^2</f>
        <v>6.1860409742214937E-3</v>
      </c>
    </row>
    <row r="53" spans="1:45" x14ac:dyDescent="0.35">
      <c r="A53">
        <v>44</v>
      </c>
      <c r="B53">
        <v>42.999000000000002</v>
      </c>
      <c r="C53">
        <v>616521.77800000005</v>
      </c>
      <c r="D53">
        <v>3097737.2820000001</v>
      </c>
      <c r="E53">
        <v>633.72799999999995</v>
      </c>
      <c r="F53">
        <v>5.9989999999999997</v>
      </c>
      <c r="G53">
        <v>0</v>
      </c>
      <c r="H53" t="s">
        <v>176</v>
      </c>
      <c r="I53">
        <v>0.08</v>
      </c>
      <c r="J53" s="5">
        <f t="shared" si="11"/>
        <v>1</v>
      </c>
      <c r="K53" s="5">
        <f t="shared" ca="1" si="12"/>
        <v>50.95</v>
      </c>
      <c r="L53" s="5">
        <f ca="1">IF($A$2=0,
    IFERROR(L52,
        MAX('1D'!$D$16,
            POWER((ABS(K53)^2)/('1D'!$I$5*MAX(F53,
                        0.1)^2),
                1/3))),
    IF(IFERROR(V52,
            0)=0,
        IFERROR(L52,
            MAX('1D'!$D$16,
                POWER((ABS(K53)^2)/('1D'!$I$5*MAX(F53,
                            0.1)^2),
                    1/3))),
        IF(OR(IFERROR(L53,
                    0)=0,
                IFERROR(S52,
                    0)&lt;1,
                IFERROR(S53,
                    0)&lt;1),
            MAX('1D'!$D$16,
                POWER((ABS(K53)^2)/('1D'!$I$5*MAX(F53,
                            0.1)^2),
                    1/3)),
            IF(IFERROR(U53,
                    0)&gt;0,
                MAX('1D'!$D$16,
                    IFERROR(L53,
                        0)+((IFERROR(U53,
                                0))*'1D'!$D$18*IF((IFERROR(S53,
                                    0))&lt;1,
                            1,
                            -1))),
                IF(IFERROR(U53,
                        0)&lt;0,
                    IF(ABS((MAX('1D'!$D$16,
                                    POWER((ABS(K53)^2)/('1D'!$I$5*MAX(F53,
                                                0.1)^2),
                                        1/3)))-IFERROR(L53,
                                0))&gt;'1D'!$D$19,
                        MAX('1D'!$D$16,
                            IF((MAX('1D'!$D$16,
                                        POWER((ABS(K53)^2)/('1D'!$I$5*MAX(F53,
                                                    0.1)^2),
                                            1/3)))&gt;IFERROR(L53,
                                    0),
                                MIN((MAX('1D'!$D$16,
                                            POWER((ABS(K53)^2)/('1D'!$I$5*MAX(F53,
                                                        0.1)^2),
                                                1/3))),
                                    IFERROR(L53,
                                        0)+(MIN(ABS(IFERROR(U53,
                                                    0))*'1D'!$D$18,
                                            ABS((MAX('1D'!$D$16,
                                                        POWER((ABS(K53)^2)/('1D'!$I$5*MAX(F53,
                                                                    0.1)^2),
                                                            1/3)))-IFERROR(L53,
                                                    0))))),
                                MAX((MAX('1D'!$D$16,
                                            POWER((ABS(K53)^2)/('1D'!$I$5*MAX(F53,
                                                        0.1)^2),
                                                1/3))),
                                    IFERROR(L53,
                                        0)-(MIN(ABS(IFERROR(U53,
                                                    0))*'1D'!$D$18,
                                            ABS((MAX('1D'!$D$16,
                                                        POWER((ABS(K53)^2)/('1D'!$I$5*MAX(F53,
                                                                    0.1)^2),
                                                            1/3)))-IFERROR(L53,
                                                    0))))))),
                        MAX('1D'!$D$16,
                            POWER((ABS(K53)^2)/('1D'!$I$5*MAX(F53,
                                        0.1)^2),
                                1/3))),
                    MAX('1D'!$D$16,
                        IFERROR(L53,
                            0)))))))</f>
        <v>1.5974991151640918</v>
      </c>
      <c r="M53" s="5">
        <f t="shared" ca="1" si="0"/>
        <v>9.5833971918693859</v>
      </c>
      <c r="N53" s="5">
        <f t="shared" ca="1" si="1"/>
        <v>1.0423536041432653</v>
      </c>
      <c r="O53" s="5">
        <f t="shared" ca="1" si="2"/>
        <v>5.3164863127270046</v>
      </c>
      <c r="P53" s="5">
        <f t="shared" ca="1" si="3"/>
        <v>635.32549911516401</v>
      </c>
      <c r="Q53" s="5">
        <f ca="1">P53+((ABS(K53)/MAX(((F53)+(G53)*(L53))*(L53),
            0.000001))^2)/(2*'1D'!$I$5)</f>
        <v>636.76612229117893</v>
      </c>
      <c r="R53" s="5">
        <f ca="1">((ABS(K53)*'1D'!$D$6)/(MAX(((F53)+(G53)*(L53))*(L53),
            0.000001)*MAX(((((F53)+(G53)*(L53))*(L53))/MAX((F53)+2*(L53)*SQRT(1+(G53)^2),
                    0.000001))^(2/3),
            0.000001)))^2</f>
        <v>6.0174407374260167E-3</v>
      </c>
      <c r="S53" s="5">
        <f ca="1">ABS(ABS(K53)/MAX(((F53)+(G53)*(L53))*(L53),
        0.000001))/SQRT('1D'!$I$5*MAX((((F53)+(G53)*(L53))*(L53))/MAX((F53)+2*(G53)*(L53),
            0.000001),
        0.000001))</f>
        <v>1.3429810458318883</v>
      </c>
      <c r="T53" s="5">
        <f ca="1">((F53)*(L53)^2)/2+(G53)*(L53)^3/3+(ABS(K53)^2)/('1D'!$I$5*MAX(((F53)+(G53)*(L53))*(L53),
        0.000001))</f>
        <v>35.266862466266204</v>
      </c>
      <c r="U53" s="5">
        <f ca="1">IF($A$2=0,
    0,
    IFERROR(Q52-(((R52+R53)/2)*J53)-(IF(O52&gt;O53,
                '1D'!$D$8*((O52^2-O53^2)/(2*'1D'!$I$5)),
                '1D'!$D$9*((O53^2-O52^2)/(2*'1D'!$I$5)))+('1D'!$D$10*(ABS(I53)/90)*(MAX(O52^2,
                        O53^2)/(2*'1D'!$I$5))))-Q53,
        0))</f>
        <v>0</v>
      </c>
      <c r="V53" s="5">
        <f ca="1">IF($A$2=0,
    1,
    IF(IFERROR(V52,
            0)=0,
        0,
        IFERROR(IF(ROUND(S53,
                    3)=1,
                1,
                IF(AND(ABS(U53)&lt;'1D'!$D$19,
                        S53&gt;1),
                    1,
                    0)),
            0)))</f>
        <v>1</v>
      </c>
      <c r="W53" s="5">
        <f ca="1">IF($A$2=0,
    MAX(MAX('1D'!$D$16,
            MAX('1D'!$D$16,
                POWER((ABS(K53)^2)/('1D'!$I$5*MAX(F53,
                            0.1)^2),
                    1/3))),
        IFERROR(W1396,
            MAX(MAX('1D'!$D$16,
                    MAX('1D'!$D$16,
                        POWER((ABS(K53)^2)/('1D'!$I$5*MAX(F53,
                                    0.1)^2),
                            1/3))),
                ($L$2)-E1396))),
    IF(IFERROR(AG54,
            0)=0,
        MAX(MAX('1D'!$D$16,
                MAX('1D'!$D$16,
                    POWER((ABS(K53)^2)/('1D'!$I$5*MAX(F53,
                                0.1)^2),
                        1/3))),
            IFERROR(W1396,
                MAX(MAX('1D'!$D$16,
                        MAX('1D'!$D$16,
                            POWER((ABS(K53)^2)/('1D'!$I$5*MAX(F53,
                                        0.1)^2),
                                1/3))),
                    ($L$2)-E1396))),
        IF(IFERROR(W53,
                0)=0,
            MAX(MAX('1D'!$D$16,
                    MAX('1D'!$D$16,
                        POWER((ABS(K53)^2)/('1D'!$I$5*MAX(F53,
                                    0.1)^2),
                            1/3))),
                IFERROR(W1396,
                    MAX(MAX('1D'!$D$16,
                            MAX('1D'!$D$16,
                                POWER((ABS(K53)^2)/('1D'!$I$5*MAX(F53,
                                            0.1)^2),
                                    1/3))),
                        ($L$2)-E1396))),
            IF(OR(IFERROR(AD53,
                        0)&gt;=1,
                    IFERROR(AD54,
                        0)&gt;=1),
                MAX('1D'!$D$16,
                    MAX('1D'!$D$16,
                        POWER((ABS(K53)^2)/('1D'!$I$5*MAX(F53,
                                    0.1)^2),
                            1/3))),
                IF(ABS(IFERROR(AF53,
                            0))&lt;'1D'!$D$19,
                    MAX(MAX('1D'!$D$16,
                            MAX('1D'!$D$16,
                                POWER((ABS(K53)^2)/('1D'!$I$5*MAX(F53,
                                            0.1)^2),
                                    1/3))),
                        IFERROR(W53,
                            0)),
                    MAX(MAX('1D'!$D$16,
                            MAX('1D'!$D$16,
                                POWER((ABS(K53)^2)/('1D'!$I$5*MAX(F53,
                                            0.1)^2),
                                    1/3))),
                        (IFERROR(W53,
                                0))+((IFERROR(AF53,
                                    0))*'1D'!$D$18)))))))</f>
        <v>1.9445564202120209</v>
      </c>
      <c r="X53" s="5">
        <f t="shared" ca="1" si="4"/>
        <v>11.665393964851912</v>
      </c>
      <c r="Y53" s="5">
        <f t="shared" ca="1" si="5"/>
        <v>1.1797391628827381</v>
      </c>
      <c r="Z53" s="5">
        <f t="shared" ca="1" si="6"/>
        <v>4.3676193151738785</v>
      </c>
      <c r="AA53" s="5">
        <f t="shared" ca="1" si="7"/>
        <v>635.672556420212</v>
      </c>
      <c r="AB53" s="5">
        <f ca="1">AA53+((ABS(K53)/MAX(((F53)+(G53)*(W53))*(W53),
            0.000001))^2)/(2*'1D'!$I$5)</f>
        <v>636.64483463031797</v>
      </c>
      <c r="AC53" s="5">
        <f ca="1">((ABS(K53)*'1D'!$D$6)/(MAX(((F53)+(G53)*(W53))*(W53),
            0.000001)*MAX(((((F53)+(G53)*(W53))*(W53))/MAX((F53)+2*(W53)*SQRT(1+(G53)^2),
                    0.000001))^(2/3),
            0.000001)))^2</f>
        <v>3.4431616448339893E-3</v>
      </c>
      <c r="AD53" s="5">
        <f ca="1">ABS(ABS(K53)/MAX(((F53)+(G53)*(W53))*(W53),
        0.000001))/SQRT('1D'!$I$5*MAX((((F53)+(G53)*(W53))*(W53))/MAX((F53)+2*(G53)*(W53),
            0.000001),
        0.000001))</f>
        <v>1.0000000000000004</v>
      </c>
      <c r="AE53" s="5">
        <f ca="1">((F53)*(W53)^2)/2+(G53)*(W53)^3/3+(ABS(K53)^2)/('1D'!$I$5*MAX(((F53)+(G53)*(W53))*(W53),
        0.000001))</f>
        <v>34.026025092983033</v>
      </c>
      <c r="AF53" s="5">
        <f ca="1">IF($A$2=0,
    0,
    IFERROR(AB54+(((AC53+AC54)/2)*J54)+(IF(Z53&gt;Z54,
                '1D'!$D$8*((Z53^2-Z54^2)/(2*'1D'!$I$5)),
                '1D'!$D$9*((Z54^2-Z53^2)/(2*'1D'!$I$5)))+('1D'!$D$10*(ABS(I54)/90)*(MAX(Z53^2,
                        Z54^2)/(2*'1D'!$I$5))))-AB53,
        0))</f>
        <v>1.5727987395166565E-3</v>
      </c>
      <c r="AG53" s="5">
        <f ca="1">IF($A$2=0,
    1,
    IF(IFERROR(AG54,
            0)=0,
        0,
        IFERROR(IF(OR(ROUND(AD53,
                        3)&gt;=1,
                    AND(ABS(AF53)&lt;'1D'!$D$19,
                        AD53&lt;1)),
                1,
                0),
            0)))</f>
        <v>1</v>
      </c>
      <c r="AH53" s="5">
        <f ca="1">IFERROR(IF('1D'!V32="Supercritical",
        MAX('1D'!$D$16,
            IFERROR(L53,
                MAX('1D'!$D$16,
                    POWER((ABS(K53)^2)/('1D'!$I$5*MAX(F53,
                                0.1)^2),
                        1/3)))),
        IF('1D'!V32="Subcritical",
            MAX('1D'!$D$16,
                IFERROR(W53,
                    MAX('1D'!$D$16,
                        POWER((ABS(K53)^2)/('1D'!$I$5*MAX(F53,
                                    0.1)^2),
                            1/3)))),
            IF(IFERROR(T53,
                    -1E+99)&gt;=IFERROR(AE53,
                    -1E+99),
                MAX('1D'!$D$16,
                    IFERROR(L53,
                        MAX('1D'!$D$16,
                            POWER((ABS(K53)^2)/('1D'!$I$5*MAX(F53,
                                        0.1)^2),
                                1/3)))),
                MAX('1D'!$D$16,
                    IFERROR(W53,
                        MAX('1D'!$D$16,
                            POWER((ABS(K53)^2)/('1D'!$I$5*MAX(F53,
                                        0.1)^2),
                                1/3))))))),
    MAX('1D'!$D$16,
        POWER((ABS(K53)^2)/('1D'!$I$5*MAX(F53,
                    0.1)^2),
            1/3)))</f>
        <v>1.5974991151640918</v>
      </c>
      <c r="AI53" s="5">
        <f t="shared" ca="1" si="8"/>
        <v>635.32549911516401</v>
      </c>
      <c r="AJ53" s="5">
        <f ca="1">AI53+((ABS(K53)/MAX(((F53)+(G53)*(AH53))*(AH53),
            0.000001))^2)/(2*'1D'!$I$5)</f>
        <v>636.76612229117893</v>
      </c>
      <c r="AM53">
        <v>0</v>
      </c>
      <c r="AN53">
        <v>0</v>
      </c>
      <c r="AO53" s="5">
        <f t="shared" si="9"/>
        <v>0</v>
      </c>
      <c r="AP53" s="5">
        <f t="shared" si="13"/>
        <v>0</v>
      </c>
      <c r="AQ53" s="5">
        <f ca="1">ABS(ABS(K53)/MAX(((F53)+(G53)*(AH53))*(AH53),
        0.000001))/SQRT('1D'!$I$5*MAX((((F53)+(G53)*(AH53))*(AH53))/MAX((F53)+2*(G53)*(AH53),
            0.000001),
        0.000001))</f>
        <v>1.3429810458318883</v>
      </c>
      <c r="AR53" s="5" t="str">
        <f t="shared" ca="1" si="10"/>
        <v>Supercritical</v>
      </c>
      <c r="AS53" s="5">
        <f ca="1">((ABS(K53)*'1D'!$D$6)/(MAX(((F53)+(G53)*(AH53))*(AH53),
            0.000001)*MAX(((((F53)+(G53)*(AH53))*(AH53))/MAX((F53)+2*(AH53)*SQRT(1+(G53)^2),
                    0.000001))^(2/3),
            0.000001)))^2</f>
        <v>6.0174407374260167E-3</v>
      </c>
    </row>
    <row r="54" spans="1:45" x14ac:dyDescent="0.35">
      <c r="A54">
        <v>45</v>
      </c>
      <c r="B54">
        <v>43.999000000000002</v>
      </c>
      <c r="C54">
        <v>616521.20299999998</v>
      </c>
      <c r="D54">
        <v>3097736.4640000002</v>
      </c>
      <c r="E54">
        <v>633.726</v>
      </c>
      <c r="F54">
        <v>5.9989999999999997</v>
      </c>
      <c r="G54">
        <v>0</v>
      </c>
      <c r="H54" t="s">
        <v>176</v>
      </c>
      <c r="I54">
        <v>0.08</v>
      </c>
      <c r="J54" s="5">
        <f t="shared" si="11"/>
        <v>1</v>
      </c>
      <c r="K54" s="5">
        <f t="shared" ca="1" si="12"/>
        <v>50.95</v>
      </c>
      <c r="L54" s="5">
        <f ca="1">IF($A$2=0,
    IFERROR(L53,
        MAX('1D'!$D$16,
            POWER((ABS(K54)^2)/('1D'!$I$5*MAX(F54,
                        0.1)^2),
                1/3))),
    IF(IFERROR(V53,
            0)=0,
        IFERROR(L53,
            MAX('1D'!$D$16,
                POWER((ABS(K54)^2)/('1D'!$I$5*MAX(F54,
                            0.1)^2),
                    1/3))),
        IF(OR(IFERROR(L54,
                    0)=0,
                IFERROR(S53,
                    0)&lt;1,
                IFERROR(S54,
                    0)&lt;1),
            MAX('1D'!$D$16,
                POWER((ABS(K54)^2)/('1D'!$I$5*MAX(F54,
                            0.1)^2),
                    1/3)),
            IF(IFERROR(U54,
                    0)&gt;0,
                MAX('1D'!$D$16,
                    IFERROR(L54,
                        0)+((IFERROR(U54,
                                0))*'1D'!$D$18*IF((IFERROR(S54,
                                    0))&lt;1,
                            1,
                            -1))),
                IF(IFERROR(U54,
                        0)&lt;0,
                    IF(ABS((MAX('1D'!$D$16,
                                    POWER((ABS(K54)^2)/('1D'!$I$5*MAX(F54,
                                                0.1)^2),
                                        1/3)))-IFERROR(L54,
                                0))&gt;'1D'!$D$19,
                        MAX('1D'!$D$16,
                            IF((MAX('1D'!$D$16,
                                        POWER((ABS(K54)^2)/('1D'!$I$5*MAX(F54,
                                                    0.1)^2),
                                            1/3)))&gt;IFERROR(L54,
                                    0),
                                MIN((MAX('1D'!$D$16,
                                            POWER((ABS(K54)^2)/('1D'!$I$5*MAX(F54,
                                                        0.1)^2),
                                                1/3))),
                                    IFERROR(L54,
                                        0)+(MIN(ABS(IFERROR(U54,
                                                    0))*'1D'!$D$18,
                                            ABS((MAX('1D'!$D$16,
                                                        POWER((ABS(K54)^2)/('1D'!$I$5*MAX(F54,
                                                                    0.1)^2),
                                                            1/3)))-IFERROR(L54,
                                                    0))))),
                                MAX((MAX('1D'!$D$16,
                                            POWER((ABS(K54)^2)/('1D'!$I$5*MAX(F54,
                                                        0.1)^2),
                                                1/3))),
                                    IFERROR(L54,
                                        0)-(MIN(ABS(IFERROR(U54,
                                                    0))*'1D'!$D$18,
                                            ABS((MAX('1D'!$D$16,
                                                        POWER((ABS(K54)^2)/('1D'!$I$5*MAX(F54,
                                                                    0.1)^2),
                                                            1/3)))-IFERROR(L54,
                                                    0))))))),
                        MAX('1D'!$D$16,
                            POWER((ABS(K54)^2)/('1D'!$I$5*MAX(F54,
                                        0.1)^2),
                                1/3))),
                    MAX('1D'!$D$16,
                        IFERROR(L54,
                            0)))))))</f>
        <v>1.6144751410703753</v>
      </c>
      <c r="M54" s="5">
        <f t="shared" ca="1" si="0"/>
        <v>9.6852363712811815</v>
      </c>
      <c r="N54" s="5">
        <f t="shared" ca="1" si="1"/>
        <v>1.0495544595667619</v>
      </c>
      <c r="O54" s="5">
        <f t="shared" ca="1" si="2"/>
        <v>5.2605840525562968</v>
      </c>
      <c r="P54" s="5">
        <f t="shared" ca="1" si="3"/>
        <v>635.34047514107033</v>
      </c>
      <c r="Q54" s="5">
        <f ca="1">P54+((ABS(K54)/MAX(((F54)+(G54)*(L54))*(L54),
            0.000001))^2)/(2*'1D'!$I$5)</f>
        <v>636.75096161273234</v>
      </c>
      <c r="R54" s="5">
        <f ca="1">((ABS(K54)*'1D'!$D$6)/(MAX(((F54)+(G54)*(L54))*(L54),
            0.000001)*MAX(((((F54)+(G54)*(L54))*(L54))/MAX((F54)+2*(L54)*SQRT(1+(G54)^2),
                    0.000001))^(2/3),
            0.000001)))^2</f>
        <v>5.8377273638750594E-3</v>
      </c>
      <c r="S54" s="5">
        <f ca="1">ABS(ABS(K54)/MAX(((F54)+(G54)*(L54))*(L54),
        0.000001))/SQRT('1D'!$I$5*MAX((((F54)+(G54)*(L54))*(L54))/MAX((F54)+2*(G54)*(L54),
            0.000001),
        0.000001))</f>
        <v>1.321854881545707</v>
      </c>
      <c r="T54" s="5">
        <f ca="1">((F54)*(L54)^2)/2+(G54)*(L54)^3/3+(ABS(K54)^2)/('1D'!$I$5*MAX(((F54)+(G54)*(L54))*(L54),
        0.000001))</f>
        <v>35.140076431494961</v>
      </c>
      <c r="U54" s="5">
        <f ca="1">IF($A$2=0,
    0,
    IFERROR(Q53-(((R53+R54)/2)*J54)-(IF(O53&gt;O54,
                '1D'!$D$8*((O53^2-O54^2)/(2*'1D'!$I$5)),
                '1D'!$D$9*((O54^2-O53^2)/(2*'1D'!$I$5)))+('1D'!$D$10*(ABS(I54)/90)*(MAX(O53^2,
                        O54^2)/(2*'1D'!$I$5))))-Q54,
        0))</f>
        <v>0</v>
      </c>
      <c r="V54" s="5">
        <f ca="1">IF($A$2=0,
    1,
    IF(IFERROR(V53,
            0)=0,
        0,
        IFERROR(IF(ROUND(S54,
                    3)=1,
                1,
                IF(AND(ABS(U54)&lt;'1D'!$D$19,
                        S54&gt;1),
                    1,
                    0)),
            0)))</f>
        <v>1</v>
      </c>
      <c r="W54" s="5">
        <f ca="1">IF($A$2=0,
    MAX(MAX('1D'!$D$16,
            MAX('1D'!$D$16,
                POWER((ABS(K54)^2)/('1D'!$I$5*MAX(F54,
                            0.1)^2),
                    1/3))),
        IFERROR(W1396,
            MAX(MAX('1D'!$D$16,
                    MAX('1D'!$D$16,
                        POWER((ABS(K54)^2)/('1D'!$I$5*MAX(F54,
                                    0.1)^2),
                            1/3))),
                ($L$2)-E1396))),
    IF(IFERROR(AG55,
            0)=0,
        MAX(MAX('1D'!$D$16,
                MAX('1D'!$D$16,
                    POWER((ABS(K54)^2)/('1D'!$I$5*MAX(F54,
                                0.1)^2),
                        1/3))),
            IFERROR(W1396,
                MAX(MAX('1D'!$D$16,
                        MAX('1D'!$D$16,
                            POWER((ABS(K54)^2)/('1D'!$I$5*MAX(F54,
                                        0.1)^2),
                                1/3))),
                    ($L$2)-E1396))),
        IF(IFERROR(W54,
                0)=0,
            MAX(MAX('1D'!$D$16,
                    MAX('1D'!$D$16,
                        POWER((ABS(K54)^2)/('1D'!$I$5*MAX(F54,
                                    0.1)^2),
                            1/3))),
                IFERROR(W1396,
                    MAX(MAX('1D'!$D$16,
                            MAX('1D'!$D$16,
                                POWER((ABS(K54)^2)/('1D'!$I$5*MAX(F54,
                                            0.1)^2),
                                    1/3))),
                        ($L$2)-E1396))),
            IF(OR(IFERROR(AD54,
                        0)&gt;=1,
                    IFERROR(AD55,
                        0)&gt;=1),
                MAX('1D'!$D$16,
                    MAX('1D'!$D$16,
                        POWER((ABS(K54)^2)/('1D'!$I$5*MAX(F54,
                                    0.1)^2),
                            1/3))),
                IF(ABS(IFERROR(AF54,
                            0))&lt;'1D'!$D$19,
                    MAX(MAX('1D'!$D$16,
                            MAX('1D'!$D$16,
                                POWER((ABS(K54)^2)/('1D'!$I$5*MAX(F54,
                                            0.1)^2),
                                    1/3))),
                        IFERROR(W54,
                            0)),
                    MAX(MAX('1D'!$D$16,
                            MAX('1D'!$D$16,
                                POWER((ABS(K54)^2)/('1D'!$I$5*MAX(F54,
                                            0.1)^2),
                                    1/3))),
                        (IFERROR(W54,
                                0))+((IFERROR(AF54,
                                    0))*'1D'!$D$18)))))))</f>
        <v>1.9445564202120209</v>
      </c>
      <c r="X54" s="5">
        <f t="shared" ca="1" si="4"/>
        <v>11.665393964851912</v>
      </c>
      <c r="Y54" s="5">
        <f t="shared" ca="1" si="5"/>
        <v>1.1797391628827381</v>
      </c>
      <c r="Z54" s="5">
        <f t="shared" ca="1" si="6"/>
        <v>4.3676193151738785</v>
      </c>
      <c r="AA54" s="5">
        <f t="shared" ca="1" si="7"/>
        <v>635.67055642021205</v>
      </c>
      <c r="AB54" s="5">
        <f ca="1">AA54+((ABS(K54)/MAX(((F54)+(G54)*(W54))*(W54),
            0.000001))^2)/(2*'1D'!$I$5)</f>
        <v>636.64283463031802</v>
      </c>
      <c r="AC54" s="5">
        <f ca="1">((ABS(K54)*'1D'!$D$6)/(MAX(((F54)+(G54)*(W54))*(W54),
            0.000001)*MAX(((((F54)+(G54)*(W54))*(W54))/MAX((F54)+2*(W54)*SQRT(1+(G54)^2),
                    0.000001))^(2/3),
            0.000001)))^2</f>
        <v>3.4431616448339893E-3</v>
      </c>
      <c r="AD54" s="5">
        <f ca="1">ABS(ABS(K54)/MAX(((F54)+(G54)*(W54))*(W54),
        0.000001))/SQRT('1D'!$I$5*MAX((((F54)+(G54)*(W54))*(W54))/MAX((F54)+2*(G54)*(W54),
            0.000001),
        0.000001))</f>
        <v>1.0000000000000004</v>
      </c>
      <c r="AE54" s="5">
        <f ca="1">((F54)*(W54)^2)/2+(G54)*(W54)^3/3+(ABS(K54)^2)/('1D'!$I$5*MAX(((F54)+(G54)*(W54))*(W54),
        0.000001))</f>
        <v>34.026025092983033</v>
      </c>
      <c r="AF54" s="5">
        <f ca="1">IF($A$2=0,
    0,
    IFERROR(AB55+(((AC54+AC55)/2)*J55)+(IF(Z54&gt;Z55,
                '1D'!$D$8*((Z54^2-Z55^2)/(2*'1D'!$I$5)),
                '1D'!$D$9*((Z55^2-Z54^2)/(2*'1D'!$I$5)))+('1D'!$D$10*(ABS(I55)/90)*(MAX(Z54^2,
                        Z55^2)/(2*'1D'!$I$5))))-AB54,
        0))</f>
        <v>1.4966369463991214E-3</v>
      </c>
      <c r="AG54" s="5">
        <f ca="1">IF($A$2=0,
    1,
    IF(IFERROR(AG55,
            0)=0,
        0,
        IFERROR(IF(OR(ROUND(AD54,
                        3)&gt;=1,
                    AND(ABS(AF54)&lt;'1D'!$D$19,
                        AD54&lt;1)),
                1,
                0),
            0)))</f>
        <v>1</v>
      </c>
      <c r="AH54" s="5">
        <f ca="1">IFERROR(IF('1D'!V32="Supercritical",
        MAX('1D'!$D$16,
            IFERROR(L54,
                MAX('1D'!$D$16,
                    POWER((ABS(K54)^2)/('1D'!$I$5*MAX(F54,
                                0.1)^2),
                        1/3)))),
        IF('1D'!V32="Subcritical",
            MAX('1D'!$D$16,
                IFERROR(W54,
                    MAX('1D'!$D$16,
                        POWER((ABS(K54)^2)/('1D'!$I$5*MAX(F54,
                                    0.1)^2),
                            1/3)))),
            IF(IFERROR(T54,
                    -1E+99)&gt;=IFERROR(AE54,
                    -1E+99),
                MAX('1D'!$D$16,
                    IFERROR(L54,
                        MAX('1D'!$D$16,
                            POWER((ABS(K54)^2)/('1D'!$I$5*MAX(F54,
                                        0.1)^2),
                                1/3)))),
                MAX('1D'!$D$16,
                    IFERROR(W54,
                        MAX('1D'!$D$16,
                            POWER((ABS(K54)^2)/('1D'!$I$5*MAX(F54,
                                        0.1)^2),
                                1/3))))))),
    MAX('1D'!$D$16,
        POWER((ABS(K54)^2)/('1D'!$I$5*MAX(F54,
                    0.1)^2),
            1/3)))</f>
        <v>1.6144751410703753</v>
      </c>
      <c r="AI54" s="5">
        <f t="shared" ca="1" si="8"/>
        <v>635.34047514107033</v>
      </c>
      <c r="AJ54" s="5">
        <f ca="1">AI54+((ABS(K54)/MAX(((F54)+(G54)*(AH54))*(AH54),
            0.000001))^2)/(2*'1D'!$I$5)</f>
        <v>636.75096161273234</v>
      </c>
      <c r="AM54">
        <v>0</v>
      </c>
      <c r="AN54">
        <v>0</v>
      </c>
      <c r="AO54" s="5">
        <f t="shared" si="9"/>
        <v>0</v>
      </c>
      <c r="AP54" s="5">
        <f t="shared" si="13"/>
        <v>0</v>
      </c>
      <c r="AQ54" s="5">
        <f ca="1">ABS(ABS(K54)/MAX(((F54)+(G54)*(AH54))*(AH54),
        0.000001))/SQRT('1D'!$I$5*MAX((((F54)+(G54)*(AH54))*(AH54))/MAX((F54)+2*(G54)*(AH54),
            0.000001),
        0.000001))</f>
        <v>1.321854881545707</v>
      </c>
      <c r="AR54" s="5" t="str">
        <f t="shared" ca="1" si="10"/>
        <v>Supercritical</v>
      </c>
      <c r="AS54" s="5">
        <f ca="1">((ABS(K54)*'1D'!$D$6)/(MAX(((F54)+(G54)*(AH54))*(AH54),
            0.000001)*MAX(((((F54)+(G54)*(AH54))*(AH54))/MAX((F54)+2*(AH54)*SQRT(1+(G54)^2),
                    0.000001))^(2/3),
            0.000001)))^2</f>
        <v>5.8377273638750594E-3</v>
      </c>
    </row>
    <row r="55" spans="1:45" x14ac:dyDescent="0.35">
      <c r="A55">
        <v>46</v>
      </c>
      <c r="B55">
        <v>44.999000000000002</v>
      </c>
      <c r="C55">
        <v>616520.62899999996</v>
      </c>
      <c r="D55">
        <v>3097735.645</v>
      </c>
      <c r="E55">
        <v>633.72400000000005</v>
      </c>
      <c r="F55">
        <v>5.9989999999999997</v>
      </c>
      <c r="G55">
        <v>0</v>
      </c>
      <c r="H55" t="s">
        <v>176</v>
      </c>
      <c r="I55">
        <v>3.3000000000000002E-2</v>
      </c>
      <c r="J55" s="5">
        <f t="shared" si="11"/>
        <v>1</v>
      </c>
      <c r="K55" s="5">
        <f t="shared" ca="1" si="12"/>
        <v>50.95</v>
      </c>
      <c r="L55" s="5">
        <f ca="1">IF($A$2=0,
    IFERROR(L54,
        MAX('1D'!$D$16,
            POWER((ABS(K55)^2)/('1D'!$I$5*MAX(F55,
                        0.1)^2),
                1/3))),
    IF(IFERROR(V54,
            0)=0,
        IFERROR(L54,
            MAX('1D'!$D$16,
                POWER((ABS(K55)^2)/('1D'!$I$5*MAX(F55,
                            0.1)^2),
                    1/3))),
        IF(OR(IFERROR(L55,
                    0)=0,
                IFERROR(S54,
                    0)&lt;1,
                IFERROR(S55,
                    0)&lt;1),
            MAX('1D'!$D$16,
                POWER((ABS(K55)^2)/('1D'!$I$5*MAX(F55,
                            0.1)^2),
                    1/3)),
            IF(IFERROR(U55,
                    0)&gt;0,
                MAX('1D'!$D$16,
                    IFERROR(L55,
                        0)+((IFERROR(U55,
                                0))*'1D'!$D$18*IF((IFERROR(S55,
                                    0))&lt;1,
                            1,
                            -1))),
                IF(IFERROR(U55,
                        0)&lt;0,
                    IF(ABS((MAX('1D'!$D$16,
                                    POWER((ABS(K55)^2)/('1D'!$I$5*MAX(F55,
                                                0.1)^2),
                                        1/3)))-IFERROR(L55,
                                0))&gt;'1D'!$D$19,
                        MAX('1D'!$D$16,
                            IF((MAX('1D'!$D$16,
                                        POWER((ABS(K55)^2)/('1D'!$I$5*MAX(F55,
                                                    0.1)^2),
                                            1/3)))&gt;IFERROR(L55,
                                    0),
                                MIN((MAX('1D'!$D$16,
                                            POWER((ABS(K55)^2)/('1D'!$I$5*MAX(F55,
                                                        0.1)^2),
                                                1/3))),
                                    IFERROR(L55,
                                        0)+(MIN(ABS(IFERROR(U55,
                                                    0))*'1D'!$D$18,
                                            ABS((MAX('1D'!$D$16,
                                                        POWER((ABS(K55)^2)/('1D'!$I$5*MAX(F55,
                                                                    0.1)^2),
                                                            1/3)))-IFERROR(L55,
                                                    0))))),
                                MAX((MAX('1D'!$D$16,
                                            POWER((ABS(K55)^2)/('1D'!$I$5*MAX(F55,
                                                        0.1)^2),
                                                1/3))),
                                    IFERROR(L55,
                                        0)-(MIN(ABS(IFERROR(U55,
                                                    0))*'1D'!$D$18,
                                            ABS((MAX('1D'!$D$16,
                                                        POWER((ABS(K55)^2)/('1D'!$I$5*MAX(F55,
                                                                    0.1)^2),
                                                            1/3)))-IFERROR(L55,
                                                    0))))))),
                        MAX('1D'!$D$16,
                            POWER((ABS(K55)^2)/('1D'!$I$5*MAX(F55,
                                        0.1)^2),
                                1/3))),
                    MAX('1D'!$D$16,
                        IFERROR(L55,
                            0)))))))</f>
        <v>1.6333884695315151</v>
      </c>
      <c r="M55" s="5">
        <f t="shared" ca="1" si="0"/>
        <v>9.7986974287195583</v>
      </c>
      <c r="N55" s="5">
        <f t="shared" ca="1" si="1"/>
        <v>1.0575149275836568</v>
      </c>
      <c r="O55" s="5">
        <f t="shared" ca="1" si="2"/>
        <v>5.1996707083400446</v>
      </c>
      <c r="P55" s="5">
        <f t="shared" ca="1" si="3"/>
        <v>635.35738846953154</v>
      </c>
      <c r="Q55" s="5">
        <f ca="1">P55+((ABS(K55)/MAX(((F55)+(G55)*(L55))*(L55),
            0.000001))^2)/(2*'1D'!$I$5)</f>
        <v>636.73539945195603</v>
      </c>
      <c r="R55" s="5">
        <f ca="1">((ABS(K55)*'1D'!$D$6)/(MAX(((F55)+(G55)*(L55))*(L55),
            0.000001)*MAX(((((F55)+(G55)*(L55))*(L55))/MAX((F55)+2*(L55)*SQRT(1+(G55)^2),
                    0.000001))^(2/3),
            0.000001)))^2</f>
        <v>5.6461471342738852E-3</v>
      </c>
      <c r="S55" s="5">
        <f ca="1">ABS(ABS(K55)/MAX(((F55)+(G55)*(L55))*(L55),
        0.000001))/SQRT('1D'!$I$5*MAX((((F55)+(G55)*(L55))*(L55))/MAX((F55)+2*(G55)*(L55),
            0.000001),
        0.000001))</f>
        <v>1.2989624430996363</v>
      </c>
      <c r="T55" s="5">
        <f ca="1">((F55)*(L55)^2)/2+(G55)*(L55)^3/3+(ABS(K55)^2)/('1D'!$I$5*MAX(((F55)+(G55)*(L55))*(L55),
        0.000001))</f>
        <v>35.007965038710608</v>
      </c>
      <c r="U55" s="5">
        <f ca="1">IF($A$2=0,
    0,
    IFERROR(Q54-(((R54+R55)/2)*J55)-(IF(O54&gt;O55,
                '1D'!$D$8*((O54^2-O55^2)/(2*'1D'!$I$5)),
                '1D'!$D$9*((O55^2-O54^2)/(2*'1D'!$I$5)))+('1D'!$D$10*(ABS(I55)/90)*(MAX(O54^2,
                        O55^2)/(2*'1D'!$I$5))))-Q55,
        0))</f>
        <v>0</v>
      </c>
      <c r="V55" s="5">
        <f ca="1">IF($A$2=0,
    1,
    IF(IFERROR(V54,
            0)=0,
        0,
        IFERROR(IF(ROUND(S55,
                    3)=1,
                1,
                IF(AND(ABS(U55)&lt;'1D'!$D$19,
                        S55&gt;1),
                    1,
                    0)),
            0)))</f>
        <v>1</v>
      </c>
      <c r="W55" s="5">
        <f ca="1">IF($A$2=0,
    MAX(MAX('1D'!$D$16,
            MAX('1D'!$D$16,
                POWER((ABS(K55)^2)/('1D'!$I$5*MAX(F55,
                            0.1)^2),
                    1/3))),
        IFERROR(W1396,
            MAX(MAX('1D'!$D$16,
                    MAX('1D'!$D$16,
                        POWER((ABS(K55)^2)/('1D'!$I$5*MAX(F55,
                                    0.1)^2),
                            1/3))),
                ($L$2)-E1396))),
    IF(IFERROR(AG56,
            0)=0,
        MAX(MAX('1D'!$D$16,
                MAX('1D'!$D$16,
                    POWER((ABS(K55)^2)/('1D'!$I$5*MAX(F55,
                                0.1)^2),
                        1/3))),
            IFERROR(W1396,
                MAX(MAX('1D'!$D$16,
                        MAX('1D'!$D$16,
                            POWER((ABS(K55)^2)/('1D'!$I$5*MAX(F55,
                                        0.1)^2),
                                1/3))),
                    ($L$2)-E1396))),
        IF(IFERROR(W55,
                0)=0,
            MAX(MAX('1D'!$D$16,
                    MAX('1D'!$D$16,
                        POWER((ABS(K55)^2)/('1D'!$I$5*MAX(F55,
                                    0.1)^2),
                            1/3))),
                IFERROR(W1396,
                    MAX(MAX('1D'!$D$16,
                            MAX('1D'!$D$16,
                                POWER((ABS(K55)^2)/('1D'!$I$5*MAX(F55,
                                            0.1)^2),
                                    1/3))),
                        ($L$2)-E1396))),
            IF(OR(IFERROR(AD55,
                        0)&gt;=1,
                    IFERROR(AD56,
                        0)&gt;=1),
                MAX('1D'!$D$16,
                    MAX('1D'!$D$16,
                        POWER((ABS(K55)^2)/('1D'!$I$5*MAX(F55,
                                    0.1)^2),
                            1/3))),
                IF(ABS(IFERROR(AF55,
                            0))&lt;'1D'!$D$19,
                    MAX(MAX('1D'!$D$16,
                            MAX('1D'!$D$16,
                                POWER((ABS(K55)^2)/('1D'!$I$5*MAX(F55,
                                            0.1)^2),
                                    1/3))),
                        IFERROR(W55,
                            0)),
                    MAX(MAX('1D'!$D$16,
                            MAX('1D'!$D$16,
                                POWER((ABS(K55)^2)/('1D'!$I$5*MAX(F55,
                                            0.1)^2),
                                    1/3))),
                        (IFERROR(W55,
                                0))+((IFERROR(AF55,
                                    0))*'1D'!$D$18)))))))</f>
        <v>1.9445564202120209</v>
      </c>
      <c r="X55" s="5">
        <f t="shared" ca="1" si="4"/>
        <v>11.665393964851912</v>
      </c>
      <c r="Y55" s="5">
        <f t="shared" ca="1" si="5"/>
        <v>1.1797391628827381</v>
      </c>
      <c r="Z55" s="5">
        <f t="shared" ca="1" si="6"/>
        <v>4.3676193151738785</v>
      </c>
      <c r="AA55" s="5">
        <f t="shared" ca="1" si="7"/>
        <v>635.6685564202121</v>
      </c>
      <c r="AB55" s="5">
        <f ca="1">AA55+((ABS(K55)/MAX(((F55)+(G55)*(W55))*(W55),
            0.000001))^2)/(2*'1D'!$I$5)</f>
        <v>636.64083463031807</v>
      </c>
      <c r="AC55" s="5">
        <f ca="1">((ABS(K55)*'1D'!$D$6)/(MAX(((F55)+(G55)*(W55))*(W55),
            0.000001)*MAX(((((F55)+(G55)*(W55))*(W55))/MAX((F55)+2*(W55)*SQRT(1+(G55)^2),
                    0.000001))^(2/3),
            0.000001)))^2</f>
        <v>3.4431616448339893E-3</v>
      </c>
      <c r="AD55" s="5">
        <f ca="1">ABS(ABS(K55)/MAX(((F55)+(G55)*(W55))*(W55),
        0.000001))/SQRT('1D'!$I$5*MAX((((F55)+(G55)*(W55))*(W55))/MAX((F55)+2*(G55)*(W55),
            0.000001),
        0.000001))</f>
        <v>1.0000000000000004</v>
      </c>
      <c r="AE55" s="5">
        <f ca="1">((F55)*(W55)^2)/2+(G55)*(W55)^3/3+(ABS(K55)^2)/('1D'!$I$5*MAX(((F55)+(G55)*(W55))*(W55),
        0.000001))</f>
        <v>34.026025092983033</v>
      </c>
      <c r="AF55" s="5">
        <f ca="1">IF($A$2=0,
    0,
    IFERROR(AB56+(((AC55+AC56)/2)*J56)+(IF(Z55&gt;Z56,
                '1D'!$D$8*((Z55^2-Z56^2)/(2*'1D'!$I$5)),
                '1D'!$D$9*((Z56^2-Z55^2)/(2*'1D'!$I$5)))+('1D'!$D$10*(ABS(I56)/90)*(MAX(Z55^2,
                        Z56^2)/(2*'1D'!$I$5))))-AB55,
        0))</f>
        <v>1.4624049746316814E-3</v>
      </c>
      <c r="AG55" s="5">
        <f ca="1">IF($A$2=0,
    1,
    IF(IFERROR(AG56,
            0)=0,
        0,
        IFERROR(IF(OR(ROUND(AD55,
                        3)&gt;=1,
                    AND(ABS(AF55)&lt;'1D'!$D$19,
                        AD55&lt;1)),
                1,
                0),
            0)))</f>
        <v>1</v>
      </c>
      <c r="AH55" s="5">
        <f ca="1">IFERROR(IF('1D'!V32="Supercritical",
        MAX('1D'!$D$16,
            IFERROR(L55,
                MAX('1D'!$D$16,
                    POWER((ABS(K55)^2)/('1D'!$I$5*MAX(F55,
                                0.1)^2),
                        1/3)))),
        IF('1D'!V32="Subcritical",
            MAX('1D'!$D$16,
                IFERROR(W55,
                    MAX('1D'!$D$16,
                        POWER((ABS(K55)^2)/('1D'!$I$5*MAX(F55,
                                    0.1)^2),
                            1/3)))),
            IF(IFERROR(T55,
                    -1E+99)&gt;=IFERROR(AE55,
                    -1E+99),
                MAX('1D'!$D$16,
                    IFERROR(L55,
                        MAX('1D'!$D$16,
                            POWER((ABS(K55)^2)/('1D'!$I$5*MAX(F55,
                                        0.1)^2),
                                1/3)))),
                MAX('1D'!$D$16,
                    IFERROR(W55,
                        MAX('1D'!$D$16,
                            POWER((ABS(K55)^2)/('1D'!$I$5*MAX(F55,
                                        0.1)^2),
                                1/3))))))),
    MAX('1D'!$D$16,
        POWER((ABS(K55)^2)/('1D'!$I$5*MAX(F55,
                    0.1)^2),
            1/3)))</f>
        <v>1.6333884695315151</v>
      </c>
      <c r="AI55" s="5">
        <f t="shared" ca="1" si="8"/>
        <v>635.35738846953154</v>
      </c>
      <c r="AJ55" s="5">
        <f ca="1">AI55+((ABS(K55)/MAX(((F55)+(G55)*(AH55))*(AH55),
            0.000001))^2)/(2*'1D'!$I$5)</f>
        <v>636.73539945195603</v>
      </c>
      <c r="AM55">
        <v>0</v>
      </c>
      <c r="AN55">
        <v>0</v>
      </c>
      <c r="AO55" s="5">
        <f t="shared" si="9"/>
        <v>0</v>
      </c>
      <c r="AP55" s="5">
        <f t="shared" si="13"/>
        <v>0</v>
      </c>
      <c r="AQ55" s="5">
        <f ca="1">ABS(ABS(K55)/MAX(((F55)+(G55)*(AH55))*(AH55),
        0.000001))/SQRT('1D'!$I$5*MAX((((F55)+(G55)*(AH55))*(AH55))/MAX((F55)+2*(G55)*(AH55),
            0.000001),
        0.000001))</f>
        <v>1.2989624430996363</v>
      </c>
      <c r="AR55" s="5" t="str">
        <f t="shared" ca="1" si="10"/>
        <v>Supercritical</v>
      </c>
      <c r="AS55" s="5">
        <f ca="1">((ABS(K55)*'1D'!$D$6)/(MAX(((F55)+(G55)*(AH55))*(AH55),
            0.000001)*MAX(((((F55)+(G55)*(AH55))*(AH55))/MAX((F55)+2*(AH55)*SQRT(1+(G55)^2),
                    0.000001))^(2/3),
            0.000001)))^2</f>
        <v>5.6461471342738852E-3</v>
      </c>
    </row>
    <row r="56" spans="1:45" x14ac:dyDescent="0.35">
      <c r="A56">
        <v>47</v>
      </c>
      <c r="B56">
        <v>45.997999999999998</v>
      </c>
      <c r="C56">
        <v>616520.05500000005</v>
      </c>
      <c r="D56">
        <v>3097734.827</v>
      </c>
      <c r="E56">
        <v>633.72199999999998</v>
      </c>
      <c r="F56">
        <v>5.9989999999999997</v>
      </c>
      <c r="G56">
        <v>0</v>
      </c>
      <c r="H56" t="s">
        <v>176</v>
      </c>
      <c r="I56">
        <v>1.4E-2</v>
      </c>
      <c r="J56" s="5">
        <f t="shared" si="11"/>
        <v>0.99899999999999523</v>
      </c>
      <c r="K56" s="5">
        <f t="shared" ca="1" si="12"/>
        <v>50.95</v>
      </c>
      <c r="L56" s="5">
        <f ca="1">IF($A$2=0,
    IFERROR(L55,
        MAX('1D'!$D$16,
            POWER((ABS(K56)^2)/('1D'!$I$5*MAX(F56,
                        0.1)^2),
                1/3))),
    IF(IFERROR(V55,
            0)=0,
        IFERROR(L55,
            MAX('1D'!$D$16,
                POWER((ABS(K56)^2)/('1D'!$I$5*MAX(F56,
                            0.1)^2),
                    1/3))),
        IF(OR(IFERROR(L56,
                    0)=0,
                IFERROR(S55,
                    0)&lt;1,
                IFERROR(S56,
                    0)&lt;1),
            MAX('1D'!$D$16,
                POWER((ABS(K56)^2)/('1D'!$I$5*MAX(F56,
                            0.1)^2),
                    1/3)),
            IF(IFERROR(U56,
                    0)&gt;0,
                MAX('1D'!$D$16,
                    IFERROR(L56,
                        0)+((IFERROR(U56,
                                0))*'1D'!$D$18*IF((IFERROR(S56,
                                    0))&lt;1,
                            1,
                            -1))),
                IF(IFERROR(U56,
                        0)&lt;0,
                    IF(ABS((MAX('1D'!$D$16,
                                    POWER((ABS(K56)^2)/('1D'!$I$5*MAX(F56,
                                                0.1)^2),
                                        1/3)))-IFERROR(L56,
                                0))&gt;'1D'!$D$19,
                        MAX('1D'!$D$16,
                            IF((MAX('1D'!$D$16,
                                        POWER((ABS(K56)^2)/('1D'!$I$5*MAX(F56,
                                                    0.1)^2),
                                            1/3)))&gt;IFERROR(L56,
                                    0),
                                MIN((MAX('1D'!$D$16,
                                            POWER((ABS(K56)^2)/('1D'!$I$5*MAX(F56,
                                                        0.1)^2),
                                                1/3))),
                                    IFERROR(L56,
                                        0)+(MIN(ABS(IFERROR(U56,
                                                    0))*'1D'!$D$18,
                                            ABS((MAX('1D'!$D$16,
                                                        POWER((ABS(K56)^2)/('1D'!$I$5*MAX(F56,
                                                                    0.1)^2),
                                                            1/3)))-IFERROR(L56,
                                                    0))))),
                                MAX((MAX('1D'!$D$16,
                                            POWER((ABS(K56)^2)/('1D'!$I$5*MAX(F56,
                                                        0.1)^2),
                                                1/3))),
                                    IFERROR(L56,
                                        0)-(MIN(ABS(IFERROR(U56,
                                                    0))*'1D'!$D$18,
                                            ABS((MAX('1D'!$D$16,
                                                        POWER((ABS(K56)^2)/('1D'!$I$5*MAX(F56,
                                                                    0.1)^2),
                                                            1/3)))-IFERROR(L56,
                                                    0))))))),
                        MAX('1D'!$D$16,
                            POWER((ABS(K56)^2)/('1D'!$I$5*MAX(F56,
                                        0.1)^2),
                                1/3))),
                    MAX('1D'!$D$16,
                        IFERROR(L56,
                            0)))))))</f>
        <v>1.6560952762967589</v>
      </c>
      <c r="M56" s="5">
        <f t="shared" ca="1" si="0"/>
        <v>9.9349155625042567</v>
      </c>
      <c r="N56" s="5">
        <f t="shared" ca="1" si="1"/>
        <v>1.0669866013790266</v>
      </c>
      <c r="O56" s="5">
        <f t="shared" ca="1" si="2"/>
        <v>5.1283777581655894</v>
      </c>
      <c r="P56" s="5">
        <f t="shared" ca="1" si="3"/>
        <v>635.37809527629679</v>
      </c>
      <c r="Q56" s="5">
        <f ca="1">P56+((ABS(K56)/MAX(((F56)+(G56)*(L56))*(L56),
            0.000001))^2)/(2*'1D'!$I$5)</f>
        <v>636.71857735735932</v>
      </c>
      <c r="R56" s="5">
        <f ca="1">((ABS(K56)*'1D'!$D$6)/(MAX(((F56)+(G56)*(L56))*(L56),
            0.000001)*MAX(((((F56)+(G56)*(L56))*(L56))/MAX((F56)+2*(L56)*SQRT(1+(G56)^2),
                    0.000001))^(2/3),
            0.000001)))^2</f>
        <v>5.4274676841994047E-3</v>
      </c>
      <c r="S56" s="5">
        <f ca="1">ABS(ABS(K56)/MAX(((F56)+(G56)*(L56))*(L56),
        0.000001))/SQRT('1D'!$I$5*MAX((((F56)+(G56)*(L56))*(L56))/MAX((F56)+2*(G56)*(L56),
            0.000001),
        0.000001))</f>
        <v>1.2723390164247035</v>
      </c>
      <c r="T56" s="5">
        <f ca="1">((F56)*(L56)^2)/2+(G56)*(L56)^3/3+(ABS(K56)^2)/('1D'!$I$5*MAX(((F56)+(G56)*(L56))*(L56),
        0.000001))</f>
        <v>34.861735943548354</v>
      </c>
      <c r="U56" s="5">
        <f ca="1">IF($A$2=0,
    0,
    IFERROR(Q55-(((R55+R56)/2)*J56)-(IF(O55&gt;O56,
                '1D'!$D$8*((O55^2-O56^2)/(2*'1D'!$I$5)),
                '1D'!$D$9*((O56^2-O55^2)/(2*'1D'!$I$5)))+('1D'!$D$10*(ABS(I56)/90)*(MAX(O55^2,
                        O56^2)/(2*'1D'!$I$5))))-Q56,
        0))</f>
        <v>-3.2969182939268649E-12</v>
      </c>
      <c r="V56" s="5">
        <f ca="1">IF($A$2=0,
    1,
    IF(IFERROR(V55,
            0)=0,
        0,
        IFERROR(IF(ROUND(S56,
                    3)=1,
                1,
                IF(AND(ABS(U56)&lt;'1D'!$D$19,
                        S56&gt;1),
                    1,
                    0)),
            0)))</f>
        <v>1</v>
      </c>
      <c r="W56" s="5">
        <f ca="1">IF($A$2=0,
    MAX(MAX('1D'!$D$16,
            MAX('1D'!$D$16,
                POWER((ABS(K56)^2)/('1D'!$I$5*MAX(F56,
                            0.1)^2),
                    1/3))),
        IFERROR(W1396,
            MAX(MAX('1D'!$D$16,
                    MAX('1D'!$D$16,
                        POWER((ABS(K56)^2)/('1D'!$I$5*MAX(F56,
                                    0.1)^2),
                            1/3))),
                ($L$2)-E1396))),
    IF(IFERROR(AG57,
            0)=0,
        MAX(MAX('1D'!$D$16,
                MAX('1D'!$D$16,
                    POWER((ABS(K56)^2)/('1D'!$I$5*MAX(F56,
                                0.1)^2),
                        1/3))),
            IFERROR(W1396,
                MAX(MAX('1D'!$D$16,
                        MAX('1D'!$D$16,
                            POWER((ABS(K56)^2)/('1D'!$I$5*MAX(F56,
                                        0.1)^2),
                                1/3))),
                    ($L$2)-E1396))),
        IF(IFERROR(W56,
                0)=0,
            MAX(MAX('1D'!$D$16,
                    MAX('1D'!$D$16,
                        POWER((ABS(K56)^2)/('1D'!$I$5*MAX(F56,
                                    0.1)^2),
                            1/3))),
                IFERROR(W1396,
                    MAX(MAX('1D'!$D$16,
                            MAX('1D'!$D$16,
                                POWER((ABS(K56)^2)/('1D'!$I$5*MAX(F56,
                                            0.1)^2),
                                    1/3))),
                        ($L$2)-E1396))),
            IF(OR(IFERROR(AD56,
                        0)&gt;=1,
                    IFERROR(AD57,
                        0)&gt;=1),
                MAX('1D'!$D$16,
                    MAX('1D'!$D$16,
                        POWER((ABS(K56)^2)/('1D'!$I$5*MAX(F56,
                                    0.1)^2),
                            1/3))),
                IF(ABS(IFERROR(AF56,
                            0))&lt;'1D'!$D$19,
                    MAX(MAX('1D'!$D$16,
                            MAX('1D'!$D$16,
                                POWER((ABS(K56)^2)/('1D'!$I$5*MAX(F56,
                                            0.1)^2),
                                    1/3))),
                        IFERROR(W56,
                            0)),
                    MAX(MAX('1D'!$D$16,
                            MAX('1D'!$D$16,
                                POWER((ABS(K56)^2)/('1D'!$I$5*MAX(F56,
                                            0.1)^2),
                                    1/3))),
                        (IFERROR(W56,
                                0))+((IFERROR(AF56,
                                    0))*'1D'!$D$18)))))))</f>
        <v>1.9445564202120209</v>
      </c>
      <c r="X56" s="5">
        <f t="shared" ca="1" si="4"/>
        <v>11.665393964851912</v>
      </c>
      <c r="Y56" s="5">
        <f t="shared" ca="1" si="5"/>
        <v>1.1797391628827381</v>
      </c>
      <c r="Z56" s="5">
        <f t="shared" ca="1" si="6"/>
        <v>4.3676193151738785</v>
      </c>
      <c r="AA56" s="5">
        <f t="shared" ca="1" si="7"/>
        <v>635.66655642021203</v>
      </c>
      <c r="AB56" s="5">
        <f ca="1">AA56+((ABS(K56)/MAX(((F56)+(G56)*(W56))*(W56),
            0.000001))^2)/(2*'1D'!$I$5)</f>
        <v>636.638834630318</v>
      </c>
      <c r="AC56" s="5">
        <f ca="1">((ABS(K56)*'1D'!$D$6)/(MAX(((F56)+(G56)*(W56))*(W56),
            0.000001)*MAX(((((F56)+(G56)*(W56))*(W56))/MAX((F56)+2*(W56)*SQRT(1+(G56)^2),
                    0.000001))^(2/3),
            0.000001)))^2</f>
        <v>3.4431616448339893E-3</v>
      </c>
      <c r="AD56" s="5">
        <f ca="1">ABS(ABS(K56)/MAX(((F56)+(G56)*(W56))*(W56),
        0.000001))/SQRT('1D'!$I$5*MAX((((F56)+(G56)*(W56))*(W56))/MAX((F56)+2*(G56)*(W56),
            0.000001),
        0.000001))</f>
        <v>1.0000000000000004</v>
      </c>
      <c r="AE56" s="5">
        <f ca="1">((F56)*(W56)^2)/2+(G56)*(W56)^3/3+(ABS(K56)^2)/('1D'!$I$5*MAX(((F56)+(G56)*(W56))*(W56),
        0.000001))</f>
        <v>34.026025092983033</v>
      </c>
      <c r="AF56" s="5">
        <f ca="1">IF($A$2=0,
    0,
    IFERROR(AB57+(((AC56+AC57)/2)*J57)+(IF(Z56&gt;Z57,
                '1D'!$D$8*((Z56^2-Z57^2)/(2*'1D'!$I$5)),
                '1D'!$D$9*((Z57^2-Z56^2)/(2*'1D'!$I$5)))+('1D'!$D$10*(ABS(I57)/90)*(MAX(Z56^2,
                        Z57^2)/(2*'1D'!$I$5))))-AB56,
        0))</f>
        <v>-3.6530708701889125E-2</v>
      </c>
      <c r="AG56" s="5">
        <f ca="1">IF($A$2=0,
    1,
    IF(IFERROR(AG57,
            0)=0,
        0,
        IFERROR(IF(OR(ROUND(AD56,
                        3)&gt;=1,
                    AND(ABS(AF56)&lt;'1D'!$D$19,
                        AD56&lt;1)),
                1,
                0),
            0)))</f>
        <v>1</v>
      </c>
      <c r="AH56" s="5">
        <f ca="1">IFERROR(IF('1D'!V32="Supercritical",
        MAX('1D'!$D$16,
            IFERROR(L56,
                MAX('1D'!$D$16,
                    POWER((ABS(K56)^2)/('1D'!$I$5*MAX(F56,
                                0.1)^2),
                        1/3)))),
        IF('1D'!V32="Subcritical",
            MAX('1D'!$D$16,
                IFERROR(W56,
                    MAX('1D'!$D$16,
                        POWER((ABS(K56)^2)/('1D'!$I$5*MAX(F56,
                                    0.1)^2),
                            1/3)))),
            IF(IFERROR(T56,
                    -1E+99)&gt;=IFERROR(AE56,
                    -1E+99),
                MAX('1D'!$D$16,
                    IFERROR(L56,
                        MAX('1D'!$D$16,
                            POWER((ABS(K56)^2)/('1D'!$I$5*MAX(F56,
                                        0.1)^2),
                                1/3)))),
                MAX('1D'!$D$16,
                    IFERROR(W56,
                        MAX('1D'!$D$16,
                            POWER((ABS(K56)^2)/('1D'!$I$5*MAX(F56,
                                        0.1)^2),
                                1/3))))))),
    MAX('1D'!$D$16,
        POWER((ABS(K56)^2)/('1D'!$I$5*MAX(F56,
                    0.1)^2),
            1/3)))</f>
        <v>1.6560952762967589</v>
      </c>
      <c r="AI56" s="5">
        <f t="shared" ca="1" si="8"/>
        <v>635.37809527629679</v>
      </c>
      <c r="AJ56" s="5">
        <f ca="1">AI56+((ABS(K56)/MAX(((F56)+(G56)*(AH56))*(AH56),
            0.000001))^2)/(2*'1D'!$I$5)</f>
        <v>636.71857735735932</v>
      </c>
      <c r="AM56">
        <v>0</v>
      </c>
      <c r="AN56">
        <v>0</v>
      </c>
      <c r="AO56" s="5">
        <f t="shared" si="9"/>
        <v>0</v>
      </c>
      <c r="AP56" s="5">
        <f t="shared" si="13"/>
        <v>0</v>
      </c>
      <c r="AQ56" s="5">
        <f ca="1">ABS(ABS(K56)/MAX(((F56)+(G56)*(AH56))*(AH56),
        0.000001))/SQRT('1D'!$I$5*MAX((((F56)+(G56)*(AH56))*(AH56))/MAX((F56)+2*(G56)*(AH56),
            0.000001),
        0.000001))</f>
        <v>1.2723390164247035</v>
      </c>
      <c r="AR56" s="5" t="str">
        <f t="shared" ca="1" si="10"/>
        <v>Supercritical</v>
      </c>
      <c r="AS56" s="5">
        <f ca="1">((ABS(K56)*'1D'!$D$6)/(MAX(((F56)+(G56)*(AH56))*(AH56),
            0.000001)*MAX(((((F56)+(G56)*(AH56))*(AH56))/MAX((F56)+2*(AH56)*SQRT(1+(G56)^2),
                    0.000001))^(2/3),
            0.000001)))^2</f>
        <v>5.4274676841994047E-3</v>
      </c>
    </row>
    <row r="57" spans="1:45" x14ac:dyDescent="0.35">
      <c r="A57">
        <v>48</v>
      </c>
      <c r="B57">
        <v>46.999000000000002</v>
      </c>
      <c r="C57">
        <v>616519.48</v>
      </c>
      <c r="D57">
        <v>3097734.0079999999</v>
      </c>
      <c r="E57">
        <v>633.68200000000002</v>
      </c>
      <c r="F57">
        <v>5.9989999999999997</v>
      </c>
      <c r="G57">
        <v>0</v>
      </c>
      <c r="H57" t="s">
        <v>176</v>
      </c>
      <c r="I57">
        <v>1.4E-2</v>
      </c>
      <c r="J57" s="5">
        <f t="shared" si="11"/>
        <v>1.0010000000000048</v>
      </c>
      <c r="K57" s="5">
        <f t="shared" ca="1" si="12"/>
        <v>50.95</v>
      </c>
      <c r="L57" s="5">
        <f ca="1">IF($A$2=0,
    IFERROR(L56,
        MAX('1D'!$D$16,
            POWER((ABS(K57)^2)/('1D'!$I$5*MAX(F57,
                        0.1)^2),
                1/3))),
    IF(IFERROR(V56,
            0)=0,
        IFERROR(L56,
            MAX('1D'!$D$16,
                POWER((ABS(K57)^2)/('1D'!$I$5*MAX(F57,
                            0.1)^2),
                    1/3))),
        IF(OR(IFERROR(L57,
                    0)=0,
                IFERROR(S56,
                    0)&lt;1,
                IFERROR(S57,
                    0)&lt;1),
            MAX('1D'!$D$16,
                POWER((ABS(K57)^2)/('1D'!$I$5*MAX(F57,
                            0.1)^2),
                    1/3)),
            IF(IFERROR(U57,
                    0)&gt;0,
                MAX('1D'!$D$16,
                    IFERROR(L57,
                        0)+((IFERROR(U57,
                                0))*'1D'!$D$18*IF((IFERROR(S57,
                                    0))&lt;1,
                            1,
                            -1))),
                IF(IFERROR(U57,
                        0)&lt;0,
                    IF(ABS((MAX('1D'!$D$16,
                                    POWER((ABS(K57)^2)/('1D'!$I$5*MAX(F57,
                                                0.1)^2),
                                        1/3)))-IFERROR(L57,
                                0))&gt;'1D'!$D$19,
                        MAX('1D'!$D$16,
                            IF((MAX('1D'!$D$16,
                                        POWER((ABS(K57)^2)/('1D'!$I$5*MAX(F57,
                                                    0.1)^2),
                                            1/3)))&gt;IFERROR(L57,
                                    0),
                                MIN((MAX('1D'!$D$16,
                                            POWER((ABS(K57)^2)/('1D'!$I$5*MAX(F57,
                                                        0.1)^2),
                                                1/3))),
                                    IFERROR(L57,
                                        0)+(MIN(ABS(IFERROR(U57,
                                                    0))*'1D'!$D$18,
                                            ABS((MAX('1D'!$D$16,
                                                        POWER((ABS(K57)^2)/('1D'!$I$5*MAX(F57,
                                                                    0.1)^2),
                                                            1/3)))-IFERROR(L57,
                                                    0))))),
                                MAX((MAX('1D'!$D$16,
                                            POWER((ABS(K57)^2)/('1D'!$I$5*MAX(F57,
                                                        0.1)^2),
                                                1/3))),
                                    IFERROR(L57,
                                        0)-(MIN(ABS(IFERROR(U57,
                                                    0))*'1D'!$D$18,
                                            ABS((MAX('1D'!$D$16,
                                                        POWER((ABS(K57)^2)/('1D'!$I$5*MAX(F57,
                                                                    0.1)^2),
                                                            1/3)))-IFERROR(L57,
                                                    0))))))),
                        MAX('1D'!$D$16,
                            POWER((ABS(K57)^2)/('1D'!$I$5*MAX(F57,
                                        0.1)^2),
                                1/3))),
                    MAX('1D'!$D$16,
                        IFERROR(L57,
                            0)))))))</f>
        <v>1.6156163187858552</v>
      </c>
      <c r="M57" s="5">
        <f t="shared" ca="1" si="0"/>
        <v>9.6920822963963449</v>
      </c>
      <c r="N57" s="5">
        <f t="shared" ca="1" si="1"/>
        <v>1.0500366217146764</v>
      </c>
      <c r="O57" s="5">
        <f t="shared" ca="1" si="2"/>
        <v>5.2568682809208029</v>
      </c>
      <c r="P57" s="5">
        <f t="shared" ca="1" si="3"/>
        <v>635.29761631878591</v>
      </c>
      <c r="Q57" s="5">
        <f ca="1">P57+((ABS(K57)/MAX(((F57)+(G57)*(L57))*(L57),
            0.000001))^2)/(2*'1D'!$I$5)</f>
        <v>636.70611092240222</v>
      </c>
      <c r="R57" s="5">
        <f ca="1">((ABS(K57)*'1D'!$D$6)/(MAX(((F57)+(G57)*(L57))*(L57),
            0.000001)*MAX(((((F57)+(G57)*(L57))*(L57))/MAX((F57)+2*(L57)*SQRT(1+(G57)^2),
                    0.000001))^(2/3),
            0.000001)))^2</f>
        <v>5.8259145953765993E-3</v>
      </c>
      <c r="S57" s="5">
        <f ca="1">ABS(ABS(K57)/MAX(((F57)+(G57)*(L57))*(L57),
        0.000001))/SQRT('1D'!$I$5*MAX((((F57)+(G57)*(L57))*(L57))/MAX((F57)+2*(G57)*(L57),
            0.000001),
        0.000001))</f>
        <v>1.3204546063898699</v>
      </c>
      <c r="T57" s="5">
        <f ca="1">((F57)*(L57)^2)/2+(G57)*(L57)^3/3+(ABS(K57)^2)/('1D'!$I$5*MAX(((F57)+(G57)*(L57))*(L57),
        0.000001))</f>
        <v>35.131834385094805</v>
      </c>
      <c r="U57" s="5">
        <f ca="1">IF($A$2=0,
    0,
    IFERROR(Q56-(((R56+R57)/2)*J57)-(IF(O56&gt;O57,
                '1D'!$D$8*((O56^2-O57^2)/(2*'1D'!$I$5)),
                '1D'!$D$9*((O57^2-O56^2)/(2*'1D'!$I$5)))+('1D'!$D$10*(ABS(I57)/90)*(MAX(O56^2,
                        O57^2)/(2*'1D'!$I$5))))-Q57,
        0))</f>
        <v>-3.1832314562052488E-12</v>
      </c>
      <c r="V57" s="5">
        <f ca="1">IF($A$2=0,
    1,
    IF(IFERROR(V56,
            0)=0,
        0,
        IFERROR(IF(ROUND(S57,
                    3)=1,
                1,
                IF(AND(ABS(U57)&lt;'1D'!$D$19,
                        S57&gt;1),
                    1,
                    0)),
            0)))</f>
        <v>1</v>
      </c>
      <c r="W57" s="5">
        <f ca="1">IF($A$2=0,
    MAX(MAX('1D'!$D$16,
            MAX('1D'!$D$16,
                POWER((ABS(K57)^2)/('1D'!$I$5*MAX(F57,
                            0.1)^2),
                    1/3))),
        IFERROR(W1396,
            MAX(MAX('1D'!$D$16,
                    MAX('1D'!$D$16,
                        POWER((ABS(K57)^2)/('1D'!$I$5*MAX(F57,
                                    0.1)^2),
                            1/3))),
                ($L$2)-E1396))),
    IF(IFERROR(AG58,
            0)=0,
        MAX(MAX('1D'!$D$16,
                MAX('1D'!$D$16,
                    POWER((ABS(K57)^2)/('1D'!$I$5*MAX(F57,
                                0.1)^2),
                        1/3))),
            IFERROR(W1396,
                MAX(MAX('1D'!$D$16,
                        MAX('1D'!$D$16,
                            POWER((ABS(K57)^2)/('1D'!$I$5*MAX(F57,
                                        0.1)^2),
                                1/3))),
                    ($L$2)-E1396))),
        IF(IFERROR(W57,
                0)=0,
            MAX(MAX('1D'!$D$16,
                    MAX('1D'!$D$16,
                        POWER((ABS(K57)^2)/('1D'!$I$5*MAX(F57,
                                    0.1)^2),
                            1/3))),
                IFERROR(W1396,
                    MAX(MAX('1D'!$D$16,
                            MAX('1D'!$D$16,
                                POWER((ABS(K57)^2)/('1D'!$I$5*MAX(F57,
                                            0.1)^2),
                                    1/3))),
                        ($L$2)-E1396))),
            IF(OR(IFERROR(AD57,
                        0)&gt;=1,
                    IFERROR(AD58,
                        0)&gt;=1),
                MAX('1D'!$D$16,
                    MAX('1D'!$D$16,
                        POWER((ABS(K57)^2)/('1D'!$I$5*MAX(F57,
                                    0.1)^2),
                            1/3))),
                IF(ABS(IFERROR(AF57,
                            0))&lt;'1D'!$D$19,
                    MAX(MAX('1D'!$D$16,
                            MAX('1D'!$D$16,
                                POWER((ABS(K57)^2)/('1D'!$I$5*MAX(F57,
                                            0.1)^2),
                                    1/3))),
                        IFERROR(W57,
                            0)),
                    MAX(MAX('1D'!$D$16,
                            MAX('1D'!$D$16,
                                POWER((ABS(K57)^2)/('1D'!$I$5*MAX(F57,
                                            0.1)^2),
                                    1/3))),
                        (IFERROR(W57,
                                0))+((IFERROR(AF57,
                                    0))*'1D'!$D$18)))))))</f>
        <v>1.9445564202120209</v>
      </c>
      <c r="X57" s="5">
        <f t="shared" ca="1" si="4"/>
        <v>11.665393964851912</v>
      </c>
      <c r="Y57" s="5">
        <f t="shared" ca="1" si="5"/>
        <v>1.1797391628827381</v>
      </c>
      <c r="Z57" s="5">
        <f t="shared" ca="1" si="6"/>
        <v>4.3676193151738785</v>
      </c>
      <c r="AA57" s="5">
        <f t="shared" ca="1" si="7"/>
        <v>635.62655642021207</v>
      </c>
      <c r="AB57" s="5">
        <f ca="1">AA57+((ABS(K57)/MAX(((F57)+(G57)*(W57))*(W57),
            0.000001))^2)/(2*'1D'!$I$5)</f>
        <v>636.59883463031804</v>
      </c>
      <c r="AC57" s="5">
        <f ca="1">((ABS(K57)*'1D'!$D$6)/(MAX(((F57)+(G57)*(W57))*(W57),
            0.000001)*MAX(((((F57)+(G57)*(W57))*(W57))/MAX((F57)+2*(W57)*SQRT(1+(G57)^2),
                    0.000001))^(2/3),
            0.000001)))^2</f>
        <v>3.4431616448339893E-3</v>
      </c>
      <c r="AD57" s="5">
        <f ca="1">ABS(ABS(K57)/MAX(((F57)+(G57)*(W57))*(W57),
        0.000001))/SQRT('1D'!$I$5*MAX((((F57)+(G57)*(W57))*(W57))/MAX((F57)+2*(G57)*(W57),
            0.000001),
        0.000001))</f>
        <v>1.0000000000000004</v>
      </c>
      <c r="AE57" s="5">
        <f ca="1">((F57)*(W57)^2)/2+(G57)*(W57)^3/3+(ABS(K57)^2)/('1D'!$I$5*MAX(((F57)+(G57)*(W57))*(W57),
        0.000001))</f>
        <v>34.026025092983033</v>
      </c>
      <c r="AF57" s="5">
        <f ca="1">IF($A$2=0,
    0,
    IFERROR(AB58+(((AC57+AC58)/2)*J58)+(IF(Z57&gt;Z58,
                '1D'!$D$8*((Z57^2-Z58^2)/(2*'1D'!$I$5)),
                '1D'!$D$9*((Z58^2-Z57^2)/(2*'1D'!$I$5)))+('1D'!$D$10*(ABS(I58)/90)*(MAX(Z57^2,
                        Z58^2)/(2*'1D'!$I$5))))-AB57,
        0))</f>
        <v>-3.6537595025265546E-2</v>
      </c>
      <c r="AG57" s="5">
        <f ca="1">IF($A$2=0,
    1,
    IF(IFERROR(AG58,
            0)=0,
        0,
        IFERROR(IF(OR(ROUND(AD57,
                        3)&gt;=1,
                    AND(ABS(AF57)&lt;'1D'!$D$19,
                        AD57&lt;1)),
                1,
                0),
            0)))</f>
        <v>1</v>
      </c>
      <c r="AH57" s="5">
        <f ca="1">IFERROR(IF('1D'!V32="Supercritical",
        MAX('1D'!$D$16,
            IFERROR(L57,
                MAX('1D'!$D$16,
                    POWER((ABS(K57)^2)/('1D'!$I$5*MAX(F57,
                                0.1)^2),
                        1/3)))),
        IF('1D'!V32="Subcritical",
            MAX('1D'!$D$16,
                IFERROR(W57,
                    MAX('1D'!$D$16,
                        POWER((ABS(K57)^2)/('1D'!$I$5*MAX(F57,
                                    0.1)^2),
                            1/3)))),
            IF(IFERROR(T57,
                    -1E+99)&gt;=IFERROR(AE57,
                    -1E+99),
                MAX('1D'!$D$16,
                    IFERROR(L57,
                        MAX('1D'!$D$16,
                            POWER((ABS(K57)^2)/('1D'!$I$5*MAX(F57,
                                        0.1)^2),
                                1/3)))),
                MAX('1D'!$D$16,
                    IFERROR(W57,
                        MAX('1D'!$D$16,
                            POWER((ABS(K57)^2)/('1D'!$I$5*MAX(F57,
                                        0.1)^2),
                                1/3))))))),
    MAX('1D'!$D$16,
        POWER((ABS(K57)^2)/('1D'!$I$5*MAX(F57,
                    0.1)^2),
            1/3)))</f>
        <v>1.6156163187858552</v>
      </c>
      <c r="AI57" s="5">
        <f t="shared" ca="1" si="8"/>
        <v>635.29761631878591</v>
      </c>
      <c r="AJ57" s="5">
        <f ca="1">AI57+((ABS(K57)/MAX(((F57)+(G57)*(AH57))*(AH57),
            0.000001))^2)/(2*'1D'!$I$5)</f>
        <v>636.70611092240222</v>
      </c>
      <c r="AM57">
        <v>0</v>
      </c>
      <c r="AN57">
        <v>0</v>
      </c>
      <c r="AO57" s="5">
        <f t="shared" si="9"/>
        <v>0</v>
      </c>
      <c r="AP57" s="5">
        <f t="shared" si="13"/>
        <v>0</v>
      </c>
      <c r="AQ57" s="5">
        <f ca="1">ABS(ABS(K57)/MAX(((F57)+(G57)*(AH57))*(AH57),
        0.000001))/SQRT('1D'!$I$5*MAX((((F57)+(G57)*(AH57))*(AH57))/MAX((F57)+2*(G57)*(AH57),
            0.000001),
        0.000001))</f>
        <v>1.3204546063898699</v>
      </c>
      <c r="AR57" s="5" t="str">
        <f t="shared" ca="1" si="10"/>
        <v>Supercritical</v>
      </c>
      <c r="AS57" s="5">
        <f ca="1">((ABS(K57)*'1D'!$D$6)/(MAX(((F57)+(G57)*(AH57))*(AH57),
            0.000001)*MAX(((((F57)+(G57)*(AH57))*(AH57))/MAX((F57)+2*(AH57)*SQRT(1+(G57)^2),
                    0.000001))^(2/3),
            0.000001)))^2</f>
        <v>5.8259145953765993E-3</v>
      </c>
    </row>
    <row r="58" spans="1:45" x14ac:dyDescent="0.35">
      <c r="A58">
        <v>49</v>
      </c>
      <c r="B58">
        <v>47.997999999999998</v>
      </c>
      <c r="C58">
        <v>616518.90599999996</v>
      </c>
      <c r="D58">
        <v>3097733.19</v>
      </c>
      <c r="E58">
        <v>633.64200000000005</v>
      </c>
      <c r="F58">
        <v>5.9989999999999997</v>
      </c>
      <c r="G58">
        <v>0</v>
      </c>
      <c r="H58" t="s">
        <v>176</v>
      </c>
      <c r="I58">
        <v>1.4E-2</v>
      </c>
      <c r="J58" s="5">
        <f t="shared" si="11"/>
        <v>0.99899999999999523</v>
      </c>
      <c r="K58" s="5">
        <f t="shared" ca="1" si="12"/>
        <v>50.95</v>
      </c>
      <c r="L58" s="5">
        <f ca="1">IF($A$2=0,
    IFERROR(L57,
        MAX('1D'!$D$16,
            POWER((ABS(K58)^2)/('1D'!$I$5*MAX(F58,
                        0.1)^2),
                1/3))),
    IF(IFERROR(V57,
            0)=0,
        IFERROR(L57,
            MAX('1D'!$D$16,
                POWER((ABS(K58)^2)/('1D'!$I$5*MAX(F58,
                            0.1)^2),
                    1/3))),
        IF(OR(IFERROR(L58,
                    0)=0,
                IFERROR(S57,
                    0)&lt;1,
                IFERROR(S58,
                    0)&lt;1),
            MAX('1D'!$D$16,
                POWER((ABS(K58)^2)/('1D'!$I$5*MAX(F58,
                            0.1)^2),
                    1/3)),
            IF(IFERROR(U58,
                    0)&gt;0,
                MAX('1D'!$D$16,
                    IFERROR(L58,
                        0)+((IFERROR(U58,
                                0))*'1D'!$D$18*IF((IFERROR(S58,
                                    0))&lt;1,
                            1,
                            -1))),
                IF(IFERROR(U58,
                        0)&lt;0,
                    IF(ABS((MAX('1D'!$D$16,
                                    POWER((ABS(K58)^2)/('1D'!$I$5*MAX(F58,
                                                0.1)^2),
                                        1/3)))-IFERROR(L58,
                                0))&gt;'1D'!$D$19,
                        MAX('1D'!$D$16,
                            IF((MAX('1D'!$D$16,
                                        POWER((ABS(K58)^2)/('1D'!$I$5*MAX(F58,
                                                    0.1)^2),
                                            1/3)))&gt;IFERROR(L58,
                                    0),
                                MIN((MAX('1D'!$D$16,
                                            POWER((ABS(K58)^2)/('1D'!$I$5*MAX(F58,
                                                        0.1)^2),
                                                1/3))),
                                    IFERROR(L58,
                                        0)+(MIN(ABS(IFERROR(U58,
                                                    0))*'1D'!$D$18,
                                            ABS((MAX('1D'!$D$16,
                                                        POWER((ABS(K58)^2)/('1D'!$I$5*MAX(F58,
                                                                    0.1)^2),
                                                            1/3)))-IFERROR(L58,
                                                    0))))),
                                MAX((MAX('1D'!$D$16,
                                            POWER((ABS(K58)^2)/('1D'!$I$5*MAX(F58,
                                                        0.1)^2),
                                                1/3))),
                                    IFERROR(L58,
                                        0)-(MIN(ABS(IFERROR(U58,
                                                    0))*'1D'!$D$18,
                                            ABS((MAX('1D'!$D$16,
                                                        POWER((ABS(K58)^2)/('1D'!$I$5*MAX(F58,
                                                                    0.1)^2),
                                                            1/3)))-IFERROR(L58,
                                                    0))))))),
                        MAX('1D'!$D$16,
                            POWER((ABS(K58)^2)/('1D'!$I$5*MAX(F58,
                                        0.1)^2),
                                1/3))),
                    MAX('1D'!$D$16,
                        IFERROR(L58,
                            0)))))))</f>
        <v>1.5810131880947271</v>
      </c>
      <c r="M58" s="5">
        <f t="shared" ca="1" si="0"/>
        <v>9.4844981153802674</v>
      </c>
      <c r="N58" s="5">
        <f t="shared" ca="1" si="1"/>
        <v>1.0353095522169387</v>
      </c>
      <c r="O58" s="5">
        <f t="shared" ca="1" si="2"/>
        <v>5.3719236780044675</v>
      </c>
      <c r="P58" s="5">
        <f t="shared" ca="1" si="3"/>
        <v>635.2230131880948</v>
      </c>
      <c r="Q58" s="5">
        <f ca="1">P58+((ABS(K58)/MAX(((F58)+(G58)*(L58))*(L58),
            0.000001))^2)/(2*'1D'!$I$5)</f>
        <v>636.69383704142331</v>
      </c>
      <c r="R58" s="5">
        <f ca="1">((ABS(K58)*'1D'!$D$6)/(MAX(((F58)+(G58)*(L58))*(L58),
            0.000001)*MAX(((((F58)+(G58)*(L58))*(L58))/MAX((F58)+2*(L58)*SQRT(1+(G58)^2),
                    0.000001))^(2/3),
            0.000001)))^2</f>
        <v>6.1993842787686441E-3</v>
      </c>
      <c r="S58" s="5">
        <f ca="1">ABS(ABS(K58)/MAX(((F58)+(G58)*(L58))*(L58),
        0.000001))/SQRT('1D'!$I$5*MAX((((F58)+(G58)*(L58))*(L58))/MAX((F58)+2*(G58)*(L58),
            0.000001),
        0.000001))</f>
        <v>1.3640415004339186</v>
      </c>
      <c r="T58" s="5">
        <f ca="1">((F58)*(L58)^2)/2+(G58)*(L58)^3/3+(ABS(K58)^2)/('1D'!$I$5*MAX(((F58)+(G58)*(L58))*(L58),
        0.000001))</f>
        <v>35.397610431338769</v>
      </c>
      <c r="U58" s="5">
        <f ca="1">IF($A$2=0,
    0,
    IFERROR(Q57-(((R57+R58)/2)*J58)-(IF(O57&gt;O58,
                '1D'!$D$8*((O57^2-O58^2)/(2*'1D'!$I$5)),
                '1D'!$D$9*((O58^2-O57^2)/(2*'1D'!$I$5)))+('1D'!$D$10*(ABS(I58)/90)*(MAX(O57^2,
                        O58^2)/(2*'1D'!$I$5))))-Q58,
        0))</f>
        <v>-3.1832314562052488E-12</v>
      </c>
      <c r="V58" s="5">
        <f ca="1">IF($A$2=0,
    1,
    IF(IFERROR(V57,
            0)=0,
        0,
        IFERROR(IF(ROUND(S58,
                    3)=1,
                1,
                IF(AND(ABS(U58)&lt;'1D'!$D$19,
                        S58&gt;1),
                    1,
                    0)),
            0)))</f>
        <v>1</v>
      </c>
      <c r="W58" s="5">
        <f ca="1">IF($A$2=0,
    MAX(MAX('1D'!$D$16,
            MAX('1D'!$D$16,
                POWER((ABS(K58)^2)/('1D'!$I$5*MAX(F58,
                            0.1)^2),
                    1/3))),
        IFERROR(W1396,
            MAX(MAX('1D'!$D$16,
                    MAX('1D'!$D$16,
                        POWER((ABS(K58)^2)/('1D'!$I$5*MAX(F58,
                                    0.1)^2),
                            1/3))),
                ($L$2)-E1396))),
    IF(IFERROR(AG59,
            0)=0,
        MAX(MAX('1D'!$D$16,
                MAX('1D'!$D$16,
                    POWER((ABS(K58)^2)/('1D'!$I$5*MAX(F58,
                                0.1)^2),
                        1/3))),
            IFERROR(W1396,
                MAX(MAX('1D'!$D$16,
                        MAX('1D'!$D$16,
                            POWER((ABS(K58)^2)/('1D'!$I$5*MAX(F58,
                                        0.1)^2),
                                1/3))),
                    ($L$2)-E1396))),
        IF(IFERROR(W58,
                0)=0,
            MAX(MAX('1D'!$D$16,
                    MAX('1D'!$D$16,
                        POWER((ABS(K58)^2)/('1D'!$I$5*MAX(F58,
                                    0.1)^2),
                            1/3))),
                IFERROR(W1396,
                    MAX(MAX('1D'!$D$16,
                            MAX('1D'!$D$16,
                                POWER((ABS(K58)^2)/('1D'!$I$5*MAX(F58,
                                            0.1)^2),
                                    1/3))),
                        ($L$2)-E1396))),
            IF(OR(IFERROR(AD58,
                        0)&gt;=1,
                    IFERROR(AD59,
                        0)&gt;=1),
                MAX('1D'!$D$16,
                    MAX('1D'!$D$16,
                        POWER((ABS(K58)^2)/('1D'!$I$5*MAX(F58,
                                    0.1)^2),
                            1/3))),
                IF(ABS(IFERROR(AF58,
                            0))&lt;'1D'!$D$19,
                    MAX(MAX('1D'!$D$16,
                            MAX('1D'!$D$16,
                                POWER((ABS(K58)^2)/('1D'!$I$5*MAX(F58,
                                            0.1)^2),
                                    1/3))),
                        IFERROR(W58,
                            0)),
                    MAX(MAX('1D'!$D$16,
                            MAX('1D'!$D$16,
                                POWER((ABS(K58)^2)/('1D'!$I$5*MAX(F58,
                                            0.1)^2),
                                    1/3))),
                        (IFERROR(W58,
                                0))+((IFERROR(AF58,
                                    0))*'1D'!$D$18)))))))</f>
        <v>1.9445564202120209</v>
      </c>
      <c r="X58" s="5">
        <f t="shared" ca="1" si="4"/>
        <v>11.665393964851912</v>
      </c>
      <c r="Y58" s="5">
        <f t="shared" ca="1" si="5"/>
        <v>1.1797391628827381</v>
      </c>
      <c r="Z58" s="5">
        <f t="shared" ca="1" si="6"/>
        <v>4.3676193151738785</v>
      </c>
      <c r="AA58" s="5">
        <f t="shared" ca="1" si="7"/>
        <v>635.5865564202121</v>
      </c>
      <c r="AB58" s="5">
        <f ca="1">AA58+((ABS(K58)/MAX(((F58)+(G58)*(W58))*(W58),
            0.000001))^2)/(2*'1D'!$I$5)</f>
        <v>636.55883463031807</v>
      </c>
      <c r="AC58" s="5">
        <f ca="1">((ABS(K58)*'1D'!$D$6)/(MAX(((F58)+(G58)*(W58))*(W58),
            0.000001)*MAX(((((F58)+(G58)*(W58))*(W58))/MAX((F58)+2*(W58)*SQRT(1+(G58)^2),
                    0.000001))^(2/3),
            0.000001)))^2</f>
        <v>3.4431616448339893E-3</v>
      </c>
      <c r="AD58" s="5">
        <f ca="1">ABS(ABS(K58)/MAX(((F58)+(G58)*(W58))*(W58),
        0.000001))/SQRT('1D'!$I$5*MAX((((F58)+(G58)*(W58))*(W58))/MAX((F58)+2*(G58)*(W58),
            0.000001),
        0.000001))</f>
        <v>1.0000000000000004</v>
      </c>
      <c r="AE58" s="5">
        <f ca="1">((F58)*(W58)^2)/2+(G58)*(W58)^3/3+(ABS(K58)^2)/('1D'!$I$5*MAX(((F58)+(G58)*(W58))*(W58),
        0.000001))</f>
        <v>34.026025092983033</v>
      </c>
      <c r="AF58" s="5">
        <f ca="1">IF($A$2=0,
    0,
    IFERROR(AB59+(((AC58+AC59)/2)*J59)+(IF(Z58&gt;Z59,
                '1D'!$D$8*((Z58^2-Z59^2)/(2*'1D'!$I$5)),
                '1D'!$D$9*((Z59^2-Z58^2)/(2*'1D'!$I$5)))+('1D'!$D$10*(ABS(I59)/90)*(MAX(Z58^2,
                        Z59^2)/(2*'1D'!$I$5))))-AB58,
        0))</f>
        <v>-3.6530708702002812E-2</v>
      </c>
      <c r="AG58" s="5">
        <f ca="1">IF($A$2=0,
    1,
    IF(IFERROR(AG59,
            0)=0,
        0,
        IFERROR(IF(OR(ROUND(AD58,
                        3)&gt;=1,
                    AND(ABS(AF58)&lt;'1D'!$D$19,
                        AD58&lt;1)),
                1,
                0),
            0)))</f>
        <v>1</v>
      </c>
      <c r="AH58" s="5">
        <f ca="1">IFERROR(IF('1D'!V32="Supercritical",
        MAX('1D'!$D$16,
            IFERROR(L58,
                MAX('1D'!$D$16,
                    POWER((ABS(K58)^2)/('1D'!$I$5*MAX(F58,
                                0.1)^2),
                        1/3)))),
        IF('1D'!V32="Subcritical",
            MAX('1D'!$D$16,
                IFERROR(W58,
                    MAX('1D'!$D$16,
                        POWER((ABS(K58)^2)/('1D'!$I$5*MAX(F58,
                                    0.1)^2),
                            1/3)))),
            IF(IFERROR(T58,
                    -1E+99)&gt;=IFERROR(AE58,
                    -1E+99),
                MAX('1D'!$D$16,
                    IFERROR(L58,
                        MAX('1D'!$D$16,
                            POWER((ABS(K58)^2)/('1D'!$I$5*MAX(F58,
                                        0.1)^2),
                                1/3)))),
                MAX('1D'!$D$16,
                    IFERROR(W58,
                        MAX('1D'!$D$16,
                            POWER((ABS(K58)^2)/('1D'!$I$5*MAX(F58,
                                        0.1)^2),
                                1/3))))))),
    MAX('1D'!$D$16,
        POWER((ABS(K58)^2)/('1D'!$I$5*MAX(F58,
                    0.1)^2),
            1/3)))</f>
        <v>1.5810131880947271</v>
      </c>
      <c r="AI58" s="5">
        <f t="shared" ca="1" si="8"/>
        <v>635.2230131880948</v>
      </c>
      <c r="AJ58" s="5">
        <f ca="1">AI58+((ABS(K58)/MAX(((F58)+(G58)*(AH58))*(AH58),
            0.000001))^2)/(2*'1D'!$I$5)</f>
        <v>636.69383704142331</v>
      </c>
      <c r="AM58">
        <v>0</v>
      </c>
      <c r="AN58">
        <v>0</v>
      </c>
      <c r="AO58" s="5">
        <f t="shared" si="9"/>
        <v>0</v>
      </c>
      <c r="AP58" s="5">
        <f t="shared" si="13"/>
        <v>0</v>
      </c>
      <c r="AQ58" s="5">
        <f ca="1">ABS(ABS(K58)/MAX(((F58)+(G58)*(AH58))*(AH58),
        0.000001))/SQRT('1D'!$I$5*MAX((((F58)+(G58)*(AH58))*(AH58))/MAX((F58)+2*(G58)*(AH58),
            0.000001),
        0.000001))</f>
        <v>1.3640415004339186</v>
      </c>
      <c r="AR58" s="5" t="str">
        <f t="shared" ca="1" si="10"/>
        <v>Supercritical</v>
      </c>
      <c r="AS58" s="5">
        <f ca="1">((ABS(K58)*'1D'!$D$6)/(MAX(((F58)+(G58)*(AH58))*(AH58),
            0.000001)*MAX(((((F58)+(G58)*(AH58))*(AH58))/MAX((F58)+2*(AH58)*SQRT(1+(G58)^2),
                    0.000001))^(2/3),
            0.000001)))^2</f>
        <v>6.1993842787686441E-3</v>
      </c>
    </row>
    <row r="59" spans="1:45" x14ac:dyDescent="0.35">
      <c r="A59">
        <v>50</v>
      </c>
      <c r="B59">
        <v>48.999000000000002</v>
      </c>
      <c r="C59">
        <v>616518.33100000001</v>
      </c>
      <c r="D59">
        <v>3097732.3709999998</v>
      </c>
      <c r="E59">
        <v>633.60199999999998</v>
      </c>
      <c r="F59">
        <v>5.9989999999999997</v>
      </c>
      <c r="G59">
        <v>0</v>
      </c>
      <c r="H59" t="s">
        <v>176</v>
      </c>
      <c r="I59">
        <v>1.4E-2</v>
      </c>
      <c r="J59" s="5">
        <f t="shared" si="11"/>
        <v>1.0010000000000048</v>
      </c>
      <c r="K59" s="5">
        <f t="shared" ca="1" si="12"/>
        <v>50.95</v>
      </c>
      <c r="L59" s="5">
        <f ca="1">IF($A$2=0,
    IFERROR(L58,
        MAX('1D'!$D$16,
            POWER((ABS(K59)^2)/('1D'!$I$5*MAX(F59,
                        0.1)^2),
                1/3))),
    IF(IFERROR(V58,
            0)=0,
        IFERROR(L58,
            MAX('1D'!$D$16,
                POWER((ABS(K59)^2)/('1D'!$I$5*MAX(F59,
                            0.1)^2),
                    1/3))),
        IF(OR(IFERROR(L59,
                    0)=0,
                IFERROR(S58,
                    0)&lt;1,
                IFERROR(S59,
                    0)&lt;1),
            MAX('1D'!$D$16,
                POWER((ABS(K59)^2)/('1D'!$I$5*MAX(F59,
                            0.1)^2),
                    1/3)),
            IF(IFERROR(U59,
                    0)&gt;0,
                MAX('1D'!$D$16,
                    IFERROR(L59,
                        0)+((IFERROR(U59,
                                0))*'1D'!$D$18*IF((IFERROR(S59,
                                    0))&lt;1,
                            1,
                            -1))),
                IF(IFERROR(U59,
                        0)&lt;0,
                    IF(ABS((MAX('1D'!$D$16,
                                    POWER((ABS(K59)^2)/('1D'!$I$5*MAX(F59,
                                                0.1)^2),
                                        1/3)))-IFERROR(L59,
                                0))&gt;'1D'!$D$19,
                        MAX('1D'!$D$16,
                            IF((MAX('1D'!$D$16,
                                        POWER((ABS(K59)^2)/('1D'!$I$5*MAX(F59,
                                                    0.1)^2),
                                            1/3)))&gt;IFERROR(L59,
                                    0),
                                MIN((MAX('1D'!$D$16,
                                            POWER((ABS(K59)^2)/('1D'!$I$5*MAX(F59,
                                                        0.1)^2),
                                                1/3))),
                                    IFERROR(L59,
                                        0)+(MIN(ABS(IFERROR(U59,
                                                    0))*'1D'!$D$18,
                                            ABS((MAX('1D'!$D$16,
                                                        POWER((ABS(K59)^2)/('1D'!$I$5*MAX(F59,
                                                                    0.1)^2),
                                                            1/3)))-IFERROR(L59,
                                                    0))))),
                                MAX((MAX('1D'!$D$16,
                                            POWER((ABS(K59)^2)/('1D'!$I$5*MAX(F59,
                                                        0.1)^2),
                                                1/3))),
                                    IFERROR(L59,
                                        0)-(MIN(ABS(IFERROR(U59,
                                                    0))*'1D'!$D$18,
                                            ABS((MAX('1D'!$D$16,
                                                        POWER((ABS(K59)^2)/('1D'!$I$5*MAX(F59,
                                                                    0.1)^2),
                                                            1/3)))-IFERROR(L59,
                                                    0))))))),
                        MAX('1D'!$D$16,
                            POWER((ABS(K59)^2)/('1D'!$I$5*MAX(F59,
                                        0.1)^2),
                                1/3))),
                    MAX('1D'!$D$16,
                        IFERROR(L59,
                            0)))))))</f>
        <v>1.5506811560640255</v>
      </c>
      <c r="M59" s="5">
        <f t="shared" ca="1" si="0"/>
        <v>9.3025362552280875</v>
      </c>
      <c r="N59" s="5">
        <f t="shared" ca="1" si="1"/>
        <v>1.0222160323035272</v>
      </c>
      <c r="O59" s="5">
        <f t="shared" ca="1" si="2"/>
        <v>5.4770009599657046</v>
      </c>
      <c r="P59" s="5">
        <f t="shared" ca="1" si="3"/>
        <v>635.15268115606398</v>
      </c>
      <c r="Q59" s="5">
        <f ca="1">P59+((ABS(K59)/MAX(((F59)+(G59)*(L59))*(L59),
            0.000001))^2)/(2*'1D'!$I$5)</f>
        <v>636.68160773687259</v>
      </c>
      <c r="R59" s="5">
        <f ca="1">((ABS(K59)*'1D'!$D$6)/(MAX(((F59)+(G59)*(L59))*(L59),
            0.000001)*MAX(((((F59)+(G59)*(L59))*(L59))/MAX((F59)+2*(L59)*SQRT(1+(G59)^2),
                    0.000001))^(2/3),
            0.000001)))^2</f>
        <v>6.5545754662411949E-3</v>
      </c>
      <c r="S59" s="5">
        <f ca="1">ABS(ABS(K59)/MAX(((F59)+(G59)*(L59))*(L59),
        0.000001))/SQRT('1D'!$I$5*MAX((((F59)+(G59)*(L59))*(L59))/MAX((F59)+2*(G59)*(L59),
            0.000001),
        0.000001))</f>
        <v>1.4042584913747282</v>
      </c>
      <c r="T59" s="5">
        <f ca="1">((F59)*(L59)^2)/2+(G59)*(L59)^3/3+(ABS(K59)^2)/('1D'!$I$5*MAX(((F59)+(G59)*(L59))*(L59),
        0.000001))</f>
        <v>35.658423736400621</v>
      </c>
      <c r="U59" s="5">
        <f ca="1">IF($A$2=0,
    0,
    IFERROR(Q58-(((R58+R59)/2)*J59)-(IF(O58&gt;O59,
                '1D'!$D$8*((O58^2-O59^2)/(2*'1D'!$I$5)),
                '1D'!$D$9*((O59^2-O58^2)/(2*'1D'!$I$5)))+('1D'!$D$10*(ABS(I59)/90)*(MAX(O58^2,
                        O59^2)/(2*'1D'!$I$5))))-Q59,
        0))</f>
        <v>-3.1832314562052488E-12</v>
      </c>
      <c r="V59" s="5">
        <f ca="1">IF($A$2=0,
    1,
    IF(IFERROR(V58,
            0)=0,
        0,
        IFERROR(IF(ROUND(S59,
                    3)=1,
                1,
                IF(AND(ABS(U59)&lt;'1D'!$D$19,
                        S59&gt;1),
                    1,
                    0)),
            0)))</f>
        <v>1</v>
      </c>
      <c r="W59" s="5">
        <f ca="1">IF($A$2=0,
    MAX(MAX('1D'!$D$16,
            MAX('1D'!$D$16,
                POWER((ABS(K59)^2)/('1D'!$I$5*MAX(F59,
                            0.1)^2),
                    1/3))),
        IFERROR(W1396,
            MAX(MAX('1D'!$D$16,
                    MAX('1D'!$D$16,
                        POWER((ABS(K59)^2)/('1D'!$I$5*MAX(F59,
                                    0.1)^2),
                            1/3))),
                ($L$2)-E1396))),
    IF(IFERROR(AG60,
            0)=0,
        MAX(MAX('1D'!$D$16,
                MAX('1D'!$D$16,
                    POWER((ABS(K59)^2)/('1D'!$I$5*MAX(F59,
                                0.1)^2),
                        1/3))),
            IFERROR(W1396,
                MAX(MAX('1D'!$D$16,
                        MAX('1D'!$D$16,
                            POWER((ABS(K59)^2)/('1D'!$I$5*MAX(F59,
                                        0.1)^2),
                                1/3))),
                    ($L$2)-E1396))),
        IF(IFERROR(W59,
                0)=0,
            MAX(MAX('1D'!$D$16,
                    MAX('1D'!$D$16,
                        POWER((ABS(K59)^2)/('1D'!$I$5*MAX(F59,
                                    0.1)^2),
                            1/3))),
                IFERROR(W1396,
                    MAX(MAX('1D'!$D$16,
                            MAX('1D'!$D$16,
                                POWER((ABS(K59)^2)/('1D'!$I$5*MAX(F59,
                                            0.1)^2),
                                    1/3))),
                        ($L$2)-E1396))),
            IF(OR(IFERROR(AD59,
                        0)&gt;=1,
                    IFERROR(AD60,
                        0)&gt;=1),
                MAX('1D'!$D$16,
                    MAX('1D'!$D$16,
                        POWER((ABS(K59)^2)/('1D'!$I$5*MAX(F59,
                                    0.1)^2),
                            1/3))),
                IF(ABS(IFERROR(AF59,
                            0))&lt;'1D'!$D$19,
                    MAX(MAX('1D'!$D$16,
                            MAX('1D'!$D$16,
                                POWER((ABS(K59)^2)/('1D'!$I$5*MAX(F59,
                                            0.1)^2),
                                    1/3))),
                        IFERROR(W59,
                            0)),
                    MAX(MAX('1D'!$D$16,
                            MAX('1D'!$D$16,
                                POWER((ABS(K59)^2)/('1D'!$I$5*MAX(F59,
                                            0.1)^2),
                                    1/3))),
                        (IFERROR(W59,
                                0))+((IFERROR(AF59,
                                    0))*'1D'!$D$18)))))))</f>
        <v>1.9445564202120209</v>
      </c>
      <c r="X59" s="5">
        <f t="shared" ca="1" si="4"/>
        <v>11.665393964851912</v>
      </c>
      <c r="Y59" s="5">
        <f t="shared" ca="1" si="5"/>
        <v>1.1797391628827381</v>
      </c>
      <c r="Z59" s="5">
        <f t="shared" ca="1" si="6"/>
        <v>4.3676193151738785</v>
      </c>
      <c r="AA59" s="5">
        <f t="shared" ca="1" si="7"/>
        <v>635.54655642021203</v>
      </c>
      <c r="AB59" s="5">
        <f ca="1">AA59+((ABS(K59)/MAX(((F59)+(G59)*(W59))*(W59),
            0.000001))^2)/(2*'1D'!$I$5)</f>
        <v>636.518834630318</v>
      </c>
      <c r="AC59" s="5">
        <f ca="1">((ABS(K59)*'1D'!$D$6)/(MAX(((F59)+(G59)*(W59))*(W59),
            0.000001)*MAX(((((F59)+(G59)*(W59))*(W59))/MAX((F59)+2*(W59)*SQRT(1+(G59)^2),
                    0.000001))^(2/3),
            0.000001)))^2</f>
        <v>3.4431616448339893E-3</v>
      </c>
      <c r="AD59" s="5">
        <f ca="1">ABS(ABS(K59)/MAX(((F59)+(G59)*(W59))*(W59),
        0.000001))/SQRT('1D'!$I$5*MAX((((F59)+(G59)*(W59))*(W59))/MAX((F59)+2*(G59)*(W59),
            0.000001),
        0.000001))</f>
        <v>1.0000000000000004</v>
      </c>
      <c r="AE59" s="5">
        <f ca="1">((F59)*(W59)^2)/2+(G59)*(W59)^3/3+(ABS(K59)^2)/('1D'!$I$5*MAX(((F59)+(G59)*(W59))*(W59),
        0.000001))</f>
        <v>34.026025092983033</v>
      </c>
      <c r="AF59" s="5">
        <f ca="1">IF($A$2=0,
    0,
    IFERROR(AB60+(((AC59+AC60)/2)*J60)+(IF(Z59&gt;Z60,
                '1D'!$D$8*((Z59^2-Z60^2)/(2*'1D'!$I$5)),
                '1D'!$D$9*((Z60^2-Z59^2)/(2*'1D'!$I$5)))+('1D'!$D$10*(ABS(I60)/90)*(MAX(Z59^2,
                        Z60^2)/(2*'1D'!$I$5))))-AB59,
        0))</f>
        <v>-3.4525070551467252E-2</v>
      </c>
      <c r="AG59" s="5">
        <f ca="1">IF($A$2=0,
    1,
    IF(IFERROR(AG60,
            0)=0,
        0,
        IFERROR(IF(OR(ROUND(AD59,
                        3)&gt;=1,
                    AND(ABS(AF59)&lt;'1D'!$D$19,
                        AD59&lt;1)),
                1,
                0),
            0)))</f>
        <v>1</v>
      </c>
      <c r="AH59" s="5">
        <f ca="1">IFERROR(IF('1D'!V32="Supercritical",
        MAX('1D'!$D$16,
            IFERROR(L59,
                MAX('1D'!$D$16,
                    POWER((ABS(K59)^2)/('1D'!$I$5*MAX(F59,
                                0.1)^2),
                        1/3)))),
        IF('1D'!V32="Subcritical",
            MAX('1D'!$D$16,
                IFERROR(W59,
                    MAX('1D'!$D$16,
                        POWER((ABS(K59)^2)/('1D'!$I$5*MAX(F59,
                                    0.1)^2),
                            1/3)))),
            IF(IFERROR(T59,
                    -1E+99)&gt;=IFERROR(AE59,
                    -1E+99),
                MAX('1D'!$D$16,
                    IFERROR(L59,
                        MAX('1D'!$D$16,
                            POWER((ABS(K59)^2)/('1D'!$I$5*MAX(F59,
                                        0.1)^2),
                                1/3)))),
                MAX('1D'!$D$16,
                    IFERROR(W59,
                        MAX('1D'!$D$16,
                            POWER((ABS(K59)^2)/('1D'!$I$5*MAX(F59,
                                        0.1)^2),
                                1/3))))))),
    MAX('1D'!$D$16,
        POWER((ABS(K59)^2)/('1D'!$I$5*MAX(F59,
                    0.1)^2),
            1/3)))</f>
        <v>1.5506811560640255</v>
      </c>
      <c r="AI59" s="5">
        <f t="shared" ca="1" si="8"/>
        <v>635.15268115606398</v>
      </c>
      <c r="AJ59" s="5">
        <f ca="1">AI59+((ABS(K59)/MAX(((F59)+(G59)*(AH59))*(AH59),
            0.000001))^2)/(2*'1D'!$I$5)</f>
        <v>636.68160773687259</v>
      </c>
      <c r="AM59">
        <v>0</v>
      </c>
      <c r="AN59">
        <v>0</v>
      </c>
      <c r="AO59" s="5">
        <f t="shared" si="9"/>
        <v>0</v>
      </c>
      <c r="AP59" s="5">
        <f t="shared" si="13"/>
        <v>0</v>
      </c>
      <c r="AQ59" s="5">
        <f ca="1">ABS(ABS(K59)/MAX(((F59)+(G59)*(AH59))*(AH59),
        0.000001))/SQRT('1D'!$I$5*MAX((((F59)+(G59)*(AH59))*(AH59))/MAX((F59)+2*(G59)*(AH59),
            0.000001),
        0.000001))</f>
        <v>1.4042584913747282</v>
      </c>
      <c r="AR59" s="5" t="str">
        <f t="shared" ca="1" si="10"/>
        <v>Supercritical</v>
      </c>
      <c r="AS59" s="5">
        <f ca="1">((ABS(K59)*'1D'!$D$6)/(MAX(((F59)+(G59)*(AH59))*(AH59),
            0.000001)*MAX(((((F59)+(G59)*(AH59))*(AH59))/MAX((F59)+2*(AH59)*SQRT(1+(G59)^2),
                    0.000001))^(2/3),
            0.000001)))^2</f>
        <v>6.5545754662411949E-3</v>
      </c>
    </row>
    <row r="60" spans="1:45" x14ac:dyDescent="0.35">
      <c r="A60">
        <v>51</v>
      </c>
      <c r="B60">
        <v>49.997999999999998</v>
      </c>
      <c r="C60">
        <v>616517.75699999998</v>
      </c>
      <c r="D60">
        <v>3097731.5529999998</v>
      </c>
      <c r="E60">
        <v>633.56200000000001</v>
      </c>
      <c r="F60">
        <v>5.9930000000000003</v>
      </c>
      <c r="G60">
        <v>0</v>
      </c>
      <c r="H60" t="s">
        <v>176</v>
      </c>
      <c r="I60">
        <v>1.4E-2</v>
      </c>
      <c r="J60" s="5">
        <f t="shared" si="11"/>
        <v>0.99899999999999523</v>
      </c>
      <c r="K60" s="5">
        <f t="shared" ca="1" si="12"/>
        <v>50.95</v>
      </c>
      <c r="L60" s="5">
        <f ca="1">IF($A$2=0,
    IFERROR(L59,
        MAX('1D'!$D$16,
            POWER((ABS(K60)^2)/('1D'!$I$5*MAX(F60,
                        0.1)^2),
                1/3))),
    IF(IFERROR(V59,
            0)=0,
        IFERROR(L59,
            MAX('1D'!$D$16,
                POWER((ABS(K60)^2)/('1D'!$I$5*MAX(F60,
                            0.1)^2),
                    1/3))),
        IF(OR(IFERROR(L60,
                    0)=0,
                IFERROR(S59,
                    0)&lt;1,
                IFERROR(S60,
                    0)&lt;1),
            MAX('1D'!$D$16,
                POWER((ABS(K60)^2)/('1D'!$I$5*MAX(F60,
                            0.1)^2),
                    1/3)),
            IF(IFERROR(U60,
                    0)&gt;0,
                MAX('1D'!$D$16,
                    IFERROR(L60,
                        0)+((IFERROR(U60,
                                0))*'1D'!$D$18*IF((IFERROR(S60,
                                    0))&lt;1,
                            1,
                            -1))),
                IF(IFERROR(U60,
                        0)&lt;0,
                    IF(ABS((MAX('1D'!$D$16,
                                    POWER((ABS(K60)^2)/('1D'!$I$5*MAX(F60,
                                                0.1)^2),
                                        1/3)))-IFERROR(L60,
                                0))&gt;'1D'!$D$19,
                        MAX('1D'!$D$16,
                            IF((MAX('1D'!$D$16,
                                        POWER((ABS(K60)^2)/('1D'!$I$5*MAX(F60,
                                                    0.1)^2),
                                            1/3)))&gt;IFERROR(L60,
                                    0),
                                MIN((MAX('1D'!$D$16,
                                            POWER((ABS(K60)^2)/('1D'!$I$5*MAX(F60,
                                                        0.1)^2),
                                                1/3))),
                                    IFERROR(L60,
                                        0)+(MIN(ABS(IFERROR(U60,
                                                    0))*'1D'!$D$18,
                                            ABS((MAX('1D'!$D$16,
                                                        POWER((ABS(K60)^2)/('1D'!$I$5*MAX(F60,
                                                                    0.1)^2),
                                                            1/3)))-IFERROR(L60,
                                                    0))))),
                                MAX((MAX('1D'!$D$16,
                                            POWER((ABS(K60)^2)/('1D'!$I$5*MAX(F60,
                                                        0.1)^2),
                                                1/3))),
                                    IFERROR(L60,
                                        0)-(MIN(ABS(IFERROR(U60,
                                                    0))*'1D'!$D$18,
                                            ABS((MAX('1D'!$D$16,
                                                        POWER((ABS(K60)^2)/('1D'!$I$5*MAX(F60,
                                                                    0.1)^2),
                                                            1/3)))-IFERROR(L60,
                                                    0))))))),
                        MAX('1D'!$D$16,
                            POWER((ABS(K60)^2)/('1D'!$I$5*MAX(F60,
                                        0.1)^2),
                                1/3))),
                    MAX('1D'!$D$16,
                        IFERROR(L60,
                            0)))))))</f>
        <v>1.5263022477963499</v>
      </c>
      <c r="M60" s="5">
        <f t="shared" ca="1" si="0"/>
        <v>9.1471293710435262</v>
      </c>
      <c r="N60" s="5">
        <f t="shared" ca="1" si="1"/>
        <v>1.0112236695181944</v>
      </c>
      <c r="O60" s="5">
        <f t="shared" ca="1" si="2"/>
        <v>5.5700535034837388</v>
      </c>
      <c r="P60" s="5">
        <f t="shared" ca="1" si="3"/>
        <v>635.08830224779638</v>
      </c>
      <c r="Q60" s="5">
        <f ca="1">P60+((ABS(K60)/MAX(((F60)+(G60)*(L60))*(L60),
            0.000001))^2)/(2*'1D'!$I$5)</f>
        <v>636.66962212708643</v>
      </c>
      <c r="R60" s="5">
        <f ca="1">((ABS(K60)*'1D'!$D$6)/(MAX(((F60)+(G60)*(L60))*(L60),
            0.000001)*MAX(((((F60)+(G60)*(L60))*(L60))/MAX((F60)+2*(L60)*SQRT(1+(G60)^2),
                    0.000001))^(2/3),
            0.000001)))^2</f>
        <v>6.8776216858770552E-3</v>
      </c>
      <c r="S60" s="5">
        <f ca="1">ABS(ABS(K60)/MAX(((F60)+(G60)*(L60))*(L60),
        0.000001))/SQRT('1D'!$I$5*MAX((((F60)+(G60)*(L60))*(L60))/MAX((F60)+2*(G60)*(L60),
            0.000001),
        0.000001))</f>
        <v>1.4394765397428291</v>
      </c>
      <c r="T60" s="5">
        <f ca="1">((F60)*(L60)^2)/2+(G60)*(L60)^3/3+(ABS(K60)^2)/('1D'!$I$5*MAX(((F60)+(G60)*(L60))*(L60),
        0.000001))</f>
        <v>35.909717085692556</v>
      </c>
      <c r="U60" s="5">
        <f ca="1">IF($A$2=0,
    0,
    IFERROR(Q59-(((R59+R60)/2)*J60)-(IF(O59&gt;O60,
                '1D'!$D$8*((O59^2-O60^2)/(2*'1D'!$I$5)),
                '1D'!$D$9*((O60^2-O59^2)/(2*'1D'!$I$5)))+('1D'!$D$10*(ABS(I60)/90)*(MAX(O59^2,
                        O60^2)/(2*'1D'!$I$5))))-Q60,
        0))</f>
        <v>-3.4106051316484809E-12</v>
      </c>
      <c r="V60" s="5">
        <f ca="1">IF($A$2=0,
    1,
    IF(IFERROR(V59,
            0)=0,
        0,
        IFERROR(IF(ROUND(S60,
                    3)=1,
                1,
                IF(AND(ABS(U60)&lt;'1D'!$D$19,
                        S60&gt;1),
                    1,
                    0)),
            0)))</f>
        <v>1</v>
      </c>
      <c r="W60" s="5">
        <f ca="1">IF($A$2=0,
    MAX(MAX('1D'!$D$16,
            MAX('1D'!$D$16,
                POWER((ABS(K60)^2)/('1D'!$I$5*MAX(F60,
                            0.1)^2),
                    1/3))),
        IFERROR(W1396,
            MAX(MAX('1D'!$D$16,
                    MAX('1D'!$D$16,
                        POWER((ABS(K60)^2)/('1D'!$I$5*MAX(F60,
                                    0.1)^2),
                            1/3))),
                ($L$2)-E1396))),
    IF(IFERROR(AG61,
            0)=0,
        MAX(MAX('1D'!$D$16,
                MAX('1D'!$D$16,
                    POWER((ABS(K60)^2)/('1D'!$I$5*MAX(F60,
                                0.1)^2),
                        1/3))),
            IFERROR(W1396,
                MAX(MAX('1D'!$D$16,
                        MAX('1D'!$D$16,
                            POWER((ABS(K60)^2)/('1D'!$I$5*MAX(F60,
                                        0.1)^2),
                                1/3))),
                    ($L$2)-E1396))),
        IF(IFERROR(W60,
                0)=0,
            MAX(MAX('1D'!$D$16,
                    MAX('1D'!$D$16,
                        POWER((ABS(K60)^2)/('1D'!$I$5*MAX(F60,
                                    0.1)^2),
                            1/3))),
                IFERROR(W1396,
                    MAX(MAX('1D'!$D$16,
                            MAX('1D'!$D$16,
                                POWER((ABS(K60)^2)/('1D'!$I$5*MAX(F60,
                                            0.1)^2),
                                    1/3))),
                        ($L$2)-E1396))),
            IF(OR(IFERROR(AD60,
                        0)&gt;=1,
                    IFERROR(AD61,
                        0)&gt;=1),
                MAX('1D'!$D$16,
                    MAX('1D'!$D$16,
                        POWER((ABS(K60)^2)/('1D'!$I$5*MAX(F60,
                                    0.1)^2),
                            1/3))),
                IF(ABS(IFERROR(AF60,
                            0))&lt;'1D'!$D$19,
                    MAX(MAX('1D'!$D$16,
                            MAX('1D'!$D$16,
                                POWER((ABS(K60)^2)/('1D'!$I$5*MAX(F60,
                                            0.1)^2),
                                    1/3))),
                        IFERROR(W60,
                            0)),
                    MAX(MAX('1D'!$D$16,
                            MAX('1D'!$D$16,
                                POWER((ABS(K60)^2)/('1D'!$I$5*MAX(F60,
                                            0.1)^2),
                                    1/3))),
                        (IFERROR(W60,
                                0))+((IFERROR(AF60,
                                    0))*'1D'!$D$18)))))))</f>
        <v>1.9458540888876221</v>
      </c>
      <c r="X60" s="5">
        <f t="shared" ca="1" si="4"/>
        <v>11.66150355470352</v>
      </c>
      <c r="Y60" s="5">
        <f t="shared" ca="1" si="5"/>
        <v>1.1797519304538719</v>
      </c>
      <c r="Z60" s="5">
        <f t="shared" ca="1" si="6"/>
        <v>4.369076402626483</v>
      </c>
      <c r="AA60" s="5">
        <f t="shared" ca="1" si="7"/>
        <v>635.5078540888876</v>
      </c>
      <c r="AB60" s="5">
        <f ca="1">AA60+((ABS(K60)/MAX(((F60)+(G60)*(W60))*(W60),
            0.000001))^2)/(2*'1D'!$I$5)</f>
        <v>636.48078113333145</v>
      </c>
      <c r="AC60" s="5">
        <f ca="1">((ABS(K60)*'1D'!$D$6)/(MAX(((F60)+(G60)*(W60))*(W60),
            0.000001)*MAX(((((F60)+(G60)*(W60))*(W60))/MAX((F60)+2*(W60)*SQRT(1+(G60)^2),
                    0.000001))^(2/3),
            0.000001)))^2</f>
        <v>3.4454096670320528E-3</v>
      </c>
      <c r="AD60" s="5">
        <f ca="1">ABS(ABS(K60)/MAX(((F60)+(G60)*(W60))*(W60),
        0.000001))/SQRT('1D'!$I$5*MAX((((F60)+(G60)*(W60))*(W60))/MAX((F60)+2*(G60)*(W60),
            0.000001),
        0.000001))</f>
        <v>1</v>
      </c>
      <c r="AE60" s="5">
        <f ca="1">((F60)*(W60)^2)/2+(G60)*(W60)^3/3+(ABS(K60)^2)/('1D'!$I$5*MAX(((F60)+(G60)*(W60))*(W60),
        0.000001))</f>
        <v>34.037376561746072</v>
      </c>
      <c r="AF60" s="5">
        <f ca="1">IF($A$2=0,
    0,
    IFERROR(AB61+(((AC60+AC61)/2)*J61)+(IF(Z60&gt;Z61,
                '1D'!$D$8*((Z60^2-Z61^2)/(2*'1D'!$I$5)),
                '1D'!$D$9*((Z61^2-Z60^2)/(2*'1D'!$I$5)))+('1D'!$D$10*(ABS(I61)/90)*(MAX(Z60^2,
                        Z61^2)/(2*'1D'!$I$5))))-AB60,
        0))</f>
        <v>-2.7768523449935856E-2</v>
      </c>
      <c r="AG60" s="5">
        <f ca="1">IF($A$2=0,
    1,
    IF(IFERROR(AG61,
            0)=0,
        0,
        IFERROR(IF(OR(ROUND(AD60,
                        3)&gt;=1,
                    AND(ABS(AF60)&lt;'1D'!$D$19,
                        AD60&lt;1)),
                1,
                0),
            0)))</f>
        <v>1</v>
      </c>
      <c r="AH60" s="5">
        <f ca="1">IFERROR(IF('1D'!V32="Supercritical",
        MAX('1D'!$D$16,
            IFERROR(L60,
                MAX('1D'!$D$16,
                    POWER((ABS(K60)^2)/('1D'!$I$5*MAX(F60,
                                0.1)^2),
                        1/3)))),
        IF('1D'!V32="Subcritical",
            MAX('1D'!$D$16,
                IFERROR(W60,
                    MAX('1D'!$D$16,
                        POWER((ABS(K60)^2)/('1D'!$I$5*MAX(F60,
                                    0.1)^2),
                            1/3)))),
            IF(IFERROR(T60,
                    -1E+99)&gt;=IFERROR(AE60,
                    -1E+99),
                MAX('1D'!$D$16,
                    IFERROR(L60,
                        MAX('1D'!$D$16,
                            POWER((ABS(K60)^2)/('1D'!$I$5*MAX(F60,
                                        0.1)^2),
                                1/3)))),
                MAX('1D'!$D$16,
                    IFERROR(W60,
                        MAX('1D'!$D$16,
                            POWER((ABS(K60)^2)/('1D'!$I$5*MAX(F60,
                                        0.1)^2),
                                1/3))))))),
    MAX('1D'!$D$16,
        POWER((ABS(K60)^2)/('1D'!$I$5*MAX(F60,
                    0.1)^2),
            1/3)))</f>
        <v>1.5263022477963499</v>
      </c>
      <c r="AI60" s="5">
        <f t="shared" ca="1" si="8"/>
        <v>635.08830224779638</v>
      </c>
      <c r="AJ60" s="5">
        <f ca="1">AI60+((ABS(K60)/MAX(((F60)+(G60)*(AH60))*(AH60),
            0.000001))^2)/(2*'1D'!$I$5)</f>
        <v>636.66962212708643</v>
      </c>
      <c r="AM60">
        <v>0</v>
      </c>
      <c r="AN60">
        <v>0</v>
      </c>
      <c r="AO60" s="5">
        <f t="shared" si="9"/>
        <v>0</v>
      </c>
      <c r="AP60" s="5">
        <f t="shared" si="13"/>
        <v>0</v>
      </c>
      <c r="AQ60" s="5">
        <f ca="1">ABS(ABS(K60)/MAX(((F60)+(G60)*(AH60))*(AH60),
        0.000001))/SQRT('1D'!$I$5*MAX((((F60)+(G60)*(AH60))*(AH60))/MAX((F60)+2*(G60)*(AH60),
            0.000001),
        0.000001))</f>
        <v>1.4394765397428291</v>
      </c>
      <c r="AR60" s="5" t="str">
        <f t="shared" ca="1" si="10"/>
        <v>Supercritical</v>
      </c>
      <c r="AS60" s="5">
        <f ca="1">((ABS(K60)*'1D'!$D$6)/(MAX(((F60)+(G60)*(AH60))*(AH60),
            0.000001)*MAX(((((F60)+(G60)*(AH60))*(AH60))/MAX((F60)+2*(AH60)*SQRT(1+(G60)^2),
                    0.000001))^(2/3),
            0.000001)))^2</f>
        <v>6.8776216858770552E-3</v>
      </c>
    </row>
    <row r="61" spans="1:45" x14ac:dyDescent="0.35">
      <c r="A61">
        <v>52</v>
      </c>
      <c r="B61">
        <v>50.999000000000002</v>
      </c>
      <c r="C61">
        <v>616517.18200000003</v>
      </c>
      <c r="D61">
        <v>3097730.7340000002</v>
      </c>
      <c r="E61">
        <v>633.52200000000005</v>
      </c>
      <c r="F61">
        <v>5.9669999999999996</v>
      </c>
      <c r="G61">
        <v>0</v>
      </c>
      <c r="H61" t="s">
        <v>176</v>
      </c>
      <c r="I61">
        <v>1.4E-2</v>
      </c>
      <c r="J61" s="5">
        <f t="shared" si="11"/>
        <v>1.0010000000000048</v>
      </c>
      <c r="K61" s="5">
        <f t="shared" ca="1" si="12"/>
        <v>50.95</v>
      </c>
      <c r="L61" s="5">
        <f ca="1">IF($A$2=0,
    IFERROR(L60,
        MAX('1D'!$D$16,
            POWER((ABS(K61)^2)/('1D'!$I$5*MAX(F61,
                        0.1)^2),
                1/3))),
    IF(IFERROR(V60,
            0)=0,
        IFERROR(L60,
            MAX('1D'!$D$16,
                POWER((ABS(K61)^2)/('1D'!$I$5*MAX(F61,
                            0.1)^2),
                    1/3))),
        IF(OR(IFERROR(L61,
                    0)=0,
                IFERROR(S60,
                    0)&lt;1,
                IFERROR(S61,
                    0)&lt;1),
            MAX('1D'!$D$16,
                POWER((ABS(K61)^2)/('1D'!$I$5*MAX(F61,
                            0.1)^2),
                    1/3)),
            IF(IFERROR(U61,
                    0)&gt;0,
                MAX('1D'!$D$16,
                    IFERROR(L61,
                        0)+((IFERROR(U61,
                                0))*'1D'!$D$18*IF((IFERROR(S61,
                                    0))&lt;1,
                            1,
                            -1))),
                IF(IFERROR(U61,
                        0)&lt;0,
                    IF(ABS((MAX('1D'!$D$16,
                                    POWER((ABS(K61)^2)/('1D'!$I$5*MAX(F61,
                                                0.1)^2),
                                        1/3)))-IFERROR(L61,
                                0))&gt;'1D'!$D$19,
                        MAX('1D'!$D$16,
                            IF((MAX('1D'!$D$16,
                                        POWER((ABS(K61)^2)/('1D'!$I$5*MAX(F61,
                                                    0.1)^2),
                                            1/3)))&gt;IFERROR(L61,
                                    0),
                                MIN((MAX('1D'!$D$16,
                                            POWER((ABS(K61)^2)/('1D'!$I$5*MAX(F61,
                                                        0.1)^2),
                                                1/3))),
                                    IFERROR(L61,
                                        0)+(MIN(ABS(IFERROR(U61,
                                                    0))*'1D'!$D$18,
                                            ABS((MAX('1D'!$D$16,
                                                        POWER((ABS(K61)^2)/('1D'!$I$5*MAX(F61,
                                                                    0.1)^2),
                                                            1/3)))-IFERROR(L61,
                                                    0))))),
                                MAX((MAX('1D'!$D$16,
                                            POWER((ABS(K61)^2)/('1D'!$I$5*MAX(F61,
                                                        0.1)^2),
                                                1/3))),
                                    IFERROR(L61,
                                        0)-(MIN(ABS(IFERROR(U61,
                                                    0))*'1D'!$D$18,
                                            ABS((MAX('1D'!$D$16,
                                                        POWER((ABS(K61)^2)/('1D'!$I$5*MAX(F61,
                                                                    0.1)^2),
                                                            1/3)))-IFERROR(L61,
                                                    0))))))),
                        MAX('1D'!$D$16,
                            POWER((ABS(K61)^2)/('1D'!$I$5*MAX(F61,
                                        0.1)^2),
                                1/3))),
                    MAX('1D'!$D$16,
                        IFERROR(L61,
                            0)))))))</f>
        <v>1.5129464297785553</v>
      </c>
      <c r="M61" s="5">
        <f t="shared" ca="1" si="0"/>
        <v>9.027751346488639</v>
      </c>
      <c r="N61" s="5">
        <f t="shared" ca="1" si="1"/>
        <v>1.003876226201726</v>
      </c>
      <c r="O61" s="5">
        <f t="shared" ca="1" si="2"/>
        <v>5.6437088311938393</v>
      </c>
      <c r="P61" s="5">
        <f t="shared" ca="1" si="3"/>
        <v>635.03494642977864</v>
      </c>
      <c r="Q61" s="5">
        <f ca="1">P61+((ABS(K61)/MAX(((F61)+(G61)*(L61))*(L61),
            0.000001))^2)/(2*'1D'!$I$5)</f>
        <v>636.65836382892724</v>
      </c>
      <c r="R61" s="5">
        <f ca="1">((ABS(K61)*'1D'!$D$6)/(MAX(((F61)+(G61)*(L61))*(L61),
            0.000001)*MAX(((((F61)+(G61)*(L61))*(L61))/MAX((F61)+2*(L61)*SQRT(1+(G61)^2),
                    0.000001))^(2/3),
            0.000001)))^2</f>
        <v>7.1297038636174963E-3</v>
      </c>
      <c r="S61" s="5">
        <f ca="1">ABS(ABS(K61)/MAX(((F61)+(G61)*(L61))*(L61),
        0.000001))/SQRT('1D'!$I$5*MAX((((F61)+(G61)*(L61))*(L61))/MAX((F61)+2*(G61)*(L61),
            0.000001),
        0.000001))</f>
        <v>1.4649348829844757</v>
      </c>
      <c r="T61" s="5">
        <f ca="1">((F61)*(L61)^2)/2+(G61)*(L61)^3/3+(ABS(K61)^2)/('1D'!$I$5*MAX(((F61)+(G61)*(L61))*(L61),
        0.000001))</f>
        <v>36.140869306452792</v>
      </c>
      <c r="U61" s="5">
        <f ca="1">IF($A$2=0,
    0,
    IFERROR(Q60-(((R60+R61)/2)*J61)-(IF(O60&gt;O61,
                '1D'!$D$8*((O60^2-O61^2)/(2*'1D'!$I$5)),
                '1D'!$D$9*((O61^2-O60^2)/(2*'1D'!$I$5)))+('1D'!$D$10*(ABS(I61)/90)*(MAX(O60^2,
                        O61^2)/(2*'1D'!$I$5))))-Q61,
        0))</f>
        <v>-3.5242919693700969E-12</v>
      </c>
      <c r="V61" s="5">
        <f ca="1">IF($A$2=0,
    1,
    IF(IFERROR(V60,
            0)=0,
        0,
        IFERROR(IF(ROUND(S61,
                    3)=1,
                1,
                IF(AND(ABS(U61)&lt;'1D'!$D$19,
                        S61&gt;1),
                    1,
                    0)),
            0)))</f>
        <v>1</v>
      </c>
      <c r="W61" s="5">
        <f ca="1">IF($A$2=0,
    MAX(MAX('1D'!$D$16,
            MAX('1D'!$D$16,
                POWER((ABS(K61)^2)/('1D'!$I$5*MAX(F61,
                            0.1)^2),
                    1/3))),
        IFERROR(W1396,
            MAX(MAX('1D'!$D$16,
                    MAX('1D'!$D$16,
                        POWER((ABS(K61)^2)/('1D'!$I$5*MAX(F61,
                                    0.1)^2),
                            1/3))),
                ($L$2)-E1396))),
    IF(IFERROR(AG62,
            0)=0,
        MAX(MAX('1D'!$D$16,
                MAX('1D'!$D$16,
                    POWER((ABS(K61)^2)/('1D'!$I$5*MAX(F61,
                                0.1)^2),
                        1/3))),
            IFERROR(W1396,
                MAX(MAX('1D'!$D$16,
                        MAX('1D'!$D$16,
                            POWER((ABS(K61)^2)/('1D'!$I$5*MAX(F61,
                                        0.1)^2),
                                1/3))),
                    ($L$2)-E1396))),
        IF(IFERROR(W61,
                0)=0,
            MAX(MAX('1D'!$D$16,
                    MAX('1D'!$D$16,
                        POWER((ABS(K61)^2)/('1D'!$I$5*MAX(F61,
                                    0.1)^2),
                            1/3))),
                IFERROR(W1396,
                    MAX(MAX('1D'!$D$16,
                            MAX('1D'!$D$16,
                                POWER((ABS(K61)^2)/('1D'!$I$5*MAX(F61,
                                            0.1)^2),
                                    1/3))),
                        ($L$2)-E1396))),
            IF(OR(IFERROR(AD61,
                        0)&gt;=1,
                    IFERROR(AD62,
                        0)&gt;=1),
                MAX('1D'!$D$16,
                    MAX('1D'!$D$16,
                        POWER((ABS(K61)^2)/('1D'!$I$5*MAX(F61,
                                    0.1)^2),
                            1/3))),
                IF(ABS(IFERROR(AF61,
                            0))&lt;'1D'!$D$19,
                    MAX(MAX('1D'!$D$16,
                            MAX('1D'!$D$16,
                                POWER((ABS(K61)^2)/('1D'!$I$5*MAX(F61,
                                            0.1)^2),
                                    1/3))),
                        IFERROR(W61,
                            0)),
                    MAX(MAX('1D'!$D$16,
                            MAX('1D'!$D$16,
                                POWER((ABS(K61)^2)/('1D'!$I$5*MAX(F61,
                                            0.1)^2),
                                    1/3))),
                        (IFERROR(W61,
                                0))+((IFERROR(AF61,
                                    0))*'1D'!$D$18)))))))</f>
        <v>1.9515024366214642</v>
      </c>
      <c r="X61" s="5">
        <f t="shared" ca="1" si="4"/>
        <v>11.644615039320277</v>
      </c>
      <c r="Y61" s="5">
        <f t="shared" ca="1" si="5"/>
        <v>1.1797983069783708</v>
      </c>
      <c r="Z61" s="5">
        <f t="shared" ca="1" si="6"/>
        <v>4.3754129980216225</v>
      </c>
      <c r="AA61" s="5">
        <f t="shared" ca="1" si="7"/>
        <v>635.47350243662152</v>
      </c>
      <c r="AB61" s="5">
        <f ca="1">AA61+((ABS(K61)/MAX(((F61)+(G61)*(W61))*(W61),
            0.000001))^2)/(2*'1D'!$I$5)</f>
        <v>636.44925365493225</v>
      </c>
      <c r="AC61" s="5">
        <f ca="1">((ABS(K61)*'1D'!$D$6)/(MAX(((F61)+(G61)*(W61))*(W61),
            0.000001)*MAX(((((F61)+(G61)*(W61))*(W61))/MAX((F61)+2*(W61)*SQRT(1+(G61)^2),
                    0.000001))^(2/3),
            0.000001)))^2</f>
        <v>3.4552297618065694E-3</v>
      </c>
      <c r="AD61" s="5">
        <f ca="1">ABS(ABS(K61)/MAX(((F61)+(G61)*(W61))*(W61),
        0.000001))/SQRT('1D'!$I$5*MAX((((F61)+(G61)*(W61))*(W61))/MAX((F61)+2*(G61)*(W61),
            0.000001),
        0.000001))</f>
        <v>0.99999999999999978</v>
      </c>
      <c r="AE61" s="5">
        <f ca="1">((F61)*(W61)^2)/2+(G61)*(W61)^3/3+(ABS(K61)^2)/('1D'!$I$5*MAX(((F61)+(G61)*(W61))*(W61),
        0.000001))</f>
        <v>34.086741934128696</v>
      </c>
      <c r="AF61" s="5">
        <f ca="1">IF($A$2=0,
    0,
    IFERROR(AB62+(((AC61+AC62)/2)*J62)+(IF(Z61&gt;Z62,
                '1D'!$D$8*((Z61^2-Z62^2)/(2*'1D'!$I$5)),
                '1D'!$D$9*((Z62^2-Z61^2)/(2*'1D'!$I$5)))+('1D'!$D$10*(ABS(I62)/90)*(MAX(Z61^2,
                        Z62^2)/(2*'1D'!$I$5))))-AB61,
        0))</f>
        <v>-2.7361009008814108E-2</v>
      </c>
      <c r="AG61" s="5">
        <f ca="1">IF($A$2=0,
    1,
    IF(IFERROR(AG62,
            0)=0,
        0,
        IFERROR(IF(OR(ROUND(AD61,
                        3)&gt;=1,
                    AND(ABS(AF61)&lt;'1D'!$D$19,
                        AD61&lt;1)),
                1,
                0),
            0)))</f>
        <v>1</v>
      </c>
      <c r="AH61" s="5">
        <f ca="1">IFERROR(IF('1D'!V32="Supercritical",
        MAX('1D'!$D$16,
            IFERROR(L61,
                MAX('1D'!$D$16,
                    POWER((ABS(K61)^2)/('1D'!$I$5*MAX(F61,
                                0.1)^2),
                        1/3)))),
        IF('1D'!V32="Subcritical",
            MAX('1D'!$D$16,
                IFERROR(W61,
                    MAX('1D'!$D$16,
                        POWER((ABS(K61)^2)/('1D'!$I$5*MAX(F61,
                                    0.1)^2),
                            1/3)))),
            IF(IFERROR(T61,
                    -1E+99)&gt;=IFERROR(AE61,
                    -1E+99),
                MAX('1D'!$D$16,
                    IFERROR(L61,
                        MAX('1D'!$D$16,
                            POWER((ABS(K61)^2)/('1D'!$I$5*MAX(F61,
                                        0.1)^2),
                                1/3)))),
                MAX('1D'!$D$16,
                    IFERROR(W61,
                        MAX('1D'!$D$16,
                            POWER((ABS(K61)^2)/('1D'!$I$5*MAX(F61,
                                        0.1)^2),
                                1/3))))))),
    MAX('1D'!$D$16,
        POWER((ABS(K61)^2)/('1D'!$I$5*MAX(F61,
                    0.1)^2),
            1/3)))</f>
        <v>1.5129464297785553</v>
      </c>
      <c r="AI61" s="5">
        <f t="shared" ca="1" si="8"/>
        <v>635.03494642977864</v>
      </c>
      <c r="AJ61" s="5">
        <f ca="1">AI61+((ABS(K61)/MAX(((F61)+(G61)*(AH61))*(AH61),
            0.000001))^2)/(2*'1D'!$I$5)</f>
        <v>636.65836382892724</v>
      </c>
      <c r="AM61">
        <v>0</v>
      </c>
      <c r="AN61">
        <v>0</v>
      </c>
      <c r="AO61" s="5">
        <f t="shared" si="9"/>
        <v>0</v>
      </c>
      <c r="AP61" s="5">
        <f t="shared" si="13"/>
        <v>0</v>
      </c>
      <c r="AQ61" s="5">
        <f ca="1">ABS(ABS(K61)/MAX(((F61)+(G61)*(AH61))*(AH61),
        0.000001))/SQRT('1D'!$I$5*MAX((((F61)+(G61)*(AH61))*(AH61))/MAX((F61)+2*(G61)*(AH61),
            0.000001),
        0.000001))</f>
        <v>1.4649348829844757</v>
      </c>
      <c r="AR61" s="5" t="str">
        <f t="shared" ca="1" si="10"/>
        <v>Supercritical</v>
      </c>
      <c r="AS61" s="5">
        <f ca="1">((ABS(K61)*'1D'!$D$6)/(MAX(((F61)+(G61)*(AH61))*(AH61),
            0.000001)*MAX(((((F61)+(G61)*(AH61))*(AH61))/MAX((F61)+2*(AH61)*SQRT(1+(G61)^2),
                    0.000001))^(2/3),
            0.000001)))^2</f>
        <v>7.1297038636174963E-3</v>
      </c>
    </row>
    <row r="62" spans="1:45" x14ac:dyDescent="0.35">
      <c r="A62">
        <v>53</v>
      </c>
      <c r="B62">
        <v>51.997999999999998</v>
      </c>
      <c r="C62">
        <v>616516.60800000001</v>
      </c>
      <c r="D62">
        <v>3097729.9160000002</v>
      </c>
      <c r="E62">
        <v>633.48199999999997</v>
      </c>
      <c r="F62">
        <v>5.94</v>
      </c>
      <c r="G62">
        <v>0</v>
      </c>
      <c r="H62" t="s">
        <v>176</v>
      </c>
      <c r="I62">
        <v>1.4E-2</v>
      </c>
      <c r="J62" s="5">
        <f t="shared" si="11"/>
        <v>0.99899999999999523</v>
      </c>
      <c r="K62" s="5">
        <f t="shared" ca="1" si="12"/>
        <v>50.95</v>
      </c>
      <c r="L62" s="5">
        <f ca="1">IF($A$2=0,
    IFERROR(L61,
        MAX('1D'!$D$16,
            POWER((ABS(K62)^2)/('1D'!$I$5*MAX(F62,
                        0.1)^2),
                1/3))),
    IF(IFERROR(V61,
            0)=0,
        IFERROR(L61,
            MAX('1D'!$D$16,
                POWER((ABS(K62)^2)/('1D'!$I$5*MAX(F62,
                            0.1)^2),
                    1/3))),
        IF(OR(IFERROR(L62,
                    0)=0,
                IFERROR(S61,
                    0)&lt;1,
                IFERROR(S62,
                    0)&lt;1),
            MAX('1D'!$D$16,
                POWER((ABS(K62)^2)/('1D'!$I$5*MAX(F62,
                            0.1)^2),
                    1/3)),
            IF(IFERROR(U62,
                    0)&gt;0,
                MAX('1D'!$D$16,
                    IFERROR(L62,
                        0)+((IFERROR(U62,
                                0))*'1D'!$D$18*IF((IFERROR(S62,
                                    0))&lt;1,
                            1,
                            -1))),
                IF(IFERROR(U62,
                        0)&lt;0,
                    IF(ABS((MAX('1D'!$D$16,
                                    POWER((ABS(K62)^2)/('1D'!$I$5*MAX(F62,
                                                0.1)^2),
                                        1/3)))-IFERROR(L62,
                                0))&gt;'1D'!$D$19,
                        MAX('1D'!$D$16,
                            IF((MAX('1D'!$D$16,
                                        POWER((ABS(K62)^2)/('1D'!$I$5*MAX(F62,
                                                    0.1)^2),
                                            1/3)))&gt;IFERROR(L62,
                                    0),
                                MIN((MAX('1D'!$D$16,
                                            POWER((ABS(K62)^2)/('1D'!$I$5*MAX(F62,
                                                        0.1)^2),
                                                1/3))),
                                    IFERROR(L62,
                                        0)+(MIN(ABS(IFERROR(U62,
                                                    0))*'1D'!$D$18,
                                            ABS((MAX('1D'!$D$16,
                                                        POWER((ABS(K62)^2)/('1D'!$I$5*MAX(F62,
                                                                    0.1)^2),
                                                            1/3)))-IFERROR(L62,
                                                    0))))),
                                MAX((MAX('1D'!$D$16,
                                            POWER((ABS(K62)^2)/('1D'!$I$5*MAX(F62,
                                                        0.1)^2),
                                                1/3))),
                                    IFERROR(L62,
                                        0)-(MIN(ABS(IFERROR(U62,
                                                    0))*'1D'!$D$18,
                                            ABS((MAX('1D'!$D$16,
                                                        POWER((ABS(K62)^2)/('1D'!$I$5*MAX(F62,
                                                                    0.1)^2),
                                                            1/3)))-IFERROR(L62,
                                                    0))))))),
                        MAX('1D'!$D$16,
                            POWER((ABS(K62)^2)/('1D'!$I$5*MAX(F62,
                                        0.1)^2),
                                1/3))),
                    MAX('1D'!$D$16,
                        IFERROR(L62,
                            0)))))))</f>
        <v>1.5012821176785278</v>
      </c>
      <c r="M62" s="5">
        <f t="shared" ca="1" si="0"/>
        <v>8.9176157790104558</v>
      </c>
      <c r="N62" s="5">
        <f t="shared" ca="1" si="1"/>
        <v>0.99721014513399198</v>
      </c>
      <c r="O62" s="5">
        <f t="shared" ca="1" si="2"/>
        <v>5.7134105418537864</v>
      </c>
      <c r="P62" s="5">
        <f t="shared" ca="1" si="3"/>
        <v>634.98328211767853</v>
      </c>
      <c r="Q62" s="5">
        <f ca="1">P62+((ABS(K62)/MAX(((F62)+(G62)*(L62))*(L62),
            0.000001))^2)/(2*'1D'!$I$5)</f>
        <v>636.6470466446799</v>
      </c>
      <c r="R62" s="5">
        <f ca="1">((ABS(K62)*'1D'!$D$6)/(MAX(((F62)+(G62)*(L62))*(L62),
            0.000001)*MAX(((((F62)+(G62)*(L62))*(L62))/MAX((F62)+2*(L62)*SQRT(1+(G62)^2),
                    0.000001))^(2/3),
            0.000001)))^2</f>
        <v>7.3720985255291598E-3</v>
      </c>
      <c r="S62" s="5">
        <f ca="1">ABS(ABS(K62)/MAX(((F62)+(G62)*(L62))*(L62),
        0.000001))/SQRT('1D'!$I$5*MAX((((F62)+(G62)*(L62))*(L62))/MAX((F62)+2*(G62)*(L62),
            0.000001),
        0.000001))</f>
        <v>1.4887774164877789</v>
      </c>
      <c r="T62" s="5">
        <f ca="1">((F62)*(L62)^2)/2+(G62)*(L62)^3/3+(ABS(K62)^2)/('1D'!$I$5*MAX(((F62)+(G62)*(L62))*(L62),
        0.000001))</f>
        <v>36.367554147767883</v>
      </c>
      <c r="U62" s="5">
        <f ca="1">IF($A$2=0,
    0,
    IFERROR(Q61-(((R61+R62)/2)*J62)-(IF(O61&gt;O62,
                '1D'!$D$8*((O61^2-O62^2)/(2*'1D'!$I$5)),
                '1D'!$D$9*((O62^2-O61^2)/(2*'1D'!$I$5)))+('1D'!$D$10*(ABS(I62)/90)*(MAX(O61^2,
                        O62^2)/(2*'1D'!$I$5))))-Q62,
        0))</f>
        <v>-3.637978807091713E-12</v>
      </c>
      <c r="V62" s="5">
        <f ca="1">IF($A$2=0,
    1,
    IF(IFERROR(V61,
            0)=0,
        0,
        IFERROR(IF(ROUND(S62,
                    3)=1,
                1,
                IF(AND(ABS(U62)&lt;'1D'!$D$19,
                        S62&gt;1),
                    1,
                    0)),
            0)))</f>
        <v>1</v>
      </c>
      <c r="W62" s="5">
        <f ca="1">IF($A$2=0,
    MAX(MAX('1D'!$D$16,
            MAX('1D'!$D$16,
                POWER((ABS(K62)^2)/('1D'!$I$5*MAX(F62,
                            0.1)^2),
                    1/3))),
        IFERROR(W1396,
            MAX(MAX('1D'!$D$16,
                    MAX('1D'!$D$16,
                        POWER((ABS(K62)^2)/('1D'!$I$5*MAX(F62,
                                    0.1)^2),
                            1/3))),
                ($L$2)-E1396))),
    IF(IFERROR(AG63,
            0)=0,
        MAX(MAX('1D'!$D$16,
                MAX('1D'!$D$16,
                    POWER((ABS(K62)^2)/('1D'!$I$5*MAX(F62,
                                0.1)^2),
                        1/3))),
            IFERROR(W1396,
                MAX(MAX('1D'!$D$16,
                        MAX('1D'!$D$16,
                            POWER((ABS(K62)^2)/('1D'!$I$5*MAX(F62,
                                        0.1)^2),
                                1/3))),
                    ($L$2)-E1396))),
        IF(IFERROR(W62,
                0)=0,
            MAX(MAX('1D'!$D$16,
                    MAX('1D'!$D$16,
                        POWER((ABS(K62)^2)/('1D'!$I$5*MAX(F62,
                                    0.1)^2),
                            1/3))),
                IFERROR(W1396,
                    MAX(MAX('1D'!$D$16,
                            MAX('1D'!$D$16,
                                POWER((ABS(K62)^2)/('1D'!$I$5*MAX(F62,
                                            0.1)^2),
                                    1/3))),
                        ($L$2)-E1396))),
            IF(OR(IFERROR(AD62,
                        0)&gt;=1,
                    IFERROR(AD63,
                        0)&gt;=1),
                MAX('1D'!$D$16,
                    MAX('1D'!$D$16,
                        POWER((ABS(K62)^2)/('1D'!$I$5*MAX(F62,
                                    0.1)^2),
                            1/3))),
                IF(ABS(IFERROR(AF62,
                            0))&lt;'1D'!$D$19,
                    MAX(MAX('1D'!$D$16,
                            MAX('1D'!$D$16,
                                POWER((ABS(K62)^2)/('1D'!$I$5*MAX(F62,
                                            0.1)^2),
                                    1/3))),
                        IFERROR(W62,
                            0)),
                    MAX(MAX('1D'!$D$16,
                            MAX('1D'!$D$16,
                                POWER((ABS(K62)^2)/('1D'!$I$5*MAX(F62,
                                            0.1)^2),
                                    1/3))),
                        (IFERROR(W62,
                                0))+((IFERROR(AF62,
                                    0))*'1D'!$D$18)))))))</f>
        <v>1.9574116093623062</v>
      </c>
      <c r="X62" s="5">
        <f t="shared" ca="1" si="4"/>
        <v>11.627024959612099</v>
      </c>
      <c r="Y62" s="5">
        <f t="shared" ca="1" si="5"/>
        <v>1.1798309012301937</v>
      </c>
      <c r="Z62" s="5">
        <f t="shared" ca="1" si="6"/>
        <v>4.3820323923773357</v>
      </c>
      <c r="AA62" s="5">
        <f t="shared" ca="1" si="7"/>
        <v>635.43941160936231</v>
      </c>
      <c r="AB62" s="5">
        <f ca="1">AA62+((ABS(K62)/MAX(((F62)+(G62)*(W62))*(W62),
            0.000001))^2)/(2*'1D'!$I$5)</f>
        <v>636.41811741404342</v>
      </c>
      <c r="AC62" s="5">
        <f ca="1">((ABS(K62)*'1D'!$D$6)/(MAX(((F62)+(G62)*(W62))*(W62),
            0.000001)*MAX(((((F62)+(G62)*(W62))*(W62))/MAX((F62)+2*(W62)*SQRT(1+(G62)^2),
                    0.000001))^(2/3),
            0.000001)))^2</f>
        <v>3.4655645809065251E-3</v>
      </c>
      <c r="AD62" s="5">
        <f ca="1">ABS(ABS(K62)/MAX(((F62)+(G62)*(W62))*(W62),
        0.000001))/SQRT('1D'!$I$5*MAX((((F62)+(G62)*(W62))*(W62))/MAX((F62)+2*(G62)*(W62),
            0.000001),
        0.000001))</f>
        <v>1.0000000000000004</v>
      </c>
      <c r="AE62" s="5">
        <f ca="1">((F62)*(W62)^2)/2+(G62)*(W62)^3/3+(ABS(K62)^2)/('1D'!$I$5*MAX(((F62)+(G62)*(W62))*(W62),
        0.000001))</f>
        <v>34.138310457435047</v>
      </c>
      <c r="AF62" s="5">
        <f ca="1">IF($A$2=0,
    0,
    IFERROR(AB63+(((AC62+AC63)/2)*J63)+(IF(Z62&gt;Z63,
                '1D'!$D$8*((Z62^2-Z63^2)/(2*'1D'!$I$5)),
                '1D'!$D$9*((Z63^2-Z62^2)/(2*'1D'!$I$5)))+('1D'!$D$10*(ABS(I63)/90)*(MAX(Z62^2,
                        Z63^2)/(2*'1D'!$I$5))))-AB62,
        0))</f>
        <v>-2.7563224112441276E-2</v>
      </c>
      <c r="AG62" s="5">
        <f ca="1">IF($A$2=0,
    1,
    IF(IFERROR(AG63,
            0)=0,
        0,
        IFERROR(IF(OR(ROUND(AD62,
                        3)&gt;=1,
                    AND(ABS(AF62)&lt;'1D'!$D$19,
                        AD62&lt;1)),
                1,
                0),
            0)))</f>
        <v>1</v>
      </c>
      <c r="AH62" s="5">
        <f ca="1">IFERROR(IF('1D'!V32="Supercritical",
        MAX('1D'!$D$16,
            IFERROR(L62,
                MAX('1D'!$D$16,
                    POWER((ABS(K62)^2)/('1D'!$I$5*MAX(F62,
                                0.1)^2),
                        1/3)))),
        IF('1D'!V32="Subcritical",
            MAX('1D'!$D$16,
                IFERROR(W62,
                    MAX('1D'!$D$16,
                        POWER((ABS(K62)^2)/('1D'!$I$5*MAX(F62,
                                    0.1)^2),
                            1/3)))),
            IF(IFERROR(T62,
                    -1E+99)&gt;=IFERROR(AE62,
                    -1E+99),
                MAX('1D'!$D$16,
                    IFERROR(L62,
                        MAX('1D'!$D$16,
                            POWER((ABS(K62)^2)/('1D'!$I$5*MAX(F62,
                                        0.1)^2),
                                1/3)))),
                MAX('1D'!$D$16,
                    IFERROR(W62,
                        MAX('1D'!$D$16,
                            POWER((ABS(K62)^2)/('1D'!$I$5*MAX(F62,
                                        0.1)^2),
                                1/3))))))),
    MAX('1D'!$D$16,
        POWER((ABS(K62)^2)/('1D'!$I$5*MAX(F62,
                    0.1)^2),
            1/3)))</f>
        <v>1.5012821176785278</v>
      </c>
      <c r="AI62" s="5">
        <f t="shared" ca="1" si="8"/>
        <v>634.98328211767853</v>
      </c>
      <c r="AJ62" s="5">
        <f ca="1">AI62+((ABS(K62)/MAX(((F62)+(G62)*(AH62))*(AH62),
            0.000001))^2)/(2*'1D'!$I$5)</f>
        <v>636.6470466446799</v>
      </c>
      <c r="AM62">
        <v>0</v>
      </c>
      <c r="AN62">
        <v>0</v>
      </c>
      <c r="AO62" s="5">
        <f t="shared" si="9"/>
        <v>0</v>
      </c>
      <c r="AP62" s="5">
        <f t="shared" si="13"/>
        <v>0</v>
      </c>
      <c r="AQ62" s="5">
        <f ca="1">ABS(ABS(K62)/MAX(((F62)+(G62)*(AH62))*(AH62),
        0.000001))/SQRT('1D'!$I$5*MAX((((F62)+(G62)*(AH62))*(AH62))/MAX((F62)+2*(G62)*(AH62),
            0.000001),
        0.000001))</f>
        <v>1.4887774164877789</v>
      </c>
      <c r="AR62" s="5" t="str">
        <f t="shared" ca="1" si="10"/>
        <v>Supercritical</v>
      </c>
      <c r="AS62" s="5">
        <f ca="1">((ABS(K62)*'1D'!$D$6)/(MAX(((F62)+(G62)*(AH62))*(AH62),
            0.000001)*MAX(((((F62)+(G62)*(AH62))*(AH62))/MAX((F62)+2*(AH62)*SQRT(1+(G62)^2),
                    0.000001))^(2/3),
            0.000001)))^2</f>
        <v>7.3720985255291598E-3</v>
      </c>
    </row>
    <row r="63" spans="1:45" x14ac:dyDescent="0.35">
      <c r="A63">
        <v>54</v>
      </c>
      <c r="B63">
        <v>52.999000000000002</v>
      </c>
      <c r="C63">
        <v>616516.03300000005</v>
      </c>
      <c r="D63">
        <v>3097729.0970000001</v>
      </c>
      <c r="E63">
        <v>633.44200000000001</v>
      </c>
      <c r="F63">
        <v>5.9139999999999997</v>
      </c>
      <c r="G63">
        <v>0</v>
      </c>
      <c r="H63" t="s">
        <v>176</v>
      </c>
      <c r="I63">
        <v>4.7E-2</v>
      </c>
      <c r="J63" s="5">
        <f t="shared" si="11"/>
        <v>1.0010000000000048</v>
      </c>
      <c r="K63" s="5">
        <f t="shared" ca="1" si="12"/>
        <v>50.95</v>
      </c>
      <c r="L63" s="5">
        <f ca="1">IF($A$2=0,
    IFERROR(L62,
        MAX('1D'!$D$16,
            POWER((ABS(K63)^2)/('1D'!$I$5*MAX(F63,
                        0.1)^2),
                1/3))),
    IF(IFERROR(V62,
            0)=0,
        IFERROR(L62,
            MAX('1D'!$D$16,
                POWER((ABS(K63)^2)/('1D'!$I$5*MAX(F63,
                            0.1)^2),
                    1/3))),
        IF(OR(IFERROR(L63,
                    0)=0,
                IFERROR(S62,
                    0)&lt;1,
                IFERROR(S63,
                    0)&lt;1),
            MAX('1D'!$D$16,
                POWER((ABS(K63)^2)/('1D'!$I$5*MAX(F63,
                            0.1)^2),
                    1/3)),
            IF(IFERROR(U63,
                    0)&gt;0,
                MAX('1D'!$D$16,
                    IFERROR(L63,
                        0)+((IFERROR(U63,
                                0))*'1D'!$D$18*IF((IFERROR(S63,
                                    0))&lt;1,
                            1,
                            -1))),
                IF(IFERROR(U63,
                        0)&lt;0,
                    IF(ABS((MAX('1D'!$D$16,
                                    POWER((ABS(K63)^2)/('1D'!$I$5*MAX(F63,
                                                0.1)^2),
                                        1/3)))-IFERROR(L63,
                                0))&gt;'1D'!$D$19,
                        MAX('1D'!$D$16,
                            IF((MAX('1D'!$D$16,
                                        POWER((ABS(K63)^2)/('1D'!$I$5*MAX(F63,
                                                    0.1)^2),
                                            1/3)))&gt;IFERROR(L63,
                                    0),
                                MIN((MAX('1D'!$D$16,
                                            POWER((ABS(K63)^2)/('1D'!$I$5*MAX(F63,
                                                        0.1)^2),
                                                1/3))),
                                    IFERROR(L63,
                                        0)+(MIN(ABS(IFERROR(U63,
                                                    0))*'1D'!$D$18,
                                            ABS((MAX('1D'!$D$16,
                                                        POWER((ABS(K63)^2)/('1D'!$I$5*MAX(F63,
                                                                    0.1)^2),
                                                            1/3)))-IFERROR(L63,
                                                    0))))),
                                MAX((MAX('1D'!$D$16,
                                            POWER((ABS(K63)^2)/('1D'!$I$5*MAX(F63,
                                                        0.1)^2),
                                                1/3))),
                                    IFERROR(L63,
                                        0)-(MIN(ABS(IFERROR(U63,
                                                    0))*'1D'!$D$18,
                                            ABS((MAX('1D'!$D$16,
                                                        POWER((ABS(K63)^2)/('1D'!$I$5*MAX(F63,
                                                                    0.1)^2),
                                                            1/3)))-IFERROR(L63,
                                                    0))))))),
                        MAX('1D'!$D$16,
                            POWER((ABS(K63)^2)/('1D'!$I$5*MAX(F63,
                                        0.1)^2),
                                1/3))),
                    MAX('1D'!$D$16,
                        IFERROR(L63,
                            0)))))))</f>
        <v>1.4903581653715849</v>
      </c>
      <c r="M63" s="5">
        <f t="shared" ca="1" si="0"/>
        <v>8.8139781900075533</v>
      </c>
      <c r="N63" s="5">
        <f t="shared" ca="1" si="1"/>
        <v>0.99092290999134436</v>
      </c>
      <c r="O63" s="5">
        <f t="shared" ca="1" si="2"/>
        <v>5.7805906597048589</v>
      </c>
      <c r="P63" s="5">
        <f t="shared" ca="1" si="3"/>
        <v>634.93235816537162</v>
      </c>
      <c r="Q63" s="5">
        <f ca="1">P63+((ABS(K63)/MAX(((F63)+(G63)*(L63))*(L63),
            0.000001))^2)/(2*'1D'!$I$5)</f>
        <v>636.63547887765844</v>
      </c>
      <c r="R63" s="5">
        <f ca="1">((ABS(K63)*'1D'!$D$6)/(MAX(((F63)+(G63)*(L63))*(L63),
            0.000001)*MAX(((((F63)+(G63)*(L63))*(L63))/MAX((F63)+2*(L63)*SQRT(1+(G63)^2),
                    0.000001))^(2/3),
            0.000001)))^2</f>
        <v>7.6103937302220348E-3</v>
      </c>
      <c r="S63" s="5">
        <f ca="1">ABS(ABS(K63)/MAX(((F63)+(G63)*(L63))*(L63),
        0.000001))/SQRT('1D'!$I$5*MAX((((F63)+(G63)*(L63))*(L63))/MAX((F63)+2*(G63)*(L63),
            0.000001),
        0.000001))</f>
        <v>1.5117931996388942</v>
      </c>
      <c r="T63" s="5">
        <f ca="1">((F63)*(L63)^2)/2+(G63)*(L63)^3/3+(ABS(K63)^2)/('1D'!$I$5*MAX(((F63)+(G63)*(L63))*(L63),
        0.000001))</f>
        <v>36.590529808534413</v>
      </c>
      <c r="U63" s="5">
        <f ca="1">IF($A$2=0,
    0,
    IFERROR(Q62-(((R62+R63)/2)*J63)-(IF(O62&gt;O63,
                '1D'!$D$8*((O62^2-O63^2)/(2*'1D'!$I$5)),
                '1D'!$D$9*((O63^2-O62^2)/(2*'1D'!$I$5)))+('1D'!$D$10*(ABS(I63)/90)*(MAX(O62^2,
                        O63^2)/(2*'1D'!$I$5))))-Q63,
        0))</f>
        <v>-3.5242919693700969E-12</v>
      </c>
      <c r="V63" s="5">
        <f ca="1">IF($A$2=0,
    1,
    IF(IFERROR(V62,
            0)=0,
        0,
        IFERROR(IF(ROUND(S63,
                    3)=1,
                1,
                IF(AND(ABS(U63)&lt;'1D'!$D$19,
                        S63&gt;1),
                    1,
                    0)),
            0)))</f>
        <v>1</v>
      </c>
      <c r="W63" s="5">
        <f ca="1">IF($A$2=0,
    MAX(MAX('1D'!$D$16,
            MAX('1D'!$D$16,
                POWER((ABS(K63)^2)/('1D'!$I$5*MAX(F63,
                            0.1)^2),
                    1/3))),
        IFERROR(W1396,
            MAX(MAX('1D'!$D$16,
                    MAX('1D'!$D$16,
                        POWER((ABS(K63)^2)/('1D'!$I$5*MAX(F63,
                                    0.1)^2),
                            1/3))),
                ($L$2)-E1396))),
    IF(IFERROR(AG64,
            0)=0,
        MAX(MAX('1D'!$D$16,
                MAX('1D'!$D$16,
                    POWER((ABS(K63)^2)/('1D'!$I$5*MAX(F63,
                                0.1)^2),
                        1/3))),
            IFERROR(W1396,
                MAX(MAX('1D'!$D$16,
                        MAX('1D'!$D$16,
                            POWER((ABS(K63)^2)/('1D'!$I$5*MAX(F63,
                                        0.1)^2),
                                1/3))),
                    ($L$2)-E1396))),
        IF(IFERROR(W63,
                0)=0,
            MAX(MAX('1D'!$D$16,
                    MAX('1D'!$D$16,
                        POWER((ABS(K63)^2)/('1D'!$I$5*MAX(F63,
                                    0.1)^2),
                            1/3))),
                IFERROR(W1396,
                    MAX(MAX('1D'!$D$16,
                            MAX('1D'!$D$16,
                                POWER((ABS(K63)^2)/('1D'!$I$5*MAX(F63,
                                            0.1)^2),
                                    1/3))),
                        ($L$2)-E1396))),
            IF(OR(IFERROR(AD63,
                        0)&gt;=1,
                    IFERROR(AD64,
                        0)&gt;=1),
                MAX('1D'!$D$16,
                    MAX('1D'!$D$16,
                        POWER((ABS(K63)^2)/('1D'!$I$5*MAX(F63,
                                    0.1)^2),
                            1/3))),
                IF(ABS(IFERROR(AF63,
                            0))&lt;'1D'!$D$19,
                    MAX(MAX('1D'!$D$16,
                            MAX('1D'!$D$16,
                                POWER((ABS(K63)^2)/('1D'!$I$5*MAX(F63,
                                            0.1)^2),
                                    1/3))),
                        IFERROR(W63,
                            0)),
                    MAX(MAX('1D'!$D$16,
                            MAX('1D'!$D$16,
                                POWER((ABS(K63)^2)/('1D'!$I$5*MAX(F63,
                                            0.1)^2),
                                    1/3))),
                        (IFERROR(W63,
                                0))+((IFERROR(AF63,
                                    0))*'1D'!$D$18)))))))</f>
        <v>1.9631443885512225</v>
      </c>
      <c r="X63" s="5">
        <f t="shared" ca="1" si="4"/>
        <v>11.610035913891929</v>
      </c>
      <c r="Y63" s="5">
        <f t="shared" ca="1" si="5"/>
        <v>1.1798470732797541</v>
      </c>
      <c r="Z63" s="5">
        <f t="shared" ca="1" si="6"/>
        <v>4.3884446506350629</v>
      </c>
      <c r="AA63" s="5">
        <f t="shared" ca="1" si="7"/>
        <v>635.40514438855121</v>
      </c>
      <c r="AB63" s="5">
        <f ca="1">AA63+((ABS(K63)/MAX(((F63)+(G63)*(W63))*(W63),
            0.000001))^2)/(2*'1D'!$I$5)</f>
        <v>636.38671658282681</v>
      </c>
      <c r="AC63" s="5">
        <f ca="1">((ABS(K63)*'1D'!$D$6)/(MAX(((F63)+(G63)*(W63))*(W63),
            0.000001)*MAX(((((F63)+(G63)*(W63))*(W63))/MAX((F63)+2*(W63)*SQRT(1+(G63)^2),
                    0.000001))^(2/3),
            0.000001)))^2</f>
        <v>3.4756508492060348E-3</v>
      </c>
      <c r="AD63" s="5">
        <f ca="1">ABS(ABS(K63)/MAX(((F63)+(G63)*(W63))*(W63),
        0.000001))/SQRT('1D'!$I$5*MAX((((F63)+(G63)*(W63))*(W63))/MAX((F63)+2*(G63)*(W63),
            0.000001),
        0.000001))</f>
        <v>1.0000000000000002</v>
      </c>
      <c r="AE63" s="5">
        <f ca="1">((F63)*(W63)^2)/2+(G63)*(W63)^3/3+(ABS(K63)^2)/('1D'!$I$5*MAX(((F63)+(G63)*(W63))*(W63),
        0.000001))</f>
        <v>34.188265282852669</v>
      </c>
      <c r="AF63" s="5">
        <f ca="1">IF($A$2=0,
    0,
    IFERROR(AB64+(((AC63+AC64)/2)*J64)+(IF(Z63&gt;Z64,
                '1D'!$D$8*((Z63^2-Z64^2)/(2*'1D'!$I$5)),
                '1D'!$D$9*((Z64^2-Z63^2)/(2*'1D'!$I$5)))+('1D'!$D$10*(ABS(I64)/90)*(MAX(Z63^2,
                        Z64^2)/(2*'1D'!$I$5))))-AB63,
        0))</f>
        <v>-2.7436822001050132E-2</v>
      </c>
      <c r="AG63" s="5">
        <f ca="1">IF($A$2=0,
    1,
    IF(IFERROR(AG64,
            0)=0,
        0,
        IFERROR(IF(OR(ROUND(AD63,
                        3)&gt;=1,
                    AND(ABS(AF63)&lt;'1D'!$D$19,
                        AD63&lt;1)),
                1,
                0),
            0)))</f>
        <v>1</v>
      </c>
      <c r="AH63" s="5">
        <f ca="1">IFERROR(IF('1D'!V32="Supercritical",
        MAX('1D'!$D$16,
            IFERROR(L63,
                MAX('1D'!$D$16,
                    POWER((ABS(K63)^2)/('1D'!$I$5*MAX(F63,
                                0.1)^2),
                        1/3)))),
        IF('1D'!V32="Subcritical",
            MAX('1D'!$D$16,
                IFERROR(W63,
                    MAX('1D'!$D$16,
                        POWER((ABS(K63)^2)/('1D'!$I$5*MAX(F63,
                                    0.1)^2),
                            1/3)))),
            IF(IFERROR(T63,
                    -1E+99)&gt;=IFERROR(AE63,
                    -1E+99),
                MAX('1D'!$D$16,
                    IFERROR(L63,
                        MAX('1D'!$D$16,
                            POWER((ABS(K63)^2)/('1D'!$I$5*MAX(F63,
                                        0.1)^2),
                                1/3)))),
                MAX('1D'!$D$16,
                    IFERROR(W63,
                        MAX('1D'!$D$16,
                            POWER((ABS(K63)^2)/('1D'!$I$5*MAX(F63,
                                        0.1)^2),
                                1/3))))))),
    MAX('1D'!$D$16,
        POWER((ABS(K63)^2)/('1D'!$I$5*MAX(F63,
                    0.1)^2),
            1/3)))</f>
        <v>1.4903581653715849</v>
      </c>
      <c r="AI63" s="5">
        <f t="shared" ca="1" si="8"/>
        <v>634.93235816537162</v>
      </c>
      <c r="AJ63" s="5">
        <f ca="1">AI63+((ABS(K63)/MAX(((F63)+(G63)*(AH63))*(AH63),
            0.000001))^2)/(2*'1D'!$I$5)</f>
        <v>636.63547887765844</v>
      </c>
      <c r="AM63">
        <v>0</v>
      </c>
      <c r="AN63">
        <v>0</v>
      </c>
      <c r="AO63" s="5">
        <f t="shared" si="9"/>
        <v>0</v>
      </c>
      <c r="AP63" s="5">
        <f t="shared" si="13"/>
        <v>0</v>
      </c>
      <c r="AQ63" s="5">
        <f ca="1">ABS(ABS(K63)/MAX(((F63)+(G63)*(AH63))*(AH63),
        0.000001))/SQRT('1D'!$I$5*MAX((((F63)+(G63)*(AH63))*(AH63))/MAX((F63)+2*(G63)*(AH63),
            0.000001),
        0.000001))</f>
        <v>1.5117931996388942</v>
      </c>
      <c r="AR63" s="5" t="str">
        <f t="shared" ca="1" si="10"/>
        <v>Supercritical</v>
      </c>
      <c r="AS63" s="5">
        <f ca="1">((ABS(K63)*'1D'!$D$6)/(MAX(((F63)+(G63)*(AH63))*(AH63),
            0.000001)*MAX(((((F63)+(G63)*(AH63))*(AH63))/MAX((F63)+2*(AH63)*SQRT(1+(G63)^2),
                    0.000001))^(2/3),
            0.000001)))^2</f>
        <v>7.6103937302220348E-3</v>
      </c>
    </row>
    <row r="64" spans="1:45" x14ac:dyDescent="0.35">
      <c r="A64">
        <v>55</v>
      </c>
      <c r="B64">
        <v>53.999000000000002</v>
      </c>
      <c r="C64">
        <v>616515.45900000003</v>
      </c>
      <c r="D64">
        <v>3097728.2779999999</v>
      </c>
      <c r="E64">
        <v>633.40200000000004</v>
      </c>
      <c r="F64">
        <v>5.8879999999999999</v>
      </c>
      <c r="G64">
        <v>0</v>
      </c>
      <c r="H64" t="s">
        <v>176</v>
      </c>
      <c r="I64">
        <v>0.08</v>
      </c>
      <c r="J64" s="5">
        <f t="shared" si="11"/>
        <v>1</v>
      </c>
      <c r="K64" s="5">
        <f t="shared" ca="1" si="12"/>
        <v>50.95</v>
      </c>
      <c r="L64" s="5">
        <f ca="1">IF($A$2=0,
    IFERROR(L63,
        MAX('1D'!$D$16,
            POWER((ABS(K64)^2)/('1D'!$I$5*MAX(F64,
                        0.1)^2),
                1/3))),
    IF(IFERROR(V63,
            0)=0,
        IFERROR(L63,
            MAX('1D'!$D$16,
                POWER((ABS(K64)^2)/('1D'!$I$5*MAX(F64,
                            0.1)^2),
                    1/3))),
        IF(OR(IFERROR(L64,
                    0)=0,
                IFERROR(S63,
                    0)&lt;1,
                IFERROR(S64,
                    0)&lt;1),
            MAX('1D'!$D$16,
                POWER((ABS(K64)^2)/('1D'!$I$5*MAX(F64,
                            0.1)^2),
                    1/3)),
            IF(IFERROR(U64,
                    0)&gt;0,
                MAX('1D'!$D$16,
                    IFERROR(L64,
                        0)+((IFERROR(U64,
                                0))*'1D'!$D$18*IF((IFERROR(S64,
                                    0))&lt;1,
                            1,
                            -1))),
                IF(IFERROR(U64,
                        0)&lt;0,
                    IF(ABS((MAX('1D'!$D$16,
                                    POWER((ABS(K64)^2)/('1D'!$I$5*MAX(F64,
                                                0.1)^2),
                                        1/3)))-IFERROR(L64,
                                0))&gt;'1D'!$D$19,
                        MAX('1D'!$D$16,
                            IF((MAX('1D'!$D$16,
                                        POWER((ABS(K64)^2)/('1D'!$I$5*MAX(F64,
                                                    0.1)^2),
                                            1/3)))&gt;IFERROR(L64,
                                    0),
                                MIN((MAX('1D'!$D$16,
                                            POWER((ABS(K64)^2)/('1D'!$I$5*MAX(F64,
                                                        0.1)^2),
                                                1/3))),
                                    IFERROR(L64,
                                        0)+(MIN(ABS(IFERROR(U64,
                                                    0))*'1D'!$D$18,
                                            ABS((MAX('1D'!$D$16,
                                                        POWER((ABS(K64)^2)/('1D'!$I$5*MAX(F64,
                                                                    0.1)^2),
                                                            1/3)))-IFERROR(L64,
                                                    0))))),
                                MAX((MAX('1D'!$D$16,
                                            POWER((ABS(K64)^2)/('1D'!$I$5*MAX(F64,
                                                        0.1)^2),
                                                1/3))),
                                    IFERROR(L64,
                                        0)-(MIN(ABS(IFERROR(U64,
                                                    0))*'1D'!$D$18,
                                            ABS((MAX('1D'!$D$16,
                                                        POWER((ABS(K64)^2)/('1D'!$I$5*MAX(F64,
                                                                    0.1)^2),
                                                            1/3)))-IFERROR(L64,
                                                    0))))))),
                        MAX('1D'!$D$16,
                            POWER((ABS(K64)^2)/('1D'!$I$5*MAX(F64,
                                        0.1)^2),
                                1/3))),
                    MAX('1D'!$D$16,
                        IFERROR(L64,
                            0)))))))</f>
        <v>1.4804596305410926</v>
      </c>
      <c r="M64" s="5">
        <f t="shared" ca="1" si="0"/>
        <v>8.716946304625953</v>
      </c>
      <c r="N64" s="5">
        <f t="shared" ca="1" si="1"/>
        <v>0.98508598026917782</v>
      </c>
      <c r="O64" s="5">
        <f t="shared" ca="1" si="2"/>
        <v>5.8449367725210832</v>
      </c>
      <c r="P64" s="5">
        <f t="shared" ca="1" si="3"/>
        <v>634.88245963054112</v>
      </c>
      <c r="Q64" s="5">
        <f ca="1">P64+((ABS(K64)/MAX(((F64)+(G64)*(L64))*(L64),
            0.000001))^2)/(2*'1D'!$I$5)</f>
        <v>636.62370763639069</v>
      </c>
      <c r="R64" s="5">
        <f ca="1">((ABS(K64)*'1D'!$D$6)/(MAX(((F64)+(G64)*(L64))*(L64),
            0.000001)*MAX(((((F64)+(G64)*(L64))*(L64))/MAX((F64)+2*(L64)*SQRT(1+(G64)^2),
                    0.000001))^(2/3),
            0.000001)))^2</f>
        <v>7.8422972987420656E-3</v>
      </c>
      <c r="S64" s="5">
        <f ca="1">ABS(ABS(K64)/MAX(((F64)+(G64)*(L64))*(L64),
        0.000001))/SQRT('1D'!$I$5*MAX((((F64)+(G64)*(L64))*(L64))/MAX((F64)+2*(G64)*(L64),
            0.000001),
        0.000001))</f>
        <v>1.5337233487226745</v>
      </c>
      <c r="T64" s="5">
        <f ca="1">((F64)*(L64)^2)/2+(G64)*(L64)^3/3+(ABS(K64)^2)/('1D'!$I$5*MAX(((F64)+(G64)*(L64))*(L64),
        0.000001))</f>
        <v>36.809274292852521</v>
      </c>
      <c r="U64" s="5">
        <f ca="1">IF($A$2=0,
    0,
    IFERROR(Q63-(((R63+R64)/2)*J64)-(IF(O63&gt;O64,
                '1D'!$D$8*((O63^2-O64^2)/(2*'1D'!$I$5)),
                '1D'!$D$9*((O64^2-O63^2)/(2*'1D'!$I$5)))+('1D'!$D$10*(ABS(I64)/90)*(MAX(O63^2,
                        O64^2)/(2*'1D'!$I$5))))-Q64,
        0))</f>
        <v>-3.751665644813329E-12</v>
      </c>
      <c r="V64" s="5">
        <f ca="1">IF($A$2=0,
    1,
    IF(IFERROR(V63,
            0)=0,
        0,
        IFERROR(IF(ROUND(S64,
                    3)=1,
                1,
                IF(AND(ABS(U64)&lt;'1D'!$D$19,
                        S64&gt;1),
                    1,
                    0)),
            0)))</f>
        <v>1</v>
      </c>
      <c r="W64" s="5">
        <f ca="1">IF($A$2=0,
    MAX(MAX('1D'!$D$16,
            MAX('1D'!$D$16,
                POWER((ABS(K64)^2)/('1D'!$I$5*MAX(F64,
                            0.1)^2),
                    1/3))),
        IFERROR(W1396,
            MAX(MAX('1D'!$D$16,
                    MAX('1D'!$D$16,
                        POWER((ABS(K64)^2)/('1D'!$I$5*MAX(F64,
                                    0.1)^2),
                            1/3))),
                ($L$2)-E1396))),
    IF(IFERROR(AG65,
            0)=0,
        MAX(MAX('1D'!$D$16,
                MAX('1D'!$D$16,
                    POWER((ABS(K64)^2)/('1D'!$I$5*MAX(F64,
                                0.1)^2),
                        1/3))),
            IFERROR(W1396,
                MAX(MAX('1D'!$D$16,
                        MAX('1D'!$D$16,
                            POWER((ABS(K64)^2)/('1D'!$I$5*MAX(F64,
                                        0.1)^2),
                                1/3))),
                    ($L$2)-E1396))),
        IF(IFERROR(W64,
                0)=0,
            MAX(MAX('1D'!$D$16,
                    MAX('1D'!$D$16,
                        POWER((ABS(K64)^2)/('1D'!$I$5*MAX(F64,
                                    0.1)^2),
                            1/3))),
                IFERROR(W1396,
                    MAX(MAX('1D'!$D$16,
                            MAX('1D'!$D$16,
                                POWER((ABS(K64)^2)/('1D'!$I$5*MAX(F64,
                                            0.1)^2),
                                    1/3))),
                        ($L$2)-E1396))),
            IF(OR(IFERROR(AD64,
                        0)&gt;=1,
                    IFERROR(AD65,
                        0)&gt;=1),
                MAX('1D'!$D$16,
                    MAX('1D'!$D$16,
                        POWER((ABS(K64)^2)/('1D'!$I$5*MAX(F64,
                                    0.1)^2),
                            1/3))),
                IF(ABS(IFERROR(AF64,
                            0))&lt;'1D'!$D$19,
                    MAX(MAX('1D'!$D$16,
                            MAX('1D'!$D$16,
                                POWER((ABS(K64)^2)/('1D'!$I$5*MAX(F64,
                                            0.1)^2),
                                    1/3))),
                        IFERROR(W64,
                            0)),
                    MAX(MAX('1D'!$D$16,
                            MAX('1D'!$D$16,
                                POWER((ABS(K64)^2)/('1D'!$I$5*MAX(F64,
                                            0.1)^2),
                                    1/3))),
                        (IFERROR(W64,
                                0))+((IFERROR(AF64,
                                    0))*'1D'!$D$18)))))))</f>
        <v>1.9689193277427115</v>
      </c>
      <c r="X64" s="5">
        <f t="shared" ca="1" si="4"/>
        <v>11.592997001749085</v>
      </c>
      <c r="Y64" s="5">
        <f t="shared" ca="1" si="5"/>
        <v>1.1798480931983468</v>
      </c>
      <c r="Z64" s="5">
        <f t="shared" ca="1" si="6"/>
        <v>4.3948946068314312</v>
      </c>
      <c r="AA64" s="5">
        <f t="shared" ca="1" si="7"/>
        <v>635.37091932774274</v>
      </c>
      <c r="AB64" s="5">
        <f ca="1">AA64+((ABS(K64)/MAX(((F64)+(G64)*(W64))*(W64),
            0.000001))^2)/(2*'1D'!$I$5)</f>
        <v>636.35537899161409</v>
      </c>
      <c r="AC64" s="5">
        <f ca="1">((ABS(K64)*'1D'!$D$6)/(MAX(((F64)+(G64)*(W64))*(W64),
            0.000001)*MAX(((((F64)+(G64)*(W64))*(W64))/MAX((F64)+2*(W64)*SQRT(1+(G64)^2),
                    0.000001))^(2/3),
            0.000001)))^2</f>
        <v>3.4858710779734768E-3</v>
      </c>
      <c r="AD64" s="5">
        <f ca="1">ABS(ABS(K64)/MAX(((F64)+(G64)*(W64))*(W64),
        0.000001))/SQRT('1D'!$I$5*MAX((((F64)+(G64)*(W64))*(W64))/MAX((F64)+2*(G64)*(W64),
            0.000001),
        0.000001))</f>
        <v>1</v>
      </c>
      <c r="AE64" s="5">
        <f ca="1">((F64)*(W64)^2)/2+(G64)*(W64)^3/3+(ABS(K64)^2)/('1D'!$I$5*MAX(((F64)+(G64)*(W64))*(W64),
        0.000001))</f>
        <v>34.238513794810615</v>
      </c>
      <c r="AF64" s="5">
        <f ca="1">IF($A$2=0,
    0,
    IFERROR(AB65+(((AC64+AC65)/2)*J65)+(IF(Z64&gt;Z65,
                '1D'!$D$8*((Z64^2-Z65^2)/(2*'1D'!$I$5)),
                '1D'!$D$9*((Z65^2-Z64^2)/(2*'1D'!$I$5)))+('1D'!$D$10*(ABS(I65)/90)*(MAX(Z64^2,
                        Z65^2)/(2*'1D'!$I$5))))-AB64,
        0))</f>
        <v>-2.7011660576590657E-2</v>
      </c>
      <c r="AG64" s="5">
        <f ca="1">IF($A$2=0,
    1,
    IF(IFERROR(AG65,
            0)=0,
        0,
        IFERROR(IF(OR(ROUND(AD64,
                        3)&gt;=1,
                    AND(ABS(AF64)&lt;'1D'!$D$19,
                        AD64&lt;1)),
                1,
                0),
            0)))</f>
        <v>1</v>
      </c>
      <c r="AH64" s="5">
        <f ca="1">IFERROR(IF('1D'!V32="Supercritical",
        MAX('1D'!$D$16,
            IFERROR(L64,
                MAX('1D'!$D$16,
                    POWER((ABS(K64)^2)/('1D'!$I$5*MAX(F64,
                                0.1)^2),
                        1/3)))),
        IF('1D'!V32="Subcritical",
            MAX('1D'!$D$16,
                IFERROR(W64,
                    MAX('1D'!$D$16,
                        POWER((ABS(K64)^2)/('1D'!$I$5*MAX(F64,
                                    0.1)^2),
                            1/3)))),
            IF(IFERROR(T64,
                    -1E+99)&gt;=IFERROR(AE64,
                    -1E+99),
                MAX('1D'!$D$16,
                    IFERROR(L64,
                        MAX('1D'!$D$16,
                            POWER((ABS(K64)^2)/('1D'!$I$5*MAX(F64,
                                        0.1)^2),
                                1/3)))),
                MAX('1D'!$D$16,
                    IFERROR(W64,
                        MAX('1D'!$D$16,
                            POWER((ABS(K64)^2)/('1D'!$I$5*MAX(F64,
                                        0.1)^2),
                                1/3))))))),
    MAX('1D'!$D$16,
        POWER((ABS(K64)^2)/('1D'!$I$5*MAX(F64,
                    0.1)^2),
            1/3)))</f>
        <v>1.4804596305410926</v>
      </c>
      <c r="AI64" s="5">
        <f t="shared" ca="1" si="8"/>
        <v>634.88245963054112</v>
      </c>
      <c r="AJ64" s="5">
        <f ca="1">AI64+((ABS(K64)/MAX(((F64)+(G64)*(AH64))*(AH64),
            0.000001))^2)/(2*'1D'!$I$5)</f>
        <v>636.62370763639069</v>
      </c>
      <c r="AM64">
        <v>0</v>
      </c>
      <c r="AN64">
        <v>0</v>
      </c>
      <c r="AO64" s="5">
        <f t="shared" si="9"/>
        <v>0</v>
      </c>
      <c r="AP64" s="5">
        <f t="shared" si="13"/>
        <v>0</v>
      </c>
      <c r="AQ64" s="5">
        <f ca="1">ABS(ABS(K64)/MAX(((F64)+(G64)*(AH64))*(AH64),
        0.000001))/SQRT('1D'!$I$5*MAX((((F64)+(G64)*(AH64))*(AH64))/MAX((F64)+2*(G64)*(AH64),
            0.000001),
        0.000001))</f>
        <v>1.5337233487226745</v>
      </c>
      <c r="AR64" s="5" t="str">
        <f t="shared" ca="1" si="10"/>
        <v>Supercritical</v>
      </c>
      <c r="AS64" s="5">
        <f ca="1">((ABS(K64)*'1D'!$D$6)/(MAX(((F64)+(G64)*(AH64))*(AH64),
            0.000001)*MAX(((((F64)+(G64)*(AH64))*(AH64))/MAX((F64)+2*(AH64)*SQRT(1+(G64)^2),
                    0.000001))^(2/3),
            0.000001)))^2</f>
        <v>7.8422972987420656E-3</v>
      </c>
    </row>
    <row r="65" spans="1:45" x14ac:dyDescent="0.35">
      <c r="A65">
        <v>56</v>
      </c>
      <c r="B65">
        <v>54.999000000000002</v>
      </c>
      <c r="C65">
        <v>616514.88399999996</v>
      </c>
      <c r="D65">
        <v>3097727.46</v>
      </c>
      <c r="E65">
        <v>633.36199999999997</v>
      </c>
      <c r="F65">
        <v>5.8609999999999998</v>
      </c>
      <c r="G65">
        <v>0</v>
      </c>
      <c r="H65" t="s">
        <v>176</v>
      </c>
      <c r="I65">
        <v>0.08</v>
      </c>
      <c r="J65" s="5">
        <f t="shared" si="11"/>
        <v>1</v>
      </c>
      <c r="K65" s="5">
        <f t="shared" ca="1" si="12"/>
        <v>50.95</v>
      </c>
      <c r="L65" s="5">
        <f ca="1">IF($A$2=0,
    IFERROR(L64,
        MAX('1D'!$D$16,
            POWER((ABS(K65)^2)/('1D'!$I$5*MAX(F65,
                        0.1)^2),
                1/3))),
    IF(IFERROR(V64,
            0)=0,
        IFERROR(L64,
            MAX('1D'!$D$16,
                POWER((ABS(K65)^2)/('1D'!$I$5*MAX(F65,
                            0.1)^2),
                    1/3))),
        IF(OR(IFERROR(L65,
                    0)=0,
                IFERROR(S64,
                    0)&lt;1,
                IFERROR(S65,
                    0)&lt;1),
            MAX('1D'!$D$16,
                POWER((ABS(K65)^2)/('1D'!$I$5*MAX(F65,
                            0.1)^2),
                    1/3)),
            IF(IFERROR(U65,
                    0)&gt;0,
                MAX('1D'!$D$16,
                    IFERROR(L65,
                        0)+((IFERROR(U65,
                                0))*'1D'!$D$18*IF((IFERROR(S65,
                                    0))&lt;1,
                            1,
                            -1))),
                IF(IFERROR(U65,
                        0)&lt;0,
                    IF(ABS((MAX('1D'!$D$16,
                                    POWER((ABS(K65)^2)/('1D'!$I$5*MAX(F65,
                                                0.1)^2),
                                        1/3)))-IFERROR(L65,
                                0))&gt;'1D'!$D$19,
                        MAX('1D'!$D$16,
                            IF((MAX('1D'!$D$16,
                                        POWER((ABS(K65)^2)/('1D'!$I$5*MAX(F65,
                                                    0.1)^2),
                                            1/3)))&gt;IFERROR(L65,
                                    0),
                                MIN((MAX('1D'!$D$16,
                                            POWER((ABS(K65)^2)/('1D'!$I$5*MAX(F65,
                                                        0.1)^2),
                                                1/3))),
                                    IFERROR(L65,
                                        0)+(MIN(ABS(IFERROR(U65,
                                                    0))*'1D'!$D$18,
                                            ABS((MAX('1D'!$D$16,
                                                        POWER((ABS(K65)^2)/('1D'!$I$5*MAX(F65,
                                                                    0.1)^2),
                                                            1/3)))-IFERROR(L65,
                                                    0))))),
                                MAX((MAX('1D'!$D$16,
                                            POWER((ABS(K65)^2)/('1D'!$I$5*MAX(F65,
                                                        0.1)^2),
                                                1/3))),
                                    IFERROR(L65,
                                        0)-(MIN(ABS(IFERROR(U65,
                                                    0))*'1D'!$D$18,
                                            ABS((MAX('1D'!$D$16,
                                                        POWER((ABS(K65)^2)/('1D'!$I$5*MAX(F65,
                                                                    0.1)^2),
                                                            1/3)))-IFERROR(L65,
                                                    0))))))),
                        MAX('1D'!$D$16,
                            POWER((ABS(K65)^2)/('1D'!$I$5*MAX(F65,
                                        0.1)^2),
                                1/3))),
                    MAX('1D'!$D$16,
                        IFERROR(L65,
                            0)))))))</f>
        <v>1.4718202059895293</v>
      </c>
      <c r="M65" s="5">
        <f t="shared" ca="1" si="0"/>
        <v>8.6263382273046307</v>
      </c>
      <c r="N65" s="5">
        <f t="shared" ca="1" si="1"/>
        <v>0.97974906681801111</v>
      </c>
      <c r="O65" s="5">
        <f t="shared" ca="1" si="2"/>
        <v>5.9063299696190725</v>
      </c>
      <c r="P65" s="5">
        <f t="shared" ca="1" si="3"/>
        <v>634.83382020598947</v>
      </c>
      <c r="Q65" s="5">
        <f ca="1">P65+((ABS(K65)/MAX(((F65)+(G65)*(L65))*(L65),
            0.000001))^2)/(2*'1D'!$I$5)</f>
        <v>636.61183925339117</v>
      </c>
      <c r="R65" s="5">
        <f ca="1">((ABS(K65)*'1D'!$D$6)/(MAX(((F65)+(G65)*(L65))*(L65),
            0.000001)*MAX(((((F65)+(G65)*(L65))*(L65))/MAX((F65)+2*(L65)*SQRT(1+(G65)^2),
                    0.000001))^(2/3),
            0.000001)))^2</f>
        <v>8.0661219851653337E-3</v>
      </c>
      <c r="S65" s="5">
        <f ca="1">ABS(ABS(K65)/MAX(((F65)+(G65)*(L65))*(L65),
        0.000001))/SQRT('1D'!$I$5*MAX((((F65)+(G65)*(L65))*(L65))/MAX((F65)+2*(G65)*(L65),
            0.000001),
        0.000001))</f>
        <v>1.5543750692404401</v>
      </c>
      <c r="T65" s="5">
        <f ca="1">((F65)*(L65)^2)/2+(G65)*(L65)^3/3+(ABS(K65)^2)/('1D'!$I$5*MAX(((F65)+(G65)*(L65))*(L65),
        0.000001))</f>
        <v>37.023796808276714</v>
      </c>
      <c r="U65" s="5">
        <f ca="1">IF($A$2=0,
    0,
    IFERROR(Q64-(((R64+R65)/2)*J65)-(IF(O64&gt;O65,
                '1D'!$D$8*((O64^2-O65^2)/(2*'1D'!$I$5)),
                '1D'!$D$9*((O65^2-O64^2)/(2*'1D'!$I$5)))+('1D'!$D$10*(ABS(I65)/90)*(MAX(O64^2,
                        O65^2)/(2*'1D'!$I$5))))-Q65,
        0))</f>
        <v>-3.979039320256561E-12</v>
      </c>
      <c r="V65" s="5">
        <f ca="1">IF($A$2=0,
    1,
    IF(IFERROR(V64,
            0)=0,
        0,
        IFERROR(IF(ROUND(S65,
                    3)=1,
                1,
                IF(AND(ABS(U65)&lt;'1D'!$D$19,
                        S65&gt;1),
                    1,
                    0)),
            0)))</f>
        <v>1</v>
      </c>
      <c r="W65" s="5">
        <f ca="1">IF($A$2=0,
    MAX(MAX('1D'!$D$16,
            MAX('1D'!$D$16,
                POWER((ABS(K65)^2)/('1D'!$I$5*MAX(F65,
                            0.1)^2),
                    1/3))),
        IFERROR(W1396,
            MAX(MAX('1D'!$D$16,
                    MAX('1D'!$D$16,
                        POWER((ABS(K65)^2)/('1D'!$I$5*MAX(F65,
                                    0.1)^2),
                            1/3))),
                ($L$2)-E1396))),
    IF(IFERROR(AG66,
            0)=0,
        MAX(MAX('1D'!$D$16,
                MAX('1D'!$D$16,
                    POWER((ABS(K65)^2)/('1D'!$I$5*MAX(F65,
                                0.1)^2),
                        1/3))),
            IFERROR(W1396,
                MAX(MAX('1D'!$D$16,
                        MAX('1D'!$D$16,
                            POWER((ABS(K65)^2)/('1D'!$I$5*MAX(F65,
                                        0.1)^2),
                                1/3))),
                    ($L$2)-E1396))),
        IF(IFERROR(W65,
                0)=0,
            MAX(MAX('1D'!$D$16,
                    MAX('1D'!$D$16,
                        POWER((ABS(K65)^2)/('1D'!$I$5*MAX(F65,
                                    0.1)^2),
                            1/3))),
                IFERROR(W1396,
                    MAX(MAX('1D'!$D$16,
                            MAX('1D'!$D$16,
                                POWER((ABS(K65)^2)/('1D'!$I$5*MAX(F65,
                                            0.1)^2),
                                    1/3))),
                        ($L$2)-E1396))),
            IF(OR(IFERROR(AD65,
                        0)&gt;=1,
                    IFERROR(AD66,
                        0)&gt;=1),
                MAX('1D'!$D$16,
                    MAX('1D'!$D$16,
                        POWER((ABS(K65)^2)/('1D'!$I$5*MAX(F65,
                                    0.1)^2),
                            1/3))),
                IF(ABS(IFERROR(AF65,
                            0))&lt;'1D'!$D$19,
                    MAX(MAX('1D'!$D$16,
                            MAX('1D'!$D$16,
                                POWER((ABS(K65)^2)/('1D'!$I$5*MAX(F65,
                                            0.1)^2),
                                    1/3))),
                        IFERROR(W65,
                            0)),
                    MAX(MAX('1D'!$D$16,
                            MAX('1D'!$D$16,
                                POWER((ABS(K65)^2)/('1D'!$I$5*MAX(F65,
                                            0.1)^2),
                                    1/3))),
                        (IFERROR(W65,
                                0))+((IFERROR(AF65,
                                    0))*'1D'!$D$18)))))))</f>
        <v>1.9749615377184906</v>
      </c>
      <c r="X65" s="5">
        <f t="shared" ca="1" si="4"/>
        <v>11.575249572568072</v>
      </c>
      <c r="Y65" s="5">
        <f t="shared" ca="1" si="5"/>
        <v>1.179832874395716</v>
      </c>
      <c r="Z65" s="5">
        <f t="shared" ca="1" si="6"/>
        <v>4.4016329566444323</v>
      </c>
      <c r="AA65" s="5">
        <f t="shared" ca="1" si="7"/>
        <v>635.33696153771848</v>
      </c>
      <c r="AB65" s="5">
        <f ca="1">AA65+((ABS(K65)/MAX(((F65)+(G65)*(W65))*(W65),
            0.000001))^2)/(2*'1D'!$I$5)</f>
        <v>636.32444230657768</v>
      </c>
      <c r="AC65" s="5">
        <f ca="1">((ABS(K65)*'1D'!$D$6)/(MAX(((F65)+(G65)*(W65))*(W65),
            0.000001)*MAX(((((F65)+(G65)*(W65))*(W65))/MAX((F65)+2*(W65)*SQRT(1+(G65)^2),
                    0.000001))^(2/3),
            0.000001)))^2</f>
        <v>3.4966286390322389E-3</v>
      </c>
      <c r="AD65" s="5">
        <f ca="1">ABS(ABS(K65)/MAX(((F65)+(G65)*(W65))*(W65),
        0.000001))/SQRT('1D'!$I$5*MAX((((F65)+(G65)*(W65))*(W65))/MAX((F65)+2*(G65)*(W65),
            0.000001),
        0.000001))</f>
        <v>1.0000000000000004</v>
      </c>
      <c r="AE65" s="5">
        <f ca="1">((F65)*(W65)^2)/2+(G65)*(W65)^3/3+(ABS(K65)^2)/('1D'!$I$5*MAX(((F65)+(G65)*(W65))*(W65),
        0.000001))</f>
        <v>34.291009042971524</v>
      </c>
      <c r="AF65" s="5">
        <f ca="1">IF($A$2=0,
    0,
    IFERROR(AB66+(((AC65+AC66)/2)*J66)+(IF(Z65&gt;Z66,
                '1D'!$D$8*((Z65^2-Z66^2)/(2*'1D'!$I$5)),
                '1D'!$D$9*((Z66^2-Z65^2)/(2*'1D'!$I$5)))+('1D'!$D$10*(ABS(I66)/90)*(MAX(Z65^2,
                        Z66^2)/(2*'1D'!$I$5))))-AB65,
        0))</f>
        <v>-2.7356877961551618E-2</v>
      </c>
      <c r="AG65" s="5">
        <f ca="1">IF($A$2=0,
    1,
    IF(IFERROR(AG66,
            0)=0,
        0,
        IFERROR(IF(OR(ROUND(AD65,
                        3)&gt;=1,
                    AND(ABS(AF65)&lt;'1D'!$D$19,
                        AD65&lt;1)),
                1,
                0),
            0)))</f>
        <v>1</v>
      </c>
      <c r="AH65" s="5">
        <f ca="1">IFERROR(IF('1D'!V32="Supercritical",
        MAX('1D'!$D$16,
            IFERROR(L65,
                MAX('1D'!$D$16,
                    POWER((ABS(K65)^2)/('1D'!$I$5*MAX(F65,
                                0.1)^2),
                        1/3)))),
        IF('1D'!V32="Subcritical",
            MAX('1D'!$D$16,
                IFERROR(W65,
                    MAX('1D'!$D$16,
                        POWER((ABS(K65)^2)/('1D'!$I$5*MAX(F65,
                                    0.1)^2),
                            1/3)))),
            IF(IFERROR(T65,
                    -1E+99)&gt;=IFERROR(AE65,
                    -1E+99),
                MAX('1D'!$D$16,
                    IFERROR(L65,
                        MAX('1D'!$D$16,
                            POWER((ABS(K65)^2)/('1D'!$I$5*MAX(F65,
                                        0.1)^2),
                                1/3)))),
                MAX('1D'!$D$16,
                    IFERROR(W65,
                        MAX('1D'!$D$16,
                            POWER((ABS(K65)^2)/('1D'!$I$5*MAX(F65,
                                        0.1)^2),
                                1/3))))))),
    MAX('1D'!$D$16,
        POWER((ABS(K65)^2)/('1D'!$I$5*MAX(F65,
                    0.1)^2),
            1/3)))</f>
        <v>1.4718202059895293</v>
      </c>
      <c r="AI65" s="5">
        <f t="shared" ca="1" si="8"/>
        <v>634.83382020598947</v>
      </c>
      <c r="AJ65" s="5">
        <f ca="1">AI65+((ABS(K65)/MAX(((F65)+(G65)*(AH65))*(AH65),
            0.000001))^2)/(2*'1D'!$I$5)</f>
        <v>636.61183925339117</v>
      </c>
      <c r="AM65">
        <v>0</v>
      </c>
      <c r="AN65">
        <v>0</v>
      </c>
      <c r="AO65" s="5">
        <f t="shared" si="9"/>
        <v>0</v>
      </c>
      <c r="AP65" s="5">
        <f t="shared" si="13"/>
        <v>0</v>
      </c>
      <c r="AQ65" s="5">
        <f ca="1">ABS(ABS(K65)/MAX(((F65)+(G65)*(AH65))*(AH65),
        0.000001))/SQRT('1D'!$I$5*MAX((((F65)+(G65)*(AH65))*(AH65))/MAX((F65)+2*(G65)*(AH65),
            0.000001),
        0.000001))</f>
        <v>1.5543750692404401</v>
      </c>
      <c r="AR65" s="5" t="str">
        <f t="shared" ca="1" si="10"/>
        <v>Supercritical</v>
      </c>
      <c r="AS65" s="5">
        <f ca="1">((ABS(K65)*'1D'!$D$6)/(MAX(((F65)+(G65)*(AH65))*(AH65),
            0.000001)*MAX(((((F65)+(G65)*(AH65))*(AH65))/MAX((F65)+2*(AH65)*SQRT(1+(G65)^2),
                    0.000001))^(2/3),
            0.000001)))^2</f>
        <v>8.0661219851653337E-3</v>
      </c>
    </row>
    <row r="66" spans="1:45" x14ac:dyDescent="0.35">
      <c r="A66">
        <v>57</v>
      </c>
      <c r="B66">
        <v>55.999000000000002</v>
      </c>
      <c r="C66">
        <v>616514.31000000006</v>
      </c>
      <c r="D66">
        <v>3097726.6409999998</v>
      </c>
      <c r="E66">
        <v>633.322</v>
      </c>
      <c r="F66">
        <v>5.835</v>
      </c>
      <c r="G66">
        <v>0</v>
      </c>
      <c r="H66" t="s">
        <v>176</v>
      </c>
      <c r="I66">
        <v>3.3000000000000002E-2</v>
      </c>
      <c r="J66" s="5">
        <f t="shared" si="11"/>
        <v>1</v>
      </c>
      <c r="K66" s="5">
        <f t="shared" ca="1" si="12"/>
        <v>50.95</v>
      </c>
      <c r="L66" s="5">
        <f ca="1">IF($A$2=0,
    IFERROR(L65,
        MAX('1D'!$D$16,
            POWER((ABS(K66)^2)/('1D'!$I$5*MAX(F66,
                        0.1)^2),
                1/3))),
    IF(IFERROR(V65,
            0)=0,
        IFERROR(L65,
            MAX('1D'!$D$16,
                POWER((ABS(K66)^2)/('1D'!$I$5*MAX(F66,
                            0.1)^2),
                    1/3))),
        IF(OR(IFERROR(L66,
                    0)=0,
                IFERROR(S65,
                    0)&lt;1,
                IFERROR(S66,
                    0)&lt;1),
            MAX('1D'!$D$16,
                POWER((ABS(K66)^2)/('1D'!$I$5*MAX(F66,
                            0.1)^2),
                    1/3)),
            IF(IFERROR(U66,
                    0)&gt;0,
                MAX('1D'!$D$16,
                    IFERROR(L66,
                        0)+((IFERROR(U66,
                                0))*'1D'!$D$18*IF((IFERROR(S66,
                                    0))&lt;1,
                            1,
                            -1))),
                IF(IFERROR(U66,
                        0)&lt;0,
                    IF(ABS((MAX('1D'!$D$16,
                                    POWER((ABS(K66)^2)/('1D'!$I$5*MAX(F66,
                                                0.1)^2),
                                        1/3)))-IFERROR(L66,
                                0))&gt;'1D'!$D$19,
                        MAX('1D'!$D$16,
                            IF((MAX('1D'!$D$16,
                                        POWER((ABS(K66)^2)/('1D'!$I$5*MAX(F66,
                                                    0.1)^2),
                                            1/3)))&gt;IFERROR(L66,
                                    0),
                                MIN((MAX('1D'!$D$16,
                                            POWER((ABS(K66)^2)/('1D'!$I$5*MAX(F66,
                                                        0.1)^2),
                                                1/3))),
                                    IFERROR(L66,
                                        0)+(MIN(ABS(IFERROR(U66,
                                                    0))*'1D'!$D$18,
                                            ABS((MAX('1D'!$D$16,
                                                        POWER((ABS(K66)^2)/('1D'!$I$5*MAX(F66,
                                                                    0.1)^2),
                                                            1/3)))-IFERROR(L66,
                                                    0))))),
                                MAX((MAX('1D'!$D$16,
                                            POWER((ABS(K66)^2)/('1D'!$I$5*MAX(F66,
                                                        0.1)^2),
                                                1/3))),
                                    IFERROR(L66,
                                        0)-(MIN(ABS(IFERROR(U66,
                                                    0))*'1D'!$D$18,
                                            ABS((MAX('1D'!$D$16,
                                                        POWER((ABS(K66)^2)/('1D'!$I$5*MAX(F66,
                                                                    0.1)^2),
                                                            1/3)))-IFERROR(L66,
                                                    0))))))),
                        MAX('1D'!$D$16,
                            POWER((ABS(K66)^2)/('1D'!$I$5*MAX(F66,
                                        0.1)^2),
                                1/3))),
                    MAX('1D'!$D$16,
                        IFERROR(L66,
                            0)))))))</f>
        <v>1.4634575619444825</v>
      </c>
      <c r="M66" s="5">
        <f t="shared" ca="1" si="0"/>
        <v>8.5392748739460558</v>
      </c>
      <c r="N66" s="5">
        <f t="shared" ca="1" si="1"/>
        <v>0.97459000152422259</v>
      </c>
      <c r="O66" s="5">
        <f t="shared" ca="1" si="2"/>
        <v>5.9665487704877762</v>
      </c>
      <c r="P66" s="5">
        <f t="shared" ca="1" si="3"/>
        <v>634.78545756194444</v>
      </c>
      <c r="Q66" s="5">
        <f ca="1">P66+((ABS(K66)/MAX(((F66)+(G66)*(L66))*(L66),
            0.000001))^2)/(2*'1D'!$I$5)</f>
        <v>636.59991751253619</v>
      </c>
      <c r="R66" s="5">
        <f ca="1">((ABS(K66)*'1D'!$D$6)/(MAX(((F66)+(G66)*(L66))*(L66),
            0.000001)*MAX(((((F66)+(G66)*(L66))*(L66))/MAX((F66)+2*(L66)*SQRT(1+(G66)^2),
                    0.000001))^(2/3),
            0.000001)))^2</f>
        <v>8.289588500232304E-3</v>
      </c>
      <c r="S66" s="5">
        <f ca="1">ABS(ABS(K66)/MAX(((F66)+(G66)*(L66))*(L66),
        0.000001))/SQRT('1D'!$I$5*MAX((((F66)+(G66)*(L66))*(L66))/MAX((F66)+2*(G66)*(L66),
            0.000001),
        0.000001))</f>
        <v>1.5747028904793265</v>
      </c>
      <c r="T66" s="5">
        <f ca="1">((F66)*(L66)^2)/2+(G66)*(L66)^3/3+(ABS(K66)^2)/('1D'!$I$5*MAX(((F66)+(G66)*(L66))*(L66),
        0.000001))</f>
        <v>37.236777725637687</v>
      </c>
      <c r="U66" s="5">
        <f ca="1">IF($A$2=0,
    0,
    IFERROR(Q65-(((R65+R66)/2)*J66)-(IF(O65&gt;O66,
                '1D'!$D$8*((O65^2-O66^2)/(2*'1D'!$I$5)),
                '1D'!$D$9*((O66^2-O65^2)/(2*'1D'!$I$5)))+('1D'!$D$10*(ABS(I66)/90)*(MAX(O65^2,
                        O66^2)/(2*'1D'!$I$5))))-Q66,
        0))</f>
        <v>-3.979039320256561E-12</v>
      </c>
      <c r="V66" s="5">
        <f ca="1">IF($A$2=0,
    1,
    IF(IFERROR(V65,
            0)=0,
        0,
        IFERROR(IF(ROUND(S66,
                    3)=1,
                1,
                IF(AND(ABS(U66)&lt;'1D'!$D$19,
                        S66&gt;1),
                    1,
                    0)),
            0)))</f>
        <v>1</v>
      </c>
      <c r="W66" s="5">
        <f ca="1">IF($A$2=0,
    MAX(MAX('1D'!$D$16,
            MAX('1D'!$D$16,
                POWER((ABS(K66)^2)/('1D'!$I$5*MAX(F66,
                            0.1)^2),
                    1/3))),
        IFERROR(W1396,
            MAX(MAX('1D'!$D$16,
                    MAX('1D'!$D$16,
                        POWER((ABS(K66)^2)/('1D'!$I$5*MAX(F66,
                                    0.1)^2),
                            1/3))),
                ($L$2)-E1396))),
    IF(IFERROR(AG67,
            0)=0,
        MAX(MAX('1D'!$D$16,
                MAX('1D'!$D$16,
                    POWER((ABS(K66)^2)/('1D'!$I$5*MAX(F66,
                                0.1)^2),
                        1/3))),
            IFERROR(W1396,
                MAX(MAX('1D'!$D$16,
                        MAX('1D'!$D$16,
                            POWER((ABS(K66)^2)/('1D'!$I$5*MAX(F66,
                                        0.1)^2),
                                1/3))),
                    ($L$2)-E1396))),
        IF(IFERROR(W66,
                0)=0,
            MAX(MAX('1D'!$D$16,
                    MAX('1D'!$D$16,
                        POWER((ABS(K66)^2)/('1D'!$I$5*MAX(F66,
                                    0.1)^2),
                            1/3))),
                IFERROR(W1396,
                    MAX(MAX('1D'!$D$16,
                            MAX('1D'!$D$16,
                                POWER((ABS(K66)^2)/('1D'!$I$5*MAX(F66,
                                            0.1)^2),
                                    1/3))),
                        ($L$2)-E1396))),
            IF(OR(IFERROR(AD66,
                        0)&gt;=1,
                    IFERROR(AD67,
                        0)&gt;=1),
                MAX('1D'!$D$16,
                    MAX('1D'!$D$16,
                        POWER((ABS(K66)^2)/('1D'!$I$5*MAX(F66,
                                    0.1)^2),
                            1/3))),
                IF(ABS(IFERROR(AF66,
                            0))&lt;'1D'!$D$19,
                    MAX(MAX('1D'!$D$16,
                            MAX('1D'!$D$16,
                                POWER((ABS(K66)^2)/('1D'!$I$5*MAX(F66,
                                            0.1)^2),
                                    1/3))),
                        IFERROR(W66,
                            0)),
                    MAX(MAX('1D'!$D$16,
                            MAX('1D'!$D$16,
                                POWER((ABS(K66)^2)/('1D'!$I$5*MAX(F66,
                                            0.1)^2),
                                    1/3))),
                        (IFERROR(W66,
                                0))+((IFERROR(AF66,
                                    0))*'1D'!$D$18)))))))</f>
        <v>1.9808239703068042</v>
      </c>
      <c r="X66" s="5">
        <f t="shared" ca="1" si="4"/>
        <v>11.558107866740203</v>
      </c>
      <c r="Y66" s="5">
        <f t="shared" ca="1" si="5"/>
        <v>1.1798023096067558</v>
      </c>
      <c r="Z66" s="5">
        <f t="shared" ca="1" si="6"/>
        <v>4.4081609712792647</v>
      </c>
      <c r="AA66" s="5">
        <f t="shared" ca="1" si="7"/>
        <v>635.3028239703068</v>
      </c>
      <c r="AB66" s="5">
        <f ca="1">AA66+((ABS(K66)/MAX(((F66)+(G66)*(W66))*(W66),
            0.000001))^2)/(2*'1D'!$I$5)</f>
        <v>636.2932359554602</v>
      </c>
      <c r="AC66" s="5">
        <f ca="1">((ABS(K66)*'1D'!$D$6)/(MAX(((F66)+(G66)*(W66))*(W66),
            0.000001)*MAX(((((F66)+(G66)*(W66))*(W66))/MAX((F66)+2*(W66)*SQRT(1+(G66)^2),
                    0.000001))^(2/3),
            0.000001)))^2</f>
        <v>3.5071290954731067E-3</v>
      </c>
      <c r="AD66" s="5">
        <f ca="1">ABS(ABS(K66)/MAX(((F66)+(G66)*(W66))*(W66),
        0.000001))/SQRT('1D'!$I$5*MAX((((F66)+(G66)*(W66))*(W66))/MAX((F66)+2*(G66)*(W66),
            0.000001),
        0.000001))</f>
        <v>1</v>
      </c>
      <c r="AE66" s="5">
        <f ca="1">((F66)*(W66)^2)/2+(G66)*(W66)^3/3+(ABS(K66)^2)/('1D'!$I$5*MAX(((F66)+(G66)*(W66))*(W66),
        0.000001))</f>
        <v>34.341865670745953</v>
      </c>
      <c r="AF66" s="5">
        <f ca="1">IF($A$2=0,
    0,
    IFERROR(AB67+(((AC66+AC67)/2)*J67)+(IF(Z66&gt;Z67,
                '1D'!$D$8*((Z66^2-Z67^2)/(2*'1D'!$I$5)),
                '1D'!$D$9*((Z67^2-Z66^2)/(2*'1D'!$I$5)))+('1D'!$D$10*(ABS(I67)/90)*(MAX(Z66^2,
                        Z67^2)/(2*'1D'!$I$5))))-AB66,
        0))</f>
        <v>-2.7309867050462344E-2</v>
      </c>
      <c r="AG66" s="5">
        <f ca="1">IF($A$2=0,
    1,
    IF(IFERROR(AG67,
            0)=0,
        0,
        IFERROR(IF(OR(ROUND(AD66,
                        3)&gt;=1,
                    AND(ABS(AF66)&lt;'1D'!$D$19,
                        AD66&lt;1)),
                1,
                0),
            0)))</f>
        <v>1</v>
      </c>
      <c r="AH66" s="5">
        <f ca="1">IFERROR(IF('1D'!V32="Supercritical",
        MAX('1D'!$D$16,
            IFERROR(L66,
                MAX('1D'!$D$16,
                    POWER((ABS(K66)^2)/('1D'!$I$5*MAX(F66,
                                0.1)^2),
                        1/3)))),
        IF('1D'!V32="Subcritical",
            MAX('1D'!$D$16,
                IFERROR(W66,
                    MAX('1D'!$D$16,
                        POWER((ABS(K66)^2)/('1D'!$I$5*MAX(F66,
                                    0.1)^2),
                            1/3)))),
            IF(IFERROR(T66,
                    -1E+99)&gt;=IFERROR(AE66,
                    -1E+99),
                MAX('1D'!$D$16,
                    IFERROR(L66,
                        MAX('1D'!$D$16,
                            POWER((ABS(K66)^2)/('1D'!$I$5*MAX(F66,
                                        0.1)^2),
                                1/3)))),
                MAX('1D'!$D$16,
                    IFERROR(W66,
                        MAX('1D'!$D$16,
                            POWER((ABS(K66)^2)/('1D'!$I$5*MAX(F66,
                                        0.1)^2),
                                1/3))))))),
    MAX('1D'!$D$16,
        POWER((ABS(K66)^2)/('1D'!$I$5*MAX(F66,
                    0.1)^2),
            1/3)))</f>
        <v>1.4634575619444825</v>
      </c>
      <c r="AI66" s="5">
        <f t="shared" ca="1" si="8"/>
        <v>634.78545756194444</v>
      </c>
      <c r="AJ66" s="5">
        <f ca="1">AI66+((ABS(K66)/MAX(((F66)+(G66)*(AH66))*(AH66),
            0.000001))^2)/(2*'1D'!$I$5)</f>
        <v>636.59991751253619</v>
      </c>
      <c r="AM66">
        <v>0</v>
      </c>
      <c r="AN66">
        <v>0</v>
      </c>
      <c r="AO66" s="5">
        <f t="shared" si="9"/>
        <v>0</v>
      </c>
      <c r="AP66" s="5">
        <f t="shared" si="13"/>
        <v>0</v>
      </c>
      <c r="AQ66" s="5">
        <f ca="1">ABS(ABS(K66)/MAX(((F66)+(G66)*(AH66))*(AH66),
        0.000001))/SQRT('1D'!$I$5*MAX((((F66)+(G66)*(AH66))*(AH66))/MAX((F66)+2*(G66)*(AH66),
            0.000001),
        0.000001))</f>
        <v>1.5747028904793265</v>
      </c>
      <c r="AR66" s="5" t="str">
        <f t="shared" ca="1" si="10"/>
        <v>Supercritical</v>
      </c>
      <c r="AS66" s="5">
        <f ca="1">((ABS(K66)*'1D'!$D$6)/(MAX(((F66)+(G66)*(AH66))*(AH66),
            0.000001)*MAX(((((F66)+(G66)*(AH66))*(AH66))/MAX((F66)+2*(AH66)*SQRT(1+(G66)^2),
                    0.000001))^(2/3),
            0.000001)))^2</f>
        <v>8.289588500232304E-3</v>
      </c>
    </row>
    <row r="67" spans="1:45" x14ac:dyDescent="0.35">
      <c r="A67">
        <v>58</v>
      </c>
      <c r="B67">
        <v>56.999000000000002</v>
      </c>
      <c r="C67">
        <v>616513.73600000003</v>
      </c>
      <c r="D67">
        <v>3097725.8229999999</v>
      </c>
      <c r="E67">
        <v>633.28200000000004</v>
      </c>
      <c r="F67">
        <v>5.8090000000000002</v>
      </c>
      <c r="G67">
        <v>0</v>
      </c>
      <c r="H67" t="s">
        <v>176</v>
      </c>
      <c r="I67">
        <v>1.4E-2</v>
      </c>
      <c r="J67" s="5">
        <f t="shared" si="11"/>
        <v>1</v>
      </c>
      <c r="K67" s="5">
        <f t="shared" ca="1" si="12"/>
        <v>50.95</v>
      </c>
      <c r="L67" s="5">
        <f ca="1">IF($A$2=0,
    IFERROR(L66,
        MAX('1D'!$D$16,
            POWER((ABS(K67)^2)/('1D'!$I$5*MAX(F67,
                        0.1)^2),
                1/3))),
    IF(IFERROR(V66,
            0)=0,
        IFERROR(L66,
            MAX('1D'!$D$16,
                POWER((ABS(K67)^2)/('1D'!$I$5*MAX(F67,
                            0.1)^2),
                    1/3))),
        IF(OR(IFERROR(L67,
                    0)=0,
                IFERROR(S66,
                    0)&lt;1,
                IFERROR(S67,
                    0)&lt;1),
            MAX('1D'!$D$16,
                POWER((ABS(K67)^2)/('1D'!$I$5*MAX(F67,
                            0.1)^2),
                    1/3)),
            IF(IFERROR(U67,
                    0)&gt;0,
                MAX('1D'!$D$16,
                    IFERROR(L67,
                        0)+((IFERROR(U67,
                                0))*'1D'!$D$18*IF((IFERROR(S67,
                                    0))&lt;1,
                            1,
                            -1))),
                IF(IFERROR(U67,
                        0)&lt;0,
                    IF(ABS((MAX('1D'!$D$16,
                                    POWER((ABS(K67)^2)/('1D'!$I$5*MAX(F67,
                                                0.1)^2),
                                        1/3)))-IFERROR(L67,
                                0))&gt;'1D'!$D$19,
                        MAX('1D'!$D$16,
                            IF((MAX('1D'!$D$16,
                                        POWER((ABS(K67)^2)/('1D'!$I$5*MAX(F67,
                                                    0.1)^2),
                                            1/3)))&gt;IFERROR(L67,
                                    0),
                                MIN((MAX('1D'!$D$16,
                                            POWER((ABS(K67)^2)/('1D'!$I$5*MAX(F67,
                                                        0.1)^2),
                                                1/3))),
                                    IFERROR(L67,
                                        0)+(MIN(ABS(IFERROR(U67,
                                                    0))*'1D'!$D$18,
                                            ABS((MAX('1D'!$D$16,
                                                        POWER((ABS(K67)^2)/('1D'!$I$5*MAX(F67,
                                                                    0.1)^2),
                                                            1/3)))-IFERROR(L67,
                                                    0))))),
                                MAX((MAX('1D'!$D$16,
                                            POWER((ABS(K67)^2)/('1D'!$I$5*MAX(F67,
                                                        0.1)^2),
                                                1/3))),
                                    IFERROR(L67,
                                        0)-(MIN(ABS(IFERROR(U67,
                                                    0))*'1D'!$D$18,
                                            ABS((MAX('1D'!$D$16,
                                                        POWER((ABS(K67)^2)/('1D'!$I$5*MAX(F67,
                                                                    0.1)^2),
                                                            1/3)))-IFERROR(L67,
                                                    0))))))),
                        MAX('1D'!$D$16,
                            POWER((ABS(K67)^2)/('1D'!$I$5*MAX(F67,
                                        0.1)^2),
                                1/3))),
                    MAX('1D'!$D$16,
                        IFERROR(L67,
                            0)))))))</f>
        <v>1.4557625587219103</v>
      </c>
      <c r="M67" s="5">
        <f t="shared" ca="1" si="0"/>
        <v>8.4565247036155764</v>
      </c>
      <c r="N67" s="5">
        <f t="shared" ca="1" si="1"/>
        <v>0.96972654624889976</v>
      </c>
      <c r="O67" s="5">
        <f t="shared" ca="1" si="2"/>
        <v>6.0249336205706809</v>
      </c>
      <c r="P67" s="5">
        <f t="shared" ca="1" si="3"/>
        <v>634.7377625587219</v>
      </c>
      <c r="Q67" s="5">
        <f ca="1">P67+((ABS(K67)/MAX(((F67)+(G67)*(L67))*(L67),
            0.000001))^2)/(2*'1D'!$I$5)</f>
        <v>636.58790655119299</v>
      </c>
      <c r="R67" s="5">
        <f ca="1">((ABS(K67)*'1D'!$D$6)/(MAX(((F67)+(G67)*(L67))*(L67),
            0.000001)*MAX(((((F67)+(G67)*(L67))*(L67))/MAX((F67)+2*(L67)*SQRT(1+(G67)^2),
                    0.000001))^(2/3),
            0.000001)))^2</f>
        <v>8.5091857654546448E-3</v>
      </c>
      <c r="S67" s="5">
        <f ca="1">ABS(ABS(K67)/MAX(((F67)+(G67)*(L67))*(L67),
        0.000001))/SQRT('1D'!$I$5*MAX((((F67)+(G67)*(L67))*(L67))/MAX((F67)+2*(G67)*(L67),
            0.000001),
        0.000001))</f>
        <v>1.5943089718306003</v>
      </c>
      <c r="T67" s="5">
        <f ca="1">((F67)*(L67)^2)/2+(G67)*(L67)^3/3+(ABS(K67)^2)/('1D'!$I$5*MAX(((F67)+(G67)*(L67))*(L67),
        0.000001))</f>
        <v>37.446922775370808</v>
      </c>
      <c r="U67" s="5">
        <f ca="1">IF($A$2=0,
    0,
    IFERROR(Q66-(((R66+R67)/2)*J67)-(IF(O66&gt;O67,
                '1D'!$D$8*((O66^2-O67^2)/(2*'1D'!$I$5)),
                '1D'!$D$9*((O67^2-O66^2)/(2*'1D'!$I$5)))+('1D'!$D$10*(ABS(I67)/90)*(MAX(O66^2,
                        O67^2)/(2*'1D'!$I$5))))-Q67,
        0))</f>
        <v>-4.0927261579781771E-12</v>
      </c>
      <c r="V67" s="5">
        <f ca="1">IF($A$2=0,
    1,
    IF(IFERROR(V66,
            0)=0,
        0,
        IFERROR(IF(ROUND(S67,
                    3)=1,
                1,
                IF(AND(ABS(U67)&lt;'1D'!$D$19,
                        S67&gt;1),
                    1,
                    0)),
            0)))</f>
        <v>1</v>
      </c>
      <c r="W67" s="5">
        <f ca="1">IF($A$2=0,
    MAX(MAX('1D'!$D$16,
            MAX('1D'!$D$16,
                POWER((ABS(K67)^2)/('1D'!$I$5*MAX(F67,
                            0.1)^2),
                    1/3))),
        IFERROR(W1396,
            MAX(MAX('1D'!$D$16,
                    MAX('1D'!$D$16,
                        POWER((ABS(K67)^2)/('1D'!$I$5*MAX(F67,
                                    0.1)^2),
                            1/3))),
                ($L$2)-E1396))),
    IF(IFERROR(AG68,
            0)=0,
        MAX(MAX('1D'!$D$16,
                MAX('1D'!$D$16,
                    POWER((ABS(K67)^2)/('1D'!$I$5*MAX(F67,
                                0.1)^2),
                        1/3))),
            IFERROR(W1396,
                MAX(MAX('1D'!$D$16,
                        MAX('1D'!$D$16,
                            POWER((ABS(K67)^2)/('1D'!$I$5*MAX(F67,
                                        0.1)^2),
                                1/3))),
                    ($L$2)-E1396))),
        IF(IFERROR(W67,
                0)=0,
            MAX(MAX('1D'!$D$16,
                    MAX('1D'!$D$16,
                        POWER((ABS(K67)^2)/('1D'!$I$5*MAX(F67,
                                    0.1)^2),
                            1/3))),
                IFERROR(W1396,
                    MAX(MAX('1D'!$D$16,
                            MAX('1D'!$D$16,
                                POWER((ABS(K67)^2)/('1D'!$I$5*MAX(F67,
                                            0.1)^2),
                                    1/3))),
                        ($L$2)-E1396))),
            IF(OR(IFERROR(AD67,
                        0)&gt;=1,
                    IFERROR(AD68,
                        0)&gt;=1),
                MAX('1D'!$D$16,
                    MAX('1D'!$D$16,
                        POWER((ABS(K67)^2)/('1D'!$I$5*MAX(F67,
                                    0.1)^2),
                            1/3))),
                IF(ABS(IFERROR(AF67,
                            0))&lt;'1D'!$D$19,
                    MAX(MAX('1D'!$D$16,
                            MAX('1D'!$D$16,
                                POWER((ABS(K67)^2)/('1D'!$I$5*MAX(F67,
                                            0.1)^2),
                                    1/3))),
                        IFERROR(W67,
                            0)),
                    MAX(MAX('1D'!$D$16,
                            MAX('1D'!$D$16,
                                POWER((ABS(K67)^2)/('1D'!$I$5*MAX(F67,
                                            0.1)^2),
                                    1/3))),
                        (IFERROR(W67,
                                0))+((IFERROR(AF67,
                                    0))*'1D'!$D$18)))))))</f>
        <v>1.9867301022851136</v>
      </c>
      <c r="X67" s="5">
        <f t="shared" ca="1" si="4"/>
        <v>11.540915164174224</v>
      </c>
      <c r="Y67" s="5">
        <f t="shared" ca="1" si="5"/>
        <v>1.179755902179134</v>
      </c>
      <c r="Z67" s="5">
        <f t="shared" ca="1" si="6"/>
        <v>4.4147278855459451</v>
      </c>
      <c r="AA67" s="5">
        <f t="shared" ca="1" si="7"/>
        <v>635.26873010228519</v>
      </c>
      <c r="AB67" s="5">
        <f ca="1">AA67+((ABS(K67)/MAX(((F67)+(G67)*(W67))*(W67),
            0.000001))^2)/(2*'1D'!$I$5)</f>
        <v>636.26209515342771</v>
      </c>
      <c r="AC67" s="5">
        <f ca="1">((ABS(K67)*'1D'!$D$6)/(MAX(((F67)+(G67)*(W67))*(W67),
            0.000001)*MAX(((((F67)+(G67)*(W67))*(W67))/MAX((F67)+2*(W67)*SQRT(1+(G67)^2),
                    0.000001))^(2/3),
            0.000001)))^2</f>
        <v>3.5177706351883055E-3</v>
      </c>
      <c r="AD67" s="5">
        <f ca="1">ABS(ABS(K67)/MAX(((F67)+(G67)*(W67))*(W67),
        0.000001))/SQRT('1D'!$I$5*MAX((((F67)+(G67)*(W67))*(W67))/MAX((F67)+2*(G67)*(W67),
            0.000001),
        0.000001))</f>
        <v>1.0000000000000002</v>
      </c>
      <c r="AE67" s="5">
        <f ca="1">((F67)*(W67)^2)/2+(G67)*(W67)^3/3+(ABS(K67)^2)/('1D'!$I$5*MAX(((F67)+(G67)*(W67))*(W67),
        0.000001))</f>
        <v>34.393025346875511</v>
      </c>
      <c r="AF67" s="5">
        <f ca="1">IF($A$2=0,
    0,
    IFERROR(AB68+(((AC67+AC68)/2)*J68)+(IF(Z67&gt;Z68,
                '1D'!$D$8*((Z67^2-Z68^2)/(2*'1D'!$I$5)),
                '1D'!$D$9*((Z68^2-Z67^2)/(2*'1D'!$I$5)))+('1D'!$D$10*(ABS(I68)/90)*(MAX(Z67^2,
                        Z68^2)/(2*'1D'!$I$5))))-AB67,
        0))</f>
        <v>-2.6874214538111119E-2</v>
      </c>
      <c r="AG67" s="5">
        <f ca="1">IF($A$2=0,
    1,
    IF(IFERROR(AG68,
            0)=0,
        0,
        IFERROR(IF(OR(ROUND(AD67,
                        3)&gt;=1,
                    AND(ABS(AF67)&lt;'1D'!$D$19,
                        AD67&lt;1)),
                1,
                0),
            0)))</f>
        <v>1</v>
      </c>
      <c r="AH67" s="5">
        <f ca="1">IFERROR(IF('1D'!V32="Supercritical",
        MAX('1D'!$D$16,
            IFERROR(L67,
                MAX('1D'!$D$16,
                    POWER((ABS(K67)^2)/('1D'!$I$5*MAX(F67,
                                0.1)^2),
                        1/3)))),
        IF('1D'!V32="Subcritical",
            MAX('1D'!$D$16,
                IFERROR(W67,
                    MAX('1D'!$D$16,
                        POWER((ABS(K67)^2)/('1D'!$I$5*MAX(F67,
                                    0.1)^2),
                            1/3)))),
            IF(IFERROR(T67,
                    -1E+99)&gt;=IFERROR(AE67,
                    -1E+99),
                MAX('1D'!$D$16,
                    IFERROR(L67,
                        MAX('1D'!$D$16,
                            POWER((ABS(K67)^2)/('1D'!$I$5*MAX(F67,
                                        0.1)^2),
                                1/3)))),
                MAX('1D'!$D$16,
                    IFERROR(W67,
                        MAX('1D'!$D$16,
                            POWER((ABS(K67)^2)/('1D'!$I$5*MAX(F67,
                                        0.1)^2),
                                1/3))))))),
    MAX('1D'!$D$16,
        POWER((ABS(K67)^2)/('1D'!$I$5*MAX(F67,
                    0.1)^2),
            1/3)))</f>
        <v>1.4557625587219103</v>
      </c>
      <c r="AI67" s="5">
        <f t="shared" ca="1" si="8"/>
        <v>634.7377625587219</v>
      </c>
      <c r="AJ67" s="5">
        <f ca="1">AI67+((ABS(K67)/MAX(((F67)+(G67)*(AH67))*(AH67),
            0.000001))^2)/(2*'1D'!$I$5)</f>
        <v>636.58790655119299</v>
      </c>
      <c r="AM67">
        <v>0</v>
      </c>
      <c r="AN67">
        <v>0</v>
      </c>
      <c r="AO67" s="5">
        <f t="shared" si="9"/>
        <v>0</v>
      </c>
      <c r="AP67" s="5">
        <f t="shared" si="13"/>
        <v>0</v>
      </c>
      <c r="AQ67" s="5">
        <f ca="1">ABS(ABS(K67)/MAX(((F67)+(G67)*(AH67))*(AH67),
        0.000001))/SQRT('1D'!$I$5*MAX((((F67)+(G67)*(AH67))*(AH67))/MAX((F67)+2*(G67)*(AH67),
            0.000001),
        0.000001))</f>
        <v>1.5943089718306003</v>
      </c>
      <c r="AR67" s="5" t="str">
        <f t="shared" ca="1" si="10"/>
        <v>Supercritical</v>
      </c>
      <c r="AS67" s="5">
        <f ca="1">((ABS(K67)*'1D'!$D$6)/(MAX(((F67)+(G67)*(AH67))*(AH67),
            0.000001)*MAX(((((F67)+(G67)*(AH67))*(AH67))/MAX((F67)+2*(AH67)*SQRT(1+(G67)^2),
                    0.000001))^(2/3),
            0.000001)))^2</f>
        <v>8.5091857654546448E-3</v>
      </c>
    </row>
    <row r="68" spans="1:45" x14ac:dyDescent="0.35">
      <c r="A68">
        <v>59</v>
      </c>
      <c r="B68">
        <v>57.999000000000002</v>
      </c>
      <c r="C68">
        <v>616513.16099999996</v>
      </c>
      <c r="D68">
        <v>3097725.0040000002</v>
      </c>
      <c r="E68">
        <v>633.24199999999996</v>
      </c>
      <c r="F68">
        <v>5.782</v>
      </c>
      <c r="G68">
        <v>0</v>
      </c>
      <c r="H68" t="s">
        <v>176</v>
      </c>
      <c r="I68">
        <v>1.4E-2</v>
      </c>
      <c r="J68" s="5">
        <f t="shared" si="11"/>
        <v>1</v>
      </c>
      <c r="K68" s="5">
        <f t="shared" ca="1" si="12"/>
        <v>50.95</v>
      </c>
      <c r="L68" s="5">
        <f ca="1">IF($A$2=0,
    IFERROR(L67,
        MAX('1D'!$D$16,
            POWER((ABS(K68)^2)/('1D'!$I$5*MAX(F68,
                        0.1)^2),
                1/3))),
    IF(IFERROR(V67,
            0)=0,
        IFERROR(L67,
            MAX('1D'!$D$16,
                POWER((ABS(K68)^2)/('1D'!$I$5*MAX(F68,
                            0.1)^2),
                    1/3))),
        IF(OR(IFERROR(L68,
                    0)=0,
                IFERROR(S67,
                    0)&lt;1,
                IFERROR(S68,
                    0)&lt;1),
            MAX('1D'!$D$16,
                POWER((ABS(K68)^2)/('1D'!$I$5*MAX(F68,
                            0.1)^2),
                    1/3)),
            IF(IFERROR(U68,
                    0)&gt;0,
                MAX('1D'!$D$16,
                    IFERROR(L68,
                        0)+((IFERROR(U68,
                                0))*'1D'!$D$18*IF((IFERROR(S68,
                                    0))&lt;1,
                            1,
                            -1))),
                IF(IFERROR(U68,
                        0)&lt;0,
                    IF(ABS((MAX('1D'!$D$16,
                                    POWER((ABS(K68)^2)/('1D'!$I$5*MAX(F68,
                                                0.1)^2),
                                        1/3)))-IFERROR(L68,
                                0))&gt;'1D'!$D$19,
                        MAX('1D'!$D$16,
                            IF((MAX('1D'!$D$16,
                                        POWER((ABS(K68)^2)/('1D'!$I$5*MAX(F68,
                                                    0.1)^2),
                                            1/3)))&gt;IFERROR(L68,
                                    0),
                                MIN((MAX('1D'!$D$16,
                                            POWER((ABS(K68)^2)/('1D'!$I$5*MAX(F68,
                                                        0.1)^2),
                                                1/3))),
                                    IFERROR(L68,
                                        0)+(MIN(ABS(IFERROR(U68,
                                                    0))*'1D'!$D$18,
                                            ABS((MAX('1D'!$D$16,
                                                        POWER((ABS(K68)^2)/('1D'!$I$5*MAX(F68,
                                                                    0.1)^2),
                                                            1/3)))-IFERROR(L68,
                                                    0))))),
                                MAX((MAX('1D'!$D$16,
                                            POWER((ABS(K68)^2)/('1D'!$I$5*MAX(F68,
                                                        0.1)^2),
                                                1/3))),
                                    IFERROR(L68,
                                        0)-(MIN(ABS(IFERROR(U68,
                                                    0))*'1D'!$D$18,
                                            ABS((MAX('1D'!$D$16,
                                                        POWER((ABS(K68)^2)/('1D'!$I$5*MAX(F68,
                                                                    0.1)^2),
                                                            1/3)))-IFERROR(L68,
                                                    0))))))),
                        MAX('1D'!$D$16,
                            POWER((ABS(K68)^2)/('1D'!$I$5*MAX(F68,
                                        0.1)^2),
                                1/3))),
                    MAX('1D'!$D$16,
                        IFERROR(L68,
                            0)))))))</f>
        <v>1.4490897997379646</v>
      </c>
      <c r="M68" s="5">
        <f t="shared" ca="1" si="0"/>
        <v>8.3786372220849117</v>
      </c>
      <c r="N68" s="5">
        <f t="shared" ca="1" si="1"/>
        <v>0.96526081356551385</v>
      </c>
      <c r="O68" s="5">
        <f t="shared" ca="1" si="2"/>
        <v>6.0809411661484702</v>
      </c>
      <c r="P68" s="5">
        <f t="shared" ca="1" si="3"/>
        <v>634.69108979973794</v>
      </c>
      <c r="Q68" s="5">
        <f ca="1">P68+((ABS(K68)/MAX(((F68)+(G68)*(L68))*(L68),
            0.000001))^2)/(2*'1D'!$I$5)</f>
        <v>636.57579140351766</v>
      </c>
      <c r="R68" s="5">
        <f ca="1">((ABS(K68)*'1D'!$D$6)/(MAX(((F68)+(G68)*(L68))*(L68),
            0.000001)*MAX(((((F68)+(G68)*(L68))*(L68))/MAX((F68)+2*(L68)*SQRT(1+(G68)^2),
                    0.000001))^(2/3),
            0.000001)))^2</f>
        <v>8.7216345905095864E-3</v>
      </c>
      <c r="S68" s="5">
        <f ca="1">ABS(ABS(K68)/MAX(((F68)+(G68)*(L68))*(L68),
        0.000001))/SQRT('1D'!$I$5*MAX((((F68)+(G68)*(L68))*(L68))/MAX((F68)+2*(G68)*(L68),
            0.000001),
        0.000001))</f>
        <v>1.6128302045953935</v>
      </c>
      <c r="T68" s="5">
        <f ca="1">((F68)*(L68)^2)/2+(G68)*(L68)^3/3+(ABS(K68)^2)/('1D'!$I$5*MAX(((F68)+(G68)*(L68))*(L68),
        0.000001))</f>
        <v>37.653160887018686</v>
      </c>
      <c r="U68" s="5">
        <f ca="1">IF($A$2=0,
    0,
    IFERROR(Q67-(((R67+R68)/2)*J68)-(IF(O67&gt;O68,
                '1D'!$D$8*((O67^2-O68^2)/(2*'1D'!$I$5)),
                '1D'!$D$9*((O68^2-O67^2)/(2*'1D'!$I$5)))+('1D'!$D$10*(ABS(I68)/90)*(MAX(O67^2,
                        O68^2)/(2*'1D'!$I$5))))-Q68,
        0))</f>
        <v>-4.3200998334214091E-12</v>
      </c>
      <c r="V68" s="5">
        <f ca="1">IF($A$2=0,
    1,
    IF(IFERROR(V67,
            0)=0,
        0,
        IFERROR(IF(ROUND(S68,
                    3)=1,
                1,
                IF(AND(ABS(U68)&lt;'1D'!$D$19,
                        S68&gt;1),
                    1,
                    0)),
            0)))</f>
        <v>1</v>
      </c>
      <c r="W68" s="5">
        <f ca="1">IF($A$2=0,
    MAX(MAX('1D'!$D$16,
            MAX('1D'!$D$16,
                POWER((ABS(K68)^2)/('1D'!$I$5*MAX(F68,
                            0.1)^2),
                    1/3))),
        IFERROR(W1396,
            MAX(MAX('1D'!$D$16,
                    MAX('1D'!$D$16,
                        POWER((ABS(K68)^2)/('1D'!$I$5*MAX(F68,
                                    0.1)^2),
                            1/3))),
                ($L$2)-E1396))),
    IF(IFERROR(AG69,
            0)=0,
        MAX(MAX('1D'!$D$16,
                MAX('1D'!$D$16,
                    POWER((ABS(K68)^2)/('1D'!$I$5*MAX(F68,
                                0.1)^2),
                        1/3))),
            IFERROR(W1396,
                MAX(MAX('1D'!$D$16,
                        MAX('1D'!$D$16,
                            POWER((ABS(K68)^2)/('1D'!$I$5*MAX(F68,
                                        0.1)^2),
                                1/3))),
                    ($L$2)-E1396))),
        IF(IFERROR(W68,
                0)=0,
            MAX(MAX('1D'!$D$16,
                    MAX('1D'!$D$16,
                        POWER((ABS(K68)^2)/('1D'!$I$5*MAX(F68,
                                    0.1)^2),
                            1/3))),
                IFERROR(W1396,
                    MAX(MAX('1D'!$D$16,
                            MAX('1D'!$D$16,
                                POWER((ABS(K68)^2)/('1D'!$I$5*MAX(F68,
                                            0.1)^2),
                                    1/3))),
                        ($L$2)-E1396))),
            IF(OR(IFERROR(AD68,
                        0)&gt;=1,
                    IFERROR(AD69,
                        0)&gt;=1),
                MAX('1D'!$D$16,
                    MAX('1D'!$D$16,
                        POWER((ABS(K68)^2)/('1D'!$I$5*MAX(F68,
                                    0.1)^2),
                            1/3))),
                IF(ABS(IFERROR(AF68,
                            0))&lt;'1D'!$D$19,
                    MAX(MAX('1D'!$D$16,
                            MAX('1D'!$D$16,
                                POWER((ABS(K68)^2)/('1D'!$I$5*MAX(F68,
                                            0.1)^2),
                                    1/3))),
                        IFERROR(W68,
                            0)),
                    MAX(MAX('1D'!$D$16,
                            MAX('1D'!$D$16,
                                POWER((ABS(K68)^2)/('1D'!$I$5*MAX(F68,
                                            0.1)^2),
                                    1/3))),
                        (IFERROR(W68,
                                0))+((IFERROR(AF68,
                                    0))*'1D'!$D$18)))))))</f>
        <v>1.9929102073280442</v>
      </c>
      <c r="X68" s="5">
        <f t="shared" ca="1" si="4"/>
        <v>11.523006818770751</v>
      </c>
      <c r="Y68" s="5">
        <f t="shared" ca="1" si="5"/>
        <v>1.1796906914342016</v>
      </c>
      <c r="Z68" s="5">
        <f t="shared" ca="1" si="6"/>
        <v>4.4215889829209729</v>
      </c>
      <c r="AA68" s="5">
        <f t="shared" ca="1" si="7"/>
        <v>635.23491020732797</v>
      </c>
      <c r="AB68" s="5">
        <f ca="1">AA68+((ABS(K68)/MAX(((F68)+(G68)*(W68))*(W68),
            0.000001))^2)/(2*'1D'!$I$5)</f>
        <v>636.23136531099203</v>
      </c>
      <c r="AC68" s="5">
        <f ca="1">((ABS(K68)*'1D'!$D$6)/(MAX(((F68)+(G68)*(W68))*(W68),
            0.000001)*MAX(((((F68)+(G68)*(W68))*(W68))/MAX((F68)+2*(W68)*SQRT(1+(G68)^2),
                    0.000001))^(2/3),
            0.000001)))^2</f>
        <v>3.5289734173638387E-3</v>
      </c>
      <c r="AD68" s="5">
        <f ca="1">ABS(ABS(K68)/MAX(((F68)+(G68)*(W68))*(W68),
        0.000001))/SQRT('1D'!$I$5*MAX((((F68)+(G68)*(W68))*(W68))/MAX((F68)+2*(G68)*(W68),
            0.000001),
        0.000001))</f>
        <v>1.0000000000000002</v>
      </c>
      <c r="AE68" s="5">
        <f ca="1">((F68)*(W68)^2)/2+(G68)*(W68)^3/3+(ABS(K68)^2)/('1D'!$I$5*MAX(((F68)+(G68)*(W68))*(W68),
        0.000001))</f>
        <v>34.446476862358338</v>
      </c>
      <c r="AF68" s="5">
        <f ca="1">IF($A$2=0,
    0,
    IFERROR(AB69+(((AC68+AC69)/2)*J69)+(IF(Z68&gt;Z69,
                '1D'!$D$8*((Z68^2-Z69^2)/(2*'1D'!$I$5)),
                '1D'!$D$9*((Z69^2-Z68^2)/(2*'1D'!$I$5)))+('1D'!$D$10*(ABS(I69)/90)*(MAX(Z68^2,
                        Z69^2)/(2*'1D'!$I$5))))-AB68,
        0))</f>
        <v>-2.7147132354343739E-2</v>
      </c>
      <c r="AG68" s="5">
        <f ca="1">IF($A$2=0,
    1,
    IF(IFERROR(AG69,
            0)=0,
        0,
        IFERROR(IF(OR(ROUND(AD68,
                        3)&gt;=1,
                    AND(ABS(AF68)&lt;'1D'!$D$19,
                        AD68&lt;1)),
                1,
                0),
            0)))</f>
        <v>1</v>
      </c>
      <c r="AH68" s="5">
        <f ca="1">IFERROR(IF('1D'!V32="Supercritical",
        MAX('1D'!$D$16,
            IFERROR(L68,
                MAX('1D'!$D$16,
                    POWER((ABS(K68)^2)/('1D'!$I$5*MAX(F68,
                                0.1)^2),
                        1/3)))),
        IF('1D'!V32="Subcritical",
            MAX('1D'!$D$16,
                IFERROR(W68,
                    MAX('1D'!$D$16,
                        POWER((ABS(K68)^2)/('1D'!$I$5*MAX(F68,
                                    0.1)^2),
                            1/3)))),
            IF(IFERROR(T68,
                    -1E+99)&gt;=IFERROR(AE68,
                    -1E+99),
                MAX('1D'!$D$16,
                    IFERROR(L68,
                        MAX('1D'!$D$16,
                            POWER((ABS(K68)^2)/('1D'!$I$5*MAX(F68,
                                        0.1)^2),
                                1/3)))),
                MAX('1D'!$D$16,
                    IFERROR(W68,
                        MAX('1D'!$D$16,
                            POWER((ABS(K68)^2)/('1D'!$I$5*MAX(F68,
                                        0.1)^2),
                                1/3))))))),
    MAX('1D'!$D$16,
        POWER((ABS(K68)^2)/('1D'!$I$5*MAX(F68,
                    0.1)^2),
            1/3)))</f>
        <v>1.4490897997379646</v>
      </c>
      <c r="AI68" s="5">
        <f t="shared" ca="1" si="8"/>
        <v>634.69108979973794</v>
      </c>
      <c r="AJ68" s="5">
        <f ca="1">AI68+((ABS(K68)/MAX(((F68)+(G68)*(AH68))*(AH68),
            0.000001))^2)/(2*'1D'!$I$5)</f>
        <v>636.57579140351766</v>
      </c>
      <c r="AM68">
        <v>0</v>
      </c>
      <c r="AN68">
        <v>0</v>
      </c>
      <c r="AO68" s="5">
        <f t="shared" si="9"/>
        <v>0</v>
      </c>
      <c r="AP68" s="5">
        <f t="shared" si="13"/>
        <v>0</v>
      </c>
      <c r="AQ68" s="5">
        <f ca="1">ABS(ABS(K68)/MAX(((F68)+(G68)*(AH68))*(AH68),
        0.000001))/SQRT('1D'!$I$5*MAX((((F68)+(G68)*(AH68))*(AH68))/MAX((F68)+2*(G68)*(AH68),
            0.000001),
        0.000001))</f>
        <v>1.6128302045953935</v>
      </c>
      <c r="AR68" s="5" t="str">
        <f t="shared" ca="1" si="10"/>
        <v>Supercritical</v>
      </c>
      <c r="AS68" s="5">
        <f ca="1">((ABS(K68)*'1D'!$D$6)/(MAX(((F68)+(G68)*(AH68))*(AH68),
            0.000001)*MAX(((((F68)+(G68)*(AH68))*(AH68))/MAX((F68)+2*(AH68)*SQRT(1+(G68)^2),
                    0.000001))^(2/3),
            0.000001)))^2</f>
        <v>8.7216345905095864E-3</v>
      </c>
    </row>
    <row r="69" spans="1:45" x14ac:dyDescent="0.35">
      <c r="A69">
        <v>60</v>
      </c>
      <c r="B69">
        <v>58.999000000000002</v>
      </c>
      <c r="C69">
        <v>616512.58700000006</v>
      </c>
      <c r="D69">
        <v>3097724.1860000002</v>
      </c>
      <c r="E69">
        <v>633.202</v>
      </c>
      <c r="F69">
        <v>5.7560000000000002</v>
      </c>
      <c r="G69">
        <v>0</v>
      </c>
      <c r="H69" t="s">
        <v>176</v>
      </c>
      <c r="I69">
        <v>1.4E-2</v>
      </c>
      <c r="J69" s="5">
        <f t="shared" si="11"/>
        <v>1</v>
      </c>
      <c r="K69" s="5">
        <f t="shared" ca="1" si="12"/>
        <v>50.95</v>
      </c>
      <c r="L69" s="5">
        <f ca="1">IF($A$2=0,
    IFERROR(L68,
        MAX('1D'!$D$16,
            POWER((ABS(K69)^2)/('1D'!$I$5*MAX(F69,
                        0.1)^2),
                1/3))),
    IF(IFERROR(V68,
            0)=0,
        IFERROR(L68,
            MAX('1D'!$D$16,
                POWER((ABS(K69)^2)/('1D'!$I$5*MAX(F69,
                            0.1)^2),
                    1/3))),
        IF(OR(IFERROR(L69,
                    0)=0,
                IFERROR(S68,
                    0)&lt;1,
                IFERROR(S69,
                    0)&lt;1),
            MAX('1D'!$D$16,
                POWER((ABS(K69)^2)/('1D'!$I$5*MAX(F69,
                            0.1)^2),
                    1/3)),
            IF(IFERROR(U69,
                    0)&gt;0,
                MAX('1D'!$D$16,
                    IFERROR(L69,
                        0)+((IFERROR(U69,
                                0))*'1D'!$D$18*IF((IFERROR(S69,
                                    0))&lt;1,
                            1,
                            -1))),
                IF(IFERROR(U69,
                        0)&lt;0,
                    IF(ABS((MAX('1D'!$D$16,
                                    POWER((ABS(K69)^2)/('1D'!$I$5*MAX(F69,
                                                0.1)^2),
                                        1/3)))-IFERROR(L69,
                                0))&gt;'1D'!$D$19,
                        MAX('1D'!$D$16,
                            IF((MAX('1D'!$D$16,
                                        POWER((ABS(K69)^2)/('1D'!$I$5*MAX(F69,
                                                    0.1)^2),
                                            1/3)))&gt;IFERROR(L69,
                                    0),
                                MIN((MAX('1D'!$D$16,
                                            POWER((ABS(K69)^2)/('1D'!$I$5*MAX(F69,
                                                        0.1)^2),
                                                1/3))),
                                    IFERROR(L69,
                                        0)+(MIN(ABS(IFERROR(U69,
                                                    0))*'1D'!$D$18,
                                            ABS((MAX('1D'!$D$16,
                                                        POWER((ABS(K69)^2)/('1D'!$I$5*MAX(F69,
                                                                    0.1)^2),
                                                            1/3)))-IFERROR(L69,
                                                    0))))),
                                MAX((MAX('1D'!$D$16,
                                            POWER((ABS(K69)^2)/('1D'!$I$5*MAX(F69,
                                                        0.1)^2),
                                                1/3))),
                                    IFERROR(L69,
                                        0)-(MIN(ABS(IFERROR(U69,
                                                    0))*'1D'!$D$18,
                                            ABS((MAX('1D'!$D$16,
                                                        POWER((ABS(K69)^2)/('1D'!$I$5*MAX(F69,
                                                                    0.1)^2),
                                                            1/3)))-IFERROR(L69,
                                                    0))))))),
                        MAX('1D'!$D$16,
                            POWER((ABS(K69)^2)/('1D'!$I$5*MAX(F69,
                                        0.1)^2),
                                1/3))),
                    MAX('1D'!$D$16,
                        IFERROR(L69,
                            0)))))))</f>
        <v>1.4426094131515941</v>
      </c>
      <c r="M69" s="5">
        <f t="shared" ca="1" si="0"/>
        <v>8.303659782100576</v>
      </c>
      <c r="N69" s="5">
        <f t="shared" ca="1" si="1"/>
        <v>0.96093617683015864</v>
      </c>
      <c r="O69" s="5">
        <f t="shared" ca="1" si="2"/>
        <v>6.1358486904567258</v>
      </c>
      <c r="P69" s="5">
        <f t="shared" ca="1" si="3"/>
        <v>634.64460941315156</v>
      </c>
      <c r="Q69" s="5">
        <f ca="1">P69+((ABS(K69)/MAX(((F69)+(G69)*(L69))*(L69),
            0.000001))^2)/(2*'1D'!$I$5)</f>
        <v>636.56350029756436</v>
      </c>
      <c r="R69" s="5">
        <f ca="1">((ABS(K69)*'1D'!$D$6)/(MAX(((F69)+(G69)*(L69))*(L69),
            0.000001)*MAX(((((F69)+(G69)*(L69))*(L69))/MAX((F69)+2*(L69)*SQRT(1+(G69)^2),
                    0.000001))^(2/3),
            0.000001)))^2</f>
        <v>8.9331729571141012E-3</v>
      </c>
      <c r="S69" s="5">
        <f ca="1">ABS(ABS(K69)/MAX(((F69)+(G69)*(L69))*(L69),
        0.000001))/SQRT('1D'!$I$5*MAX((((F69)+(G69)*(L69))*(L69))/MAX((F69)+2*(G69)*(L69),
            0.000001),
        0.000001))</f>
        <v>1.6310443000667991</v>
      </c>
      <c r="T69" s="5">
        <f ca="1">((F69)*(L69)^2)/2+(G69)*(L69)^3/3+(ABS(K69)^2)/('1D'!$I$5*MAX(((F69)+(G69)*(L69))*(L69),
        0.000001))</f>
        <v>37.857103008909569</v>
      </c>
      <c r="U69" s="5">
        <f ca="1">IF($A$2=0,
    0,
    IFERROR(Q68-(((R68+R69)/2)*J69)-(IF(O68&gt;O69,
                '1D'!$D$8*((O68^2-O69^2)/(2*'1D'!$I$5)),
                '1D'!$D$9*((O69^2-O68^2)/(2*'1D'!$I$5)))+('1D'!$D$10*(ABS(I69)/90)*(MAX(O68^2,
                        O69^2)/(2*'1D'!$I$5))))-Q69,
        0))</f>
        <v>-4.4337866711430252E-12</v>
      </c>
      <c r="V69" s="5">
        <f ca="1">IF($A$2=0,
    1,
    IF(IFERROR(V68,
            0)=0,
        0,
        IFERROR(IF(ROUND(S69,
                    3)=1,
                1,
                IF(AND(ABS(U69)&lt;'1D'!$D$19,
                        S69&gt;1),
                    1,
                    0)),
            0)))</f>
        <v>1</v>
      </c>
      <c r="W69" s="5">
        <f ca="1">IF($A$2=0,
    MAX(MAX('1D'!$D$16,
            MAX('1D'!$D$16,
                POWER((ABS(K69)^2)/('1D'!$I$5*MAX(F69,
                            0.1)^2),
                    1/3))),
        IFERROR(W1396,
            MAX(MAX('1D'!$D$16,
                    MAX('1D'!$D$16,
                        POWER((ABS(K69)^2)/('1D'!$I$5*MAX(F69,
                                    0.1)^2),
                            1/3))),
                ($L$2)-E1396))),
    IF(IFERROR(AG70,
            0)=0,
        MAX(MAX('1D'!$D$16,
                MAX('1D'!$D$16,
                    POWER((ABS(K69)^2)/('1D'!$I$5*MAX(F69,
                                0.1)^2),
                        1/3))),
            IFERROR(W1396,
                MAX(MAX('1D'!$D$16,
                        MAX('1D'!$D$16,
                            POWER((ABS(K69)^2)/('1D'!$I$5*MAX(F69,
                                        0.1)^2),
                                1/3))),
                    ($L$2)-E1396))),
        IF(IFERROR(W69,
                0)=0,
            MAX(MAX('1D'!$D$16,
                    MAX('1D'!$D$16,
                        POWER((ABS(K69)^2)/('1D'!$I$5*MAX(F69,
                                    0.1)^2),
                            1/3))),
                IFERROR(W1396,
                    MAX(MAX('1D'!$D$16,
                            MAX('1D'!$D$16,
                                POWER((ABS(K69)^2)/('1D'!$I$5*MAX(F69,
                                            0.1)^2),
                                    1/3))),
                        ($L$2)-E1396))),
            IF(OR(IFERROR(AD69,
                        0)&gt;=1,
                    IFERROR(AD70,
                        0)&gt;=1),
                MAX('1D'!$D$16,
                    MAX('1D'!$D$16,
                        POWER((ABS(K69)^2)/('1D'!$I$5*MAX(F69,
                                    0.1)^2),
                            1/3))),
                IF(ABS(IFERROR(AF69,
                            0))&lt;'1D'!$D$19,
                    MAX(MAX('1D'!$D$16,
                            MAX('1D'!$D$16,
                                POWER((ABS(K69)^2)/('1D'!$I$5*MAX(F69,
                                            0.1)^2),
                                    1/3))),
                        IFERROR(W69,
                            0)),
                    MAX(MAX('1D'!$D$16,
                            MAX('1D'!$D$16,
                                POWER((ABS(K69)^2)/('1D'!$I$5*MAX(F69,
                                            0.1)^2),
                                    1/3))),
                        (IFERROR(W69,
                                0))+((IFERROR(AF69,
                                    0))*'1D'!$D$18)))))))</f>
        <v>1.9989070494308239</v>
      </c>
      <c r="X69" s="5">
        <f t="shared" ca="1" si="4"/>
        <v>11.505708976523822</v>
      </c>
      <c r="Y69" s="5">
        <f t="shared" ca="1" si="5"/>
        <v>1.1796112638507879</v>
      </c>
      <c r="Z69" s="5">
        <f t="shared" ca="1" si="6"/>
        <v>4.4282364610436495</v>
      </c>
      <c r="AA69" s="5">
        <f t="shared" ca="1" si="7"/>
        <v>635.20090704943084</v>
      </c>
      <c r="AB69" s="5">
        <f ca="1">AA69+((ABS(K69)/MAX(((F69)+(G69)*(W69))*(W69),
            0.000001))^2)/(2*'1D'!$I$5)</f>
        <v>636.2003605741462</v>
      </c>
      <c r="AC69" s="5">
        <f ca="1">((ABS(K69)*'1D'!$D$6)/(MAX(((F69)+(G69)*(W69))*(W69),
            0.000001)*MAX(((((F69)+(G69)*(W69))*(W69))/MAX((F69)+2*(W69)*SQRT(1+(G69)^2),
                    0.000001))^(2/3),
            0.000001)))^2</f>
        <v>3.5399101907791245E-3</v>
      </c>
      <c r="AD69" s="5">
        <f ca="1">ABS(ABS(K69)/MAX(((F69)+(G69)*(W69))*(W69),
        0.000001))/SQRT('1D'!$I$5*MAX((((F69)+(G69)*(W69))*(W69))/MAX((F69)+2*(G69)*(W69),
            0.000001),
        0.000001))</f>
        <v>1</v>
      </c>
      <c r="AE69" s="5">
        <f ca="1">((F69)*(W69)^2)/2+(G69)*(W69)^3/3+(ABS(K69)^2)/('1D'!$I$5*MAX(((F69)+(G69)*(W69))*(W69),
        0.000001))</f>
        <v>34.498264172809471</v>
      </c>
      <c r="AF69" s="5">
        <f ca="1">IF($A$2=0,
    0,
    IFERROR(AB70+(((AC69+AC70)/2)*J70)+(IF(Z69&gt;Z70,
                '1D'!$D$8*((Z69^2-Z70^2)/(2*'1D'!$I$5)),
                '1D'!$D$9*((Z70^2-Z69^2)/(2*'1D'!$I$5)))+('1D'!$D$10*(ABS(I70)/90)*(MAX(Z69^2,
                        Z70^2)/(2*'1D'!$I$5))))-AB69,
        0))</f>
        <v>-2.7065809185387479E-2</v>
      </c>
      <c r="AG69" s="5">
        <f ca="1">IF($A$2=0,
    1,
    IF(IFERROR(AG70,
            0)=0,
        0,
        IFERROR(IF(OR(ROUND(AD69,
                        3)&gt;=1,
                    AND(ABS(AF69)&lt;'1D'!$D$19,
                        AD69&lt;1)),
                1,
                0),
            0)))</f>
        <v>1</v>
      </c>
      <c r="AH69" s="5">
        <f ca="1">IFERROR(IF('1D'!V32="Supercritical",
        MAX('1D'!$D$16,
            IFERROR(L69,
                MAX('1D'!$D$16,
                    POWER((ABS(K69)^2)/('1D'!$I$5*MAX(F69,
                                0.1)^2),
                        1/3)))),
        IF('1D'!V32="Subcritical",
            MAX('1D'!$D$16,
                IFERROR(W69,
                    MAX('1D'!$D$16,
                        POWER((ABS(K69)^2)/('1D'!$I$5*MAX(F69,
                                    0.1)^2),
                            1/3)))),
            IF(IFERROR(T69,
                    -1E+99)&gt;=IFERROR(AE69,
                    -1E+99),
                MAX('1D'!$D$16,
                    IFERROR(L69,
                        MAX('1D'!$D$16,
                            POWER((ABS(K69)^2)/('1D'!$I$5*MAX(F69,
                                        0.1)^2),
                                1/3)))),
                MAX('1D'!$D$16,
                    IFERROR(W69,
                        MAX('1D'!$D$16,
                            POWER((ABS(K69)^2)/('1D'!$I$5*MAX(F69,
                                        0.1)^2),
                                1/3))))))),
    MAX('1D'!$D$16,
        POWER((ABS(K69)^2)/('1D'!$I$5*MAX(F69,
                    0.1)^2),
            1/3)))</f>
        <v>1.4426094131515941</v>
      </c>
      <c r="AI69" s="5">
        <f t="shared" ca="1" si="8"/>
        <v>634.64460941315156</v>
      </c>
      <c r="AJ69" s="5">
        <f ca="1">AI69+((ABS(K69)/MAX(((F69)+(G69)*(AH69))*(AH69),
            0.000001))^2)/(2*'1D'!$I$5)</f>
        <v>636.56350029756436</v>
      </c>
      <c r="AM69">
        <v>0</v>
      </c>
      <c r="AN69">
        <v>0</v>
      </c>
      <c r="AO69" s="5">
        <f t="shared" si="9"/>
        <v>0</v>
      </c>
      <c r="AP69" s="5">
        <f t="shared" si="13"/>
        <v>0</v>
      </c>
      <c r="AQ69" s="5">
        <f ca="1">ABS(ABS(K69)/MAX(((F69)+(G69)*(AH69))*(AH69),
        0.000001))/SQRT('1D'!$I$5*MAX((((F69)+(G69)*(AH69))*(AH69))/MAX((F69)+2*(G69)*(AH69),
            0.000001),
        0.000001))</f>
        <v>1.6310443000667991</v>
      </c>
      <c r="AR69" s="5" t="str">
        <f t="shared" ca="1" si="10"/>
        <v>Supercritical</v>
      </c>
      <c r="AS69" s="5">
        <f ca="1">((ABS(K69)*'1D'!$D$6)/(MAX(((F69)+(G69)*(AH69))*(AH69),
            0.000001)*MAX(((((F69)+(G69)*(AH69))*(AH69))/MAX((F69)+2*(AH69)*SQRT(1+(G69)^2),
                    0.000001))^(2/3),
            0.000001)))^2</f>
        <v>8.9331729571141012E-3</v>
      </c>
    </row>
    <row r="70" spans="1:45" x14ac:dyDescent="0.35">
      <c r="A70">
        <v>61</v>
      </c>
      <c r="B70">
        <v>59.999000000000002</v>
      </c>
      <c r="C70">
        <v>616512.01199999999</v>
      </c>
      <c r="D70">
        <v>3097723.3670000001</v>
      </c>
      <c r="E70">
        <v>633.16200000000003</v>
      </c>
      <c r="F70">
        <v>5.73</v>
      </c>
      <c r="G70">
        <v>0</v>
      </c>
      <c r="H70" t="s">
        <v>176</v>
      </c>
      <c r="I70">
        <v>1.4E-2</v>
      </c>
      <c r="J70" s="5">
        <f t="shared" si="11"/>
        <v>1</v>
      </c>
      <c r="K70" s="5">
        <f t="shared" ca="1" si="12"/>
        <v>50.95</v>
      </c>
      <c r="L70" s="5">
        <f ca="1">IF($A$2=0,
    IFERROR(L69,
        MAX('1D'!$D$16,
            POWER((ABS(K70)^2)/('1D'!$I$5*MAX(F70,
                        0.1)^2),
                1/3))),
    IF(IFERROR(V69,
            0)=0,
        IFERROR(L69,
            MAX('1D'!$D$16,
                POWER((ABS(K70)^2)/('1D'!$I$5*MAX(F70,
                            0.1)^2),
                    1/3))),
        IF(OR(IFERROR(L70,
                    0)=0,
                IFERROR(S69,
                    0)&lt;1,
                IFERROR(S70,
                    0)&lt;1),
            MAX('1D'!$D$16,
                POWER((ABS(K70)^2)/('1D'!$I$5*MAX(F70,
                            0.1)^2),
                    1/3)),
            IF(IFERROR(U70,
                    0)&gt;0,
                MAX('1D'!$D$16,
                    IFERROR(L70,
                        0)+((IFERROR(U70,
                                0))*'1D'!$D$18*IF((IFERROR(S70,
                                    0))&lt;1,
                            1,
                            -1))),
                IF(IFERROR(U70,
                        0)&lt;0,
                    IF(ABS((MAX('1D'!$D$16,
                                    POWER((ABS(K70)^2)/('1D'!$I$5*MAX(F70,
                                                0.1)^2),
                                        1/3)))-IFERROR(L70,
                                0))&gt;'1D'!$D$19,
                        MAX('1D'!$D$16,
                            IF((MAX('1D'!$D$16,
                                        POWER((ABS(K70)^2)/('1D'!$I$5*MAX(F70,
                                                    0.1)^2),
                                            1/3)))&gt;IFERROR(L70,
                                    0),
                                MIN((MAX('1D'!$D$16,
                                            POWER((ABS(K70)^2)/('1D'!$I$5*MAX(F70,
                                                        0.1)^2),
                                                1/3))),
                                    IFERROR(L70,
                                        0)+(MIN(ABS(IFERROR(U70,
                                                    0))*'1D'!$D$18,
                                            ABS((MAX('1D'!$D$16,
                                                        POWER((ABS(K70)^2)/('1D'!$I$5*MAX(F70,
                                                                    0.1)^2),
                                                            1/3)))-IFERROR(L70,
                                                    0))))),
                                MAX((MAX('1D'!$D$16,
                                            POWER((ABS(K70)^2)/('1D'!$I$5*MAX(F70,
                                                        0.1)^2),
                                                1/3))),
                                    IFERROR(L70,
                                        0)-(MIN(ABS(IFERROR(U70,
                                                    0))*'1D'!$D$18,
                                            ABS((MAX('1D'!$D$16,
                                                        POWER((ABS(K70)^2)/('1D'!$I$5*MAX(F70,
                                                                    0.1)^2),
                                                            1/3)))-IFERROR(L70,
                                                    0))))))),
                        MAX('1D'!$D$16,
                            POWER((ABS(K70)^2)/('1D'!$I$5*MAX(F70,
                                        0.1)^2),
                                1/3))),
                    MAX('1D'!$D$16,
                        IFERROR(L70,
                            0)))))))</f>
        <v>1.43666488241065</v>
      </c>
      <c r="M70" s="5">
        <f t="shared" ca="1" si="0"/>
        <v>8.2320897762130247</v>
      </c>
      <c r="N70" s="5">
        <f t="shared" ca="1" si="1"/>
        <v>0.95684926664949399</v>
      </c>
      <c r="O70" s="5">
        <f t="shared" ca="1" si="2"/>
        <v>6.1891939209922375</v>
      </c>
      <c r="P70" s="5">
        <f t="shared" ca="1" si="3"/>
        <v>634.59866488241073</v>
      </c>
      <c r="Q70" s="5">
        <f ca="1">P70+((ABS(K70)/MAX(((F70)+(G70)*(L70))*(L70),
            0.000001))^2)/(2*'1D'!$I$5)</f>
        <v>636.55106658432953</v>
      </c>
      <c r="R70" s="5">
        <f ca="1">((ABS(K70)*'1D'!$D$6)/(MAX(((F70)+(G70)*(L70))*(L70),
            0.000001)*MAX(((((F70)+(G70)*(L70))*(L70))/MAX((F70)+2*(L70)*SQRT(1+(G70)^2),
                    0.000001))^(2/3),
            0.000001)))^2</f>
        <v>9.1409779411626806E-3</v>
      </c>
      <c r="S70" s="5">
        <f ca="1">ABS(ABS(K70)/MAX(((F70)+(G70)*(L70))*(L70),
        0.000001))/SQRT('1D'!$I$5*MAX((((F70)+(G70)*(L70))*(L70))/MAX((F70)+2*(G70)*(L70),
            0.000001),
        0.000001))</f>
        <v>1.6486248759107855</v>
      </c>
      <c r="T70" s="5">
        <f ca="1">((F70)*(L70)^2)/2+(G70)*(L70)^3/3+(ABS(K70)^2)/('1D'!$I$5*MAX(((F70)+(G70)*(L70))*(L70),
        0.000001))</f>
        <v>38.058069324022171</v>
      </c>
      <c r="U70" s="5">
        <f ca="1">IF($A$2=0,
    0,
    IFERROR(Q69-(((R69+R70)/2)*J70)-(IF(O69&gt;O70,
                '1D'!$D$8*((O69^2-O70^2)/(2*'1D'!$I$5)),
                '1D'!$D$9*((O70^2-O69^2)/(2*'1D'!$I$5)))+('1D'!$D$10*(ABS(I70)/90)*(MAX(O69^2,
                        O70^2)/(2*'1D'!$I$5))))-Q70,
        0))</f>
        <v>-4.5474735088646412E-12</v>
      </c>
      <c r="V70" s="5">
        <f ca="1">IF($A$2=0,
    1,
    IF(IFERROR(V69,
            0)=0,
        0,
        IFERROR(IF(ROUND(S70,
                    3)=1,
                1,
                IF(AND(ABS(U70)&lt;'1D'!$D$19,
                        S70&gt;1),
                    1,
                    0)),
            0)))</f>
        <v>1</v>
      </c>
      <c r="W70" s="5">
        <f ca="1">IF($A$2=0,
    MAX(MAX('1D'!$D$16,
            MAX('1D'!$D$16,
                POWER((ABS(K70)^2)/('1D'!$I$5*MAX(F70,
                            0.1)^2),
                    1/3))),
        IFERROR(W1396,
            MAX(MAX('1D'!$D$16,
                    MAX('1D'!$D$16,
                        POWER((ABS(K70)^2)/('1D'!$I$5*MAX(F70,
                                    0.1)^2),
                            1/3))),
                ($L$2)-E1396))),
    IF(IFERROR(AG71,
            0)=0,
        MAX(MAX('1D'!$D$16,
                MAX('1D'!$D$16,
                    POWER((ABS(K70)^2)/('1D'!$I$5*MAX(F70,
                                0.1)^2),
                        1/3))),
            IFERROR(W1396,
                MAX(MAX('1D'!$D$16,
                        MAX('1D'!$D$16,
                            POWER((ABS(K70)^2)/('1D'!$I$5*MAX(F70,
                                        0.1)^2),
                                1/3))),
                    ($L$2)-E1396))),
        IF(IFERROR(W70,
                0)=0,
            MAX(MAX('1D'!$D$16,
                    MAX('1D'!$D$16,
                        POWER((ABS(K70)^2)/('1D'!$I$5*MAX(F70,
                                    0.1)^2),
                            1/3))),
                IFERROR(W1396,
                    MAX(MAX('1D'!$D$16,
                            MAX('1D'!$D$16,
                                POWER((ABS(K70)^2)/('1D'!$I$5*MAX(F70,
                                            0.1)^2),
                                    1/3))),
                        ($L$2)-E1396))),
            IF(OR(IFERROR(AD70,
                        0)&gt;=1,
                    IFERROR(AD71,
                        0)&gt;=1),
                MAX('1D'!$D$16,
                    MAX('1D'!$D$16,
                        POWER((ABS(K70)^2)/('1D'!$I$5*MAX(F70,
                                    0.1)^2),
                            1/3))),
                IF(ABS(IFERROR(AF70,
                            0))&lt;'1D'!$D$19,
                    MAX(MAX('1D'!$D$16,
                            MAX('1D'!$D$16,
                                POWER((ABS(K70)^2)/('1D'!$I$5*MAX(F70,
                                            0.1)^2),
                                    1/3))),
                        IFERROR(W70,
                            0)),
                    MAX(MAX('1D'!$D$16,
                            MAX('1D'!$D$16,
                                POWER((ABS(K70)^2)/('1D'!$I$5*MAX(F70,
                                            0.1)^2),
                                    1/3))),
                        (IFERROR(W70,
                                0))+((IFERROR(AF70,
                                    0))*'1D'!$D$18)))))))</f>
        <v>2.004949208667596</v>
      </c>
      <c r="X70" s="5">
        <f t="shared" ca="1" si="4"/>
        <v>11.488358965665325</v>
      </c>
      <c r="Y70" s="5">
        <f t="shared" ca="1" si="5"/>
        <v>1.1795152755616221</v>
      </c>
      <c r="Z70" s="5">
        <f t="shared" ca="1" si="6"/>
        <v>4.4349240959715548</v>
      </c>
      <c r="AA70" s="5">
        <f t="shared" ca="1" si="7"/>
        <v>635.16694920866757</v>
      </c>
      <c r="AB70" s="5">
        <f ca="1">AA70+((ABS(K70)/MAX(((F70)+(G70)*(W70))*(W70),
            0.000001))^2)/(2*'1D'!$I$5)</f>
        <v>636.16942381300134</v>
      </c>
      <c r="AC70" s="5">
        <f ca="1">((ABS(K70)*'1D'!$D$6)/(MAX(((F70)+(G70)*(W70))*(W70),
            0.000001)*MAX(((((F70)+(G70)*(W70))*(W70))/MAX((F70)+2*(W70)*SQRT(1+(G70)^2),
                    0.000001))^(2/3),
            0.000001)))^2</f>
        <v>3.5509956561594349E-3</v>
      </c>
      <c r="AD70" s="5">
        <f ca="1">ABS(ABS(K70)/MAX(((F70)+(G70)*(W70))*(W70),
        0.000001))/SQRT('1D'!$I$5*MAX((((F70)+(G70)*(W70))*(W70))/MAX((F70)+2*(G70)*(W70),
            0.000001),
        0.000001))</f>
        <v>1</v>
      </c>
      <c r="AE70" s="5">
        <f ca="1">((F70)*(W70)^2)/2+(G70)*(W70)^3/3+(ABS(K70)^2)/('1D'!$I$5*MAX(((F70)+(G70)*(W70))*(W70),
        0.000001))</f>
        <v>34.550364325649959</v>
      </c>
      <c r="AF70" s="5">
        <f ca="1">IF($A$2=0,
    0,
    IFERROR(AB71+(((AC70+AC71)/2)*J71)+(IF(Z70&gt;Z71,
                '1D'!$D$8*((Z70^2-Z71^2)/(2*'1D'!$I$5)),
                '1D'!$D$9*((Z71^2-Z70^2)/(2*'1D'!$I$5)))+('1D'!$D$10*(ABS(I71)/90)*(MAX(Z70^2,
                        Z71^2)/(2*'1D'!$I$5))))-AB70,
        0))</f>
        <v>-2.6618890389158878E-2</v>
      </c>
      <c r="AG70" s="5">
        <f ca="1">IF($A$2=0,
    1,
    IF(IFERROR(AG71,
            0)=0,
        0,
        IFERROR(IF(OR(ROUND(AD70,
                        3)&gt;=1,
                    AND(ABS(AF70)&lt;'1D'!$D$19,
                        AD70&lt;1)),
                1,
                0),
            0)))</f>
        <v>1</v>
      </c>
      <c r="AH70" s="5">
        <f ca="1">IFERROR(IF('1D'!V32="Supercritical",
        MAX('1D'!$D$16,
            IFERROR(L70,
                MAX('1D'!$D$16,
                    POWER((ABS(K70)^2)/('1D'!$I$5*MAX(F70,
                                0.1)^2),
                        1/3)))),
        IF('1D'!V32="Subcritical",
            MAX('1D'!$D$16,
                IFERROR(W70,
                    MAX('1D'!$D$16,
                        POWER((ABS(K70)^2)/('1D'!$I$5*MAX(F70,
                                    0.1)^2),
                            1/3)))),
            IF(IFERROR(T70,
                    -1E+99)&gt;=IFERROR(AE70,
                    -1E+99),
                MAX('1D'!$D$16,
                    IFERROR(L70,
                        MAX('1D'!$D$16,
                            POWER((ABS(K70)^2)/('1D'!$I$5*MAX(F70,
                                        0.1)^2),
                                1/3)))),
                MAX('1D'!$D$16,
                    IFERROR(W70,
                        MAX('1D'!$D$16,
                            POWER((ABS(K70)^2)/('1D'!$I$5*MAX(F70,
                                        0.1)^2),
                                1/3))))))),
    MAX('1D'!$D$16,
        POWER((ABS(K70)^2)/('1D'!$I$5*MAX(F70,
                    0.1)^2),
            1/3)))</f>
        <v>1.43666488241065</v>
      </c>
      <c r="AI70" s="5">
        <f t="shared" ca="1" si="8"/>
        <v>634.59866488241073</v>
      </c>
      <c r="AJ70" s="5">
        <f ca="1">AI70+((ABS(K70)/MAX(((F70)+(G70)*(AH70))*(AH70),
            0.000001))^2)/(2*'1D'!$I$5)</f>
        <v>636.55106658432953</v>
      </c>
      <c r="AM70">
        <v>0</v>
      </c>
      <c r="AN70">
        <v>0</v>
      </c>
      <c r="AO70" s="5">
        <f t="shared" si="9"/>
        <v>0</v>
      </c>
      <c r="AP70" s="5">
        <f t="shared" si="13"/>
        <v>0</v>
      </c>
      <c r="AQ70" s="5">
        <f ca="1">ABS(ABS(K70)/MAX(((F70)+(G70)*(AH70))*(AH70),
        0.000001))/SQRT('1D'!$I$5*MAX((((F70)+(G70)*(AH70))*(AH70))/MAX((F70)+2*(G70)*(AH70),
            0.000001),
        0.000001))</f>
        <v>1.6486248759107855</v>
      </c>
      <c r="AR70" s="5" t="str">
        <f t="shared" ca="1" si="10"/>
        <v>Supercritical</v>
      </c>
      <c r="AS70" s="5">
        <f ca="1">((ABS(K70)*'1D'!$D$6)/(MAX(((F70)+(G70)*(AH70))*(AH70),
            0.000001)*MAX(((((F70)+(G70)*(AH70))*(AH70))/MAX((F70)+2*(AH70)*SQRT(1+(G70)^2),
                    0.000001))^(2/3),
            0.000001)))^2</f>
        <v>9.1409779411626806E-3</v>
      </c>
    </row>
    <row r="71" spans="1:45" x14ac:dyDescent="0.35">
      <c r="A71">
        <v>62</v>
      </c>
      <c r="B71">
        <v>60.999000000000002</v>
      </c>
      <c r="C71">
        <v>616511.43799999997</v>
      </c>
      <c r="D71">
        <v>3097722.5490000001</v>
      </c>
      <c r="E71">
        <v>633.12199999999996</v>
      </c>
      <c r="F71">
        <v>5.7030000000000003</v>
      </c>
      <c r="G71">
        <v>0</v>
      </c>
      <c r="H71" t="s">
        <v>176</v>
      </c>
      <c r="I71">
        <v>1.4E-2</v>
      </c>
      <c r="J71" s="5">
        <f t="shared" si="11"/>
        <v>1</v>
      </c>
      <c r="K71" s="5">
        <f t="shared" ca="1" si="12"/>
        <v>50.95</v>
      </c>
      <c r="L71" s="5">
        <f ca="1">IF($A$2=0,
    IFERROR(L70,
        MAX('1D'!$D$16,
            POWER((ABS(K71)^2)/('1D'!$I$5*MAX(F71,
                        0.1)^2),
                1/3))),
    IF(IFERROR(V70,
            0)=0,
        IFERROR(L70,
            MAX('1D'!$D$16,
                POWER((ABS(K71)^2)/('1D'!$I$5*MAX(F71,
                            0.1)^2),
                    1/3))),
        IF(OR(IFERROR(L71,
                    0)=0,
                IFERROR(S70,
                    0)&lt;1,
                IFERROR(S71,
                    0)&lt;1),
            MAX('1D'!$D$16,
                POWER((ABS(K71)^2)/('1D'!$I$5*MAX(F71,
                            0.1)^2),
                    1/3)),
            IF(IFERROR(U71,
                    0)&gt;0,
                MAX('1D'!$D$16,
                    IFERROR(L71,
                        0)+((IFERROR(U71,
                                0))*'1D'!$D$18*IF((IFERROR(S71,
                                    0))&lt;1,
                            1,
                            -1))),
                IF(IFERROR(U71,
                        0)&lt;0,
                    IF(ABS((MAX('1D'!$D$16,
                                    POWER((ABS(K71)^2)/('1D'!$I$5*MAX(F71,
                                                0.1)^2),
                                        1/3)))-IFERROR(L71,
                                0))&gt;'1D'!$D$19,
                        MAX('1D'!$D$16,
                            IF((MAX('1D'!$D$16,
                                        POWER((ABS(K71)^2)/('1D'!$I$5*MAX(F71,
                                                    0.1)^2),
                                            1/3)))&gt;IFERROR(L71,
                                    0),
                                MIN((MAX('1D'!$D$16,
                                            POWER((ABS(K71)^2)/('1D'!$I$5*MAX(F71,
                                                        0.1)^2),
                                                1/3))),
                                    IFERROR(L71,
                                        0)+(MIN(ABS(IFERROR(U71,
                                                    0))*'1D'!$D$18,
                                            ABS((MAX('1D'!$D$16,
                                                        POWER((ABS(K71)^2)/('1D'!$I$5*MAX(F71,
                                                                    0.1)^2),
                                                            1/3)))-IFERROR(L71,
                                                    0))))),
                                MAX((MAX('1D'!$D$16,
                                            POWER((ABS(K71)^2)/('1D'!$I$5*MAX(F71,
                                                        0.1)^2),
                                                1/3))),
                                    IFERROR(L71,
                                        0)-(MIN(ABS(IFERROR(U71,
                                                    0))*'1D'!$D$18,
                                            ABS((MAX('1D'!$D$16,
                                                        POWER((ABS(K71)^2)/('1D'!$I$5*MAX(F71,
                                                                    0.1)^2),
                                                            1/3)))-IFERROR(L71,
                                                    0))))))),
                        MAX('1D'!$D$16,
                            POWER((ABS(K71)^2)/('1D'!$I$5*MAX(F71,
                                        0.1)^2),
                                1/3))),
                    MAX('1D'!$D$16,
                        IFERROR(L71,
                            0)))))))</f>
        <v>1.4315874481563198</v>
      </c>
      <c r="M71" s="5">
        <f t="shared" ca="1" si="0"/>
        <v>8.1643432168354924</v>
      </c>
      <c r="N71" s="5">
        <f t="shared" ca="1" si="1"/>
        <v>0.95309088544875276</v>
      </c>
      <c r="O71" s="5">
        <f t="shared" ca="1" si="2"/>
        <v>6.2405509722983297</v>
      </c>
      <c r="P71" s="5">
        <f t="shared" ca="1" si="3"/>
        <v>634.55358744815624</v>
      </c>
      <c r="Q71" s="5">
        <f ca="1">P71+((ABS(K71)/MAX(((F71)+(G71)*(L71))*(L71),
            0.000001))^2)/(2*'1D'!$I$5)</f>
        <v>636.53852508515183</v>
      </c>
      <c r="R71" s="5">
        <f ca="1">((ABS(K71)*'1D'!$D$6)/(MAX(((F71)+(G71)*(L71))*(L71),
            0.000001)*MAX(((((F71)+(G71)*(L71))*(L71))/MAX((F71)+2*(L71)*SQRT(1+(G71)^2),
                    0.000001))^(2/3),
            0.000001)))^2</f>
        <v>9.3422029850426976E-3</v>
      </c>
      <c r="S71" s="5">
        <f ca="1">ABS(ABS(K71)/MAX(((F71)+(G71)*(L71))*(L71),
        0.000001))/SQRT('1D'!$I$5*MAX((((F71)+(G71)*(L71))*(L71))/MAX((F71)+2*(G71)*(L71),
            0.000001),
        0.000001))</f>
        <v>1.6652501834142541</v>
      </c>
      <c r="T71" s="5">
        <f ca="1">((F71)*(L71)^2)/2+(G71)*(L71)^3/3+(ABS(K71)^2)/('1D'!$I$5*MAX(((F71)+(G71)*(L71))*(L71),
        0.000001))</f>
        <v>38.255409900723897</v>
      </c>
      <c r="U71" s="5">
        <f ca="1">IF($A$2=0,
    0,
    IFERROR(Q70-(((R70+R71)/2)*J71)-(IF(O70&gt;O71,
                '1D'!$D$8*((O70^2-O71^2)/(2*'1D'!$I$5)),
                '1D'!$D$9*((O71^2-O70^2)/(2*'1D'!$I$5)))+('1D'!$D$10*(ABS(I71)/90)*(MAX(O70^2,
                        O71^2)/(2*'1D'!$I$5))))-Q71,
        0))</f>
        <v>-4.6611603465862572E-12</v>
      </c>
      <c r="V71" s="5">
        <f ca="1">IF($A$2=0,
    1,
    IF(IFERROR(V70,
            0)=0,
        0,
        IFERROR(IF(ROUND(S71,
                    3)=1,
                1,
                IF(AND(ABS(U71)&lt;'1D'!$D$19,
                        S71&gt;1),
                    1,
                    0)),
            0)))</f>
        <v>1</v>
      </c>
      <c r="W71" s="5">
        <f ca="1">IF($A$2=0,
    MAX(MAX('1D'!$D$16,
            MAX('1D'!$D$16,
                POWER((ABS(K71)^2)/('1D'!$I$5*MAX(F71,
                            0.1)^2),
                    1/3))),
        IFERROR(W1396,
            MAX(MAX('1D'!$D$16,
                    MAX('1D'!$D$16,
                        POWER((ABS(K71)^2)/('1D'!$I$5*MAX(F71,
                                    0.1)^2),
                            1/3))),
                ($L$2)-E1396))),
    IF(IFERROR(AG72,
            0)=0,
        MAX(MAX('1D'!$D$16,
                MAX('1D'!$D$16,
                    POWER((ABS(K71)^2)/('1D'!$I$5*MAX(F71,
                                0.1)^2),
                        1/3))),
            IFERROR(W1396,
                MAX(MAX('1D'!$D$16,
                        MAX('1D'!$D$16,
                            POWER((ABS(K71)^2)/('1D'!$I$5*MAX(F71,
                                        0.1)^2),
                                1/3))),
                    ($L$2)-E1396))),
        IF(IFERROR(W71,
                0)=0,
            MAX(MAX('1D'!$D$16,
                    MAX('1D'!$D$16,
                        POWER((ABS(K71)^2)/('1D'!$I$5*MAX(F71,
                                    0.1)^2),
                            1/3))),
                IFERROR(W1396,
                    MAX(MAX('1D'!$D$16,
                            MAX('1D'!$D$16,
                                POWER((ABS(K71)^2)/('1D'!$I$5*MAX(F71,
                                            0.1)^2),
                                    1/3))),
                        ($L$2)-E1396))),
            IF(OR(IFERROR(AD71,
                        0)&gt;=1,
                    IFERROR(AD72,
                        0)&gt;=1),
                MAX('1D'!$D$16,
                    MAX('1D'!$D$16,
                        POWER((ABS(K71)^2)/('1D'!$I$5*MAX(F71,
                                    0.1)^2),
                            1/3))),
                IF(ABS(IFERROR(AF71,
                            0))&lt;'1D'!$D$19,
                    MAX(MAX('1D'!$D$16,
                            MAX('1D'!$D$16,
                                POWER((ABS(K71)^2)/('1D'!$I$5*MAX(F71,
                                            0.1)^2),
                                    1/3))),
                        IFERROR(W71,
                            0)),
                    MAX(MAX('1D'!$D$16,
                            MAX('1D'!$D$16,
                                POWER((ABS(K71)^2)/('1D'!$I$5*MAX(F71,
                                            0.1)^2),
                                    1/3))),
                        (IFERROR(W71,
                                0))+((IFERROR(AF71,
                                    0))*'1D'!$D$18)))))))</f>
        <v>2.0112723138953554</v>
      </c>
      <c r="X71" s="5">
        <f t="shared" ca="1" si="4"/>
        <v>11.470286006145212</v>
      </c>
      <c r="Y71" s="5">
        <f t="shared" ca="1" si="5"/>
        <v>1.179397807025522</v>
      </c>
      <c r="Z71" s="5">
        <f t="shared" ca="1" si="6"/>
        <v>4.4419119080991978</v>
      </c>
      <c r="AA71" s="5">
        <f t="shared" ca="1" si="7"/>
        <v>635.1332723138953</v>
      </c>
      <c r="AB71" s="5">
        <f ca="1">AA71+((ABS(K71)/MAX(((F71)+(G71)*(W71))*(W71),
            0.000001))^2)/(2*'1D'!$I$5)</f>
        <v>636.13890847084303</v>
      </c>
      <c r="AC71" s="5">
        <f ca="1">((ABS(K71)*'1D'!$D$6)/(MAX(((F71)+(G71)*(W71))*(W71),
            0.000001)*MAX(((((F71)+(G71)*(W71))*(W71))/MAX((F71)+2*(W71)*SQRT(1+(G71)^2),
                    0.000001))^(2/3),
            0.000001)))^2</f>
        <v>3.5626676721641388E-3</v>
      </c>
      <c r="AD71" s="5">
        <f ca="1">ABS(ABS(K71)/MAX(((F71)+(G71)*(W71))*(W71),
        0.000001))/SQRT('1D'!$I$5*MAX((((F71)+(G71)*(W71))*(W71))/MAX((F71)+2*(G71)*(W71),
            0.000001),
        0.000001))</f>
        <v>1.0000000000000004</v>
      </c>
      <c r="AE71" s="5">
        <f ca="1">((F71)*(W71)^2)/2+(G71)*(W71)^3/3+(ABS(K71)^2)/('1D'!$I$5*MAX(((F71)+(G71)*(W71))*(W71),
        0.000001))</f>
        <v>34.604803014931811</v>
      </c>
      <c r="AF71" s="5">
        <f ca="1">IF($A$2=0,
    0,
    IFERROR(AB72+(((AC71+AC72)/2)*J72)+(IF(Z71&gt;Z72,
                '1D'!$D$8*((Z71^2-Z72^2)/(2*'1D'!$I$5)),
                '1D'!$D$9*((Z72^2-Z71^2)/(2*'1D'!$I$5)))+('1D'!$D$10*(ABS(I72)/90)*(MAX(Z71^2,
                        Z72^2)/(2*'1D'!$I$5))))-AB71,
        0))</f>
        <v>-2.6896908519120188E-2</v>
      </c>
      <c r="AG71" s="5">
        <f ca="1">IF($A$2=0,
    1,
    IF(IFERROR(AG72,
            0)=0,
        0,
        IFERROR(IF(OR(ROUND(AD71,
                        3)&gt;=1,
                    AND(ABS(AF71)&lt;'1D'!$D$19,
                        AD71&lt;1)),
                1,
                0),
            0)))</f>
        <v>1</v>
      </c>
      <c r="AH71" s="5">
        <f ca="1">IFERROR(IF('1D'!V32="Supercritical",
        MAX('1D'!$D$16,
            IFERROR(L71,
                MAX('1D'!$D$16,
                    POWER((ABS(K71)^2)/('1D'!$I$5*MAX(F71,
                                0.1)^2),
                        1/3)))),
        IF('1D'!V32="Subcritical",
            MAX('1D'!$D$16,
                IFERROR(W71,
                    MAX('1D'!$D$16,
                        POWER((ABS(K71)^2)/('1D'!$I$5*MAX(F71,
                                    0.1)^2),
                            1/3)))),
            IF(IFERROR(T71,
                    -1E+99)&gt;=IFERROR(AE71,
                    -1E+99),
                MAX('1D'!$D$16,
                    IFERROR(L71,
                        MAX('1D'!$D$16,
                            POWER((ABS(K71)^2)/('1D'!$I$5*MAX(F71,
                                        0.1)^2),
                                1/3)))),
                MAX('1D'!$D$16,
                    IFERROR(W71,
                        MAX('1D'!$D$16,
                            POWER((ABS(K71)^2)/('1D'!$I$5*MAX(F71,
                                        0.1)^2),
                                1/3))))))),
    MAX('1D'!$D$16,
        POWER((ABS(K71)^2)/('1D'!$I$5*MAX(F71,
                    0.1)^2),
            1/3)))</f>
        <v>1.4315874481563198</v>
      </c>
      <c r="AI71" s="5">
        <f t="shared" ca="1" si="8"/>
        <v>634.55358744815624</v>
      </c>
      <c r="AJ71" s="5">
        <f ca="1">AI71+((ABS(K71)/MAX(((F71)+(G71)*(AH71))*(AH71),
            0.000001))^2)/(2*'1D'!$I$5)</f>
        <v>636.53852508515183</v>
      </c>
      <c r="AM71">
        <v>0</v>
      </c>
      <c r="AN71">
        <v>0</v>
      </c>
      <c r="AO71" s="5">
        <f t="shared" si="9"/>
        <v>0</v>
      </c>
      <c r="AP71" s="5">
        <f t="shared" si="13"/>
        <v>0</v>
      </c>
      <c r="AQ71" s="5">
        <f ca="1">ABS(ABS(K71)/MAX(((F71)+(G71)*(AH71))*(AH71),
        0.000001))/SQRT('1D'!$I$5*MAX((((F71)+(G71)*(AH71))*(AH71))/MAX((F71)+2*(G71)*(AH71),
            0.000001),
        0.000001))</f>
        <v>1.6652501834142541</v>
      </c>
      <c r="AR71" s="5" t="str">
        <f t="shared" ca="1" si="10"/>
        <v>Supercritical</v>
      </c>
      <c r="AS71" s="5">
        <f ca="1">((ABS(K71)*'1D'!$D$6)/(MAX(((F71)+(G71)*(AH71))*(AH71),
            0.000001)*MAX(((((F71)+(G71)*(AH71))*(AH71))/MAX((F71)+2*(AH71)*SQRT(1+(G71)^2),
                    0.000001))^(2/3),
            0.000001)))^2</f>
        <v>9.3422029850426976E-3</v>
      </c>
    </row>
    <row r="72" spans="1:45" x14ac:dyDescent="0.35">
      <c r="A72">
        <v>63</v>
      </c>
      <c r="B72">
        <v>61.999000000000002</v>
      </c>
      <c r="C72">
        <v>616510.86300000001</v>
      </c>
      <c r="D72">
        <v>3097721.73</v>
      </c>
      <c r="E72">
        <v>633.08199999999999</v>
      </c>
      <c r="F72">
        <v>5.6769999999999996</v>
      </c>
      <c r="G72">
        <v>0</v>
      </c>
      <c r="H72" t="s">
        <v>176</v>
      </c>
      <c r="I72">
        <v>1.4E-2</v>
      </c>
      <c r="J72" s="5">
        <f t="shared" si="11"/>
        <v>1</v>
      </c>
      <c r="K72" s="5">
        <f t="shared" ca="1" si="12"/>
        <v>50.95</v>
      </c>
      <c r="L72" s="5">
        <f ca="1">IF($A$2=0,
    IFERROR(L71,
        MAX('1D'!$D$16,
            POWER((ABS(K72)^2)/('1D'!$I$5*MAX(F72,
                        0.1)^2),
                1/3))),
    IF(IFERROR(V71,
            0)=0,
        IFERROR(L71,
            MAX('1D'!$D$16,
                POWER((ABS(K72)^2)/('1D'!$I$5*MAX(F72,
                            0.1)^2),
                    1/3))),
        IF(OR(IFERROR(L72,
                    0)=0,
                IFERROR(S71,
                    0)&lt;1,
                IFERROR(S72,
                    0)&lt;1),
            MAX('1D'!$D$16,
                POWER((ABS(K72)^2)/('1D'!$I$5*MAX(F72,
                            0.1)^2),
                    1/3)),
            IF(IFERROR(U72,
                    0)&gt;0,
                MAX('1D'!$D$16,
                    IFERROR(L72,
                        0)+((IFERROR(U72,
                                0))*'1D'!$D$18*IF((IFERROR(S72,
                                    0))&lt;1,
                            1,
                            -1))),
                IF(IFERROR(U72,
                        0)&lt;0,
                    IF(ABS((MAX('1D'!$D$16,
                                    POWER((ABS(K72)^2)/('1D'!$I$5*MAX(F72,
                                                0.1)^2),
                                        1/3)))-IFERROR(L72,
                                0))&gt;'1D'!$D$19,
                        MAX('1D'!$D$16,
                            IF((MAX('1D'!$D$16,
                                        POWER((ABS(K72)^2)/('1D'!$I$5*MAX(F72,
                                                    0.1)^2),
                                            1/3)))&gt;IFERROR(L72,
                                    0),
                                MIN((MAX('1D'!$D$16,
                                            POWER((ABS(K72)^2)/('1D'!$I$5*MAX(F72,
                                                        0.1)^2),
                                                1/3))),
                                    IFERROR(L72,
                                        0)+(MIN(ABS(IFERROR(U72,
                                                    0))*'1D'!$D$18,
                                            ABS((MAX('1D'!$D$16,
                                                        POWER((ABS(K72)^2)/('1D'!$I$5*MAX(F72,
                                                                    0.1)^2),
                                                            1/3)))-IFERROR(L72,
                                                    0))))),
                                MAX((MAX('1D'!$D$16,
                                            POWER((ABS(K72)^2)/('1D'!$I$5*MAX(F72,
                                                        0.1)^2),
                                                1/3))),
                                    IFERROR(L72,
                                        0)-(MIN(ABS(IFERROR(U72,
                                                    0))*'1D'!$D$18,
                                            ABS((MAX('1D'!$D$16,
                                                        POWER((ABS(K72)^2)/('1D'!$I$5*MAX(F72,
                                                                    0.1)^2),
                                                            1/3)))-IFERROR(L72,
                                                    0))))))),
                        MAX('1D'!$D$16,
                            POWER((ABS(K72)^2)/('1D'!$I$5*MAX(F72,
                                        0.1)^2),
                                1/3))),
                    MAX('1D'!$D$16,
                        IFERROR(L72,
                            0)))))))</f>
        <v>1.4265912729062755</v>
      </c>
      <c r="M72" s="5">
        <f t="shared" ca="1" si="0"/>
        <v>8.0987586562889256</v>
      </c>
      <c r="N72" s="5">
        <f t="shared" ca="1" si="1"/>
        <v>0.94942383856305512</v>
      </c>
      <c r="O72" s="5">
        <f t="shared" ca="1" si="2"/>
        <v>6.2910875804943043</v>
      </c>
      <c r="P72" s="5">
        <f t="shared" ca="1" si="3"/>
        <v>634.5085912729063</v>
      </c>
      <c r="Q72" s="5">
        <f ca="1">P72+((ABS(K72)/MAX(((F72)+(G72)*(L72))*(L72),
            0.000001))^2)/(2*'1D'!$I$5)</f>
        <v>636.52580752904544</v>
      </c>
      <c r="R72" s="5">
        <f ca="1">((ABS(K72)*'1D'!$D$6)/(MAX(((F72)+(G72)*(L72))*(L72),
            0.000001)*MAX(((((F72)+(G72)*(L72))*(L72))/MAX((F72)+2*(L72)*SQRT(1+(G72)^2),
                    0.000001))^(2/3),
            0.000001)))^2</f>
        <v>9.5430486504005218E-3</v>
      </c>
      <c r="S72" s="5">
        <f ca="1">ABS(ABS(K72)/MAX(((F72)+(G72)*(L72))*(L72),
        0.000001))/SQRT('1D'!$I$5*MAX((((F72)+(G72)*(L72))*(L72))/MAX((F72)+2*(G72)*(L72),
            0.000001),
        0.000001))</f>
        <v>1.6816725918628794</v>
      </c>
      <c r="T72" s="5">
        <f ca="1">((F72)*(L72)^2)/2+(G72)*(L72)^3/3+(ABS(K72)^2)/('1D'!$I$5*MAX(((F72)+(G72)*(L72))*(L72),
        0.000001))</f>
        <v>38.450704442244962</v>
      </c>
      <c r="U72" s="5">
        <f ca="1">IF($A$2=0,
    0,
    IFERROR(Q71-(((R71+R72)/2)*J72)-(IF(O71&gt;O72,
                '1D'!$D$8*((O71^2-O72^2)/(2*'1D'!$I$5)),
                '1D'!$D$9*((O72^2-O71^2)/(2*'1D'!$I$5)))+('1D'!$D$10*(ABS(I72)/90)*(MAX(O71^2,
                        O72^2)/(2*'1D'!$I$5))))-Q72,
        0))</f>
        <v>-5.0022208597511053E-12</v>
      </c>
      <c r="V72" s="5">
        <f ca="1">IF($A$2=0,
    1,
    IF(IFERROR(V71,
            0)=0,
        0,
        IFERROR(IF(ROUND(S72,
                    3)=1,
                1,
                IF(AND(ABS(U72)&lt;'1D'!$D$19,
                        S72&gt;1),
                    1,
                    0)),
            0)))</f>
        <v>1</v>
      </c>
      <c r="W72" s="5">
        <f ca="1">IF($A$2=0,
    MAX(MAX('1D'!$D$16,
            MAX('1D'!$D$16,
                POWER((ABS(K72)^2)/('1D'!$I$5*MAX(F72,
                            0.1)^2),
                    1/3))),
        IFERROR(W1396,
            MAX(MAX('1D'!$D$16,
                    MAX('1D'!$D$16,
                        POWER((ABS(K72)^2)/('1D'!$I$5*MAX(F72,
                                    0.1)^2),
                            1/3))),
                ($L$2)-E1396))),
    IF(IFERROR(AG73,
            0)=0,
        MAX(MAX('1D'!$D$16,
                MAX('1D'!$D$16,
                    POWER((ABS(K72)^2)/('1D'!$I$5*MAX(F72,
                                0.1)^2),
                        1/3))),
            IFERROR(W1396,
                MAX(MAX('1D'!$D$16,
                        MAX('1D'!$D$16,
                            POWER((ABS(K72)^2)/('1D'!$I$5*MAX(F72,
                                        0.1)^2),
                                1/3))),
                    ($L$2)-E1396))),
        IF(IFERROR(W72,
                0)=0,
            MAX(MAX('1D'!$D$16,
                    MAX('1D'!$D$16,
                        POWER((ABS(K72)^2)/('1D'!$I$5*MAX(F72,
                                    0.1)^2),
                            1/3))),
                IFERROR(W1396,
                    MAX(MAX('1D'!$D$16,
                            MAX('1D'!$D$16,
                                POWER((ABS(K72)^2)/('1D'!$I$5*MAX(F72,
                                            0.1)^2),
                                    1/3))),
                        ($L$2)-E1396))),
            IF(OR(IFERROR(AD72,
                        0)&gt;=1,
                    IFERROR(AD73,
                        0)&gt;=1),
                MAX('1D'!$D$16,
                    MAX('1D'!$D$16,
                        POWER((ABS(K72)^2)/('1D'!$I$5*MAX(F72,
                                    0.1)^2),
                            1/3))),
                IF(ABS(IFERROR(AF72,
                            0))&lt;'1D'!$D$19,
                    MAX(MAX('1D'!$D$16,
                            MAX('1D'!$D$16,
                                POWER((ABS(K72)^2)/('1D'!$I$5*MAX(F72,
                                            0.1)^2),
                                    1/3))),
                        IFERROR(W72,
                            0)),
                    MAX(MAX('1D'!$D$16,
                            MAX('1D'!$D$16,
                                POWER((ABS(K72)^2)/('1D'!$I$5*MAX(F72,
                                            0.1)^2),
                                    1/3))),
                        (IFERROR(W72,
                                0))+((IFERROR(AF72,
                                    0))*'1D'!$D$18)))))))</f>
        <v>2.0174085648678401</v>
      </c>
      <c r="X72" s="5">
        <f t="shared" ca="1" si="4"/>
        <v>11.452828422754727</v>
      </c>
      <c r="Y72" s="5">
        <f t="shared" ca="1" si="5"/>
        <v>1.1792673059800942</v>
      </c>
      <c r="Z72" s="5">
        <f t="shared" ca="1" si="6"/>
        <v>4.4486827287809048</v>
      </c>
      <c r="AA72" s="5">
        <f t="shared" ca="1" si="7"/>
        <v>635.09940856486787</v>
      </c>
      <c r="AB72" s="5">
        <f ca="1">AA72+((ABS(K72)/MAX(((F72)+(G72)*(W72))*(W72),
            0.000001))^2)/(2*'1D'!$I$5)</f>
        <v>636.10811284730175</v>
      </c>
      <c r="AC72" s="5">
        <f ca="1">((ABS(K72)*'1D'!$D$6)/(MAX(((F72)+(G72)*(W72))*(W72),
            0.000001)*MAX(((((F72)+(G72)*(W72))*(W72))/MAX((F72)+2*(W72)*SQRT(1+(G72)^2),
                    0.000001))^(2/3),
            0.000001)))^2</f>
        <v>3.5740644083754806E-3</v>
      </c>
      <c r="AD72" s="5">
        <f ca="1">ABS(ABS(K72)/MAX(((F72)+(G72)*(W72))*(W72),
        0.000001))/SQRT('1D'!$I$5*MAX((((F72)+(G72)*(W72))*(W72))/MAX((F72)+2*(G72)*(W72),
            0.000001),
        0.000001))</f>
        <v>1</v>
      </c>
      <c r="AE72" s="5">
        <f ca="1">((F72)*(W72)^2)/2+(G72)*(W72)^3/3+(ABS(K72)^2)/('1D'!$I$5*MAX(((F72)+(G72)*(W72))*(W72),
        0.000001))</f>
        <v>34.657551228040838</v>
      </c>
      <c r="AF72" s="5">
        <f ca="1">IF($A$2=0,
    0,
    IFERROR(AB73+(((AC72+AC73)/2)*J73)+(IF(Z72&gt;Z73,
                '1D'!$D$8*((Z72^2-Z73^2)/(2*'1D'!$I$5)),
                '1D'!$D$9*((Z73^2-Z72^2)/(2*'1D'!$I$5)))+('1D'!$D$10*(ABS(I73)/90)*(MAX(Z72^2,
                        Z73^2)/(2*'1D'!$I$5))))-AB72,
        0))</f>
        <v>-2.6812482738932886E-2</v>
      </c>
      <c r="AG72" s="5">
        <f ca="1">IF($A$2=0,
    1,
    IF(IFERROR(AG73,
            0)=0,
        0,
        IFERROR(IF(OR(ROUND(AD72,
                        3)&gt;=1,
                    AND(ABS(AF72)&lt;'1D'!$D$19,
                        AD72&lt;1)),
                1,
                0),
            0)))</f>
        <v>1</v>
      </c>
      <c r="AH72" s="5">
        <f ca="1">IFERROR(IF('1D'!V32="Supercritical",
        MAX('1D'!$D$16,
            IFERROR(L72,
                MAX('1D'!$D$16,
                    POWER((ABS(K72)^2)/('1D'!$I$5*MAX(F72,
                                0.1)^2),
                        1/3)))),
        IF('1D'!V32="Subcritical",
            MAX('1D'!$D$16,
                IFERROR(W72,
                    MAX('1D'!$D$16,
                        POWER((ABS(K72)^2)/('1D'!$I$5*MAX(F72,
                                    0.1)^2),
                            1/3)))),
            IF(IFERROR(T72,
                    -1E+99)&gt;=IFERROR(AE72,
                    -1E+99),
                MAX('1D'!$D$16,
                    IFERROR(L72,
                        MAX('1D'!$D$16,
                            POWER((ABS(K72)^2)/('1D'!$I$5*MAX(F72,
                                        0.1)^2),
                                1/3)))),
                MAX('1D'!$D$16,
                    IFERROR(W72,
                        MAX('1D'!$D$16,
                            POWER((ABS(K72)^2)/('1D'!$I$5*MAX(F72,
                                        0.1)^2),
                                1/3))))))),
    MAX('1D'!$D$16,
        POWER((ABS(K72)^2)/('1D'!$I$5*MAX(F72,
                    0.1)^2),
            1/3)))</f>
        <v>1.4265912729062755</v>
      </c>
      <c r="AI72" s="5">
        <f t="shared" ca="1" si="8"/>
        <v>634.5085912729063</v>
      </c>
      <c r="AJ72" s="5">
        <f ca="1">AI72+((ABS(K72)/MAX(((F72)+(G72)*(AH72))*(AH72),
            0.000001))^2)/(2*'1D'!$I$5)</f>
        <v>636.52580752904544</v>
      </c>
      <c r="AM72">
        <v>0</v>
      </c>
      <c r="AN72">
        <v>0</v>
      </c>
      <c r="AO72" s="5">
        <f t="shared" si="9"/>
        <v>0</v>
      </c>
      <c r="AP72" s="5">
        <f t="shared" si="13"/>
        <v>0</v>
      </c>
      <c r="AQ72" s="5">
        <f ca="1">ABS(ABS(K72)/MAX(((F72)+(G72)*(AH72))*(AH72),
        0.000001))/SQRT('1D'!$I$5*MAX((((F72)+(G72)*(AH72))*(AH72))/MAX((F72)+2*(G72)*(AH72),
            0.000001),
        0.000001))</f>
        <v>1.6816725918628794</v>
      </c>
      <c r="AR72" s="5" t="str">
        <f t="shared" ca="1" si="10"/>
        <v>Supercritical</v>
      </c>
      <c r="AS72" s="5">
        <f ca="1">((ABS(K72)*'1D'!$D$6)/(MAX(((F72)+(G72)*(AH72))*(AH72),
            0.000001)*MAX(((((F72)+(G72)*(AH72))*(AH72))/MAX((F72)+2*(AH72)*SQRT(1+(G72)^2),
                    0.000001))^(2/3),
            0.000001)))^2</f>
        <v>9.5430486504005218E-3</v>
      </c>
    </row>
    <row r="73" spans="1:45" x14ac:dyDescent="0.35">
      <c r="A73">
        <v>64</v>
      </c>
      <c r="B73">
        <v>62.999000000000002</v>
      </c>
      <c r="C73">
        <v>616510.28899999999</v>
      </c>
      <c r="D73">
        <v>3097720.912</v>
      </c>
      <c r="E73">
        <v>633.04200000000003</v>
      </c>
      <c r="F73">
        <v>5.6509999999999998</v>
      </c>
      <c r="G73">
        <v>0</v>
      </c>
      <c r="H73" t="s">
        <v>176</v>
      </c>
      <c r="I73">
        <v>1.4E-2</v>
      </c>
      <c r="J73" s="5">
        <f t="shared" si="11"/>
        <v>1</v>
      </c>
      <c r="K73" s="5">
        <f t="shared" ca="1" si="12"/>
        <v>50.95</v>
      </c>
      <c r="L73" s="5">
        <f ca="1">IF($A$2=0,
    IFERROR(L72,
        MAX('1D'!$D$16,
            POWER((ABS(K73)^2)/('1D'!$I$5*MAX(F73,
                        0.1)^2),
                1/3))),
    IF(IFERROR(V72,
            0)=0,
        IFERROR(L72,
            MAX('1D'!$D$16,
                POWER((ABS(K73)^2)/('1D'!$I$5*MAX(F73,
                            0.1)^2),
                    1/3))),
        IF(OR(IFERROR(L73,
                    0)=0,
                IFERROR(S72,
                    0)&lt;1,
                IFERROR(S73,
                    0)&lt;1),
            MAX('1D'!$D$16,
                POWER((ABS(K73)^2)/('1D'!$I$5*MAX(F73,
                            0.1)^2),
                    1/3)),
            IF(IFERROR(U73,
                    0)&gt;0,
                MAX('1D'!$D$16,
                    IFERROR(L73,
                        0)+((IFERROR(U73,
                                0))*'1D'!$D$18*IF((IFERROR(S73,
                                    0))&lt;1,
                            1,
                            -1))),
                IF(IFERROR(U73,
                        0)&lt;0,
                    IF(ABS((MAX('1D'!$D$16,
                                    POWER((ABS(K73)^2)/('1D'!$I$5*MAX(F73,
                                                0.1)^2),
                                        1/3)))-IFERROR(L73,
                                0))&gt;'1D'!$D$19,
                        MAX('1D'!$D$16,
                            IF((MAX('1D'!$D$16,
                                        POWER((ABS(K73)^2)/('1D'!$I$5*MAX(F73,
                                                    0.1)^2),
                                            1/3)))&gt;IFERROR(L73,
                                    0),
                                MIN((MAX('1D'!$D$16,
                                            POWER((ABS(K73)^2)/('1D'!$I$5*MAX(F73,
                                                        0.1)^2),
                                                1/3))),
                                    IFERROR(L73,
                                        0)+(MIN(ABS(IFERROR(U73,
                                                    0))*'1D'!$D$18,
                                            ABS((MAX('1D'!$D$16,
                                                        POWER((ABS(K73)^2)/('1D'!$I$5*MAX(F73,
                                                                    0.1)^2),
                                                            1/3)))-IFERROR(L73,
                                                    0))))),
                                MAX((MAX('1D'!$D$16,
                                            POWER((ABS(K73)^2)/('1D'!$I$5*MAX(F73,
                                                        0.1)^2),
                                                1/3))),
                                    IFERROR(L73,
                                        0)-(MIN(ABS(IFERROR(U73,
                                                    0))*'1D'!$D$18,
                                            ABS((MAX('1D'!$D$16,
                                                        POWER((ABS(K73)^2)/('1D'!$I$5*MAX(F73,
                                                                    0.1)^2),
                                                            1/3)))-IFERROR(L73,
                                                    0))))))),
                        MAX('1D'!$D$16,
                            POWER((ABS(K73)^2)/('1D'!$I$5*MAX(F73,
                                        0.1)^2),
                                1/3))),
                    MAX('1D'!$D$16,
                        IFERROR(L73,
                            0)))))))</f>
        <v>1.4220221519576128</v>
      </c>
      <c r="M73" s="5">
        <f t="shared" ca="1" si="0"/>
        <v>8.0358471807124694</v>
      </c>
      <c r="N73" s="5">
        <f t="shared" ca="1" si="1"/>
        <v>0.94594529389433324</v>
      </c>
      <c r="O73" s="5">
        <f t="shared" ca="1" si="2"/>
        <v>6.3403395876279847</v>
      </c>
      <c r="P73" s="5">
        <f t="shared" ca="1" si="3"/>
        <v>634.46402215195769</v>
      </c>
      <c r="Q73" s="5">
        <f ca="1">P73+((ABS(K73)/MAX(((F73)+(G73)*(L73))*(L73),
            0.000001))^2)/(2*'1D'!$I$5)</f>
        <v>636.51294702894256</v>
      </c>
      <c r="R73" s="5">
        <f ca="1">((ABS(K73)*'1D'!$D$6)/(MAX(((F73)+(G73)*(L73))*(L73),
            0.000001)*MAX(((((F73)+(G73)*(L73))*(L73))/MAX((F73)+2*(L73)*SQRT(1+(G73)^2),
                    0.000001))^(2/3),
            0.000001)))^2</f>
        <v>9.7406109020967257E-3</v>
      </c>
      <c r="S73" s="5">
        <f ca="1">ABS(ABS(K73)/MAX(((F73)+(G73)*(L73))*(L73),
        0.000001))/SQRT('1D'!$I$5*MAX((((F73)+(G73)*(L73))*(L73))/MAX((F73)+2*(G73)*(L73),
            0.000001),
        0.000001))</f>
        <v>1.6975588327168434</v>
      </c>
      <c r="T73" s="5">
        <f ca="1">((F73)*(L73)^2)/2+(G73)*(L73)^3/3+(ABS(K73)^2)/('1D'!$I$5*MAX(((F73)+(G73)*(L73))*(L73),
        0.000001))</f>
        <v>38.643270742780203</v>
      </c>
      <c r="U73" s="5">
        <f ca="1">IF($A$2=0,
    0,
    IFERROR(Q72-(((R72+R73)/2)*J73)-(IF(O72&gt;O73,
                '1D'!$D$8*((O72^2-O73^2)/(2*'1D'!$I$5)),
                '1D'!$D$9*((O73^2-O72^2)/(2*'1D'!$I$5)))+('1D'!$D$10*(ABS(I73)/90)*(MAX(O72^2,
                        O73^2)/(2*'1D'!$I$5))))-Q73,
        0))</f>
        <v>-5.0022208597511053E-12</v>
      </c>
      <c r="V73" s="5">
        <f ca="1">IF($A$2=0,
    1,
    IF(IFERROR(V72,
            0)=0,
        0,
        IFERROR(IF(ROUND(S73,
                    3)=1,
                1,
                IF(AND(ABS(U73)&lt;'1D'!$D$19,
                        S73&gt;1),
                    1,
                    0)),
            0)))</f>
        <v>1</v>
      </c>
      <c r="W73" s="5">
        <f ca="1">IF($A$2=0,
    MAX(MAX('1D'!$D$16,
            MAX('1D'!$D$16,
                POWER((ABS(K73)^2)/('1D'!$I$5*MAX(F73,
                            0.1)^2),
                    1/3))),
        IFERROR(W1396,
            MAX(MAX('1D'!$D$16,
                    MAX('1D'!$D$16,
                        POWER((ABS(K73)^2)/('1D'!$I$5*MAX(F73,
                                    0.1)^2),
                            1/3))),
                ($L$2)-E1396))),
    IF(IFERROR(AG74,
            0)=0,
        MAX(MAX('1D'!$D$16,
                MAX('1D'!$D$16,
                    POWER((ABS(K73)^2)/('1D'!$I$5*MAX(F73,
                                0.1)^2),
                        1/3))),
            IFERROR(W1396,
                MAX(MAX('1D'!$D$16,
                        MAX('1D'!$D$16,
                            POWER((ABS(K73)^2)/('1D'!$I$5*MAX(F73,
                                        0.1)^2),
                                1/3))),
                    ($L$2)-E1396))),
        IF(IFERROR(W73,
                0)=0,
            MAX(MAX('1D'!$D$16,
                    MAX('1D'!$D$16,
                        POWER((ABS(K73)^2)/('1D'!$I$5*MAX(F73,
                                    0.1)^2),
                            1/3))),
                IFERROR(W1396,
                    MAX(MAX('1D'!$D$16,
                            MAX('1D'!$D$16,
                                POWER((ABS(K73)^2)/('1D'!$I$5*MAX(F73,
                                            0.1)^2),
                                    1/3))),
                        ($L$2)-E1396))),
            IF(OR(IFERROR(AD73,
                        0)&gt;=1,
                    IFERROR(AD74,
                        0)&gt;=1),
                MAX('1D'!$D$16,
                    MAX('1D'!$D$16,
                        POWER((ABS(K73)^2)/('1D'!$I$5*MAX(F73,
                                    0.1)^2),
                            1/3))),
                IF(ABS(IFERROR(AF73,
                            0))&lt;'1D'!$D$19,
                    MAX(MAX('1D'!$D$16,
                            MAX('1D'!$D$16,
                                POWER((ABS(K73)^2)/('1D'!$I$5*MAX(F73,
                                            0.1)^2),
                                    1/3))),
                        IFERROR(W73,
                            0)),
                    MAX(MAX('1D'!$D$16,
                            MAX('1D'!$D$16,
                                POWER((ABS(K73)^2)/('1D'!$I$5*MAX(F73,
                                            0.1)^2),
                                    1/3))),
                        (IFERROR(W73,
                                0))+((IFERROR(AF73,
                                    0))*'1D'!$D$18)))))))</f>
        <v>2.0235918342224184</v>
      </c>
      <c r="X73" s="5">
        <f t="shared" ca="1" si="4"/>
        <v>11.435317455190885</v>
      </c>
      <c r="Y73" s="5">
        <f t="shared" ca="1" si="5"/>
        <v>1.1791194976434807</v>
      </c>
      <c r="Z73" s="5">
        <f t="shared" ca="1" si="6"/>
        <v>4.4554950222979635</v>
      </c>
      <c r="AA73" s="5">
        <f t="shared" ca="1" si="7"/>
        <v>635.06559183422246</v>
      </c>
      <c r="AB73" s="5">
        <f ca="1">AA73+((ABS(K73)/MAX(((F73)+(G73)*(W73))*(W73),
            0.000001))^2)/(2*'1D'!$I$5)</f>
        <v>636.07738775133362</v>
      </c>
      <c r="AC73" s="5">
        <f ca="1">((ABS(K73)*'1D'!$D$6)/(MAX(((F73)+(G73)*(W73))*(W73),
            0.000001)*MAX(((((F73)+(G73)*(W73))*(W73))/MAX((F73)+2*(W73)*SQRT(1+(G73)^2),
                    0.000001))^(2/3),
            0.000001)))^2</f>
        <v>3.5856179718600405E-3</v>
      </c>
      <c r="AD73" s="5">
        <f ca="1">ABS(ABS(K73)/MAX(((F73)+(G73)*(W73))*(W73),
        0.000001))/SQRT('1D'!$I$5*MAX((((F73)+(G73)*(W73))*(W73))/MAX((F73)+2*(G73)*(W73),
            0.000001),
        0.000001))</f>
        <v>1</v>
      </c>
      <c r="AE73" s="5">
        <f ca="1">((F73)*(W73)^2)/2+(G73)*(W73)^3/3+(ABS(K73)^2)/('1D'!$I$5*MAX(((F73)+(G73)*(W73))*(W73),
        0.000001))</f>
        <v>34.710622536098043</v>
      </c>
      <c r="AF73" s="5">
        <f ca="1">IF($A$2=0,
    0,
    IFERROR(AB74+(((AC73+AC74)/2)*J74)+(IF(Z73&gt;Z74,
                '1D'!$D$8*((Z73^2-Z74^2)/(2*'1D'!$I$5)),
                '1D'!$D$9*((Z74^2-Z73^2)/(2*'1D'!$I$5)))+('1D'!$D$10*(ABS(I74)/90)*(MAX(Z73^2,
                        Z74^2)/(2*'1D'!$I$5))))-AB73,
        0))</f>
        <v>-2.6353829697654874E-2</v>
      </c>
      <c r="AG73" s="5">
        <f ca="1">IF($A$2=0,
    1,
    IF(IFERROR(AG74,
            0)=0,
        0,
        IFERROR(IF(OR(ROUND(AD73,
                        3)&gt;=1,
                    AND(ABS(AF73)&lt;'1D'!$D$19,
                        AD73&lt;1)),
                1,
                0),
            0)))</f>
        <v>1</v>
      </c>
      <c r="AH73" s="5">
        <f ca="1">IFERROR(IF('1D'!V32="Supercritical",
        MAX('1D'!$D$16,
            IFERROR(L73,
                MAX('1D'!$D$16,
                    POWER((ABS(K73)^2)/('1D'!$I$5*MAX(F73,
                                0.1)^2),
                        1/3)))),
        IF('1D'!V32="Subcritical",
            MAX('1D'!$D$16,
                IFERROR(W73,
                    MAX('1D'!$D$16,
                        POWER((ABS(K73)^2)/('1D'!$I$5*MAX(F73,
                                    0.1)^2),
                            1/3)))),
            IF(IFERROR(T73,
                    -1E+99)&gt;=IFERROR(AE73,
                    -1E+99),
                MAX('1D'!$D$16,
                    IFERROR(L73,
                        MAX('1D'!$D$16,
                            POWER((ABS(K73)^2)/('1D'!$I$5*MAX(F73,
                                        0.1)^2),
                                1/3)))),
                MAX('1D'!$D$16,
                    IFERROR(W73,
                        MAX('1D'!$D$16,
                            POWER((ABS(K73)^2)/('1D'!$I$5*MAX(F73,
                                        0.1)^2),
                                1/3))))))),
    MAX('1D'!$D$16,
        POWER((ABS(K73)^2)/('1D'!$I$5*MAX(F73,
                    0.1)^2),
            1/3)))</f>
        <v>1.4220221519576128</v>
      </c>
      <c r="AI73" s="5">
        <f t="shared" ca="1" si="8"/>
        <v>634.46402215195769</v>
      </c>
      <c r="AJ73" s="5">
        <f ca="1">AI73+((ABS(K73)/MAX(((F73)+(G73)*(AH73))*(AH73),
            0.000001))^2)/(2*'1D'!$I$5)</f>
        <v>636.51294702894256</v>
      </c>
      <c r="AM73">
        <v>0</v>
      </c>
      <c r="AN73">
        <v>0</v>
      </c>
      <c r="AO73" s="5">
        <f t="shared" si="9"/>
        <v>0</v>
      </c>
      <c r="AP73" s="5">
        <f t="shared" si="13"/>
        <v>0</v>
      </c>
      <c r="AQ73" s="5">
        <f ca="1">ABS(ABS(K73)/MAX(((F73)+(G73)*(AH73))*(AH73),
        0.000001))/SQRT('1D'!$I$5*MAX((((F73)+(G73)*(AH73))*(AH73))/MAX((F73)+2*(G73)*(AH73),
            0.000001),
        0.000001))</f>
        <v>1.6975588327168434</v>
      </c>
      <c r="AR73" s="5" t="str">
        <f t="shared" ca="1" si="10"/>
        <v>Supercritical</v>
      </c>
      <c r="AS73" s="5">
        <f ca="1">((ABS(K73)*'1D'!$D$6)/(MAX(((F73)+(G73)*(AH73))*(AH73),
            0.000001)*MAX(((((F73)+(G73)*(AH73))*(AH73))/MAX((F73)+2*(AH73)*SQRT(1+(G73)^2),
                    0.000001))^(2/3),
            0.000001)))^2</f>
        <v>9.7406109020967257E-3</v>
      </c>
    </row>
    <row r="74" spans="1:45" x14ac:dyDescent="0.35">
      <c r="A74">
        <v>65</v>
      </c>
      <c r="B74">
        <v>63.999000000000002</v>
      </c>
      <c r="C74">
        <v>616509.71400000004</v>
      </c>
      <c r="D74">
        <v>3097720.0929999999</v>
      </c>
      <c r="E74">
        <v>633.00199999999995</v>
      </c>
      <c r="F74">
        <v>5.6239999999999997</v>
      </c>
      <c r="G74">
        <v>0</v>
      </c>
      <c r="H74" t="s">
        <v>176</v>
      </c>
      <c r="I74">
        <v>1.4E-2</v>
      </c>
      <c r="J74" s="5">
        <f t="shared" si="11"/>
        <v>1</v>
      </c>
      <c r="K74" s="5">
        <f t="shared" ca="1" si="12"/>
        <v>50.95</v>
      </c>
      <c r="L74" s="5">
        <f ca="1">IF($A$2=0,
    IFERROR(L73,
        MAX('1D'!$D$16,
            POWER((ABS(K74)^2)/('1D'!$I$5*MAX(F74,
                        0.1)^2),
                1/3))),
    IF(IFERROR(V73,
            0)=0,
        IFERROR(L73,
            MAX('1D'!$D$16,
                POWER((ABS(K74)^2)/('1D'!$I$5*MAX(F74,
                            0.1)^2),
                    1/3))),
        IF(OR(IFERROR(L74,
                    0)=0,
                IFERROR(S73,
                    0)&lt;1,
                IFERROR(S74,
                    0)&lt;1),
            MAX('1D'!$D$16,
                POWER((ABS(K74)^2)/('1D'!$I$5*MAX(F74,
                            0.1)^2),
                    1/3)),
            IF(IFERROR(U74,
                    0)&gt;0,
                MAX('1D'!$D$16,
                    IFERROR(L74,
                        0)+((IFERROR(U74,
                                0))*'1D'!$D$18*IF((IFERROR(S74,
                                    0))&lt;1,
                            1,
                            -1))),
                IF(IFERROR(U74,
                        0)&lt;0,
                    IF(ABS((MAX('1D'!$D$16,
                                    POWER((ABS(K74)^2)/('1D'!$I$5*MAX(F74,
                                                0.1)^2),
                                        1/3)))-IFERROR(L74,
                                0))&gt;'1D'!$D$19,
                        MAX('1D'!$D$16,
                            IF((MAX('1D'!$D$16,
                                        POWER((ABS(K74)^2)/('1D'!$I$5*MAX(F74,
                                                    0.1)^2),
                                            1/3)))&gt;IFERROR(L74,
                                    0),
                                MIN((MAX('1D'!$D$16,
                                            POWER((ABS(K74)^2)/('1D'!$I$5*MAX(F74,
                                                        0.1)^2),
                                                1/3))),
                                    IFERROR(L74,
                                        0)+(MIN(ABS(IFERROR(U74,
                                                    0))*'1D'!$D$18,
                                            ABS((MAX('1D'!$D$16,
                                                        POWER((ABS(K74)^2)/('1D'!$I$5*MAX(F74,
                                                                    0.1)^2),
                                                            1/3)))-IFERROR(L74,
                                                    0))))),
                                MAX((MAX('1D'!$D$16,
                                            POWER((ABS(K74)^2)/('1D'!$I$5*MAX(F74,
                                                        0.1)^2),
                                                1/3))),
                                    IFERROR(L74,
                                        0)-(MIN(ABS(IFERROR(U74,
                                                    0))*'1D'!$D$18,
                                            ABS((MAX('1D'!$D$16,
                                                        POWER((ABS(K74)^2)/('1D'!$I$5*MAX(F74,
                                                                    0.1)^2),
                                                            1/3)))-IFERROR(L74,
                                                    0))))))),
                        MAX('1D'!$D$16,
                            POWER((ABS(K74)^2)/('1D'!$I$5*MAX(F74,
                                        0.1)^2),
                                1/3))),
                    MAX('1D'!$D$16,
                        IFERROR(L74,
                            0)))))))</f>
        <v>1.4182165997753959</v>
      </c>
      <c r="M74" s="5">
        <f t="shared" ref="M74:M137" ca="1" si="14">((F74)+(G74)*(L74))*(L74)</f>
        <v>7.9760501571368261</v>
      </c>
      <c r="N74" s="5">
        <f t="shared" ref="N74:N137" ca="1" si="15">(((F74)+(G74)*(L74))*(L74))/MAX((F74)+2*(L74)*SQRT(1+(G74)^2),
    0.000001)</f>
        <v>0.94274725289011396</v>
      </c>
      <c r="O74" s="5">
        <f t="shared" ref="O74:O137" ca="1" si="16">ABS(K74)/MAX(((F74)+(G74)*(L74))*(L74),
    0.000001)</f>
        <v>6.3878735710320047</v>
      </c>
      <c r="P74" s="5">
        <f t="shared" ref="P74:P137" ca="1" si="17">E74+L74</f>
        <v>634.42021659977536</v>
      </c>
      <c r="Q74" s="5">
        <f ca="1">P74+((ABS(K74)/MAX(((F74)+(G74)*(L74))*(L74),
            0.000001))^2)/(2*'1D'!$I$5)</f>
        <v>636.4999785141224</v>
      </c>
      <c r="R74" s="5">
        <f ca="1">((ABS(K74)*'1D'!$D$6)/(MAX(((F74)+(G74)*(L74))*(L74),
            0.000001)*MAX(((((F74)+(G74)*(L74))*(L74))/MAX((F74)+2*(L74)*SQRT(1+(G74)^2),
                    0.000001))^(2/3),
            0.000001)))^2</f>
        <v>9.9319557198621952E-3</v>
      </c>
      <c r="S74" s="5">
        <f ca="1">ABS(ABS(K74)/MAX(((F74)+(G74)*(L74))*(L74),
        0.000001))/SQRT('1D'!$I$5*MAX((((F74)+(G74)*(L74))*(L74))/MAX((F74)+2*(G74)*(L74),
            0.000001),
        0.000001))</f>
        <v>1.7125786522370794</v>
      </c>
      <c r="T74" s="5">
        <f ca="1">((F74)*(L74)^2)/2+(G74)*(L74)^3/3+(ABS(K74)^2)/('1D'!$I$5*MAX(((F74)+(G74)*(L74))*(L74),
        0.000001))</f>
        <v>38.832454054216299</v>
      </c>
      <c r="U74" s="5">
        <f ca="1">IF($A$2=0,
    0,
    IFERROR(Q73-(((R73+R74)/2)*J74)-(IF(O73&gt;O74,
                '1D'!$D$8*((O73^2-O74^2)/(2*'1D'!$I$5)),
                '1D'!$D$9*((O74^2-O73^2)/(2*'1D'!$I$5)))+('1D'!$D$10*(ABS(I74)/90)*(MAX(O73^2,
                        O74^2)/(2*'1D'!$I$5))))-Q74,
        0))</f>
        <v>-5.0022208597511053E-12</v>
      </c>
      <c r="V74" s="5">
        <f ca="1">IF($A$2=0,
    1,
    IF(IFERROR(V73,
            0)=0,
        0,
        IFERROR(IF(ROUND(S74,
                    3)=1,
                1,
                IF(AND(ABS(U74)&lt;'1D'!$D$19,
                        S74&gt;1),
                    1,
                    0)),
            0)))</f>
        <v>1</v>
      </c>
      <c r="W74" s="5">
        <f ca="1">IF($A$2=0,
    MAX(MAX('1D'!$D$16,
            MAX('1D'!$D$16,
                POWER((ABS(K74)^2)/('1D'!$I$5*MAX(F74,
                            0.1)^2),
                    1/3))),
        IFERROR(W1396,
            MAX(MAX('1D'!$D$16,
                    MAX('1D'!$D$16,
                        POWER((ABS(K74)^2)/('1D'!$I$5*MAX(F74,
                                    0.1)^2),
                            1/3))),
                ($L$2)-E1396))),
    IF(IFERROR(AG75,
            0)=0,
        MAX(MAX('1D'!$D$16,
                MAX('1D'!$D$16,
                    POWER((ABS(K74)^2)/('1D'!$I$5*MAX(F74,
                                0.1)^2),
                        1/3))),
            IFERROR(W1396,
                MAX(MAX('1D'!$D$16,
                        MAX('1D'!$D$16,
                            POWER((ABS(K74)^2)/('1D'!$I$5*MAX(F74,
                                        0.1)^2),
                                1/3))),
                    ($L$2)-E1396))),
        IF(IFERROR(W74,
                0)=0,
            MAX(MAX('1D'!$D$16,
                    MAX('1D'!$D$16,
                        POWER((ABS(K74)^2)/('1D'!$I$5*MAX(F74,
                                    0.1)^2),
                            1/3))),
                IFERROR(W1396,
                    MAX(MAX('1D'!$D$16,
                            MAX('1D'!$D$16,
                                POWER((ABS(K74)^2)/('1D'!$I$5*MAX(F74,
                                            0.1)^2),
                                    1/3))),
                        ($L$2)-E1396))),
            IF(OR(IFERROR(AD74,
                        0)&gt;=1,
                    IFERROR(AD75,
                        0)&gt;=1),
                MAX('1D'!$D$16,
                    MAX('1D'!$D$16,
                        POWER((ABS(K74)^2)/('1D'!$I$5*MAX(F74,
                                    0.1)^2),
                            1/3))),
                IF(ABS(IFERROR(AF74,
                            0))&lt;'1D'!$D$19,
                    MAX(MAX('1D'!$D$16,
                            MAX('1D'!$D$16,
                                POWER((ABS(K74)^2)/('1D'!$I$5*MAX(F74,
                                            0.1)^2),
                                    1/3))),
                        IFERROR(W74,
                            0)),
                    MAX(MAX('1D'!$D$16,
                            MAX('1D'!$D$16,
                                POWER((ABS(K74)^2)/('1D'!$I$5*MAX(F74,
                                            0.1)^2),
                                    1/3))),
                        (IFERROR(W74,
                                0))+((IFERROR(AF74,
                                    0))*'1D'!$D$18)))))))</f>
        <v>2.0300633082845674</v>
      </c>
      <c r="X74" s="5">
        <f t="shared" ref="X74:X137" ca="1" si="18">((F74)+(G74)*(W74))*(W74)</f>
        <v>11.417076045792406</v>
      </c>
      <c r="Y74" s="5">
        <f t="shared" ref="Y74:Y137" ca="1" si="19">(((F74)+(G74)*(W74))*(W74))/MAX((F74)+2*(W74)*SQRT(1+(G74)^2),
    0.000001)</f>
        <v>1.1789474154807382</v>
      </c>
      <c r="Z74" s="5">
        <f t="shared" ref="Z74:Z137" ca="1" si="20">ABS(K74)/MAX(((F74)+(G74)*(W74))*(W74),
    0.000001)</f>
        <v>4.4626137021113097</v>
      </c>
      <c r="AA74" s="5">
        <f t="shared" ref="AA74:AA137" ca="1" si="21">E74+W74</f>
        <v>635.03206330828448</v>
      </c>
      <c r="AB74" s="5">
        <f ca="1">AA74+((ABS(K74)/MAX(((F74)+(G74)*(W74))*(W74),
            0.000001))^2)/(2*'1D'!$I$5)</f>
        <v>636.04709496242674</v>
      </c>
      <c r="AC74" s="5">
        <f ca="1">((ABS(K74)*'1D'!$D$6)/(MAX(((F74)+(G74)*(W74))*(W74),
            0.000001)*MAX(((((F74)+(G74)*(W74))*(W74))/MAX((F74)+2*(W74)*SQRT(1+(G74)^2),
                    0.000001))^(2/3),
            0.000001)))^2</f>
        <v>3.5977848965366025E-3</v>
      </c>
      <c r="AD74" s="5">
        <f ca="1">ABS(ABS(K74)/MAX(((F74)+(G74)*(W74))*(W74),
        0.000001))/SQRT('1D'!$I$5*MAX((((F74)+(G74)*(W74))*(W74))/MAX((F74)+2*(G74)*(W74),
            0.000001),
        0.000001))</f>
        <v>1</v>
      </c>
      <c r="AE74" s="5">
        <f ca="1">((F74)*(W74)^2)/2+(G74)*(W74)^3/3+(ABS(K74)^2)/('1D'!$I$5*MAX(((F74)+(G74)*(W74))*(W74),
        0.000001))</f>
        <v>34.766080752686733</v>
      </c>
      <c r="AF74" s="5">
        <f ca="1">IF($A$2=0,
    0,
    IFERROR(AB75+(((AC74+AC75)/2)*J75)+(IF(Z74&gt;Z75,
                '1D'!$D$8*((Z74^2-Z75^2)/(2*'1D'!$I$5)),
                '1D'!$D$9*((Z75^2-Z74^2)/(2*'1D'!$I$5)))+('1D'!$D$10*(ABS(I75)/90)*(MAX(Z74^2,
                        Z75^2)/(2*'1D'!$I$5))))-AB74,
        0))</f>
        <v>-2.6637093093540898E-2</v>
      </c>
      <c r="AG74" s="5">
        <f ca="1">IF($A$2=0,
    1,
    IF(IFERROR(AG75,
            0)=0,
        0,
        IFERROR(IF(OR(ROUND(AD74,
                        3)&gt;=1,
                    AND(ABS(AF74)&lt;'1D'!$D$19,
                        AD74&lt;1)),
                1,
                0),
            0)))</f>
        <v>1</v>
      </c>
      <c r="AH74" s="5">
        <f ca="1">IFERROR(IF('1D'!V32="Supercritical",
        MAX('1D'!$D$16,
            IFERROR(L74,
                MAX('1D'!$D$16,
                    POWER((ABS(K74)^2)/('1D'!$I$5*MAX(F74,
                                0.1)^2),
                        1/3)))),
        IF('1D'!V32="Subcritical",
            MAX('1D'!$D$16,
                IFERROR(W74,
                    MAX('1D'!$D$16,
                        POWER((ABS(K74)^2)/('1D'!$I$5*MAX(F74,
                                    0.1)^2),
                            1/3)))),
            IF(IFERROR(T74,
                    -1E+99)&gt;=IFERROR(AE74,
                    -1E+99),
                MAX('1D'!$D$16,
                    IFERROR(L74,
                        MAX('1D'!$D$16,
                            POWER((ABS(K74)^2)/('1D'!$I$5*MAX(F74,
                                        0.1)^2),
                                1/3)))),
                MAX('1D'!$D$16,
                    IFERROR(W74,
                        MAX('1D'!$D$16,
                            POWER((ABS(K74)^2)/('1D'!$I$5*MAX(F74,
                                        0.1)^2),
                                1/3))))))),
    MAX('1D'!$D$16,
        POWER((ABS(K74)^2)/('1D'!$I$5*MAX(F74,
                    0.1)^2),
            1/3)))</f>
        <v>1.4182165997753959</v>
      </c>
      <c r="AI74" s="5">
        <f t="shared" ref="AI74:AI137" ca="1" si="22">E74+AH74</f>
        <v>634.42021659977536</v>
      </c>
      <c r="AJ74" s="5">
        <f ca="1">AI74+((ABS(K74)/MAX(((F74)+(G74)*(AH74))*(AH74),
            0.000001))^2)/(2*'1D'!$I$5)</f>
        <v>636.4999785141224</v>
      </c>
      <c r="AM74">
        <v>0</v>
      </c>
      <c r="AN74">
        <v>0</v>
      </c>
      <c r="AO74" s="5">
        <f t="shared" ref="AO74:AO137" si="23">AM74+AN74</f>
        <v>0</v>
      </c>
      <c r="AP74" s="5">
        <f t="shared" si="13"/>
        <v>0</v>
      </c>
      <c r="AQ74" s="5">
        <f ca="1">ABS(ABS(K74)/MAX(((F74)+(G74)*(AH74))*(AH74),
        0.000001))/SQRT('1D'!$I$5*MAX((((F74)+(G74)*(AH74))*(AH74))/MAX((F74)+2*(G74)*(AH74),
            0.000001),
        0.000001))</f>
        <v>1.7125786522370794</v>
      </c>
      <c r="AR74" s="5" t="str">
        <f t="shared" ref="AR74:AR137" ca="1" si="24">IF(AQ74&lt;1,
    "Subcritical",
    "Supercritical")</f>
        <v>Supercritical</v>
      </c>
      <c r="AS74" s="5">
        <f ca="1">((ABS(K74)*'1D'!$D$6)/(MAX(((F74)+(G74)*(AH74))*(AH74),
            0.000001)*MAX(((((F74)+(G74)*(AH74))*(AH74))/MAX((F74)+2*(AH74)*SQRT(1+(G74)^2),
                    0.000001))^(2/3),
            0.000001)))^2</f>
        <v>9.9319557198621952E-3</v>
      </c>
    </row>
    <row r="75" spans="1:45" x14ac:dyDescent="0.35">
      <c r="A75">
        <v>66</v>
      </c>
      <c r="B75">
        <v>64.998999999999995</v>
      </c>
      <c r="C75">
        <v>616509.14</v>
      </c>
      <c r="D75">
        <v>3097719.2749999999</v>
      </c>
      <c r="E75">
        <v>632.96199999999999</v>
      </c>
      <c r="F75">
        <v>5.5979999999999999</v>
      </c>
      <c r="G75">
        <v>0</v>
      </c>
      <c r="H75" t="s">
        <v>176</v>
      </c>
      <c r="I75">
        <v>1.4E-2</v>
      </c>
      <c r="J75" s="5">
        <f t="shared" ref="J75:J138" si="25">B75-B74</f>
        <v>0.99999999999999289</v>
      </c>
      <c r="K75" s="5">
        <f t="shared" ref="K75:K138" ca="1" si="26">MAX(0,
    K74-AO74)</f>
        <v>50.95</v>
      </c>
      <c r="L75" s="5">
        <f ca="1">IF($A$2=0,
    IFERROR(L74,
        MAX('1D'!$D$16,
            POWER((ABS(K75)^2)/('1D'!$I$5*MAX(F75,
                        0.1)^2),
                1/3))),
    IF(IFERROR(V74,
            0)=0,
        IFERROR(L74,
            MAX('1D'!$D$16,
                POWER((ABS(K75)^2)/('1D'!$I$5*MAX(F75,
                            0.1)^2),
                    1/3))),
        IF(OR(IFERROR(L75,
                    0)=0,
                IFERROR(S74,
                    0)&lt;1,
                IFERROR(S75,
                    0)&lt;1),
            MAX('1D'!$D$16,
                POWER((ABS(K75)^2)/('1D'!$I$5*MAX(F75,
                            0.1)^2),
                    1/3)),
            IF(IFERROR(U75,
                    0)&gt;0,
                MAX('1D'!$D$16,
                    IFERROR(L75,
                        0)+((IFERROR(U75,
                                0))*'1D'!$D$18*IF((IFERROR(S75,
                                    0))&lt;1,
                            1,
                            -1))),
                IF(IFERROR(U75,
                        0)&lt;0,
                    IF(ABS((MAX('1D'!$D$16,
                                    POWER((ABS(K75)^2)/('1D'!$I$5*MAX(F75,
                                                0.1)^2),
                                        1/3)))-IFERROR(L75,
                                0))&gt;'1D'!$D$19,
                        MAX('1D'!$D$16,
                            IF((MAX('1D'!$D$16,
                                        POWER((ABS(K75)^2)/('1D'!$I$5*MAX(F75,
                                                    0.1)^2),
                                            1/3)))&gt;IFERROR(L75,
                                    0),
                                MIN((MAX('1D'!$D$16,
                                            POWER((ABS(K75)^2)/('1D'!$I$5*MAX(F75,
                                                        0.1)^2),
                                                1/3))),
                                    IFERROR(L75,
                                        0)+(MIN(ABS(IFERROR(U75,
                                                    0))*'1D'!$D$18,
                                            ABS((MAX('1D'!$D$16,
                                                        POWER((ABS(K75)^2)/('1D'!$I$5*MAX(F75,
                                                                    0.1)^2),
                                                            1/3)))-IFERROR(L75,
                                                    0))))),
                                MAX((MAX('1D'!$D$16,
                                            POWER((ABS(K75)^2)/('1D'!$I$5*MAX(F75,
                                                        0.1)^2),
                                                1/3))),
                                    IFERROR(L75,
                                        0)-(MIN(ABS(IFERROR(U75,
                                                    0))*'1D'!$D$18,
                                            ABS((MAX('1D'!$D$16,
                                                        POWER((ABS(K75)^2)/('1D'!$I$5*MAX(F75,
                                                                    0.1)^2),
                                                            1/3)))-IFERROR(L75,
                                                    0))))))),
                        MAX('1D'!$D$16,
                            POWER((ABS(K75)^2)/('1D'!$I$5*MAX(F75,
                                        0.1)^2),
                                1/3))),
                    MAX('1D'!$D$16,
                        IFERROR(L75,
                            0)))))))</f>
        <v>1.4144169412125138</v>
      </c>
      <c r="M75" s="5">
        <f t="shared" ca="1" si="14"/>
        <v>7.9179060369076524</v>
      </c>
      <c r="N75" s="5">
        <f t="shared" ca="1" si="15"/>
        <v>0.93960628005509961</v>
      </c>
      <c r="O75" s="5">
        <f t="shared" ca="1" si="16"/>
        <v>6.4347820954817223</v>
      </c>
      <c r="P75" s="5">
        <f t="shared" ca="1" si="17"/>
        <v>634.37641694121248</v>
      </c>
      <c r="Q75" s="5">
        <f ca="1">P75+((ABS(K75)/MAX(((F75)+(G75)*(L75))*(L75),
            0.000001))^2)/(2*'1D'!$I$5)</f>
        <v>636.48683593287058</v>
      </c>
      <c r="R75" s="5">
        <f ca="1">((ABS(K75)*'1D'!$D$6)/(MAX(((F75)+(G75)*(L75))*(L75),
            0.000001)*MAX(((((F75)+(G75)*(L75))*(L75))/MAX((F75)+2*(L75)*SQRT(1+(G75)^2),
                    0.000001))^(2/3),
            0.000001)))^2</f>
        <v>1.0123305112334309E-2</v>
      </c>
      <c r="S75" s="5">
        <f ca="1">ABS(ABS(K75)/MAX(((F75)+(G75)*(L75))*(L75),
        0.000001))/SQRT('1D'!$I$5*MAX((((F75)+(G75)*(L75))*(L75))/MAX((F75)+2*(G75)*(L75),
            0.000001),
        0.000001))</f>
        <v>1.7274704071109734</v>
      </c>
      <c r="T75" s="5">
        <f ca="1">((F75)*(L75)^2)/2+(G75)*(L75)^3/3+(ABS(K75)^2)/('1D'!$I$5*MAX(((F75)+(G75)*(L75))*(L75),
        0.000001))</f>
        <v>39.019808767674157</v>
      </c>
      <c r="U75" s="5">
        <f ca="1">IF($A$2=0,
    0,
    IFERROR(Q74-(((R74+R75)/2)*J75)-(IF(O74&gt;O75,
                '1D'!$D$8*((O74^2-O75^2)/(2*'1D'!$I$5)),
                '1D'!$D$9*((O75^2-O74^2)/(2*'1D'!$I$5)))+('1D'!$D$10*(ABS(I75)/90)*(MAX(O74^2,
                        O75^2)/(2*'1D'!$I$5))))-Q75,
        0))</f>
        <v>-5.1159076974727213E-12</v>
      </c>
      <c r="V75" s="5">
        <f ca="1">IF($A$2=0,
    1,
    IF(IFERROR(V74,
            0)=0,
        0,
        IFERROR(IF(ROUND(S75,
                    3)=1,
                1,
                IF(AND(ABS(U75)&lt;'1D'!$D$19,
                        S75&gt;1),
                    1,
                    0)),
            0)))</f>
        <v>1</v>
      </c>
      <c r="W75" s="5">
        <f ca="1">IF($A$2=0,
    MAX(MAX('1D'!$D$16,
            MAX('1D'!$D$16,
                POWER((ABS(K75)^2)/('1D'!$I$5*MAX(F75,
                            0.1)^2),
                    1/3))),
        IFERROR(W1396,
            MAX(MAX('1D'!$D$16,
                    MAX('1D'!$D$16,
                        POWER((ABS(K75)^2)/('1D'!$I$5*MAX(F75,
                                    0.1)^2),
                            1/3))),
                ($L$2)-E1396))),
    IF(IFERROR(AG76,
            0)=0,
        MAX(MAX('1D'!$D$16,
                MAX('1D'!$D$16,
                    POWER((ABS(K75)^2)/('1D'!$I$5*MAX(F75,
                                0.1)^2),
                        1/3))),
            IFERROR(W1396,
                MAX(MAX('1D'!$D$16,
                        MAX('1D'!$D$16,
                            POWER((ABS(K75)^2)/('1D'!$I$5*MAX(F75,
                                        0.1)^2),
                                1/3))),
                    ($L$2)-E1396))),
        IF(IFERROR(W75,
                0)=0,
            MAX(MAX('1D'!$D$16,
                    MAX('1D'!$D$16,
                        POWER((ABS(K75)^2)/('1D'!$I$5*MAX(F75,
                                    0.1)^2),
                            1/3))),
                IFERROR(W1396,
                    MAX(MAX('1D'!$D$16,
                            MAX('1D'!$D$16,
                                POWER((ABS(K75)^2)/('1D'!$I$5*MAX(F75,
                                            0.1)^2),
                                    1/3))),
                        ($L$2)-E1396))),
            IF(OR(IFERROR(AD75,
                        0)&gt;=1,
                    IFERROR(AD76,
                        0)&gt;=1),
                MAX('1D'!$D$16,
                    MAX('1D'!$D$16,
                        POWER((ABS(K75)^2)/('1D'!$I$5*MAX(F75,
                                    0.1)^2),
                            1/3))),
                IF(ABS(IFERROR(AF75,
                            0))&lt;'1D'!$D$19,
                    MAX(MAX('1D'!$D$16,
                            MAX('1D'!$D$16,
                                POWER((ABS(K75)^2)/('1D'!$I$5*MAX(F75,
                                            0.1)^2),
                                    1/3))),
                        IFERROR(W75,
                            0)),
                    MAX(MAX('1D'!$D$16,
                            MAX('1D'!$D$16,
                                POWER((ABS(K75)^2)/('1D'!$I$5*MAX(F75,
                                            0.1)^2),
                                    1/3))),
                        (IFERROR(W75,
                                0))+((IFERROR(AF75,
                                    0))*'1D'!$D$18)))))))</f>
        <v>2.0363442267786218</v>
      </c>
      <c r="X75" s="5">
        <f t="shared" ca="1" si="18"/>
        <v>11.399454981506725</v>
      </c>
      <c r="Y75" s="5">
        <f t="shared" ca="1" si="19"/>
        <v>1.1787635426631469</v>
      </c>
      <c r="Z75" s="5">
        <f t="shared" ca="1" si="20"/>
        <v>4.4695119268996555</v>
      </c>
      <c r="AA75" s="5">
        <f t="shared" ca="1" si="21"/>
        <v>634.99834422677861</v>
      </c>
      <c r="AB75" s="5">
        <f ca="1">AA75+((ABS(K75)/MAX(((F75)+(G75)*(W75))*(W75),
            0.000001))^2)/(2*'1D'!$I$5)</f>
        <v>636.01651634016787</v>
      </c>
      <c r="AC75" s="5">
        <f ca="1">((ABS(K75)*'1D'!$D$6)/(MAX(((F75)+(G75)*(W75))*(W75),
            0.000001)*MAX(((((F75)+(G75)*(W75))*(W75))/MAX((F75)+2*(W75)*SQRT(1+(G75)^2),
                    0.000001))^(2/3),
            0.000001)))^2</f>
        <v>3.6096668861643534E-3</v>
      </c>
      <c r="AD75" s="5">
        <f ca="1">ABS(ABS(K75)/MAX(((F75)+(G75)*(W75))*(W75),
        0.000001))/SQRT('1D'!$I$5*MAX((((F75)+(G75)*(W75))*(W75))/MAX((F75)+2*(G75)*(W75),
            0.000001),
        0.000001))</f>
        <v>0.99999999999999978</v>
      </c>
      <c r="AE75" s="5">
        <f ca="1">((F75)*(W75)^2)/2+(G75)*(W75)^3/3+(ABS(K75)^2)/('1D'!$I$5*MAX(((F75)+(G75)*(W75))*(W75),
        0.000001))</f>
        <v>34.819821510021022</v>
      </c>
      <c r="AF75" s="5">
        <f ca="1">IF($A$2=0,
    0,
    IFERROR(AB76+(((AC75+AC76)/2)*J76)+(IF(Z75&gt;Z76,
                '1D'!$D$8*((Z75^2-Z76^2)/(2*'1D'!$I$5)),
                '1D'!$D$9*((Z76^2-Z75^2)/(2*'1D'!$I$5)))+('1D'!$D$10*(ABS(I76)/90)*(MAX(Z75^2,
                        Z76^2)/(2*'1D'!$I$5))))-AB75,
        0))</f>
        <v>-2.64932274739067E-2</v>
      </c>
      <c r="AG75" s="5">
        <f ca="1">IF($A$2=0,
    1,
    IF(IFERROR(AG76,
            0)=0,
        0,
        IFERROR(IF(OR(ROUND(AD75,
                        3)&gt;=1,
                    AND(ABS(AF75)&lt;'1D'!$D$19,
                        AD75&lt;1)),
                1,
                0),
            0)))</f>
        <v>1</v>
      </c>
      <c r="AH75" s="5">
        <f ca="1">IFERROR(IF('1D'!V32="Supercritical",
        MAX('1D'!$D$16,
            IFERROR(L75,
                MAX('1D'!$D$16,
                    POWER((ABS(K75)^2)/('1D'!$I$5*MAX(F75,
                                0.1)^2),
                        1/3)))),
        IF('1D'!V32="Subcritical",
            MAX('1D'!$D$16,
                IFERROR(W75,
                    MAX('1D'!$D$16,
                        POWER((ABS(K75)^2)/('1D'!$I$5*MAX(F75,
                                    0.1)^2),
                            1/3)))),
            IF(IFERROR(T75,
                    -1E+99)&gt;=IFERROR(AE75,
                    -1E+99),
                MAX('1D'!$D$16,
                    IFERROR(L75,
                        MAX('1D'!$D$16,
                            POWER((ABS(K75)^2)/('1D'!$I$5*MAX(F75,
                                        0.1)^2),
                                1/3)))),
                MAX('1D'!$D$16,
                    IFERROR(W75,
                        MAX('1D'!$D$16,
                            POWER((ABS(K75)^2)/('1D'!$I$5*MAX(F75,
                                        0.1)^2),
                                1/3))))))),
    MAX('1D'!$D$16,
        POWER((ABS(K75)^2)/('1D'!$I$5*MAX(F75,
                    0.1)^2),
            1/3)))</f>
        <v>1.4144169412125138</v>
      </c>
      <c r="AI75" s="5">
        <f t="shared" ca="1" si="22"/>
        <v>634.37641694121248</v>
      </c>
      <c r="AJ75" s="5">
        <f ca="1">AI75+((ABS(K75)/MAX(((F75)+(G75)*(AH75))*(AH75),
            0.000001))^2)/(2*'1D'!$I$5)</f>
        <v>636.48683593287058</v>
      </c>
      <c r="AM75">
        <v>0</v>
      </c>
      <c r="AN75">
        <v>0</v>
      </c>
      <c r="AO75" s="5">
        <f t="shared" si="23"/>
        <v>0</v>
      </c>
      <c r="AP75" s="5">
        <f t="shared" ref="AP75:AP138" si="27">AP74+AO75</f>
        <v>0</v>
      </c>
      <c r="AQ75" s="5">
        <f ca="1">ABS(ABS(K75)/MAX(((F75)+(G75)*(AH75))*(AH75),
        0.000001))/SQRT('1D'!$I$5*MAX((((F75)+(G75)*(AH75))*(AH75))/MAX((F75)+2*(G75)*(AH75),
            0.000001),
        0.000001))</f>
        <v>1.7274704071109734</v>
      </c>
      <c r="AR75" s="5" t="str">
        <f t="shared" ca="1" si="24"/>
        <v>Supercritical</v>
      </c>
      <c r="AS75" s="5">
        <f ca="1">((ABS(K75)*'1D'!$D$6)/(MAX(((F75)+(G75)*(AH75))*(AH75),
            0.000001)*MAX(((((F75)+(G75)*(AH75))*(AH75))/MAX((F75)+2*(AH75)*SQRT(1+(G75)^2),
                    0.000001))^(2/3),
            0.000001)))^2</f>
        <v>1.0123305112334309E-2</v>
      </c>
    </row>
    <row r="76" spans="1:45" x14ac:dyDescent="0.35">
      <c r="A76">
        <v>67</v>
      </c>
      <c r="B76">
        <v>65.998999999999995</v>
      </c>
      <c r="C76">
        <v>616508.56499999994</v>
      </c>
      <c r="D76">
        <v>3097718.4559999998</v>
      </c>
      <c r="E76">
        <v>632.92200000000003</v>
      </c>
      <c r="F76">
        <v>5.5720000000000001</v>
      </c>
      <c r="G76">
        <v>0</v>
      </c>
      <c r="H76" t="s">
        <v>176</v>
      </c>
      <c r="I76">
        <v>4.7E-2</v>
      </c>
      <c r="J76" s="5">
        <f t="shared" si="25"/>
        <v>1</v>
      </c>
      <c r="K76" s="5">
        <f t="shared" ca="1" si="26"/>
        <v>50.95</v>
      </c>
      <c r="L76" s="5">
        <f ca="1">IF($A$2=0,
    IFERROR(L75,
        MAX('1D'!$D$16,
            POWER((ABS(K76)^2)/('1D'!$I$5*MAX(F76,
                        0.1)^2),
                1/3))),
    IF(IFERROR(V75,
            0)=0,
        IFERROR(L75,
            MAX('1D'!$D$16,
                POWER((ABS(K76)^2)/('1D'!$I$5*MAX(F76,
                            0.1)^2),
                    1/3))),
        IF(OR(IFERROR(L76,
                    0)=0,
                IFERROR(S75,
                    0)&lt;1,
                IFERROR(S76,
                    0)&lt;1),
            MAX('1D'!$D$16,
                POWER((ABS(K76)^2)/('1D'!$I$5*MAX(F76,
                            0.1)^2),
                    1/3)),
            IF(IFERROR(U76,
                    0)&gt;0,
                MAX('1D'!$D$16,
                    IFERROR(L76,
                        0)+((IFERROR(U76,
                                0))*'1D'!$D$18*IF((IFERROR(S76,
                                    0))&lt;1,
                            1,
                            -1))),
                IF(IFERROR(U76,
                        0)&lt;0,
                    IF(ABS((MAX('1D'!$D$16,
                                    POWER((ABS(K76)^2)/('1D'!$I$5*MAX(F76,
                                                0.1)^2),
                                        1/3)))-IFERROR(L76,
                                0))&gt;'1D'!$D$19,
                        MAX('1D'!$D$16,
                            IF((MAX('1D'!$D$16,
                                        POWER((ABS(K76)^2)/('1D'!$I$5*MAX(F76,
                                                    0.1)^2),
                                            1/3)))&gt;IFERROR(L76,
                                    0),
                                MIN((MAX('1D'!$D$16,
                                            POWER((ABS(K76)^2)/('1D'!$I$5*MAX(F76,
                                                        0.1)^2),
                                                1/3))),
                                    IFERROR(L76,
                                        0)+(MIN(ABS(IFERROR(U76,
                                                    0))*'1D'!$D$18,
                                            ABS((MAX('1D'!$D$16,
                                                        POWER((ABS(K76)^2)/('1D'!$I$5*MAX(F76,
                                                                    0.1)^2),
                                                            1/3)))-IFERROR(L76,
                                                    0))))),
                                MAX((MAX('1D'!$D$16,
                                            POWER((ABS(K76)^2)/('1D'!$I$5*MAX(F76,
                                                        0.1)^2),
                                                1/3))),
                                    IFERROR(L76,
                                        0)-(MIN(ABS(IFERROR(U76,
                                                    0))*'1D'!$D$18,
                                            ABS((MAX('1D'!$D$16,
                                                        POWER((ABS(K76)^2)/('1D'!$I$5*MAX(F76,
                                                                    0.1)^2),
                                                            1/3)))-IFERROR(L76,
                                                    0))))))),
                        MAX('1D'!$D$16,
                            POWER((ABS(K76)^2)/('1D'!$I$5*MAX(F76,
                                        0.1)^2),
                                1/3))),
                    MAX('1D'!$D$16,
                        IFERROR(L76,
                            0)))))))</f>
        <v>1.4110194276216461</v>
      </c>
      <c r="M76" s="5">
        <f t="shared" ca="1" si="14"/>
        <v>7.8622002507078124</v>
      </c>
      <c r="N76" s="5">
        <f t="shared" ca="1" si="15"/>
        <v>0.93664091699989349</v>
      </c>
      <c r="O76" s="5">
        <f t="shared" ca="1" si="16"/>
        <v>6.480374243255012</v>
      </c>
      <c r="P76" s="5">
        <f t="shared" ca="1" si="17"/>
        <v>634.33301942762171</v>
      </c>
      <c r="Q76" s="5">
        <f ca="1">P76+((ABS(K76)/MAX(((F76)+(G76)*(L76))*(L76),
            0.000001))^2)/(2*'1D'!$I$5)</f>
        <v>636.4734501275525</v>
      </c>
      <c r="R76" s="5">
        <f ca="1">((ABS(K76)*'1D'!$D$6)/(MAX(((F76)+(G76)*(L76))*(L76),
            0.000001)*MAX(((((F76)+(G76)*(L76))*(L76))/MAX((F76)+2*(L76)*SQRT(1+(G76)^2),
                    0.000001))^(2/3),
            0.000001)))^2</f>
        <v>1.031062973713277E-2</v>
      </c>
      <c r="S76" s="5">
        <f ca="1">ABS(ABS(K76)/MAX(((F76)+(G76)*(L76))*(L76),
        0.000001))/SQRT('1D'!$I$5*MAX((((F76)+(G76)*(L76))*(L76))/MAX((F76)+2*(G76)*(L76),
            0.000001),
        0.000001))</f>
        <v>1.741803210988865</v>
      </c>
      <c r="T76" s="5">
        <f ca="1">((F76)*(L76)^2)/2+(G76)*(L76)^3/3+(ABS(K76)^2)/('1D'!$I$5*MAX(((F76)+(G76)*(L76))*(L76),
        0.000001))</f>
        <v>39.203848220038054</v>
      </c>
      <c r="U76" s="5">
        <f ca="1">IF($A$2=0,
    0,
    IFERROR(Q75-(((R75+R76)/2)*J76)-(IF(O75&gt;O76,
                '1D'!$D$8*((O75^2-O76^2)/(2*'1D'!$I$5)),
                '1D'!$D$9*((O76^2-O75^2)/(2*'1D'!$I$5)))+('1D'!$D$10*(ABS(I76)/90)*(MAX(O75^2,
                        O76^2)/(2*'1D'!$I$5))))-Q76,
        0))</f>
        <v>-5.4569682106375694E-12</v>
      </c>
      <c r="V76" s="5">
        <f ca="1">IF($A$2=0,
    1,
    IF(IFERROR(V75,
            0)=0,
        0,
        IFERROR(IF(ROUND(S76,
                    3)=1,
                1,
                IF(AND(ABS(U76)&lt;'1D'!$D$19,
                        S76&gt;1),
                    1,
                    0)),
            0)))</f>
        <v>1</v>
      </c>
      <c r="W76" s="5">
        <f ca="1">IF($A$2=0,
    MAX(MAX('1D'!$D$16,
            MAX('1D'!$D$16,
                POWER((ABS(K76)^2)/('1D'!$I$5*MAX(F76,
                            0.1)^2),
                    1/3))),
        IFERROR(W1396,
            MAX(MAX('1D'!$D$16,
                    MAX('1D'!$D$16,
                        POWER((ABS(K76)^2)/('1D'!$I$5*MAX(F76,
                                    0.1)^2),
                            1/3))),
                ($L$2)-E1396))),
    IF(IFERROR(AG77,
            0)=0,
        MAX(MAX('1D'!$D$16,
                MAX('1D'!$D$16,
                    POWER((ABS(K76)^2)/('1D'!$I$5*MAX(F76,
                                0.1)^2),
                        1/3))),
            IFERROR(W1396,
                MAX(MAX('1D'!$D$16,
                        MAX('1D'!$D$16,
                            POWER((ABS(K76)^2)/('1D'!$I$5*MAX(F76,
                                        0.1)^2),
                                1/3))),
                    ($L$2)-E1396))),
        IF(IFERROR(W76,
                0)=0,
            MAX(MAX('1D'!$D$16,
                    MAX('1D'!$D$16,
                        POWER((ABS(K76)^2)/('1D'!$I$5*MAX(F76,
                                    0.1)^2),
                            1/3))),
                IFERROR(W1396,
                    MAX(MAX('1D'!$D$16,
                            MAX('1D'!$D$16,
                                POWER((ABS(K76)^2)/('1D'!$I$5*MAX(F76,
                                            0.1)^2),
                                    1/3))),
                        ($L$2)-E1396))),
            IF(OR(IFERROR(AD76,
                        0)&gt;=1,
                    IFERROR(AD77,
                        0)&gt;=1),
                MAX('1D'!$D$16,
                    MAX('1D'!$D$16,
                        POWER((ABS(K76)^2)/('1D'!$I$5*MAX(F76,
                                    0.1)^2),
                            1/3))),
                IF(ABS(IFERROR(AF76,
                            0))&lt;'1D'!$D$19,
                    MAX(MAX('1D'!$D$16,
                            MAX('1D'!$D$16,
                                POWER((ABS(K76)^2)/('1D'!$I$5*MAX(F76,
                                            0.1)^2),
                                    1/3))),
                        IFERROR(W76,
                            0)),
                    MAX(MAX('1D'!$D$16,
                            MAX('1D'!$D$16,
                                POWER((ABS(K76)^2)/('1D'!$I$5*MAX(F76,
                                            0.1)^2),
                                    1/3))),
                        (IFERROR(W76,
                                0))+((IFERROR(AF76,
                                    0))*'1D'!$D$18)))))))</f>
        <v>2.0426739539709851</v>
      </c>
      <c r="X76" s="5">
        <f t="shared" ca="1" si="18"/>
        <v>11.381779271526328</v>
      </c>
      <c r="Y76" s="5">
        <f t="shared" ca="1" si="19"/>
        <v>1.178561586475126</v>
      </c>
      <c r="Z76" s="5">
        <f t="shared" ca="1" si="20"/>
        <v>4.4764530030432992</v>
      </c>
      <c r="AA76" s="5">
        <f t="shared" ca="1" si="21"/>
        <v>634.96467395397099</v>
      </c>
      <c r="AB76" s="5">
        <f ca="1">AA76+((ABS(K76)/MAX(((F76)+(G76)*(W76))*(W76),
            0.000001))^2)/(2*'1D'!$I$5)</f>
        <v>635.98601093095647</v>
      </c>
      <c r="AC76" s="5">
        <f ca="1">((ABS(K76)*'1D'!$D$6)/(MAX(((F76)+(G76)*(W76))*(W76),
            0.000001)*MAX(((((F76)+(G76)*(W76))*(W76))/MAX((F76)+2*(W76)*SQRT(1+(G76)^2),
                    0.000001))^(2/3),
            0.000001)))^2</f>
        <v>3.6217144097900585E-3</v>
      </c>
      <c r="AD76" s="5">
        <f ca="1">ABS(ABS(K76)/MAX(((F76)+(G76)*(W76))*(W76),
        0.000001))/SQRT('1D'!$I$5*MAX((((F76)+(G76)*(W76))*(W76))/MAX((F76)+2*(G76)*(W76),
            0.000001),
        0.000001))</f>
        <v>1.0000000000000002</v>
      </c>
      <c r="AE76" s="5">
        <f ca="1">((F76)*(W76)^2)/2+(G76)*(W76)^3/3+(ABS(K76)^2)/('1D'!$I$5*MAX(((F76)+(G76)*(W76))*(W76),
        0.000001))</f>
        <v>34.873896101690534</v>
      </c>
      <c r="AF76" s="5">
        <f ca="1">IF($A$2=0,
    0,
    IFERROR(AB77+(((AC76+AC77)/2)*J77)+(IF(Z76&gt;Z77,
                '1D'!$D$8*((Z76^2-Z77^2)/(2*'1D'!$I$5)),
                '1D'!$D$9*((Z77^2-Z76^2)/(2*'1D'!$I$5)))+('1D'!$D$10*(ABS(I77)/90)*(MAX(Z76^2,
                        Z77^2)/(2*'1D'!$I$5))))-AB76,
        0))</f>
        <v>-2.6046071609130195E-2</v>
      </c>
      <c r="AG76" s="5">
        <f ca="1">IF($A$2=0,
    1,
    IF(IFERROR(AG77,
            0)=0,
        0,
        IFERROR(IF(OR(ROUND(AD76,
                        3)&gt;=1,
                    AND(ABS(AF76)&lt;'1D'!$D$19,
                        AD76&lt;1)),
                1,
                0),
            0)))</f>
        <v>1</v>
      </c>
      <c r="AH76" s="5">
        <f ca="1">IFERROR(IF('1D'!V32="Supercritical",
        MAX('1D'!$D$16,
            IFERROR(L76,
                MAX('1D'!$D$16,
                    POWER((ABS(K76)^2)/('1D'!$I$5*MAX(F76,
                                0.1)^2),
                        1/3)))),
        IF('1D'!V32="Subcritical",
            MAX('1D'!$D$16,
                IFERROR(W76,
                    MAX('1D'!$D$16,
                        POWER((ABS(K76)^2)/('1D'!$I$5*MAX(F76,
                                    0.1)^2),
                            1/3)))),
            IF(IFERROR(T76,
                    -1E+99)&gt;=IFERROR(AE76,
                    -1E+99),
                MAX('1D'!$D$16,
                    IFERROR(L76,
                        MAX('1D'!$D$16,
                            POWER((ABS(K76)^2)/('1D'!$I$5*MAX(F76,
                                        0.1)^2),
                                1/3)))),
                MAX('1D'!$D$16,
                    IFERROR(W76,
                        MAX('1D'!$D$16,
                            POWER((ABS(K76)^2)/('1D'!$I$5*MAX(F76,
                                        0.1)^2),
                                1/3))))))),
    MAX('1D'!$D$16,
        POWER((ABS(K76)^2)/('1D'!$I$5*MAX(F76,
                    0.1)^2),
            1/3)))</f>
        <v>1.4110194276216461</v>
      </c>
      <c r="AI76" s="5">
        <f t="shared" ca="1" si="22"/>
        <v>634.33301942762171</v>
      </c>
      <c r="AJ76" s="5">
        <f ca="1">AI76+((ABS(K76)/MAX(((F76)+(G76)*(AH76))*(AH76),
            0.000001))^2)/(2*'1D'!$I$5)</f>
        <v>636.4734501275525</v>
      </c>
      <c r="AM76">
        <v>0</v>
      </c>
      <c r="AN76">
        <v>0</v>
      </c>
      <c r="AO76" s="5">
        <f t="shared" si="23"/>
        <v>0</v>
      </c>
      <c r="AP76" s="5">
        <f t="shared" si="27"/>
        <v>0</v>
      </c>
      <c r="AQ76" s="5">
        <f ca="1">ABS(ABS(K76)/MAX(((F76)+(G76)*(AH76))*(AH76),
        0.000001))/SQRT('1D'!$I$5*MAX((((F76)+(G76)*(AH76))*(AH76))/MAX((F76)+2*(G76)*(AH76),
            0.000001),
        0.000001))</f>
        <v>1.741803210988865</v>
      </c>
      <c r="AR76" s="5" t="str">
        <f t="shared" ca="1" si="24"/>
        <v>Supercritical</v>
      </c>
      <c r="AS76" s="5">
        <f ca="1">((ABS(K76)*'1D'!$D$6)/(MAX(((F76)+(G76)*(AH76))*(AH76),
            0.000001)*MAX(((((F76)+(G76)*(AH76))*(AH76))/MAX((F76)+2*(AH76)*SQRT(1+(G76)^2),
                    0.000001))^(2/3),
            0.000001)))^2</f>
        <v>1.031062973713277E-2</v>
      </c>
    </row>
    <row r="77" spans="1:45" x14ac:dyDescent="0.35">
      <c r="A77">
        <v>68</v>
      </c>
      <c r="B77">
        <v>66.998999999999995</v>
      </c>
      <c r="C77">
        <v>616507.99100000004</v>
      </c>
      <c r="D77">
        <v>3097717.6370000001</v>
      </c>
      <c r="E77">
        <v>632.88199999999995</v>
      </c>
      <c r="F77">
        <v>5.5449999999999999</v>
      </c>
      <c r="G77">
        <v>0</v>
      </c>
      <c r="H77" t="s">
        <v>176</v>
      </c>
      <c r="I77">
        <v>3.3000000000000002E-2</v>
      </c>
      <c r="J77" s="5">
        <f t="shared" si="25"/>
        <v>1</v>
      </c>
      <c r="K77" s="5">
        <f t="shared" ca="1" si="26"/>
        <v>50.95</v>
      </c>
      <c r="L77" s="5">
        <f ca="1">IF($A$2=0,
    IFERROR(L76,
        MAX('1D'!$D$16,
            POWER((ABS(K77)^2)/('1D'!$I$5*MAX(F77,
                        0.1)^2),
                1/3))),
    IF(IFERROR(V76,
            0)=0,
        IFERROR(L76,
            MAX('1D'!$D$16,
                POWER((ABS(K77)^2)/('1D'!$I$5*MAX(F77,
                            0.1)^2),
                    1/3))),
        IF(OR(IFERROR(L77,
                    0)=0,
                IFERROR(S76,
                    0)&lt;1,
                IFERROR(S77,
                    0)&lt;1),
            MAX('1D'!$D$16,
                POWER((ABS(K77)^2)/('1D'!$I$5*MAX(F77,
                            0.1)^2),
                    1/3)),
            IF(IFERROR(U77,
                    0)&gt;0,
                MAX('1D'!$D$16,
                    IFERROR(L77,
                        0)+((IFERROR(U77,
                                0))*'1D'!$D$18*IF((IFERROR(S77,
                                    0))&lt;1,
                            1,
                            -1))),
                IF(IFERROR(U77,
                        0)&lt;0,
                    IF(ABS((MAX('1D'!$D$16,
                                    POWER((ABS(K77)^2)/('1D'!$I$5*MAX(F77,
                                                0.1)^2),
                                        1/3)))-IFERROR(L77,
                                0))&gt;'1D'!$D$19,
                        MAX('1D'!$D$16,
                            IF((MAX('1D'!$D$16,
                                        POWER((ABS(K77)^2)/('1D'!$I$5*MAX(F77,
                                                    0.1)^2),
                                            1/3)))&gt;IFERROR(L77,
                                    0),
                                MIN((MAX('1D'!$D$16,
                                            POWER((ABS(K77)^2)/('1D'!$I$5*MAX(F77,
                                                        0.1)^2),
                                                1/3))),
                                    IFERROR(L77,
                                        0)+(MIN(ABS(IFERROR(U77,
                                                    0))*'1D'!$D$18,
                                            ABS((MAX('1D'!$D$16,
                                                        POWER((ABS(K77)^2)/('1D'!$I$5*MAX(F77,
                                                                    0.1)^2),
                                                            1/3)))-IFERROR(L77,
                                                    0))))),
                                MAX((MAX('1D'!$D$16,
                                            POWER((ABS(K77)^2)/('1D'!$I$5*MAX(F77,
                                                        0.1)^2),
                                                1/3))),
                                    IFERROR(L77,
                                        0)-(MIN(ABS(IFERROR(U77,
                                                    0))*'1D'!$D$18,
                                            ABS((MAX('1D'!$D$16,
                                                        POWER((ABS(K77)^2)/('1D'!$I$5*MAX(F77,
                                                                    0.1)^2),
                                                            1/3)))-IFERROR(L77,
                                                    0))))))),
                        MAX('1D'!$D$16,
                            POWER((ABS(K77)^2)/('1D'!$I$5*MAX(F77,
                                        0.1)^2),
                                1/3))),
                    MAX('1D'!$D$16,
                        IFERROR(L77,
                            0)))))))</f>
        <v>1.408290342280482</v>
      </c>
      <c r="M77" s="5">
        <f t="shared" ca="1" si="14"/>
        <v>7.8089699479452728</v>
      </c>
      <c r="N77" s="5">
        <f t="shared" ca="1" si="15"/>
        <v>0.93391073321387108</v>
      </c>
      <c r="O77" s="5">
        <f t="shared" ca="1" si="16"/>
        <v>6.5245480952844712</v>
      </c>
      <c r="P77" s="5">
        <f t="shared" ca="1" si="17"/>
        <v>634.2902903422804</v>
      </c>
      <c r="Q77" s="5">
        <f ca="1">P77+((ABS(K77)/MAX(((F77)+(G77)*(L77))*(L77),
            0.000001))^2)/(2*'1D'!$I$5)</f>
        <v>636.46000124175441</v>
      </c>
      <c r="R77" s="5">
        <f ca="1">((ABS(K77)*'1D'!$D$6)/(MAX(((F77)+(G77)*(L77))*(L77),
            0.000001)*MAX(((((F77)+(G77)*(L77))*(L77))/MAX((F77)+2*(L77)*SQRT(1+(G77)^2),
                    0.000001))^(2/3),
            0.000001)))^2</f>
        <v>1.0492433762593546E-2</v>
      </c>
      <c r="S77" s="5">
        <f ca="1">ABS(ABS(K77)/MAX(((F77)+(G77)*(L77))*(L77),
        0.000001))/SQRT('1D'!$I$5*MAX((((F77)+(G77)*(L77))*(L77))/MAX((F77)+2*(G77)*(L77),
            0.000001),
        0.000001))</f>
        <v>1.7553746920124271</v>
      </c>
      <c r="T77" s="5">
        <f ca="1">((F77)*(L77)^2)/2+(G77)*(L77)^3/3+(ABS(K77)^2)/('1D'!$I$5*MAX(((F77)+(G77)*(L77))*(L77),
        0.000001))</f>
        <v>39.385062899868736</v>
      </c>
      <c r="U77" s="5">
        <f ca="1">IF($A$2=0,
    0,
    IFERROR(Q76-(((R76+R77)/2)*J77)-(IF(O76&gt;O77,
                '1D'!$D$8*((O76^2-O77^2)/(2*'1D'!$I$5)),
                '1D'!$D$9*((O77^2-O76^2)/(2*'1D'!$I$5)))+('1D'!$D$10*(ABS(I77)/90)*(MAX(O76^2,
                        O77^2)/(2*'1D'!$I$5))))-Q77,
        0))</f>
        <v>-5.5706550483591855E-12</v>
      </c>
      <c r="V77" s="5">
        <f ca="1">IF($A$2=0,
    1,
    IF(IFERROR(V76,
            0)=0,
        0,
        IFERROR(IF(ROUND(S77,
                    3)=1,
                1,
                IF(AND(ABS(U77)&lt;'1D'!$D$19,
                        S77&gt;1),
                    1,
                    0)),
            0)))</f>
        <v>1</v>
      </c>
      <c r="W77" s="5">
        <f ca="1">IF($A$2=0,
    MAX(MAX('1D'!$D$16,
            MAX('1D'!$D$16,
                POWER((ABS(K77)^2)/('1D'!$I$5*MAX(F77,
                            0.1)^2),
                    1/3))),
        IFERROR(W1396,
            MAX(MAX('1D'!$D$16,
                    MAX('1D'!$D$16,
                        POWER((ABS(K77)^2)/('1D'!$I$5*MAX(F77,
                                    0.1)^2),
                            1/3))),
                ($L$2)-E1396))),
    IF(IFERROR(AG78,
            0)=0,
        MAX(MAX('1D'!$D$16,
                MAX('1D'!$D$16,
                    POWER((ABS(K77)^2)/('1D'!$I$5*MAX(F77,
                                0.1)^2),
                        1/3))),
            IFERROR(W1396,
                MAX(MAX('1D'!$D$16,
                        MAX('1D'!$D$16,
                            POWER((ABS(K77)^2)/('1D'!$I$5*MAX(F77,
                                        0.1)^2),
                                1/3))),
                    ($L$2)-E1396))),
        IF(IFERROR(W77,
                0)=0,
            MAX(MAX('1D'!$D$16,
                    MAX('1D'!$D$16,
                        POWER((ABS(K77)^2)/('1D'!$I$5*MAX(F77,
                                    0.1)^2),
                            1/3))),
                IFERROR(W1396,
                    MAX(MAX('1D'!$D$16,
                            MAX('1D'!$D$16,
                                POWER((ABS(K77)^2)/('1D'!$I$5*MAX(F77,
                                            0.1)^2),
                                    1/3))),
                        ($L$2)-E1396))),
            IF(OR(IFERROR(AD77,
                        0)&gt;=1,
                    IFERROR(AD78,
                        0)&gt;=1),
                MAX('1D'!$D$16,
                    MAX('1D'!$D$16,
                        POWER((ABS(K77)^2)/('1D'!$I$5*MAX(F77,
                                    0.1)^2),
                            1/3))),
                IF(ABS(IFERROR(AF77,
                            0))&lt;'1D'!$D$19,
                    MAX(MAX('1D'!$D$16,
                            MAX('1D'!$D$16,
                                POWER((ABS(K77)^2)/('1D'!$I$5*MAX(F77,
                                            0.1)^2),
                                    1/3))),
                        IFERROR(W77,
                            0)),
                    MAX(MAX('1D'!$D$16,
                            MAX('1D'!$D$16,
                                POWER((ABS(K77)^2)/('1D'!$I$5*MAX(F77,
                                            0.1)^2),
                                    1/3))),
                        (IFERROR(W77,
                                0))+((IFERROR(AF77,
                                    0))*'1D'!$D$18)))))))</f>
        <v>2.0492994466099761</v>
      </c>
      <c r="X77" s="5">
        <f t="shared" ca="1" si="18"/>
        <v>11.363365431452317</v>
      </c>
      <c r="Y77" s="5">
        <f t="shared" ca="1" si="19"/>
        <v>1.1783324417859673</v>
      </c>
      <c r="Z77" s="5">
        <f t="shared" ca="1" si="20"/>
        <v>4.4837069006842842</v>
      </c>
      <c r="AA77" s="5">
        <f t="shared" ca="1" si="21"/>
        <v>634.93129944660996</v>
      </c>
      <c r="AB77" s="5">
        <f ca="1">AA77+((ABS(K77)/MAX(((F77)+(G77)*(W77))*(W77),
            0.000001))^2)/(2*'1D'!$I$5)</f>
        <v>635.9559491699149</v>
      </c>
      <c r="AC77" s="5">
        <f ca="1">((ABS(K77)*'1D'!$D$6)/(MAX(((F77)+(G77)*(W77))*(W77),
            0.000001)*MAX(((((F77)+(G77)*(W77))*(W77))/MAX((F77)+2*(W77)*SQRT(1+(G77)^2),
                    0.000001))^(2/3),
            0.000001)))^2</f>
        <v>3.6344037215228402E-3</v>
      </c>
      <c r="AD77" s="5">
        <f ca="1">ABS(ABS(K77)/MAX(((F77)+(G77)*(W77))*(W77),
        0.000001))/SQRT('1D'!$I$5*MAX((((F77)+(G77)*(W77))*(W77))/MAX((F77)+2*(G77)*(W77),
            0.000001),
        0.000001))</f>
        <v>1.0000000000000002</v>
      </c>
      <c r="AE77" s="5">
        <f ca="1">((F77)*(W77)^2)/2+(G77)*(W77)^3/3+(ABS(K77)^2)/('1D'!$I$5*MAX(((F77)+(G77)*(W77))*(W77),
        0.000001))</f>
        <v>34.930407735453251</v>
      </c>
      <c r="AF77" s="5">
        <f ca="1">IF($A$2=0,
    0,
    IFERROR(AB78+(((AC77+AC78)/2)*J78)+(IF(Z77&gt;Z78,
                '1D'!$D$8*((Z77^2-Z78^2)/(2*'1D'!$I$5)),
                '1D'!$D$9*((Z78^2-Z77^2)/(2*'1D'!$I$5)))+('1D'!$D$10*(ABS(I78)/90)*(MAX(Z77^2,
                        Z78^2)/(2*'1D'!$I$5))))-AB77,
        0))</f>
        <v>-2.6367177540123521E-2</v>
      </c>
      <c r="AG77" s="5">
        <f ca="1">IF($A$2=0,
    1,
    IF(IFERROR(AG78,
            0)=0,
        0,
        IFERROR(IF(OR(ROUND(AD77,
                        3)&gt;=1,
                    AND(ABS(AF77)&lt;'1D'!$D$19,
                        AD77&lt;1)),
                1,
                0),
            0)))</f>
        <v>1</v>
      </c>
      <c r="AH77" s="5">
        <f ca="1">IFERROR(IF('1D'!V32="Supercritical",
        MAX('1D'!$D$16,
            IFERROR(L77,
                MAX('1D'!$D$16,
                    POWER((ABS(K77)^2)/('1D'!$I$5*MAX(F77,
                                0.1)^2),
                        1/3)))),
        IF('1D'!V32="Subcritical",
            MAX('1D'!$D$16,
                IFERROR(W77,
                    MAX('1D'!$D$16,
                        POWER((ABS(K77)^2)/('1D'!$I$5*MAX(F77,
                                    0.1)^2),
                            1/3)))),
            IF(IFERROR(T77,
                    -1E+99)&gt;=IFERROR(AE77,
                    -1E+99),
                MAX('1D'!$D$16,
                    IFERROR(L77,
                        MAX('1D'!$D$16,
                            POWER((ABS(K77)^2)/('1D'!$I$5*MAX(F77,
                                        0.1)^2),
                                1/3)))),
                MAX('1D'!$D$16,
                    IFERROR(W77,
                        MAX('1D'!$D$16,
                            POWER((ABS(K77)^2)/('1D'!$I$5*MAX(F77,
                                        0.1)^2),
                                1/3))))))),
    MAX('1D'!$D$16,
        POWER((ABS(K77)^2)/('1D'!$I$5*MAX(F77,
                    0.1)^2),
            1/3)))</f>
        <v>1.408290342280482</v>
      </c>
      <c r="AI77" s="5">
        <f t="shared" ca="1" si="22"/>
        <v>634.2902903422804</v>
      </c>
      <c r="AJ77" s="5">
        <f ca="1">AI77+((ABS(K77)/MAX(((F77)+(G77)*(AH77))*(AH77),
            0.000001))^2)/(2*'1D'!$I$5)</f>
        <v>636.46000124175441</v>
      </c>
      <c r="AM77">
        <v>0</v>
      </c>
      <c r="AN77">
        <v>0</v>
      </c>
      <c r="AO77" s="5">
        <f t="shared" si="23"/>
        <v>0</v>
      </c>
      <c r="AP77" s="5">
        <f t="shared" si="27"/>
        <v>0</v>
      </c>
      <c r="AQ77" s="5">
        <f ca="1">ABS(ABS(K77)/MAX(((F77)+(G77)*(AH77))*(AH77),
        0.000001))/SQRT('1D'!$I$5*MAX((((F77)+(G77)*(AH77))*(AH77))/MAX((F77)+2*(G77)*(AH77),
            0.000001),
        0.000001))</f>
        <v>1.7553746920124271</v>
      </c>
      <c r="AR77" s="5" t="str">
        <f t="shared" ca="1" si="24"/>
        <v>Supercritical</v>
      </c>
      <c r="AS77" s="5">
        <f ca="1">((ABS(K77)*'1D'!$D$6)/(MAX(((F77)+(G77)*(AH77))*(AH77),
            0.000001)*MAX(((((F77)+(G77)*(AH77))*(AH77))/MAX((F77)+2*(AH77)*SQRT(1+(G77)^2),
                    0.000001))^(2/3),
            0.000001)))^2</f>
        <v>1.0492433762593546E-2</v>
      </c>
    </row>
    <row r="78" spans="1:45" x14ac:dyDescent="0.35">
      <c r="A78">
        <v>69</v>
      </c>
      <c r="B78">
        <v>67.998999999999995</v>
      </c>
      <c r="C78">
        <v>616507.41700000002</v>
      </c>
      <c r="D78">
        <v>3097716.8190000001</v>
      </c>
      <c r="E78">
        <v>632.84199999999998</v>
      </c>
      <c r="F78">
        <v>5.5190000000000001</v>
      </c>
      <c r="G78">
        <v>0</v>
      </c>
      <c r="H78" t="s">
        <v>176</v>
      </c>
      <c r="I78">
        <v>1.4E-2</v>
      </c>
      <c r="J78" s="5">
        <f t="shared" si="25"/>
        <v>1</v>
      </c>
      <c r="K78" s="5">
        <f t="shared" ca="1" si="26"/>
        <v>50.95</v>
      </c>
      <c r="L78" s="5">
        <f ca="1">IF($A$2=0,
    IFERROR(L77,
        MAX('1D'!$D$16,
            POWER((ABS(K78)^2)/('1D'!$I$5*MAX(F78,
                        0.1)^2),
                1/3))),
    IF(IFERROR(V77,
            0)=0,
        IFERROR(L77,
            MAX('1D'!$D$16,
                POWER((ABS(K78)^2)/('1D'!$I$5*MAX(F78,
                            0.1)^2),
                    1/3))),
        IF(OR(IFERROR(L78,
                    0)=0,
                IFERROR(S77,
                    0)&lt;1,
                IFERROR(S78,
                    0)&lt;1),
            MAX('1D'!$D$16,
                POWER((ABS(K78)^2)/('1D'!$I$5*MAX(F78,
                            0.1)^2),
                    1/3)),
            IF(IFERROR(U78,
                    0)&gt;0,
                MAX('1D'!$D$16,
                    IFERROR(L78,
                        0)+((IFERROR(U78,
                                0))*'1D'!$D$18*IF((IFERROR(S78,
                                    0))&lt;1,
                            1,
                            -1))),
                IF(IFERROR(U78,
                        0)&lt;0,
                    IF(ABS((MAX('1D'!$D$16,
                                    POWER((ABS(K78)^2)/('1D'!$I$5*MAX(F78,
                                                0.1)^2),
                                        1/3)))-IFERROR(L78,
                                0))&gt;'1D'!$D$19,
                        MAX('1D'!$D$16,
                            IF((MAX('1D'!$D$16,
                                        POWER((ABS(K78)^2)/('1D'!$I$5*MAX(F78,
                                                    0.1)^2),
                                            1/3)))&gt;IFERROR(L78,
                                    0),
                                MIN((MAX('1D'!$D$16,
                                            POWER((ABS(K78)^2)/('1D'!$I$5*MAX(F78,
                                                        0.1)^2),
                                                1/3))),
                                    IFERROR(L78,
                                        0)+(MIN(ABS(IFERROR(U78,
                                                    0))*'1D'!$D$18,
                                            ABS((MAX('1D'!$D$16,
                                                        POWER((ABS(K78)^2)/('1D'!$I$5*MAX(F78,
                                                                    0.1)^2),
                                                            1/3)))-IFERROR(L78,
                                                    0))))),
                                MAX((MAX('1D'!$D$16,
                                            POWER((ABS(K78)^2)/('1D'!$I$5*MAX(F78,
                                                        0.1)^2),
                                                1/3))),
                                    IFERROR(L78,
                                        0)-(MIN(ABS(IFERROR(U78,
                                                    0))*'1D'!$D$18,
                                            ABS((MAX('1D'!$D$16,
                                                        POWER((ABS(K78)^2)/('1D'!$I$5*MAX(F78,
                                                                    0.1)^2),
                                                            1/3)))-IFERROR(L78,
                                                    0))))))),
                        MAX('1D'!$D$16,
                            POWER((ABS(K78)^2)/('1D'!$I$5*MAX(F78,
                                        0.1)^2),
                                1/3))),
                    MAX('1D'!$D$16,
                        IFERROR(L78,
                            0)))))))</f>
        <v>1.4054838685423674</v>
      </c>
      <c r="M78" s="5">
        <f t="shared" ca="1" si="14"/>
        <v>7.7568654704853257</v>
      </c>
      <c r="N78" s="5">
        <f t="shared" ca="1" si="15"/>
        <v>0.93119994162186526</v>
      </c>
      <c r="O78" s="5">
        <f t="shared" ca="1" si="16"/>
        <v>6.568374840825002</v>
      </c>
      <c r="P78" s="5">
        <f t="shared" ca="1" si="17"/>
        <v>634.2474838685423</v>
      </c>
      <c r="Q78" s="5">
        <f ca="1">P78+((ABS(K78)/MAX(((F78)+(G78)*(L78))*(L78),
            0.000001))^2)/(2*'1D'!$I$5)</f>
        <v>636.44644146536098</v>
      </c>
      <c r="R78" s="5">
        <f ca="1">((ABS(K78)*'1D'!$D$6)/(MAX(((F78)+(G78)*(L78))*(L78),
            0.000001)*MAX(((((F78)+(G78)*(L78))*(L78))/MAX((F78)+2*(L78)*SQRT(1+(G78)^2),
                    0.000001))^(2/3),
            0.000001)))^2</f>
        <v>1.067516154551598E-2</v>
      </c>
      <c r="S78" s="5">
        <f ca="1">ABS(ABS(K78)/MAX(((F78)+(G78)*(L78))*(L78),
        0.000001))/SQRT('1D'!$I$5*MAX((((F78)+(G78)*(L78))*(L78))/MAX((F78)+2*(G78)*(L78),
            0.000001),
        0.000001))</f>
        <v>1.7689293694277397</v>
      </c>
      <c r="T78" s="5">
        <f ca="1">((F78)*(L78)^2)/2+(G78)*(L78)^3/3+(ABS(K78)^2)/('1D'!$I$5*MAX(((F78)+(G78)*(L78))*(L78),
        0.000001))</f>
        <v>39.565111152258922</v>
      </c>
      <c r="U78" s="5">
        <f ca="1">IF($A$2=0,
    0,
    IFERROR(Q77-(((R77+R78)/2)*J78)-(IF(O77&gt;O78,
                '1D'!$D$8*((O77^2-O78^2)/(2*'1D'!$I$5)),
                '1D'!$D$9*((O78^2-O77^2)/(2*'1D'!$I$5)))+('1D'!$D$10*(ABS(I78)/90)*(MAX(O77^2,
                        O78^2)/(2*'1D'!$I$5))))-Q78,
        0))</f>
        <v>-5.6843418860808015E-12</v>
      </c>
      <c r="V78" s="5">
        <f ca="1">IF($A$2=0,
    1,
    IF(IFERROR(V77,
            0)=0,
        0,
        IFERROR(IF(ROUND(S78,
                    3)=1,
                1,
                IF(AND(ABS(U78)&lt;'1D'!$D$19,
                        S78&gt;1),
                    1,
                    0)),
            0)))</f>
        <v>1</v>
      </c>
      <c r="W78" s="5">
        <f ca="1">IF($A$2=0,
    MAX(MAX('1D'!$D$16,
            MAX('1D'!$D$16,
                POWER((ABS(K78)^2)/('1D'!$I$5*MAX(F78,
                            0.1)^2),
                    1/3))),
        IFERROR(W1396,
            MAX(MAX('1D'!$D$16,
                    MAX('1D'!$D$16,
                        POWER((ABS(K78)^2)/('1D'!$I$5*MAX(F78,
                                    0.1)^2),
                            1/3))),
                ($L$2)-E1396))),
    IF(IFERROR(AG79,
            0)=0,
        MAX(MAX('1D'!$D$16,
                MAX('1D'!$D$16,
                    POWER((ABS(K78)^2)/('1D'!$I$5*MAX(F78,
                                0.1)^2),
                        1/3))),
            IFERROR(W1396,
                MAX(MAX('1D'!$D$16,
                        MAX('1D'!$D$16,
                            POWER((ABS(K78)^2)/('1D'!$I$5*MAX(F78,
                                        0.1)^2),
                                1/3))),
                    ($L$2)-E1396))),
        IF(IFERROR(W78,
                0)=0,
            MAX(MAX('1D'!$D$16,
                    MAX('1D'!$D$16,
                        POWER((ABS(K78)^2)/('1D'!$I$5*MAX(F78,
                                    0.1)^2),
                            1/3))),
                IFERROR(W1396,
                    MAX(MAX('1D'!$D$16,
                            MAX('1D'!$D$16,
                                POWER((ABS(K78)^2)/('1D'!$I$5*MAX(F78,
                                            0.1)^2),
                                    1/3))),
                        ($L$2)-E1396))),
            IF(OR(IFERROR(AD78,
                        0)&gt;=1,
                    IFERROR(AD79,
                        0)&gt;=1),
                MAX('1D'!$D$16,
                    MAX('1D'!$D$16,
                        POWER((ABS(K78)^2)/('1D'!$I$5*MAX(F78,
                                    0.1)^2),
                            1/3))),
                IF(ABS(IFERROR(AF78,
                            0))&lt;'1D'!$D$19,
                    MAX(MAX('1D'!$D$16,
                            MAX('1D'!$D$16,
                                POWER((ABS(K78)^2)/('1D'!$I$5*MAX(F78,
                                            0.1)^2),
                                    1/3))),
                        IFERROR(W78,
                            0)),
                    MAX(MAX('1D'!$D$16,
                            MAX('1D'!$D$16,
                                POWER((ABS(K78)^2)/('1D'!$I$5*MAX(F78,
                                            0.1)^2),
                                    1/3))),
                        (IFERROR(W78,
                                0))+((IFERROR(AF78,
                                    0))*'1D'!$D$18)))))))</f>
        <v>2.0557305679360232</v>
      </c>
      <c r="X78" s="5">
        <f t="shared" ca="1" si="18"/>
        <v>11.345577004438912</v>
      </c>
      <c r="Y78" s="5">
        <f t="shared" ca="1" si="19"/>
        <v>1.1780928082642181</v>
      </c>
      <c r="Z78" s="5">
        <f t="shared" ca="1" si="20"/>
        <v>4.4907367849220909</v>
      </c>
      <c r="AA78" s="5">
        <f t="shared" ca="1" si="21"/>
        <v>634.89773056793604</v>
      </c>
      <c r="AB78" s="5">
        <f ca="1">AA78+((ABS(K78)/MAX(((F78)+(G78)*(W78))*(W78),
            0.000001))^2)/(2*'1D'!$I$5)</f>
        <v>635.92559585190406</v>
      </c>
      <c r="AC78" s="5">
        <f ca="1">((ABS(K78)*'1D'!$D$6)/(MAX(((F78)+(G78)*(W78))*(W78),
            0.000001)*MAX(((((F78)+(G78)*(W78))*(W78))/MAX((F78)+2*(W78)*SQRT(1+(G78)^2),
                    0.000001))^(2/3),
            0.000001)))^2</f>
        <v>3.646798040618281E-3</v>
      </c>
      <c r="AD78" s="5">
        <f ca="1">ABS(ABS(K78)/MAX(((F78)+(G78)*(W78))*(W78),
        0.000001))/SQRT('1D'!$I$5*MAX((((F78)+(G78)*(W78))*(W78))/MAX((F78)+2*(G78)*(W78),
            0.000001),
        0.000001))</f>
        <v>1.0000000000000002</v>
      </c>
      <c r="AE78" s="5">
        <f ca="1">((F78)*(W78)^2)/2+(G78)*(W78)^3/3+(ABS(K78)^2)/('1D'!$I$5*MAX(((F78)+(G78)*(W78))*(W78),
        0.000001))</f>
        <v>34.985174188345638</v>
      </c>
      <c r="AF78" s="5">
        <f ca="1">IF($A$2=0,
    0,
    IFERROR(AB79+(((AC78+AC79)/2)*J79)+(IF(Z78&gt;Z79,
                '1D'!$D$8*((Z78^2-Z79^2)/(2*'1D'!$I$5)),
                '1D'!$D$9*((Z79^2-Z78^2)/(2*'1D'!$I$5)))+('1D'!$D$10*(ABS(I79)/90)*(MAX(Z78^2,
                        Z79^2)/(2*'1D'!$I$5))))-AB78,
        0))</f>
        <v>-2.6276044309156532E-2</v>
      </c>
      <c r="AG78" s="5">
        <f ca="1">IF($A$2=0,
    1,
    IF(IFERROR(AG79,
            0)=0,
        0,
        IFERROR(IF(OR(ROUND(AD78,
                        3)&gt;=1,
                    AND(ABS(AF78)&lt;'1D'!$D$19,
                        AD78&lt;1)),
                1,
                0),
            0)))</f>
        <v>1</v>
      </c>
      <c r="AH78" s="5">
        <f ca="1">IFERROR(IF('1D'!V32="Supercritical",
        MAX('1D'!$D$16,
            IFERROR(L78,
                MAX('1D'!$D$16,
                    POWER((ABS(K78)^2)/('1D'!$I$5*MAX(F78,
                                0.1)^2),
                        1/3)))),
        IF('1D'!V32="Subcritical",
            MAX('1D'!$D$16,
                IFERROR(W78,
                    MAX('1D'!$D$16,
                        POWER((ABS(K78)^2)/('1D'!$I$5*MAX(F78,
                                    0.1)^2),
                            1/3)))),
            IF(IFERROR(T78,
                    -1E+99)&gt;=IFERROR(AE78,
                    -1E+99),
                MAX('1D'!$D$16,
                    IFERROR(L78,
                        MAX('1D'!$D$16,
                            POWER((ABS(K78)^2)/('1D'!$I$5*MAX(F78,
                                        0.1)^2),
                                1/3)))),
                MAX('1D'!$D$16,
                    IFERROR(W78,
                        MAX('1D'!$D$16,
                            POWER((ABS(K78)^2)/('1D'!$I$5*MAX(F78,
                                        0.1)^2),
                                1/3))))))),
    MAX('1D'!$D$16,
        POWER((ABS(K78)^2)/('1D'!$I$5*MAX(F78,
                    0.1)^2),
            1/3)))</f>
        <v>1.4054838685423674</v>
      </c>
      <c r="AI78" s="5">
        <f t="shared" ca="1" si="22"/>
        <v>634.2474838685423</v>
      </c>
      <c r="AJ78" s="5">
        <f ca="1">AI78+((ABS(K78)/MAX(((F78)+(G78)*(AH78))*(AH78),
            0.000001))^2)/(2*'1D'!$I$5)</f>
        <v>636.44644146536098</v>
      </c>
      <c r="AM78">
        <v>0</v>
      </c>
      <c r="AN78">
        <v>0</v>
      </c>
      <c r="AO78" s="5">
        <f t="shared" si="23"/>
        <v>0</v>
      </c>
      <c r="AP78" s="5">
        <f t="shared" si="27"/>
        <v>0</v>
      </c>
      <c r="AQ78" s="5">
        <f ca="1">ABS(ABS(K78)/MAX(((F78)+(G78)*(AH78))*(AH78),
        0.000001))/SQRT('1D'!$I$5*MAX((((F78)+(G78)*(AH78))*(AH78))/MAX((F78)+2*(G78)*(AH78),
            0.000001),
        0.000001))</f>
        <v>1.7689293694277397</v>
      </c>
      <c r="AR78" s="5" t="str">
        <f t="shared" ca="1" si="24"/>
        <v>Supercritical</v>
      </c>
      <c r="AS78" s="5">
        <f ca="1">((ABS(K78)*'1D'!$D$6)/(MAX(((F78)+(G78)*(AH78))*(AH78),
            0.000001)*MAX(((((F78)+(G78)*(AH78))*(AH78))/MAX((F78)+2*(AH78)*SQRT(1+(G78)^2),
                    0.000001))^(2/3),
            0.000001)))^2</f>
        <v>1.067516154551598E-2</v>
      </c>
    </row>
    <row r="79" spans="1:45" x14ac:dyDescent="0.35">
      <c r="A79">
        <v>70</v>
      </c>
      <c r="B79">
        <v>68.998999999999995</v>
      </c>
      <c r="C79">
        <v>616506.84199999995</v>
      </c>
      <c r="D79">
        <v>3097716</v>
      </c>
      <c r="E79">
        <v>632.80200000000002</v>
      </c>
      <c r="F79">
        <v>5.4930000000000003</v>
      </c>
      <c r="G79">
        <v>0</v>
      </c>
      <c r="H79" t="s">
        <v>176</v>
      </c>
      <c r="I79">
        <v>1.4E-2</v>
      </c>
      <c r="J79" s="5">
        <f t="shared" si="25"/>
        <v>1</v>
      </c>
      <c r="K79" s="5">
        <f t="shared" ca="1" si="26"/>
        <v>50.95</v>
      </c>
      <c r="L79" s="5">
        <f ca="1">IF($A$2=0,
    IFERROR(L78,
        MAX('1D'!$D$16,
            POWER((ABS(K79)^2)/('1D'!$I$5*MAX(F79,
                        0.1)^2),
                1/3))),
    IF(IFERROR(V78,
            0)=0,
        IFERROR(L78,
            MAX('1D'!$D$16,
                POWER((ABS(K79)^2)/('1D'!$I$5*MAX(F79,
                            0.1)^2),
                    1/3))),
        IF(OR(IFERROR(L79,
                    0)=0,
                IFERROR(S78,
                    0)&lt;1,
                IFERROR(S79,
                    0)&lt;1),
            MAX('1D'!$D$16,
                POWER((ABS(K79)^2)/('1D'!$I$5*MAX(F79,
                            0.1)^2),
                    1/3)),
            IF(IFERROR(U79,
                    0)&gt;0,
                MAX('1D'!$D$16,
                    IFERROR(L79,
                        0)+((IFERROR(U79,
                                0))*'1D'!$D$18*IF((IFERROR(S79,
                                    0))&lt;1,
                            1,
                            -1))),
                IF(IFERROR(U79,
                        0)&lt;0,
                    IF(ABS((MAX('1D'!$D$16,
                                    POWER((ABS(K79)^2)/('1D'!$I$5*MAX(F79,
                                                0.1)^2),
                                        1/3)))-IFERROR(L79,
                                0))&gt;'1D'!$D$19,
                        MAX('1D'!$D$16,
                            IF((MAX('1D'!$D$16,
                                        POWER((ABS(K79)^2)/('1D'!$I$5*MAX(F79,
                                                    0.1)^2),
                                            1/3)))&gt;IFERROR(L79,
                                    0),
                                MIN((MAX('1D'!$D$16,
                                            POWER((ABS(K79)^2)/('1D'!$I$5*MAX(F79,
                                                        0.1)^2),
                                                1/3))),
                                    IFERROR(L79,
                                        0)+(MIN(ABS(IFERROR(U79,
                                                    0))*'1D'!$D$18,
                                            ABS((MAX('1D'!$D$16,
                                                        POWER((ABS(K79)^2)/('1D'!$I$5*MAX(F79,
                                                                    0.1)^2),
                                                            1/3)))-IFERROR(L79,
                                                    0))))),
                                MAX((MAX('1D'!$D$16,
                                            POWER((ABS(K79)^2)/('1D'!$I$5*MAX(F79,
                                                        0.1)^2),
                                                1/3))),
                                    IFERROR(L79,
                                        0)-(MIN(ABS(IFERROR(U79,
                                                    0))*'1D'!$D$18,
                                            ABS((MAX('1D'!$D$16,
                                                        POWER((ABS(K79)^2)/('1D'!$I$5*MAX(F79,
                                                                    0.1)^2),
                                                            1/3)))-IFERROR(L79,
                                                    0))))))),
                        MAX('1D'!$D$16,
                            POWER((ABS(K79)^2)/('1D'!$I$5*MAX(F79,
                                        0.1)^2),
                                1/3))),
                    MAX('1D'!$D$16,
                        IFERROR(L79,
                            0)))))))</f>
        <v>1.4029756768632635</v>
      </c>
      <c r="M79" s="5">
        <f t="shared" ca="1" si="14"/>
        <v>7.7065453930099066</v>
      </c>
      <c r="N79" s="5">
        <f t="shared" ca="1" si="15"/>
        <v>0.92861676909931401</v>
      </c>
      <c r="O79" s="5">
        <f t="shared" ca="1" si="16"/>
        <v>6.6112632057177461</v>
      </c>
      <c r="P79" s="5">
        <f t="shared" ca="1" si="17"/>
        <v>634.20497567686323</v>
      </c>
      <c r="Q79" s="5">
        <f ca="1">P79+((ABS(K79)/MAX(((F79)+(G79)*(L79))*(L79),
            0.000001))^2)/(2*'1D'!$I$5)</f>
        <v>636.4327433208631</v>
      </c>
      <c r="R79" s="5">
        <f ca="1">((ABS(K79)*'1D'!$D$6)/(MAX(((F79)+(G79)*(L79))*(L79),
            0.000001)*MAX(((((F79)+(G79)*(L79))*(L79))/MAX((F79)+2*(L79)*SQRT(1+(G79)^2),
                    0.000001))^(2/3),
            0.000001)))^2</f>
        <v>1.0855155535757803E-2</v>
      </c>
      <c r="S79" s="5">
        <f ca="1">ABS(ABS(K79)/MAX(((F79)+(G79)*(L79))*(L79),
        0.000001))/SQRT('1D'!$I$5*MAX((((F79)+(G79)*(L79))*(L79))/MAX((F79)+2*(G79)*(L79),
            0.000001),
        0.000001))</f>
        <v>1.7820704666539935</v>
      </c>
      <c r="T79" s="5">
        <f ca="1">((F79)*(L79)^2)/2+(G79)*(L79)^3/3+(ABS(K79)^2)/('1D'!$I$5*MAX(((F79)+(G79)*(L79))*(L79),
        0.000001))</f>
        <v>39.742832816645105</v>
      </c>
      <c r="U79" s="5">
        <f ca="1">IF($A$2=0,
    0,
    IFERROR(Q78-(((R78+R79)/2)*J79)-(IF(O78&gt;O79,
                '1D'!$D$8*((O78^2-O79^2)/(2*'1D'!$I$5)),
                '1D'!$D$9*((O79^2-O78^2)/(2*'1D'!$I$5)))+('1D'!$D$10*(ABS(I79)/90)*(MAX(O78^2,
                        O79^2)/(2*'1D'!$I$5))))-Q79,
        0))</f>
        <v>-5.9117155615240335E-12</v>
      </c>
      <c r="V79" s="5">
        <f ca="1">IF($A$2=0,
    1,
    IF(IFERROR(V78,
            0)=0,
        0,
        IFERROR(IF(ROUND(S79,
                    3)=1,
                1,
                IF(AND(ABS(U79)&lt;'1D'!$D$19,
                        S79&gt;1),
                    1,
                    0)),
            0)))</f>
        <v>1</v>
      </c>
      <c r="W79" s="5">
        <f ca="1">IF($A$2=0,
    MAX(MAX('1D'!$D$16,
            MAX('1D'!$D$16,
                POWER((ABS(K79)^2)/('1D'!$I$5*MAX(F79,
                            0.1)^2),
                    1/3))),
        IFERROR(W1396,
            MAX(MAX('1D'!$D$16,
                    MAX('1D'!$D$16,
                        POWER((ABS(K79)^2)/('1D'!$I$5*MAX(F79,
                                    0.1)^2),
                            1/3))),
                ($L$2)-E1396))),
    IF(IFERROR(AG80,
            0)=0,
        MAX(MAX('1D'!$D$16,
                MAX('1D'!$D$16,
                    POWER((ABS(K79)^2)/('1D'!$I$5*MAX(F79,
                                0.1)^2),
                        1/3))),
            IFERROR(W1396,
                MAX(MAX('1D'!$D$16,
                        MAX('1D'!$D$16,
                            POWER((ABS(K79)^2)/('1D'!$I$5*MAX(F79,
                                        0.1)^2),
                                1/3))),
                    ($L$2)-E1396))),
        IF(IFERROR(W79,
                0)=0,
            MAX(MAX('1D'!$D$16,
                    MAX('1D'!$D$16,
                        POWER((ABS(K79)^2)/('1D'!$I$5*MAX(F79,
                                    0.1)^2),
                            1/3))),
                IFERROR(W1396,
                    MAX(MAX('1D'!$D$16,
                            MAX('1D'!$D$16,
                                POWER((ABS(K79)^2)/('1D'!$I$5*MAX(F79,
                                            0.1)^2),
                                    1/3))),
                        ($L$2)-E1396))),
            IF(OR(IFERROR(AD79,
                        0)&gt;=1,
                    IFERROR(AD80,
                        0)&gt;=1),
                MAX('1D'!$D$16,
                    MAX('1D'!$D$16,
                        POWER((ABS(K79)^2)/('1D'!$I$5*MAX(F79,
                                    0.1)^2),
                            1/3))),
                IF(ABS(IFERROR(AF79,
                            0))&lt;'1D'!$D$19,
                    MAX(MAX('1D'!$D$16,
                            MAX('1D'!$D$16,
                                POWER((ABS(K79)^2)/('1D'!$I$5*MAX(F79,
                                            0.1)^2),
                                    1/3))),
                        IFERROR(W79,
                            0)),
                    MAX(MAX('1D'!$D$16,
                            MAX('1D'!$D$16,
                                POWER((ABS(K79)^2)/('1D'!$I$5*MAX(F79,
                                            0.1)^2),
                                    1/3))),
                        (IFERROR(W79,
                                0))+((IFERROR(AF79,
                                    0))*'1D'!$D$18)))))))</f>
        <v>2.0622123833654085</v>
      </c>
      <c r="X79" s="5">
        <f t="shared" ca="1" si="18"/>
        <v>11.32773262182619</v>
      </c>
      <c r="Y79" s="5">
        <f t="shared" ca="1" si="19"/>
        <v>1.1778342848089411</v>
      </c>
      <c r="Z79" s="5">
        <f t="shared" ca="1" si="20"/>
        <v>4.4978109654380374</v>
      </c>
      <c r="AA79" s="5">
        <f t="shared" ca="1" si="21"/>
        <v>634.86421238336538</v>
      </c>
      <c r="AB79" s="5">
        <f ca="1">AA79+((ABS(K79)/MAX(((F79)+(G79)*(W79))*(W79),
            0.000001))^2)/(2*'1D'!$I$5)</f>
        <v>635.89531857504812</v>
      </c>
      <c r="AC79" s="5">
        <f ca="1">((ABS(K79)*'1D'!$D$6)/(MAX(((F79)+(G79)*(W79))*(W79),
            0.000001)*MAX(((((F79)+(G79)*(W79))*(W79))/MAX((F79)+2*(W79)*SQRT(1+(G79)^2),
                    0.000001))^(2/3),
            0.000001)))^2</f>
        <v>3.659367221190102E-3</v>
      </c>
      <c r="AD79" s="5">
        <f ca="1">ABS(ABS(K79)/MAX(((F79)+(G79)*(W79))*(W79),
        0.000001))/SQRT('1D'!$I$5*MAX((((F79)+(G79)*(W79))*(W79))/MAX((F79)+2*(G79)*(W79),
            0.000001),
        0.000001))</f>
        <v>0.99999999999999978</v>
      </c>
      <c r="AE79" s="5">
        <f ca="1">((F79)*(W79)^2)/2+(G79)*(W79)^3/3+(ABS(K79)^2)/('1D'!$I$5*MAX(((F79)+(G79)*(W79))*(W79),
        0.000001))</f>
        <v>35.040285732273396</v>
      </c>
      <c r="AF79" s="5">
        <f ca="1">IF($A$2=0,
    0,
    IFERROR(AB80+(((AC79+AC80)/2)*J80)+(IF(Z79&gt;Z80,
                '1D'!$D$8*((Z79^2-Z80^2)/(2*'1D'!$I$5)),
                '1D'!$D$9*((Z80^2-Z79^2)/(2*'1D'!$I$5)))+('1D'!$D$10*(ABS(I80)/90)*(MAX(Z79^2,
                        Z80^2)/(2*'1D'!$I$5))))-AB79,
        0))</f>
        <v>-2.5792409269115524E-2</v>
      </c>
      <c r="AG79" s="5">
        <f ca="1">IF($A$2=0,
    1,
    IF(IFERROR(AG80,
            0)=0,
        0,
        IFERROR(IF(OR(ROUND(AD79,
                        3)&gt;=1,
                    AND(ABS(AF79)&lt;'1D'!$D$19,
                        AD79&lt;1)),
                1,
                0),
            0)))</f>
        <v>1</v>
      </c>
      <c r="AH79" s="5">
        <f ca="1">IFERROR(IF('1D'!V32="Supercritical",
        MAX('1D'!$D$16,
            IFERROR(L79,
                MAX('1D'!$D$16,
                    POWER((ABS(K79)^2)/('1D'!$I$5*MAX(F79,
                                0.1)^2),
                        1/3)))),
        IF('1D'!V32="Subcritical",
            MAX('1D'!$D$16,
                IFERROR(W79,
                    MAX('1D'!$D$16,
                        POWER((ABS(K79)^2)/('1D'!$I$5*MAX(F79,
                                    0.1)^2),
                            1/3)))),
            IF(IFERROR(T79,
                    -1E+99)&gt;=IFERROR(AE79,
                    -1E+99),
                MAX('1D'!$D$16,
                    IFERROR(L79,
                        MAX('1D'!$D$16,
                            POWER((ABS(K79)^2)/('1D'!$I$5*MAX(F79,
                                        0.1)^2),
                                1/3)))),
                MAX('1D'!$D$16,
                    IFERROR(W79,
                        MAX('1D'!$D$16,
                            POWER((ABS(K79)^2)/('1D'!$I$5*MAX(F79,
                                        0.1)^2),
                                1/3))))))),
    MAX('1D'!$D$16,
        POWER((ABS(K79)^2)/('1D'!$I$5*MAX(F79,
                    0.1)^2),
            1/3)))</f>
        <v>1.4029756768632635</v>
      </c>
      <c r="AI79" s="5">
        <f t="shared" ca="1" si="22"/>
        <v>634.20497567686323</v>
      </c>
      <c r="AJ79" s="5">
        <f ca="1">AI79+((ABS(K79)/MAX(((F79)+(G79)*(AH79))*(AH79),
            0.000001))^2)/(2*'1D'!$I$5)</f>
        <v>636.4327433208631</v>
      </c>
      <c r="AM79">
        <v>0</v>
      </c>
      <c r="AN79">
        <v>0</v>
      </c>
      <c r="AO79" s="5">
        <f t="shared" si="23"/>
        <v>0</v>
      </c>
      <c r="AP79" s="5">
        <f t="shared" si="27"/>
        <v>0</v>
      </c>
      <c r="AQ79" s="5">
        <f ca="1">ABS(ABS(K79)/MAX(((F79)+(G79)*(AH79))*(AH79),
        0.000001))/SQRT('1D'!$I$5*MAX((((F79)+(G79)*(AH79))*(AH79))/MAX((F79)+2*(G79)*(AH79),
            0.000001),
        0.000001))</f>
        <v>1.7820704666539935</v>
      </c>
      <c r="AR79" s="5" t="str">
        <f t="shared" ca="1" si="24"/>
        <v>Supercritical</v>
      </c>
      <c r="AS79" s="5">
        <f ca="1">((ABS(K79)*'1D'!$D$6)/(MAX(((F79)+(G79)*(AH79))*(AH79),
            0.000001)*MAX(((((F79)+(G79)*(AH79))*(AH79))/MAX((F79)+2*(AH79)*SQRT(1+(G79)^2),
                    0.000001))^(2/3),
            0.000001)))^2</f>
        <v>1.0855155535757803E-2</v>
      </c>
    </row>
    <row r="80" spans="1:45" x14ac:dyDescent="0.35">
      <c r="A80">
        <v>71</v>
      </c>
      <c r="B80">
        <v>69.998999999999995</v>
      </c>
      <c r="C80">
        <v>616506.26800000004</v>
      </c>
      <c r="D80">
        <v>3097715.182</v>
      </c>
      <c r="E80">
        <v>632.76199999999994</v>
      </c>
      <c r="F80">
        <v>5.4660000000000002</v>
      </c>
      <c r="G80">
        <v>0</v>
      </c>
      <c r="H80" t="s">
        <v>176</v>
      </c>
      <c r="I80">
        <v>1.4E-2</v>
      </c>
      <c r="J80" s="5">
        <f t="shared" si="25"/>
        <v>1</v>
      </c>
      <c r="K80" s="5">
        <f t="shared" ca="1" si="26"/>
        <v>50.95</v>
      </c>
      <c r="L80" s="5">
        <f ca="1">IF($A$2=0,
    IFERROR(L79,
        MAX('1D'!$D$16,
            POWER((ABS(K80)^2)/('1D'!$I$5*MAX(F80,
                        0.1)^2),
                1/3))),
    IF(IFERROR(V79,
            0)=0,
        IFERROR(L79,
            MAX('1D'!$D$16,
                POWER((ABS(K80)^2)/('1D'!$I$5*MAX(F80,
                            0.1)^2),
                    1/3))),
        IF(OR(IFERROR(L80,
                    0)=0,
                IFERROR(S79,
                    0)&lt;1,
                IFERROR(S80,
                    0)&lt;1),
            MAX('1D'!$D$16,
                POWER((ABS(K80)^2)/('1D'!$I$5*MAX(F80,
                            0.1)^2),
                    1/3)),
            IF(IFERROR(U80,
                    0)&gt;0,
                MAX('1D'!$D$16,
                    IFERROR(L80,
                        0)+((IFERROR(U80,
                                0))*'1D'!$D$18*IF((IFERROR(S80,
                                    0))&lt;1,
                            1,
                            -1))),
                IF(IFERROR(U80,
                        0)&lt;0,
                    IF(ABS((MAX('1D'!$D$16,
                                    POWER((ABS(K80)^2)/('1D'!$I$5*MAX(F80,
                                                0.1)^2),
                                        1/3)))-IFERROR(L80,
                                0))&gt;'1D'!$D$19,
                        MAX('1D'!$D$16,
                            IF((MAX('1D'!$D$16,
                                        POWER((ABS(K80)^2)/('1D'!$I$5*MAX(F80,
                                                    0.1)^2),
                                            1/3)))&gt;IFERROR(L80,
                                    0),
                                MIN((MAX('1D'!$D$16,
                                            POWER((ABS(K80)^2)/('1D'!$I$5*MAX(F80,
                                                        0.1)^2),
                                                1/3))),
                                    IFERROR(L80,
                                        0)+(MIN(ABS(IFERROR(U80,
                                                    0))*'1D'!$D$18,
                                            ABS((MAX('1D'!$D$16,
                                                        POWER((ABS(K80)^2)/('1D'!$I$5*MAX(F80,
                                                                    0.1)^2),
                                                            1/3)))-IFERROR(L80,
                                                    0))))),
                                MAX((MAX('1D'!$D$16,
                                            POWER((ABS(K80)^2)/('1D'!$I$5*MAX(F80,
                                                        0.1)^2),
                                                1/3))),
                                    IFERROR(L80,
                                        0)-(MIN(ABS(IFERROR(U80,
                                                    0))*'1D'!$D$18,
                                            ABS((MAX('1D'!$D$16,
                                                        POWER((ABS(K80)^2)/('1D'!$I$5*MAX(F80,
                                                                    0.1)^2),
                                                            1/3)))-IFERROR(L80,
                                                    0))))))),
                        MAX('1D'!$D$16,
                            POWER((ABS(K80)^2)/('1D'!$I$5*MAX(F80,
                                        0.1)^2),
                                1/3))),
                    MAX('1D'!$D$16,
                        IFERROR(L80,
                            0)))))))</f>
        <v>1.4011075284258778</v>
      </c>
      <c r="M80" s="5">
        <f t="shared" ca="1" si="14"/>
        <v>7.6584537503758483</v>
      </c>
      <c r="N80" s="5">
        <f t="shared" ca="1" si="15"/>
        <v>0.92625236495625429</v>
      </c>
      <c r="O80" s="5">
        <f t="shared" ca="1" si="16"/>
        <v>6.6527789630510688</v>
      </c>
      <c r="P80" s="5">
        <f t="shared" ca="1" si="17"/>
        <v>634.16310752842583</v>
      </c>
      <c r="Q80" s="5">
        <f ca="1">P80+((ABS(K80)/MAX(((F80)+(G80)*(L80))*(L80),
            0.000001))^2)/(2*'1D'!$I$5)</f>
        <v>636.41894177568452</v>
      </c>
      <c r="R80" s="5">
        <f ca="1">((ABS(K80)*'1D'!$D$6)/(MAX(((F80)+(G80)*(L80))*(L80),
            0.000001)*MAX(((((F80)+(G80)*(L80))*(L80))/MAX((F80)+2*(L80)*SQRT(1+(G80)^2),
                    0.000001))^(2/3),
            0.000001)))^2</f>
        <v>1.1029341917170057E-2</v>
      </c>
      <c r="S80" s="5">
        <f ca="1">ABS(ABS(K80)/MAX(((F80)+(G80)*(L80))*(L80),
        0.000001))/SQRT('1D'!$I$5*MAX((((F80)+(G80)*(L80))*(L80))/MAX((F80)+2*(G80)*(L80),
            0.000001),
        0.000001))</f>
        <v>1.7944561794909257</v>
      </c>
      <c r="T80" s="5">
        <f ca="1">((F80)*(L80)^2)/2+(G80)*(L80)^3/3+(ABS(K80)^2)/('1D'!$I$5*MAX(((F80)+(G80)*(L80))*(L80),
        0.000001))</f>
        <v>39.917563105165179</v>
      </c>
      <c r="U80" s="5">
        <f ca="1">IF($A$2=0,
    0,
    IFERROR(Q79-(((R79+R80)/2)*J80)-(IF(O79&gt;O80,
                '1D'!$D$8*((O79^2-O80^2)/(2*'1D'!$I$5)),
                '1D'!$D$9*((O80^2-O79^2)/(2*'1D'!$I$5)))+('1D'!$D$10*(ABS(I80)/90)*(MAX(O79^2,
                        O80^2)/(2*'1D'!$I$5))))-Q80,
        0))</f>
        <v>-6.1390892369672656E-12</v>
      </c>
      <c r="V80" s="5">
        <f ca="1">IF($A$2=0,
    1,
    IF(IFERROR(V79,
            0)=0,
        0,
        IFERROR(IF(ROUND(S80,
                    3)=1,
                1,
                IF(AND(ABS(U80)&lt;'1D'!$D$19,
                        S80&gt;1),
                    1,
                    0)),
            0)))</f>
        <v>1</v>
      </c>
      <c r="W80" s="5">
        <f ca="1">IF($A$2=0,
    MAX(MAX('1D'!$D$16,
            MAX('1D'!$D$16,
                POWER((ABS(K80)^2)/('1D'!$I$5*MAX(F80,
                            0.1)^2),
                    1/3))),
        IFERROR(W1396,
            MAX(MAX('1D'!$D$16,
                    MAX('1D'!$D$16,
                        POWER((ABS(K80)^2)/('1D'!$I$5*MAX(F80,
                                    0.1)^2),
                            1/3))),
                ($L$2)-E1396))),
    IF(IFERROR(AG81,
            0)=0,
        MAX(MAX('1D'!$D$16,
                MAX('1D'!$D$16,
                    POWER((ABS(K80)^2)/('1D'!$I$5*MAX(F80,
                                0.1)^2),
                        1/3))),
            IFERROR(W1396,
                MAX(MAX('1D'!$D$16,
                        MAX('1D'!$D$16,
                            POWER((ABS(K80)^2)/('1D'!$I$5*MAX(F80,
                                        0.1)^2),
                                1/3))),
                    ($L$2)-E1396))),
        IF(IFERROR(W80,
                0)=0,
            MAX(MAX('1D'!$D$16,
                    MAX('1D'!$D$16,
                        POWER((ABS(K80)^2)/('1D'!$I$5*MAX(F80,
                                    0.1)^2),
                            1/3))),
                IFERROR(W1396,
                    MAX(MAX('1D'!$D$16,
                            MAX('1D'!$D$16,
                                POWER((ABS(K80)^2)/('1D'!$I$5*MAX(F80,
                                            0.1)^2),
                                    1/3))),
                        ($L$2)-E1396))),
            IF(OR(IFERROR(AD80,
                        0)&gt;=1,
                    IFERROR(AD81,
                        0)&gt;=1),
                MAX('1D'!$D$16,
                    MAX('1D'!$D$16,
                        POWER((ABS(K80)^2)/('1D'!$I$5*MAX(F80,
                                    0.1)^2),
                            1/3))),
                IF(ABS(IFERROR(AF80,
                            0))&lt;'1D'!$D$19,
                    MAX(MAX('1D'!$D$16,
                            MAX('1D'!$D$16,
                                POWER((ABS(K80)^2)/('1D'!$I$5*MAX(F80,
                                            0.1)^2),
                                    1/3))),
                        IFERROR(W80,
                            0)),
                    MAX(MAX('1D'!$D$16,
                            MAX('1D'!$D$16,
                                POWER((ABS(K80)^2)/('1D'!$I$5*MAX(F80,
                                            0.1)^2),
                                    1/3))),
                        (IFERROR(W80,
                                0))+((IFERROR(AF80,
                                    0))*'1D'!$D$18)))))))</f>
        <v>2.0689978444191457</v>
      </c>
      <c r="X80" s="5">
        <f t="shared" ca="1" si="18"/>
        <v>11.309142217595051</v>
      </c>
      <c r="Y80" s="5">
        <f t="shared" ca="1" si="19"/>
        <v>1.1775455325056496</v>
      </c>
      <c r="Z80" s="5">
        <f t="shared" ca="1" si="20"/>
        <v>4.5052046406075519</v>
      </c>
      <c r="AA80" s="5">
        <f t="shared" ca="1" si="21"/>
        <v>634.83099784441913</v>
      </c>
      <c r="AB80" s="5">
        <f ca="1">AA80+((ABS(K80)/MAX(((F80)+(G80)*(W80))*(W80),
            0.000001))^2)/(2*'1D'!$I$5)</f>
        <v>635.86549676662867</v>
      </c>
      <c r="AC80" s="5">
        <f ca="1">((ABS(K80)*'1D'!$D$6)/(MAX(((F80)+(G80)*(W80))*(W80),
            0.000001)*MAX(((((F80)+(G80)*(W80))*(W80))/MAX((F80)+2*(W80)*SQRT(1+(G80)^2),
                    0.000001))^(2/3),
            0.000001)))^2</f>
        <v>3.6726083576432119E-3</v>
      </c>
      <c r="AD80" s="5">
        <f ca="1">ABS(ABS(K80)/MAX(((F80)+(G80)*(W80))*(W80),
        0.000001))/SQRT('1D'!$I$5*MAX((((F80)+(G80)*(W80))*(W80))/MAX((F80)+2*(G80)*(W80),
            0.000001),
        0.000001))</f>
        <v>1</v>
      </c>
      <c r="AE80" s="5">
        <f ca="1">((F80)*(W80)^2)/2+(G80)*(W80)^3/3+(ABS(K80)^2)/('1D'!$I$5*MAX(((F80)+(G80)*(W80))*(W80),
        0.000001))</f>
        <v>35.097886305650576</v>
      </c>
      <c r="AF80" s="5">
        <f ca="1">IF($A$2=0,
    0,
    IFERROR(AB81+(((AC80+AC81)/2)*J81)+(IF(Z80&gt;Z81,
                '1D'!$D$8*((Z80^2-Z81^2)/(2*'1D'!$I$5)),
                '1D'!$D$9*((Z81^2-Z80^2)/(2*'1D'!$I$5)))+('1D'!$D$10*(ABS(I81)/90)*(MAX(Z80^2,
                        Z81^2)/(2*'1D'!$I$5))))-AB80,
        0))</f>
        <v>-2.6086618523891048E-2</v>
      </c>
      <c r="AG80" s="5">
        <f ca="1">IF($A$2=0,
    1,
    IF(IFERROR(AG81,
            0)=0,
        0,
        IFERROR(IF(OR(ROUND(AD80,
                        3)&gt;=1,
                    AND(ABS(AF80)&lt;'1D'!$D$19,
                        AD80&lt;1)),
                1,
                0),
            0)))</f>
        <v>1</v>
      </c>
      <c r="AH80" s="5">
        <f ca="1">IFERROR(IF('1D'!V32="Supercritical",
        MAX('1D'!$D$16,
            IFERROR(L80,
                MAX('1D'!$D$16,
                    POWER((ABS(K80)^2)/('1D'!$I$5*MAX(F80,
                                0.1)^2),
                        1/3)))),
        IF('1D'!V32="Subcritical",
            MAX('1D'!$D$16,
                IFERROR(W80,
                    MAX('1D'!$D$16,
                        POWER((ABS(K80)^2)/('1D'!$I$5*MAX(F80,
                                    0.1)^2),
                            1/3)))),
            IF(IFERROR(T80,
                    -1E+99)&gt;=IFERROR(AE80,
                    -1E+99),
                MAX('1D'!$D$16,
                    IFERROR(L80,
                        MAX('1D'!$D$16,
                            POWER((ABS(K80)^2)/('1D'!$I$5*MAX(F80,
                                        0.1)^2),
                                1/3)))),
                MAX('1D'!$D$16,
                    IFERROR(W80,
                        MAX('1D'!$D$16,
                            POWER((ABS(K80)^2)/('1D'!$I$5*MAX(F80,
                                        0.1)^2),
                                1/3))))))),
    MAX('1D'!$D$16,
        POWER((ABS(K80)^2)/('1D'!$I$5*MAX(F80,
                    0.1)^2),
            1/3)))</f>
        <v>1.4011075284258778</v>
      </c>
      <c r="AI80" s="5">
        <f t="shared" ca="1" si="22"/>
        <v>634.16310752842583</v>
      </c>
      <c r="AJ80" s="5">
        <f ca="1">AI80+((ABS(K80)/MAX(((F80)+(G80)*(AH80))*(AH80),
            0.000001))^2)/(2*'1D'!$I$5)</f>
        <v>636.41894177568452</v>
      </c>
      <c r="AM80">
        <v>0</v>
      </c>
      <c r="AN80">
        <v>0</v>
      </c>
      <c r="AO80" s="5">
        <f t="shared" si="23"/>
        <v>0</v>
      </c>
      <c r="AP80" s="5">
        <f t="shared" si="27"/>
        <v>0</v>
      </c>
      <c r="AQ80" s="5">
        <f ca="1">ABS(ABS(K80)/MAX(((F80)+(G80)*(AH80))*(AH80),
        0.000001))/SQRT('1D'!$I$5*MAX((((F80)+(G80)*(AH80))*(AH80))/MAX((F80)+2*(G80)*(AH80),
            0.000001),
        0.000001))</f>
        <v>1.7944561794909257</v>
      </c>
      <c r="AR80" s="5" t="str">
        <f t="shared" ca="1" si="24"/>
        <v>Supercritical</v>
      </c>
      <c r="AS80" s="5">
        <f ca="1">((ABS(K80)*'1D'!$D$6)/(MAX(((F80)+(G80)*(AH80))*(AH80),
            0.000001)*MAX(((((F80)+(G80)*(AH80))*(AH80))/MAX((F80)+2*(AH80)*SQRT(1+(G80)^2),
                    0.000001))^(2/3),
            0.000001)))^2</f>
        <v>1.1029341917170057E-2</v>
      </c>
    </row>
    <row r="81" spans="1:45" x14ac:dyDescent="0.35">
      <c r="A81">
        <v>72</v>
      </c>
      <c r="B81">
        <v>70.998999999999995</v>
      </c>
      <c r="C81">
        <v>616505.69299999997</v>
      </c>
      <c r="D81">
        <v>3097714.3629999999</v>
      </c>
      <c r="E81">
        <v>632.72199999999998</v>
      </c>
      <c r="F81">
        <v>5.44</v>
      </c>
      <c r="G81">
        <v>0</v>
      </c>
      <c r="H81" t="s">
        <v>176</v>
      </c>
      <c r="I81">
        <v>1.4E-2</v>
      </c>
      <c r="J81" s="5">
        <f t="shared" si="25"/>
        <v>1</v>
      </c>
      <c r="K81" s="5">
        <f t="shared" ca="1" si="26"/>
        <v>50.95</v>
      </c>
      <c r="L81" s="5">
        <f ca="1">IF($A$2=0,
    IFERROR(L80,
        MAX('1D'!$D$16,
            POWER((ABS(K81)^2)/('1D'!$I$5*MAX(F81,
                        0.1)^2),
                1/3))),
    IF(IFERROR(V80,
            0)=0,
        IFERROR(L80,
            MAX('1D'!$D$16,
                POWER((ABS(K81)^2)/('1D'!$I$5*MAX(F81,
                            0.1)^2),
                    1/3))),
        IF(OR(IFERROR(L81,
                    0)=0,
                IFERROR(S80,
                    0)&lt;1,
                IFERROR(S81,
                    0)&lt;1),
            MAX('1D'!$D$16,
                POWER((ABS(K81)^2)/('1D'!$I$5*MAX(F81,
                            0.1)^2),
                    1/3)),
            IF(IFERROR(U81,
                    0)&gt;0,
                MAX('1D'!$D$16,
                    IFERROR(L81,
                        0)+((IFERROR(U81,
                                0))*'1D'!$D$18*IF((IFERROR(S81,
                                    0))&lt;1,
                            1,
                            -1))),
                IF(IFERROR(U81,
                        0)&lt;0,
                    IF(ABS((MAX('1D'!$D$16,
                                    POWER((ABS(K81)^2)/('1D'!$I$5*MAX(F81,
                                                0.1)^2),
                                        1/3)))-IFERROR(L81,
                                0))&gt;'1D'!$D$19,
                        MAX('1D'!$D$16,
                            IF((MAX('1D'!$D$16,
                                        POWER((ABS(K81)^2)/('1D'!$I$5*MAX(F81,
                                                    0.1)^2),
                                            1/3)))&gt;IFERROR(L81,
                                    0),
                                MIN((MAX('1D'!$D$16,
                                            POWER((ABS(K81)^2)/('1D'!$I$5*MAX(F81,
                                                        0.1)^2),
                                                1/3))),
                                    IFERROR(L81,
                                        0)+(MIN(ABS(IFERROR(U81,
                                                    0))*'1D'!$D$18,
                                            ABS((MAX('1D'!$D$16,
                                                        POWER((ABS(K81)^2)/('1D'!$I$5*MAX(F81,
                                                                    0.1)^2),
                                                            1/3)))-IFERROR(L81,
                                                    0))))),
                                MAX((MAX('1D'!$D$16,
                                            POWER((ABS(K81)^2)/('1D'!$I$5*MAX(F81,
                                                        0.1)^2),
                                                1/3))),
                                    IFERROR(L81,
                                        0)-(MIN(ABS(IFERROR(U81,
                                                    0))*'1D'!$D$18,
                                            ABS((MAX('1D'!$D$16,
                                                        POWER((ABS(K81)^2)/('1D'!$I$5*MAX(F81,
                                                                    0.1)^2),
                                                            1/3)))-IFERROR(L81,
                                                    0))))))),
                        MAX('1D'!$D$16,
                            POWER((ABS(K81)^2)/('1D'!$I$5*MAX(F81,
                                        0.1)^2),
                                1/3))),
                    MAX('1D'!$D$16,
                        IFERROR(L81,
                            0)))))))</f>
        <v>1.3991513281232275</v>
      </c>
      <c r="M81" s="5">
        <f t="shared" ca="1" si="14"/>
        <v>7.6113832249903579</v>
      </c>
      <c r="N81" s="5">
        <f t="shared" ca="1" si="15"/>
        <v>0.92390186942443131</v>
      </c>
      <c r="O81" s="5">
        <f t="shared" ca="1" si="16"/>
        <v>6.6939212616067625</v>
      </c>
      <c r="P81" s="5">
        <f t="shared" ca="1" si="17"/>
        <v>634.12115132812323</v>
      </c>
      <c r="Q81" s="5">
        <f ca="1">P81+((ABS(K81)/MAX(((F81)+(G81)*(L81))*(L81),
            0.000001))^2)/(2*'1D'!$I$5)</f>
        <v>636.40497303335212</v>
      </c>
      <c r="R81" s="5">
        <f ca="1">((ABS(K81)*'1D'!$D$6)/(MAX(((F81)+(G81)*(L81))*(L81),
            0.000001)*MAX(((((F81)+(G81)*(L81))*(L81))/MAX((F81)+2*(L81)*SQRT(1+(G81)^2),
                    0.000001))^(2/3),
            0.000001)))^2</f>
        <v>1.1204072819532672E-2</v>
      </c>
      <c r="S81" s="5">
        <f ca="1">ABS(ABS(K81)/MAX(((F81)+(G81)*(L81))*(L81),
        0.000001))/SQRT('1D'!$I$5*MAX((((F81)+(G81)*(L81))*(L81))/MAX((F81)+2*(G81)*(L81),
            0.000001),
        0.000001))</f>
        <v>1.8068152662482457</v>
      </c>
      <c r="T81" s="5">
        <f ca="1">((F81)*(L81)^2)/2+(G81)*(L81)^3/3+(ABS(K81)^2)/('1D'!$I$5*MAX(((F81)+(G81)*(L81))*(L81),
        0.000001))</f>
        <v>40.090822906146343</v>
      </c>
      <c r="U81" s="5">
        <f ca="1">IF($A$2=0,
    0,
    IFERROR(Q80-(((R80+R81)/2)*J81)-(IF(O80&gt;O81,
                '1D'!$D$8*((O80^2-O81^2)/(2*'1D'!$I$5)),
                '1D'!$D$9*((O81^2-O80^2)/(2*'1D'!$I$5)))+('1D'!$D$10*(ABS(I81)/90)*(MAX(O80^2,
                        O81^2)/(2*'1D'!$I$5))))-Q81,
        0))</f>
        <v>-6.1390892369672656E-12</v>
      </c>
      <c r="V81" s="5">
        <f ca="1">IF($A$2=0,
    1,
    IF(IFERROR(V80,
            0)=0,
        0,
        IFERROR(IF(ROUND(S81,
                    3)=1,
                1,
                IF(AND(ABS(U81)&lt;'1D'!$D$19,
                        S81&gt;1),
                    1,
                    0)),
            0)))</f>
        <v>1</v>
      </c>
      <c r="W81" s="5">
        <f ca="1">IF($A$2=0,
    MAX(MAX('1D'!$D$16,
            MAX('1D'!$D$16,
                POWER((ABS(K81)^2)/('1D'!$I$5*MAX(F81,
                            0.1)^2),
                    1/3))),
        IFERROR(W1396,
            MAX(MAX('1D'!$D$16,
                    MAX('1D'!$D$16,
                        POWER((ABS(K81)^2)/('1D'!$I$5*MAX(F81,
                                    0.1)^2),
                            1/3))),
                ($L$2)-E1396))),
    IF(IFERROR(AG82,
            0)=0,
        MAX(MAX('1D'!$D$16,
                MAX('1D'!$D$16,
                    POWER((ABS(K81)^2)/('1D'!$I$5*MAX(F81,
                                0.1)^2),
                        1/3))),
            IFERROR(W1396,
                MAX(MAX('1D'!$D$16,
                        MAX('1D'!$D$16,
                            POWER((ABS(K81)^2)/('1D'!$I$5*MAX(F81,
                                        0.1)^2),
                                1/3))),
                    ($L$2)-E1396))),
        IF(IFERROR(W81,
                0)=0,
            MAX(MAX('1D'!$D$16,
                    MAX('1D'!$D$16,
                        POWER((ABS(K81)^2)/('1D'!$I$5*MAX(F81,
                                    0.1)^2),
                            1/3))),
                IFERROR(W1396,
                    MAX(MAX('1D'!$D$16,
                            MAX('1D'!$D$16,
                                POWER((ABS(K81)^2)/('1D'!$I$5*MAX(F81,
                                            0.1)^2),
                                    1/3))),
                        ($L$2)-E1396))),
            IF(OR(IFERROR(AD81,
                        0)&gt;=1,
                    IFERROR(AD82,
                        0)&gt;=1),
                MAX('1D'!$D$16,
                    MAX('1D'!$D$16,
                        POWER((ABS(K81)^2)/('1D'!$I$5*MAX(F81,
                                    0.1)^2),
                            1/3))),
                IF(ABS(IFERROR(AF81,
                            0))&lt;'1D'!$D$19,
                    MAX(MAX('1D'!$D$16,
                            MAX('1D'!$D$16,
                                POWER((ABS(K81)^2)/('1D'!$I$5*MAX(F81,
                                            0.1)^2),
                                    1/3))),
                        IFERROR(W81,
                            0)),
                    MAX(MAX('1D'!$D$16,
                            MAX('1D'!$D$16,
                                POWER((ABS(K81)^2)/('1D'!$I$5*MAX(F81,
                                            0.1)^2),
                                    1/3))),
                        (IFERROR(W81,
                                0))+((IFERROR(AF81,
                                    0))*'1D'!$D$18)))))))</f>
        <v>2.0755849993402582</v>
      </c>
      <c r="X81" s="5">
        <f t="shared" ca="1" si="18"/>
        <v>11.291182396411005</v>
      </c>
      <c r="Y81" s="5">
        <f t="shared" ca="1" si="19"/>
        <v>1.1772476557046079</v>
      </c>
      <c r="Z81" s="5">
        <f t="shared" ca="1" si="20"/>
        <v>4.5123706456282981</v>
      </c>
      <c r="AA81" s="5">
        <f t="shared" ca="1" si="21"/>
        <v>634.79758499934019</v>
      </c>
      <c r="AB81" s="5">
        <f ca="1">AA81+((ABS(K81)/MAX(((F81)+(G81)*(W81))*(W81),
            0.000001))^2)/(2*'1D'!$I$5)</f>
        <v>635.83537749901029</v>
      </c>
      <c r="AC81" s="5">
        <f ca="1">((ABS(K81)*'1D'!$D$6)/(MAX(((F81)+(G81)*(W81))*(W81),
            0.000001)*MAX(((((F81)+(G81)*(W81))*(W81))/MAX((F81)+2*(W81)*SQRT(1+(G81)^2),
                    0.000001))^(2/3),
            0.000001)))^2</f>
        <v>3.685544022639862E-3</v>
      </c>
      <c r="AD81" s="5">
        <f ca="1">ABS(ABS(K81)/MAX(((F81)+(G81)*(W81))*(W81),
        0.000001))/SQRT('1D'!$I$5*MAX((((F81)+(G81)*(W81))*(W81))/MAX((F81)+2*(G81)*(W81),
            0.000001),
        0.000001))</f>
        <v>1.0000000000000002</v>
      </c>
      <c r="AE81" s="5">
        <f ca="1">((F81)*(W81)^2)/2+(G81)*(W81)^3/3+(ABS(K81)^2)/('1D'!$I$5*MAX(((F81)+(G81)*(W81))*(W81),
        0.000001))</f>
        <v>35.153713210208217</v>
      </c>
      <c r="AF81" s="5">
        <f ca="1">IF($A$2=0,
    0,
    IFERROR(AB82+(((AC81+AC82)/2)*J82)+(IF(Z81&gt;Z82,
                '1D'!$D$8*((Z81^2-Z82^2)/(2*'1D'!$I$5)),
                '1D'!$D$9*((Z82^2-Z81^2)/(2*'1D'!$I$5)))+('1D'!$D$10*(ABS(I82)/90)*(MAX(Z81^2,
                        Z82^2)/(2*'1D'!$I$5))))-AB81,
        0))</f>
        <v>-2.5991857226927095E-2</v>
      </c>
      <c r="AG81" s="5">
        <f ca="1">IF($A$2=0,
    1,
    IF(IFERROR(AG82,
            0)=0,
        0,
        IFERROR(IF(OR(ROUND(AD81,
                        3)&gt;=1,
                    AND(ABS(AF81)&lt;'1D'!$D$19,
                        AD81&lt;1)),
                1,
                0),
            0)))</f>
        <v>1</v>
      </c>
      <c r="AH81" s="5">
        <f ca="1">IFERROR(IF('1D'!V32="Supercritical",
        MAX('1D'!$D$16,
            IFERROR(L81,
                MAX('1D'!$D$16,
                    POWER((ABS(K81)^2)/('1D'!$I$5*MAX(F81,
                                0.1)^2),
                        1/3)))),
        IF('1D'!V32="Subcritical",
            MAX('1D'!$D$16,
                IFERROR(W81,
                    MAX('1D'!$D$16,
                        POWER((ABS(K81)^2)/('1D'!$I$5*MAX(F81,
                                    0.1)^2),
                            1/3)))),
            IF(IFERROR(T81,
                    -1E+99)&gt;=IFERROR(AE81,
                    -1E+99),
                MAX('1D'!$D$16,
                    IFERROR(L81,
                        MAX('1D'!$D$16,
                            POWER((ABS(K81)^2)/('1D'!$I$5*MAX(F81,
                                        0.1)^2),
                                1/3)))),
                MAX('1D'!$D$16,
                    IFERROR(W81,
                        MAX('1D'!$D$16,
                            POWER((ABS(K81)^2)/('1D'!$I$5*MAX(F81,
                                        0.1)^2),
                                1/3))))))),
    MAX('1D'!$D$16,
        POWER((ABS(K81)^2)/('1D'!$I$5*MAX(F81,
                    0.1)^2),
            1/3)))</f>
        <v>1.3991513281232275</v>
      </c>
      <c r="AI81" s="5">
        <f t="shared" ca="1" si="22"/>
        <v>634.12115132812323</v>
      </c>
      <c r="AJ81" s="5">
        <f ca="1">AI81+((ABS(K81)/MAX(((F81)+(G81)*(AH81))*(AH81),
            0.000001))^2)/(2*'1D'!$I$5)</f>
        <v>636.40497303335212</v>
      </c>
      <c r="AM81">
        <v>0</v>
      </c>
      <c r="AN81">
        <v>0</v>
      </c>
      <c r="AO81" s="5">
        <f t="shared" si="23"/>
        <v>0</v>
      </c>
      <c r="AP81" s="5">
        <f t="shared" si="27"/>
        <v>0</v>
      </c>
      <c r="AQ81" s="5">
        <f ca="1">ABS(ABS(K81)/MAX(((F81)+(G81)*(AH81))*(AH81),
        0.000001))/SQRT('1D'!$I$5*MAX((((F81)+(G81)*(AH81))*(AH81))/MAX((F81)+2*(G81)*(AH81),
            0.000001),
        0.000001))</f>
        <v>1.8068152662482457</v>
      </c>
      <c r="AR81" s="5" t="str">
        <f t="shared" ca="1" si="24"/>
        <v>Supercritical</v>
      </c>
      <c r="AS81" s="5">
        <f ca="1">((ABS(K81)*'1D'!$D$6)/(MAX(((F81)+(G81)*(AH81))*(AH81),
            0.000001)*MAX(((((F81)+(G81)*(AH81))*(AH81))/MAX((F81)+2*(AH81)*SQRT(1+(G81)^2),
                    0.000001))^(2/3),
            0.000001)))^2</f>
        <v>1.1204072819532672E-2</v>
      </c>
    </row>
    <row r="82" spans="1:45" x14ac:dyDescent="0.35">
      <c r="A82">
        <v>73</v>
      </c>
      <c r="B82">
        <v>71.998999999999995</v>
      </c>
      <c r="C82">
        <v>616505.11899999995</v>
      </c>
      <c r="D82">
        <v>3097713.5449999999</v>
      </c>
      <c r="E82">
        <v>632.68200000000002</v>
      </c>
      <c r="F82">
        <v>5.4139999999999997</v>
      </c>
      <c r="G82">
        <v>0</v>
      </c>
      <c r="H82" t="s">
        <v>176</v>
      </c>
      <c r="I82">
        <v>1.4E-2</v>
      </c>
      <c r="J82" s="5">
        <f t="shared" si="25"/>
        <v>1</v>
      </c>
      <c r="K82" s="5">
        <f t="shared" ca="1" si="26"/>
        <v>50.95</v>
      </c>
      <c r="L82" s="5">
        <f ca="1">IF($A$2=0,
    IFERROR(L81,
        MAX('1D'!$D$16,
            POWER((ABS(K82)^2)/('1D'!$I$5*MAX(F82,
                        0.1)^2),
                1/3))),
    IF(IFERROR(V81,
            0)=0,
        IFERROR(L81,
            MAX('1D'!$D$16,
                POWER((ABS(K82)^2)/('1D'!$I$5*MAX(F82,
                            0.1)^2),
                    1/3))),
        IF(OR(IFERROR(L82,
                    0)=0,
                IFERROR(S81,
                    0)&lt;1,
                IFERROR(S82,
                    0)&lt;1),
            MAX('1D'!$D$16,
                POWER((ABS(K82)^2)/('1D'!$I$5*MAX(F82,
                            0.1)^2),
                    1/3)),
            IF(IFERROR(U82,
                    0)&gt;0,
                MAX('1D'!$D$16,
                    IFERROR(L82,
                        0)+((IFERROR(U82,
                                0))*'1D'!$D$18*IF((IFERROR(S82,
                                    0))&lt;1,
                            1,
                            -1))),
                IF(IFERROR(U82,
                        0)&lt;0,
                    IF(ABS((MAX('1D'!$D$16,
                                    POWER((ABS(K82)^2)/('1D'!$I$5*MAX(F82,
                                                0.1)^2),
                                        1/3)))-IFERROR(L82,
                                0))&gt;'1D'!$D$19,
                        MAX('1D'!$D$16,
                            IF((MAX('1D'!$D$16,
                                        POWER((ABS(K82)^2)/('1D'!$I$5*MAX(F82,
                                                    0.1)^2),
                                            1/3)))&gt;IFERROR(L82,
                                    0),
                                MIN((MAX('1D'!$D$16,
                                            POWER((ABS(K82)^2)/('1D'!$I$5*MAX(F82,
                                                        0.1)^2),
                                                1/3))),
                                    IFERROR(L82,
                                        0)+(MIN(ABS(IFERROR(U82,
                                                    0))*'1D'!$D$18,
                                            ABS((MAX('1D'!$D$16,
                                                        POWER((ABS(K82)^2)/('1D'!$I$5*MAX(F82,
                                                                    0.1)^2),
                                                            1/3)))-IFERROR(L82,
                                                    0))))),
                                MAX((MAX('1D'!$D$16,
                                            POWER((ABS(K82)^2)/('1D'!$I$5*MAX(F82,
                                                        0.1)^2),
                                                1/3))),
                                    IFERROR(L82,
                                        0)-(MIN(ABS(IFERROR(U82,
                                                    0))*'1D'!$D$18,
                                            ABS((MAX('1D'!$D$16,
                                                        POWER((ABS(K82)^2)/('1D'!$I$5*MAX(F82,
                                                                    0.1)^2),
                                                            1/3)))-IFERROR(L82,
                                                    0))))))),
                        MAX('1D'!$D$16,
                            POWER((ABS(K82)^2)/('1D'!$I$5*MAX(F82,
                                        0.1)^2),
                                1/3))),
                    MAX('1D'!$D$16,
                        IFERROR(L82,
                            0)))))))</f>
        <v>1.397453550446875</v>
      </c>
      <c r="M82" s="5">
        <f t="shared" ca="1" si="14"/>
        <v>7.565813522119381</v>
      </c>
      <c r="N82" s="5">
        <f t="shared" ca="1" si="15"/>
        <v>0.92165905024015293</v>
      </c>
      <c r="O82" s="5">
        <f t="shared" ca="1" si="16"/>
        <v>6.7342394642747667</v>
      </c>
      <c r="P82" s="5">
        <f t="shared" ca="1" si="17"/>
        <v>634.07945355044694</v>
      </c>
      <c r="Q82" s="5">
        <f ca="1">P82+((ABS(K82)/MAX(((F82)+(G82)*(L82))*(L82),
            0.000001))^2)/(2*'1D'!$I$5)</f>
        <v>636.39086951182287</v>
      </c>
      <c r="R82" s="5">
        <f ca="1">((ABS(K82)*'1D'!$D$6)/(MAX(((F82)+(G82)*(L82))*(L82),
            0.000001)*MAX(((((F82)+(G82)*(L82))*(L82))/MAX((F82)+2*(L82)*SQRT(1+(G82)^2),
                    0.000001))^(2/3),
            0.000001)))^2</f>
        <v>1.1376252944128086E-2</v>
      </c>
      <c r="S82" s="5">
        <f ca="1">ABS(ABS(K82)/MAX(((F82)+(G82)*(L82))*(L82),
        0.000001))/SQRT('1D'!$I$5*MAX((((F82)+(G82)*(L82))*(L82))/MAX((F82)+2*(G82)*(L82),
            0.000001),
        0.000001))</f>
        <v>1.8188017403829329</v>
      </c>
      <c r="T82" s="5">
        <f ca="1">((F82)*(L82)^2)/2+(G82)*(L82)^3/3+(ABS(K82)^2)/('1D'!$I$5*MAX(((F82)+(G82)*(L82))*(L82),
        0.000001))</f>
        <v>40.26192075589347</v>
      </c>
      <c r="U82" s="5">
        <f ca="1">IF($A$2=0,
    0,
    IFERROR(Q81-(((R81+R82)/2)*J82)-(IF(O81&gt;O82,
                '1D'!$D$8*((O81^2-O82^2)/(2*'1D'!$I$5)),
                '1D'!$D$9*((O82^2-O81^2)/(2*'1D'!$I$5)))+('1D'!$D$10*(ABS(I82)/90)*(MAX(O81^2,
                        O82^2)/(2*'1D'!$I$5))))-Q82,
        0))</f>
        <v>-6.3664629124104977E-12</v>
      </c>
      <c r="V82" s="5">
        <f ca="1">IF($A$2=0,
    1,
    IF(IFERROR(V81,
            0)=0,
        0,
        IFERROR(IF(ROUND(S82,
                    3)=1,
                1,
                IF(AND(ABS(U82)&lt;'1D'!$D$19,
                        S82&gt;1),
                    1,
                    0)),
            0)))</f>
        <v>1</v>
      </c>
      <c r="W82" s="5">
        <f ca="1">IF($A$2=0,
    MAX(MAX('1D'!$D$16,
            MAX('1D'!$D$16,
                POWER((ABS(K82)^2)/('1D'!$I$5*MAX(F82,
                            0.1)^2),
                    1/3))),
        IFERROR(W1396,
            MAX(MAX('1D'!$D$16,
                    MAX('1D'!$D$16,
                        POWER((ABS(K82)^2)/('1D'!$I$5*MAX(F82,
                                    0.1)^2),
                            1/3))),
                ($L$2)-E1396))),
    IF(IFERROR(AG83,
            0)=0,
        MAX(MAX('1D'!$D$16,
                MAX('1D'!$D$16,
                    POWER((ABS(K82)^2)/('1D'!$I$5*MAX(F82,
                                0.1)^2),
                        1/3))),
            IFERROR(W1396,
                MAX(MAX('1D'!$D$16,
                        MAX('1D'!$D$16,
                            POWER((ABS(K82)^2)/('1D'!$I$5*MAX(F82,
                                        0.1)^2),
                                1/3))),
                    ($L$2)-E1396))),
        IF(IFERROR(W82,
                0)=0,
            MAX(MAX('1D'!$D$16,
                    MAX('1D'!$D$16,
                        POWER((ABS(K82)^2)/('1D'!$I$5*MAX(F82,
                                    0.1)^2),
                            1/3))),
                IFERROR(W1396,
                    MAX(MAX('1D'!$D$16,
                            MAX('1D'!$D$16,
                                POWER((ABS(K82)^2)/('1D'!$I$5*MAX(F82,
                                            0.1)^2),
                                    1/3))),
                        ($L$2)-E1396))),
            IF(OR(IFERROR(AD82,
                        0)&gt;=1,
                    IFERROR(AD83,
                        0)&gt;=1),
                MAX('1D'!$D$16,
                    MAX('1D'!$D$16,
                        POWER((ABS(K82)^2)/('1D'!$I$5*MAX(F82,
                                    0.1)^2),
                            1/3))),
                IF(ABS(IFERROR(AF82,
                            0))&lt;'1D'!$D$19,
                    MAX(MAX('1D'!$D$16,
                            MAX('1D'!$D$16,
                                POWER((ABS(K82)^2)/('1D'!$I$5*MAX(F82,
                                            0.1)^2),
                                    1/3))),
                        IFERROR(W82,
                            0)),
                    MAX(MAX('1D'!$D$16,
                            MAX('1D'!$D$16,
                                POWER((ABS(K82)^2)/('1D'!$I$5*MAX(F82,
                                            0.1)^2),
                                    1/3))),
                        (IFERROR(W82,
                                0))+((IFERROR(AF82,
                                    0))*'1D'!$D$18)))))))</f>
        <v>2.0822248353806891</v>
      </c>
      <c r="X82" s="5">
        <f t="shared" ca="1" si="18"/>
        <v>11.27316525875105</v>
      </c>
      <c r="Y82" s="5">
        <f t="shared" ca="1" si="19"/>
        <v>1.1769300509207521</v>
      </c>
      <c r="Z82" s="5">
        <f t="shared" ca="1" si="20"/>
        <v>4.5195824624720116</v>
      </c>
      <c r="AA82" s="5">
        <f t="shared" ca="1" si="21"/>
        <v>634.76422483538067</v>
      </c>
      <c r="AB82" s="5">
        <f ca="1">AA82+((ABS(K82)/MAX(((F82)+(G82)*(W82))*(W82),
            0.000001))^2)/(2*'1D'!$I$5)</f>
        <v>635.805337253071</v>
      </c>
      <c r="AC82" s="5">
        <f ca="1">((ABS(K82)*'1D'!$D$6)/(MAX(((F82)+(G82)*(W82))*(W82),
            0.000001)*MAX(((((F82)+(G82)*(W82))*(W82))/MAX((F82)+2*(W82)*SQRT(1+(G82)^2),
                    0.000001))^(2/3),
            0.000001)))^2</f>
        <v>3.6986645517554121E-3</v>
      </c>
      <c r="AD82" s="5">
        <f ca="1">ABS(ABS(K82)/MAX(((F82)+(G82)*(W82))*(W82),
        0.000001))/SQRT('1D'!$I$5*MAX((((F82)+(G82)*(W82))*(W82))/MAX((F82)+2*(G82)*(W82),
            0.000001),
        0.000001))</f>
        <v>1.0000000000000002</v>
      </c>
      <c r="AE82" s="5">
        <f ca="1">((F82)*(W82)^2)/2+(G82)*(W82)^3/3+(ABS(K82)^2)/('1D'!$I$5*MAX(((F82)+(G82)*(W82))*(W82),
        0.000001))</f>
        <v>35.209897012683328</v>
      </c>
      <c r="AF82" s="5">
        <f ca="1">IF($A$2=0,
    0,
    IFERROR(AB83+(((AC82+AC83)/2)*J83)+(IF(Z82&gt;Z83,
                '1D'!$D$8*((Z82^2-Z83^2)/(2*'1D'!$I$5)),
                '1D'!$D$9*((Z83^2-Z82^2)/(2*'1D'!$I$5)))+('1D'!$D$10*(ABS(I83)/90)*(MAX(Z82^2,
                        Z83^2)/(2*'1D'!$I$5))))-AB82,
        0))</f>
        <v>-2.549491447678065E-2</v>
      </c>
      <c r="AG82" s="5">
        <f ca="1">IF($A$2=0,
    1,
    IF(IFERROR(AG83,
            0)=0,
        0,
        IFERROR(IF(OR(ROUND(AD82,
                        3)&gt;=1,
                    AND(ABS(AF82)&lt;'1D'!$D$19,
                        AD82&lt;1)),
                1,
                0),
            0)))</f>
        <v>1</v>
      </c>
      <c r="AH82" s="5">
        <f ca="1">IFERROR(IF('1D'!V32="Supercritical",
        MAX('1D'!$D$16,
            IFERROR(L82,
                MAX('1D'!$D$16,
                    POWER((ABS(K82)^2)/('1D'!$I$5*MAX(F82,
                                0.1)^2),
                        1/3)))),
        IF('1D'!V32="Subcritical",
            MAX('1D'!$D$16,
                IFERROR(W82,
                    MAX('1D'!$D$16,
                        POWER((ABS(K82)^2)/('1D'!$I$5*MAX(F82,
                                    0.1)^2),
                            1/3)))),
            IF(IFERROR(T82,
                    -1E+99)&gt;=IFERROR(AE82,
                    -1E+99),
                MAX('1D'!$D$16,
                    IFERROR(L82,
                        MAX('1D'!$D$16,
                            POWER((ABS(K82)^2)/('1D'!$I$5*MAX(F82,
                                        0.1)^2),
                                1/3)))),
                MAX('1D'!$D$16,
                    IFERROR(W82,
                        MAX('1D'!$D$16,
                            POWER((ABS(K82)^2)/('1D'!$I$5*MAX(F82,
                                        0.1)^2),
                                1/3))))))),
    MAX('1D'!$D$16,
        POWER((ABS(K82)^2)/('1D'!$I$5*MAX(F82,
                    0.1)^2),
            1/3)))</f>
        <v>1.397453550446875</v>
      </c>
      <c r="AI82" s="5">
        <f t="shared" ca="1" si="22"/>
        <v>634.07945355044694</v>
      </c>
      <c r="AJ82" s="5">
        <f ca="1">AI82+((ABS(K82)/MAX(((F82)+(G82)*(AH82))*(AH82),
            0.000001))^2)/(2*'1D'!$I$5)</f>
        <v>636.39086951182287</v>
      </c>
      <c r="AM82">
        <v>0</v>
      </c>
      <c r="AN82">
        <v>0</v>
      </c>
      <c r="AO82" s="5">
        <f t="shared" si="23"/>
        <v>0</v>
      </c>
      <c r="AP82" s="5">
        <f t="shared" si="27"/>
        <v>0</v>
      </c>
      <c r="AQ82" s="5">
        <f ca="1">ABS(ABS(K82)/MAX(((F82)+(G82)*(AH82))*(AH82),
        0.000001))/SQRT('1D'!$I$5*MAX((((F82)+(G82)*(AH82))*(AH82))/MAX((F82)+2*(G82)*(AH82),
            0.000001),
        0.000001))</f>
        <v>1.8188017403829329</v>
      </c>
      <c r="AR82" s="5" t="str">
        <f t="shared" ca="1" si="24"/>
        <v>Supercritical</v>
      </c>
      <c r="AS82" s="5">
        <f ca="1">((ABS(K82)*'1D'!$D$6)/(MAX(((F82)+(G82)*(AH82))*(AH82),
            0.000001)*MAX(((((F82)+(G82)*(AH82))*(AH82))/MAX((F82)+2*(AH82)*SQRT(1+(G82)^2),
                    0.000001))^(2/3),
            0.000001)))^2</f>
        <v>1.1376252944128086E-2</v>
      </c>
    </row>
    <row r="83" spans="1:45" x14ac:dyDescent="0.35">
      <c r="A83">
        <v>74</v>
      </c>
      <c r="B83">
        <v>72.998999999999995</v>
      </c>
      <c r="C83">
        <v>616504.54399999999</v>
      </c>
      <c r="D83">
        <v>3097712.7259999998</v>
      </c>
      <c r="E83">
        <v>632.64200000000005</v>
      </c>
      <c r="F83">
        <v>5.3869999999999996</v>
      </c>
      <c r="G83">
        <v>0</v>
      </c>
      <c r="H83" t="s">
        <v>176</v>
      </c>
      <c r="I83">
        <v>1.4E-2</v>
      </c>
      <c r="J83" s="5">
        <f t="shared" si="25"/>
        <v>1</v>
      </c>
      <c r="K83" s="5">
        <f t="shared" ca="1" si="26"/>
        <v>50.95</v>
      </c>
      <c r="L83" s="5">
        <f ca="1">IF($A$2=0,
    IFERROR(L82,
        MAX('1D'!$D$16,
            POWER((ABS(K83)^2)/('1D'!$I$5*MAX(F83,
                        0.1)^2),
                1/3))),
    IF(IFERROR(V82,
            0)=0,
        IFERROR(L82,
            MAX('1D'!$D$16,
                POWER((ABS(K83)^2)/('1D'!$I$5*MAX(F83,
                            0.1)^2),
                    1/3))),
        IF(OR(IFERROR(L83,
                    0)=0,
                IFERROR(S82,
                    0)&lt;1,
                IFERROR(S83,
                    0)&lt;1),
            MAX('1D'!$D$16,
                POWER((ABS(K83)^2)/('1D'!$I$5*MAX(F83,
                            0.1)^2),
                    1/3)),
            IF(IFERROR(U83,
                    0)&gt;0,
                MAX('1D'!$D$16,
                    IFERROR(L83,
                        0)+((IFERROR(U83,
                                0))*'1D'!$D$18*IF((IFERROR(S83,
                                    0))&lt;1,
                            1,
                            -1))),
                IF(IFERROR(U83,
                        0)&lt;0,
                    IF(ABS((MAX('1D'!$D$16,
                                    POWER((ABS(K83)^2)/('1D'!$I$5*MAX(F83,
                                                0.1)^2),
                                        1/3)))-IFERROR(L83,
                                0))&gt;'1D'!$D$19,
                        MAX('1D'!$D$16,
                            IF((MAX('1D'!$D$16,
                                        POWER((ABS(K83)^2)/('1D'!$I$5*MAX(F83,
                                                    0.1)^2),
                                            1/3)))&gt;IFERROR(L83,
                                    0),
                                MIN((MAX('1D'!$D$16,
                                            POWER((ABS(K83)^2)/('1D'!$I$5*MAX(F83,
                                                        0.1)^2),
                                                1/3))),
                                    IFERROR(L83,
                                        0)+(MIN(ABS(IFERROR(U83,
                                                    0))*'1D'!$D$18,
                                            ABS((MAX('1D'!$D$16,
                                                        POWER((ABS(K83)^2)/('1D'!$I$5*MAX(F83,
                                                                    0.1)^2),
                                                            1/3)))-IFERROR(L83,
                                                    0))))),
                                MAX((MAX('1D'!$D$16,
                                            POWER((ABS(K83)^2)/('1D'!$I$5*MAX(F83,
                                                        0.1)^2),
                                                1/3))),
                                    IFERROR(L83,
                                        0)-(MIN(ABS(IFERROR(U83,
                                                    0))*'1D'!$D$18,
                                            ABS((MAX('1D'!$D$16,
                                                        POWER((ABS(K83)^2)/('1D'!$I$5*MAX(F83,
                                                                    0.1)^2),
                                                            1/3)))-IFERROR(L83,
                                                    0))))))),
                        MAX('1D'!$D$16,
                            POWER((ABS(K83)^2)/('1D'!$I$5*MAX(F83,
                                        0.1)^2),
                                1/3))),
                    MAX('1D'!$D$16,
                        IFERROR(L83,
                            0)))))))</f>
        <v>1.3963582429860586</v>
      </c>
      <c r="M83" s="5">
        <f t="shared" ca="1" si="14"/>
        <v>7.522181854965897</v>
      </c>
      <c r="N83" s="5">
        <f t="shared" ca="1" si="15"/>
        <v>0.91961400714390706</v>
      </c>
      <c r="O83" s="5">
        <f t="shared" ca="1" si="16"/>
        <v>6.7733007500163653</v>
      </c>
      <c r="P83" s="5">
        <f t="shared" ca="1" si="17"/>
        <v>634.03835824298608</v>
      </c>
      <c r="Q83" s="5">
        <f ca="1">P83+((ABS(K83)/MAX(((F83)+(G83)*(L83))*(L83),
            0.000001))^2)/(2*'1D'!$I$5)</f>
        <v>636.37666624758197</v>
      </c>
      <c r="R83" s="5">
        <f ca="1">((ABS(K83)*'1D'!$D$6)/(MAX(((F83)+(G83)*(L83))*(L83),
            0.000001)*MAX(((((F83)+(G83)*(L83))*(L83))/MAX((F83)+2*(L83)*SQRT(1+(G83)^2),
                    0.000001))^(2/3),
            0.000001)))^2</f>
        <v>1.1542745866331793E-2</v>
      </c>
      <c r="S83" s="5">
        <f ca="1">ABS(ABS(K83)/MAX(((F83)+(G83)*(L83))*(L83),
        0.000001))/SQRT('1D'!$I$5*MAX((((F83)+(G83)*(L83))*(L83))/MAX((F83)+2*(G83)*(L83),
            0.000001),
        0.000001))</f>
        <v>1.8300688525292523</v>
      </c>
      <c r="T83" s="5">
        <f ca="1">((F83)*(L83)^2)/2+(G83)*(L83)^3/3+(ABS(K83)^2)/('1D'!$I$5*MAX(((F83)+(G83)*(L83))*(L83),
        0.000001))</f>
        <v>40.430186406197009</v>
      </c>
      <c r="U83" s="5">
        <f ca="1">IF($A$2=0,
    0,
    IFERROR(Q82-(((R82+R83)/2)*J83)-(IF(O82&gt;O83,
                '1D'!$D$8*((O82^2-O83^2)/(2*'1D'!$I$5)),
                '1D'!$D$9*((O83^2-O82^2)/(2*'1D'!$I$5)))+('1D'!$D$10*(ABS(I83)/90)*(MAX(O82^2,
                        O83^2)/(2*'1D'!$I$5))))-Q83,
        0))</f>
        <v>-6.3664629124104977E-12</v>
      </c>
      <c r="V83" s="5">
        <f ca="1">IF($A$2=0,
    1,
    IF(IFERROR(V82,
            0)=0,
        0,
        IFERROR(IF(ROUND(S83,
                    3)=1,
                1,
                IF(AND(ABS(U83)&lt;'1D'!$D$19,
                        S83&gt;1),
                    1,
                    0)),
            0)))</f>
        <v>1</v>
      </c>
      <c r="W83" s="5">
        <f ca="1">IF($A$2=0,
    MAX(MAX('1D'!$D$16,
            MAX('1D'!$D$16,
                POWER((ABS(K83)^2)/('1D'!$I$5*MAX(F83,
                            0.1)^2),
                    1/3))),
        IFERROR(W1396,
            MAX(MAX('1D'!$D$16,
                    MAX('1D'!$D$16,
                        POWER((ABS(K83)^2)/('1D'!$I$5*MAX(F83,
                                    0.1)^2),
                            1/3))),
                ($L$2)-E1396))),
    IF(IFERROR(AG84,
            0)=0,
        MAX(MAX('1D'!$D$16,
                MAX('1D'!$D$16,
                    POWER((ABS(K83)^2)/('1D'!$I$5*MAX(F83,
                                0.1)^2),
                        1/3))),
            IFERROR(W1396,
                MAX(MAX('1D'!$D$16,
                        MAX('1D'!$D$16,
                            POWER((ABS(K83)^2)/('1D'!$I$5*MAX(F83,
                                        0.1)^2),
                                1/3))),
                    ($L$2)-E1396))),
        IF(IFERROR(W83,
                0)=0,
            MAX(MAX('1D'!$D$16,
                    MAX('1D'!$D$16,
                        POWER((ABS(K83)^2)/('1D'!$I$5*MAX(F83,
                                    0.1)^2),
                            1/3))),
                IFERROR(W1396,
                    MAX(MAX('1D'!$D$16,
                            MAX('1D'!$D$16,
                                POWER((ABS(K83)^2)/('1D'!$I$5*MAX(F83,
                                            0.1)^2),
                                    1/3))),
                        ($L$2)-E1396))),
            IF(OR(IFERROR(AD83,
                        0)&gt;=1,
                    IFERROR(AD84,
                        0)&gt;=1),
                MAX('1D'!$D$16,
                    MAX('1D'!$D$16,
                        POWER((ABS(K83)^2)/('1D'!$I$5*MAX(F83,
                                    0.1)^2),
                            1/3))),
                IF(ABS(IFERROR(AF83,
                            0))&lt;'1D'!$D$19,
                    MAX(MAX('1D'!$D$16,
                            MAX('1D'!$D$16,
                                POWER((ABS(K83)^2)/('1D'!$I$5*MAX(F83,
                                            0.1)^2),
                                    1/3))),
                        IFERROR(W83,
                            0)),
                    MAX(MAX('1D'!$D$16,
                            MAX('1D'!$D$16,
                                POWER((ABS(K83)^2)/('1D'!$I$5*MAX(F83,
                                            0.1)^2),
                                    1/3))),
                        (IFERROR(W83,
                                0))+((IFERROR(AF83,
                                    0))*'1D'!$D$18)))))))</f>
        <v>2.0891765353678946</v>
      </c>
      <c r="X83" s="5">
        <f t="shared" ca="1" si="18"/>
        <v>11.254393996026847</v>
      </c>
      <c r="Y83" s="5">
        <f t="shared" ca="1" si="19"/>
        <v>1.1765790465653072</v>
      </c>
      <c r="Z83" s="5">
        <f t="shared" ca="1" si="20"/>
        <v>4.5271206977458709</v>
      </c>
      <c r="AA83" s="5">
        <f t="shared" ca="1" si="21"/>
        <v>634.73117653536792</v>
      </c>
      <c r="AB83" s="5">
        <f ca="1">AA83+((ABS(K83)/MAX(((F83)+(G83)*(W83))*(W83),
            0.000001))^2)/(2*'1D'!$I$5)</f>
        <v>635.77576480305186</v>
      </c>
      <c r="AC83" s="5">
        <f ca="1">((ABS(K83)*'1D'!$D$6)/(MAX(((F83)+(G83)*(W83))*(W83),
            0.000001)*MAX(((((F83)+(G83)*(W83))*(W83))/MAX((F83)+2*(W83)*SQRT(1+(G83)^2),
                    0.000001))^(2/3),
            0.000001)))^2</f>
        <v>3.7124890816268939E-3</v>
      </c>
      <c r="AD83" s="5">
        <f ca="1">ABS(ABS(K83)/MAX(((F83)+(G83)*(W83))*(W83),
        0.000001))/SQRT('1D'!$I$5*MAX((((F83)+(G83)*(W83))*(W83))/MAX((F83)+2*(G83)*(W83),
            0.000001),
        0.000001))</f>
        <v>1.0000000000000004</v>
      </c>
      <c r="AE83" s="5">
        <f ca="1">((F83)*(W83)^2)/2+(G83)*(W83)^3/3+(ABS(K83)^2)/('1D'!$I$5*MAX(((F83)+(G83)*(W83))*(W83),
        0.000001))</f>
        <v>35.268623784426921</v>
      </c>
      <c r="AF83" s="5">
        <f ca="1">IF($A$2=0,
    0,
    IFERROR(AB84+(((AC83+AC84)/2)*J84)+(IF(Z83&gt;Z84,
                '1D'!$D$8*((Z83^2-Z84^2)/(2*'1D'!$I$5)),
                '1D'!$D$9*((Z84^2-Z83^2)/(2*'1D'!$I$5)))+('1D'!$D$10*(ABS(I84)/90)*(MAX(Z83^2,
                        Z84^2)/(2*'1D'!$I$5))))-AB83,
        0))</f>
        <v>-2.5794834976863967E-2</v>
      </c>
      <c r="AG83" s="5">
        <f ca="1">IF($A$2=0,
    1,
    IF(IFERROR(AG84,
            0)=0,
        0,
        IFERROR(IF(OR(ROUND(AD83,
                        3)&gt;=1,
                    AND(ABS(AF83)&lt;'1D'!$D$19,
                        AD83&lt;1)),
                1,
                0),
            0)))</f>
        <v>1</v>
      </c>
      <c r="AH83" s="5">
        <f ca="1">IFERROR(IF('1D'!V32="Supercritical",
        MAX('1D'!$D$16,
            IFERROR(L83,
                MAX('1D'!$D$16,
                    POWER((ABS(K83)^2)/('1D'!$I$5*MAX(F83,
                                0.1)^2),
                        1/3)))),
        IF('1D'!V32="Subcritical",
            MAX('1D'!$D$16,
                IFERROR(W83,
                    MAX('1D'!$D$16,
                        POWER((ABS(K83)^2)/('1D'!$I$5*MAX(F83,
                                    0.1)^2),
                            1/3)))),
            IF(IFERROR(T83,
                    -1E+99)&gt;=IFERROR(AE83,
                    -1E+99),
                MAX('1D'!$D$16,
                    IFERROR(L83,
                        MAX('1D'!$D$16,
                            POWER((ABS(K83)^2)/('1D'!$I$5*MAX(F83,
                                        0.1)^2),
                                1/3)))),
                MAX('1D'!$D$16,
                    IFERROR(W83,
                        MAX('1D'!$D$16,
                            POWER((ABS(K83)^2)/('1D'!$I$5*MAX(F83,
                                        0.1)^2),
                                1/3))))))),
    MAX('1D'!$D$16,
        POWER((ABS(K83)^2)/('1D'!$I$5*MAX(F83,
                    0.1)^2),
            1/3)))</f>
        <v>1.3963582429860586</v>
      </c>
      <c r="AI83" s="5">
        <f t="shared" ca="1" si="22"/>
        <v>634.03835824298608</v>
      </c>
      <c r="AJ83" s="5">
        <f ca="1">AI83+((ABS(K83)/MAX(((F83)+(G83)*(AH83))*(AH83),
            0.000001))^2)/(2*'1D'!$I$5)</f>
        <v>636.37666624758197</v>
      </c>
      <c r="AM83">
        <v>0</v>
      </c>
      <c r="AN83">
        <v>0</v>
      </c>
      <c r="AO83" s="5">
        <f t="shared" si="23"/>
        <v>0</v>
      </c>
      <c r="AP83" s="5">
        <f t="shared" si="27"/>
        <v>0</v>
      </c>
      <c r="AQ83" s="5">
        <f ca="1">ABS(ABS(K83)/MAX(((F83)+(G83)*(AH83))*(AH83),
        0.000001))/SQRT('1D'!$I$5*MAX((((F83)+(G83)*(AH83))*(AH83))/MAX((F83)+2*(G83)*(AH83),
            0.000001),
        0.000001))</f>
        <v>1.8300688525292523</v>
      </c>
      <c r="AR83" s="5" t="str">
        <f t="shared" ca="1" si="24"/>
        <v>Supercritical</v>
      </c>
      <c r="AS83" s="5">
        <f ca="1">((ABS(K83)*'1D'!$D$6)/(MAX(((F83)+(G83)*(AH83))*(AH83),
            0.000001)*MAX(((((F83)+(G83)*(AH83))*(AH83))/MAX((F83)+2*(AH83)*SQRT(1+(G83)^2),
                    0.000001))^(2/3),
            0.000001)))^2</f>
        <v>1.1542745866331793E-2</v>
      </c>
    </row>
    <row r="84" spans="1:45" x14ac:dyDescent="0.35">
      <c r="A84">
        <v>75</v>
      </c>
      <c r="B84">
        <v>73.998999999999995</v>
      </c>
      <c r="C84">
        <v>616503.97</v>
      </c>
      <c r="D84">
        <v>3097711.9079999998</v>
      </c>
      <c r="E84">
        <v>632.60199999999998</v>
      </c>
      <c r="F84">
        <v>5.3609999999999998</v>
      </c>
      <c r="G84">
        <v>0</v>
      </c>
      <c r="H84" t="s">
        <v>176</v>
      </c>
      <c r="I84">
        <v>1.4E-2</v>
      </c>
      <c r="J84" s="5">
        <f t="shared" si="25"/>
        <v>1</v>
      </c>
      <c r="K84" s="5">
        <f t="shared" ca="1" si="26"/>
        <v>50.95</v>
      </c>
      <c r="L84" s="5">
        <f ca="1">IF($A$2=0,
    IFERROR(L83,
        MAX('1D'!$D$16,
            POWER((ABS(K84)^2)/('1D'!$I$5*MAX(F84,
                        0.1)^2),
                1/3))),
    IF(IFERROR(V83,
            0)=0,
        IFERROR(L83,
            MAX('1D'!$D$16,
                POWER((ABS(K84)^2)/('1D'!$I$5*MAX(F84,
                            0.1)^2),
                    1/3))),
        IF(OR(IFERROR(L84,
                    0)=0,
                IFERROR(S83,
                    0)&lt;1,
                IFERROR(S84,
                    0)&lt;1),
            MAX('1D'!$D$16,
                POWER((ABS(K84)^2)/('1D'!$I$5*MAX(F84,
                            0.1)^2),
                    1/3)),
            IF(IFERROR(U84,
                    0)&gt;0,
                MAX('1D'!$D$16,
                    IFERROR(L84,
                        0)+((IFERROR(U84,
                                0))*'1D'!$D$18*IF((IFERROR(S84,
                                    0))&lt;1,
                            1,
                            -1))),
                IF(IFERROR(U84,
                        0)&lt;0,
                    IF(ABS((MAX('1D'!$D$16,
                                    POWER((ABS(K84)^2)/('1D'!$I$5*MAX(F84,
                                                0.1)^2),
                                        1/3)))-IFERROR(L84,
                                0))&gt;'1D'!$D$19,
                        MAX('1D'!$D$16,
                            IF((MAX('1D'!$D$16,
                                        POWER((ABS(K84)^2)/('1D'!$I$5*MAX(F84,
                                                    0.1)^2),
                                            1/3)))&gt;IFERROR(L84,
                                    0),
                                MIN((MAX('1D'!$D$16,
                                            POWER((ABS(K84)^2)/('1D'!$I$5*MAX(F84,
                                                        0.1)^2),
                                                1/3))),
                                    IFERROR(L84,
                                        0)+(MIN(ABS(IFERROR(U84,
                                                    0))*'1D'!$D$18,
                                            ABS((MAX('1D'!$D$16,
                                                        POWER((ABS(K84)^2)/('1D'!$I$5*MAX(F84,
                                                                    0.1)^2),
                                                            1/3)))-IFERROR(L84,
                                                    0))))),
                                MAX((MAX('1D'!$D$16,
                                            POWER((ABS(K84)^2)/('1D'!$I$5*MAX(F84,
                                                        0.1)^2),
                                                1/3))),
                                    IFERROR(L84,
                                        0)-(MIN(ABS(IFERROR(U84,
                                                    0))*'1D'!$D$18,
                                            ABS((MAX('1D'!$D$16,
                                                        POWER((ABS(K84)^2)/('1D'!$I$5*MAX(F84,
                                                                    0.1)^2),
                                                            1/3)))-IFERROR(L84,
                                                    0))))))),
                        MAX('1D'!$D$16,
                            POWER((ABS(K84)^2)/('1D'!$I$5*MAX(F84,
                                        0.1)^2),
                                1/3))),
                    MAX('1D'!$D$16,
                        IFERROR(L84,
                            0)))))))</f>
        <v>1.39514381280643</v>
      </c>
      <c r="M84" s="5">
        <f t="shared" ca="1" si="14"/>
        <v>7.4793659804552703</v>
      </c>
      <c r="N84" s="5">
        <f t="shared" ca="1" si="15"/>
        <v>0.91756864976199759</v>
      </c>
      <c r="O84" s="5">
        <f t="shared" ca="1" si="16"/>
        <v>6.8120747310855174</v>
      </c>
      <c r="P84" s="5">
        <f t="shared" ca="1" si="17"/>
        <v>633.99714381280637</v>
      </c>
      <c r="Q84" s="5">
        <f ca="1">P84+((ABS(K84)/MAX(((F84)+(G84)*(L84))*(L84),
            0.000001))^2)/(2*'1D'!$I$5)</f>
        <v>636.36229988527805</v>
      </c>
      <c r="R84" s="5">
        <f ca="1">((ABS(K84)*'1D'!$D$6)/(MAX(((F84)+(G84)*(L84))*(L84),
            0.000001)*MAX(((((F84)+(G84)*(L84))*(L84))/MAX((F84)+2*(L84)*SQRT(1+(G84)^2),
                    0.000001))^(2/3),
            0.000001)))^2</f>
        <v>1.1709991230028279E-2</v>
      </c>
      <c r="S84" s="5">
        <f ca="1">ABS(ABS(K84)/MAX(((F84)+(G84)*(L84))*(L84),
        0.000001))/SQRT('1D'!$I$5*MAX((((F84)+(G84)*(L84))*(L84))/MAX((F84)+2*(G84)*(L84),
            0.000001),
        0.000001))</f>
        <v>1.8413460363488847</v>
      </c>
      <c r="T84" s="5">
        <f ca="1">((F84)*(L84)^2)/2+(G84)*(L84)^3/3+(ABS(K84)^2)/('1D'!$I$5*MAX(((F84)+(G84)*(L84))*(L84),
        0.000001))</f>
        <v>40.597131319496889</v>
      </c>
      <c r="U84" s="5">
        <f ca="1">IF($A$2=0,
    0,
    IFERROR(Q83-(((R83+R84)/2)*J84)-(IF(O83&gt;O84,
                '1D'!$D$8*((O83^2-O84^2)/(2*'1D'!$I$5)),
                '1D'!$D$9*((O84^2-O83^2)/(2*'1D'!$I$5)))+('1D'!$D$10*(ABS(I84)/90)*(MAX(O83^2,
                        O84^2)/(2*'1D'!$I$5))))-Q84,
        0))</f>
        <v>-6.8212102632969618E-12</v>
      </c>
      <c r="V84" s="5">
        <f ca="1">IF($A$2=0,
    1,
    IF(IFERROR(V83,
            0)=0,
        0,
        IFERROR(IF(ROUND(S84,
                    3)=1,
                1,
                IF(AND(ABS(U84)&lt;'1D'!$D$19,
                        S84&gt;1),
                    1,
                    0)),
            0)))</f>
        <v>1</v>
      </c>
      <c r="W84" s="5">
        <f ca="1">IF($A$2=0,
    MAX(MAX('1D'!$D$16,
            MAX('1D'!$D$16,
                POWER((ABS(K84)^2)/('1D'!$I$5*MAX(F84,
                            0.1)^2),
                    1/3))),
        IFERROR(W1396,
            MAX(MAX('1D'!$D$16,
                    MAX('1D'!$D$16,
                        POWER((ABS(K84)^2)/('1D'!$I$5*MAX(F84,
                                    0.1)^2),
                            1/3))),
                ($L$2)-E1396))),
    IF(IFERROR(AG85,
            0)=0,
        MAX(MAX('1D'!$D$16,
                MAX('1D'!$D$16,
                    POWER((ABS(K84)^2)/('1D'!$I$5*MAX(F84,
                                0.1)^2),
                        1/3))),
            IFERROR(W1396,
                MAX(MAX('1D'!$D$16,
                        MAX('1D'!$D$16,
                            POWER((ABS(K84)^2)/('1D'!$I$5*MAX(F84,
                                        0.1)^2),
                                1/3))),
                    ($L$2)-E1396))),
        IF(IFERROR(W84,
                0)=0,
            MAX(MAX('1D'!$D$16,
                    MAX('1D'!$D$16,
                        POWER((ABS(K84)^2)/('1D'!$I$5*MAX(F84,
                                    0.1)^2),
                            1/3))),
                IFERROR(W1396,
                    MAX(MAX('1D'!$D$16,
                            MAX('1D'!$D$16,
                                POWER((ABS(K84)^2)/('1D'!$I$5*MAX(F84,
                                            0.1)^2),
                                    1/3))),
                        ($L$2)-E1396))),
            IF(OR(IFERROR(AD84,
                        0)&gt;=1,
                    IFERROR(AD85,
                        0)&gt;=1),
                MAX('1D'!$D$16,
                    MAX('1D'!$D$16,
                        POWER((ABS(K84)^2)/('1D'!$I$5*MAX(F84,
                                    0.1)^2),
                            1/3))),
                IF(ABS(IFERROR(AF84,
                            0))&lt;'1D'!$D$19,
                    MAX(MAX('1D'!$D$16,
                            MAX('1D'!$D$16,
                                POWER((ABS(K84)^2)/('1D'!$I$5*MAX(F84,
                                            0.1)^2),
                                    1/3))),
                        IFERROR(W84,
                            0)),
                    MAX(MAX('1D'!$D$16,
                            MAX('1D'!$D$16,
                                POWER((ABS(K84)^2)/('1D'!$I$5*MAX(F84,
                                            0.1)^2),
                                    1/3))),
                        (IFERROR(W84,
                                0))+((IFERROR(AF84,
                                    0))*'1D'!$D$18)))))))</f>
        <v>2.0959258704670867</v>
      </c>
      <c r="X84" s="5">
        <f t="shared" ca="1" si="18"/>
        <v>11.236258591574051</v>
      </c>
      <c r="Y84" s="5">
        <f t="shared" ca="1" si="19"/>
        <v>1.1762203472107124</v>
      </c>
      <c r="Z84" s="5">
        <f t="shared" ca="1" si="20"/>
        <v>4.5344275040276179</v>
      </c>
      <c r="AA84" s="5">
        <f t="shared" ca="1" si="21"/>
        <v>634.69792587046709</v>
      </c>
      <c r="AB84" s="5">
        <f ca="1">AA84+((ABS(K84)/MAX(((F84)+(G84)*(W84))*(W84),
            0.000001))^2)/(2*'1D'!$I$5)</f>
        <v>635.74588880570059</v>
      </c>
      <c r="AC84" s="5">
        <f ca="1">((ABS(K84)*'1D'!$D$6)/(MAX(((F84)+(G84)*(W84))*(W84),
            0.000001)*MAX(((((F84)+(G84)*(W84))*(W84))/MAX((F84)+2*(W84)*SQRT(1+(G84)^2),
                    0.000001))^(2/3),
            0.000001)))^2</f>
        <v>3.7259972203080444E-3</v>
      </c>
      <c r="AD84" s="5">
        <f ca="1">ABS(ABS(K84)/MAX(((F84)+(G84)*(W84))*(W84),
        0.000001))/SQRT('1D'!$I$5*MAX((((F84)+(G84)*(W84))*(W84))/MAX((F84)+2*(G84)*(W84),
            0.000001),
        0.000001))</f>
        <v>1.0000000000000004</v>
      </c>
      <c r="AE84" s="5">
        <f ca="1">((F84)*(W84)^2)/2+(G84)*(W84)^3/3+(ABS(K84)^2)/('1D'!$I$5*MAX(((F84)+(G84)*(W84))*(W84),
        0.000001))</f>
        <v>35.325547604007198</v>
      </c>
      <c r="AF84" s="5">
        <f ca="1">IF($A$2=0,
    0,
    IFERROR(AB85+(((AC84+AC85)/2)*J85)+(IF(Z84&gt;Z85,
                '1D'!$D$8*((Z84^2-Z85^2)/(2*'1D'!$I$5)),
                '1D'!$D$9*((Z85^2-Z84^2)/(2*'1D'!$I$5)))+('1D'!$D$10*(ABS(I85)/90)*(MAX(Z84^2,
                        Z85^2)/(2*'1D'!$I$5))))-AB84,
        0))</f>
        <v>-2.5696245585322686E-2</v>
      </c>
      <c r="AG84" s="5">
        <f ca="1">IF($A$2=0,
    1,
    IF(IFERROR(AG85,
            0)=0,
        0,
        IFERROR(IF(OR(ROUND(AD84,
                        3)&gt;=1,
                    AND(ABS(AF84)&lt;'1D'!$D$19,
                        AD84&lt;1)),
                1,
                0),
            0)))</f>
        <v>1</v>
      </c>
      <c r="AH84" s="5">
        <f ca="1">IFERROR(IF('1D'!V32="Supercritical",
        MAX('1D'!$D$16,
            IFERROR(L84,
                MAX('1D'!$D$16,
                    POWER((ABS(K84)^2)/('1D'!$I$5*MAX(F84,
                                0.1)^2),
                        1/3)))),
        IF('1D'!V32="Subcritical",
            MAX('1D'!$D$16,
                IFERROR(W84,
                    MAX('1D'!$D$16,
                        POWER((ABS(K84)^2)/('1D'!$I$5*MAX(F84,
                                    0.1)^2),
                            1/3)))),
            IF(IFERROR(T84,
                    -1E+99)&gt;=IFERROR(AE84,
                    -1E+99),
                MAX('1D'!$D$16,
                    IFERROR(L84,
                        MAX('1D'!$D$16,
                            POWER((ABS(K84)^2)/('1D'!$I$5*MAX(F84,
                                        0.1)^2),
                                1/3)))),
                MAX('1D'!$D$16,
                    IFERROR(W84,
                        MAX('1D'!$D$16,
                            POWER((ABS(K84)^2)/('1D'!$I$5*MAX(F84,
                                        0.1)^2),
                                1/3))))))),
    MAX('1D'!$D$16,
        POWER((ABS(K84)^2)/('1D'!$I$5*MAX(F84,
                    0.1)^2),
            1/3)))</f>
        <v>1.39514381280643</v>
      </c>
      <c r="AI84" s="5">
        <f t="shared" ca="1" si="22"/>
        <v>633.99714381280637</v>
      </c>
      <c r="AJ84" s="5">
        <f ca="1">AI84+((ABS(K84)/MAX(((F84)+(G84)*(AH84))*(AH84),
            0.000001))^2)/(2*'1D'!$I$5)</f>
        <v>636.36229988527805</v>
      </c>
      <c r="AM84">
        <v>0</v>
      </c>
      <c r="AN84">
        <v>0</v>
      </c>
      <c r="AO84" s="5">
        <f t="shared" si="23"/>
        <v>0</v>
      </c>
      <c r="AP84" s="5">
        <f t="shared" si="27"/>
        <v>0</v>
      </c>
      <c r="AQ84" s="5">
        <f ca="1">ABS(ABS(K84)/MAX(((F84)+(G84)*(AH84))*(AH84),
        0.000001))/SQRT('1D'!$I$5*MAX((((F84)+(G84)*(AH84))*(AH84))/MAX((F84)+2*(G84)*(AH84),
            0.000001),
        0.000001))</f>
        <v>1.8413460363488847</v>
      </c>
      <c r="AR84" s="5" t="str">
        <f t="shared" ca="1" si="24"/>
        <v>Supercritical</v>
      </c>
      <c r="AS84" s="5">
        <f ca="1">((ABS(K84)*'1D'!$D$6)/(MAX(((F84)+(G84)*(AH84))*(AH84),
            0.000001)*MAX(((((F84)+(G84)*(AH84))*(AH84))/MAX((F84)+2*(AH84)*SQRT(1+(G84)^2),
                    0.000001))^(2/3),
            0.000001)))^2</f>
        <v>1.1709991230028279E-2</v>
      </c>
    </row>
    <row r="85" spans="1:45" x14ac:dyDescent="0.35">
      <c r="A85">
        <v>76</v>
      </c>
      <c r="B85">
        <v>74.998999999999995</v>
      </c>
      <c r="C85">
        <v>616503.39500000002</v>
      </c>
      <c r="D85">
        <v>3097711.0890000002</v>
      </c>
      <c r="E85">
        <v>632.56200000000001</v>
      </c>
      <c r="F85">
        <v>5.335</v>
      </c>
      <c r="G85">
        <v>0</v>
      </c>
      <c r="H85" t="s">
        <v>176</v>
      </c>
      <c r="I85">
        <v>1.4E-2</v>
      </c>
      <c r="J85" s="5">
        <f t="shared" si="25"/>
        <v>1</v>
      </c>
      <c r="K85" s="5">
        <f t="shared" ca="1" si="26"/>
        <v>50.95</v>
      </c>
      <c r="L85" s="5">
        <f ca="1">IF($A$2=0,
    IFERROR(L84,
        MAX('1D'!$D$16,
            POWER((ABS(K85)^2)/('1D'!$I$5*MAX(F85,
                        0.1)^2),
                1/3))),
    IF(IFERROR(V84,
            0)=0,
        IFERROR(L84,
            MAX('1D'!$D$16,
                POWER((ABS(K85)^2)/('1D'!$I$5*MAX(F85,
                            0.1)^2),
                    1/3))),
        IF(OR(IFERROR(L85,
                    0)=0,
                IFERROR(S84,
                    0)&lt;1,
                IFERROR(S85,
                    0)&lt;1),
            MAX('1D'!$D$16,
                POWER((ABS(K85)^2)/('1D'!$I$5*MAX(F85,
                            0.1)^2),
                    1/3)),
            IF(IFERROR(U85,
                    0)&gt;0,
                MAX('1D'!$D$16,
                    IFERROR(L85,
                        0)+((IFERROR(U85,
                                0))*'1D'!$D$18*IF((IFERROR(S85,
                                    0))&lt;1,
                            1,
                            -1))),
                IF(IFERROR(U85,
                        0)&lt;0,
                    IF(ABS((MAX('1D'!$D$16,
                                    POWER((ABS(K85)^2)/('1D'!$I$5*MAX(F85,
                                                0.1)^2),
                                        1/3)))-IFERROR(L85,
                                0))&gt;'1D'!$D$19,
                        MAX('1D'!$D$16,
                            IF((MAX('1D'!$D$16,
                                        POWER((ABS(K85)^2)/('1D'!$I$5*MAX(F85,
                                                    0.1)^2),
                                            1/3)))&gt;IFERROR(L85,
                                    0),
                                MIN((MAX('1D'!$D$16,
                                            POWER((ABS(K85)^2)/('1D'!$I$5*MAX(F85,
                                                        0.1)^2),
                                                1/3))),
                                    IFERROR(L85,
                                        0)+(MIN(ABS(IFERROR(U85,
                                                    0))*'1D'!$D$18,
                                            ABS((MAX('1D'!$D$16,
                                                        POWER((ABS(K85)^2)/('1D'!$I$5*MAX(F85,
                                                                    0.1)^2),
                                                            1/3)))-IFERROR(L85,
                                                    0))))),
                                MAX((MAX('1D'!$D$16,
                                            POWER((ABS(K85)^2)/('1D'!$I$5*MAX(F85,
                                                        0.1)^2),
                                                1/3))),
                                    IFERROR(L85,
                                        0)-(MIN(ABS(IFERROR(U85,
                                                    0))*'1D'!$D$18,
                                            ABS((MAX('1D'!$D$16,
                                                        POWER((ABS(K85)^2)/('1D'!$I$5*MAX(F85,
                                                                    0.1)^2),
                                                            1/3)))-IFERROR(L85,
                                                    0))))))),
                        MAX('1D'!$D$16,
                            POWER((ABS(K85)^2)/('1D'!$I$5*MAX(F85,
                                        0.1)^2),
                                1/3))),
                    MAX('1D'!$D$16,
                        IFERROR(L85,
                            0)))))))</f>
        <v>1.3941576871215078</v>
      </c>
      <c r="M85" s="5">
        <f t="shared" ca="1" si="14"/>
        <v>7.437831260793244</v>
      </c>
      <c r="N85" s="5">
        <f t="shared" ca="1" si="15"/>
        <v>0.91561522828188247</v>
      </c>
      <c r="O85" s="5">
        <f t="shared" ca="1" si="16"/>
        <v>6.8501150689678578</v>
      </c>
      <c r="P85" s="5">
        <f t="shared" ca="1" si="17"/>
        <v>633.9561576871215</v>
      </c>
      <c r="Q85" s="5">
        <f ca="1">P85+((ABS(K85)/MAX(((F85)+(G85)*(L85))*(L85),
            0.000001))^2)/(2*'1D'!$I$5)</f>
        <v>636.34780276653544</v>
      </c>
      <c r="R85" s="5">
        <f ca="1">((ABS(K85)*'1D'!$D$6)/(MAX(((F85)+(G85)*(L85))*(L85),
            0.000001)*MAX(((((F85)+(G85)*(L85))*(L85))/MAX((F85)+2*(L85)*SQRT(1+(G85)^2),
                    0.000001))^(2/3),
            0.000001)))^2</f>
        <v>1.1874834776788627E-2</v>
      </c>
      <c r="S85" s="5">
        <f ca="1">ABS(ABS(K85)/MAX(((F85)+(G85)*(L85))*(L85),
        0.000001))/SQRT('1D'!$I$5*MAX((((F85)+(G85)*(L85))*(L85))/MAX((F85)+2*(G85)*(L85),
            0.000001),
        0.000001))</f>
        <v>1.8522833134288617</v>
      </c>
      <c r="T85" s="5">
        <f ca="1">((F85)*(L85)^2)/2+(G85)*(L85)^3/3+(ABS(K85)^2)/('1D'!$I$5*MAX(((F85)+(G85)*(L85))*(L85),
        0.000001))</f>
        <v>40.76205988664772</v>
      </c>
      <c r="U85" s="5">
        <f ca="1">IF($A$2=0,
    0,
    IFERROR(Q84-(((R84+R85)/2)*J85)-(IF(O84&gt;O85,
                '1D'!$D$8*((O84^2-O85^2)/(2*'1D'!$I$5)),
                '1D'!$D$9*((O85^2-O84^2)/(2*'1D'!$I$5)))+('1D'!$D$10*(ABS(I85)/90)*(MAX(O84^2,
                        O85^2)/(2*'1D'!$I$5))))-Q85,
        0))</f>
        <v>-6.8212102632969618E-12</v>
      </c>
      <c r="V85" s="5">
        <f ca="1">IF($A$2=0,
    1,
    IF(IFERROR(V84,
            0)=0,
        0,
        IFERROR(IF(ROUND(S85,
                    3)=1,
                1,
                IF(AND(ABS(U85)&lt;'1D'!$D$19,
                        S85&gt;1),
                    1,
                    0)),
            0)))</f>
        <v>1</v>
      </c>
      <c r="W85" s="5">
        <f ca="1">IF($A$2=0,
    MAX(MAX('1D'!$D$16,
            MAX('1D'!$D$16,
                POWER((ABS(K85)^2)/('1D'!$I$5*MAX(F85,
                            0.1)^2),
                    1/3))),
        IFERROR(W1396,
            MAX(MAX('1D'!$D$16,
                    MAX('1D'!$D$16,
                        POWER((ABS(K85)^2)/('1D'!$I$5*MAX(F85,
                                    0.1)^2),
                            1/3))),
                ($L$2)-E1396))),
    IF(IFERROR(AG86,
            0)=0,
        MAX(MAX('1D'!$D$16,
                MAX('1D'!$D$16,
                    POWER((ABS(K85)^2)/('1D'!$I$5*MAX(F85,
                                0.1)^2),
                        1/3))),
            IFERROR(W1396,
                MAX(MAX('1D'!$D$16,
                        MAX('1D'!$D$16,
                            POWER((ABS(K85)^2)/('1D'!$I$5*MAX(F85,
                                        0.1)^2),
                                1/3))),
                    ($L$2)-E1396))),
        IF(IFERROR(W85,
                0)=0,
            MAX(MAX('1D'!$D$16,
                    MAX('1D'!$D$16,
                        POWER((ABS(K85)^2)/('1D'!$I$5*MAX(F85,
                                    0.1)^2),
                            1/3))),
                IFERROR(W1396,
                    MAX(MAX('1D'!$D$16,
                            MAX('1D'!$D$16,
                                POWER((ABS(K85)^2)/('1D'!$I$5*MAX(F85,
                                            0.1)^2),
                                    1/3))),
                        ($L$2)-E1396))),
            IF(OR(IFERROR(AD85,
                        0)&gt;=1,
                    IFERROR(AD86,
                        0)&gt;=1),
                MAX('1D'!$D$16,
                    MAX('1D'!$D$16,
                        POWER((ABS(K85)^2)/('1D'!$I$5*MAX(F85,
                                    0.1)^2),
                            1/3))),
                IF(ABS(IFERROR(AF85,
                            0))&lt;'1D'!$D$19,
                    MAX(MAX('1D'!$D$16,
                            MAX('1D'!$D$16,
                                POWER((ABS(K85)^2)/('1D'!$I$5*MAX(F85,
                                            0.1)^2),
                                    1/3))),
                        IFERROR(W85,
                            0)),
                    MAX(MAX('1D'!$D$16,
                            MAX('1D'!$D$16,
                                POWER((ABS(K85)^2)/('1D'!$I$5*MAX(F85,
                                            0.1)^2),
                                    1/3))),
                        (IFERROR(W85,
                                0))+((IFERROR(AF85,
                                    0))*'1D'!$D$18)))))))</f>
        <v>2.1027299823859709</v>
      </c>
      <c r="X85" s="5">
        <f t="shared" ca="1" si="18"/>
        <v>11.218064456029154</v>
      </c>
      <c r="Y85" s="5">
        <f t="shared" ca="1" si="19"/>
        <v>1.1758410493258975</v>
      </c>
      <c r="Z85" s="5">
        <f t="shared" ca="1" si="20"/>
        <v>4.5417817128530498</v>
      </c>
      <c r="AA85" s="5">
        <f t="shared" ca="1" si="21"/>
        <v>634.66472998238601</v>
      </c>
      <c r="AB85" s="5">
        <f ca="1">AA85+((ABS(K85)/MAX(((F85)+(G85)*(W85))*(W85),
            0.000001))^2)/(2*'1D'!$I$5)</f>
        <v>635.71609497357895</v>
      </c>
      <c r="AC85" s="5">
        <f ca="1">((ABS(K85)*'1D'!$D$6)/(MAX(((F85)+(G85)*(W85))*(W85),
            0.000001)*MAX(((((F85)+(G85)*(W85))*(W85))/MAX((F85)+2*(W85)*SQRT(1+(G85)^2),
                    0.000001))^(2/3),
            0.000001)))^2</f>
        <v>3.7397009610055237E-3</v>
      </c>
      <c r="AD85" s="5">
        <f ca="1">ABS(ABS(K85)/MAX(((F85)+(G85)*(W85))*(W85),
        0.000001))/SQRT('1D'!$I$5*MAX((((F85)+(G85)*(W85))*(W85))/MAX((F85)+2*(G85)*(W85),
            0.000001),
        0.000001))</f>
        <v>1.0000000000000002</v>
      </c>
      <c r="AE85" s="5">
        <f ca="1">((F85)*(W85)^2)/2+(G85)*(W85)^3/3+(ABS(K85)^2)/('1D'!$I$5*MAX(((F85)+(G85)*(W85))*(W85),
        0.000001))</f>
        <v>35.38284071404631</v>
      </c>
      <c r="AF85" s="5">
        <f ca="1">IF($A$2=0,
    0,
    IFERROR(AB86+(((AC85+AC86)/2)*J86)+(IF(Z85&gt;Z86,
                '1D'!$D$8*((Z85^2-Z86^2)/(2*'1D'!$I$5)),
                '1D'!$D$9*((Z86^2-Z85^2)/(2*'1D'!$I$5)))+('1D'!$D$10*(ABS(I86)/90)*(MAX(Z85^2,
                        Z86^2)/(2*'1D'!$I$5))))-AB85,
        0))</f>
        <v>1.2814593127927765E-2</v>
      </c>
      <c r="AG85" s="5">
        <f ca="1">IF($A$2=0,
    1,
    IF(IFERROR(AG86,
            0)=0,
        0,
        IFERROR(IF(OR(ROUND(AD85,
                        3)&gt;=1,
                    AND(ABS(AF85)&lt;'1D'!$D$19,
                        AD85&lt;1)),
                1,
                0),
            0)))</f>
        <v>1</v>
      </c>
      <c r="AH85" s="5">
        <f ca="1">IFERROR(IF('1D'!V32="Supercritical",
        MAX('1D'!$D$16,
            IFERROR(L85,
                MAX('1D'!$D$16,
                    POWER((ABS(K85)^2)/('1D'!$I$5*MAX(F85,
                                0.1)^2),
                        1/3)))),
        IF('1D'!V32="Subcritical",
            MAX('1D'!$D$16,
                IFERROR(W85,
                    MAX('1D'!$D$16,
                        POWER((ABS(K85)^2)/('1D'!$I$5*MAX(F85,
                                    0.1)^2),
                            1/3)))),
            IF(IFERROR(T85,
                    -1E+99)&gt;=IFERROR(AE85,
                    -1E+99),
                MAX('1D'!$D$16,
                    IFERROR(L85,
                        MAX('1D'!$D$16,
                            POWER((ABS(K85)^2)/('1D'!$I$5*MAX(F85,
                                        0.1)^2),
                                1/3)))),
                MAX('1D'!$D$16,
                    IFERROR(W85,
                        MAX('1D'!$D$16,
                            POWER((ABS(K85)^2)/('1D'!$I$5*MAX(F85,
                                        0.1)^2),
                                1/3))))))),
    MAX('1D'!$D$16,
        POWER((ABS(K85)^2)/('1D'!$I$5*MAX(F85,
                    0.1)^2),
            1/3)))</f>
        <v>1.3941576871215078</v>
      </c>
      <c r="AI85" s="5">
        <f t="shared" ca="1" si="22"/>
        <v>633.9561576871215</v>
      </c>
      <c r="AJ85" s="5">
        <f ca="1">AI85+((ABS(K85)/MAX(((F85)+(G85)*(AH85))*(AH85),
            0.000001))^2)/(2*'1D'!$I$5)</f>
        <v>636.34780276653544</v>
      </c>
      <c r="AM85">
        <v>0</v>
      </c>
      <c r="AN85">
        <v>0</v>
      </c>
      <c r="AO85" s="5">
        <f t="shared" si="23"/>
        <v>0</v>
      </c>
      <c r="AP85" s="5">
        <f t="shared" si="27"/>
        <v>0</v>
      </c>
      <c r="AQ85" s="5">
        <f ca="1">ABS(ABS(K85)/MAX(((F85)+(G85)*(AH85))*(AH85),
        0.000001))/SQRT('1D'!$I$5*MAX((((F85)+(G85)*(AH85))*(AH85))/MAX((F85)+2*(G85)*(AH85),
            0.000001),
        0.000001))</f>
        <v>1.8522833134288617</v>
      </c>
      <c r="AR85" s="5" t="str">
        <f t="shared" ca="1" si="24"/>
        <v>Supercritical</v>
      </c>
      <c r="AS85" s="5">
        <f ca="1">((ABS(K85)*'1D'!$D$6)/(MAX(((F85)+(G85)*(AH85))*(AH85),
            0.000001)*MAX(((((F85)+(G85)*(AH85))*(AH85))/MAX((F85)+2*(AH85)*SQRT(1+(G85)^2),
                    0.000001))^(2/3),
            0.000001)))^2</f>
        <v>1.1874834776788627E-2</v>
      </c>
    </row>
    <row r="86" spans="1:45" x14ac:dyDescent="0.35">
      <c r="A86">
        <v>77</v>
      </c>
      <c r="B86">
        <v>75.998999999999995</v>
      </c>
      <c r="C86">
        <v>616502.821</v>
      </c>
      <c r="D86">
        <v>3097710.2710000002</v>
      </c>
      <c r="E86">
        <v>632.55999999999995</v>
      </c>
      <c r="F86">
        <v>5.3079999999999998</v>
      </c>
      <c r="G86">
        <v>0</v>
      </c>
      <c r="H86" t="s">
        <v>176</v>
      </c>
      <c r="I86">
        <v>1.4E-2</v>
      </c>
      <c r="J86" s="5">
        <f t="shared" si="25"/>
        <v>1</v>
      </c>
      <c r="K86" s="5">
        <f t="shared" ca="1" si="26"/>
        <v>50.95</v>
      </c>
      <c r="L86" s="5">
        <f ca="1">IF($A$2=0,
    IFERROR(L85,
        MAX('1D'!$D$16,
            POWER((ABS(K86)^2)/('1D'!$I$5*MAX(F86,
                        0.1)^2),
                1/3))),
    IF(IFERROR(V85,
            0)=0,
        IFERROR(L85,
            MAX('1D'!$D$16,
                POWER((ABS(K86)^2)/('1D'!$I$5*MAX(F86,
                            0.1)^2),
                    1/3))),
        IF(OR(IFERROR(L86,
                    0)=0,
                IFERROR(S85,
                    0)&lt;1,
                IFERROR(S86,
                    0)&lt;1),
            MAX('1D'!$D$16,
                POWER((ABS(K86)^2)/('1D'!$I$5*MAX(F86,
                            0.1)^2),
                    1/3)),
            IF(IFERROR(U86,
                    0)&gt;0,
                MAX('1D'!$D$16,
                    IFERROR(L86,
                        0)+((IFERROR(U86,
                                0))*'1D'!$D$18*IF((IFERROR(S86,
                                    0))&lt;1,
                            1,
                            -1))),
                IF(IFERROR(U86,
                        0)&lt;0,
                    IF(ABS((MAX('1D'!$D$16,
                                    POWER((ABS(K86)^2)/('1D'!$I$5*MAX(F86,
                                                0.1)^2),
                                        1/3)))-IFERROR(L86,
                                0))&gt;'1D'!$D$19,
                        MAX('1D'!$D$16,
                            IF((MAX('1D'!$D$16,
                                        POWER((ABS(K86)^2)/('1D'!$I$5*MAX(F86,
                                                    0.1)^2),
                                            1/3)))&gt;IFERROR(L86,
                                    0),
                                MIN((MAX('1D'!$D$16,
                                            POWER((ABS(K86)^2)/('1D'!$I$5*MAX(F86,
                                                        0.1)^2),
                                                1/3))),
                                    IFERROR(L86,
                                        0)+(MIN(ABS(IFERROR(U86,
                                                    0))*'1D'!$D$18,
                                            ABS((MAX('1D'!$D$16,
                                                        POWER((ABS(K86)^2)/('1D'!$I$5*MAX(F86,
                                                                    0.1)^2),
                                                            1/3)))-IFERROR(L86,
                                                    0))))),
                                MAX((MAX('1D'!$D$16,
                                            POWER((ABS(K86)^2)/('1D'!$I$5*MAX(F86,
                                                        0.1)^2),
                                                1/3))),
                                    IFERROR(L86,
                                        0)-(MIN(ABS(IFERROR(U86,
                                                    0))*'1D'!$D$18,
                                            ABS((MAX('1D'!$D$16,
                                                        POWER((ABS(K86)^2)/('1D'!$I$5*MAX(F86,
                                                                    0.1)^2),
                                                            1/3)))-IFERROR(L86,
                                                    0))))))),
                        MAX('1D'!$D$16,
                            POWER((ABS(K86)^2)/('1D'!$I$5*MAX(F86,
                                        0.1)^2),
                                1/3))),
                    MAX('1D'!$D$16,
                        IFERROR(L86,
                            0)))))))</f>
        <v>1.4136646174752556</v>
      </c>
      <c r="M86" s="5">
        <f t="shared" ca="1" si="14"/>
        <v>7.5037317895586568</v>
      </c>
      <c r="N86" s="5">
        <f t="shared" ca="1" si="15"/>
        <v>0.92236362817642048</v>
      </c>
      <c r="O86" s="5">
        <f t="shared" ca="1" si="16"/>
        <v>6.7899548423220901</v>
      </c>
      <c r="P86" s="5">
        <f t="shared" ca="1" si="17"/>
        <v>633.97366461747515</v>
      </c>
      <c r="Q86" s="5">
        <f ca="1">P86+((ABS(K86)/MAX(((F86)+(G86)*(L86))*(L86),
            0.000001))^2)/(2*'1D'!$I$5)</f>
        <v>636.3234855532944</v>
      </c>
      <c r="R86" s="5">
        <f ca="1">((ABS(K86)*'1D'!$D$6)/(MAX(((F86)+(G86)*(L86))*(L86),
            0.000001)*MAX(((((F86)+(G86)*(L86))*(L86))/MAX((F86)+2*(L86)*SQRT(1+(G86)^2),
                    0.000001))^(2/3),
            0.000001)))^2</f>
        <v>1.1553495460582805E-2</v>
      </c>
      <c r="S86" s="5">
        <f ca="1">ABS(ABS(K86)/MAX(((F86)+(G86)*(L86))*(L86),
        0.000001))/SQRT('1D'!$I$5*MAX((((F86)+(G86)*(L86))*(L86))/MAX((F86)+2*(G86)*(L86),
            0.000001),
        0.000001))</f>
        <v>1.8233044341775198</v>
      </c>
      <c r="T86" s="5">
        <f ca="1">((F86)*(L86)^2)/2+(G86)*(L86)^3/3+(ABS(K86)^2)/('1D'!$I$5*MAX(((F86)+(G86)*(L86))*(L86),
        0.000001))</f>
        <v>40.568732176716054</v>
      </c>
      <c r="U86" s="5">
        <f ca="1">IF($A$2=0,
    0,
    IFERROR(Q85-(((R85+R86)/2)*J86)-(IF(O85&gt;O86,
                '1D'!$D$8*((O85^2-O86^2)/(2*'1D'!$I$5)),
                '1D'!$D$9*((O86^2-O85^2)/(2*'1D'!$I$5)))+('1D'!$D$10*(ABS(I86)/90)*(MAX(O85^2,
                        O86^2)/(2*'1D'!$I$5))))-Q86,
        0))</f>
        <v>-7.8443918027915061E-12</v>
      </c>
      <c r="V86" s="5">
        <f ca="1">IF($A$2=0,
    1,
    IF(IFERROR(V85,
            0)=0,
        0,
        IFERROR(IF(ROUND(S86,
                    3)=1,
                1,
                IF(AND(ABS(U86)&lt;'1D'!$D$19,
                        S86&gt;1),
                    1,
                    0)),
            0)))</f>
        <v>1</v>
      </c>
      <c r="W86" s="5">
        <f ca="1">IF($A$2=0,
    MAX(MAX('1D'!$D$16,
            MAX('1D'!$D$16,
                POWER((ABS(K86)^2)/('1D'!$I$5*MAX(F86,
                            0.1)^2),
                    1/3))),
        IFERROR(W1396,
            MAX(MAX('1D'!$D$16,
                    MAX('1D'!$D$16,
                        POWER((ABS(K86)^2)/('1D'!$I$5*MAX(F86,
                                    0.1)^2),
                            1/3))),
                ($L$2)-E1396))),
    IF(IFERROR(AG87,
            0)=0,
        MAX(MAX('1D'!$D$16,
                MAX('1D'!$D$16,
                    POWER((ABS(K86)^2)/('1D'!$I$5*MAX(F86,
                                0.1)^2),
                        1/3))),
            IFERROR(W1396,
                MAX(MAX('1D'!$D$16,
                        MAX('1D'!$D$16,
                            POWER((ABS(K86)^2)/('1D'!$I$5*MAX(F86,
                                        0.1)^2),
                                1/3))),
                    ($L$2)-E1396))),
        IF(IFERROR(W86,
                0)=0,
            MAX(MAX('1D'!$D$16,
                    MAX('1D'!$D$16,
                        POWER((ABS(K86)^2)/('1D'!$I$5*MAX(F86,
                                    0.1)^2),
                            1/3))),
                IFERROR(W1396,
                    MAX(MAX('1D'!$D$16,
                            MAX('1D'!$D$16,
                                POWER((ABS(K86)^2)/('1D'!$I$5*MAX(F86,
                                            0.1)^2),
                                    1/3))),
                        ($L$2)-E1396))),
            IF(OR(IFERROR(AD86,
                        0)&gt;=1,
                    IFERROR(AD87,
                        0)&gt;=1),
                MAX('1D'!$D$16,
                    MAX('1D'!$D$16,
                        POWER((ABS(K86)^2)/('1D'!$I$5*MAX(F86,
                                    0.1)^2),
                            1/3))),
                IF(ABS(IFERROR(AF86,
                            0))&lt;'1D'!$D$19,
                    MAX(MAX('1D'!$D$16,
                            MAX('1D'!$D$16,
                                POWER((ABS(K86)^2)/('1D'!$I$5*MAX(F86,
                                            0.1)^2),
                                    1/3))),
                        IFERROR(W86,
                            0)),
                    MAX(MAX('1D'!$D$16,
                            MAX('1D'!$D$16,
                                POWER((ABS(K86)^2)/('1D'!$I$5*MAX(F86,
                                            0.1)^2),
                                    1/3))),
                        (IFERROR(W86,
                                0))+((IFERROR(AF86,
                                    0))*'1D'!$D$18)))))))</f>
        <v>2.1098545348317743</v>
      </c>
      <c r="X86" s="5">
        <f t="shared" ca="1" si="18"/>
        <v>11.199107870887058</v>
      </c>
      <c r="Y86" s="5">
        <f t="shared" ca="1" si="19"/>
        <v>1.1754250459373581</v>
      </c>
      <c r="Z86" s="5">
        <f t="shared" ca="1" si="20"/>
        <v>4.5494695280548587</v>
      </c>
      <c r="AA86" s="5">
        <f t="shared" ca="1" si="21"/>
        <v>634.66985453483176</v>
      </c>
      <c r="AB86" s="5">
        <f ca="1">AA86+((ABS(K86)/MAX(((F86)+(G86)*(W86))*(W86),
            0.000001))^2)/(2*'1D'!$I$5)</f>
        <v>635.72478180224766</v>
      </c>
      <c r="AC86" s="5">
        <f ca="1">((ABS(K86)*'1D'!$D$6)/(MAX(((F86)+(G86)*(W86))*(W86),
            0.000001)*MAX(((((F86)+(G86)*(W86))*(W86))/MAX((F86)+2*(W86)*SQRT(1+(G86)^2),
                    0.000001))^(2/3),
            0.000001)))^2</f>
        <v>3.754142773715107E-3</v>
      </c>
      <c r="AD86" s="5">
        <f ca="1">ABS(ABS(K86)/MAX(((F86)+(G86)*(W86))*(W86),
        0.000001))/SQRT('1D'!$I$5*MAX((((F86)+(G86)*(W86))*(W86))/MAX((F86)+2*(G86)*(W86),
            0.000001),
        0.000001))</f>
        <v>0.99999999999999978</v>
      </c>
      <c r="AE86" s="5">
        <f ca="1">((F86)*(W86)^2)/2+(G86)*(W86)^3/3+(ABS(K86)^2)/('1D'!$I$5*MAX(((F86)+(G86)*(W86))*(W86),
        0.000001))</f>
        <v>35.442732791191915</v>
      </c>
      <c r="AF86" s="5">
        <f ca="1">IF($A$2=0,
    0,
    IFERROR(AB87+(((AC86+AC87)/2)*J87)+(IF(Z86&gt;Z87,
                '1D'!$D$8*((Z86^2-Z87^2)/(2*'1D'!$I$5)),
                '1D'!$D$9*((Z87^2-Z86^2)/(2*'1D'!$I$5)))+('1D'!$D$10*(ABS(I87)/90)*(MAX(Z86^2,
                        Z87^2)/(2*'1D'!$I$5))))-AB86,
        0))</f>
        <v>1.2508795129178907E-2</v>
      </c>
      <c r="AG86" s="5">
        <f ca="1">IF($A$2=0,
    1,
    IF(IFERROR(AG87,
            0)=0,
        0,
        IFERROR(IF(OR(ROUND(AD86,
                        3)&gt;=1,
                    AND(ABS(AF86)&lt;'1D'!$D$19,
                        AD86&lt;1)),
                1,
                0),
            0)))</f>
        <v>1</v>
      </c>
      <c r="AH86" s="5">
        <f ca="1">IFERROR(IF('1D'!V32="Supercritical",
        MAX('1D'!$D$16,
            IFERROR(L86,
                MAX('1D'!$D$16,
                    POWER((ABS(K86)^2)/('1D'!$I$5*MAX(F86,
                                0.1)^2),
                        1/3)))),
        IF('1D'!V32="Subcritical",
            MAX('1D'!$D$16,
                IFERROR(W86,
                    MAX('1D'!$D$16,
                        POWER((ABS(K86)^2)/('1D'!$I$5*MAX(F86,
                                    0.1)^2),
                            1/3)))),
            IF(IFERROR(T86,
                    -1E+99)&gt;=IFERROR(AE86,
                    -1E+99),
                MAX('1D'!$D$16,
                    IFERROR(L86,
                        MAX('1D'!$D$16,
                            POWER((ABS(K86)^2)/('1D'!$I$5*MAX(F86,
                                        0.1)^2),
                                1/3)))),
                MAX('1D'!$D$16,
                    IFERROR(W86,
                        MAX('1D'!$D$16,
                            POWER((ABS(K86)^2)/('1D'!$I$5*MAX(F86,
                                        0.1)^2),
                                1/3))))))),
    MAX('1D'!$D$16,
        POWER((ABS(K86)^2)/('1D'!$I$5*MAX(F86,
                    0.1)^2),
            1/3)))</f>
        <v>1.4136646174752556</v>
      </c>
      <c r="AI86" s="5">
        <f t="shared" ca="1" si="22"/>
        <v>633.97366461747515</v>
      </c>
      <c r="AJ86" s="5">
        <f ca="1">AI86+((ABS(K86)/MAX(((F86)+(G86)*(AH86))*(AH86),
            0.000001))^2)/(2*'1D'!$I$5)</f>
        <v>636.3234855532944</v>
      </c>
      <c r="AM86">
        <v>0</v>
      </c>
      <c r="AN86">
        <v>0</v>
      </c>
      <c r="AO86" s="5">
        <f t="shared" si="23"/>
        <v>0</v>
      </c>
      <c r="AP86" s="5">
        <f t="shared" si="27"/>
        <v>0</v>
      </c>
      <c r="AQ86" s="5">
        <f ca="1">ABS(ABS(K86)/MAX(((F86)+(G86)*(AH86))*(AH86),
        0.000001))/SQRT('1D'!$I$5*MAX((((F86)+(G86)*(AH86))*(AH86))/MAX((F86)+2*(G86)*(AH86),
            0.000001),
        0.000001))</f>
        <v>1.8233044341775198</v>
      </c>
      <c r="AR86" s="5" t="str">
        <f t="shared" ca="1" si="24"/>
        <v>Supercritical</v>
      </c>
      <c r="AS86" s="5">
        <f ca="1">((ABS(K86)*'1D'!$D$6)/(MAX(((F86)+(G86)*(AH86))*(AH86),
            0.000001)*MAX(((((F86)+(G86)*(AH86))*(AH86))/MAX((F86)+2*(AH86)*SQRT(1+(G86)^2),
                    0.000001))^(2/3),
            0.000001)))^2</f>
        <v>1.1553495460582805E-2</v>
      </c>
    </row>
    <row r="87" spans="1:45" x14ac:dyDescent="0.35">
      <c r="A87">
        <v>78</v>
      </c>
      <c r="B87">
        <v>76.998999999999995</v>
      </c>
      <c r="C87">
        <v>616502.24600000004</v>
      </c>
      <c r="D87">
        <v>3097709.452</v>
      </c>
      <c r="E87">
        <v>632.55799999999999</v>
      </c>
      <c r="F87">
        <v>5.282</v>
      </c>
      <c r="G87">
        <v>0</v>
      </c>
      <c r="H87" t="s">
        <v>176</v>
      </c>
      <c r="I87">
        <v>1.4E-2</v>
      </c>
      <c r="J87" s="5">
        <f t="shared" si="25"/>
        <v>1</v>
      </c>
      <c r="K87" s="5">
        <f t="shared" ca="1" si="26"/>
        <v>50.95</v>
      </c>
      <c r="L87" s="5">
        <f ca="1">IF($A$2=0,
    IFERROR(L86,
        MAX('1D'!$D$16,
            POWER((ABS(K87)^2)/('1D'!$I$5*MAX(F87,
                        0.1)^2),
                1/3))),
    IF(IFERROR(V86,
            0)=0,
        IFERROR(L86,
            MAX('1D'!$D$16,
                POWER((ABS(K87)^2)/('1D'!$I$5*MAX(F87,
                            0.1)^2),
                    1/3))),
        IF(OR(IFERROR(L87,
                    0)=0,
                IFERROR(S86,
                    0)&lt;1,
                IFERROR(S87,
                    0)&lt;1),
            MAX('1D'!$D$16,
                POWER((ABS(K87)^2)/('1D'!$I$5*MAX(F87,
                            0.1)^2),
                    1/3)),
            IF(IFERROR(U87,
                    0)&gt;0,
                MAX('1D'!$D$16,
                    IFERROR(L87,
                        0)+((IFERROR(U87,
                                0))*'1D'!$D$18*IF((IFERROR(S87,
                                    0))&lt;1,
                            1,
                            -1))),
                IF(IFERROR(U87,
                        0)&lt;0,
                    IF(ABS((MAX('1D'!$D$16,
                                    POWER((ABS(K87)^2)/('1D'!$I$5*MAX(F87,
                                                0.1)^2),
                                        1/3)))-IFERROR(L87,
                                0))&gt;'1D'!$D$19,
                        MAX('1D'!$D$16,
                            IF((MAX('1D'!$D$16,
                                        POWER((ABS(K87)^2)/('1D'!$I$5*MAX(F87,
                                                    0.1)^2),
                                            1/3)))&gt;IFERROR(L87,
                                    0),
                                MIN((MAX('1D'!$D$16,
                                            POWER((ABS(K87)^2)/('1D'!$I$5*MAX(F87,
                                                        0.1)^2),
                                                1/3))),
                                    IFERROR(L87,
                                        0)+(MIN(ABS(IFERROR(U87,
                                                    0))*'1D'!$D$18,
                                            ABS((MAX('1D'!$D$16,
                                                        POWER((ABS(K87)^2)/('1D'!$I$5*MAX(F87,
                                                                    0.1)^2),
                                                            1/3)))-IFERROR(L87,
                                                    0))))),
                                MAX((MAX('1D'!$D$16,
                                            POWER((ABS(K87)^2)/('1D'!$I$5*MAX(F87,
                                                        0.1)^2),
                                                1/3))),
                                    IFERROR(L87,
                                        0)-(MIN(ABS(IFERROR(U87,
                                                    0))*'1D'!$D$18,
                                            ABS((MAX('1D'!$D$16,
                                                        POWER((ABS(K87)^2)/('1D'!$I$5*MAX(F87,
                                                                    0.1)^2),
                                                            1/3)))-IFERROR(L87,
                                                    0))))))),
                        MAX('1D'!$D$16,
                            POWER((ABS(K87)^2)/('1D'!$I$5*MAX(F87,
                                        0.1)^2),
                                1/3))),
                    MAX('1D'!$D$16,
                        IFERROR(L87,
                            0)))))))</f>
        <v>1.4333947247211718</v>
      </c>
      <c r="M87" s="5">
        <f t="shared" ca="1" si="14"/>
        <v>7.5711909359772296</v>
      </c>
      <c r="N87" s="5">
        <f t="shared" ca="1" si="15"/>
        <v>0.9291184884517244</v>
      </c>
      <c r="O87" s="5">
        <f t="shared" ca="1" si="16"/>
        <v>6.7294564924908711</v>
      </c>
      <c r="P87" s="5">
        <f t="shared" ca="1" si="17"/>
        <v>633.9913947247212</v>
      </c>
      <c r="Q87" s="5">
        <f ca="1">P87+((ABS(K87)/MAX(((F87)+(G87)*(L87))*(L87),
            0.000001))^2)/(2*'1D'!$I$5)</f>
        <v>636.29952850068082</v>
      </c>
      <c r="R87" s="5">
        <f ca="1">((ABS(K87)*'1D'!$D$6)/(MAX(((F87)+(G87)*(L87))*(L87),
            0.000001)*MAX(((((F87)+(G87)*(L87))*(L87))/MAX((F87)+2*(L87)*SQRT(1+(G87)^2),
                    0.000001))^(2/3),
            0.000001)))^2</f>
        <v>1.1238655559189304E-2</v>
      </c>
      <c r="S87" s="5">
        <f ca="1">ABS(ABS(K87)/MAX(((F87)+(G87)*(L87))*(L87),
        0.000001))/SQRT('1D'!$I$5*MAX((((F87)+(G87)*(L87))*(L87))/MAX((F87)+2*(G87)*(L87),
            0.000001),
        0.000001))</f>
        <v>1.7945790152382974</v>
      </c>
      <c r="T87" s="5">
        <f ca="1">((F87)*(L87)^2)/2+(G87)*(L87)^3/3+(ABS(K87)^2)/('1D'!$I$5*MAX(((F87)+(G87)*(L87))*(L87),
        0.000001))</f>
        <v>40.376895620879836</v>
      </c>
      <c r="U87" s="5">
        <f ca="1">IF($A$2=0,
    0,
    IFERROR(Q86-(((R86+R87)/2)*J87)-(IF(O86&gt;O87,
                '1D'!$D$8*((O86^2-O87^2)/(2*'1D'!$I$5)),
                '1D'!$D$9*((O87^2-O86^2)/(2*'1D'!$I$5)))+('1D'!$D$10*(ABS(I87)/90)*(MAX(O86^2,
                        O87^2)/(2*'1D'!$I$5))))-Q87,
        0))</f>
        <v>-9.3223206931725144E-12</v>
      </c>
      <c r="V87" s="5">
        <f ca="1">IF($A$2=0,
    1,
    IF(IFERROR(V86,
            0)=0,
        0,
        IFERROR(IF(ROUND(S87,
                    3)=1,
                1,
                IF(AND(ABS(U87)&lt;'1D'!$D$19,
                        S87&gt;1),
                    1,
                    0)),
            0)))</f>
        <v>1</v>
      </c>
      <c r="W87" s="5">
        <f ca="1">IF($A$2=0,
    MAX(MAX('1D'!$D$16,
            MAX('1D'!$D$16,
                POWER((ABS(K87)^2)/('1D'!$I$5*MAX(F87,
                            0.1)^2),
                    1/3))),
        IFERROR(W1396,
            MAX(MAX('1D'!$D$16,
                    MAX('1D'!$D$16,
                        POWER((ABS(K87)^2)/('1D'!$I$5*MAX(F87,
                                    0.1)^2),
                            1/3))),
                ($L$2)-E1396))),
    IF(IFERROR(AG88,
            0)=0,
        MAX(MAX('1D'!$D$16,
                MAX('1D'!$D$16,
                    POWER((ABS(K87)^2)/('1D'!$I$5*MAX(F87,
                                0.1)^2),
                        1/3))),
            IFERROR(W1396,
                MAX(MAX('1D'!$D$16,
                        MAX('1D'!$D$16,
                            POWER((ABS(K87)^2)/('1D'!$I$5*MAX(F87,
                                        0.1)^2),
                                1/3))),
                    ($L$2)-E1396))),
        IF(IFERROR(W87,
                0)=0,
            MAX(MAX('1D'!$D$16,
                    MAX('1D'!$D$16,
                        POWER((ABS(K87)^2)/('1D'!$I$5*MAX(F87,
                                    0.1)^2),
                            1/3))),
                IFERROR(W1396,
                    MAX(MAX('1D'!$D$16,
                            MAX('1D'!$D$16,
                                POWER((ABS(K87)^2)/('1D'!$I$5*MAX(F87,
                                            0.1)^2),
                                    1/3))),
                        ($L$2)-E1396))),
            IF(OR(IFERROR(AD87,
                        0)&gt;=1,
                    IFERROR(AD88,
                        0)&gt;=1),
                MAX('1D'!$D$16,
                    MAX('1D'!$D$16,
                        POWER((ABS(K87)^2)/('1D'!$I$5*MAX(F87,
                                    0.1)^2),
                            1/3))),
                IF(ABS(IFERROR(AF87,
                            0))&lt;'1D'!$D$19,
                    MAX(MAX('1D'!$D$16,
                            MAX('1D'!$D$16,
                                POWER((ABS(K87)^2)/('1D'!$I$5*MAX(F87,
                                            0.1)^2),
                                    1/3))),
                        IFERROR(W87,
                            0)),
                    MAX(MAX('1D'!$D$16,
                            MAX('1D'!$D$16,
                                POWER((ABS(K87)^2)/('1D'!$I$5*MAX(F87,
                                            0.1)^2),
                                    1/3))),
                        (IFERROR(W87,
                                0))+((IFERROR(AF87,
                                    0))*'1D'!$D$18)))))))</f>
        <v>2.1167725346097375</v>
      </c>
      <c r="X87" s="5">
        <f t="shared" ca="1" si="18"/>
        <v>11.180792527808633</v>
      </c>
      <c r="Y87" s="5">
        <f t="shared" ca="1" si="19"/>
        <v>1.1750028449737302</v>
      </c>
      <c r="Z87" s="5">
        <f t="shared" ca="1" si="20"/>
        <v>4.5569220494234406</v>
      </c>
      <c r="AA87" s="5">
        <f t="shared" ca="1" si="21"/>
        <v>634.6747725346097</v>
      </c>
      <c r="AB87" s="5">
        <f ca="1">AA87+((ABS(K87)/MAX(((F87)+(G87)*(W87))*(W87),
            0.000001))^2)/(2*'1D'!$I$5)</f>
        <v>635.73315880191456</v>
      </c>
      <c r="AC87" s="5">
        <f ca="1">((ABS(K87)*'1D'!$D$6)/(MAX(((F87)+(G87)*(W87))*(W87),
            0.000001)*MAX(((((F87)+(G87)*(W87))*(W87))/MAX((F87)+2*(W87)*SQRT(1+(G87)^2),
                    0.000001))^(2/3),
            0.000001)))^2</f>
        <v>3.7682568141247951E-3</v>
      </c>
      <c r="AD87" s="5">
        <f ca="1">ABS(ABS(K87)/MAX(((F87)+(G87)*(W87))*(W87),
        0.000001))/SQRT('1D'!$I$5*MAX((((F87)+(G87)*(W87))*(W87))/MAX((F87)+2*(G87)*(W87),
            0.000001),
        0.000001))</f>
        <v>1.0000000000000002</v>
      </c>
      <c r="AE87" s="5">
        <f ca="1">((F87)*(W87)^2)/2+(G87)*(W87)^3/3+(ABS(K87)^2)/('1D'!$I$5*MAX(((F87)+(G87)*(W87))*(W87),
        0.000001))</f>
        <v>35.500791807052643</v>
      </c>
      <c r="AF87" s="5">
        <f ca="1">IF($A$2=0,
    0,
    IFERROR(AB88+(((AC87+AC88)/2)*J88)+(IF(Z87&gt;Z88,
                '1D'!$D$8*((Z87^2-Z88^2)/(2*'1D'!$I$5)),
                '1D'!$D$9*((Z88^2-Z87^2)/(2*'1D'!$I$5)))+('1D'!$D$10*(ABS(I88)/90)*(MAX(Z87^2,
                        Z88^2)/(2*'1D'!$I$5))))-AB87,
        0))</f>
        <v>1.2645052889524777E-2</v>
      </c>
      <c r="AG87" s="5">
        <f ca="1">IF($A$2=0,
    1,
    IF(IFERROR(AG88,
            0)=0,
        0,
        IFERROR(IF(OR(ROUND(AD87,
                        3)&gt;=1,
                    AND(ABS(AF87)&lt;'1D'!$D$19,
                        AD87&lt;1)),
                1,
                0),
            0)))</f>
        <v>1</v>
      </c>
      <c r="AH87" s="5">
        <f ca="1">IFERROR(IF('1D'!V32="Supercritical",
        MAX('1D'!$D$16,
            IFERROR(L87,
                MAX('1D'!$D$16,
                    POWER((ABS(K87)^2)/('1D'!$I$5*MAX(F87,
                                0.1)^2),
                        1/3)))),
        IF('1D'!V32="Subcritical",
            MAX('1D'!$D$16,
                IFERROR(W87,
                    MAX('1D'!$D$16,
                        POWER((ABS(K87)^2)/('1D'!$I$5*MAX(F87,
                                    0.1)^2),
                            1/3)))),
            IF(IFERROR(T87,
                    -1E+99)&gt;=IFERROR(AE87,
                    -1E+99),
                MAX('1D'!$D$16,
                    IFERROR(L87,
                        MAX('1D'!$D$16,
                            POWER((ABS(K87)^2)/('1D'!$I$5*MAX(F87,
                                        0.1)^2),
                                1/3)))),
                MAX('1D'!$D$16,
                    IFERROR(W87,
                        MAX('1D'!$D$16,
                            POWER((ABS(K87)^2)/('1D'!$I$5*MAX(F87,
                                        0.1)^2),
                                1/3))))))),
    MAX('1D'!$D$16,
        POWER((ABS(K87)^2)/('1D'!$I$5*MAX(F87,
                    0.1)^2),
            1/3)))</f>
        <v>1.4333947247211718</v>
      </c>
      <c r="AI87" s="5">
        <f t="shared" ca="1" si="22"/>
        <v>633.9913947247212</v>
      </c>
      <c r="AJ87" s="5">
        <f ca="1">AI87+((ABS(K87)/MAX(((F87)+(G87)*(AH87))*(AH87),
            0.000001))^2)/(2*'1D'!$I$5)</f>
        <v>636.29952850068082</v>
      </c>
      <c r="AM87">
        <v>0</v>
      </c>
      <c r="AN87">
        <v>0</v>
      </c>
      <c r="AO87" s="5">
        <f t="shared" si="23"/>
        <v>0</v>
      </c>
      <c r="AP87" s="5">
        <f t="shared" si="27"/>
        <v>0</v>
      </c>
      <c r="AQ87" s="5">
        <f ca="1">ABS(ABS(K87)/MAX(((F87)+(G87)*(AH87))*(AH87),
        0.000001))/SQRT('1D'!$I$5*MAX((((F87)+(G87)*(AH87))*(AH87))/MAX((F87)+2*(G87)*(AH87),
            0.000001),
        0.000001))</f>
        <v>1.7945790152382974</v>
      </c>
      <c r="AR87" s="5" t="str">
        <f t="shared" ca="1" si="24"/>
        <v>Supercritical</v>
      </c>
      <c r="AS87" s="5">
        <f ca="1">((ABS(K87)*'1D'!$D$6)/(MAX(((F87)+(G87)*(AH87))*(AH87),
            0.000001)*MAX(((((F87)+(G87)*(AH87))*(AH87))/MAX((F87)+2*(AH87)*SQRT(1+(G87)^2),
                    0.000001))^(2/3),
            0.000001)))^2</f>
        <v>1.1238655559189304E-2</v>
      </c>
    </row>
    <row r="88" spans="1:45" x14ac:dyDescent="0.35">
      <c r="A88">
        <v>79</v>
      </c>
      <c r="B88">
        <v>77.998999999999995</v>
      </c>
      <c r="C88">
        <v>616501.67200000002</v>
      </c>
      <c r="D88">
        <v>3097708.6340000001</v>
      </c>
      <c r="E88">
        <v>632.55600000000004</v>
      </c>
      <c r="F88">
        <v>5.2560000000000002</v>
      </c>
      <c r="G88">
        <v>0</v>
      </c>
      <c r="H88" t="s">
        <v>176</v>
      </c>
      <c r="I88">
        <v>3.3000000000000002E-2</v>
      </c>
      <c r="J88" s="5">
        <f t="shared" si="25"/>
        <v>1</v>
      </c>
      <c r="K88" s="5">
        <f t="shared" ca="1" si="26"/>
        <v>50.95</v>
      </c>
      <c r="L88" s="5">
        <f ca="1">IF($A$2=0,
    IFERROR(L87,
        MAX('1D'!$D$16,
            POWER((ABS(K88)^2)/('1D'!$I$5*MAX(F88,
                        0.1)^2),
                1/3))),
    IF(IFERROR(V87,
            0)=0,
        IFERROR(L87,
            MAX('1D'!$D$16,
                POWER((ABS(K88)^2)/('1D'!$I$5*MAX(F88,
                            0.1)^2),
                    1/3))),
        IF(OR(IFERROR(L88,
                    0)=0,
                IFERROR(S87,
                    0)&lt;1,
                IFERROR(S88,
                    0)&lt;1),
            MAX('1D'!$D$16,
                POWER((ABS(K88)^2)/('1D'!$I$5*MAX(F88,
                            0.1)^2),
                    1/3)),
            IF(IFERROR(U88,
                    0)&gt;0,
                MAX('1D'!$D$16,
                    IFERROR(L88,
                        0)+((IFERROR(U88,
                                0))*'1D'!$D$18*IF((IFERROR(S88,
                                    0))&lt;1,
                            1,
                            -1))),
                IF(IFERROR(U88,
                        0)&lt;0,
                    IF(ABS((MAX('1D'!$D$16,
                                    POWER((ABS(K88)^2)/('1D'!$I$5*MAX(F88,
                                                0.1)^2),
                                        1/3)))-IFERROR(L88,
                                0))&gt;'1D'!$D$19,
                        MAX('1D'!$D$16,
                            IF((MAX('1D'!$D$16,
                                        POWER((ABS(K88)^2)/('1D'!$I$5*MAX(F88,
                                                    0.1)^2),
                                            1/3)))&gt;IFERROR(L88,
                                    0),
                                MIN((MAX('1D'!$D$16,
                                            POWER((ABS(K88)^2)/('1D'!$I$5*MAX(F88,
                                                        0.1)^2),
                                                1/3))),
                                    IFERROR(L88,
                                        0)+(MIN(ABS(IFERROR(U88,
                                                    0))*'1D'!$D$18,
                                            ABS((MAX('1D'!$D$16,
                                                        POWER((ABS(K88)^2)/('1D'!$I$5*MAX(F88,
                                                                    0.1)^2),
                                                            1/3)))-IFERROR(L88,
                                                    0))))),
                                MAX((MAX('1D'!$D$16,
                                            POWER((ABS(K88)^2)/('1D'!$I$5*MAX(F88,
                                                        0.1)^2),
                                                1/3))),
                                    IFERROR(L88,
                                        0)-(MIN(ABS(IFERROR(U88,
                                                    0))*'1D'!$D$18,
                                            ABS((MAX('1D'!$D$16,
                                                        POWER((ABS(K88)^2)/('1D'!$I$5*MAX(F88,
                                                                    0.1)^2),
                                                            1/3)))-IFERROR(L88,
                                                    0))))))),
                        MAX('1D'!$D$16,
                            POWER((ABS(K88)^2)/('1D'!$I$5*MAX(F88,
                                        0.1)^2),
                                1/3))),
                    MAX('1D'!$D$16,
                        IFERROR(L88,
                            0)))))))</f>
        <v>1.453930089149595</v>
      </c>
      <c r="M88" s="5">
        <f t="shared" ca="1" si="14"/>
        <v>7.6418565485702716</v>
      </c>
      <c r="N88" s="5">
        <f t="shared" ca="1" si="15"/>
        <v>0.93605921484097865</v>
      </c>
      <c r="O88" s="5">
        <f t="shared" ca="1" si="16"/>
        <v>6.6672280062012321</v>
      </c>
      <c r="P88" s="5">
        <f t="shared" ca="1" si="17"/>
        <v>634.00993008914963</v>
      </c>
      <c r="Q88" s="5">
        <f ca="1">P88+((ABS(K88)/MAX(((F88)+(G88)*(L88))*(L88),
            0.000001))^2)/(2*'1D'!$I$5)</f>
        <v>636.27557378367942</v>
      </c>
      <c r="R88" s="5">
        <f ca="1">((ABS(K88)*'1D'!$D$6)/(MAX(((F88)+(G88)*(L88))*(L88),
            0.000001)*MAX(((((F88)+(G88)*(L88))*(L88))/MAX((F88)+2*(L88)*SQRT(1+(G88)^2),
                    0.000001))^(2/3),
            0.000001)))^2</f>
        <v>1.0922834892301265E-2</v>
      </c>
      <c r="S88" s="5">
        <f ca="1">ABS(ABS(K88)/MAX(((F88)+(G88)*(L88))*(L88),
        0.000001))/SQRT('1D'!$I$5*MAX((((F88)+(G88)*(L88))*(L88))/MAX((F88)+2*(G88)*(L88),
            0.000001),
        0.000001))</f>
        <v>1.7653834119756207</v>
      </c>
      <c r="T88" s="5">
        <f ca="1">((F88)*(L88)^2)/2+(G88)*(L88)^3/3+(ABS(K88)^2)/('1D'!$I$5*MAX(((F88)+(G88)*(L88))*(L88),
        0.000001))</f>
        <v>40.182810794004112</v>
      </c>
      <c r="U88" s="5">
        <f ca="1">IF($A$2=0,
    0,
    IFERROR(Q87-(((R87+R88)/2)*J88)-(IF(O87&gt;O88,
                '1D'!$D$8*((O87^2-O88^2)/(2*'1D'!$I$5)),
                '1D'!$D$9*((O88^2-O87^2)/(2*'1D'!$I$5)))+('1D'!$D$10*(ABS(I88)/90)*(MAX(O87^2,
                        O88^2)/(2*'1D'!$I$5))))-Q88,
        0))</f>
        <v>-1.0913936421275139E-11</v>
      </c>
      <c r="V88" s="5">
        <f ca="1">IF($A$2=0,
    1,
    IF(IFERROR(V87,
            0)=0,
        0,
        IFERROR(IF(ROUND(S88,
                    3)=1,
                1,
                IF(AND(ABS(U88)&lt;'1D'!$D$19,
                        S88&gt;1),
                    1,
                    0)),
            0)))</f>
        <v>1</v>
      </c>
      <c r="W88" s="5">
        <f ca="1">IF($A$2=0,
    MAX(MAX('1D'!$D$16,
            MAX('1D'!$D$16,
                POWER((ABS(K88)^2)/('1D'!$I$5*MAX(F88,
                            0.1)^2),
                    1/3))),
        IFERROR(W1396,
            MAX(MAX('1D'!$D$16,
                    MAX('1D'!$D$16,
                        POWER((ABS(K88)^2)/('1D'!$I$5*MAX(F88,
                                    0.1)^2),
                            1/3))),
                ($L$2)-E1396))),
    IF(IFERROR(AG89,
            0)=0,
        MAX(MAX('1D'!$D$16,
                MAX('1D'!$D$16,
                    POWER((ABS(K88)^2)/('1D'!$I$5*MAX(F88,
                                0.1)^2),
                        1/3))),
            IFERROR(W1396,
                MAX(MAX('1D'!$D$16,
                        MAX('1D'!$D$16,
                            POWER((ABS(K88)^2)/('1D'!$I$5*MAX(F88,
                                        0.1)^2),
                                1/3))),
                    ($L$2)-E1396))),
        IF(IFERROR(W88,
                0)=0,
            MAX(MAX('1D'!$D$16,
                    MAX('1D'!$D$16,
                        POWER((ABS(K88)^2)/('1D'!$I$5*MAX(F88,
                                    0.1)^2),
                            1/3))),
                IFERROR(W1396,
                    MAX(MAX('1D'!$D$16,
                            MAX('1D'!$D$16,
                                POWER((ABS(K88)^2)/('1D'!$I$5*MAX(F88,
                                            0.1)^2),
                                    1/3))),
                        ($L$2)-E1396))),
            IF(OR(IFERROR(AD88,
                        0)&gt;=1,
                    IFERROR(AD89,
                        0)&gt;=1),
                MAX('1D'!$D$16,
                    MAX('1D'!$D$16,
                        POWER((ABS(K88)^2)/('1D'!$I$5*MAX(F88,
                                    0.1)^2),
                            1/3))),
                IF(ABS(IFERROR(AF88,
                            0))&lt;'1D'!$D$19,
                    MAX(MAX('1D'!$D$16,
                            MAX('1D'!$D$16,
                                POWER((ABS(K88)^2)/('1D'!$I$5*MAX(F88,
                                            0.1)^2),
                                    1/3))),
                        IFERROR(W88,
                            0)),
                    MAX(MAX('1D'!$D$16,
                            MAX('1D'!$D$16,
                                POWER((ABS(K88)^2)/('1D'!$I$5*MAX(F88,
                                            0.1)^2),
                                    1/3))),
                        (IFERROR(W88,
                                0))+((IFERROR(AF88,
                                    0))*'1D'!$D$18)))))))</f>
        <v>2.123747523272558</v>
      </c>
      <c r="X88" s="5">
        <f t="shared" ca="1" si="18"/>
        <v>11.162416982320565</v>
      </c>
      <c r="Y88" s="5">
        <f t="shared" ca="1" si="19"/>
        <v>1.1745591414159291</v>
      </c>
      <c r="Z88" s="5">
        <f t="shared" ca="1" si="20"/>
        <v>4.5644236441530932</v>
      </c>
      <c r="AA88" s="5">
        <f t="shared" ca="1" si="21"/>
        <v>634.67974752327257</v>
      </c>
      <c r="AB88" s="5">
        <f ca="1">AA88+((ABS(K88)/MAX(((F88)+(G88)*(W88))*(W88),
            0.000001))^2)/(2*'1D'!$I$5)</f>
        <v>635.74162128490889</v>
      </c>
      <c r="AC88" s="5">
        <f ca="1">((ABS(K88)*'1D'!$D$6)/(MAX(((F88)+(G88)*(W88))*(W88),
            0.000001)*MAX(((((F88)+(G88)*(W88))*(W88))/MAX((F88)+2*(W88)*SQRT(1+(G88)^2),
                    0.000001))^(2/3),
            0.000001)))^2</f>
        <v>3.7825779961649024E-3</v>
      </c>
      <c r="AD88" s="5">
        <f ca="1">ABS(ABS(K88)/MAX(((F88)+(G88)*(W88))*(W88),
        0.000001))/SQRT('1D'!$I$5*MAX((((F88)+(G88)*(W88))*(W88))/MAX((F88)+2*(G88)*(W88),
            0.000001),
        0.000001))</f>
        <v>1.0000000000000002</v>
      </c>
      <c r="AE88" s="5">
        <f ca="1">((F88)*(W88)^2)/2+(G88)*(W88)^3/3+(ABS(K88)^2)/('1D'!$I$5*MAX(((F88)+(G88)*(W88))*(W88),
        0.000001))</f>
        <v>35.559233129908264</v>
      </c>
      <c r="AF88" s="5">
        <f ca="1">IF($A$2=0,
    0,
    IFERROR(AB89+(((AC88+AC89)/2)*J89)+(IF(Z88&gt;Z89,
                '1D'!$D$8*((Z88^2-Z89^2)/(2*'1D'!$I$5)),
                '1D'!$D$9*((Z89^2-Z88^2)/(2*'1D'!$I$5)))+('1D'!$D$10*(ABS(I89)/90)*(MAX(Z88^2,
                        Z89^2)/(2*'1D'!$I$5))))-AB88,
        0))</f>
        <v>1.3195389753605014E-2</v>
      </c>
      <c r="AG88" s="5">
        <f ca="1">IF($A$2=0,
    1,
    IF(IFERROR(AG89,
            0)=0,
        0,
        IFERROR(IF(OR(ROUND(AD88,
                        3)&gt;=1,
                    AND(ABS(AF88)&lt;'1D'!$D$19,
                        AD88&lt;1)),
                1,
                0),
            0)))</f>
        <v>1</v>
      </c>
      <c r="AH88" s="5">
        <f ca="1">IFERROR(IF('1D'!V32="Supercritical",
        MAX('1D'!$D$16,
            IFERROR(L88,
                MAX('1D'!$D$16,
                    POWER((ABS(K88)^2)/('1D'!$I$5*MAX(F88,
                                0.1)^2),
                        1/3)))),
        IF('1D'!V32="Subcritical",
            MAX('1D'!$D$16,
                IFERROR(W88,
                    MAX('1D'!$D$16,
                        POWER((ABS(K88)^2)/('1D'!$I$5*MAX(F88,
                                    0.1)^2),
                            1/3)))),
            IF(IFERROR(T88,
                    -1E+99)&gt;=IFERROR(AE88,
                    -1E+99),
                MAX('1D'!$D$16,
                    IFERROR(L88,
                        MAX('1D'!$D$16,
                            POWER((ABS(K88)^2)/('1D'!$I$5*MAX(F88,
                                        0.1)^2),
                                1/3)))),
                MAX('1D'!$D$16,
                    IFERROR(W88,
                        MAX('1D'!$D$16,
                            POWER((ABS(K88)^2)/('1D'!$I$5*MAX(F88,
                                        0.1)^2),
                                1/3))))))),
    MAX('1D'!$D$16,
        POWER((ABS(K88)^2)/('1D'!$I$5*MAX(F88,
                    0.1)^2),
            1/3)))</f>
        <v>1.453930089149595</v>
      </c>
      <c r="AI88" s="5">
        <f t="shared" ca="1" si="22"/>
        <v>634.00993008914963</v>
      </c>
      <c r="AJ88" s="5">
        <f ca="1">AI88+((ABS(K88)/MAX(((F88)+(G88)*(AH88))*(AH88),
            0.000001))^2)/(2*'1D'!$I$5)</f>
        <v>636.27557378367942</v>
      </c>
      <c r="AM88">
        <v>0</v>
      </c>
      <c r="AN88">
        <v>0</v>
      </c>
      <c r="AO88" s="5">
        <f t="shared" si="23"/>
        <v>0</v>
      </c>
      <c r="AP88" s="5">
        <f t="shared" si="27"/>
        <v>0</v>
      </c>
      <c r="AQ88" s="5">
        <f ca="1">ABS(ABS(K88)/MAX(((F88)+(G88)*(AH88))*(AH88),
        0.000001))/SQRT('1D'!$I$5*MAX((((F88)+(G88)*(AH88))*(AH88))/MAX((F88)+2*(G88)*(AH88),
            0.000001),
        0.000001))</f>
        <v>1.7653834119756207</v>
      </c>
      <c r="AR88" s="5" t="str">
        <f t="shared" ca="1" si="24"/>
        <v>Supercritical</v>
      </c>
      <c r="AS88" s="5">
        <f ca="1">((ABS(K88)*'1D'!$D$6)/(MAX(((F88)+(G88)*(AH88))*(AH88),
            0.000001)*MAX(((((F88)+(G88)*(AH88))*(AH88))/MAX((F88)+2*(AH88)*SQRT(1+(G88)^2),
                    0.000001))^(2/3),
            0.000001)))^2</f>
        <v>1.0922834892301265E-2</v>
      </c>
    </row>
    <row r="89" spans="1:45" x14ac:dyDescent="0.35">
      <c r="A89">
        <v>80</v>
      </c>
      <c r="B89">
        <v>78.998999999999995</v>
      </c>
      <c r="C89">
        <v>616501.098</v>
      </c>
      <c r="D89">
        <v>3097707.8149999999</v>
      </c>
      <c r="E89">
        <v>632.55399999999997</v>
      </c>
      <c r="F89">
        <v>5.2290000000000001</v>
      </c>
      <c r="G89">
        <v>0</v>
      </c>
      <c r="H89" t="s">
        <v>176</v>
      </c>
      <c r="I89">
        <v>4.7E-2</v>
      </c>
      <c r="J89" s="5">
        <f t="shared" si="25"/>
        <v>1</v>
      </c>
      <c r="K89" s="5">
        <f t="shared" ca="1" si="26"/>
        <v>50.95</v>
      </c>
      <c r="L89" s="5">
        <f ca="1">IF($A$2=0,
    IFERROR(L88,
        MAX('1D'!$D$16,
            POWER((ABS(K89)^2)/('1D'!$I$5*MAX(F89,
                        0.1)^2),
                1/3))),
    IF(IFERROR(V88,
            0)=0,
        IFERROR(L88,
            MAX('1D'!$D$16,
                POWER((ABS(K89)^2)/('1D'!$I$5*MAX(F89,
                            0.1)^2),
                    1/3))),
        IF(OR(IFERROR(L89,
                    0)=0,
                IFERROR(S88,
                    0)&lt;1,
                IFERROR(S89,
                    0)&lt;1),
            MAX('1D'!$D$16,
                POWER((ABS(K89)^2)/('1D'!$I$5*MAX(F89,
                            0.1)^2),
                    1/3)),
            IF(IFERROR(U89,
                    0)&gt;0,
                MAX('1D'!$D$16,
                    IFERROR(L89,
                        0)+((IFERROR(U89,
                                0))*'1D'!$D$18*IF((IFERROR(S89,
                                    0))&lt;1,
                            1,
                            -1))),
                IF(IFERROR(U89,
                        0)&lt;0,
                    IF(ABS((MAX('1D'!$D$16,
                                    POWER((ABS(K89)^2)/('1D'!$I$5*MAX(F89,
                                                0.1)^2),
                                        1/3)))-IFERROR(L89,
                                0))&gt;'1D'!$D$19,
                        MAX('1D'!$D$16,
                            IF((MAX('1D'!$D$16,
                                        POWER((ABS(K89)^2)/('1D'!$I$5*MAX(F89,
                                                    0.1)^2),
                                            1/3)))&gt;IFERROR(L89,
                                    0),
                                MIN((MAX('1D'!$D$16,
                                            POWER((ABS(K89)^2)/('1D'!$I$5*MAX(F89,
                                                        0.1)^2),
                                                1/3))),
                                    IFERROR(L89,
                                        0)+(MIN(ABS(IFERROR(U89,
                                                    0))*'1D'!$D$18,
                                            ABS((MAX('1D'!$D$16,
                                                        POWER((ABS(K89)^2)/('1D'!$I$5*MAX(F89,
                                                                    0.1)^2),
                                                            1/3)))-IFERROR(L89,
                                                    0))))),
                                MAX((MAX('1D'!$D$16,
                                            POWER((ABS(K89)^2)/('1D'!$I$5*MAX(F89,
                                                        0.1)^2),
                                                1/3))),
                                    IFERROR(L89,
                                        0)-(MIN(ABS(IFERROR(U89,
                                                    0))*'1D'!$D$18,
                                            ABS((MAX('1D'!$D$16,
                                                        POWER((ABS(K89)^2)/('1D'!$I$5*MAX(F89,
                                                                    0.1)^2),
                                                            1/3)))-IFERROR(L89,
                                                    0))))))),
                        MAX('1D'!$D$16,
                            POWER((ABS(K89)^2)/('1D'!$I$5*MAX(F89,
                                        0.1)^2),
                                1/3))),
                    MAX('1D'!$D$16,
                        IFERROR(L89,
                            0)))))))</f>
        <v>1.4758811399913321</v>
      </c>
      <c r="M89" s="5">
        <f t="shared" ca="1" si="14"/>
        <v>7.7173824810146758</v>
      </c>
      <c r="N89" s="5">
        <f t="shared" ca="1" si="15"/>
        <v>0.94335738124284296</v>
      </c>
      <c r="O89" s="5">
        <f t="shared" ca="1" si="16"/>
        <v>6.601979379062878</v>
      </c>
      <c r="P89" s="5">
        <f t="shared" ca="1" si="17"/>
        <v>634.02988113999129</v>
      </c>
      <c r="Q89" s="5">
        <f ca="1">P89+((ABS(K89)/MAX(((F89)+(G89)*(L89))*(L89),
            0.000001))^2)/(2*'1D'!$I$5)</f>
        <v>636.25139651825691</v>
      </c>
      <c r="R89" s="5">
        <f ca="1">((ABS(K89)*'1D'!$D$6)/(MAX(((F89)+(G89)*(L89))*(L89),
            0.000001)*MAX(((((F89)+(G89)*(L89))*(L89))/MAX((F89)+2*(L89)*SQRT(1+(G89)^2),
                    0.000001))^(2/3),
            0.000001)))^2</f>
        <v>1.0599755374818864E-2</v>
      </c>
      <c r="S89" s="5">
        <f ca="1">ABS(ABS(K89)/MAX(((F89)+(G89)*(L89))*(L89),
        0.000001))/SQRT('1D'!$I$5*MAX((((F89)+(G89)*(L89))*(L89))/MAX((F89)+2*(G89)*(L89),
            0.000001),
        0.000001))</f>
        <v>1.7350578850132328</v>
      </c>
      <c r="T89" s="5">
        <f ca="1">((F89)*(L89)^2)/2+(G89)*(L89)^3/3+(ABS(K89)^2)/('1D'!$I$5*MAX(((F89)+(G89)*(L89))*(L89),
        0.000001))</f>
        <v>39.983537349978107</v>
      </c>
      <c r="U89" s="5">
        <f ca="1">IF($A$2=0,
    0,
    IFERROR(Q88-(((R88+R89)/2)*J89)-(IF(O88&gt;O89,
                '1D'!$D$8*((O88^2-O89^2)/(2*'1D'!$I$5)),
                '1D'!$D$9*((O89^2-O88^2)/(2*'1D'!$I$5)))+('1D'!$D$10*(ABS(I89)/90)*(MAX(O88^2,
                        O89^2)/(2*'1D'!$I$5))))-Q89,
        0))</f>
        <v>-1.2960299500264227E-11</v>
      </c>
      <c r="V89" s="5">
        <f ca="1">IF($A$2=0,
    1,
    IF(IFERROR(V88,
            0)=0,
        0,
        IFERROR(IF(ROUND(S89,
                    3)=1,
                1,
                IF(AND(ABS(U89)&lt;'1D'!$D$19,
                        S89&gt;1),
                    1,
                    0)),
            0)))</f>
        <v>1</v>
      </c>
      <c r="W89" s="5">
        <f ca="1">IF($A$2=0,
    MAX(MAX('1D'!$D$16,
            MAX('1D'!$D$16,
                POWER((ABS(K89)^2)/('1D'!$I$5*MAX(F89,
                            0.1)^2),
                    1/3))),
        IFERROR(W1396,
            MAX(MAX('1D'!$D$16,
                    MAX('1D'!$D$16,
                        POWER((ABS(K89)^2)/('1D'!$I$5*MAX(F89,
                                    0.1)^2),
                            1/3))),
                ($L$2)-E1396))),
    IF(IFERROR(AG90,
            0)=0,
        MAX(MAX('1D'!$D$16,
                MAX('1D'!$D$16,
                    POWER((ABS(K89)^2)/('1D'!$I$5*MAX(F89,
                                0.1)^2),
                        1/3))),
            IFERROR(W1396,
                MAX(MAX('1D'!$D$16,
                        MAX('1D'!$D$16,
                            POWER((ABS(K89)^2)/('1D'!$I$5*MAX(F89,
                                        0.1)^2),
                                1/3))),
                    ($L$2)-E1396))),
        IF(IFERROR(W89,
                0)=0,
            MAX(MAX('1D'!$D$16,
                    MAX('1D'!$D$16,
                        POWER((ABS(K89)^2)/('1D'!$I$5*MAX(F89,
                                    0.1)^2),
                            1/3))),
                IFERROR(W1396,
                    MAX(MAX('1D'!$D$16,
                            MAX('1D'!$D$16,
                                POWER((ABS(K89)^2)/('1D'!$I$5*MAX(F89,
                                            0.1)^2),
                                    1/3))),
                        ($L$2)-E1396))),
            IF(OR(IFERROR(AD89,
                        0)&gt;=1,
                    IFERROR(AD90,
                        0)&gt;=1),
                MAX('1D'!$D$16,
                    MAX('1D'!$D$16,
                        POWER((ABS(K89)^2)/('1D'!$I$5*MAX(F89,
                                    0.1)^2),
                            1/3))),
                IF(ABS(IFERROR(AF89,
                            0))&lt;'1D'!$D$19,
                    MAX(MAX('1D'!$D$16,
                            MAX('1D'!$D$16,
                                POWER((ABS(K89)^2)/('1D'!$I$5*MAX(F89,
                                            0.1)^2),
                                    1/3))),
                        IFERROR(W89,
                            0)),
                    MAX(MAX('1D'!$D$16,
                            MAX('1D'!$D$16,
                                POWER((ABS(K89)^2)/('1D'!$I$5*MAX(F89,
                                            0.1)^2),
                                    1/3))),
                        (IFERROR(W89,
                                0))+((IFERROR(AF89,
                                    0))*'1D'!$D$18)))))))</f>
        <v>2.1310519089500057</v>
      </c>
      <c r="X89" s="5">
        <f t="shared" ca="1" si="18"/>
        <v>11.14327043189958</v>
      </c>
      <c r="Y89" s="5">
        <f t="shared" ca="1" si="19"/>
        <v>1.1740752862573918</v>
      </c>
      <c r="Z89" s="5">
        <f t="shared" ca="1" si="20"/>
        <v>4.5722663118851203</v>
      </c>
      <c r="AA89" s="5">
        <f t="shared" ca="1" si="21"/>
        <v>634.68505190894996</v>
      </c>
      <c r="AB89" s="5">
        <f ca="1">AA89+((ABS(K89)/MAX(((F89)+(G89)*(W89))*(W89),
            0.000001))^2)/(2*'1D'!$I$5)</f>
        <v>635.75057786342495</v>
      </c>
      <c r="AC89" s="5">
        <f ca="1">((ABS(K89)*'1D'!$D$6)/(MAX(((F89)+(G89)*(W89))*(W89),
            0.000001)*MAX(((((F89)+(G89)*(W89))*(W89))/MAX((F89)+2*(W89)*SQRT(1+(G89)^2),
                    0.000001))^(2/3),
            0.000001)))^2</f>
        <v>3.7976735116554234E-3</v>
      </c>
      <c r="AD89" s="5">
        <f ca="1">ABS(ABS(K89)/MAX(((F89)+(G89)*(W89))*(W89),
        0.000001))/SQRT('1D'!$I$5*MAX((((F89)+(G89)*(W89))*(W89))/MAX((F89)+2*(G89)*(W89),
            0.000001),
        0.000001))</f>
        <v>1</v>
      </c>
      <c r="AE89" s="5">
        <f ca="1">((F89)*(W89)^2)/2+(G89)*(W89)^3/3+(ABS(K89)^2)/('1D'!$I$5*MAX(((F89)+(G89)*(W89))*(W89),
        0.000001))</f>
        <v>35.620331588768636</v>
      </c>
      <c r="AF89" s="5">
        <f ca="1">IF($A$2=0,
    0,
    IFERROR(AB90+(((AC89+AC90)/2)*J90)+(IF(Z89&gt;Z90,
                '1D'!$D$8*((Z89^2-Z90^2)/(2*'1D'!$I$5)),
                '1D'!$D$9*((Z90^2-Z89^2)/(2*'1D'!$I$5)))+('1D'!$D$10*(ABS(I90)/90)*(MAX(Z89^2,
                        Z90^2)/(2*'1D'!$I$5))))-AB89,
        0))</f>
        <v>1.0701979513896731E-2</v>
      </c>
      <c r="AG89" s="5">
        <f ca="1">IF($A$2=0,
    1,
    IF(IFERROR(AG90,
            0)=0,
        0,
        IFERROR(IF(OR(ROUND(AD89,
                        3)&gt;=1,
                    AND(ABS(AF89)&lt;'1D'!$D$19,
                        AD89&lt;1)),
                1,
                0),
            0)))</f>
        <v>1</v>
      </c>
      <c r="AH89" s="5">
        <f ca="1">IFERROR(IF('1D'!V32="Supercritical",
        MAX('1D'!$D$16,
            IFERROR(L89,
                MAX('1D'!$D$16,
                    POWER((ABS(K89)^2)/('1D'!$I$5*MAX(F89,
                                0.1)^2),
                        1/3)))),
        IF('1D'!V32="Subcritical",
            MAX('1D'!$D$16,
                IFERROR(W89,
                    MAX('1D'!$D$16,
                        POWER((ABS(K89)^2)/('1D'!$I$5*MAX(F89,
                                    0.1)^2),
                            1/3)))),
            IF(IFERROR(T89,
                    -1E+99)&gt;=IFERROR(AE89,
                    -1E+99),
                MAX('1D'!$D$16,
                    IFERROR(L89,
                        MAX('1D'!$D$16,
                            POWER((ABS(K89)^2)/('1D'!$I$5*MAX(F89,
                                        0.1)^2),
                                1/3)))),
                MAX('1D'!$D$16,
                    IFERROR(W89,
                        MAX('1D'!$D$16,
                            POWER((ABS(K89)^2)/('1D'!$I$5*MAX(F89,
                                        0.1)^2),
                                1/3))))))),
    MAX('1D'!$D$16,
        POWER((ABS(K89)^2)/('1D'!$I$5*MAX(F89,
                    0.1)^2),
            1/3)))</f>
        <v>1.4758811399913321</v>
      </c>
      <c r="AI89" s="5">
        <f t="shared" ca="1" si="22"/>
        <v>634.02988113999129</v>
      </c>
      <c r="AJ89" s="5">
        <f ca="1">AI89+((ABS(K89)/MAX(((F89)+(G89)*(AH89))*(AH89),
            0.000001))^2)/(2*'1D'!$I$5)</f>
        <v>636.25139651825691</v>
      </c>
      <c r="AM89">
        <v>0</v>
      </c>
      <c r="AN89">
        <v>0</v>
      </c>
      <c r="AO89" s="5">
        <f t="shared" si="23"/>
        <v>0</v>
      </c>
      <c r="AP89" s="5">
        <f t="shared" si="27"/>
        <v>0</v>
      </c>
      <c r="AQ89" s="5">
        <f ca="1">ABS(ABS(K89)/MAX(((F89)+(G89)*(AH89))*(AH89),
        0.000001))/SQRT('1D'!$I$5*MAX((((F89)+(G89)*(AH89))*(AH89))/MAX((F89)+2*(G89)*(AH89),
            0.000001),
        0.000001))</f>
        <v>1.7350578850132328</v>
      </c>
      <c r="AR89" s="5" t="str">
        <f t="shared" ca="1" si="24"/>
        <v>Supercritical</v>
      </c>
      <c r="AS89" s="5">
        <f ca="1">((ABS(K89)*'1D'!$D$6)/(MAX(((F89)+(G89)*(AH89))*(AH89),
            0.000001)*MAX(((((F89)+(G89)*(AH89))*(AH89))/MAX((F89)+2*(AH89)*SQRT(1+(G89)^2),
                    0.000001))^(2/3),
            0.000001)))^2</f>
        <v>1.0599755374818864E-2</v>
      </c>
    </row>
    <row r="90" spans="1:45" x14ac:dyDescent="0.35">
      <c r="A90">
        <v>81</v>
      </c>
      <c r="B90">
        <v>79.998999999999995</v>
      </c>
      <c r="C90">
        <v>616500.52300000004</v>
      </c>
      <c r="D90">
        <v>3097706.9959999998</v>
      </c>
      <c r="E90">
        <v>632.55200000000002</v>
      </c>
      <c r="F90">
        <v>5.2080000000000002</v>
      </c>
      <c r="G90">
        <v>0</v>
      </c>
      <c r="H90" t="s">
        <v>176</v>
      </c>
      <c r="I90">
        <v>1.4E-2</v>
      </c>
      <c r="J90" s="5">
        <f t="shared" si="25"/>
        <v>1</v>
      </c>
      <c r="K90" s="5">
        <f t="shared" ca="1" si="26"/>
        <v>50.95</v>
      </c>
      <c r="L90" s="5">
        <f ca="1">IF($A$2=0,
    IFERROR(L89,
        MAX('1D'!$D$16,
            POWER((ABS(K90)^2)/('1D'!$I$5*MAX(F90,
                        0.1)^2),
                1/3))),
    IF(IFERROR(V89,
            0)=0,
        IFERROR(L89,
            MAX('1D'!$D$16,
                POWER((ABS(K90)^2)/('1D'!$I$5*MAX(F90,
                            0.1)^2),
                    1/3))),
        IF(OR(IFERROR(L90,
                    0)=0,
                IFERROR(S89,
                    0)&lt;1,
                IFERROR(S90,
                    0)&lt;1),
            MAX('1D'!$D$16,
                POWER((ABS(K90)^2)/('1D'!$I$5*MAX(F90,
                            0.1)^2),
                    1/3)),
            IF(IFERROR(U90,
                    0)&gt;0,
                MAX('1D'!$D$16,
                    IFERROR(L90,
                        0)+((IFERROR(U90,
                                0))*'1D'!$D$18*IF((IFERROR(S90,
                                    0))&lt;1,
                            1,
                            -1))),
                IF(IFERROR(U90,
                        0)&lt;0,
                    IF(ABS((MAX('1D'!$D$16,
                                    POWER((ABS(K90)^2)/('1D'!$I$5*MAX(F90,
                                                0.1)^2),
                                        1/3)))-IFERROR(L90,
                                0))&gt;'1D'!$D$19,
                        MAX('1D'!$D$16,
                            IF((MAX('1D'!$D$16,
                                        POWER((ABS(K90)^2)/('1D'!$I$5*MAX(F90,
                                                    0.1)^2),
                                            1/3)))&gt;IFERROR(L90,
                                    0),
                                MIN((MAX('1D'!$D$16,
                                            POWER((ABS(K90)^2)/('1D'!$I$5*MAX(F90,
                                                        0.1)^2),
                                                1/3))),
                                    IFERROR(L90,
                                        0)+(MIN(ABS(IFERROR(U90,
                                                    0))*'1D'!$D$18,
                                            ABS((MAX('1D'!$D$16,
                                                        POWER((ABS(K90)^2)/('1D'!$I$5*MAX(F90,
                                                                    0.1)^2),
                                                            1/3)))-IFERROR(L90,
                                                    0))))),
                                MAX((MAX('1D'!$D$16,
                                            POWER((ABS(K90)^2)/('1D'!$I$5*MAX(F90,
                                                        0.1)^2),
                                                1/3))),
                                    IFERROR(L90,
                                        0)-(MIN(ABS(IFERROR(U90,
                                                    0))*'1D'!$D$18,
                                            ABS((MAX('1D'!$D$16,
                                                        POWER((ABS(K90)^2)/('1D'!$I$5*MAX(F90,
                                                                    0.1)^2),
                                                            1/3)))-IFERROR(L90,
                                                    0))))))),
                        MAX('1D'!$D$16,
                            POWER((ABS(K90)^2)/('1D'!$I$5*MAX(F90,
                                        0.1)^2),
                                1/3))),
                    MAX('1D'!$D$16,
                        IFERROR(L90,
                            0)))))))</f>
        <v>1.4953400588576424</v>
      </c>
      <c r="M90" s="5">
        <f t="shared" ca="1" si="14"/>
        <v>7.7877310265306017</v>
      </c>
      <c r="N90" s="5">
        <f t="shared" ca="1" si="15"/>
        <v>0.94987618918114336</v>
      </c>
      <c r="O90" s="5">
        <f t="shared" ca="1" si="16"/>
        <v>6.5423420283042306</v>
      </c>
      <c r="P90" s="5">
        <f t="shared" ca="1" si="17"/>
        <v>634.04734005885769</v>
      </c>
      <c r="Q90" s="5">
        <f ca="1">P90+((ABS(K90)/MAX(((F90)+(G90)*(L90))*(L90),
            0.000001))^2)/(2*'1D'!$I$5)</f>
        <v>636.22890169062714</v>
      </c>
      <c r="R90" s="5">
        <f ca="1">((ABS(K90)*'1D'!$D$6)/(MAX(((F90)+(G90)*(L90))*(L90),
            0.000001)*MAX(((((F90)+(G90)*(L90))*(L90))/MAX((F90)+2*(L90)*SQRT(1+(G90)^2),
                    0.000001))^(2/3),
            0.000001)))^2</f>
        <v>1.0313981300794134E-2</v>
      </c>
      <c r="S90" s="5">
        <f ca="1">ABS(ABS(K90)/MAX(((F90)+(G90)*(L90))*(L90),
        0.000001))/SQRT('1D'!$I$5*MAX((((F90)+(G90)*(L90))*(L90))/MAX((F90)+2*(G90)*(L90),
            0.000001),
        0.000001))</f>
        <v>1.7081608242501083</v>
      </c>
      <c r="T90" s="5">
        <f ca="1">((F90)*(L90)^2)/2+(G90)*(L90)^3/3+(ABS(K90)^2)/('1D'!$I$5*MAX(((F90)+(G90)*(L90))*(L90),
        0.000001))</f>
        <v>39.80148349782867</v>
      </c>
      <c r="U90" s="5">
        <f ca="1">IF($A$2=0,
    0,
    IFERROR(Q89-(((R89+R90)/2)*J90)-(IF(O89&gt;O90,
                '1D'!$D$8*((O89^2-O90^2)/(2*'1D'!$I$5)),
                '1D'!$D$9*((O90^2-O89^2)/(2*'1D'!$I$5)))+('1D'!$D$10*(ABS(I90)/90)*(MAX(O89^2,
                        O90^2)/(2*'1D'!$I$5))))-Q90,
        0))</f>
        <v>-1.5688783605583012E-11</v>
      </c>
      <c r="V90" s="5">
        <f ca="1">IF($A$2=0,
    1,
    IF(IFERROR(V89,
            0)=0,
        0,
        IFERROR(IF(ROUND(S90,
                    3)=1,
                1,
                IF(AND(ABS(U90)&lt;'1D'!$D$19,
                        S90&gt;1),
                    1,
                    0)),
            0)))</f>
        <v>1</v>
      </c>
      <c r="W90" s="5">
        <f ca="1">IF($A$2=0,
    MAX(MAX('1D'!$D$16,
            MAX('1D'!$D$16,
                POWER((ABS(K90)^2)/('1D'!$I$5*MAX(F90,
                            0.1)^2),
                    1/3))),
        IFERROR(W1396,
            MAX(MAX('1D'!$D$16,
                    MAX('1D'!$D$16,
                        POWER((ABS(K90)^2)/('1D'!$I$5*MAX(F90,
                                    0.1)^2),
                            1/3))),
                ($L$2)-E1396))),
    IF(IFERROR(AG91,
            0)=0,
        MAX(MAX('1D'!$D$16,
                MAX('1D'!$D$16,
                    POWER((ABS(K90)^2)/('1D'!$I$5*MAX(F90,
                                0.1)^2),
                        1/3))),
            IFERROR(W1396,
                MAX(MAX('1D'!$D$16,
                        MAX('1D'!$D$16,
                            POWER((ABS(K90)^2)/('1D'!$I$5*MAX(F90,
                                        0.1)^2),
                                1/3))),
                    ($L$2)-E1396))),
        IF(IFERROR(W90,
                0)=0,
            MAX(MAX('1D'!$D$16,
                    MAX('1D'!$D$16,
                        POWER((ABS(K90)^2)/('1D'!$I$5*MAX(F90,
                                    0.1)^2),
                            1/3))),
                IFERROR(W1396,
                    MAX(MAX('1D'!$D$16,
                            MAX('1D'!$D$16,
                                POWER((ABS(K90)^2)/('1D'!$I$5*MAX(F90,
                                            0.1)^2),
                                    1/3))),
                        ($L$2)-E1396))),
            IF(OR(IFERROR(AD90,
                        0)&gt;=1,
                    IFERROR(AD91,
                        0)&gt;=1),
                MAX('1D'!$D$16,
                    MAX('1D'!$D$16,
                        POWER((ABS(K90)^2)/('1D'!$I$5*MAX(F90,
                                    0.1)^2),
                            1/3))),
                IF(ABS(IFERROR(AF90,
                            0))&lt;'1D'!$D$19,
                    MAX(MAX('1D'!$D$16,
                            MAX('1D'!$D$16,
                                POWER((ABS(K90)^2)/('1D'!$I$5*MAX(F90,
                                            0.1)^2),
                                    1/3))),
                        IFERROR(W90,
                            0)),
                    MAX(MAX('1D'!$D$16,
                            MAX('1D'!$D$16,
                                POWER((ABS(K90)^2)/('1D'!$I$5*MAX(F90,
                                            0.1)^2),
                                    1/3))),
                        (IFERROR(W90,
                                0))+((IFERROR(AF90,
                                    0))*'1D'!$D$18)))))))</f>
        <v>2.1367767001085558</v>
      </c>
      <c r="X90" s="5">
        <f t="shared" ca="1" si="18"/>
        <v>11.12833305416536</v>
      </c>
      <c r="Y90" s="5">
        <f t="shared" ca="1" si="19"/>
        <v>1.1736824742146723</v>
      </c>
      <c r="Z90" s="5">
        <f t="shared" ca="1" si="20"/>
        <v>4.5784035894692519</v>
      </c>
      <c r="AA90" s="5">
        <f t="shared" ca="1" si="21"/>
        <v>634.68877670010863</v>
      </c>
      <c r="AB90" s="5">
        <f ca="1">AA90+((ABS(K90)/MAX(((F90)+(G90)*(W90))*(W90),
            0.000001))^2)/(2*'1D'!$I$5)</f>
        <v>635.75716505016294</v>
      </c>
      <c r="AC90" s="5">
        <f ca="1">((ABS(K90)*'1D'!$D$6)/(MAX(((F90)+(G90)*(W90))*(W90),
            0.000001)*MAX(((((F90)+(G90)*(W90))*(W90))/MAX((F90)+2*(W90)*SQRT(1+(G90)^2),
                    0.000001))^(2/3),
            0.000001)))^2</f>
        <v>3.8095748013259713E-3</v>
      </c>
      <c r="AD90" s="5">
        <f ca="1">ABS(ABS(K90)/MAX(((F90)+(G90)*(W90))*(W90),
        0.000001))/SQRT('1D'!$I$5*MAX((((F90)+(G90)*(W90))*(W90))/MAX((F90)+2*(G90)*(W90),
            0.000001),
        0.000001))</f>
        <v>1</v>
      </c>
      <c r="AE90" s="5">
        <f ca="1">((F90)*(W90)^2)/2+(G90)*(W90)^3/3+(ABS(K90)^2)/('1D'!$I$5*MAX(((F90)+(G90)*(W90))*(W90),
        0.000001))</f>
        <v>35.668144171782629</v>
      </c>
      <c r="AF90" s="5">
        <f ca="1">IF($A$2=0,
    0,
    IFERROR(AB91+(((AC90+AC91)/2)*J91)+(IF(Z90&gt;Z91,
                '1D'!$D$8*((Z90^2-Z91^2)/(2*'1D'!$I$5)),
                '1D'!$D$9*((Z91^2-Z90^2)/(2*'1D'!$I$5)))+('1D'!$D$10*(ABS(I91)/90)*(MAX(Z90^2,
                        Z91^2)/(2*'1D'!$I$5))))-AB90,
        0))</f>
        <v>3.1078710836709433E-3</v>
      </c>
      <c r="AG90" s="5">
        <f ca="1">IF($A$2=0,
    1,
    IF(IFERROR(AG91,
            0)=0,
        0,
        IFERROR(IF(OR(ROUND(AD90,
                        3)&gt;=1,
                    AND(ABS(AF90)&lt;'1D'!$D$19,
                        AD90&lt;1)),
                1,
                0),
            0)))</f>
        <v>1</v>
      </c>
      <c r="AH90" s="5">
        <f ca="1">IFERROR(IF('1D'!V32="Supercritical",
        MAX('1D'!$D$16,
            IFERROR(L90,
                MAX('1D'!$D$16,
                    POWER((ABS(K90)^2)/('1D'!$I$5*MAX(F90,
                                0.1)^2),
                        1/3)))),
        IF('1D'!V32="Subcritical",
            MAX('1D'!$D$16,
                IFERROR(W90,
                    MAX('1D'!$D$16,
                        POWER((ABS(K90)^2)/('1D'!$I$5*MAX(F90,
                                    0.1)^2),
                            1/3)))),
            IF(IFERROR(T90,
                    -1E+99)&gt;=IFERROR(AE90,
                    -1E+99),
                MAX('1D'!$D$16,
                    IFERROR(L90,
                        MAX('1D'!$D$16,
                            POWER((ABS(K90)^2)/('1D'!$I$5*MAX(F90,
                                        0.1)^2),
                                1/3)))),
                MAX('1D'!$D$16,
                    IFERROR(W90,
                        MAX('1D'!$D$16,
                            POWER((ABS(K90)^2)/('1D'!$I$5*MAX(F90,
                                        0.1)^2),
                                1/3))))))),
    MAX('1D'!$D$16,
        POWER((ABS(K90)^2)/('1D'!$I$5*MAX(F90,
                    0.1)^2),
            1/3)))</f>
        <v>1.4953400588576424</v>
      </c>
      <c r="AI90" s="5">
        <f t="shared" ca="1" si="22"/>
        <v>634.04734005885769</v>
      </c>
      <c r="AJ90" s="5">
        <f ca="1">AI90+((ABS(K90)/MAX(((F90)+(G90)*(AH90))*(AH90),
            0.000001))^2)/(2*'1D'!$I$5)</f>
        <v>636.22890169062714</v>
      </c>
      <c r="AM90">
        <v>0</v>
      </c>
      <c r="AN90">
        <v>0</v>
      </c>
      <c r="AO90" s="5">
        <f t="shared" si="23"/>
        <v>0</v>
      </c>
      <c r="AP90" s="5">
        <f t="shared" si="27"/>
        <v>0</v>
      </c>
      <c r="AQ90" s="5">
        <f ca="1">ABS(ABS(K90)/MAX(((F90)+(G90)*(AH90))*(AH90),
        0.000001))/SQRT('1D'!$I$5*MAX((((F90)+(G90)*(AH90))*(AH90))/MAX((F90)+2*(G90)*(AH90),
            0.000001),
        0.000001))</f>
        <v>1.7081608242501083</v>
      </c>
      <c r="AR90" s="5" t="str">
        <f t="shared" ca="1" si="24"/>
        <v>Supercritical</v>
      </c>
      <c r="AS90" s="5">
        <f ca="1">((ABS(K90)*'1D'!$D$6)/(MAX(((F90)+(G90)*(AH90))*(AH90),
            0.000001)*MAX(((((F90)+(G90)*(AH90))*(AH90))/MAX((F90)+2*(AH90)*SQRT(1+(G90)^2),
                    0.000001))^(2/3),
            0.000001)))^2</f>
        <v>1.0313981300794134E-2</v>
      </c>
    </row>
    <row r="91" spans="1:45" x14ac:dyDescent="0.35">
      <c r="A91">
        <v>82</v>
      </c>
      <c r="B91">
        <v>80.998999999999995</v>
      </c>
      <c r="C91">
        <v>616499.94900000002</v>
      </c>
      <c r="D91">
        <v>3097706.1779999998</v>
      </c>
      <c r="E91">
        <v>632.54999999999995</v>
      </c>
      <c r="F91">
        <v>5.2050000000000001</v>
      </c>
      <c r="G91">
        <v>0</v>
      </c>
      <c r="H91" t="s">
        <v>176</v>
      </c>
      <c r="I91">
        <v>1.4E-2</v>
      </c>
      <c r="J91" s="5">
        <f t="shared" si="25"/>
        <v>1</v>
      </c>
      <c r="K91" s="5">
        <f t="shared" ca="1" si="26"/>
        <v>50.95</v>
      </c>
      <c r="L91" s="5">
        <f ca="1">IF($A$2=0,
    IFERROR(L90,
        MAX('1D'!$D$16,
            POWER((ABS(K91)^2)/('1D'!$I$5*MAX(F91,
                        0.1)^2),
                1/3))),
    IF(IFERROR(V90,
            0)=0,
        IFERROR(L90,
            MAX('1D'!$D$16,
                POWER((ABS(K91)^2)/('1D'!$I$5*MAX(F91,
                            0.1)^2),
                    1/3))),
        IF(OR(IFERROR(L91,
                    0)=0,
                IFERROR(S90,
                    0)&lt;1,
                IFERROR(S91,
                    0)&lt;1),
            MAX('1D'!$D$16,
                POWER((ABS(K91)^2)/('1D'!$I$5*MAX(F91,
                            0.1)^2),
                    1/3)),
            IF(IFERROR(U91,
                    0)&gt;0,
                MAX('1D'!$D$16,
                    IFERROR(L91,
                        0)+((IFERROR(U91,
                                0))*'1D'!$D$18*IF((IFERROR(S91,
                                    0))&lt;1,
                            1,
                            -1))),
                IF(IFERROR(U91,
                        0)&lt;0,
                    IF(ABS((MAX('1D'!$D$16,
                                    POWER((ABS(K91)^2)/('1D'!$I$5*MAX(F91,
                                                0.1)^2),
                                        1/3)))-IFERROR(L91,
                                0))&gt;'1D'!$D$19,
                        MAX('1D'!$D$16,
                            IF((MAX('1D'!$D$16,
                                        POWER((ABS(K91)^2)/('1D'!$I$5*MAX(F91,
                                                    0.1)^2),
                                            1/3)))&gt;IFERROR(L91,
                                    0),
                                MIN((MAX('1D'!$D$16,
                                            POWER((ABS(K91)^2)/('1D'!$I$5*MAX(F91,
                                                        0.1)^2),
                                                1/3))),
                                    IFERROR(L91,
                                        0)+(MIN(ABS(IFERROR(U91,
                                                    0))*'1D'!$D$18,
                                            ABS((MAX('1D'!$D$16,
                                                        POWER((ABS(K91)^2)/('1D'!$I$5*MAX(F91,
                                                                    0.1)^2),
                                                            1/3)))-IFERROR(L91,
                                                    0))))),
                                MAX((MAX('1D'!$D$16,
                                            POWER((ABS(K91)^2)/('1D'!$I$5*MAX(F91,
                                                        0.1)^2),
                                                1/3))),
                                    IFERROR(L91,
                                        0)-(MIN(ABS(IFERROR(U91,
                                                    0))*'1D'!$D$18,
                                            ABS((MAX('1D'!$D$16,
                                                        POWER((ABS(K91)^2)/('1D'!$I$5*MAX(F91,
                                                                    0.1)^2),
                                                            1/3)))-IFERROR(L91,
                                                    0))))))),
                        MAX('1D'!$D$16,
                            POWER((ABS(K91)^2)/('1D'!$I$5*MAX(F91,
                                        0.1)^2),
                                1/3))),
                    MAX('1D'!$D$16,
                        IFERROR(L91,
                            0)))))))</f>
        <v>1.505134162067481</v>
      </c>
      <c r="M91" s="5">
        <f t="shared" ca="1" si="14"/>
        <v>7.8342233135612389</v>
      </c>
      <c r="N91" s="5">
        <f t="shared" ca="1" si="15"/>
        <v>0.95361746013160853</v>
      </c>
      <c r="O91" s="5">
        <f t="shared" ca="1" si="16"/>
        <v>6.5035164254003668</v>
      </c>
      <c r="P91" s="5">
        <f t="shared" ca="1" si="17"/>
        <v>634.05513416206747</v>
      </c>
      <c r="Q91" s="5">
        <f ca="1">P91+((ABS(K91)/MAX(((F91)+(G91)*(L91))*(L91),
            0.000001))^2)/(2*'1D'!$I$5)</f>
        <v>636.21087962055128</v>
      </c>
      <c r="R91" s="5">
        <f ca="1">((ABS(K91)*'1D'!$D$6)/(MAX(((F91)+(G91)*(L91))*(L91),
            0.000001)*MAX(((((F91)+(G91)*(L91))*(L91))/MAX((F91)+2*(L91)*SQRT(1+(G91)^2),
                    0.000001))^(2/3),
            0.000001)))^2</f>
        <v>1.0138648707182604E-2</v>
      </c>
      <c r="S91" s="5">
        <f ca="1">ABS(ABS(K91)/MAX(((F91)+(G91)*(L91))*(L91),
        0.000001))/SQRT('1D'!$I$5*MAX((((F91)+(G91)*(L91))*(L91))/MAX((F91)+2*(G91)*(L91),
            0.000001),
        0.000001))</f>
        <v>1.6924900774448008</v>
      </c>
      <c r="T91" s="5">
        <f ca="1">((F91)*(L91)^2)/2+(G91)*(L91)^3/3+(ABS(K91)^2)/('1D'!$I$5*MAX(((F91)+(G91)*(L91))*(L91),
        0.000001))</f>
        <v>39.672961229168514</v>
      </c>
      <c r="U91" s="5">
        <f ca="1">IF($A$2=0,
    0,
    IFERROR(Q90-(((R90+R91)/2)*J91)-(IF(O90&gt;O91,
                '1D'!$D$8*((O90^2-O91^2)/(2*'1D'!$I$5)),
                '1D'!$D$9*((O91^2-O90^2)/(2*'1D'!$I$5)))+('1D'!$D$10*(ABS(I91)/90)*(MAX(O90^2,
                        O91^2)/(2*'1D'!$I$5))))-Q91,
        0))</f>
        <v>-1.8530954548623413E-11</v>
      </c>
      <c r="V91" s="5">
        <f ca="1">IF($A$2=0,
    1,
    IF(IFERROR(V90,
            0)=0,
        0,
        IFERROR(IF(ROUND(S91,
                    3)=1,
                1,
                IF(AND(ABS(U91)&lt;'1D'!$D$19,
                        S91&gt;1),
                    1,
                    0)),
            0)))</f>
        <v>1</v>
      </c>
      <c r="W91" s="5">
        <f ca="1">IF($A$2=0,
    MAX(MAX('1D'!$D$16,
            MAX('1D'!$D$16,
                POWER((ABS(K91)^2)/('1D'!$I$5*MAX(F91,
                            0.1)^2),
                    1/3))),
        IFERROR(W1396,
            MAX(MAX('1D'!$D$16,
                    MAX('1D'!$D$16,
                        POWER((ABS(K91)^2)/('1D'!$I$5*MAX(F91,
                                    0.1)^2),
                            1/3))),
                ($L$2)-E1396))),
    IF(IFERROR(AG92,
            0)=0,
        MAX(MAX('1D'!$D$16,
                MAX('1D'!$D$16,
                    POWER((ABS(K91)^2)/('1D'!$I$5*MAX(F91,
                                0.1)^2),
                        1/3))),
            IFERROR(W1396,
                MAX(MAX('1D'!$D$16,
                        MAX('1D'!$D$16,
                            POWER((ABS(K91)^2)/('1D'!$I$5*MAX(F91,
                                        0.1)^2),
                                1/3))),
                    ($L$2)-E1396))),
        IF(IFERROR(W91,
                0)=0,
            MAX(MAX('1D'!$D$16,
                    MAX('1D'!$D$16,
                        POWER((ABS(K91)^2)/('1D'!$I$5*MAX(F91,
                                    0.1)^2),
                            1/3))),
                IFERROR(W1396,
                    MAX(MAX('1D'!$D$16,
                            MAX('1D'!$D$16,
                                POWER((ABS(K91)^2)/('1D'!$I$5*MAX(F91,
                                            0.1)^2),
                                    1/3))),
                        ($L$2)-E1396))),
            IF(OR(IFERROR(AD91,
                        0)&gt;=1,
                    IFERROR(AD92,
                        0)&gt;=1),
                MAX('1D'!$D$16,
                    MAX('1D'!$D$16,
                        POWER((ABS(K91)^2)/('1D'!$I$5*MAX(F91,
                                    0.1)^2),
                            1/3))),
                IF(ABS(IFERROR(AF91,
                            0))&lt;'1D'!$D$19,
                    MAX(MAX('1D'!$D$16,
                            MAX('1D'!$D$16,
                                POWER((ABS(K91)^2)/('1D'!$I$5*MAX(F91,
                                            0.1)^2),
                                    1/3))),
                        IFERROR(W91,
                            0)),
                    MAX(MAX('1D'!$D$16,
                            MAX('1D'!$D$16,
                                POWER((ABS(K91)^2)/('1D'!$I$5*MAX(F91,
                                            0.1)^2),
                                    1/3))),
                        (IFERROR(W91,
                                0))+((IFERROR(AF91,
                                    0))*'1D'!$D$18)))))))</f>
        <v>2.1375976689810785</v>
      </c>
      <c r="X91" s="5">
        <f t="shared" ca="1" si="18"/>
        <v>11.126195867046514</v>
      </c>
      <c r="Y91" s="5">
        <f t="shared" ca="1" si="19"/>
        <v>1.1736251702001508</v>
      </c>
      <c r="Z91" s="5">
        <f t="shared" ca="1" si="20"/>
        <v>4.5792830369725328</v>
      </c>
      <c r="AA91" s="5">
        <f t="shared" ca="1" si="21"/>
        <v>634.68759766898108</v>
      </c>
      <c r="AB91" s="5">
        <f ca="1">AA91+((ABS(K91)/MAX(((F91)+(G91)*(W91))*(W91),
            0.000001))^2)/(2*'1D'!$I$5)</f>
        <v>635.75639650347159</v>
      </c>
      <c r="AC91" s="5">
        <f ca="1">((ABS(K91)*'1D'!$D$6)/(MAX(((F91)+(G91)*(W91))*(W91),
            0.000001)*MAX(((((F91)+(G91)*(W91))*(W91))/MAX((F91)+2*(W91)*SQRT(1+(G91)^2),
                    0.000001))^(2/3),
            0.000001)))^2</f>
        <v>3.811286582578326E-3</v>
      </c>
      <c r="AD91" s="5">
        <f ca="1">ABS(ABS(K91)/MAX(((F91)+(G91)*(W91))*(W91),
        0.000001))/SQRT('1D'!$I$5*MAX((((F91)+(G91)*(W91))*(W91))/MAX((F91)+2*(G91)*(W91),
            0.000001),
        0.000001))</f>
        <v>1</v>
      </c>
      <c r="AE91" s="5">
        <f ca="1">((F91)*(W91)^2)/2+(G91)*(W91)^3/3+(ABS(K91)^2)/('1D'!$I$5*MAX(((F91)+(G91)*(W91))*(W91),
        0.000001))</f>
        <v>35.674995525038305</v>
      </c>
      <c r="AF91" s="5">
        <f ca="1">IF($A$2=0,
    0,
    IFERROR(AB92+(((AC91+AC92)/2)*J92)+(IF(Z91&gt;Z92,
                '1D'!$D$8*((Z91^2-Z92^2)/(2*'1D'!$I$5)),
                '1D'!$D$9*((Z92^2-Z91^2)/(2*'1D'!$I$5)))+('1D'!$D$10*(ABS(I92)/90)*(MAX(Z91^2,
                        Z92^2)/(2*'1D'!$I$5))))-AB91,
        0))</f>
        <v>3.1108168831224248E-3</v>
      </c>
      <c r="AG91" s="5">
        <f ca="1">IF($A$2=0,
    1,
    IF(IFERROR(AG92,
            0)=0,
        0,
        IFERROR(IF(OR(ROUND(AD91,
                        3)&gt;=1,
                    AND(ABS(AF91)&lt;'1D'!$D$19,
                        AD91&lt;1)),
                1,
                0),
            0)))</f>
        <v>1</v>
      </c>
      <c r="AH91" s="5">
        <f ca="1">IFERROR(IF('1D'!V32="Supercritical",
        MAX('1D'!$D$16,
            IFERROR(L91,
                MAX('1D'!$D$16,
                    POWER((ABS(K91)^2)/('1D'!$I$5*MAX(F91,
                                0.1)^2),
                        1/3)))),
        IF('1D'!V32="Subcritical",
            MAX('1D'!$D$16,
                IFERROR(W91,
                    MAX('1D'!$D$16,
                        POWER((ABS(K91)^2)/('1D'!$I$5*MAX(F91,
                                    0.1)^2),
                            1/3)))),
            IF(IFERROR(T91,
                    -1E+99)&gt;=IFERROR(AE91,
                    -1E+99),
                MAX('1D'!$D$16,
                    IFERROR(L91,
                        MAX('1D'!$D$16,
                            POWER((ABS(K91)^2)/('1D'!$I$5*MAX(F91,
                                        0.1)^2),
                                1/3)))),
                MAX('1D'!$D$16,
                    IFERROR(W91,
                        MAX('1D'!$D$16,
                            POWER((ABS(K91)^2)/('1D'!$I$5*MAX(F91,
                                        0.1)^2),
                                1/3))))))),
    MAX('1D'!$D$16,
        POWER((ABS(K91)^2)/('1D'!$I$5*MAX(F91,
                    0.1)^2),
            1/3)))</f>
        <v>1.505134162067481</v>
      </c>
      <c r="AI91" s="5">
        <f t="shared" ca="1" si="22"/>
        <v>634.05513416206747</v>
      </c>
      <c r="AJ91" s="5">
        <f ca="1">AI91+((ABS(K91)/MAX(((F91)+(G91)*(AH91))*(AH91),
            0.000001))^2)/(2*'1D'!$I$5)</f>
        <v>636.21087962055128</v>
      </c>
      <c r="AM91">
        <v>0</v>
      </c>
      <c r="AN91">
        <v>0</v>
      </c>
      <c r="AO91" s="5">
        <f t="shared" si="23"/>
        <v>0</v>
      </c>
      <c r="AP91" s="5">
        <f t="shared" si="27"/>
        <v>0</v>
      </c>
      <c r="AQ91" s="5">
        <f ca="1">ABS(ABS(K91)/MAX(((F91)+(G91)*(AH91))*(AH91),
        0.000001))/SQRT('1D'!$I$5*MAX((((F91)+(G91)*(AH91))*(AH91))/MAX((F91)+2*(G91)*(AH91),
            0.000001),
        0.000001))</f>
        <v>1.6924900774448008</v>
      </c>
      <c r="AR91" s="5" t="str">
        <f t="shared" ca="1" si="24"/>
        <v>Supercritical</v>
      </c>
      <c r="AS91" s="5">
        <f ca="1">((ABS(K91)*'1D'!$D$6)/(MAX(((F91)+(G91)*(AH91))*(AH91),
            0.000001)*MAX(((((F91)+(G91)*(AH91))*(AH91))/MAX((F91)+2*(AH91)*SQRT(1+(G91)^2),
                    0.000001))^(2/3),
            0.000001)))^2</f>
        <v>1.0138648707182604E-2</v>
      </c>
    </row>
    <row r="92" spans="1:45" x14ac:dyDescent="0.35">
      <c r="A92">
        <v>83</v>
      </c>
      <c r="B92">
        <v>81.998999999999995</v>
      </c>
      <c r="C92">
        <v>616499.37399999995</v>
      </c>
      <c r="D92">
        <v>3097705.3590000002</v>
      </c>
      <c r="E92">
        <v>632.548</v>
      </c>
      <c r="F92">
        <v>5.202</v>
      </c>
      <c r="G92">
        <v>0</v>
      </c>
      <c r="H92" t="s">
        <v>176</v>
      </c>
      <c r="I92">
        <v>1.4E-2</v>
      </c>
      <c r="J92" s="5">
        <f t="shared" si="25"/>
        <v>1</v>
      </c>
      <c r="K92" s="5">
        <f t="shared" ca="1" si="26"/>
        <v>50.95</v>
      </c>
      <c r="L92" s="5">
        <f ca="1">IF($A$2=0,
    IFERROR(L91,
        MAX('1D'!$D$16,
            POWER((ABS(K92)^2)/('1D'!$I$5*MAX(F92,
                        0.1)^2),
                1/3))),
    IF(IFERROR(V91,
            0)=0,
        IFERROR(L91,
            MAX('1D'!$D$16,
                POWER((ABS(K92)^2)/('1D'!$I$5*MAX(F92,
                            0.1)^2),
                    1/3))),
        IF(OR(IFERROR(L92,
                    0)=0,
                IFERROR(S91,
                    0)&lt;1,
                IFERROR(S92,
                    0)&lt;1),
            MAX('1D'!$D$16,
                POWER((ABS(K92)^2)/('1D'!$I$5*MAX(F92,
                            0.1)^2),
                    1/3)),
            IF(IFERROR(U92,
                    0)&gt;0,
                MAX('1D'!$D$16,
                    IFERROR(L92,
                        0)+((IFERROR(U92,
                                0))*'1D'!$D$18*IF((IFERROR(S92,
                                    0))&lt;1,
                            1,
                            -1))),
                IF(IFERROR(U92,
                        0)&lt;0,
                    IF(ABS((MAX('1D'!$D$16,
                                    POWER((ABS(K92)^2)/('1D'!$I$5*MAX(F92,
                                                0.1)^2),
                                        1/3)))-IFERROR(L92,
                                0))&gt;'1D'!$D$19,
                        MAX('1D'!$D$16,
                            IF((MAX('1D'!$D$16,
                                        POWER((ABS(K92)^2)/('1D'!$I$5*MAX(F92,
                                                    0.1)^2),
                                            1/3)))&gt;IFERROR(L92,
                                    0),
                                MIN((MAX('1D'!$D$16,
                                            POWER((ABS(K92)^2)/('1D'!$I$5*MAX(F92,
                                                        0.1)^2),
                                                1/3))),
                                    IFERROR(L92,
                                        0)+(MIN(ABS(IFERROR(U92,
                                                    0))*'1D'!$D$18,
                                            ABS((MAX('1D'!$D$16,
                                                        POWER((ABS(K92)^2)/('1D'!$I$5*MAX(F92,
                                                                    0.1)^2),
                                                            1/3)))-IFERROR(L92,
                                                    0))))),
                                MAX((MAX('1D'!$D$16,
                                            POWER((ABS(K92)^2)/('1D'!$I$5*MAX(F92,
                                                        0.1)^2),
                                                1/3))),
                                    IFERROR(L92,
                                        0)-(MIN(ABS(IFERROR(U92,
                                                    0))*'1D'!$D$18,
                                            ABS((MAX('1D'!$D$16,
                                                        POWER((ABS(K92)^2)/('1D'!$I$5*MAX(F92,
                                                                    0.1)^2),
                                                            1/3)))-IFERROR(L92,
                                                    0))))))),
                        MAX('1D'!$D$16,
                            POWER((ABS(K92)^2)/('1D'!$I$5*MAX(F92,
                                        0.1)^2),
                                1/3))),
                    MAX('1D'!$D$16,
                        IFERROR(L92,
                            0)))))))</f>
        <v>1.5150994317179658</v>
      </c>
      <c r="M92" s="5">
        <f t="shared" ca="1" si="14"/>
        <v>7.8815472437968577</v>
      </c>
      <c r="N92" s="5">
        <f t="shared" ca="1" si="15"/>
        <v>0.9574048652788838</v>
      </c>
      <c r="O92" s="5">
        <f t="shared" ca="1" si="16"/>
        <v>6.4644667378096363</v>
      </c>
      <c r="P92" s="5">
        <f t="shared" ca="1" si="17"/>
        <v>634.063099431718</v>
      </c>
      <c r="Q92" s="5">
        <f ca="1">P92+((ABS(K92)/MAX(((F92)+(G92)*(L92))*(L92),
            0.000001))^2)/(2*'1D'!$I$5)</f>
        <v>636.19303471226067</v>
      </c>
      <c r="R92" s="5">
        <f ca="1">((ABS(K92)*'1D'!$D$6)/(MAX(((F92)+(G92)*(L92))*(L92),
            0.000001)*MAX(((((F92)+(G92)*(L92))*(L92))/MAX((F92)+2*(L92)*SQRT(1+(G92)^2),
                    0.000001))^(2/3),
            0.000001)))^2</f>
        <v>9.9644596983867514E-3</v>
      </c>
      <c r="S92" s="5">
        <f ca="1">ABS(ABS(K92)/MAX(((F92)+(G92)*(L92))*(L92),
        0.000001))/SQRT('1D'!$I$5*MAX((((F92)+(G92)*(L92))*(L92))/MAX((F92)+2*(G92)*(L92),
            0.000001),
        0.000001))</f>
        <v>1.6767859790796096</v>
      </c>
      <c r="T92" s="5">
        <f ca="1">((F92)*(L92)^2)/2+(G92)*(L92)^3/3+(ABS(K92)^2)/('1D'!$I$5*MAX(((F92)+(G92)*(L92))*(L92),
        0.000001))</f>
        <v>39.545034954720975</v>
      </c>
      <c r="U92" s="5">
        <f ca="1">IF($A$2=0,
    0,
    IFERROR(Q91-(((R91+R92)/2)*J92)-(IF(O91&gt;O92,
                '1D'!$D$8*((O91^2-O92^2)/(2*'1D'!$I$5)),
                '1D'!$D$9*((O92^2-O91^2)/(2*'1D'!$I$5)))+('1D'!$D$10*(ABS(I92)/90)*(MAX(O91^2,
                        O92^2)/(2*'1D'!$I$5))))-Q92,
        0))</f>
        <v>-2.1827872842550278E-11</v>
      </c>
      <c r="V92" s="5">
        <f ca="1">IF($A$2=0,
    1,
    IF(IFERROR(V91,
            0)=0,
        0,
        IFERROR(IF(ROUND(S92,
                    3)=1,
                1,
                IF(AND(ABS(U92)&lt;'1D'!$D$19,
                        S92&gt;1),
                    1,
                    0)),
            0)))</f>
        <v>1</v>
      </c>
      <c r="W92" s="5">
        <f ca="1">IF($A$2=0,
    MAX(MAX('1D'!$D$16,
            MAX('1D'!$D$16,
                POWER((ABS(K92)^2)/('1D'!$I$5*MAX(F92,
                            0.1)^2),
                    1/3))),
        IFERROR(W1396,
            MAX(MAX('1D'!$D$16,
                    MAX('1D'!$D$16,
                        POWER((ABS(K92)^2)/('1D'!$I$5*MAX(F92,
                                    0.1)^2),
                            1/3))),
                ($L$2)-E1396))),
    IF(IFERROR(AG93,
            0)=0,
        MAX(MAX('1D'!$D$16,
                MAX('1D'!$D$16,
                    POWER((ABS(K92)^2)/('1D'!$I$5*MAX(F92,
                                0.1)^2),
                        1/3))),
            IFERROR(W1396,
                MAX(MAX('1D'!$D$16,
                        MAX('1D'!$D$16,
                            POWER((ABS(K92)^2)/('1D'!$I$5*MAX(F92,
                                        0.1)^2),
                                1/3))),
                    ($L$2)-E1396))),
        IF(IFERROR(W92,
                0)=0,
            MAX(MAX('1D'!$D$16,
                    MAX('1D'!$D$16,
                        POWER((ABS(K92)^2)/('1D'!$I$5*MAX(F92,
                                    0.1)^2),
                            1/3))),
                IFERROR(W1396,
                    MAX(MAX('1D'!$D$16,
                            MAX('1D'!$D$16,
                                POWER((ABS(K92)^2)/('1D'!$I$5*MAX(F92,
                                            0.1)^2),
                                    1/3))),
                        ($L$2)-E1396))),
            IF(OR(IFERROR(AD92,
                        0)&gt;=1,
                    IFERROR(AD93,
                        0)&gt;=1),
                MAX('1D'!$D$16,
                    MAX('1D'!$D$16,
                        POWER((ABS(K92)^2)/('1D'!$I$5*MAX(F92,
                                    0.1)^2),
                            1/3))),
                IF(ABS(IFERROR(AF92,
                            0))&lt;'1D'!$D$19,
                    MAX(MAX('1D'!$D$16,
                            MAX('1D'!$D$16,
                                POWER((ABS(K92)^2)/('1D'!$I$5*MAX(F92,
                                            0.1)^2),
                                    1/3))),
                        IFERROR(W92,
                            0)),
                    MAX(MAX('1D'!$D$16,
                            MAX('1D'!$D$16,
                                POWER((ABS(K92)^2)/('1D'!$I$5*MAX(F92,
                                            0.1)^2),
                                    1/3))),
                        (IFERROR(W92,
                                0))+((IFERROR(AF92,
                                    0))*'1D'!$D$18)))))))</f>
        <v>2.1384194268674337</v>
      </c>
      <c r="X92" s="5">
        <f t="shared" ca="1" si="18"/>
        <v>11.12405785856439</v>
      </c>
      <c r="Y92" s="5">
        <f t="shared" ca="1" si="19"/>
        <v>1.1735675677386657</v>
      </c>
      <c r="Z92" s="5">
        <f t="shared" ca="1" si="20"/>
        <v>4.5801631605838597</v>
      </c>
      <c r="AA92" s="5">
        <f t="shared" ca="1" si="21"/>
        <v>634.68641942686747</v>
      </c>
      <c r="AB92" s="5">
        <f ca="1">AA92+((ABS(K92)/MAX(((F92)+(G92)*(W92))*(W92),
            0.000001))^2)/(2*'1D'!$I$5)</f>
        <v>635.75562914030115</v>
      </c>
      <c r="AC92" s="5">
        <f ca="1">((ABS(K92)*'1D'!$D$6)/(MAX(((F92)+(G92)*(W92))*(W92),
            0.000001)*MAX(((((F92)+(G92)*(W92))*(W92))/MAX((F92)+2*(W92)*SQRT(1+(G92)^2),
                    0.000001))^(2/3),
            0.000001)))^2</f>
        <v>3.8130012824712503E-3</v>
      </c>
      <c r="AD92" s="5">
        <f ca="1">ABS(ABS(K92)/MAX(((F92)+(G92)*(W92))*(W92),
        0.000001))/SQRT('1D'!$I$5*MAX((((F92)+(G92)*(W92))*(W92))/MAX((F92)+2*(G92)*(W92),
            0.000001),
        0.000001))</f>
        <v>1.0000000000000002</v>
      </c>
      <c r="AE92" s="5">
        <f ca="1">((F92)*(W92)^2)/2+(G92)*(W92)^3/3+(ABS(K92)^2)/('1D'!$I$5*MAX(((F92)+(G92)*(W92))*(W92),
        0.000001))</f>
        <v>35.681852145527159</v>
      </c>
      <c r="AF92" s="5">
        <f ca="1">IF($A$2=0,
    0,
    IFERROR(AB93+(((AC92+AC93)/2)*J93)+(IF(Z92&gt;Z93,
                '1D'!$D$8*((Z92^2-Z93^2)/(2*'1D'!$I$5)),
                '1D'!$D$9*((Z93^2-Z92^2)/(2*'1D'!$I$5)))+('1D'!$D$10*(ABS(I93)/90)*(MAX(Z92^2,
                        Z93^2)/(2*'1D'!$I$5))))-AB92,
        0))</f>
        <v>-0.18186337287465904</v>
      </c>
      <c r="AG92" s="5">
        <f ca="1">IF($A$2=0,
    1,
    IF(IFERROR(AG93,
            0)=0,
        0,
        IFERROR(IF(OR(ROUND(AD92,
                        3)&gt;=1,
                    AND(ABS(AF92)&lt;'1D'!$D$19,
                        AD92&lt;1)),
                1,
                0),
            0)))</f>
        <v>1</v>
      </c>
      <c r="AH92" s="5">
        <f ca="1">IFERROR(IF('1D'!V32="Supercritical",
        MAX('1D'!$D$16,
            IFERROR(L92,
                MAX('1D'!$D$16,
                    POWER((ABS(K92)^2)/('1D'!$I$5*MAX(F92,
                                0.1)^2),
                        1/3)))),
        IF('1D'!V32="Subcritical",
            MAX('1D'!$D$16,
                IFERROR(W92,
                    MAX('1D'!$D$16,
                        POWER((ABS(K92)^2)/('1D'!$I$5*MAX(F92,
                                    0.1)^2),
                            1/3)))),
            IF(IFERROR(T92,
                    -1E+99)&gt;=IFERROR(AE92,
                    -1E+99),
                MAX('1D'!$D$16,
                    IFERROR(L92,
                        MAX('1D'!$D$16,
                            POWER((ABS(K92)^2)/('1D'!$I$5*MAX(F92,
                                        0.1)^2),
                                1/3)))),
                MAX('1D'!$D$16,
                    IFERROR(W92,
                        MAX('1D'!$D$16,
                            POWER((ABS(K92)^2)/('1D'!$I$5*MAX(F92,
                                        0.1)^2),
                                1/3))))))),
    MAX('1D'!$D$16,
        POWER((ABS(K92)^2)/('1D'!$I$5*MAX(F92,
                    0.1)^2),
            1/3)))</f>
        <v>1.5150994317179658</v>
      </c>
      <c r="AI92" s="5">
        <f t="shared" ca="1" si="22"/>
        <v>634.063099431718</v>
      </c>
      <c r="AJ92" s="5">
        <f ca="1">AI92+((ABS(K92)/MAX(((F92)+(G92)*(AH92))*(AH92),
            0.000001))^2)/(2*'1D'!$I$5)</f>
        <v>636.19303471226067</v>
      </c>
      <c r="AM92">
        <v>0</v>
      </c>
      <c r="AN92">
        <v>0</v>
      </c>
      <c r="AO92" s="5">
        <f t="shared" si="23"/>
        <v>0</v>
      </c>
      <c r="AP92" s="5">
        <f t="shared" si="27"/>
        <v>0</v>
      </c>
      <c r="AQ92" s="5">
        <f ca="1">ABS(ABS(K92)/MAX(((F92)+(G92)*(AH92))*(AH92),
        0.000001))/SQRT('1D'!$I$5*MAX((((F92)+(G92)*(AH92))*(AH92))/MAX((F92)+2*(G92)*(AH92),
            0.000001),
        0.000001))</f>
        <v>1.6767859790796096</v>
      </c>
      <c r="AR92" s="5" t="str">
        <f t="shared" ca="1" si="24"/>
        <v>Supercritical</v>
      </c>
      <c r="AS92" s="5">
        <f ca="1">((ABS(K92)*'1D'!$D$6)/(MAX(((F92)+(G92)*(AH92))*(AH92),
            0.000001)*MAX(((((F92)+(G92)*(AH92))*(AH92))/MAX((F92)+2*(AH92)*SQRT(1+(G92)^2),
                    0.000001))^(2/3),
            0.000001)))^2</f>
        <v>9.9644596983867514E-3</v>
      </c>
    </row>
    <row r="93" spans="1:45" x14ac:dyDescent="0.35">
      <c r="A93">
        <v>84</v>
      </c>
      <c r="B93">
        <v>82.998999999999995</v>
      </c>
      <c r="C93">
        <v>616498.80000000005</v>
      </c>
      <c r="D93">
        <v>3097704.5410000002</v>
      </c>
      <c r="E93">
        <v>632.54600000000005</v>
      </c>
      <c r="F93">
        <v>5.7469999999999999</v>
      </c>
      <c r="G93">
        <v>0</v>
      </c>
      <c r="H93" t="s">
        <v>176</v>
      </c>
      <c r="I93">
        <v>1.113</v>
      </c>
      <c r="J93" s="5">
        <f t="shared" si="25"/>
        <v>1</v>
      </c>
      <c r="K93" s="5">
        <f t="shared" ca="1" si="26"/>
        <v>50.95</v>
      </c>
      <c r="L93" s="5">
        <f ca="1">IF($A$2=0,
    IFERROR(L92,
        MAX('1D'!$D$16,
            POWER((ABS(K93)^2)/('1D'!$I$5*MAX(F93,
                        0.1)^2),
                1/3))),
    IF(IFERROR(V92,
            0)=0,
        IFERROR(L92,
            MAX('1D'!$D$16,
                POWER((ABS(K93)^2)/('1D'!$I$5*MAX(F93,
                            0.1)^2),
                    1/3))),
        IF(OR(IFERROR(L93,
                    0)=0,
                IFERROR(S92,
                    0)&lt;1,
                IFERROR(S93,
                    0)&lt;1),
            MAX('1D'!$D$16,
                POWER((ABS(K93)^2)/('1D'!$I$5*MAX(F93,
                            0.1)^2),
                    1/3)),
            IF(IFERROR(U93,
                    0)&gt;0,
                MAX('1D'!$D$16,
                    IFERROR(L93,
                        0)+((IFERROR(U93,
                                0))*'1D'!$D$18*IF((IFERROR(S93,
                                    0))&lt;1,
                            1,
                            -1))),
                IF(IFERROR(U93,
                        0)&lt;0,
                    IF(ABS((MAX('1D'!$D$16,
                                    POWER((ABS(K93)^2)/('1D'!$I$5*MAX(F93,
                                                0.1)^2),
                                        1/3)))-IFERROR(L93,
                                0))&gt;'1D'!$D$19,
                        MAX('1D'!$D$16,
                            IF((MAX('1D'!$D$16,
                                        POWER((ABS(K93)^2)/('1D'!$I$5*MAX(F93,
                                                    0.1)^2),
                                            1/3)))&gt;IFERROR(L93,
                                    0),
                                MIN((MAX('1D'!$D$16,
                                            POWER((ABS(K93)^2)/('1D'!$I$5*MAX(F93,
                                                        0.1)^2),
                                                1/3))),
                                    IFERROR(L93,
                                        0)+(MIN(ABS(IFERROR(U93,
                                                    0))*'1D'!$D$18,
                                            ABS((MAX('1D'!$D$16,
                                                        POWER((ABS(K93)^2)/('1D'!$I$5*MAX(F93,
                                                                    0.1)^2),
                                                            1/3)))-IFERROR(L93,
                                                    0))))),
                                MAX((MAX('1D'!$D$16,
                                            POWER((ABS(K93)^2)/('1D'!$I$5*MAX(F93,
                                                        0.1)^2),
                                                1/3))),
                                    IFERROR(L93,
                                        0)-(MIN(ABS(IFERROR(U93,
                                                    0))*'1D'!$D$18,
                                            ABS((MAX('1D'!$D$16,
                                                        POWER((ABS(K93)^2)/('1D'!$I$5*MAX(F93,
                                                                    0.1)^2),
                                                            1/3)))-IFERROR(L93,
                                                    0))))))),
                        MAX('1D'!$D$16,
                            POWER((ABS(K93)^2)/('1D'!$I$5*MAX(F93,
                                        0.1)^2),
                                1/3))),
                    MAX('1D'!$D$16,
                        IFERROR(L93,
                            0)))))))</f>
        <v>1.3214192195322316</v>
      </c>
      <c r="M93" s="5">
        <f t="shared" ca="1" si="14"/>
        <v>7.5941962546517354</v>
      </c>
      <c r="N93" s="5">
        <f t="shared" ca="1" si="15"/>
        <v>0.90516597069282212</v>
      </c>
      <c r="O93" s="5">
        <f t="shared" ca="1" si="16"/>
        <v>6.7090707550244284</v>
      </c>
      <c r="P93" s="5">
        <f t="shared" ca="1" si="17"/>
        <v>633.86741921953228</v>
      </c>
      <c r="Q93" s="5">
        <f ca="1">P93+((ABS(K93)/MAX(((F93)+(G93)*(L93))*(L93),
            0.000001))^2)/(2*'1D'!$I$5)</f>
        <v>636.16158998385049</v>
      </c>
      <c r="R93" s="5">
        <f ca="1">((ABS(K93)*'1D'!$D$6)/(MAX(((F93)+(G93)*(L93))*(L93),
            0.000001)*MAX(((((F93)+(G93)*(L93))*(L93))/MAX((F93)+2*(L93)*SQRT(1+(G93)^2),
                    0.000001))^(2/3),
            0.000001)))^2</f>
        <v>1.1566526864819439E-2</v>
      </c>
      <c r="S93" s="5">
        <f ca="1">ABS(ABS(K93)/MAX(((F93)+(G93)*(L93))*(L93),
        0.000001))/SQRT('1D'!$I$5*MAX((((F93)+(G93)*(L93))*(L93))/MAX((F93)+2*(G93)*(L93),
            0.000001),
        0.000001))</f>
        <v>1.8634062970363756</v>
      </c>
      <c r="T93" s="5">
        <f ca="1">((F93)*(L93)^2)/2+(G93)*(L93)^3/3+(ABS(K93)^2)/('1D'!$I$5*MAX(((F93)+(G93)*(L93))*(L93),
        0.000001))</f>
        <v>39.862324495732558</v>
      </c>
      <c r="U93" s="5">
        <f ca="1">IF($A$2=0,
    0,
    IFERROR(Q92-(((R92+R93)/2)*J93)-(IF(O92&gt;O93,
                '1D'!$D$8*((O92^2-O93^2)/(2*'1D'!$I$5)),
                '1D'!$D$9*((O93^2-O92^2)/(2*'1D'!$I$5)))+('1D'!$D$10*(ABS(I93)/90)*(MAX(O92^2,
                        O93^2)/(2*'1D'!$I$5))))-Q93,
        0))</f>
        <v>-1.6825651982799172E-11</v>
      </c>
      <c r="V93" s="5">
        <f ca="1">IF($A$2=0,
    1,
    IF(IFERROR(V92,
            0)=0,
        0,
        IFERROR(IF(ROUND(S93,
                    3)=1,
                1,
                IF(AND(ABS(U93)&lt;'1D'!$D$19,
                        S93&gt;1),
                    1,
                    0)),
            0)))</f>
        <v>1</v>
      </c>
      <c r="W93" s="5">
        <f ca="1">IF($A$2=0,
    MAX(MAX('1D'!$D$16,
            MAX('1D'!$D$16,
                POWER((ABS(K93)^2)/('1D'!$I$5*MAX(F93,
                            0.1)^2),
                    1/3))),
        IFERROR(W1396,
            MAX(MAX('1D'!$D$16,
                    MAX('1D'!$D$16,
                        POWER((ABS(K93)^2)/('1D'!$I$5*MAX(F93,
                                    0.1)^2),
                            1/3))),
                ($L$2)-E1396))),
    IF(IFERROR(AG94,
            0)=0,
        MAX(MAX('1D'!$D$16,
                MAX('1D'!$D$16,
                    POWER((ABS(K93)^2)/('1D'!$I$5*MAX(F93,
                                0.1)^2),
                        1/3))),
            IFERROR(W1396,
                MAX(MAX('1D'!$D$16,
                        MAX('1D'!$D$16,
                            POWER((ABS(K93)^2)/('1D'!$I$5*MAX(F93,
                                        0.1)^2),
                                1/3))),
                    ($L$2)-E1396))),
        IF(IFERROR(W93,
                0)=0,
            MAX(MAX('1D'!$D$16,
                    MAX('1D'!$D$16,
                        POWER((ABS(K93)^2)/('1D'!$I$5*MAX(F93,
                                    0.1)^2),
                            1/3))),
                IFERROR(W1396,
                    MAX(MAX('1D'!$D$16,
                            MAX('1D'!$D$16,
                                POWER((ABS(K93)^2)/('1D'!$I$5*MAX(F93,
                                            0.1)^2),
                                    1/3))),
                        ($L$2)-E1396))),
            IF(OR(IFERROR(AD93,
                        0)&gt;=1,
                    IFERROR(AD94,
                        0)&gt;=1),
                MAX('1D'!$D$16,
                    MAX('1D'!$D$16,
                        POWER((ABS(K93)^2)/('1D'!$I$5*MAX(F93,
                                    0.1)^2),
                            1/3))),
                IF(ABS(IFERROR(AF93,
                            0))&lt;'1D'!$D$19,
                    MAX(MAX('1D'!$D$16,
                            MAX('1D'!$D$16,
                                POWER((ABS(K93)^2)/('1D'!$I$5*MAX(F93,
                                            0.1)^2),
                                    1/3))),
                        IFERROR(W93,
                            0)),
                    MAX(MAX('1D'!$D$16,
                            MAX('1D'!$D$16,
                                POWER((ABS(K93)^2)/('1D'!$I$5*MAX(F93,
                                            0.1)^2),
                                    1/3))),
                        (IFERROR(W93,
                                0))+((IFERROR(AF93,
                                    0))*'1D'!$D$18)))))))</f>
        <v>2.0009934099869517</v>
      </c>
      <c r="X93" s="5">
        <f t="shared" ca="1" si="18"/>
        <v>11.499709127195011</v>
      </c>
      <c r="Y93" s="5">
        <f t="shared" ca="1" si="19"/>
        <v>1.1795799234884794</v>
      </c>
      <c r="Z93" s="5">
        <f t="shared" ca="1" si="20"/>
        <v>4.4305468457033603</v>
      </c>
      <c r="AA93" s="5">
        <f t="shared" ca="1" si="21"/>
        <v>634.54699340998695</v>
      </c>
      <c r="AB93" s="5">
        <f ca="1">AA93+((ABS(K93)/MAX(((F93)+(G93)*(W93))*(W93),
            0.000001))^2)/(2*'1D'!$I$5)</f>
        <v>635.54749011498041</v>
      </c>
      <c r="AC93" s="5">
        <f ca="1">((ABS(K93)*'1D'!$D$6)/(MAX(((F93)+(G93)*(W93))*(W93),
            0.000001)*MAX(((((F93)+(G93)*(W93))*(W93))/MAX((F93)+2*(W93)*SQRT(1+(G93)^2),
                    0.000001))^(2/3),
            0.000001)))^2</f>
        <v>3.5437305087413409E-3</v>
      </c>
      <c r="AD93" s="5">
        <f ca="1">ABS(ABS(K93)/MAX(((F93)+(G93)*(W93))*(W93),
        0.000001))/SQRT('1D'!$I$5*MAX((((F93)+(G93)*(W93))*(W93))/MAX((F93)+2*(G93)*(W93),
            0.000001),
        0.000001))</f>
        <v>1</v>
      </c>
      <c r="AE93" s="5">
        <f ca="1">((F93)*(W93)^2)/2+(G93)*(W93)^3/3+(ABS(K93)^2)/('1D'!$I$5*MAX(((F93)+(G93)*(W93))*(W93),
        0.000001))</f>
        <v>34.51626327042603</v>
      </c>
      <c r="AF93" s="5">
        <f ca="1">IF($A$2=0,
    0,
    IFERROR(AB94+(((AC93+AC94)/2)*J94)+(IF(Z93&gt;Z94,
                '1D'!$D$8*((Z93^2-Z94^2)/(2*'1D'!$I$5)),
                '1D'!$D$9*((Z94^2-Z93^2)/(2*'1D'!$I$5)))+('1D'!$D$10*(ABS(I94)/90)*(MAX(Z93^2,
                        Z94^2)/(2*'1D'!$I$5))))-AB93,
        0))</f>
        <v>4.3510221258998172E-2</v>
      </c>
      <c r="AG93" s="5">
        <f ca="1">IF($A$2=0,
    1,
    IF(IFERROR(AG94,
            0)=0,
        0,
        IFERROR(IF(OR(ROUND(AD93,
                        3)&gt;=1,
                    AND(ABS(AF93)&lt;'1D'!$D$19,
                        AD93&lt;1)),
                1,
                0),
            0)))</f>
        <v>1</v>
      </c>
      <c r="AH93" s="5">
        <f ca="1">IFERROR(IF('1D'!V32="Supercritical",
        MAX('1D'!$D$16,
            IFERROR(L93,
                MAX('1D'!$D$16,
                    POWER((ABS(K93)^2)/('1D'!$I$5*MAX(F93,
                                0.1)^2),
                        1/3)))),
        IF('1D'!V32="Subcritical",
            MAX('1D'!$D$16,
                IFERROR(W93,
                    MAX('1D'!$D$16,
                        POWER((ABS(K93)^2)/('1D'!$I$5*MAX(F93,
                                    0.1)^2),
                            1/3)))),
            IF(IFERROR(T93,
                    -1E+99)&gt;=IFERROR(AE93,
                    -1E+99),
                MAX('1D'!$D$16,
                    IFERROR(L93,
                        MAX('1D'!$D$16,
                            POWER((ABS(K93)^2)/('1D'!$I$5*MAX(F93,
                                        0.1)^2),
                                1/3)))),
                MAX('1D'!$D$16,
                    IFERROR(W93,
                        MAX('1D'!$D$16,
                            POWER((ABS(K93)^2)/('1D'!$I$5*MAX(F93,
                                        0.1)^2),
                                1/3))))))),
    MAX('1D'!$D$16,
        POWER((ABS(K93)^2)/('1D'!$I$5*MAX(F93,
                    0.1)^2),
            1/3)))</f>
        <v>1.3214192195322316</v>
      </c>
      <c r="AI93" s="5">
        <f t="shared" ca="1" si="22"/>
        <v>633.86741921953228</v>
      </c>
      <c r="AJ93" s="5">
        <f ca="1">AI93+((ABS(K93)/MAX(((F93)+(G93)*(AH93))*(AH93),
            0.000001))^2)/(2*'1D'!$I$5)</f>
        <v>636.16158998385049</v>
      </c>
      <c r="AM93">
        <v>0</v>
      </c>
      <c r="AN93">
        <v>0</v>
      </c>
      <c r="AO93" s="5">
        <f t="shared" si="23"/>
        <v>0</v>
      </c>
      <c r="AP93" s="5">
        <f t="shared" si="27"/>
        <v>0</v>
      </c>
      <c r="AQ93" s="5">
        <f ca="1">ABS(ABS(K93)/MAX(((F93)+(G93)*(AH93))*(AH93),
        0.000001))/SQRT('1D'!$I$5*MAX((((F93)+(G93)*(AH93))*(AH93))/MAX((F93)+2*(G93)*(AH93),
            0.000001),
        0.000001))</f>
        <v>1.8634062970363756</v>
      </c>
      <c r="AR93" s="5" t="str">
        <f t="shared" ca="1" si="24"/>
        <v>Supercritical</v>
      </c>
      <c r="AS93" s="5">
        <f ca="1">((ABS(K93)*'1D'!$D$6)/(MAX(((F93)+(G93)*(AH93))*(AH93),
            0.000001)*MAX(((((F93)+(G93)*(AH93))*(AH93))/MAX((F93)+2*(AH93)*SQRT(1+(G93)^2),
                    0.000001))^(2/3),
            0.000001)))^2</f>
        <v>1.1566526864819439E-2</v>
      </c>
    </row>
    <row r="94" spans="1:45" x14ac:dyDescent="0.35">
      <c r="A94">
        <v>85</v>
      </c>
      <c r="B94">
        <v>83.998000000000005</v>
      </c>
      <c r="C94">
        <v>616498.21</v>
      </c>
      <c r="D94">
        <v>3097703.7340000002</v>
      </c>
      <c r="E94">
        <v>632.54399999999998</v>
      </c>
      <c r="F94">
        <v>5.6449999999999996</v>
      </c>
      <c r="G94">
        <v>0</v>
      </c>
      <c r="H94" t="s">
        <v>176</v>
      </c>
      <c r="I94">
        <v>2.7839999999999998</v>
      </c>
      <c r="J94" s="5">
        <f t="shared" si="25"/>
        <v>0.99900000000000944</v>
      </c>
      <c r="K94" s="5">
        <f t="shared" ca="1" si="26"/>
        <v>50.95</v>
      </c>
      <c r="L94" s="5">
        <f ca="1">IF($A$2=0,
    IFERROR(L93,
        MAX('1D'!$D$16,
            POWER((ABS(K94)^2)/('1D'!$I$5*MAX(F94,
                        0.1)^2),
                1/3))),
    IF(IFERROR(V93,
            0)=0,
        IFERROR(L93,
            MAX('1D'!$D$16,
                POWER((ABS(K94)^2)/('1D'!$I$5*MAX(F94,
                            0.1)^2),
                    1/3))),
        IF(OR(IFERROR(L94,
                    0)=0,
                IFERROR(S93,
                    0)&lt;1,
                IFERROR(S94,
                    0)&lt;1),
            MAX('1D'!$D$16,
                POWER((ABS(K94)^2)/('1D'!$I$5*MAX(F94,
                            0.1)^2),
                    1/3)),
            IF(IFERROR(U94,
                    0)&gt;0,
                MAX('1D'!$D$16,
                    IFERROR(L94,
                        0)+((IFERROR(U94,
                                0))*'1D'!$D$18*IF((IFERROR(S94,
                                    0))&lt;1,
                            1,
                            -1))),
                IF(IFERROR(U94,
                        0)&lt;0,
                    IF(ABS((MAX('1D'!$D$16,
                                    POWER((ABS(K94)^2)/('1D'!$I$5*MAX(F94,
                                                0.1)^2),
                                        1/3)))-IFERROR(L94,
                                0))&gt;'1D'!$D$19,
                        MAX('1D'!$D$16,
                            IF((MAX('1D'!$D$16,
                                        POWER((ABS(K94)^2)/('1D'!$I$5*MAX(F94,
                                                    0.1)^2),
                                            1/3)))&gt;IFERROR(L94,
                                    0),
                                MIN((MAX('1D'!$D$16,
                                            POWER((ABS(K94)^2)/('1D'!$I$5*MAX(F94,
                                                        0.1)^2),
                                                1/3))),
                                    IFERROR(L94,
                                        0)+(MIN(ABS(IFERROR(U94,
                                                    0))*'1D'!$D$18,
                                            ABS((MAX('1D'!$D$16,
                                                        POWER((ABS(K94)^2)/('1D'!$I$5*MAX(F94,
                                                                    0.1)^2),
                                                            1/3)))-IFERROR(L94,
                                                    0))))),
                                MAX((MAX('1D'!$D$16,
                                            POWER((ABS(K94)^2)/('1D'!$I$5*MAX(F94,
                                                        0.1)^2),
                                                1/3))),
                                    IFERROR(L94,
                                        0)-(MIN(ABS(IFERROR(U94,
                                                    0))*'1D'!$D$18,
                                            ABS((MAX('1D'!$D$16,
                                                        POWER((ABS(K94)^2)/('1D'!$I$5*MAX(F94,
                                                                    0.1)^2),
                                                            1/3)))-IFERROR(L94,
                                                    0))))))),
                        MAX('1D'!$D$16,
                            POWER((ABS(K94)^2)/('1D'!$I$5*MAX(F94,
                                        0.1)^2),
                                1/3))),
                    MAX('1D'!$D$16,
                        IFERROR(L94,
                            0)))))))</f>
        <v>1.3788319716623056</v>
      </c>
      <c r="M94" s="5">
        <f t="shared" ca="1" si="14"/>
        <v>7.783506480033715</v>
      </c>
      <c r="N94" s="5">
        <f t="shared" ca="1" si="15"/>
        <v>0.92631414662456202</v>
      </c>
      <c r="O94" s="5">
        <f t="shared" ca="1" si="16"/>
        <v>6.5458929250842361</v>
      </c>
      <c r="P94" s="5">
        <f t="shared" ca="1" si="17"/>
        <v>633.92283197166228</v>
      </c>
      <c r="Q94" s="5">
        <f ca="1">P94+((ABS(K94)/MAX(((F94)+(G94)*(L94))*(L94),
            0.000001))^2)/(2*'1D'!$I$5)</f>
        <v>636.10676235834262</v>
      </c>
      <c r="R94" s="5">
        <f ca="1">((ABS(K94)*'1D'!$D$6)/(MAX(((F94)+(G94)*(L94))*(L94),
            0.000001)*MAX(((((F94)+(G94)*(L94))*(L94))/MAX((F94)+2*(L94)*SQRT(1+(G94)^2),
                    0.000001))^(2/3),
            0.000001)))^2</f>
        <v>1.0676836282055393E-2</v>
      </c>
      <c r="S94" s="5">
        <f ca="1">ABS(ABS(K94)/MAX(((F94)+(G94)*(L94))*(L94),
        0.000001))/SQRT('1D'!$I$5*MAX((((F94)+(G94)*(L94))*(L94))/MAX((F94)+2*(G94)*(L94),
            0.000001),
        0.000001))</f>
        <v>1.7798308116270298</v>
      </c>
      <c r="T94" s="5">
        <f ca="1">((F94)*(L94)^2)/2+(G94)*(L94)^3/3+(ABS(K94)^2)/('1D'!$I$5*MAX(((F94)+(G94)*(L94))*(L94),
        0.000001))</f>
        <v>39.363346426493202</v>
      </c>
      <c r="U94" s="5">
        <f ca="1">IF($A$2=0,
    0,
    IFERROR(Q93-(((R93+R94)/2)*J94)-(IF(O93&gt;O94,
                '1D'!$D$8*((O93^2-O94^2)/(2*'1D'!$I$5)),
                '1D'!$D$9*((O94^2-O93^2)/(2*'1D'!$I$5)))+('1D'!$D$10*(ABS(I94)/90)*(MAX(O93^2,
                        O94^2)/(2*'1D'!$I$5))))-Q94,
        0))</f>
        <v>-2.1827872842550278E-11</v>
      </c>
      <c r="V94" s="5">
        <f ca="1">IF($A$2=0,
    1,
    IF(IFERROR(V93,
            0)=0,
        0,
        IFERROR(IF(ROUND(S94,
                    3)=1,
                1,
                IF(AND(ABS(U94)&lt;'1D'!$D$19,
                        S94&gt;1),
                    1,
                    0)),
            0)))</f>
        <v>1</v>
      </c>
      <c r="W94" s="5">
        <f ca="1">IF($A$2=0,
    MAX(MAX('1D'!$D$16,
            MAX('1D'!$D$16,
                POWER((ABS(K94)^2)/('1D'!$I$5*MAX(F94,
                            0.1)^2),
                    1/3))),
        IFERROR(W1396,
            MAX(MAX('1D'!$D$16,
                    MAX('1D'!$D$16,
                        POWER((ABS(K94)^2)/('1D'!$I$5*MAX(F94,
                                    0.1)^2),
                            1/3))),
                ($L$2)-E1396))),
    IF(IFERROR(AG95,
            0)=0,
        MAX(MAX('1D'!$D$16,
                MAX('1D'!$D$16,
                    POWER((ABS(K94)^2)/('1D'!$I$5*MAX(F94,
                                0.1)^2),
                        1/3))),
            IFERROR(W1396,
                MAX(MAX('1D'!$D$16,
                        MAX('1D'!$D$16,
                            POWER((ABS(K94)^2)/('1D'!$I$5*MAX(F94,
                                        0.1)^2),
                                1/3))),
                    ($L$2)-E1396))),
        IF(IFERROR(W94,
                0)=0,
            MAX(MAX('1D'!$D$16,
                    MAX('1D'!$D$16,
                        POWER((ABS(K94)^2)/('1D'!$I$5*MAX(F94,
                                    0.1)^2),
                            1/3))),
                IFERROR(W1396,
                    MAX(MAX('1D'!$D$16,
                            MAX('1D'!$D$16,
                                POWER((ABS(K94)^2)/('1D'!$I$5*MAX(F94,
                                            0.1)^2),
                                    1/3))),
                        ($L$2)-E1396))),
            IF(OR(IFERROR(AD94,
                        0)&gt;=1,
                    IFERROR(AD95,
                        0)&gt;=1),
                MAX('1D'!$D$16,
                    MAX('1D'!$D$16,
                        POWER((ABS(K94)^2)/('1D'!$I$5*MAX(F94,
                                    0.1)^2),
                            1/3))),
                IF(ABS(IFERROR(AF94,
                            0))&lt;'1D'!$D$19,
                    MAX(MAX('1D'!$D$16,
                            MAX('1D'!$D$16,
                                POWER((ABS(K94)^2)/('1D'!$I$5*MAX(F94,
                                            0.1)^2),
                                    1/3))),
                        IFERROR(W94,
                            0)),
                    MAX(MAX('1D'!$D$16,
                            MAX('1D'!$D$16,
                                POWER((ABS(K94)^2)/('1D'!$I$5*MAX(F94,
                                            0.1)^2),
                                    1/3))),
                        (IFERROR(W94,
                                0))+((IFERROR(AF94,
                                    0))*'1D'!$D$18)))))))</f>
        <v>2.0250254806552812</v>
      </c>
      <c r="X94" s="5">
        <f t="shared" ca="1" si="18"/>
        <v>11.431268838299061</v>
      </c>
      <c r="Y94" s="5">
        <f t="shared" ca="1" si="19"/>
        <v>1.1790829036296062</v>
      </c>
      <c r="Z94" s="5">
        <f t="shared" ca="1" si="20"/>
        <v>4.4570730266878416</v>
      </c>
      <c r="AA94" s="5">
        <f t="shared" ca="1" si="21"/>
        <v>634.56902548065523</v>
      </c>
      <c r="AB94" s="5">
        <f ca="1">AA94+((ABS(K94)/MAX(((F94)+(G94)*(W94))*(W94),
            0.000001))^2)/(2*'1D'!$I$5)</f>
        <v>635.58153822098291</v>
      </c>
      <c r="AC94" s="5">
        <f ca="1">((ABS(K94)*'1D'!$D$6)/(MAX(((F94)+(G94)*(W94))*(W94),
            0.000001)*MAX(((((F94)+(G94)*(W94))*(W94))/MAX((F94)+2*(W94)*SQRT(1+(G94)^2),
                    0.000001))^(2/3),
            0.000001)))^2</f>
        <v>3.5883067445555005E-3</v>
      </c>
      <c r="AD94" s="5">
        <f ca="1">ABS(ABS(K94)/MAX(((F94)+(G94)*(W94))*(W94),
        0.000001))/SQRT('1D'!$I$5*MAX((((F94)+(G94)*(W94))*(W94))/MAX((F94)+2*(G94)*(W94),
            0.000001),
        0.000001))</f>
        <v>1.0000000000000002</v>
      </c>
      <c r="AE94" s="5">
        <f ca="1">((F94)*(W94)^2)/2+(G94)*(W94)^3/3+(ABS(K94)^2)/('1D'!$I$5*MAX(((F94)+(G94)*(W94))*(W94),
        0.000001))</f>
        <v>34.722916010664449</v>
      </c>
      <c r="AF94" s="5">
        <f ca="1">IF($A$2=0,
    0,
    IFERROR(AB95+(((AC94+AC95)/2)*J95)+(IF(Z94&gt;Z95,
                '1D'!$D$8*((Z94^2-Z95^2)/(2*'1D'!$I$5)),
                '1D'!$D$9*((Z95^2-Z94^2)/(2*'1D'!$I$5)))+('1D'!$D$10*(ABS(I95)/90)*(MAX(Z94^2,
                        Z95^2)/(2*'1D'!$I$5))))-AB94,
        0))</f>
        <v>5.068604275004418E-2</v>
      </c>
      <c r="AG94" s="5">
        <f ca="1">IF($A$2=0,
    1,
    IF(IFERROR(AG95,
            0)=0,
        0,
        IFERROR(IF(OR(ROUND(AD94,
                        3)&gt;=1,
                    AND(ABS(AF94)&lt;'1D'!$D$19,
                        AD94&lt;1)),
                1,
                0),
            0)))</f>
        <v>1</v>
      </c>
      <c r="AH94" s="5">
        <f ca="1">IFERROR(IF('1D'!V32="Supercritical",
        MAX('1D'!$D$16,
            IFERROR(L94,
                MAX('1D'!$D$16,
                    POWER((ABS(K94)^2)/('1D'!$I$5*MAX(F94,
                                0.1)^2),
                        1/3)))),
        IF('1D'!V32="Subcritical",
            MAX('1D'!$D$16,
                IFERROR(W94,
                    MAX('1D'!$D$16,
                        POWER((ABS(K94)^2)/('1D'!$I$5*MAX(F94,
                                    0.1)^2),
                            1/3)))),
            IF(IFERROR(T94,
                    -1E+99)&gt;=IFERROR(AE94,
                    -1E+99),
                MAX('1D'!$D$16,
                    IFERROR(L94,
                        MAX('1D'!$D$16,
                            POWER((ABS(K94)^2)/('1D'!$I$5*MAX(F94,
                                        0.1)^2),
                                1/3)))),
                MAX('1D'!$D$16,
                    IFERROR(W94,
                        MAX('1D'!$D$16,
                            POWER((ABS(K94)^2)/('1D'!$I$5*MAX(F94,
                                        0.1)^2),
                                1/3))))))),
    MAX('1D'!$D$16,
        POWER((ABS(K94)^2)/('1D'!$I$5*MAX(F94,
                    0.1)^2),
            1/3)))</f>
        <v>1.3788319716623056</v>
      </c>
      <c r="AI94" s="5">
        <f t="shared" ca="1" si="22"/>
        <v>633.92283197166228</v>
      </c>
      <c r="AJ94" s="5">
        <f ca="1">AI94+((ABS(K94)/MAX(((F94)+(G94)*(AH94))*(AH94),
            0.000001))^2)/(2*'1D'!$I$5)</f>
        <v>636.10676235834262</v>
      </c>
      <c r="AM94">
        <v>0</v>
      </c>
      <c r="AN94">
        <v>0</v>
      </c>
      <c r="AO94" s="5">
        <f t="shared" si="23"/>
        <v>0</v>
      </c>
      <c r="AP94" s="5">
        <f t="shared" si="27"/>
        <v>0</v>
      </c>
      <c r="AQ94" s="5">
        <f ca="1">ABS(ABS(K94)/MAX(((F94)+(G94)*(AH94))*(AH94),
        0.000001))/SQRT('1D'!$I$5*MAX((((F94)+(G94)*(AH94))*(AH94))/MAX((F94)+2*(G94)*(AH94),
            0.000001),
        0.000001))</f>
        <v>1.7798308116270298</v>
      </c>
      <c r="AR94" s="5" t="str">
        <f t="shared" ca="1" si="24"/>
        <v>Supercritical</v>
      </c>
      <c r="AS94" s="5">
        <f ca="1">((ABS(K94)*'1D'!$D$6)/(MAX(((F94)+(G94)*(AH94))*(AH94),
            0.000001)*MAX(((((F94)+(G94)*(AH94))*(AH94))/MAX((F94)+2*(AH94)*SQRT(1+(G94)^2),
                    0.000001))^(2/3),
            0.000001)))^2</f>
        <v>1.0676836282055393E-2</v>
      </c>
    </row>
    <row r="95" spans="1:45" x14ac:dyDescent="0.35">
      <c r="A95">
        <v>86</v>
      </c>
      <c r="B95">
        <v>84.998999999999995</v>
      </c>
      <c r="C95">
        <v>616497.58100000001</v>
      </c>
      <c r="D95">
        <v>3097702.9559999998</v>
      </c>
      <c r="E95">
        <v>632.54200000000003</v>
      </c>
      <c r="F95">
        <v>5.5279999999999996</v>
      </c>
      <c r="G95">
        <v>0</v>
      </c>
      <c r="H95" t="s">
        <v>176</v>
      </c>
      <c r="I95">
        <v>2.883</v>
      </c>
      <c r="J95" s="5">
        <f t="shared" si="25"/>
        <v>1.0009999999999906</v>
      </c>
      <c r="K95" s="5">
        <f t="shared" ca="1" si="26"/>
        <v>50.95</v>
      </c>
      <c r="L95" s="5">
        <f ca="1">IF($A$2=0,
    IFERROR(L94,
        MAX('1D'!$D$16,
            POWER((ABS(K95)^2)/('1D'!$I$5*MAX(F95,
                        0.1)^2),
                1/3))),
    IF(IFERROR(V94,
            0)=0,
        IFERROR(L94,
            MAX('1D'!$D$16,
                POWER((ABS(K95)^2)/('1D'!$I$5*MAX(F95,
                            0.1)^2),
                    1/3))),
        IF(OR(IFERROR(L95,
                    0)=0,
                IFERROR(S94,
                    0)&lt;1,
                IFERROR(S95,
                    0)&lt;1),
            MAX('1D'!$D$16,
                POWER((ABS(K95)^2)/('1D'!$I$5*MAX(F95,
                            0.1)^2),
                    1/3)),
            IF(IFERROR(U95,
                    0)&gt;0,
                MAX('1D'!$D$16,
                    IFERROR(L95,
                        0)+((IFERROR(U95,
                                0))*'1D'!$D$18*IF((IFERROR(S95,
                                    0))&lt;1,
                            1,
                            -1))),
                IF(IFERROR(U95,
                        0)&lt;0,
                    IF(ABS((MAX('1D'!$D$16,
                                    POWER((ABS(K95)^2)/('1D'!$I$5*MAX(F95,
                                                0.1)^2),
                                        1/3)))-IFERROR(L95,
                                0))&gt;'1D'!$D$19,
                        MAX('1D'!$D$16,
                            IF((MAX('1D'!$D$16,
                                        POWER((ABS(K95)^2)/('1D'!$I$5*MAX(F95,
                                                    0.1)^2),
                                            1/3)))&gt;IFERROR(L95,
                                    0),
                                MIN((MAX('1D'!$D$16,
                                            POWER((ABS(K95)^2)/('1D'!$I$5*MAX(F95,
                                                        0.1)^2),
                                                1/3))),
                                    IFERROR(L95,
                                        0)+(MIN(ABS(IFERROR(U95,
                                                    0))*'1D'!$D$18,
                                            ABS((MAX('1D'!$D$16,
                                                        POWER((ABS(K95)^2)/('1D'!$I$5*MAX(F95,
                                                                    0.1)^2),
                                                            1/3)))-IFERROR(L95,
                                                    0))))),
                                MAX((MAX('1D'!$D$16,
                                            POWER((ABS(K95)^2)/('1D'!$I$5*MAX(F95,
                                                        0.1)^2),
                                                1/3))),
                                    IFERROR(L95,
                                        0)-(MIN(ABS(IFERROR(U95,
                                                    0))*'1D'!$D$18,
                                            ABS((MAX('1D'!$D$16,
                                                        POWER((ABS(K95)^2)/('1D'!$I$5*MAX(F95,
                                                                    0.1)^2),
                                                            1/3)))-IFERROR(L95,
                                                    0))))))),
                        MAX('1D'!$D$16,
                            POWER((ABS(K95)^2)/('1D'!$I$5*MAX(F95,
                                        0.1)^2),
                                1/3))),
                    MAX('1D'!$D$16,
                        IFERROR(L95,
                            0)))))))</f>
        <v>1.4526411727852886</v>
      </c>
      <c r="M95" s="5">
        <f t="shared" ca="1" si="14"/>
        <v>8.0302004031570746</v>
      </c>
      <c r="N95" s="5">
        <f t="shared" ca="1" si="15"/>
        <v>0.95220343326638257</v>
      </c>
      <c r="O95" s="5">
        <f t="shared" ca="1" si="16"/>
        <v>6.3447980675512161</v>
      </c>
      <c r="P95" s="5">
        <f t="shared" ca="1" si="17"/>
        <v>633.99464117278535</v>
      </c>
      <c r="Q95" s="5">
        <f ca="1">P95+((ABS(K95)/MAX(((F95)+(G95)*(L95))*(L95),
            0.000001))^2)/(2*'1D'!$I$5)</f>
        <v>636.04644864057343</v>
      </c>
      <c r="R95" s="5">
        <f ca="1">((ABS(K95)*'1D'!$D$6)/(MAX(((F95)+(G95)*(L95))*(L95),
            0.000001)*MAX(((((F95)+(G95)*(L95))*(L95))/MAX((F95)+2*(L95)*SQRT(1+(G95)^2),
                    0.000001))^(2/3),
            0.000001)))^2</f>
        <v>9.668931198559657E-3</v>
      </c>
      <c r="S95" s="5">
        <f ca="1">ABS(ABS(K95)/MAX(((F95)+(G95)*(L95))*(L95),
        0.000001))/SQRT('1D'!$I$5*MAX((((F95)+(G95)*(L95))*(L95))/MAX((F95)+2*(G95)*(L95),
            0.000001),
        0.000001))</f>
        <v>1.6807538944114726</v>
      </c>
      <c r="T95" s="5">
        <f ca="1">((F95)*(L95)^2)/2+(G95)*(L95)^3/3+(ABS(K95)^2)/('1D'!$I$5*MAX(((F95)+(G95)*(L95))*(L95),
        0.000001))</f>
        <v>38.785350175736163</v>
      </c>
      <c r="U95" s="5">
        <f ca="1">IF($A$2=0,
    0,
    IFERROR(Q94-(((R94+R95)/2)*J95)-(IF(O94&gt;O95,
                '1D'!$D$8*((O94^2-O95^2)/(2*'1D'!$I$5)),
                '1D'!$D$9*((O95^2-O94^2)/(2*'1D'!$I$5)))+('1D'!$D$10*(ABS(I95)/90)*(MAX(O94^2,
                        O95^2)/(2*'1D'!$I$5))))-Q95,
        0))</f>
        <v>-3.0581759347114712E-11</v>
      </c>
      <c r="V95" s="5">
        <f ca="1">IF($A$2=0,
    1,
    IF(IFERROR(V94,
            0)=0,
        0,
        IFERROR(IF(ROUND(S95,
                    3)=1,
                1,
                IF(AND(ABS(U95)&lt;'1D'!$D$19,
                        S95&gt;1),
                    1,
                    0)),
            0)))</f>
        <v>1</v>
      </c>
      <c r="W95" s="5">
        <f ca="1">IF($A$2=0,
    MAX(MAX('1D'!$D$16,
            MAX('1D'!$D$16,
                POWER((ABS(K95)^2)/('1D'!$I$5*MAX(F95,
                            0.1)^2),
                    1/3))),
        IFERROR(W1396,
            MAX(MAX('1D'!$D$16,
                    MAX('1D'!$D$16,
                        POWER((ABS(K95)^2)/('1D'!$I$5*MAX(F95,
                                    0.1)^2),
                            1/3))),
                ($L$2)-E1396))),
    IF(IFERROR(AG96,
            0)=0,
        MAX(MAX('1D'!$D$16,
                MAX('1D'!$D$16,
                    POWER((ABS(K95)^2)/('1D'!$I$5*MAX(F95,
                                0.1)^2),
                        1/3))),
            IFERROR(W1396,
                MAX(MAX('1D'!$D$16,
                        MAX('1D'!$D$16,
                            POWER((ABS(K95)^2)/('1D'!$I$5*MAX(F95,
                                        0.1)^2),
                                1/3))),
                    ($L$2)-E1396))),
        IF(IFERROR(W95,
                0)=0,
            MAX(MAX('1D'!$D$16,
                    MAX('1D'!$D$16,
                        POWER((ABS(K95)^2)/('1D'!$I$5*MAX(F95,
                                    0.1)^2),
                            1/3))),
                IFERROR(W1396,
                    MAX(MAX('1D'!$D$16,
                            MAX('1D'!$D$16,
                                POWER((ABS(K95)^2)/('1D'!$I$5*MAX(F95,
                                            0.1)^2),
                                    1/3))),
                        ($L$2)-E1396))),
            IF(OR(IFERROR(AD95,
                        0)&gt;=1,
                    IFERROR(AD96,
                        0)&gt;=1),
                MAX('1D'!$D$16,
                    MAX('1D'!$D$16,
                        POWER((ABS(K95)^2)/('1D'!$I$5*MAX(F95,
                                    0.1)^2),
                            1/3))),
                IF(ABS(IFERROR(AF95,
                            0))&lt;'1D'!$D$19,
                    MAX(MAX('1D'!$D$16,
                            MAX('1D'!$D$16,
                                POWER((ABS(K95)^2)/('1D'!$I$5*MAX(F95,
                                            0.1)^2),
                                    1/3))),
                        IFERROR(W95,
                            0)),
                    MAX(MAX('1D'!$D$16,
                            MAX('1D'!$D$16,
                                POWER((ABS(K95)^2)/('1D'!$I$5*MAX(F95,
                                            0.1)^2),
                                    1/3))),
                        (IFERROR(W95,
                                0))+((IFERROR(AF95,
                                    0))*'1D'!$D$18)))))))</f>
        <v>2.0534987060120447</v>
      </c>
      <c r="X95" s="5">
        <f t="shared" ca="1" si="18"/>
        <v>11.351740846834582</v>
      </c>
      <c r="Y95" s="5">
        <f t="shared" ca="1" si="19"/>
        <v>1.1781778822968927</v>
      </c>
      <c r="Z95" s="5">
        <f t="shared" ca="1" si="20"/>
        <v>4.488298375328692</v>
      </c>
      <c r="AA95" s="5">
        <f t="shared" ca="1" si="21"/>
        <v>634.59549870601211</v>
      </c>
      <c r="AB95" s="5">
        <f ca="1">AA95+((ABS(K95)/MAX(((F95)+(G95)*(W95))*(W95),
            0.000001))^2)/(2*'1D'!$I$5)</f>
        <v>635.62224805901815</v>
      </c>
      <c r="AC95" s="5">
        <f ca="1">((ABS(K95)*'1D'!$D$6)/(MAX(((F95)+(G95)*(W95))*(W95),
            0.000001)*MAX(((((F95)+(G95)*(W95))*(W95))/MAX((F95)+2*(W95)*SQRT(1+(G95)^2),
                    0.000001))^(2/3),
            0.000001)))^2</f>
        <v>3.6424880721166435E-3</v>
      </c>
      <c r="AD95" s="5">
        <f ca="1">ABS(ABS(K95)/MAX(((F95)+(G95)*(W95))*(W95),
        0.000001))/SQRT('1D'!$I$5*MAX((((F95)+(G95)*(W95))*(W95))/MAX((F95)+2*(G95)*(W95),
            0.000001),
        0.000001))</f>
        <v>1.0000000000000004</v>
      </c>
      <c r="AE95" s="5">
        <f ca="1">((F95)*(W95)^2)/2+(G95)*(W95)^3/3+(ABS(K95)^2)/('1D'!$I$5*MAX(((F95)+(G95)*(W95))*(W95),
        0.000001))</f>
        <v>34.966177709938343</v>
      </c>
      <c r="AF95" s="5">
        <f ca="1">IF($A$2=0,
    0,
    IFERROR(AB96+(((AC95+AC96)/2)*J96)+(IF(Z95&gt;Z96,
                '1D'!$D$8*((Z95^2-Z96^2)/(2*'1D'!$I$5)),
                '1D'!$D$9*((Z96^2-Z95^2)/(2*'1D'!$I$5)))+('1D'!$D$10*(ABS(I96)/90)*(MAX(Z95^2,
                        Z96^2)/(2*'1D'!$I$5))))-AB95,
        0))</f>
        <v>4.3575280344725797E-2</v>
      </c>
      <c r="AG95" s="5">
        <f ca="1">IF($A$2=0,
    1,
    IF(IFERROR(AG96,
            0)=0,
        0,
        IFERROR(IF(OR(ROUND(AD95,
                        3)&gt;=1,
                    AND(ABS(AF95)&lt;'1D'!$D$19,
                        AD95&lt;1)),
                1,
                0),
            0)))</f>
        <v>1</v>
      </c>
      <c r="AH95" s="5">
        <f ca="1">IFERROR(IF('1D'!V32="Supercritical",
        MAX('1D'!$D$16,
            IFERROR(L95,
                MAX('1D'!$D$16,
                    POWER((ABS(K95)^2)/('1D'!$I$5*MAX(F95,
                                0.1)^2),
                        1/3)))),
        IF('1D'!V32="Subcritical",
            MAX('1D'!$D$16,
                IFERROR(W95,
                    MAX('1D'!$D$16,
                        POWER((ABS(K95)^2)/('1D'!$I$5*MAX(F95,
                                    0.1)^2),
                            1/3)))),
            IF(IFERROR(T95,
                    -1E+99)&gt;=IFERROR(AE95,
                    -1E+99),
                MAX('1D'!$D$16,
                    IFERROR(L95,
                        MAX('1D'!$D$16,
                            POWER((ABS(K95)^2)/('1D'!$I$5*MAX(F95,
                                        0.1)^2),
                                1/3)))),
                MAX('1D'!$D$16,
                    IFERROR(W95,
                        MAX('1D'!$D$16,
                            POWER((ABS(K95)^2)/('1D'!$I$5*MAX(F95,
                                        0.1)^2),
                                1/3))))))),
    MAX('1D'!$D$16,
        POWER((ABS(K95)^2)/('1D'!$I$5*MAX(F95,
                    0.1)^2),
            1/3)))</f>
        <v>1.4526411727852886</v>
      </c>
      <c r="AI95" s="5">
        <f t="shared" ca="1" si="22"/>
        <v>633.99464117278535</v>
      </c>
      <c r="AJ95" s="5">
        <f ca="1">AI95+((ABS(K95)/MAX(((F95)+(G95)*(AH95))*(AH95),
            0.000001))^2)/(2*'1D'!$I$5)</f>
        <v>636.04644864057343</v>
      </c>
      <c r="AM95">
        <v>0</v>
      </c>
      <c r="AN95">
        <v>0</v>
      </c>
      <c r="AO95" s="5">
        <f t="shared" si="23"/>
        <v>0</v>
      </c>
      <c r="AP95" s="5">
        <f t="shared" si="27"/>
        <v>0</v>
      </c>
      <c r="AQ95" s="5">
        <f ca="1">ABS(ABS(K95)/MAX(((F95)+(G95)*(AH95))*(AH95),
        0.000001))/SQRT('1D'!$I$5*MAX((((F95)+(G95)*(AH95))*(AH95))/MAX((F95)+2*(G95)*(AH95),
            0.000001),
        0.000001))</f>
        <v>1.6807538944114726</v>
      </c>
      <c r="AR95" s="5" t="str">
        <f t="shared" ca="1" si="24"/>
        <v>Supercritical</v>
      </c>
      <c r="AS95" s="5">
        <f ca="1">((ABS(K95)*'1D'!$D$6)/(MAX(((F95)+(G95)*(AH95))*(AH95),
            0.000001)*MAX(((((F95)+(G95)*(AH95))*(AH95))/MAX((F95)+2*(AH95)*SQRT(1+(G95)^2),
                    0.000001))^(2/3),
            0.000001)))^2</f>
        <v>9.668931198559657E-3</v>
      </c>
    </row>
    <row r="96" spans="1:45" x14ac:dyDescent="0.35">
      <c r="A96">
        <v>87</v>
      </c>
      <c r="B96">
        <v>85.998999999999995</v>
      </c>
      <c r="C96">
        <v>616496.91399999999</v>
      </c>
      <c r="D96">
        <v>3097702.2110000001</v>
      </c>
      <c r="E96">
        <v>632.54</v>
      </c>
      <c r="F96">
        <v>5.4329999999999998</v>
      </c>
      <c r="G96">
        <v>0</v>
      </c>
      <c r="H96" t="s">
        <v>176</v>
      </c>
      <c r="I96">
        <v>2.8380000000000001</v>
      </c>
      <c r="J96" s="5">
        <f t="shared" si="25"/>
        <v>1</v>
      </c>
      <c r="K96" s="5">
        <f t="shared" ca="1" si="26"/>
        <v>50.95</v>
      </c>
      <c r="L96" s="5">
        <f ca="1">IF($A$2=0,
    IFERROR(L95,
        MAX('1D'!$D$16,
            POWER((ABS(K96)^2)/('1D'!$I$5*MAX(F96,
                        0.1)^2),
                1/3))),
    IF(IFERROR(V95,
            0)=0,
        IFERROR(L95,
            MAX('1D'!$D$16,
                POWER((ABS(K96)^2)/('1D'!$I$5*MAX(F96,
                            0.1)^2),
                    1/3))),
        IF(OR(IFERROR(L96,
                    0)=0,
                IFERROR(S95,
                    0)&lt;1,
                IFERROR(S96,
                    0)&lt;1),
            MAX('1D'!$D$16,
                POWER((ABS(K96)^2)/('1D'!$I$5*MAX(F96,
                            0.1)^2),
                    1/3)),
            IF(IFERROR(U96,
                    0)&gt;0,
                MAX('1D'!$D$16,
                    IFERROR(L96,
                        0)+((IFERROR(U96,
                                0))*'1D'!$D$18*IF((IFERROR(S96,
                                    0))&lt;1,
                            1,
                            -1))),
                IF(IFERROR(U96,
                        0)&lt;0,
                    IF(ABS((MAX('1D'!$D$16,
                                    POWER((ABS(K96)^2)/('1D'!$I$5*MAX(F96,
                                                0.1)^2),
                                        1/3)))-IFERROR(L96,
                                0))&gt;'1D'!$D$19,
                        MAX('1D'!$D$16,
                            IF((MAX('1D'!$D$16,
                                        POWER((ABS(K96)^2)/('1D'!$I$5*MAX(F96,
                                                    0.1)^2),
                                            1/3)))&gt;IFERROR(L96,
                                    0),
                                MIN((MAX('1D'!$D$16,
                                            POWER((ABS(K96)^2)/('1D'!$I$5*MAX(F96,
                                                        0.1)^2),
                                                1/3))),
                                    IFERROR(L96,
                                        0)+(MIN(ABS(IFERROR(U96,
                                                    0))*'1D'!$D$18,
                                            ABS((MAX('1D'!$D$16,
                                                        POWER((ABS(K96)^2)/('1D'!$I$5*MAX(F96,
                                                                    0.1)^2),
                                                            1/3)))-IFERROR(L96,
                                                    0))))),
                                MAX((MAX('1D'!$D$16,
                                            POWER((ABS(K96)^2)/('1D'!$I$5*MAX(F96,
                                                        0.1)^2),
                                                1/3))),
                                    IFERROR(L96,
                                        0)-(MIN(ABS(IFERROR(U96,
                                                    0))*'1D'!$D$18,
                                            ABS((MAX('1D'!$D$16,
                                                        POWER((ABS(K96)^2)/('1D'!$I$5*MAX(F96,
                                                                    0.1)^2),
                                                            1/3)))-IFERROR(L96,
                                                    0))))))),
                        MAX('1D'!$D$16,
                            POWER((ABS(K96)^2)/('1D'!$I$5*MAX(F96,
                                        0.1)^2),
                                1/3))),
                    MAX('1D'!$D$16,
                        IFERROR(L96,
                            0)))))))</f>
        <v>1.5278451432128994</v>
      </c>
      <c r="M96" s="5">
        <f t="shared" ca="1" si="14"/>
        <v>8.3007826630756831</v>
      </c>
      <c r="N96" s="5">
        <f t="shared" ca="1" si="15"/>
        <v>0.97786376731748625</v>
      </c>
      <c r="O96" s="5">
        <f t="shared" ca="1" si="16"/>
        <v>6.1379754256957666</v>
      </c>
      <c r="P96" s="5">
        <f t="shared" ca="1" si="17"/>
        <v>634.06784514321282</v>
      </c>
      <c r="Q96" s="5">
        <f ca="1">P96+((ABS(K96)/MAX(((F96)+(G96)*(L96))*(L96),
            0.000001))^2)/(2*'1D'!$I$5)</f>
        <v>635.9880664646422</v>
      </c>
      <c r="R96" s="5">
        <f ca="1">((ABS(K96)*'1D'!$D$6)/(MAX(((F96)+(G96)*(L96))*(L96),
            0.000001)*MAX(((((F96)+(G96)*(L96))*(L96))/MAX((F96)+2*(L96)*SQRT(1+(G96)^2),
                    0.000001))^(2/3),
            0.000001)))^2</f>
        <v>8.7336342955618203E-3</v>
      </c>
      <c r="S96" s="5">
        <f ca="1">ABS(ABS(K96)/MAX(((F96)+(G96)*(L96))*(L96),
        0.000001))/SQRT('1D'!$I$5*MAX((((F96)+(G96)*(L96))*(L96))/MAX((F96)+2*(G96)*(L96),
            0.000001),
        0.000001))</f>
        <v>1.5854442405294662</v>
      </c>
      <c r="T96" s="5">
        <f ca="1">((F96)*(L96)^2)/2+(G96)*(L96)^3/3+(ABS(K96)^2)/('1D'!$I$5*MAX(((F96)+(G96)*(L96))*(L96),
        0.000001))</f>
        <v>38.219834946702143</v>
      </c>
      <c r="U96" s="5">
        <f ca="1">IF($A$2=0,
    0,
    IFERROR(Q95-(((R95+R96)/2)*J96)-(IF(O95&gt;O96,
                '1D'!$D$8*((O95^2-O96^2)/(2*'1D'!$I$5)),
                '1D'!$D$9*((O96^2-O95^2)/(2*'1D'!$I$5)))+('1D'!$D$10*(ABS(I96)/90)*(MAX(O95^2,
                        O96^2)/(2*'1D'!$I$5))))-Q96,
        0))</f>
        <v>-4.6043169277254492E-11</v>
      </c>
      <c r="V96" s="5">
        <f ca="1">IF($A$2=0,
    1,
    IF(IFERROR(V95,
            0)=0,
        0,
        IFERROR(IF(ROUND(S96,
                    3)=1,
                1,
                IF(AND(ABS(U96)&lt;'1D'!$D$19,
                        S96&gt;1),
                    1,
                    0)),
            0)))</f>
        <v>1</v>
      </c>
      <c r="W96" s="5">
        <f ca="1">IF($A$2=0,
    MAX(MAX('1D'!$D$16,
            MAX('1D'!$D$16,
                POWER((ABS(K96)^2)/('1D'!$I$5*MAX(F96,
                            0.1)^2),
                    1/3))),
        IFERROR(W1396,
            MAX(MAX('1D'!$D$16,
                    MAX('1D'!$D$16,
                        POWER((ABS(K96)^2)/('1D'!$I$5*MAX(F96,
                                    0.1)^2),
                            1/3))),
                ($L$2)-E1396))),
    IF(IFERROR(AG97,
            0)=0,
        MAX(MAX('1D'!$D$16,
                MAX('1D'!$D$16,
                    POWER((ABS(K96)^2)/('1D'!$I$5*MAX(F96,
                                0.1)^2),
                        1/3))),
            IFERROR(W1396,
                MAX(MAX('1D'!$D$16,
                        MAX('1D'!$D$16,
                            POWER((ABS(K96)^2)/('1D'!$I$5*MAX(F96,
                                        0.1)^2),
                                1/3))),
                    ($L$2)-E1396))),
        IF(IFERROR(W96,
                0)=0,
            MAX(MAX('1D'!$D$16,
                    MAX('1D'!$D$16,
                        POWER((ABS(K96)^2)/('1D'!$I$5*MAX(F96,
                                    0.1)^2),
                            1/3))),
                IFERROR(W1396,
                    MAX(MAX('1D'!$D$16,
                            MAX('1D'!$D$16,
                                POWER((ABS(K96)^2)/('1D'!$I$5*MAX(F96,
                                            0.1)^2),
                                    1/3))),
                        ($L$2)-E1396))),
            IF(OR(IFERROR(AD96,
                        0)&gt;=1,
                    IFERROR(AD97,
                        0)&gt;=1),
                MAX('1D'!$D$16,
                    MAX('1D'!$D$16,
                        POWER((ABS(K96)^2)/('1D'!$I$5*MAX(F96,
                                    0.1)^2),
                            1/3))),
                IF(ABS(IFERROR(AF96,
                            0))&lt;'1D'!$D$19,
                    MAX(MAX('1D'!$D$16,
                            MAX('1D'!$D$16,
                                POWER((ABS(K96)^2)/('1D'!$I$5*MAX(F96,
                                            0.1)^2),
                                    1/3))),
                        IFERROR(W96,
                            0)),
                    MAX(MAX('1D'!$D$16,
                            MAX('1D'!$D$16,
                                POWER((ABS(K96)^2)/('1D'!$I$5*MAX(F96,
                                            0.1)^2),
                                    1/3))),
                        (IFERROR(W96,
                                0))+((IFERROR(AF96,
                                    0))*'1D'!$D$18)))))))</f>
        <v>2.0773674371394959</v>
      </c>
      <c r="X96" s="5">
        <f t="shared" ca="1" si="18"/>
        <v>11.286337285978881</v>
      </c>
      <c r="Y96" s="5">
        <f t="shared" ca="1" si="19"/>
        <v>1.1771640991301009</v>
      </c>
      <c r="Z96" s="5">
        <f t="shared" ca="1" si="20"/>
        <v>4.5143077607024598</v>
      </c>
      <c r="AA96" s="5">
        <f t="shared" ca="1" si="21"/>
        <v>634.61736743713948</v>
      </c>
      <c r="AB96" s="5">
        <f ca="1">AA96+((ABS(K96)/MAX(((F96)+(G96)*(W96))*(W96),
            0.000001))^2)/(2*'1D'!$I$5)</f>
        <v>635.65605115570918</v>
      </c>
      <c r="AC96" s="5">
        <f ca="1">((ABS(K96)*'1D'!$D$6)/(MAX(((F96)+(G96)*(W96))*(W96),
            0.000001)*MAX(((((F96)+(G96)*(W96))*(W96))/MAX((F96)+2*(W96)*SQRT(1+(G96)^2),
                    0.000001))^(2/3),
            0.000001)))^2</f>
        <v>3.6890581450663138E-3</v>
      </c>
      <c r="AD96" s="5">
        <f ca="1">ABS(ABS(K96)/MAX(((F96)+(G96)*(W96))*(W96),
        0.000001))/SQRT('1D'!$I$5*MAX((((F96)+(G96)*(W96))*(W96))/MAX((F96)+2*(G96)*(W96),
            0.000001),
        0.000001))</f>
        <v>1</v>
      </c>
      <c r="AE96" s="5">
        <f ca="1">((F96)*(W96)^2)/2+(G96)*(W96)^3/3+(ABS(K96)^2)/('1D'!$I$5*MAX(((F96)+(G96)*(W96))*(W96),
        0.000001))</f>
        <v>35.168804343698824</v>
      </c>
      <c r="AF96" s="5">
        <f ca="1">IF($A$2=0,
    0,
    IFERROR(AB97+(((AC96+AC97)/2)*J97)+(IF(Z96&gt;Z97,
                '1D'!$D$8*((Z96^2-Z97^2)/(2*'1D'!$I$5)),
                '1D'!$D$9*((Z97^2-Z96^2)/(2*'1D'!$I$5)))+('1D'!$D$10*(ABS(I97)/90)*(MAX(Z96^2,
                        Z97^2)/(2*'1D'!$I$5))))-AB96,
        0))</f>
        <v>3.840872715545629E-2</v>
      </c>
      <c r="AG96" s="5">
        <f ca="1">IF($A$2=0,
    1,
    IF(IFERROR(AG97,
            0)=0,
        0,
        IFERROR(IF(OR(ROUND(AD96,
                        3)&gt;=1,
                    AND(ABS(AF96)&lt;'1D'!$D$19,
                        AD96&lt;1)),
                1,
                0),
            0)))</f>
        <v>1</v>
      </c>
      <c r="AH96" s="5">
        <f ca="1">IFERROR(IF('1D'!V32="Supercritical",
        MAX('1D'!$D$16,
            IFERROR(L96,
                MAX('1D'!$D$16,
                    POWER((ABS(K96)^2)/('1D'!$I$5*MAX(F96,
                                0.1)^2),
                        1/3)))),
        IF('1D'!V32="Subcritical",
            MAX('1D'!$D$16,
                IFERROR(W96,
                    MAX('1D'!$D$16,
                        POWER((ABS(K96)^2)/('1D'!$I$5*MAX(F96,
                                    0.1)^2),
                            1/3)))),
            IF(IFERROR(T96,
                    -1E+99)&gt;=IFERROR(AE96,
                    -1E+99),
                MAX('1D'!$D$16,
                    IFERROR(L96,
                        MAX('1D'!$D$16,
                            POWER((ABS(K96)^2)/('1D'!$I$5*MAX(F96,
                                        0.1)^2),
                                1/3)))),
                MAX('1D'!$D$16,
                    IFERROR(W96,
                        MAX('1D'!$D$16,
                            POWER((ABS(K96)^2)/('1D'!$I$5*MAX(F96,
                                        0.1)^2),
                                1/3))))))),
    MAX('1D'!$D$16,
        POWER((ABS(K96)^2)/('1D'!$I$5*MAX(F96,
                    0.1)^2),
            1/3)))</f>
        <v>1.5278451432128994</v>
      </c>
      <c r="AI96" s="5">
        <f t="shared" ca="1" si="22"/>
        <v>634.06784514321282</v>
      </c>
      <c r="AJ96" s="5">
        <f ca="1">AI96+((ABS(K96)/MAX(((F96)+(G96)*(AH96))*(AH96),
            0.000001))^2)/(2*'1D'!$I$5)</f>
        <v>635.9880664646422</v>
      </c>
      <c r="AM96">
        <v>0</v>
      </c>
      <c r="AN96">
        <v>0</v>
      </c>
      <c r="AO96" s="5">
        <f t="shared" si="23"/>
        <v>0</v>
      </c>
      <c r="AP96" s="5">
        <f t="shared" si="27"/>
        <v>0</v>
      </c>
      <c r="AQ96" s="5">
        <f ca="1">ABS(ABS(K96)/MAX(((F96)+(G96)*(AH96))*(AH96),
        0.000001))/SQRT('1D'!$I$5*MAX((((F96)+(G96)*(AH96))*(AH96))/MAX((F96)+2*(G96)*(AH96),
            0.000001),
        0.000001))</f>
        <v>1.5854442405294662</v>
      </c>
      <c r="AR96" s="5" t="str">
        <f t="shared" ca="1" si="24"/>
        <v>Supercritical</v>
      </c>
      <c r="AS96" s="5">
        <f ca="1">((ABS(K96)*'1D'!$D$6)/(MAX(((F96)+(G96)*(AH96))*(AH96),
            0.000001)*MAX(((((F96)+(G96)*(AH96))*(AH96))/MAX((F96)+2*(AH96)*SQRT(1+(G96)^2),
                    0.000001))^(2/3),
            0.000001)))^2</f>
        <v>8.7336342955618203E-3</v>
      </c>
    </row>
    <row r="97" spans="1:45" x14ac:dyDescent="0.35">
      <c r="A97">
        <v>88</v>
      </c>
      <c r="B97">
        <v>86.998999999999995</v>
      </c>
      <c r="C97">
        <v>616496.21100000001</v>
      </c>
      <c r="D97">
        <v>3097701.5</v>
      </c>
      <c r="E97">
        <v>632.53800000000001</v>
      </c>
      <c r="F97">
        <v>5.3540000000000001</v>
      </c>
      <c r="G97">
        <v>0</v>
      </c>
      <c r="H97" t="s">
        <v>176</v>
      </c>
      <c r="I97">
        <v>2.919</v>
      </c>
      <c r="J97" s="5">
        <f t="shared" si="25"/>
        <v>1</v>
      </c>
      <c r="K97" s="5">
        <f t="shared" ca="1" si="26"/>
        <v>50.95</v>
      </c>
      <c r="L97" s="5">
        <f ca="1">IF($A$2=0,
    IFERROR(L96,
        MAX('1D'!$D$16,
            POWER((ABS(K97)^2)/('1D'!$I$5*MAX(F97,
                        0.1)^2),
                1/3))),
    IF(IFERROR(V96,
            0)=0,
        IFERROR(L96,
            MAX('1D'!$D$16,
                POWER((ABS(K97)^2)/('1D'!$I$5*MAX(F97,
                            0.1)^2),
                    1/3))),
        IF(OR(IFERROR(L97,
                    0)=0,
                IFERROR(S96,
                    0)&lt;1,
                IFERROR(S97,
                    0)&lt;1),
            MAX('1D'!$D$16,
                POWER((ABS(K97)^2)/('1D'!$I$5*MAX(F97,
                            0.1)^2),
                    1/3)),
            IF(IFERROR(U97,
                    0)&gt;0,
                MAX('1D'!$D$16,
                    IFERROR(L97,
                        0)+((IFERROR(U97,
                                0))*'1D'!$D$18*IF((IFERROR(S97,
                                    0))&lt;1,
                            1,
                            -1))),
                IF(IFERROR(U97,
                        0)&lt;0,
                    IF(ABS((MAX('1D'!$D$16,
                                    POWER((ABS(K97)^2)/('1D'!$I$5*MAX(F97,
                                                0.1)^2),
                                        1/3)))-IFERROR(L97,
                                0))&gt;'1D'!$D$19,
                        MAX('1D'!$D$16,
                            IF((MAX('1D'!$D$16,
                                        POWER((ABS(K97)^2)/('1D'!$I$5*MAX(F97,
                                                    0.1)^2),
                                            1/3)))&gt;IFERROR(L97,
                                    0),
                                MIN((MAX('1D'!$D$16,
                                            POWER((ABS(K97)^2)/('1D'!$I$5*MAX(F97,
                                                        0.1)^2),
                                                1/3))),
                                    IFERROR(L97,
                                        0)+(MIN(ABS(IFERROR(U97,
                                                    0))*'1D'!$D$18,
                                            ABS((MAX('1D'!$D$16,
                                                        POWER((ABS(K97)^2)/('1D'!$I$5*MAX(F97,
                                                                    0.1)^2),
                                                            1/3)))-IFERROR(L97,
                                                    0))))),
                                MAX((MAX('1D'!$D$16,
                                            POWER((ABS(K97)^2)/('1D'!$I$5*MAX(F97,
                                                        0.1)^2),
                                                1/3))),
                                    IFERROR(L97,
                                        0)-(MIN(ABS(IFERROR(U97,
                                                    0))*'1D'!$D$18,
                                            ABS((MAX('1D'!$D$16,
                                                        POWER((ABS(K97)^2)/('1D'!$I$5*MAX(F97,
                                                                    0.1)^2),
                                                            1/3)))-IFERROR(L97,
                                                    0))))))),
                        MAX('1D'!$D$16,
                            POWER((ABS(K97)^2)/('1D'!$I$5*MAX(F97,
                                        0.1)^2),
                                1/3))),
                    MAX('1D'!$D$16,
                        IFERROR(L97,
                            0)))))))</f>
        <v>1.6101310661442287</v>
      </c>
      <c r="M97" s="5">
        <f t="shared" ca="1" si="14"/>
        <v>8.6206417281362011</v>
      </c>
      <c r="N97" s="5">
        <f t="shared" ca="1" si="15"/>
        <v>1.005409164675884</v>
      </c>
      <c r="O97" s="5">
        <f t="shared" ca="1" si="16"/>
        <v>5.9102328581535293</v>
      </c>
      <c r="P97" s="5">
        <f t="shared" ca="1" si="17"/>
        <v>634.14813106614429</v>
      </c>
      <c r="Q97" s="5">
        <f ca="1">P97+((ABS(K97)/MAX(((F97)+(G97)*(L97))*(L97),
            0.000001))^2)/(2*'1D'!$I$5)</f>
        <v>635.9285007112818</v>
      </c>
      <c r="R97" s="5">
        <f ca="1">((ABS(K97)*'1D'!$D$6)/(MAX(((F97)+(G97)*(L97))*(L97),
            0.000001)*MAX(((((F97)+(G97)*(L97))*(L97))/MAX((F97)+2*(L97)*SQRT(1+(G97)^2),
                    0.000001))^(2/3),
            0.000001)))^2</f>
        <v>7.8031133565174852E-3</v>
      </c>
      <c r="S97" s="5">
        <f ca="1">ABS(ABS(K97)/MAX(((F97)+(G97)*(L97))*(L97),
        0.000001))/SQRT('1D'!$I$5*MAX((((F97)+(G97)*(L97))*(L97))/MAX((F97)+2*(G97)*(L97),
            0.000001),
        0.000001))</f>
        <v>1.4870976031395102</v>
      </c>
      <c r="T97" s="5">
        <f ca="1">((F97)*(L97)^2)/2+(G97)*(L97)^3/3+(ABS(K97)^2)/('1D'!$I$5*MAX(((F97)+(G97)*(L97))*(L97),
        0.000001))</f>
        <v>37.636039237044329</v>
      </c>
      <c r="U97" s="5">
        <f ca="1">IF($A$2=0,
    0,
    IFERROR(Q96-(((R96+R97)/2)*J97)-(IF(O96&gt;O97,
                '1D'!$D$8*((O96^2-O97^2)/(2*'1D'!$I$5)),
                '1D'!$D$9*((O97^2-O96^2)/(2*'1D'!$I$5)))+('1D'!$D$10*(ABS(I97)/90)*(MAX(O96^2,
                        O97^2)/(2*'1D'!$I$5))))-Q97,
        0))</f>
        <v>-8.1968209997285157E-11</v>
      </c>
      <c r="V97" s="5">
        <f ca="1">IF($A$2=0,
    1,
    IF(IFERROR(V96,
            0)=0,
        0,
        IFERROR(IF(ROUND(S97,
                    3)=1,
                1,
                IF(AND(ABS(U97)&lt;'1D'!$D$19,
                        S97&gt;1),
                    1,
                    0)),
            0)))</f>
        <v>1</v>
      </c>
      <c r="W97" s="5">
        <f ca="1">IF($A$2=0,
    MAX(MAX('1D'!$D$16,
            MAX('1D'!$D$16,
                POWER((ABS(K97)^2)/('1D'!$I$5*MAX(F97,
                            0.1)^2),
                    1/3))),
        IFERROR(W1396,
            MAX(MAX('1D'!$D$16,
                    MAX('1D'!$D$16,
                        POWER((ABS(K97)^2)/('1D'!$I$5*MAX(F97,
                                    0.1)^2),
                            1/3))),
                ($L$2)-E1396))),
    IF(IFERROR(AG98,
            0)=0,
        MAX(MAX('1D'!$D$16,
                MAX('1D'!$D$16,
                    POWER((ABS(K97)^2)/('1D'!$I$5*MAX(F97,
                                0.1)^2),
                        1/3))),
            IFERROR(W1396,
                MAX(MAX('1D'!$D$16,
                        MAX('1D'!$D$16,
                            POWER((ABS(K97)^2)/('1D'!$I$5*MAX(F97,
                                        0.1)^2),
                                1/3))),
                    ($L$2)-E1396))),
        IF(IFERROR(W97,
                0)=0,
            MAX(MAX('1D'!$D$16,
                    MAX('1D'!$D$16,
                        POWER((ABS(K97)^2)/('1D'!$I$5*MAX(F97,
                                    0.1)^2),
                            1/3))),
                IFERROR(W1396,
                    MAX(MAX('1D'!$D$16,
                            MAX('1D'!$D$16,
                                POWER((ABS(K97)^2)/('1D'!$I$5*MAX(F97,
                                            0.1)^2),
                                    1/3))),
                        ($L$2)-E1396))),
            IF(OR(IFERROR(AD97,
                        0)&gt;=1,
                    IFERROR(AD98,
                        0)&gt;=1),
                MAX('1D'!$D$16,
                    MAX('1D'!$D$16,
                        POWER((ABS(K97)^2)/('1D'!$I$5*MAX(F97,
                                    0.1)^2),
                            1/3))),
                IF(ABS(IFERROR(AF97,
                            0))&lt;'1D'!$D$19,
                    MAX(MAX('1D'!$D$16,
                            MAX('1D'!$D$16,
                                POWER((ABS(K97)^2)/('1D'!$I$5*MAX(F97,
                                            0.1)^2),
                                    1/3))),
                        IFERROR(W97,
                            0)),
                    MAX(MAX('1D'!$D$16,
                            MAX('1D'!$D$16,
                                POWER((ABS(K97)^2)/('1D'!$I$5*MAX(F97,
                                            0.1)^2),
                                    1/3))),
                        (IFERROR(W97,
                                0))+((IFERROR(AF97,
                                    0))*'1D'!$D$18)))))))</f>
        <v>2.0977523286854223</v>
      </c>
      <c r="X97" s="5">
        <f t="shared" ca="1" si="18"/>
        <v>11.231365967781752</v>
      </c>
      <c r="Y97" s="5">
        <f t="shared" ca="1" si="19"/>
        <v>1.1761202670457627</v>
      </c>
      <c r="Z97" s="5">
        <f t="shared" ca="1" si="20"/>
        <v>4.5364027978569084</v>
      </c>
      <c r="AA97" s="5">
        <f t="shared" ca="1" si="21"/>
        <v>634.63575232868538</v>
      </c>
      <c r="AB97" s="5">
        <f ca="1">AA97+((ABS(K97)/MAX(((F97)+(G97)*(W97))*(W97),
            0.000001))^2)/(2*'1D'!$I$5)</f>
        <v>635.68462849302807</v>
      </c>
      <c r="AC97" s="5">
        <f ca="1">((ABS(K97)*'1D'!$D$6)/(MAX(((F97)+(G97)*(W97))*(W97),
            0.000001)*MAX(((((F97)+(G97)*(W97))*(W97))/MAX((F97)+2*(W97)*SQRT(1+(G97)^2),
                    0.000001))^(2/3),
            0.000001)))^2</f>
        <v>3.7296672943897173E-3</v>
      </c>
      <c r="AD97" s="5">
        <f ca="1">ABS(ABS(K97)/MAX(((F97)+(G97)*(W97))*(W97),
        0.000001))/SQRT('1D'!$I$5*MAX((((F97)+(G97)*(W97))*(W97))/MAX((F97)+2*(G97)*(W97),
            0.000001),
        0.000001))</f>
        <v>0.99999999999999978</v>
      </c>
      <c r="AE97" s="5">
        <f ca="1">((F97)*(W97)^2)/2+(G97)*(W97)^3/3+(ABS(K97)^2)/('1D'!$I$5*MAX(((F97)+(G97)*(W97))*(W97),
        0.000001))</f>
        <v>35.340936169848547</v>
      </c>
      <c r="AF97" s="5">
        <f ca="1">IF($A$2=0,
    0,
    IFERROR(AB98+(((AC97+AC98)/2)*J98)+(IF(Z97&gt;Z98,
                '1D'!$D$8*((Z97^2-Z98^2)/(2*'1D'!$I$5)),
                '1D'!$D$9*((Z98^2-Z97^2)/(2*'1D'!$I$5)))+('1D'!$D$10*(ABS(I98)/90)*(MAX(Z97^2,
                        Z98^2)/(2*'1D'!$I$5))))-AB97,
        0))</f>
        <v>3.1267211953945662E-2</v>
      </c>
      <c r="AG97" s="5">
        <f ca="1">IF($A$2=0,
    1,
    IF(IFERROR(AG98,
            0)=0,
        0,
        IFERROR(IF(OR(ROUND(AD97,
                        3)&gt;=1,
                    AND(ABS(AF97)&lt;'1D'!$D$19,
                        AD97&lt;1)),
                1,
                0),
            0)))</f>
        <v>1</v>
      </c>
      <c r="AH97" s="5">
        <f ca="1">IFERROR(IF('1D'!V32="Supercritical",
        MAX('1D'!$D$16,
            IFERROR(L97,
                MAX('1D'!$D$16,
                    POWER((ABS(K97)^2)/('1D'!$I$5*MAX(F97,
                                0.1)^2),
                        1/3)))),
        IF('1D'!V32="Subcritical",
            MAX('1D'!$D$16,
                IFERROR(W97,
                    MAX('1D'!$D$16,
                        POWER((ABS(K97)^2)/('1D'!$I$5*MAX(F97,
                                    0.1)^2),
                            1/3)))),
            IF(IFERROR(T97,
                    -1E+99)&gt;=IFERROR(AE97,
                    -1E+99),
                MAX('1D'!$D$16,
                    IFERROR(L97,
                        MAX('1D'!$D$16,
                            POWER((ABS(K97)^2)/('1D'!$I$5*MAX(F97,
                                        0.1)^2),
                                1/3)))),
                MAX('1D'!$D$16,
                    IFERROR(W97,
                        MAX('1D'!$D$16,
                            POWER((ABS(K97)^2)/('1D'!$I$5*MAX(F97,
                                        0.1)^2),
                                1/3))))))),
    MAX('1D'!$D$16,
        POWER((ABS(K97)^2)/('1D'!$I$5*MAX(F97,
                    0.1)^2),
            1/3)))</f>
        <v>1.6101310661442287</v>
      </c>
      <c r="AI97" s="5">
        <f t="shared" ca="1" si="22"/>
        <v>634.14813106614429</v>
      </c>
      <c r="AJ97" s="5">
        <f ca="1">AI97+((ABS(K97)/MAX(((F97)+(G97)*(AH97))*(AH97),
            0.000001))^2)/(2*'1D'!$I$5)</f>
        <v>635.9285007112818</v>
      </c>
      <c r="AM97">
        <v>0</v>
      </c>
      <c r="AN97">
        <v>0</v>
      </c>
      <c r="AO97" s="5">
        <f t="shared" si="23"/>
        <v>0</v>
      </c>
      <c r="AP97" s="5">
        <f t="shared" si="27"/>
        <v>0</v>
      </c>
      <c r="AQ97" s="5">
        <f ca="1">ABS(ABS(K97)/MAX(((F97)+(G97)*(AH97))*(AH97),
        0.000001))/SQRT('1D'!$I$5*MAX((((F97)+(G97)*(AH97))*(AH97))/MAX((F97)+2*(G97)*(AH97),
            0.000001),
        0.000001))</f>
        <v>1.4870976031395102</v>
      </c>
      <c r="AR97" s="5" t="str">
        <f t="shared" ca="1" si="24"/>
        <v>Supercritical</v>
      </c>
      <c r="AS97" s="5">
        <f ca="1">((ABS(K97)*'1D'!$D$6)/(MAX(((F97)+(G97)*(AH97))*(AH97),
            0.000001)*MAX(((((F97)+(G97)*(AH97))*(AH97))/MAX((F97)+2*(AH97)*SQRT(1+(G97)^2),
                    0.000001))^(2/3),
            0.000001)))^2</f>
        <v>7.8031133565174852E-3</v>
      </c>
    </row>
    <row r="98" spans="1:45" x14ac:dyDescent="0.35">
      <c r="A98">
        <v>89</v>
      </c>
      <c r="B98">
        <v>87.998000000000005</v>
      </c>
      <c r="C98">
        <v>616495.473</v>
      </c>
      <c r="D98">
        <v>3097700.8259999999</v>
      </c>
      <c r="E98">
        <v>632.53599999999994</v>
      </c>
      <c r="F98">
        <v>5.2939999999999996</v>
      </c>
      <c r="G98">
        <v>0</v>
      </c>
      <c r="H98" t="s">
        <v>176</v>
      </c>
      <c r="I98">
        <v>2.8410000000000002</v>
      </c>
      <c r="J98" s="5">
        <f t="shared" si="25"/>
        <v>0.99900000000000944</v>
      </c>
      <c r="K98" s="5">
        <f t="shared" ca="1" si="26"/>
        <v>50.95</v>
      </c>
      <c r="L98" s="5">
        <f ca="1">IF($A$2=0,
    IFERROR(L97,
        MAX('1D'!$D$16,
            POWER((ABS(K98)^2)/('1D'!$I$5*MAX(F98,
                        0.1)^2),
                1/3))),
    IF(IFERROR(V97,
            0)=0,
        IFERROR(L97,
            MAX('1D'!$D$16,
                POWER((ABS(K98)^2)/('1D'!$I$5*MAX(F98,
                            0.1)^2),
                    1/3))),
        IF(OR(IFERROR(L98,
                    0)=0,
                IFERROR(S97,
                    0)&lt;1,
                IFERROR(S98,
                    0)&lt;1),
            MAX('1D'!$D$16,
                POWER((ABS(K98)^2)/('1D'!$I$5*MAX(F98,
                            0.1)^2),
                    1/3)),
            IF(IFERROR(U98,
                    0)&gt;0,
                MAX('1D'!$D$16,
                    IFERROR(L98,
                        0)+((IFERROR(U98,
                                0))*'1D'!$D$18*IF((IFERROR(S98,
                                    0))&lt;1,
                            1,
                            -1))),
                IF(IFERROR(U98,
                        0)&lt;0,
                    IF(ABS((MAX('1D'!$D$16,
                                    POWER((ABS(K98)^2)/('1D'!$I$5*MAX(F98,
                                                0.1)^2),
                                        1/3)))-IFERROR(L98,
                                0))&gt;'1D'!$D$19,
                        MAX('1D'!$D$16,
                            IF((MAX('1D'!$D$16,
                                        POWER((ABS(K98)^2)/('1D'!$I$5*MAX(F98,
                                                    0.1)^2),
                                            1/3)))&gt;IFERROR(L98,
                                    0),
                                MIN((MAX('1D'!$D$16,
                                            POWER((ABS(K98)^2)/('1D'!$I$5*MAX(F98,
                                                        0.1)^2),
                                                1/3))),
                                    IFERROR(L98,
                                        0)+(MIN(ABS(IFERROR(U98,
                                                    0))*'1D'!$D$18,
                                            ABS((MAX('1D'!$D$16,
                                                        POWER((ABS(K98)^2)/('1D'!$I$5*MAX(F98,
                                                                    0.1)^2),
                                                            1/3)))-IFERROR(L98,
                                                    0))))),
                                MAX((MAX('1D'!$D$16,
                                            POWER((ABS(K98)^2)/('1D'!$I$5*MAX(F98,
                                                        0.1)^2),
                                                1/3))),
                                    IFERROR(L98,
                                        0)-(MIN(ABS(IFERROR(U98,
                                                    0))*'1D'!$D$18,
                                            ABS((MAX('1D'!$D$16,
                                                        POWER((ABS(K98)^2)/('1D'!$I$5*MAX(F98,
                                                                    0.1)^2),
                                                            1/3)))-IFERROR(L98,
                                                    0))))))),
                        MAX('1D'!$D$16,
                            POWER((ABS(K98)^2)/('1D'!$I$5*MAX(F98,
                                        0.1)^2),
                                1/3))),
                    MAX('1D'!$D$16,
                        IFERROR(L98,
                            0)))))))</f>
        <v>1.7024119106797486</v>
      </c>
      <c r="M98" s="5">
        <f t="shared" ca="1" si="14"/>
        <v>9.0125686551385886</v>
      </c>
      <c r="N98" s="5">
        <f t="shared" ca="1" si="15"/>
        <v>1.036067500644019</v>
      </c>
      <c r="O98" s="5">
        <f t="shared" ca="1" si="16"/>
        <v>5.6532162971042057</v>
      </c>
      <c r="P98" s="5">
        <f t="shared" ca="1" si="17"/>
        <v>634.2384119106797</v>
      </c>
      <c r="Q98" s="5">
        <f ca="1">P98+((ABS(K98)/MAX(((F98)+(G98)*(L98))*(L98),
            0.000001))^2)/(2*'1D'!$I$5)</f>
        <v>635.86730357744034</v>
      </c>
      <c r="R98" s="5">
        <f ca="1">((ABS(K98)*'1D'!$D$6)/(MAX(((F98)+(G98)*(L98))*(L98),
            0.000001)*MAX(((((F98)+(G98)*(L98))*(L98))/MAX((F98)+2*(L98)*SQRT(1+(G98)^2),
                    0.000001))^(2/3),
            0.000001)))^2</f>
        <v>6.8589292221568109E-3</v>
      </c>
      <c r="S98" s="5">
        <f ca="1">ABS(ABS(K98)/MAX(((F98)+(G98)*(L98))*(L98),
        0.000001))/SQRT('1D'!$I$5*MAX((((F98)+(G98)*(L98))*(L98))/MAX((F98)+2*(G98)*(L98),
            0.000001),
        0.000001))</f>
        <v>1.3833394873574398</v>
      </c>
      <c r="T98" s="5">
        <f ca="1">((F98)*(L98)^2)/2+(G98)*(L98)^3/3+(ABS(K98)^2)/('1D'!$I$5*MAX(((F98)+(G98)*(L98))*(L98),
        0.000001))</f>
        <v>37.032548069091</v>
      </c>
      <c r="U98" s="5">
        <f ca="1">IF($A$2=0,
    0,
    IFERROR(Q97-(((R97+R98)/2)*J98)-(IF(O97&gt;O98,
                '1D'!$D$8*((O97^2-O98^2)/(2*'1D'!$I$5)),
                '1D'!$D$9*((O98^2-O97^2)/(2*'1D'!$I$5)))+('1D'!$D$10*(ABS(I98)/90)*(MAX(O97^2,
                        O98^2)/(2*'1D'!$I$5))))-Q98,
        0))</f>
        <v>-2.0941115508321673E-10</v>
      </c>
      <c r="V98" s="5">
        <f ca="1">IF($A$2=0,
    1,
    IF(IFERROR(V97,
            0)=0,
        0,
        IFERROR(IF(ROUND(S98,
                    3)=1,
                1,
                IF(AND(ABS(U98)&lt;'1D'!$D$19,
                        S98&gt;1),
                    1,
                    0)),
            0)))</f>
        <v>1</v>
      </c>
      <c r="W98" s="5">
        <f ca="1">IF($A$2=0,
    MAX(MAX('1D'!$D$16,
            MAX('1D'!$D$16,
                POWER((ABS(K98)^2)/('1D'!$I$5*MAX(F98,
                            0.1)^2),
                    1/3))),
        IFERROR(W1396,
            MAX(MAX('1D'!$D$16,
                    MAX('1D'!$D$16,
                        POWER((ABS(K98)^2)/('1D'!$I$5*MAX(F98,
                                    0.1)^2),
                            1/3))),
                ($L$2)-E1396))),
    IF(IFERROR(AG99,
            0)=0,
        MAX(MAX('1D'!$D$16,
                MAX('1D'!$D$16,
                    POWER((ABS(K98)^2)/('1D'!$I$5*MAX(F98,
                                0.1)^2),
                        1/3))),
            IFERROR(W1396,
                MAX(MAX('1D'!$D$16,
                        MAX('1D'!$D$16,
                            POWER((ABS(K98)^2)/('1D'!$I$5*MAX(F98,
                                        0.1)^2),
                                1/3))),
                    ($L$2)-E1396))),
        IF(IFERROR(W98,
                0)=0,
            MAX(MAX('1D'!$D$16,
                    MAX('1D'!$D$16,
                        POWER((ABS(K98)^2)/('1D'!$I$5*MAX(F98,
                                    0.1)^2),
                            1/3))),
                IFERROR(W1396,
                    MAX(MAX('1D'!$D$16,
                            MAX('1D'!$D$16,
                                POWER((ABS(K98)^2)/('1D'!$I$5*MAX(F98,
                                            0.1)^2),
                                    1/3))),
                        ($L$2)-E1396))),
            IF(OR(IFERROR(AD98,
                        0)&gt;=1,
                    IFERROR(AD99,
                        0)&gt;=1),
                MAX('1D'!$D$16,
                    MAX('1D'!$D$16,
                        POWER((ABS(K98)^2)/('1D'!$I$5*MAX(F98,
                                    0.1)^2),
                            1/3))),
                IF(ABS(IFERROR(AF98,
                            0))&lt;'1D'!$D$19,
                    MAX(MAX('1D'!$D$16,
                            MAX('1D'!$D$16,
                                POWER((ABS(K98)^2)/('1D'!$I$5*MAX(F98,
                                            0.1)^2),
                                    1/3))),
                        IFERROR(W98,
                            0)),
                    MAX(MAX('1D'!$D$16,
                            MAX('1D'!$D$16,
                                POWER((ABS(K98)^2)/('1D'!$I$5*MAX(F98,
                                            0.1)^2),
                                    1/3))),
                        (IFERROR(W98,
                                0))+((IFERROR(AF98,
                                    0))*'1D'!$D$18)))))))</f>
        <v>2.1135725753672734</v>
      </c>
      <c r="X98" s="5">
        <f t="shared" ca="1" si="18"/>
        <v>11.189253213994345</v>
      </c>
      <c r="Y98" s="5">
        <f t="shared" ca="1" si="19"/>
        <v>1.1752003605502332</v>
      </c>
      <c r="Z98" s="5">
        <f t="shared" ca="1" si="20"/>
        <v>4.5534763603595172</v>
      </c>
      <c r="AA98" s="5">
        <f t="shared" ca="1" si="21"/>
        <v>634.64957257536719</v>
      </c>
      <c r="AB98" s="5">
        <f ca="1">AA98+((ABS(K98)/MAX(((F98)+(G98)*(W98))*(W98),
            0.000001))^2)/(2*'1D'!$I$5)</f>
        <v>635.70635886305081</v>
      </c>
      <c r="AC98" s="5">
        <f ca="1">((ABS(K98)*'1D'!$D$6)/(MAX(((F98)+(G98)*(W98))*(W98),
            0.000001)*MAX(((((F98)+(G98)*(W98))*(W98))/MAX((F98)+2*(W98)*SQRT(1+(G98)^2),
                    0.000001))^(2/3),
            0.000001)))^2</f>
        <v>3.7617171398433465E-3</v>
      </c>
      <c r="AD98" s="5">
        <f ca="1">ABS(ABS(K98)/MAX(((F98)+(G98)*(W98))*(W98),
        0.000001))/SQRT('1D'!$I$5*MAX((((F98)+(G98)*(W98))*(W98))/MAX((F98)+2*(G98)*(W98),
            0.000001),
        0.000001))</f>
        <v>1</v>
      </c>
      <c r="AE98" s="5">
        <f ca="1">((F98)*(W98)^2)/2+(G98)*(W98)^3/3+(ABS(K98)^2)/('1D'!$I$5*MAX(((F98)+(G98)*(W98))*(W98),
        0.000001))</f>
        <v>35.473948097907858</v>
      </c>
      <c r="AF98" s="5">
        <f ca="1">IF($A$2=0,
    0,
    IFERROR(AB99+(((AC98+AC99)/2)*J99)+(IF(Z98&gt;Z99,
                '1D'!$D$8*((Z98^2-Z99^2)/(2*'1D'!$I$5)),
                '1D'!$D$9*((Z99^2-Z98^2)/(2*'1D'!$I$5)))+('1D'!$D$10*(ABS(I99)/90)*(MAX(Z98^2,
                        Z99^2)/(2*'1D'!$I$5))))-AB98,
        0))</f>
        <v>2.5107378555730975E-2</v>
      </c>
      <c r="AG98" s="5">
        <f ca="1">IF($A$2=0,
    1,
    IF(IFERROR(AG99,
            0)=0,
        0,
        IFERROR(IF(OR(ROUND(AD98,
                        3)&gt;=1,
                    AND(ABS(AF98)&lt;'1D'!$D$19,
                        AD98&lt;1)),
                1,
                0),
            0)))</f>
        <v>1</v>
      </c>
      <c r="AH98" s="5">
        <f ca="1">IFERROR(IF('1D'!V32="Supercritical",
        MAX('1D'!$D$16,
            IFERROR(L98,
                MAX('1D'!$D$16,
                    POWER((ABS(K98)^2)/('1D'!$I$5*MAX(F98,
                                0.1)^2),
                        1/3)))),
        IF('1D'!V32="Subcritical",
            MAX('1D'!$D$16,
                IFERROR(W98,
                    MAX('1D'!$D$16,
                        POWER((ABS(K98)^2)/('1D'!$I$5*MAX(F98,
                                    0.1)^2),
                            1/3)))),
            IF(IFERROR(T98,
                    -1E+99)&gt;=IFERROR(AE98,
                    -1E+99),
                MAX('1D'!$D$16,
                    IFERROR(L98,
                        MAX('1D'!$D$16,
                            POWER((ABS(K98)^2)/('1D'!$I$5*MAX(F98,
                                        0.1)^2),
                                1/3)))),
                MAX('1D'!$D$16,
                    IFERROR(W98,
                        MAX('1D'!$D$16,
                            POWER((ABS(K98)^2)/('1D'!$I$5*MAX(F98,
                                        0.1)^2),
                                1/3))))))),
    MAX('1D'!$D$16,
        POWER((ABS(K98)^2)/('1D'!$I$5*MAX(F98,
                    0.1)^2),
            1/3)))</f>
        <v>1.7024119106797486</v>
      </c>
      <c r="AI98" s="5">
        <f t="shared" ca="1" si="22"/>
        <v>634.2384119106797</v>
      </c>
      <c r="AJ98" s="5">
        <f ca="1">AI98+((ABS(K98)/MAX(((F98)+(G98)*(AH98))*(AH98),
            0.000001))^2)/(2*'1D'!$I$5)</f>
        <v>635.86730357744034</v>
      </c>
      <c r="AM98">
        <v>0</v>
      </c>
      <c r="AN98">
        <v>0</v>
      </c>
      <c r="AO98" s="5">
        <f t="shared" si="23"/>
        <v>0</v>
      </c>
      <c r="AP98" s="5">
        <f t="shared" si="27"/>
        <v>0</v>
      </c>
      <c r="AQ98" s="5">
        <f ca="1">ABS(ABS(K98)/MAX(((F98)+(G98)*(AH98))*(AH98),
        0.000001))/SQRT('1D'!$I$5*MAX((((F98)+(G98)*(AH98))*(AH98))/MAX((F98)+2*(G98)*(AH98),
            0.000001),
        0.000001))</f>
        <v>1.3833394873574398</v>
      </c>
      <c r="AR98" s="5" t="str">
        <f t="shared" ca="1" si="24"/>
        <v>Supercritical</v>
      </c>
      <c r="AS98" s="5">
        <f ca="1">((ABS(K98)*'1D'!$D$6)/(MAX(((F98)+(G98)*(AH98))*(AH98),
            0.000001)*MAX(((((F98)+(G98)*(AH98))*(AH98))/MAX((F98)+2*(AH98)*SQRT(1+(G98)^2),
                    0.000001))^(2/3),
            0.000001)))^2</f>
        <v>6.8589292221568109E-3</v>
      </c>
    </row>
    <row r="99" spans="1:45" x14ac:dyDescent="0.35">
      <c r="A99">
        <v>90</v>
      </c>
      <c r="B99">
        <v>88.998000000000005</v>
      </c>
      <c r="C99">
        <v>616494.70200000005</v>
      </c>
      <c r="D99">
        <v>3097700.1889999998</v>
      </c>
      <c r="E99">
        <v>632.53399999999999</v>
      </c>
      <c r="F99">
        <v>5.25</v>
      </c>
      <c r="G99">
        <v>0</v>
      </c>
      <c r="H99" t="s">
        <v>176</v>
      </c>
      <c r="I99">
        <v>2.8540000000000001</v>
      </c>
      <c r="J99" s="5">
        <f t="shared" si="25"/>
        <v>1</v>
      </c>
      <c r="K99" s="5">
        <f t="shared" ca="1" si="26"/>
        <v>50.95</v>
      </c>
      <c r="L99" s="5">
        <f ca="1">IF($A$2=0,
    IFERROR(L98,
        MAX('1D'!$D$16,
            POWER((ABS(K99)^2)/('1D'!$I$5*MAX(F99,
                        0.1)^2),
                1/3))),
    IF(IFERROR(V98,
            0)=0,
        IFERROR(L98,
            MAX('1D'!$D$16,
                POWER((ABS(K99)^2)/('1D'!$I$5*MAX(F99,
                            0.1)^2),
                    1/3))),
        IF(OR(IFERROR(L99,
                    0)=0,
                IFERROR(S98,
                    0)&lt;1,
                IFERROR(S99,
                    0)&lt;1),
            MAX('1D'!$D$16,
                POWER((ABS(K99)^2)/('1D'!$I$5*MAX(F99,
                            0.1)^2),
                    1/3)),
            IF(IFERROR(U99,
                    0)&gt;0,
                MAX('1D'!$D$16,
                    IFERROR(L99,
                        0)+((IFERROR(U99,
                                0))*'1D'!$D$18*IF((IFERROR(S99,
                                    0))&lt;1,
                            1,
                            -1))),
                IF(IFERROR(U99,
                        0)&lt;0,
                    IF(ABS((MAX('1D'!$D$16,
                                    POWER((ABS(K99)^2)/('1D'!$I$5*MAX(F99,
                                                0.1)^2),
                                        1/3)))-IFERROR(L99,
                                0))&gt;'1D'!$D$19,
                        MAX('1D'!$D$16,
                            IF((MAX('1D'!$D$16,
                                        POWER((ABS(K99)^2)/('1D'!$I$5*MAX(F99,
                                                    0.1)^2),
                                            1/3)))&gt;IFERROR(L99,
                                    0),
                                MIN((MAX('1D'!$D$16,
                                            POWER((ABS(K99)^2)/('1D'!$I$5*MAX(F99,
                                                        0.1)^2),
                                                1/3))),
                                    IFERROR(L99,
                                        0)+(MIN(ABS(IFERROR(U99,
                                                    0))*'1D'!$D$18,
                                            ABS((MAX('1D'!$D$16,
                                                        POWER((ABS(K99)^2)/('1D'!$I$5*MAX(F99,
                                                                    0.1)^2),
                                                            1/3)))-IFERROR(L99,
                                                    0))))),
                                MAX((MAX('1D'!$D$16,
                                            POWER((ABS(K99)^2)/('1D'!$I$5*MAX(F99,
                                                        0.1)^2),
                                                1/3))),
                                    IFERROR(L99,
                                        0)-(MIN(ABS(IFERROR(U99,
                                                    0))*'1D'!$D$18,
                                            ABS((MAX('1D'!$D$16,
                                                        POWER((ABS(K99)^2)/('1D'!$I$5*MAX(F99,
                                                                    0.1)^2),
                                                            1/3)))-IFERROR(L99,
                                                    0))))))),
                        MAX('1D'!$D$16,
                            POWER((ABS(K99)^2)/('1D'!$I$5*MAX(F99,
                                        0.1)^2),
                                1/3))),
                    MAX('1D'!$D$16,
                        IFERROR(L99,
                            0)))))))</f>
        <v>1.8687483451210511</v>
      </c>
      <c r="M99" s="5">
        <f t="shared" ca="1" si="14"/>
        <v>9.8109288118855194</v>
      </c>
      <c r="N99" s="5">
        <f t="shared" ca="1" si="15"/>
        <v>1.0916197412943065</v>
      </c>
      <c r="O99" s="5">
        <f t="shared" ca="1" si="16"/>
        <v>5.1931882268145975</v>
      </c>
      <c r="P99" s="5">
        <f t="shared" ca="1" si="17"/>
        <v>634.40274834512104</v>
      </c>
      <c r="Q99" s="5">
        <f ca="1">P99+((ABS(K99)/MAX(((F99)+(G99)*(L99))*(L99),
            0.000001))^2)/(2*'1D'!$I$5)</f>
        <v>635.77732550919472</v>
      </c>
      <c r="R99" s="5">
        <f ca="1">((ABS(K99)*'1D'!$D$6)/(MAX(((F99)+(G99)*(L99))*(L99),
            0.000001)*MAX(((((F99)+(G99)*(L99))*(L99))/MAX((F99)+2*(L99)*SQRT(1+(G99)^2),
                    0.000001))^(2/3),
            0.000001)))^2</f>
        <v>5.3986951469621146E-3</v>
      </c>
      <c r="S99" s="5">
        <f ca="1">ABS(ABS(K99)/MAX(((F99)+(G99)*(L99))*(L99),
        0.000001))/SQRT('1D'!$I$5*MAX((((F99)+(G99)*(L99))*(L99))/MAX((F99)+2*(G99)*(L99),
            0.000001),
        0.000001))</f>
        <v>1.2128976361088353</v>
      </c>
      <c r="T99" s="5">
        <f ca="1">((F99)*(L99)^2)/2+(G99)*(L99)^3/3+(ABS(K99)^2)/('1D'!$I$5*MAX(((F99)+(G99)*(L99))*(L99),
        0.000001))</f>
        <v>36.138835896996603</v>
      </c>
      <c r="U99" s="5">
        <f ca="1">IF($A$2=0,
    0,
    IFERROR(Q98-(((R98+R99)/2)*J99)-(IF(O98&gt;O99,
                '1D'!$D$8*((O98^2-O99^2)/(2*'1D'!$I$5)),
                '1D'!$D$9*((O99^2-O98^2)/(2*'1D'!$I$5)))+('1D'!$D$10*(ABS(I99)/90)*(MAX(O98^2,
                        O99^2)/(2*'1D'!$I$5))))-Q99,
        0))</f>
        <v>-1.9318943998314353E-4</v>
      </c>
      <c r="V99" s="5">
        <f ca="1">IF($A$2=0,
    1,
    IF(IFERROR(V98,
            0)=0,
        0,
        IFERROR(IF(ROUND(S99,
                    3)=1,
                1,
                IF(AND(ABS(U99)&lt;'1D'!$D$19,
                        S99&gt;1),
                    1,
                    0)),
            0)))</f>
        <v>1</v>
      </c>
      <c r="W99" s="5">
        <f ca="1">IF($A$2=0,
    MAX(MAX('1D'!$D$16,
            MAX('1D'!$D$16,
                POWER((ABS(K99)^2)/('1D'!$I$5*MAX(F99,
                            0.1)^2),
                    1/3))),
        IFERROR(W1396,
            MAX(MAX('1D'!$D$16,
                    MAX('1D'!$D$16,
                        POWER((ABS(K99)^2)/('1D'!$I$5*MAX(F99,
                                    0.1)^2),
                            1/3))),
                ($L$2)-E1396))),
    IF(IFERROR(AG100,
            0)=0,
        MAX(MAX('1D'!$D$16,
                MAX('1D'!$D$16,
                    POWER((ABS(K99)^2)/('1D'!$I$5*MAX(F99,
                                0.1)^2),
                        1/3))),
            IFERROR(W1396,
                MAX(MAX('1D'!$D$16,
                        MAX('1D'!$D$16,
                            POWER((ABS(K99)^2)/('1D'!$I$5*MAX(F99,
                                        0.1)^2),
                                1/3))),
                    ($L$2)-E1396))),
        IF(IFERROR(W99,
                0)=0,
            MAX(MAX('1D'!$D$16,
                    MAX('1D'!$D$16,
                        POWER((ABS(K99)^2)/('1D'!$I$5*MAX(F99,
                                    0.1)^2),
                            1/3))),
                IFERROR(W1396,
                    MAX(MAX('1D'!$D$16,
                            MAX('1D'!$D$16,
                                POWER((ABS(K99)^2)/('1D'!$I$5*MAX(F99,
                                            0.1)^2),
                                    1/3))),
                        ($L$2)-E1396))),
            IF(OR(IFERROR(AD99,
                        0)&gt;=1,
                    IFERROR(AD100,
                        0)&gt;=1),
                MAX('1D'!$D$16,
                    MAX('1D'!$D$16,
                        POWER((ABS(K99)^2)/('1D'!$I$5*MAX(F99,
                                    0.1)^2),
                            1/3))),
                IF(ABS(IFERROR(AF99,
                            0))&lt;'1D'!$D$19,
                    MAX(MAX('1D'!$D$16,
                            MAX('1D'!$D$16,
                                POWER((ABS(K99)^2)/('1D'!$I$5*MAX(F99,
                                            0.1)^2),
                                    1/3))),
                        IFERROR(W99,
                            0)),
                    MAX(MAX('1D'!$D$16,
                            MAX('1D'!$D$16,
                                POWER((ABS(K99)^2)/('1D'!$I$5*MAX(F99,
                                            0.1)^2),
                                    1/3))),
                        (IFERROR(W99,
                                0))+((IFERROR(AF99,
                                    0))*'1D'!$D$18)))))))</f>
        <v>2.1253653085718116</v>
      </c>
      <c r="X99" s="5">
        <f t="shared" ca="1" si="18"/>
        <v>11.158167870002011</v>
      </c>
      <c r="Y99" s="5">
        <f t="shared" ca="1" si="19"/>
        <v>1.1744536625286079</v>
      </c>
      <c r="Z99" s="5">
        <f t="shared" ca="1" si="20"/>
        <v>4.5661618102175785</v>
      </c>
      <c r="AA99" s="5">
        <f t="shared" ca="1" si="21"/>
        <v>634.65936530857175</v>
      </c>
      <c r="AB99" s="5">
        <f ca="1">AA99+((ABS(K99)/MAX(((F99)+(G99)*(W99))*(W99),
            0.000001))^2)/(2*'1D'!$I$5)</f>
        <v>635.72204796285769</v>
      </c>
      <c r="AC99" s="5">
        <f ca="1">((ABS(K99)*'1D'!$D$6)/(MAX(((F99)+(G99)*(W99))*(W99),
            0.000001)*MAX(((((F99)+(G99)*(W99))*(W99))/MAX((F99)+2*(W99)*SQRT(1+(G99)^2),
                    0.000001))^(2/3),
            0.000001)))^2</f>
        <v>3.7859127197907801E-3</v>
      </c>
      <c r="AD99" s="5">
        <f ca="1">ABS(ABS(K99)/MAX(((F99)+(G99)*(W99))*(W99),
        0.000001))/SQRT('1D'!$I$5*MAX((((F99)+(G99)*(W99))*(W99))/MAX((F99)+2*(G99)*(W99),
            0.000001),
        0.000001))</f>
        <v>1</v>
      </c>
      <c r="AE99" s="5">
        <f ca="1">((F99)*(W99)^2)/2+(G99)*(W99)^3/3+(ABS(K99)^2)/('1D'!$I$5*MAX(((F99)+(G99)*(W99))*(W99),
        0.000001))</f>
        <v>35.57277434718435</v>
      </c>
      <c r="AF99" s="5">
        <f ca="1">IF($A$2=0,
    0,
    IFERROR(AB100+(((AC99+AC100)/2)*J100)+(IF(Z99&gt;Z100,
                '1D'!$D$8*((Z99^2-Z100^2)/(2*'1D'!$I$5)),
                '1D'!$D$9*((Z100^2-Z99^2)/(2*'1D'!$I$5)))+('1D'!$D$10*(ABS(I100)/90)*(MAX(Z99^2,
                        Z100^2)/(2*'1D'!$I$5))))-AB99,
        0))</f>
        <v>2.0312956022507933E-2</v>
      </c>
      <c r="AG99" s="5">
        <f ca="1">IF($A$2=0,
    1,
    IF(IFERROR(AG100,
            0)=0,
        0,
        IFERROR(IF(OR(ROUND(AD99,
                        3)&gt;=1,
                    AND(ABS(AF99)&lt;'1D'!$D$19,
                        AD99&lt;1)),
                1,
                0),
            0)))</f>
        <v>1</v>
      </c>
      <c r="AH99" s="5">
        <f ca="1">IFERROR(IF('1D'!V32="Supercritical",
        MAX('1D'!$D$16,
            IFERROR(L99,
                MAX('1D'!$D$16,
                    POWER((ABS(K99)^2)/('1D'!$I$5*MAX(F99,
                                0.1)^2),
                        1/3)))),
        IF('1D'!V32="Subcritical",
            MAX('1D'!$D$16,
                IFERROR(W99,
                    MAX('1D'!$D$16,
                        POWER((ABS(K99)^2)/('1D'!$I$5*MAX(F99,
                                    0.1)^2),
                            1/3)))),
            IF(IFERROR(T99,
                    -1E+99)&gt;=IFERROR(AE99,
                    -1E+99),
                MAX('1D'!$D$16,
                    IFERROR(L99,
                        MAX('1D'!$D$16,
                            POWER((ABS(K99)^2)/('1D'!$I$5*MAX(F99,
                                        0.1)^2),
                                1/3)))),
                MAX('1D'!$D$16,
                    IFERROR(W99,
                        MAX('1D'!$D$16,
                            POWER((ABS(K99)^2)/('1D'!$I$5*MAX(F99,
                                        0.1)^2),
                                1/3))))))),
    MAX('1D'!$D$16,
        POWER((ABS(K99)^2)/('1D'!$I$5*MAX(F99,
                    0.1)^2),
            1/3)))</f>
        <v>1.8687483451210511</v>
      </c>
      <c r="AI99" s="5">
        <f t="shared" ca="1" si="22"/>
        <v>634.40274834512104</v>
      </c>
      <c r="AJ99" s="5">
        <f ca="1">AI99+((ABS(K99)/MAX(((F99)+(G99)*(AH99))*(AH99),
            0.000001))^2)/(2*'1D'!$I$5)</f>
        <v>635.77732550919472</v>
      </c>
      <c r="AM99">
        <v>0</v>
      </c>
      <c r="AN99">
        <v>0</v>
      </c>
      <c r="AO99" s="5">
        <f t="shared" si="23"/>
        <v>0</v>
      </c>
      <c r="AP99" s="5">
        <f t="shared" si="27"/>
        <v>0</v>
      </c>
      <c r="AQ99" s="5">
        <f ca="1">ABS(ABS(K99)/MAX(((F99)+(G99)*(AH99))*(AH99),
        0.000001))/SQRT('1D'!$I$5*MAX((((F99)+(G99)*(AH99))*(AH99))/MAX((F99)+2*(G99)*(AH99),
            0.000001),
        0.000001))</f>
        <v>1.2128976361088353</v>
      </c>
      <c r="AR99" s="5" t="str">
        <f t="shared" ca="1" si="24"/>
        <v>Supercritical</v>
      </c>
      <c r="AS99" s="5">
        <f ca="1">((ABS(K99)*'1D'!$D$6)/(MAX(((F99)+(G99)*(AH99))*(AH99),
            0.000001)*MAX(((((F99)+(G99)*(AH99))*(AH99))/MAX((F99)+2*(AH99)*SQRT(1+(G99)^2),
                    0.000001))^(2/3),
            0.000001)))^2</f>
        <v>5.3986951469621146E-3</v>
      </c>
    </row>
    <row r="100" spans="1:45" x14ac:dyDescent="0.35">
      <c r="A100">
        <v>91</v>
      </c>
      <c r="B100">
        <v>89.998999999999995</v>
      </c>
      <c r="C100">
        <v>616493.9</v>
      </c>
      <c r="D100">
        <v>3097699.591</v>
      </c>
      <c r="E100">
        <v>632.53200000000004</v>
      </c>
      <c r="F100">
        <v>5.218</v>
      </c>
      <c r="G100">
        <v>0</v>
      </c>
      <c r="H100" t="s">
        <v>176</v>
      </c>
      <c r="I100">
        <v>2.8450000000000002</v>
      </c>
      <c r="J100" s="5">
        <f t="shared" si="25"/>
        <v>1.0009999999999906</v>
      </c>
      <c r="K100" s="5">
        <f t="shared" ca="1" si="26"/>
        <v>50.95</v>
      </c>
      <c r="L100" s="5">
        <f ca="1">IF($A$2=0,
    IFERROR(L99,
        MAX('1D'!$D$16,
            POWER((ABS(K100)^2)/('1D'!$I$5*MAX(F100,
                        0.1)^2),
                1/3))),
    IF(IFERROR(V99,
            0)=0,
        IFERROR(L99,
            MAX('1D'!$D$16,
                POWER((ABS(K100)^2)/('1D'!$I$5*MAX(F100,
                            0.1)^2),
                    1/3))),
        IF(OR(IFERROR(L100,
                    0)=0,
                IFERROR(S99,
                    0)&lt;1,
                IFERROR(S100,
                    0)&lt;1),
            MAX('1D'!$D$16,
                POWER((ABS(K100)^2)/('1D'!$I$5*MAX(F100,
                            0.1)^2),
                    1/3)),
            IF(IFERROR(U100,
                    0)&gt;0,
                MAX('1D'!$D$16,
                    IFERROR(L100,
                        0)+((IFERROR(U100,
                                0))*'1D'!$D$18*IF((IFERROR(S100,
                                    0))&lt;1,
                            1,
                            -1))),
                IF(IFERROR(U100,
                        0)&lt;0,
                    IF(ABS((MAX('1D'!$D$16,
                                    POWER((ABS(K100)^2)/('1D'!$I$5*MAX(F100,
                                                0.1)^2),
                                        1/3)))-IFERROR(L100,
                                0))&gt;'1D'!$D$19,
                        MAX('1D'!$D$16,
                            IF((MAX('1D'!$D$16,
                                        POWER((ABS(K100)^2)/('1D'!$I$5*MAX(F100,
                                                    0.1)^2),
                                            1/3)))&gt;IFERROR(L100,
                                    0),
                                MIN((MAX('1D'!$D$16,
                                            POWER((ABS(K100)^2)/('1D'!$I$5*MAX(F100,
                                                        0.1)^2),
                                                1/3))),
                                    IFERROR(L100,
                                        0)+(MIN(ABS(IFERROR(U100,
                                                    0))*'1D'!$D$18,
                                            ABS((MAX('1D'!$D$16,
                                                        POWER((ABS(K100)^2)/('1D'!$I$5*MAX(F100,
                                                                    0.1)^2),
                                                            1/3)))-IFERROR(L100,
                                                    0))))),
                                MAX((MAX('1D'!$D$16,
                                            POWER((ABS(K100)^2)/('1D'!$I$5*MAX(F100,
                                                        0.1)^2),
                                                1/3))),
                                    IFERROR(L100,
                                        0)-(MIN(ABS(IFERROR(U100,
                                                    0))*'1D'!$D$18,
                                            ABS((MAX('1D'!$D$16,
                                                        POWER((ABS(K100)^2)/('1D'!$I$5*MAX(F100,
                                                                    0.1)^2),
                                                            1/3)))-IFERROR(L100,
                                                    0))))))),
                        MAX('1D'!$D$16,
                            POWER((ABS(K100)^2)/('1D'!$I$5*MAX(F100,
                                        0.1)^2),
                                1/3))),
                    MAX('1D'!$D$16,
                        IFERROR(L100,
                            0)))))))</f>
        <v>2.1340458200984593</v>
      </c>
      <c r="M100" s="5">
        <f t="shared" ca="1" si="14"/>
        <v>11.135451089273761</v>
      </c>
      <c r="N100" s="5">
        <f t="shared" ca="1" si="15"/>
        <v>1.1738713383378832</v>
      </c>
      <c r="O100" s="5">
        <f t="shared" ca="1" si="16"/>
        <v>4.5754769691438595</v>
      </c>
      <c r="P100" s="5">
        <f t="shared" ca="1" si="17"/>
        <v>634.66604582009847</v>
      </c>
      <c r="Q100" s="5">
        <f ca="1">P100+((ABS(K100)/MAX(((F100)+(G100)*(L100))*(L100),
            0.000001))^2)/(2*'1D'!$I$5)</f>
        <v>635.73306873014769</v>
      </c>
      <c r="R100" s="5">
        <f ca="1">((ABS(K100)*'1D'!$D$6)/(MAX(((F100)+(G100)*(L100))*(L100),
            0.000001)*MAX(((((F100)+(G100)*(L100))*(L100))/MAX((F100)+2*(L100)*SQRT(1+(G100)^2),
                    0.000001))^(2/3),
            0.000001)))^2</f>
        <v>3.8038898597013513E-3</v>
      </c>
      <c r="S100" s="5">
        <f ca="1">ABS(ABS(K100)/MAX(((F100)+(G100)*(L100))*(L100),
        0.000001))/SQRT('1D'!$I$5*MAX((((F100)+(G100)*(L100))*(L100))/MAX((F100)+2*(G100)*(L100),
            0.000001),
        0.000001))</f>
        <v>0.99999999999999978</v>
      </c>
      <c r="T100" s="5">
        <f ca="1">((F100)*(L100)^2)/2+(G100)*(L100)^3/3+(ABS(K100)^2)/('1D'!$I$5*MAX(((F100)+(G100)*(L100))*(L100),
        0.000001))</f>
        <v>35.645344277963254</v>
      </c>
      <c r="U100" s="5">
        <f ca="1">IF($A$2=0,
    0,
    IFERROR(Q99-(((R99+R100)/2)*J100)-(IF(O99&gt;O100,
                '1D'!$D$8*((O99^2-O100^2)/(2*'1D'!$I$5)),
                '1D'!$D$9*((O100^2-O99^2)/(2*'1D'!$I$5)))+('1D'!$D$10*(ABS(I100)/90)*(MAX(O99^2,
                        O100^2)/(2*'1D'!$I$5))))-Q100,
        0))</f>
        <v>-5.9133177675789739E-2</v>
      </c>
      <c r="V100" s="5">
        <f ca="1">IF($A$2=0,
    1,
    IF(IFERROR(V99,
            0)=0,
        0,
        IFERROR(IF(ROUND(S100,
                    3)=1,
                1,
                IF(AND(ABS(U100)&lt;'1D'!$D$19,
                        S100&gt;1),
                    1,
                    0)),
            0)))</f>
        <v>1</v>
      </c>
      <c r="W100" s="5">
        <f ca="1">IF($A$2=0,
    MAX(MAX('1D'!$D$16,
            MAX('1D'!$D$16,
                POWER((ABS(K100)^2)/('1D'!$I$5*MAX(F100,
                            0.1)^2),
                    1/3))),
        IFERROR(W1396,
            MAX(MAX('1D'!$D$16,
                    MAX('1D'!$D$16,
                        POWER((ABS(K100)^2)/('1D'!$I$5*MAX(F100,
                                    0.1)^2),
                            1/3))),
                ($L$2)-E1396))),
    IF(IFERROR(AG101,
            0)=0,
        MAX(MAX('1D'!$D$16,
                MAX('1D'!$D$16,
                    POWER((ABS(K100)^2)/('1D'!$I$5*MAX(F100,
                                0.1)^2),
                        1/3))),
            IFERROR(W1396,
                MAX(MAX('1D'!$D$16,
                        MAX('1D'!$D$16,
                            POWER((ABS(K100)^2)/('1D'!$I$5*MAX(F100,
                                        0.1)^2),
                                1/3))),
                    ($L$2)-E1396))),
        IF(IFERROR(W100,
                0)=0,
            MAX(MAX('1D'!$D$16,
                    MAX('1D'!$D$16,
                        POWER((ABS(K100)^2)/('1D'!$I$5*MAX(F100,
                                    0.1)^2),
                            1/3))),
                IFERROR(W1396,
                    MAX(MAX('1D'!$D$16,
                            MAX('1D'!$D$16,
                                POWER((ABS(K100)^2)/('1D'!$I$5*MAX(F100,
                                            0.1)^2),
                                    1/3))),
                        ($L$2)-E1396))),
            IF(OR(IFERROR(AD100,
                        0)&gt;=1,
                    IFERROR(AD101,
                        0)&gt;=1),
                MAX('1D'!$D$16,
                    MAX('1D'!$D$16,
                        POWER((ABS(K100)^2)/('1D'!$I$5*MAX(F100,
                                    0.1)^2),
                            1/3))),
                IF(ABS(IFERROR(AF100,
                            0))&lt;'1D'!$D$19,
                    MAX(MAX('1D'!$D$16,
                            MAX('1D'!$D$16,
                                POWER((ABS(K100)^2)/('1D'!$I$5*MAX(F100,
                                            0.1)^2),
                                    1/3))),
                        IFERROR(W100,
                            0)),
                    MAX(MAX('1D'!$D$16,
                            MAX('1D'!$D$16,
                                POWER((ABS(K100)^2)/('1D'!$I$5*MAX(F100,
                                            0.1)^2),
                                    1/3))),
                        (IFERROR(W100,
                                0))+((IFERROR(AF100,
                                    0))*'1D'!$D$18)))))))</f>
        <v>2.1340458200984593</v>
      </c>
      <c r="X100" s="5">
        <f t="shared" ca="1" si="18"/>
        <v>11.135451089273761</v>
      </c>
      <c r="Y100" s="5">
        <f t="shared" ca="1" si="19"/>
        <v>1.1738713383378832</v>
      </c>
      <c r="Z100" s="5">
        <f t="shared" ca="1" si="20"/>
        <v>4.5754769691438595</v>
      </c>
      <c r="AA100" s="5">
        <f t="shared" ca="1" si="21"/>
        <v>634.66604582009847</v>
      </c>
      <c r="AB100" s="5">
        <f ca="1">AA100+((ABS(K100)/MAX(((F100)+(G100)*(W100))*(W100),
            0.000001))^2)/(2*'1D'!$I$5)</f>
        <v>635.73306873014769</v>
      </c>
      <c r="AC100" s="5">
        <f ca="1">((ABS(K100)*'1D'!$D$6)/(MAX(((F100)+(G100)*(W100))*(W100),
            0.000001)*MAX(((((F100)+(G100)*(W100))*(W100))/MAX((F100)+2*(W100)*SQRT(1+(G100)^2),
                    0.000001))^(2/3),
            0.000001)))^2</f>
        <v>3.8038898597013513E-3</v>
      </c>
      <c r="AD100" s="5">
        <f ca="1">ABS(ABS(K100)/MAX(((F100)+(G100)*(W100))*(W100),
        0.000001))/SQRT('1D'!$I$5*MAX((((F100)+(G100)*(W100))*(W100))/MAX((F100)+2*(G100)*(W100),
            0.000001),
        0.000001))</f>
        <v>0.99999999999999978</v>
      </c>
      <c r="AE100" s="5">
        <f ca="1">((F100)*(W100)^2)/2+(G100)*(W100)^3/3+(ABS(K100)^2)/('1D'!$I$5*MAX(((F100)+(G100)*(W100))*(W100),
        0.000001))</f>
        <v>35.645344277963254</v>
      </c>
      <c r="AF100" s="5">
        <f ca="1">IF($A$2=0,
    0,
    IFERROR(AB101+(((AC100+AC101)/2)*J101)+(IF(Z100&gt;Z101,
                '1D'!$D$8*((Z100^2-Z101^2)/(2*'1D'!$I$5)),
                '1D'!$D$9*((Z101^2-Z100^2)/(2*'1D'!$I$5)))+('1D'!$D$10*(ABS(I101)/90)*(MAX(Z100^2,
                        Z101^2)/(2*'1D'!$I$5))))-AB100,
        0))</f>
        <v>1.3345515478818015E-2</v>
      </c>
      <c r="AG100" s="5">
        <f ca="1">IF($A$2=0,
    1,
    IF(IFERROR(AG101,
            0)=0,
        0,
        IFERROR(IF(OR(ROUND(AD100,
                        3)&gt;=1,
                    AND(ABS(AF100)&lt;'1D'!$D$19,
                        AD100&lt;1)),
                1,
                0),
            0)))</f>
        <v>1</v>
      </c>
      <c r="AH100" s="5">
        <f ca="1">IFERROR(IF('1D'!V32="Supercritical",
        MAX('1D'!$D$16,
            IFERROR(L100,
                MAX('1D'!$D$16,
                    POWER((ABS(K100)^2)/('1D'!$I$5*MAX(F100,
                                0.1)^2),
                        1/3)))),
        IF('1D'!V32="Subcritical",
            MAX('1D'!$D$16,
                IFERROR(W100,
                    MAX('1D'!$D$16,
                        POWER((ABS(K100)^2)/('1D'!$I$5*MAX(F100,
                                    0.1)^2),
                            1/3)))),
            IF(IFERROR(T100,
                    -1E+99)&gt;=IFERROR(AE100,
                    -1E+99),
                MAX('1D'!$D$16,
                    IFERROR(L100,
                        MAX('1D'!$D$16,
                            POWER((ABS(K100)^2)/('1D'!$I$5*MAX(F100,
                                        0.1)^2),
                                1/3)))),
                MAX('1D'!$D$16,
                    IFERROR(W100,
                        MAX('1D'!$D$16,
                            POWER((ABS(K100)^2)/('1D'!$I$5*MAX(F100,
                                        0.1)^2),
                                1/3))))))),
    MAX('1D'!$D$16,
        POWER((ABS(K100)^2)/('1D'!$I$5*MAX(F100,
                    0.1)^2),
            1/3)))</f>
        <v>2.1340458200984593</v>
      </c>
      <c r="AI100" s="5">
        <f t="shared" ca="1" si="22"/>
        <v>634.66604582009847</v>
      </c>
      <c r="AJ100" s="5">
        <f ca="1">AI100+((ABS(K100)/MAX(((F100)+(G100)*(AH100))*(AH100),
            0.000001))^2)/(2*'1D'!$I$5)</f>
        <v>635.73306873014769</v>
      </c>
      <c r="AM100">
        <v>0</v>
      </c>
      <c r="AN100">
        <v>0</v>
      </c>
      <c r="AO100" s="5">
        <f t="shared" si="23"/>
        <v>0</v>
      </c>
      <c r="AP100" s="5">
        <f t="shared" si="27"/>
        <v>0</v>
      </c>
      <c r="AQ100" s="5">
        <f ca="1">ABS(ABS(K100)/MAX(((F100)+(G100)*(AH100))*(AH100),
        0.000001))/SQRT('1D'!$I$5*MAX((((F100)+(G100)*(AH100))*(AH100))/MAX((F100)+2*(G100)*(AH100),
            0.000001),
        0.000001))</f>
        <v>0.99999999999999978</v>
      </c>
      <c r="AR100" s="5" t="str">
        <f t="shared" ca="1" si="24"/>
        <v>Supercritical</v>
      </c>
      <c r="AS100" s="5">
        <f ca="1">((ABS(K100)*'1D'!$D$6)/(MAX(((F100)+(G100)*(AH100))*(AH100),
            0.000001)*MAX(((((F100)+(G100)*(AH100))*(AH100))/MAX((F100)+2*(AH100)*SQRT(1+(G100)^2),
                    0.000001))^(2/3),
            0.000001)))^2</f>
        <v>3.8038898597013513E-3</v>
      </c>
    </row>
    <row r="101" spans="1:45" x14ac:dyDescent="0.35">
      <c r="A101">
        <v>92</v>
      </c>
      <c r="B101">
        <v>90.998000000000005</v>
      </c>
      <c r="C101">
        <v>616493.06999999995</v>
      </c>
      <c r="D101">
        <v>3097699.034</v>
      </c>
      <c r="E101">
        <v>632.53</v>
      </c>
      <c r="F101">
        <v>5.2030000000000003</v>
      </c>
      <c r="G101">
        <v>0</v>
      </c>
      <c r="H101" t="s">
        <v>176</v>
      </c>
      <c r="I101">
        <v>2.911</v>
      </c>
      <c r="J101" s="5">
        <f t="shared" si="25"/>
        <v>0.99900000000000944</v>
      </c>
      <c r="K101" s="5">
        <f t="shared" ca="1" si="26"/>
        <v>50.95</v>
      </c>
      <c r="L101" s="5">
        <f ca="1">IF($A$2=0,
    IFERROR(L100,
        MAX('1D'!$D$16,
            POWER((ABS(K101)^2)/('1D'!$I$5*MAX(F101,
                        0.1)^2),
                1/3))),
    IF(IFERROR(V100,
            0)=0,
        IFERROR(L100,
            MAX('1D'!$D$16,
                POWER((ABS(K101)^2)/('1D'!$I$5*MAX(F101,
                            0.1)^2),
                    1/3))),
        IF(OR(IFERROR(L101,
                    0)=0,
                IFERROR(S100,
                    0)&lt;1,
                IFERROR(S101,
                    0)&lt;1),
            MAX('1D'!$D$16,
                POWER((ABS(K101)^2)/('1D'!$I$5*MAX(F101,
                            0.1)^2),
                    1/3)),
            IF(IFERROR(U101,
                    0)&gt;0,
                MAX('1D'!$D$16,
                    IFERROR(L101,
                        0)+((IFERROR(U101,
                                0))*'1D'!$D$18*IF((IFERROR(S101,
                                    0))&lt;1,
                            1,
                            -1))),
                IF(IFERROR(U101,
                        0)&lt;0,
                    IF(ABS((MAX('1D'!$D$16,
                                    POWER((ABS(K101)^2)/('1D'!$I$5*MAX(F101,
                                                0.1)^2),
                                        1/3)))-IFERROR(L101,
                                0))&gt;'1D'!$D$19,
                        MAX('1D'!$D$16,
                            IF((MAX('1D'!$D$16,
                                        POWER((ABS(K101)^2)/('1D'!$I$5*MAX(F101,
                                                    0.1)^2),
                                            1/3)))&gt;IFERROR(L101,
                                    0),
                                MIN((MAX('1D'!$D$16,
                                            POWER((ABS(K101)^2)/('1D'!$I$5*MAX(F101,
                                                        0.1)^2),
                                                1/3))),
                                    IFERROR(L101,
                                        0)+(MIN(ABS(IFERROR(U101,
                                                    0))*'1D'!$D$18,
                                            ABS((MAX('1D'!$D$16,
                                                        POWER((ABS(K101)^2)/('1D'!$I$5*MAX(F101,
                                                                    0.1)^2),
                                                            1/3)))-IFERROR(L101,
                                                    0))))),
                                MAX((MAX('1D'!$D$16,
                                            POWER((ABS(K101)^2)/('1D'!$I$5*MAX(F101,
                                                        0.1)^2),
                                                1/3))),
                                    IFERROR(L101,
                                        0)-(MIN(ABS(IFERROR(U101,
                                                    0))*'1D'!$D$18,
                                            ABS((MAX('1D'!$D$16,
                                                        POWER((ABS(K101)^2)/('1D'!$I$5*MAX(F101,
                                                                    0.1)^2),
                                                            1/3)))-IFERROR(L101,
                                                    0))))))),
                        MAX('1D'!$D$16,
                            POWER((ABS(K101)^2)/('1D'!$I$5*MAX(F101,
                                        0.1)^2),
                                1/3))),
                    MAX('1D'!$D$16,
                        IFERROR(L101,
                            0)))))))</f>
        <v>2.1381454198288941</v>
      </c>
      <c r="M101" s="5">
        <f t="shared" ca="1" si="14"/>
        <v>11.124770619369736</v>
      </c>
      <c r="N101" s="5">
        <f t="shared" ca="1" si="15"/>
        <v>1.173586801749755</v>
      </c>
      <c r="O101" s="5">
        <f t="shared" ca="1" si="16"/>
        <v>4.5798697108674888</v>
      </c>
      <c r="P101" s="5">
        <f t="shared" ca="1" si="17"/>
        <v>634.66814541982887</v>
      </c>
      <c r="Q101" s="5">
        <f ca="1">P101+((ABS(K101)/MAX(((F101)+(G101)*(L101))*(L101),
            0.000001))^2)/(2*'1D'!$I$5)</f>
        <v>635.73721812974327</v>
      </c>
      <c r="R101" s="5">
        <f ca="1">((ABS(K101)*'1D'!$D$6)/(MAX(((F101)+(G101)*(L101))*(L101),
            0.000001)*MAX(((((F101)+(G101)*(L101))*(L101))/MAX((F101)+2*(L101)*SQRT(1+(G101)^2),
                    0.000001))^(2/3),
            0.000001)))^2</f>
        <v>3.8124293911455283E-3</v>
      </c>
      <c r="S101" s="5">
        <f ca="1">ABS(ABS(K101)/MAX(((F101)+(G101)*(L101))*(L101),
        0.000001))/SQRT('1D'!$I$5*MAX((((F101)+(G101)*(L101))*(L101))/MAX((F101)+2*(G101)*(L101),
            0.000001),
        0.000001))</f>
        <v>1.0000000000000002</v>
      </c>
      <c r="T101" s="5">
        <f ca="1">((F101)*(L101)^2)/2+(G101)*(L101)^3/3+(ABS(K101)^2)/('1D'!$I$5*MAX(((F101)+(G101)*(L101))*(L101),
        0.000001))</f>
        <v>35.679566019678674</v>
      </c>
      <c r="U101" s="5">
        <f ca="1">IF($A$2=0,
    0,
    IFERROR(Q100-(((R100+R101)/2)*J101)-(IF(O100&gt;O101,
                '1D'!$D$8*((O100^2-O101^2)/(2*'1D'!$I$5)),
                '1D'!$D$9*((O101^2-O100^2)/(2*'1D'!$I$5)))+('1D'!$D$10*(ABS(I101)/90)*(MAX(O100^2,
                        O101^2)/(2*'1D'!$I$5))))-Q101,
        0))</f>
        <v>-1.3345515478818015E-2</v>
      </c>
      <c r="V101" s="5">
        <f ca="1">IF($A$2=0,
    1,
    IF(IFERROR(V100,
            0)=0,
        0,
        IFERROR(IF(ROUND(S101,
                    3)=1,
                1,
                IF(AND(ABS(U101)&lt;'1D'!$D$19,
                        S101&gt;1),
                    1,
                    0)),
            0)))</f>
        <v>1</v>
      </c>
      <c r="W101" s="5">
        <f ca="1">IF($A$2=0,
    MAX(MAX('1D'!$D$16,
            MAX('1D'!$D$16,
                POWER((ABS(K101)^2)/('1D'!$I$5*MAX(F101,
                            0.1)^2),
                    1/3))),
        IFERROR(W1396,
            MAX(MAX('1D'!$D$16,
                    MAX('1D'!$D$16,
                        POWER((ABS(K101)^2)/('1D'!$I$5*MAX(F101,
                                    0.1)^2),
                            1/3))),
                ($L$2)-E1396))),
    IF(IFERROR(AG102,
            0)=0,
        MAX(MAX('1D'!$D$16,
                MAX('1D'!$D$16,
                    POWER((ABS(K101)^2)/('1D'!$I$5*MAX(F101,
                                0.1)^2),
                        1/3))),
            IFERROR(W1396,
                MAX(MAX('1D'!$D$16,
                        MAX('1D'!$D$16,
                            POWER((ABS(K101)^2)/('1D'!$I$5*MAX(F101,
                                        0.1)^2),
                                1/3))),
                    ($L$2)-E1396))),
        IF(IFERROR(W101,
                0)=0,
            MAX(MAX('1D'!$D$16,
                    MAX('1D'!$D$16,
                        POWER((ABS(K101)^2)/('1D'!$I$5*MAX(F101,
                                    0.1)^2),
                            1/3))),
                IFERROR(W1396,
                    MAX(MAX('1D'!$D$16,
                            MAX('1D'!$D$16,
                                POWER((ABS(K101)^2)/('1D'!$I$5*MAX(F101,
                                            0.1)^2),
                                    1/3))),
                        ($L$2)-E1396))),
            IF(OR(IFERROR(AD101,
                        0)&gt;=1,
                    IFERROR(AD102,
                        0)&gt;=1),
                MAX('1D'!$D$16,
                    MAX('1D'!$D$16,
                        POWER((ABS(K101)^2)/('1D'!$I$5*MAX(F101,
                                    0.1)^2),
                            1/3))),
                IF(ABS(IFERROR(AF101,
                            0))&lt;'1D'!$D$19,
                    MAX(MAX('1D'!$D$16,
                            MAX('1D'!$D$16,
                                POWER((ABS(K101)^2)/('1D'!$I$5*MAX(F101,
                                            0.1)^2),
                                    1/3))),
                        IFERROR(W101,
                            0)),
                    MAX(MAX('1D'!$D$16,
                            MAX('1D'!$D$16,
                                POWER((ABS(K101)^2)/('1D'!$I$5*MAX(F101,
                                            0.1)^2),
                                    1/3))),
                        (IFERROR(W101,
                                0))+((IFERROR(AF101,
                                    0))*'1D'!$D$18)))))))</f>
        <v>2.1381454198288941</v>
      </c>
      <c r="X101" s="5">
        <f t="shared" ca="1" si="18"/>
        <v>11.124770619369736</v>
      </c>
      <c r="Y101" s="5">
        <f t="shared" ca="1" si="19"/>
        <v>1.173586801749755</v>
      </c>
      <c r="Z101" s="5">
        <f t="shared" ca="1" si="20"/>
        <v>4.5798697108674888</v>
      </c>
      <c r="AA101" s="5">
        <f t="shared" ca="1" si="21"/>
        <v>634.66814541982887</v>
      </c>
      <c r="AB101" s="5">
        <f ca="1">AA101+((ABS(K101)/MAX(((F101)+(G101)*(W101))*(W101),
            0.000001))^2)/(2*'1D'!$I$5)</f>
        <v>635.73721812974327</v>
      </c>
      <c r="AC101" s="5">
        <f ca="1">((ABS(K101)*'1D'!$D$6)/(MAX(((F101)+(G101)*(W101))*(W101),
            0.000001)*MAX(((((F101)+(G101)*(W101))*(W101))/MAX((F101)+2*(W101)*SQRT(1+(G101)^2),
                    0.000001))^(2/3),
            0.000001)))^2</f>
        <v>3.8124293911455283E-3</v>
      </c>
      <c r="AD101" s="5">
        <f ca="1">ABS(ABS(K101)/MAX(((F101)+(G101)*(W101))*(W101),
        0.000001))/SQRT('1D'!$I$5*MAX((((F101)+(G101)*(W101))*(W101))/MAX((F101)+2*(G101)*(W101),
            0.000001),
        0.000001))</f>
        <v>1.0000000000000002</v>
      </c>
      <c r="AE101" s="5">
        <f ca="1">((F101)*(W101)^2)/2+(G101)*(W101)^3/3+(ABS(K101)^2)/('1D'!$I$5*MAX(((F101)+(G101)*(W101))*(W101),
        0.000001))</f>
        <v>35.679566019678674</v>
      </c>
      <c r="AF101" s="5">
        <f ca="1">IF($A$2=0,
    0,
    IFERROR(AB102+(((AC101+AC102)/2)*J102)+(IF(Z101&gt;Z102,
                '1D'!$D$8*((Z101^2-Z102^2)/(2*'1D'!$I$5)),
                '1D'!$D$9*((Z102^2-Z101^2)/(2*'1D'!$I$5)))+('1D'!$D$10*(ABS(I102)/90)*(MAX(Z101^2,
                        Z102^2)/(2*'1D'!$I$5))))-AB101,
        0))</f>
        <v>8.1696595700577745E-3</v>
      </c>
      <c r="AG101" s="5">
        <f ca="1">IF($A$2=0,
    1,
    IF(IFERROR(AG102,
            0)=0,
        0,
        IFERROR(IF(OR(ROUND(AD101,
                        3)&gt;=1,
                    AND(ABS(AF101)&lt;'1D'!$D$19,
                        AD101&lt;1)),
                1,
                0),
            0)))</f>
        <v>1</v>
      </c>
      <c r="AH101" s="5">
        <f ca="1">IFERROR(IF('1D'!V32="Supercritical",
        MAX('1D'!$D$16,
            IFERROR(L101,
                MAX('1D'!$D$16,
                    POWER((ABS(K101)^2)/('1D'!$I$5*MAX(F101,
                                0.1)^2),
                        1/3)))),
        IF('1D'!V32="Subcritical",
            MAX('1D'!$D$16,
                IFERROR(W101,
                    MAX('1D'!$D$16,
                        POWER((ABS(K101)^2)/('1D'!$I$5*MAX(F101,
                                    0.1)^2),
                            1/3)))),
            IF(IFERROR(T101,
                    -1E+99)&gt;=IFERROR(AE101,
                    -1E+99),
                MAX('1D'!$D$16,
                    IFERROR(L101,
                        MAX('1D'!$D$16,
                            POWER((ABS(K101)^2)/('1D'!$I$5*MAX(F101,
                                        0.1)^2),
                                1/3)))),
                MAX('1D'!$D$16,
                    IFERROR(W101,
                        MAX('1D'!$D$16,
                            POWER((ABS(K101)^2)/('1D'!$I$5*MAX(F101,
                                        0.1)^2),
                                1/3))))))),
    MAX('1D'!$D$16,
        POWER((ABS(K101)^2)/('1D'!$I$5*MAX(F101,
                    0.1)^2),
            1/3)))</f>
        <v>2.1381454198288941</v>
      </c>
      <c r="AI101" s="5">
        <f t="shared" ca="1" si="22"/>
        <v>634.66814541982887</v>
      </c>
      <c r="AJ101" s="5">
        <f ca="1">AI101+((ABS(K101)/MAX(((F101)+(G101)*(AH101))*(AH101),
            0.000001))^2)/(2*'1D'!$I$5)</f>
        <v>635.73721812974327</v>
      </c>
      <c r="AM101">
        <v>0</v>
      </c>
      <c r="AN101">
        <v>0</v>
      </c>
      <c r="AO101" s="5">
        <f t="shared" si="23"/>
        <v>0</v>
      </c>
      <c r="AP101" s="5">
        <f t="shared" si="27"/>
        <v>0</v>
      </c>
      <c r="AQ101" s="5">
        <f ca="1">ABS(ABS(K101)/MAX(((F101)+(G101)*(AH101))*(AH101),
        0.000001))/SQRT('1D'!$I$5*MAX((((F101)+(G101)*(AH101))*(AH101))/MAX((F101)+2*(G101)*(AH101),
            0.000001),
        0.000001))</f>
        <v>1.0000000000000002</v>
      </c>
      <c r="AR101" s="5" t="str">
        <f t="shared" ca="1" si="24"/>
        <v>Supercritical</v>
      </c>
      <c r="AS101" s="5">
        <f ca="1">((ABS(K101)*'1D'!$D$6)/(MAX(((F101)+(G101)*(AH101))*(AH101),
            0.000001)*MAX(((((F101)+(G101)*(AH101))*(AH101))/MAX((F101)+2*(AH101)*SQRT(1+(G101)^2),
                    0.000001))^(2/3),
            0.000001)))^2</f>
        <v>3.8124293911455283E-3</v>
      </c>
    </row>
    <row r="102" spans="1:45" x14ac:dyDescent="0.35">
      <c r="A102">
        <v>93</v>
      </c>
      <c r="B102">
        <v>91.998000000000005</v>
      </c>
      <c r="C102">
        <v>616492.21299999999</v>
      </c>
      <c r="D102">
        <v>3097698.52</v>
      </c>
      <c r="E102">
        <v>632.52800000000002</v>
      </c>
      <c r="F102">
        <v>5.2</v>
      </c>
      <c r="G102">
        <v>0</v>
      </c>
      <c r="H102" t="s">
        <v>176</v>
      </c>
      <c r="I102">
        <v>2.851</v>
      </c>
      <c r="J102" s="5">
        <f t="shared" si="25"/>
        <v>1</v>
      </c>
      <c r="K102" s="5">
        <f t="shared" ca="1" si="26"/>
        <v>50.95</v>
      </c>
      <c r="L102" s="5">
        <f ca="1">IF($A$2=0,
    IFERROR(L101,
        MAX('1D'!$D$16,
            POWER((ABS(K102)^2)/('1D'!$I$5*MAX(F102,
                        0.1)^2),
                1/3))),
    IF(IFERROR(V101,
            0)=0,
        IFERROR(L101,
            MAX('1D'!$D$16,
                POWER((ABS(K102)^2)/('1D'!$I$5*MAX(F102,
                            0.1)^2),
                    1/3))),
        IF(OR(IFERROR(L102,
                    0)=0,
                IFERROR(S101,
                    0)&lt;1,
                IFERROR(S102,
                    0)&lt;1),
            MAX('1D'!$D$16,
                POWER((ABS(K102)^2)/('1D'!$I$5*MAX(F102,
                            0.1)^2),
                    1/3)),
            IF(IFERROR(U102,
                    0)&gt;0,
                MAX('1D'!$D$16,
                    IFERROR(L102,
                        0)+((IFERROR(U102,
                                0))*'1D'!$D$18*IF((IFERROR(S102,
                                    0))&lt;1,
                            1,
                            -1))),
                IF(IFERROR(U102,
                        0)&lt;0,
                    IF(ABS((MAX('1D'!$D$16,
                                    POWER((ABS(K102)^2)/('1D'!$I$5*MAX(F102,
                                                0.1)^2),
                                        1/3)))-IFERROR(L102,
                                0))&gt;'1D'!$D$19,
                        MAX('1D'!$D$16,
                            IF((MAX('1D'!$D$16,
                                        POWER((ABS(K102)^2)/('1D'!$I$5*MAX(F102,
                                                    0.1)^2),
                                            1/3)))&gt;IFERROR(L102,
                                    0),
                                MIN((MAX('1D'!$D$16,
                                            POWER((ABS(K102)^2)/('1D'!$I$5*MAX(F102,
                                                        0.1)^2),
                                                1/3))),
                                    IFERROR(L102,
                                        0)+(MIN(ABS(IFERROR(U102,
                                                    0))*'1D'!$D$18,
                                            ABS((MAX('1D'!$D$16,
                                                        POWER((ABS(K102)^2)/('1D'!$I$5*MAX(F102,
                                                                    0.1)^2),
                                                            1/3)))-IFERROR(L102,
                                                    0))))),
                                MAX((MAX('1D'!$D$16,
                                            POWER((ABS(K102)^2)/('1D'!$I$5*MAX(F102,
                                                        0.1)^2),
                                                1/3))),
                                    IFERROR(L102,
                                        0)-(MIN(ABS(IFERROR(U102,
                                                    0))*'1D'!$D$18,
                                            ABS((MAX('1D'!$D$16,
                                                        POWER((ABS(K102)^2)/('1D'!$I$5*MAX(F102,
                                                                    0.1)^2),
                                                            1/3)))-IFERROR(L102,
                                                    0))))))),
                        MAX('1D'!$D$16,
                            POWER((ABS(K102)^2)/('1D'!$I$5*MAX(F102,
                                        0.1)^2),
                                1/3))),
                    MAX('1D'!$D$16,
                        IFERROR(L102,
                            0)))))))</f>
        <v>2.1389677043987478</v>
      </c>
      <c r="M102" s="5">
        <f t="shared" ca="1" si="14"/>
        <v>11.122632062873489</v>
      </c>
      <c r="N102" s="5">
        <f t="shared" ca="1" si="15"/>
        <v>1.1735290000551568</v>
      </c>
      <c r="O102" s="5">
        <f t="shared" ca="1" si="16"/>
        <v>4.5807502857230418</v>
      </c>
      <c r="P102" s="5">
        <f t="shared" ca="1" si="17"/>
        <v>634.66696770439876</v>
      </c>
      <c r="Q102" s="5">
        <f ca="1">P102+((ABS(K102)/MAX(((F102)+(G102)*(L102))*(L102),
            0.000001))^2)/(2*'1D'!$I$5)</f>
        <v>635.73645155659813</v>
      </c>
      <c r="R102" s="5">
        <f ca="1">((ABS(K102)*'1D'!$D$6)/(MAX(((F102)+(G102)*(L102))*(L102),
            0.000001)*MAX(((((F102)+(G102)*(L102))*(L102))/MAX((F102)+2*(L102)*SQRT(1+(G102)^2),
                    0.000001))^(2/3),
            0.000001)))^2</f>
        <v>3.8141460404132466E-3</v>
      </c>
      <c r="S102" s="5">
        <f ca="1">ABS(ABS(K102)/MAX(((F102)+(G102)*(L102))*(L102),
        0.000001))/SQRT('1D'!$I$5*MAX((((F102)+(G102)*(L102))*(L102))/MAX((F102)+2*(G102)*(L102),
            0.000001),
        0.000001))</f>
        <v>1.0000000000000004</v>
      </c>
      <c r="T102" s="5">
        <f ca="1">((F102)*(L102)^2)/2+(G102)*(L102)^3/3+(ABS(K102)^2)/('1D'!$I$5*MAX(((F102)+(G102)*(L102))*(L102),
        0.000001))</f>
        <v>35.686426155594638</v>
      </c>
      <c r="U102" s="5">
        <f ca="1">IF($A$2=0,
    0,
    IFERROR(Q101-(((R101+R102)/2)*J102)-(IF(O101&gt;O102,
                '1D'!$D$8*((O101^2-O102^2)/(2*'1D'!$I$5)),
                '1D'!$D$9*((O102^2-O101^2)/(2*'1D'!$I$5)))+('1D'!$D$10*(ABS(I102)/90)*(MAX(O101^2,
                        O102^2)/(2*'1D'!$I$5))))-Q102,
        0))</f>
        <v>-8.1696595700577745E-3</v>
      </c>
      <c r="V102" s="5">
        <f ca="1">IF($A$2=0,
    1,
    IF(IFERROR(V101,
            0)=0,
        0,
        IFERROR(IF(ROUND(S102,
                    3)=1,
                1,
                IF(AND(ABS(U102)&lt;'1D'!$D$19,
                        S102&gt;1),
                    1,
                    0)),
            0)))</f>
        <v>1</v>
      </c>
      <c r="W102" s="5">
        <f ca="1">IF($A$2=0,
    MAX(MAX('1D'!$D$16,
            MAX('1D'!$D$16,
                POWER((ABS(K102)^2)/('1D'!$I$5*MAX(F102,
                            0.1)^2),
                    1/3))),
        IFERROR(W1396,
            MAX(MAX('1D'!$D$16,
                    MAX('1D'!$D$16,
                        POWER((ABS(K102)^2)/('1D'!$I$5*MAX(F102,
                                    0.1)^2),
                            1/3))),
                ($L$2)-E1396))),
    IF(IFERROR(AG103,
            0)=0,
        MAX(MAX('1D'!$D$16,
                MAX('1D'!$D$16,
                    POWER((ABS(K102)^2)/('1D'!$I$5*MAX(F102,
                                0.1)^2),
                        1/3))),
            IFERROR(W1396,
                MAX(MAX('1D'!$D$16,
                        MAX('1D'!$D$16,
                            POWER((ABS(K102)^2)/('1D'!$I$5*MAX(F102,
                                        0.1)^2),
                                1/3))),
                    ($L$2)-E1396))),
        IF(IFERROR(W102,
                0)=0,
            MAX(MAX('1D'!$D$16,
                    MAX('1D'!$D$16,
                        POWER((ABS(K102)^2)/('1D'!$I$5*MAX(F102,
                                    0.1)^2),
                            1/3))),
                IFERROR(W1396,
                    MAX(MAX('1D'!$D$16,
                            MAX('1D'!$D$16,
                                POWER((ABS(K102)^2)/('1D'!$I$5*MAX(F102,
                                            0.1)^2),
                                    1/3))),
                        ($L$2)-E1396))),
            IF(OR(IFERROR(AD102,
                        0)&gt;=1,
                    IFERROR(AD103,
                        0)&gt;=1),
                MAX('1D'!$D$16,
                    MAX('1D'!$D$16,
                        POWER((ABS(K102)^2)/('1D'!$I$5*MAX(F102,
                                    0.1)^2),
                            1/3))),
                IF(ABS(IFERROR(AF102,
                            0))&lt;'1D'!$D$19,
                    MAX(MAX('1D'!$D$16,
                            MAX('1D'!$D$16,
                                POWER((ABS(K102)^2)/('1D'!$I$5*MAX(F102,
                                            0.1)^2),
                                    1/3))),
                        IFERROR(W102,
                            0)),
                    MAX(MAX('1D'!$D$16,
                            MAX('1D'!$D$16,
                                POWER((ABS(K102)^2)/('1D'!$I$5*MAX(F102,
                                            0.1)^2),
                                    1/3))),
                        (IFERROR(W102,
                                0))+((IFERROR(AF102,
                                    0))*'1D'!$D$18)))))))</f>
        <v>2.1389677043987478</v>
      </c>
      <c r="X102" s="5">
        <f t="shared" ca="1" si="18"/>
        <v>11.122632062873489</v>
      </c>
      <c r="Y102" s="5">
        <f t="shared" ca="1" si="19"/>
        <v>1.1735290000551568</v>
      </c>
      <c r="Z102" s="5">
        <f t="shared" ca="1" si="20"/>
        <v>4.5807502857230418</v>
      </c>
      <c r="AA102" s="5">
        <f t="shared" ca="1" si="21"/>
        <v>634.66696770439876</v>
      </c>
      <c r="AB102" s="5">
        <f ca="1">AA102+((ABS(K102)/MAX(((F102)+(G102)*(W102))*(W102),
            0.000001))^2)/(2*'1D'!$I$5)</f>
        <v>635.73645155659813</v>
      </c>
      <c r="AC102" s="5">
        <f ca="1">((ABS(K102)*'1D'!$D$6)/(MAX(((F102)+(G102)*(W102))*(W102),
            0.000001)*MAX(((((F102)+(G102)*(W102))*(W102))/MAX((F102)+2*(W102)*SQRT(1+(G102)^2),
                    0.000001))^(2/3),
            0.000001)))^2</f>
        <v>3.8141460404132466E-3</v>
      </c>
      <c r="AD102" s="5">
        <f ca="1">ABS(ABS(K102)/MAX(((F102)+(G102)*(W102))*(W102),
        0.000001))/SQRT('1D'!$I$5*MAX((((F102)+(G102)*(W102))*(W102))/MAX((F102)+2*(G102)*(W102),
            0.000001),
        0.000001))</f>
        <v>1.0000000000000004</v>
      </c>
      <c r="AE102" s="5">
        <f ca="1">((F102)*(W102)^2)/2+(G102)*(W102)^3/3+(ABS(K102)^2)/('1D'!$I$5*MAX(((F102)+(G102)*(W102))*(W102),
        0.000001))</f>
        <v>35.686426155594638</v>
      </c>
      <c r="AF102" s="5">
        <f ca="1">IF($A$2=0,
    0,
    IFERROR(AB103+(((AC102+AC103)/2)*J103)+(IF(Z102&gt;Z103,
                '1D'!$D$8*((Z102^2-Z103^2)/(2*'1D'!$I$5)),
                '1D'!$D$9*((Z103^2-Z102^2)/(2*'1D'!$I$5)))+('1D'!$D$10*(ABS(I103)/90)*(MAX(Z102^2,
                        Z103^2)/(2*'1D'!$I$5))))-AB102,
        0))</f>
        <v>2.4423185762998401E-3</v>
      </c>
      <c r="AG102" s="5">
        <f ca="1">IF($A$2=0,
    1,
    IF(IFERROR(AG103,
            0)=0,
        0,
        IFERROR(IF(OR(ROUND(AD102,
                        3)&gt;=1,
                    AND(ABS(AF102)&lt;'1D'!$D$19,
                        AD102&lt;1)),
                1,
                0),
            0)))</f>
        <v>1</v>
      </c>
      <c r="AH102" s="5">
        <f ca="1">IFERROR(IF('1D'!V32="Supercritical",
        MAX('1D'!$D$16,
            IFERROR(L102,
                MAX('1D'!$D$16,
                    POWER((ABS(K102)^2)/('1D'!$I$5*MAX(F102,
                                0.1)^2),
                        1/3)))),
        IF('1D'!V32="Subcritical",
            MAX('1D'!$D$16,
                IFERROR(W102,
                    MAX('1D'!$D$16,
                        POWER((ABS(K102)^2)/('1D'!$I$5*MAX(F102,
                                    0.1)^2),
                            1/3)))),
            IF(IFERROR(T102,
                    -1E+99)&gt;=IFERROR(AE102,
                    -1E+99),
                MAX('1D'!$D$16,
                    IFERROR(L102,
                        MAX('1D'!$D$16,
                            POWER((ABS(K102)^2)/('1D'!$I$5*MAX(F102,
                                        0.1)^2),
                                1/3)))),
                MAX('1D'!$D$16,
                    IFERROR(W102,
                        MAX('1D'!$D$16,
                            POWER((ABS(K102)^2)/('1D'!$I$5*MAX(F102,
                                        0.1)^2),
                                1/3))))))),
    MAX('1D'!$D$16,
        POWER((ABS(K102)^2)/('1D'!$I$5*MAX(F102,
                    0.1)^2),
            1/3)))</f>
        <v>2.1389677043987478</v>
      </c>
      <c r="AI102" s="5">
        <f t="shared" ca="1" si="22"/>
        <v>634.66696770439876</v>
      </c>
      <c r="AJ102" s="5">
        <f ca="1">AI102+((ABS(K102)/MAX(((F102)+(G102)*(AH102))*(AH102),
            0.000001))^2)/(2*'1D'!$I$5)</f>
        <v>635.73645155659813</v>
      </c>
      <c r="AM102">
        <v>0</v>
      </c>
      <c r="AN102">
        <v>0</v>
      </c>
      <c r="AO102" s="5">
        <f t="shared" si="23"/>
        <v>0</v>
      </c>
      <c r="AP102" s="5">
        <f t="shared" si="27"/>
        <v>0</v>
      </c>
      <c r="AQ102" s="5">
        <f ca="1">ABS(ABS(K102)/MAX(((F102)+(G102)*(AH102))*(AH102),
        0.000001))/SQRT('1D'!$I$5*MAX((((F102)+(G102)*(AH102))*(AH102))/MAX((F102)+2*(G102)*(AH102),
            0.000001),
        0.000001))</f>
        <v>1.0000000000000004</v>
      </c>
      <c r="AR102" s="5" t="str">
        <f t="shared" ca="1" si="24"/>
        <v>Supercritical</v>
      </c>
      <c r="AS102" s="5">
        <f ca="1">((ABS(K102)*'1D'!$D$6)/(MAX(((F102)+(G102)*(AH102))*(AH102),
            0.000001)*MAX(((((F102)+(G102)*(AH102))*(AH102))/MAX((F102)+2*(AH102)*SQRT(1+(G102)^2),
                    0.000001))^(2/3),
            0.000001)))^2</f>
        <v>3.8141460404132466E-3</v>
      </c>
    </row>
    <row r="103" spans="1:45" x14ac:dyDescent="0.35">
      <c r="A103">
        <v>94</v>
      </c>
      <c r="B103">
        <v>92.997</v>
      </c>
      <c r="C103">
        <v>616491.33100000001</v>
      </c>
      <c r="D103">
        <v>3097698.0490000001</v>
      </c>
      <c r="E103">
        <v>632.52599999999995</v>
      </c>
      <c r="F103">
        <v>5.2119999999999997</v>
      </c>
      <c r="G103">
        <v>0</v>
      </c>
      <c r="H103" t="s">
        <v>176</v>
      </c>
      <c r="I103">
        <v>2.8439999999999999</v>
      </c>
      <c r="J103" s="5">
        <f t="shared" si="25"/>
        <v>0.99899999999999523</v>
      </c>
      <c r="K103" s="5">
        <f t="shared" ca="1" si="26"/>
        <v>50.95</v>
      </c>
      <c r="L103" s="5">
        <f ca="1">IF($A$2=0,
    IFERROR(L102,
        MAX('1D'!$D$16,
            POWER((ABS(K103)^2)/('1D'!$I$5*MAX(F103,
                        0.1)^2),
                1/3))),
    IF(IFERROR(V102,
            0)=0,
        IFERROR(L102,
            MAX('1D'!$D$16,
                POWER((ABS(K103)^2)/('1D'!$I$5*MAX(F103,
                            0.1)^2),
                    1/3))),
        IF(OR(IFERROR(L103,
                    0)=0,
                IFERROR(S102,
                    0)&lt;1,
                IFERROR(S103,
                    0)&lt;1),
            MAX('1D'!$D$16,
                POWER((ABS(K103)^2)/('1D'!$I$5*MAX(F103,
                            0.1)^2),
                    1/3)),
            IF(IFERROR(U103,
                    0)&gt;0,
                MAX('1D'!$D$16,
                    IFERROR(L103,
                        0)+((IFERROR(U103,
                                0))*'1D'!$D$18*IF((IFERROR(S103,
                                    0))&lt;1,
                            1,
                            -1))),
                IF(IFERROR(U103,
                        0)&lt;0,
                    IF(ABS((MAX('1D'!$D$16,
                                    POWER((ABS(K103)^2)/('1D'!$I$5*MAX(F103,
                                                0.1)^2),
                                        1/3)))-IFERROR(L103,
                                0))&gt;'1D'!$D$19,
                        MAX('1D'!$D$16,
                            IF((MAX('1D'!$D$16,
                                        POWER((ABS(K103)^2)/('1D'!$I$5*MAX(F103,
                                                    0.1)^2),
                                            1/3)))&gt;IFERROR(L103,
                                    0),
                                MIN((MAX('1D'!$D$16,
                                            POWER((ABS(K103)^2)/('1D'!$I$5*MAX(F103,
                                                        0.1)^2),
                                                1/3))),
                                    IFERROR(L103,
                                        0)+(MIN(ABS(IFERROR(U103,
                                                    0))*'1D'!$D$18,
                                            ABS((MAX('1D'!$D$16,
                                                        POWER((ABS(K103)^2)/('1D'!$I$5*MAX(F103,
                                                                    0.1)^2),
                                                            1/3)))-IFERROR(L103,
                                                    0))))),
                                MAX((MAX('1D'!$D$16,
                                            POWER((ABS(K103)^2)/('1D'!$I$5*MAX(F103,
                                                        0.1)^2),
                                                1/3))),
                                    IFERROR(L103,
                                        0)-(MIN(ABS(IFERROR(U103,
                                                    0))*'1D'!$D$18,
                                            ABS((MAX('1D'!$D$16,
                                                        POWER((ABS(K103)^2)/('1D'!$I$5*MAX(F103,
                                                                    0.1)^2),
                                                            1/3)))-IFERROR(L103,
                                                    0))))))),
                        MAX('1D'!$D$16,
                            POWER((ABS(K103)^2)/('1D'!$I$5*MAX(F103,
                                        0.1)^2),
                                1/3))),
                    MAX('1D'!$D$16,
                        IFERROR(L103,
                            0)))))))</f>
        <v>2.1356833002065962</v>
      </c>
      <c r="M103" s="5">
        <f t="shared" ca="1" si="14"/>
        <v>11.131181360676779</v>
      </c>
      <c r="N103" s="5">
        <f t="shared" ca="1" si="15"/>
        <v>1.1737584161506307</v>
      </c>
      <c r="O103" s="5">
        <f t="shared" ca="1" si="16"/>
        <v>4.5772320429520184</v>
      </c>
      <c r="P103" s="5">
        <f t="shared" ca="1" si="17"/>
        <v>634.66168330020651</v>
      </c>
      <c r="Q103" s="5">
        <f ca="1">P103+((ABS(K103)/MAX(((F103)+(G103)*(L103))*(L103),
            0.000001))^2)/(2*'1D'!$I$5)</f>
        <v>635.72952495030984</v>
      </c>
      <c r="R103" s="5">
        <f ca="1">((ABS(K103)*'1D'!$D$6)/(MAX(((F103)+(G103)*(L103))*(L103),
            0.000001)*MAX(((((F103)+(G103)*(L103))*(L103))/MAX((F103)+2*(L103)*SQRT(1+(G103)^2),
                    0.000001))^(2/3),
            0.000001)))^2</f>
        <v>3.807296955216304E-3</v>
      </c>
      <c r="S103" s="5">
        <f ca="1">ABS(ABS(K103)/MAX(((F103)+(G103)*(L103))*(L103),
        0.000001))/SQRT('1D'!$I$5*MAX((((F103)+(G103)*(L103))*(L103))/MAX((F103)+2*(G103)*(L103),
            0.000001),
        0.000001))</f>
        <v>1</v>
      </c>
      <c r="T103" s="5">
        <f ca="1">((F103)*(L103)^2)/2+(G103)*(L103)^3/3+(ABS(K103)^2)/('1D'!$I$5*MAX(((F103)+(G103)*(L103))*(L103),
        0.000001))</f>
        <v>35.659017215352499</v>
      </c>
      <c r="U103" s="5">
        <f ca="1">IF($A$2=0,
    0,
    IFERROR(Q102-(((R102+R103)/2)*J103)-(IF(O102&gt;O103,
                '1D'!$D$8*((O102^2-O103^2)/(2*'1D'!$I$5)),
                '1D'!$D$9*((O103^2-O102^2)/(2*'1D'!$I$5)))+('1D'!$D$10*(ABS(I103)/90)*(MAX(O102^2,
                        O103^2)/(2*'1D'!$I$5))))-Q103,
        0))</f>
        <v>-2.4423185762998401E-3</v>
      </c>
      <c r="V103" s="5">
        <f ca="1">IF($A$2=0,
    1,
    IF(IFERROR(V102,
            0)=0,
        0,
        IFERROR(IF(ROUND(S103,
                    3)=1,
                1,
                IF(AND(ABS(U103)&lt;'1D'!$D$19,
                        S103&gt;1),
                    1,
                    0)),
            0)))</f>
        <v>1</v>
      </c>
      <c r="W103" s="5">
        <f ca="1">IF($A$2=0,
    MAX(MAX('1D'!$D$16,
            MAX('1D'!$D$16,
                POWER((ABS(K103)^2)/('1D'!$I$5*MAX(F103,
                            0.1)^2),
                    1/3))),
        IFERROR(W1396,
            MAX(MAX('1D'!$D$16,
                    MAX('1D'!$D$16,
                        POWER((ABS(K103)^2)/('1D'!$I$5*MAX(F103,
                                    0.1)^2),
                            1/3))),
                ($L$2)-E1396))),
    IF(IFERROR(AG104,
            0)=0,
        MAX(MAX('1D'!$D$16,
                MAX('1D'!$D$16,
                    POWER((ABS(K103)^2)/('1D'!$I$5*MAX(F103,
                                0.1)^2),
                        1/3))),
            IFERROR(W1396,
                MAX(MAX('1D'!$D$16,
                        MAX('1D'!$D$16,
                            POWER((ABS(K103)^2)/('1D'!$I$5*MAX(F103,
                                        0.1)^2),
                                1/3))),
                    ($L$2)-E1396))),
        IF(IFERROR(W103,
                0)=0,
            MAX(MAX('1D'!$D$16,
                    MAX('1D'!$D$16,
                        POWER((ABS(K103)^2)/('1D'!$I$5*MAX(F103,
                                    0.1)^2),
                            1/3))),
                IFERROR(W1396,
                    MAX(MAX('1D'!$D$16,
                            MAX('1D'!$D$16,
                                POWER((ABS(K103)^2)/('1D'!$I$5*MAX(F103,
                                            0.1)^2),
                                    1/3))),
                        ($L$2)-E1396))),
            IF(OR(IFERROR(AD103,
                        0)&gt;=1,
                    IFERROR(AD104,
                        0)&gt;=1),
                MAX('1D'!$D$16,
                    MAX('1D'!$D$16,
                        POWER((ABS(K103)^2)/('1D'!$I$5*MAX(F103,
                                    0.1)^2),
                            1/3))),
                IF(ABS(IFERROR(AF103,
                            0))&lt;'1D'!$D$19,
                    MAX(MAX('1D'!$D$16,
                            MAX('1D'!$D$16,
                                POWER((ABS(K103)^2)/('1D'!$I$5*MAX(F103,
                                            0.1)^2),
                                    1/3))),
                        IFERROR(W103,
                            0)),
                    MAX(MAX('1D'!$D$16,
                            MAX('1D'!$D$16,
                                POWER((ABS(K103)^2)/('1D'!$I$5*MAX(F103,
                                            0.1)^2),
                                    1/3))),
                        (IFERROR(W103,
                                0))+((IFERROR(AF103,
                                    0))*'1D'!$D$18)))))))</f>
        <v>2.1356833002065962</v>
      </c>
      <c r="X103" s="5">
        <f t="shared" ca="1" si="18"/>
        <v>11.131181360676779</v>
      </c>
      <c r="Y103" s="5">
        <f t="shared" ca="1" si="19"/>
        <v>1.1737584161506307</v>
      </c>
      <c r="Z103" s="5">
        <f t="shared" ca="1" si="20"/>
        <v>4.5772320429520184</v>
      </c>
      <c r="AA103" s="5">
        <f t="shared" ca="1" si="21"/>
        <v>634.66168330020651</v>
      </c>
      <c r="AB103" s="5">
        <f ca="1">AA103+((ABS(K103)/MAX(((F103)+(G103)*(W103))*(W103),
            0.000001))^2)/(2*'1D'!$I$5)</f>
        <v>635.72952495030984</v>
      </c>
      <c r="AC103" s="5">
        <f ca="1">((ABS(K103)*'1D'!$D$6)/(MAX(((F103)+(G103)*(W103))*(W103),
            0.000001)*MAX(((((F103)+(G103)*(W103))*(W103))/MAX((F103)+2*(W103)*SQRT(1+(G103)^2),
                    0.000001))^(2/3),
            0.000001)))^2</f>
        <v>3.807296955216304E-3</v>
      </c>
      <c r="AD103" s="5">
        <f ca="1">ABS(ABS(K103)/MAX(((F103)+(G103)*(W103))*(W103),
        0.000001))/SQRT('1D'!$I$5*MAX((((F103)+(G103)*(W103))*(W103))/MAX((F103)+2*(G103)*(W103),
            0.000001),
        0.000001))</f>
        <v>1</v>
      </c>
      <c r="AE103" s="5">
        <f ca="1">((F103)*(W103)^2)/2+(G103)*(W103)^3/3+(ABS(K103)^2)/('1D'!$I$5*MAX(((F103)+(G103)*(W103))*(W103),
        0.000001))</f>
        <v>35.659017215352499</v>
      </c>
      <c r="AF103" s="5">
        <f ca="1">IF($A$2=0,
    0,
    IFERROR(AB104+(((AC103+AC104)/2)*J104)+(IF(Z103&gt;Z104,
                '1D'!$D$8*((Z103^2-Z104^2)/(2*'1D'!$I$5)),
                '1D'!$D$9*((Z104^2-Z103^2)/(2*'1D'!$I$5)))+('1D'!$D$10*(ABS(I104)/90)*(MAX(Z103^2,
                        Z104^2)/(2*'1D'!$I$5))))-AB103,
        0))</f>
        <v>-2.3049002852530975E-3</v>
      </c>
      <c r="AG103" s="5">
        <f ca="1">IF($A$2=0,
    1,
    IF(IFERROR(AG104,
            0)=0,
        0,
        IFERROR(IF(OR(ROUND(AD103,
                        3)&gt;=1,
                    AND(ABS(AF103)&lt;'1D'!$D$19,
                        AD103&lt;1)),
                1,
                0),
            0)))</f>
        <v>1</v>
      </c>
      <c r="AH103" s="5">
        <f ca="1">IFERROR(IF('1D'!V32="Supercritical",
        MAX('1D'!$D$16,
            IFERROR(L103,
                MAX('1D'!$D$16,
                    POWER((ABS(K103)^2)/('1D'!$I$5*MAX(F103,
                                0.1)^2),
                        1/3)))),
        IF('1D'!V32="Subcritical",
            MAX('1D'!$D$16,
                IFERROR(W103,
                    MAX('1D'!$D$16,
                        POWER((ABS(K103)^2)/('1D'!$I$5*MAX(F103,
                                    0.1)^2),
                            1/3)))),
            IF(IFERROR(T103,
                    -1E+99)&gt;=IFERROR(AE103,
                    -1E+99),
                MAX('1D'!$D$16,
                    IFERROR(L103,
                        MAX('1D'!$D$16,
                            POWER((ABS(K103)^2)/('1D'!$I$5*MAX(F103,
                                        0.1)^2),
                                1/3)))),
                MAX('1D'!$D$16,
                    IFERROR(W103,
                        MAX('1D'!$D$16,
                            POWER((ABS(K103)^2)/('1D'!$I$5*MAX(F103,
                                        0.1)^2),
                                1/3))))))),
    MAX('1D'!$D$16,
        POWER((ABS(K103)^2)/('1D'!$I$5*MAX(F103,
                    0.1)^2),
            1/3)))</f>
        <v>2.1356833002065962</v>
      </c>
      <c r="AI103" s="5">
        <f t="shared" ca="1" si="22"/>
        <v>634.66168330020651</v>
      </c>
      <c r="AJ103" s="5">
        <f ca="1">AI103+((ABS(K103)/MAX(((F103)+(G103)*(AH103))*(AH103),
            0.000001))^2)/(2*'1D'!$I$5)</f>
        <v>635.72952495030984</v>
      </c>
      <c r="AM103">
        <v>0</v>
      </c>
      <c r="AN103">
        <v>0</v>
      </c>
      <c r="AO103" s="5">
        <f t="shared" si="23"/>
        <v>0</v>
      </c>
      <c r="AP103" s="5">
        <f t="shared" si="27"/>
        <v>0</v>
      </c>
      <c r="AQ103" s="5">
        <f ca="1">ABS(ABS(K103)/MAX(((F103)+(G103)*(AH103))*(AH103),
        0.000001))/SQRT('1D'!$I$5*MAX((((F103)+(G103)*(AH103))*(AH103))/MAX((F103)+2*(G103)*(AH103),
            0.000001),
        0.000001))</f>
        <v>1</v>
      </c>
      <c r="AR103" s="5" t="str">
        <f t="shared" ca="1" si="24"/>
        <v>Supercritical</v>
      </c>
      <c r="AS103" s="5">
        <f ca="1">((ABS(K103)*'1D'!$D$6)/(MAX(((F103)+(G103)*(AH103))*(AH103),
            0.000001)*MAX(((((F103)+(G103)*(AH103))*(AH103))/MAX((F103)+2*(AH103)*SQRT(1+(G103)^2),
                    0.000001))^(2/3),
            0.000001)))^2</f>
        <v>3.807296955216304E-3</v>
      </c>
    </row>
    <row r="104" spans="1:45" x14ac:dyDescent="0.35">
      <c r="A104">
        <v>95</v>
      </c>
      <c r="B104">
        <v>93.998000000000005</v>
      </c>
      <c r="C104">
        <v>616490.42599999998</v>
      </c>
      <c r="D104">
        <v>3097697.622</v>
      </c>
      <c r="E104">
        <v>632.524</v>
      </c>
      <c r="F104">
        <v>5.2370000000000001</v>
      </c>
      <c r="G104">
        <v>0</v>
      </c>
      <c r="H104" t="s">
        <v>176</v>
      </c>
      <c r="I104">
        <v>2.851</v>
      </c>
      <c r="J104" s="5">
        <f t="shared" si="25"/>
        <v>1.0010000000000048</v>
      </c>
      <c r="K104" s="5">
        <f t="shared" ca="1" si="26"/>
        <v>50.95</v>
      </c>
      <c r="L104" s="5">
        <f ca="1">IF($A$2=0,
    IFERROR(L103,
        MAX('1D'!$D$16,
            POWER((ABS(K104)^2)/('1D'!$I$5*MAX(F104,
                        0.1)^2),
                1/3))),
    IF(IFERROR(V103,
            0)=0,
        IFERROR(L103,
            MAX('1D'!$D$16,
                POWER((ABS(K104)^2)/('1D'!$I$5*MAX(F104,
                            0.1)^2),
                    1/3))),
        IF(OR(IFERROR(L104,
                    0)=0,
                IFERROR(S103,
                    0)&lt;1,
                IFERROR(S104,
                    0)&lt;1),
            MAX('1D'!$D$16,
                POWER((ABS(K104)^2)/('1D'!$I$5*MAX(F104,
                            0.1)^2),
                    1/3)),
            IF(IFERROR(U104,
                    0)&gt;0,
                MAX('1D'!$D$16,
                    IFERROR(L104,
                        0)+((IFERROR(U104,
                                0))*'1D'!$D$18*IF((IFERROR(S104,
                                    0))&lt;1,
                            1,
                            -1))),
                IF(IFERROR(U104,
                        0)&lt;0,
                    IF(ABS((MAX('1D'!$D$16,
                                    POWER((ABS(K104)^2)/('1D'!$I$5*MAX(F104,
                                                0.1)^2),
                                        1/3)))-IFERROR(L104,
                                0))&gt;'1D'!$D$19,
                        MAX('1D'!$D$16,
                            IF((MAX('1D'!$D$16,
                                        POWER((ABS(K104)^2)/('1D'!$I$5*MAX(F104,
                                                    0.1)^2),
                                            1/3)))&gt;IFERROR(L104,
                                    0),
                                MIN((MAX('1D'!$D$16,
                                            POWER((ABS(K104)^2)/('1D'!$I$5*MAX(F104,
                                                        0.1)^2),
                                                1/3))),
                                    IFERROR(L104,
                                        0)+(MIN(ABS(IFERROR(U104,
                                                    0))*'1D'!$D$18,
                                            ABS((MAX('1D'!$D$16,
                                                        POWER((ABS(K104)^2)/('1D'!$I$5*MAX(F104,
                                                                    0.1)^2),
                                                            1/3)))-IFERROR(L104,
                                                    0))))),
                                MAX((MAX('1D'!$D$16,
                                            POWER((ABS(K104)^2)/('1D'!$I$5*MAX(F104,
                                                        0.1)^2),
                                                1/3))),
                                    IFERROR(L104,
                                        0)-(MIN(ABS(IFERROR(U104,
                                                    0))*'1D'!$D$18,
                                            ABS((MAX('1D'!$D$16,
                                                        POWER((ABS(K104)^2)/('1D'!$I$5*MAX(F104,
                                                                    0.1)^2),
                                                            1/3)))-IFERROR(L104,
                                                    0))))))),
                        MAX('1D'!$D$16,
                            POWER((ABS(K104)^2)/('1D'!$I$5*MAX(F104,
                                        0.1)^2),
                                1/3))),
                    MAX('1D'!$D$16,
                        IFERROR(L104,
                            0)))))))</f>
        <v>2.101098021022807</v>
      </c>
      <c r="M104" s="5">
        <f t="shared" ca="1" si="14"/>
        <v>11.00345033609644</v>
      </c>
      <c r="N104" s="5">
        <f t="shared" ca="1" si="15"/>
        <v>1.1657190174971543</v>
      </c>
      <c r="O104" s="5">
        <f t="shared" ca="1" si="16"/>
        <v>4.6303657892525107</v>
      </c>
      <c r="P104" s="5">
        <f t="shared" ca="1" si="17"/>
        <v>634.62509802102284</v>
      </c>
      <c r="Q104" s="5">
        <f ca="1">P104+((ABS(K104)/MAX(((F104)+(G104)*(L104))*(L104),
            0.000001))^2)/(2*'1D'!$I$5)</f>
        <v>635.71787515365691</v>
      </c>
      <c r="R104" s="5">
        <f ca="1">((ABS(K104)*'1D'!$D$6)/(MAX(((F104)+(G104)*(L104))*(L104),
            0.000001)*MAX(((((F104)+(G104)*(L104))*(L104))/MAX((F104)+2*(L104)*SQRT(1+(G104)^2),
                    0.000001))^(2/3),
            0.000001)))^2</f>
        <v>3.9320703329244781E-3</v>
      </c>
      <c r="S104" s="5">
        <f ca="1">ABS(ABS(K104)/MAX(((F104)+(G104)*(L104))*(L104),
        0.000001))/SQRT('1D'!$I$5*MAX((((F104)+(G104)*(L104))*(L104))/MAX((F104)+2*(G104)*(L104),
            0.000001),
        0.000001))</f>
        <v>1.0199001136728276</v>
      </c>
      <c r="T104" s="5">
        <f ca="1">((F104)*(L104)^2)/2+(G104)*(L104)^3/3+(ABS(K104)^2)/('1D'!$I$5*MAX(((F104)+(G104)*(L104))*(L104),
        0.000001))</f>
        <v>35.608301677518732</v>
      </c>
      <c r="U104" s="5">
        <f ca="1">IF($A$2=0,
    0,
    IFERROR(Q103-(((R103+R104)/2)*J104)-(IF(O103&gt;O104,
                '1D'!$D$8*((O103^2-O104^2)/(2*'1D'!$I$5)),
                '1D'!$D$9*((O104^2-O103^2)/(2*'1D'!$I$5)))+('1D'!$D$10*(ABS(I104)/90)*(MAX(O103^2,
                        O104^2)/(2*'1D'!$I$5))))-Q104,
        0))</f>
        <v>9.0182396888849325E-5</v>
      </c>
      <c r="V104" s="5">
        <f ca="1">IF($A$2=0,
    1,
    IF(IFERROR(V103,
            0)=0,
        0,
        IFERROR(IF(ROUND(S104,
                    3)=1,
                1,
                IF(AND(ABS(U104)&lt;'1D'!$D$19,
                        S104&gt;1),
                    1,
                    0)),
            0)))</f>
        <v>1</v>
      </c>
      <c r="W104" s="5">
        <f ca="1">IF($A$2=0,
    MAX(MAX('1D'!$D$16,
            MAX('1D'!$D$16,
                POWER((ABS(K104)^2)/('1D'!$I$5*MAX(F104,
                            0.1)^2),
                    1/3))),
        IFERROR(W1396,
            MAX(MAX('1D'!$D$16,
                    MAX('1D'!$D$16,
                        POWER((ABS(K104)^2)/('1D'!$I$5*MAX(F104,
                                    0.1)^2),
                            1/3))),
                ($L$2)-E1396))),
    IF(IFERROR(AG105,
            0)=0,
        MAX(MAX('1D'!$D$16,
                MAX('1D'!$D$16,
                    POWER((ABS(K104)^2)/('1D'!$I$5*MAX(F104,
                                0.1)^2),
                        1/3))),
            IFERROR(W1396,
                MAX(MAX('1D'!$D$16,
                        MAX('1D'!$D$16,
                            POWER((ABS(K104)^2)/('1D'!$I$5*MAX(F104,
                                        0.1)^2),
                                1/3))),
                    ($L$2)-E1396))),
        IF(IFERROR(W104,
                0)=0,
            MAX(MAX('1D'!$D$16,
                    MAX('1D'!$D$16,
                        POWER((ABS(K104)^2)/('1D'!$I$5*MAX(F104,
                                    0.1)^2),
                            1/3))),
                IFERROR(W1396,
                    MAX(MAX('1D'!$D$16,
                            MAX('1D'!$D$16,
                                POWER((ABS(K104)^2)/('1D'!$I$5*MAX(F104,
                                            0.1)^2),
                                    1/3))),
                        ($L$2)-E1396))),
            IF(OR(IFERROR(AD104,
                        0)&gt;=1,
                    IFERROR(AD105,
                        0)&gt;=1),
                MAX('1D'!$D$16,
                    MAX('1D'!$D$16,
                        POWER((ABS(K104)^2)/('1D'!$I$5*MAX(F104,
                                    0.1)^2),
                            1/3))),
                IF(ABS(IFERROR(AF104,
                            0))&lt;'1D'!$D$19,
                    MAX(MAX('1D'!$D$16,
                            MAX('1D'!$D$16,
                                POWER((ABS(K104)^2)/('1D'!$I$5*MAX(F104,
                                            0.1)^2),
                                    1/3))),
                        IFERROR(W104,
                            0)),
                    MAX(MAX('1D'!$D$16,
                            MAX('1D'!$D$16,
                                POWER((ABS(K104)^2)/('1D'!$I$5*MAX(F104,
                                            0.1)^2),
                                    1/3))),
                        (IFERROR(W104,
                                0))+((IFERROR(AF104,
                                    0))*'1D'!$D$18)))))))</f>
        <v>2.1288811039439204</v>
      </c>
      <c r="X104" s="5">
        <f t="shared" ca="1" si="18"/>
        <v>11.148950341354311</v>
      </c>
      <c r="Y104" s="5">
        <f t="shared" ca="1" si="19"/>
        <v>1.1742211228936561</v>
      </c>
      <c r="Z104" s="5">
        <f t="shared" ca="1" si="20"/>
        <v>4.5699369393559328</v>
      </c>
      <c r="AA104" s="5">
        <f t="shared" ca="1" si="21"/>
        <v>634.65288110394397</v>
      </c>
      <c r="AB104" s="5">
        <f ca="1">AA104+((ABS(K104)/MAX(((F104)+(G104)*(W104))*(W104),
            0.000001))^2)/(2*'1D'!$I$5)</f>
        <v>635.71732165591595</v>
      </c>
      <c r="AC104" s="5">
        <f ca="1">((ABS(K104)*'1D'!$D$6)/(MAX(((F104)+(G104)*(W104))*(W104),
            0.000001)*MAX(((((F104)+(G104)*(W104))*(W104))/MAX((F104)+2*(W104)*SQRT(1+(G104)^2),
                    0.000001))^(2/3),
            0.000001)))^2</f>
        <v>3.7931767614390048E-3</v>
      </c>
      <c r="AD104" s="5">
        <f ca="1">ABS(ABS(K104)/MAX(((F104)+(G104)*(W104))*(W104),
        0.000001))/SQRT('1D'!$I$5*MAX((((F104)+(G104)*(W104))*(W104))/MAX((F104)+2*(G104)*(W104),
            0.000001),
        0.000001))</f>
        <v>1.0000000000000002</v>
      </c>
      <c r="AE104" s="5">
        <f ca="1">((F104)*(W104)^2)/2+(G104)*(W104)^3/3+(ABS(K104)^2)/('1D'!$I$5*MAX(((F104)+(G104)*(W104))*(W104),
        0.000001))</f>
        <v>35.602184565777478</v>
      </c>
      <c r="AF104" s="5">
        <f ca="1">IF($A$2=0,
    0,
    IFERROR(AB105+(((AC104+AC105)/2)*J105)+(IF(Z104&gt;Z105,
                '1D'!$D$8*((Z104^2-Z105^2)/(2*'1D'!$I$5)),
                '1D'!$D$9*((Z105^2-Z104^2)/(2*'1D'!$I$5)))+('1D'!$D$10*(ABS(I105)/90)*(MAX(Z104^2,
                        Z105^2)/(2*'1D'!$I$5))))-AB104,
        0))</f>
        <v>-5.4348249769873291E-3</v>
      </c>
      <c r="AG104" s="5">
        <f ca="1">IF($A$2=0,
    1,
    IF(IFERROR(AG105,
            0)=0,
        0,
        IFERROR(IF(OR(ROUND(AD104,
                        3)&gt;=1,
                    AND(ABS(AF104)&lt;'1D'!$D$19,
                        AD104&lt;1)),
                1,
                0),
            0)))</f>
        <v>1</v>
      </c>
      <c r="AH104" s="5">
        <f ca="1">IFERROR(IF('1D'!V32="Supercritical",
        MAX('1D'!$D$16,
            IFERROR(L104,
                MAX('1D'!$D$16,
                    POWER((ABS(K104)^2)/('1D'!$I$5*MAX(F104,
                                0.1)^2),
                        1/3)))),
        IF('1D'!V32="Subcritical",
            MAX('1D'!$D$16,
                IFERROR(W104,
                    MAX('1D'!$D$16,
                        POWER((ABS(K104)^2)/('1D'!$I$5*MAX(F104,
                                    0.1)^2),
                            1/3)))),
            IF(IFERROR(T104,
                    -1E+99)&gt;=IFERROR(AE104,
                    -1E+99),
                MAX('1D'!$D$16,
                    IFERROR(L104,
                        MAX('1D'!$D$16,
                            POWER((ABS(K104)^2)/('1D'!$I$5*MAX(F104,
                                        0.1)^2),
                                1/3)))),
                MAX('1D'!$D$16,
                    IFERROR(W104,
                        MAX('1D'!$D$16,
                            POWER((ABS(K104)^2)/('1D'!$I$5*MAX(F104,
                                        0.1)^2),
                                1/3))))))),
    MAX('1D'!$D$16,
        POWER((ABS(K104)^2)/('1D'!$I$5*MAX(F104,
                    0.1)^2),
            1/3)))</f>
        <v>2.101098021022807</v>
      </c>
      <c r="AI104" s="5">
        <f t="shared" ca="1" si="22"/>
        <v>634.62509802102284</v>
      </c>
      <c r="AJ104" s="5">
        <f ca="1">AI104+((ABS(K104)/MAX(((F104)+(G104)*(AH104))*(AH104),
            0.000001))^2)/(2*'1D'!$I$5)</f>
        <v>635.71787515365691</v>
      </c>
      <c r="AM104">
        <v>0</v>
      </c>
      <c r="AN104">
        <v>0</v>
      </c>
      <c r="AO104" s="5">
        <f t="shared" si="23"/>
        <v>0</v>
      </c>
      <c r="AP104" s="5">
        <f t="shared" si="27"/>
        <v>0</v>
      </c>
      <c r="AQ104" s="5">
        <f ca="1">ABS(ABS(K104)/MAX(((F104)+(G104)*(AH104))*(AH104),
        0.000001))/SQRT('1D'!$I$5*MAX((((F104)+(G104)*(AH104))*(AH104))/MAX((F104)+2*(G104)*(AH104),
            0.000001),
        0.000001))</f>
        <v>1.0199001136728276</v>
      </c>
      <c r="AR104" s="5" t="str">
        <f t="shared" ca="1" si="24"/>
        <v>Supercritical</v>
      </c>
      <c r="AS104" s="5">
        <f ca="1">((ABS(K104)*'1D'!$D$6)/(MAX(((F104)+(G104)*(AH104))*(AH104),
            0.000001)*MAX(((((F104)+(G104)*(AH104))*(AH104))/MAX((F104)+2*(AH104)*SQRT(1+(G104)^2),
                    0.000001))^(2/3),
            0.000001)))^2</f>
        <v>3.9320703329244781E-3</v>
      </c>
    </row>
    <row r="105" spans="1:45" x14ac:dyDescent="0.35">
      <c r="A105">
        <v>96</v>
      </c>
      <c r="B105">
        <v>94.998000000000005</v>
      </c>
      <c r="C105">
        <v>616489.50199999998</v>
      </c>
      <c r="D105">
        <v>3097697.2409999999</v>
      </c>
      <c r="E105">
        <v>632.52200000000005</v>
      </c>
      <c r="F105">
        <v>5.2709999999999999</v>
      </c>
      <c r="G105">
        <v>0</v>
      </c>
      <c r="H105" t="s">
        <v>176</v>
      </c>
      <c r="I105">
        <v>2.9049999999999998</v>
      </c>
      <c r="J105" s="5">
        <f t="shared" si="25"/>
        <v>1</v>
      </c>
      <c r="K105" s="5">
        <f t="shared" ca="1" si="26"/>
        <v>50.95</v>
      </c>
      <c r="L105" s="5">
        <f ca="1">IF($A$2=0,
    IFERROR(L104,
        MAX('1D'!$D$16,
            POWER((ABS(K105)^2)/('1D'!$I$5*MAX(F105,
                        0.1)^2),
                1/3))),
    IF(IFERROR(V104,
            0)=0,
        IFERROR(L104,
            MAX('1D'!$D$16,
                POWER((ABS(K105)^2)/('1D'!$I$5*MAX(F105,
                            0.1)^2),
                    1/3))),
        IF(OR(IFERROR(L105,
                    0)=0,
                IFERROR(S104,
                    0)&lt;1,
                IFERROR(S105,
                    0)&lt;1),
            MAX('1D'!$D$16,
                POWER((ABS(K105)^2)/('1D'!$I$5*MAX(F105,
                            0.1)^2),
                    1/3)),
            IF(IFERROR(U105,
                    0)&gt;0,
                MAX('1D'!$D$16,
                    IFERROR(L105,
                        0)+((IFERROR(U105,
                                0))*'1D'!$D$18*IF((IFERROR(S105,
                                    0))&lt;1,
                            1,
                            -1))),
                IF(IFERROR(U105,
                        0)&lt;0,
                    IF(ABS((MAX('1D'!$D$16,
                                    POWER((ABS(K105)^2)/('1D'!$I$5*MAX(F105,
                                                0.1)^2),
                                        1/3)))-IFERROR(L105,
                                0))&gt;'1D'!$D$19,
                        MAX('1D'!$D$16,
                            IF((MAX('1D'!$D$16,
                                        POWER((ABS(K105)^2)/('1D'!$I$5*MAX(F105,
                                                    0.1)^2),
                                            1/3)))&gt;IFERROR(L105,
                                    0),
                                MIN((MAX('1D'!$D$16,
                                            POWER((ABS(K105)^2)/('1D'!$I$5*MAX(F105,
                                                        0.1)^2),
                                                1/3))),
                                    IFERROR(L105,
                                        0)+(MIN(ABS(IFERROR(U105,
                                                    0))*'1D'!$D$18,
                                            ABS((MAX('1D'!$D$16,
                                                        POWER((ABS(K105)^2)/('1D'!$I$5*MAX(F105,
                                                                    0.1)^2),
                                                            1/3)))-IFERROR(L105,
                                                    0))))),
                                MAX((MAX('1D'!$D$16,
                                            POWER((ABS(K105)^2)/('1D'!$I$5*MAX(F105,
                                                        0.1)^2),
                                                1/3))),
                                    IFERROR(L105,
                                        0)-(MIN(ABS(IFERROR(U105,
                                                    0))*'1D'!$D$18,
                                            ABS((MAX('1D'!$D$16,
                                                        POWER((ABS(K105)^2)/('1D'!$I$5*MAX(F105,
                                                                    0.1)^2),
                                                            1/3)))-IFERROR(L105,
                                                    0))))))),
                        MAX('1D'!$D$16,
                            POWER((ABS(K105)^2)/('1D'!$I$5*MAX(F105,
                                        0.1)^2),
                                1/3))),
                    MAX('1D'!$D$16,
                        IFERROR(L105,
                            0)))))))</f>
        <v>2.057319319825663</v>
      </c>
      <c r="M105" s="5">
        <f t="shared" ca="1" si="14"/>
        <v>10.84413013480107</v>
      </c>
      <c r="N105" s="5">
        <f t="shared" ca="1" si="15"/>
        <v>1.1553960845017071</v>
      </c>
      <c r="O105" s="5">
        <f t="shared" ca="1" si="16"/>
        <v>4.6983943724993535</v>
      </c>
      <c r="P105" s="5">
        <f t="shared" ca="1" si="17"/>
        <v>634.57931931982569</v>
      </c>
      <c r="Q105" s="5">
        <f ca="1">P105+((ABS(K105)/MAX(((F105)+(G105)*(L105))*(L105),
            0.000001))^2)/(2*'1D'!$I$5)</f>
        <v>635.70444213733504</v>
      </c>
      <c r="R105" s="5">
        <f ca="1">((ABS(K105)*'1D'!$D$6)/(MAX(((F105)+(G105)*(L105))*(L105),
            0.000001)*MAX(((((F105)+(G105)*(L105))*(L105))/MAX((F105)+2*(L105)*SQRT(1+(G105)^2),
                    0.000001))^(2/3),
            0.000001)))^2</f>
        <v>4.0967575697532059E-3</v>
      </c>
      <c r="S105" s="5">
        <f ca="1">ABS(ABS(K105)/MAX(((F105)+(G105)*(L105))*(L105),
        0.000001))/SQRT('1D'!$I$5*MAX((((F105)+(G105)*(L105))*(L105))/MAX((F105)+2*(G105)*(L105),
            0.000001),
        0.000001))</f>
        <v>1.0458372633099045</v>
      </c>
      <c r="T105" s="5">
        <f ca="1">((F105)*(L105)^2)/2+(G105)*(L105)^3/3+(ABS(K105)^2)/('1D'!$I$5*MAX(((F105)+(G105)*(L105))*(L105),
        0.000001))</f>
        <v>35.556875717925969</v>
      </c>
      <c r="U105" s="5">
        <f ca="1">IF($A$2=0,
    0,
    IFERROR(Q104-(((R104+R105)/2)*J105)-(IF(O104&gt;O105,
                '1D'!$D$8*((O104^2-O105^2)/(2*'1D'!$I$5)),
                '1D'!$D$9*((O105^2-O104^2)/(2*'1D'!$I$5)))+('1D'!$D$10*(ABS(I105)/90)*(MAX(O104^2,
                        O105^2)/(2*'1D'!$I$5))))-Q105,
        0))</f>
        <v>7.3656424149248778E-4</v>
      </c>
      <c r="V105" s="5">
        <f ca="1">IF($A$2=0,
    1,
    IF(IFERROR(V104,
            0)=0,
        0,
        IFERROR(IF(ROUND(S105,
                    3)=1,
                1,
                IF(AND(ABS(U105)&lt;'1D'!$D$19,
                        S105&gt;1),
                    1,
                    0)),
            0)))</f>
        <v>1</v>
      </c>
      <c r="W105" s="5">
        <f ca="1">IF($A$2=0,
    MAX(MAX('1D'!$D$16,
            MAX('1D'!$D$16,
                POWER((ABS(K105)^2)/('1D'!$I$5*MAX(F105,
                            0.1)^2),
                    1/3))),
        IFERROR(W1396,
            MAX(MAX('1D'!$D$16,
                    MAX('1D'!$D$16,
                        POWER((ABS(K105)^2)/('1D'!$I$5*MAX(F105,
                                    0.1)^2),
                            1/3))),
                ($L$2)-E1396))),
    IF(IFERROR(AG106,
            0)=0,
        MAX(MAX('1D'!$D$16,
                MAX('1D'!$D$16,
                    POWER((ABS(K105)^2)/('1D'!$I$5*MAX(F105,
                                0.1)^2),
                        1/3))),
            IFERROR(W1396,
                MAX(MAX('1D'!$D$16,
                        MAX('1D'!$D$16,
                            POWER((ABS(K105)^2)/('1D'!$I$5*MAX(F105,
                                        0.1)^2),
                                1/3))),
                    ($L$2)-E1396))),
        IF(IFERROR(W105,
                0)=0,
            MAX(MAX('1D'!$D$16,
                    MAX('1D'!$D$16,
                        POWER((ABS(K105)^2)/('1D'!$I$5*MAX(F105,
                                    0.1)^2),
                            1/3))),
                IFERROR(W1396,
                    MAX(MAX('1D'!$D$16,
                            MAX('1D'!$D$16,
                                POWER((ABS(K105)^2)/('1D'!$I$5*MAX(F105,
                                            0.1)^2),
                                    1/3))),
                        ($L$2)-E1396))),
            IF(OR(IFERROR(AD105,
                        0)&gt;=1,
                    IFERROR(AD106,
                        0)&gt;=1),
                MAX('1D'!$D$16,
                    MAX('1D'!$D$16,
                        POWER((ABS(K105)^2)/('1D'!$I$5*MAX(F105,
                                    0.1)^2),
                            1/3))),
                IF(ABS(IFERROR(AF105,
                            0))&lt;'1D'!$D$19,
                    MAX(MAX('1D'!$D$16,
                            MAX('1D'!$D$16,
                                POWER((ABS(K105)^2)/('1D'!$I$5*MAX(F105,
                                            0.1)^2),
                                    1/3))),
                        IFERROR(W105,
                            0)),
                    MAX(MAX('1D'!$D$16,
                            MAX('1D'!$D$16,
                                POWER((ABS(K105)^2)/('1D'!$I$5*MAX(F105,
                                            0.1)^2),
                                    1/3))),
                        (IFERROR(W105,
                                0))+((IFERROR(AF105,
                                    0))*'1D'!$D$18)))))))</f>
        <v>2.1197164929583718</v>
      </c>
      <c r="X105" s="5">
        <f t="shared" ca="1" si="18"/>
        <v>11.173025634383578</v>
      </c>
      <c r="Y105" s="5">
        <f t="shared" ca="1" si="19"/>
        <v>1.1748177660185228</v>
      </c>
      <c r="Z105" s="5">
        <f t="shared" ca="1" si="20"/>
        <v>4.5600897793707551</v>
      </c>
      <c r="AA105" s="5">
        <f t="shared" ca="1" si="21"/>
        <v>634.64171649295838</v>
      </c>
      <c r="AB105" s="5">
        <f ca="1">AA105+((ABS(K105)/MAX(((F105)+(G105)*(W105))*(W105),
            0.000001))^2)/(2*'1D'!$I$5)</f>
        <v>635.70157473943755</v>
      </c>
      <c r="AC105" s="5">
        <f ca="1">((ABS(K105)*'1D'!$D$6)/(MAX(((F105)+(G105)*(W105))*(W105),
            0.000001)*MAX(((((F105)+(G105)*(W105))*(W105))/MAX((F105)+2*(W105)*SQRT(1+(G105)^2),
                    0.000001))^(2/3),
            0.000001)))^2</f>
        <v>3.7742902673664576E-3</v>
      </c>
      <c r="AD105" s="5">
        <f ca="1">ABS(ABS(K105)/MAX(((F105)+(G105)*(W105))*(W105),
        0.000001))/SQRT('1D'!$I$5*MAX((((F105)+(G105)*(W105))*(W105))/MAX((F105)+2*(G105)*(W105),
            0.000001),
        0.000001))</f>
        <v>0.99999999999999978</v>
      </c>
      <c r="AE105" s="5">
        <f ca="1">((F105)*(W105)^2)/2+(G105)*(W105)^3/3+(ABS(K105)^2)/('1D'!$I$5*MAX(((F105)+(G105)*(W105))*(W105),
        0.000001))</f>
        <v>35.525470070174308</v>
      </c>
      <c r="AF105" s="5">
        <f ca="1">IF($A$2=0,
    0,
    IFERROR(AB106+(((AC105+AC106)/2)*J106)+(IF(Z105&gt;Z106,
                '1D'!$D$8*((Z105^2-Z106^2)/(2*'1D'!$I$5)),
                '1D'!$D$9*((Z106^2-Z105^2)/(2*'1D'!$I$5)))+('1D'!$D$10*(ABS(I106)/90)*(MAX(Z105^2,
                        Z106^2)/(2*'1D'!$I$5))))-AB105,
        0))</f>
        <v>-1.3242229878301259E-2</v>
      </c>
      <c r="AG105" s="5">
        <f ca="1">IF($A$2=0,
    1,
    IF(IFERROR(AG106,
            0)=0,
        0,
        IFERROR(IF(OR(ROUND(AD105,
                        3)&gt;=1,
                    AND(ABS(AF105)&lt;'1D'!$D$19,
                        AD105&lt;1)),
                1,
                0),
            0)))</f>
        <v>1</v>
      </c>
      <c r="AH105" s="5">
        <f ca="1">IFERROR(IF('1D'!V32="Supercritical",
        MAX('1D'!$D$16,
            IFERROR(L105,
                MAX('1D'!$D$16,
                    POWER((ABS(K105)^2)/('1D'!$I$5*MAX(F105,
                                0.1)^2),
                        1/3)))),
        IF('1D'!V32="Subcritical",
            MAX('1D'!$D$16,
                IFERROR(W105,
                    MAX('1D'!$D$16,
                        POWER((ABS(K105)^2)/('1D'!$I$5*MAX(F105,
                                    0.1)^2),
                            1/3)))),
            IF(IFERROR(T105,
                    -1E+99)&gt;=IFERROR(AE105,
                    -1E+99),
                MAX('1D'!$D$16,
                    IFERROR(L105,
                        MAX('1D'!$D$16,
                            POWER((ABS(K105)^2)/('1D'!$I$5*MAX(F105,
                                        0.1)^2),
                                1/3)))),
                MAX('1D'!$D$16,
                    IFERROR(W105,
                        MAX('1D'!$D$16,
                            POWER((ABS(K105)^2)/('1D'!$I$5*MAX(F105,
                                        0.1)^2),
                                1/3))))))),
    MAX('1D'!$D$16,
        POWER((ABS(K105)^2)/('1D'!$I$5*MAX(F105,
                    0.1)^2),
            1/3)))</f>
        <v>2.057319319825663</v>
      </c>
      <c r="AI105" s="5">
        <f t="shared" ca="1" si="22"/>
        <v>634.57931931982569</v>
      </c>
      <c r="AJ105" s="5">
        <f ca="1">AI105+((ABS(K105)/MAX(((F105)+(G105)*(AH105))*(AH105),
            0.000001))^2)/(2*'1D'!$I$5)</f>
        <v>635.70444213733504</v>
      </c>
      <c r="AM105">
        <v>0</v>
      </c>
      <c r="AN105">
        <v>0</v>
      </c>
      <c r="AO105" s="5">
        <f t="shared" si="23"/>
        <v>0</v>
      </c>
      <c r="AP105" s="5">
        <f t="shared" si="27"/>
        <v>0</v>
      </c>
      <c r="AQ105" s="5">
        <f ca="1">ABS(ABS(K105)/MAX(((F105)+(G105)*(AH105))*(AH105),
        0.000001))/SQRT('1D'!$I$5*MAX((((F105)+(G105)*(AH105))*(AH105))/MAX((F105)+2*(G105)*(AH105),
            0.000001),
        0.000001))</f>
        <v>1.0458372633099045</v>
      </c>
      <c r="AR105" s="5" t="str">
        <f t="shared" ca="1" si="24"/>
        <v>Supercritical</v>
      </c>
      <c r="AS105" s="5">
        <f ca="1">((ABS(K105)*'1D'!$D$6)/(MAX(((F105)+(G105)*(AH105))*(AH105),
            0.000001)*MAX(((((F105)+(G105)*(AH105))*(AH105))/MAX((F105)+2*(AH105)*SQRT(1+(G105)^2),
                    0.000001))^(2/3),
            0.000001)))^2</f>
        <v>4.0967575697532059E-3</v>
      </c>
    </row>
    <row r="106" spans="1:45" x14ac:dyDescent="0.35">
      <c r="A106">
        <v>97</v>
      </c>
      <c r="B106">
        <v>95.998000000000005</v>
      </c>
      <c r="C106">
        <v>616488.55900000001</v>
      </c>
      <c r="D106">
        <v>3097696.9070000001</v>
      </c>
      <c r="E106">
        <v>632.52</v>
      </c>
      <c r="F106">
        <v>5.327</v>
      </c>
      <c r="G106">
        <v>0</v>
      </c>
      <c r="H106" t="s">
        <v>176</v>
      </c>
      <c r="I106">
        <v>2.8809999999999998</v>
      </c>
      <c r="J106" s="5">
        <f t="shared" si="25"/>
        <v>1</v>
      </c>
      <c r="K106" s="5">
        <f t="shared" ca="1" si="26"/>
        <v>50.95</v>
      </c>
      <c r="L106" s="5">
        <f ca="1">IF($A$2=0,
    IFERROR(L105,
        MAX('1D'!$D$16,
            POWER((ABS(K106)^2)/('1D'!$I$5*MAX(F106,
                        0.1)^2),
                1/3))),
    IF(IFERROR(V105,
            0)=0,
        IFERROR(L105,
            MAX('1D'!$D$16,
                POWER((ABS(K106)^2)/('1D'!$I$5*MAX(F106,
                            0.1)^2),
                    1/3))),
        IF(OR(IFERROR(L106,
                    0)=0,
                IFERROR(S105,
                    0)&lt;1,
                IFERROR(S106,
                    0)&lt;1),
            MAX('1D'!$D$16,
                POWER((ABS(K106)^2)/('1D'!$I$5*MAX(F106,
                            0.1)^2),
                    1/3)),
            IF(IFERROR(U106,
                    0)&gt;0,
                MAX('1D'!$D$16,
                    IFERROR(L106,
                        0)+((IFERROR(U106,
                                0))*'1D'!$D$18*IF((IFERROR(S106,
                                    0))&lt;1,
                            1,
                            -1))),
                IF(IFERROR(U106,
                        0)&lt;0,
                    IF(ABS((MAX('1D'!$D$16,
                                    POWER((ABS(K106)^2)/('1D'!$I$5*MAX(F106,
                                                0.1)^2),
                                        1/3)))-IFERROR(L106,
                                0))&gt;'1D'!$D$19,
                        MAX('1D'!$D$16,
                            IF((MAX('1D'!$D$16,
                                        POWER((ABS(K106)^2)/('1D'!$I$5*MAX(F106,
                                                    0.1)^2),
                                            1/3)))&gt;IFERROR(L106,
                                    0),
                                MIN((MAX('1D'!$D$16,
                                            POWER((ABS(K106)^2)/('1D'!$I$5*MAX(F106,
                                                        0.1)^2),
                                                1/3))),
                                    IFERROR(L106,
                                        0)+(MIN(ABS(IFERROR(U106,
                                                    0))*'1D'!$D$18,
                                            ABS((MAX('1D'!$D$16,
                                                        POWER((ABS(K106)^2)/('1D'!$I$5*MAX(F106,
                                                                    0.1)^2),
                                                            1/3)))-IFERROR(L106,
                                                    0))))),
                                MAX((MAX('1D'!$D$16,
                                            POWER((ABS(K106)^2)/('1D'!$I$5*MAX(F106,
                                                        0.1)^2),
                                                1/3))),
                                    IFERROR(L106,
                                        0)-(MIN(ABS(IFERROR(U106,
                                                    0))*'1D'!$D$18,
                                            ABS((MAX('1D'!$D$16,
                                                        POWER((ABS(K106)^2)/('1D'!$I$5*MAX(F106,
                                                                    0.1)^2),
                                                            1/3)))-IFERROR(L106,
                                                    0))))))),
                        MAX('1D'!$D$16,
                            POWER((ABS(K106)^2)/('1D'!$I$5*MAX(F106,
                                        0.1)^2),
                                1/3))),
                    MAX('1D'!$D$16,
                        IFERROR(L106,
                            0)))))))</f>
        <v>2.0411692021517887</v>
      </c>
      <c r="M106" s="5">
        <f t="shared" ca="1" si="14"/>
        <v>10.873308339862579</v>
      </c>
      <c r="N106" s="5">
        <f t="shared" ca="1" si="15"/>
        <v>1.155586915110782</v>
      </c>
      <c r="O106" s="5">
        <f t="shared" ca="1" si="16"/>
        <v>4.6857863685528418</v>
      </c>
      <c r="P106" s="5">
        <f t="shared" ca="1" si="17"/>
        <v>634.56116920215175</v>
      </c>
      <c r="Q106" s="5">
        <f ca="1">P106+((ABS(K106)/MAX(((F106)+(G106)*(L106))*(L106),
            0.000001))^2)/(2*'1D'!$I$5)</f>
        <v>635.68026165330957</v>
      </c>
      <c r="R106" s="5">
        <f ca="1">((ABS(K106)*'1D'!$D$6)/(MAX(((F106)+(G106)*(L106))*(L106),
            0.000001)*MAX(((((F106)+(G106)*(L106))*(L106))/MAX((F106)+2*(L106)*SQRT(1+(G106)^2),
                    0.000001))^(2/3),
            0.000001)))^2</f>
        <v>4.0739028344517914E-3</v>
      </c>
      <c r="S106" s="5">
        <f ca="1">ABS(ABS(K106)/MAX(((F106)+(G106)*(L106))*(L106),
        0.000001))/SQRT('1D'!$I$5*MAX((((F106)+(G106)*(L106))*(L106))/MAX((F106)+2*(G106)*(L106),
            0.000001),
        0.000001))</f>
        <v>1.047148988312917</v>
      </c>
      <c r="T106" s="5">
        <f ca="1">((F106)*(L106)^2)/2+(G106)*(L106)^3/3+(ABS(K106)^2)/('1D'!$I$5*MAX(((F106)+(G106)*(L106))*(L106),
        0.000001))</f>
        <v>35.433605618916118</v>
      </c>
      <c r="U106" s="5">
        <f ca="1">IF($A$2=0,
    0,
    IFERROR(Q105-(((R105+R106)/2)*J106)-(IF(O105&gt;O106,
                '1D'!$D$8*((O105^2-O106^2)/(2*'1D'!$I$5)),
                '1D'!$D$9*((O106^2-O105^2)/(2*'1D'!$I$5)))+('1D'!$D$10*(ABS(I106)/90)*(MAX(O105^2,
                        O106^2)/(2*'1D'!$I$5))))-Q106,
        0))</f>
        <v>1.2883579189178818E-2</v>
      </c>
      <c r="V106" s="5">
        <f ca="1">IF($A$2=0,
    1,
    IF(IFERROR(V105,
            0)=0,
        0,
        IFERROR(IF(ROUND(S106,
                    3)=1,
                1,
                IF(AND(ABS(U106)&lt;'1D'!$D$19,
                        S106&gt;1),
                    1,
                    0)),
            0)))</f>
        <v>0</v>
      </c>
      <c r="W106" s="5">
        <f ca="1">IF($A$2=0,
    MAX(MAX('1D'!$D$16,
            MAX('1D'!$D$16,
                POWER((ABS(K106)^2)/('1D'!$I$5*MAX(F106,
                            0.1)^2),
                    1/3))),
        IFERROR(W1396,
            MAX(MAX('1D'!$D$16,
                    MAX('1D'!$D$16,
                        POWER((ABS(K106)^2)/('1D'!$I$5*MAX(F106,
                                    0.1)^2),
                            1/3))),
                ($L$2)-E1396))),
    IF(IFERROR(AG107,
            0)=0,
        MAX(MAX('1D'!$D$16,
                MAX('1D'!$D$16,
                    POWER((ABS(K106)^2)/('1D'!$I$5*MAX(F106,
                                0.1)^2),
                        1/3))),
            IFERROR(W1396,
                MAX(MAX('1D'!$D$16,
                        MAX('1D'!$D$16,
                            POWER((ABS(K106)^2)/('1D'!$I$5*MAX(F106,
                                        0.1)^2),
                                1/3))),
                    ($L$2)-E1396))),
        IF(IFERROR(W106,
                0)=0,
            MAX(MAX('1D'!$D$16,
                    MAX('1D'!$D$16,
                        POWER((ABS(K106)^2)/('1D'!$I$5*MAX(F106,
                                    0.1)^2),
                            1/3))),
                IFERROR(W1396,
                    MAX(MAX('1D'!$D$16,
                            MAX('1D'!$D$16,
                                POWER((ABS(K106)^2)/('1D'!$I$5*MAX(F106,
                                            0.1)^2),
                                    1/3))),
                        ($L$2)-E1396))),
            IF(OR(IFERROR(AD106,
                        0)&gt;=1,
                    IFERROR(AD107,
                        0)&gt;=1),
                MAX('1D'!$D$16,
                    MAX('1D'!$D$16,
                        POWER((ABS(K106)^2)/('1D'!$I$5*MAX(F106,
                                    0.1)^2),
                            1/3))),
                IF(ABS(IFERROR(AF106,
                            0))&lt;'1D'!$D$19,
                    MAX(MAX('1D'!$D$16,
                            MAX('1D'!$D$16,
                                POWER((ABS(K106)^2)/('1D'!$I$5*MAX(F106,
                                            0.1)^2),
                                    1/3))),
                        IFERROR(W106,
                            0)),
                    MAX(MAX('1D'!$D$16,
                            MAX('1D'!$D$16,
                                POWER((ABS(K106)^2)/('1D'!$I$5*MAX(F106,
                                            0.1)^2),
                                    1/3))),
                        (IFERROR(W106,
                                0))+((IFERROR(AF106,
                                    0))*'1D'!$D$18)))))))</f>
        <v>2.1048346857470936</v>
      </c>
      <c r="X106" s="5">
        <f t="shared" ca="1" si="18"/>
        <v>11.212454370974768</v>
      </c>
      <c r="Y106" s="5">
        <f t="shared" ca="1" si="19"/>
        <v>1.1757201528334018</v>
      </c>
      <c r="Z106" s="5">
        <f t="shared" ca="1" si="20"/>
        <v>4.5440541664001977</v>
      </c>
      <c r="AA106" s="5">
        <f t="shared" ca="1" si="21"/>
        <v>634.62483468574703</v>
      </c>
      <c r="AB106" s="5">
        <f ca="1">AA106+((ABS(K106)/MAX(((F106)+(G106)*(W106))*(W106),
            0.000001))^2)/(2*'1D'!$I$5)</f>
        <v>635.67725202862061</v>
      </c>
      <c r="AC106" s="5">
        <f ca="1">((ABS(K106)*'1D'!$D$6)/(MAX(((F106)+(G106)*(W106))*(W106),
            0.000001)*MAX(((((F106)+(G106)*(W106))*(W106))/MAX((F106)+2*(W106)*SQRT(1+(G106)^2),
                    0.000001))^(2/3),
            0.000001)))^2</f>
        <v>3.7439574196317348E-3</v>
      </c>
      <c r="AD106" s="5">
        <f ca="1">ABS(ABS(K106)/MAX(((F106)+(G106)*(W106))*(W106),
        0.000001))/SQRT('1D'!$I$5*MAX((((F106)+(G106)*(W106))*(W106))/MAX((F106)+2*(G106)*(W106),
            0.000001),
        0.000001))</f>
        <v>1.0000000000000002</v>
      </c>
      <c r="AE106" s="5">
        <f ca="1">((F106)*(W106)^2)/2+(G106)*(W106)^3/3+(ABS(K106)^2)/('1D'!$I$5*MAX(((F106)+(G106)*(W106))*(W106),
        0.000001))</f>
        <v>35.400544308576457</v>
      </c>
      <c r="AF106" s="5">
        <f ca="1">IF($A$2=0,
    0,
    IFERROR(AB107+(((AC106+AC107)/2)*J107)+(IF(Z106&gt;Z107,
                '1D'!$D$8*((Z106^2-Z107^2)/(2*'1D'!$I$5)),
                '1D'!$D$9*((Z107^2-Z106^2)/(2*'1D'!$I$5)))+('1D'!$D$10*(ABS(I107)/90)*(MAX(Z106^2,
                        Z107^2)/(2*'1D'!$I$5))))-AB106,
        0))</f>
        <v>-1.7550573133462422E-2</v>
      </c>
      <c r="AG106" s="5">
        <f ca="1">IF($A$2=0,
    1,
    IF(IFERROR(AG107,
            0)=0,
        0,
        IFERROR(IF(OR(ROUND(AD106,
                        3)&gt;=1,
                    AND(ABS(AF106)&lt;'1D'!$D$19,
                        AD106&lt;1)),
                1,
                0),
            0)))</f>
        <v>1</v>
      </c>
      <c r="AH106" s="5">
        <f ca="1">IFERROR(IF('1D'!V32="Supercritical",
        MAX('1D'!$D$16,
            IFERROR(L106,
                MAX('1D'!$D$16,
                    POWER((ABS(K106)^2)/('1D'!$I$5*MAX(F106,
                                0.1)^2),
                        1/3)))),
        IF('1D'!V32="Subcritical",
            MAX('1D'!$D$16,
                IFERROR(W106,
                    MAX('1D'!$D$16,
                        POWER((ABS(K106)^2)/('1D'!$I$5*MAX(F106,
                                    0.1)^2),
                            1/3)))),
            IF(IFERROR(T106,
                    -1E+99)&gt;=IFERROR(AE106,
                    -1E+99),
                MAX('1D'!$D$16,
                    IFERROR(L106,
                        MAX('1D'!$D$16,
                            POWER((ABS(K106)^2)/('1D'!$I$5*MAX(F106,
                                        0.1)^2),
                                1/3)))),
                MAX('1D'!$D$16,
                    IFERROR(W106,
                        MAX('1D'!$D$16,
                            POWER((ABS(K106)^2)/('1D'!$I$5*MAX(F106,
                                        0.1)^2),
                                1/3))))))),
    MAX('1D'!$D$16,
        POWER((ABS(K106)^2)/('1D'!$I$5*MAX(F106,
                    0.1)^2),
            1/3)))</f>
        <v>2.0411692021517887</v>
      </c>
      <c r="AI106" s="5">
        <f t="shared" ca="1" si="22"/>
        <v>634.56116920215175</v>
      </c>
      <c r="AJ106" s="5">
        <f ca="1">AI106+((ABS(K106)/MAX(((F106)+(G106)*(AH106))*(AH106),
            0.000001))^2)/(2*'1D'!$I$5)</f>
        <v>635.68026165330957</v>
      </c>
      <c r="AM106">
        <v>0</v>
      </c>
      <c r="AN106">
        <v>0</v>
      </c>
      <c r="AO106" s="5">
        <f t="shared" si="23"/>
        <v>0</v>
      </c>
      <c r="AP106" s="5">
        <f t="shared" si="27"/>
        <v>0</v>
      </c>
      <c r="AQ106" s="5">
        <f ca="1">ABS(ABS(K106)/MAX(((F106)+(G106)*(AH106))*(AH106),
        0.000001))/SQRT('1D'!$I$5*MAX((((F106)+(G106)*(AH106))*(AH106))/MAX((F106)+2*(G106)*(AH106),
            0.000001),
        0.000001))</f>
        <v>1.047148988312917</v>
      </c>
      <c r="AR106" s="5" t="str">
        <f t="shared" ca="1" si="24"/>
        <v>Supercritical</v>
      </c>
      <c r="AS106" s="5">
        <f ca="1">((ABS(K106)*'1D'!$D$6)/(MAX(((F106)+(G106)*(AH106))*(AH106),
            0.000001)*MAX(((((F106)+(G106)*(AH106))*(AH106))/MAX((F106)+2*(AH106)*SQRT(1+(G106)^2),
                    0.000001))^(2/3),
            0.000001)))^2</f>
        <v>4.0739028344517914E-3</v>
      </c>
    </row>
    <row r="107" spans="1:45" x14ac:dyDescent="0.35">
      <c r="A107">
        <v>98</v>
      </c>
      <c r="B107">
        <v>96.998000000000005</v>
      </c>
      <c r="C107">
        <v>616487.60100000002</v>
      </c>
      <c r="D107">
        <v>3097696.6209999998</v>
      </c>
      <c r="E107">
        <v>632.51800000000003</v>
      </c>
      <c r="F107">
        <v>5.3959999999999999</v>
      </c>
      <c r="G107">
        <v>0</v>
      </c>
      <c r="H107" t="s">
        <v>176</v>
      </c>
      <c r="I107">
        <v>2.85</v>
      </c>
      <c r="J107" s="5">
        <f t="shared" si="25"/>
        <v>1</v>
      </c>
      <c r="K107" s="5">
        <f t="shared" ca="1" si="26"/>
        <v>50.95</v>
      </c>
      <c r="L107" s="5">
        <f ca="1">IF($A$2=0,
    IFERROR(L106,
        MAX('1D'!$D$16,
            POWER((ABS(K107)^2)/('1D'!$I$5*MAX(F107,
                        0.1)^2),
                1/3))),
    IF(IFERROR(V106,
            0)=0,
        IFERROR(L106,
            MAX('1D'!$D$16,
                POWER((ABS(K107)^2)/('1D'!$I$5*MAX(F107,
                            0.1)^2),
                    1/3))),
        IF(OR(IFERROR(L107,
                    0)=0,
                IFERROR(S106,
                    0)&lt;1,
                IFERROR(S107,
                    0)&lt;1),
            MAX('1D'!$D$16,
                POWER((ABS(K107)^2)/('1D'!$I$5*MAX(F107,
                            0.1)^2),
                    1/3)),
            IF(IFERROR(U107,
                    0)&gt;0,
                MAX('1D'!$D$16,
                    IFERROR(L107,
                        0)+((IFERROR(U107,
                                0))*'1D'!$D$18*IF((IFERROR(S107,
                                    0))&lt;1,
                            1,
                            -1))),
                IF(IFERROR(U107,
                        0)&lt;0,
                    IF(ABS((MAX('1D'!$D$16,
                                    POWER((ABS(K107)^2)/('1D'!$I$5*MAX(F107,
                                                0.1)^2),
                                        1/3)))-IFERROR(L107,
                                0))&gt;'1D'!$D$19,
                        MAX('1D'!$D$16,
                            IF((MAX('1D'!$D$16,
                                        POWER((ABS(K107)^2)/('1D'!$I$5*MAX(F107,
                                                    0.1)^2),
                                            1/3)))&gt;IFERROR(L107,
                                    0),
                                MIN((MAX('1D'!$D$16,
                                            POWER((ABS(K107)^2)/('1D'!$I$5*MAX(F107,
                                                        0.1)^2),
                                                1/3))),
                                    IFERROR(L107,
                                        0)+(MIN(ABS(IFERROR(U107,
                                                    0))*'1D'!$D$18,
                                            ABS((MAX('1D'!$D$16,
                                                        POWER((ABS(K107)^2)/('1D'!$I$5*MAX(F107,
                                                                    0.1)^2),
                                                            1/3)))-IFERROR(L107,
                                                    0))))),
                                MAX((MAX('1D'!$D$16,
                                            POWER((ABS(K107)^2)/('1D'!$I$5*MAX(F107,
                                                        0.1)^2),
                                                1/3))),
                                    IFERROR(L107,
                                        0)-(MIN(ABS(IFERROR(U107,
                                                    0))*'1D'!$D$18,
                                            ABS((MAX('1D'!$D$16,
                                                        POWER((ABS(K107)^2)/('1D'!$I$5*MAX(F107,
                                                                    0.1)^2),
                                                            1/3)))-IFERROR(L107,
                                                    0))))))),
                        MAX('1D'!$D$16,
                            POWER((ABS(K107)^2)/('1D'!$I$5*MAX(F107,
                                        0.1)^2),
                                1/3))),
                    MAX('1D'!$D$16,
                        IFERROR(L107,
                            0)))))))</f>
        <v>2.0411692021517887</v>
      </c>
      <c r="M107" s="5">
        <f t="shared" ca="1" si="14"/>
        <v>11.014149014811052</v>
      </c>
      <c r="N107" s="5">
        <f t="shared" ca="1" si="15"/>
        <v>1.1620337389315145</v>
      </c>
      <c r="O107" s="5">
        <f t="shared" ca="1" si="16"/>
        <v>4.6258680476799459</v>
      </c>
      <c r="P107" s="5">
        <f t="shared" ca="1" si="17"/>
        <v>634.55916920215179</v>
      </c>
      <c r="Q107" s="5">
        <f ca="1">P107+((ABS(K107)/MAX(((F107)+(G107)*(L107))*(L107),
            0.000001))^2)/(2*'1D'!$I$5)</f>
        <v>635.6498244108443</v>
      </c>
      <c r="R107" s="5">
        <f ca="1">((ABS(K107)*'1D'!$D$6)/(MAX(((F107)+(G107)*(L107))*(L107),
            0.000001)*MAX(((((F107)+(G107)*(L107))*(L107))/MAX((F107)+2*(L107)*SQRT(1+(G107)^2),
                    0.000001))^(2/3),
            0.000001)))^2</f>
        <v>3.9410385407063634E-3</v>
      </c>
      <c r="S107" s="5">
        <f ca="1">ABS(ABS(K107)/MAX(((F107)+(G107)*(L107))*(L107),
        0.000001))/SQRT('1D'!$I$5*MAX((((F107)+(G107)*(L107))*(L107))/MAX((F107)+2*(G107)*(L107),
            0.000001),
        0.000001))</f>
        <v>1.0337588326061729</v>
      </c>
      <c r="T107" s="5">
        <f ca="1">((F107)*(L107)^2)/2+(G107)*(L107)^3/3+(ABS(K107)^2)/('1D'!$I$5*MAX(((F107)+(G107)*(L107))*(L107),
        0.000001))</f>
        <v>35.266148863108825</v>
      </c>
      <c r="U107" s="5">
        <f ca="1">IF($A$2=0,
    0,
    IFERROR(Q106-(((R106+R107)/2)*J107)-(IF(O106&gt;O107,
                '1D'!$D$8*((O106^2-O107^2)/(2*'1D'!$I$5)),
                '1D'!$D$9*((O107^2-O106^2)/(2*'1D'!$I$5)))+('1D'!$D$10*(ABS(I107)/90)*(MAX(O106^2,
                        O107^2)/(2*'1D'!$I$5))))-Q107,
        0))</f>
        <v>1.2582909895058947E-2</v>
      </c>
      <c r="V107" s="5">
        <f ca="1">IF($A$2=0,
    1,
    IF(IFERROR(V106,
            0)=0,
        0,
        IFERROR(IF(ROUND(S107,
                    3)=1,
                1,
                IF(AND(ABS(U107)&lt;'1D'!$D$19,
                        S107&gt;1),
                    1,
                    0)),
            0)))</f>
        <v>0</v>
      </c>
      <c r="W107" s="5">
        <f ca="1">IF($A$2=0,
    MAX(MAX('1D'!$D$16,
            MAX('1D'!$D$16,
                POWER((ABS(K107)^2)/('1D'!$I$5*MAX(F107,
                            0.1)^2),
                    1/3))),
        IFERROR(W1396,
            MAX(MAX('1D'!$D$16,
                    MAX('1D'!$D$16,
                        POWER((ABS(K107)^2)/('1D'!$I$5*MAX(F107,
                                    0.1)^2),
                            1/3))),
                ($L$2)-E1396))),
    IF(IFERROR(AG108,
            0)=0,
        MAX(MAX('1D'!$D$16,
                MAX('1D'!$D$16,
                    POWER((ABS(K107)^2)/('1D'!$I$5*MAX(F107,
                                0.1)^2),
                        1/3))),
            IFERROR(W1396,
                MAX(MAX('1D'!$D$16,
                        MAX('1D'!$D$16,
                            POWER((ABS(K107)^2)/('1D'!$I$5*MAX(F107,
                                        0.1)^2),
                                1/3))),
                    ($L$2)-E1396))),
        IF(IFERROR(W107,
                0)=0,
            MAX(MAX('1D'!$D$16,
                    MAX('1D'!$D$16,
                        POWER((ABS(K107)^2)/('1D'!$I$5*MAX(F107,
                                    0.1)^2),
                            1/3))),
                IFERROR(W1396,
                    MAX(MAX('1D'!$D$16,
                            MAX('1D'!$D$16,
                                POWER((ABS(K107)^2)/('1D'!$I$5*MAX(F107,
                                            0.1)^2),
                                    1/3))),
                        ($L$2)-E1396))),
            IF(OR(IFERROR(AD107,
                        0)&gt;=1,
                    IFERROR(AD108,
                        0)&gt;=1),
                MAX('1D'!$D$16,
                    MAX('1D'!$D$16,
                        POWER((ABS(K107)^2)/('1D'!$I$5*MAX(F107,
                                    0.1)^2),
                            1/3))),
                IF(ABS(IFERROR(AF107,
                            0))&lt;'1D'!$D$19,
                    MAX(MAX('1D'!$D$16,
                            MAX('1D'!$D$16,
                                POWER((ABS(K107)^2)/('1D'!$I$5*MAX(F107,
                                            0.1)^2),
                                    1/3))),
                        IFERROR(W107,
                            0)),
                    MAX(MAX('1D'!$D$16,
                            MAX('1D'!$D$16,
                                POWER((ABS(K107)^2)/('1D'!$I$5*MAX(F107,
                                            0.1)^2),
                                    1/3))),
                        (IFERROR(W107,
                                0))+((IFERROR(AF107,
                                    0))*'1D'!$D$18)))))))</f>
        <v>2.0868528611018067</v>
      </c>
      <c r="X107" s="5">
        <f t="shared" ca="1" si="18"/>
        <v>11.260658038505349</v>
      </c>
      <c r="Y107" s="5">
        <f t="shared" ca="1" si="19"/>
        <v>1.1766984654897372</v>
      </c>
      <c r="Z107" s="5">
        <f t="shared" ca="1" si="20"/>
        <v>4.5246023656680281</v>
      </c>
      <c r="AA107" s="5">
        <f t="shared" ca="1" si="21"/>
        <v>634.60485286110179</v>
      </c>
      <c r="AB107" s="5">
        <f ca="1">AA107+((ABS(K107)/MAX(((F107)+(G107)*(W107))*(W107),
            0.000001))^2)/(2*'1D'!$I$5)</f>
        <v>635.64827929165267</v>
      </c>
      <c r="AC107" s="5">
        <f ca="1">((ABS(K107)*'1D'!$D$6)/(MAX(((F107)+(G107)*(W107))*(W107),
            0.000001)*MAX(((((F107)+(G107)*(W107))*(W107))/MAX((F107)+2*(W107)*SQRT(1+(G107)^2),
                    0.000001))^(2/3),
            0.000001)))^2</f>
        <v>3.7078580984540345E-3</v>
      </c>
      <c r="AD107" s="5">
        <f ca="1">ABS(ABS(K107)/MAX(((F107)+(G107)*(W107))*(W107),
        0.000001))/SQRT('1D'!$I$5*MAX((((F107)+(G107)*(W107))*(W107))/MAX((F107)+2*(G107)*(W107),
            0.000001),
        0.000001))</f>
        <v>0.99999999999999978</v>
      </c>
      <c r="AE107" s="5">
        <f ca="1">((F107)*(W107)^2)/2+(G107)*(W107)^3/3+(ABS(K107)^2)/('1D'!$I$5*MAX(((F107)+(G107)*(W107))*(W107),
        0.000001))</f>
        <v>35.249004668315912</v>
      </c>
      <c r="AF107" s="5">
        <f ca="1">IF($A$2=0,
    0,
    IFERROR(AB108+(((AC107+AC108)/2)*J108)+(IF(Z107&gt;Z108,
                '1D'!$D$8*((Z107^2-Z108^2)/(2*'1D'!$I$5)),
                '1D'!$D$9*((Z108^2-Z107^2)/(2*'1D'!$I$5)))+('1D'!$D$10*(ABS(I108)/90)*(MAX(Z107^2,
                        Z108^2)/(2*'1D'!$I$5))))-AB107,
        0))</f>
        <v>-2.2970654053551698E-2</v>
      </c>
      <c r="AG107" s="5">
        <f ca="1">IF($A$2=0,
    1,
    IF(IFERROR(AG108,
            0)=0,
        0,
        IFERROR(IF(OR(ROUND(AD107,
                        3)&gt;=1,
                    AND(ABS(AF107)&lt;'1D'!$D$19,
                        AD107&lt;1)),
                1,
                0),
            0)))</f>
        <v>1</v>
      </c>
      <c r="AH107" s="5">
        <f ca="1">IFERROR(IF('1D'!V32="Supercritical",
        MAX('1D'!$D$16,
            IFERROR(L107,
                MAX('1D'!$D$16,
                    POWER((ABS(K107)^2)/('1D'!$I$5*MAX(F107,
                                0.1)^2),
                        1/3)))),
        IF('1D'!V32="Subcritical",
            MAX('1D'!$D$16,
                IFERROR(W107,
                    MAX('1D'!$D$16,
                        POWER((ABS(K107)^2)/('1D'!$I$5*MAX(F107,
                                    0.1)^2),
                            1/3)))),
            IF(IFERROR(T107,
                    -1E+99)&gt;=IFERROR(AE107,
                    -1E+99),
                MAX('1D'!$D$16,
                    IFERROR(L107,
                        MAX('1D'!$D$16,
                            POWER((ABS(K107)^2)/('1D'!$I$5*MAX(F107,
                                        0.1)^2),
                                1/3)))),
                MAX('1D'!$D$16,
                    IFERROR(W107,
                        MAX('1D'!$D$16,
                            POWER((ABS(K107)^2)/('1D'!$I$5*MAX(F107,
                                        0.1)^2),
                                1/3))))))),
    MAX('1D'!$D$16,
        POWER((ABS(K107)^2)/('1D'!$I$5*MAX(F107,
                    0.1)^2),
            1/3)))</f>
        <v>2.0411692021517887</v>
      </c>
      <c r="AI107" s="5">
        <f t="shared" ca="1" si="22"/>
        <v>634.55916920215179</v>
      </c>
      <c r="AJ107" s="5">
        <f ca="1">AI107+((ABS(K107)/MAX(((F107)+(G107)*(AH107))*(AH107),
            0.000001))^2)/(2*'1D'!$I$5)</f>
        <v>635.6498244108443</v>
      </c>
      <c r="AM107">
        <v>0</v>
      </c>
      <c r="AN107">
        <v>0</v>
      </c>
      <c r="AO107" s="5">
        <f t="shared" si="23"/>
        <v>0</v>
      </c>
      <c r="AP107" s="5">
        <f t="shared" si="27"/>
        <v>0</v>
      </c>
      <c r="AQ107" s="5">
        <f ca="1">ABS(ABS(K107)/MAX(((F107)+(G107)*(AH107))*(AH107),
        0.000001))/SQRT('1D'!$I$5*MAX((((F107)+(G107)*(AH107))*(AH107))/MAX((F107)+2*(G107)*(AH107),
            0.000001),
        0.000001))</f>
        <v>1.0337588326061729</v>
      </c>
      <c r="AR107" s="5" t="str">
        <f t="shared" ca="1" si="24"/>
        <v>Supercritical</v>
      </c>
      <c r="AS107" s="5">
        <f ca="1">((ABS(K107)*'1D'!$D$6)/(MAX(((F107)+(G107)*(AH107))*(AH107),
            0.000001)*MAX(((((F107)+(G107)*(AH107))*(AH107))/MAX((F107)+2*(AH107)*SQRT(1+(G107)^2),
                    0.000001))^(2/3),
            0.000001)))^2</f>
        <v>3.9410385407063634E-3</v>
      </c>
    </row>
    <row r="108" spans="1:45" x14ac:dyDescent="0.35">
      <c r="A108">
        <v>99</v>
      </c>
      <c r="B108">
        <v>97.997</v>
      </c>
      <c r="C108">
        <v>616486.63</v>
      </c>
      <c r="D108">
        <v>3097696.3829999999</v>
      </c>
      <c r="E108">
        <v>632.51599999999996</v>
      </c>
      <c r="F108">
        <v>5.4820000000000002</v>
      </c>
      <c r="G108">
        <v>0</v>
      </c>
      <c r="H108" t="s">
        <v>176</v>
      </c>
      <c r="I108">
        <v>2.8109999999999999</v>
      </c>
      <c r="J108" s="5">
        <f t="shared" si="25"/>
        <v>0.99899999999999523</v>
      </c>
      <c r="K108" s="5">
        <f t="shared" ca="1" si="26"/>
        <v>50.95</v>
      </c>
      <c r="L108" s="5">
        <f ca="1">IF($A$2=0,
    IFERROR(L107,
        MAX('1D'!$D$16,
            POWER((ABS(K108)^2)/('1D'!$I$5*MAX(F108,
                        0.1)^2),
                1/3))),
    IF(IFERROR(V107,
            0)=0,
        IFERROR(L107,
            MAX('1D'!$D$16,
                POWER((ABS(K108)^2)/('1D'!$I$5*MAX(F108,
                            0.1)^2),
                    1/3))),
        IF(OR(IFERROR(L108,
                    0)=0,
                IFERROR(S107,
                    0)&lt;1,
                IFERROR(S108,
                    0)&lt;1),
            MAX('1D'!$D$16,
                POWER((ABS(K108)^2)/('1D'!$I$5*MAX(F108,
                            0.1)^2),
                    1/3)),
            IF(IFERROR(U108,
                    0)&gt;0,
                MAX('1D'!$D$16,
                    IFERROR(L108,
                        0)+((IFERROR(U108,
                                0))*'1D'!$D$18*IF((IFERROR(S108,
                                    0))&lt;1,
                            1,
                            -1))),
                IF(IFERROR(U108,
                        0)&lt;0,
                    IF(ABS((MAX('1D'!$D$16,
                                    POWER((ABS(K108)^2)/('1D'!$I$5*MAX(F108,
                                                0.1)^2),
                                        1/3)))-IFERROR(L108,
                                0))&gt;'1D'!$D$19,
                        MAX('1D'!$D$16,
                            IF((MAX('1D'!$D$16,
                                        POWER((ABS(K108)^2)/('1D'!$I$5*MAX(F108,
                                                    0.1)^2),
                                            1/3)))&gt;IFERROR(L108,
                                    0),
                                MIN((MAX('1D'!$D$16,
                                            POWER((ABS(K108)^2)/('1D'!$I$5*MAX(F108,
                                                        0.1)^2),
                                                1/3))),
                                    IFERROR(L108,
                                        0)+(MIN(ABS(IFERROR(U108,
                                                    0))*'1D'!$D$18,
                                            ABS((MAX('1D'!$D$16,
                                                        POWER((ABS(K108)^2)/('1D'!$I$5*MAX(F108,
                                                                    0.1)^2),
                                                            1/3)))-IFERROR(L108,
                                                    0))))),
                                MAX((MAX('1D'!$D$16,
                                            POWER((ABS(K108)^2)/('1D'!$I$5*MAX(F108,
                                                        0.1)^2),
                                                1/3))),
                                    IFERROR(L108,
                                        0)-(MIN(ABS(IFERROR(U108,
                                                    0))*'1D'!$D$18,
                                            ABS((MAX('1D'!$D$16,
                                                        POWER((ABS(K108)^2)/('1D'!$I$5*MAX(F108,
                                                                    0.1)^2),
                                                            1/3)))-IFERROR(L108,
                                                    0))))))),
                        MAX('1D'!$D$16,
                            POWER((ABS(K108)^2)/('1D'!$I$5*MAX(F108,
                                        0.1)^2),
                                1/3))),
                    MAX('1D'!$D$16,
                        IFERROR(L108,
                            0)))))))</f>
        <v>2.0411692021517887</v>
      </c>
      <c r="M108" s="5">
        <f t="shared" ca="1" si="14"/>
        <v>11.189689566196106</v>
      </c>
      <c r="N108" s="5">
        <f t="shared" ca="1" si="15"/>
        <v>1.1699386923784698</v>
      </c>
      <c r="O108" s="5">
        <f t="shared" ca="1" si="16"/>
        <v>4.5532987933748608</v>
      </c>
      <c r="P108" s="5">
        <f t="shared" ca="1" si="17"/>
        <v>634.55716920215173</v>
      </c>
      <c r="Q108" s="5">
        <f ca="1">P108+((ABS(K108)/MAX(((F108)+(G108)*(L108))*(L108),
            0.000001))^2)/(2*'1D'!$I$5)</f>
        <v>635.61387307074244</v>
      </c>
      <c r="R108" s="5">
        <f ca="1">((ABS(K108)*'1D'!$D$6)/(MAX(((F108)+(G108)*(L108))*(L108),
            0.000001)*MAX(((((F108)+(G108)*(L108))*(L108))/MAX((F108)+2*(L108)*SQRT(1+(G108)^2),
                    0.000001))^(2/3),
            0.000001)))^2</f>
        <v>3.7839960947589988E-3</v>
      </c>
      <c r="S108" s="5">
        <f ca="1">ABS(ABS(K108)/MAX(((F108)+(G108)*(L108))*(L108),
        0.000001))/SQRT('1D'!$I$5*MAX((((F108)+(G108)*(L108))*(L108))/MAX((F108)+2*(G108)*(L108),
            0.000001),
        0.000001))</f>
        <v>1.0175415287747005</v>
      </c>
      <c r="T108" s="5">
        <f ca="1">((F108)*(L108)^2)/2+(G108)*(L108)^3/3+(ABS(K108)^2)/('1D'!$I$5*MAX(((F108)+(G108)*(L108))*(L108),
        0.000001))</f>
        <v>35.068401367935536</v>
      </c>
      <c r="U108" s="5">
        <f ca="1">IF($A$2=0,
    0,
    IFERROR(Q107-(((R107+R108)/2)*J108)-(IF(O107&gt;O108,
                '1D'!$D$8*((O107^2-O108^2)/(2*'1D'!$I$5)),
                '1D'!$D$9*((O108^2-O107^2)/(2*'1D'!$I$5)))+('1D'!$D$10*(ABS(I108)/90)*(MAX(O107^2,
                        O108^2)/(2*'1D'!$I$5))))-Q108,
        0))</f>
        <v>1.6797563618183631E-2</v>
      </c>
      <c r="V108" s="5">
        <f ca="1">IF($A$2=0,
    1,
    IF(IFERROR(V107,
            0)=0,
        0,
        IFERROR(IF(ROUND(S108,
                    3)=1,
                1,
                IF(AND(ABS(U108)&lt;'1D'!$D$19,
                        S108&gt;1),
                    1,
                    0)),
            0)))</f>
        <v>0</v>
      </c>
      <c r="W108" s="5">
        <f ca="1">IF($A$2=0,
    MAX(MAX('1D'!$D$16,
            MAX('1D'!$D$16,
                POWER((ABS(K108)^2)/('1D'!$I$5*MAX(F108,
                            0.1)^2),
                    1/3))),
        IFERROR(W1396,
            MAX(MAX('1D'!$D$16,
                    MAX('1D'!$D$16,
                        POWER((ABS(K108)^2)/('1D'!$I$5*MAX(F108,
                                    0.1)^2),
                            1/3))),
                ($L$2)-E1396))),
    IF(IFERROR(AG109,
            0)=0,
        MAX(MAX('1D'!$D$16,
                MAX('1D'!$D$16,
                    POWER((ABS(K108)^2)/('1D'!$I$5*MAX(F108,
                                0.1)^2),
                        1/3))),
            IFERROR(W1396,
                MAX(MAX('1D'!$D$16,
                        MAX('1D'!$D$16,
                            POWER((ABS(K108)^2)/('1D'!$I$5*MAX(F108,
                                        0.1)^2),
                                1/3))),
                    ($L$2)-E1396))),
        IF(IFERROR(W108,
                0)=0,
            MAX(MAX('1D'!$D$16,
                    MAX('1D'!$D$16,
                        POWER((ABS(K108)^2)/('1D'!$I$5*MAX(F108,
                                    0.1)^2),
                            1/3))),
                IFERROR(W1396,
                    MAX(MAX('1D'!$D$16,
                            MAX('1D'!$D$16,
                                POWER((ABS(K108)^2)/('1D'!$I$5*MAX(F108,
                                            0.1)^2),
                                    1/3))),
                        ($L$2)-E1396))),
            IF(OR(IFERROR(AD108,
                        0)&gt;=1,
                    IFERROR(AD109,
                        0)&gt;=1),
                MAX('1D'!$D$16,
                    MAX('1D'!$D$16,
                        POWER((ABS(K108)^2)/('1D'!$I$5*MAX(F108,
                                    0.1)^2),
                            1/3))),
                IF(ABS(IFERROR(AF108,
                            0))&lt;'1D'!$D$19,
                    MAX(MAX('1D'!$D$16,
                            MAX('1D'!$D$16,
                                POWER((ABS(K108)^2)/('1D'!$I$5*MAX(F108,
                                            0.1)^2),
                                    1/3))),
                        IFERROR(W108,
                            0)),
                    MAX(MAX('1D'!$D$16,
                            MAX('1D'!$D$16,
                                POWER((ABS(K108)^2)/('1D'!$I$5*MAX(F108,
                                            0.1)^2),
                                    1/3))),
                        (IFERROR(W108,
                                0))+((IFERROR(AF108,
                                    0))*'1D'!$D$18)))))))</f>
        <v>2.0649701064228565</v>
      </c>
      <c r="X108" s="5">
        <f t="shared" ca="1" si="18"/>
        <v>11.3201661234101</v>
      </c>
      <c r="Y108" s="5">
        <f t="shared" ca="1" si="19"/>
        <v>1.1777191568754721</v>
      </c>
      <c r="Z108" s="5">
        <f t="shared" ca="1" si="20"/>
        <v>4.5008173417734056</v>
      </c>
      <c r="AA108" s="5">
        <f t="shared" ca="1" si="21"/>
        <v>634.5809701064228</v>
      </c>
      <c r="AB108" s="5">
        <f ca="1">AA108+((ABS(K108)/MAX(((F108)+(G108)*(W108))*(W108),
            0.000001))^2)/(2*'1D'!$I$5)</f>
        <v>635.61345515963421</v>
      </c>
      <c r="AC108" s="5">
        <f ca="1">((ABS(K108)*'1D'!$D$6)/(MAX(((F108)+(G108)*(W108))*(W108),
            0.000001)*MAX(((((F108)+(G108)*(W108))*(W108))/MAX((F108)+2*(W108)*SQRT(1+(G108)^2),
                    0.000001))^(2/3),
            0.000001)))^2</f>
        <v>3.6647383699564399E-3</v>
      </c>
      <c r="AD108" s="5">
        <f ca="1">ABS(ABS(K108)/MAX(((F108)+(G108)*(W108))*(W108),
        0.000001))/SQRT('1D'!$I$5*MAX((((F108)+(G108)*(W108))*(W108))/MAX((F108)+2*(G108)*(W108),
            0.000001),
        0.000001))</f>
        <v>1</v>
      </c>
      <c r="AE108" s="5">
        <f ca="1">((F108)*(W108)^2)/2+(G108)*(W108)^3/3+(ABS(K108)^2)/('1D'!$I$5*MAX(((F108)+(G108)*(W108))*(W108),
        0.000001))</f>
        <v>35.063706966873852</v>
      </c>
      <c r="AF108" s="5">
        <f ca="1">IF($A$2=0,
    0,
    IFERROR(AB109+(((AC108+AC109)/2)*J109)+(IF(Z108&gt;Z109,
                '1D'!$D$8*((Z108^2-Z109^2)/(2*'1D'!$I$5)),
                '1D'!$D$9*((Z109^2-Z108^2)/(2*'1D'!$I$5)))+('1D'!$D$10*(ABS(I109)/90)*(MAX(Z108^2,
                        Z109^2)/(2*'1D'!$I$5))))-AB108,
        0))</f>
        <v>-3.0357436807435079E-2</v>
      </c>
      <c r="AG108" s="5">
        <f ca="1">IF($A$2=0,
    1,
    IF(IFERROR(AG109,
            0)=0,
        0,
        IFERROR(IF(OR(ROUND(AD108,
                        3)&gt;=1,
                    AND(ABS(AF108)&lt;'1D'!$D$19,
                        AD108&lt;1)),
                1,
                0),
            0)))</f>
        <v>1</v>
      </c>
      <c r="AH108" s="5">
        <f ca="1">IFERROR(IF('1D'!V32="Supercritical",
        MAX('1D'!$D$16,
            IFERROR(L108,
                MAX('1D'!$D$16,
                    POWER((ABS(K108)^2)/('1D'!$I$5*MAX(F108,
                                0.1)^2),
                        1/3)))),
        IF('1D'!V32="Subcritical",
            MAX('1D'!$D$16,
                IFERROR(W108,
                    MAX('1D'!$D$16,
                        POWER((ABS(K108)^2)/('1D'!$I$5*MAX(F108,
                                    0.1)^2),
                            1/3)))),
            IF(IFERROR(T108,
                    -1E+99)&gt;=IFERROR(AE108,
                    -1E+99),
                MAX('1D'!$D$16,
                    IFERROR(L108,
                        MAX('1D'!$D$16,
                            POWER((ABS(K108)^2)/('1D'!$I$5*MAX(F108,
                                        0.1)^2),
                                1/3)))),
                MAX('1D'!$D$16,
                    IFERROR(W108,
                        MAX('1D'!$D$16,
                            POWER((ABS(K108)^2)/('1D'!$I$5*MAX(F108,
                                        0.1)^2),
                                1/3))))))),
    MAX('1D'!$D$16,
        POWER((ABS(K108)^2)/('1D'!$I$5*MAX(F108,
                    0.1)^2),
            1/3)))</f>
        <v>2.0411692021517887</v>
      </c>
      <c r="AI108" s="5">
        <f t="shared" ca="1" si="22"/>
        <v>634.55716920215173</v>
      </c>
      <c r="AJ108" s="5">
        <f ca="1">AI108+((ABS(K108)/MAX(((F108)+(G108)*(AH108))*(AH108),
            0.000001))^2)/(2*'1D'!$I$5)</f>
        <v>635.61387307074244</v>
      </c>
      <c r="AM108">
        <v>0</v>
      </c>
      <c r="AN108">
        <v>0</v>
      </c>
      <c r="AO108" s="5">
        <f t="shared" si="23"/>
        <v>0</v>
      </c>
      <c r="AP108" s="5">
        <f t="shared" si="27"/>
        <v>0</v>
      </c>
      <c r="AQ108" s="5">
        <f ca="1">ABS(ABS(K108)/MAX(((F108)+(G108)*(AH108))*(AH108),
        0.000001))/SQRT('1D'!$I$5*MAX((((F108)+(G108)*(AH108))*(AH108))/MAX((F108)+2*(G108)*(AH108),
            0.000001),
        0.000001))</f>
        <v>1.0175415287747005</v>
      </c>
      <c r="AR108" s="5" t="str">
        <f t="shared" ca="1" si="24"/>
        <v>Supercritical</v>
      </c>
      <c r="AS108" s="5">
        <f ca="1">((ABS(K108)*'1D'!$D$6)/(MAX(((F108)+(G108)*(AH108))*(AH108),
            0.000001)*MAX(((((F108)+(G108)*(AH108))*(AH108))/MAX((F108)+2*(AH108)*SQRT(1+(G108)^2),
                    0.000001))^(2/3),
            0.000001)))^2</f>
        <v>3.7839960947589988E-3</v>
      </c>
    </row>
    <row r="109" spans="1:45" x14ac:dyDescent="0.35">
      <c r="A109">
        <v>100</v>
      </c>
      <c r="B109">
        <v>98.997</v>
      </c>
      <c r="C109">
        <v>616485.64899999998</v>
      </c>
      <c r="D109">
        <v>3097696.193</v>
      </c>
      <c r="E109">
        <v>632.51400000000001</v>
      </c>
      <c r="F109">
        <v>5.593</v>
      </c>
      <c r="G109">
        <v>0</v>
      </c>
      <c r="H109" t="s">
        <v>176</v>
      </c>
      <c r="I109">
        <v>2.9119999999999999</v>
      </c>
      <c r="J109" s="5">
        <f t="shared" si="25"/>
        <v>1</v>
      </c>
      <c r="K109" s="5">
        <f t="shared" ca="1" si="26"/>
        <v>50.95</v>
      </c>
      <c r="L109" s="5">
        <f ca="1">IF($A$2=0,
    IFERROR(L108,
        MAX('1D'!$D$16,
            POWER((ABS(K109)^2)/('1D'!$I$5*MAX(F109,
                        0.1)^2),
                1/3))),
    IF(IFERROR(V108,
            0)=0,
        IFERROR(L108,
            MAX('1D'!$D$16,
                POWER((ABS(K109)^2)/('1D'!$I$5*MAX(F109,
                            0.1)^2),
                    1/3))),
        IF(OR(IFERROR(L109,
                    0)=0,
                IFERROR(S108,
                    0)&lt;1,
                IFERROR(S109,
                    0)&lt;1),
            MAX('1D'!$D$16,
                POWER((ABS(K109)^2)/('1D'!$I$5*MAX(F109,
                            0.1)^2),
                    1/3)),
            IF(IFERROR(U109,
                    0)&gt;0,
                MAX('1D'!$D$16,
                    IFERROR(L109,
                        0)+((IFERROR(U109,
                                0))*'1D'!$D$18*IF((IFERROR(S109,
                                    0))&lt;1,
                            1,
                            -1))),
                IF(IFERROR(U109,
                        0)&lt;0,
                    IF(ABS((MAX('1D'!$D$16,
                                    POWER((ABS(K109)^2)/('1D'!$I$5*MAX(F109,
                                                0.1)^2),
                                        1/3)))-IFERROR(L109,
                                0))&gt;'1D'!$D$19,
                        MAX('1D'!$D$16,
                            IF((MAX('1D'!$D$16,
                                        POWER((ABS(K109)^2)/('1D'!$I$5*MAX(F109,
                                                    0.1)^2),
                                            1/3)))&gt;IFERROR(L109,
                                    0),
                                MIN((MAX('1D'!$D$16,
                                            POWER((ABS(K109)^2)/('1D'!$I$5*MAX(F109,
                                                        0.1)^2),
                                                1/3))),
                                    IFERROR(L109,
                                        0)+(MIN(ABS(IFERROR(U109,
                                                    0))*'1D'!$D$18,
                                            ABS((MAX('1D'!$D$16,
                                                        POWER((ABS(K109)^2)/('1D'!$I$5*MAX(F109,
                                                                    0.1)^2),
                                                            1/3)))-IFERROR(L109,
                                                    0))))),
                                MAX((MAX('1D'!$D$16,
                                            POWER((ABS(K109)^2)/('1D'!$I$5*MAX(F109,
                                                        0.1)^2),
                                                1/3))),
                                    IFERROR(L109,
                                        0)-(MIN(ABS(IFERROR(U109,
                                                    0))*'1D'!$D$18,
                                            ABS((MAX('1D'!$D$16,
                                                        POWER((ABS(K109)^2)/('1D'!$I$5*MAX(F109,
                                                                    0.1)^2),
                                                            1/3)))-IFERROR(L109,
                                                    0))))))),
                        MAX('1D'!$D$16,
                            POWER((ABS(K109)^2)/('1D'!$I$5*MAX(F109,
                                        0.1)^2),
                                1/3))),
                    MAX('1D'!$D$16,
                        IFERROR(L109,
                            0)))))))</f>
        <v>2.0411692021517887</v>
      </c>
      <c r="M109" s="5">
        <f t="shared" ca="1" si="14"/>
        <v>11.416259347634954</v>
      </c>
      <c r="N109" s="5">
        <f t="shared" ca="1" si="15"/>
        <v>1.1799338556010628</v>
      </c>
      <c r="O109" s="5">
        <f t="shared" ca="1" si="16"/>
        <v>4.4629329492724814</v>
      </c>
      <c r="P109" s="5">
        <f t="shared" ca="1" si="17"/>
        <v>634.55516920215177</v>
      </c>
      <c r="Q109" s="5">
        <f ca="1">P109+((ABS(K109)/MAX(((F109)+(G109)*(L109))*(L109),
            0.000001))^2)/(2*'1D'!$I$5)</f>
        <v>635.57034608847709</v>
      </c>
      <c r="R109" s="5">
        <f ca="1">((ABS(K109)*'1D'!$D$6)/(MAX(((F109)+(G109)*(L109))*(L109),
            0.000001)*MAX(((((F109)+(G109)*(L109))*(L109))/MAX((F109)+2*(L109)*SQRT(1+(G109)^2),
                    0.000001))^(2/3),
            0.000001)))^2</f>
        <v>3.5942892643378993E-3</v>
      </c>
      <c r="S109" s="5">
        <f ca="1">ABS(ABS(K109)/MAX(((F109)+(G109)*(L109))*(L109),
        0.000001))/SQRT('1D'!$I$5*MAX((((F109)+(G109)*(L109))*(L109))/MAX((F109)+2*(G109)*(L109),
            0.000001),
        0.000001))</f>
        <v>0.99734715908151417</v>
      </c>
      <c r="T109" s="5">
        <f ca="1">((F109)*(L109)^2)/2+(G109)*(L109)^3/3+(ABS(K109)^2)/('1D'!$I$5*MAX(((F109)+(G109)*(L109))*(L109),
        0.000001))</f>
        <v>34.830303728112789</v>
      </c>
      <c r="U109" s="5">
        <f ca="1">IF($A$2=0,
    0,
    IFERROR(Q108-(((R108+R109)/2)*J109)-(IF(O108&gt;O109,
                '1D'!$D$8*((O108^2-O109^2)/(2*'1D'!$I$5)),
                '1D'!$D$9*((O109^2-O108^2)/(2*'1D'!$I$5)))+('1D'!$D$10*(ABS(I109)/90)*(MAX(O108^2,
                        O109^2)/(2*'1D'!$I$5))))-Q109,
        0))</f>
        <v>2.2251208797229083E-2</v>
      </c>
      <c r="V109" s="5">
        <f ca="1">IF($A$2=0,
    1,
    IF(IFERROR(V108,
            0)=0,
        0,
        IFERROR(IF(ROUND(S109,
                    3)=1,
                1,
                IF(AND(ABS(U109)&lt;'1D'!$D$19,
                        S109&gt;1),
                    1,
                    0)),
            0)))</f>
        <v>0</v>
      </c>
      <c r="W109" s="5">
        <f ca="1">IF($A$2=0,
    MAX(MAX('1D'!$D$16,
            MAX('1D'!$D$16,
                POWER((ABS(K109)^2)/('1D'!$I$5*MAX(F109,
                            0.1)^2),
                    1/3))),
        IFERROR(W1396,
            MAX(MAX('1D'!$D$16,
                    MAX('1D'!$D$16,
                        POWER((ABS(K109)^2)/('1D'!$I$5*MAX(F109,
                                    0.1)^2),
                            1/3))),
                ($L$2)-E1396))),
    IF(IFERROR(AG110,
            0)=0,
        MAX(MAX('1D'!$D$16,
                MAX('1D'!$D$16,
                    POWER((ABS(K109)^2)/('1D'!$I$5*MAX(F109,
                                0.1)^2),
                        1/3))),
            IFERROR(W1396,
                MAX(MAX('1D'!$D$16,
                        MAX('1D'!$D$16,
                            POWER((ABS(K109)^2)/('1D'!$I$5*MAX(F109,
                                        0.1)^2),
                                1/3))),
                    ($L$2)-E1396))),
        IF(IFERROR(W109,
                0)=0,
            MAX(MAX('1D'!$D$16,
                    MAX('1D'!$D$16,
                        POWER((ABS(K109)^2)/('1D'!$I$5*MAX(F109,
                                    0.1)^2),
                            1/3))),
                IFERROR(W1396,
                    MAX(MAX('1D'!$D$16,
                            MAX('1D'!$D$16,
                                POWER((ABS(K109)^2)/('1D'!$I$5*MAX(F109,
                                            0.1)^2),
                                    1/3))),
                        ($L$2)-E1396))),
            IF(OR(IFERROR(AD109,
                        0)&gt;=1,
                    IFERROR(AD110,
                        0)&gt;=1),
                MAX('1D'!$D$16,
                    MAX('1D'!$D$16,
                        POWER((ABS(K109)^2)/('1D'!$I$5*MAX(F109,
                                    0.1)^2),
                            1/3))),
                IF(ABS(IFERROR(AF109,
                            0))&lt;'1D'!$D$19,
                    MAX(MAX('1D'!$D$16,
                            MAX('1D'!$D$16,
                                POWER((ABS(K109)^2)/('1D'!$I$5*MAX(F109,
                                            0.1)^2),
                                    1/3))),
                        IFERROR(W109,
                            0)),
                    MAX(MAX('1D'!$D$16,
                            MAX('1D'!$D$16,
                                POWER((ABS(K109)^2)/('1D'!$I$5*MAX(F109,
                                            0.1)^2),
                                    1/3))),
                        (IFERROR(W109,
                                0))+((IFERROR(AF109,
                                    0))*'1D'!$D$18)))))))</f>
        <v>2.0375576727173503</v>
      </c>
      <c r="X109" s="5">
        <f t="shared" ca="1" si="18"/>
        <v>11.396060063508139</v>
      </c>
      <c r="Y109" s="5">
        <f t="shared" ca="1" si="19"/>
        <v>1.1787261173801964</v>
      </c>
      <c r="Z109" s="5">
        <f t="shared" ca="1" si="20"/>
        <v>4.4708434069375782</v>
      </c>
      <c r="AA109" s="5">
        <f t="shared" ca="1" si="21"/>
        <v>634.55155767271731</v>
      </c>
      <c r="AB109" s="5">
        <f ca="1">AA109+((ABS(K109)/MAX(((F109)+(G109)*(W109))*(W109),
            0.000001))^2)/(2*'1D'!$I$5)</f>
        <v>635.57033650907601</v>
      </c>
      <c r="AC109" s="5">
        <f ca="1">((ABS(K109)*'1D'!$D$6)/(MAX(((F109)+(G109)*(W109))*(W109),
            0.000001)*MAX(((((F109)+(G109)*(W109))*(W109))/MAX((F109)+2*(W109)*SQRT(1+(G109)^2),
                    0.000001))^(2/3),
            0.000001)))^2</f>
        <v>3.6119707702002503E-3</v>
      </c>
      <c r="AD109" s="5">
        <f ca="1">ABS(ABS(K109)/MAX(((F109)+(G109)*(W109))*(W109),
        0.000001))/SQRT('1D'!$I$5*MAX((((F109)+(G109)*(W109))*(W109))/MAX((F109)+2*(G109)*(W109),
            0.000001),
        0.000001))</f>
        <v>1</v>
      </c>
      <c r="AE109" s="5">
        <f ca="1">((F109)*(W109)^2)/2+(G109)*(W109)^3/3+(ABS(K109)^2)/('1D'!$I$5*MAX(((F109)+(G109)*(W109))*(W109),
        0.000001))</f>
        <v>34.830194431723179</v>
      </c>
      <c r="AF109" s="5">
        <f ca="1">IF($A$2=0,
    0,
    IFERROR(AB110+(((AC109+AC110)/2)*J110)+(IF(Z109&gt;Z110,
                '1D'!$D$8*((Z109^2-Z110^2)/(2*'1D'!$I$5)),
                '1D'!$D$9*((Z110^2-Z109^2)/(2*'1D'!$I$5)))+('1D'!$D$10*(ABS(I110)/90)*(MAX(Z109^2,
                        Z110^2)/(2*'1D'!$I$5))))-AB109,
        0))</f>
        <v>-3.0998422446600671E-2</v>
      </c>
      <c r="AG109" s="5">
        <f ca="1">IF($A$2=0,
    1,
    IF(IFERROR(AG110,
            0)=0,
        0,
        IFERROR(IF(OR(ROUND(AD109,
                        3)&gt;=1,
                    AND(ABS(AF109)&lt;'1D'!$D$19,
                        AD109&lt;1)),
                1,
                0),
            0)))</f>
        <v>1</v>
      </c>
      <c r="AH109" s="5">
        <f ca="1">IFERROR(IF('1D'!V32="Supercritical",
        MAX('1D'!$D$16,
            IFERROR(L109,
                MAX('1D'!$D$16,
                    POWER((ABS(K109)^2)/('1D'!$I$5*MAX(F109,
                                0.1)^2),
                        1/3)))),
        IF('1D'!V32="Subcritical",
            MAX('1D'!$D$16,
                IFERROR(W109,
                    MAX('1D'!$D$16,
                        POWER((ABS(K109)^2)/('1D'!$I$5*MAX(F109,
                                    0.1)^2),
                            1/3)))),
            IF(IFERROR(T109,
                    -1E+99)&gt;=IFERROR(AE109,
                    -1E+99),
                MAX('1D'!$D$16,
                    IFERROR(L109,
                        MAX('1D'!$D$16,
                            POWER((ABS(K109)^2)/('1D'!$I$5*MAX(F109,
                                        0.1)^2),
                                1/3)))),
                MAX('1D'!$D$16,
                    IFERROR(W109,
                        MAX('1D'!$D$16,
                            POWER((ABS(K109)^2)/('1D'!$I$5*MAX(F109,
                                        0.1)^2),
                                1/3))))))),
    MAX('1D'!$D$16,
        POWER((ABS(K109)^2)/('1D'!$I$5*MAX(F109,
                    0.1)^2),
            1/3)))</f>
        <v>2.0411692021517887</v>
      </c>
      <c r="AI109" s="5">
        <f t="shared" ca="1" si="22"/>
        <v>634.55516920215177</v>
      </c>
      <c r="AJ109" s="5">
        <f ca="1">AI109+((ABS(K109)/MAX(((F109)+(G109)*(AH109))*(AH109),
            0.000001))^2)/(2*'1D'!$I$5)</f>
        <v>635.57034608847709</v>
      </c>
      <c r="AM109">
        <v>0</v>
      </c>
      <c r="AN109">
        <v>0</v>
      </c>
      <c r="AO109" s="5">
        <f t="shared" si="23"/>
        <v>0</v>
      </c>
      <c r="AP109" s="5">
        <f t="shared" si="27"/>
        <v>0</v>
      </c>
      <c r="AQ109" s="5">
        <f ca="1">ABS(ABS(K109)/MAX(((F109)+(G109)*(AH109))*(AH109),
        0.000001))/SQRT('1D'!$I$5*MAX((((F109)+(G109)*(AH109))*(AH109))/MAX((F109)+2*(G109)*(AH109),
            0.000001),
        0.000001))</f>
        <v>0.99734715908151417</v>
      </c>
      <c r="AR109" s="5" t="str">
        <f t="shared" ca="1" si="24"/>
        <v>Subcritical</v>
      </c>
      <c r="AS109" s="5">
        <f ca="1">((ABS(K109)*'1D'!$D$6)/(MAX(((F109)+(G109)*(AH109))*(AH109),
            0.000001)*MAX(((((F109)+(G109)*(AH109))*(AH109))/MAX((F109)+2*(AH109)*SQRT(1+(G109)^2),
                    0.000001))^(2/3),
            0.000001)))^2</f>
        <v>3.5942892643378993E-3</v>
      </c>
    </row>
    <row r="110" spans="1:45" x14ac:dyDescent="0.35">
      <c r="A110">
        <v>101</v>
      </c>
      <c r="B110">
        <v>99.997</v>
      </c>
      <c r="C110">
        <v>616484.65899999999</v>
      </c>
      <c r="D110">
        <v>3097696.0529999998</v>
      </c>
      <c r="E110">
        <v>632.51199999999994</v>
      </c>
      <c r="F110">
        <v>5.7089999999999996</v>
      </c>
      <c r="G110">
        <v>0</v>
      </c>
      <c r="H110" t="s">
        <v>176</v>
      </c>
      <c r="I110">
        <v>2.8290000000000002</v>
      </c>
      <c r="J110" s="5">
        <f t="shared" si="25"/>
        <v>1</v>
      </c>
      <c r="K110" s="5">
        <f t="shared" ca="1" si="26"/>
        <v>50.95</v>
      </c>
      <c r="L110" s="5">
        <f ca="1">IF($A$2=0,
    IFERROR(L109,
        MAX('1D'!$D$16,
            POWER((ABS(K110)^2)/('1D'!$I$5*MAX(F110,
                        0.1)^2),
                1/3))),
    IF(IFERROR(V109,
            0)=0,
        IFERROR(L109,
            MAX('1D'!$D$16,
                POWER((ABS(K110)^2)/('1D'!$I$5*MAX(F110,
                            0.1)^2),
                    1/3))),
        IF(OR(IFERROR(L110,
                    0)=0,
                IFERROR(S109,
                    0)&lt;1,
                IFERROR(S110,
                    0)&lt;1),
            MAX('1D'!$D$16,
                POWER((ABS(K110)^2)/('1D'!$I$5*MAX(F110,
                            0.1)^2),
                    1/3)),
            IF(IFERROR(U110,
                    0)&gt;0,
                MAX('1D'!$D$16,
                    IFERROR(L110,
                        0)+((IFERROR(U110,
                                0))*'1D'!$D$18*IF((IFERROR(S110,
                                    0))&lt;1,
                            1,
                            -1))),
                IF(IFERROR(U110,
                        0)&lt;0,
                    IF(ABS((MAX('1D'!$D$16,
                                    POWER((ABS(K110)^2)/('1D'!$I$5*MAX(F110,
                                                0.1)^2),
                                        1/3)))-IFERROR(L110,
                                0))&gt;'1D'!$D$19,
                        MAX('1D'!$D$16,
                            IF((MAX('1D'!$D$16,
                                        POWER((ABS(K110)^2)/('1D'!$I$5*MAX(F110,
                                                    0.1)^2),
                                            1/3)))&gt;IFERROR(L110,
                                    0),
                                MIN((MAX('1D'!$D$16,
                                            POWER((ABS(K110)^2)/('1D'!$I$5*MAX(F110,
                                                        0.1)^2),
                                                1/3))),
                                    IFERROR(L110,
                                        0)+(MIN(ABS(IFERROR(U110,
                                                    0))*'1D'!$D$18,
                                            ABS((MAX('1D'!$D$16,
                                                        POWER((ABS(K110)^2)/('1D'!$I$5*MAX(F110,
                                                                    0.1)^2),
                                                            1/3)))-IFERROR(L110,
                                                    0))))),
                                MAX((MAX('1D'!$D$16,
                                            POWER((ABS(K110)^2)/('1D'!$I$5*MAX(F110,
                                                        0.1)^2),
                                                1/3))),
                                    IFERROR(L110,
                                        0)-(MIN(ABS(IFERROR(U110,
                                                    0))*'1D'!$D$18,
                                            ABS((MAX('1D'!$D$16,
                                                        POWER((ABS(K110)^2)/('1D'!$I$5*MAX(F110,
                                                                    0.1)^2),
                                                            1/3)))-IFERROR(L110,
                                                    0))))))),
                        MAX('1D'!$D$16,
                            POWER((ABS(K110)^2)/('1D'!$I$5*MAX(F110,
                                        0.1)^2),
                                1/3))),
                    MAX('1D'!$D$16,
                        IFERROR(L110,
                            0)))))))</f>
        <v>2.0411692021517887</v>
      </c>
      <c r="M110" s="5">
        <f t="shared" ca="1" si="14"/>
        <v>11.653034975084561</v>
      </c>
      <c r="N110" s="5">
        <f t="shared" ca="1" si="15"/>
        <v>1.1901370878942059</v>
      </c>
      <c r="O110" s="5">
        <f t="shared" ca="1" si="16"/>
        <v>4.372251530089506</v>
      </c>
      <c r="P110" s="5">
        <f t="shared" ca="1" si="17"/>
        <v>634.55316920215171</v>
      </c>
      <c r="Q110" s="5">
        <f ca="1">P110+((ABS(K110)/MAX(((F110)+(G110)*(L110))*(L110),
            0.000001))^2)/(2*'1D'!$I$5)</f>
        <v>635.52751086588103</v>
      </c>
      <c r="R110" s="5">
        <f ca="1">((ABS(K110)*'1D'!$D$6)/(MAX(((F110)+(G110)*(L110))*(L110),
            0.000001)*MAX(((((F110)+(G110)*(L110))*(L110))/MAX((F110)+2*(L110)*SQRT(1+(G110)^2),
                    0.000001))^(2/3),
            0.000001)))^2</f>
        <v>3.4103331714488362E-3</v>
      </c>
      <c r="S110" s="5">
        <f ca="1">ABS(ABS(K110)/MAX(((F110)+(G110)*(L110))*(L110),
        0.000001))/SQRT('1D'!$I$5*MAX((((F110)+(G110)*(L110))*(L110))/MAX((F110)+2*(G110)*(L110),
            0.000001),
        0.000001))</f>
        <v>0.97708226672673137</v>
      </c>
      <c r="T110" s="5">
        <f ca="1">((F110)*(L110)^2)/2+(G110)*(L110)^3/3+(ABS(K110)^2)/('1D'!$I$5*MAX(((F110)+(G110)*(L110))*(L110),
        0.000001))</f>
        <v>34.60098302161073</v>
      </c>
      <c r="U110" s="5">
        <f ca="1">IF($A$2=0,
    0,
    IFERROR(Q109-(((R109+R110)/2)*J110)-(IF(O109&gt;O110,
                '1D'!$D$8*((O109^2-O110^2)/(2*'1D'!$I$5)),
                '1D'!$D$9*((O110^2-O109^2)/(2*'1D'!$I$5)))+('1D'!$D$10*(ABS(I110)/90)*(MAX(O109^2,
                        O110^2)/(2*'1D'!$I$5))))-Q110,
        0))</f>
        <v>2.2295785580354277E-2</v>
      </c>
      <c r="V110" s="5">
        <f ca="1">IF($A$2=0,
    1,
    IF(IFERROR(V109,
            0)=0,
        0,
        IFERROR(IF(ROUND(S110,
                    3)=1,
                1,
                IF(AND(ABS(U110)&lt;'1D'!$D$19,
                        S110&gt;1),
                    1,
                    0)),
            0)))</f>
        <v>0</v>
      </c>
      <c r="W110" s="5">
        <f ca="1">IF($A$2=0,
    MAX(MAX('1D'!$D$16,
            MAX('1D'!$D$16,
                POWER((ABS(K110)^2)/('1D'!$I$5*MAX(F110,
                            0.1)^2),
                    1/3))),
        IFERROR(W1396,
            MAX(MAX('1D'!$D$16,
                    MAX('1D'!$D$16,
                        POWER((ABS(K110)^2)/('1D'!$I$5*MAX(F110,
                                    0.1)^2),
                            1/3))),
                ($L$2)-E1396))),
    IF(IFERROR(AG111,
            0)=0,
        MAX(MAX('1D'!$D$16,
                MAX('1D'!$D$16,
                    POWER((ABS(K110)^2)/('1D'!$I$5*MAX(F110,
                                0.1)^2),
                        1/3))),
            IFERROR(W1396,
                MAX(MAX('1D'!$D$16,
                        MAX('1D'!$D$16,
                            POWER((ABS(K110)^2)/('1D'!$I$5*MAX(F110,
                                        0.1)^2),
                                1/3))),
                    ($L$2)-E1396))),
        IF(IFERROR(W110,
                0)=0,
            MAX(MAX('1D'!$D$16,
                    MAX('1D'!$D$16,
                        POWER((ABS(K110)^2)/('1D'!$I$5*MAX(F110,
                                    0.1)^2),
                            1/3))),
                IFERROR(W1396,
                    MAX(MAX('1D'!$D$16,
                            MAX('1D'!$D$16,
                                POWER((ABS(K110)^2)/('1D'!$I$5*MAX(F110,
                                            0.1)^2),
                                    1/3))),
                        ($L$2)-E1396))),
            IF(OR(IFERROR(AD110,
                        0)&gt;=1,
                    IFERROR(AD111,
                        0)&gt;=1),
                MAX('1D'!$D$16,
                    MAX('1D'!$D$16,
                        POWER((ABS(K110)^2)/('1D'!$I$5*MAX(F110,
                                    0.1)^2),
                            1/3))),
                IF(ABS(IFERROR(AF110,
                            0))&lt;'1D'!$D$19,
                    MAX(MAX('1D'!$D$16,
                            MAX('1D'!$D$16,
                                POWER((ABS(K110)^2)/('1D'!$I$5*MAX(F110,
                                            0.1)^2),
                                    1/3))),
                        IFERROR(W110,
                            0)),
                    MAX(MAX('1D'!$D$16,
                            MAX('1D'!$D$16,
                                POWER((ABS(K110)^2)/('1D'!$I$5*MAX(F110,
                                            0.1)^2),
                                    1/3))),
                        (IFERROR(W110,
                                0))+((IFERROR(AF110,
                                    0))*'1D'!$D$18)))))))</f>
        <v>2.0098628728183998</v>
      </c>
      <c r="X110" s="5">
        <f t="shared" ca="1" si="18"/>
        <v>11.474307140920244</v>
      </c>
      <c r="Y110" s="5">
        <f t="shared" ca="1" si="19"/>
        <v>1.179425491161195</v>
      </c>
      <c r="Z110" s="5">
        <f t="shared" ca="1" si="20"/>
        <v>4.4403552540701634</v>
      </c>
      <c r="AA110" s="5">
        <f t="shared" ca="1" si="21"/>
        <v>634.52186287281836</v>
      </c>
      <c r="AB110" s="5">
        <f ca="1">AA110+((ABS(K110)/MAX(((F110)+(G110)*(W110))*(W110),
            0.000001))^2)/(2*'1D'!$I$5)</f>
        <v>635.52679430922751</v>
      </c>
      <c r="AC110" s="5">
        <f ca="1">((ABS(K110)*'1D'!$D$6)/(MAX(((F110)+(G110)*(W110))*(W110),
            0.000001)*MAX(((((F110)+(G110)*(W110))*(W110))/MAX((F110)+2*(W110)*SQRT(1+(G110)^2),
                    0.000001))^(2/3),
            0.000001)))^2</f>
        <v>3.56005963705478E-3</v>
      </c>
      <c r="AD110" s="5">
        <f ca="1">ABS(ABS(K110)/MAX(((F110)+(G110)*(W110))*(W110),
        0.000001))/SQRT('1D'!$I$5*MAX((((F110)+(G110)*(W110))*(W110))/MAX((F110)+2*(G110)*(W110),
            0.000001),
        0.000001))</f>
        <v>1</v>
      </c>
      <c r="AE110" s="5">
        <f ca="1">((F110)*(W110)^2)/2+(G110)*(W110)^3/3+(ABS(K110)^2)/('1D'!$I$5*MAX(((F110)+(G110)*(W110))*(W110),
        0.000001))</f>
        <v>34.592675870775963</v>
      </c>
      <c r="AF110" s="5">
        <f ca="1">IF($A$2=0,
    0,
    IFERROR(AB111+(((AC110+AC111)/2)*J111)+(IF(Z110&gt;Z111,
                '1D'!$D$8*((Z110^2-Z111^2)/(2*'1D'!$I$5)),
                '1D'!$D$9*((Z111^2-Z110^2)/(2*'1D'!$I$5)))+('1D'!$D$10*(ABS(I111)/90)*(MAX(Z110^2,
                        Z111^2)/(2*'1D'!$I$5))))-AB110,
        0))</f>
        <v>0.20739571494220854</v>
      </c>
      <c r="AG110" s="5">
        <f ca="1">IF($A$2=0,
    1,
    IF(IFERROR(AG111,
            0)=0,
        0,
        IFERROR(IF(OR(ROUND(AD110,
                        3)&gt;=1,
                    AND(ABS(AF110)&lt;'1D'!$D$19,
                        AD110&lt;1)),
                1,
                0),
            0)))</f>
        <v>1</v>
      </c>
      <c r="AH110" s="5">
        <f ca="1">IFERROR(IF('1D'!V32="Supercritical",
        MAX('1D'!$D$16,
            IFERROR(L110,
                MAX('1D'!$D$16,
                    POWER((ABS(K110)^2)/('1D'!$I$5*MAX(F110,
                                0.1)^2),
                        1/3)))),
        IF('1D'!V32="Subcritical",
            MAX('1D'!$D$16,
                IFERROR(W110,
                    MAX('1D'!$D$16,
                        POWER((ABS(K110)^2)/('1D'!$I$5*MAX(F110,
                                    0.1)^2),
                            1/3)))),
            IF(IFERROR(T110,
                    -1E+99)&gt;=IFERROR(AE110,
                    -1E+99),
                MAX('1D'!$D$16,
                    IFERROR(L110,
                        MAX('1D'!$D$16,
                            POWER((ABS(K110)^2)/('1D'!$I$5*MAX(F110,
                                        0.1)^2),
                                1/3)))),
                MAX('1D'!$D$16,
                    IFERROR(W110,
                        MAX('1D'!$D$16,
                            POWER((ABS(K110)^2)/('1D'!$I$5*MAX(F110,
                                        0.1)^2),
                                1/3))))))),
    MAX('1D'!$D$16,
        POWER((ABS(K110)^2)/('1D'!$I$5*MAX(F110,
                    0.1)^2),
            1/3)))</f>
        <v>2.0411692021517887</v>
      </c>
      <c r="AI110" s="5">
        <f t="shared" ca="1" si="22"/>
        <v>634.55316920215171</v>
      </c>
      <c r="AJ110" s="5">
        <f ca="1">AI110+((ABS(K110)/MAX(((F110)+(G110)*(AH110))*(AH110),
            0.000001))^2)/(2*'1D'!$I$5)</f>
        <v>635.52751086588103</v>
      </c>
      <c r="AM110">
        <v>0</v>
      </c>
      <c r="AN110">
        <v>0</v>
      </c>
      <c r="AO110" s="5">
        <f t="shared" si="23"/>
        <v>0</v>
      </c>
      <c r="AP110" s="5">
        <f t="shared" si="27"/>
        <v>0</v>
      </c>
      <c r="AQ110" s="5">
        <f ca="1">ABS(ABS(K110)/MAX(((F110)+(G110)*(AH110))*(AH110),
        0.000001))/SQRT('1D'!$I$5*MAX((((F110)+(G110)*(AH110))*(AH110))/MAX((F110)+2*(G110)*(AH110),
            0.000001),
        0.000001))</f>
        <v>0.97708226672673137</v>
      </c>
      <c r="AR110" s="5" t="str">
        <f t="shared" ca="1" si="24"/>
        <v>Subcritical</v>
      </c>
      <c r="AS110" s="5">
        <f ca="1">((ABS(K110)*'1D'!$D$6)/(MAX(((F110)+(G110)*(AH110))*(AH110),
            0.000001)*MAX(((((F110)+(G110)*(AH110))*(AH110))/MAX((F110)+2*(AH110)*SQRT(1+(G110)^2),
                    0.000001))^(2/3),
            0.000001)))^2</f>
        <v>3.4103331714488362E-3</v>
      </c>
    </row>
    <row r="111" spans="1:45" x14ac:dyDescent="0.35">
      <c r="A111">
        <v>102</v>
      </c>
      <c r="B111">
        <v>100.997</v>
      </c>
      <c r="C111">
        <v>616483.66299999994</v>
      </c>
      <c r="D111">
        <v>3097695.9619999998</v>
      </c>
      <c r="E111">
        <v>632.51149999999996</v>
      </c>
      <c r="F111">
        <v>5.2</v>
      </c>
      <c r="G111">
        <v>0</v>
      </c>
      <c r="H111" t="s">
        <v>176</v>
      </c>
      <c r="I111">
        <v>2.298</v>
      </c>
      <c r="J111" s="5">
        <f t="shared" si="25"/>
        <v>1</v>
      </c>
      <c r="K111" s="5">
        <f t="shared" ca="1" si="26"/>
        <v>50.95</v>
      </c>
      <c r="L111" s="5">
        <f ca="1">IF($A$2=0,
    IFERROR(L110,
        MAX('1D'!$D$16,
            POWER((ABS(K111)^2)/('1D'!$I$5*MAX(F111,
                        0.1)^2),
                1/3))),
    IF(IFERROR(V110,
            0)=0,
        IFERROR(L110,
            MAX('1D'!$D$16,
                POWER((ABS(K111)^2)/('1D'!$I$5*MAX(F111,
                            0.1)^2),
                    1/3))),
        IF(OR(IFERROR(L111,
                    0)=0,
                IFERROR(S110,
                    0)&lt;1,
                IFERROR(S111,
                    0)&lt;1),
            MAX('1D'!$D$16,
                POWER((ABS(K111)^2)/('1D'!$I$5*MAX(F111,
                            0.1)^2),
                    1/3)),
            IF(IFERROR(U111,
                    0)&gt;0,
                MAX('1D'!$D$16,
                    IFERROR(L111,
                        0)+((IFERROR(U111,
                                0))*'1D'!$D$18*IF((IFERROR(S111,
                                    0))&lt;1,
                            1,
                            -1))),
                IF(IFERROR(U111,
                        0)&lt;0,
                    IF(ABS((MAX('1D'!$D$16,
                                    POWER((ABS(K111)^2)/('1D'!$I$5*MAX(F111,
                                                0.1)^2),
                                        1/3)))-IFERROR(L111,
                                0))&gt;'1D'!$D$19,
                        MAX('1D'!$D$16,
                            IF((MAX('1D'!$D$16,
                                        POWER((ABS(K111)^2)/('1D'!$I$5*MAX(F111,
                                                    0.1)^2),
                                            1/3)))&gt;IFERROR(L111,
                                    0),
                                MIN((MAX('1D'!$D$16,
                                            POWER((ABS(K111)^2)/('1D'!$I$5*MAX(F111,
                                                        0.1)^2),
                                                1/3))),
                                    IFERROR(L111,
                                        0)+(MIN(ABS(IFERROR(U111,
                                                    0))*'1D'!$D$18,
                                            ABS((MAX('1D'!$D$16,
                                                        POWER((ABS(K111)^2)/('1D'!$I$5*MAX(F111,
                                                                    0.1)^2),
                                                            1/3)))-IFERROR(L111,
                                                    0))))),
                                MAX((MAX('1D'!$D$16,
                                            POWER((ABS(K111)^2)/('1D'!$I$5*MAX(F111,
                                                        0.1)^2),
                                                1/3))),
                                    IFERROR(L111,
                                        0)-(MIN(ABS(IFERROR(U111,
                                                    0))*'1D'!$D$18,
                                            ABS((MAX('1D'!$D$16,
                                                        POWER((ABS(K111)^2)/('1D'!$I$5*MAX(F111,
                                                                    0.1)^2),
                                                            1/3)))-IFERROR(L111,
                                                    0))))))),
                        MAX('1D'!$D$16,
                            POWER((ABS(K111)^2)/('1D'!$I$5*MAX(F111,
                                        0.1)^2),
                                1/3))),
                    MAX('1D'!$D$16,
                        IFERROR(L111,
                            0)))))))</f>
        <v>2.0411692021517887</v>
      </c>
      <c r="M111" s="5">
        <f t="shared" ca="1" si="14"/>
        <v>10.614079851189301</v>
      </c>
      <c r="N111" s="5">
        <f t="shared" ca="1" si="15"/>
        <v>1.1434704692804873</v>
      </c>
      <c r="O111" s="5">
        <f t="shared" ca="1" si="16"/>
        <v>4.8002276894771132</v>
      </c>
      <c r="P111" s="5">
        <f t="shared" ca="1" si="17"/>
        <v>634.55266920215172</v>
      </c>
      <c r="Q111" s="5">
        <f ca="1">P111+((ABS(K111)/MAX(((F111)+(G111)*(L111))*(L111),
            0.000001))^2)/(2*'1D'!$I$5)</f>
        <v>635.72709253909477</v>
      </c>
      <c r="R111" s="5">
        <f ca="1">((ABS(K111)*'1D'!$D$6)/(MAX(((F111)+(G111)*(L111))*(L111),
            0.000001)*MAX(((((F111)+(G111)*(L111))*(L111))/MAX((F111)+2*(L111)*SQRT(1+(G111)^2),
                    0.000001))^(2/3),
            0.000001)))^2</f>
        <v>4.3358367565141456E-3</v>
      </c>
      <c r="S111" s="5">
        <f ca="1">ABS(ABS(K111)/MAX(((F111)+(G111)*(L111))*(L111),
        0.000001))/SQRT('1D'!$I$5*MAX((((F111)+(G111)*(L111))*(L111))/MAX((F111)+2*(G111)*(L111),
            0.000001),
        0.000001))</f>
        <v>1.0727235886044055</v>
      </c>
      <c r="T111" s="5">
        <f ca="1">((F111)*(L111)^2)/2+(G111)*(L111)^3/3+(ABS(K111)^2)/('1D'!$I$5*MAX(((F111)+(G111)*(L111))*(L111),
        0.000001))</f>
        <v>35.763412605541333</v>
      </c>
      <c r="U111" s="5">
        <f ca="1">IF($A$2=0,
    0,
    IFERROR(Q110-(((R110+R111)/2)*J111)-(IF(O110&gt;O111,
                '1D'!$D$8*((O110^2-O111^2)/(2*'1D'!$I$5)),
                '1D'!$D$9*((O111^2-O110^2)/(2*'1D'!$I$5)))+('1D'!$D$10*(ABS(I111)/90)*(MAX(O110^2,
                        O111^2)/(2*'1D'!$I$5))))-Q111,
        0))</f>
        <v>-0.22796096687955014</v>
      </c>
      <c r="V111" s="5">
        <f ca="1">IF($A$2=0,
    1,
    IF(IFERROR(V110,
            0)=0,
        0,
        IFERROR(IF(ROUND(S111,
                    3)=1,
                1,
                IF(AND(ABS(U111)&lt;'1D'!$D$19,
                        S111&gt;1),
                    1,
                    0)),
            0)))</f>
        <v>0</v>
      </c>
      <c r="W111" s="5">
        <f ca="1">IF($A$2=0,
    MAX(MAX('1D'!$D$16,
            MAX('1D'!$D$16,
                POWER((ABS(K111)^2)/('1D'!$I$5*MAX(F111,
                            0.1)^2),
                    1/3))),
        IFERROR(W1396,
            MAX(MAX('1D'!$D$16,
                    MAX('1D'!$D$16,
                        POWER((ABS(K111)^2)/('1D'!$I$5*MAX(F111,
                                    0.1)^2),
                            1/3))),
                ($L$2)-E1396))),
    IF(IFERROR(AG112,
            0)=0,
        MAX(MAX('1D'!$D$16,
                MAX('1D'!$D$16,
                    POWER((ABS(K111)^2)/('1D'!$I$5*MAX(F111,
                                0.1)^2),
                        1/3))),
            IFERROR(W1396,
                MAX(MAX('1D'!$D$16,
                        MAX('1D'!$D$16,
                            POWER((ABS(K111)^2)/('1D'!$I$5*MAX(F111,
                                        0.1)^2),
                                1/3))),
                    ($L$2)-E1396))),
        IF(IFERROR(W111,
                0)=0,
            MAX(MAX('1D'!$D$16,
                    MAX('1D'!$D$16,
                        POWER((ABS(K111)^2)/('1D'!$I$5*MAX(F111,
                                    0.1)^2),
                            1/3))),
                IFERROR(W1396,
                    MAX(MAX('1D'!$D$16,
                            MAX('1D'!$D$16,
                                POWER((ABS(K111)^2)/('1D'!$I$5*MAX(F111,
                                            0.1)^2),
                                    1/3))),
                        ($L$2)-E1396))),
            IF(OR(IFERROR(AD111,
                        0)&gt;=1,
                    IFERROR(AD112,
                        0)&gt;=1),
                MAX('1D'!$D$16,
                    MAX('1D'!$D$16,
                        POWER((ABS(K111)^2)/('1D'!$I$5*MAX(F111,
                                    0.1)^2),
                            1/3))),
                IF(ABS(IFERROR(AF111,
                            0))&lt;'1D'!$D$19,
                    MAX(MAX('1D'!$D$16,
                            MAX('1D'!$D$16,
                                POWER((ABS(K111)^2)/('1D'!$I$5*MAX(F111,
                                            0.1)^2),
                                    1/3))),
                        IFERROR(W111,
                            0)),
                    MAX(MAX('1D'!$D$16,
                            MAX('1D'!$D$16,
                                POWER((ABS(K111)^2)/('1D'!$I$5*MAX(F111,
                                            0.1)^2),
                                    1/3))),
                        (IFERROR(W111,
                                0))+((IFERROR(AF111,
                                    0))*'1D'!$D$18)))))))</f>
        <v>2.1389677043987478</v>
      </c>
      <c r="X111" s="5">
        <f t="shared" ca="1" si="18"/>
        <v>11.122632062873489</v>
      </c>
      <c r="Y111" s="5">
        <f t="shared" ca="1" si="19"/>
        <v>1.1735290000551568</v>
      </c>
      <c r="Z111" s="5">
        <f t="shared" ca="1" si="20"/>
        <v>4.5807502857230418</v>
      </c>
      <c r="AA111" s="5">
        <f t="shared" ca="1" si="21"/>
        <v>634.65046770439869</v>
      </c>
      <c r="AB111" s="5">
        <f ca="1">AA111+((ABS(K111)/MAX(((F111)+(G111)*(W111))*(W111),
            0.000001))^2)/(2*'1D'!$I$5)</f>
        <v>635.71995155659806</v>
      </c>
      <c r="AC111" s="5">
        <f ca="1">((ABS(K111)*'1D'!$D$6)/(MAX(((F111)+(G111)*(W111))*(W111),
            0.000001)*MAX(((((F111)+(G111)*(W111))*(W111))/MAX((F111)+2*(W111)*SQRT(1+(G111)^2),
                    0.000001))^(2/3),
            0.000001)))^2</f>
        <v>3.8141460404132466E-3</v>
      </c>
      <c r="AD111" s="5">
        <f ca="1">ABS(ABS(K111)/MAX(((F111)+(G111)*(W111))*(W111),
        0.000001))/SQRT('1D'!$I$5*MAX((((F111)+(G111)*(W111))*(W111))/MAX((F111)+2*(G111)*(W111),
            0.000001),
        0.000001))</f>
        <v>1.0000000000000004</v>
      </c>
      <c r="AE111" s="5">
        <f ca="1">((F111)*(W111)^2)/2+(G111)*(W111)^3/3+(ABS(K111)^2)/('1D'!$I$5*MAX(((F111)+(G111)*(W111))*(W111),
        0.000001))</f>
        <v>35.686426155594638</v>
      </c>
      <c r="AF111" s="5">
        <f ca="1">IF($A$2=0,
    0,
    IFERROR(AB112+(((AC111+AC112)/2)*J112)+(IF(Z111&gt;Z112,
                '1D'!$D$8*((Z111^2-Z112^2)/(2*'1D'!$I$5)),
                '1D'!$D$9*((Z112^2-Z111^2)/(2*'1D'!$I$5)))+('1D'!$D$10*(ABS(I112)/90)*(MAX(Z111^2,
                        Z112^2)/(2*'1D'!$I$5))))-AB111,
        0))</f>
        <v>3.7223323773787342E-3</v>
      </c>
      <c r="AG111" s="5">
        <f ca="1">IF($A$2=0,
    1,
    IF(IFERROR(AG112,
            0)=0,
        0,
        IFERROR(IF(OR(ROUND(AD111,
                        3)&gt;=1,
                    AND(ABS(AF111)&lt;'1D'!$D$19,
                        AD111&lt;1)),
                1,
                0),
            0)))</f>
        <v>1</v>
      </c>
      <c r="AH111" s="5">
        <f ca="1">IFERROR(IF('1D'!V32="Supercritical",
        MAX('1D'!$D$16,
            IFERROR(L111,
                MAX('1D'!$D$16,
                    POWER((ABS(K111)^2)/('1D'!$I$5*MAX(F111,
                                0.1)^2),
                        1/3)))),
        IF('1D'!V32="Subcritical",
            MAX('1D'!$D$16,
                IFERROR(W111,
                    MAX('1D'!$D$16,
                        POWER((ABS(K111)^2)/('1D'!$I$5*MAX(F111,
                                    0.1)^2),
                            1/3)))),
            IF(IFERROR(T111,
                    -1E+99)&gt;=IFERROR(AE111,
                    -1E+99),
                MAX('1D'!$D$16,
                    IFERROR(L111,
                        MAX('1D'!$D$16,
                            POWER((ABS(K111)^2)/('1D'!$I$5*MAX(F111,
                                        0.1)^2),
                                1/3)))),
                MAX('1D'!$D$16,
                    IFERROR(W111,
                        MAX('1D'!$D$16,
                            POWER((ABS(K111)^2)/('1D'!$I$5*MAX(F111,
                                        0.1)^2),
                                1/3))))))),
    MAX('1D'!$D$16,
        POWER((ABS(K111)^2)/('1D'!$I$5*MAX(F111,
                    0.1)^2),
            1/3)))</f>
        <v>2.0411692021517887</v>
      </c>
      <c r="AI111" s="5">
        <f t="shared" ca="1" si="22"/>
        <v>634.55266920215172</v>
      </c>
      <c r="AJ111" s="5">
        <f ca="1">AI111+((ABS(K111)/MAX(((F111)+(G111)*(AH111))*(AH111),
            0.000001))^2)/(2*'1D'!$I$5)</f>
        <v>635.72709253909477</v>
      </c>
      <c r="AM111">
        <v>0</v>
      </c>
      <c r="AN111">
        <v>0</v>
      </c>
      <c r="AO111" s="5">
        <f t="shared" si="23"/>
        <v>0</v>
      </c>
      <c r="AP111" s="5">
        <f t="shared" si="27"/>
        <v>0</v>
      </c>
      <c r="AQ111" s="5">
        <f ca="1">ABS(ABS(K111)/MAX(((F111)+(G111)*(AH111))*(AH111),
        0.000001))/SQRT('1D'!$I$5*MAX((((F111)+(G111)*(AH111))*(AH111))/MAX((F111)+2*(G111)*(AH111),
            0.000001),
        0.000001))</f>
        <v>1.0727235886044055</v>
      </c>
      <c r="AR111" s="5" t="str">
        <f t="shared" ca="1" si="24"/>
        <v>Supercritical</v>
      </c>
      <c r="AS111" s="5">
        <f ca="1">((ABS(K111)*'1D'!$D$6)/(MAX(((F111)+(G111)*(AH111))*(AH111),
            0.000001)*MAX(((((F111)+(G111)*(AH111))*(AH111))/MAX((F111)+2*(AH111)*SQRT(1+(G111)^2),
                    0.000001))^(2/3),
            0.000001)))^2</f>
        <v>4.3358367565141456E-3</v>
      </c>
    </row>
    <row r="112" spans="1:45" x14ac:dyDescent="0.35">
      <c r="A112">
        <v>103</v>
      </c>
      <c r="B112">
        <v>101.997</v>
      </c>
      <c r="C112">
        <v>616482.66399999999</v>
      </c>
      <c r="D112">
        <v>3097695.9109999998</v>
      </c>
      <c r="E112">
        <v>632.51099999999997</v>
      </c>
      <c r="F112">
        <v>5.2</v>
      </c>
      <c r="G112">
        <v>0</v>
      </c>
      <c r="H112" t="s">
        <v>176</v>
      </c>
      <c r="I112">
        <v>0.22900000000000001</v>
      </c>
      <c r="J112" s="5">
        <f t="shared" si="25"/>
        <v>1</v>
      </c>
      <c r="K112" s="5">
        <f t="shared" ca="1" si="26"/>
        <v>50.95</v>
      </c>
      <c r="L112" s="5">
        <f ca="1">IF($A$2=0,
    IFERROR(L111,
        MAX('1D'!$D$16,
            POWER((ABS(K112)^2)/('1D'!$I$5*MAX(F112,
                        0.1)^2),
                1/3))),
    IF(IFERROR(V111,
            0)=0,
        IFERROR(L111,
            MAX('1D'!$D$16,
                POWER((ABS(K112)^2)/('1D'!$I$5*MAX(F112,
                            0.1)^2),
                    1/3))),
        IF(OR(IFERROR(L112,
                    0)=0,
                IFERROR(S111,
                    0)&lt;1,
                IFERROR(S112,
                    0)&lt;1),
            MAX('1D'!$D$16,
                POWER((ABS(K112)^2)/('1D'!$I$5*MAX(F112,
                            0.1)^2),
                    1/3)),
            IF(IFERROR(U112,
                    0)&gt;0,
                MAX('1D'!$D$16,
                    IFERROR(L112,
                        0)+((IFERROR(U112,
                                0))*'1D'!$D$18*IF((IFERROR(S112,
                                    0))&lt;1,
                            1,
                            -1))),
                IF(IFERROR(U112,
                        0)&lt;0,
                    IF(ABS((MAX('1D'!$D$16,
                                    POWER((ABS(K112)^2)/('1D'!$I$5*MAX(F112,
                                                0.1)^2),
                                        1/3)))-IFERROR(L112,
                                0))&gt;'1D'!$D$19,
                        MAX('1D'!$D$16,
                            IF((MAX('1D'!$D$16,
                                        POWER((ABS(K112)^2)/('1D'!$I$5*MAX(F112,
                                                    0.1)^2),
                                            1/3)))&gt;IFERROR(L112,
                                    0),
                                MIN((MAX('1D'!$D$16,
                                            POWER((ABS(K112)^2)/('1D'!$I$5*MAX(F112,
                                                        0.1)^2),
                                                1/3))),
                                    IFERROR(L112,
                                        0)+(MIN(ABS(IFERROR(U112,
                                                    0))*'1D'!$D$18,
                                            ABS((MAX('1D'!$D$16,
                                                        POWER((ABS(K112)^2)/('1D'!$I$5*MAX(F112,
                                                                    0.1)^2),
                                                            1/3)))-IFERROR(L112,
                                                    0))))),
                                MAX((MAX('1D'!$D$16,
                                            POWER((ABS(K112)^2)/('1D'!$I$5*MAX(F112,
                                                        0.1)^2),
                                                1/3))),
                                    IFERROR(L112,
                                        0)-(MIN(ABS(IFERROR(U112,
                                                    0))*'1D'!$D$18,
                                            ABS((MAX('1D'!$D$16,
                                                        POWER((ABS(K112)^2)/('1D'!$I$5*MAX(F112,
                                                                    0.1)^2),
                                                            1/3)))-IFERROR(L112,
                                                    0))))))),
                        MAX('1D'!$D$16,
                            POWER((ABS(K112)^2)/('1D'!$I$5*MAX(F112,
                                        0.1)^2),
                                1/3))),
                    MAX('1D'!$D$16,
                        IFERROR(L112,
                            0)))))))</f>
        <v>2.0411692021517887</v>
      </c>
      <c r="M112" s="5">
        <f t="shared" ca="1" si="14"/>
        <v>10.614079851189301</v>
      </c>
      <c r="N112" s="5">
        <f t="shared" ca="1" si="15"/>
        <v>1.1434704692804873</v>
      </c>
      <c r="O112" s="5">
        <f t="shared" ca="1" si="16"/>
        <v>4.8002276894771132</v>
      </c>
      <c r="P112" s="5">
        <f t="shared" ca="1" si="17"/>
        <v>634.55216920215173</v>
      </c>
      <c r="Q112" s="5">
        <f ca="1">P112+((ABS(K112)/MAX(((F112)+(G112)*(L112))*(L112),
            0.000001))^2)/(2*'1D'!$I$5)</f>
        <v>635.72659253909478</v>
      </c>
      <c r="R112" s="5">
        <f ca="1">((ABS(K112)*'1D'!$D$6)/(MAX(((F112)+(G112)*(L112))*(L112),
            0.000001)*MAX(((((F112)+(G112)*(L112))*(L112))/MAX((F112)+2*(L112)*SQRT(1+(G112)^2),
                    0.000001))^(2/3),
            0.000001)))^2</f>
        <v>4.3358367565141456E-3</v>
      </c>
      <c r="S112" s="5">
        <f ca="1">ABS(ABS(K112)/MAX(((F112)+(G112)*(L112))*(L112),
        0.000001))/SQRT('1D'!$I$5*MAX((((F112)+(G112)*(L112))*(L112))/MAX((F112)+2*(G112)*(L112),
            0.000001),
        0.000001))</f>
        <v>1.0727235886044055</v>
      </c>
      <c r="T112" s="5">
        <f ca="1">((F112)*(L112)^2)/2+(G112)*(L112)^3/3+(ABS(K112)^2)/('1D'!$I$5*MAX(((F112)+(G112)*(L112))*(L112),
        0.000001))</f>
        <v>35.763412605541333</v>
      </c>
      <c r="U112" s="5">
        <f ca="1">IF($A$2=0,
    0,
    IFERROR(Q111-(((R111+R112)/2)*J112)-(IF(O111&gt;O112,
                '1D'!$D$8*((O111^2-O112^2)/(2*'1D'!$I$5)),
                '1D'!$D$9*((O112^2-O111^2)/(2*'1D'!$I$5)))+('1D'!$D$10*(ABS(I112)/90)*(MAX(O111^2,
                        O112^2)/(2*'1D'!$I$5))))-Q112,
        0))</f>
        <v>-4.2840749966899239E-3</v>
      </c>
      <c r="V112" s="5">
        <f ca="1">IF($A$2=0,
    1,
    IF(IFERROR(V111,
            0)=0,
        0,
        IFERROR(IF(ROUND(S112,
                    3)=1,
                1,
                IF(AND(ABS(U112)&lt;'1D'!$D$19,
                        S112&gt;1),
                    1,
                    0)),
            0)))</f>
        <v>0</v>
      </c>
      <c r="W112" s="5">
        <f ca="1">IF($A$2=0,
    MAX(MAX('1D'!$D$16,
            MAX('1D'!$D$16,
                POWER((ABS(K112)^2)/('1D'!$I$5*MAX(F112,
                            0.1)^2),
                    1/3))),
        IFERROR(W1396,
            MAX(MAX('1D'!$D$16,
                    MAX('1D'!$D$16,
                        POWER((ABS(K112)^2)/('1D'!$I$5*MAX(F112,
                                    0.1)^2),
                            1/3))),
                ($L$2)-E1396))),
    IF(IFERROR(AG113,
            0)=0,
        MAX(MAX('1D'!$D$16,
                MAX('1D'!$D$16,
                    POWER((ABS(K112)^2)/('1D'!$I$5*MAX(F112,
                                0.1)^2),
                        1/3))),
            IFERROR(W1396,
                MAX(MAX('1D'!$D$16,
                        MAX('1D'!$D$16,
                            POWER((ABS(K112)^2)/('1D'!$I$5*MAX(F112,
                                        0.1)^2),
                                1/3))),
                    ($L$2)-E1396))),
        IF(IFERROR(W112,
                0)=0,
            MAX(MAX('1D'!$D$16,
                    MAX('1D'!$D$16,
                        POWER((ABS(K112)^2)/('1D'!$I$5*MAX(F112,
                                    0.1)^2),
                            1/3))),
                IFERROR(W1396,
                    MAX(MAX('1D'!$D$16,
                            MAX('1D'!$D$16,
                                POWER((ABS(K112)^2)/('1D'!$I$5*MAX(F112,
                                            0.1)^2),
                                    1/3))),
                        ($L$2)-E1396))),
            IF(OR(IFERROR(AD112,
                        0)&gt;=1,
                    IFERROR(AD113,
                        0)&gt;=1),
                MAX('1D'!$D$16,
                    MAX('1D'!$D$16,
                        POWER((ABS(K112)^2)/('1D'!$I$5*MAX(F112,
                                    0.1)^2),
                            1/3))),
                IF(ABS(IFERROR(AF112,
                            0))&lt;'1D'!$D$19,
                    MAX(MAX('1D'!$D$16,
                            MAX('1D'!$D$16,
                                POWER((ABS(K112)^2)/('1D'!$I$5*MAX(F112,
                                            0.1)^2),
                                    1/3))),
                        IFERROR(W112,
                            0)),
                    MAX(MAX('1D'!$D$16,
                            MAX('1D'!$D$16,
                                POWER((ABS(K112)^2)/('1D'!$I$5*MAX(F112,
                                            0.1)^2),
                                    1/3))),
                        (IFERROR(W112,
                                0))+((IFERROR(AF112,
                                    0))*'1D'!$D$18)))))))</f>
        <v>2.1389677043987478</v>
      </c>
      <c r="X112" s="5">
        <f t="shared" ca="1" si="18"/>
        <v>11.122632062873489</v>
      </c>
      <c r="Y112" s="5">
        <f t="shared" ca="1" si="19"/>
        <v>1.1735290000551568</v>
      </c>
      <c r="Z112" s="5">
        <f t="shared" ca="1" si="20"/>
        <v>4.5807502857230418</v>
      </c>
      <c r="AA112" s="5">
        <f t="shared" ca="1" si="21"/>
        <v>634.6499677043987</v>
      </c>
      <c r="AB112" s="5">
        <f ca="1">AA112+((ABS(K112)/MAX(((F112)+(G112)*(W112))*(W112),
            0.000001))^2)/(2*'1D'!$I$5)</f>
        <v>635.71945155659807</v>
      </c>
      <c r="AC112" s="5">
        <f ca="1">((ABS(K112)*'1D'!$D$6)/(MAX(((F112)+(G112)*(W112))*(W112),
            0.000001)*MAX(((((F112)+(G112)*(W112))*(W112))/MAX((F112)+2*(W112)*SQRT(1+(G112)^2),
                    0.000001))^(2/3),
            0.000001)))^2</f>
        <v>3.8141460404132466E-3</v>
      </c>
      <c r="AD112" s="5">
        <f ca="1">ABS(ABS(K112)/MAX(((F112)+(G112)*(W112))*(W112),
        0.000001))/SQRT('1D'!$I$5*MAX((((F112)+(G112)*(W112))*(W112))/MAX((F112)+2*(G112)*(W112),
            0.000001),
        0.000001))</f>
        <v>1.0000000000000004</v>
      </c>
      <c r="AE112" s="5">
        <f ca="1">((F112)*(W112)^2)/2+(G112)*(W112)^3/3+(ABS(K112)^2)/('1D'!$I$5*MAX(((F112)+(G112)*(W112))*(W112),
        0.000001))</f>
        <v>35.686426155594638</v>
      </c>
      <c r="AF112" s="5">
        <f ca="1">IF($A$2=0,
    0,
    IFERROR(AB113+(((AC112+AC113)/2)*J113)+(IF(Z112&gt;Z113,
                '1D'!$D$8*((Z112^2-Z113^2)/(2*'1D'!$I$5)),
                '1D'!$D$9*((Z113^2-Z112^2)/(2*'1D'!$I$5)))+('1D'!$D$10*(ABS(I113)/90)*(MAX(Z112^2,
                        Z113^2)/(2*'1D'!$I$5))))-AB112,
        0))</f>
        <v>3.4157470064428708E-3</v>
      </c>
      <c r="AG112" s="5">
        <f ca="1">IF($A$2=0,
    1,
    IF(IFERROR(AG113,
            0)=0,
        0,
        IFERROR(IF(OR(ROUND(AD112,
                        3)&gt;=1,
                    AND(ABS(AF112)&lt;'1D'!$D$19,
                        AD112&lt;1)),
                1,
                0),
            0)))</f>
        <v>1</v>
      </c>
      <c r="AH112" s="5">
        <f ca="1">IFERROR(IF('1D'!V32="Supercritical",
        MAX('1D'!$D$16,
            IFERROR(L112,
                MAX('1D'!$D$16,
                    POWER((ABS(K112)^2)/('1D'!$I$5*MAX(F112,
                                0.1)^2),
                        1/3)))),
        IF('1D'!V32="Subcritical",
            MAX('1D'!$D$16,
                IFERROR(W112,
                    MAX('1D'!$D$16,
                        POWER((ABS(K112)^2)/('1D'!$I$5*MAX(F112,
                                    0.1)^2),
                            1/3)))),
            IF(IFERROR(T112,
                    -1E+99)&gt;=IFERROR(AE112,
                    -1E+99),
                MAX('1D'!$D$16,
                    IFERROR(L112,
                        MAX('1D'!$D$16,
                            POWER((ABS(K112)^2)/('1D'!$I$5*MAX(F112,
                                        0.1)^2),
                                1/3)))),
                MAX('1D'!$D$16,
                    IFERROR(W112,
                        MAX('1D'!$D$16,
                            POWER((ABS(K112)^2)/('1D'!$I$5*MAX(F112,
                                        0.1)^2),
                                1/3))))))),
    MAX('1D'!$D$16,
        POWER((ABS(K112)^2)/('1D'!$I$5*MAX(F112,
                    0.1)^2),
            1/3)))</f>
        <v>2.0411692021517887</v>
      </c>
      <c r="AI112" s="5">
        <f t="shared" ca="1" si="22"/>
        <v>634.55216920215173</v>
      </c>
      <c r="AJ112" s="5">
        <f ca="1">AI112+((ABS(K112)/MAX(((F112)+(G112)*(AH112))*(AH112),
            0.000001))^2)/(2*'1D'!$I$5)</f>
        <v>635.72659253909478</v>
      </c>
      <c r="AM112">
        <v>0</v>
      </c>
      <c r="AN112">
        <v>0</v>
      </c>
      <c r="AO112" s="5">
        <f t="shared" si="23"/>
        <v>0</v>
      </c>
      <c r="AP112" s="5">
        <f t="shared" si="27"/>
        <v>0</v>
      </c>
      <c r="AQ112" s="5">
        <f ca="1">ABS(ABS(K112)/MAX(((F112)+(G112)*(AH112))*(AH112),
        0.000001))/SQRT('1D'!$I$5*MAX((((F112)+(G112)*(AH112))*(AH112))/MAX((F112)+2*(G112)*(AH112),
            0.000001),
        0.000001))</f>
        <v>1.0727235886044055</v>
      </c>
      <c r="AR112" s="5" t="str">
        <f t="shared" ca="1" si="24"/>
        <v>Supercritical</v>
      </c>
      <c r="AS112" s="5">
        <f ca="1">((ABS(K112)*'1D'!$D$6)/(MAX(((F112)+(G112)*(AH112))*(AH112),
            0.000001)*MAX(((((F112)+(G112)*(AH112))*(AH112))/MAX((F112)+2*(AH112)*SQRT(1+(G112)^2),
                    0.000001))^(2/3),
            0.000001)))^2</f>
        <v>4.3358367565141456E-3</v>
      </c>
    </row>
    <row r="113" spans="1:45" x14ac:dyDescent="0.35">
      <c r="A113">
        <v>104</v>
      </c>
      <c r="B113">
        <v>102.997</v>
      </c>
      <c r="C113">
        <v>616481.66500000004</v>
      </c>
      <c r="D113">
        <v>3097695.8640000001</v>
      </c>
      <c r="E113">
        <v>632.51049999999998</v>
      </c>
      <c r="F113">
        <v>5.2</v>
      </c>
      <c r="G113">
        <v>0</v>
      </c>
      <c r="H113" t="s">
        <v>176</v>
      </c>
      <c r="I113">
        <v>5.7000000000000002E-2</v>
      </c>
      <c r="J113" s="5">
        <f t="shared" si="25"/>
        <v>1</v>
      </c>
      <c r="K113" s="5">
        <f t="shared" ca="1" si="26"/>
        <v>50.95</v>
      </c>
      <c r="L113" s="5">
        <f ca="1">IF($A$2=0,
    IFERROR(L112,
        MAX('1D'!$D$16,
            POWER((ABS(K113)^2)/('1D'!$I$5*MAX(F113,
                        0.1)^2),
                1/3))),
    IF(IFERROR(V112,
            0)=0,
        IFERROR(L112,
            MAX('1D'!$D$16,
                POWER((ABS(K113)^2)/('1D'!$I$5*MAX(F113,
                            0.1)^2),
                    1/3))),
        IF(OR(IFERROR(L113,
                    0)=0,
                IFERROR(S112,
                    0)&lt;1,
                IFERROR(S113,
                    0)&lt;1),
            MAX('1D'!$D$16,
                POWER((ABS(K113)^2)/('1D'!$I$5*MAX(F113,
                            0.1)^2),
                    1/3)),
            IF(IFERROR(U113,
                    0)&gt;0,
                MAX('1D'!$D$16,
                    IFERROR(L113,
                        0)+((IFERROR(U113,
                                0))*'1D'!$D$18*IF((IFERROR(S113,
                                    0))&lt;1,
                            1,
                            -1))),
                IF(IFERROR(U113,
                        0)&lt;0,
                    IF(ABS((MAX('1D'!$D$16,
                                    POWER((ABS(K113)^2)/('1D'!$I$5*MAX(F113,
                                                0.1)^2),
                                        1/3)))-IFERROR(L113,
                                0))&gt;'1D'!$D$19,
                        MAX('1D'!$D$16,
                            IF((MAX('1D'!$D$16,
                                        POWER((ABS(K113)^2)/('1D'!$I$5*MAX(F113,
                                                    0.1)^2),
                                            1/3)))&gt;IFERROR(L113,
                                    0),
                                MIN((MAX('1D'!$D$16,
                                            POWER((ABS(K113)^2)/('1D'!$I$5*MAX(F113,
                                                        0.1)^2),
                                                1/3))),
                                    IFERROR(L113,
                                        0)+(MIN(ABS(IFERROR(U113,
                                                    0))*'1D'!$D$18,
                                            ABS((MAX('1D'!$D$16,
                                                        POWER((ABS(K113)^2)/('1D'!$I$5*MAX(F113,
                                                                    0.1)^2),
                                                            1/3)))-IFERROR(L113,
                                                    0))))),
                                MAX((MAX('1D'!$D$16,
                                            POWER((ABS(K113)^2)/('1D'!$I$5*MAX(F113,
                                                        0.1)^2),
                                                1/3))),
                                    IFERROR(L113,
                                        0)-(MIN(ABS(IFERROR(U113,
                                                    0))*'1D'!$D$18,
                                            ABS((MAX('1D'!$D$16,
                                                        POWER((ABS(K113)^2)/('1D'!$I$5*MAX(F113,
                                                                    0.1)^2),
                                                            1/3)))-IFERROR(L113,
                                                    0))))))),
                        MAX('1D'!$D$16,
                            POWER((ABS(K113)^2)/('1D'!$I$5*MAX(F113,
                                        0.1)^2),
                                1/3))),
                    MAX('1D'!$D$16,
                        IFERROR(L113,
                            0)))))))</f>
        <v>2.0411692021517887</v>
      </c>
      <c r="M113" s="5">
        <f t="shared" ca="1" si="14"/>
        <v>10.614079851189301</v>
      </c>
      <c r="N113" s="5">
        <f t="shared" ca="1" si="15"/>
        <v>1.1434704692804873</v>
      </c>
      <c r="O113" s="5">
        <f t="shared" ca="1" si="16"/>
        <v>4.8002276894771132</v>
      </c>
      <c r="P113" s="5">
        <f t="shared" ca="1" si="17"/>
        <v>634.55166920215174</v>
      </c>
      <c r="Q113" s="5">
        <f ca="1">P113+((ABS(K113)/MAX(((F113)+(G113)*(L113))*(L113),
            0.000001))^2)/(2*'1D'!$I$5)</f>
        <v>635.72609253909479</v>
      </c>
      <c r="R113" s="5">
        <f ca="1">((ABS(K113)*'1D'!$D$6)/(MAX(((F113)+(G113)*(L113))*(L113),
            0.000001)*MAX(((((F113)+(G113)*(L113))*(L113))/MAX((F113)+2*(L113)*SQRT(1+(G113)^2),
                    0.000001))^(2/3),
            0.000001)))^2</f>
        <v>4.3358367565141456E-3</v>
      </c>
      <c r="S113" s="5">
        <f ca="1">ABS(ABS(K113)/MAX(((F113)+(G113)*(L113))*(L113),
        0.000001))/SQRT('1D'!$I$5*MAX((((F113)+(G113)*(L113))*(L113))/MAX((F113)+2*(G113)*(L113),
            0.000001),
        0.000001))</f>
        <v>1.0727235886044055</v>
      </c>
      <c r="T113" s="5">
        <f ca="1">((F113)*(L113)^2)/2+(G113)*(L113)^3/3+(ABS(K113)^2)/('1D'!$I$5*MAX(((F113)+(G113)*(L113))*(L113),
        0.000001))</f>
        <v>35.763412605541333</v>
      </c>
      <c r="U113" s="5">
        <f ca="1">IF($A$2=0,
    0,
    IFERROR(Q112-(((R112+R113)/2)*J113)-(IF(O112&gt;O113,
                '1D'!$D$8*((O112^2-O113^2)/(2*'1D'!$I$5)),
                '1D'!$D$9*((O113^2-O112^2)/(2*'1D'!$I$5)))+('1D'!$D$10*(ABS(I113)/90)*(MAX(O112^2,
                        O113^2)/(2*'1D'!$I$5))))-Q113,
        0))</f>
        <v>-3.9474069734524164E-3</v>
      </c>
      <c r="V113" s="5">
        <f ca="1">IF($A$2=0,
    1,
    IF(IFERROR(V112,
            0)=0,
        0,
        IFERROR(IF(ROUND(S113,
                    3)=1,
                1,
                IF(AND(ABS(U113)&lt;'1D'!$D$19,
                        S113&gt;1),
                    1,
                    0)),
            0)))</f>
        <v>0</v>
      </c>
      <c r="W113" s="5">
        <f ca="1">IF($A$2=0,
    MAX(MAX('1D'!$D$16,
            MAX('1D'!$D$16,
                POWER((ABS(K113)^2)/('1D'!$I$5*MAX(F113,
                            0.1)^2),
                    1/3))),
        IFERROR(W1396,
            MAX(MAX('1D'!$D$16,
                    MAX('1D'!$D$16,
                        POWER((ABS(K113)^2)/('1D'!$I$5*MAX(F113,
                                    0.1)^2),
                            1/3))),
                ($L$2)-E1396))),
    IF(IFERROR(AG114,
            0)=0,
        MAX(MAX('1D'!$D$16,
                MAX('1D'!$D$16,
                    POWER((ABS(K113)^2)/('1D'!$I$5*MAX(F113,
                                0.1)^2),
                        1/3))),
            IFERROR(W1396,
                MAX(MAX('1D'!$D$16,
                        MAX('1D'!$D$16,
                            POWER((ABS(K113)^2)/('1D'!$I$5*MAX(F113,
                                        0.1)^2),
                                1/3))),
                    ($L$2)-E1396))),
        IF(IFERROR(W113,
                0)=0,
            MAX(MAX('1D'!$D$16,
                    MAX('1D'!$D$16,
                        POWER((ABS(K113)^2)/('1D'!$I$5*MAX(F113,
                                    0.1)^2),
                            1/3))),
                IFERROR(W1396,
                    MAX(MAX('1D'!$D$16,
                            MAX('1D'!$D$16,
                                POWER((ABS(K113)^2)/('1D'!$I$5*MAX(F113,
                                            0.1)^2),
                                    1/3))),
                        ($L$2)-E1396))),
            IF(OR(IFERROR(AD113,
                        0)&gt;=1,
                    IFERROR(AD114,
                        0)&gt;=1),
                MAX('1D'!$D$16,
                    MAX('1D'!$D$16,
                        POWER((ABS(K113)^2)/('1D'!$I$5*MAX(F113,
                                    0.1)^2),
                            1/3))),
                IF(ABS(IFERROR(AF113,
                            0))&lt;'1D'!$D$19,
                    MAX(MAX('1D'!$D$16,
                            MAX('1D'!$D$16,
                                POWER((ABS(K113)^2)/('1D'!$I$5*MAX(F113,
                                            0.1)^2),
                                    1/3))),
                        IFERROR(W113,
                            0)),
                    MAX(MAX('1D'!$D$16,
                            MAX('1D'!$D$16,
                                POWER((ABS(K113)^2)/('1D'!$I$5*MAX(F113,
                                            0.1)^2),
                                    1/3))),
                        (IFERROR(W113,
                                0))+((IFERROR(AF113,
                                    0))*'1D'!$D$18)))))))</f>
        <v>2.1389677043987478</v>
      </c>
      <c r="X113" s="5">
        <f t="shared" ca="1" si="18"/>
        <v>11.122632062873489</v>
      </c>
      <c r="Y113" s="5">
        <f t="shared" ca="1" si="19"/>
        <v>1.1735290000551568</v>
      </c>
      <c r="Z113" s="5">
        <f t="shared" ca="1" si="20"/>
        <v>4.5807502857230418</v>
      </c>
      <c r="AA113" s="5">
        <f t="shared" ca="1" si="21"/>
        <v>634.64946770439872</v>
      </c>
      <c r="AB113" s="5">
        <f ca="1">AA113+((ABS(K113)/MAX(((F113)+(G113)*(W113))*(W113),
            0.000001))^2)/(2*'1D'!$I$5)</f>
        <v>635.71895155659809</v>
      </c>
      <c r="AC113" s="5">
        <f ca="1">((ABS(K113)*'1D'!$D$6)/(MAX(((F113)+(G113)*(W113))*(W113),
            0.000001)*MAX(((((F113)+(G113)*(W113))*(W113))/MAX((F113)+2*(W113)*SQRT(1+(G113)^2),
                    0.000001))^(2/3),
            0.000001)))^2</f>
        <v>3.8141460404132466E-3</v>
      </c>
      <c r="AD113" s="5">
        <f ca="1">ABS(ABS(K113)/MAX(((F113)+(G113)*(W113))*(W113),
        0.000001))/SQRT('1D'!$I$5*MAX((((F113)+(G113)*(W113))*(W113))/MAX((F113)+2*(G113)*(W113),
            0.000001),
        0.000001))</f>
        <v>1.0000000000000004</v>
      </c>
      <c r="AE113" s="5">
        <f ca="1">((F113)*(W113)^2)/2+(G113)*(W113)^3/3+(ABS(K113)^2)/('1D'!$I$5*MAX(((F113)+(G113)*(W113))*(W113),
        0.000001))</f>
        <v>35.686426155594638</v>
      </c>
      <c r="AF113" s="5">
        <f ca="1">IF($A$2=0,
    0,
    IFERROR(AB114+(((AC113+AC114)/2)*J114)+(IF(Z113&gt;Z114,
                '1D'!$D$8*((Z113^2-Z114^2)/(2*'1D'!$I$5)),
                '1D'!$D$9*((Z114^2-Z113^2)/(2*'1D'!$I$5)))+('1D'!$D$10*(ABS(I114)/90)*(MAX(Z113^2,
                        Z114^2)/(2*'1D'!$I$5))))-AB113,
        0))</f>
        <v>3.3194934596849635E-3</v>
      </c>
      <c r="AG113" s="5">
        <f ca="1">IF($A$2=0,
    1,
    IF(IFERROR(AG114,
            0)=0,
        0,
        IFERROR(IF(OR(ROUND(AD113,
                        3)&gt;=1,
                    AND(ABS(AF113)&lt;'1D'!$D$19,
                        AD113&lt;1)),
                1,
                0),
            0)))</f>
        <v>1</v>
      </c>
      <c r="AH113" s="5">
        <f ca="1">IFERROR(IF('1D'!V32="Supercritical",
        MAX('1D'!$D$16,
            IFERROR(L113,
                MAX('1D'!$D$16,
                    POWER((ABS(K113)^2)/('1D'!$I$5*MAX(F113,
                                0.1)^2),
                        1/3)))),
        IF('1D'!V32="Subcritical",
            MAX('1D'!$D$16,
                IFERROR(W113,
                    MAX('1D'!$D$16,
                        POWER((ABS(K113)^2)/('1D'!$I$5*MAX(F113,
                                    0.1)^2),
                            1/3)))),
            IF(IFERROR(T113,
                    -1E+99)&gt;=IFERROR(AE113,
                    -1E+99),
                MAX('1D'!$D$16,
                    IFERROR(L113,
                        MAX('1D'!$D$16,
                            POWER((ABS(K113)^2)/('1D'!$I$5*MAX(F113,
                                        0.1)^2),
                                1/3)))),
                MAX('1D'!$D$16,
                    IFERROR(W113,
                        MAX('1D'!$D$16,
                            POWER((ABS(K113)^2)/('1D'!$I$5*MAX(F113,
                                        0.1)^2),
                                1/3))))))),
    MAX('1D'!$D$16,
        POWER((ABS(K113)^2)/('1D'!$I$5*MAX(F113,
                    0.1)^2),
            1/3)))</f>
        <v>2.0411692021517887</v>
      </c>
      <c r="AI113" s="5">
        <f t="shared" ca="1" si="22"/>
        <v>634.55166920215174</v>
      </c>
      <c r="AJ113" s="5">
        <f ca="1">AI113+((ABS(K113)/MAX(((F113)+(G113)*(AH113))*(AH113),
            0.000001))^2)/(2*'1D'!$I$5)</f>
        <v>635.72609253909479</v>
      </c>
      <c r="AM113">
        <v>0</v>
      </c>
      <c r="AN113">
        <v>0</v>
      </c>
      <c r="AO113" s="5">
        <f t="shared" si="23"/>
        <v>0</v>
      </c>
      <c r="AP113" s="5">
        <f t="shared" si="27"/>
        <v>0</v>
      </c>
      <c r="AQ113" s="5">
        <f ca="1">ABS(ABS(K113)/MAX(((F113)+(G113)*(AH113))*(AH113),
        0.000001))/SQRT('1D'!$I$5*MAX((((F113)+(G113)*(AH113))*(AH113))/MAX((F113)+2*(G113)*(AH113),
            0.000001),
        0.000001))</f>
        <v>1.0727235886044055</v>
      </c>
      <c r="AR113" s="5" t="str">
        <f t="shared" ca="1" si="24"/>
        <v>Supercritical</v>
      </c>
      <c r="AS113" s="5">
        <f ca="1">((ABS(K113)*'1D'!$D$6)/(MAX(((F113)+(G113)*(AH113))*(AH113),
            0.000001)*MAX(((((F113)+(G113)*(AH113))*(AH113))/MAX((F113)+2*(AH113)*SQRT(1+(G113)^2),
                    0.000001))^(2/3),
            0.000001)))^2</f>
        <v>4.3358367565141456E-3</v>
      </c>
    </row>
    <row r="114" spans="1:45" x14ac:dyDescent="0.35">
      <c r="A114">
        <v>105</v>
      </c>
      <c r="B114">
        <v>103.997</v>
      </c>
      <c r="C114">
        <v>616480.66599999997</v>
      </c>
      <c r="D114">
        <v>3097695.8160000001</v>
      </c>
      <c r="E114">
        <v>632.51</v>
      </c>
      <c r="F114">
        <v>5.2</v>
      </c>
      <c r="G114">
        <v>0</v>
      </c>
      <c r="H114" t="s">
        <v>176</v>
      </c>
      <c r="I114">
        <v>3.0000000000000001E-3</v>
      </c>
      <c r="J114" s="5">
        <f t="shared" si="25"/>
        <v>1</v>
      </c>
      <c r="K114" s="5">
        <f t="shared" ca="1" si="26"/>
        <v>50.95</v>
      </c>
      <c r="L114" s="5">
        <f ca="1">IF($A$2=0,
    IFERROR(L113,
        MAX('1D'!$D$16,
            POWER((ABS(K114)^2)/('1D'!$I$5*MAX(F114,
                        0.1)^2),
                1/3))),
    IF(IFERROR(V113,
            0)=0,
        IFERROR(L113,
            MAX('1D'!$D$16,
                POWER((ABS(K114)^2)/('1D'!$I$5*MAX(F114,
                            0.1)^2),
                    1/3))),
        IF(OR(IFERROR(L114,
                    0)=0,
                IFERROR(S113,
                    0)&lt;1,
                IFERROR(S114,
                    0)&lt;1),
            MAX('1D'!$D$16,
                POWER((ABS(K114)^2)/('1D'!$I$5*MAX(F114,
                            0.1)^2),
                    1/3)),
            IF(IFERROR(U114,
                    0)&gt;0,
                MAX('1D'!$D$16,
                    IFERROR(L114,
                        0)+((IFERROR(U114,
                                0))*'1D'!$D$18*IF((IFERROR(S114,
                                    0))&lt;1,
                            1,
                            -1))),
                IF(IFERROR(U114,
                        0)&lt;0,
                    IF(ABS((MAX('1D'!$D$16,
                                    POWER((ABS(K114)^2)/('1D'!$I$5*MAX(F114,
                                                0.1)^2),
                                        1/3)))-IFERROR(L114,
                                0))&gt;'1D'!$D$19,
                        MAX('1D'!$D$16,
                            IF((MAX('1D'!$D$16,
                                        POWER((ABS(K114)^2)/('1D'!$I$5*MAX(F114,
                                                    0.1)^2),
                                            1/3)))&gt;IFERROR(L114,
                                    0),
                                MIN((MAX('1D'!$D$16,
                                            POWER((ABS(K114)^2)/('1D'!$I$5*MAX(F114,
                                                        0.1)^2),
                                                1/3))),
                                    IFERROR(L114,
                                        0)+(MIN(ABS(IFERROR(U114,
                                                    0))*'1D'!$D$18,
                                            ABS((MAX('1D'!$D$16,
                                                        POWER((ABS(K114)^2)/('1D'!$I$5*MAX(F114,
                                                                    0.1)^2),
                                                            1/3)))-IFERROR(L114,
                                                    0))))),
                                MAX((MAX('1D'!$D$16,
                                            POWER((ABS(K114)^2)/('1D'!$I$5*MAX(F114,
                                                        0.1)^2),
                                                1/3))),
                                    IFERROR(L114,
                                        0)-(MIN(ABS(IFERROR(U114,
                                                    0))*'1D'!$D$18,
                                            ABS((MAX('1D'!$D$16,
                                                        POWER((ABS(K114)^2)/('1D'!$I$5*MAX(F114,
                                                                    0.1)^2),
                                                            1/3)))-IFERROR(L114,
                                                    0))))))),
                        MAX('1D'!$D$16,
                            POWER((ABS(K114)^2)/('1D'!$I$5*MAX(F114,
                                        0.1)^2),
                                1/3))),
                    MAX('1D'!$D$16,
                        IFERROR(L114,
                            0)))))))</f>
        <v>2.0411692021517887</v>
      </c>
      <c r="M114" s="5">
        <f t="shared" ca="1" si="14"/>
        <v>10.614079851189301</v>
      </c>
      <c r="N114" s="5">
        <f t="shared" ca="1" si="15"/>
        <v>1.1434704692804873</v>
      </c>
      <c r="O114" s="5">
        <f t="shared" ca="1" si="16"/>
        <v>4.8002276894771132</v>
      </c>
      <c r="P114" s="5">
        <f t="shared" ca="1" si="17"/>
        <v>634.55116920215175</v>
      </c>
      <c r="Q114" s="5">
        <f ca="1">P114+((ABS(K114)/MAX(((F114)+(G114)*(L114))*(L114),
            0.000001))^2)/(2*'1D'!$I$5)</f>
        <v>635.72559253909481</v>
      </c>
      <c r="R114" s="5">
        <f ca="1">((ABS(K114)*'1D'!$D$6)/(MAX(((F114)+(G114)*(L114))*(L114),
            0.000001)*MAX(((((F114)+(G114)*(L114))*(L114))/MAX((F114)+2*(L114)*SQRT(1+(G114)^2),
                    0.000001))^(2/3),
            0.000001)))^2</f>
        <v>4.3358367565141456E-3</v>
      </c>
      <c r="S114" s="5">
        <f ca="1">ABS(ABS(K114)/MAX(((F114)+(G114)*(L114))*(L114),
        0.000001))/SQRT('1D'!$I$5*MAX((((F114)+(G114)*(L114))*(L114))/MAX((F114)+2*(G114)*(L114),
            0.000001),
        0.000001))</f>
        <v>1.0727235886044055</v>
      </c>
      <c r="T114" s="5">
        <f ca="1">((F114)*(L114)^2)/2+(G114)*(L114)^3/3+(ABS(K114)^2)/('1D'!$I$5*MAX(((F114)+(G114)*(L114))*(L114),
        0.000001))</f>
        <v>35.763412605541333</v>
      </c>
      <c r="U114" s="5">
        <f ca="1">IF($A$2=0,
    0,
    IFERROR(Q113-(((R113+R114)/2)*J114)-(IF(O113&gt;O114,
                '1D'!$D$8*((O113^2-O114^2)/(2*'1D'!$I$5)),
                '1D'!$D$9*((O114^2-O113^2)/(2*'1D'!$I$5)))+('1D'!$D$10*(ABS(I114)/90)*(MAX(O113^2,
                        O114^2)/(2*'1D'!$I$5))))-Q114,
        0))</f>
        <v>-3.8417088732103366E-3</v>
      </c>
      <c r="V114" s="5">
        <f ca="1">IF($A$2=0,
    1,
    IF(IFERROR(V113,
            0)=0,
        0,
        IFERROR(IF(ROUND(S114,
                    3)=1,
                1,
                IF(AND(ABS(U114)&lt;'1D'!$D$19,
                        S114&gt;1),
                    1,
                    0)),
            0)))</f>
        <v>0</v>
      </c>
      <c r="W114" s="5">
        <f ca="1">IF($A$2=0,
    MAX(MAX('1D'!$D$16,
            MAX('1D'!$D$16,
                POWER((ABS(K114)^2)/('1D'!$I$5*MAX(F114,
                            0.1)^2),
                    1/3))),
        IFERROR(W1396,
            MAX(MAX('1D'!$D$16,
                    MAX('1D'!$D$16,
                        POWER((ABS(K114)^2)/('1D'!$I$5*MAX(F114,
                                    0.1)^2),
                            1/3))),
                ($L$2)-E1396))),
    IF(IFERROR(AG115,
            0)=0,
        MAX(MAX('1D'!$D$16,
                MAX('1D'!$D$16,
                    POWER((ABS(K114)^2)/('1D'!$I$5*MAX(F114,
                                0.1)^2),
                        1/3))),
            IFERROR(W1396,
                MAX(MAX('1D'!$D$16,
                        MAX('1D'!$D$16,
                            POWER((ABS(K114)^2)/('1D'!$I$5*MAX(F114,
                                        0.1)^2),
                                1/3))),
                    ($L$2)-E1396))),
        IF(IFERROR(W114,
                0)=0,
            MAX(MAX('1D'!$D$16,
                    MAX('1D'!$D$16,
                        POWER((ABS(K114)^2)/('1D'!$I$5*MAX(F114,
                                    0.1)^2),
                            1/3))),
                IFERROR(W1396,
                    MAX(MAX('1D'!$D$16,
                            MAX('1D'!$D$16,
                                POWER((ABS(K114)^2)/('1D'!$I$5*MAX(F114,
                                            0.1)^2),
                                    1/3))),
                        ($L$2)-E1396))),
            IF(OR(IFERROR(AD114,
                        0)&gt;=1,
                    IFERROR(AD115,
                        0)&gt;=1),
                MAX('1D'!$D$16,
                    MAX('1D'!$D$16,
                        POWER((ABS(K114)^2)/('1D'!$I$5*MAX(F114,
                                    0.1)^2),
                            1/3))),
                IF(ABS(IFERROR(AF114,
                            0))&lt;'1D'!$D$19,
                    MAX(MAX('1D'!$D$16,
                            MAX('1D'!$D$16,
                                POWER((ABS(K114)^2)/('1D'!$I$5*MAX(F114,
                                            0.1)^2),
                                    1/3))),
                        IFERROR(W114,
                            0)),
                    MAX(MAX('1D'!$D$16,
                            MAX('1D'!$D$16,
                                POWER((ABS(K114)^2)/('1D'!$I$5*MAX(F114,
                                            0.1)^2),
                                    1/3))),
                        (IFERROR(W114,
                                0))+((IFERROR(AF114,
                                    0))*'1D'!$D$18)))))))</f>
        <v>2.1389677043987478</v>
      </c>
      <c r="X114" s="5">
        <f t="shared" ca="1" si="18"/>
        <v>11.122632062873489</v>
      </c>
      <c r="Y114" s="5">
        <f t="shared" ca="1" si="19"/>
        <v>1.1735290000551568</v>
      </c>
      <c r="Z114" s="5">
        <f t="shared" ca="1" si="20"/>
        <v>4.5807502857230418</v>
      </c>
      <c r="AA114" s="5">
        <f t="shared" ca="1" si="21"/>
        <v>634.64896770439873</v>
      </c>
      <c r="AB114" s="5">
        <f ca="1">AA114+((ABS(K114)/MAX(((F114)+(G114)*(W114))*(W114),
            0.000001))^2)/(2*'1D'!$I$5)</f>
        <v>635.7184515565981</v>
      </c>
      <c r="AC114" s="5">
        <f ca="1">((ABS(K114)*'1D'!$D$6)/(MAX(((F114)+(G114)*(W114))*(W114),
            0.000001)*MAX(((((F114)+(G114)*(W114))*(W114))/MAX((F114)+2*(W114)*SQRT(1+(G114)^2),
                    0.000001))^(2/3),
            0.000001)))^2</f>
        <v>3.8141460404132466E-3</v>
      </c>
      <c r="AD114" s="5">
        <f ca="1">ABS(ABS(K114)/MAX(((F114)+(G114)*(W114))*(W114),
        0.000001))/SQRT('1D'!$I$5*MAX((((F114)+(G114)*(W114))*(W114))/MAX((F114)+2*(G114)*(W114),
            0.000001),
        0.000001))</f>
        <v>1.0000000000000004</v>
      </c>
      <c r="AE114" s="5">
        <f ca="1">((F114)*(W114)^2)/2+(G114)*(W114)^3/3+(ABS(K114)^2)/('1D'!$I$5*MAX(((F114)+(G114)*(W114))*(W114),
        0.000001))</f>
        <v>35.686426155594638</v>
      </c>
      <c r="AF114" s="5">
        <f ca="1">IF($A$2=0,
    0,
    IFERROR(AB115+(((AC114+AC115)/2)*J115)+(IF(Z114&gt;Z115,
                '1D'!$D$8*((Z114^2-Z115^2)/(2*'1D'!$I$5)),
                '1D'!$D$9*((Z115^2-Z114^2)/(2*'1D'!$I$5)))+('1D'!$D$10*(ABS(I115)/90)*(MAX(Z114^2,
                        Z115^2)/(2*'1D'!$I$5))))-AB114,
        0))</f>
        <v>3.4172802795637836E-3</v>
      </c>
      <c r="AG114" s="5">
        <f ca="1">IF($A$2=0,
    1,
    IF(IFERROR(AG115,
            0)=0,
        0,
        IFERROR(IF(OR(ROUND(AD114,
                        3)&gt;=1,
                    AND(ABS(AF114)&lt;'1D'!$D$19,
                        AD114&lt;1)),
                1,
                0),
            0)))</f>
        <v>1</v>
      </c>
      <c r="AH114" s="5">
        <f ca="1">IFERROR(IF('1D'!V32="Supercritical",
        MAX('1D'!$D$16,
            IFERROR(L114,
                MAX('1D'!$D$16,
                    POWER((ABS(K114)^2)/('1D'!$I$5*MAX(F114,
                                0.1)^2),
                        1/3)))),
        IF('1D'!V32="Subcritical",
            MAX('1D'!$D$16,
                IFERROR(W114,
                    MAX('1D'!$D$16,
                        POWER((ABS(K114)^2)/('1D'!$I$5*MAX(F114,
                                    0.1)^2),
                            1/3)))),
            IF(IFERROR(T114,
                    -1E+99)&gt;=IFERROR(AE114,
                    -1E+99),
                MAX('1D'!$D$16,
                    IFERROR(L114,
                        MAX('1D'!$D$16,
                            POWER((ABS(K114)^2)/('1D'!$I$5*MAX(F114,
                                        0.1)^2),
                                1/3)))),
                MAX('1D'!$D$16,
                    IFERROR(W114,
                        MAX('1D'!$D$16,
                            POWER((ABS(K114)^2)/('1D'!$I$5*MAX(F114,
                                        0.1)^2),
                                1/3))))))),
    MAX('1D'!$D$16,
        POWER((ABS(K114)^2)/('1D'!$I$5*MAX(F114,
                    0.1)^2),
            1/3)))</f>
        <v>2.0411692021517887</v>
      </c>
      <c r="AI114" s="5">
        <f t="shared" ca="1" si="22"/>
        <v>634.55116920215175</v>
      </c>
      <c r="AJ114" s="5">
        <f ca="1">AI114+((ABS(K114)/MAX(((F114)+(G114)*(AH114))*(AH114),
            0.000001))^2)/(2*'1D'!$I$5)</f>
        <v>635.72559253909481</v>
      </c>
      <c r="AM114">
        <v>0</v>
      </c>
      <c r="AN114">
        <v>0</v>
      </c>
      <c r="AO114" s="5">
        <f t="shared" si="23"/>
        <v>0</v>
      </c>
      <c r="AP114" s="5">
        <f t="shared" si="27"/>
        <v>0</v>
      </c>
      <c r="AQ114" s="5">
        <f ca="1">ABS(ABS(K114)/MAX(((F114)+(G114)*(AH114))*(AH114),
        0.000001))/SQRT('1D'!$I$5*MAX((((F114)+(G114)*(AH114))*(AH114))/MAX((F114)+2*(G114)*(AH114),
            0.000001),
        0.000001))</f>
        <v>1.0727235886044055</v>
      </c>
      <c r="AR114" s="5" t="str">
        <f t="shared" ca="1" si="24"/>
        <v>Supercritical</v>
      </c>
      <c r="AS114" s="5">
        <f ca="1">((ABS(K114)*'1D'!$D$6)/(MAX(((F114)+(G114)*(AH114))*(AH114),
            0.000001)*MAX(((((F114)+(G114)*(AH114))*(AH114))/MAX((F114)+2*(AH114)*SQRT(1+(G114)^2),
                    0.000001))^(2/3),
            0.000001)))^2</f>
        <v>4.3358367565141456E-3</v>
      </c>
    </row>
    <row r="115" spans="1:45" x14ac:dyDescent="0.35">
      <c r="A115">
        <v>106</v>
      </c>
      <c r="B115">
        <v>104.996</v>
      </c>
      <c r="C115">
        <v>616479.66799999995</v>
      </c>
      <c r="D115">
        <v>3097695.7680000002</v>
      </c>
      <c r="E115">
        <v>632.5095</v>
      </c>
      <c r="F115">
        <v>5.2</v>
      </c>
      <c r="G115">
        <v>0</v>
      </c>
      <c r="H115" t="s">
        <v>176</v>
      </c>
      <c r="I115">
        <v>0.06</v>
      </c>
      <c r="J115" s="5">
        <f t="shared" si="25"/>
        <v>0.99899999999999523</v>
      </c>
      <c r="K115" s="5">
        <f t="shared" ca="1" si="26"/>
        <v>50.95</v>
      </c>
      <c r="L115" s="5">
        <f ca="1">IF($A$2=0,
    IFERROR(L114,
        MAX('1D'!$D$16,
            POWER((ABS(K115)^2)/('1D'!$I$5*MAX(F115,
                        0.1)^2),
                1/3))),
    IF(IFERROR(V114,
            0)=0,
        IFERROR(L114,
            MAX('1D'!$D$16,
                POWER((ABS(K115)^2)/('1D'!$I$5*MAX(F115,
                            0.1)^2),
                    1/3))),
        IF(OR(IFERROR(L115,
                    0)=0,
                IFERROR(S114,
                    0)&lt;1,
                IFERROR(S115,
                    0)&lt;1),
            MAX('1D'!$D$16,
                POWER((ABS(K115)^2)/('1D'!$I$5*MAX(F115,
                            0.1)^2),
                    1/3)),
            IF(IFERROR(U115,
                    0)&gt;0,
                MAX('1D'!$D$16,
                    IFERROR(L115,
                        0)+((IFERROR(U115,
                                0))*'1D'!$D$18*IF((IFERROR(S115,
                                    0))&lt;1,
                            1,
                            -1))),
                IF(IFERROR(U115,
                        0)&lt;0,
                    IF(ABS((MAX('1D'!$D$16,
                                    POWER((ABS(K115)^2)/('1D'!$I$5*MAX(F115,
                                                0.1)^2),
                                        1/3)))-IFERROR(L115,
                                0))&gt;'1D'!$D$19,
                        MAX('1D'!$D$16,
                            IF((MAX('1D'!$D$16,
                                        POWER((ABS(K115)^2)/('1D'!$I$5*MAX(F115,
                                                    0.1)^2),
                                            1/3)))&gt;IFERROR(L115,
                                    0),
                                MIN((MAX('1D'!$D$16,
                                            POWER((ABS(K115)^2)/('1D'!$I$5*MAX(F115,
                                                        0.1)^2),
                                                1/3))),
                                    IFERROR(L115,
                                        0)+(MIN(ABS(IFERROR(U115,
                                                    0))*'1D'!$D$18,
                                            ABS((MAX('1D'!$D$16,
                                                        POWER((ABS(K115)^2)/('1D'!$I$5*MAX(F115,
                                                                    0.1)^2),
                                                            1/3)))-IFERROR(L115,
                                                    0))))),
                                MAX((MAX('1D'!$D$16,
                                            POWER((ABS(K115)^2)/('1D'!$I$5*MAX(F115,
                                                        0.1)^2),
                                                1/3))),
                                    IFERROR(L115,
                                        0)-(MIN(ABS(IFERROR(U115,
                                                    0))*'1D'!$D$18,
                                            ABS((MAX('1D'!$D$16,
                                                        POWER((ABS(K115)^2)/('1D'!$I$5*MAX(F115,
                                                                    0.1)^2),
                                                            1/3)))-IFERROR(L115,
                                                    0))))))),
                        MAX('1D'!$D$16,
                            POWER((ABS(K115)^2)/('1D'!$I$5*MAX(F115,
                                        0.1)^2),
                                1/3))),
                    MAX('1D'!$D$16,
                        IFERROR(L115,
                            0)))))))</f>
        <v>2.0411692021517887</v>
      </c>
      <c r="M115" s="5">
        <f t="shared" ca="1" si="14"/>
        <v>10.614079851189301</v>
      </c>
      <c r="N115" s="5">
        <f t="shared" ca="1" si="15"/>
        <v>1.1434704692804873</v>
      </c>
      <c r="O115" s="5">
        <f t="shared" ca="1" si="16"/>
        <v>4.8002276894771132</v>
      </c>
      <c r="P115" s="5">
        <f t="shared" ca="1" si="17"/>
        <v>634.55066920215177</v>
      </c>
      <c r="Q115" s="5">
        <f ca="1">P115+((ABS(K115)/MAX(((F115)+(G115)*(L115))*(L115),
            0.000001))^2)/(2*'1D'!$I$5)</f>
        <v>635.72509253909482</v>
      </c>
      <c r="R115" s="5">
        <f ca="1">((ABS(K115)*'1D'!$D$6)/(MAX(((F115)+(G115)*(L115))*(L115),
            0.000001)*MAX(((((F115)+(G115)*(L115))*(L115))/MAX((F115)+2*(L115)*SQRT(1+(G115)^2),
                    0.000001))^(2/3),
            0.000001)))^2</f>
        <v>4.3358367565141456E-3</v>
      </c>
      <c r="S115" s="5">
        <f ca="1">ABS(ABS(K115)/MAX(((F115)+(G115)*(L115))*(L115),
        0.000001))/SQRT('1D'!$I$5*MAX((((F115)+(G115)*(L115))*(L115))/MAX((F115)+2*(G115)*(L115),
            0.000001),
        0.000001))</f>
        <v>1.0727235886044055</v>
      </c>
      <c r="T115" s="5">
        <f ca="1">((F115)*(L115)^2)/2+(G115)*(L115)^3/3+(ABS(K115)^2)/('1D'!$I$5*MAX(((F115)+(G115)*(L115))*(L115),
        0.000001))</f>
        <v>35.763412605541333</v>
      </c>
      <c r="U115" s="5">
        <f ca="1">IF($A$2=0,
    0,
    IFERROR(Q114-(((R114+R115)/2)*J115)-(IF(O114&gt;O115,
                '1D'!$D$8*((O114^2-O115^2)/(2*'1D'!$I$5)),
                '1D'!$D$9*((O115^2-O114^2)/(2*'1D'!$I$5)))+('1D'!$D$10*(ABS(I115)/90)*(MAX(O114^2,
                        O115^2)/(2*'1D'!$I$5))))-Q115,
        0))</f>
        <v>-3.9489432534765001E-3</v>
      </c>
      <c r="V115" s="5">
        <f ca="1">IF($A$2=0,
    1,
    IF(IFERROR(V114,
            0)=0,
        0,
        IFERROR(IF(ROUND(S115,
                    3)=1,
                1,
                IF(AND(ABS(U115)&lt;'1D'!$D$19,
                        S115&gt;1),
                    1,
                    0)),
            0)))</f>
        <v>0</v>
      </c>
      <c r="W115" s="5">
        <f ca="1">IF($A$2=0,
    MAX(MAX('1D'!$D$16,
            MAX('1D'!$D$16,
                POWER((ABS(K115)^2)/('1D'!$I$5*MAX(F115,
                            0.1)^2),
                    1/3))),
        IFERROR(W1396,
            MAX(MAX('1D'!$D$16,
                    MAX('1D'!$D$16,
                        POWER((ABS(K115)^2)/('1D'!$I$5*MAX(F115,
                                    0.1)^2),
                            1/3))),
                ($L$2)-E1396))),
    IF(IFERROR(AG116,
            0)=0,
        MAX(MAX('1D'!$D$16,
                MAX('1D'!$D$16,
                    POWER((ABS(K115)^2)/('1D'!$I$5*MAX(F115,
                                0.1)^2),
                        1/3))),
            IFERROR(W1396,
                MAX(MAX('1D'!$D$16,
                        MAX('1D'!$D$16,
                            POWER((ABS(K115)^2)/('1D'!$I$5*MAX(F115,
                                        0.1)^2),
                                1/3))),
                    ($L$2)-E1396))),
        IF(IFERROR(W115,
                0)=0,
            MAX(MAX('1D'!$D$16,
                    MAX('1D'!$D$16,
                        POWER((ABS(K115)^2)/('1D'!$I$5*MAX(F115,
                                    0.1)^2),
                            1/3))),
                IFERROR(W1396,
                    MAX(MAX('1D'!$D$16,
                            MAX('1D'!$D$16,
                                POWER((ABS(K115)^2)/('1D'!$I$5*MAX(F115,
                                            0.1)^2),
                                    1/3))),
                        ($L$2)-E1396))),
            IF(OR(IFERROR(AD115,
                        0)&gt;=1,
                    IFERROR(AD116,
                        0)&gt;=1),
                MAX('1D'!$D$16,
                    MAX('1D'!$D$16,
                        POWER((ABS(K115)^2)/('1D'!$I$5*MAX(F115,
                                    0.1)^2),
                            1/3))),
                IF(ABS(IFERROR(AF115,
                            0))&lt;'1D'!$D$19,
                    MAX(MAX('1D'!$D$16,
                            MAX('1D'!$D$16,
                                POWER((ABS(K115)^2)/('1D'!$I$5*MAX(F115,
                                            0.1)^2),
                                    1/3))),
                        IFERROR(W115,
                            0)),
                    MAX(MAX('1D'!$D$16,
                            MAX('1D'!$D$16,
                                POWER((ABS(K115)^2)/('1D'!$I$5*MAX(F115,
                                            0.1)^2),
                                    1/3))),
                        (IFERROR(W115,
                                0))+((IFERROR(AF115,
                                    0))*'1D'!$D$18)))))))</f>
        <v>2.1389677043987478</v>
      </c>
      <c r="X115" s="5">
        <f t="shared" ca="1" si="18"/>
        <v>11.122632062873489</v>
      </c>
      <c r="Y115" s="5">
        <f t="shared" ca="1" si="19"/>
        <v>1.1735290000551568</v>
      </c>
      <c r="Z115" s="5">
        <f t="shared" ca="1" si="20"/>
        <v>4.5807502857230418</v>
      </c>
      <c r="AA115" s="5">
        <f t="shared" ca="1" si="21"/>
        <v>634.64846770439874</v>
      </c>
      <c r="AB115" s="5">
        <f ca="1">AA115+((ABS(K115)/MAX(((F115)+(G115)*(W115))*(W115),
            0.000001))^2)/(2*'1D'!$I$5)</f>
        <v>635.71795155659811</v>
      </c>
      <c r="AC115" s="5">
        <f ca="1">((ABS(K115)*'1D'!$D$6)/(MAX(((F115)+(G115)*(W115))*(W115),
            0.000001)*MAX(((((F115)+(G115)*(W115))*(W115))/MAX((F115)+2*(W115)*SQRT(1+(G115)^2),
                    0.000001))^(2/3),
            0.000001)))^2</f>
        <v>3.8141460404132466E-3</v>
      </c>
      <c r="AD115" s="5">
        <f ca="1">ABS(ABS(K115)/MAX(((F115)+(G115)*(W115))*(W115),
        0.000001))/SQRT('1D'!$I$5*MAX((((F115)+(G115)*(W115))*(W115))/MAX((F115)+2*(G115)*(W115),
            0.000001),
        0.000001))</f>
        <v>1.0000000000000004</v>
      </c>
      <c r="AE115" s="5">
        <f ca="1">((F115)*(W115)^2)/2+(G115)*(W115)^3/3+(ABS(K115)^2)/('1D'!$I$5*MAX(((F115)+(G115)*(W115))*(W115),
        0.000001))</f>
        <v>35.686426155594638</v>
      </c>
      <c r="AF115" s="5">
        <f ca="1">IF($A$2=0,
    0,
    IFERROR(AB116+(((AC115+AC116)/2)*J116)+(IF(Z115&gt;Z116,
                '1D'!$D$8*((Z115^2-Z116^2)/(2*'1D'!$I$5)),
                '1D'!$D$9*((Z116^2-Z115^2)/(2*'1D'!$I$5)))+('1D'!$D$10*(ABS(I116)/90)*(MAX(Z115^2,
                        Z116^2)/(2*'1D'!$I$5))))-AB115,
        0))</f>
        <v>3.4195611524410197E-3</v>
      </c>
      <c r="AG115" s="5">
        <f ca="1">IF($A$2=0,
    1,
    IF(IFERROR(AG116,
            0)=0,
        0,
        IFERROR(IF(OR(ROUND(AD115,
                        3)&gt;=1,
                    AND(ABS(AF115)&lt;'1D'!$D$19,
                        AD115&lt;1)),
                1,
                0),
            0)))</f>
        <v>1</v>
      </c>
      <c r="AH115" s="5">
        <f ca="1">IFERROR(IF('1D'!V32="Supercritical",
        MAX('1D'!$D$16,
            IFERROR(L115,
                MAX('1D'!$D$16,
                    POWER((ABS(K115)^2)/('1D'!$I$5*MAX(F115,
                                0.1)^2),
                        1/3)))),
        IF('1D'!V32="Subcritical",
            MAX('1D'!$D$16,
                IFERROR(W115,
                    MAX('1D'!$D$16,
                        POWER((ABS(K115)^2)/('1D'!$I$5*MAX(F115,
                                    0.1)^2),
                            1/3)))),
            IF(IFERROR(T115,
                    -1E+99)&gt;=IFERROR(AE115,
                    -1E+99),
                MAX('1D'!$D$16,
                    IFERROR(L115,
                        MAX('1D'!$D$16,
                            POWER((ABS(K115)^2)/('1D'!$I$5*MAX(F115,
                                        0.1)^2),
                                1/3)))),
                MAX('1D'!$D$16,
                    IFERROR(W115,
                        MAX('1D'!$D$16,
                            POWER((ABS(K115)^2)/('1D'!$I$5*MAX(F115,
                                        0.1)^2),
                                1/3))))))),
    MAX('1D'!$D$16,
        POWER((ABS(K115)^2)/('1D'!$I$5*MAX(F115,
                    0.1)^2),
            1/3)))</f>
        <v>2.0411692021517887</v>
      </c>
      <c r="AI115" s="5">
        <f t="shared" ca="1" si="22"/>
        <v>634.55066920215177</v>
      </c>
      <c r="AJ115" s="5">
        <f ca="1">AI115+((ABS(K115)/MAX(((F115)+(G115)*(AH115))*(AH115),
            0.000001))^2)/(2*'1D'!$I$5)</f>
        <v>635.72509253909482</v>
      </c>
      <c r="AM115">
        <v>0</v>
      </c>
      <c r="AN115">
        <v>0</v>
      </c>
      <c r="AO115" s="5">
        <f t="shared" si="23"/>
        <v>0</v>
      </c>
      <c r="AP115" s="5">
        <f t="shared" si="27"/>
        <v>0</v>
      </c>
      <c r="AQ115" s="5">
        <f ca="1">ABS(ABS(K115)/MAX(((F115)+(G115)*(AH115))*(AH115),
        0.000001))/SQRT('1D'!$I$5*MAX((((F115)+(G115)*(AH115))*(AH115))/MAX((F115)+2*(G115)*(AH115),
            0.000001),
        0.000001))</f>
        <v>1.0727235886044055</v>
      </c>
      <c r="AR115" s="5" t="str">
        <f t="shared" ca="1" si="24"/>
        <v>Supercritical</v>
      </c>
      <c r="AS115" s="5">
        <f ca="1">((ABS(K115)*'1D'!$D$6)/(MAX(((F115)+(G115)*(AH115))*(AH115),
            0.000001)*MAX(((((F115)+(G115)*(AH115))*(AH115))/MAX((F115)+2*(AH115)*SQRT(1+(G115)^2),
                    0.000001))^(2/3),
            0.000001)))^2</f>
        <v>4.3358367565141456E-3</v>
      </c>
    </row>
    <row r="116" spans="1:45" x14ac:dyDescent="0.35">
      <c r="A116">
        <v>107</v>
      </c>
      <c r="B116">
        <v>105.997</v>
      </c>
      <c r="C116">
        <v>616478.66899999999</v>
      </c>
      <c r="D116">
        <v>3097695.7209999999</v>
      </c>
      <c r="E116">
        <v>632.50900000000001</v>
      </c>
      <c r="F116">
        <v>5.2</v>
      </c>
      <c r="G116">
        <v>0</v>
      </c>
      <c r="H116" t="s">
        <v>176</v>
      </c>
      <c r="I116">
        <v>5.7000000000000002E-2</v>
      </c>
      <c r="J116" s="5">
        <f t="shared" si="25"/>
        <v>1.0010000000000048</v>
      </c>
      <c r="K116" s="5">
        <f t="shared" ca="1" si="26"/>
        <v>50.95</v>
      </c>
      <c r="L116" s="5">
        <f ca="1">IF($A$2=0,
    IFERROR(L115,
        MAX('1D'!$D$16,
            POWER((ABS(K116)^2)/('1D'!$I$5*MAX(F116,
                        0.1)^2),
                1/3))),
    IF(IFERROR(V115,
            0)=0,
        IFERROR(L115,
            MAX('1D'!$D$16,
                POWER((ABS(K116)^2)/('1D'!$I$5*MAX(F116,
                            0.1)^2),
                    1/3))),
        IF(OR(IFERROR(L116,
                    0)=0,
                IFERROR(S115,
                    0)&lt;1,
                IFERROR(S116,
                    0)&lt;1),
            MAX('1D'!$D$16,
                POWER((ABS(K116)^2)/('1D'!$I$5*MAX(F116,
                            0.1)^2),
                    1/3)),
            IF(IFERROR(U116,
                    0)&gt;0,
                MAX('1D'!$D$16,
                    IFERROR(L116,
                        0)+((IFERROR(U116,
                                0))*'1D'!$D$18*IF((IFERROR(S116,
                                    0))&lt;1,
                            1,
                            -1))),
                IF(IFERROR(U116,
                        0)&lt;0,
                    IF(ABS((MAX('1D'!$D$16,
                                    POWER((ABS(K116)^2)/('1D'!$I$5*MAX(F116,
                                                0.1)^2),
                                        1/3)))-IFERROR(L116,
                                0))&gt;'1D'!$D$19,
                        MAX('1D'!$D$16,
                            IF((MAX('1D'!$D$16,
                                        POWER((ABS(K116)^2)/('1D'!$I$5*MAX(F116,
                                                    0.1)^2),
                                            1/3)))&gt;IFERROR(L116,
                                    0),
                                MIN((MAX('1D'!$D$16,
                                            POWER((ABS(K116)^2)/('1D'!$I$5*MAX(F116,
                                                        0.1)^2),
                                                1/3))),
                                    IFERROR(L116,
                                        0)+(MIN(ABS(IFERROR(U116,
                                                    0))*'1D'!$D$18,
                                            ABS((MAX('1D'!$D$16,
                                                        POWER((ABS(K116)^2)/('1D'!$I$5*MAX(F116,
                                                                    0.1)^2),
                                                            1/3)))-IFERROR(L116,
                                                    0))))),
                                MAX((MAX('1D'!$D$16,
                                            POWER((ABS(K116)^2)/('1D'!$I$5*MAX(F116,
                                                        0.1)^2),
                                                1/3))),
                                    IFERROR(L116,
                                        0)-(MIN(ABS(IFERROR(U116,
                                                    0))*'1D'!$D$18,
                                            ABS((MAX('1D'!$D$16,
                                                        POWER((ABS(K116)^2)/('1D'!$I$5*MAX(F116,
                                                                    0.1)^2),
                                                            1/3)))-IFERROR(L116,
                                                    0))))))),
                        MAX('1D'!$D$16,
                            POWER((ABS(K116)^2)/('1D'!$I$5*MAX(F116,
                                        0.1)^2),
                                1/3))),
                    MAX('1D'!$D$16,
                        IFERROR(L116,
                            0)))))))</f>
        <v>2.0411692021517887</v>
      </c>
      <c r="M116" s="5">
        <f t="shared" ca="1" si="14"/>
        <v>10.614079851189301</v>
      </c>
      <c r="N116" s="5">
        <f t="shared" ca="1" si="15"/>
        <v>1.1434704692804873</v>
      </c>
      <c r="O116" s="5">
        <f t="shared" ca="1" si="16"/>
        <v>4.8002276894771132</v>
      </c>
      <c r="P116" s="5">
        <f t="shared" ca="1" si="17"/>
        <v>634.55016920215178</v>
      </c>
      <c r="Q116" s="5">
        <f ca="1">P116+((ABS(K116)/MAX(((F116)+(G116)*(L116))*(L116),
            0.000001))^2)/(2*'1D'!$I$5)</f>
        <v>635.72459253909483</v>
      </c>
      <c r="R116" s="5">
        <f ca="1">((ABS(K116)*'1D'!$D$6)/(MAX(((F116)+(G116)*(L116))*(L116),
            0.000001)*MAX(((((F116)+(G116)*(L116))*(L116))/MAX((F116)+2*(L116)*SQRT(1+(G116)^2),
                    0.000001))^(2/3),
            0.000001)))^2</f>
        <v>4.3358367565141456E-3</v>
      </c>
      <c r="S116" s="5">
        <f ca="1">ABS(ABS(K116)/MAX(((F116)+(G116)*(L116))*(L116),
        0.000001))/SQRT('1D'!$I$5*MAX((((F116)+(G116)*(L116))*(L116))/MAX((F116)+2*(G116)*(L116),
            0.000001),
        0.000001))</f>
        <v>1.0727235886044055</v>
      </c>
      <c r="T116" s="5">
        <f ca="1">((F116)*(L116)^2)/2+(G116)*(L116)^3/3+(ABS(K116)^2)/('1D'!$I$5*MAX(((F116)+(G116)*(L116))*(L116),
        0.000001))</f>
        <v>35.763412605541333</v>
      </c>
      <c r="U116" s="5">
        <f ca="1">IF($A$2=0,
    0,
    IFERROR(Q115-(((R115+R116)/2)*J116)-(IF(O115&gt;O116,
                '1D'!$D$8*((O115^2-O116^2)/(2*'1D'!$I$5)),
                '1D'!$D$9*((O116^2-O115^2)/(2*'1D'!$I$5)))+('1D'!$D$10*(ABS(I116)/90)*(MAX(O115^2,
                        O116^2)/(2*'1D'!$I$5))))-Q116,
        0))</f>
        <v>-3.9517428102726626E-3</v>
      </c>
      <c r="V116" s="5">
        <f ca="1">IF($A$2=0,
    1,
    IF(IFERROR(V115,
            0)=0,
        0,
        IFERROR(IF(ROUND(S116,
                    3)=1,
                1,
                IF(AND(ABS(U116)&lt;'1D'!$D$19,
                        S116&gt;1),
                    1,
                    0)),
            0)))</f>
        <v>0</v>
      </c>
      <c r="W116" s="5">
        <f ca="1">IF($A$2=0,
    MAX(MAX('1D'!$D$16,
            MAX('1D'!$D$16,
                POWER((ABS(K116)^2)/('1D'!$I$5*MAX(F116,
                            0.1)^2),
                    1/3))),
        IFERROR(W1396,
            MAX(MAX('1D'!$D$16,
                    MAX('1D'!$D$16,
                        POWER((ABS(K116)^2)/('1D'!$I$5*MAX(F116,
                                    0.1)^2),
                            1/3))),
                ($L$2)-E1396))),
    IF(IFERROR(AG117,
            0)=0,
        MAX(MAX('1D'!$D$16,
                MAX('1D'!$D$16,
                    POWER((ABS(K116)^2)/('1D'!$I$5*MAX(F116,
                                0.1)^2),
                        1/3))),
            IFERROR(W1396,
                MAX(MAX('1D'!$D$16,
                        MAX('1D'!$D$16,
                            POWER((ABS(K116)^2)/('1D'!$I$5*MAX(F116,
                                        0.1)^2),
                                1/3))),
                    ($L$2)-E1396))),
        IF(IFERROR(W116,
                0)=0,
            MAX(MAX('1D'!$D$16,
                    MAX('1D'!$D$16,
                        POWER((ABS(K116)^2)/('1D'!$I$5*MAX(F116,
                                    0.1)^2),
                            1/3))),
                IFERROR(W1396,
                    MAX(MAX('1D'!$D$16,
                            MAX('1D'!$D$16,
                                POWER((ABS(K116)^2)/('1D'!$I$5*MAX(F116,
                                            0.1)^2),
                                    1/3))),
                        ($L$2)-E1396))),
            IF(OR(IFERROR(AD116,
                        0)&gt;=1,
                    IFERROR(AD117,
                        0)&gt;=1),
                MAX('1D'!$D$16,
                    MAX('1D'!$D$16,
                        POWER((ABS(K116)^2)/('1D'!$I$5*MAX(F116,
                                    0.1)^2),
                            1/3))),
                IF(ABS(IFERROR(AF116,
                            0))&lt;'1D'!$D$19,
                    MAX(MAX('1D'!$D$16,
                            MAX('1D'!$D$16,
                                POWER((ABS(K116)^2)/('1D'!$I$5*MAX(F116,
                                            0.1)^2),
                                    1/3))),
                        IFERROR(W116,
                            0)),
                    MAX(MAX('1D'!$D$16,
                            MAX('1D'!$D$16,
                                POWER((ABS(K116)^2)/('1D'!$I$5*MAX(F116,
                                            0.1)^2),
                                    1/3))),
                        (IFERROR(W116,
                                0))+((IFERROR(AF116,
                                    0))*'1D'!$D$18)))))))</f>
        <v>2.1389677043987478</v>
      </c>
      <c r="X116" s="5">
        <f t="shared" ca="1" si="18"/>
        <v>11.122632062873489</v>
      </c>
      <c r="Y116" s="5">
        <f t="shared" ca="1" si="19"/>
        <v>1.1735290000551568</v>
      </c>
      <c r="Z116" s="5">
        <f t="shared" ca="1" si="20"/>
        <v>4.5807502857230418</v>
      </c>
      <c r="AA116" s="5">
        <f t="shared" ca="1" si="21"/>
        <v>634.64796770439875</v>
      </c>
      <c r="AB116" s="5">
        <f ca="1">AA116+((ABS(K116)/MAX(((F116)+(G116)*(W116))*(W116),
            0.000001))^2)/(2*'1D'!$I$5)</f>
        <v>635.71745155659812</v>
      </c>
      <c r="AC116" s="5">
        <f ca="1">((ABS(K116)*'1D'!$D$6)/(MAX(((F116)+(G116)*(W116))*(W116),
            0.000001)*MAX(((((F116)+(G116)*(W116))*(W116))/MAX((F116)+2*(W116)*SQRT(1+(G116)^2),
                    0.000001))^(2/3),
            0.000001)))^2</f>
        <v>3.8141460404132466E-3</v>
      </c>
      <c r="AD116" s="5">
        <f ca="1">ABS(ABS(K116)/MAX(((F116)+(G116)*(W116))*(W116),
        0.000001))/SQRT('1D'!$I$5*MAX((((F116)+(G116)*(W116))*(W116))/MAX((F116)+2*(G116)*(W116),
            0.000001),
        0.000001))</f>
        <v>1.0000000000000004</v>
      </c>
      <c r="AE116" s="5">
        <f ca="1">((F116)*(W116)^2)/2+(G116)*(W116)^3/3+(ABS(K116)^2)/('1D'!$I$5*MAX(((F116)+(G116)*(W116))*(W116),
        0.000001))</f>
        <v>35.686426155594638</v>
      </c>
      <c r="AF116" s="5">
        <f ca="1">IF($A$2=0,
    0,
    IFERROR(AB117+(((AC116+AC117)/2)*J117)+(IF(Z116&gt;Z117,
                '1D'!$D$8*((Z116^2-Z117^2)/(2*'1D'!$I$5)),
                '1D'!$D$9*((Z117^2-Z116^2)/(2*'1D'!$I$5)))+('1D'!$D$10*(ABS(I117)/90)*(MAX(Z116^2,
                        Z117^2)/(2*'1D'!$I$5))))-AB116,
        0))</f>
        <v>3.3141460404522149E-3</v>
      </c>
      <c r="AG116" s="5">
        <f ca="1">IF($A$2=0,
    1,
    IF(IFERROR(AG117,
            0)=0,
        0,
        IFERROR(IF(OR(ROUND(AD116,
                        3)&gt;=1,
                    AND(ABS(AF116)&lt;'1D'!$D$19,
                        AD116&lt;1)),
                1,
                0),
            0)))</f>
        <v>1</v>
      </c>
      <c r="AH116" s="5">
        <f ca="1">IFERROR(IF('1D'!V32="Supercritical",
        MAX('1D'!$D$16,
            IFERROR(L116,
                MAX('1D'!$D$16,
                    POWER((ABS(K116)^2)/('1D'!$I$5*MAX(F116,
                                0.1)^2),
                        1/3)))),
        IF('1D'!V32="Subcritical",
            MAX('1D'!$D$16,
                IFERROR(W116,
                    MAX('1D'!$D$16,
                        POWER((ABS(K116)^2)/('1D'!$I$5*MAX(F116,
                                    0.1)^2),
                            1/3)))),
            IF(IFERROR(T116,
                    -1E+99)&gt;=IFERROR(AE116,
                    -1E+99),
                MAX('1D'!$D$16,
                    IFERROR(L116,
                        MAX('1D'!$D$16,
                            POWER((ABS(K116)^2)/('1D'!$I$5*MAX(F116,
                                        0.1)^2),
                                1/3)))),
                MAX('1D'!$D$16,
                    IFERROR(W116,
                        MAX('1D'!$D$16,
                            POWER((ABS(K116)^2)/('1D'!$I$5*MAX(F116,
                                        0.1)^2),
                                1/3))))))),
    MAX('1D'!$D$16,
        POWER((ABS(K116)^2)/('1D'!$I$5*MAX(F116,
                    0.1)^2),
            1/3)))</f>
        <v>2.0411692021517887</v>
      </c>
      <c r="AI116" s="5">
        <f t="shared" ca="1" si="22"/>
        <v>634.55016920215178</v>
      </c>
      <c r="AJ116" s="5">
        <f ca="1">AI116+((ABS(K116)/MAX(((F116)+(G116)*(AH116))*(AH116),
            0.000001))^2)/(2*'1D'!$I$5)</f>
        <v>635.72459253909483</v>
      </c>
      <c r="AM116">
        <v>0</v>
      </c>
      <c r="AN116">
        <v>0</v>
      </c>
      <c r="AO116" s="5">
        <f t="shared" si="23"/>
        <v>0</v>
      </c>
      <c r="AP116" s="5">
        <f t="shared" si="27"/>
        <v>0</v>
      </c>
      <c r="AQ116" s="5">
        <f ca="1">ABS(ABS(K116)/MAX(((F116)+(G116)*(AH116))*(AH116),
        0.000001))/SQRT('1D'!$I$5*MAX((((F116)+(G116)*(AH116))*(AH116))/MAX((F116)+2*(G116)*(AH116),
            0.000001),
        0.000001))</f>
        <v>1.0727235886044055</v>
      </c>
      <c r="AR116" s="5" t="str">
        <f t="shared" ca="1" si="24"/>
        <v>Supercritical</v>
      </c>
      <c r="AS116" s="5">
        <f ca="1">((ABS(K116)*'1D'!$D$6)/(MAX(((F116)+(G116)*(AH116))*(AH116),
            0.000001)*MAX(((((F116)+(G116)*(AH116))*(AH116))/MAX((F116)+2*(AH116)*SQRT(1+(G116)^2),
                    0.000001))^(2/3),
            0.000001)))^2</f>
        <v>4.3358367565141456E-3</v>
      </c>
    </row>
    <row r="117" spans="1:45" x14ac:dyDescent="0.35">
      <c r="A117">
        <v>108</v>
      </c>
      <c r="B117">
        <v>106.997</v>
      </c>
      <c r="C117">
        <v>616477.67000000004</v>
      </c>
      <c r="D117">
        <v>3097695.673</v>
      </c>
      <c r="E117">
        <v>632.50850000000003</v>
      </c>
      <c r="F117">
        <v>5.2</v>
      </c>
      <c r="G117">
        <v>0</v>
      </c>
      <c r="H117" t="s">
        <v>176</v>
      </c>
      <c r="I117">
        <v>0</v>
      </c>
      <c r="J117" s="5">
        <f t="shared" si="25"/>
        <v>1</v>
      </c>
      <c r="K117" s="5">
        <f t="shared" ca="1" si="26"/>
        <v>50.95</v>
      </c>
      <c r="L117" s="5">
        <f ca="1">IF($A$2=0,
    IFERROR(L116,
        MAX('1D'!$D$16,
            POWER((ABS(K117)^2)/('1D'!$I$5*MAX(F117,
                        0.1)^2),
                1/3))),
    IF(IFERROR(V116,
            0)=0,
        IFERROR(L116,
            MAX('1D'!$D$16,
                POWER((ABS(K117)^2)/('1D'!$I$5*MAX(F117,
                            0.1)^2),
                    1/3))),
        IF(OR(IFERROR(L117,
                    0)=0,
                IFERROR(S116,
                    0)&lt;1,
                IFERROR(S117,
                    0)&lt;1),
            MAX('1D'!$D$16,
                POWER((ABS(K117)^2)/('1D'!$I$5*MAX(F117,
                            0.1)^2),
                    1/3)),
            IF(IFERROR(U117,
                    0)&gt;0,
                MAX('1D'!$D$16,
                    IFERROR(L117,
                        0)+((IFERROR(U117,
                                0))*'1D'!$D$18*IF((IFERROR(S117,
                                    0))&lt;1,
                            1,
                            -1))),
                IF(IFERROR(U117,
                        0)&lt;0,
                    IF(ABS((MAX('1D'!$D$16,
                                    POWER((ABS(K117)^2)/('1D'!$I$5*MAX(F117,
                                                0.1)^2),
                                        1/3)))-IFERROR(L117,
                                0))&gt;'1D'!$D$19,
                        MAX('1D'!$D$16,
                            IF((MAX('1D'!$D$16,
                                        POWER((ABS(K117)^2)/('1D'!$I$5*MAX(F117,
                                                    0.1)^2),
                                            1/3)))&gt;IFERROR(L117,
                                    0),
                                MIN((MAX('1D'!$D$16,
                                            POWER((ABS(K117)^2)/('1D'!$I$5*MAX(F117,
                                                        0.1)^2),
                                                1/3))),
                                    IFERROR(L117,
                                        0)+(MIN(ABS(IFERROR(U117,
                                                    0))*'1D'!$D$18,
                                            ABS((MAX('1D'!$D$16,
                                                        POWER((ABS(K117)^2)/('1D'!$I$5*MAX(F117,
                                                                    0.1)^2),
                                                            1/3)))-IFERROR(L117,
                                                    0))))),
                                MAX((MAX('1D'!$D$16,
                                            POWER((ABS(K117)^2)/('1D'!$I$5*MAX(F117,
                                                        0.1)^2),
                                                1/3))),
                                    IFERROR(L117,
                                        0)-(MIN(ABS(IFERROR(U117,
                                                    0))*'1D'!$D$18,
                                            ABS((MAX('1D'!$D$16,
                                                        POWER((ABS(K117)^2)/('1D'!$I$5*MAX(F117,
                                                                    0.1)^2),
                                                            1/3)))-IFERROR(L117,
                                                    0))))))),
                        MAX('1D'!$D$16,
                            POWER((ABS(K117)^2)/('1D'!$I$5*MAX(F117,
                                        0.1)^2),
                                1/3))),
                    MAX('1D'!$D$16,
                        IFERROR(L117,
                            0)))))))</f>
        <v>2.0411692021517887</v>
      </c>
      <c r="M117" s="5">
        <f t="shared" ca="1" si="14"/>
        <v>10.614079851189301</v>
      </c>
      <c r="N117" s="5">
        <f t="shared" ca="1" si="15"/>
        <v>1.1434704692804873</v>
      </c>
      <c r="O117" s="5">
        <f t="shared" ca="1" si="16"/>
        <v>4.8002276894771132</v>
      </c>
      <c r="P117" s="5">
        <f t="shared" ca="1" si="17"/>
        <v>634.54966920215179</v>
      </c>
      <c r="Q117" s="5">
        <f ca="1">P117+((ABS(K117)/MAX(((F117)+(G117)*(L117))*(L117),
            0.000001))^2)/(2*'1D'!$I$5)</f>
        <v>635.72409253909484</v>
      </c>
      <c r="R117" s="5">
        <f ca="1">((ABS(K117)*'1D'!$D$6)/(MAX(((F117)+(G117)*(L117))*(L117),
            0.000001)*MAX(((((F117)+(G117)*(L117))*(L117))/MAX((F117)+2*(L117)*SQRT(1+(G117)^2),
                    0.000001))^(2/3),
            0.000001)))^2</f>
        <v>4.3358367565141456E-3</v>
      </c>
      <c r="S117" s="5">
        <f ca="1">ABS(ABS(K117)/MAX(((F117)+(G117)*(L117))*(L117),
        0.000001))/SQRT('1D'!$I$5*MAX((((F117)+(G117)*(L117))*(L117))/MAX((F117)+2*(G117)*(L117),
            0.000001),
        0.000001))</f>
        <v>1.0727235886044055</v>
      </c>
      <c r="T117" s="5">
        <f ca="1">((F117)*(L117)^2)/2+(G117)*(L117)^3/3+(ABS(K117)^2)/('1D'!$I$5*MAX(((F117)+(G117)*(L117))*(L117),
        0.000001))</f>
        <v>35.763412605541333</v>
      </c>
      <c r="U117" s="5">
        <f ca="1">IF($A$2=0,
    0,
    IFERROR(Q116-(((R116+R117)/2)*J117)-(IF(O116&gt;O117,
                '1D'!$D$8*((O116^2-O117^2)/(2*'1D'!$I$5)),
                '1D'!$D$9*((O117^2-O116^2)/(2*'1D'!$I$5)))+('1D'!$D$10*(ABS(I117)/90)*(MAX(O116^2,
                        O117^2)/(2*'1D'!$I$5))))-Q117,
        0))</f>
        <v>-3.8358367564796936E-3</v>
      </c>
      <c r="V117" s="5">
        <f ca="1">IF($A$2=0,
    1,
    IF(IFERROR(V116,
            0)=0,
        0,
        IFERROR(IF(ROUND(S117,
                    3)=1,
                1,
                IF(AND(ABS(U117)&lt;'1D'!$D$19,
                        S117&gt;1),
                    1,
                    0)),
            0)))</f>
        <v>0</v>
      </c>
      <c r="W117" s="5">
        <f ca="1">IF($A$2=0,
    MAX(MAX('1D'!$D$16,
            MAX('1D'!$D$16,
                POWER((ABS(K117)^2)/('1D'!$I$5*MAX(F117,
                            0.1)^2),
                    1/3))),
        IFERROR(W1396,
            MAX(MAX('1D'!$D$16,
                    MAX('1D'!$D$16,
                        POWER((ABS(K117)^2)/('1D'!$I$5*MAX(F117,
                                    0.1)^2),
                            1/3))),
                ($L$2)-E1396))),
    IF(IFERROR(AG118,
            0)=0,
        MAX(MAX('1D'!$D$16,
                MAX('1D'!$D$16,
                    POWER((ABS(K117)^2)/('1D'!$I$5*MAX(F117,
                                0.1)^2),
                        1/3))),
            IFERROR(W1396,
                MAX(MAX('1D'!$D$16,
                        MAX('1D'!$D$16,
                            POWER((ABS(K117)^2)/('1D'!$I$5*MAX(F117,
                                        0.1)^2),
                                1/3))),
                    ($L$2)-E1396))),
        IF(IFERROR(W117,
                0)=0,
            MAX(MAX('1D'!$D$16,
                    MAX('1D'!$D$16,
                        POWER((ABS(K117)^2)/('1D'!$I$5*MAX(F117,
                                    0.1)^2),
                            1/3))),
                IFERROR(W1396,
                    MAX(MAX('1D'!$D$16,
                            MAX('1D'!$D$16,
                                POWER((ABS(K117)^2)/('1D'!$I$5*MAX(F117,
                                            0.1)^2),
                                    1/3))),
                        ($L$2)-E1396))),
            IF(OR(IFERROR(AD117,
                        0)&gt;=1,
                    IFERROR(AD118,
                        0)&gt;=1),
                MAX('1D'!$D$16,
                    MAX('1D'!$D$16,
                        POWER((ABS(K117)^2)/('1D'!$I$5*MAX(F117,
                                    0.1)^2),
                            1/3))),
                IF(ABS(IFERROR(AF117,
                            0))&lt;'1D'!$D$19,
                    MAX(MAX('1D'!$D$16,
                            MAX('1D'!$D$16,
                                POWER((ABS(K117)^2)/('1D'!$I$5*MAX(F117,
                                            0.1)^2),
                                    1/3))),
                        IFERROR(W117,
                            0)),
                    MAX(MAX('1D'!$D$16,
                            MAX('1D'!$D$16,
                                POWER((ABS(K117)^2)/('1D'!$I$5*MAX(F117,
                                            0.1)^2),
                                    1/3))),
                        (IFERROR(W117,
                                0))+((IFERROR(AF117,
                                    0))*'1D'!$D$18)))))))</f>
        <v>2.1389677043987478</v>
      </c>
      <c r="X117" s="5">
        <f t="shared" ca="1" si="18"/>
        <v>11.122632062873489</v>
      </c>
      <c r="Y117" s="5">
        <f t="shared" ca="1" si="19"/>
        <v>1.1735290000551568</v>
      </c>
      <c r="Z117" s="5">
        <f t="shared" ca="1" si="20"/>
        <v>4.5807502857230418</v>
      </c>
      <c r="AA117" s="5">
        <f t="shared" ca="1" si="21"/>
        <v>634.64746770439876</v>
      </c>
      <c r="AB117" s="5">
        <f ca="1">AA117+((ABS(K117)/MAX(((F117)+(G117)*(W117))*(W117),
            0.000001))^2)/(2*'1D'!$I$5)</f>
        <v>635.71695155659813</v>
      </c>
      <c r="AC117" s="5">
        <f ca="1">((ABS(K117)*'1D'!$D$6)/(MAX(((F117)+(G117)*(W117))*(W117),
            0.000001)*MAX(((((F117)+(G117)*(W117))*(W117))/MAX((F117)+2*(W117)*SQRT(1+(G117)^2),
                    0.000001))^(2/3),
            0.000001)))^2</f>
        <v>3.8141460404132466E-3</v>
      </c>
      <c r="AD117" s="5">
        <f ca="1">ABS(ABS(K117)/MAX(((F117)+(G117)*(W117))*(W117),
        0.000001))/SQRT('1D'!$I$5*MAX((((F117)+(G117)*(W117))*(W117))/MAX((F117)+2*(G117)*(W117),
            0.000001),
        0.000001))</f>
        <v>1.0000000000000004</v>
      </c>
      <c r="AE117" s="5">
        <f ca="1">((F117)*(W117)^2)/2+(G117)*(W117)^3/3+(ABS(K117)^2)/('1D'!$I$5*MAX(((F117)+(G117)*(W117))*(W117),
        0.000001))</f>
        <v>35.686426155594638</v>
      </c>
      <c r="AF117" s="5">
        <f ca="1">IF($A$2=0,
    0,
    IFERROR(AB118+(((AC117+AC118)/2)*J118)+(IF(Z117&gt;Z118,
                '1D'!$D$8*((Z117^2-Z118^2)/(2*'1D'!$I$5)),
                '1D'!$D$9*((Z118^2-Z117^2)/(2*'1D'!$I$5)))+('1D'!$D$10*(ABS(I118)/90)*(MAX(Z117^2,
                        Z118^2)/(2*'1D'!$I$5))))-AB117,
        0))</f>
        <v>3.4157470064428708E-3</v>
      </c>
      <c r="AG117" s="5">
        <f ca="1">IF($A$2=0,
    1,
    IF(IFERROR(AG118,
            0)=0,
        0,
        IFERROR(IF(OR(ROUND(AD117,
                        3)&gt;=1,
                    AND(ABS(AF117)&lt;'1D'!$D$19,
                        AD117&lt;1)),
                1,
                0),
            0)))</f>
        <v>1</v>
      </c>
      <c r="AH117" s="5">
        <f ca="1">IFERROR(IF('1D'!V32="Supercritical",
        MAX('1D'!$D$16,
            IFERROR(L117,
                MAX('1D'!$D$16,
                    POWER((ABS(K117)^2)/('1D'!$I$5*MAX(F117,
                                0.1)^2),
                        1/3)))),
        IF('1D'!V32="Subcritical",
            MAX('1D'!$D$16,
                IFERROR(W117,
                    MAX('1D'!$D$16,
                        POWER((ABS(K117)^2)/('1D'!$I$5*MAX(F117,
                                    0.1)^2),
                            1/3)))),
            IF(IFERROR(T117,
                    -1E+99)&gt;=IFERROR(AE117,
                    -1E+99),
                MAX('1D'!$D$16,
                    IFERROR(L117,
                        MAX('1D'!$D$16,
                            POWER((ABS(K117)^2)/('1D'!$I$5*MAX(F117,
                                        0.1)^2),
                                1/3)))),
                MAX('1D'!$D$16,
                    IFERROR(W117,
                        MAX('1D'!$D$16,
                            POWER((ABS(K117)^2)/('1D'!$I$5*MAX(F117,
                                        0.1)^2),
                                1/3))))))),
    MAX('1D'!$D$16,
        POWER((ABS(K117)^2)/('1D'!$I$5*MAX(F117,
                    0.1)^2),
            1/3)))</f>
        <v>2.0411692021517887</v>
      </c>
      <c r="AI117" s="5">
        <f t="shared" ca="1" si="22"/>
        <v>634.54966920215179</v>
      </c>
      <c r="AJ117" s="5">
        <f ca="1">AI117+((ABS(K117)/MAX(((F117)+(G117)*(AH117))*(AH117),
            0.000001))^2)/(2*'1D'!$I$5)</f>
        <v>635.72409253909484</v>
      </c>
      <c r="AM117">
        <v>0</v>
      </c>
      <c r="AN117">
        <v>0</v>
      </c>
      <c r="AO117" s="5">
        <f t="shared" si="23"/>
        <v>0</v>
      </c>
      <c r="AP117" s="5">
        <f t="shared" si="27"/>
        <v>0</v>
      </c>
      <c r="AQ117" s="5">
        <f ca="1">ABS(ABS(K117)/MAX(((F117)+(G117)*(AH117))*(AH117),
        0.000001))/SQRT('1D'!$I$5*MAX((((F117)+(G117)*(AH117))*(AH117))/MAX((F117)+2*(G117)*(AH117),
            0.000001),
        0.000001))</f>
        <v>1.0727235886044055</v>
      </c>
      <c r="AR117" s="5" t="str">
        <f t="shared" ca="1" si="24"/>
        <v>Supercritical</v>
      </c>
      <c r="AS117" s="5">
        <f ca="1">((ABS(K117)*'1D'!$D$6)/(MAX(((F117)+(G117)*(AH117))*(AH117),
            0.000001)*MAX(((((F117)+(G117)*(AH117))*(AH117))/MAX((F117)+2*(AH117)*SQRT(1+(G117)^2),
                    0.000001))^(2/3),
            0.000001)))^2</f>
        <v>4.3358367565141456E-3</v>
      </c>
    </row>
    <row r="118" spans="1:45" x14ac:dyDescent="0.35">
      <c r="A118">
        <v>109</v>
      </c>
      <c r="B118">
        <v>107.997</v>
      </c>
      <c r="C118">
        <v>616476.67099999997</v>
      </c>
      <c r="D118">
        <v>3097695.625</v>
      </c>
      <c r="E118">
        <v>632.50800000000004</v>
      </c>
      <c r="F118">
        <v>5.2</v>
      </c>
      <c r="G118">
        <v>0</v>
      </c>
      <c r="H118" t="s">
        <v>176</v>
      </c>
      <c r="I118">
        <v>5.7000000000000002E-2</v>
      </c>
      <c r="J118" s="5">
        <f t="shared" si="25"/>
        <v>1</v>
      </c>
      <c r="K118" s="5">
        <f t="shared" ca="1" si="26"/>
        <v>50.95</v>
      </c>
      <c r="L118" s="5">
        <f ca="1">IF($A$2=0,
    IFERROR(L117,
        MAX('1D'!$D$16,
            POWER((ABS(K118)^2)/('1D'!$I$5*MAX(F118,
                        0.1)^2),
                1/3))),
    IF(IFERROR(V117,
            0)=0,
        IFERROR(L117,
            MAX('1D'!$D$16,
                POWER((ABS(K118)^2)/('1D'!$I$5*MAX(F118,
                            0.1)^2),
                    1/3))),
        IF(OR(IFERROR(L118,
                    0)=0,
                IFERROR(S117,
                    0)&lt;1,
                IFERROR(S118,
                    0)&lt;1),
            MAX('1D'!$D$16,
                POWER((ABS(K118)^2)/('1D'!$I$5*MAX(F118,
                            0.1)^2),
                    1/3)),
            IF(IFERROR(U118,
                    0)&gt;0,
                MAX('1D'!$D$16,
                    IFERROR(L118,
                        0)+((IFERROR(U118,
                                0))*'1D'!$D$18*IF((IFERROR(S118,
                                    0))&lt;1,
                            1,
                            -1))),
                IF(IFERROR(U118,
                        0)&lt;0,
                    IF(ABS((MAX('1D'!$D$16,
                                    POWER((ABS(K118)^2)/('1D'!$I$5*MAX(F118,
                                                0.1)^2),
                                        1/3)))-IFERROR(L118,
                                0))&gt;'1D'!$D$19,
                        MAX('1D'!$D$16,
                            IF((MAX('1D'!$D$16,
                                        POWER((ABS(K118)^2)/('1D'!$I$5*MAX(F118,
                                                    0.1)^2),
                                            1/3)))&gt;IFERROR(L118,
                                    0),
                                MIN((MAX('1D'!$D$16,
                                            POWER((ABS(K118)^2)/('1D'!$I$5*MAX(F118,
                                                        0.1)^2),
                                                1/3))),
                                    IFERROR(L118,
                                        0)+(MIN(ABS(IFERROR(U118,
                                                    0))*'1D'!$D$18,
                                            ABS((MAX('1D'!$D$16,
                                                        POWER((ABS(K118)^2)/('1D'!$I$5*MAX(F118,
                                                                    0.1)^2),
                                                            1/3)))-IFERROR(L118,
                                                    0))))),
                                MAX((MAX('1D'!$D$16,
                                            POWER((ABS(K118)^2)/('1D'!$I$5*MAX(F118,
                                                        0.1)^2),
                                                1/3))),
                                    IFERROR(L118,
                                        0)-(MIN(ABS(IFERROR(U118,
                                                    0))*'1D'!$D$18,
                                            ABS((MAX('1D'!$D$16,
                                                        POWER((ABS(K118)^2)/('1D'!$I$5*MAX(F118,
                                                                    0.1)^2),
                                                            1/3)))-IFERROR(L118,
                                                    0))))))),
                        MAX('1D'!$D$16,
                            POWER((ABS(K118)^2)/('1D'!$I$5*MAX(F118,
                                        0.1)^2),
                                1/3))),
                    MAX('1D'!$D$16,
                        IFERROR(L118,
                            0)))))))</f>
        <v>2.0411692021517887</v>
      </c>
      <c r="M118" s="5">
        <f t="shared" ca="1" si="14"/>
        <v>10.614079851189301</v>
      </c>
      <c r="N118" s="5">
        <f t="shared" ca="1" si="15"/>
        <v>1.1434704692804873</v>
      </c>
      <c r="O118" s="5">
        <f t="shared" ca="1" si="16"/>
        <v>4.8002276894771132</v>
      </c>
      <c r="P118" s="5">
        <f t="shared" ca="1" si="17"/>
        <v>634.5491692021518</v>
      </c>
      <c r="Q118" s="5">
        <f ca="1">P118+((ABS(K118)/MAX(((F118)+(G118)*(L118))*(L118),
            0.000001))^2)/(2*'1D'!$I$5)</f>
        <v>635.72359253909485</v>
      </c>
      <c r="R118" s="5">
        <f ca="1">((ABS(K118)*'1D'!$D$6)/(MAX(((F118)+(G118)*(L118))*(L118),
            0.000001)*MAX(((((F118)+(G118)*(L118))*(L118))/MAX((F118)+2*(L118)*SQRT(1+(G118)^2),
                    0.000001))^(2/3),
            0.000001)))^2</f>
        <v>4.3358367565141456E-3</v>
      </c>
      <c r="S118" s="5">
        <f ca="1">ABS(ABS(K118)/MAX(((F118)+(G118)*(L118))*(L118),
        0.000001))/SQRT('1D'!$I$5*MAX((((F118)+(G118)*(L118))*(L118))/MAX((F118)+2*(G118)*(L118),
            0.000001),
        0.000001))</f>
        <v>1.0727235886044055</v>
      </c>
      <c r="T118" s="5">
        <f ca="1">((F118)*(L118)^2)/2+(G118)*(L118)^3/3+(ABS(K118)^2)/('1D'!$I$5*MAX(((F118)+(G118)*(L118))*(L118),
        0.000001))</f>
        <v>35.763412605541333</v>
      </c>
      <c r="U118" s="5">
        <f ca="1">IF($A$2=0,
    0,
    IFERROR(Q117-(((R117+R118)/2)*J118)-(IF(O117&gt;O118,
                '1D'!$D$8*((O117^2-O118^2)/(2*'1D'!$I$5)),
                '1D'!$D$9*((O118^2-O117^2)/(2*'1D'!$I$5)))+('1D'!$D$10*(ABS(I118)/90)*(MAX(O117^2,
                        O118^2)/(2*'1D'!$I$5))))-Q118,
        0))</f>
        <v>-3.9474069734524164E-3</v>
      </c>
      <c r="V118" s="5">
        <f ca="1">IF($A$2=0,
    1,
    IF(IFERROR(V117,
            0)=0,
        0,
        IFERROR(IF(ROUND(S118,
                    3)=1,
                1,
                IF(AND(ABS(U118)&lt;'1D'!$D$19,
                        S118&gt;1),
                    1,
                    0)),
            0)))</f>
        <v>0</v>
      </c>
      <c r="W118" s="5">
        <f ca="1">IF($A$2=0,
    MAX(MAX('1D'!$D$16,
            MAX('1D'!$D$16,
                POWER((ABS(K118)^2)/('1D'!$I$5*MAX(F118,
                            0.1)^2),
                    1/3))),
        IFERROR(W1396,
            MAX(MAX('1D'!$D$16,
                    MAX('1D'!$D$16,
                        POWER((ABS(K118)^2)/('1D'!$I$5*MAX(F118,
                                    0.1)^2),
                            1/3))),
                ($L$2)-E1396))),
    IF(IFERROR(AG119,
            0)=0,
        MAX(MAX('1D'!$D$16,
                MAX('1D'!$D$16,
                    POWER((ABS(K118)^2)/('1D'!$I$5*MAX(F118,
                                0.1)^2),
                        1/3))),
            IFERROR(W1396,
                MAX(MAX('1D'!$D$16,
                        MAX('1D'!$D$16,
                            POWER((ABS(K118)^2)/('1D'!$I$5*MAX(F118,
                                        0.1)^2),
                                1/3))),
                    ($L$2)-E1396))),
        IF(IFERROR(W118,
                0)=0,
            MAX(MAX('1D'!$D$16,
                    MAX('1D'!$D$16,
                        POWER((ABS(K118)^2)/('1D'!$I$5*MAX(F118,
                                    0.1)^2),
                            1/3))),
                IFERROR(W1396,
                    MAX(MAX('1D'!$D$16,
                            MAX('1D'!$D$16,
                                POWER((ABS(K118)^2)/('1D'!$I$5*MAX(F118,
                                            0.1)^2),
                                    1/3))),
                        ($L$2)-E1396))),
            IF(OR(IFERROR(AD118,
                        0)&gt;=1,
                    IFERROR(AD119,
                        0)&gt;=1),
                MAX('1D'!$D$16,
                    MAX('1D'!$D$16,
                        POWER((ABS(K118)^2)/('1D'!$I$5*MAX(F118,
                                    0.1)^2),
                            1/3))),
                IF(ABS(IFERROR(AF118,
                            0))&lt;'1D'!$D$19,
                    MAX(MAX('1D'!$D$16,
                            MAX('1D'!$D$16,
                                POWER((ABS(K118)^2)/('1D'!$I$5*MAX(F118,
                                            0.1)^2),
                                    1/3))),
                        IFERROR(W118,
                            0)),
                    MAX(MAX('1D'!$D$16,
                            MAX('1D'!$D$16,
                                POWER((ABS(K118)^2)/('1D'!$I$5*MAX(F118,
                                            0.1)^2),
                                    1/3))),
                        (IFERROR(W118,
                                0))+((IFERROR(AF118,
                                    0))*'1D'!$D$18)))))))</f>
        <v>2.1389677043987478</v>
      </c>
      <c r="X118" s="5">
        <f t="shared" ca="1" si="18"/>
        <v>11.122632062873489</v>
      </c>
      <c r="Y118" s="5">
        <f t="shared" ca="1" si="19"/>
        <v>1.1735290000551568</v>
      </c>
      <c r="Z118" s="5">
        <f t="shared" ca="1" si="20"/>
        <v>4.5807502857230418</v>
      </c>
      <c r="AA118" s="5">
        <f t="shared" ca="1" si="21"/>
        <v>634.64696770439878</v>
      </c>
      <c r="AB118" s="5">
        <f ca="1">AA118+((ABS(K118)/MAX(((F118)+(G118)*(W118))*(W118),
            0.000001))^2)/(2*'1D'!$I$5)</f>
        <v>635.71645155659814</v>
      </c>
      <c r="AC118" s="5">
        <f ca="1">((ABS(K118)*'1D'!$D$6)/(MAX(((F118)+(G118)*(W118))*(W118),
            0.000001)*MAX(((((F118)+(G118)*(W118))*(W118))/MAX((F118)+2*(W118)*SQRT(1+(G118)^2),
                    0.000001))^(2/3),
            0.000001)))^2</f>
        <v>3.8141460404132466E-3</v>
      </c>
      <c r="AD118" s="5">
        <f ca="1">ABS(ABS(K118)/MAX(((F118)+(G118)*(W118))*(W118),
        0.000001))/SQRT('1D'!$I$5*MAX((((F118)+(G118)*(W118))*(W118))/MAX((F118)+2*(G118)*(W118),
            0.000001),
        0.000001))</f>
        <v>1.0000000000000004</v>
      </c>
      <c r="AE118" s="5">
        <f ca="1">((F118)*(W118)^2)/2+(G118)*(W118)^3/3+(ABS(K118)^2)/('1D'!$I$5*MAX(((F118)+(G118)*(W118))*(W118),
        0.000001))</f>
        <v>35.686426155594638</v>
      </c>
      <c r="AF118" s="5">
        <f ca="1">IF($A$2=0,
    0,
    IFERROR(AB119+(((AC118+AC119)/2)*J119)+(IF(Z118&gt;Z119,
                '1D'!$D$8*((Z118^2-Z119^2)/(2*'1D'!$I$5)),
                '1D'!$D$9*((Z119^2-Z118^2)/(2*'1D'!$I$5)))+('1D'!$D$10*(ABS(I119)/90)*(MAX(Z118^2,
                        Z119^2)/(2*'1D'!$I$5))))-AB118,
        0))</f>
        <v>3.4157470064428708E-3</v>
      </c>
      <c r="AG118" s="5">
        <f ca="1">IF($A$2=0,
    1,
    IF(IFERROR(AG119,
            0)=0,
        0,
        IFERROR(IF(OR(ROUND(AD118,
                        3)&gt;=1,
                    AND(ABS(AF118)&lt;'1D'!$D$19,
                        AD118&lt;1)),
                1,
                0),
            0)))</f>
        <v>1</v>
      </c>
      <c r="AH118" s="5">
        <f ca="1">IFERROR(IF('1D'!V32="Supercritical",
        MAX('1D'!$D$16,
            IFERROR(L118,
                MAX('1D'!$D$16,
                    POWER((ABS(K118)^2)/('1D'!$I$5*MAX(F118,
                                0.1)^2),
                        1/3)))),
        IF('1D'!V32="Subcritical",
            MAX('1D'!$D$16,
                IFERROR(W118,
                    MAX('1D'!$D$16,
                        POWER((ABS(K118)^2)/('1D'!$I$5*MAX(F118,
                                    0.1)^2),
                            1/3)))),
            IF(IFERROR(T118,
                    -1E+99)&gt;=IFERROR(AE118,
                    -1E+99),
                MAX('1D'!$D$16,
                    IFERROR(L118,
                        MAX('1D'!$D$16,
                            POWER((ABS(K118)^2)/('1D'!$I$5*MAX(F118,
                                        0.1)^2),
                                1/3)))),
                MAX('1D'!$D$16,
                    IFERROR(W118,
                        MAX('1D'!$D$16,
                            POWER((ABS(K118)^2)/('1D'!$I$5*MAX(F118,
                                        0.1)^2),
                                1/3))))))),
    MAX('1D'!$D$16,
        POWER((ABS(K118)^2)/('1D'!$I$5*MAX(F118,
                    0.1)^2),
            1/3)))</f>
        <v>2.0411692021517887</v>
      </c>
      <c r="AI118" s="5">
        <f t="shared" ca="1" si="22"/>
        <v>634.5491692021518</v>
      </c>
      <c r="AJ118" s="5">
        <f ca="1">AI118+((ABS(K118)/MAX(((F118)+(G118)*(AH118))*(AH118),
            0.000001))^2)/(2*'1D'!$I$5)</f>
        <v>635.72359253909485</v>
      </c>
      <c r="AM118">
        <v>0</v>
      </c>
      <c r="AN118">
        <v>0</v>
      </c>
      <c r="AO118" s="5">
        <f t="shared" si="23"/>
        <v>0</v>
      </c>
      <c r="AP118" s="5">
        <f t="shared" si="27"/>
        <v>0</v>
      </c>
      <c r="AQ118" s="5">
        <f ca="1">ABS(ABS(K118)/MAX(((F118)+(G118)*(AH118))*(AH118),
        0.000001))/SQRT('1D'!$I$5*MAX((((F118)+(G118)*(AH118))*(AH118))/MAX((F118)+2*(G118)*(AH118),
            0.000001),
        0.000001))</f>
        <v>1.0727235886044055</v>
      </c>
      <c r="AR118" s="5" t="str">
        <f t="shared" ca="1" si="24"/>
        <v>Supercritical</v>
      </c>
      <c r="AS118" s="5">
        <f ca="1">((ABS(K118)*'1D'!$D$6)/(MAX(((F118)+(G118)*(AH118))*(AH118),
            0.000001)*MAX(((((F118)+(G118)*(AH118))*(AH118))/MAX((F118)+2*(AH118)*SQRT(1+(G118)^2),
                    0.000001))^(2/3),
            0.000001)))^2</f>
        <v>4.3358367565141456E-3</v>
      </c>
    </row>
    <row r="119" spans="1:45" x14ac:dyDescent="0.35">
      <c r="A119">
        <v>110</v>
      </c>
      <c r="B119">
        <v>108.997</v>
      </c>
      <c r="C119">
        <v>616475.67200000002</v>
      </c>
      <c r="D119">
        <v>3097695.5780000002</v>
      </c>
      <c r="E119">
        <v>632.50750000000005</v>
      </c>
      <c r="F119">
        <v>5.2</v>
      </c>
      <c r="G119">
        <v>0</v>
      </c>
      <c r="H119" t="s">
        <v>176</v>
      </c>
      <c r="I119">
        <v>5.7000000000000002E-2</v>
      </c>
      <c r="J119" s="5">
        <f t="shared" si="25"/>
        <v>1</v>
      </c>
      <c r="K119" s="5">
        <f t="shared" ca="1" si="26"/>
        <v>50.95</v>
      </c>
      <c r="L119" s="5">
        <f ca="1">IF($A$2=0,
    IFERROR(L118,
        MAX('1D'!$D$16,
            POWER((ABS(K119)^2)/('1D'!$I$5*MAX(F119,
                        0.1)^2),
                1/3))),
    IF(IFERROR(V118,
            0)=0,
        IFERROR(L118,
            MAX('1D'!$D$16,
                POWER((ABS(K119)^2)/('1D'!$I$5*MAX(F119,
                            0.1)^2),
                    1/3))),
        IF(OR(IFERROR(L119,
                    0)=0,
                IFERROR(S118,
                    0)&lt;1,
                IFERROR(S119,
                    0)&lt;1),
            MAX('1D'!$D$16,
                POWER((ABS(K119)^2)/('1D'!$I$5*MAX(F119,
                            0.1)^2),
                    1/3)),
            IF(IFERROR(U119,
                    0)&gt;0,
                MAX('1D'!$D$16,
                    IFERROR(L119,
                        0)+((IFERROR(U119,
                                0))*'1D'!$D$18*IF((IFERROR(S119,
                                    0))&lt;1,
                            1,
                            -1))),
                IF(IFERROR(U119,
                        0)&lt;0,
                    IF(ABS((MAX('1D'!$D$16,
                                    POWER((ABS(K119)^2)/('1D'!$I$5*MAX(F119,
                                                0.1)^2),
                                        1/3)))-IFERROR(L119,
                                0))&gt;'1D'!$D$19,
                        MAX('1D'!$D$16,
                            IF((MAX('1D'!$D$16,
                                        POWER((ABS(K119)^2)/('1D'!$I$5*MAX(F119,
                                                    0.1)^2),
                                            1/3)))&gt;IFERROR(L119,
                                    0),
                                MIN((MAX('1D'!$D$16,
                                            POWER((ABS(K119)^2)/('1D'!$I$5*MAX(F119,
                                                        0.1)^2),
                                                1/3))),
                                    IFERROR(L119,
                                        0)+(MIN(ABS(IFERROR(U119,
                                                    0))*'1D'!$D$18,
                                            ABS((MAX('1D'!$D$16,
                                                        POWER((ABS(K119)^2)/('1D'!$I$5*MAX(F119,
                                                                    0.1)^2),
                                                            1/3)))-IFERROR(L119,
                                                    0))))),
                                MAX((MAX('1D'!$D$16,
                                            POWER((ABS(K119)^2)/('1D'!$I$5*MAX(F119,
                                                        0.1)^2),
                                                1/3))),
                                    IFERROR(L119,
                                        0)-(MIN(ABS(IFERROR(U119,
                                                    0))*'1D'!$D$18,
                                            ABS((MAX('1D'!$D$16,
                                                        POWER((ABS(K119)^2)/('1D'!$I$5*MAX(F119,
                                                                    0.1)^2),
                                                            1/3)))-IFERROR(L119,
                                                    0))))))),
                        MAX('1D'!$D$16,
                            POWER((ABS(K119)^2)/('1D'!$I$5*MAX(F119,
                                        0.1)^2),
                                1/3))),
                    MAX('1D'!$D$16,
                        IFERROR(L119,
                            0)))))))</f>
        <v>2.0411692021517887</v>
      </c>
      <c r="M119" s="5">
        <f t="shared" ca="1" si="14"/>
        <v>10.614079851189301</v>
      </c>
      <c r="N119" s="5">
        <f t="shared" ca="1" si="15"/>
        <v>1.1434704692804873</v>
      </c>
      <c r="O119" s="5">
        <f t="shared" ca="1" si="16"/>
        <v>4.8002276894771132</v>
      </c>
      <c r="P119" s="5">
        <f t="shared" ca="1" si="17"/>
        <v>634.54866920215181</v>
      </c>
      <c r="Q119" s="5">
        <f ca="1">P119+((ABS(K119)/MAX(((F119)+(G119)*(L119))*(L119),
            0.000001))^2)/(2*'1D'!$I$5)</f>
        <v>635.72309253909486</v>
      </c>
      <c r="R119" s="5">
        <f ca="1">((ABS(K119)*'1D'!$D$6)/(MAX(((F119)+(G119)*(L119))*(L119),
            0.000001)*MAX(((((F119)+(G119)*(L119))*(L119))/MAX((F119)+2*(L119)*SQRT(1+(G119)^2),
                    0.000001))^(2/3),
            0.000001)))^2</f>
        <v>4.3358367565141456E-3</v>
      </c>
      <c r="S119" s="5">
        <f ca="1">ABS(ABS(K119)/MAX(((F119)+(G119)*(L119))*(L119),
        0.000001))/SQRT('1D'!$I$5*MAX((((F119)+(G119)*(L119))*(L119))/MAX((F119)+2*(G119)*(L119),
            0.000001),
        0.000001))</f>
        <v>1.0727235886044055</v>
      </c>
      <c r="T119" s="5">
        <f ca="1">((F119)*(L119)^2)/2+(G119)*(L119)^3/3+(ABS(K119)^2)/('1D'!$I$5*MAX(((F119)+(G119)*(L119))*(L119),
        0.000001))</f>
        <v>35.763412605541333</v>
      </c>
      <c r="U119" s="5">
        <f ca="1">IF($A$2=0,
    0,
    IFERROR(Q118-(((R118+R119)/2)*J119)-(IF(O118&gt;O119,
                '1D'!$D$8*((O118^2-O119^2)/(2*'1D'!$I$5)),
                '1D'!$D$9*((O119^2-O118^2)/(2*'1D'!$I$5)))+('1D'!$D$10*(ABS(I119)/90)*(MAX(O118^2,
                        O119^2)/(2*'1D'!$I$5))))-Q119,
        0))</f>
        <v>-3.9474069734524164E-3</v>
      </c>
      <c r="V119" s="5">
        <f ca="1">IF($A$2=0,
    1,
    IF(IFERROR(V118,
            0)=0,
        0,
        IFERROR(IF(ROUND(S119,
                    3)=1,
                1,
                IF(AND(ABS(U119)&lt;'1D'!$D$19,
                        S119&gt;1),
                    1,
                    0)),
            0)))</f>
        <v>0</v>
      </c>
      <c r="W119" s="5">
        <f ca="1">IF($A$2=0,
    MAX(MAX('1D'!$D$16,
            MAX('1D'!$D$16,
                POWER((ABS(K119)^2)/('1D'!$I$5*MAX(F119,
                            0.1)^2),
                    1/3))),
        IFERROR(W1396,
            MAX(MAX('1D'!$D$16,
                    MAX('1D'!$D$16,
                        POWER((ABS(K119)^2)/('1D'!$I$5*MAX(F119,
                                    0.1)^2),
                            1/3))),
                ($L$2)-E1396))),
    IF(IFERROR(AG120,
            0)=0,
        MAX(MAX('1D'!$D$16,
                MAX('1D'!$D$16,
                    POWER((ABS(K119)^2)/('1D'!$I$5*MAX(F119,
                                0.1)^2),
                        1/3))),
            IFERROR(W1396,
                MAX(MAX('1D'!$D$16,
                        MAX('1D'!$D$16,
                            POWER((ABS(K119)^2)/('1D'!$I$5*MAX(F119,
                                        0.1)^2),
                                1/3))),
                    ($L$2)-E1396))),
        IF(IFERROR(W119,
                0)=0,
            MAX(MAX('1D'!$D$16,
                    MAX('1D'!$D$16,
                        POWER((ABS(K119)^2)/('1D'!$I$5*MAX(F119,
                                    0.1)^2),
                            1/3))),
                IFERROR(W1396,
                    MAX(MAX('1D'!$D$16,
                            MAX('1D'!$D$16,
                                POWER((ABS(K119)^2)/('1D'!$I$5*MAX(F119,
                                            0.1)^2),
                                    1/3))),
                        ($L$2)-E1396))),
            IF(OR(IFERROR(AD119,
                        0)&gt;=1,
                    IFERROR(AD120,
                        0)&gt;=1),
                MAX('1D'!$D$16,
                    MAX('1D'!$D$16,
                        POWER((ABS(K119)^2)/('1D'!$I$5*MAX(F119,
                                    0.1)^2),
                            1/3))),
                IF(ABS(IFERROR(AF119,
                            0))&lt;'1D'!$D$19,
                    MAX(MAX('1D'!$D$16,
                            MAX('1D'!$D$16,
                                POWER((ABS(K119)^2)/('1D'!$I$5*MAX(F119,
                                            0.1)^2),
                                    1/3))),
                        IFERROR(W119,
                            0)),
                    MAX(MAX('1D'!$D$16,
                            MAX('1D'!$D$16,
                                POWER((ABS(K119)^2)/('1D'!$I$5*MAX(F119,
                                            0.1)^2),
                                    1/3))),
                        (IFERROR(W119,
                                0))+((IFERROR(AF119,
                                    0))*'1D'!$D$18)))))))</f>
        <v>2.1389677043987478</v>
      </c>
      <c r="X119" s="5">
        <f t="shared" ca="1" si="18"/>
        <v>11.122632062873489</v>
      </c>
      <c r="Y119" s="5">
        <f t="shared" ca="1" si="19"/>
        <v>1.1735290000551568</v>
      </c>
      <c r="Z119" s="5">
        <f t="shared" ca="1" si="20"/>
        <v>4.5807502857230418</v>
      </c>
      <c r="AA119" s="5">
        <f t="shared" ca="1" si="21"/>
        <v>634.64646770439879</v>
      </c>
      <c r="AB119" s="5">
        <f ca="1">AA119+((ABS(K119)/MAX(((F119)+(G119)*(W119))*(W119),
            0.000001))^2)/(2*'1D'!$I$5)</f>
        <v>635.71595155659816</v>
      </c>
      <c r="AC119" s="5">
        <f ca="1">((ABS(K119)*'1D'!$D$6)/(MAX(((F119)+(G119)*(W119))*(W119),
            0.000001)*MAX(((((F119)+(G119)*(W119))*(W119))/MAX((F119)+2*(W119)*SQRT(1+(G119)^2),
                    0.000001))^(2/3),
            0.000001)))^2</f>
        <v>3.8141460404132466E-3</v>
      </c>
      <c r="AD119" s="5">
        <f ca="1">ABS(ABS(K119)/MAX(((F119)+(G119)*(W119))*(W119),
        0.000001))/SQRT('1D'!$I$5*MAX((((F119)+(G119)*(W119))*(W119))/MAX((F119)+2*(G119)*(W119),
            0.000001),
        0.000001))</f>
        <v>1.0000000000000004</v>
      </c>
      <c r="AE119" s="5">
        <f ca="1">((F119)*(W119)^2)/2+(G119)*(W119)^3/3+(ABS(K119)^2)/('1D'!$I$5*MAX(((F119)+(G119)*(W119))*(W119),
        0.000001))</f>
        <v>35.686426155594638</v>
      </c>
      <c r="AF119" s="5">
        <f ca="1">IF($A$2=0,
    0,
    IFERROR(AB120+(((AC119+AC120)/2)*J120)+(IF(Z119&gt;Z120,
                '1D'!$D$8*((Z119^2-Z120^2)/(2*'1D'!$I$5)),
                '1D'!$D$9*((Z120^2-Z119^2)/(2*'1D'!$I$5)))+('1D'!$D$10*(ABS(I120)/90)*(MAX(Z119^2,
                        Z120^2)/(2*'1D'!$I$5))))-AB119,
        0))</f>
        <v>3.4157470063291839E-3</v>
      </c>
      <c r="AG119" s="5">
        <f ca="1">IF($A$2=0,
    1,
    IF(IFERROR(AG120,
            0)=0,
        0,
        IFERROR(IF(OR(ROUND(AD119,
                        3)&gt;=1,
                    AND(ABS(AF119)&lt;'1D'!$D$19,
                        AD119&lt;1)),
                1,
                0),
            0)))</f>
        <v>1</v>
      </c>
      <c r="AH119" s="5">
        <f ca="1">IFERROR(IF('1D'!V32="Supercritical",
        MAX('1D'!$D$16,
            IFERROR(L119,
                MAX('1D'!$D$16,
                    POWER((ABS(K119)^2)/('1D'!$I$5*MAX(F119,
                                0.1)^2),
                        1/3)))),
        IF('1D'!V32="Subcritical",
            MAX('1D'!$D$16,
                IFERROR(W119,
                    MAX('1D'!$D$16,
                        POWER((ABS(K119)^2)/('1D'!$I$5*MAX(F119,
                                    0.1)^2),
                            1/3)))),
            IF(IFERROR(T119,
                    -1E+99)&gt;=IFERROR(AE119,
                    -1E+99),
                MAX('1D'!$D$16,
                    IFERROR(L119,
                        MAX('1D'!$D$16,
                            POWER((ABS(K119)^2)/('1D'!$I$5*MAX(F119,
                                        0.1)^2),
                                1/3)))),
                MAX('1D'!$D$16,
                    IFERROR(W119,
                        MAX('1D'!$D$16,
                            POWER((ABS(K119)^2)/('1D'!$I$5*MAX(F119,
                                        0.1)^2),
                                1/3))))))),
    MAX('1D'!$D$16,
        POWER((ABS(K119)^2)/('1D'!$I$5*MAX(F119,
                    0.1)^2),
            1/3)))</f>
        <v>2.0411692021517887</v>
      </c>
      <c r="AI119" s="5">
        <f t="shared" ca="1" si="22"/>
        <v>634.54866920215181</v>
      </c>
      <c r="AJ119" s="5">
        <f ca="1">AI119+((ABS(K119)/MAX(((F119)+(G119)*(AH119))*(AH119),
            0.000001))^2)/(2*'1D'!$I$5)</f>
        <v>635.72309253909486</v>
      </c>
      <c r="AM119">
        <v>0</v>
      </c>
      <c r="AN119">
        <v>0</v>
      </c>
      <c r="AO119" s="5">
        <f t="shared" si="23"/>
        <v>0</v>
      </c>
      <c r="AP119" s="5">
        <f t="shared" si="27"/>
        <v>0</v>
      </c>
      <c r="AQ119" s="5">
        <f ca="1">ABS(ABS(K119)/MAX(((F119)+(G119)*(AH119))*(AH119),
        0.000001))/SQRT('1D'!$I$5*MAX((((F119)+(G119)*(AH119))*(AH119))/MAX((F119)+2*(G119)*(AH119),
            0.000001),
        0.000001))</f>
        <v>1.0727235886044055</v>
      </c>
      <c r="AR119" s="5" t="str">
        <f t="shared" ca="1" si="24"/>
        <v>Supercritical</v>
      </c>
      <c r="AS119" s="5">
        <f ca="1">((ABS(K119)*'1D'!$D$6)/(MAX(((F119)+(G119)*(AH119))*(AH119),
            0.000001)*MAX(((((F119)+(G119)*(AH119))*(AH119))/MAX((F119)+2*(AH119)*SQRT(1+(G119)^2),
                    0.000001))^(2/3),
            0.000001)))^2</f>
        <v>4.3358367565141456E-3</v>
      </c>
    </row>
    <row r="120" spans="1:45" x14ac:dyDescent="0.35">
      <c r="A120">
        <v>111</v>
      </c>
      <c r="B120">
        <v>109.997</v>
      </c>
      <c r="C120">
        <v>616474.67299999995</v>
      </c>
      <c r="D120">
        <v>3097695.53</v>
      </c>
      <c r="E120">
        <v>632.50699999999995</v>
      </c>
      <c r="F120">
        <v>5.2</v>
      </c>
      <c r="G120">
        <v>0</v>
      </c>
      <c r="H120" t="s">
        <v>176</v>
      </c>
      <c r="I120">
        <v>5.7000000000000002E-2</v>
      </c>
      <c r="J120" s="5">
        <f t="shared" si="25"/>
        <v>1</v>
      </c>
      <c r="K120" s="5">
        <f t="shared" ca="1" si="26"/>
        <v>50.95</v>
      </c>
      <c r="L120" s="5">
        <f ca="1">IF($A$2=0,
    IFERROR(L119,
        MAX('1D'!$D$16,
            POWER((ABS(K120)^2)/('1D'!$I$5*MAX(F120,
                        0.1)^2),
                1/3))),
    IF(IFERROR(V119,
            0)=0,
        IFERROR(L119,
            MAX('1D'!$D$16,
                POWER((ABS(K120)^2)/('1D'!$I$5*MAX(F120,
                            0.1)^2),
                    1/3))),
        IF(OR(IFERROR(L120,
                    0)=0,
                IFERROR(S119,
                    0)&lt;1,
                IFERROR(S120,
                    0)&lt;1),
            MAX('1D'!$D$16,
                POWER((ABS(K120)^2)/('1D'!$I$5*MAX(F120,
                            0.1)^2),
                    1/3)),
            IF(IFERROR(U120,
                    0)&gt;0,
                MAX('1D'!$D$16,
                    IFERROR(L120,
                        0)+((IFERROR(U120,
                                0))*'1D'!$D$18*IF((IFERROR(S120,
                                    0))&lt;1,
                            1,
                            -1))),
                IF(IFERROR(U120,
                        0)&lt;0,
                    IF(ABS((MAX('1D'!$D$16,
                                    POWER((ABS(K120)^2)/('1D'!$I$5*MAX(F120,
                                                0.1)^2),
                                        1/3)))-IFERROR(L120,
                                0))&gt;'1D'!$D$19,
                        MAX('1D'!$D$16,
                            IF((MAX('1D'!$D$16,
                                        POWER((ABS(K120)^2)/('1D'!$I$5*MAX(F120,
                                                    0.1)^2),
                                            1/3)))&gt;IFERROR(L120,
                                    0),
                                MIN((MAX('1D'!$D$16,
                                            POWER((ABS(K120)^2)/('1D'!$I$5*MAX(F120,
                                                        0.1)^2),
                                                1/3))),
                                    IFERROR(L120,
                                        0)+(MIN(ABS(IFERROR(U120,
                                                    0))*'1D'!$D$18,
                                            ABS((MAX('1D'!$D$16,
                                                        POWER((ABS(K120)^2)/('1D'!$I$5*MAX(F120,
                                                                    0.1)^2),
                                                            1/3)))-IFERROR(L120,
                                                    0))))),
                                MAX((MAX('1D'!$D$16,
                                            POWER((ABS(K120)^2)/('1D'!$I$5*MAX(F120,
                                                        0.1)^2),
                                                1/3))),
                                    IFERROR(L120,
                                        0)-(MIN(ABS(IFERROR(U120,
                                                    0))*'1D'!$D$18,
                                            ABS((MAX('1D'!$D$16,
                                                        POWER((ABS(K120)^2)/('1D'!$I$5*MAX(F120,
                                                                    0.1)^2),
                                                            1/3)))-IFERROR(L120,
                                                    0))))))),
                        MAX('1D'!$D$16,
                            POWER((ABS(K120)^2)/('1D'!$I$5*MAX(F120,
                                        0.1)^2),
                                1/3))),
                    MAX('1D'!$D$16,
                        IFERROR(L120,
                            0)))))))</f>
        <v>2.0411692021517887</v>
      </c>
      <c r="M120" s="5">
        <f t="shared" ca="1" si="14"/>
        <v>10.614079851189301</v>
      </c>
      <c r="N120" s="5">
        <f t="shared" ca="1" si="15"/>
        <v>1.1434704692804873</v>
      </c>
      <c r="O120" s="5">
        <f t="shared" ca="1" si="16"/>
        <v>4.8002276894771132</v>
      </c>
      <c r="P120" s="5">
        <f t="shared" ca="1" si="17"/>
        <v>634.54816920215171</v>
      </c>
      <c r="Q120" s="5">
        <f ca="1">P120+((ABS(K120)/MAX(((F120)+(G120)*(L120))*(L120),
            0.000001))^2)/(2*'1D'!$I$5)</f>
        <v>635.72259253909476</v>
      </c>
      <c r="R120" s="5">
        <f ca="1">((ABS(K120)*'1D'!$D$6)/(MAX(((F120)+(G120)*(L120))*(L120),
            0.000001)*MAX(((((F120)+(G120)*(L120))*(L120))/MAX((F120)+2*(L120)*SQRT(1+(G120)^2),
                    0.000001))^(2/3),
            0.000001)))^2</f>
        <v>4.3358367565141456E-3</v>
      </c>
      <c r="S120" s="5">
        <f ca="1">ABS(ABS(K120)/MAX(((F120)+(G120)*(L120))*(L120),
        0.000001))/SQRT('1D'!$I$5*MAX((((F120)+(G120)*(L120))*(L120))/MAX((F120)+2*(G120)*(L120),
            0.000001),
        0.000001))</f>
        <v>1.0727235886044055</v>
      </c>
      <c r="T120" s="5">
        <f ca="1">((F120)*(L120)^2)/2+(G120)*(L120)^3/3+(ABS(K120)^2)/('1D'!$I$5*MAX(((F120)+(G120)*(L120))*(L120),
        0.000001))</f>
        <v>35.763412605541333</v>
      </c>
      <c r="U120" s="5">
        <f ca="1">IF($A$2=0,
    0,
    IFERROR(Q119-(((R119+R120)/2)*J120)-(IF(O119&gt;O120,
                '1D'!$D$8*((O119^2-O120^2)/(2*'1D'!$I$5)),
                '1D'!$D$9*((O120^2-O119^2)/(2*'1D'!$I$5)))+('1D'!$D$10*(ABS(I120)/90)*(MAX(O119^2,
                        O120^2)/(2*'1D'!$I$5))))-Q120,
        0))</f>
        <v>-3.9474069733387296E-3</v>
      </c>
      <c r="V120" s="5">
        <f ca="1">IF($A$2=0,
    1,
    IF(IFERROR(V119,
            0)=0,
        0,
        IFERROR(IF(ROUND(S120,
                    3)=1,
                1,
                IF(AND(ABS(U120)&lt;'1D'!$D$19,
                        S120&gt;1),
                    1,
                    0)),
            0)))</f>
        <v>0</v>
      </c>
      <c r="W120" s="5">
        <f ca="1">IF($A$2=0,
    MAX(MAX('1D'!$D$16,
            MAX('1D'!$D$16,
                POWER((ABS(K120)^2)/('1D'!$I$5*MAX(F120,
                            0.1)^2),
                    1/3))),
        IFERROR(W1396,
            MAX(MAX('1D'!$D$16,
                    MAX('1D'!$D$16,
                        POWER((ABS(K120)^2)/('1D'!$I$5*MAX(F120,
                                    0.1)^2),
                            1/3))),
                ($L$2)-E1396))),
    IF(IFERROR(AG121,
            0)=0,
        MAX(MAX('1D'!$D$16,
                MAX('1D'!$D$16,
                    POWER((ABS(K120)^2)/('1D'!$I$5*MAX(F120,
                                0.1)^2),
                        1/3))),
            IFERROR(W1396,
                MAX(MAX('1D'!$D$16,
                        MAX('1D'!$D$16,
                            POWER((ABS(K120)^2)/('1D'!$I$5*MAX(F120,
                                        0.1)^2),
                                1/3))),
                    ($L$2)-E1396))),
        IF(IFERROR(W120,
                0)=0,
            MAX(MAX('1D'!$D$16,
                    MAX('1D'!$D$16,
                        POWER((ABS(K120)^2)/('1D'!$I$5*MAX(F120,
                                    0.1)^2),
                            1/3))),
                IFERROR(W1396,
                    MAX(MAX('1D'!$D$16,
                            MAX('1D'!$D$16,
                                POWER((ABS(K120)^2)/('1D'!$I$5*MAX(F120,
                                            0.1)^2),
                                    1/3))),
                        ($L$2)-E1396))),
            IF(OR(IFERROR(AD120,
                        0)&gt;=1,
                    IFERROR(AD121,
                        0)&gt;=1),
                MAX('1D'!$D$16,
                    MAX('1D'!$D$16,
                        POWER((ABS(K120)^2)/('1D'!$I$5*MAX(F120,
                                    0.1)^2),
                            1/3))),
                IF(ABS(IFERROR(AF120,
                            0))&lt;'1D'!$D$19,
                    MAX(MAX('1D'!$D$16,
                            MAX('1D'!$D$16,
                                POWER((ABS(K120)^2)/('1D'!$I$5*MAX(F120,
                                            0.1)^2),
                                    1/3))),
                        IFERROR(W120,
                            0)),
                    MAX(MAX('1D'!$D$16,
                            MAX('1D'!$D$16,
                                POWER((ABS(K120)^2)/('1D'!$I$5*MAX(F120,
                                            0.1)^2),
                                    1/3))),
                        (IFERROR(W120,
                                0))+((IFERROR(AF120,
                                    0))*'1D'!$D$18)))))))</f>
        <v>2.1389677043987478</v>
      </c>
      <c r="X120" s="5">
        <f t="shared" ca="1" si="18"/>
        <v>11.122632062873489</v>
      </c>
      <c r="Y120" s="5">
        <f t="shared" ca="1" si="19"/>
        <v>1.1735290000551568</v>
      </c>
      <c r="Z120" s="5">
        <f t="shared" ca="1" si="20"/>
        <v>4.5807502857230418</v>
      </c>
      <c r="AA120" s="5">
        <f t="shared" ca="1" si="21"/>
        <v>634.64596770439869</v>
      </c>
      <c r="AB120" s="5">
        <f ca="1">AA120+((ABS(K120)/MAX(((F120)+(G120)*(W120))*(W120),
            0.000001))^2)/(2*'1D'!$I$5)</f>
        <v>635.71545155659805</v>
      </c>
      <c r="AC120" s="5">
        <f ca="1">((ABS(K120)*'1D'!$D$6)/(MAX(((F120)+(G120)*(W120))*(W120),
            0.000001)*MAX(((((F120)+(G120)*(W120))*(W120))/MAX((F120)+2*(W120)*SQRT(1+(G120)^2),
                    0.000001))^(2/3),
            0.000001)))^2</f>
        <v>3.8141460404132466E-3</v>
      </c>
      <c r="AD120" s="5">
        <f ca="1">ABS(ABS(K120)/MAX(((F120)+(G120)*(W120))*(W120),
        0.000001))/SQRT('1D'!$I$5*MAX((((F120)+(G120)*(W120))*(W120))/MAX((F120)+2*(G120)*(W120),
            0.000001),
        0.000001))</f>
        <v>1.0000000000000004</v>
      </c>
      <c r="AE120" s="5">
        <f ca="1">((F120)*(W120)^2)/2+(G120)*(W120)^3/3+(ABS(K120)^2)/('1D'!$I$5*MAX(((F120)+(G120)*(W120))*(W120),
        0.000001))</f>
        <v>35.686426155594638</v>
      </c>
      <c r="AF120" s="5">
        <f ca="1">IF($A$2=0,
    0,
    IFERROR(AB121+(((AC120+AC121)/2)*J121)+(IF(Z120&gt;Z121,
                '1D'!$D$8*((Z120^2-Z121^2)/(2*'1D'!$I$5)),
                '1D'!$D$9*((Z121^2-Z120^2)/(2*'1D'!$I$5)))+('1D'!$D$10*(ABS(I121)/90)*(MAX(Z120^2,
                        Z121^2)/(2*'1D'!$I$5))))-AB120,
        0))</f>
        <v>3.4157470064428708E-3</v>
      </c>
      <c r="AG120" s="5">
        <f ca="1">IF($A$2=0,
    1,
    IF(IFERROR(AG121,
            0)=0,
        0,
        IFERROR(IF(OR(ROUND(AD120,
                        3)&gt;=1,
                    AND(ABS(AF120)&lt;'1D'!$D$19,
                        AD120&lt;1)),
                1,
                0),
            0)))</f>
        <v>1</v>
      </c>
      <c r="AH120" s="5">
        <f ca="1">IFERROR(IF('1D'!V32="Supercritical",
        MAX('1D'!$D$16,
            IFERROR(L120,
                MAX('1D'!$D$16,
                    POWER((ABS(K120)^2)/('1D'!$I$5*MAX(F120,
                                0.1)^2),
                        1/3)))),
        IF('1D'!V32="Subcritical",
            MAX('1D'!$D$16,
                IFERROR(W120,
                    MAX('1D'!$D$16,
                        POWER((ABS(K120)^2)/('1D'!$I$5*MAX(F120,
                                    0.1)^2),
                            1/3)))),
            IF(IFERROR(T120,
                    -1E+99)&gt;=IFERROR(AE120,
                    -1E+99),
                MAX('1D'!$D$16,
                    IFERROR(L120,
                        MAX('1D'!$D$16,
                            POWER((ABS(K120)^2)/('1D'!$I$5*MAX(F120,
                                        0.1)^2),
                                1/3)))),
                MAX('1D'!$D$16,
                    IFERROR(W120,
                        MAX('1D'!$D$16,
                            POWER((ABS(K120)^2)/('1D'!$I$5*MAX(F120,
                                        0.1)^2),
                                1/3))))))),
    MAX('1D'!$D$16,
        POWER((ABS(K120)^2)/('1D'!$I$5*MAX(F120,
                    0.1)^2),
            1/3)))</f>
        <v>2.0411692021517887</v>
      </c>
      <c r="AI120" s="5">
        <f t="shared" ca="1" si="22"/>
        <v>634.54816920215171</v>
      </c>
      <c r="AJ120" s="5">
        <f ca="1">AI120+((ABS(K120)/MAX(((F120)+(G120)*(AH120))*(AH120),
            0.000001))^2)/(2*'1D'!$I$5)</f>
        <v>635.72259253909476</v>
      </c>
      <c r="AM120">
        <v>0</v>
      </c>
      <c r="AN120">
        <v>0</v>
      </c>
      <c r="AO120" s="5">
        <f t="shared" si="23"/>
        <v>0</v>
      </c>
      <c r="AP120" s="5">
        <f t="shared" si="27"/>
        <v>0</v>
      </c>
      <c r="AQ120" s="5">
        <f ca="1">ABS(ABS(K120)/MAX(((F120)+(G120)*(AH120))*(AH120),
        0.000001))/SQRT('1D'!$I$5*MAX((((F120)+(G120)*(AH120))*(AH120))/MAX((F120)+2*(G120)*(AH120),
            0.000001),
        0.000001))</f>
        <v>1.0727235886044055</v>
      </c>
      <c r="AR120" s="5" t="str">
        <f t="shared" ca="1" si="24"/>
        <v>Supercritical</v>
      </c>
      <c r="AS120" s="5">
        <f ca="1">((ABS(K120)*'1D'!$D$6)/(MAX(((F120)+(G120)*(AH120))*(AH120),
            0.000001)*MAX(((((F120)+(G120)*(AH120))*(AH120))/MAX((F120)+2*(AH120)*SQRT(1+(G120)^2),
                    0.000001))^(2/3),
            0.000001)))^2</f>
        <v>4.3358367565141456E-3</v>
      </c>
    </row>
    <row r="121" spans="1:45" x14ac:dyDescent="0.35">
      <c r="A121">
        <v>112</v>
      </c>
      <c r="B121">
        <v>110.997</v>
      </c>
      <c r="C121">
        <v>616473.674</v>
      </c>
      <c r="D121">
        <v>3097695.483</v>
      </c>
      <c r="E121">
        <v>632.50649999999996</v>
      </c>
      <c r="F121">
        <v>5.2</v>
      </c>
      <c r="G121">
        <v>0</v>
      </c>
      <c r="H121" t="s">
        <v>176</v>
      </c>
      <c r="I121">
        <v>5.7000000000000002E-2</v>
      </c>
      <c r="J121" s="5">
        <f t="shared" si="25"/>
        <v>1</v>
      </c>
      <c r="K121" s="5">
        <f t="shared" ca="1" si="26"/>
        <v>50.95</v>
      </c>
      <c r="L121" s="5">
        <f ca="1">IF($A$2=0,
    IFERROR(L120,
        MAX('1D'!$D$16,
            POWER((ABS(K121)^2)/('1D'!$I$5*MAX(F121,
                        0.1)^2),
                1/3))),
    IF(IFERROR(V120,
            0)=0,
        IFERROR(L120,
            MAX('1D'!$D$16,
                POWER((ABS(K121)^2)/('1D'!$I$5*MAX(F121,
                            0.1)^2),
                    1/3))),
        IF(OR(IFERROR(L121,
                    0)=0,
                IFERROR(S120,
                    0)&lt;1,
                IFERROR(S121,
                    0)&lt;1),
            MAX('1D'!$D$16,
                POWER((ABS(K121)^2)/('1D'!$I$5*MAX(F121,
                            0.1)^2),
                    1/3)),
            IF(IFERROR(U121,
                    0)&gt;0,
                MAX('1D'!$D$16,
                    IFERROR(L121,
                        0)+((IFERROR(U121,
                                0))*'1D'!$D$18*IF((IFERROR(S121,
                                    0))&lt;1,
                            1,
                            -1))),
                IF(IFERROR(U121,
                        0)&lt;0,
                    IF(ABS((MAX('1D'!$D$16,
                                    POWER((ABS(K121)^2)/('1D'!$I$5*MAX(F121,
                                                0.1)^2),
                                        1/3)))-IFERROR(L121,
                                0))&gt;'1D'!$D$19,
                        MAX('1D'!$D$16,
                            IF((MAX('1D'!$D$16,
                                        POWER((ABS(K121)^2)/('1D'!$I$5*MAX(F121,
                                                    0.1)^2),
                                            1/3)))&gt;IFERROR(L121,
                                    0),
                                MIN((MAX('1D'!$D$16,
                                            POWER((ABS(K121)^2)/('1D'!$I$5*MAX(F121,
                                                        0.1)^2),
                                                1/3))),
                                    IFERROR(L121,
                                        0)+(MIN(ABS(IFERROR(U121,
                                                    0))*'1D'!$D$18,
                                            ABS((MAX('1D'!$D$16,
                                                        POWER((ABS(K121)^2)/('1D'!$I$5*MAX(F121,
                                                                    0.1)^2),
                                                            1/3)))-IFERROR(L121,
                                                    0))))),
                                MAX((MAX('1D'!$D$16,
                                            POWER((ABS(K121)^2)/('1D'!$I$5*MAX(F121,
                                                        0.1)^2),
                                                1/3))),
                                    IFERROR(L121,
                                        0)-(MIN(ABS(IFERROR(U121,
                                                    0))*'1D'!$D$18,
                                            ABS((MAX('1D'!$D$16,
                                                        POWER((ABS(K121)^2)/('1D'!$I$5*MAX(F121,
                                                                    0.1)^2),
                                                            1/3)))-IFERROR(L121,
                                                    0))))))),
                        MAX('1D'!$D$16,
                            POWER((ABS(K121)^2)/('1D'!$I$5*MAX(F121,
                                        0.1)^2),
                                1/3))),
                    MAX('1D'!$D$16,
                        IFERROR(L121,
                            0)))))))</f>
        <v>2.0411692021517887</v>
      </c>
      <c r="M121" s="5">
        <f t="shared" ca="1" si="14"/>
        <v>10.614079851189301</v>
      </c>
      <c r="N121" s="5">
        <f t="shared" ca="1" si="15"/>
        <v>1.1434704692804873</v>
      </c>
      <c r="O121" s="5">
        <f t="shared" ca="1" si="16"/>
        <v>4.8002276894771132</v>
      </c>
      <c r="P121" s="5">
        <f t="shared" ca="1" si="17"/>
        <v>634.54766920215172</v>
      </c>
      <c r="Q121" s="5">
        <f ca="1">P121+((ABS(K121)/MAX(((F121)+(G121)*(L121))*(L121),
            0.000001))^2)/(2*'1D'!$I$5)</f>
        <v>635.72209253909477</v>
      </c>
      <c r="R121" s="5">
        <f ca="1">((ABS(K121)*'1D'!$D$6)/(MAX(((F121)+(G121)*(L121))*(L121),
            0.000001)*MAX(((((F121)+(G121)*(L121))*(L121))/MAX((F121)+2*(L121)*SQRT(1+(G121)^2),
                    0.000001))^(2/3),
            0.000001)))^2</f>
        <v>4.3358367565141456E-3</v>
      </c>
      <c r="S121" s="5">
        <f ca="1">ABS(ABS(K121)/MAX(((F121)+(G121)*(L121))*(L121),
        0.000001))/SQRT('1D'!$I$5*MAX((((F121)+(G121)*(L121))*(L121))/MAX((F121)+2*(G121)*(L121),
            0.000001),
        0.000001))</f>
        <v>1.0727235886044055</v>
      </c>
      <c r="T121" s="5">
        <f ca="1">((F121)*(L121)^2)/2+(G121)*(L121)^3/3+(ABS(K121)^2)/('1D'!$I$5*MAX(((F121)+(G121)*(L121))*(L121),
        0.000001))</f>
        <v>35.763412605541333</v>
      </c>
      <c r="U121" s="5">
        <f ca="1">IF($A$2=0,
    0,
    IFERROR(Q120-(((R120+R121)/2)*J121)-(IF(O120&gt;O121,
                '1D'!$D$8*((O120^2-O121^2)/(2*'1D'!$I$5)),
                '1D'!$D$9*((O121^2-O120^2)/(2*'1D'!$I$5)))+('1D'!$D$10*(ABS(I121)/90)*(MAX(O120^2,
                        O121^2)/(2*'1D'!$I$5))))-Q121,
        0))</f>
        <v>-3.9474069734524164E-3</v>
      </c>
      <c r="V121" s="5">
        <f ca="1">IF($A$2=0,
    1,
    IF(IFERROR(V120,
            0)=0,
        0,
        IFERROR(IF(ROUND(S121,
                    3)=1,
                1,
                IF(AND(ABS(U121)&lt;'1D'!$D$19,
                        S121&gt;1),
                    1,
                    0)),
            0)))</f>
        <v>0</v>
      </c>
      <c r="W121" s="5">
        <f ca="1">IF($A$2=0,
    MAX(MAX('1D'!$D$16,
            MAX('1D'!$D$16,
                POWER((ABS(K121)^2)/('1D'!$I$5*MAX(F121,
                            0.1)^2),
                    1/3))),
        IFERROR(W1396,
            MAX(MAX('1D'!$D$16,
                    MAX('1D'!$D$16,
                        POWER((ABS(K121)^2)/('1D'!$I$5*MAX(F121,
                                    0.1)^2),
                            1/3))),
                ($L$2)-E1396))),
    IF(IFERROR(AG122,
            0)=0,
        MAX(MAX('1D'!$D$16,
                MAX('1D'!$D$16,
                    POWER((ABS(K121)^2)/('1D'!$I$5*MAX(F121,
                                0.1)^2),
                        1/3))),
            IFERROR(W1396,
                MAX(MAX('1D'!$D$16,
                        MAX('1D'!$D$16,
                            POWER((ABS(K121)^2)/('1D'!$I$5*MAX(F121,
                                        0.1)^2),
                                1/3))),
                    ($L$2)-E1396))),
        IF(IFERROR(W121,
                0)=0,
            MAX(MAX('1D'!$D$16,
                    MAX('1D'!$D$16,
                        POWER((ABS(K121)^2)/('1D'!$I$5*MAX(F121,
                                    0.1)^2),
                            1/3))),
                IFERROR(W1396,
                    MAX(MAX('1D'!$D$16,
                            MAX('1D'!$D$16,
                                POWER((ABS(K121)^2)/('1D'!$I$5*MAX(F121,
                                            0.1)^2),
                                    1/3))),
                        ($L$2)-E1396))),
            IF(OR(IFERROR(AD121,
                        0)&gt;=1,
                    IFERROR(AD122,
                        0)&gt;=1),
                MAX('1D'!$D$16,
                    MAX('1D'!$D$16,
                        POWER((ABS(K121)^2)/('1D'!$I$5*MAX(F121,
                                    0.1)^2),
                            1/3))),
                IF(ABS(IFERROR(AF121,
                            0))&lt;'1D'!$D$19,
                    MAX(MAX('1D'!$D$16,
                            MAX('1D'!$D$16,
                                POWER((ABS(K121)^2)/('1D'!$I$5*MAX(F121,
                                            0.1)^2),
                                    1/3))),
                        IFERROR(W121,
                            0)),
                    MAX(MAX('1D'!$D$16,
                            MAX('1D'!$D$16,
                                POWER((ABS(K121)^2)/('1D'!$I$5*MAX(F121,
                                            0.1)^2),
                                    1/3))),
                        (IFERROR(W121,
                                0))+((IFERROR(AF121,
                                    0))*'1D'!$D$18)))))))</f>
        <v>2.1389677043987478</v>
      </c>
      <c r="X121" s="5">
        <f t="shared" ca="1" si="18"/>
        <v>11.122632062873489</v>
      </c>
      <c r="Y121" s="5">
        <f t="shared" ca="1" si="19"/>
        <v>1.1735290000551568</v>
      </c>
      <c r="Z121" s="5">
        <f t="shared" ca="1" si="20"/>
        <v>4.5807502857230418</v>
      </c>
      <c r="AA121" s="5">
        <f t="shared" ca="1" si="21"/>
        <v>634.6454677043987</v>
      </c>
      <c r="AB121" s="5">
        <f ca="1">AA121+((ABS(K121)/MAX(((F121)+(G121)*(W121))*(W121),
            0.000001))^2)/(2*'1D'!$I$5)</f>
        <v>635.71495155659807</v>
      </c>
      <c r="AC121" s="5">
        <f ca="1">((ABS(K121)*'1D'!$D$6)/(MAX(((F121)+(G121)*(W121))*(W121),
            0.000001)*MAX(((((F121)+(G121)*(W121))*(W121))/MAX((F121)+2*(W121)*SQRT(1+(G121)^2),
                    0.000001))^(2/3),
            0.000001)))^2</f>
        <v>3.8141460404132466E-3</v>
      </c>
      <c r="AD121" s="5">
        <f ca="1">ABS(ABS(K121)/MAX(((F121)+(G121)*(W121))*(W121),
        0.000001))/SQRT('1D'!$I$5*MAX((((F121)+(G121)*(W121))*(W121))/MAX((F121)+2*(G121)*(W121),
            0.000001),
        0.000001))</f>
        <v>1.0000000000000004</v>
      </c>
      <c r="AE121" s="5">
        <f ca="1">((F121)*(W121)^2)/2+(G121)*(W121)^3/3+(ABS(K121)^2)/('1D'!$I$5*MAX(((F121)+(G121)*(W121))*(W121),
        0.000001))</f>
        <v>35.686426155594638</v>
      </c>
      <c r="AF121" s="5">
        <f ca="1">IF($A$2=0,
    0,
    IFERROR(AB122+(((AC121+AC122)/2)*J122)+(IF(Z121&gt;Z122,
                '1D'!$D$8*((Z121^2-Z122^2)/(2*'1D'!$I$5)),
                '1D'!$D$9*((Z122^2-Z121^2)/(2*'1D'!$I$5)))+('1D'!$D$10*(ABS(I122)/90)*(MAX(Z121^2,
                        Z122^2)/(2*'1D'!$I$5))))-AB121,
        0))</f>
        <v>3.3194934596849635E-3</v>
      </c>
      <c r="AG121" s="5">
        <f ca="1">IF($A$2=0,
    1,
    IF(IFERROR(AG122,
            0)=0,
        0,
        IFERROR(IF(OR(ROUND(AD121,
                        3)&gt;=1,
                    AND(ABS(AF121)&lt;'1D'!$D$19,
                        AD121&lt;1)),
                1,
                0),
            0)))</f>
        <v>1</v>
      </c>
      <c r="AH121" s="5">
        <f ca="1">IFERROR(IF('1D'!V32="Supercritical",
        MAX('1D'!$D$16,
            IFERROR(L121,
                MAX('1D'!$D$16,
                    POWER((ABS(K121)^2)/('1D'!$I$5*MAX(F121,
                                0.1)^2),
                        1/3)))),
        IF('1D'!V32="Subcritical",
            MAX('1D'!$D$16,
                IFERROR(W121,
                    MAX('1D'!$D$16,
                        POWER((ABS(K121)^2)/('1D'!$I$5*MAX(F121,
                                    0.1)^2),
                            1/3)))),
            IF(IFERROR(T121,
                    -1E+99)&gt;=IFERROR(AE121,
                    -1E+99),
                MAX('1D'!$D$16,
                    IFERROR(L121,
                        MAX('1D'!$D$16,
                            POWER((ABS(K121)^2)/('1D'!$I$5*MAX(F121,
                                        0.1)^2),
                                1/3)))),
                MAX('1D'!$D$16,
                    IFERROR(W121,
                        MAX('1D'!$D$16,
                            POWER((ABS(K121)^2)/('1D'!$I$5*MAX(F121,
                                        0.1)^2),
                                1/3))))))),
    MAX('1D'!$D$16,
        POWER((ABS(K121)^2)/('1D'!$I$5*MAX(F121,
                    0.1)^2),
            1/3)))</f>
        <v>2.0411692021517887</v>
      </c>
      <c r="AI121" s="5">
        <f t="shared" ca="1" si="22"/>
        <v>634.54766920215172</v>
      </c>
      <c r="AJ121" s="5">
        <f ca="1">AI121+((ABS(K121)/MAX(((F121)+(G121)*(AH121))*(AH121),
            0.000001))^2)/(2*'1D'!$I$5)</f>
        <v>635.72209253909477</v>
      </c>
      <c r="AM121">
        <v>0</v>
      </c>
      <c r="AN121">
        <v>0</v>
      </c>
      <c r="AO121" s="5">
        <f t="shared" si="23"/>
        <v>0</v>
      </c>
      <c r="AP121" s="5">
        <f t="shared" si="27"/>
        <v>0</v>
      </c>
      <c r="AQ121" s="5">
        <f ca="1">ABS(ABS(K121)/MAX(((F121)+(G121)*(AH121))*(AH121),
        0.000001))/SQRT('1D'!$I$5*MAX((((F121)+(G121)*(AH121))*(AH121))/MAX((F121)+2*(G121)*(AH121),
            0.000001),
        0.000001))</f>
        <v>1.0727235886044055</v>
      </c>
      <c r="AR121" s="5" t="str">
        <f t="shared" ca="1" si="24"/>
        <v>Supercritical</v>
      </c>
      <c r="AS121" s="5">
        <f ca="1">((ABS(K121)*'1D'!$D$6)/(MAX(((F121)+(G121)*(AH121))*(AH121),
            0.000001)*MAX(((((F121)+(G121)*(AH121))*(AH121))/MAX((F121)+2*(AH121)*SQRT(1+(G121)^2),
                    0.000001))^(2/3),
            0.000001)))^2</f>
        <v>4.3358367565141456E-3</v>
      </c>
    </row>
    <row r="122" spans="1:45" x14ac:dyDescent="0.35">
      <c r="A122">
        <v>113</v>
      </c>
      <c r="B122">
        <v>111.997</v>
      </c>
      <c r="C122">
        <v>616472.67500000005</v>
      </c>
      <c r="D122">
        <v>3097695.4350000001</v>
      </c>
      <c r="E122">
        <v>632.50599999999997</v>
      </c>
      <c r="F122">
        <v>5.2</v>
      </c>
      <c r="G122">
        <v>0</v>
      </c>
      <c r="H122" t="s">
        <v>176</v>
      </c>
      <c r="I122">
        <v>3.0000000000000001E-3</v>
      </c>
      <c r="J122" s="5">
        <f t="shared" si="25"/>
        <v>1</v>
      </c>
      <c r="K122" s="5">
        <f t="shared" ca="1" si="26"/>
        <v>50.95</v>
      </c>
      <c r="L122" s="5">
        <f ca="1">IF($A$2=0,
    IFERROR(L121,
        MAX('1D'!$D$16,
            POWER((ABS(K122)^2)/('1D'!$I$5*MAX(F122,
                        0.1)^2),
                1/3))),
    IF(IFERROR(V121,
            0)=0,
        IFERROR(L121,
            MAX('1D'!$D$16,
                POWER((ABS(K122)^2)/('1D'!$I$5*MAX(F122,
                            0.1)^2),
                    1/3))),
        IF(OR(IFERROR(L122,
                    0)=0,
                IFERROR(S121,
                    0)&lt;1,
                IFERROR(S122,
                    0)&lt;1),
            MAX('1D'!$D$16,
                POWER((ABS(K122)^2)/('1D'!$I$5*MAX(F122,
                            0.1)^2),
                    1/3)),
            IF(IFERROR(U122,
                    0)&gt;0,
                MAX('1D'!$D$16,
                    IFERROR(L122,
                        0)+((IFERROR(U122,
                                0))*'1D'!$D$18*IF((IFERROR(S122,
                                    0))&lt;1,
                            1,
                            -1))),
                IF(IFERROR(U122,
                        0)&lt;0,
                    IF(ABS((MAX('1D'!$D$16,
                                    POWER((ABS(K122)^2)/('1D'!$I$5*MAX(F122,
                                                0.1)^2),
                                        1/3)))-IFERROR(L122,
                                0))&gt;'1D'!$D$19,
                        MAX('1D'!$D$16,
                            IF((MAX('1D'!$D$16,
                                        POWER((ABS(K122)^2)/('1D'!$I$5*MAX(F122,
                                                    0.1)^2),
                                            1/3)))&gt;IFERROR(L122,
                                    0),
                                MIN((MAX('1D'!$D$16,
                                            POWER((ABS(K122)^2)/('1D'!$I$5*MAX(F122,
                                                        0.1)^2),
                                                1/3))),
                                    IFERROR(L122,
                                        0)+(MIN(ABS(IFERROR(U122,
                                                    0))*'1D'!$D$18,
                                            ABS((MAX('1D'!$D$16,
                                                        POWER((ABS(K122)^2)/('1D'!$I$5*MAX(F122,
                                                                    0.1)^2),
                                                            1/3)))-IFERROR(L122,
                                                    0))))),
                                MAX((MAX('1D'!$D$16,
                                            POWER((ABS(K122)^2)/('1D'!$I$5*MAX(F122,
                                                        0.1)^2),
                                                1/3))),
                                    IFERROR(L122,
                                        0)-(MIN(ABS(IFERROR(U122,
                                                    0))*'1D'!$D$18,
                                            ABS((MAX('1D'!$D$16,
                                                        POWER((ABS(K122)^2)/('1D'!$I$5*MAX(F122,
                                                                    0.1)^2),
                                                            1/3)))-IFERROR(L122,
                                                    0))))))),
                        MAX('1D'!$D$16,
                            POWER((ABS(K122)^2)/('1D'!$I$5*MAX(F122,
                                        0.1)^2),
                                1/3))),
                    MAX('1D'!$D$16,
                        IFERROR(L122,
                            0)))))))</f>
        <v>2.0411692021517887</v>
      </c>
      <c r="M122" s="5">
        <f t="shared" ca="1" si="14"/>
        <v>10.614079851189301</v>
      </c>
      <c r="N122" s="5">
        <f t="shared" ca="1" si="15"/>
        <v>1.1434704692804873</v>
      </c>
      <c r="O122" s="5">
        <f t="shared" ca="1" si="16"/>
        <v>4.8002276894771132</v>
      </c>
      <c r="P122" s="5">
        <f t="shared" ca="1" si="17"/>
        <v>634.54716920215174</v>
      </c>
      <c r="Q122" s="5">
        <f ca="1">P122+((ABS(K122)/MAX(((F122)+(G122)*(L122))*(L122),
            0.000001))^2)/(2*'1D'!$I$5)</f>
        <v>635.72159253909479</v>
      </c>
      <c r="R122" s="5">
        <f ca="1">((ABS(K122)*'1D'!$D$6)/(MAX(((F122)+(G122)*(L122))*(L122),
            0.000001)*MAX(((((F122)+(G122)*(L122))*(L122))/MAX((F122)+2*(L122)*SQRT(1+(G122)^2),
                    0.000001))^(2/3),
            0.000001)))^2</f>
        <v>4.3358367565141456E-3</v>
      </c>
      <c r="S122" s="5">
        <f ca="1">ABS(ABS(K122)/MAX(((F122)+(G122)*(L122))*(L122),
        0.000001))/SQRT('1D'!$I$5*MAX((((F122)+(G122)*(L122))*(L122))/MAX((F122)+2*(G122)*(L122),
            0.000001),
        0.000001))</f>
        <v>1.0727235886044055</v>
      </c>
      <c r="T122" s="5">
        <f ca="1">((F122)*(L122)^2)/2+(G122)*(L122)^3/3+(ABS(K122)^2)/('1D'!$I$5*MAX(((F122)+(G122)*(L122))*(L122),
        0.000001))</f>
        <v>35.763412605541333</v>
      </c>
      <c r="U122" s="5">
        <f ca="1">IF($A$2=0,
    0,
    IFERROR(Q121-(((R121+R122)/2)*J122)-(IF(O121&gt;O122,
                '1D'!$D$8*((O121^2-O122^2)/(2*'1D'!$I$5)),
                '1D'!$D$9*((O122^2-O121^2)/(2*'1D'!$I$5)))+('1D'!$D$10*(ABS(I122)/90)*(MAX(O121^2,
                        O122^2)/(2*'1D'!$I$5))))-Q122,
        0))</f>
        <v>-3.8417088732103366E-3</v>
      </c>
      <c r="V122" s="5">
        <f ca="1">IF($A$2=0,
    1,
    IF(IFERROR(V121,
            0)=0,
        0,
        IFERROR(IF(ROUND(S122,
                    3)=1,
                1,
                IF(AND(ABS(U122)&lt;'1D'!$D$19,
                        S122&gt;1),
                    1,
                    0)),
            0)))</f>
        <v>0</v>
      </c>
      <c r="W122" s="5">
        <f ca="1">IF($A$2=0,
    MAX(MAX('1D'!$D$16,
            MAX('1D'!$D$16,
                POWER((ABS(K122)^2)/('1D'!$I$5*MAX(F122,
                            0.1)^2),
                    1/3))),
        IFERROR(W1396,
            MAX(MAX('1D'!$D$16,
                    MAX('1D'!$D$16,
                        POWER((ABS(K122)^2)/('1D'!$I$5*MAX(F122,
                                    0.1)^2),
                            1/3))),
                ($L$2)-E1396))),
    IF(IFERROR(AG123,
            0)=0,
        MAX(MAX('1D'!$D$16,
                MAX('1D'!$D$16,
                    POWER((ABS(K122)^2)/('1D'!$I$5*MAX(F122,
                                0.1)^2),
                        1/3))),
            IFERROR(W1396,
                MAX(MAX('1D'!$D$16,
                        MAX('1D'!$D$16,
                            POWER((ABS(K122)^2)/('1D'!$I$5*MAX(F122,
                                        0.1)^2),
                                1/3))),
                    ($L$2)-E1396))),
        IF(IFERROR(W122,
                0)=0,
            MAX(MAX('1D'!$D$16,
                    MAX('1D'!$D$16,
                        POWER((ABS(K122)^2)/('1D'!$I$5*MAX(F122,
                                    0.1)^2),
                            1/3))),
                IFERROR(W1396,
                    MAX(MAX('1D'!$D$16,
                            MAX('1D'!$D$16,
                                POWER((ABS(K122)^2)/('1D'!$I$5*MAX(F122,
                                            0.1)^2),
                                    1/3))),
                        ($L$2)-E1396))),
            IF(OR(IFERROR(AD122,
                        0)&gt;=1,
                    IFERROR(AD123,
                        0)&gt;=1),
                MAX('1D'!$D$16,
                    MAX('1D'!$D$16,
                        POWER((ABS(K122)^2)/('1D'!$I$5*MAX(F122,
                                    0.1)^2),
                            1/3))),
                IF(ABS(IFERROR(AF122,
                            0))&lt;'1D'!$D$19,
                    MAX(MAX('1D'!$D$16,
                            MAX('1D'!$D$16,
                                POWER((ABS(K122)^2)/('1D'!$I$5*MAX(F122,
                                            0.1)^2),
                                    1/3))),
                        IFERROR(W122,
                            0)),
                    MAX(MAX('1D'!$D$16,
                            MAX('1D'!$D$16,
                                POWER((ABS(K122)^2)/('1D'!$I$5*MAX(F122,
                                            0.1)^2),
                                    1/3))),
                        (IFERROR(W122,
                                0))+((IFERROR(AF122,
                                    0))*'1D'!$D$18)))))))</f>
        <v>2.1389677043987478</v>
      </c>
      <c r="X122" s="5">
        <f t="shared" ca="1" si="18"/>
        <v>11.122632062873489</v>
      </c>
      <c r="Y122" s="5">
        <f t="shared" ca="1" si="19"/>
        <v>1.1735290000551568</v>
      </c>
      <c r="Z122" s="5">
        <f t="shared" ca="1" si="20"/>
        <v>4.5807502857230418</v>
      </c>
      <c r="AA122" s="5">
        <f t="shared" ca="1" si="21"/>
        <v>634.64496770439871</v>
      </c>
      <c r="AB122" s="5">
        <f ca="1">AA122+((ABS(K122)/MAX(((F122)+(G122)*(W122))*(W122),
            0.000001))^2)/(2*'1D'!$I$5)</f>
        <v>635.71445155659808</v>
      </c>
      <c r="AC122" s="5">
        <f ca="1">((ABS(K122)*'1D'!$D$6)/(MAX(((F122)+(G122)*(W122))*(W122),
            0.000001)*MAX(((((F122)+(G122)*(W122))*(W122))/MAX((F122)+2*(W122)*SQRT(1+(G122)^2),
                    0.000001))^(2/3),
            0.000001)))^2</f>
        <v>3.8141460404132466E-3</v>
      </c>
      <c r="AD122" s="5">
        <f ca="1">ABS(ABS(K122)/MAX(((F122)+(G122)*(W122))*(W122),
        0.000001))/SQRT('1D'!$I$5*MAX((((F122)+(G122)*(W122))*(W122))/MAX((F122)+2*(G122)*(W122),
            0.000001),
        0.000001))</f>
        <v>1.0000000000000004</v>
      </c>
      <c r="AE122" s="5">
        <f ca="1">((F122)*(W122)^2)/2+(G122)*(W122)^3/3+(ABS(K122)^2)/('1D'!$I$5*MAX(((F122)+(G122)*(W122))*(W122),
        0.000001))</f>
        <v>35.686426155594638</v>
      </c>
      <c r="AF122" s="5">
        <f ca="1">IF($A$2=0,
    0,
    IFERROR(AB123+(((AC122+AC123)/2)*J123)+(IF(Z122&gt;Z123,
                '1D'!$D$8*((Z122^2-Z123^2)/(2*'1D'!$I$5)),
                '1D'!$D$9*((Z123^2-Z122^2)/(2*'1D'!$I$5)))+('1D'!$D$10*(ABS(I123)/90)*(MAX(Z122^2,
                        Z123^2)/(2*'1D'!$I$5))))-AB122,
        0))</f>
        <v>3.4172802795637836E-3</v>
      </c>
      <c r="AG122" s="5">
        <f ca="1">IF($A$2=0,
    1,
    IF(IFERROR(AG123,
            0)=0,
        0,
        IFERROR(IF(OR(ROUND(AD122,
                        3)&gt;=1,
                    AND(ABS(AF122)&lt;'1D'!$D$19,
                        AD122&lt;1)),
                1,
                0),
            0)))</f>
        <v>1</v>
      </c>
      <c r="AH122" s="5">
        <f ca="1">IFERROR(IF('1D'!V32="Supercritical",
        MAX('1D'!$D$16,
            IFERROR(L122,
                MAX('1D'!$D$16,
                    POWER((ABS(K122)^2)/('1D'!$I$5*MAX(F122,
                                0.1)^2),
                        1/3)))),
        IF('1D'!V32="Subcritical",
            MAX('1D'!$D$16,
                IFERROR(W122,
                    MAX('1D'!$D$16,
                        POWER((ABS(K122)^2)/('1D'!$I$5*MAX(F122,
                                    0.1)^2),
                            1/3)))),
            IF(IFERROR(T122,
                    -1E+99)&gt;=IFERROR(AE122,
                    -1E+99),
                MAX('1D'!$D$16,
                    IFERROR(L122,
                        MAX('1D'!$D$16,
                            POWER((ABS(K122)^2)/('1D'!$I$5*MAX(F122,
                                        0.1)^2),
                                1/3)))),
                MAX('1D'!$D$16,
                    IFERROR(W122,
                        MAX('1D'!$D$16,
                            POWER((ABS(K122)^2)/('1D'!$I$5*MAX(F122,
                                        0.1)^2),
                                1/3))))))),
    MAX('1D'!$D$16,
        POWER((ABS(K122)^2)/('1D'!$I$5*MAX(F122,
                    0.1)^2),
            1/3)))</f>
        <v>2.0411692021517887</v>
      </c>
      <c r="AI122" s="5">
        <f t="shared" ca="1" si="22"/>
        <v>634.54716920215174</v>
      </c>
      <c r="AJ122" s="5">
        <f ca="1">AI122+((ABS(K122)/MAX(((F122)+(G122)*(AH122))*(AH122),
            0.000001))^2)/(2*'1D'!$I$5)</f>
        <v>635.72159253909479</v>
      </c>
      <c r="AM122">
        <v>0</v>
      </c>
      <c r="AN122">
        <v>0</v>
      </c>
      <c r="AO122" s="5">
        <f t="shared" si="23"/>
        <v>0</v>
      </c>
      <c r="AP122" s="5">
        <f t="shared" si="27"/>
        <v>0</v>
      </c>
      <c r="AQ122" s="5">
        <f ca="1">ABS(ABS(K122)/MAX(((F122)+(G122)*(AH122))*(AH122),
        0.000001))/SQRT('1D'!$I$5*MAX((((F122)+(G122)*(AH122))*(AH122))/MAX((F122)+2*(G122)*(AH122),
            0.000001),
        0.000001))</f>
        <v>1.0727235886044055</v>
      </c>
      <c r="AR122" s="5" t="str">
        <f t="shared" ca="1" si="24"/>
        <v>Supercritical</v>
      </c>
      <c r="AS122" s="5">
        <f ca="1">((ABS(K122)*'1D'!$D$6)/(MAX(((F122)+(G122)*(AH122))*(AH122),
            0.000001)*MAX(((((F122)+(G122)*(AH122))*(AH122))/MAX((F122)+2*(AH122)*SQRT(1+(G122)^2),
                    0.000001))^(2/3),
            0.000001)))^2</f>
        <v>4.3358367565141456E-3</v>
      </c>
    </row>
    <row r="123" spans="1:45" x14ac:dyDescent="0.35">
      <c r="A123">
        <v>114</v>
      </c>
      <c r="B123">
        <v>112.996</v>
      </c>
      <c r="C123">
        <v>616471.67700000003</v>
      </c>
      <c r="D123">
        <v>3097695.3870000001</v>
      </c>
      <c r="E123">
        <v>632.50549999999998</v>
      </c>
      <c r="F123">
        <v>5.2</v>
      </c>
      <c r="G123">
        <v>0</v>
      </c>
      <c r="H123" t="s">
        <v>176</v>
      </c>
      <c r="I123">
        <v>0.06</v>
      </c>
      <c r="J123" s="5">
        <f t="shared" si="25"/>
        <v>0.99899999999999523</v>
      </c>
      <c r="K123" s="5">
        <f t="shared" ca="1" si="26"/>
        <v>50.95</v>
      </c>
      <c r="L123" s="5">
        <f ca="1">IF($A$2=0,
    IFERROR(L122,
        MAX('1D'!$D$16,
            POWER((ABS(K123)^2)/('1D'!$I$5*MAX(F123,
                        0.1)^2),
                1/3))),
    IF(IFERROR(V122,
            0)=0,
        IFERROR(L122,
            MAX('1D'!$D$16,
                POWER((ABS(K123)^2)/('1D'!$I$5*MAX(F123,
                            0.1)^2),
                    1/3))),
        IF(OR(IFERROR(L123,
                    0)=0,
                IFERROR(S122,
                    0)&lt;1,
                IFERROR(S123,
                    0)&lt;1),
            MAX('1D'!$D$16,
                POWER((ABS(K123)^2)/('1D'!$I$5*MAX(F123,
                            0.1)^2),
                    1/3)),
            IF(IFERROR(U123,
                    0)&gt;0,
                MAX('1D'!$D$16,
                    IFERROR(L123,
                        0)+((IFERROR(U123,
                                0))*'1D'!$D$18*IF((IFERROR(S123,
                                    0))&lt;1,
                            1,
                            -1))),
                IF(IFERROR(U123,
                        0)&lt;0,
                    IF(ABS((MAX('1D'!$D$16,
                                    POWER((ABS(K123)^2)/('1D'!$I$5*MAX(F123,
                                                0.1)^2),
                                        1/3)))-IFERROR(L123,
                                0))&gt;'1D'!$D$19,
                        MAX('1D'!$D$16,
                            IF((MAX('1D'!$D$16,
                                        POWER((ABS(K123)^2)/('1D'!$I$5*MAX(F123,
                                                    0.1)^2),
                                            1/3)))&gt;IFERROR(L123,
                                    0),
                                MIN((MAX('1D'!$D$16,
                                            POWER((ABS(K123)^2)/('1D'!$I$5*MAX(F123,
                                                        0.1)^2),
                                                1/3))),
                                    IFERROR(L123,
                                        0)+(MIN(ABS(IFERROR(U123,
                                                    0))*'1D'!$D$18,
                                            ABS((MAX('1D'!$D$16,
                                                        POWER((ABS(K123)^2)/('1D'!$I$5*MAX(F123,
                                                                    0.1)^2),
                                                            1/3)))-IFERROR(L123,
                                                    0))))),
                                MAX((MAX('1D'!$D$16,
                                            POWER((ABS(K123)^2)/('1D'!$I$5*MAX(F123,
                                                        0.1)^2),
                                                1/3))),
                                    IFERROR(L123,
                                        0)-(MIN(ABS(IFERROR(U123,
                                                    0))*'1D'!$D$18,
                                            ABS((MAX('1D'!$D$16,
                                                        POWER((ABS(K123)^2)/('1D'!$I$5*MAX(F123,
                                                                    0.1)^2),
                                                            1/3)))-IFERROR(L123,
                                                    0))))))),
                        MAX('1D'!$D$16,
                            POWER((ABS(K123)^2)/('1D'!$I$5*MAX(F123,
                                        0.1)^2),
                                1/3))),
                    MAX('1D'!$D$16,
                        IFERROR(L123,
                            0)))))))</f>
        <v>2.0411692021517887</v>
      </c>
      <c r="M123" s="5">
        <f t="shared" ca="1" si="14"/>
        <v>10.614079851189301</v>
      </c>
      <c r="N123" s="5">
        <f t="shared" ca="1" si="15"/>
        <v>1.1434704692804873</v>
      </c>
      <c r="O123" s="5">
        <f t="shared" ca="1" si="16"/>
        <v>4.8002276894771132</v>
      </c>
      <c r="P123" s="5">
        <f t="shared" ca="1" si="17"/>
        <v>634.54666920215175</v>
      </c>
      <c r="Q123" s="5">
        <f ca="1">P123+((ABS(K123)/MAX(((F123)+(G123)*(L123))*(L123),
            0.000001))^2)/(2*'1D'!$I$5)</f>
        <v>635.7210925390948</v>
      </c>
      <c r="R123" s="5">
        <f ca="1">((ABS(K123)*'1D'!$D$6)/(MAX(((F123)+(G123)*(L123))*(L123),
            0.000001)*MAX(((((F123)+(G123)*(L123))*(L123))/MAX((F123)+2*(L123)*SQRT(1+(G123)^2),
                    0.000001))^(2/3),
            0.000001)))^2</f>
        <v>4.3358367565141456E-3</v>
      </c>
      <c r="S123" s="5">
        <f ca="1">ABS(ABS(K123)/MAX(((F123)+(G123)*(L123))*(L123),
        0.000001))/SQRT('1D'!$I$5*MAX((((F123)+(G123)*(L123))*(L123))/MAX((F123)+2*(G123)*(L123),
            0.000001),
        0.000001))</f>
        <v>1.0727235886044055</v>
      </c>
      <c r="T123" s="5">
        <f ca="1">((F123)*(L123)^2)/2+(G123)*(L123)^3/3+(ABS(K123)^2)/('1D'!$I$5*MAX(((F123)+(G123)*(L123))*(L123),
        0.000001))</f>
        <v>35.763412605541333</v>
      </c>
      <c r="U123" s="5">
        <f ca="1">IF($A$2=0,
    0,
    IFERROR(Q122-(((R122+R123)/2)*J123)-(IF(O122&gt;O123,
                '1D'!$D$8*((O122^2-O123^2)/(2*'1D'!$I$5)),
                '1D'!$D$9*((O123^2-O122^2)/(2*'1D'!$I$5)))+('1D'!$D$10*(ABS(I123)/90)*(MAX(O122^2,
                        O123^2)/(2*'1D'!$I$5))))-Q123,
        0))</f>
        <v>-3.9489432534765001E-3</v>
      </c>
      <c r="V123" s="5">
        <f ca="1">IF($A$2=0,
    1,
    IF(IFERROR(V122,
            0)=0,
        0,
        IFERROR(IF(ROUND(S123,
                    3)=1,
                1,
                IF(AND(ABS(U123)&lt;'1D'!$D$19,
                        S123&gt;1),
                    1,
                    0)),
            0)))</f>
        <v>0</v>
      </c>
      <c r="W123" s="5">
        <f ca="1">IF($A$2=0,
    MAX(MAX('1D'!$D$16,
            MAX('1D'!$D$16,
                POWER((ABS(K123)^2)/('1D'!$I$5*MAX(F123,
                            0.1)^2),
                    1/3))),
        IFERROR(W1396,
            MAX(MAX('1D'!$D$16,
                    MAX('1D'!$D$16,
                        POWER((ABS(K123)^2)/('1D'!$I$5*MAX(F123,
                                    0.1)^2),
                            1/3))),
                ($L$2)-E1396))),
    IF(IFERROR(AG124,
            0)=0,
        MAX(MAX('1D'!$D$16,
                MAX('1D'!$D$16,
                    POWER((ABS(K123)^2)/('1D'!$I$5*MAX(F123,
                                0.1)^2),
                        1/3))),
            IFERROR(W1396,
                MAX(MAX('1D'!$D$16,
                        MAX('1D'!$D$16,
                            POWER((ABS(K123)^2)/('1D'!$I$5*MAX(F123,
                                        0.1)^2),
                                1/3))),
                    ($L$2)-E1396))),
        IF(IFERROR(W123,
                0)=0,
            MAX(MAX('1D'!$D$16,
                    MAX('1D'!$D$16,
                        POWER((ABS(K123)^2)/('1D'!$I$5*MAX(F123,
                                    0.1)^2),
                            1/3))),
                IFERROR(W1396,
                    MAX(MAX('1D'!$D$16,
                            MAX('1D'!$D$16,
                                POWER((ABS(K123)^2)/('1D'!$I$5*MAX(F123,
                                            0.1)^2),
                                    1/3))),
                        ($L$2)-E1396))),
            IF(OR(IFERROR(AD123,
                        0)&gt;=1,
                    IFERROR(AD124,
                        0)&gt;=1),
                MAX('1D'!$D$16,
                    MAX('1D'!$D$16,
                        POWER((ABS(K123)^2)/('1D'!$I$5*MAX(F123,
                                    0.1)^2),
                            1/3))),
                IF(ABS(IFERROR(AF123,
                            0))&lt;'1D'!$D$19,
                    MAX(MAX('1D'!$D$16,
                            MAX('1D'!$D$16,
                                POWER((ABS(K123)^2)/('1D'!$I$5*MAX(F123,
                                            0.1)^2),
                                    1/3))),
                        IFERROR(W123,
                            0)),
                    MAX(MAX('1D'!$D$16,
                            MAX('1D'!$D$16,
                                POWER((ABS(K123)^2)/('1D'!$I$5*MAX(F123,
                                            0.1)^2),
                                    1/3))),
                        (IFERROR(W123,
                                0))+((IFERROR(AF123,
                                    0))*'1D'!$D$18)))))))</f>
        <v>2.1389677043987478</v>
      </c>
      <c r="X123" s="5">
        <f t="shared" ca="1" si="18"/>
        <v>11.122632062873489</v>
      </c>
      <c r="Y123" s="5">
        <f t="shared" ca="1" si="19"/>
        <v>1.1735290000551568</v>
      </c>
      <c r="Z123" s="5">
        <f t="shared" ca="1" si="20"/>
        <v>4.5807502857230418</v>
      </c>
      <c r="AA123" s="5">
        <f t="shared" ca="1" si="21"/>
        <v>634.64446770439872</v>
      </c>
      <c r="AB123" s="5">
        <f ca="1">AA123+((ABS(K123)/MAX(((F123)+(G123)*(W123))*(W123),
            0.000001))^2)/(2*'1D'!$I$5)</f>
        <v>635.71395155659809</v>
      </c>
      <c r="AC123" s="5">
        <f ca="1">((ABS(K123)*'1D'!$D$6)/(MAX(((F123)+(G123)*(W123))*(W123),
            0.000001)*MAX(((((F123)+(G123)*(W123))*(W123))/MAX((F123)+2*(W123)*SQRT(1+(G123)^2),
                    0.000001))^(2/3),
            0.000001)))^2</f>
        <v>3.8141460404132466E-3</v>
      </c>
      <c r="AD123" s="5">
        <f ca="1">ABS(ABS(K123)/MAX(((F123)+(G123)*(W123))*(W123),
        0.000001))/SQRT('1D'!$I$5*MAX((((F123)+(G123)*(W123))*(W123))/MAX((F123)+2*(G123)*(W123),
            0.000001),
        0.000001))</f>
        <v>1.0000000000000004</v>
      </c>
      <c r="AE123" s="5">
        <f ca="1">((F123)*(W123)^2)/2+(G123)*(W123)^3/3+(ABS(K123)^2)/('1D'!$I$5*MAX(((F123)+(G123)*(W123))*(W123),
        0.000001))</f>
        <v>35.686426155594638</v>
      </c>
      <c r="AF123" s="5">
        <f ca="1">IF($A$2=0,
    0,
    IFERROR(AB124+(((AC123+AC124)/2)*J124)+(IF(Z123&gt;Z124,
                '1D'!$D$8*((Z123^2-Z124^2)/(2*'1D'!$I$5)),
                '1D'!$D$9*((Z124^2-Z123^2)/(2*'1D'!$I$5)))+('1D'!$D$10*(ABS(I124)/90)*(MAX(Z123^2,
                        Z124^2)/(2*'1D'!$I$5))))-AB123,
        0))</f>
        <v>3.4195611524410197E-3</v>
      </c>
      <c r="AG123" s="5">
        <f ca="1">IF($A$2=0,
    1,
    IF(IFERROR(AG124,
            0)=0,
        0,
        IFERROR(IF(OR(ROUND(AD123,
                        3)&gt;=1,
                    AND(ABS(AF123)&lt;'1D'!$D$19,
                        AD123&lt;1)),
                1,
                0),
            0)))</f>
        <v>1</v>
      </c>
      <c r="AH123" s="5">
        <f ca="1">IFERROR(IF('1D'!V32="Supercritical",
        MAX('1D'!$D$16,
            IFERROR(L123,
                MAX('1D'!$D$16,
                    POWER((ABS(K123)^2)/('1D'!$I$5*MAX(F123,
                                0.1)^2),
                        1/3)))),
        IF('1D'!V32="Subcritical",
            MAX('1D'!$D$16,
                IFERROR(W123,
                    MAX('1D'!$D$16,
                        POWER((ABS(K123)^2)/('1D'!$I$5*MAX(F123,
                                    0.1)^2),
                            1/3)))),
            IF(IFERROR(T123,
                    -1E+99)&gt;=IFERROR(AE123,
                    -1E+99),
                MAX('1D'!$D$16,
                    IFERROR(L123,
                        MAX('1D'!$D$16,
                            POWER((ABS(K123)^2)/('1D'!$I$5*MAX(F123,
                                        0.1)^2),
                                1/3)))),
                MAX('1D'!$D$16,
                    IFERROR(W123,
                        MAX('1D'!$D$16,
                            POWER((ABS(K123)^2)/('1D'!$I$5*MAX(F123,
                                        0.1)^2),
                                1/3))))))),
    MAX('1D'!$D$16,
        POWER((ABS(K123)^2)/('1D'!$I$5*MAX(F123,
                    0.1)^2),
            1/3)))</f>
        <v>2.0411692021517887</v>
      </c>
      <c r="AI123" s="5">
        <f t="shared" ca="1" si="22"/>
        <v>634.54666920215175</v>
      </c>
      <c r="AJ123" s="5">
        <f ca="1">AI123+((ABS(K123)/MAX(((F123)+(G123)*(AH123))*(AH123),
            0.000001))^2)/(2*'1D'!$I$5)</f>
        <v>635.7210925390948</v>
      </c>
      <c r="AM123">
        <v>0</v>
      </c>
      <c r="AN123">
        <v>0</v>
      </c>
      <c r="AO123" s="5">
        <f t="shared" si="23"/>
        <v>0</v>
      </c>
      <c r="AP123" s="5">
        <f t="shared" si="27"/>
        <v>0</v>
      </c>
      <c r="AQ123" s="5">
        <f ca="1">ABS(ABS(K123)/MAX(((F123)+(G123)*(AH123))*(AH123),
        0.000001))/SQRT('1D'!$I$5*MAX((((F123)+(G123)*(AH123))*(AH123))/MAX((F123)+2*(G123)*(AH123),
            0.000001),
        0.000001))</f>
        <v>1.0727235886044055</v>
      </c>
      <c r="AR123" s="5" t="str">
        <f t="shared" ca="1" si="24"/>
        <v>Supercritical</v>
      </c>
      <c r="AS123" s="5">
        <f ca="1">((ABS(K123)*'1D'!$D$6)/(MAX(((F123)+(G123)*(AH123))*(AH123),
            0.000001)*MAX(((((F123)+(G123)*(AH123))*(AH123))/MAX((F123)+2*(AH123)*SQRT(1+(G123)^2),
                    0.000001))^(2/3),
            0.000001)))^2</f>
        <v>4.3358367565141456E-3</v>
      </c>
    </row>
    <row r="124" spans="1:45" x14ac:dyDescent="0.35">
      <c r="A124">
        <v>115</v>
      </c>
      <c r="B124">
        <v>113.997</v>
      </c>
      <c r="C124">
        <v>616470.67799999996</v>
      </c>
      <c r="D124">
        <v>3097695.34</v>
      </c>
      <c r="E124">
        <v>632.505</v>
      </c>
      <c r="F124">
        <v>5.2</v>
      </c>
      <c r="G124">
        <v>0</v>
      </c>
      <c r="H124" t="s">
        <v>176</v>
      </c>
      <c r="I124">
        <v>5.7000000000000002E-2</v>
      </c>
      <c r="J124" s="5">
        <f t="shared" si="25"/>
        <v>1.0010000000000048</v>
      </c>
      <c r="K124" s="5">
        <f t="shared" ca="1" si="26"/>
        <v>50.95</v>
      </c>
      <c r="L124" s="5">
        <f ca="1">IF($A$2=0,
    IFERROR(L123,
        MAX('1D'!$D$16,
            POWER((ABS(K124)^2)/('1D'!$I$5*MAX(F124,
                        0.1)^2),
                1/3))),
    IF(IFERROR(V123,
            0)=0,
        IFERROR(L123,
            MAX('1D'!$D$16,
                POWER((ABS(K124)^2)/('1D'!$I$5*MAX(F124,
                            0.1)^2),
                    1/3))),
        IF(OR(IFERROR(L124,
                    0)=0,
                IFERROR(S123,
                    0)&lt;1,
                IFERROR(S124,
                    0)&lt;1),
            MAX('1D'!$D$16,
                POWER((ABS(K124)^2)/('1D'!$I$5*MAX(F124,
                            0.1)^2),
                    1/3)),
            IF(IFERROR(U124,
                    0)&gt;0,
                MAX('1D'!$D$16,
                    IFERROR(L124,
                        0)+((IFERROR(U124,
                                0))*'1D'!$D$18*IF((IFERROR(S124,
                                    0))&lt;1,
                            1,
                            -1))),
                IF(IFERROR(U124,
                        0)&lt;0,
                    IF(ABS((MAX('1D'!$D$16,
                                    POWER((ABS(K124)^2)/('1D'!$I$5*MAX(F124,
                                                0.1)^2),
                                        1/3)))-IFERROR(L124,
                                0))&gt;'1D'!$D$19,
                        MAX('1D'!$D$16,
                            IF((MAX('1D'!$D$16,
                                        POWER((ABS(K124)^2)/('1D'!$I$5*MAX(F124,
                                                    0.1)^2),
                                            1/3)))&gt;IFERROR(L124,
                                    0),
                                MIN((MAX('1D'!$D$16,
                                            POWER((ABS(K124)^2)/('1D'!$I$5*MAX(F124,
                                                        0.1)^2),
                                                1/3))),
                                    IFERROR(L124,
                                        0)+(MIN(ABS(IFERROR(U124,
                                                    0))*'1D'!$D$18,
                                            ABS((MAX('1D'!$D$16,
                                                        POWER((ABS(K124)^2)/('1D'!$I$5*MAX(F124,
                                                                    0.1)^2),
                                                            1/3)))-IFERROR(L124,
                                                    0))))),
                                MAX((MAX('1D'!$D$16,
                                            POWER((ABS(K124)^2)/('1D'!$I$5*MAX(F124,
                                                        0.1)^2),
                                                1/3))),
                                    IFERROR(L124,
                                        0)-(MIN(ABS(IFERROR(U124,
                                                    0))*'1D'!$D$18,
                                            ABS((MAX('1D'!$D$16,
                                                        POWER((ABS(K124)^2)/('1D'!$I$5*MAX(F124,
                                                                    0.1)^2),
                                                            1/3)))-IFERROR(L124,
                                                    0))))))),
                        MAX('1D'!$D$16,
                            POWER((ABS(K124)^2)/('1D'!$I$5*MAX(F124,
                                        0.1)^2),
                                1/3))),
                    MAX('1D'!$D$16,
                        IFERROR(L124,
                            0)))))))</f>
        <v>2.0411692021517887</v>
      </c>
      <c r="M124" s="5">
        <f t="shared" ca="1" si="14"/>
        <v>10.614079851189301</v>
      </c>
      <c r="N124" s="5">
        <f t="shared" ca="1" si="15"/>
        <v>1.1434704692804873</v>
      </c>
      <c r="O124" s="5">
        <f t="shared" ca="1" si="16"/>
        <v>4.8002276894771132</v>
      </c>
      <c r="P124" s="5">
        <f t="shared" ca="1" si="17"/>
        <v>634.54616920215176</v>
      </c>
      <c r="Q124" s="5">
        <f ca="1">P124+((ABS(K124)/MAX(((F124)+(G124)*(L124))*(L124),
            0.000001))^2)/(2*'1D'!$I$5)</f>
        <v>635.72059253909481</v>
      </c>
      <c r="R124" s="5">
        <f ca="1">((ABS(K124)*'1D'!$D$6)/(MAX(((F124)+(G124)*(L124))*(L124),
            0.000001)*MAX(((((F124)+(G124)*(L124))*(L124))/MAX((F124)+2*(L124)*SQRT(1+(G124)^2),
                    0.000001))^(2/3),
            0.000001)))^2</f>
        <v>4.3358367565141456E-3</v>
      </c>
      <c r="S124" s="5">
        <f ca="1">ABS(ABS(K124)/MAX(((F124)+(G124)*(L124))*(L124),
        0.000001))/SQRT('1D'!$I$5*MAX((((F124)+(G124)*(L124))*(L124))/MAX((F124)+2*(G124)*(L124),
            0.000001),
        0.000001))</f>
        <v>1.0727235886044055</v>
      </c>
      <c r="T124" s="5">
        <f ca="1">((F124)*(L124)^2)/2+(G124)*(L124)^3/3+(ABS(K124)^2)/('1D'!$I$5*MAX(((F124)+(G124)*(L124))*(L124),
        0.000001))</f>
        <v>35.763412605541333</v>
      </c>
      <c r="U124" s="5">
        <f ca="1">IF($A$2=0,
    0,
    IFERROR(Q123-(((R123+R124)/2)*J124)-(IF(O123&gt;O124,
                '1D'!$D$8*((O123^2-O124^2)/(2*'1D'!$I$5)),
                '1D'!$D$9*((O124^2-O123^2)/(2*'1D'!$I$5)))+('1D'!$D$10*(ABS(I124)/90)*(MAX(O123^2,
                        O124^2)/(2*'1D'!$I$5))))-Q124,
        0))</f>
        <v>-3.9517428102726626E-3</v>
      </c>
      <c r="V124" s="5">
        <f ca="1">IF($A$2=0,
    1,
    IF(IFERROR(V123,
            0)=0,
        0,
        IFERROR(IF(ROUND(S124,
                    3)=1,
                1,
                IF(AND(ABS(U124)&lt;'1D'!$D$19,
                        S124&gt;1),
                    1,
                    0)),
            0)))</f>
        <v>0</v>
      </c>
      <c r="W124" s="5">
        <f ca="1">IF($A$2=0,
    MAX(MAX('1D'!$D$16,
            MAX('1D'!$D$16,
                POWER((ABS(K124)^2)/('1D'!$I$5*MAX(F124,
                            0.1)^2),
                    1/3))),
        IFERROR(W1396,
            MAX(MAX('1D'!$D$16,
                    MAX('1D'!$D$16,
                        POWER((ABS(K124)^2)/('1D'!$I$5*MAX(F124,
                                    0.1)^2),
                            1/3))),
                ($L$2)-E1396))),
    IF(IFERROR(AG125,
            0)=0,
        MAX(MAX('1D'!$D$16,
                MAX('1D'!$D$16,
                    POWER((ABS(K124)^2)/('1D'!$I$5*MAX(F124,
                                0.1)^2),
                        1/3))),
            IFERROR(W1396,
                MAX(MAX('1D'!$D$16,
                        MAX('1D'!$D$16,
                            POWER((ABS(K124)^2)/('1D'!$I$5*MAX(F124,
                                        0.1)^2),
                                1/3))),
                    ($L$2)-E1396))),
        IF(IFERROR(W124,
                0)=0,
            MAX(MAX('1D'!$D$16,
                    MAX('1D'!$D$16,
                        POWER((ABS(K124)^2)/('1D'!$I$5*MAX(F124,
                                    0.1)^2),
                            1/3))),
                IFERROR(W1396,
                    MAX(MAX('1D'!$D$16,
                            MAX('1D'!$D$16,
                                POWER((ABS(K124)^2)/('1D'!$I$5*MAX(F124,
                                            0.1)^2),
                                    1/3))),
                        ($L$2)-E1396))),
            IF(OR(IFERROR(AD124,
                        0)&gt;=1,
                    IFERROR(AD125,
                        0)&gt;=1),
                MAX('1D'!$D$16,
                    MAX('1D'!$D$16,
                        POWER((ABS(K124)^2)/('1D'!$I$5*MAX(F124,
                                    0.1)^2),
                            1/3))),
                IF(ABS(IFERROR(AF124,
                            0))&lt;'1D'!$D$19,
                    MAX(MAX('1D'!$D$16,
                            MAX('1D'!$D$16,
                                POWER((ABS(K124)^2)/('1D'!$I$5*MAX(F124,
                                            0.1)^2),
                                    1/3))),
                        IFERROR(W124,
                            0)),
                    MAX(MAX('1D'!$D$16,
                            MAX('1D'!$D$16,
                                POWER((ABS(K124)^2)/('1D'!$I$5*MAX(F124,
                                            0.1)^2),
                                    1/3))),
                        (IFERROR(W124,
                                0))+((IFERROR(AF124,
                                    0))*'1D'!$D$18)))))))</f>
        <v>2.1389677043987478</v>
      </c>
      <c r="X124" s="5">
        <f t="shared" ca="1" si="18"/>
        <v>11.122632062873489</v>
      </c>
      <c r="Y124" s="5">
        <f t="shared" ca="1" si="19"/>
        <v>1.1735290000551568</v>
      </c>
      <c r="Z124" s="5">
        <f t="shared" ca="1" si="20"/>
        <v>4.5807502857230418</v>
      </c>
      <c r="AA124" s="5">
        <f t="shared" ca="1" si="21"/>
        <v>634.64396770439873</v>
      </c>
      <c r="AB124" s="5">
        <f ca="1">AA124+((ABS(K124)/MAX(((F124)+(G124)*(W124))*(W124),
            0.000001))^2)/(2*'1D'!$I$5)</f>
        <v>635.7134515565981</v>
      </c>
      <c r="AC124" s="5">
        <f ca="1">((ABS(K124)*'1D'!$D$6)/(MAX(((F124)+(G124)*(W124))*(W124),
            0.000001)*MAX(((((F124)+(G124)*(W124))*(W124))/MAX((F124)+2*(W124)*SQRT(1+(G124)^2),
                    0.000001))^(2/3),
            0.000001)))^2</f>
        <v>3.8141460404132466E-3</v>
      </c>
      <c r="AD124" s="5">
        <f ca="1">ABS(ABS(K124)/MAX(((F124)+(G124)*(W124))*(W124),
        0.000001))/SQRT('1D'!$I$5*MAX((((F124)+(G124)*(W124))*(W124))/MAX((F124)+2*(G124)*(W124),
            0.000001),
        0.000001))</f>
        <v>1.0000000000000004</v>
      </c>
      <c r="AE124" s="5">
        <f ca="1">((F124)*(W124)^2)/2+(G124)*(W124)^3/3+(ABS(K124)^2)/('1D'!$I$5*MAX(((F124)+(G124)*(W124))*(W124),
        0.000001))</f>
        <v>35.686426155594638</v>
      </c>
      <c r="AF124" s="5">
        <f ca="1">IF($A$2=0,
    0,
    IFERROR(AB125+(((AC124+AC125)/2)*J125)+(IF(Z124&gt;Z125,
                '1D'!$D$8*((Z124^2-Z125^2)/(2*'1D'!$I$5)),
                '1D'!$D$9*((Z125^2-Z124^2)/(2*'1D'!$I$5)))+('1D'!$D$10*(ABS(I125)/90)*(MAX(Z124^2,
                        Z125^2)/(2*'1D'!$I$5))))-AB124,
        0))</f>
        <v>3.4157470064428708E-3</v>
      </c>
      <c r="AG124" s="5">
        <f ca="1">IF($A$2=0,
    1,
    IF(IFERROR(AG125,
            0)=0,
        0,
        IFERROR(IF(OR(ROUND(AD124,
                        3)&gt;=1,
                    AND(ABS(AF124)&lt;'1D'!$D$19,
                        AD124&lt;1)),
                1,
                0),
            0)))</f>
        <v>1</v>
      </c>
      <c r="AH124" s="5">
        <f ca="1">IFERROR(IF('1D'!V32="Supercritical",
        MAX('1D'!$D$16,
            IFERROR(L124,
                MAX('1D'!$D$16,
                    POWER((ABS(K124)^2)/('1D'!$I$5*MAX(F124,
                                0.1)^2),
                        1/3)))),
        IF('1D'!V32="Subcritical",
            MAX('1D'!$D$16,
                IFERROR(W124,
                    MAX('1D'!$D$16,
                        POWER((ABS(K124)^2)/('1D'!$I$5*MAX(F124,
                                    0.1)^2),
                            1/3)))),
            IF(IFERROR(T124,
                    -1E+99)&gt;=IFERROR(AE124,
                    -1E+99),
                MAX('1D'!$D$16,
                    IFERROR(L124,
                        MAX('1D'!$D$16,
                            POWER((ABS(K124)^2)/('1D'!$I$5*MAX(F124,
                                        0.1)^2),
                                1/3)))),
                MAX('1D'!$D$16,
                    IFERROR(W124,
                        MAX('1D'!$D$16,
                            POWER((ABS(K124)^2)/('1D'!$I$5*MAX(F124,
                                        0.1)^2),
                                1/3))))))),
    MAX('1D'!$D$16,
        POWER((ABS(K124)^2)/('1D'!$I$5*MAX(F124,
                    0.1)^2),
            1/3)))</f>
        <v>2.0411692021517887</v>
      </c>
      <c r="AI124" s="5">
        <f t="shared" ca="1" si="22"/>
        <v>634.54616920215176</v>
      </c>
      <c r="AJ124" s="5">
        <f ca="1">AI124+((ABS(K124)/MAX(((F124)+(G124)*(AH124))*(AH124),
            0.000001))^2)/(2*'1D'!$I$5)</f>
        <v>635.72059253909481</v>
      </c>
      <c r="AM124">
        <v>0</v>
      </c>
      <c r="AN124">
        <v>0</v>
      </c>
      <c r="AO124" s="5">
        <f t="shared" si="23"/>
        <v>0</v>
      </c>
      <c r="AP124" s="5">
        <f t="shared" si="27"/>
        <v>0</v>
      </c>
      <c r="AQ124" s="5">
        <f ca="1">ABS(ABS(K124)/MAX(((F124)+(G124)*(AH124))*(AH124),
        0.000001))/SQRT('1D'!$I$5*MAX((((F124)+(G124)*(AH124))*(AH124))/MAX((F124)+2*(G124)*(AH124),
            0.000001),
        0.000001))</f>
        <v>1.0727235886044055</v>
      </c>
      <c r="AR124" s="5" t="str">
        <f t="shared" ca="1" si="24"/>
        <v>Supercritical</v>
      </c>
      <c r="AS124" s="5">
        <f ca="1">((ABS(K124)*'1D'!$D$6)/(MAX(((F124)+(G124)*(AH124))*(AH124),
            0.000001)*MAX(((((F124)+(G124)*(AH124))*(AH124))/MAX((F124)+2*(AH124)*SQRT(1+(G124)^2),
                    0.000001))^(2/3),
            0.000001)))^2</f>
        <v>4.3358367565141456E-3</v>
      </c>
    </row>
    <row r="125" spans="1:45" x14ac:dyDescent="0.35">
      <c r="A125">
        <v>116</v>
      </c>
      <c r="B125">
        <v>114.997</v>
      </c>
      <c r="C125">
        <v>616469.679</v>
      </c>
      <c r="D125">
        <v>3097695.2919999999</v>
      </c>
      <c r="E125">
        <v>632.50450000000001</v>
      </c>
      <c r="F125">
        <v>5.2</v>
      </c>
      <c r="G125">
        <v>0</v>
      </c>
      <c r="H125" t="s">
        <v>176</v>
      </c>
      <c r="I125">
        <v>5.7000000000000002E-2</v>
      </c>
      <c r="J125" s="5">
        <f t="shared" si="25"/>
        <v>1</v>
      </c>
      <c r="K125" s="5">
        <f t="shared" ca="1" si="26"/>
        <v>50.95</v>
      </c>
      <c r="L125" s="5">
        <f ca="1">IF($A$2=0,
    IFERROR(L124,
        MAX('1D'!$D$16,
            POWER((ABS(K125)^2)/('1D'!$I$5*MAX(F125,
                        0.1)^2),
                1/3))),
    IF(IFERROR(V124,
            0)=0,
        IFERROR(L124,
            MAX('1D'!$D$16,
                POWER((ABS(K125)^2)/('1D'!$I$5*MAX(F125,
                            0.1)^2),
                    1/3))),
        IF(OR(IFERROR(L125,
                    0)=0,
                IFERROR(S124,
                    0)&lt;1,
                IFERROR(S125,
                    0)&lt;1),
            MAX('1D'!$D$16,
                POWER((ABS(K125)^2)/('1D'!$I$5*MAX(F125,
                            0.1)^2),
                    1/3)),
            IF(IFERROR(U125,
                    0)&gt;0,
                MAX('1D'!$D$16,
                    IFERROR(L125,
                        0)+((IFERROR(U125,
                                0))*'1D'!$D$18*IF((IFERROR(S125,
                                    0))&lt;1,
                            1,
                            -1))),
                IF(IFERROR(U125,
                        0)&lt;0,
                    IF(ABS((MAX('1D'!$D$16,
                                    POWER((ABS(K125)^2)/('1D'!$I$5*MAX(F125,
                                                0.1)^2),
                                        1/3)))-IFERROR(L125,
                                0))&gt;'1D'!$D$19,
                        MAX('1D'!$D$16,
                            IF((MAX('1D'!$D$16,
                                        POWER((ABS(K125)^2)/('1D'!$I$5*MAX(F125,
                                                    0.1)^2),
                                            1/3)))&gt;IFERROR(L125,
                                    0),
                                MIN((MAX('1D'!$D$16,
                                            POWER((ABS(K125)^2)/('1D'!$I$5*MAX(F125,
                                                        0.1)^2),
                                                1/3))),
                                    IFERROR(L125,
                                        0)+(MIN(ABS(IFERROR(U125,
                                                    0))*'1D'!$D$18,
                                            ABS((MAX('1D'!$D$16,
                                                        POWER((ABS(K125)^2)/('1D'!$I$5*MAX(F125,
                                                                    0.1)^2),
                                                            1/3)))-IFERROR(L125,
                                                    0))))),
                                MAX((MAX('1D'!$D$16,
                                            POWER((ABS(K125)^2)/('1D'!$I$5*MAX(F125,
                                                        0.1)^2),
                                                1/3))),
                                    IFERROR(L125,
                                        0)-(MIN(ABS(IFERROR(U125,
                                                    0))*'1D'!$D$18,
                                            ABS((MAX('1D'!$D$16,
                                                        POWER((ABS(K125)^2)/('1D'!$I$5*MAX(F125,
                                                                    0.1)^2),
                                                            1/3)))-IFERROR(L125,
                                                    0))))))),
                        MAX('1D'!$D$16,
                            POWER((ABS(K125)^2)/('1D'!$I$5*MAX(F125,
                                        0.1)^2),
                                1/3))),
                    MAX('1D'!$D$16,
                        IFERROR(L125,
                            0)))))))</f>
        <v>2.0411692021517887</v>
      </c>
      <c r="M125" s="5">
        <f t="shared" ca="1" si="14"/>
        <v>10.614079851189301</v>
      </c>
      <c r="N125" s="5">
        <f t="shared" ca="1" si="15"/>
        <v>1.1434704692804873</v>
      </c>
      <c r="O125" s="5">
        <f t="shared" ca="1" si="16"/>
        <v>4.8002276894771132</v>
      </c>
      <c r="P125" s="5">
        <f t="shared" ca="1" si="17"/>
        <v>634.54566920215177</v>
      </c>
      <c r="Q125" s="5">
        <f ca="1">P125+((ABS(K125)/MAX(((F125)+(G125)*(L125))*(L125),
            0.000001))^2)/(2*'1D'!$I$5)</f>
        <v>635.72009253909482</v>
      </c>
      <c r="R125" s="5">
        <f ca="1">((ABS(K125)*'1D'!$D$6)/(MAX(((F125)+(G125)*(L125))*(L125),
            0.000001)*MAX(((((F125)+(G125)*(L125))*(L125))/MAX((F125)+2*(L125)*SQRT(1+(G125)^2),
                    0.000001))^(2/3),
            0.000001)))^2</f>
        <v>4.3358367565141456E-3</v>
      </c>
      <c r="S125" s="5">
        <f ca="1">ABS(ABS(K125)/MAX(((F125)+(G125)*(L125))*(L125),
        0.000001))/SQRT('1D'!$I$5*MAX((((F125)+(G125)*(L125))*(L125))/MAX((F125)+2*(G125)*(L125),
            0.000001),
        0.000001))</f>
        <v>1.0727235886044055</v>
      </c>
      <c r="T125" s="5">
        <f ca="1">((F125)*(L125)^2)/2+(G125)*(L125)^3/3+(ABS(K125)^2)/('1D'!$I$5*MAX(((F125)+(G125)*(L125))*(L125),
        0.000001))</f>
        <v>35.763412605541333</v>
      </c>
      <c r="U125" s="5">
        <f ca="1">IF($A$2=0,
    0,
    IFERROR(Q124-(((R124+R125)/2)*J125)-(IF(O124&gt;O125,
                '1D'!$D$8*((O124^2-O125^2)/(2*'1D'!$I$5)),
                '1D'!$D$9*((O125^2-O124^2)/(2*'1D'!$I$5)))+('1D'!$D$10*(ABS(I125)/90)*(MAX(O124^2,
                        O125^2)/(2*'1D'!$I$5))))-Q125,
        0))</f>
        <v>-3.9474069734524164E-3</v>
      </c>
      <c r="V125" s="5">
        <f ca="1">IF($A$2=0,
    1,
    IF(IFERROR(V124,
            0)=0,
        0,
        IFERROR(IF(ROUND(S125,
                    3)=1,
                1,
                IF(AND(ABS(U125)&lt;'1D'!$D$19,
                        S125&gt;1),
                    1,
                    0)),
            0)))</f>
        <v>0</v>
      </c>
      <c r="W125" s="5">
        <f ca="1">IF($A$2=0,
    MAX(MAX('1D'!$D$16,
            MAX('1D'!$D$16,
                POWER((ABS(K125)^2)/('1D'!$I$5*MAX(F125,
                            0.1)^2),
                    1/3))),
        IFERROR(W1396,
            MAX(MAX('1D'!$D$16,
                    MAX('1D'!$D$16,
                        POWER((ABS(K125)^2)/('1D'!$I$5*MAX(F125,
                                    0.1)^2),
                            1/3))),
                ($L$2)-E1396))),
    IF(IFERROR(AG126,
            0)=0,
        MAX(MAX('1D'!$D$16,
                MAX('1D'!$D$16,
                    POWER((ABS(K125)^2)/('1D'!$I$5*MAX(F125,
                                0.1)^2),
                        1/3))),
            IFERROR(W1396,
                MAX(MAX('1D'!$D$16,
                        MAX('1D'!$D$16,
                            POWER((ABS(K125)^2)/('1D'!$I$5*MAX(F125,
                                        0.1)^2),
                                1/3))),
                    ($L$2)-E1396))),
        IF(IFERROR(W125,
                0)=0,
            MAX(MAX('1D'!$D$16,
                    MAX('1D'!$D$16,
                        POWER((ABS(K125)^2)/('1D'!$I$5*MAX(F125,
                                    0.1)^2),
                            1/3))),
                IFERROR(W1396,
                    MAX(MAX('1D'!$D$16,
                            MAX('1D'!$D$16,
                                POWER((ABS(K125)^2)/('1D'!$I$5*MAX(F125,
                                            0.1)^2),
                                    1/3))),
                        ($L$2)-E1396))),
            IF(OR(IFERROR(AD125,
                        0)&gt;=1,
                    IFERROR(AD126,
                        0)&gt;=1),
                MAX('1D'!$D$16,
                    MAX('1D'!$D$16,
                        POWER((ABS(K125)^2)/('1D'!$I$5*MAX(F125,
                                    0.1)^2),
                            1/3))),
                IF(ABS(IFERROR(AF125,
                            0))&lt;'1D'!$D$19,
                    MAX(MAX('1D'!$D$16,
                            MAX('1D'!$D$16,
                                POWER((ABS(K125)^2)/('1D'!$I$5*MAX(F125,
                                            0.1)^2),
                                    1/3))),
                        IFERROR(W125,
                            0)),
                    MAX(MAX('1D'!$D$16,
                            MAX('1D'!$D$16,
                                POWER((ABS(K125)^2)/('1D'!$I$5*MAX(F125,
                                            0.1)^2),
                                    1/3))),
                        (IFERROR(W125,
                                0))+((IFERROR(AF125,
                                    0))*'1D'!$D$18)))))))</f>
        <v>2.1389677043987478</v>
      </c>
      <c r="X125" s="5">
        <f t="shared" ca="1" si="18"/>
        <v>11.122632062873489</v>
      </c>
      <c r="Y125" s="5">
        <f t="shared" ca="1" si="19"/>
        <v>1.1735290000551568</v>
      </c>
      <c r="Z125" s="5">
        <f t="shared" ca="1" si="20"/>
        <v>4.5807502857230418</v>
      </c>
      <c r="AA125" s="5">
        <f t="shared" ca="1" si="21"/>
        <v>634.64346770439874</v>
      </c>
      <c r="AB125" s="5">
        <f ca="1">AA125+((ABS(K125)/MAX(((F125)+(G125)*(W125))*(W125),
            0.000001))^2)/(2*'1D'!$I$5)</f>
        <v>635.71295155659811</v>
      </c>
      <c r="AC125" s="5">
        <f ca="1">((ABS(K125)*'1D'!$D$6)/(MAX(((F125)+(G125)*(W125))*(W125),
            0.000001)*MAX(((((F125)+(G125)*(W125))*(W125))/MAX((F125)+2*(W125)*SQRT(1+(G125)^2),
                    0.000001))^(2/3),
            0.000001)))^2</f>
        <v>3.8141460404132466E-3</v>
      </c>
      <c r="AD125" s="5">
        <f ca="1">ABS(ABS(K125)/MAX(((F125)+(G125)*(W125))*(W125),
        0.000001))/SQRT('1D'!$I$5*MAX((((F125)+(G125)*(W125))*(W125))/MAX((F125)+2*(G125)*(W125),
            0.000001),
        0.000001))</f>
        <v>1.0000000000000004</v>
      </c>
      <c r="AE125" s="5">
        <f ca="1">((F125)*(W125)^2)/2+(G125)*(W125)^3/3+(ABS(K125)^2)/('1D'!$I$5*MAX(((F125)+(G125)*(W125))*(W125),
        0.000001))</f>
        <v>35.686426155594638</v>
      </c>
      <c r="AF125" s="5">
        <f ca="1">IF($A$2=0,
    0,
    IFERROR(AB126+(((AC125+AC126)/2)*J126)+(IF(Z125&gt;Z126,
                '1D'!$D$8*((Z125^2-Z126^2)/(2*'1D'!$I$5)),
                '1D'!$D$9*((Z126^2-Z125^2)/(2*'1D'!$I$5)))+('1D'!$D$10*(ABS(I126)/90)*(MAX(Z125^2,
                        Z126^2)/(2*'1D'!$I$5))))-AB125,
        0))</f>
        <v>3.4157470064428708E-3</v>
      </c>
      <c r="AG125" s="5">
        <f ca="1">IF($A$2=0,
    1,
    IF(IFERROR(AG126,
            0)=0,
        0,
        IFERROR(IF(OR(ROUND(AD125,
                        3)&gt;=1,
                    AND(ABS(AF125)&lt;'1D'!$D$19,
                        AD125&lt;1)),
                1,
                0),
            0)))</f>
        <v>1</v>
      </c>
      <c r="AH125" s="5">
        <f ca="1">IFERROR(IF('1D'!V32="Supercritical",
        MAX('1D'!$D$16,
            IFERROR(L125,
                MAX('1D'!$D$16,
                    POWER((ABS(K125)^2)/('1D'!$I$5*MAX(F125,
                                0.1)^2),
                        1/3)))),
        IF('1D'!V32="Subcritical",
            MAX('1D'!$D$16,
                IFERROR(W125,
                    MAX('1D'!$D$16,
                        POWER((ABS(K125)^2)/('1D'!$I$5*MAX(F125,
                                    0.1)^2),
                            1/3)))),
            IF(IFERROR(T125,
                    -1E+99)&gt;=IFERROR(AE125,
                    -1E+99),
                MAX('1D'!$D$16,
                    IFERROR(L125,
                        MAX('1D'!$D$16,
                            POWER((ABS(K125)^2)/('1D'!$I$5*MAX(F125,
                                        0.1)^2),
                                1/3)))),
                MAX('1D'!$D$16,
                    IFERROR(W125,
                        MAX('1D'!$D$16,
                            POWER((ABS(K125)^2)/('1D'!$I$5*MAX(F125,
                                        0.1)^2),
                                1/3))))))),
    MAX('1D'!$D$16,
        POWER((ABS(K125)^2)/('1D'!$I$5*MAX(F125,
                    0.1)^2),
            1/3)))</f>
        <v>2.0411692021517887</v>
      </c>
      <c r="AI125" s="5">
        <f t="shared" ca="1" si="22"/>
        <v>634.54566920215177</v>
      </c>
      <c r="AJ125" s="5">
        <f ca="1">AI125+((ABS(K125)/MAX(((F125)+(G125)*(AH125))*(AH125),
            0.000001))^2)/(2*'1D'!$I$5)</f>
        <v>635.72009253909482</v>
      </c>
      <c r="AM125">
        <v>0</v>
      </c>
      <c r="AN125">
        <v>0</v>
      </c>
      <c r="AO125" s="5">
        <f t="shared" si="23"/>
        <v>0</v>
      </c>
      <c r="AP125" s="5">
        <f t="shared" si="27"/>
        <v>0</v>
      </c>
      <c r="AQ125" s="5">
        <f ca="1">ABS(ABS(K125)/MAX(((F125)+(G125)*(AH125))*(AH125),
        0.000001))/SQRT('1D'!$I$5*MAX((((F125)+(G125)*(AH125))*(AH125))/MAX((F125)+2*(G125)*(AH125),
            0.000001),
        0.000001))</f>
        <v>1.0727235886044055</v>
      </c>
      <c r="AR125" s="5" t="str">
        <f t="shared" ca="1" si="24"/>
        <v>Supercritical</v>
      </c>
      <c r="AS125" s="5">
        <f ca="1">((ABS(K125)*'1D'!$D$6)/(MAX(((F125)+(G125)*(AH125))*(AH125),
            0.000001)*MAX(((((F125)+(G125)*(AH125))*(AH125))/MAX((F125)+2*(AH125)*SQRT(1+(G125)^2),
                    0.000001))^(2/3),
            0.000001)))^2</f>
        <v>4.3358367565141456E-3</v>
      </c>
    </row>
    <row r="126" spans="1:45" x14ac:dyDescent="0.35">
      <c r="A126">
        <v>117</v>
      </c>
      <c r="B126">
        <v>115.997</v>
      </c>
      <c r="C126">
        <v>616468.68000000005</v>
      </c>
      <c r="D126">
        <v>3097695.2450000001</v>
      </c>
      <c r="E126">
        <v>632.50400000000002</v>
      </c>
      <c r="F126">
        <v>5.2</v>
      </c>
      <c r="G126">
        <v>0</v>
      </c>
      <c r="H126" t="s">
        <v>176</v>
      </c>
      <c r="I126">
        <v>5.7000000000000002E-2</v>
      </c>
      <c r="J126" s="5">
        <f t="shared" si="25"/>
        <v>1</v>
      </c>
      <c r="K126" s="5">
        <f t="shared" ca="1" si="26"/>
        <v>50.95</v>
      </c>
      <c r="L126" s="5">
        <f ca="1">IF($A$2=0,
    IFERROR(L125,
        MAX('1D'!$D$16,
            POWER((ABS(K126)^2)/('1D'!$I$5*MAX(F126,
                        0.1)^2),
                1/3))),
    IF(IFERROR(V125,
            0)=0,
        IFERROR(L125,
            MAX('1D'!$D$16,
                POWER((ABS(K126)^2)/('1D'!$I$5*MAX(F126,
                            0.1)^2),
                    1/3))),
        IF(OR(IFERROR(L126,
                    0)=0,
                IFERROR(S125,
                    0)&lt;1,
                IFERROR(S126,
                    0)&lt;1),
            MAX('1D'!$D$16,
                POWER((ABS(K126)^2)/('1D'!$I$5*MAX(F126,
                            0.1)^2),
                    1/3)),
            IF(IFERROR(U126,
                    0)&gt;0,
                MAX('1D'!$D$16,
                    IFERROR(L126,
                        0)+((IFERROR(U126,
                                0))*'1D'!$D$18*IF((IFERROR(S126,
                                    0))&lt;1,
                            1,
                            -1))),
                IF(IFERROR(U126,
                        0)&lt;0,
                    IF(ABS((MAX('1D'!$D$16,
                                    POWER((ABS(K126)^2)/('1D'!$I$5*MAX(F126,
                                                0.1)^2),
                                        1/3)))-IFERROR(L126,
                                0))&gt;'1D'!$D$19,
                        MAX('1D'!$D$16,
                            IF((MAX('1D'!$D$16,
                                        POWER((ABS(K126)^2)/('1D'!$I$5*MAX(F126,
                                                    0.1)^2),
                                            1/3)))&gt;IFERROR(L126,
                                    0),
                                MIN((MAX('1D'!$D$16,
                                            POWER((ABS(K126)^2)/('1D'!$I$5*MAX(F126,
                                                        0.1)^2),
                                                1/3))),
                                    IFERROR(L126,
                                        0)+(MIN(ABS(IFERROR(U126,
                                                    0))*'1D'!$D$18,
                                            ABS((MAX('1D'!$D$16,
                                                        POWER((ABS(K126)^2)/('1D'!$I$5*MAX(F126,
                                                                    0.1)^2),
                                                            1/3)))-IFERROR(L126,
                                                    0))))),
                                MAX((MAX('1D'!$D$16,
                                            POWER((ABS(K126)^2)/('1D'!$I$5*MAX(F126,
                                                        0.1)^2),
                                                1/3))),
                                    IFERROR(L126,
                                        0)-(MIN(ABS(IFERROR(U126,
                                                    0))*'1D'!$D$18,
                                            ABS((MAX('1D'!$D$16,
                                                        POWER((ABS(K126)^2)/('1D'!$I$5*MAX(F126,
                                                                    0.1)^2),
                                                            1/3)))-IFERROR(L126,
                                                    0))))))),
                        MAX('1D'!$D$16,
                            POWER((ABS(K126)^2)/('1D'!$I$5*MAX(F126,
                                        0.1)^2),
                                1/3))),
                    MAX('1D'!$D$16,
                        IFERROR(L126,
                            0)))))))</f>
        <v>2.0411692021517887</v>
      </c>
      <c r="M126" s="5">
        <f t="shared" ca="1" si="14"/>
        <v>10.614079851189301</v>
      </c>
      <c r="N126" s="5">
        <f t="shared" ca="1" si="15"/>
        <v>1.1434704692804873</v>
      </c>
      <c r="O126" s="5">
        <f t="shared" ca="1" si="16"/>
        <v>4.8002276894771132</v>
      </c>
      <c r="P126" s="5">
        <f t="shared" ca="1" si="17"/>
        <v>634.54516920215178</v>
      </c>
      <c r="Q126" s="5">
        <f ca="1">P126+((ABS(K126)/MAX(((F126)+(G126)*(L126))*(L126),
            0.000001))^2)/(2*'1D'!$I$5)</f>
        <v>635.71959253909483</v>
      </c>
      <c r="R126" s="5">
        <f ca="1">((ABS(K126)*'1D'!$D$6)/(MAX(((F126)+(G126)*(L126))*(L126),
            0.000001)*MAX(((((F126)+(G126)*(L126))*(L126))/MAX((F126)+2*(L126)*SQRT(1+(G126)^2),
                    0.000001))^(2/3),
            0.000001)))^2</f>
        <v>4.3358367565141456E-3</v>
      </c>
      <c r="S126" s="5">
        <f ca="1">ABS(ABS(K126)/MAX(((F126)+(G126)*(L126))*(L126),
        0.000001))/SQRT('1D'!$I$5*MAX((((F126)+(G126)*(L126))*(L126))/MAX((F126)+2*(G126)*(L126),
            0.000001),
        0.000001))</f>
        <v>1.0727235886044055</v>
      </c>
      <c r="T126" s="5">
        <f ca="1">((F126)*(L126)^2)/2+(G126)*(L126)^3/3+(ABS(K126)^2)/('1D'!$I$5*MAX(((F126)+(G126)*(L126))*(L126),
        0.000001))</f>
        <v>35.763412605541333</v>
      </c>
      <c r="U126" s="5">
        <f ca="1">IF($A$2=0,
    0,
    IFERROR(Q125-(((R125+R126)/2)*J126)-(IF(O125&gt;O126,
                '1D'!$D$8*((O125^2-O126^2)/(2*'1D'!$I$5)),
                '1D'!$D$9*((O126^2-O125^2)/(2*'1D'!$I$5)))+('1D'!$D$10*(ABS(I126)/90)*(MAX(O125^2,
                        O126^2)/(2*'1D'!$I$5))))-Q126,
        0))</f>
        <v>-3.9474069734524164E-3</v>
      </c>
      <c r="V126" s="5">
        <f ca="1">IF($A$2=0,
    1,
    IF(IFERROR(V125,
            0)=0,
        0,
        IFERROR(IF(ROUND(S126,
                    3)=1,
                1,
                IF(AND(ABS(U126)&lt;'1D'!$D$19,
                        S126&gt;1),
                    1,
                    0)),
            0)))</f>
        <v>0</v>
      </c>
      <c r="W126" s="5">
        <f ca="1">IF($A$2=0,
    MAX(MAX('1D'!$D$16,
            MAX('1D'!$D$16,
                POWER((ABS(K126)^2)/('1D'!$I$5*MAX(F126,
                            0.1)^2),
                    1/3))),
        IFERROR(W1396,
            MAX(MAX('1D'!$D$16,
                    MAX('1D'!$D$16,
                        POWER((ABS(K126)^2)/('1D'!$I$5*MAX(F126,
                                    0.1)^2),
                            1/3))),
                ($L$2)-E1396))),
    IF(IFERROR(AG127,
            0)=0,
        MAX(MAX('1D'!$D$16,
                MAX('1D'!$D$16,
                    POWER((ABS(K126)^2)/('1D'!$I$5*MAX(F126,
                                0.1)^2),
                        1/3))),
            IFERROR(W1396,
                MAX(MAX('1D'!$D$16,
                        MAX('1D'!$D$16,
                            POWER((ABS(K126)^2)/('1D'!$I$5*MAX(F126,
                                        0.1)^2),
                                1/3))),
                    ($L$2)-E1396))),
        IF(IFERROR(W126,
                0)=0,
            MAX(MAX('1D'!$D$16,
                    MAX('1D'!$D$16,
                        POWER((ABS(K126)^2)/('1D'!$I$5*MAX(F126,
                                    0.1)^2),
                            1/3))),
                IFERROR(W1396,
                    MAX(MAX('1D'!$D$16,
                            MAX('1D'!$D$16,
                                POWER((ABS(K126)^2)/('1D'!$I$5*MAX(F126,
                                            0.1)^2),
                                    1/3))),
                        ($L$2)-E1396))),
            IF(OR(IFERROR(AD126,
                        0)&gt;=1,
                    IFERROR(AD127,
                        0)&gt;=1),
                MAX('1D'!$D$16,
                    MAX('1D'!$D$16,
                        POWER((ABS(K126)^2)/('1D'!$I$5*MAX(F126,
                                    0.1)^2),
                            1/3))),
                IF(ABS(IFERROR(AF126,
                            0))&lt;'1D'!$D$19,
                    MAX(MAX('1D'!$D$16,
                            MAX('1D'!$D$16,
                                POWER((ABS(K126)^2)/('1D'!$I$5*MAX(F126,
                                            0.1)^2),
                                    1/3))),
                        IFERROR(W126,
                            0)),
                    MAX(MAX('1D'!$D$16,
                            MAX('1D'!$D$16,
                                POWER((ABS(K126)^2)/('1D'!$I$5*MAX(F126,
                                            0.1)^2),
                                    1/3))),
                        (IFERROR(W126,
                                0))+((IFERROR(AF126,
                                    0))*'1D'!$D$18)))))))</f>
        <v>2.1389677043987478</v>
      </c>
      <c r="X126" s="5">
        <f t="shared" ca="1" si="18"/>
        <v>11.122632062873489</v>
      </c>
      <c r="Y126" s="5">
        <f t="shared" ca="1" si="19"/>
        <v>1.1735290000551568</v>
      </c>
      <c r="Z126" s="5">
        <f t="shared" ca="1" si="20"/>
        <v>4.5807502857230418</v>
      </c>
      <c r="AA126" s="5">
        <f t="shared" ca="1" si="21"/>
        <v>634.64296770439876</v>
      </c>
      <c r="AB126" s="5">
        <f ca="1">AA126+((ABS(K126)/MAX(((F126)+(G126)*(W126))*(W126),
            0.000001))^2)/(2*'1D'!$I$5)</f>
        <v>635.71245155659813</v>
      </c>
      <c r="AC126" s="5">
        <f ca="1">((ABS(K126)*'1D'!$D$6)/(MAX(((F126)+(G126)*(W126))*(W126),
            0.000001)*MAX(((((F126)+(G126)*(W126))*(W126))/MAX((F126)+2*(W126)*SQRT(1+(G126)^2),
                    0.000001))^(2/3),
            0.000001)))^2</f>
        <v>3.8141460404132466E-3</v>
      </c>
      <c r="AD126" s="5">
        <f ca="1">ABS(ABS(K126)/MAX(((F126)+(G126)*(W126))*(W126),
        0.000001))/SQRT('1D'!$I$5*MAX((((F126)+(G126)*(W126))*(W126))/MAX((F126)+2*(G126)*(W126),
            0.000001),
        0.000001))</f>
        <v>1.0000000000000004</v>
      </c>
      <c r="AE126" s="5">
        <f ca="1">((F126)*(W126)^2)/2+(G126)*(W126)^3/3+(ABS(K126)^2)/('1D'!$I$5*MAX(((F126)+(G126)*(W126))*(W126),
        0.000001))</f>
        <v>35.686426155594638</v>
      </c>
      <c r="AF126" s="5">
        <f ca="1">IF($A$2=0,
    0,
    IFERROR(AB127+(((AC126+AC127)/2)*J127)+(IF(Z126&gt;Z127,
                '1D'!$D$8*((Z126^2-Z127^2)/(2*'1D'!$I$5)),
                '1D'!$D$9*((Z127^2-Z126^2)/(2*'1D'!$I$5)))+('1D'!$D$10*(ABS(I127)/90)*(MAX(Z126^2,
                        Z127^2)/(2*'1D'!$I$5))))-AB126,
        0))</f>
        <v>3.3141460404522149E-3</v>
      </c>
      <c r="AG126" s="5">
        <f ca="1">IF($A$2=0,
    1,
    IF(IFERROR(AG127,
            0)=0,
        0,
        IFERROR(IF(OR(ROUND(AD126,
                        3)&gt;=1,
                    AND(ABS(AF126)&lt;'1D'!$D$19,
                        AD126&lt;1)),
                1,
                0),
            0)))</f>
        <v>1</v>
      </c>
      <c r="AH126" s="5">
        <f ca="1">IFERROR(IF('1D'!V32="Supercritical",
        MAX('1D'!$D$16,
            IFERROR(L126,
                MAX('1D'!$D$16,
                    POWER((ABS(K126)^2)/('1D'!$I$5*MAX(F126,
                                0.1)^2),
                        1/3)))),
        IF('1D'!V32="Subcritical",
            MAX('1D'!$D$16,
                IFERROR(W126,
                    MAX('1D'!$D$16,
                        POWER((ABS(K126)^2)/('1D'!$I$5*MAX(F126,
                                    0.1)^2),
                            1/3)))),
            IF(IFERROR(T126,
                    -1E+99)&gt;=IFERROR(AE126,
                    -1E+99),
                MAX('1D'!$D$16,
                    IFERROR(L126,
                        MAX('1D'!$D$16,
                            POWER((ABS(K126)^2)/('1D'!$I$5*MAX(F126,
                                        0.1)^2),
                                1/3)))),
                MAX('1D'!$D$16,
                    IFERROR(W126,
                        MAX('1D'!$D$16,
                            POWER((ABS(K126)^2)/('1D'!$I$5*MAX(F126,
                                        0.1)^2),
                                1/3))))))),
    MAX('1D'!$D$16,
        POWER((ABS(K126)^2)/('1D'!$I$5*MAX(F126,
                    0.1)^2),
            1/3)))</f>
        <v>2.0411692021517887</v>
      </c>
      <c r="AI126" s="5">
        <f t="shared" ca="1" si="22"/>
        <v>634.54516920215178</v>
      </c>
      <c r="AJ126" s="5">
        <f ca="1">AI126+((ABS(K126)/MAX(((F126)+(G126)*(AH126))*(AH126),
            0.000001))^2)/(2*'1D'!$I$5)</f>
        <v>635.71959253909483</v>
      </c>
      <c r="AM126">
        <v>0</v>
      </c>
      <c r="AN126">
        <v>0</v>
      </c>
      <c r="AO126" s="5">
        <f t="shared" si="23"/>
        <v>0</v>
      </c>
      <c r="AP126" s="5">
        <f t="shared" si="27"/>
        <v>0</v>
      </c>
      <c r="AQ126" s="5">
        <f ca="1">ABS(ABS(K126)/MAX(((F126)+(G126)*(AH126))*(AH126),
        0.000001))/SQRT('1D'!$I$5*MAX((((F126)+(G126)*(AH126))*(AH126))/MAX((F126)+2*(G126)*(AH126),
            0.000001),
        0.000001))</f>
        <v>1.0727235886044055</v>
      </c>
      <c r="AR126" s="5" t="str">
        <f t="shared" ca="1" si="24"/>
        <v>Supercritical</v>
      </c>
      <c r="AS126" s="5">
        <f ca="1">((ABS(K126)*'1D'!$D$6)/(MAX(((F126)+(G126)*(AH126))*(AH126),
            0.000001)*MAX(((((F126)+(G126)*(AH126))*(AH126))/MAX((F126)+2*(AH126)*SQRT(1+(G126)^2),
                    0.000001))^(2/3),
            0.000001)))^2</f>
        <v>4.3358367565141456E-3</v>
      </c>
    </row>
    <row r="127" spans="1:45" x14ac:dyDescent="0.35">
      <c r="A127">
        <v>118</v>
      </c>
      <c r="B127">
        <v>116.997</v>
      </c>
      <c r="C127">
        <v>616467.68099999998</v>
      </c>
      <c r="D127">
        <v>3097695.1970000002</v>
      </c>
      <c r="E127">
        <v>632.50350000000003</v>
      </c>
      <c r="F127">
        <v>5.2</v>
      </c>
      <c r="G127">
        <v>0</v>
      </c>
      <c r="H127" t="s">
        <v>176</v>
      </c>
      <c r="I127">
        <v>0</v>
      </c>
      <c r="J127" s="5">
        <f t="shared" si="25"/>
        <v>1</v>
      </c>
      <c r="K127" s="5">
        <f t="shared" ca="1" si="26"/>
        <v>50.95</v>
      </c>
      <c r="L127" s="5">
        <f ca="1">IF($A$2=0,
    IFERROR(L126,
        MAX('1D'!$D$16,
            POWER((ABS(K127)^2)/('1D'!$I$5*MAX(F127,
                        0.1)^2),
                1/3))),
    IF(IFERROR(V126,
            0)=0,
        IFERROR(L126,
            MAX('1D'!$D$16,
                POWER((ABS(K127)^2)/('1D'!$I$5*MAX(F127,
                            0.1)^2),
                    1/3))),
        IF(OR(IFERROR(L127,
                    0)=0,
                IFERROR(S126,
                    0)&lt;1,
                IFERROR(S127,
                    0)&lt;1),
            MAX('1D'!$D$16,
                POWER((ABS(K127)^2)/('1D'!$I$5*MAX(F127,
                            0.1)^2),
                    1/3)),
            IF(IFERROR(U127,
                    0)&gt;0,
                MAX('1D'!$D$16,
                    IFERROR(L127,
                        0)+((IFERROR(U127,
                                0))*'1D'!$D$18*IF((IFERROR(S127,
                                    0))&lt;1,
                            1,
                            -1))),
                IF(IFERROR(U127,
                        0)&lt;0,
                    IF(ABS((MAX('1D'!$D$16,
                                    POWER((ABS(K127)^2)/('1D'!$I$5*MAX(F127,
                                                0.1)^2),
                                        1/3)))-IFERROR(L127,
                                0))&gt;'1D'!$D$19,
                        MAX('1D'!$D$16,
                            IF((MAX('1D'!$D$16,
                                        POWER((ABS(K127)^2)/('1D'!$I$5*MAX(F127,
                                                    0.1)^2),
                                            1/3)))&gt;IFERROR(L127,
                                    0),
                                MIN((MAX('1D'!$D$16,
                                            POWER((ABS(K127)^2)/('1D'!$I$5*MAX(F127,
                                                        0.1)^2),
                                                1/3))),
                                    IFERROR(L127,
                                        0)+(MIN(ABS(IFERROR(U127,
                                                    0))*'1D'!$D$18,
                                            ABS((MAX('1D'!$D$16,
                                                        POWER((ABS(K127)^2)/('1D'!$I$5*MAX(F127,
                                                                    0.1)^2),
                                                            1/3)))-IFERROR(L127,
                                                    0))))),
                                MAX((MAX('1D'!$D$16,
                                            POWER((ABS(K127)^2)/('1D'!$I$5*MAX(F127,
                                                        0.1)^2),
                                                1/3))),
                                    IFERROR(L127,
                                        0)-(MIN(ABS(IFERROR(U127,
                                                    0))*'1D'!$D$18,
                                            ABS((MAX('1D'!$D$16,
                                                        POWER((ABS(K127)^2)/('1D'!$I$5*MAX(F127,
                                                                    0.1)^2),
                                                            1/3)))-IFERROR(L127,
                                                    0))))))),
                        MAX('1D'!$D$16,
                            POWER((ABS(K127)^2)/('1D'!$I$5*MAX(F127,
                                        0.1)^2),
                                1/3))),
                    MAX('1D'!$D$16,
                        IFERROR(L127,
                            0)))))))</f>
        <v>2.0411692021517887</v>
      </c>
      <c r="M127" s="5">
        <f t="shared" ca="1" si="14"/>
        <v>10.614079851189301</v>
      </c>
      <c r="N127" s="5">
        <f t="shared" ca="1" si="15"/>
        <v>1.1434704692804873</v>
      </c>
      <c r="O127" s="5">
        <f t="shared" ca="1" si="16"/>
        <v>4.8002276894771132</v>
      </c>
      <c r="P127" s="5">
        <f t="shared" ca="1" si="17"/>
        <v>634.54466920215179</v>
      </c>
      <c r="Q127" s="5">
        <f ca="1">P127+((ABS(K127)/MAX(((F127)+(G127)*(L127))*(L127),
            0.000001))^2)/(2*'1D'!$I$5)</f>
        <v>635.71909253909485</v>
      </c>
      <c r="R127" s="5">
        <f ca="1">((ABS(K127)*'1D'!$D$6)/(MAX(((F127)+(G127)*(L127))*(L127),
            0.000001)*MAX(((((F127)+(G127)*(L127))*(L127))/MAX((F127)+2*(L127)*SQRT(1+(G127)^2),
                    0.000001))^(2/3),
            0.000001)))^2</f>
        <v>4.3358367565141456E-3</v>
      </c>
      <c r="S127" s="5">
        <f ca="1">ABS(ABS(K127)/MAX(((F127)+(G127)*(L127))*(L127),
        0.000001))/SQRT('1D'!$I$5*MAX((((F127)+(G127)*(L127))*(L127))/MAX((F127)+2*(G127)*(L127),
            0.000001),
        0.000001))</f>
        <v>1.0727235886044055</v>
      </c>
      <c r="T127" s="5">
        <f ca="1">((F127)*(L127)^2)/2+(G127)*(L127)^3/3+(ABS(K127)^2)/('1D'!$I$5*MAX(((F127)+(G127)*(L127))*(L127),
        0.000001))</f>
        <v>35.763412605541333</v>
      </c>
      <c r="U127" s="5">
        <f ca="1">IF($A$2=0,
    0,
    IFERROR(Q126-(((R126+R127)/2)*J127)-(IF(O126&gt;O127,
                '1D'!$D$8*((O126^2-O127^2)/(2*'1D'!$I$5)),
                '1D'!$D$9*((O127^2-O126^2)/(2*'1D'!$I$5)))+('1D'!$D$10*(ABS(I127)/90)*(MAX(O126^2,
                        O127^2)/(2*'1D'!$I$5))))-Q127,
        0))</f>
        <v>-3.8358367564796936E-3</v>
      </c>
      <c r="V127" s="5">
        <f ca="1">IF($A$2=0,
    1,
    IF(IFERROR(V126,
            0)=0,
        0,
        IFERROR(IF(ROUND(S127,
                    3)=1,
                1,
                IF(AND(ABS(U127)&lt;'1D'!$D$19,
                        S127&gt;1),
                    1,
                    0)),
            0)))</f>
        <v>0</v>
      </c>
      <c r="W127" s="5">
        <f ca="1">IF($A$2=0,
    MAX(MAX('1D'!$D$16,
            MAX('1D'!$D$16,
                POWER((ABS(K127)^2)/('1D'!$I$5*MAX(F127,
                            0.1)^2),
                    1/3))),
        IFERROR(W1396,
            MAX(MAX('1D'!$D$16,
                    MAX('1D'!$D$16,
                        POWER((ABS(K127)^2)/('1D'!$I$5*MAX(F127,
                                    0.1)^2),
                            1/3))),
                ($L$2)-E1396))),
    IF(IFERROR(AG128,
            0)=0,
        MAX(MAX('1D'!$D$16,
                MAX('1D'!$D$16,
                    POWER((ABS(K127)^2)/('1D'!$I$5*MAX(F127,
                                0.1)^2),
                        1/3))),
            IFERROR(W1396,
                MAX(MAX('1D'!$D$16,
                        MAX('1D'!$D$16,
                            POWER((ABS(K127)^2)/('1D'!$I$5*MAX(F127,
                                        0.1)^2),
                                1/3))),
                    ($L$2)-E1396))),
        IF(IFERROR(W127,
                0)=0,
            MAX(MAX('1D'!$D$16,
                    MAX('1D'!$D$16,
                        POWER((ABS(K127)^2)/('1D'!$I$5*MAX(F127,
                                    0.1)^2),
                            1/3))),
                IFERROR(W1396,
                    MAX(MAX('1D'!$D$16,
                            MAX('1D'!$D$16,
                                POWER((ABS(K127)^2)/('1D'!$I$5*MAX(F127,
                                            0.1)^2),
                                    1/3))),
                        ($L$2)-E1396))),
            IF(OR(IFERROR(AD127,
                        0)&gt;=1,
                    IFERROR(AD128,
                        0)&gt;=1),
                MAX('1D'!$D$16,
                    MAX('1D'!$D$16,
                        POWER((ABS(K127)^2)/('1D'!$I$5*MAX(F127,
                                    0.1)^2),
                            1/3))),
                IF(ABS(IFERROR(AF127,
                            0))&lt;'1D'!$D$19,
                    MAX(MAX('1D'!$D$16,
                            MAX('1D'!$D$16,
                                POWER((ABS(K127)^2)/('1D'!$I$5*MAX(F127,
                                            0.1)^2),
                                    1/3))),
                        IFERROR(W127,
                            0)),
                    MAX(MAX('1D'!$D$16,
                            MAX('1D'!$D$16,
                                POWER((ABS(K127)^2)/('1D'!$I$5*MAX(F127,
                                            0.1)^2),
                                    1/3))),
                        (IFERROR(W127,
                                0))+((IFERROR(AF127,
                                    0))*'1D'!$D$18)))))))</f>
        <v>2.1389677043987478</v>
      </c>
      <c r="X127" s="5">
        <f t="shared" ca="1" si="18"/>
        <v>11.122632062873489</v>
      </c>
      <c r="Y127" s="5">
        <f t="shared" ca="1" si="19"/>
        <v>1.1735290000551568</v>
      </c>
      <c r="Z127" s="5">
        <f t="shared" ca="1" si="20"/>
        <v>4.5807502857230418</v>
      </c>
      <c r="AA127" s="5">
        <f t="shared" ca="1" si="21"/>
        <v>634.64246770439877</v>
      </c>
      <c r="AB127" s="5">
        <f ca="1">AA127+((ABS(K127)/MAX(((F127)+(G127)*(W127))*(W127),
            0.000001))^2)/(2*'1D'!$I$5)</f>
        <v>635.71195155659814</v>
      </c>
      <c r="AC127" s="5">
        <f ca="1">((ABS(K127)*'1D'!$D$6)/(MAX(((F127)+(G127)*(W127))*(W127),
            0.000001)*MAX(((((F127)+(G127)*(W127))*(W127))/MAX((F127)+2*(W127)*SQRT(1+(G127)^2),
                    0.000001))^(2/3),
            0.000001)))^2</f>
        <v>3.8141460404132466E-3</v>
      </c>
      <c r="AD127" s="5">
        <f ca="1">ABS(ABS(K127)/MAX(((F127)+(G127)*(W127))*(W127),
        0.000001))/SQRT('1D'!$I$5*MAX((((F127)+(G127)*(W127))*(W127))/MAX((F127)+2*(G127)*(W127),
            0.000001),
        0.000001))</f>
        <v>1.0000000000000004</v>
      </c>
      <c r="AE127" s="5">
        <f ca="1">((F127)*(W127)^2)/2+(G127)*(W127)^3/3+(ABS(K127)^2)/('1D'!$I$5*MAX(((F127)+(G127)*(W127))*(W127),
        0.000001))</f>
        <v>35.686426155594638</v>
      </c>
      <c r="AF127" s="5">
        <f ca="1">IF($A$2=0,
    0,
    IFERROR(AB128+(((AC127+AC128)/2)*J128)+(IF(Z127&gt;Z128,
                '1D'!$D$8*((Z127^2-Z128^2)/(2*'1D'!$I$5)),
                '1D'!$D$9*((Z128^2-Z127^2)/(2*'1D'!$I$5)))+('1D'!$D$10*(ABS(I128)/90)*(MAX(Z127^2,
                        Z128^2)/(2*'1D'!$I$5))))-AB127,
        0))</f>
        <v>3.4157470064428708E-3</v>
      </c>
      <c r="AG127" s="5">
        <f ca="1">IF($A$2=0,
    1,
    IF(IFERROR(AG128,
            0)=0,
        0,
        IFERROR(IF(OR(ROUND(AD127,
                        3)&gt;=1,
                    AND(ABS(AF127)&lt;'1D'!$D$19,
                        AD127&lt;1)),
                1,
                0),
            0)))</f>
        <v>1</v>
      </c>
      <c r="AH127" s="5">
        <f ca="1">IFERROR(IF('1D'!V32="Supercritical",
        MAX('1D'!$D$16,
            IFERROR(L127,
                MAX('1D'!$D$16,
                    POWER((ABS(K127)^2)/('1D'!$I$5*MAX(F127,
                                0.1)^2),
                        1/3)))),
        IF('1D'!V32="Subcritical",
            MAX('1D'!$D$16,
                IFERROR(W127,
                    MAX('1D'!$D$16,
                        POWER((ABS(K127)^2)/('1D'!$I$5*MAX(F127,
                                    0.1)^2),
                            1/3)))),
            IF(IFERROR(T127,
                    -1E+99)&gt;=IFERROR(AE127,
                    -1E+99),
                MAX('1D'!$D$16,
                    IFERROR(L127,
                        MAX('1D'!$D$16,
                            POWER((ABS(K127)^2)/('1D'!$I$5*MAX(F127,
                                        0.1)^2),
                                1/3)))),
                MAX('1D'!$D$16,
                    IFERROR(W127,
                        MAX('1D'!$D$16,
                            POWER((ABS(K127)^2)/('1D'!$I$5*MAX(F127,
                                        0.1)^2),
                                1/3))))))),
    MAX('1D'!$D$16,
        POWER((ABS(K127)^2)/('1D'!$I$5*MAX(F127,
                    0.1)^2),
            1/3)))</f>
        <v>2.0411692021517887</v>
      </c>
      <c r="AI127" s="5">
        <f t="shared" ca="1" si="22"/>
        <v>634.54466920215179</v>
      </c>
      <c r="AJ127" s="5">
        <f ca="1">AI127+((ABS(K127)/MAX(((F127)+(G127)*(AH127))*(AH127),
            0.000001))^2)/(2*'1D'!$I$5)</f>
        <v>635.71909253909485</v>
      </c>
      <c r="AM127">
        <v>0</v>
      </c>
      <c r="AN127">
        <v>0</v>
      </c>
      <c r="AO127" s="5">
        <f t="shared" si="23"/>
        <v>0</v>
      </c>
      <c r="AP127" s="5">
        <f t="shared" si="27"/>
        <v>0</v>
      </c>
      <c r="AQ127" s="5">
        <f ca="1">ABS(ABS(K127)/MAX(((F127)+(G127)*(AH127))*(AH127),
        0.000001))/SQRT('1D'!$I$5*MAX((((F127)+(G127)*(AH127))*(AH127))/MAX((F127)+2*(G127)*(AH127),
            0.000001),
        0.000001))</f>
        <v>1.0727235886044055</v>
      </c>
      <c r="AR127" s="5" t="str">
        <f t="shared" ca="1" si="24"/>
        <v>Supercritical</v>
      </c>
      <c r="AS127" s="5">
        <f ca="1">((ABS(K127)*'1D'!$D$6)/(MAX(((F127)+(G127)*(AH127))*(AH127),
            0.000001)*MAX(((((F127)+(G127)*(AH127))*(AH127))/MAX((F127)+2*(AH127)*SQRT(1+(G127)^2),
                    0.000001))^(2/3),
            0.000001)))^2</f>
        <v>4.3358367565141456E-3</v>
      </c>
    </row>
    <row r="128" spans="1:45" x14ac:dyDescent="0.35">
      <c r="A128">
        <v>119</v>
      </c>
      <c r="B128">
        <v>117.997</v>
      </c>
      <c r="C128">
        <v>616466.68200000003</v>
      </c>
      <c r="D128">
        <v>3097695.1490000002</v>
      </c>
      <c r="E128">
        <v>632.50300000000004</v>
      </c>
      <c r="F128">
        <v>5.2</v>
      </c>
      <c r="G128">
        <v>0</v>
      </c>
      <c r="H128" t="s">
        <v>176</v>
      </c>
      <c r="I128">
        <v>5.7000000000000002E-2</v>
      </c>
      <c r="J128" s="5">
        <f t="shared" si="25"/>
        <v>1</v>
      </c>
      <c r="K128" s="5">
        <f t="shared" ca="1" si="26"/>
        <v>50.95</v>
      </c>
      <c r="L128" s="5">
        <f ca="1">IF($A$2=0,
    IFERROR(L127,
        MAX('1D'!$D$16,
            POWER((ABS(K128)^2)/('1D'!$I$5*MAX(F128,
                        0.1)^2),
                1/3))),
    IF(IFERROR(V127,
            0)=0,
        IFERROR(L127,
            MAX('1D'!$D$16,
                POWER((ABS(K128)^2)/('1D'!$I$5*MAX(F128,
                            0.1)^2),
                    1/3))),
        IF(OR(IFERROR(L128,
                    0)=0,
                IFERROR(S127,
                    0)&lt;1,
                IFERROR(S128,
                    0)&lt;1),
            MAX('1D'!$D$16,
                POWER((ABS(K128)^2)/('1D'!$I$5*MAX(F128,
                            0.1)^2),
                    1/3)),
            IF(IFERROR(U128,
                    0)&gt;0,
                MAX('1D'!$D$16,
                    IFERROR(L128,
                        0)+((IFERROR(U128,
                                0))*'1D'!$D$18*IF((IFERROR(S128,
                                    0))&lt;1,
                            1,
                            -1))),
                IF(IFERROR(U128,
                        0)&lt;0,
                    IF(ABS((MAX('1D'!$D$16,
                                    POWER((ABS(K128)^2)/('1D'!$I$5*MAX(F128,
                                                0.1)^2),
                                        1/3)))-IFERROR(L128,
                                0))&gt;'1D'!$D$19,
                        MAX('1D'!$D$16,
                            IF((MAX('1D'!$D$16,
                                        POWER((ABS(K128)^2)/('1D'!$I$5*MAX(F128,
                                                    0.1)^2),
                                            1/3)))&gt;IFERROR(L128,
                                    0),
                                MIN((MAX('1D'!$D$16,
                                            POWER((ABS(K128)^2)/('1D'!$I$5*MAX(F128,
                                                        0.1)^2),
                                                1/3))),
                                    IFERROR(L128,
                                        0)+(MIN(ABS(IFERROR(U128,
                                                    0))*'1D'!$D$18,
                                            ABS((MAX('1D'!$D$16,
                                                        POWER((ABS(K128)^2)/('1D'!$I$5*MAX(F128,
                                                                    0.1)^2),
                                                            1/3)))-IFERROR(L128,
                                                    0))))),
                                MAX((MAX('1D'!$D$16,
                                            POWER((ABS(K128)^2)/('1D'!$I$5*MAX(F128,
                                                        0.1)^2),
                                                1/3))),
                                    IFERROR(L128,
                                        0)-(MIN(ABS(IFERROR(U128,
                                                    0))*'1D'!$D$18,
                                            ABS((MAX('1D'!$D$16,
                                                        POWER((ABS(K128)^2)/('1D'!$I$5*MAX(F128,
                                                                    0.1)^2),
                                                            1/3)))-IFERROR(L128,
                                                    0))))))),
                        MAX('1D'!$D$16,
                            POWER((ABS(K128)^2)/('1D'!$I$5*MAX(F128,
                                        0.1)^2),
                                1/3))),
                    MAX('1D'!$D$16,
                        IFERROR(L128,
                            0)))))))</f>
        <v>2.0411692021517887</v>
      </c>
      <c r="M128" s="5">
        <f t="shared" ca="1" si="14"/>
        <v>10.614079851189301</v>
      </c>
      <c r="N128" s="5">
        <f t="shared" ca="1" si="15"/>
        <v>1.1434704692804873</v>
      </c>
      <c r="O128" s="5">
        <f t="shared" ca="1" si="16"/>
        <v>4.8002276894771132</v>
      </c>
      <c r="P128" s="5">
        <f t="shared" ca="1" si="17"/>
        <v>634.54416920215181</v>
      </c>
      <c r="Q128" s="5">
        <f ca="1">P128+((ABS(K128)/MAX(((F128)+(G128)*(L128))*(L128),
            0.000001))^2)/(2*'1D'!$I$5)</f>
        <v>635.71859253909486</v>
      </c>
      <c r="R128" s="5">
        <f ca="1">((ABS(K128)*'1D'!$D$6)/(MAX(((F128)+(G128)*(L128))*(L128),
            0.000001)*MAX(((((F128)+(G128)*(L128))*(L128))/MAX((F128)+2*(L128)*SQRT(1+(G128)^2),
                    0.000001))^(2/3),
            0.000001)))^2</f>
        <v>4.3358367565141456E-3</v>
      </c>
      <c r="S128" s="5">
        <f ca="1">ABS(ABS(K128)/MAX(((F128)+(G128)*(L128))*(L128),
        0.000001))/SQRT('1D'!$I$5*MAX((((F128)+(G128)*(L128))*(L128))/MAX((F128)+2*(G128)*(L128),
            0.000001),
        0.000001))</f>
        <v>1.0727235886044055</v>
      </c>
      <c r="T128" s="5">
        <f ca="1">((F128)*(L128)^2)/2+(G128)*(L128)^3/3+(ABS(K128)^2)/('1D'!$I$5*MAX(((F128)+(G128)*(L128))*(L128),
        0.000001))</f>
        <v>35.763412605541333</v>
      </c>
      <c r="U128" s="5">
        <f ca="1">IF($A$2=0,
    0,
    IFERROR(Q127-(((R127+R128)/2)*J128)-(IF(O127&gt;O128,
                '1D'!$D$8*((O127^2-O128^2)/(2*'1D'!$I$5)),
                '1D'!$D$9*((O128^2-O127^2)/(2*'1D'!$I$5)))+('1D'!$D$10*(ABS(I128)/90)*(MAX(O127^2,
                        O128^2)/(2*'1D'!$I$5))))-Q128,
        0))</f>
        <v>-3.9474069734524164E-3</v>
      </c>
      <c r="V128" s="5">
        <f ca="1">IF($A$2=0,
    1,
    IF(IFERROR(V127,
            0)=0,
        0,
        IFERROR(IF(ROUND(S128,
                    3)=1,
                1,
                IF(AND(ABS(U128)&lt;'1D'!$D$19,
                        S128&gt;1),
                    1,
                    0)),
            0)))</f>
        <v>0</v>
      </c>
      <c r="W128" s="5">
        <f ca="1">IF($A$2=0,
    MAX(MAX('1D'!$D$16,
            MAX('1D'!$D$16,
                POWER((ABS(K128)^2)/('1D'!$I$5*MAX(F128,
                            0.1)^2),
                    1/3))),
        IFERROR(W1396,
            MAX(MAX('1D'!$D$16,
                    MAX('1D'!$D$16,
                        POWER((ABS(K128)^2)/('1D'!$I$5*MAX(F128,
                                    0.1)^2),
                            1/3))),
                ($L$2)-E1396))),
    IF(IFERROR(AG129,
            0)=0,
        MAX(MAX('1D'!$D$16,
                MAX('1D'!$D$16,
                    POWER((ABS(K128)^2)/('1D'!$I$5*MAX(F128,
                                0.1)^2),
                        1/3))),
            IFERROR(W1396,
                MAX(MAX('1D'!$D$16,
                        MAX('1D'!$D$16,
                            POWER((ABS(K128)^2)/('1D'!$I$5*MAX(F128,
                                        0.1)^2),
                                1/3))),
                    ($L$2)-E1396))),
        IF(IFERROR(W128,
                0)=0,
            MAX(MAX('1D'!$D$16,
                    MAX('1D'!$D$16,
                        POWER((ABS(K128)^2)/('1D'!$I$5*MAX(F128,
                                    0.1)^2),
                            1/3))),
                IFERROR(W1396,
                    MAX(MAX('1D'!$D$16,
                            MAX('1D'!$D$16,
                                POWER((ABS(K128)^2)/('1D'!$I$5*MAX(F128,
                                            0.1)^2),
                                    1/3))),
                        ($L$2)-E1396))),
            IF(OR(IFERROR(AD128,
                        0)&gt;=1,
                    IFERROR(AD129,
                        0)&gt;=1),
                MAX('1D'!$D$16,
                    MAX('1D'!$D$16,
                        POWER((ABS(K128)^2)/('1D'!$I$5*MAX(F128,
                                    0.1)^2),
                            1/3))),
                IF(ABS(IFERROR(AF128,
                            0))&lt;'1D'!$D$19,
                    MAX(MAX('1D'!$D$16,
                            MAX('1D'!$D$16,
                                POWER((ABS(K128)^2)/('1D'!$I$5*MAX(F128,
                                            0.1)^2),
                                    1/3))),
                        IFERROR(W128,
                            0)),
                    MAX(MAX('1D'!$D$16,
                            MAX('1D'!$D$16,
                                POWER((ABS(K128)^2)/('1D'!$I$5*MAX(F128,
                                            0.1)^2),
                                    1/3))),
                        (IFERROR(W128,
                                0))+((IFERROR(AF128,
                                    0))*'1D'!$D$18)))))))</f>
        <v>2.1389677043987478</v>
      </c>
      <c r="X128" s="5">
        <f t="shared" ca="1" si="18"/>
        <v>11.122632062873489</v>
      </c>
      <c r="Y128" s="5">
        <f t="shared" ca="1" si="19"/>
        <v>1.1735290000551568</v>
      </c>
      <c r="Z128" s="5">
        <f t="shared" ca="1" si="20"/>
        <v>4.5807502857230418</v>
      </c>
      <c r="AA128" s="5">
        <f t="shared" ca="1" si="21"/>
        <v>634.64196770439878</v>
      </c>
      <c r="AB128" s="5">
        <f ca="1">AA128+((ABS(K128)/MAX(((F128)+(G128)*(W128))*(W128),
            0.000001))^2)/(2*'1D'!$I$5)</f>
        <v>635.71145155659815</v>
      </c>
      <c r="AC128" s="5">
        <f ca="1">((ABS(K128)*'1D'!$D$6)/(MAX(((F128)+(G128)*(W128))*(W128),
            0.000001)*MAX(((((F128)+(G128)*(W128))*(W128))/MAX((F128)+2*(W128)*SQRT(1+(G128)^2),
                    0.000001))^(2/3),
            0.000001)))^2</f>
        <v>3.8141460404132466E-3</v>
      </c>
      <c r="AD128" s="5">
        <f ca="1">ABS(ABS(K128)/MAX(((F128)+(G128)*(W128))*(W128),
        0.000001))/SQRT('1D'!$I$5*MAX((((F128)+(G128)*(W128))*(W128))/MAX((F128)+2*(G128)*(W128),
            0.000001),
        0.000001))</f>
        <v>1.0000000000000004</v>
      </c>
      <c r="AE128" s="5">
        <f ca="1">((F128)*(W128)^2)/2+(G128)*(W128)^3/3+(ABS(K128)^2)/('1D'!$I$5*MAX(((F128)+(G128)*(W128))*(W128),
        0.000001))</f>
        <v>35.686426155594638</v>
      </c>
      <c r="AF128" s="5">
        <f ca="1">IF($A$2=0,
    0,
    IFERROR(AB129+(((AC128+AC129)/2)*J129)+(IF(Z128&gt;Z129,
                '1D'!$D$8*((Z128^2-Z129^2)/(2*'1D'!$I$5)),
                '1D'!$D$9*((Z129^2-Z128^2)/(2*'1D'!$I$5)))+('1D'!$D$10*(ABS(I129)/90)*(MAX(Z128^2,
                        Z129^2)/(2*'1D'!$I$5))))-AB128,
        0))</f>
        <v>3.4210944256756193E-3</v>
      </c>
      <c r="AG128" s="5">
        <f ca="1">IF($A$2=0,
    1,
    IF(IFERROR(AG129,
            0)=0,
        0,
        IFERROR(IF(OR(ROUND(AD128,
                        3)&gt;=1,
                    AND(ABS(AF128)&lt;'1D'!$D$19,
                        AD128&lt;1)),
                1,
                0),
            0)))</f>
        <v>1</v>
      </c>
      <c r="AH128" s="5">
        <f ca="1">IFERROR(IF('1D'!V32="Supercritical",
        MAX('1D'!$D$16,
            IFERROR(L128,
                MAX('1D'!$D$16,
                    POWER((ABS(K128)^2)/('1D'!$I$5*MAX(F128,
                                0.1)^2),
                        1/3)))),
        IF('1D'!V32="Subcritical",
            MAX('1D'!$D$16,
                IFERROR(W128,
                    MAX('1D'!$D$16,
                        POWER((ABS(K128)^2)/('1D'!$I$5*MAX(F128,
                                    0.1)^2),
                            1/3)))),
            IF(IFERROR(T128,
                    -1E+99)&gt;=IFERROR(AE128,
                    -1E+99),
                MAX('1D'!$D$16,
                    IFERROR(L128,
                        MAX('1D'!$D$16,
                            POWER((ABS(K128)^2)/('1D'!$I$5*MAX(F128,
                                        0.1)^2),
                                1/3)))),
                MAX('1D'!$D$16,
                    IFERROR(W128,
                        MAX('1D'!$D$16,
                            POWER((ABS(K128)^2)/('1D'!$I$5*MAX(F128,
                                        0.1)^2),
                                1/3))))))),
    MAX('1D'!$D$16,
        POWER((ABS(K128)^2)/('1D'!$I$5*MAX(F128,
                    0.1)^2),
            1/3)))</f>
        <v>2.0411692021517887</v>
      </c>
      <c r="AI128" s="5">
        <f t="shared" ca="1" si="22"/>
        <v>634.54416920215181</v>
      </c>
      <c r="AJ128" s="5">
        <f ca="1">AI128+((ABS(K128)/MAX(((F128)+(G128)*(AH128))*(AH128),
            0.000001))^2)/(2*'1D'!$I$5)</f>
        <v>635.71859253909486</v>
      </c>
      <c r="AM128">
        <v>0</v>
      </c>
      <c r="AN128">
        <v>0</v>
      </c>
      <c r="AO128" s="5">
        <f t="shared" si="23"/>
        <v>0</v>
      </c>
      <c r="AP128" s="5">
        <f t="shared" si="27"/>
        <v>0</v>
      </c>
      <c r="AQ128" s="5">
        <f ca="1">ABS(ABS(K128)/MAX(((F128)+(G128)*(AH128))*(AH128),
        0.000001))/SQRT('1D'!$I$5*MAX((((F128)+(G128)*(AH128))*(AH128))/MAX((F128)+2*(G128)*(AH128),
            0.000001),
        0.000001))</f>
        <v>1.0727235886044055</v>
      </c>
      <c r="AR128" s="5" t="str">
        <f t="shared" ca="1" si="24"/>
        <v>Supercritical</v>
      </c>
      <c r="AS128" s="5">
        <f ca="1">((ABS(K128)*'1D'!$D$6)/(MAX(((F128)+(G128)*(AH128))*(AH128),
            0.000001)*MAX(((((F128)+(G128)*(AH128))*(AH128))/MAX((F128)+2*(AH128)*SQRT(1+(G128)^2),
                    0.000001))^(2/3),
            0.000001)))^2</f>
        <v>4.3358367565141456E-3</v>
      </c>
    </row>
    <row r="129" spans="1:45" x14ac:dyDescent="0.35">
      <c r="A129">
        <v>120</v>
      </c>
      <c r="B129">
        <v>118.997</v>
      </c>
      <c r="C129">
        <v>616465.68299999996</v>
      </c>
      <c r="D129">
        <v>3097695.102</v>
      </c>
      <c r="E129">
        <v>632.50250000000005</v>
      </c>
      <c r="F129">
        <v>5.2</v>
      </c>
      <c r="G129">
        <v>0</v>
      </c>
      <c r="H129" t="s">
        <v>176</v>
      </c>
      <c r="I129">
        <v>0.06</v>
      </c>
      <c r="J129" s="5">
        <f t="shared" si="25"/>
        <v>1</v>
      </c>
      <c r="K129" s="5">
        <f t="shared" ca="1" si="26"/>
        <v>50.95</v>
      </c>
      <c r="L129" s="5">
        <f ca="1">IF($A$2=0,
    IFERROR(L128,
        MAX('1D'!$D$16,
            POWER((ABS(K129)^2)/('1D'!$I$5*MAX(F129,
                        0.1)^2),
                1/3))),
    IF(IFERROR(V128,
            0)=0,
        IFERROR(L128,
            MAX('1D'!$D$16,
                POWER((ABS(K129)^2)/('1D'!$I$5*MAX(F129,
                            0.1)^2),
                    1/3))),
        IF(OR(IFERROR(L129,
                    0)=0,
                IFERROR(S128,
                    0)&lt;1,
                IFERROR(S129,
                    0)&lt;1),
            MAX('1D'!$D$16,
                POWER((ABS(K129)^2)/('1D'!$I$5*MAX(F129,
                            0.1)^2),
                    1/3)),
            IF(IFERROR(U129,
                    0)&gt;0,
                MAX('1D'!$D$16,
                    IFERROR(L129,
                        0)+((IFERROR(U129,
                                0))*'1D'!$D$18*IF((IFERROR(S129,
                                    0))&lt;1,
                            1,
                            -1))),
                IF(IFERROR(U129,
                        0)&lt;0,
                    IF(ABS((MAX('1D'!$D$16,
                                    POWER((ABS(K129)^2)/('1D'!$I$5*MAX(F129,
                                                0.1)^2),
                                        1/3)))-IFERROR(L129,
                                0))&gt;'1D'!$D$19,
                        MAX('1D'!$D$16,
                            IF((MAX('1D'!$D$16,
                                        POWER((ABS(K129)^2)/('1D'!$I$5*MAX(F129,
                                                    0.1)^2),
                                            1/3)))&gt;IFERROR(L129,
                                    0),
                                MIN((MAX('1D'!$D$16,
                                            POWER((ABS(K129)^2)/('1D'!$I$5*MAX(F129,
                                                        0.1)^2),
                                                1/3))),
                                    IFERROR(L129,
                                        0)+(MIN(ABS(IFERROR(U129,
                                                    0))*'1D'!$D$18,
                                            ABS((MAX('1D'!$D$16,
                                                        POWER((ABS(K129)^2)/('1D'!$I$5*MAX(F129,
                                                                    0.1)^2),
                                                            1/3)))-IFERROR(L129,
                                                    0))))),
                                MAX((MAX('1D'!$D$16,
                                            POWER((ABS(K129)^2)/('1D'!$I$5*MAX(F129,
                                                        0.1)^2),
                                                1/3))),
                                    IFERROR(L129,
                                        0)-(MIN(ABS(IFERROR(U129,
                                                    0))*'1D'!$D$18,
                                            ABS((MAX('1D'!$D$16,
                                                        POWER((ABS(K129)^2)/('1D'!$I$5*MAX(F129,
                                                                    0.1)^2),
                                                            1/3)))-IFERROR(L129,
                                                    0))))))),
                        MAX('1D'!$D$16,
                            POWER((ABS(K129)^2)/('1D'!$I$5*MAX(F129,
                                        0.1)^2),
                                1/3))),
                    MAX('1D'!$D$16,
                        IFERROR(L129,
                            0)))))))</f>
        <v>2.0411692021517887</v>
      </c>
      <c r="M129" s="5">
        <f t="shared" ca="1" si="14"/>
        <v>10.614079851189301</v>
      </c>
      <c r="N129" s="5">
        <f t="shared" ca="1" si="15"/>
        <v>1.1434704692804873</v>
      </c>
      <c r="O129" s="5">
        <f t="shared" ca="1" si="16"/>
        <v>4.8002276894771132</v>
      </c>
      <c r="P129" s="5">
        <f t="shared" ca="1" si="17"/>
        <v>634.54366920215182</v>
      </c>
      <c r="Q129" s="5">
        <f ca="1">P129+((ABS(K129)/MAX(((F129)+(G129)*(L129))*(L129),
            0.000001))^2)/(2*'1D'!$I$5)</f>
        <v>635.71809253909487</v>
      </c>
      <c r="R129" s="5">
        <f ca="1">((ABS(K129)*'1D'!$D$6)/(MAX(((F129)+(G129)*(L129))*(L129),
            0.000001)*MAX(((((F129)+(G129)*(L129))*(L129))/MAX((F129)+2*(L129)*SQRT(1+(G129)^2),
                    0.000001))^(2/3),
            0.000001)))^2</f>
        <v>4.3358367565141456E-3</v>
      </c>
      <c r="S129" s="5">
        <f ca="1">ABS(ABS(K129)/MAX(((F129)+(G129)*(L129))*(L129),
        0.000001))/SQRT('1D'!$I$5*MAX((((F129)+(G129)*(L129))*(L129))/MAX((F129)+2*(G129)*(L129),
            0.000001),
        0.000001))</f>
        <v>1.0727235886044055</v>
      </c>
      <c r="T129" s="5">
        <f ca="1">((F129)*(L129)^2)/2+(G129)*(L129)^3/3+(ABS(K129)^2)/('1D'!$I$5*MAX(((F129)+(G129)*(L129))*(L129),
        0.000001))</f>
        <v>35.763412605541333</v>
      </c>
      <c r="U129" s="5">
        <f ca="1">IF($A$2=0,
    0,
    IFERROR(Q128-(((R128+R129)/2)*J129)-(IF(O128&gt;O129,
                '1D'!$D$8*((O128^2-O129^2)/(2*'1D'!$I$5)),
                '1D'!$D$9*((O129^2-O128^2)/(2*'1D'!$I$5)))+('1D'!$D$10*(ABS(I129)/90)*(MAX(O128^2,
                        O129^2)/(2*'1D'!$I$5))))-Q129,
        0))</f>
        <v>-3.9532790901830595E-3</v>
      </c>
      <c r="V129" s="5">
        <f ca="1">IF($A$2=0,
    1,
    IF(IFERROR(V128,
            0)=0,
        0,
        IFERROR(IF(ROUND(S129,
                    3)=1,
                1,
                IF(AND(ABS(U129)&lt;'1D'!$D$19,
                        S129&gt;1),
                    1,
                    0)),
            0)))</f>
        <v>0</v>
      </c>
      <c r="W129" s="5">
        <f ca="1">IF($A$2=0,
    MAX(MAX('1D'!$D$16,
            MAX('1D'!$D$16,
                POWER((ABS(K129)^2)/('1D'!$I$5*MAX(F129,
                            0.1)^2),
                    1/3))),
        IFERROR(W1396,
            MAX(MAX('1D'!$D$16,
                    MAX('1D'!$D$16,
                        POWER((ABS(K129)^2)/('1D'!$I$5*MAX(F129,
                                    0.1)^2),
                            1/3))),
                ($L$2)-E1396))),
    IF(IFERROR(AG130,
            0)=0,
        MAX(MAX('1D'!$D$16,
                MAX('1D'!$D$16,
                    POWER((ABS(K129)^2)/('1D'!$I$5*MAX(F129,
                                0.1)^2),
                        1/3))),
            IFERROR(W1396,
                MAX(MAX('1D'!$D$16,
                        MAX('1D'!$D$16,
                            POWER((ABS(K129)^2)/('1D'!$I$5*MAX(F129,
                                        0.1)^2),
                                1/3))),
                    ($L$2)-E1396))),
        IF(IFERROR(W129,
                0)=0,
            MAX(MAX('1D'!$D$16,
                    MAX('1D'!$D$16,
                        POWER((ABS(K129)^2)/('1D'!$I$5*MAX(F129,
                                    0.1)^2),
                            1/3))),
                IFERROR(W1396,
                    MAX(MAX('1D'!$D$16,
                            MAX('1D'!$D$16,
                                POWER((ABS(K129)^2)/('1D'!$I$5*MAX(F129,
                                            0.1)^2),
                                    1/3))),
                        ($L$2)-E1396))),
            IF(OR(IFERROR(AD129,
                        0)&gt;=1,
                    IFERROR(AD130,
                        0)&gt;=1),
                MAX('1D'!$D$16,
                    MAX('1D'!$D$16,
                        POWER((ABS(K129)^2)/('1D'!$I$5*MAX(F129,
                                    0.1)^2),
                            1/3))),
                IF(ABS(IFERROR(AF129,
                            0))&lt;'1D'!$D$19,
                    MAX(MAX('1D'!$D$16,
                            MAX('1D'!$D$16,
                                POWER((ABS(K129)^2)/('1D'!$I$5*MAX(F129,
                                            0.1)^2),
                                    1/3))),
                        IFERROR(W129,
                            0)),
                    MAX(MAX('1D'!$D$16,
                            MAX('1D'!$D$16,
                                POWER((ABS(K129)^2)/('1D'!$I$5*MAX(F129,
                                            0.1)^2),
                                    1/3))),
                        (IFERROR(W129,
                                0))+((IFERROR(AF129,
                                    0))*'1D'!$D$18)))))))</f>
        <v>2.1389677043987478</v>
      </c>
      <c r="X129" s="5">
        <f t="shared" ca="1" si="18"/>
        <v>11.122632062873489</v>
      </c>
      <c r="Y129" s="5">
        <f t="shared" ca="1" si="19"/>
        <v>1.1735290000551568</v>
      </c>
      <c r="Z129" s="5">
        <f t="shared" ca="1" si="20"/>
        <v>4.5807502857230418</v>
      </c>
      <c r="AA129" s="5">
        <f t="shared" ca="1" si="21"/>
        <v>634.64146770439879</v>
      </c>
      <c r="AB129" s="5">
        <f ca="1">AA129+((ABS(K129)/MAX(((F129)+(G129)*(W129))*(W129),
            0.000001))^2)/(2*'1D'!$I$5)</f>
        <v>635.71095155659816</v>
      </c>
      <c r="AC129" s="5">
        <f ca="1">((ABS(K129)*'1D'!$D$6)/(MAX(((F129)+(G129)*(W129))*(W129),
            0.000001)*MAX(((((F129)+(G129)*(W129))*(W129))/MAX((F129)+2*(W129)*SQRT(1+(G129)^2),
                    0.000001))^(2/3),
            0.000001)))^2</f>
        <v>3.8141460404132466E-3</v>
      </c>
      <c r="AD129" s="5">
        <f ca="1">ABS(ABS(K129)/MAX(((F129)+(G129)*(W129))*(W129),
        0.000001))/SQRT('1D'!$I$5*MAX((((F129)+(G129)*(W129))*(W129))/MAX((F129)+2*(G129)*(W129),
            0.000001),
        0.000001))</f>
        <v>1.0000000000000004</v>
      </c>
      <c r="AE129" s="5">
        <f ca="1">((F129)*(W129)^2)/2+(G129)*(W129)^3/3+(ABS(K129)^2)/('1D'!$I$5*MAX(((F129)+(G129)*(W129))*(W129),
        0.000001))</f>
        <v>35.686426155594638</v>
      </c>
      <c r="AF129" s="5">
        <f ca="1">IF($A$2=0,
    0,
    IFERROR(AB130+(((AC129+AC130)/2)*J130)+(IF(Z129&gt;Z130,
                '1D'!$D$8*((Z129^2-Z130^2)/(2*'1D'!$I$5)),
                '1D'!$D$9*((Z130^2-Z129^2)/(2*'1D'!$I$5)))+('1D'!$D$10*(ABS(I130)/90)*(MAX(Z129^2,
                        Z130^2)/(2*'1D'!$I$5))))-AB129,
        0))</f>
        <v>3.3156793134594409E-3</v>
      </c>
      <c r="AG129" s="5">
        <f ca="1">IF($A$2=0,
    1,
    IF(IFERROR(AG130,
            0)=0,
        0,
        IFERROR(IF(OR(ROUND(AD129,
                        3)&gt;=1,
                    AND(ABS(AF129)&lt;'1D'!$D$19,
                        AD129&lt;1)),
                1,
                0),
            0)))</f>
        <v>1</v>
      </c>
      <c r="AH129" s="5">
        <f ca="1">IFERROR(IF('1D'!V32="Supercritical",
        MAX('1D'!$D$16,
            IFERROR(L129,
                MAX('1D'!$D$16,
                    POWER((ABS(K129)^2)/('1D'!$I$5*MAX(F129,
                                0.1)^2),
                        1/3)))),
        IF('1D'!V32="Subcritical",
            MAX('1D'!$D$16,
                IFERROR(W129,
                    MAX('1D'!$D$16,
                        POWER((ABS(K129)^2)/('1D'!$I$5*MAX(F129,
                                    0.1)^2),
                            1/3)))),
            IF(IFERROR(T129,
                    -1E+99)&gt;=IFERROR(AE129,
                    -1E+99),
                MAX('1D'!$D$16,
                    IFERROR(L129,
                        MAX('1D'!$D$16,
                            POWER((ABS(K129)^2)/('1D'!$I$5*MAX(F129,
                                        0.1)^2),
                                1/3)))),
                MAX('1D'!$D$16,
                    IFERROR(W129,
                        MAX('1D'!$D$16,
                            POWER((ABS(K129)^2)/('1D'!$I$5*MAX(F129,
                                        0.1)^2),
                                1/3))))))),
    MAX('1D'!$D$16,
        POWER((ABS(K129)^2)/('1D'!$I$5*MAX(F129,
                    0.1)^2),
            1/3)))</f>
        <v>2.0411692021517887</v>
      </c>
      <c r="AI129" s="5">
        <f t="shared" ca="1" si="22"/>
        <v>634.54366920215182</v>
      </c>
      <c r="AJ129" s="5">
        <f ca="1">AI129+((ABS(K129)/MAX(((F129)+(G129)*(AH129))*(AH129),
            0.000001))^2)/(2*'1D'!$I$5)</f>
        <v>635.71809253909487</v>
      </c>
      <c r="AM129">
        <v>0</v>
      </c>
      <c r="AN129">
        <v>0</v>
      </c>
      <c r="AO129" s="5">
        <f t="shared" si="23"/>
        <v>0</v>
      </c>
      <c r="AP129" s="5">
        <f t="shared" si="27"/>
        <v>0</v>
      </c>
      <c r="AQ129" s="5">
        <f ca="1">ABS(ABS(K129)/MAX(((F129)+(G129)*(AH129))*(AH129),
        0.000001))/SQRT('1D'!$I$5*MAX((((F129)+(G129)*(AH129))*(AH129))/MAX((F129)+2*(G129)*(AH129),
            0.000001),
        0.000001))</f>
        <v>1.0727235886044055</v>
      </c>
      <c r="AR129" s="5" t="str">
        <f t="shared" ca="1" si="24"/>
        <v>Supercritical</v>
      </c>
      <c r="AS129" s="5">
        <f ca="1">((ABS(K129)*'1D'!$D$6)/(MAX(((F129)+(G129)*(AH129))*(AH129),
            0.000001)*MAX(((((F129)+(G129)*(AH129))*(AH129))/MAX((F129)+2*(AH129)*SQRT(1+(G129)^2),
                    0.000001))^(2/3),
            0.000001)))^2</f>
        <v>4.3358367565141456E-3</v>
      </c>
    </row>
    <row r="130" spans="1:45" x14ac:dyDescent="0.35">
      <c r="A130">
        <v>121</v>
      </c>
      <c r="B130">
        <v>119.996</v>
      </c>
      <c r="C130">
        <v>616464.68500000006</v>
      </c>
      <c r="D130">
        <v>3097695.054</v>
      </c>
      <c r="E130">
        <v>632.50199999999995</v>
      </c>
      <c r="F130">
        <v>5.2</v>
      </c>
      <c r="G130">
        <v>0</v>
      </c>
      <c r="H130" t="s">
        <v>176</v>
      </c>
      <c r="I130">
        <v>3.0000000000000001E-3</v>
      </c>
      <c r="J130" s="5">
        <f t="shared" si="25"/>
        <v>0.99899999999999523</v>
      </c>
      <c r="K130" s="5">
        <f t="shared" ca="1" si="26"/>
        <v>50.95</v>
      </c>
      <c r="L130" s="5">
        <f ca="1">IF($A$2=0,
    IFERROR(L129,
        MAX('1D'!$D$16,
            POWER((ABS(K130)^2)/('1D'!$I$5*MAX(F130,
                        0.1)^2),
                1/3))),
    IF(IFERROR(V129,
            0)=0,
        IFERROR(L129,
            MAX('1D'!$D$16,
                POWER((ABS(K130)^2)/('1D'!$I$5*MAX(F130,
                            0.1)^2),
                    1/3))),
        IF(OR(IFERROR(L130,
                    0)=0,
                IFERROR(S129,
                    0)&lt;1,
                IFERROR(S130,
                    0)&lt;1),
            MAX('1D'!$D$16,
                POWER((ABS(K130)^2)/('1D'!$I$5*MAX(F130,
                            0.1)^2),
                    1/3)),
            IF(IFERROR(U130,
                    0)&gt;0,
                MAX('1D'!$D$16,
                    IFERROR(L130,
                        0)+((IFERROR(U130,
                                0))*'1D'!$D$18*IF((IFERROR(S130,
                                    0))&lt;1,
                            1,
                            -1))),
                IF(IFERROR(U130,
                        0)&lt;0,
                    IF(ABS((MAX('1D'!$D$16,
                                    POWER((ABS(K130)^2)/('1D'!$I$5*MAX(F130,
                                                0.1)^2),
                                        1/3)))-IFERROR(L130,
                                0))&gt;'1D'!$D$19,
                        MAX('1D'!$D$16,
                            IF((MAX('1D'!$D$16,
                                        POWER((ABS(K130)^2)/('1D'!$I$5*MAX(F130,
                                                    0.1)^2),
                                            1/3)))&gt;IFERROR(L130,
                                    0),
                                MIN((MAX('1D'!$D$16,
                                            POWER((ABS(K130)^2)/('1D'!$I$5*MAX(F130,
                                                        0.1)^2),
                                                1/3))),
                                    IFERROR(L130,
                                        0)+(MIN(ABS(IFERROR(U130,
                                                    0))*'1D'!$D$18,
                                            ABS((MAX('1D'!$D$16,
                                                        POWER((ABS(K130)^2)/('1D'!$I$5*MAX(F130,
                                                                    0.1)^2),
                                                            1/3)))-IFERROR(L130,
                                                    0))))),
                                MAX((MAX('1D'!$D$16,
                                            POWER((ABS(K130)^2)/('1D'!$I$5*MAX(F130,
                                                        0.1)^2),
                                                1/3))),
                                    IFERROR(L130,
                                        0)-(MIN(ABS(IFERROR(U130,
                                                    0))*'1D'!$D$18,
                                            ABS((MAX('1D'!$D$16,
                                                        POWER((ABS(K130)^2)/('1D'!$I$5*MAX(F130,
                                                                    0.1)^2),
                                                            1/3)))-IFERROR(L130,
                                                    0))))))),
                        MAX('1D'!$D$16,
                            POWER((ABS(K130)^2)/('1D'!$I$5*MAX(F130,
                                        0.1)^2),
                                1/3))),
                    MAX('1D'!$D$16,
                        IFERROR(L130,
                            0)))))))</f>
        <v>2.0411692021517887</v>
      </c>
      <c r="M130" s="5">
        <f t="shared" ca="1" si="14"/>
        <v>10.614079851189301</v>
      </c>
      <c r="N130" s="5">
        <f t="shared" ca="1" si="15"/>
        <v>1.1434704692804873</v>
      </c>
      <c r="O130" s="5">
        <f t="shared" ca="1" si="16"/>
        <v>4.8002276894771132</v>
      </c>
      <c r="P130" s="5">
        <f t="shared" ca="1" si="17"/>
        <v>634.54316920215172</v>
      </c>
      <c r="Q130" s="5">
        <f ca="1">P130+((ABS(K130)/MAX(((F130)+(G130)*(L130))*(L130),
            0.000001))^2)/(2*'1D'!$I$5)</f>
        <v>635.71759253909477</v>
      </c>
      <c r="R130" s="5">
        <f ca="1">((ABS(K130)*'1D'!$D$6)/(MAX(((F130)+(G130)*(L130))*(L130),
            0.000001)*MAX(((((F130)+(G130)*(L130))*(L130))/MAX((F130)+2*(L130)*SQRT(1+(G130)^2),
                    0.000001))^(2/3),
            0.000001)))^2</f>
        <v>4.3358367565141456E-3</v>
      </c>
      <c r="S130" s="5">
        <f ca="1">ABS(ABS(K130)/MAX(((F130)+(G130)*(L130))*(L130),
        0.000001))/SQRT('1D'!$I$5*MAX((((F130)+(G130)*(L130))*(L130))/MAX((F130)+2*(G130)*(L130),
            0.000001),
        0.000001))</f>
        <v>1.0727235886044055</v>
      </c>
      <c r="T130" s="5">
        <f ca="1">((F130)*(L130)^2)/2+(G130)*(L130)^3/3+(ABS(K130)^2)/('1D'!$I$5*MAX(((F130)+(G130)*(L130))*(L130),
        0.000001))</f>
        <v>35.763412605541333</v>
      </c>
      <c r="U130" s="5">
        <f ca="1">IF($A$2=0,
    0,
    IFERROR(Q129-(((R129+R130)/2)*J130)-(IF(O129&gt;O130,
                '1D'!$D$8*((O129^2-O130^2)/(2*'1D'!$I$5)),
                '1D'!$D$9*((O130^2-O129^2)/(2*'1D'!$I$5)))+('1D'!$D$10*(ABS(I130)/90)*(MAX(O129^2,
                        O130^2)/(2*'1D'!$I$5))))-Q130,
        0))</f>
        <v>-3.8373730363900904E-3</v>
      </c>
      <c r="V130" s="5">
        <f ca="1">IF($A$2=0,
    1,
    IF(IFERROR(V129,
            0)=0,
        0,
        IFERROR(IF(ROUND(S130,
                    3)=1,
                1,
                IF(AND(ABS(U130)&lt;'1D'!$D$19,
                        S130&gt;1),
                    1,
                    0)),
            0)))</f>
        <v>0</v>
      </c>
      <c r="W130" s="5">
        <f ca="1">IF($A$2=0,
    MAX(MAX('1D'!$D$16,
            MAX('1D'!$D$16,
                POWER((ABS(K130)^2)/('1D'!$I$5*MAX(F130,
                            0.1)^2),
                    1/3))),
        IFERROR(W1396,
            MAX(MAX('1D'!$D$16,
                    MAX('1D'!$D$16,
                        POWER((ABS(K130)^2)/('1D'!$I$5*MAX(F130,
                                    0.1)^2),
                            1/3))),
                ($L$2)-E1396))),
    IF(IFERROR(AG131,
            0)=0,
        MAX(MAX('1D'!$D$16,
                MAX('1D'!$D$16,
                    POWER((ABS(K130)^2)/('1D'!$I$5*MAX(F130,
                                0.1)^2),
                        1/3))),
            IFERROR(W1396,
                MAX(MAX('1D'!$D$16,
                        MAX('1D'!$D$16,
                            POWER((ABS(K130)^2)/('1D'!$I$5*MAX(F130,
                                        0.1)^2),
                                1/3))),
                    ($L$2)-E1396))),
        IF(IFERROR(W130,
                0)=0,
            MAX(MAX('1D'!$D$16,
                    MAX('1D'!$D$16,
                        POWER((ABS(K130)^2)/('1D'!$I$5*MAX(F130,
                                    0.1)^2),
                            1/3))),
                IFERROR(W1396,
                    MAX(MAX('1D'!$D$16,
                            MAX('1D'!$D$16,
                                POWER((ABS(K130)^2)/('1D'!$I$5*MAX(F130,
                                            0.1)^2),
                                    1/3))),
                        ($L$2)-E1396))),
            IF(OR(IFERROR(AD130,
                        0)&gt;=1,
                    IFERROR(AD131,
                        0)&gt;=1),
                MAX('1D'!$D$16,
                    MAX('1D'!$D$16,
                        POWER((ABS(K130)^2)/('1D'!$I$5*MAX(F130,
                                    0.1)^2),
                            1/3))),
                IF(ABS(IFERROR(AF130,
                            0))&lt;'1D'!$D$19,
                    MAX(MAX('1D'!$D$16,
                            MAX('1D'!$D$16,
                                POWER((ABS(K130)^2)/('1D'!$I$5*MAX(F130,
                                            0.1)^2),
                                    1/3))),
                        IFERROR(W130,
                            0)),
                    MAX(MAX('1D'!$D$16,
                            MAX('1D'!$D$16,
                                POWER((ABS(K130)^2)/('1D'!$I$5*MAX(F130,
                                            0.1)^2),
                                    1/3))),
                        (IFERROR(W130,
                                0))+((IFERROR(AF130,
                                    0))*'1D'!$D$18)))))))</f>
        <v>2.1389677043987478</v>
      </c>
      <c r="X130" s="5">
        <f t="shared" ca="1" si="18"/>
        <v>11.122632062873489</v>
      </c>
      <c r="Y130" s="5">
        <f t="shared" ca="1" si="19"/>
        <v>1.1735290000551568</v>
      </c>
      <c r="Z130" s="5">
        <f t="shared" ca="1" si="20"/>
        <v>4.5807502857230418</v>
      </c>
      <c r="AA130" s="5">
        <f t="shared" ca="1" si="21"/>
        <v>634.64096770439869</v>
      </c>
      <c r="AB130" s="5">
        <f ca="1">AA130+((ABS(K130)/MAX(((F130)+(G130)*(W130))*(W130),
            0.000001))^2)/(2*'1D'!$I$5)</f>
        <v>635.71045155659806</v>
      </c>
      <c r="AC130" s="5">
        <f ca="1">((ABS(K130)*'1D'!$D$6)/(MAX(((F130)+(G130)*(W130))*(W130),
            0.000001)*MAX(((((F130)+(G130)*(W130))*(W130))/MAX((F130)+2*(W130)*SQRT(1+(G130)^2),
                    0.000001))^(2/3),
            0.000001)))^2</f>
        <v>3.8141460404132466E-3</v>
      </c>
      <c r="AD130" s="5">
        <f ca="1">ABS(ABS(K130)/MAX(((F130)+(G130)*(W130))*(W130),
        0.000001))/SQRT('1D'!$I$5*MAX((((F130)+(G130)*(W130))*(W130))/MAX((F130)+2*(G130)*(W130),
            0.000001),
        0.000001))</f>
        <v>1.0000000000000004</v>
      </c>
      <c r="AE130" s="5">
        <f ca="1">((F130)*(W130)^2)/2+(G130)*(W130)^3/3+(ABS(K130)^2)/('1D'!$I$5*MAX(((F130)+(G130)*(W130))*(W130),
        0.000001))</f>
        <v>35.686426155594638</v>
      </c>
      <c r="AF130" s="5">
        <f ca="1">IF($A$2=0,
    0,
    IFERROR(AB131+(((AC130+AC131)/2)*J131)+(IF(Z130&gt;Z131,
                '1D'!$D$8*((Z130^2-Z131^2)/(2*'1D'!$I$5)),
                '1D'!$D$9*((Z131^2-Z130^2)/(2*'1D'!$I$5)))+('1D'!$D$10*(ABS(I131)/90)*(MAX(Z130^2,
                        Z131^2)/(2*'1D'!$I$5))))-AB130,
        0))</f>
        <v>3.4195611524410197E-3</v>
      </c>
      <c r="AG130" s="5">
        <f ca="1">IF($A$2=0,
    1,
    IF(IFERROR(AG131,
            0)=0,
        0,
        IFERROR(IF(OR(ROUND(AD130,
                        3)&gt;=1,
                    AND(ABS(AF130)&lt;'1D'!$D$19,
                        AD130&lt;1)),
                1,
                0),
            0)))</f>
        <v>1</v>
      </c>
      <c r="AH130" s="5">
        <f ca="1">IFERROR(IF('1D'!V32="Supercritical",
        MAX('1D'!$D$16,
            IFERROR(L130,
                MAX('1D'!$D$16,
                    POWER((ABS(K130)^2)/('1D'!$I$5*MAX(F130,
                                0.1)^2),
                        1/3)))),
        IF('1D'!V32="Subcritical",
            MAX('1D'!$D$16,
                IFERROR(W130,
                    MAX('1D'!$D$16,
                        POWER((ABS(K130)^2)/('1D'!$I$5*MAX(F130,
                                    0.1)^2),
                            1/3)))),
            IF(IFERROR(T130,
                    -1E+99)&gt;=IFERROR(AE130,
                    -1E+99),
                MAX('1D'!$D$16,
                    IFERROR(L130,
                        MAX('1D'!$D$16,
                            POWER((ABS(K130)^2)/('1D'!$I$5*MAX(F130,
                                        0.1)^2),
                                1/3)))),
                MAX('1D'!$D$16,
                    IFERROR(W130,
                        MAX('1D'!$D$16,
                            POWER((ABS(K130)^2)/('1D'!$I$5*MAX(F130,
                                        0.1)^2),
                                1/3))))))),
    MAX('1D'!$D$16,
        POWER((ABS(K130)^2)/('1D'!$I$5*MAX(F130,
                    0.1)^2),
            1/3)))</f>
        <v>2.0411692021517887</v>
      </c>
      <c r="AI130" s="5">
        <f t="shared" ca="1" si="22"/>
        <v>634.54316920215172</v>
      </c>
      <c r="AJ130" s="5">
        <f ca="1">AI130+((ABS(K130)/MAX(((F130)+(G130)*(AH130))*(AH130),
            0.000001))^2)/(2*'1D'!$I$5)</f>
        <v>635.71759253909477</v>
      </c>
      <c r="AM130">
        <v>0</v>
      </c>
      <c r="AN130">
        <v>0</v>
      </c>
      <c r="AO130" s="5">
        <f t="shared" si="23"/>
        <v>0</v>
      </c>
      <c r="AP130" s="5">
        <f t="shared" si="27"/>
        <v>0</v>
      </c>
      <c r="AQ130" s="5">
        <f ca="1">ABS(ABS(K130)/MAX(((F130)+(G130)*(AH130))*(AH130),
        0.000001))/SQRT('1D'!$I$5*MAX((((F130)+(G130)*(AH130))*(AH130))/MAX((F130)+2*(G130)*(AH130),
            0.000001),
        0.000001))</f>
        <v>1.0727235886044055</v>
      </c>
      <c r="AR130" s="5" t="str">
        <f t="shared" ca="1" si="24"/>
        <v>Supercritical</v>
      </c>
      <c r="AS130" s="5">
        <f ca="1">((ABS(K130)*'1D'!$D$6)/(MAX(((F130)+(G130)*(AH130))*(AH130),
            0.000001)*MAX(((((F130)+(G130)*(AH130))*(AH130))/MAX((F130)+2*(AH130)*SQRT(1+(G130)^2),
                    0.000001))^(2/3),
            0.000001)))^2</f>
        <v>4.3358367565141456E-3</v>
      </c>
    </row>
    <row r="131" spans="1:45" x14ac:dyDescent="0.35">
      <c r="A131">
        <v>122</v>
      </c>
      <c r="B131">
        <v>120.997</v>
      </c>
      <c r="C131">
        <v>616463.68599999999</v>
      </c>
      <c r="D131">
        <v>3097695.0060000001</v>
      </c>
      <c r="E131">
        <v>632.50149999999996</v>
      </c>
      <c r="F131">
        <v>5.2</v>
      </c>
      <c r="G131">
        <v>0</v>
      </c>
      <c r="H131" t="s">
        <v>176</v>
      </c>
      <c r="I131">
        <v>5.7000000000000002E-2</v>
      </c>
      <c r="J131" s="5">
        <f t="shared" si="25"/>
        <v>1.0010000000000048</v>
      </c>
      <c r="K131" s="5">
        <f t="shared" ca="1" si="26"/>
        <v>50.95</v>
      </c>
      <c r="L131" s="5">
        <f ca="1">IF($A$2=0,
    IFERROR(L130,
        MAX('1D'!$D$16,
            POWER((ABS(K131)^2)/('1D'!$I$5*MAX(F131,
                        0.1)^2),
                1/3))),
    IF(IFERROR(V130,
            0)=0,
        IFERROR(L130,
            MAX('1D'!$D$16,
                POWER((ABS(K131)^2)/('1D'!$I$5*MAX(F131,
                            0.1)^2),
                    1/3))),
        IF(OR(IFERROR(L131,
                    0)=0,
                IFERROR(S130,
                    0)&lt;1,
                IFERROR(S131,
                    0)&lt;1),
            MAX('1D'!$D$16,
                POWER((ABS(K131)^2)/('1D'!$I$5*MAX(F131,
                            0.1)^2),
                    1/3)),
            IF(IFERROR(U131,
                    0)&gt;0,
                MAX('1D'!$D$16,
                    IFERROR(L131,
                        0)+((IFERROR(U131,
                                0))*'1D'!$D$18*IF((IFERROR(S131,
                                    0))&lt;1,
                            1,
                            -1))),
                IF(IFERROR(U131,
                        0)&lt;0,
                    IF(ABS((MAX('1D'!$D$16,
                                    POWER((ABS(K131)^2)/('1D'!$I$5*MAX(F131,
                                                0.1)^2),
                                        1/3)))-IFERROR(L131,
                                0))&gt;'1D'!$D$19,
                        MAX('1D'!$D$16,
                            IF((MAX('1D'!$D$16,
                                        POWER((ABS(K131)^2)/('1D'!$I$5*MAX(F131,
                                                    0.1)^2),
                                            1/3)))&gt;IFERROR(L131,
                                    0),
                                MIN((MAX('1D'!$D$16,
                                            POWER((ABS(K131)^2)/('1D'!$I$5*MAX(F131,
                                                        0.1)^2),
                                                1/3))),
                                    IFERROR(L131,
                                        0)+(MIN(ABS(IFERROR(U131,
                                                    0))*'1D'!$D$18,
                                            ABS((MAX('1D'!$D$16,
                                                        POWER((ABS(K131)^2)/('1D'!$I$5*MAX(F131,
                                                                    0.1)^2),
                                                            1/3)))-IFERROR(L131,
                                                    0))))),
                                MAX((MAX('1D'!$D$16,
                                            POWER((ABS(K131)^2)/('1D'!$I$5*MAX(F131,
                                                        0.1)^2),
                                                1/3))),
                                    IFERROR(L131,
                                        0)-(MIN(ABS(IFERROR(U131,
                                                    0))*'1D'!$D$18,
                                            ABS((MAX('1D'!$D$16,
                                                        POWER((ABS(K131)^2)/('1D'!$I$5*MAX(F131,
                                                                    0.1)^2),
                                                            1/3)))-IFERROR(L131,
                                                    0))))))),
                        MAX('1D'!$D$16,
                            POWER((ABS(K131)^2)/('1D'!$I$5*MAX(F131,
                                        0.1)^2),
                                1/3))),
                    MAX('1D'!$D$16,
                        IFERROR(L131,
                            0)))))))</f>
        <v>2.0411692021517887</v>
      </c>
      <c r="M131" s="5">
        <f t="shared" ca="1" si="14"/>
        <v>10.614079851189301</v>
      </c>
      <c r="N131" s="5">
        <f t="shared" ca="1" si="15"/>
        <v>1.1434704692804873</v>
      </c>
      <c r="O131" s="5">
        <f t="shared" ca="1" si="16"/>
        <v>4.8002276894771132</v>
      </c>
      <c r="P131" s="5">
        <f t="shared" ca="1" si="17"/>
        <v>634.54266920215173</v>
      </c>
      <c r="Q131" s="5">
        <f ca="1">P131+((ABS(K131)/MAX(((F131)+(G131)*(L131))*(L131),
            0.000001))^2)/(2*'1D'!$I$5)</f>
        <v>635.71709253909478</v>
      </c>
      <c r="R131" s="5">
        <f ca="1">((ABS(K131)*'1D'!$D$6)/(MAX(((F131)+(G131)*(L131))*(L131),
            0.000001)*MAX(((((F131)+(G131)*(L131))*(L131))/MAX((F131)+2*(L131)*SQRT(1+(G131)^2),
                    0.000001))^(2/3),
            0.000001)))^2</f>
        <v>4.3358367565141456E-3</v>
      </c>
      <c r="S131" s="5">
        <f ca="1">ABS(ABS(K131)/MAX(((F131)+(G131)*(L131))*(L131),
        0.000001))/SQRT('1D'!$I$5*MAX((((F131)+(G131)*(L131))*(L131))/MAX((F131)+2*(G131)*(L131),
            0.000001),
        0.000001))</f>
        <v>1.0727235886044055</v>
      </c>
      <c r="T131" s="5">
        <f ca="1">((F131)*(L131)^2)/2+(G131)*(L131)^3/3+(ABS(K131)^2)/('1D'!$I$5*MAX(((F131)+(G131)*(L131))*(L131),
        0.000001))</f>
        <v>35.763412605541333</v>
      </c>
      <c r="U131" s="5">
        <f ca="1">IF($A$2=0,
    0,
    IFERROR(Q130-(((R130+R131)/2)*J131)-(IF(O130&gt;O131,
                '1D'!$D$8*((O130^2-O131^2)/(2*'1D'!$I$5)),
                '1D'!$D$9*((O131^2-O130^2)/(2*'1D'!$I$5)))+('1D'!$D$10*(ABS(I131)/90)*(MAX(O130^2,
                        O131^2)/(2*'1D'!$I$5))))-Q131,
        0))</f>
        <v>-3.9517428102726626E-3</v>
      </c>
      <c r="V131" s="5">
        <f ca="1">IF($A$2=0,
    1,
    IF(IFERROR(V130,
            0)=0,
        0,
        IFERROR(IF(ROUND(S131,
                    3)=1,
                1,
                IF(AND(ABS(U131)&lt;'1D'!$D$19,
                        S131&gt;1),
                    1,
                    0)),
            0)))</f>
        <v>0</v>
      </c>
      <c r="W131" s="5">
        <f ca="1">IF($A$2=0,
    MAX(MAX('1D'!$D$16,
            MAX('1D'!$D$16,
                POWER((ABS(K131)^2)/('1D'!$I$5*MAX(F131,
                            0.1)^2),
                    1/3))),
        IFERROR(W1396,
            MAX(MAX('1D'!$D$16,
                    MAX('1D'!$D$16,
                        POWER((ABS(K131)^2)/('1D'!$I$5*MAX(F131,
                                    0.1)^2),
                            1/3))),
                ($L$2)-E1396))),
    IF(IFERROR(AG132,
            0)=0,
        MAX(MAX('1D'!$D$16,
                MAX('1D'!$D$16,
                    POWER((ABS(K131)^2)/('1D'!$I$5*MAX(F131,
                                0.1)^2),
                        1/3))),
            IFERROR(W1396,
                MAX(MAX('1D'!$D$16,
                        MAX('1D'!$D$16,
                            POWER((ABS(K131)^2)/('1D'!$I$5*MAX(F131,
                                        0.1)^2),
                                1/3))),
                    ($L$2)-E1396))),
        IF(IFERROR(W131,
                0)=0,
            MAX(MAX('1D'!$D$16,
                    MAX('1D'!$D$16,
                        POWER((ABS(K131)^2)/('1D'!$I$5*MAX(F131,
                                    0.1)^2),
                            1/3))),
                IFERROR(W1396,
                    MAX(MAX('1D'!$D$16,
                            MAX('1D'!$D$16,
                                POWER((ABS(K131)^2)/('1D'!$I$5*MAX(F131,
                                            0.1)^2),
                                    1/3))),
                        ($L$2)-E1396))),
            IF(OR(IFERROR(AD131,
                        0)&gt;=1,
                    IFERROR(AD132,
                        0)&gt;=1),
                MAX('1D'!$D$16,
                    MAX('1D'!$D$16,
                        POWER((ABS(K131)^2)/('1D'!$I$5*MAX(F131,
                                    0.1)^2),
                            1/3))),
                IF(ABS(IFERROR(AF131,
                            0))&lt;'1D'!$D$19,
                    MAX(MAX('1D'!$D$16,
                            MAX('1D'!$D$16,
                                POWER((ABS(K131)^2)/('1D'!$I$5*MAX(F131,
                                            0.1)^2),
                                    1/3))),
                        IFERROR(W131,
                            0)),
                    MAX(MAX('1D'!$D$16,
                            MAX('1D'!$D$16,
                                POWER((ABS(K131)^2)/('1D'!$I$5*MAX(F131,
                                            0.1)^2),
                                    1/3))),
                        (IFERROR(W131,
                                0))+((IFERROR(AF131,
                                    0))*'1D'!$D$18)))))))</f>
        <v>2.1389677043987478</v>
      </c>
      <c r="X131" s="5">
        <f t="shared" ca="1" si="18"/>
        <v>11.122632062873489</v>
      </c>
      <c r="Y131" s="5">
        <f t="shared" ca="1" si="19"/>
        <v>1.1735290000551568</v>
      </c>
      <c r="Z131" s="5">
        <f t="shared" ca="1" si="20"/>
        <v>4.5807502857230418</v>
      </c>
      <c r="AA131" s="5">
        <f t="shared" ca="1" si="21"/>
        <v>634.6404677043987</v>
      </c>
      <c r="AB131" s="5">
        <f ca="1">AA131+((ABS(K131)/MAX(((F131)+(G131)*(W131))*(W131),
            0.000001))^2)/(2*'1D'!$I$5)</f>
        <v>635.70995155659807</v>
      </c>
      <c r="AC131" s="5">
        <f ca="1">((ABS(K131)*'1D'!$D$6)/(MAX(((F131)+(G131)*(W131))*(W131),
            0.000001)*MAX(((((F131)+(G131)*(W131))*(W131))/MAX((F131)+2*(W131)*SQRT(1+(G131)^2),
                    0.000001))^(2/3),
            0.000001)))^2</f>
        <v>3.8141460404132466E-3</v>
      </c>
      <c r="AD131" s="5">
        <f ca="1">ABS(ABS(K131)/MAX(((F131)+(G131)*(W131))*(W131),
        0.000001))/SQRT('1D'!$I$5*MAX((((F131)+(G131)*(W131))*(W131))/MAX((F131)+2*(G131)*(W131),
            0.000001),
        0.000001))</f>
        <v>1.0000000000000004</v>
      </c>
      <c r="AE131" s="5">
        <f ca="1">((F131)*(W131)^2)/2+(G131)*(W131)^3/3+(ABS(K131)^2)/('1D'!$I$5*MAX(((F131)+(G131)*(W131))*(W131),
        0.000001))</f>
        <v>35.686426155594638</v>
      </c>
      <c r="AF131" s="5">
        <f ca="1">IF($A$2=0,
    0,
    IFERROR(AB132+(((AC131+AC132)/2)*J132)+(IF(Z131&gt;Z132,
                '1D'!$D$8*((Z131^2-Z132^2)/(2*'1D'!$I$5)),
                '1D'!$D$9*((Z132^2-Z131^2)/(2*'1D'!$I$5)))+('1D'!$D$10*(ABS(I132)/90)*(MAX(Z131^2,
                        Z132^2)/(2*'1D'!$I$5))))-AB131,
        0))</f>
        <v>3.4157470064428708E-3</v>
      </c>
      <c r="AG131" s="5">
        <f ca="1">IF($A$2=0,
    1,
    IF(IFERROR(AG132,
            0)=0,
        0,
        IFERROR(IF(OR(ROUND(AD131,
                        3)&gt;=1,
                    AND(ABS(AF131)&lt;'1D'!$D$19,
                        AD131&lt;1)),
                1,
                0),
            0)))</f>
        <v>1</v>
      </c>
      <c r="AH131" s="5">
        <f ca="1">IFERROR(IF('1D'!V32="Supercritical",
        MAX('1D'!$D$16,
            IFERROR(L131,
                MAX('1D'!$D$16,
                    POWER((ABS(K131)^2)/('1D'!$I$5*MAX(F131,
                                0.1)^2),
                        1/3)))),
        IF('1D'!V32="Subcritical",
            MAX('1D'!$D$16,
                IFERROR(W131,
                    MAX('1D'!$D$16,
                        POWER((ABS(K131)^2)/('1D'!$I$5*MAX(F131,
                                    0.1)^2),
                            1/3)))),
            IF(IFERROR(T131,
                    -1E+99)&gt;=IFERROR(AE131,
                    -1E+99),
                MAX('1D'!$D$16,
                    IFERROR(L131,
                        MAX('1D'!$D$16,
                            POWER((ABS(K131)^2)/('1D'!$I$5*MAX(F131,
                                        0.1)^2),
                                1/3)))),
                MAX('1D'!$D$16,
                    IFERROR(W131,
                        MAX('1D'!$D$16,
                            POWER((ABS(K131)^2)/('1D'!$I$5*MAX(F131,
                                        0.1)^2),
                                1/3))))))),
    MAX('1D'!$D$16,
        POWER((ABS(K131)^2)/('1D'!$I$5*MAX(F131,
                    0.1)^2),
            1/3)))</f>
        <v>2.0411692021517887</v>
      </c>
      <c r="AI131" s="5">
        <f t="shared" ca="1" si="22"/>
        <v>634.54266920215173</v>
      </c>
      <c r="AJ131" s="5">
        <f ca="1">AI131+((ABS(K131)/MAX(((F131)+(G131)*(AH131))*(AH131),
            0.000001))^2)/(2*'1D'!$I$5)</f>
        <v>635.71709253909478</v>
      </c>
      <c r="AM131">
        <v>0</v>
      </c>
      <c r="AN131">
        <v>0</v>
      </c>
      <c r="AO131" s="5">
        <f t="shared" si="23"/>
        <v>0</v>
      </c>
      <c r="AP131" s="5">
        <f t="shared" si="27"/>
        <v>0</v>
      </c>
      <c r="AQ131" s="5">
        <f ca="1">ABS(ABS(K131)/MAX(((F131)+(G131)*(AH131))*(AH131),
        0.000001))/SQRT('1D'!$I$5*MAX((((F131)+(G131)*(AH131))*(AH131))/MAX((F131)+2*(G131)*(AH131),
            0.000001),
        0.000001))</f>
        <v>1.0727235886044055</v>
      </c>
      <c r="AR131" s="5" t="str">
        <f t="shared" ca="1" si="24"/>
        <v>Supercritical</v>
      </c>
      <c r="AS131" s="5">
        <f ca="1">((ABS(K131)*'1D'!$D$6)/(MAX(((F131)+(G131)*(AH131))*(AH131),
            0.000001)*MAX(((((F131)+(G131)*(AH131))*(AH131))/MAX((F131)+2*(AH131)*SQRT(1+(G131)^2),
                    0.000001))^(2/3),
            0.000001)))^2</f>
        <v>4.3358367565141456E-3</v>
      </c>
    </row>
    <row r="132" spans="1:45" x14ac:dyDescent="0.35">
      <c r="A132">
        <v>123</v>
      </c>
      <c r="B132">
        <v>121.997</v>
      </c>
      <c r="C132">
        <v>616462.68700000003</v>
      </c>
      <c r="D132">
        <v>3097694.9589999998</v>
      </c>
      <c r="E132">
        <v>632.50099999999998</v>
      </c>
      <c r="F132">
        <v>5.2</v>
      </c>
      <c r="G132">
        <v>0</v>
      </c>
      <c r="H132" t="s">
        <v>176</v>
      </c>
      <c r="I132">
        <v>5.7000000000000002E-2</v>
      </c>
      <c r="J132" s="5">
        <f t="shared" si="25"/>
        <v>1</v>
      </c>
      <c r="K132" s="5">
        <f t="shared" ca="1" si="26"/>
        <v>50.95</v>
      </c>
      <c r="L132" s="5">
        <f ca="1">IF($A$2=0,
    IFERROR(L131,
        MAX('1D'!$D$16,
            POWER((ABS(K132)^2)/('1D'!$I$5*MAX(F132,
                        0.1)^2),
                1/3))),
    IF(IFERROR(V131,
            0)=0,
        IFERROR(L131,
            MAX('1D'!$D$16,
                POWER((ABS(K132)^2)/('1D'!$I$5*MAX(F132,
                            0.1)^2),
                    1/3))),
        IF(OR(IFERROR(L132,
                    0)=0,
                IFERROR(S131,
                    0)&lt;1,
                IFERROR(S132,
                    0)&lt;1),
            MAX('1D'!$D$16,
                POWER((ABS(K132)^2)/('1D'!$I$5*MAX(F132,
                            0.1)^2),
                    1/3)),
            IF(IFERROR(U132,
                    0)&gt;0,
                MAX('1D'!$D$16,
                    IFERROR(L132,
                        0)+((IFERROR(U132,
                                0))*'1D'!$D$18*IF((IFERROR(S132,
                                    0))&lt;1,
                            1,
                            -1))),
                IF(IFERROR(U132,
                        0)&lt;0,
                    IF(ABS((MAX('1D'!$D$16,
                                    POWER((ABS(K132)^2)/('1D'!$I$5*MAX(F132,
                                                0.1)^2),
                                        1/3)))-IFERROR(L132,
                                0))&gt;'1D'!$D$19,
                        MAX('1D'!$D$16,
                            IF((MAX('1D'!$D$16,
                                        POWER((ABS(K132)^2)/('1D'!$I$5*MAX(F132,
                                                    0.1)^2),
                                            1/3)))&gt;IFERROR(L132,
                                    0),
                                MIN((MAX('1D'!$D$16,
                                            POWER((ABS(K132)^2)/('1D'!$I$5*MAX(F132,
                                                        0.1)^2),
                                                1/3))),
                                    IFERROR(L132,
                                        0)+(MIN(ABS(IFERROR(U132,
                                                    0))*'1D'!$D$18,
                                            ABS((MAX('1D'!$D$16,
                                                        POWER((ABS(K132)^2)/('1D'!$I$5*MAX(F132,
                                                                    0.1)^2),
                                                            1/3)))-IFERROR(L132,
                                                    0))))),
                                MAX((MAX('1D'!$D$16,
                                            POWER((ABS(K132)^2)/('1D'!$I$5*MAX(F132,
                                                        0.1)^2),
                                                1/3))),
                                    IFERROR(L132,
                                        0)-(MIN(ABS(IFERROR(U132,
                                                    0))*'1D'!$D$18,
                                            ABS((MAX('1D'!$D$16,
                                                        POWER((ABS(K132)^2)/('1D'!$I$5*MAX(F132,
                                                                    0.1)^2),
                                                            1/3)))-IFERROR(L132,
                                                    0))))))),
                        MAX('1D'!$D$16,
                            POWER((ABS(K132)^2)/('1D'!$I$5*MAX(F132,
                                        0.1)^2),
                                1/3))),
                    MAX('1D'!$D$16,
                        IFERROR(L132,
                            0)))))))</f>
        <v>2.0411692021517887</v>
      </c>
      <c r="M132" s="5">
        <f t="shared" ca="1" si="14"/>
        <v>10.614079851189301</v>
      </c>
      <c r="N132" s="5">
        <f t="shared" ca="1" si="15"/>
        <v>1.1434704692804873</v>
      </c>
      <c r="O132" s="5">
        <f t="shared" ca="1" si="16"/>
        <v>4.8002276894771132</v>
      </c>
      <c r="P132" s="5">
        <f t="shared" ca="1" si="17"/>
        <v>634.54216920215174</v>
      </c>
      <c r="Q132" s="5">
        <f ca="1">P132+((ABS(K132)/MAX(((F132)+(G132)*(L132))*(L132),
            0.000001))^2)/(2*'1D'!$I$5)</f>
        <v>635.71659253909479</v>
      </c>
      <c r="R132" s="5">
        <f ca="1">((ABS(K132)*'1D'!$D$6)/(MAX(((F132)+(G132)*(L132))*(L132),
            0.000001)*MAX(((((F132)+(G132)*(L132))*(L132))/MAX((F132)+2*(L132)*SQRT(1+(G132)^2),
                    0.000001))^(2/3),
            0.000001)))^2</f>
        <v>4.3358367565141456E-3</v>
      </c>
      <c r="S132" s="5">
        <f ca="1">ABS(ABS(K132)/MAX(((F132)+(G132)*(L132))*(L132),
        0.000001))/SQRT('1D'!$I$5*MAX((((F132)+(G132)*(L132))*(L132))/MAX((F132)+2*(G132)*(L132),
            0.000001),
        0.000001))</f>
        <v>1.0727235886044055</v>
      </c>
      <c r="T132" s="5">
        <f ca="1">((F132)*(L132)^2)/2+(G132)*(L132)^3/3+(ABS(K132)^2)/('1D'!$I$5*MAX(((F132)+(G132)*(L132))*(L132),
        0.000001))</f>
        <v>35.763412605541333</v>
      </c>
      <c r="U132" s="5">
        <f ca="1">IF($A$2=0,
    0,
    IFERROR(Q131-(((R131+R132)/2)*J132)-(IF(O131&gt;O132,
                '1D'!$D$8*((O131^2-O132^2)/(2*'1D'!$I$5)),
                '1D'!$D$9*((O132^2-O131^2)/(2*'1D'!$I$5)))+('1D'!$D$10*(ABS(I132)/90)*(MAX(O131^2,
                        O132^2)/(2*'1D'!$I$5))))-Q132,
        0))</f>
        <v>-3.9474069734524164E-3</v>
      </c>
      <c r="V132" s="5">
        <f ca="1">IF($A$2=0,
    1,
    IF(IFERROR(V131,
            0)=0,
        0,
        IFERROR(IF(ROUND(S132,
                    3)=1,
                1,
                IF(AND(ABS(U132)&lt;'1D'!$D$19,
                        S132&gt;1),
                    1,
                    0)),
            0)))</f>
        <v>0</v>
      </c>
      <c r="W132" s="5">
        <f ca="1">IF($A$2=0,
    MAX(MAX('1D'!$D$16,
            MAX('1D'!$D$16,
                POWER((ABS(K132)^2)/('1D'!$I$5*MAX(F132,
                            0.1)^2),
                    1/3))),
        IFERROR(W1396,
            MAX(MAX('1D'!$D$16,
                    MAX('1D'!$D$16,
                        POWER((ABS(K132)^2)/('1D'!$I$5*MAX(F132,
                                    0.1)^2),
                            1/3))),
                ($L$2)-E1396))),
    IF(IFERROR(AG133,
            0)=0,
        MAX(MAX('1D'!$D$16,
                MAX('1D'!$D$16,
                    POWER((ABS(K132)^2)/('1D'!$I$5*MAX(F132,
                                0.1)^2),
                        1/3))),
            IFERROR(W1396,
                MAX(MAX('1D'!$D$16,
                        MAX('1D'!$D$16,
                            POWER((ABS(K132)^2)/('1D'!$I$5*MAX(F132,
                                        0.1)^2),
                                1/3))),
                    ($L$2)-E1396))),
        IF(IFERROR(W132,
                0)=0,
            MAX(MAX('1D'!$D$16,
                    MAX('1D'!$D$16,
                        POWER((ABS(K132)^2)/('1D'!$I$5*MAX(F132,
                                    0.1)^2),
                            1/3))),
                IFERROR(W1396,
                    MAX(MAX('1D'!$D$16,
                            MAX('1D'!$D$16,
                                POWER((ABS(K132)^2)/('1D'!$I$5*MAX(F132,
                                            0.1)^2),
                                    1/3))),
                        ($L$2)-E1396))),
            IF(OR(IFERROR(AD132,
                        0)&gt;=1,
                    IFERROR(AD133,
                        0)&gt;=1),
                MAX('1D'!$D$16,
                    MAX('1D'!$D$16,
                        POWER((ABS(K132)^2)/('1D'!$I$5*MAX(F132,
                                    0.1)^2),
                            1/3))),
                IF(ABS(IFERROR(AF132,
                            0))&lt;'1D'!$D$19,
                    MAX(MAX('1D'!$D$16,
                            MAX('1D'!$D$16,
                                POWER((ABS(K132)^2)/('1D'!$I$5*MAX(F132,
                                            0.1)^2),
                                    1/3))),
                        IFERROR(W132,
                            0)),
                    MAX(MAX('1D'!$D$16,
                            MAX('1D'!$D$16,
                                POWER((ABS(K132)^2)/('1D'!$I$5*MAX(F132,
                                            0.1)^2),
                                    1/3))),
                        (IFERROR(W132,
                                0))+((IFERROR(AF132,
                                    0))*'1D'!$D$18)))))))</f>
        <v>2.1389677043987478</v>
      </c>
      <c r="X132" s="5">
        <f t="shared" ca="1" si="18"/>
        <v>11.122632062873489</v>
      </c>
      <c r="Y132" s="5">
        <f t="shared" ca="1" si="19"/>
        <v>1.1735290000551568</v>
      </c>
      <c r="Z132" s="5">
        <f t="shared" ca="1" si="20"/>
        <v>4.5807502857230418</v>
      </c>
      <c r="AA132" s="5">
        <f t="shared" ca="1" si="21"/>
        <v>634.63996770439871</v>
      </c>
      <c r="AB132" s="5">
        <f ca="1">AA132+((ABS(K132)/MAX(((F132)+(G132)*(W132))*(W132),
            0.000001))^2)/(2*'1D'!$I$5)</f>
        <v>635.70945155659808</v>
      </c>
      <c r="AC132" s="5">
        <f ca="1">((ABS(K132)*'1D'!$D$6)/(MAX(((F132)+(G132)*(W132))*(W132),
            0.000001)*MAX(((((F132)+(G132)*(W132))*(W132))/MAX((F132)+2*(W132)*SQRT(1+(G132)^2),
                    0.000001))^(2/3),
            0.000001)))^2</f>
        <v>3.8141460404132466E-3</v>
      </c>
      <c r="AD132" s="5">
        <f ca="1">ABS(ABS(K132)/MAX(((F132)+(G132)*(W132))*(W132),
        0.000001))/SQRT('1D'!$I$5*MAX((((F132)+(G132)*(W132))*(W132))/MAX((F132)+2*(G132)*(W132),
            0.000001),
        0.000001))</f>
        <v>1.0000000000000004</v>
      </c>
      <c r="AE132" s="5">
        <f ca="1">((F132)*(W132)^2)/2+(G132)*(W132)^3/3+(ABS(K132)^2)/('1D'!$I$5*MAX(((F132)+(G132)*(W132))*(W132),
        0.000001))</f>
        <v>35.686426155594638</v>
      </c>
      <c r="AF132" s="5">
        <f ca="1">IF($A$2=0,
    0,
    IFERROR(AB133+(((AC132+AC133)/2)*J133)+(IF(Z132&gt;Z133,
                '1D'!$D$8*((Z132^2-Z133^2)/(2*'1D'!$I$5)),
                '1D'!$D$9*((Z133^2-Z132^2)/(2*'1D'!$I$5)))+('1D'!$D$10*(ABS(I133)/90)*(MAX(Z132^2,
                        Z133^2)/(2*'1D'!$I$5))))-AB132,
        0))</f>
        <v>3.4157470064428708E-3</v>
      </c>
      <c r="AG132" s="5">
        <f ca="1">IF($A$2=0,
    1,
    IF(IFERROR(AG133,
            0)=0,
        0,
        IFERROR(IF(OR(ROUND(AD132,
                        3)&gt;=1,
                    AND(ABS(AF132)&lt;'1D'!$D$19,
                        AD132&lt;1)),
                1,
                0),
            0)))</f>
        <v>1</v>
      </c>
      <c r="AH132" s="5">
        <f ca="1">IFERROR(IF('1D'!V32="Supercritical",
        MAX('1D'!$D$16,
            IFERROR(L132,
                MAX('1D'!$D$16,
                    POWER((ABS(K132)^2)/('1D'!$I$5*MAX(F132,
                                0.1)^2),
                        1/3)))),
        IF('1D'!V32="Subcritical",
            MAX('1D'!$D$16,
                IFERROR(W132,
                    MAX('1D'!$D$16,
                        POWER((ABS(K132)^2)/('1D'!$I$5*MAX(F132,
                                    0.1)^2),
                            1/3)))),
            IF(IFERROR(T132,
                    -1E+99)&gt;=IFERROR(AE132,
                    -1E+99),
                MAX('1D'!$D$16,
                    IFERROR(L132,
                        MAX('1D'!$D$16,
                            POWER((ABS(K132)^2)/('1D'!$I$5*MAX(F132,
                                        0.1)^2),
                                1/3)))),
                MAX('1D'!$D$16,
                    IFERROR(W132,
                        MAX('1D'!$D$16,
                            POWER((ABS(K132)^2)/('1D'!$I$5*MAX(F132,
                                        0.1)^2),
                                1/3))))))),
    MAX('1D'!$D$16,
        POWER((ABS(K132)^2)/('1D'!$I$5*MAX(F132,
                    0.1)^2),
            1/3)))</f>
        <v>2.0411692021517887</v>
      </c>
      <c r="AI132" s="5">
        <f t="shared" ca="1" si="22"/>
        <v>634.54216920215174</v>
      </c>
      <c r="AJ132" s="5">
        <f ca="1">AI132+((ABS(K132)/MAX(((F132)+(G132)*(AH132))*(AH132),
            0.000001))^2)/(2*'1D'!$I$5)</f>
        <v>635.71659253909479</v>
      </c>
      <c r="AM132">
        <v>0</v>
      </c>
      <c r="AN132">
        <v>0</v>
      </c>
      <c r="AO132" s="5">
        <f t="shared" si="23"/>
        <v>0</v>
      </c>
      <c r="AP132" s="5">
        <f t="shared" si="27"/>
        <v>0</v>
      </c>
      <c r="AQ132" s="5">
        <f ca="1">ABS(ABS(K132)/MAX(((F132)+(G132)*(AH132))*(AH132),
        0.000001))/SQRT('1D'!$I$5*MAX((((F132)+(G132)*(AH132))*(AH132))/MAX((F132)+2*(G132)*(AH132),
            0.000001),
        0.000001))</f>
        <v>1.0727235886044055</v>
      </c>
      <c r="AR132" s="5" t="str">
        <f t="shared" ca="1" si="24"/>
        <v>Supercritical</v>
      </c>
      <c r="AS132" s="5">
        <f ca="1">((ABS(K132)*'1D'!$D$6)/(MAX(((F132)+(G132)*(AH132))*(AH132),
            0.000001)*MAX(((((F132)+(G132)*(AH132))*(AH132))/MAX((F132)+2*(AH132)*SQRT(1+(G132)^2),
                    0.000001))^(2/3),
            0.000001)))^2</f>
        <v>4.3358367565141456E-3</v>
      </c>
    </row>
    <row r="133" spans="1:45" x14ac:dyDescent="0.35">
      <c r="A133">
        <v>124</v>
      </c>
      <c r="B133">
        <v>122.997</v>
      </c>
      <c r="C133">
        <v>616461.68799999997</v>
      </c>
      <c r="D133">
        <v>3097694.9109999998</v>
      </c>
      <c r="E133">
        <v>632.50049999999999</v>
      </c>
      <c r="F133">
        <v>5.2</v>
      </c>
      <c r="G133">
        <v>0</v>
      </c>
      <c r="H133" t="s">
        <v>176</v>
      </c>
      <c r="I133">
        <v>5.7000000000000002E-2</v>
      </c>
      <c r="J133" s="5">
        <f t="shared" si="25"/>
        <v>1</v>
      </c>
      <c r="K133" s="5">
        <f t="shared" ca="1" si="26"/>
        <v>50.95</v>
      </c>
      <c r="L133" s="5">
        <f ca="1">IF($A$2=0,
    IFERROR(L132,
        MAX('1D'!$D$16,
            POWER((ABS(K133)^2)/('1D'!$I$5*MAX(F133,
                        0.1)^2),
                1/3))),
    IF(IFERROR(V132,
            0)=0,
        IFERROR(L132,
            MAX('1D'!$D$16,
                POWER((ABS(K133)^2)/('1D'!$I$5*MAX(F133,
                            0.1)^2),
                    1/3))),
        IF(OR(IFERROR(L133,
                    0)=0,
                IFERROR(S132,
                    0)&lt;1,
                IFERROR(S133,
                    0)&lt;1),
            MAX('1D'!$D$16,
                POWER((ABS(K133)^2)/('1D'!$I$5*MAX(F133,
                            0.1)^2),
                    1/3)),
            IF(IFERROR(U133,
                    0)&gt;0,
                MAX('1D'!$D$16,
                    IFERROR(L133,
                        0)+((IFERROR(U133,
                                0))*'1D'!$D$18*IF((IFERROR(S133,
                                    0))&lt;1,
                            1,
                            -1))),
                IF(IFERROR(U133,
                        0)&lt;0,
                    IF(ABS((MAX('1D'!$D$16,
                                    POWER((ABS(K133)^2)/('1D'!$I$5*MAX(F133,
                                                0.1)^2),
                                        1/3)))-IFERROR(L133,
                                0))&gt;'1D'!$D$19,
                        MAX('1D'!$D$16,
                            IF((MAX('1D'!$D$16,
                                        POWER((ABS(K133)^2)/('1D'!$I$5*MAX(F133,
                                                    0.1)^2),
                                            1/3)))&gt;IFERROR(L133,
                                    0),
                                MIN((MAX('1D'!$D$16,
                                            POWER((ABS(K133)^2)/('1D'!$I$5*MAX(F133,
                                                        0.1)^2),
                                                1/3))),
                                    IFERROR(L133,
                                        0)+(MIN(ABS(IFERROR(U133,
                                                    0))*'1D'!$D$18,
                                            ABS((MAX('1D'!$D$16,
                                                        POWER((ABS(K133)^2)/('1D'!$I$5*MAX(F133,
                                                                    0.1)^2),
                                                            1/3)))-IFERROR(L133,
                                                    0))))),
                                MAX((MAX('1D'!$D$16,
                                            POWER((ABS(K133)^2)/('1D'!$I$5*MAX(F133,
                                                        0.1)^2),
                                                1/3))),
                                    IFERROR(L133,
                                        0)-(MIN(ABS(IFERROR(U133,
                                                    0))*'1D'!$D$18,
                                            ABS((MAX('1D'!$D$16,
                                                        POWER((ABS(K133)^2)/('1D'!$I$5*MAX(F133,
                                                                    0.1)^2),
                                                            1/3)))-IFERROR(L133,
                                                    0))))))),
                        MAX('1D'!$D$16,
                            POWER((ABS(K133)^2)/('1D'!$I$5*MAX(F133,
                                        0.1)^2),
                                1/3))),
                    MAX('1D'!$D$16,
                        IFERROR(L133,
                            0)))))))</f>
        <v>2.0411692021517887</v>
      </c>
      <c r="M133" s="5">
        <f t="shared" ca="1" si="14"/>
        <v>10.614079851189301</v>
      </c>
      <c r="N133" s="5">
        <f t="shared" ca="1" si="15"/>
        <v>1.1434704692804873</v>
      </c>
      <c r="O133" s="5">
        <f t="shared" ca="1" si="16"/>
        <v>4.8002276894771132</v>
      </c>
      <c r="P133" s="5">
        <f t="shared" ca="1" si="17"/>
        <v>634.54166920215175</v>
      </c>
      <c r="Q133" s="5">
        <f ca="1">P133+((ABS(K133)/MAX(((F133)+(G133)*(L133))*(L133),
            0.000001))^2)/(2*'1D'!$I$5)</f>
        <v>635.7160925390948</v>
      </c>
      <c r="R133" s="5">
        <f ca="1">((ABS(K133)*'1D'!$D$6)/(MAX(((F133)+(G133)*(L133))*(L133),
            0.000001)*MAX(((((F133)+(G133)*(L133))*(L133))/MAX((F133)+2*(L133)*SQRT(1+(G133)^2),
                    0.000001))^(2/3),
            0.000001)))^2</f>
        <v>4.3358367565141456E-3</v>
      </c>
      <c r="S133" s="5">
        <f ca="1">ABS(ABS(K133)/MAX(((F133)+(G133)*(L133))*(L133),
        0.000001))/SQRT('1D'!$I$5*MAX((((F133)+(G133)*(L133))*(L133))/MAX((F133)+2*(G133)*(L133),
            0.000001),
        0.000001))</f>
        <v>1.0727235886044055</v>
      </c>
      <c r="T133" s="5">
        <f ca="1">((F133)*(L133)^2)/2+(G133)*(L133)^3/3+(ABS(K133)^2)/('1D'!$I$5*MAX(((F133)+(G133)*(L133))*(L133),
        0.000001))</f>
        <v>35.763412605541333</v>
      </c>
      <c r="U133" s="5">
        <f ca="1">IF($A$2=0,
    0,
    IFERROR(Q132-(((R132+R133)/2)*J133)-(IF(O132&gt;O133,
                '1D'!$D$8*((O132^2-O133^2)/(2*'1D'!$I$5)),
                '1D'!$D$9*((O133^2-O132^2)/(2*'1D'!$I$5)))+('1D'!$D$10*(ABS(I133)/90)*(MAX(O132^2,
                        O133^2)/(2*'1D'!$I$5))))-Q133,
        0))</f>
        <v>-3.9474069734524164E-3</v>
      </c>
      <c r="V133" s="5">
        <f ca="1">IF($A$2=0,
    1,
    IF(IFERROR(V132,
            0)=0,
        0,
        IFERROR(IF(ROUND(S133,
                    3)=1,
                1,
                IF(AND(ABS(U133)&lt;'1D'!$D$19,
                        S133&gt;1),
                    1,
                    0)),
            0)))</f>
        <v>0</v>
      </c>
      <c r="W133" s="5">
        <f ca="1">IF($A$2=0,
    MAX(MAX('1D'!$D$16,
            MAX('1D'!$D$16,
                POWER((ABS(K133)^2)/('1D'!$I$5*MAX(F133,
                            0.1)^2),
                    1/3))),
        IFERROR(W1396,
            MAX(MAX('1D'!$D$16,
                    MAX('1D'!$D$16,
                        POWER((ABS(K133)^2)/('1D'!$I$5*MAX(F133,
                                    0.1)^2),
                            1/3))),
                ($L$2)-E1396))),
    IF(IFERROR(AG134,
            0)=0,
        MAX(MAX('1D'!$D$16,
                MAX('1D'!$D$16,
                    POWER((ABS(K133)^2)/('1D'!$I$5*MAX(F133,
                                0.1)^2),
                        1/3))),
            IFERROR(W1396,
                MAX(MAX('1D'!$D$16,
                        MAX('1D'!$D$16,
                            POWER((ABS(K133)^2)/('1D'!$I$5*MAX(F133,
                                        0.1)^2),
                                1/3))),
                    ($L$2)-E1396))),
        IF(IFERROR(W133,
                0)=0,
            MAX(MAX('1D'!$D$16,
                    MAX('1D'!$D$16,
                        POWER((ABS(K133)^2)/('1D'!$I$5*MAX(F133,
                                    0.1)^2),
                            1/3))),
                IFERROR(W1396,
                    MAX(MAX('1D'!$D$16,
                            MAX('1D'!$D$16,
                                POWER((ABS(K133)^2)/('1D'!$I$5*MAX(F133,
                                            0.1)^2),
                                    1/3))),
                        ($L$2)-E1396))),
            IF(OR(IFERROR(AD133,
                        0)&gt;=1,
                    IFERROR(AD134,
                        0)&gt;=1),
                MAX('1D'!$D$16,
                    MAX('1D'!$D$16,
                        POWER((ABS(K133)^2)/('1D'!$I$5*MAX(F133,
                                    0.1)^2),
                            1/3))),
                IF(ABS(IFERROR(AF133,
                            0))&lt;'1D'!$D$19,
                    MAX(MAX('1D'!$D$16,
                            MAX('1D'!$D$16,
                                POWER((ABS(K133)^2)/('1D'!$I$5*MAX(F133,
                                            0.1)^2),
                                    1/3))),
                        IFERROR(W133,
                            0)),
                    MAX(MAX('1D'!$D$16,
                            MAX('1D'!$D$16,
                                POWER((ABS(K133)^2)/('1D'!$I$5*MAX(F133,
                                            0.1)^2),
                                    1/3))),
                        (IFERROR(W133,
                                0))+((IFERROR(AF133,
                                    0))*'1D'!$D$18)))))))</f>
        <v>2.1389677043987478</v>
      </c>
      <c r="X133" s="5">
        <f t="shared" ca="1" si="18"/>
        <v>11.122632062873489</v>
      </c>
      <c r="Y133" s="5">
        <f t="shared" ca="1" si="19"/>
        <v>1.1735290000551568</v>
      </c>
      <c r="Z133" s="5">
        <f t="shared" ca="1" si="20"/>
        <v>4.5807502857230418</v>
      </c>
      <c r="AA133" s="5">
        <f t="shared" ca="1" si="21"/>
        <v>634.63946770439873</v>
      </c>
      <c r="AB133" s="5">
        <f ca="1">AA133+((ABS(K133)/MAX(((F133)+(G133)*(W133))*(W133),
            0.000001))^2)/(2*'1D'!$I$5)</f>
        <v>635.70895155659809</v>
      </c>
      <c r="AC133" s="5">
        <f ca="1">((ABS(K133)*'1D'!$D$6)/(MAX(((F133)+(G133)*(W133))*(W133),
            0.000001)*MAX(((((F133)+(G133)*(W133))*(W133))/MAX((F133)+2*(W133)*SQRT(1+(G133)^2),
                    0.000001))^(2/3),
            0.000001)))^2</f>
        <v>3.8141460404132466E-3</v>
      </c>
      <c r="AD133" s="5">
        <f ca="1">ABS(ABS(K133)/MAX(((F133)+(G133)*(W133))*(W133),
        0.000001))/SQRT('1D'!$I$5*MAX((((F133)+(G133)*(W133))*(W133))/MAX((F133)+2*(G133)*(W133),
            0.000001),
        0.000001))</f>
        <v>1.0000000000000004</v>
      </c>
      <c r="AE133" s="5">
        <f ca="1">((F133)*(W133)^2)/2+(G133)*(W133)^3/3+(ABS(K133)^2)/('1D'!$I$5*MAX(((F133)+(G133)*(W133))*(W133),
        0.000001))</f>
        <v>35.686426155594638</v>
      </c>
      <c r="AF133" s="5">
        <f ca="1">IF($A$2=0,
    0,
    IFERROR(AB134+(((AC133+AC134)/2)*J134)+(IF(Z133&gt;Z134,
                '1D'!$D$8*((Z133^2-Z134^2)/(2*'1D'!$I$5)),
                '1D'!$D$9*((Z134^2-Z133^2)/(2*'1D'!$I$5)))+('1D'!$D$10*(ABS(I134)/90)*(MAX(Z133^2,
                        Z134^2)/(2*'1D'!$I$5))))-AB133,
        0))</f>
        <v>3.4157470064428708E-3</v>
      </c>
      <c r="AG133" s="5">
        <f ca="1">IF($A$2=0,
    1,
    IF(IFERROR(AG134,
            0)=0,
        0,
        IFERROR(IF(OR(ROUND(AD133,
                        3)&gt;=1,
                    AND(ABS(AF133)&lt;'1D'!$D$19,
                        AD133&lt;1)),
                1,
                0),
            0)))</f>
        <v>1</v>
      </c>
      <c r="AH133" s="5">
        <f ca="1">IFERROR(IF('1D'!V32="Supercritical",
        MAX('1D'!$D$16,
            IFERROR(L133,
                MAX('1D'!$D$16,
                    POWER((ABS(K133)^2)/('1D'!$I$5*MAX(F133,
                                0.1)^2),
                        1/3)))),
        IF('1D'!V32="Subcritical",
            MAX('1D'!$D$16,
                IFERROR(W133,
                    MAX('1D'!$D$16,
                        POWER((ABS(K133)^2)/('1D'!$I$5*MAX(F133,
                                    0.1)^2),
                            1/3)))),
            IF(IFERROR(T133,
                    -1E+99)&gt;=IFERROR(AE133,
                    -1E+99),
                MAX('1D'!$D$16,
                    IFERROR(L133,
                        MAX('1D'!$D$16,
                            POWER((ABS(K133)^2)/('1D'!$I$5*MAX(F133,
                                        0.1)^2),
                                1/3)))),
                MAX('1D'!$D$16,
                    IFERROR(W133,
                        MAX('1D'!$D$16,
                            POWER((ABS(K133)^2)/('1D'!$I$5*MAX(F133,
                                        0.1)^2),
                                1/3))))))),
    MAX('1D'!$D$16,
        POWER((ABS(K133)^2)/('1D'!$I$5*MAX(F133,
                    0.1)^2),
            1/3)))</f>
        <v>2.0411692021517887</v>
      </c>
      <c r="AI133" s="5">
        <f t="shared" ca="1" si="22"/>
        <v>634.54166920215175</v>
      </c>
      <c r="AJ133" s="5">
        <f ca="1">AI133+((ABS(K133)/MAX(((F133)+(G133)*(AH133))*(AH133),
            0.000001))^2)/(2*'1D'!$I$5)</f>
        <v>635.7160925390948</v>
      </c>
      <c r="AM133">
        <v>0</v>
      </c>
      <c r="AN133">
        <v>0</v>
      </c>
      <c r="AO133" s="5">
        <f t="shared" si="23"/>
        <v>0</v>
      </c>
      <c r="AP133" s="5">
        <f t="shared" si="27"/>
        <v>0</v>
      </c>
      <c r="AQ133" s="5">
        <f ca="1">ABS(ABS(K133)/MAX(((F133)+(G133)*(AH133))*(AH133),
        0.000001))/SQRT('1D'!$I$5*MAX((((F133)+(G133)*(AH133))*(AH133))/MAX((F133)+2*(G133)*(AH133),
            0.000001),
        0.000001))</f>
        <v>1.0727235886044055</v>
      </c>
      <c r="AR133" s="5" t="str">
        <f t="shared" ca="1" si="24"/>
        <v>Supercritical</v>
      </c>
      <c r="AS133" s="5">
        <f ca="1">((ABS(K133)*'1D'!$D$6)/(MAX(((F133)+(G133)*(AH133))*(AH133),
            0.000001)*MAX(((((F133)+(G133)*(AH133))*(AH133))/MAX((F133)+2*(AH133)*SQRT(1+(G133)^2),
                    0.000001))^(2/3),
            0.000001)))^2</f>
        <v>4.3358367565141456E-3</v>
      </c>
    </row>
    <row r="134" spans="1:45" x14ac:dyDescent="0.35">
      <c r="A134">
        <v>125</v>
      </c>
      <c r="B134">
        <v>123.997</v>
      </c>
      <c r="C134">
        <v>616460.68900000001</v>
      </c>
      <c r="D134">
        <v>3097694.8640000001</v>
      </c>
      <c r="E134">
        <v>632.5</v>
      </c>
      <c r="F134">
        <v>5.2</v>
      </c>
      <c r="G134">
        <v>0</v>
      </c>
      <c r="H134" t="s">
        <v>176</v>
      </c>
      <c r="I134">
        <v>5.7000000000000002E-2</v>
      </c>
      <c r="J134" s="5">
        <f t="shared" si="25"/>
        <v>1</v>
      </c>
      <c r="K134" s="5">
        <f t="shared" ca="1" si="26"/>
        <v>50.95</v>
      </c>
      <c r="L134" s="5">
        <f ca="1">IF($A$2=0,
    IFERROR(L133,
        MAX('1D'!$D$16,
            POWER((ABS(K134)^2)/('1D'!$I$5*MAX(F134,
                        0.1)^2),
                1/3))),
    IF(IFERROR(V133,
            0)=0,
        IFERROR(L133,
            MAX('1D'!$D$16,
                POWER((ABS(K134)^2)/('1D'!$I$5*MAX(F134,
                            0.1)^2),
                    1/3))),
        IF(OR(IFERROR(L134,
                    0)=0,
                IFERROR(S133,
                    0)&lt;1,
                IFERROR(S134,
                    0)&lt;1),
            MAX('1D'!$D$16,
                POWER((ABS(K134)^2)/('1D'!$I$5*MAX(F134,
                            0.1)^2),
                    1/3)),
            IF(IFERROR(U134,
                    0)&gt;0,
                MAX('1D'!$D$16,
                    IFERROR(L134,
                        0)+((IFERROR(U134,
                                0))*'1D'!$D$18*IF((IFERROR(S134,
                                    0))&lt;1,
                            1,
                            -1))),
                IF(IFERROR(U134,
                        0)&lt;0,
                    IF(ABS((MAX('1D'!$D$16,
                                    POWER((ABS(K134)^2)/('1D'!$I$5*MAX(F134,
                                                0.1)^2),
                                        1/3)))-IFERROR(L134,
                                0))&gt;'1D'!$D$19,
                        MAX('1D'!$D$16,
                            IF((MAX('1D'!$D$16,
                                        POWER((ABS(K134)^2)/('1D'!$I$5*MAX(F134,
                                                    0.1)^2),
                                            1/3)))&gt;IFERROR(L134,
                                    0),
                                MIN((MAX('1D'!$D$16,
                                            POWER((ABS(K134)^2)/('1D'!$I$5*MAX(F134,
                                                        0.1)^2),
                                                1/3))),
                                    IFERROR(L134,
                                        0)+(MIN(ABS(IFERROR(U134,
                                                    0))*'1D'!$D$18,
                                            ABS((MAX('1D'!$D$16,
                                                        POWER((ABS(K134)^2)/('1D'!$I$5*MAX(F134,
                                                                    0.1)^2),
                                                            1/3)))-IFERROR(L134,
                                                    0))))),
                                MAX((MAX('1D'!$D$16,
                                            POWER((ABS(K134)^2)/('1D'!$I$5*MAX(F134,
                                                        0.1)^2),
                                                1/3))),
                                    IFERROR(L134,
                                        0)-(MIN(ABS(IFERROR(U134,
                                                    0))*'1D'!$D$18,
                                            ABS((MAX('1D'!$D$16,
                                                        POWER((ABS(K134)^2)/('1D'!$I$5*MAX(F134,
                                                                    0.1)^2),
                                                            1/3)))-IFERROR(L134,
                                                    0))))))),
                        MAX('1D'!$D$16,
                            POWER((ABS(K134)^2)/('1D'!$I$5*MAX(F134,
                                        0.1)^2),
                                1/3))),
                    MAX('1D'!$D$16,
                        IFERROR(L134,
                            0)))))))</f>
        <v>2.0411692021517887</v>
      </c>
      <c r="M134" s="5">
        <f t="shared" ca="1" si="14"/>
        <v>10.614079851189301</v>
      </c>
      <c r="N134" s="5">
        <f t="shared" ca="1" si="15"/>
        <v>1.1434704692804873</v>
      </c>
      <c r="O134" s="5">
        <f t="shared" ca="1" si="16"/>
        <v>4.8002276894771132</v>
      </c>
      <c r="P134" s="5">
        <f t="shared" ca="1" si="17"/>
        <v>634.54116920215176</v>
      </c>
      <c r="Q134" s="5">
        <f ca="1">P134+((ABS(K134)/MAX(((F134)+(G134)*(L134))*(L134),
            0.000001))^2)/(2*'1D'!$I$5)</f>
        <v>635.71559253909481</v>
      </c>
      <c r="R134" s="5">
        <f ca="1">((ABS(K134)*'1D'!$D$6)/(MAX(((F134)+(G134)*(L134))*(L134),
            0.000001)*MAX(((((F134)+(G134)*(L134))*(L134))/MAX((F134)+2*(L134)*SQRT(1+(G134)^2),
                    0.000001))^(2/3),
            0.000001)))^2</f>
        <v>4.3358367565141456E-3</v>
      </c>
      <c r="S134" s="5">
        <f ca="1">ABS(ABS(K134)/MAX(((F134)+(G134)*(L134))*(L134),
        0.000001))/SQRT('1D'!$I$5*MAX((((F134)+(G134)*(L134))*(L134))/MAX((F134)+2*(G134)*(L134),
            0.000001),
        0.000001))</f>
        <v>1.0727235886044055</v>
      </c>
      <c r="T134" s="5">
        <f ca="1">((F134)*(L134)^2)/2+(G134)*(L134)^3/3+(ABS(K134)^2)/('1D'!$I$5*MAX(((F134)+(G134)*(L134))*(L134),
        0.000001))</f>
        <v>35.763412605541333</v>
      </c>
      <c r="U134" s="5">
        <f ca="1">IF($A$2=0,
    0,
    IFERROR(Q133-(((R133+R134)/2)*J134)-(IF(O133&gt;O134,
                '1D'!$D$8*((O133^2-O134^2)/(2*'1D'!$I$5)),
                '1D'!$D$9*((O134^2-O133^2)/(2*'1D'!$I$5)))+('1D'!$D$10*(ABS(I134)/90)*(MAX(O133^2,
                        O134^2)/(2*'1D'!$I$5))))-Q134,
        0))</f>
        <v>-3.9474069734524164E-3</v>
      </c>
      <c r="V134" s="5">
        <f ca="1">IF($A$2=0,
    1,
    IF(IFERROR(V133,
            0)=0,
        0,
        IFERROR(IF(ROUND(S134,
                    3)=1,
                1,
                IF(AND(ABS(U134)&lt;'1D'!$D$19,
                        S134&gt;1),
                    1,
                    0)),
            0)))</f>
        <v>0</v>
      </c>
      <c r="W134" s="5">
        <f ca="1">IF($A$2=0,
    MAX(MAX('1D'!$D$16,
            MAX('1D'!$D$16,
                POWER((ABS(K134)^2)/('1D'!$I$5*MAX(F134,
                            0.1)^2),
                    1/3))),
        IFERROR(W1396,
            MAX(MAX('1D'!$D$16,
                    MAX('1D'!$D$16,
                        POWER((ABS(K134)^2)/('1D'!$I$5*MAX(F134,
                                    0.1)^2),
                            1/3))),
                ($L$2)-E1396))),
    IF(IFERROR(AG135,
            0)=0,
        MAX(MAX('1D'!$D$16,
                MAX('1D'!$D$16,
                    POWER((ABS(K134)^2)/('1D'!$I$5*MAX(F134,
                                0.1)^2),
                        1/3))),
            IFERROR(W1396,
                MAX(MAX('1D'!$D$16,
                        MAX('1D'!$D$16,
                            POWER((ABS(K134)^2)/('1D'!$I$5*MAX(F134,
                                        0.1)^2),
                                1/3))),
                    ($L$2)-E1396))),
        IF(IFERROR(W134,
                0)=0,
            MAX(MAX('1D'!$D$16,
                    MAX('1D'!$D$16,
                        POWER((ABS(K134)^2)/('1D'!$I$5*MAX(F134,
                                    0.1)^2),
                            1/3))),
                IFERROR(W1396,
                    MAX(MAX('1D'!$D$16,
                            MAX('1D'!$D$16,
                                POWER((ABS(K134)^2)/('1D'!$I$5*MAX(F134,
                                            0.1)^2),
                                    1/3))),
                        ($L$2)-E1396))),
            IF(OR(IFERROR(AD134,
                        0)&gt;=1,
                    IFERROR(AD135,
                        0)&gt;=1),
                MAX('1D'!$D$16,
                    MAX('1D'!$D$16,
                        POWER((ABS(K134)^2)/('1D'!$I$5*MAX(F134,
                                    0.1)^2),
                            1/3))),
                IF(ABS(IFERROR(AF134,
                            0))&lt;'1D'!$D$19,
                    MAX(MAX('1D'!$D$16,
                            MAX('1D'!$D$16,
                                POWER((ABS(K134)^2)/('1D'!$I$5*MAX(F134,
                                            0.1)^2),
                                    1/3))),
                        IFERROR(W134,
                            0)),
                    MAX(MAX('1D'!$D$16,
                            MAX('1D'!$D$16,
                                POWER((ABS(K134)^2)/('1D'!$I$5*MAX(F134,
                                            0.1)^2),
                                    1/3))),
                        (IFERROR(W134,
                                0))+((IFERROR(AF134,
                                    0))*'1D'!$D$18)))))))</f>
        <v>2.1389677043987478</v>
      </c>
      <c r="X134" s="5">
        <f t="shared" ca="1" si="18"/>
        <v>11.122632062873489</v>
      </c>
      <c r="Y134" s="5">
        <f t="shared" ca="1" si="19"/>
        <v>1.1735290000551568</v>
      </c>
      <c r="Z134" s="5">
        <f t="shared" ca="1" si="20"/>
        <v>4.5807502857230418</v>
      </c>
      <c r="AA134" s="5">
        <f t="shared" ca="1" si="21"/>
        <v>634.63896770439874</v>
      </c>
      <c r="AB134" s="5">
        <f ca="1">AA134+((ABS(K134)/MAX(((F134)+(G134)*(W134))*(W134),
            0.000001))^2)/(2*'1D'!$I$5)</f>
        <v>635.70845155659811</v>
      </c>
      <c r="AC134" s="5">
        <f ca="1">((ABS(K134)*'1D'!$D$6)/(MAX(((F134)+(G134)*(W134))*(W134),
            0.000001)*MAX(((((F134)+(G134)*(W134))*(W134))/MAX((F134)+2*(W134)*SQRT(1+(G134)^2),
                    0.000001))^(2/3),
            0.000001)))^2</f>
        <v>3.8141460404132466E-3</v>
      </c>
      <c r="AD134" s="5">
        <f ca="1">ABS(ABS(K134)/MAX(((F134)+(G134)*(W134))*(W134),
        0.000001))/SQRT('1D'!$I$5*MAX((((F134)+(G134)*(W134))*(W134))/MAX((F134)+2*(G134)*(W134),
            0.000001),
        0.000001))</f>
        <v>1.0000000000000004</v>
      </c>
      <c r="AE134" s="5">
        <f ca="1">((F134)*(W134)^2)/2+(G134)*(W134)^3/3+(ABS(K134)^2)/('1D'!$I$5*MAX(((F134)+(G134)*(W134))*(W134),
        0.000001))</f>
        <v>35.686426155594638</v>
      </c>
      <c r="AF134" s="5">
        <f ca="1">IF($A$2=0,
    0,
    IFERROR(AB135+(((AC134+AC135)/2)*J135)+(IF(Z134&gt;Z135,
                '1D'!$D$8*((Z134^2-Z135^2)/(2*'1D'!$I$5)),
                '1D'!$D$9*((Z135^2-Z134^2)/(2*'1D'!$I$5)))+('1D'!$D$10*(ABS(I135)/90)*(MAX(Z134^2,
                        Z135^2)/(2*'1D'!$I$5))))-AB134,
        0))</f>
        <v>3.3141460404522149E-3</v>
      </c>
      <c r="AG134" s="5">
        <f ca="1">IF($A$2=0,
    1,
    IF(IFERROR(AG135,
            0)=0,
        0,
        IFERROR(IF(OR(ROUND(AD134,
                        3)&gt;=1,
                    AND(ABS(AF134)&lt;'1D'!$D$19,
                        AD134&lt;1)),
                1,
                0),
            0)))</f>
        <v>1</v>
      </c>
      <c r="AH134" s="5">
        <f ca="1">IFERROR(IF('1D'!V32="Supercritical",
        MAX('1D'!$D$16,
            IFERROR(L134,
                MAX('1D'!$D$16,
                    POWER((ABS(K134)^2)/('1D'!$I$5*MAX(F134,
                                0.1)^2),
                        1/3)))),
        IF('1D'!V32="Subcritical",
            MAX('1D'!$D$16,
                IFERROR(W134,
                    MAX('1D'!$D$16,
                        POWER((ABS(K134)^2)/('1D'!$I$5*MAX(F134,
                                    0.1)^2),
                            1/3)))),
            IF(IFERROR(T134,
                    -1E+99)&gt;=IFERROR(AE134,
                    -1E+99),
                MAX('1D'!$D$16,
                    IFERROR(L134,
                        MAX('1D'!$D$16,
                            POWER((ABS(K134)^2)/('1D'!$I$5*MAX(F134,
                                        0.1)^2),
                                1/3)))),
                MAX('1D'!$D$16,
                    IFERROR(W134,
                        MAX('1D'!$D$16,
                            POWER((ABS(K134)^2)/('1D'!$I$5*MAX(F134,
                                        0.1)^2),
                                1/3))))))),
    MAX('1D'!$D$16,
        POWER((ABS(K134)^2)/('1D'!$I$5*MAX(F134,
                    0.1)^2),
            1/3)))</f>
        <v>2.0411692021517887</v>
      </c>
      <c r="AI134" s="5">
        <f t="shared" ca="1" si="22"/>
        <v>634.54116920215176</v>
      </c>
      <c r="AJ134" s="5">
        <f ca="1">AI134+((ABS(K134)/MAX(((F134)+(G134)*(AH134))*(AH134),
            0.000001))^2)/(2*'1D'!$I$5)</f>
        <v>635.71559253909481</v>
      </c>
      <c r="AM134">
        <v>0</v>
      </c>
      <c r="AN134">
        <v>0</v>
      </c>
      <c r="AO134" s="5">
        <f t="shared" si="23"/>
        <v>0</v>
      </c>
      <c r="AP134" s="5">
        <f t="shared" si="27"/>
        <v>0</v>
      </c>
      <c r="AQ134" s="5">
        <f ca="1">ABS(ABS(K134)/MAX(((F134)+(G134)*(AH134))*(AH134),
        0.000001))/SQRT('1D'!$I$5*MAX((((F134)+(G134)*(AH134))*(AH134))/MAX((F134)+2*(G134)*(AH134),
            0.000001),
        0.000001))</f>
        <v>1.0727235886044055</v>
      </c>
      <c r="AR134" s="5" t="str">
        <f t="shared" ca="1" si="24"/>
        <v>Supercritical</v>
      </c>
      <c r="AS134" s="5">
        <f ca="1">((ABS(K134)*'1D'!$D$6)/(MAX(((F134)+(G134)*(AH134))*(AH134),
            0.000001)*MAX(((((F134)+(G134)*(AH134))*(AH134))/MAX((F134)+2*(AH134)*SQRT(1+(G134)^2),
                    0.000001))^(2/3),
            0.000001)))^2</f>
        <v>4.3358367565141456E-3</v>
      </c>
    </row>
    <row r="135" spans="1:45" x14ac:dyDescent="0.35">
      <c r="A135">
        <v>126</v>
      </c>
      <c r="B135">
        <v>124.997</v>
      </c>
      <c r="C135">
        <v>616459.68999999994</v>
      </c>
      <c r="D135">
        <v>3097694.8160000001</v>
      </c>
      <c r="E135">
        <v>632.49950000000001</v>
      </c>
      <c r="F135">
        <v>5.2</v>
      </c>
      <c r="G135">
        <v>0</v>
      </c>
      <c r="H135" t="s">
        <v>176</v>
      </c>
      <c r="I135">
        <v>0</v>
      </c>
      <c r="J135" s="5">
        <f t="shared" si="25"/>
        <v>1</v>
      </c>
      <c r="K135" s="5">
        <f t="shared" ca="1" si="26"/>
        <v>50.95</v>
      </c>
      <c r="L135" s="5">
        <f ca="1">IF($A$2=0,
    IFERROR(L134,
        MAX('1D'!$D$16,
            POWER((ABS(K135)^2)/('1D'!$I$5*MAX(F135,
                        0.1)^2),
                1/3))),
    IF(IFERROR(V134,
            0)=0,
        IFERROR(L134,
            MAX('1D'!$D$16,
                POWER((ABS(K135)^2)/('1D'!$I$5*MAX(F135,
                            0.1)^2),
                    1/3))),
        IF(OR(IFERROR(L135,
                    0)=0,
                IFERROR(S134,
                    0)&lt;1,
                IFERROR(S135,
                    0)&lt;1),
            MAX('1D'!$D$16,
                POWER((ABS(K135)^2)/('1D'!$I$5*MAX(F135,
                            0.1)^2),
                    1/3)),
            IF(IFERROR(U135,
                    0)&gt;0,
                MAX('1D'!$D$16,
                    IFERROR(L135,
                        0)+((IFERROR(U135,
                                0))*'1D'!$D$18*IF((IFERROR(S135,
                                    0))&lt;1,
                            1,
                            -1))),
                IF(IFERROR(U135,
                        0)&lt;0,
                    IF(ABS((MAX('1D'!$D$16,
                                    POWER((ABS(K135)^2)/('1D'!$I$5*MAX(F135,
                                                0.1)^2),
                                        1/3)))-IFERROR(L135,
                                0))&gt;'1D'!$D$19,
                        MAX('1D'!$D$16,
                            IF((MAX('1D'!$D$16,
                                        POWER((ABS(K135)^2)/('1D'!$I$5*MAX(F135,
                                                    0.1)^2),
                                            1/3)))&gt;IFERROR(L135,
                                    0),
                                MIN((MAX('1D'!$D$16,
                                            POWER((ABS(K135)^2)/('1D'!$I$5*MAX(F135,
                                                        0.1)^2),
                                                1/3))),
                                    IFERROR(L135,
                                        0)+(MIN(ABS(IFERROR(U135,
                                                    0))*'1D'!$D$18,
                                            ABS((MAX('1D'!$D$16,
                                                        POWER((ABS(K135)^2)/('1D'!$I$5*MAX(F135,
                                                                    0.1)^2),
                                                            1/3)))-IFERROR(L135,
                                                    0))))),
                                MAX((MAX('1D'!$D$16,
                                            POWER((ABS(K135)^2)/('1D'!$I$5*MAX(F135,
                                                        0.1)^2),
                                                1/3))),
                                    IFERROR(L135,
                                        0)-(MIN(ABS(IFERROR(U135,
                                                    0))*'1D'!$D$18,
                                            ABS((MAX('1D'!$D$16,
                                                        POWER((ABS(K135)^2)/('1D'!$I$5*MAX(F135,
                                                                    0.1)^2),
                                                            1/3)))-IFERROR(L135,
                                                    0))))))),
                        MAX('1D'!$D$16,
                            POWER((ABS(K135)^2)/('1D'!$I$5*MAX(F135,
                                        0.1)^2),
                                1/3))),
                    MAX('1D'!$D$16,
                        IFERROR(L135,
                            0)))))))</f>
        <v>2.0411692021517887</v>
      </c>
      <c r="M135" s="5">
        <f t="shared" ca="1" si="14"/>
        <v>10.614079851189301</v>
      </c>
      <c r="N135" s="5">
        <f t="shared" ca="1" si="15"/>
        <v>1.1434704692804873</v>
      </c>
      <c r="O135" s="5">
        <f t="shared" ca="1" si="16"/>
        <v>4.8002276894771132</v>
      </c>
      <c r="P135" s="5">
        <f t="shared" ca="1" si="17"/>
        <v>634.54066920215178</v>
      </c>
      <c r="Q135" s="5">
        <f ca="1">P135+((ABS(K135)/MAX(((F135)+(G135)*(L135))*(L135),
            0.000001))^2)/(2*'1D'!$I$5)</f>
        <v>635.71509253909483</v>
      </c>
      <c r="R135" s="5">
        <f ca="1">((ABS(K135)*'1D'!$D$6)/(MAX(((F135)+(G135)*(L135))*(L135),
            0.000001)*MAX(((((F135)+(G135)*(L135))*(L135))/MAX((F135)+2*(L135)*SQRT(1+(G135)^2),
                    0.000001))^(2/3),
            0.000001)))^2</f>
        <v>4.3358367565141456E-3</v>
      </c>
      <c r="S135" s="5">
        <f ca="1">ABS(ABS(K135)/MAX(((F135)+(G135)*(L135))*(L135),
        0.000001))/SQRT('1D'!$I$5*MAX((((F135)+(G135)*(L135))*(L135))/MAX((F135)+2*(G135)*(L135),
            0.000001),
        0.000001))</f>
        <v>1.0727235886044055</v>
      </c>
      <c r="T135" s="5">
        <f ca="1">((F135)*(L135)^2)/2+(G135)*(L135)^3/3+(ABS(K135)^2)/('1D'!$I$5*MAX(((F135)+(G135)*(L135))*(L135),
        0.000001))</f>
        <v>35.763412605541333</v>
      </c>
      <c r="U135" s="5">
        <f ca="1">IF($A$2=0,
    0,
    IFERROR(Q134-(((R134+R135)/2)*J135)-(IF(O134&gt;O135,
                '1D'!$D$8*((O134^2-O135^2)/(2*'1D'!$I$5)),
                '1D'!$D$9*((O135^2-O134^2)/(2*'1D'!$I$5)))+('1D'!$D$10*(ABS(I135)/90)*(MAX(O134^2,
                        O135^2)/(2*'1D'!$I$5))))-Q135,
        0))</f>
        <v>-3.8358367564796936E-3</v>
      </c>
      <c r="V135" s="5">
        <f ca="1">IF($A$2=0,
    1,
    IF(IFERROR(V134,
            0)=0,
        0,
        IFERROR(IF(ROUND(S135,
                    3)=1,
                1,
                IF(AND(ABS(U135)&lt;'1D'!$D$19,
                        S135&gt;1),
                    1,
                    0)),
            0)))</f>
        <v>0</v>
      </c>
      <c r="W135" s="5">
        <f ca="1">IF($A$2=0,
    MAX(MAX('1D'!$D$16,
            MAX('1D'!$D$16,
                POWER((ABS(K135)^2)/('1D'!$I$5*MAX(F135,
                            0.1)^2),
                    1/3))),
        IFERROR(W1396,
            MAX(MAX('1D'!$D$16,
                    MAX('1D'!$D$16,
                        POWER((ABS(K135)^2)/('1D'!$I$5*MAX(F135,
                                    0.1)^2),
                            1/3))),
                ($L$2)-E1396))),
    IF(IFERROR(AG136,
            0)=0,
        MAX(MAX('1D'!$D$16,
                MAX('1D'!$D$16,
                    POWER((ABS(K135)^2)/('1D'!$I$5*MAX(F135,
                                0.1)^2),
                        1/3))),
            IFERROR(W1396,
                MAX(MAX('1D'!$D$16,
                        MAX('1D'!$D$16,
                            POWER((ABS(K135)^2)/('1D'!$I$5*MAX(F135,
                                        0.1)^2),
                                1/3))),
                    ($L$2)-E1396))),
        IF(IFERROR(W135,
                0)=0,
            MAX(MAX('1D'!$D$16,
                    MAX('1D'!$D$16,
                        POWER((ABS(K135)^2)/('1D'!$I$5*MAX(F135,
                                    0.1)^2),
                            1/3))),
                IFERROR(W1396,
                    MAX(MAX('1D'!$D$16,
                            MAX('1D'!$D$16,
                                POWER((ABS(K135)^2)/('1D'!$I$5*MAX(F135,
                                            0.1)^2),
                                    1/3))),
                        ($L$2)-E1396))),
            IF(OR(IFERROR(AD135,
                        0)&gt;=1,
                    IFERROR(AD136,
                        0)&gt;=1),
                MAX('1D'!$D$16,
                    MAX('1D'!$D$16,
                        POWER((ABS(K135)^2)/('1D'!$I$5*MAX(F135,
                                    0.1)^2),
                            1/3))),
                IF(ABS(IFERROR(AF135,
                            0))&lt;'1D'!$D$19,
                    MAX(MAX('1D'!$D$16,
                            MAX('1D'!$D$16,
                                POWER((ABS(K135)^2)/('1D'!$I$5*MAX(F135,
                                            0.1)^2),
                                    1/3))),
                        IFERROR(W135,
                            0)),
                    MAX(MAX('1D'!$D$16,
                            MAX('1D'!$D$16,
                                POWER((ABS(K135)^2)/('1D'!$I$5*MAX(F135,
                                            0.1)^2),
                                    1/3))),
                        (IFERROR(W135,
                                0))+((IFERROR(AF135,
                                    0))*'1D'!$D$18)))))))</f>
        <v>2.1389677043987478</v>
      </c>
      <c r="X135" s="5">
        <f t="shared" ca="1" si="18"/>
        <v>11.122632062873489</v>
      </c>
      <c r="Y135" s="5">
        <f t="shared" ca="1" si="19"/>
        <v>1.1735290000551568</v>
      </c>
      <c r="Z135" s="5">
        <f t="shared" ca="1" si="20"/>
        <v>4.5807502857230418</v>
      </c>
      <c r="AA135" s="5">
        <f t="shared" ca="1" si="21"/>
        <v>634.63846770439875</v>
      </c>
      <c r="AB135" s="5">
        <f ca="1">AA135+((ABS(K135)/MAX(((F135)+(G135)*(W135))*(W135),
            0.000001))^2)/(2*'1D'!$I$5)</f>
        <v>635.70795155659812</v>
      </c>
      <c r="AC135" s="5">
        <f ca="1">((ABS(K135)*'1D'!$D$6)/(MAX(((F135)+(G135)*(W135))*(W135),
            0.000001)*MAX(((((F135)+(G135)*(W135))*(W135))/MAX((F135)+2*(W135)*SQRT(1+(G135)^2),
                    0.000001))^(2/3),
            0.000001)))^2</f>
        <v>3.8141460404132466E-3</v>
      </c>
      <c r="AD135" s="5">
        <f ca="1">ABS(ABS(K135)/MAX(((F135)+(G135)*(W135))*(W135),
        0.000001))/SQRT('1D'!$I$5*MAX((((F135)+(G135)*(W135))*(W135))/MAX((F135)+2*(G135)*(W135),
            0.000001),
        0.000001))</f>
        <v>1.0000000000000004</v>
      </c>
      <c r="AE135" s="5">
        <f ca="1">((F135)*(W135)^2)/2+(G135)*(W135)^3/3+(ABS(K135)^2)/('1D'!$I$5*MAX(((F135)+(G135)*(W135))*(W135),
        0.000001))</f>
        <v>35.686426155594638</v>
      </c>
      <c r="AF135" s="5">
        <f ca="1">IF($A$2=0,
    0,
    IFERROR(AB136+(((AC135+AC136)/2)*J136)+(IF(Z135&gt;Z136,
                '1D'!$D$8*((Z135^2-Z136^2)/(2*'1D'!$I$5)),
                '1D'!$D$9*((Z136^2-Z135^2)/(2*'1D'!$I$5)))+('1D'!$D$10*(ABS(I136)/90)*(MAX(Z135^2,
                        Z136^2)/(2*'1D'!$I$5))))-AB135,
        0))</f>
        <v>3.4157470064428708E-3</v>
      </c>
      <c r="AG135" s="5">
        <f ca="1">IF($A$2=0,
    1,
    IF(IFERROR(AG136,
            0)=0,
        0,
        IFERROR(IF(OR(ROUND(AD135,
                        3)&gt;=1,
                    AND(ABS(AF135)&lt;'1D'!$D$19,
                        AD135&lt;1)),
                1,
                0),
            0)))</f>
        <v>1</v>
      </c>
      <c r="AH135" s="5">
        <f ca="1">IFERROR(IF('1D'!V32="Supercritical",
        MAX('1D'!$D$16,
            IFERROR(L135,
                MAX('1D'!$D$16,
                    POWER((ABS(K135)^2)/('1D'!$I$5*MAX(F135,
                                0.1)^2),
                        1/3)))),
        IF('1D'!V32="Subcritical",
            MAX('1D'!$D$16,
                IFERROR(W135,
                    MAX('1D'!$D$16,
                        POWER((ABS(K135)^2)/('1D'!$I$5*MAX(F135,
                                    0.1)^2),
                            1/3)))),
            IF(IFERROR(T135,
                    -1E+99)&gt;=IFERROR(AE135,
                    -1E+99),
                MAX('1D'!$D$16,
                    IFERROR(L135,
                        MAX('1D'!$D$16,
                            POWER((ABS(K135)^2)/('1D'!$I$5*MAX(F135,
                                        0.1)^2),
                                1/3)))),
                MAX('1D'!$D$16,
                    IFERROR(W135,
                        MAX('1D'!$D$16,
                            POWER((ABS(K135)^2)/('1D'!$I$5*MAX(F135,
                                        0.1)^2),
                                1/3))))))),
    MAX('1D'!$D$16,
        POWER((ABS(K135)^2)/('1D'!$I$5*MAX(F135,
                    0.1)^2),
            1/3)))</f>
        <v>2.0411692021517887</v>
      </c>
      <c r="AI135" s="5">
        <f t="shared" ca="1" si="22"/>
        <v>634.54066920215178</v>
      </c>
      <c r="AJ135" s="5">
        <f ca="1">AI135+((ABS(K135)/MAX(((F135)+(G135)*(AH135))*(AH135),
            0.000001))^2)/(2*'1D'!$I$5)</f>
        <v>635.71509253909483</v>
      </c>
      <c r="AM135">
        <v>0</v>
      </c>
      <c r="AN135">
        <v>0</v>
      </c>
      <c r="AO135" s="5">
        <f t="shared" si="23"/>
        <v>0</v>
      </c>
      <c r="AP135" s="5">
        <f t="shared" si="27"/>
        <v>0</v>
      </c>
      <c r="AQ135" s="5">
        <f ca="1">ABS(ABS(K135)/MAX(((F135)+(G135)*(AH135))*(AH135),
        0.000001))/SQRT('1D'!$I$5*MAX((((F135)+(G135)*(AH135))*(AH135))/MAX((F135)+2*(G135)*(AH135),
            0.000001),
        0.000001))</f>
        <v>1.0727235886044055</v>
      </c>
      <c r="AR135" s="5" t="str">
        <f t="shared" ca="1" si="24"/>
        <v>Supercritical</v>
      </c>
      <c r="AS135" s="5">
        <f ca="1">((ABS(K135)*'1D'!$D$6)/(MAX(((F135)+(G135)*(AH135))*(AH135),
            0.000001)*MAX(((((F135)+(G135)*(AH135))*(AH135))/MAX((F135)+2*(AH135)*SQRT(1+(G135)^2),
                    0.000001))^(2/3),
            0.000001)))^2</f>
        <v>4.3358367565141456E-3</v>
      </c>
    </row>
    <row r="136" spans="1:45" x14ac:dyDescent="0.35">
      <c r="A136">
        <v>127</v>
      </c>
      <c r="B136">
        <v>125.997</v>
      </c>
      <c r="C136">
        <v>616458.69099999999</v>
      </c>
      <c r="D136">
        <v>3097694.7680000002</v>
      </c>
      <c r="E136">
        <v>632.49900000000002</v>
      </c>
      <c r="F136">
        <v>5.2</v>
      </c>
      <c r="G136">
        <v>0</v>
      </c>
      <c r="H136" t="s">
        <v>176</v>
      </c>
      <c r="I136">
        <v>5.7000000000000002E-2</v>
      </c>
      <c r="J136" s="5">
        <f t="shared" si="25"/>
        <v>1</v>
      </c>
      <c r="K136" s="5">
        <f t="shared" ca="1" si="26"/>
        <v>50.95</v>
      </c>
      <c r="L136" s="5">
        <f ca="1">IF($A$2=0,
    IFERROR(L135,
        MAX('1D'!$D$16,
            POWER((ABS(K136)^2)/('1D'!$I$5*MAX(F136,
                        0.1)^2),
                1/3))),
    IF(IFERROR(V135,
            0)=0,
        IFERROR(L135,
            MAX('1D'!$D$16,
                POWER((ABS(K136)^2)/('1D'!$I$5*MAX(F136,
                            0.1)^2),
                    1/3))),
        IF(OR(IFERROR(L136,
                    0)=0,
                IFERROR(S135,
                    0)&lt;1,
                IFERROR(S136,
                    0)&lt;1),
            MAX('1D'!$D$16,
                POWER((ABS(K136)^2)/('1D'!$I$5*MAX(F136,
                            0.1)^2),
                    1/3)),
            IF(IFERROR(U136,
                    0)&gt;0,
                MAX('1D'!$D$16,
                    IFERROR(L136,
                        0)+((IFERROR(U136,
                                0))*'1D'!$D$18*IF((IFERROR(S136,
                                    0))&lt;1,
                            1,
                            -1))),
                IF(IFERROR(U136,
                        0)&lt;0,
                    IF(ABS((MAX('1D'!$D$16,
                                    POWER((ABS(K136)^2)/('1D'!$I$5*MAX(F136,
                                                0.1)^2),
                                        1/3)))-IFERROR(L136,
                                0))&gt;'1D'!$D$19,
                        MAX('1D'!$D$16,
                            IF((MAX('1D'!$D$16,
                                        POWER((ABS(K136)^2)/('1D'!$I$5*MAX(F136,
                                                    0.1)^2),
                                            1/3)))&gt;IFERROR(L136,
                                    0),
                                MIN((MAX('1D'!$D$16,
                                            POWER((ABS(K136)^2)/('1D'!$I$5*MAX(F136,
                                                        0.1)^2),
                                                1/3))),
                                    IFERROR(L136,
                                        0)+(MIN(ABS(IFERROR(U136,
                                                    0))*'1D'!$D$18,
                                            ABS((MAX('1D'!$D$16,
                                                        POWER((ABS(K136)^2)/('1D'!$I$5*MAX(F136,
                                                                    0.1)^2),
                                                            1/3)))-IFERROR(L136,
                                                    0))))),
                                MAX((MAX('1D'!$D$16,
                                            POWER((ABS(K136)^2)/('1D'!$I$5*MAX(F136,
                                                        0.1)^2),
                                                1/3))),
                                    IFERROR(L136,
                                        0)-(MIN(ABS(IFERROR(U136,
                                                    0))*'1D'!$D$18,
                                            ABS((MAX('1D'!$D$16,
                                                        POWER((ABS(K136)^2)/('1D'!$I$5*MAX(F136,
                                                                    0.1)^2),
                                                            1/3)))-IFERROR(L136,
                                                    0))))))),
                        MAX('1D'!$D$16,
                            POWER((ABS(K136)^2)/('1D'!$I$5*MAX(F136,
                                        0.1)^2),
                                1/3))),
                    MAX('1D'!$D$16,
                        IFERROR(L136,
                            0)))))))</f>
        <v>2.0411692021517887</v>
      </c>
      <c r="M136" s="5">
        <f t="shared" ca="1" si="14"/>
        <v>10.614079851189301</v>
      </c>
      <c r="N136" s="5">
        <f t="shared" ca="1" si="15"/>
        <v>1.1434704692804873</v>
      </c>
      <c r="O136" s="5">
        <f t="shared" ca="1" si="16"/>
        <v>4.8002276894771132</v>
      </c>
      <c r="P136" s="5">
        <f t="shared" ca="1" si="17"/>
        <v>634.54016920215179</v>
      </c>
      <c r="Q136" s="5">
        <f ca="1">P136+((ABS(K136)/MAX(((F136)+(G136)*(L136))*(L136),
            0.000001))^2)/(2*'1D'!$I$5)</f>
        <v>635.71459253909484</v>
      </c>
      <c r="R136" s="5">
        <f ca="1">((ABS(K136)*'1D'!$D$6)/(MAX(((F136)+(G136)*(L136))*(L136),
            0.000001)*MAX(((((F136)+(G136)*(L136))*(L136))/MAX((F136)+2*(L136)*SQRT(1+(G136)^2),
                    0.000001))^(2/3),
            0.000001)))^2</f>
        <v>4.3358367565141456E-3</v>
      </c>
      <c r="S136" s="5">
        <f ca="1">ABS(ABS(K136)/MAX(((F136)+(G136)*(L136))*(L136),
        0.000001))/SQRT('1D'!$I$5*MAX((((F136)+(G136)*(L136))*(L136))/MAX((F136)+2*(G136)*(L136),
            0.000001),
        0.000001))</f>
        <v>1.0727235886044055</v>
      </c>
      <c r="T136" s="5">
        <f ca="1">((F136)*(L136)^2)/2+(G136)*(L136)^3/3+(ABS(K136)^2)/('1D'!$I$5*MAX(((F136)+(G136)*(L136))*(L136),
        0.000001))</f>
        <v>35.763412605541333</v>
      </c>
      <c r="U136" s="5">
        <f ca="1">IF($A$2=0,
    0,
    IFERROR(Q135-(((R135+R136)/2)*J136)-(IF(O135&gt;O136,
                '1D'!$D$8*((O135^2-O136^2)/(2*'1D'!$I$5)),
                '1D'!$D$9*((O136^2-O135^2)/(2*'1D'!$I$5)))+('1D'!$D$10*(ABS(I136)/90)*(MAX(O135^2,
                        O136^2)/(2*'1D'!$I$5))))-Q136,
        0))</f>
        <v>-3.9474069734524164E-3</v>
      </c>
      <c r="V136" s="5">
        <f ca="1">IF($A$2=0,
    1,
    IF(IFERROR(V135,
            0)=0,
        0,
        IFERROR(IF(ROUND(S136,
                    3)=1,
                1,
                IF(AND(ABS(U136)&lt;'1D'!$D$19,
                        S136&gt;1),
                    1,
                    0)),
            0)))</f>
        <v>0</v>
      </c>
      <c r="W136" s="5">
        <f ca="1">IF($A$2=0,
    MAX(MAX('1D'!$D$16,
            MAX('1D'!$D$16,
                POWER((ABS(K136)^2)/('1D'!$I$5*MAX(F136,
                            0.1)^2),
                    1/3))),
        IFERROR(W1396,
            MAX(MAX('1D'!$D$16,
                    MAX('1D'!$D$16,
                        POWER((ABS(K136)^2)/('1D'!$I$5*MAX(F136,
                                    0.1)^2),
                            1/3))),
                ($L$2)-E1396))),
    IF(IFERROR(AG137,
            0)=0,
        MAX(MAX('1D'!$D$16,
                MAX('1D'!$D$16,
                    POWER((ABS(K136)^2)/('1D'!$I$5*MAX(F136,
                                0.1)^2),
                        1/3))),
            IFERROR(W1396,
                MAX(MAX('1D'!$D$16,
                        MAX('1D'!$D$16,
                            POWER((ABS(K136)^2)/('1D'!$I$5*MAX(F136,
                                        0.1)^2),
                                1/3))),
                    ($L$2)-E1396))),
        IF(IFERROR(W136,
                0)=0,
            MAX(MAX('1D'!$D$16,
                    MAX('1D'!$D$16,
                        POWER((ABS(K136)^2)/('1D'!$I$5*MAX(F136,
                                    0.1)^2),
                            1/3))),
                IFERROR(W1396,
                    MAX(MAX('1D'!$D$16,
                            MAX('1D'!$D$16,
                                POWER((ABS(K136)^2)/('1D'!$I$5*MAX(F136,
                                            0.1)^2),
                                    1/3))),
                        ($L$2)-E1396))),
            IF(OR(IFERROR(AD136,
                        0)&gt;=1,
                    IFERROR(AD137,
                        0)&gt;=1),
                MAX('1D'!$D$16,
                    MAX('1D'!$D$16,
                        POWER((ABS(K136)^2)/('1D'!$I$5*MAX(F136,
                                    0.1)^2),
                            1/3))),
                IF(ABS(IFERROR(AF136,
                            0))&lt;'1D'!$D$19,
                    MAX(MAX('1D'!$D$16,
                            MAX('1D'!$D$16,
                                POWER((ABS(K136)^2)/('1D'!$I$5*MAX(F136,
                                            0.1)^2),
                                    1/3))),
                        IFERROR(W136,
                            0)),
                    MAX(MAX('1D'!$D$16,
                            MAX('1D'!$D$16,
                                POWER((ABS(K136)^2)/('1D'!$I$5*MAX(F136,
                                            0.1)^2),
                                    1/3))),
                        (IFERROR(W136,
                                0))+((IFERROR(AF136,
                                    0))*'1D'!$D$18)))))))</f>
        <v>2.1389677043987478</v>
      </c>
      <c r="X136" s="5">
        <f t="shared" ca="1" si="18"/>
        <v>11.122632062873489</v>
      </c>
      <c r="Y136" s="5">
        <f t="shared" ca="1" si="19"/>
        <v>1.1735290000551568</v>
      </c>
      <c r="Z136" s="5">
        <f t="shared" ca="1" si="20"/>
        <v>4.5807502857230418</v>
      </c>
      <c r="AA136" s="5">
        <f t="shared" ca="1" si="21"/>
        <v>634.63796770439876</v>
      </c>
      <c r="AB136" s="5">
        <f ca="1">AA136+((ABS(K136)/MAX(((F136)+(G136)*(W136))*(W136),
            0.000001))^2)/(2*'1D'!$I$5)</f>
        <v>635.70745155659813</v>
      </c>
      <c r="AC136" s="5">
        <f ca="1">((ABS(K136)*'1D'!$D$6)/(MAX(((F136)+(G136)*(W136))*(W136),
            0.000001)*MAX(((((F136)+(G136)*(W136))*(W136))/MAX((F136)+2*(W136)*SQRT(1+(G136)^2),
                    0.000001))^(2/3),
            0.000001)))^2</f>
        <v>3.8141460404132466E-3</v>
      </c>
      <c r="AD136" s="5">
        <f ca="1">ABS(ABS(K136)/MAX(((F136)+(G136)*(W136))*(W136),
        0.000001))/SQRT('1D'!$I$5*MAX((((F136)+(G136)*(W136))*(W136))/MAX((F136)+2*(G136)*(W136),
            0.000001),
        0.000001))</f>
        <v>1.0000000000000004</v>
      </c>
      <c r="AE136" s="5">
        <f ca="1">((F136)*(W136)^2)/2+(G136)*(W136)^3/3+(ABS(K136)^2)/('1D'!$I$5*MAX(((F136)+(G136)*(W136))*(W136),
        0.000001))</f>
        <v>35.686426155594638</v>
      </c>
      <c r="AF136" s="5">
        <f ca="1">IF($A$2=0,
    0,
    IFERROR(AB137+(((AC136+AC137)/2)*J137)+(IF(Z136&gt;Z137,
                '1D'!$D$8*((Z136^2-Z137^2)/(2*'1D'!$I$5)),
                '1D'!$D$9*((Z137^2-Z136^2)/(2*'1D'!$I$5)))+('1D'!$D$10*(ABS(I137)/90)*(MAX(Z136^2,
                        Z137^2)/(2*'1D'!$I$5))))-AB136,
        0))</f>
        <v>3.4210944256756193E-3</v>
      </c>
      <c r="AG136" s="5">
        <f ca="1">IF($A$2=0,
    1,
    IF(IFERROR(AG137,
            0)=0,
        0,
        IFERROR(IF(OR(ROUND(AD136,
                        3)&gt;=1,
                    AND(ABS(AF136)&lt;'1D'!$D$19,
                        AD136&lt;1)),
                1,
                0),
            0)))</f>
        <v>1</v>
      </c>
      <c r="AH136" s="5">
        <f ca="1">IFERROR(IF('1D'!V32="Supercritical",
        MAX('1D'!$D$16,
            IFERROR(L136,
                MAX('1D'!$D$16,
                    POWER((ABS(K136)^2)/('1D'!$I$5*MAX(F136,
                                0.1)^2),
                        1/3)))),
        IF('1D'!V32="Subcritical",
            MAX('1D'!$D$16,
                IFERROR(W136,
                    MAX('1D'!$D$16,
                        POWER((ABS(K136)^2)/('1D'!$I$5*MAX(F136,
                                    0.1)^2),
                            1/3)))),
            IF(IFERROR(T136,
                    -1E+99)&gt;=IFERROR(AE136,
                    -1E+99),
                MAX('1D'!$D$16,
                    IFERROR(L136,
                        MAX('1D'!$D$16,
                            POWER((ABS(K136)^2)/('1D'!$I$5*MAX(F136,
                                        0.1)^2),
                                1/3)))),
                MAX('1D'!$D$16,
                    IFERROR(W136,
                        MAX('1D'!$D$16,
                            POWER((ABS(K136)^2)/('1D'!$I$5*MAX(F136,
                                        0.1)^2),
                                1/3))))))),
    MAX('1D'!$D$16,
        POWER((ABS(K136)^2)/('1D'!$I$5*MAX(F136,
                    0.1)^2),
            1/3)))</f>
        <v>2.0411692021517887</v>
      </c>
      <c r="AI136" s="5">
        <f t="shared" ca="1" si="22"/>
        <v>634.54016920215179</v>
      </c>
      <c r="AJ136" s="5">
        <f ca="1">AI136+((ABS(K136)/MAX(((F136)+(G136)*(AH136))*(AH136),
            0.000001))^2)/(2*'1D'!$I$5)</f>
        <v>635.71459253909484</v>
      </c>
      <c r="AM136">
        <v>0</v>
      </c>
      <c r="AN136">
        <v>0</v>
      </c>
      <c r="AO136" s="5">
        <f t="shared" si="23"/>
        <v>0</v>
      </c>
      <c r="AP136" s="5">
        <f t="shared" si="27"/>
        <v>0</v>
      </c>
      <c r="AQ136" s="5">
        <f ca="1">ABS(ABS(K136)/MAX(((F136)+(G136)*(AH136))*(AH136),
        0.000001))/SQRT('1D'!$I$5*MAX((((F136)+(G136)*(AH136))*(AH136))/MAX((F136)+2*(G136)*(AH136),
            0.000001),
        0.000001))</f>
        <v>1.0727235886044055</v>
      </c>
      <c r="AR136" s="5" t="str">
        <f t="shared" ca="1" si="24"/>
        <v>Supercritical</v>
      </c>
      <c r="AS136" s="5">
        <f ca="1">((ABS(K136)*'1D'!$D$6)/(MAX(((F136)+(G136)*(AH136))*(AH136),
            0.000001)*MAX(((((F136)+(G136)*(AH136))*(AH136))/MAX((F136)+2*(AH136)*SQRT(1+(G136)^2),
                    0.000001))^(2/3),
            0.000001)))^2</f>
        <v>4.3358367565141456E-3</v>
      </c>
    </row>
    <row r="137" spans="1:45" x14ac:dyDescent="0.35">
      <c r="A137">
        <v>128</v>
      </c>
      <c r="B137">
        <v>126.997</v>
      </c>
      <c r="C137">
        <v>616457.69200000004</v>
      </c>
      <c r="D137">
        <v>3097694.7209999999</v>
      </c>
      <c r="E137">
        <v>632.49850000000004</v>
      </c>
      <c r="F137">
        <v>5.2</v>
      </c>
      <c r="G137">
        <v>0</v>
      </c>
      <c r="H137" t="s">
        <v>176</v>
      </c>
      <c r="I137">
        <v>0.06</v>
      </c>
      <c r="J137" s="5">
        <f t="shared" si="25"/>
        <v>1</v>
      </c>
      <c r="K137" s="5">
        <f t="shared" ca="1" si="26"/>
        <v>50.95</v>
      </c>
      <c r="L137" s="5">
        <f ca="1">IF($A$2=0,
    IFERROR(L136,
        MAX('1D'!$D$16,
            POWER((ABS(K137)^2)/('1D'!$I$5*MAX(F137,
                        0.1)^2),
                1/3))),
    IF(IFERROR(V136,
            0)=0,
        IFERROR(L136,
            MAX('1D'!$D$16,
                POWER((ABS(K137)^2)/('1D'!$I$5*MAX(F137,
                            0.1)^2),
                    1/3))),
        IF(OR(IFERROR(L137,
                    0)=0,
                IFERROR(S136,
                    0)&lt;1,
                IFERROR(S137,
                    0)&lt;1),
            MAX('1D'!$D$16,
                POWER((ABS(K137)^2)/('1D'!$I$5*MAX(F137,
                            0.1)^2),
                    1/3)),
            IF(IFERROR(U137,
                    0)&gt;0,
                MAX('1D'!$D$16,
                    IFERROR(L137,
                        0)+((IFERROR(U137,
                                0))*'1D'!$D$18*IF((IFERROR(S137,
                                    0))&lt;1,
                            1,
                            -1))),
                IF(IFERROR(U137,
                        0)&lt;0,
                    IF(ABS((MAX('1D'!$D$16,
                                    POWER((ABS(K137)^2)/('1D'!$I$5*MAX(F137,
                                                0.1)^2),
                                        1/3)))-IFERROR(L137,
                                0))&gt;'1D'!$D$19,
                        MAX('1D'!$D$16,
                            IF((MAX('1D'!$D$16,
                                        POWER((ABS(K137)^2)/('1D'!$I$5*MAX(F137,
                                                    0.1)^2),
                                            1/3)))&gt;IFERROR(L137,
                                    0),
                                MIN((MAX('1D'!$D$16,
                                            POWER((ABS(K137)^2)/('1D'!$I$5*MAX(F137,
                                                        0.1)^2),
                                                1/3))),
                                    IFERROR(L137,
                                        0)+(MIN(ABS(IFERROR(U137,
                                                    0))*'1D'!$D$18,
                                            ABS((MAX('1D'!$D$16,
                                                        POWER((ABS(K137)^2)/('1D'!$I$5*MAX(F137,
                                                                    0.1)^2),
                                                            1/3)))-IFERROR(L137,
                                                    0))))),
                                MAX((MAX('1D'!$D$16,
                                            POWER((ABS(K137)^2)/('1D'!$I$5*MAX(F137,
                                                        0.1)^2),
                                                1/3))),
                                    IFERROR(L137,
                                        0)-(MIN(ABS(IFERROR(U137,
                                                    0))*'1D'!$D$18,
                                            ABS((MAX('1D'!$D$16,
                                                        POWER((ABS(K137)^2)/('1D'!$I$5*MAX(F137,
                                                                    0.1)^2),
                                                            1/3)))-IFERROR(L137,
                                                    0))))))),
                        MAX('1D'!$D$16,
                            POWER((ABS(K137)^2)/('1D'!$I$5*MAX(F137,
                                        0.1)^2),
                                1/3))),
                    MAX('1D'!$D$16,
                        IFERROR(L137,
                            0)))))))</f>
        <v>2.0411692021517887</v>
      </c>
      <c r="M137" s="5">
        <f t="shared" ca="1" si="14"/>
        <v>10.614079851189301</v>
      </c>
      <c r="N137" s="5">
        <f t="shared" ca="1" si="15"/>
        <v>1.1434704692804873</v>
      </c>
      <c r="O137" s="5">
        <f t="shared" ca="1" si="16"/>
        <v>4.8002276894771132</v>
      </c>
      <c r="P137" s="5">
        <f t="shared" ca="1" si="17"/>
        <v>634.5396692021518</v>
      </c>
      <c r="Q137" s="5">
        <f ca="1">P137+((ABS(K137)/MAX(((F137)+(G137)*(L137))*(L137),
            0.000001))^2)/(2*'1D'!$I$5)</f>
        <v>635.71409253909485</v>
      </c>
      <c r="R137" s="5">
        <f ca="1">((ABS(K137)*'1D'!$D$6)/(MAX(((F137)+(G137)*(L137))*(L137),
            0.000001)*MAX(((((F137)+(G137)*(L137))*(L137))/MAX((F137)+2*(L137)*SQRT(1+(G137)^2),
                    0.000001))^(2/3),
            0.000001)))^2</f>
        <v>4.3358367565141456E-3</v>
      </c>
      <c r="S137" s="5">
        <f ca="1">ABS(ABS(K137)/MAX(((F137)+(G137)*(L137))*(L137),
        0.000001))/SQRT('1D'!$I$5*MAX((((F137)+(G137)*(L137))*(L137))/MAX((F137)+2*(G137)*(L137),
            0.000001),
        0.000001))</f>
        <v>1.0727235886044055</v>
      </c>
      <c r="T137" s="5">
        <f ca="1">((F137)*(L137)^2)/2+(G137)*(L137)^3/3+(ABS(K137)^2)/('1D'!$I$5*MAX(((F137)+(G137)*(L137))*(L137),
        0.000001))</f>
        <v>35.763412605541333</v>
      </c>
      <c r="U137" s="5">
        <f ca="1">IF($A$2=0,
    0,
    IFERROR(Q136-(((R136+R137)/2)*J137)-(IF(O136&gt;O137,
                '1D'!$D$8*((O136^2-O137^2)/(2*'1D'!$I$5)),
                '1D'!$D$9*((O137^2-O136^2)/(2*'1D'!$I$5)))+('1D'!$D$10*(ABS(I137)/90)*(MAX(O136^2,
                        O137^2)/(2*'1D'!$I$5))))-Q137,
        0))</f>
        <v>-3.9532790901830595E-3</v>
      </c>
      <c r="V137" s="5">
        <f ca="1">IF($A$2=0,
    1,
    IF(IFERROR(V136,
            0)=0,
        0,
        IFERROR(IF(ROUND(S137,
                    3)=1,
                1,
                IF(AND(ABS(U137)&lt;'1D'!$D$19,
                        S137&gt;1),
                    1,
                    0)),
            0)))</f>
        <v>0</v>
      </c>
      <c r="W137" s="5">
        <f ca="1">IF($A$2=0,
    MAX(MAX('1D'!$D$16,
            MAX('1D'!$D$16,
                POWER((ABS(K137)^2)/('1D'!$I$5*MAX(F137,
                            0.1)^2),
                    1/3))),
        IFERROR(W1396,
            MAX(MAX('1D'!$D$16,
                    MAX('1D'!$D$16,
                        POWER((ABS(K137)^2)/('1D'!$I$5*MAX(F137,
                                    0.1)^2),
                            1/3))),
                ($L$2)-E1396))),
    IF(IFERROR(AG138,
            0)=0,
        MAX(MAX('1D'!$D$16,
                MAX('1D'!$D$16,
                    POWER((ABS(K137)^2)/('1D'!$I$5*MAX(F137,
                                0.1)^2),
                        1/3))),
            IFERROR(W1396,
                MAX(MAX('1D'!$D$16,
                        MAX('1D'!$D$16,
                            POWER((ABS(K137)^2)/('1D'!$I$5*MAX(F137,
                                        0.1)^2),
                                1/3))),
                    ($L$2)-E1396))),
        IF(IFERROR(W137,
                0)=0,
            MAX(MAX('1D'!$D$16,
                    MAX('1D'!$D$16,
                        POWER((ABS(K137)^2)/('1D'!$I$5*MAX(F137,
                                    0.1)^2),
                            1/3))),
                IFERROR(W1396,
                    MAX(MAX('1D'!$D$16,
                            MAX('1D'!$D$16,
                                POWER((ABS(K137)^2)/('1D'!$I$5*MAX(F137,
                                            0.1)^2),
                                    1/3))),
                        ($L$2)-E1396))),
            IF(OR(IFERROR(AD137,
                        0)&gt;=1,
                    IFERROR(AD138,
                        0)&gt;=1),
                MAX('1D'!$D$16,
                    MAX('1D'!$D$16,
                        POWER((ABS(K137)^2)/('1D'!$I$5*MAX(F137,
                                    0.1)^2),
                            1/3))),
                IF(ABS(IFERROR(AF137,
                            0))&lt;'1D'!$D$19,
                    MAX(MAX('1D'!$D$16,
                            MAX('1D'!$D$16,
                                POWER((ABS(K137)^2)/('1D'!$I$5*MAX(F137,
                                            0.1)^2),
                                    1/3))),
                        IFERROR(W137,
                            0)),
                    MAX(MAX('1D'!$D$16,
                            MAX('1D'!$D$16,
                                POWER((ABS(K137)^2)/('1D'!$I$5*MAX(F137,
                                            0.1)^2),
                                    1/3))),
                        (IFERROR(W137,
                                0))+((IFERROR(AF137,
                                    0))*'1D'!$D$18)))))))</f>
        <v>2.1389677043987478</v>
      </c>
      <c r="X137" s="5">
        <f t="shared" ca="1" si="18"/>
        <v>11.122632062873489</v>
      </c>
      <c r="Y137" s="5">
        <f t="shared" ca="1" si="19"/>
        <v>1.1735290000551568</v>
      </c>
      <c r="Z137" s="5">
        <f t="shared" ca="1" si="20"/>
        <v>4.5807502857230418</v>
      </c>
      <c r="AA137" s="5">
        <f t="shared" ca="1" si="21"/>
        <v>634.63746770439877</v>
      </c>
      <c r="AB137" s="5">
        <f ca="1">AA137+((ABS(K137)/MAX(((F137)+(G137)*(W137))*(W137),
            0.000001))^2)/(2*'1D'!$I$5)</f>
        <v>635.70695155659814</v>
      </c>
      <c r="AC137" s="5">
        <f ca="1">((ABS(K137)*'1D'!$D$6)/(MAX(((F137)+(G137)*(W137))*(W137),
            0.000001)*MAX(((((F137)+(G137)*(W137))*(W137))/MAX((F137)+2*(W137)*SQRT(1+(G137)^2),
                    0.000001))^(2/3),
            0.000001)))^2</f>
        <v>3.8141460404132466E-3</v>
      </c>
      <c r="AD137" s="5">
        <f ca="1">ABS(ABS(K137)/MAX(((F137)+(G137)*(W137))*(W137),
        0.000001))/SQRT('1D'!$I$5*MAX((((F137)+(G137)*(W137))*(W137))/MAX((F137)+2*(G137)*(W137),
            0.000001),
        0.000001))</f>
        <v>1.0000000000000004</v>
      </c>
      <c r="AE137" s="5">
        <f ca="1">((F137)*(W137)^2)/2+(G137)*(W137)^3/3+(ABS(K137)^2)/('1D'!$I$5*MAX(((F137)+(G137)*(W137))*(W137),
        0.000001))</f>
        <v>35.686426155594638</v>
      </c>
      <c r="AF137" s="5">
        <f ca="1">IF($A$2=0,
    0,
    IFERROR(AB138+(((AC137+AC138)/2)*J138)+(IF(Z137&gt;Z138,
                '1D'!$D$8*((Z137^2-Z138^2)/(2*'1D'!$I$5)),
                '1D'!$D$9*((Z138^2-Z137^2)/(2*'1D'!$I$5)))+('1D'!$D$10*(ABS(I138)/90)*(MAX(Z137^2,
                        Z138^2)/(2*'1D'!$I$5))))-AB137,
        0))</f>
        <v>3.4172802795637836E-3</v>
      </c>
      <c r="AG137" s="5">
        <f ca="1">IF($A$2=0,
    1,
    IF(IFERROR(AG138,
            0)=0,
        0,
        IFERROR(IF(OR(ROUND(AD137,
                        3)&gt;=1,
                    AND(ABS(AF137)&lt;'1D'!$D$19,
                        AD137&lt;1)),
                1,
                0),
            0)))</f>
        <v>1</v>
      </c>
      <c r="AH137" s="5">
        <f ca="1">IFERROR(IF('1D'!V32="Supercritical",
        MAX('1D'!$D$16,
            IFERROR(L137,
                MAX('1D'!$D$16,
                    POWER((ABS(K137)^2)/('1D'!$I$5*MAX(F137,
                                0.1)^2),
                        1/3)))),
        IF('1D'!V32="Subcritical",
            MAX('1D'!$D$16,
                IFERROR(W137,
                    MAX('1D'!$D$16,
                        POWER((ABS(K137)^2)/('1D'!$I$5*MAX(F137,
                                    0.1)^2),
                            1/3)))),
            IF(IFERROR(T137,
                    -1E+99)&gt;=IFERROR(AE137,
                    -1E+99),
                MAX('1D'!$D$16,
                    IFERROR(L137,
                        MAX('1D'!$D$16,
                            POWER((ABS(K137)^2)/('1D'!$I$5*MAX(F137,
                                        0.1)^2),
                                1/3)))),
                MAX('1D'!$D$16,
                    IFERROR(W137,
                        MAX('1D'!$D$16,
                            POWER((ABS(K137)^2)/('1D'!$I$5*MAX(F137,
                                        0.1)^2),
                                1/3))))))),
    MAX('1D'!$D$16,
        POWER((ABS(K137)^2)/('1D'!$I$5*MAX(F137,
                    0.1)^2),
            1/3)))</f>
        <v>2.0411692021517887</v>
      </c>
      <c r="AI137" s="5">
        <f t="shared" ca="1" si="22"/>
        <v>634.5396692021518</v>
      </c>
      <c r="AJ137" s="5">
        <f ca="1">AI137+((ABS(K137)/MAX(((F137)+(G137)*(AH137))*(AH137),
            0.000001))^2)/(2*'1D'!$I$5)</f>
        <v>635.71409253909485</v>
      </c>
      <c r="AM137">
        <v>0</v>
      </c>
      <c r="AN137">
        <v>0</v>
      </c>
      <c r="AO137" s="5">
        <f t="shared" si="23"/>
        <v>0</v>
      </c>
      <c r="AP137" s="5">
        <f t="shared" si="27"/>
        <v>0</v>
      </c>
      <c r="AQ137" s="5">
        <f ca="1">ABS(ABS(K137)/MAX(((F137)+(G137)*(AH137))*(AH137),
        0.000001))/SQRT('1D'!$I$5*MAX((((F137)+(G137)*(AH137))*(AH137))/MAX((F137)+2*(G137)*(AH137),
            0.000001),
        0.000001))</f>
        <v>1.0727235886044055</v>
      </c>
      <c r="AR137" s="5" t="str">
        <f t="shared" ca="1" si="24"/>
        <v>Supercritical</v>
      </c>
      <c r="AS137" s="5">
        <f ca="1">((ABS(K137)*'1D'!$D$6)/(MAX(((F137)+(G137)*(AH137))*(AH137),
            0.000001)*MAX(((((F137)+(G137)*(AH137))*(AH137))/MAX((F137)+2*(AH137)*SQRT(1+(G137)^2),
                    0.000001))^(2/3),
            0.000001)))^2</f>
        <v>4.3358367565141456E-3</v>
      </c>
    </row>
    <row r="138" spans="1:45" x14ac:dyDescent="0.35">
      <c r="A138">
        <v>129</v>
      </c>
      <c r="B138">
        <v>127.996</v>
      </c>
      <c r="C138">
        <v>616456.69400000002</v>
      </c>
      <c r="D138">
        <v>3097694.673</v>
      </c>
      <c r="E138">
        <v>632.49800000000005</v>
      </c>
      <c r="F138">
        <v>5.2</v>
      </c>
      <c r="G138">
        <v>0</v>
      </c>
      <c r="H138" t="s">
        <v>176</v>
      </c>
      <c r="I138">
        <v>0.06</v>
      </c>
      <c r="J138" s="5">
        <f t="shared" si="25"/>
        <v>0.99899999999999523</v>
      </c>
      <c r="K138" s="5">
        <f t="shared" ca="1" si="26"/>
        <v>50.95</v>
      </c>
      <c r="L138" s="5">
        <f ca="1">IF($A$2=0,
    IFERROR(L137,
        MAX('1D'!$D$16,
            POWER((ABS(K138)^2)/('1D'!$I$5*MAX(F138,
                        0.1)^2),
                1/3))),
    IF(IFERROR(V137,
            0)=0,
        IFERROR(L137,
            MAX('1D'!$D$16,
                POWER((ABS(K138)^2)/('1D'!$I$5*MAX(F138,
                            0.1)^2),
                    1/3))),
        IF(OR(IFERROR(L138,
                    0)=0,
                IFERROR(S137,
                    0)&lt;1,
                IFERROR(S138,
                    0)&lt;1),
            MAX('1D'!$D$16,
                POWER((ABS(K138)^2)/('1D'!$I$5*MAX(F138,
                            0.1)^2),
                    1/3)),
            IF(IFERROR(U138,
                    0)&gt;0,
                MAX('1D'!$D$16,
                    IFERROR(L138,
                        0)+((IFERROR(U138,
                                0))*'1D'!$D$18*IF((IFERROR(S138,
                                    0))&lt;1,
                            1,
                            -1))),
                IF(IFERROR(U138,
                        0)&lt;0,
                    IF(ABS((MAX('1D'!$D$16,
                                    POWER((ABS(K138)^2)/('1D'!$I$5*MAX(F138,
                                                0.1)^2),
                                        1/3)))-IFERROR(L138,
                                0))&gt;'1D'!$D$19,
                        MAX('1D'!$D$16,
                            IF((MAX('1D'!$D$16,
                                        POWER((ABS(K138)^2)/('1D'!$I$5*MAX(F138,
                                                    0.1)^2),
                                            1/3)))&gt;IFERROR(L138,
                                    0),
                                MIN((MAX('1D'!$D$16,
                                            POWER((ABS(K138)^2)/('1D'!$I$5*MAX(F138,
                                                        0.1)^2),
                                                1/3))),
                                    IFERROR(L138,
                                        0)+(MIN(ABS(IFERROR(U138,
                                                    0))*'1D'!$D$18,
                                            ABS((MAX('1D'!$D$16,
                                                        POWER((ABS(K138)^2)/('1D'!$I$5*MAX(F138,
                                                                    0.1)^2),
                                                            1/3)))-IFERROR(L138,
                                                    0))))),
                                MAX((MAX('1D'!$D$16,
                                            POWER((ABS(K138)^2)/('1D'!$I$5*MAX(F138,
                                                        0.1)^2),
                                                1/3))),
                                    IFERROR(L138,
                                        0)-(MIN(ABS(IFERROR(U138,
                                                    0))*'1D'!$D$18,
                                            ABS((MAX('1D'!$D$16,
                                                        POWER((ABS(K138)^2)/('1D'!$I$5*MAX(F138,
                                                                    0.1)^2),
                                                            1/3)))-IFERROR(L138,
                                                    0))))))),
                        MAX('1D'!$D$16,
                            POWER((ABS(K138)^2)/('1D'!$I$5*MAX(F138,
                                        0.1)^2),
                                1/3))),
                    MAX('1D'!$D$16,
                        IFERROR(L138,
                            0)))))))</f>
        <v>2.0411692021517887</v>
      </c>
      <c r="M138" s="5">
        <f t="shared" ref="M138:M201" ca="1" si="28">((F138)+(G138)*(L138))*(L138)</f>
        <v>10.614079851189301</v>
      </c>
      <c r="N138" s="5">
        <f t="shared" ref="N138:N201" ca="1" si="29">(((F138)+(G138)*(L138))*(L138))/MAX((F138)+2*(L138)*SQRT(1+(G138)^2),
    0.000001)</f>
        <v>1.1434704692804873</v>
      </c>
      <c r="O138" s="5">
        <f t="shared" ref="O138:O201" ca="1" si="30">ABS(K138)/MAX(((F138)+(G138)*(L138))*(L138),
    0.000001)</f>
        <v>4.8002276894771132</v>
      </c>
      <c r="P138" s="5">
        <f t="shared" ref="P138:P201" ca="1" si="31">E138+L138</f>
        <v>634.53916920215181</v>
      </c>
      <c r="Q138" s="5">
        <f ca="1">P138+((ABS(K138)/MAX(((F138)+(G138)*(L138))*(L138),
            0.000001))^2)/(2*'1D'!$I$5)</f>
        <v>635.71359253909486</v>
      </c>
      <c r="R138" s="5">
        <f ca="1">((ABS(K138)*'1D'!$D$6)/(MAX(((F138)+(G138)*(L138))*(L138),
            0.000001)*MAX(((((F138)+(G138)*(L138))*(L138))/MAX((F138)+2*(L138)*SQRT(1+(G138)^2),
                    0.000001))^(2/3),
            0.000001)))^2</f>
        <v>4.3358367565141456E-3</v>
      </c>
      <c r="S138" s="5">
        <f ca="1">ABS(ABS(K138)/MAX(((F138)+(G138)*(L138))*(L138),
        0.000001))/SQRT('1D'!$I$5*MAX((((F138)+(G138)*(L138))*(L138))/MAX((F138)+2*(G138)*(L138),
            0.000001),
        0.000001))</f>
        <v>1.0727235886044055</v>
      </c>
      <c r="T138" s="5">
        <f ca="1">((F138)*(L138)^2)/2+(G138)*(L138)^3/3+(ABS(K138)^2)/('1D'!$I$5*MAX(((F138)+(G138)*(L138))*(L138),
        0.000001))</f>
        <v>35.763412605541333</v>
      </c>
      <c r="U138" s="5">
        <f ca="1">IF($A$2=0,
    0,
    IFERROR(Q137-(((R137+R138)/2)*J138)-(IF(O137&gt;O138,
                '1D'!$D$8*((O137^2-O138^2)/(2*'1D'!$I$5)),
                '1D'!$D$9*((O138^2-O137^2)/(2*'1D'!$I$5)))+('1D'!$D$10*(ABS(I138)/90)*(MAX(O137^2,
                        O138^2)/(2*'1D'!$I$5))))-Q138,
        0))</f>
        <v>-3.9489432534765001E-3</v>
      </c>
      <c r="V138" s="5">
        <f ca="1">IF($A$2=0,
    1,
    IF(IFERROR(V137,
            0)=0,
        0,
        IFERROR(IF(ROUND(S138,
                    3)=1,
                1,
                IF(AND(ABS(U138)&lt;'1D'!$D$19,
                        S138&gt;1),
                    1,
                    0)),
            0)))</f>
        <v>0</v>
      </c>
      <c r="W138" s="5">
        <f ca="1">IF($A$2=0,
    MAX(MAX('1D'!$D$16,
            MAX('1D'!$D$16,
                POWER((ABS(K138)^2)/('1D'!$I$5*MAX(F138,
                            0.1)^2),
                    1/3))),
        IFERROR(W1396,
            MAX(MAX('1D'!$D$16,
                    MAX('1D'!$D$16,
                        POWER((ABS(K138)^2)/('1D'!$I$5*MAX(F138,
                                    0.1)^2),
                            1/3))),
                ($L$2)-E1396))),
    IF(IFERROR(AG139,
            0)=0,
        MAX(MAX('1D'!$D$16,
                MAX('1D'!$D$16,
                    POWER((ABS(K138)^2)/('1D'!$I$5*MAX(F138,
                                0.1)^2),
                        1/3))),
            IFERROR(W1396,
                MAX(MAX('1D'!$D$16,
                        MAX('1D'!$D$16,
                            POWER((ABS(K138)^2)/('1D'!$I$5*MAX(F138,
                                        0.1)^2),
                                1/3))),
                    ($L$2)-E1396))),
        IF(IFERROR(W138,
                0)=0,
            MAX(MAX('1D'!$D$16,
                    MAX('1D'!$D$16,
                        POWER((ABS(K138)^2)/('1D'!$I$5*MAX(F138,
                                    0.1)^2),
                            1/3))),
                IFERROR(W1396,
                    MAX(MAX('1D'!$D$16,
                            MAX('1D'!$D$16,
                                POWER((ABS(K138)^2)/('1D'!$I$5*MAX(F138,
                                            0.1)^2),
                                    1/3))),
                        ($L$2)-E1396))),
            IF(OR(IFERROR(AD138,
                        0)&gt;=1,
                    IFERROR(AD139,
                        0)&gt;=1),
                MAX('1D'!$D$16,
                    MAX('1D'!$D$16,
                        POWER((ABS(K138)^2)/('1D'!$I$5*MAX(F138,
                                    0.1)^2),
                            1/3))),
                IF(ABS(IFERROR(AF138,
                            0))&lt;'1D'!$D$19,
                    MAX(MAX('1D'!$D$16,
                            MAX('1D'!$D$16,
                                POWER((ABS(K138)^2)/('1D'!$I$5*MAX(F138,
                                            0.1)^2),
                                    1/3))),
                        IFERROR(W138,
                            0)),
                    MAX(MAX('1D'!$D$16,
                            MAX('1D'!$D$16,
                                POWER((ABS(K138)^2)/('1D'!$I$5*MAX(F138,
                                            0.1)^2),
                                    1/3))),
                        (IFERROR(W138,
                                0))+((IFERROR(AF138,
                                    0))*'1D'!$D$18)))))))</f>
        <v>2.1389677043987478</v>
      </c>
      <c r="X138" s="5">
        <f t="shared" ref="X138:X201" ca="1" si="32">((F138)+(G138)*(W138))*(W138)</f>
        <v>11.122632062873489</v>
      </c>
      <c r="Y138" s="5">
        <f t="shared" ref="Y138:Y201" ca="1" si="33">(((F138)+(G138)*(W138))*(W138))/MAX((F138)+2*(W138)*SQRT(1+(G138)^2),
    0.000001)</f>
        <v>1.1735290000551568</v>
      </c>
      <c r="Z138" s="5">
        <f t="shared" ref="Z138:Z201" ca="1" si="34">ABS(K138)/MAX(((F138)+(G138)*(W138))*(W138),
    0.000001)</f>
        <v>4.5807502857230418</v>
      </c>
      <c r="AA138" s="5">
        <f t="shared" ref="AA138:AA201" ca="1" si="35">E138+W138</f>
        <v>634.63696770439878</v>
      </c>
      <c r="AB138" s="5">
        <f ca="1">AA138+((ABS(K138)/MAX(((F138)+(G138)*(W138))*(W138),
            0.000001))^2)/(2*'1D'!$I$5)</f>
        <v>635.70645155659815</v>
      </c>
      <c r="AC138" s="5">
        <f ca="1">((ABS(K138)*'1D'!$D$6)/(MAX(((F138)+(G138)*(W138))*(W138),
            0.000001)*MAX(((((F138)+(G138)*(W138))*(W138))/MAX((F138)+2*(W138)*SQRT(1+(G138)^2),
                    0.000001))^(2/3),
            0.000001)))^2</f>
        <v>3.8141460404132466E-3</v>
      </c>
      <c r="AD138" s="5">
        <f ca="1">ABS(ABS(K138)/MAX(((F138)+(G138)*(W138))*(W138),
        0.000001))/SQRT('1D'!$I$5*MAX((((F138)+(G138)*(W138))*(W138))/MAX((F138)+2*(G138)*(W138),
            0.000001),
        0.000001))</f>
        <v>1.0000000000000004</v>
      </c>
      <c r="AE138" s="5">
        <f ca="1">((F138)*(W138)^2)/2+(G138)*(W138)^3/3+(ABS(K138)^2)/('1D'!$I$5*MAX(((F138)+(G138)*(W138))*(W138),
        0.000001))</f>
        <v>35.686426155594638</v>
      </c>
      <c r="AF138" s="5">
        <f ca="1">IF($A$2=0,
    0,
    IFERROR(AB139+(((AC138+AC139)/2)*J139)+(IF(Z138&gt;Z139,
                '1D'!$D$8*((Z138^2-Z139^2)/(2*'1D'!$I$5)),
                '1D'!$D$9*((Z139^2-Z138^2)/(2*'1D'!$I$5)))+('1D'!$D$10*(ABS(I139)/90)*(MAX(Z138^2,
                        Z139^2)/(2*'1D'!$I$5))))-AB138,
        0))</f>
        <v>3.4195611523273328E-3</v>
      </c>
      <c r="AG138" s="5">
        <f ca="1">IF($A$2=0,
    1,
    IF(IFERROR(AG139,
            0)=0,
        0,
        IFERROR(IF(OR(ROUND(AD138,
                        3)&gt;=1,
                    AND(ABS(AF138)&lt;'1D'!$D$19,
                        AD138&lt;1)),
                1,
                0),
            0)))</f>
        <v>1</v>
      </c>
      <c r="AH138" s="5">
        <f ca="1">IFERROR(IF('1D'!V32="Supercritical",
        MAX('1D'!$D$16,
            IFERROR(L138,
                MAX('1D'!$D$16,
                    POWER((ABS(K138)^2)/('1D'!$I$5*MAX(F138,
                                0.1)^2),
                        1/3)))),
        IF('1D'!V32="Subcritical",
            MAX('1D'!$D$16,
                IFERROR(W138,
                    MAX('1D'!$D$16,
                        POWER((ABS(K138)^2)/('1D'!$I$5*MAX(F138,
                                    0.1)^2),
                            1/3)))),
            IF(IFERROR(T138,
                    -1E+99)&gt;=IFERROR(AE138,
                    -1E+99),
                MAX('1D'!$D$16,
                    IFERROR(L138,
                        MAX('1D'!$D$16,
                            POWER((ABS(K138)^2)/('1D'!$I$5*MAX(F138,
                                        0.1)^2),
                                1/3)))),
                MAX('1D'!$D$16,
                    IFERROR(W138,
                        MAX('1D'!$D$16,
                            POWER((ABS(K138)^2)/('1D'!$I$5*MAX(F138,
                                        0.1)^2),
                                1/3))))))),
    MAX('1D'!$D$16,
        POWER((ABS(K138)^2)/('1D'!$I$5*MAX(F138,
                    0.1)^2),
            1/3)))</f>
        <v>2.0411692021517887</v>
      </c>
      <c r="AI138" s="5">
        <f t="shared" ref="AI138:AI201" ca="1" si="36">E138+AH138</f>
        <v>634.53916920215181</v>
      </c>
      <c r="AJ138" s="5">
        <f ca="1">AI138+((ABS(K138)/MAX(((F138)+(G138)*(AH138))*(AH138),
            0.000001))^2)/(2*'1D'!$I$5)</f>
        <v>635.71359253909486</v>
      </c>
      <c r="AM138">
        <v>0</v>
      </c>
      <c r="AN138">
        <v>0</v>
      </c>
      <c r="AO138" s="5">
        <f t="shared" ref="AO138:AO201" si="37">AM138+AN138</f>
        <v>0</v>
      </c>
      <c r="AP138" s="5">
        <f t="shared" si="27"/>
        <v>0</v>
      </c>
      <c r="AQ138" s="5">
        <f ca="1">ABS(ABS(K138)/MAX(((F138)+(G138)*(AH138))*(AH138),
        0.000001))/SQRT('1D'!$I$5*MAX((((F138)+(G138)*(AH138))*(AH138))/MAX((F138)+2*(G138)*(AH138),
            0.000001),
        0.000001))</f>
        <v>1.0727235886044055</v>
      </c>
      <c r="AR138" s="5" t="str">
        <f t="shared" ref="AR138:AR201" ca="1" si="38">IF(AQ138&lt;1,
    "Subcritical",
    "Supercritical")</f>
        <v>Supercritical</v>
      </c>
      <c r="AS138" s="5">
        <f ca="1">((ABS(K138)*'1D'!$D$6)/(MAX(((F138)+(G138)*(AH138))*(AH138),
            0.000001)*MAX(((((F138)+(G138)*(AH138))*(AH138))/MAX((F138)+2*(AH138)*SQRT(1+(G138)^2),
                    0.000001))^(2/3),
            0.000001)))^2</f>
        <v>4.3358367565141456E-3</v>
      </c>
    </row>
    <row r="139" spans="1:45" x14ac:dyDescent="0.35">
      <c r="A139">
        <v>130</v>
      </c>
      <c r="B139">
        <v>128.99700000000001</v>
      </c>
      <c r="C139">
        <v>616455.69499999995</v>
      </c>
      <c r="D139">
        <v>3097694.6260000002</v>
      </c>
      <c r="E139">
        <v>632.49749999999995</v>
      </c>
      <c r="F139">
        <v>5.2</v>
      </c>
      <c r="G139">
        <v>0</v>
      </c>
      <c r="H139" t="s">
        <v>176</v>
      </c>
      <c r="I139">
        <v>5.7000000000000002E-2</v>
      </c>
      <c r="J139" s="5">
        <f t="shared" ref="J139:J202" si="39">B139-B138</f>
        <v>1.001000000000019</v>
      </c>
      <c r="K139" s="5">
        <f t="shared" ref="K139:K202" ca="1" si="40">MAX(0,
    K138-AO138)</f>
        <v>50.95</v>
      </c>
      <c r="L139" s="5">
        <f ca="1">IF($A$2=0,
    IFERROR(L138,
        MAX('1D'!$D$16,
            POWER((ABS(K139)^2)/('1D'!$I$5*MAX(F139,
                        0.1)^2),
                1/3))),
    IF(IFERROR(V138,
            0)=0,
        IFERROR(L138,
            MAX('1D'!$D$16,
                POWER((ABS(K139)^2)/('1D'!$I$5*MAX(F139,
                            0.1)^2),
                    1/3))),
        IF(OR(IFERROR(L139,
                    0)=0,
                IFERROR(S138,
                    0)&lt;1,
                IFERROR(S139,
                    0)&lt;1),
            MAX('1D'!$D$16,
                POWER((ABS(K139)^2)/('1D'!$I$5*MAX(F139,
                            0.1)^2),
                    1/3)),
            IF(IFERROR(U139,
                    0)&gt;0,
                MAX('1D'!$D$16,
                    IFERROR(L139,
                        0)+((IFERROR(U139,
                                0))*'1D'!$D$18*IF((IFERROR(S139,
                                    0))&lt;1,
                            1,
                            -1))),
                IF(IFERROR(U139,
                        0)&lt;0,
                    IF(ABS((MAX('1D'!$D$16,
                                    POWER((ABS(K139)^2)/('1D'!$I$5*MAX(F139,
                                                0.1)^2),
                                        1/3)))-IFERROR(L139,
                                0))&gt;'1D'!$D$19,
                        MAX('1D'!$D$16,
                            IF((MAX('1D'!$D$16,
                                        POWER((ABS(K139)^2)/('1D'!$I$5*MAX(F139,
                                                    0.1)^2),
                                            1/3)))&gt;IFERROR(L139,
                                    0),
                                MIN((MAX('1D'!$D$16,
                                            POWER((ABS(K139)^2)/('1D'!$I$5*MAX(F139,
                                                        0.1)^2),
                                                1/3))),
                                    IFERROR(L139,
                                        0)+(MIN(ABS(IFERROR(U139,
                                                    0))*'1D'!$D$18,
                                            ABS((MAX('1D'!$D$16,
                                                        POWER((ABS(K139)^2)/('1D'!$I$5*MAX(F139,
                                                                    0.1)^2),
                                                            1/3)))-IFERROR(L139,
                                                    0))))),
                                MAX((MAX('1D'!$D$16,
                                            POWER((ABS(K139)^2)/('1D'!$I$5*MAX(F139,
                                                        0.1)^2),
                                                1/3))),
                                    IFERROR(L139,
                                        0)-(MIN(ABS(IFERROR(U139,
                                                    0))*'1D'!$D$18,
                                            ABS((MAX('1D'!$D$16,
                                                        POWER((ABS(K139)^2)/('1D'!$I$5*MAX(F139,
                                                                    0.1)^2),
                                                            1/3)))-IFERROR(L139,
                                                    0))))))),
                        MAX('1D'!$D$16,
                            POWER((ABS(K139)^2)/('1D'!$I$5*MAX(F139,
                                        0.1)^2),
                                1/3))),
                    MAX('1D'!$D$16,
                        IFERROR(L139,
                            0)))))))</f>
        <v>2.0411692021517887</v>
      </c>
      <c r="M139" s="5">
        <f t="shared" ca="1" si="28"/>
        <v>10.614079851189301</v>
      </c>
      <c r="N139" s="5">
        <f t="shared" ca="1" si="29"/>
        <v>1.1434704692804873</v>
      </c>
      <c r="O139" s="5">
        <f t="shared" ca="1" si="30"/>
        <v>4.8002276894771132</v>
      </c>
      <c r="P139" s="5">
        <f t="shared" ca="1" si="31"/>
        <v>634.53866920215171</v>
      </c>
      <c r="Q139" s="5">
        <f ca="1">P139+((ABS(K139)/MAX(((F139)+(G139)*(L139))*(L139),
            0.000001))^2)/(2*'1D'!$I$5)</f>
        <v>635.71309253909476</v>
      </c>
      <c r="R139" s="5">
        <f ca="1">((ABS(K139)*'1D'!$D$6)/(MAX(((F139)+(G139)*(L139))*(L139),
            0.000001)*MAX(((((F139)+(G139)*(L139))*(L139))/MAX((F139)+2*(L139)*SQRT(1+(G139)^2),
                    0.000001))^(2/3),
            0.000001)))^2</f>
        <v>4.3358367565141456E-3</v>
      </c>
      <c r="S139" s="5">
        <f ca="1">ABS(ABS(K139)/MAX(((F139)+(G139)*(L139))*(L139),
        0.000001))/SQRT('1D'!$I$5*MAX((((F139)+(G139)*(L139))*(L139))/MAX((F139)+2*(G139)*(L139),
            0.000001),
        0.000001))</f>
        <v>1.0727235886044055</v>
      </c>
      <c r="T139" s="5">
        <f ca="1">((F139)*(L139)^2)/2+(G139)*(L139)^3/3+(ABS(K139)^2)/('1D'!$I$5*MAX(((F139)+(G139)*(L139))*(L139),
        0.000001))</f>
        <v>35.763412605541333</v>
      </c>
      <c r="U139" s="5">
        <f ca="1">IF($A$2=0,
    0,
    IFERROR(Q138-(((R138+R139)/2)*J139)-(IF(O138&gt;O139,
                '1D'!$D$8*((O138^2-O139^2)/(2*'1D'!$I$5)),
                '1D'!$D$9*((O139^2-O138^2)/(2*'1D'!$I$5)))+('1D'!$D$10*(ABS(I139)/90)*(MAX(O138^2,
                        O139^2)/(2*'1D'!$I$5))))-Q139,
        0))</f>
        <v>-3.9517428101589758E-3</v>
      </c>
      <c r="V139" s="5">
        <f ca="1">IF($A$2=0,
    1,
    IF(IFERROR(V138,
            0)=0,
        0,
        IFERROR(IF(ROUND(S139,
                    3)=1,
                1,
                IF(AND(ABS(U139)&lt;'1D'!$D$19,
                        S139&gt;1),
                    1,
                    0)),
            0)))</f>
        <v>0</v>
      </c>
      <c r="W139" s="5">
        <f ca="1">IF($A$2=0,
    MAX(MAX('1D'!$D$16,
            MAX('1D'!$D$16,
                POWER((ABS(K139)^2)/('1D'!$I$5*MAX(F139,
                            0.1)^2),
                    1/3))),
        IFERROR(W1396,
            MAX(MAX('1D'!$D$16,
                    MAX('1D'!$D$16,
                        POWER((ABS(K139)^2)/('1D'!$I$5*MAX(F139,
                                    0.1)^2),
                            1/3))),
                ($L$2)-E1396))),
    IF(IFERROR(AG140,
            0)=0,
        MAX(MAX('1D'!$D$16,
                MAX('1D'!$D$16,
                    POWER((ABS(K139)^2)/('1D'!$I$5*MAX(F139,
                                0.1)^2),
                        1/3))),
            IFERROR(W1396,
                MAX(MAX('1D'!$D$16,
                        MAX('1D'!$D$16,
                            POWER((ABS(K139)^2)/('1D'!$I$5*MAX(F139,
                                        0.1)^2),
                                1/3))),
                    ($L$2)-E1396))),
        IF(IFERROR(W139,
                0)=0,
            MAX(MAX('1D'!$D$16,
                    MAX('1D'!$D$16,
                        POWER((ABS(K139)^2)/('1D'!$I$5*MAX(F139,
                                    0.1)^2),
                            1/3))),
                IFERROR(W1396,
                    MAX(MAX('1D'!$D$16,
                            MAX('1D'!$D$16,
                                POWER((ABS(K139)^2)/('1D'!$I$5*MAX(F139,
                                            0.1)^2),
                                    1/3))),
                        ($L$2)-E1396))),
            IF(OR(IFERROR(AD139,
                        0)&gt;=1,
                    IFERROR(AD140,
                        0)&gt;=1),
                MAX('1D'!$D$16,
                    MAX('1D'!$D$16,
                        POWER((ABS(K139)^2)/('1D'!$I$5*MAX(F139,
                                    0.1)^2),
                            1/3))),
                IF(ABS(IFERROR(AF139,
                            0))&lt;'1D'!$D$19,
                    MAX(MAX('1D'!$D$16,
                            MAX('1D'!$D$16,
                                POWER((ABS(K139)^2)/('1D'!$I$5*MAX(F139,
                                            0.1)^2),
                                    1/3))),
                        IFERROR(W139,
                            0)),
                    MAX(MAX('1D'!$D$16,
                            MAX('1D'!$D$16,
                                POWER((ABS(K139)^2)/('1D'!$I$5*MAX(F139,
                                            0.1)^2),
                                    1/3))),
                        (IFERROR(W139,
                                0))+((IFERROR(AF139,
                                    0))*'1D'!$D$18)))))))</f>
        <v>2.1389677043987478</v>
      </c>
      <c r="X139" s="5">
        <f t="shared" ca="1" si="32"/>
        <v>11.122632062873489</v>
      </c>
      <c r="Y139" s="5">
        <f t="shared" ca="1" si="33"/>
        <v>1.1735290000551568</v>
      </c>
      <c r="Z139" s="5">
        <f t="shared" ca="1" si="34"/>
        <v>4.5807502857230418</v>
      </c>
      <c r="AA139" s="5">
        <f t="shared" ca="1" si="35"/>
        <v>634.63646770439868</v>
      </c>
      <c r="AB139" s="5">
        <f ca="1">AA139+((ABS(K139)/MAX(((F139)+(G139)*(W139))*(W139),
            0.000001))^2)/(2*'1D'!$I$5)</f>
        <v>635.70595155659805</v>
      </c>
      <c r="AC139" s="5">
        <f ca="1">((ABS(K139)*'1D'!$D$6)/(MAX(((F139)+(G139)*(W139))*(W139),
            0.000001)*MAX(((((F139)+(G139)*(W139))*(W139))/MAX((F139)+2*(W139)*SQRT(1+(G139)^2),
                    0.000001))^(2/3),
            0.000001)))^2</f>
        <v>3.8141460404132466E-3</v>
      </c>
      <c r="AD139" s="5">
        <f ca="1">ABS(ABS(K139)/MAX(((F139)+(G139)*(W139))*(W139),
        0.000001))/SQRT('1D'!$I$5*MAX((((F139)+(G139)*(W139))*(W139))/MAX((F139)+2*(G139)*(W139),
            0.000001),
        0.000001))</f>
        <v>1.0000000000000004</v>
      </c>
      <c r="AE139" s="5">
        <f ca="1">((F139)*(W139)^2)/2+(G139)*(W139)^3/3+(ABS(K139)^2)/('1D'!$I$5*MAX(((F139)+(G139)*(W139))*(W139),
        0.000001))</f>
        <v>35.686426155594638</v>
      </c>
      <c r="AF139" s="5">
        <f ca="1">IF($A$2=0,
    0,
    IFERROR(AB140+(((AC139+AC140)/2)*J140)+(IF(Z139&gt;Z140,
                '1D'!$D$8*((Z139^2-Z140^2)/(2*'1D'!$I$5)),
                '1D'!$D$9*((Z140^2-Z139^2)/(2*'1D'!$I$5)))+('1D'!$D$10*(ABS(I140)/90)*(MAX(Z139^2,
                        Z140^2)/(2*'1D'!$I$5))))-AB139,
        0))</f>
        <v>3.3141460404522149E-3</v>
      </c>
      <c r="AG139" s="5">
        <f ca="1">IF($A$2=0,
    1,
    IF(IFERROR(AG140,
            0)=0,
        0,
        IFERROR(IF(OR(ROUND(AD139,
                        3)&gt;=1,
                    AND(ABS(AF139)&lt;'1D'!$D$19,
                        AD139&lt;1)),
                1,
                0),
            0)))</f>
        <v>1</v>
      </c>
      <c r="AH139" s="5">
        <f ca="1">IFERROR(IF('1D'!V32="Supercritical",
        MAX('1D'!$D$16,
            IFERROR(L139,
                MAX('1D'!$D$16,
                    POWER((ABS(K139)^2)/('1D'!$I$5*MAX(F139,
                                0.1)^2),
                        1/3)))),
        IF('1D'!V32="Subcritical",
            MAX('1D'!$D$16,
                IFERROR(W139,
                    MAX('1D'!$D$16,
                        POWER((ABS(K139)^2)/('1D'!$I$5*MAX(F139,
                                    0.1)^2),
                            1/3)))),
            IF(IFERROR(T139,
                    -1E+99)&gt;=IFERROR(AE139,
                    -1E+99),
                MAX('1D'!$D$16,
                    IFERROR(L139,
                        MAX('1D'!$D$16,
                            POWER((ABS(K139)^2)/('1D'!$I$5*MAX(F139,
                                        0.1)^2),
                                1/3)))),
                MAX('1D'!$D$16,
                    IFERROR(W139,
                        MAX('1D'!$D$16,
                            POWER((ABS(K139)^2)/('1D'!$I$5*MAX(F139,
                                        0.1)^2),
                                1/3))))))),
    MAX('1D'!$D$16,
        POWER((ABS(K139)^2)/('1D'!$I$5*MAX(F139,
                    0.1)^2),
            1/3)))</f>
        <v>2.0411692021517887</v>
      </c>
      <c r="AI139" s="5">
        <f t="shared" ca="1" si="36"/>
        <v>634.53866920215171</v>
      </c>
      <c r="AJ139" s="5">
        <f ca="1">AI139+((ABS(K139)/MAX(((F139)+(G139)*(AH139))*(AH139),
            0.000001))^2)/(2*'1D'!$I$5)</f>
        <v>635.71309253909476</v>
      </c>
      <c r="AM139">
        <v>0</v>
      </c>
      <c r="AN139">
        <v>0</v>
      </c>
      <c r="AO139" s="5">
        <f t="shared" si="37"/>
        <v>0</v>
      </c>
      <c r="AP139" s="5">
        <f t="shared" ref="AP139:AP202" si="41">AP138+AO139</f>
        <v>0</v>
      </c>
      <c r="AQ139" s="5">
        <f ca="1">ABS(ABS(K139)/MAX(((F139)+(G139)*(AH139))*(AH139),
        0.000001))/SQRT('1D'!$I$5*MAX((((F139)+(G139)*(AH139))*(AH139))/MAX((F139)+2*(G139)*(AH139),
            0.000001),
        0.000001))</f>
        <v>1.0727235886044055</v>
      </c>
      <c r="AR139" s="5" t="str">
        <f t="shared" ca="1" si="38"/>
        <v>Supercritical</v>
      </c>
      <c r="AS139" s="5">
        <f ca="1">((ABS(K139)*'1D'!$D$6)/(MAX(((F139)+(G139)*(AH139))*(AH139),
            0.000001)*MAX(((((F139)+(G139)*(AH139))*(AH139))/MAX((F139)+2*(AH139)*SQRT(1+(G139)^2),
                    0.000001))^(2/3),
            0.000001)))^2</f>
        <v>4.3358367565141456E-3</v>
      </c>
    </row>
    <row r="140" spans="1:45" x14ac:dyDescent="0.35">
      <c r="A140">
        <v>131</v>
      </c>
      <c r="B140">
        <v>129.99700000000001</v>
      </c>
      <c r="C140">
        <v>616454.696</v>
      </c>
      <c r="D140">
        <v>3097694.5780000002</v>
      </c>
      <c r="E140">
        <v>632.49699999999996</v>
      </c>
      <c r="F140">
        <v>5.2</v>
      </c>
      <c r="G140">
        <v>0</v>
      </c>
      <c r="H140" t="s">
        <v>176</v>
      </c>
      <c r="I140">
        <v>0</v>
      </c>
      <c r="J140" s="5">
        <f t="shared" si="39"/>
        <v>1</v>
      </c>
      <c r="K140" s="5">
        <f t="shared" ca="1" si="40"/>
        <v>50.95</v>
      </c>
      <c r="L140" s="5">
        <f ca="1">IF($A$2=0,
    IFERROR(L139,
        MAX('1D'!$D$16,
            POWER((ABS(K140)^2)/('1D'!$I$5*MAX(F140,
                        0.1)^2),
                1/3))),
    IF(IFERROR(V139,
            0)=0,
        IFERROR(L139,
            MAX('1D'!$D$16,
                POWER((ABS(K140)^2)/('1D'!$I$5*MAX(F140,
                            0.1)^2),
                    1/3))),
        IF(OR(IFERROR(L140,
                    0)=0,
                IFERROR(S139,
                    0)&lt;1,
                IFERROR(S140,
                    0)&lt;1),
            MAX('1D'!$D$16,
                POWER((ABS(K140)^2)/('1D'!$I$5*MAX(F140,
                            0.1)^2),
                    1/3)),
            IF(IFERROR(U140,
                    0)&gt;0,
                MAX('1D'!$D$16,
                    IFERROR(L140,
                        0)+((IFERROR(U140,
                                0))*'1D'!$D$18*IF((IFERROR(S140,
                                    0))&lt;1,
                            1,
                            -1))),
                IF(IFERROR(U140,
                        0)&lt;0,
                    IF(ABS((MAX('1D'!$D$16,
                                    POWER((ABS(K140)^2)/('1D'!$I$5*MAX(F140,
                                                0.1)^2),
                                        1/3)))-IFERROR(L140,
                                0))&gt;'1D'!$D$19,
                        MAX('1D'!$D$16,
                            IF((MAX('1D'!$D$16,
                                        POWER((ABS(K140)^2)/('1D'!$I$5*MAX(F140,
                                                    0.1)^2),
                                            1/3)))&gt;IFERROR(L140,
                                    0),
                                MIN((MAX('1D'!$D$16,
                                            POWER((ABS(K140)^2)/('1D'!$I$5*MAX(F140,
                                                        0.1)^2),
                                                1/3))),
                                    IFERROR(L140,
                                        0)+(MIN(ABS(IFERROR(U140,
                                                    0))*'1D'!$D$18,
                                            ABS((MAX('1D'!$D$16,
                                                        POWER((ABS(K140)^2)/('1D'!$I$5*MAX(F140,
                                                                    0.1)^2),
                                                            1/3)))-IFERROR(L140,
                                                    0))))),
                                MAX((MAX('1D'!$D$16,
                                            POWER((ABS(K140)^2)/('1D'!$I$5*MAX(F140,
                                                        0.1)^2),
                                                1/3))),
                                    IFERROR(L140,
                                        0)-(MIN(ABS(IFERROR(U140,
                                                    0))*'1D'!$D$18,
                                            ABS((MAX('1D'!$D$16,
                                                        POWER((ABS(K140)^2)/('1D'!$I$5*MAX(F140,
                                                                    0.1)^2),
                                                            1/3)))-IFERROR(L140,
                                                    0))))))),
                        MAX('1D'!$D$16,
                            POWER((ABS(K140)^2)/('1D'!$I$5*MAX(F140,
                                        0.1)^2),
                                1/3))),
                    MAX('1D'!$D$16,
                        IFERROR(L140,
                            0)))))))</f>
        <v>2.0411692021517887</v>
      </c>
      <c r="M140" s="5">
        <f t="shared" ca="1" si="28"/>
        <v>10.614079851189301</v>
      </c>
      <c r="N140" s="5">
        <f t="shared" ca="1" si="29"/>
        <v>1.1434704692804873</v>
      </c>
      <c r="O140" s="5">
        <f t="shared" ca="1" si="30"/>
        <v>4.8002276894771132</v>
      </c>
      <c r="P140" s="5">
        <f t="shared" ca="1" si="31"/>
        <v>634.53816920215172</v>
      </c>
      <c r="Q140" s="5">
        <f ca="1">P140+((ABS(K140)/MAX(((F140)+(G140)*(L140))*(L140),
            0.000001))^2)/(2*'1D'!$I$5)</f>
        <v>635.71259253909477</v>
      </c>
      <c r="R140" s="5">
        <f ca="1">((ABS(K140)*'1D'!$D$6)/(MAX(((F140)+(G140)*(L140))*(L140),
            0.000001)*MAX(((((F140)+(G140)*(L140))*(L140))/MAX((F140)+2*(L140)*SQRT(1+(G140)^2),
                    0.000001))^(2/3),
            0.000001)))^2</f>
        <v>4.3358367565141456E-3</v>
      </c>
      <c r="S140" s="5">
        <f ca="1">ABS(ABS(K140)/MAX(((F140)+(G140)*(L140))*(L140),
        0.000001))/SQRT('1D'!$I$5*MAX((((F140)+(G140)*(L140))*(L140))/MAX((F140)+2*(G140)*(L140),
            0.000001),
        0.000001))</f>
        <v>1.0727235886044055</v>
      </c>
      <c r="T140" s="5">
        <f ca="1">((F140)*(L140)^2)/2+(G140)*(L140)^3/3+(ABS(K140)^2)/('1D'!$I$5*MAX(((F140)+(G140)*(L140))*(L140),
        0.000001))</f>
        <v>35.763412605541333</v>
      </c>
      <c r="U140" s="5">
        <f ca="1">IF($A$2=0,
    0,
    IFERROR(Q139-(((R139+R140)/2)*J140)-(IF(O139&gt;O140,
                '1D'!$D$8*((O139^2-O140^2)/(2*'1D'!$I$5)),
                '1D'!$D$9*((O140^2-O139^2)/(2*'1D'!$I$5)))+('1D'!$D$10*(ABS(I140)/90)*(MAX(O139^2,
                        O140^2)/(2*'1D'!$I$5))))-Q140,
        0))</f>
        <v>-3.8358367564796936E-3</v>
      </c>
      <c r="V140" s="5">
        <f ca="1">IF($A$2=0,
    1,
    IF(IFERROR(V139,
            0)=0,
        0,
        IFERROR(IF(ROUND(S140,
                    3)=1,
                1,
                IF(AND(ABS(U140)&lt;'1D'!$D$19,
                        S140&gt;1),
                    1,
                    0)),
            0)))</f>
        <v>0</v>
      </c>
      <c r="W140" s="5">
        <f ca="1">IF($A$2=0,
    MAX(MAX('1D'!$D$16,
            MAX('1D'!$D$16,
                POWER((ABS(K140)^2)/('1D'!$I$5*MAX(F140,
                            0.1)^2),
                    1/3))),
        IFERROR(W1396,
            MAX(MAX('1D'!$D$16,
                    MAX('1D'!$D$16,
                        POWER((ABS(K140)^2)/('1D'!$I$5*MAX(F140,
                                    0.1)^2),
                            1/3))),
                ($L$2)-E1396))),
    IF(IFERROR(AG141,
            0)=0,
        MAX(MAX('1D'!$D$16,
                MAX('1D'!$D$16,
                    POWER((ABS(K140)^2)/('1D'!$I$5*MAX(F140,
                                0.1)^2),
                        1/3))),
            IFERROR(W1396,
                MAX(MAX('1D'!$D$16,
                        MAX('1D'!$D$16,
                            POWER((ABS(K140)^2)/('1D'!$I$5*MAX(F140,
                                        0.1)^2),
                                1/3))),
                    ($L$2)-E1396))),
        IF(IFERROR(W140,
                0)=0,
            MAX(MAX('1D'!$D$16,
                    MAX('1D'!$D$16,
                        POWER((ABS(K140)^2)/('1D'!$I$5*MAX(F140,
                                    0.1)^2),
                            1/3))),
                IFERROR(W1396,
                    MAX(MAX('1D'!$D$16,
                            MAX('1D'!$D$16,
                                POWER((ABS(K140)^2)/('1D'!$I$5*MAX(F140,
                                            0.1)^2),
                                    1/3))),
                        ($L$2)-E1396))),
            IF(OR(IFERROR(AD140,
                        0)&gt;=1,
                    IFERROR(AD141,
                        0)&gt;=1),
                MAX('1D'!$D$16,
                    MAX('1D'!$D$16,
                        POWER((ABS(K140)^2)/('1D'!$I$5*MAX(F140,
                                    0.1)^2),
                            1/3))),
                IF(ABS(IFERROR(AF140,
                            0))&lt;'1D'!$D$19,
                    MAX(MAX('1D'!$D$16,
                            MAX('1D'!$D$16,
                                POWER((ABS(K140)^2)/('1D'!$I$5*MAX(F140,
                                            0.1)^2),
                                    1/3))),
                        IFERROR(W140,
                            0)),
                    MAX(MAX('1D'!$D$16,
                            MAX('1D'!$D$16,
                                POWER((ABS(K140)^2)/('1D'!$I$5*MAX(F140,
                                            0.1)^2),
                                    1/3))),
                        (IFERROR(W140,
                                0))+((IFERROR(AF140,
                                    0))*'1D'!$D$18)))))))</f>
        <v>2.1389677043987478</v>
      </c>
      <c r="X140" s="5">
        <f t="shared" ca="1" si="32"/>
        <v>11.122632062873489</v>
      </c>
      <c r="Y140" s="5">
        <f t="shared" ca="1" si="33"/>
        <v>1.1735290000551568</v>
      </c>
      <c r="Z140" s="5">
        <f t="shared" ca="1" si="34"/>
        <v>4.5807502857230418</v>
      </c>
      <c r="AA140" s="5">
        <f t="shared" ca="1" si="35"/>
        <v>634.63596770439869</v>
      </c>
      <c r="AB140" s="5">
        <f ca="1">AA140+((ABS(K140)/MAX(((F140)+(G140)*(W140))*(W140),
            0.000001))^2)/(2*'1D'!$I$5)</f>
        <v>635.70545155659806</v>
      </c>
      <c r="AC140" s="5">
        <f ca="1">((ABS(K140)*'1D'!$D$6)/(MAX(((F140)+(G140)*(W140))*(W140),
            0.000001)*MAX(((((F140)+(G140)*(W140))*(W140))/MAX((F140)+2*(W140)*SQRT(1+(G140)^2),
                    0.000001))^(2/3),
            0.000001)))^2</f>
        <v>3.8141460404132466E-3</v>
      </c>
      <c r="AD140" s="5">
        <f ca="1">ABS(ABS(K140)/MAX(((F140)+(G140)*(W140))*(W140),
        0.000001))/SQRT('1D'!$I$5*MAX((((F140)+(G140)*(W140))*(W140))/MAX((F140)+2*(G140)*(W140),
            0.000001),
        0.000001))</f>
        <v>1.0000000000000004</v>
      </c>
      <c r="AE140" s="5">
        <f ca="1">((F140)*(W140)^2)/2+(G140)*(W140)^3/3+(ABS(K140)^2)/('1D'!$I$5*MAX(((F140)+(G140)*(W140))*(W140),
        0.000001))</f>
        <v>35.686426155594638</v>
      </c>
      <c r="AF140" s="5">
        <f ca="1">IF($A$2=0,
    0,
    IFERROR(AB141+(((AC140+AC141)/2)*J141)+(IF(Z140&gt;Z141,
                '1D'!$D$8*((Z140^2-Z141^2)/(2*'1D'!$I$5)),
                '1D'!$D$9*((Z141^2-Z140^2)/(2*'1D'!$I$5)))+('1D'!$D$10*(ABS(I141)/90)*(MAX(Z140^2,
                        Z141^2)/(2*'1D'!$I$5))))-AB140,
        0))</f>
        <v>3.4157470064428708E-3</v>
      </c>
      <c r="AG140" s="5">
        <f ca="1">IF($A$2=0,
    1,
    IF(IFERROR(AG141,
            0)=0,
        0,
        IFERROR(IF(OR(ROUND(AD140,
                        3)&gt;=1,
                    AND(ABS(AF140)&lt;'1D'!$D$19,
                        AD140&lt;1)),
                1,
                0),
            0)))</f>
        <v>1</v>
      </c>
      <c r="AH140" s="5">
        <f ca="1">IFERROR(IF('1D'!V32="Supercritical",
        MAX('1D'!$D$16,
            IFERROR(L140,
                MAX('1D'!$D$16,
                    POWER((ABS(K140)^2)/('1D'!$I$5*MAX(F140,
                                0.1)^2),
                        1/3)))),
        IF('1D'!V32="Subcritical",
            MAX('1D'!$D$16,
                IFERROR(W140,
                    MAX('1D'!$D$16,
                        POWER((ABS(K140)^2)/('1D'!$I$5*MAX(F140,
                                    0.1)^2),
                            1/3)))),
            IF(IFERROR(T140,
                    -1E+99)&gt;=IFERROR(AE140,
                    -1E+99),
                MAX('1D'!$D$16,
                    IFERROR(L140,
                        MAX('1D'!$D$16,
                            POWER((ABS(K140)^2)/('1D'!$I$5*MAX(F140,
                                        0.1)^2),
                                1/3)))),
                MAX('1D'!$D$16,
                    IFERROR(W140,
                        MAX('1D'!$D$16,
                            POWER((ABS(K140)^2)/('1D'!$I$5*MAX(F140,
                                        0.1)^2),
                                1/3))))))),
    MAX('1D'!$D$16,
        POWER((ABS(K140)^2)/('1D'!$I$5*MAX(F140,
                    0.1)^2),
            1/3)))</f>
        <v>2.0411692021517887</v>
      </c>
      <c r="AI140" s="5">
        <f t="shared" ca="1" si="36"/>
        <v>634.53816920215172</v>
      </c>
      <c r="AJ140" s="5">
        <f ca="1">AI140+((ABS(K140)/MAX(((F140)+(G140)*(AH140))*(AH140),
            0.000001))^2)/(2*'1D'!$I$5)</f>
        <v>635.71259253909477</v>
      </c>
      <c r="AM140">
        <v>0</v>
      </c>
      <c r="AN140">
        <v>0</v>
      </c>
      <c r="AO140" s="5">
        <f t="shared" si="37"/>
        <v>0</v>
      </c>
      <c r="AP140" s="5">
        <f t="shared" si="41"/>
        <v>0</v>
      </c>
      <c r="AQ140" s="5">
        <f ca="1">ABS(ABS(K140)/MAX(((F140)+(G140)*(AH140))*(AH140),
        0.000001))/SQRT('1D'!$I$5*MAX((((F140)+(G140)*(AH140))*(AH140))/MAX((F140)+2*(G140)*(AH140),
            0.000001),
        0.000001))</f>
        <v>1.0727235886044055</v>
      </c>
      <c r="AR140" s="5" t="str">
        <f t="shared" ca="1" si="38"/>
        <v>Supercritical</v>
      </c>
      <c r="AS140" s="5">
        <f ca="1">((ABS(K140)*'1D'!$D$6)/(MAX(((F140)+(G140)*(AH140))*(AH140),
            0.000001)*MAX(((((F140)+(G140)*(AH140))*(AH140))/MAX((F140)+2*(AH140)*SQRT(1+(G140)^2),
                    0.000001))^(2/3),
            0.000001)))^2</f>
        <v>4.3358367565141456E-3</v>
      </c>
    </row>
    <row r="141" spans="1:45" x14ac:dyDescent="0.35">
      <c r="A141">
        <v>132</v>
      </c>
      <c r="B141">
        <v>130.99700000000001</v>
      </c>
      <c r="C141">
        <v>616453.69700000004</v>
      </c>
      <c r="D141">
        <v>3097694.53</v>
      </c>
      <c r="E141">
        <v>632.49649999999997</v>
      </c>
      <c r="F141">
        <v>5.2</v>
      </c>
      <c r="G141">
        <v>0</v>
      </c>
      <c r="H141" t="s">
        <v>176</v>
      </c>
      <c r="I141">
        <v>5.7000000000000002E-2</v>
      </c>
      <c r="J141" s="5">
        <f t="shared" si="39"/>
        <v>1</v>
      </c>
      <c r="K141" s="5">
        <f t="shared" ca="1" si="40"/>
        <v>50.95</v>
      </c>
      <c r="L141" s="5">
        <f ca="1">IF($A$2=0,
    IFERROR(L140,
        MAX('1D'!$D$16,
            POWER((ABS(K141)^2)/('1D'!$I$5*MAX(F141,
                        0.1)^2),
                1/3))),
    IF(IFERROR(V140,
            0)=0,
        IFERROR(L140,
            MAX('1D'!$D$16,
                POWER((ABS(K141)^2)/('1D'!$I$5*MAX(F141,
                            0.1)^2),
                    1/3))),
        IF(OR(IFERROR(L141,
                    0)=0,
                IFERROR(S140,
                    0)&lt;1,
                IFERROR(S141,
                    0)&lt;1),
            MAX('1D'!$D$16,
                POWER((ABS(K141)^2)/('1D'!$I$5*MAX(F141,
                            0.1)^2),
                    1/3)),
            IF(IFERROR(U141,
                    0)&gt;0,
                MAX('1D'!$D$16,
                    IFERROR(L141,
                        0)+((IFERROR(U141,
                                0))*'1D'!$D$18*IF((IFERROR(S141,
                                    0))&lt;1,
                            1,
                            -1))),
                IF(IFERROR(U141,
                        0)&lt;0,
                    IF(ABS((MAX('1D'!$D$16,
                                    POWER((ABS(K141)^2)/('1D'!$I$5*MAX(F141,
                                                0.1)^2),
                                        1/3)))-IFERROR(L141,
                                0))&gt;'1D'!$D$19,
                        MAX('1D'!$D$16,
                            IF((MAX('1D'!$D$16,
                                        POWER((ABS(K141)^2)/('1D'!$I$5*MAX(F141,
                                                    0.1)^2),
                                            1/3)))&gt;IFERROR(L141,
                                    0),
                                MIN((MAX('1D'!$D$16,
                                            POWER((ABS(K141)^2)/('1D'!$I$5*MAX(F141,
                                                        0.1)^2),
                                                1/3))),
                                    IFERROR(L141,
                                        0)+(MIN(ABS(IFERROR(U141,
                                                    0))*'1D'!$D$18,
                                            ABS((MAX('1D'!$D$16,
                                                        POWER((ABS(K141)^2)/('1D'!$I$5*MAX(F141,
                                                                    0.1)^2),
                                                            1/3)))-IFERROR(L141,
                                                    0))))),
                                MAX((MAX('1D'!$D$16,
                                            POWER((ABS(K141)^2)/('1D'!$I$5*MAX(F141,
                                                        0.1)^2),
                                                1/3))),
                                    IFERROR(L141,
                                        0)-(MIN(ABS(IFERROR(U141,
                                                    0))*'1D'!$D$18,
                                            ABS((MAX('1D'!$D$16,
                                                        POWER((ABS(K141)^2)/('1D'!$I$5*MAX(F141,
                                                                    0.1)^2),
                                                            1/3)))-IFERROR(L141,
                                                    0))))))),
                        MAX('1D'!$D$16,
                            POWER((ABS(K141)^2)/('1D'!$I$5*MAX(F141,
                                        0.1)^2),
                                1/3))),
                    MAX('1D'!$D$16,
                        IFERROR(L141,
                            0)))))))</f>
        <v>2.0411692021517887</v>
      </c>
      <c r="M141" s="5">
        <f t="shared" ca="1" si="28"/>
        <v>10.614079851189301</v>
      </c>
      <c r="N141" s="5">
        <f t="shared" ca="1" si="29"/>
        <v>1.1434704692804873</v>
      </c>
      <c r="O141" s="5">
        <f t="shared" ca="1" si="30"/>
        <v>4.8002276894771132</v>
      </c>
      <c r="P141" s="5">
        <f t="shared" ca="1" si="31"/>
        <v>634.53766920215173</v>
      </c>
      <c r="Q141" s="5">
        <f ca="1">P141+((ABS(K141)/MAX(((F141)+(G141)*(L141))*(L141),
            0.000001))^2)/(2*'1D'!$I$5)</f>
        <v>635.71209253909478</v>
      </c>
      <c r="R141" s="5">
        <f ca="1">((ABS(K141)*'1D'!$D$6)/(MAX(((F141)+(G141)*(L141))*(L141),
            0.000001)*MAX(((((F141)+(G141)*(L141))*(L141))/MAX((F141)+2*(L141)*SQRT(1+(G141)^2),
                    0.000001))^(2/3),
            0.000001)))^2</f>
        <v>4.3358367565141456E-3</v>
      </c>
      <c r="S141" s="5">
        <f ca="1">ABS(ABS(K141)/MAX(((F141)+(G141)*(L141))*(L141),
        0.000001))/SQRT('1D'!$I$5*MAX((((F141)+(G141)*(L141))*(L141))/MAX((F141)+2*(G141)*(L141),
            0.000001),
        0.000001))</f>
        <v>1.0727235886044055</v>
      </c>
      <c r="T141" s="5">
        <f ca="1">((F141)*(L141)^2)/2+(G141)*(L141)^3/3+(ABS(K141)^2)/('1D'!$I$5*MAX(((F141)+(G141)*(L141))*(L141),
        0.000001))</f>
        <v>35.763412605541333</v>
      </c>
      <c r="U141" s="5">
        <f ca="1">IF($A$2=0,
    0,
    IFERROR(Q140-(((R140+R141)/2)*J141)-(IF(O140&gt;O141,
                '1D'!$D$8*((O140^2-O141^2)/(2*'1D'!$I$5)),
                '1D'!$D$9*((O141^2-O140^2)/(2*'1D'!$I$5)))+('1D'!$D$10*(ABS(I141)/90)*(MAX(O140^2,
                        O141^2)/(2*'1D'!$I$5))))-Q141,
        0))</f>
        <v>-3.9474069734524164E-3</v>
      </c>
      <c r="V141" s="5">
        <f ca="1">IF($A$2=0,
    1,
    IF(IFERROR(V140,
            0)=0,
        0,
        IFERROR(IF(ROUND(S141,
                    3)=1,
                1,
                IF(AND(ABS(U141)&lt;'1D'!$D$19,
                        S141&gt;1),
                    1,
                    0)),
            0)))</f>
        <v>0</v>
      </c>
      <c r="W141" s="5">
        <f ca="1">IF($A$2=0,
    MAX(MAX('1D'!$D$16,
            MAX('1D'!$D$16,
                POWER((ABS(K141)^2)/('1D'!$I$5*MAX(F141,
                            0.1)^2),
                    1/3))),
        IFERROR(W1396,
            MAX(MAX('1D'!$D$16,
                    MAX('1D'!$D$16,
                        POWER((ABS(K141)^2)/('1D'!$I$5*MAX(F141,
                                    0.1)^2),
                            1/3))),
                ($L$2)-E1396))),
    IF(IFERROR(AG142,
            0)=0,
        MAX(MAX('1D'!$D$16,
                MAX('1D'!$D$16,
                    POWER((ABS(K141)^2)/('1D'!$I$5*MAX(F141,
                                0.1)^2),
                        1/3))),
            IFERROR(W1396,
                MAX(MAX('1D'!$D$16,
                        MAX('1D'!$D$16,
                            POWER((ABS(K141)^2)/('1D'!$I$5*MAX(F141,
                                        0.1)^2),
                                1/3))),
                    ($L$2)-E1396))),
        IF(IFERROR(W141,
                0)=0,
            MAX(MAX('1D'!$D$16,
                    MAX('1D'!$D$16,
                        POWER((ABS(K141)^2)/('1D'!$I$5*MAX(F141,
                                    0.1)^2),
                            1/3))),
                IFERROR(W1396,
                    MAX(MAX('1D'!$D$16,
                            MAX('1D'!$D$16,
                                POWER((ABS(K141)^2)/('1D'!$I$5*MAX(F141,
                                            0.1)^2),
                                    1/3))),
                        ($L$2)-E1396))),
            IF(OR(IFERROR(AD141,
                        0)&gt;=1,
                    IFERROR(AD142,
                        0)&gt;=1),
                MAX('1D'!$D$16,
                    MAX('1D'!$D$16,
                        POWER((ABS(K141)^2)/('1D'!$I$5*MAX(F141,
                                    0.1)^2),
                            1/3))),
                IF(ABS(IFERROR(AF141,
                            0))&lt;'1D'!$D$19,
                    MAX(MAX('1D'!$D$16,
                            MAX('1D'!$D$16,
                                POWER((ABS(K141)^2)/('1D'!$I$5*MAX(F141,
                                            0.1)^2),
                                    1/3))),
                        IFERROR(W141,
                            0)),
                    MAX(MAX('1D'!$D$16,
                            MAX('1D'!$D$16,
                                POWER((ABS(K141)^2)/('1D'!$I$5*MAX(F141,
                                            0.1)^2),
                                    1/3))),
                        (IFERROR(W141,
                                0))+((IFERROR(AF141,
                                    0))*'1D'!$D$18)))))))</f>
        <v>2.1389677043987478</v>
      </c>
      <c r="X141" s="5">
        <f t="shared" ca="1" si="32"/>
        <v>11.122632062873489</v>
      </c>
      <c r="Y141" s="5">
        <f t="shared" ca="1" si="33"/>
        <v>1.1735290000551568</v>
      </c>
      <c r="Z141" s="5">
        <f t="shared" ca="1" si="34"/>
        <v>4.5807502857230418</v>
      </c>
      <c r="AA141" s="5">
        <f t="shared" ca="1" si="35"/>
        <v>634.63546770439871</v>
      </c>
      <c r="AB141" s="5">
        <f ca="1">AA141+((ABS(K141)/MAX(((F141)+(G141)*(W141))*(W141),
            0.000001))^2)/(2*'1D'!$I$5)</f>
        <v>635.70495155659808</v>
      </c>
      <c r="AC141" s="5">
        <f ca="1">((ABS(K141)*'1D'!$D$6)/(MAX(((F141)+(G141)*(W141))*(W141),
            0.000001)*MAX(((((F141)+(G141)*(W141))*(W141))/MAX((F141)+2*(W141)*SQRT(1+(G141)^2),
                    0.000001))^(2/3),
            0.000001)))^2</f>
        <v>3.8141460404132466E-3</v>
      </c>
      <c r="AD141" s="5">
        <f ca="1">ABS(ABS(K141)/MAX(((F141)+(G141)*(W141))*(W141),
        0.000001))/SQRT('1D'!$I$5*MAX((((F141)+(G141)*(W141))*(W141))/MAX((F141)+2*(G141)*(W141),
            0.000001),
        0.000001))</f>
        <v>1.0000000000000004</v>
      </c>
      <c r="AE141" s="5">
        <f ca="1">((F141)*(W141)^2)/2+(G141)*(W141)^3/3+(ABS(K141)^2)/('1D'!$I$5*MAX(((F141)+(G141)*(W141))*(W141),
        0.000001))</f>
        <v>35.686426155594638</v>
      </c>
      <c r="AF141" s="5">
        <f ca="1">IF($A$2=0,
    0,
    IFERROR(AB142+(((AC141+AC142)/2)*J142)+(IF(Z141&gt;Z142,
                '1D'!$D$8*((Z141^2-Z142^2)/(2*'1D'!$I$5)),
                '1D'!$D$9*((Z142^2-Z141^2)/(2*'1D'!$I$5)))+('1D'!$D$10*(ABS(I142)/90)*(MAX(Z141^2,
                        Z142^2)/(2*'1D'!$I$5))))-AB141,
        0))</f>
        <v>3.4157470064428708E-3</v>
      </c>
      <c r="AG141" s="5">
        <f ca="1">IF($A$2=0,
    1,
    IF(IFERROR(AG142,
            0)=0,
        0,
        IFERROR(IF(OR(ROUND(AD141,
                        3)&gt;=1,
                    AND(ABS(AF141)&lt;'1D'!$D$19,
                        AD141&lt;1)),
                1,
                0),
            0)))</f>
        <v>1</v>
      </c>
      <c r="AH141" s="5">
        <f ca="1">IFERROR(IF('1D'!V32="Supercritical",
        MAX('1D'!$D$16,
            IFERROR(L141,
                MAX('1D'!$D$16,
                    POWER((ABS(K141)^2)/('1D'!$I$5*MAX(F141,
                                0.1)^2),
                        1/3)))),
        IF('1D'!V32="Subcritical",
            MAX('1D'!$D$16,
                IFERROR(W141,
                    MAX('1D'!$D$16,
                        POWER((ABS(K141)^2)/('1D'!$I$5*MAX(F141,
                                    0.1)^2),
                            1/3)))),
            IF(IFERROR(T141,
                    -1E+99)&gt;=IFERROR(AE141,
                    -1E+99),
                MAX('1D'!$D$16,
                    IFERROR(L141,
                        MAX('1D'!$D$16,
                            POWER((ABS(K141)^2)/('1D'!$I$5*MAX(F141,
                                        0.1)^2),
                                1/3)))),
                MAX('1D'!$D$16,
                    IFERROR(W141,
                        MAX('1D'!$D$16,
                            POWER((ABS(K141)^2)/('1D'!$I$5*MAX(F141,
                                        0.1)^2),
                                1/3))))))),
    MAX('1D'!$D$16,
        POWER((ABS(K141)^2)/('1D'!$I$5*MAX(F141,
                    0.1)^2),
            1/3)))</f>
        <v>2.0411692021517887</v>
      </c>
      <c r="AI141" s="5">
        <f t="shared" ca="1" si="36"/>
        <v>634.53766920215173</v>
      </c>
      <c r="AJ141" s="5">
        <f ca="1">AI141+((ABS(K141)/MAX(((F141)+(G141)*(AH141))*(AH141),
            0.000001))^2)/(2*'1D'!$I$5)</f>
        <v>635.71209253909478</v>
      </c>
      <c r="AM141">
        <v>0</v>
      </c>
      <c r="AN141">
        <v>0</v>
      </c>
      <c r="AO141" s="5">
        <f t="shared" si="37"/>
        <v>0</v>
      </c>
      <c r="AP141" s="5">
        <f t="shared" si="41"/>
        <v>0</v>
      </c>
      <c r="AQ141" s="5">
        <f ca="1">ABS(ABS(K141)/MAX(((F141)+(G141)*(AH141))*(AH141),
        0.000001))/SQRT('1D'!$I$5*MAX((((F141)+(G141)*(AH141))*(AH141))/MAX((F141)+2*(G141)*(AH141),
            0.000001),
        0.000001))</f>
        <v>1.0727235886044055</v>
      </c>
      <c r="AR141" s="5" t="str">
        <f t="shared" ca="1" si="38"/>
        <v>Supercritical</v>
      </c>
      <c r="AS141" s="5">
        <f ca="1">((ABS(K141)*'1D'!$D$6)/(MAX(((F141)+(G141)*(AH141))*(AH141),
            0.000001)*MAX(((((F141)+(G141)*(AH141))*(AH141))/MAX((F141)+2*(AH141)*SQRT(1+(G141)^2),
                    0.000001))^(2/3),
            0.000001)))^2</f>
        <v>4.3358367565141456E-3</v>
      </c>
    </row>
    <row r="142" spans="1:45" x14ac:dyDescent="0.35">
      <c r="A142">
        <v>133</v>
      </c>
      <c r="B142">
        <v>131.99700000000001</v>
      </c>
      <c r="C142">
        <v>616452.69799999997</v>
      </c>
      <c r="D142">
        <v>3097694.483</v>
      </c>
      <c r="E142">
        <v>632.49599999999998</v>
      </c>
      <c r="F142">
        <v>5.2</v>
      </c>
      <c r="G142">
        <v>0</v>
      </c>
      <c r="H142" t="s">
        <v>176</v>
      </c>
      <c r="I142">
        <v>5.7000000000000002E-2</v>
      </c>
      <c r="J142" s="5">
        <f t="shared" si="39"/>
        <v>1</v>
      </c>
      <c r="K142" s="5">
        <f t="shared" ca="1" si="40"/>
        <v>50.95</v>
      </c>
      <c r="L142" s="5">
        <f ca="1">IF($A$2=0,
    IFERROR(L141,
        MAX('1D'!$D$16,
            POWER((ABS(K142)^2)/('1D'!$I$5*MAX(F142,
                        0.1)^2),
                1/3))),
    IF(IFERROR(V141,
            0)=0,
        IFERROR(L141,
            MAX('1D'!$D$16,
                POWER((ABS(K142)^2)/('1D'!$I$5*MAX(F142,
                            0.1)^2),
                    1/3))),
        IF(OR(IFERROR(L142,
                    0)=0,
                IFERROR(S141,
                    0)&lt;1,
                IFERROR(S142,
                    0)&lt;1),
            MAX('1D'!$D$16,
                POWER((ABS(K142)^2)/('1D'!$I$5*MAX(F142,
                            0.1)^2),
                    1/3)),
            IF(IFERROR(U142,
                    0)&gt;0,
                MAX('1D'!$D$16,
                    IFERROR(L142,
                        0)+((IFERROR(U142,
                                0))*'1D'!$D$18*IF((IFERROR(S142,
                                    0))&lt;1,
                            1,
                            -1))),
                IF(IFERROR(U142,
                        0)&lt;0,
                    IF(ABS((MAX('1D'!$D$16,
                                    POWER((ABS(K142)^2)/('1D'!$I$5*MAX(F142,
                                                0.1)^2),
                                        1/3)))-IFERROR(L142,
                                0))&gt;'1D'!$D$19,
                        MAX('1D'!$D$16,
                            IF((MAX('1D'!$D$16,
                                        POWER((ABS(K142)^2)/('1D'!$I$5*MAX(F142,
                                                    0.1)^2),
                                            1/3)))&gt;IFERROR(L142,
                                    0),
                                MIN((MAX('1D'!$D$16,
                                            POWER((ABS(K142)^2)/('1D'!$I$5*MAX(F142,
                                                        0.1)^2),
                                                1/3))),
                                    IFERROR(L142,
                                        0)+(MIN(ABS(IFERROR(U142,
                                                    0))*'1D'!$D$18,
                                            ABS((MAX('1D'!$D$16,
                                                        POWER((ABS(K142)^2)/('1D'!$I$5*MAX(F142,
                                                                    0.1)^2),
                                                            1/3)))-IFERROR(L142,
                                                    0))))),
                                MAX((MAX('1D'!$D$16,
                                            POWER((ABS(K142)^2)/('1D'!$I$5*MAX(F142,
                                                        0.1)^2),
                                                1/3))),
                                    IFERROR(L142,
                                        0)-(MIN(ABS(IFERROR(U142,
                                                    0))*'1D'!$D$18,
                                            ABS((MAX('1D'!$D$16,
                                                        POWER((ABS(K142)^2)/('1D'!$I$5*MAX(F142,
                                                                    0.1)^2),
                                                            1/3)))-IFERROR(L142,
                                                    0))))))),
                        MAX('1D'!$D$16,
                            POWER((ABS(K142)^2)/('1D'!$I$5*MAX(F142,
                                        0.1)^2),
                                1/3))),
                    MAX('1D'!$D$16,
                        IFERROR(L142,
                            0)))))))</f>
        <v>2.0411692021517887</v>
      </c>
      <c r="M142" s="5">
        <f t="shared" ca="1" si="28"/>
        <v>10.614079851189301</v>
      </c>
      <c r="N142" s="5">
        <f t="shared" ca="1" si="29"/>
        <v>1.1434704692804873</v>
      </c>
      <c r="O142" s="5">
        <f t="shared" ca="1" si="30"/>
        <v>4.8002276894771132</v>
      </c>
      <c r="P142" s="5">
        <f t="shared" ca="1" si="31"/>
        <v>634.53716920215174</v>
      </c>
      <c r="Q142" s="5">
        <f ca="1">P142+((ABS(K142)/MAX(((F142)+(G142)*(L142))*(L142),
            0.000001))^2)/(2*'1D'!$I$5)</f>
        <v>635.7115925390948</v>
      </c>
      <c r="R142" s="5">
        <f ca="1">((ABS(K142)*'1D'!$D$6)/(MAX(((F142)+(G142)*(L142))*(L142),
            0.000001)*MAX(((((F142)+(G142)*(L142))*(L142))/MAX((F142)+2*(L142)*SQRT(1+(G142)^2),
                    0.000001))^(2/3),
            0.000001)))^2</f>
        <v>4.3358367565141456E-3</v>
      </c>
      <c r="S142" s="5">
        <f ca="1">ABS(ABS(K142)/MAX(((F142)+(G142)*(L142))*(L142),
        0.000001))/SQRT('1D'!$I$5*MAX((((F142)+(G142)*(L142))*(L142))/MAX((F142)+2*(G142)*(L142),
            0.000001),
        0.000001))</f>
        <v>1.0727235886044055</v>
      </c>
      <c r="T142" s="5">
        <f ca="1">((F142)*(L142)^2)/2+(G142)*(L142)^3/3+(ABS(K142)^2)/('1D'!$I$5*MAX(((F142)+(G142)*(L142))*(L142),
        0.000001))</f>
        <v>35.763412605541333</v>
      </c>
      <c r="U142" s="5">
        <f ca="1">IF($A$2=0,
    0,
    IFERROR(Q141-(((R141+R142)/2)*J142)-(IF(O141&gt;O142,
                '1D'!$D$8*((O141^2-O142^2)/(2*'1D'!$I$5)),
                '1D'!$D$9*((O142^2-O141^2)/(2*'1D'!$I$5)))+('1D'!$D$10*(ABS(I142)/90)*(MAX(O141^2,
                        O142^2)/(2*'1D'!$I$5))))-Q142,
        0))</f>
        <v>-3.9474069734524164E-3</v>
      </c>
      <c r="V142" s="5">
        <f ca="1">IF($A$2=0,
    1,
    IF(IFERROR(V141,
            0)=0,
        0,
        IFERROR(IF(ROUND(S142,
                    3)=1,
                1,
                IF(AND(ABS(U142)&lt;'1D'!$D$19,
                        S142&gt;1),
                    1,
                    0)),
            0)))</f>
        <v>0</v>
      </c>
      <c r="W142" s="5">
        <f ca="1">IF($A$2=0,
    MAX(MAX('1D'!$D$16,
            MAX('1D'!$D$16,
                POWER((ABS(K142)^2)/('1D'!$I$5*MAX(F142,
                            0.1)^2),
                    1/3))),
        IFERROR(W1396,
            MAX(MAX('1D'!$D$16,
                    MAX('1D'!$D$16,
                        POWER((ABS(K142)^2)/('1D'!$I$5*MAX(F142,
                                    0.1)^2),
                            1/3))),
                ($L$2)-E1396))),
    IF(IFERROR(AG143,
            0)=0,
        MAX(MAX('1D'!$D$16,
                MAX('1D'!$D$16,
                    POWER((ABS(K142)^2)/('1D'!$I$5*MAX(F142,
                                0.1)^2),
                        1/3))),
            IFERROR(W1396,
                MAX(MAX('1D'!$D$16,
                        MAX('1D'!$D$16,
                            POWER((ABS(K142)^2)/('1D'!$I$5*MAX(F142,
                                        0.1)^2),
                                1/3))),
                    ($L$2)-E1396))),
        IF(IFERROR(W142,
                0)=0,
            MAX(MAX('1D'!$D$16,
                    MAX('1D'!$D$16,
                        POWER((ABS(K142)^2)/('1D'!$I$5*MAX(F142,
                                    0.1)^2),
                            1/3))),
                IFERROR(W1396,
                    MAX(MAX('1D'!$D$16,
                            MAX('1D'!$D$16,
                                POWER((ABS(K142)^2)/('1D'!$I$5*MAX(F142,
                                            0.1)^2),
                                    1/3))),
                        ($L$2)-E1396))),
            IF(OR(IFERROR(AD142,
                        0)&gt;=1,
                    IFERROR(AD143,
                        0)&gt;=1),
                MAX('1D'!$D$16,
                    MAX('1D'!$D$16,
                        POWER((ABS(K142)^2)/('1D'!$I$5*MAX(F142,
                                    0.1)^2),
                            1/3))),
                IF(ABS(IFERROR(AF142,
                            0))&lt;'1D'!$D$19,
                    MAX(MAX('1D'!$D$16,
                            MAX('1D'!$D$16,
                                POWER((ABS(K142)^2)/('1D'!$I$5*MAX(F142,
                                            0.1)^2),
                                    1/3))),
                        IFERROR(W142,
                            0)),
                    MAX(MAX('1D'!$D$16,
                            MAX('1D'!$D$16,
                                POWER((ABS(K142)^2)/('1D'!$I$5*MAX(F142,
                                            0.1)^2),
                                    1/3))),
                        (IFERROR(W142,
                                0))+((IFERROR(AF142,
                                    0))*'1D'!$D$18)))))))</f>
        <v>2.1389677043987478</v>
      </c>
      <c r="X142" s="5">
        <f t="shared" ca="1" si="32"/>
        <v>11.122632062873489</v>
      </c>
      <c r="Y142" s="5">
        <f t="shared" ca="1" si="33"/>
        <v>1.1735290000551568</v>
      </c>
      <c r="Z142" s="5">
        <f t="shared" ca="1" si="34"/>
        <v>4.5807502857230418</v>
      </c>
      <c r="AA142" s="5">
        <f t="shared" ca="1" si="35"/>
        <v>634.63496770439872</v>
      </c>
      <c r="AB142" s="5">
        <f ca="1">AA142+((ABS(K142)/MAX(((F142)+(G142)*(W142))*(W142),
            0.000001))^2)/(2*'1D'!$I$5)</f>
        <v>635.70445155659809</v>
      </c>
      <c r="AC142" s="5">
        <f ca="1">((ABS(K142)*'1D'!$D$6)/(MAX(((F142)+(G142)*(W142))*(W142),
            0.000001)*MAX(((((F142)+(G142)*(W142))*(W142))/MAX((F142)+2*(W142)*SQRT(1+(G142)^2),
                    0.000001))^(2/3),
            0.000001)))^2</f>
        <v>3.8141460404132466E-3</v>
      </c>
      <c r="AD142" s="5">
        <f ca="1">ABS(ABS(K142)/MAX(((F142)+(G142)*(W142))*(W142),
        0.000001))/SQRT('1D'!$I$5*MAX((((F142)+(G142)*(W142))*(W142))/MAX((F142)+2*(G142)*(W142),
            0.000001),
        0.000001))</f>
        <v>1.0000000000000004</v>
      </c>
      <c r="AE142" s="5">
        <f ca="1">((F142)*(W142)^2)/2+(G142)*(W142)^3/3+(ABS(K142)^2)/('1D'!$I$5*MAX(((F142)+(G142)*(W142))*(W142),
        0.000001))</f>
        <v>35.686426155594638</v>
      </c>
      <c r="AF142" s="5">
        <f ca="1">IF($A$2=0,
    0,
    IFERROR(AB143+(((AC142+AC143)/2)*J143)+(IF(Z142&gt;Z143,
                '1D'!$D$8*((Z142^2-Z143^2)/(2*'1D'!$I$5)),
                '1D'!$D$9*((Z143^2-Z142^2)/(2*'1D'!$I$5)))+('1D'!$D$10*(ABS(I143)/90)*(MAX(Z142^2,
                        Z143^2)/(2*'1D'!$I$5))))-AB142,
        0))</f>
        <v>3.3141460404522149E-3</v>
      </c>
      <c r="AG142" s="5">
        <f ca="1">IF($A$2=0,
    1,
    IF(IFERROR(AG143,
            0)=0,
        0,
        IFERROR(IF(OR(ROUND(AD142,
                        3)&gt;=1,
                    AND(ABS(AF142)&lt;'1D'!$D$19,
                        AD142&lt;1)),
                1,
                0),
            0)))</f>
        <v>1</v>
      </c>
      <c r="AH142" s="5">
        <f ca="1">IFERROR(IF('1D'!V32="Supercritical",
        MAX('1D'!$D$16,
            IFERROR(L142,
                MAX('1D'!$D$16,
                    POWER((ABS(K142)^2)/('1D'!$I$5*MAX(F142,
                                0.1)^2),
                        1/3)))),
        IF('1D'!V32="Subcritical",
            MAX('1D'!$D$16,
                IFERROR(W142,
                    MAX('1D'!$D$16,
                        POWER((ABS(K142)^2)/('1D'!$I$5*MAX(F142,
                                    0.1)^2),
                            1/3)))),
            IF(IFERROR(T142,
                    -1E+99)&gt;=IFERROR(AE142,
                    -1E+99),
                MAX('1D'!$D$16,
                    IFERROR(L142,
                        MAX('1D'!$D$16,
                            POWER((ABS(K142)^2)/('1D'!$I$5*MAX(F142,
                                        0.1)^2),
                                1/3)))),
                MAX('1D'!$D$16,
                    IFERROR(W142,
                        MAX('1D'!$D$16,
                            POWER((ABS(K142)^2)/('1D'!$I$5*MAX(F142,
                                        0.1)^2),
                                1/3))))))),
    MAX('1D'!$D$16,
        POWER((ABS(K142)^2)/('1D'!$I$5*MAX(F142,
                    0.1)^2),
            1/3)))</f>
        <v>2.0411692021517887</v>
      </c>
      <c r="AI142" s="5">
        <f t="shared" ca="1" si="36"/>
        <v>634.53716920215174</v>
      </c>
      <c r="AJ142" s="5">
        <f ca="1">AI142+((ABS(K142)/MAX(((F142)+(G142)*(AH142))*(AH142),
            0.000001))^2)/(2*'1D'!$I$5)</f>
        <v>635.7115925390948</v>
      </c>
      <c r="AM142">
        <v>0</v>
      </c>
      <c r="AN142">
        <v>0</v>
      </c>
      <c r="AO142" s="5">
        <f t="shared" si="37"/>
        <v>0</v>
      </c>
      <c r="AP142" s="5">
        <f t="shared" si="41"/>
        <v>0</v>
      </c>
      <c r="AQ142" s="5">
        <f ca="1">ABS(ABS(K142)/MAX(((F142)+(G142)*(AH142))*(AH142),
        0.000001))/SQRT('1D'!$I$5*MAX((((F142)+(G142)*(AH142))*(AH142))/MAX((F142)+2*(G142)*(AH142),
            0.000001),
        0.000001))</f>
        <v>1.0727235886044055</v>
      </c>
      <c r="AR142" s="5" t="str">
        <f t="shared" ca="1" si="38"/>
        <v>Supercritical</v>
      </c>
      <c r="AS142" s="5">
        <f ca="1">((ABS(K142)*'1D'!$D$6)/(MAX(((F142)+(G142)*(AH142))*(AH142),
            0.000001)*MAX(((((F142)+(G142)*(AH142))*(AH142))/MAX((F142)+2*(AH142)*SQRT(1+(G142)^2),
                    0.000001))^(2/3),
            0.000001)))^2</f>
        <v>4.3358367565141456E-3</v>
      </c>
    </row>
    <row r="143" spans="1:45" x14ac:dyDescent="0.35">
      <c r="A143">
        <v>134</v>
      </c>
      <c r="B143">
        <v>132.99700000000001</v>
      </c>
      <c r="C143">
        <v>616451.69900000002</v>
      </c>
      <c r="D143">
        <v>3097694.4350000001</v>
      </c>
      <c r="E143">
        <v>632.49549999999999</v>
      </c>
      <c r="F143">
        <v>5.2</v>
      </c>
      <c r="G143">
        <v>0</v>
      </c>
      <c r="H143" t="s">
        <v>176</v>
      </c>
      <c r="I143">
        <v>0</v>
      </c>
      <c r="J143" s="5">
        <f t="shared" si="39"/>
        <v>1</v>
      </c>
      <c r="K143" s="5">
        <f t="shared" ca="1" si="40"/>
        <v>50.95</v>
      </c>
      <c r="L143" s="5">
        <f ca="1">IF($A$2=0,
    IFERROR(L142,
        MAX('1D'!$D$16,
            POWER((ABS(K143)^2)/('1D'!$I$5*MAX(F143,
                        0.1)^2),
                1/3))),
    IF(IFERROR(V142,
            0)=0,
        IFERROR(L142,
            MAX('1D'!$D$16,
                POWER((ABS(K143)^2)/('1D'!$I$5*MAX(F143,
                            0.1)^2),
                    1/3))),
        IF(OR(IFERROR(L143,
                    0)=0,
                IFERROR(S142,
                    0)&lt;1,
                IFERROR(S143,
                    0)&lt;1),
            MAX('1D'!$D$16,
                POWER((ABS(K143)^2)/('1D'!$I$5*MAX(F143,
                            0.1)^2),
                    1/3)),
            IF(IFERROR(U143,
                    0)&gt;0,
                MAX('1D'!$D$16,
                    IFERROR(L143,
                        0)+((IFERROR(U143,
                                0))*'1D'!$D$18*IF((IFERROR(S143,
                                    0))&lt;1,
                            1,
                            -1))),
                IF(IFERROR(U143,
                        0)&lt;0,
                    IF(ABS((MAX('1D'!$D$16,
                                    POWER((ABS(K143)^2)/('1D'!$I$5*MAX(F143,
                                                0.1)^2),
                                        1/3)))-IFERROR(L143,
                                0))&gt;'1D'!$D$19,
                        MAX('1D'!$D$16,
                            IF((MAX('1D'!$D$16,
                                        POWER((ABS(K143)^2)/('1D'!$I$5*MAX(F143,
                                                    0.1)^2),
                                            1/3)))&gt;IFERROR(L143,
                                    0),
                                MIN((MAX('1D'!$D$16,
                                            POWER((ABS(K143)^2)/('1D'!$I$5*MAX(F143,
                                                        0.1)^2),
                                                1/3))),
                                    IFERROR(L143,
                                        0)+(MIN(ABS(IFERROR(U143,
                                                    0))*'1D'!$D$18,
                                            ABS((MAX('1D'!$D$16,
                                                        POWER((ABS(K143)^2)/('1D'!$I$5*MAX(F143,
                                                                    0.1)^2),
                                                            1/3)))-IFERROR(L143,
                                                    0))))),
                                MAX((MAX('1D'!$D$16,
                                            POWER((ABS(K143)^2)/('1D'!$I$5*MAX(F143,
                                                        0.1)^2),
                                                1/3))),
                                    IFERROR(L143,
                                        0)-(MIN(ABS(IFERROR(U143,
                                                    0))*'1D'!$D$18,
                                            ABS((MAX('1D'!$D$16,
                                                        POWER((ABS(K143)^2)/('1D'!$I$5*MAX(F143,
                                                                    0.1)^2),
                                                            1/3)))-IFERROR(L143,
                                                    0))))))),
                        MAX('1D'!$D$16,
                            POWER((ABS(K143)^2)/('1D'!$I$5*MAX(F143,
                                        0.1)^2),
                                1/3))),
                    MAX('1D'!$D$16,
                        IFERROR(L143,
                            0)))))))</f>
        <v>2.0411692021517887</v>
      </c>
      <c r="M143" s="5">
        <f t="shared" ca="1" si="28"/>
        <v>10.614079851189301</v>
      </c>
      <c r="N143" s="5">
        <f t="shared" ca="1" si="29"/>
        <v>1.1434704692804873</v>
      </c>
      <c r="O143" s="5">
        <f t="shared" ca="1" si="30"/>
        <v>4.8002276894771132</v>
      </c>
      <c r="P143" s="5">
        <f t="shared" ca="1" si="31"/>
        <v>634.53666920215176</v>
      </c>
      <c r="Q143" s="5">
        <f ca="1">P143+((ABS(K143)/MAX(((F143)+(G143)*(L143))*(L143),
            0.000001))^2)/(2*'1D'!$I$5)</f>
        <v>635.71109253909481</v>
      </c>
      <c r="R143" s="5">
        <f ca="1">((ABS(K143)*'1D'!$D$6)/(MAX(((F143)+(G143)*(L143))*(L143),
            0.000001)*MAX(((((F143)+(G143)*(L143))*(L143))/MAX((F143)+2*(L143)*SQRT(1+(G143)^2),
                    0.000001))^(2/3),
            0.000001)))^2</f>
        <v>4.3358367565141456E-3</v>
      </c>
      <c r="S143" s="5">
        <f ca="1">ABS(ABS(K143)/MAX(((F143)+(G143)*(L143))*(L143),
        0.000001))/SQRT('1D'!$I$5*MAX((((F143)+(G143)*(L143))*(L143))/MAX((F143)+2*(G143)*(L143),
            0.000001),
        0.000001))</f>
        <v>1.0727235886044055</v>
      </c>
      <c r="T143" s="5">
        <f ca="1">((F143)*(L143)^2)/2+(G143)*(L143)^3/3+(ABS(K143)^2)/('1D'!$I$5*MAX(((F143)+(G143)*(L143))*(L143),
        0.000001))</f>
        <v>35.763412605541333</v>
      </c>
      <c r="U143" s="5">
        <f ca="1">IF($A$2=0,
    0,
    IFERROR(Q142-(((R142+R143)/2)*J143)-(IF(O142&gt;O143,
                '1D'!$D$8*((O142^2-O143^2)/(2*'1D'!$I$5)),
                '1D'!$D$9*((O143^2-O142^2)/(2*'1D'!$I$5)))+('1D'!$D$10*(ABS(I143)/90)*(MAX(O142^2,
                        O143^2)/(2*'1D'!$I$5))))-Q143,
        0))</f>
        <v>-3.8358367564796936E-3</v>
      </c>
      <c r="V143" s="5">
        <f ca="1">IF($A$2=0,
    1,
    IF(IFERROR(V142,
            0)=0,
        0,
        IFERROR(IF(ROUND(S143,
                    3)=1,
                1,
                IF(AND(ABS(U143)&lt;'1D'!$D$19,
                        S143&gt;1),
                    1,
                    0)),
            0)))</f>
        <v>0</v>
      </c>
      <c r="W143" s="5">
        <f ca="1">IF($A$2=0,
    MAX(MAX('1D'!$D$16,
            MAX('1D'!$D$16,
                POWER((ABS(K143)^2)/('1D'!$I$5*MAX(F143,
                            0.1)^2),
                    1/3))),
        IFERROR(W1396,
            MAX(MAX('1D'!$D$16,
                    MAX('1D'!$D$16,
                        POWER((ABS(K143)^2)/('1D'!$I$5*MAX(F143,
                                    0.1)^2),
                            1/3))),
                ($L$2)-E1396))),
    IF(IFERROR(AG144,
            0)=0,
        MAX(MAX('1D'!$D$16,
                MAX('1D'!$D$16,
                    POWER((ABS(K143)^2)/('1D'!$I$5*MAX(F143,
                                0.1)^2),
                        1/3))),
            IFERROR(W1396,
                MAX(MAX('1D'!$D$16,
                        MAX('1D'!$D$16,
                            POWER((ABS(K143)^2)/('1D'!$I$5*MAX(F143,
                                        0.1)^2),
                                1/3))),
                    ($L$2)-E1396))),
        IF(IFERROR(W143,
                0)=0,
            MAX(MAX('1D'!$D$16,
                    MAX('1D'!$D$16,
                        POWER((ABS(K143)^2)/('1D'!$I$5*MAX(F143,
                                    0.1)^2),
                            1/3))),
                IFERROR(W1396,
                    MAX(MAX('1D'!$D$16,
                            MAX('1D'!$D$16,
                                POWER((ABS(K143)^2)/('1D'!$I$5*MAX(F143,
                                            0.1)^2),
                                    1/3))),
                        ($L$2)-E1396))),
            IF(OR(IFERROR(AD143,
                        0)&gt;=1,
                    IFERROR(AD144,
                        0)&gt;=1),
                MAX('1D'!$D$16,
                    MAX('1D'!$D$16,
                        POWER((ABS(K143)^2)/('1D'!$I$5*MAX(F143,
                                    0.1)^2),
                            1/3))),
                IF(ABS(IFERROR(AF143,
                            0))&lt;'1D'!$D$19,
                    MAX(MAX('1D'!$D$16,
                            MAX('1D'!$D$16,
                                POWER((ABS(K143)^2)/('1D'!$I$5*MAX(F143,
                                            0.1)^2),
                                    1/3))),
                        IFERROR(W143,
                            0)),
                    MAX(MAX('1D'!$D$16,
                            MAX('1D'!$D$16,
                                POWER((ABS(K143)^2)/('1D'!$I$5*MAX(F143,
                                            0.1)^2),
                                    1/3))),
                        (IFERROR(W143,
                                0))+((IFERROR(AF143,
                                    0))*'1D'!$D$18)))))))</f>
        <v>2.1389677043987478</v>
      </c>
      <c r="X143" s="5">
        <f t="shared" ca="1" si="32"/>
        <v>11.122632062873489</v>
      </c>
      <c r="Y143" s="5">
        <f t="shared" ca="1" si="33"/>
        <v>1.1735290000551568</v>
      </c>
      <c r="Z143" s="5">
        <f t="shared" ca="1" si="34"/>
        <v>4.5807502857230418</v>
      </c>
      <c r="AA143" s="5">
        <f t="shared" ca="1" si="35"/>
        <v>634.63446770439873</v>
      </c>
      <c r="AB143" s="5">
        <f ca="1">AA143+((ABS(K143)/MAX(((F143)+(G143)*(W143))*(W143),
            0.000001))^2)/(2*'1D'!$I$5)</f>
        <v>635.7039515565981</v>
      </c>
      <c r="AC143" s="5">
        <f ca="1">((ABS(K143)*'1D'!$D$6)/(MAX(((F143)+(G143)*(W143))*(W143),
            0.000001)*MAX(((((F143)+(G143)*(W143))*(W143))/MAX((F143)+2*(W143)*SQRT(1+(G143)^2),
                    0.000001))^(2/3),
            0.000001)))^2</f>
        <v>3.8141460404132466E-3</v>
      </c>
      <c r="AD143" s="5">
        <f ca="1">ABS(ABS(K143)/MAX(((F143)+(G143)*(W143))*(W143),
        0.000001))/SQRT('1D'!$I$5*MAX((((F143)+(G143)*(W143))*(W143))/MAX((F143)+2*(G143)*(W143),
            0.000001),
        0.000001))</f>
        <v>1.0000000000000004</v>
      </c>
      <c r="AE143" s="5">
        <f ca="1">((F143)*(W143)^2)/2+(G143)*(W143)^3/3+(ABS(K143)^2)/('1D'!$I$5*MAX(((F143)+(G143)*(W143))*(W143),
        0.000001))</f>
        <v>35.686426155594638</v>
      </c>
      <c r="AF143" s="5">
        <f ca="1">IF($A$2=0,
    0,
    IFERROR(AB144+(((AC143+AC144)/2)*J144)+(IF(Z143&gt;Z144,
                '1D'!$D$8*((Z143^2-Z144^2)/(2*'1D'!$I$5)),
                '1D'!$D$9*((Z144^2-Z143^2)/(2*'1D'!$I$5)))+('1D'!$D$10*(ABS(I144)/90)*(MAX(Z143^2,
                        Z144^2)/(2*'1D'!$I$5))))-AB143,
        0))</f>
        <v>3.4121820602877051E-3</v>
      </c>
      <c r="AG143" s="5">
        <f ca="1">IF($A$2=0,
    1,
    IF(IFERROR(AG144,
            0)=0,
        0,
        IFERROR(IF(OR(ROUND(AD143,
                        3)&gt;=1,
                    AND(ABS(AF143)&lt;'1D'!$D$19,
                        AD143&lt;1)),
                1,
                0),
            0)))</f>
        <v>1</v>
      </c>
      <c r="AH143" s="5">
        <f ca="1">IFERROR(IF('1D'!V32="Supercritical",
        MAX('1D'!$D$16,
            IFERROR(L143,
                MAX('1D'!$D$16,
                    POWER((ABS(K143)^2)/('1D'!$I$5*MAX(F143,
                                0.1)^2),
                        1/3)))),
        IF('1D'!V32="Subcritical",
            MAX('1D'!$D$16,
                IFERROR(W143,
                    MAX('1D'!$D$16,
                        POWER((ABS(K143)^2)/('1D'!$I$5*MAX(F143,
                                    0.1)^2),
                            1/3)))),
            IF(IFERROR(T143,
                    -1E+99)&gt;=IFERROR(AE143,
                    -1E+99),
                MAX('1D'!$D$16,
                    IFERROR(L143,
                        MAX('1D'!$D$16,
                            POWER((ABS(K143)^2)/('1D'!$I$5*MAX(F143,
                                        0.1)^2),
                                1/3)))),
                MAX('1D'!$D$16,
                    IFERROR(W143,
                        MAX('1D'!$D$16,
                            POWER((ABS(K143)^2)/('1D'!$I$5*MAX(F143,
                                        0.1)^2),
                                1/3))))))),
    MAX('1D'!$D$16,
        POWER((ABS(K143)^2)/('1D'!$I$5*MAX(F143,
                    0.1)^2),
            1/3)))</f>
        <v>2.0411692021517887</v>
      </c>
      <c r="AI143" s="5">
        <f t="shared" ca="1" si="36"/>
        <v>634.53666920215176</v>
      </c>
      <c r="AJ143" s="5">
        <f ca="1">AI143+((ABS(K143)/MAX(((F143)+(G143)*(AH143))*(AH143),
            0.000001))^2)/(2*'1D'!$I$5)</f>
        <v>635.71109253909481</v>
      </c>
      <c r="AM143">
        <v>0</v>
      </c>
      <c r="AN143">
        <v>0</v>
      </c>
      <c r="AO143" s="5">
        <f t="shared" si="37"/>
        <v>0</v>
      </c>
      <c r="AP143" s="5">
        <f t="shared" si="41"/>
        <v>0</v>
      </c>
      <c r="AQ143" s="5">
        <f ca="1">ABS(ABS(K143)/MAX(((F143)+(G143)*(AH143))*(AH143),
        0.000001))/SQRT('1D'!$I$5*MAX((((F143)+(G143)*(AH143))*(AH143))/MAX((F143)+2*(G143)*(AH143),
            0.000001),
        0.000001))</f>
        <v>1.0727235886044055</v>
      </c>
      <c r="AR143" s="5" t="str">
        <f t="shared" ca="1" si="38"/>
        <v>Supercritical</v>
      </c>
      <c r="AS143" s="5">
        <f ca="1">((ABS(K143)*'1D'!$D$6)/(MAX(((F143)+(G143)*(AH143))*(AH143),
            0.000001)*MAX(((((F143)+(G143)*(AH143))*(AH143))/MAX((F143)+2*(AH143)*SQRT(1+(G143)^2),
                    0.000001))^(2/3),
            0.000001)))^2</f>
        <v>4.3358367565141456E-3</v>
      </c>
    </row>
    <row r="144" spans="1:45" x14ac:dyDescent="0.35">
      <c r="A144">
        <v>135</v>
      </c>
      <c r="B144">
        <v>133.99700000000001</v>
      </c>
      <c r="C144">
        <v>616450.69999999995</v>
      </c>
      <c r="D144">
        <v>3097694.3870000001</v>
      </c>
      <c r="E144">
        <v>632.495</v>
      </c>
      <c r="F144">
        <v>5.2</v>
      </c>
      <c r="G144">
        <v>0</v>
      </c>
      <c r="H144" t="s">
        <v>176</v>
      </c>
      <c r="I144">
        <v>5.5E-2</v>
      </c>
      <c r="J144" s="5">
        <f t="shared" si="39"/>
        <v>1</v>
      </c>
      <c r="K144" s="5">
        <f t="shared" ca="1" si="40"/>
        <v>50.95</v>
      </c>
      <c r="L144" s="5">
        <f ca="1">IF($A$2=0,
    IFERROR(L143,
        MAX('1D'!$D$16,
            POWER((ABS(K144)^2)/('1D'!$I$5*MAX(F144,
                        0.1)^2),
                1/3))),
    IF(IFERROR(V143,
            0)=0,
        IFERROR(L143,
            MAX('1D'!$D$16,
                POWER((ABS(K144)^2)/('1D'!$I$5*MAX(F144,
                            0.1)^2),
                    1/3))),
        IF(OR(IFERROR(L144,
                    0)=0,
                IFERROR(S143,
                    0)&lt;1,
                IFERROR(S144,
                    0)&lt;1),
            MAX('1D'!$D$16,
                POWER((ABS(K144)^2)/('1D'!$I$5*MAX(F144,
                            0.1)^2),
                    1/3)),
            IF(IFERROR(U144,
                    0)&gt;0,
                MAX('1D'!$D$16,
                    IFERROR(L144,
                        0)+((IFERROR(U144,
                                0))*'1D'!$D$18*IF((IFERROR(S144,
                                    0))&lt;1,
                            1,
                            -1))),
                IF(IFERROR(U144,
                        0)&lt;0,
                    IF(ABS((MAX('1D'!$D$16,
                                    POWER((ABS(K144)^2)/('1D'!$I$5*MAX(F144,
                                                0.1)^2),
                                        1/3)))-IFERROR(L144,
                                0))&gt;'1D'!$D$19,
                        MAX('1D'!$D$16,
                            IF((MAX('1D'!$D$16,
                                        POWER((ABS(K144)^2)/('1D'!$I$5*MAX(F144,
                                                    0.1)^2),
                                            1/3)))&gt;IFERROR(L144,
                                    0),
                                MIN((MAX('1D'!$D$16,
                                            POWER((ABS(K144)^2)/('1D'!$I$5*MAX(F144,
                                                        0.1)^2),
                                                1/3))),
                                    IFERROR(L144,
                                        0)+(MIN(ABS(IFERROR(U144,
                                                    0))*'1D'!$D$18,
                                            ABS((MAX('1D'!$D$16,
                                                        POWER((ABS(K144)^2)/('1D'!$I$5*MAX(F144,
                                                                    0.1)^2),
                                                            1/3)))-IFERROR(L144,
                                                    0))))),
                                MAX((MAX('1D'!$D$16,
                                            POWER((ABS(K144)^2)/('1D'!$I$5*MAX(F144,
                                                        0.1)^2),
                                                1/3))),
                                    IFERROR(L144,
                                        0)-(MIN(ABS(IFERROR(U144,
                                                    0))*'1D'!$D$18,
                                            ABS((MAX('1D'!$D$16,
                                                        POWER((ABS(K144)^2)/('1D'!$I$5*MAX(F144,
                                                                    0.1)^2),
                                                            1/3)))-IFERROR(L144,
                                                    0))))))),
                        MAX('1D'!$D$16,
                            POWER((ABS(K144)^2)/('1D'!$I$5*MAX(F144,
                                        0.1)^2),
                                1/3))),
                    MAX('1D'!$D$16,
                        IFERROR(L144,
                            0)))))))</f>
        <v>2.0411692021517887</v>
      </c>
      <c r="M144" s="5">
        <f t="shared" ca="1" si="28"/>
        <v>10.614079851189301</v>
      </c>
      <c r="N144" s="5">
        <f t="shared" ca="1" si="29"/>
        <v>1.1434704692804873</v>
      </c>
      <c r="O144" s="5">
        <f t="shared" ca="1" si="30"/>
        <v>4.8002276894771132</v>
      </c>
      <c r="P144" s="5">
        <f t="shared" ca="1" si="31"/>
        <v>634.53616920215177</v>
      </c>
      <c r="Q144" s="5">
        <f ca="1">P144+((ABS(K144)/MAX(((F144)+(G144)*(L144))*(L144),
            0.000001))^2)/(2*'1D'!$I$5)</f>
        <v>635.71059253909482</v>
      </c>
      <c r="R144" s="5">
        <f ca="1">((ABS(K144)*'1D'!$D$6)/(MAX(((F144)+(G144)*(L144))*(L144),
            0.000001)*MAX(((((F144)+(G144)*(L144))*(L144))/MAX((F144)+2*(L144)*SQRT(1+(G144)^2),
                    0.000001))^(2/3),
            0.000001)))^2</f>
        <v>4.3358367565141456E-3</v>
      </c>
      <c r="S144" s="5">
        <f ca="1">ABS(ABS(K144)/MAX(((F144)+(G144)*(L144))*(L144),
        0.000001))/SQRT('1D'!$I$5*MAX((((F144)+(G144)*(L144))*(L144))/MAX((F144)+2*(G144)*(L144),
            0.000001),
        0.000001))</f>
        <v>1.0727235886044055</v>
      </c>
      <c r="T144" s="5">
        <f ca="1">((F144)*(L144)^2)/2+(G144)*(L144)^3/3+(ABS(K144)^2)/('1D'!$I$5*MAX(((F144)+(G144)*(L144))*(L144),
        0.000001))</f>
        <v>35.763412605541333</v>
      </c>
      <c r="U144" s="5">
        <f ca="1">IF($A$2=0,
    0,
    IFERROR(Q143-(((R143+R144)/2)*J144)-(IF(O143&gt;O144,
                '1D'!$D$8*((O143^2-O144^2)/(2*'1D'!$I$5)),
                '1D'!$D$9*((O144^2-O143^2)/(2*'1D'!$I$5)))+('1D'!$D$10*(ABS(I144)/90)*(MAX(O143^2,
                        O144^2)/(2*'1D'!$I$5))))-Q144,
        0))</f>
        <v>-3.9434922290411123E-3</v>
      </c>
      <c r="V144" s="5">
        <f ca="1">IF($A$2=0,
    1,
    IF(IFERROR(V143,
            0)=0,
        0,
        IFERROR(IF(ROUND(S144,
                    3)=1,
                1,
                IF(AND(ABS(U144)&lt;'1D'!$D$19,
                        S144&gt;1),
                    1,
                    0)),
            0)))</f>
        <v>0</v>
      </c>
      <c r="W144" s="5">
        <f ca="1">IF($A$2=0,
    MAX(MAX('1D'!$D$16,
            MAX('1D'!$D$16,
                POWER((ABS(K144)^2)/('1D'!$I$5*MAX(F144,
                            0.1)^2),
                    1/3))),
        IFERROR(W1396,
            MAX(MAX('1D'!$D$16,
                    MAX('1D'!$D$16,
                        POWER((ABS(K144)^2)/('1D'!$I$5*MAX(F144,
                                    0.1)^2),
                            1/3))),
                ($L$2)-E1396))),
    IF(IFERROR(AG145,
            0)=0,
        MAX(MAX('1D'!$D$16,
                MAX('1D'!$D$16,
                    POWER((ABS(K144)^2)/('1D'!$I$5*MAX(F144,
                                0.1)^2),
                        1/3))),
            IFERROR(W1396,
                MAX(MAX('1D'!$D$16,
                        MAX('1D'!$D$16,
                            POWER((ABS(K144)^2)/('1D'!$I$5*MAX(F144,
                                        0.1)^2),
                                1/3))),
                    ($L$2)-E1396))),
        IF(IFERROR(W144,
                0)=0,
            MAX(MAX('1D'!$D$16,
                    MAX('1D'!$D$16,
                        POWER((ABS(K144)^2)/('1D'!$I$5*MAX(F144,
                                    0.1)^2),
                            1/3))),
                IFERROR(W1396,
                    MAX(MAX('1D'!$D$16,
                            MAX('1D'!$D$16,
                                POWER((ABS(K144)^2)/('1D'!$I$5*MAX(F144,
                                            0.1)^2),
                                    1/3))),
                        ($L$2)-E1396))),
            IF(OR(IFERROR(AD144,
                        0)&gt;=1,
                    IFERROR(AD145,
                        0)&gt;=1),
                MAX('1D'!$D$16,
                    MAX('1D'!$D$16,
                        POWER((ABS(K144)^2)/('1D'!$I$5*MAX(F144,
                                    0.1)^2),
                            1/3))),
                IF(ABS(IFERROR(AF144,
                            0))&lt;'1D'!$D$19,
                    MAX(MAX('1D'!$D$16,
                            MAX('1D'!$D$16,
                                POWER((ABS(K144)^2)/('1D'!$I$5*MAX(F144,
                                            0.1)^2),
                                    1/3))),
                        IFERROR(W144,
                            0)),
                    MAX(MAX('1D'!$D$16,
                            MAX('1D'!$D$16,
                                POWER((ABS(K144)^2)/('1D'!$I$5*MAX(F144,
                                            0.1)^2),
                                    1/3))),
                        (IFERROR(W144,
                                0))+((IFERROR(AF144,
                                    0))*'1D'!$D$18)))))))</f>
        <v>2.1389677043987478</v>
      </c>
      <c r="X144" s="5">
        <f t="shared" ca="1" si="32"/>
        <v>11.122632062873489</v>
      </c>
      <c r="Y144" s="5">
        <f t="shared" ca="1" si="33"/>
        <v>1.1735290000551568</v>
      </c>
      <c r="Z144" s="5">
        <f t="shared" ca="1" si="34"/>
        <v>4.5807502857230418</v>
      </c>
      <c r="AA144" s="5">
        <f t="shared" ca="1" si="35"/>
        <v>634.63396770439874</v>
      </c>
      <c r="AB144" s="5">
        <f ca="1">AA144+((ABS(K144)/MAX(((F144)+(G144)*(W144))*(W144),
            0.000001))^2)/(2*'1D'!$I$5)</f>
        <v>635.70345155659811</v>
      </c>
      <c r="AC144" s="5">
        <f ca="1">((ABS(K144)*'1D'!$D$6)/(MAX(((F144)+(G144)*(W144))*(W144),
            0.000001)*MAX(((((F144)+(G144)*(W144))*(W144))/MAX((F144)+2*(W144)*SQRT(1+(G144)^2),
                    0.000001))^(2/3),
            0.000001)))^2</f>
        <v>3.8141460404132466E-3</v>
      </c>
      <c r="AD144" s="5">
        <f ca="1">ABS(ABS(K144)/MAX(((F144)+(G144)*(W144))*(W144),
        0.000001))/SQRT('1D'!$I$5*MAX((((F144)+(G144)*(W144))*(W144))/MAX((F144)+2*(G144)*(W144),
            0.000001),
        0.000001))</f>
        <v>1.0000000000000004</v>
      </c>
      <c r="AE144" s="5">
        <f ca="1">((F144)*(W144)^2)/2+(G144)*(W144)^3/3+(ABS(K144)^2)/('1D'!$I$5*MAX(((F144)+(G144)*(W144))*(W144),
        0.000001))</f>
        <v>35.686426155594638</v>
      </c>
      <c r="AF144" s="5">
        <f ca="1">IF($A$2=0,
    0,
    IFERROR(AB145+(((AC144+AC145)/2)*J145)+(IF(Z144&gt;Z145,
                '1D'!$D$8*((Z144^2-Z145^2)/(2*'1D'!$I$5)),
                '1D'!$D$9*((Z145^2-Z144^2)/(2*'1D'!$I$5)))+('1D'!$D$10*(ABS(I145)/90)*(MAX(Z144^2,
                        Z145^2)/(2*'1D'!$I$5))))-AB144,
        0))</f>
        <v>3.4083679141758694E-3</v>
      </c>
      <c r="AG144" s="5">
        <f ca="1">IF($A$2=0,
    1,
    IF(IFERROR(AG145,
            0)=0,
        0,
        IFERROR(IF(OR(ROUND(AD144,
                        3)&gt;=1,
                    AND(ABS(AF144)&lt;'1D'!$D$19,
                        AD144&lt;1)),
                1,
                0),
            0)))</f>
        <v>1</v>
      </c>
      <c r="AH144" s="5">
        <f ca="1">IFERROR(IF('1D'!V32="Supercritical",
        MAX('1D'!$D$16,
            IFERROR(L144,
                MAX('1D'!$D$16,
                    POWER((ABS(K144)^2)/('1D'!$I$5*MAX(F144,
                                0.1)^2),
                        1/3)))),
        IF('1D'!V32="Subcritical",
            MAX('1D'!$D$16,
                IFERROR(W144,
                    MAX('1D'!$D$16,
                        POWER((ABS(K144)^2)/('1D'!$I$5*MAX(F144,
                                    0.1)^2),
                            1/3)))),
            IF(IFERROR(T144,
                    -1E+99)&gt;=IFERROR(AE144,
                    -1E+99),
                MAX('1D'!$D$16,
                    IFERROR(L144,
                        MAX('1D'!$D$16,
                            POWER((ABS(K144)^2)/('1D'!$I$5*MAX(F144,
                                        0.1)^2),
                                1/3)))),
                MAX('1D'!$D$16,
                    IFERROR(W144,
                        MAX('1D'!$D$16,
                            POWER((ABS(K144)^2)/('1D'!$I$5*MAX(F144,
                                        0.1)^2),
                                1/3))))))),
    MAX('1D'!$D$16,
        POWER((ABS(K144)^2)/('1D'!$I$5*MAX(F144,
                    0.1)^2),
            1/3)))</f>
        <v>2.0411692021517887</v>
      </c>
      <c r="AI144" s="5">
        <f t="shared" ca="1" si="36"/>
        <v>634.53616920215177</v>
      </c>
      <c r="AJ144" s="5">
        <f ca="1">AI144+((ABS(K144)/MAX(((F144)+(G144)*(AH144))*(AH144),
            0.000001))^2)/(2*'1D'!$I$5)</f>
        <v>635.71059253909482</v>
      </c>
      <c r="AM144">
        <v>0</v>
      </c>
      <c r="AN144">
        <v>0</v>
      </c>
      <c r="AO144" s="5">
        <f t="shared" si="37"/>
        <v>0</v>
      </c>
      <c r="AP144" s="5">
        <f t="shared" si="41"/>
        <v>0</v>
      </c>
      <c r="AQ144" s="5">
        <f ca="1">ABS(ABS(K144)/MAX(((F144)+(G144)*(AH144))*(AH144),
        0.000001))/SQRT('1D'!$I$5*MAX((((F144)+(G144)*(AH144))*(AH144))/MAX((F144)+2*(G144)*(AH144),
            0.000001),
        0.000001))</f>
        <v>1.0727235886044055</v>
      </c>
      <c r="AR144" s="5" t="str">
        <f t="shared" ca="1" si="38"/>
        <v>Supercritical</v>
      </c>
      <c r="AS144" s="5">
        <f ca="1">((ABS(K144)*'1D'!$D$6)/(MAX(((F144)+(G144)*(AH144))*(AH144),
            0.000001)*MAX(((((F144)+(G144)*(AH144))*(AH144))/MAX((F144)+2*(AH144)*SQRT(1+(G144)^2),
                    0.000001))^(2/3),
            0.000001)))^2</f>
        <v>4.3358367565141456E-3</v>
      </c>
    </row>
    <row r="145" spans="1:45" x14ac:dyDescent="0.35">
      <c r="A145">
        <v>136</v>
      </c>
      <c r="B145">
        <v>134.99600000000001</v>
      </c>
      <c r="C145">
        <v>616449.70200000005</v>
      </c>
      <c r="D145">
        <v>3097694.34</v>
      </c>
      <c r="E145">
        <v>632.49450000000002</v>
      </c>
      <c r="F145">
        <v>5.2</v>
      </c>
      <c r="G145">
        <v>0</v>
      </c>
      <c r="H145" t="s">
        <v>176</v>
      </c>
      <c r="I145">
        <v>5.5E-2</v>
      </c>
      <c r="J145" s="5">
        <f t="shared" si="39"/>
        <v>0.99899999999999523</v>
      </c>
      <c r="K145" s="5">
        <f t="shared" ca="1" si="40"/>
        <v>50.95</v>
      </c>
      <c r="L145" s="5">
        <f ca="1">IF($A$2=0,
    IFERROR(L144,
        MAX('1D'!$D$16,
            POWER((ABS(K145)^2)/('1D'!$I$5*MAX(F145,
                        0.1)^2),
                1/3))),
    IF(IFERROR(V144,
            0)=0,
        IFERROR(L144,
            MAX('1D'!$D$16,
                POWER((ABS(K145)^2)/('1D'!$I$5*MAX(F145,
                            0.1)^2),
                    1/3))),
        IF(OR(IFERROR(L145,
                    0)=0,
                IFERROR(S144,
                    0)&lt;1,
                IFERROR(S145,
                    0)&lt;1),
            MAX('1D'!$D$16,
                POWER((ABS(K145)^2)/('1D'!$I$5*MAX(F145,
                            0.1)^2),
                    1/3)),
            IF(IFERROR(U145,
                    0)&gt;0,
                MAX('1D'!$D$16,
                    IFERROR(L145,
                        0)+((IFERROR(U145,
                                0))*'1D'!$D$18*IF((IFERROR(S145,
                                    0))&lt;1,
                            1,
                            -1))),
                IF(IFERROR(U145,
                        0)&lt;0,
                    IF(ABS((MAX('1D'!$D$16,
                                    POWER((ABS(K145)^2)/('1D'!$I$5*MAX(F145,
                                                0.1)^2),
                                        1/3)))-IFERROR(L145,
                                0))&gt;'1D'!$D$19,
                        MAX('1D'!$D$16,
                            IF((MAX('1D'!$D$16,
                                        POWER((ABS(K145)^2)/('1D'!$I$5*MAX(F145,
                                                    0.1)^2),
                                            1/3)))&gt;IFERROR(L145,
                                    0),
                                MIN((MAX('1D'!$D$16,
                                            POWER((ABS(K145)^2)/('1D'!$I$5*MAX(F145,
                                                        0.1)^2),
                                                1/3))),
                                    IFERROR(L145,
                                        0)+(MIN(ABS(IFERROR(U145,
                                                    0))*'1D'!$D$18,
                                            ABS((MAX('1D'!$D$16,
                                                        POWER((ABS(K145)^2)/('1D'!$I$5*MAX(F145,
                                                                    0.1)^2),
                                                            1/3)))-IFERROR(L145,
                                                    0))))),
                                MAX((MAX('1D'!$D$16,
                                            POWER((ABS(K145)^2)/('1D'!$I$5*MAX(F145,
                                                        0.1)^2),
                                                1/3))),
                                    IFERROR(L145,
                                        0)-(MIN(ABS(IFERROR(U145,
                                                    0))*'1D'!$D$18,
                                            ABS((MAX('1D'!$D$16,
                                                        POWER((ABS(K145)^2)/('1D'!$I$5*MAX(F145,
                                                                    0.1)^2),
                                                            1/3)))-IFERROR(L145,
                                                    0))))))),
                        MAX('1D'!$D$16,
                            POWER((ABS(K145)^2)/('1D'!$I$5*MAX(F145,
                                        0.1)^2),
                                1/3))),
                    MAX('1D'!$D$16,
                        IFERROR(L145,
                            0)))))))</f>
        <v>2.0411692021517887</v>
      </c>
      <c r="M145" s="5">
        <f t="shared" ca="1" si="28"/>
        <v>10.614079851189301</v>
      </c>
      <c r="N145" s="5">
        <f t="shared" ca="1" si="29"/>
        <v>1.1434704692804873</v>
      </c>
      <c r="O145" s="5">
        <f t="shared" ca="1" si="30"/>
        <v>4.8002276894771132</v>
      </c>
      <c r="P145" s="5">
        <f t="shared" ca="1" si="31"/>
        <v>634.53566920215178</v>
      </c>
      <c r="Q145" s="5">
        <f ca="1">P145+((ABS(K145)/MAX(((F145)+(G145)*(L145))*(L145),
            0.000001))^2)/(2*'1D'!$I$5)</f>
        <v>635.71009253909483</v>
      </c>
      <c r="R145" s="5">
        <f ca="1">((ABS(K145)*'1D'!$D$6)/(MAX(((F145)+(G145)*(L145))*(L145),
            0.000001)*MAX(((((F145)+(G145)*(L145))*(L145))/MAX((F145)+2*(L145)*SQRT(1+(G145)^2),
                    0.000001))^(2/3),
            0.000001)))^2</f>
        <v>4.3358367565141456E-3</v>
      </c>
      <c r="S145" s="5">
        <f ca="1">ABS(ABS(K145)/MAX(((F145)+(G145)*(L145))*(L145),
        0.000001))/SQRT('1D'!$I$5*MAX((((F145)+(G145)*(L145))*(L145))/MAX((F145)+2*(G145)*(L145),
            0.000001),
        0.000001))</f>
        <v>1.0727235886044055</v>
      </c>
      <c r="T145" s="5">
        <f ca="1">((F145)*(L145)^2)/2+(G145)*(L145)^3/3+(ABS(K145)^2)/('1D'!$I$5*MAX(((F145)+(G145)*(L145))*(L145),
        0.000001))</f>
        <v>35.763412605541333</v>
      </c>
      <c r="U145" s="5">
        <f ca="1">IF($A$2=0,
    0,
    IFERROR(Q144-(((R144+R145)/2)*J145)-(IF(O144&gt;O145,
                '1D'!$D$8*((O144^2-O145^2)/(2*'1D'!$I$5)),
                '1D'!$D$9*((O145^2-O144^2)/(2*'1D'!$I$5)))+('1D'!$D$10*(ABS(I145)/90)*(MAX(O144^2,
                        O145^2)/(2*'1D'!$I$5))))-Q145,
        0))</f>
        <v>-3.9391563923345529E-3</v>
      </c>
      <c r="V145" s="5">
        <f ca="1">IF($A$2=0,
    1,
    IF(IFERROR(V144,
            0)=0,
        0,
        IFERROR(IF(ROUND(S145,
                    3)=1,
                1,
                IF(AND(ABS(U145)&lt;'1D'!$D$19,
                        S145&gt;1),
                    1,
                    0)),
            0)))</f>
        <v>0</v>
      </c>
      <c r="W145" s="5">
        <f ca="1">IF($A$2=0,
    MAX(MAX('1D'!$D$16,
            MAX('1D'!$D$16,
                POWER((ABS(K145)^2)/('1D'!$I$5*MAX(F145,
                            0.1)^2),
                    1/3))),
        IFERROR(W1396,
            MAX(MAX('1D'!$D$16,
                    MAX('1D'!$D$16,
                        POWER((ABS(K145)^2)/('1D'!$I$5*MAX(F145,
                                    0.1)^2),
                            1/3))),
                ($L$2)-E1396))),
    IF(IFERROR(AG146,
            0)=0,
        MAX(MAX('1D'!$D$16,
                MAX('1D'!$D$16,
                    POWER((ABS(K145)^2)/('1D'!$I$5*MAX(F145,
                                0.1)^2),
                        1/3))),
            IFERROR(W1396,
                MAX(MAX('1D'!$D$16,
                        MAX('1D'!$D$16,
                            POWER((ABS(K145)^2)/('1D'!$I$5*MAX(F145,
                                        0.1)^2),
                                1/3))),
                    ($L$2)-E1396))),
        IF(IFERROR(W145,
                0)=0,
            MAX(MAX('1D'!$D$16,
                    MAX('1D'!$D$16,
                        POWER((ABS(K145)^2)/('1D'!$I$5*MAX(F145,
                                    0.1)^2),
                            1/3))),
                IFERROR(W1396,
                    MAX(MAX('1D'!$D$16,
                            MAX('1D'!$D$16,
                                POWER((ABS(K145)^2)/('1D'!$I$5*MAX(F145,
                                            0.1)^2),
                                    1/3))),
                        ($L$2)-E1396))),
            IF(OR(IFERROR(AD145,
                        0)&gt;=1,
                    IFERROR(AD146,
                        0)&gt;=1),
                MAX('1D'!$D$16,
                    MAX('1D'!$D$16,
                        POWER((ABS(K145)^2)/('1D'!$I$5*MAX(F145,
                                    0.1)^2),
                            1/3))),
                IF(ABS(IFERROR(AF145,
                            0))&lt;'1D'!$D$19,
                    MAX(MAX('1D'!$D$16,
                            MAX('1D'!$D$16,
                                POWER((ABS(K145)^2)/('1D'!$I$5*MAX(F145,
                                            0.1)^2),
                                    1/3))),
                        IFERROR(W145,
                            0)),
                    MAX(MAX('1D'!$D$16,
                            MAX('1D'!$D$16,
                                POWER((ABS(K145)^2)/('1D'!$I$5*MAX(F145,
                                            0.1)^2),
                                    1/3))),
                        (IFERROR(W145,
                                0))+((IFERROR(AF145,
                                    0))*'1D'!$D$18)))))))</f>
        <v>2.1389677043987478</v>
      </c>
      <c r="X145" s="5">
        <f t="shared" ca="1" si="32"/>
        <v>11.122632062873489</v>
      </c>
      <c r="Y145" s="5">
        <f t="shared" ca="1" si="33"/>
        <v>1.1735290000551568</v>
      </c>
      <c r="Z145" s="5">
        <f t="shared" ca="1" si="34"/>
        <v>4.5807502857230418</v>
      </c>
      <c r="AA145" s="5">
        <f t="shared" ca="1" si="35"/>
        <v>634.63346770439875</v>
      </c>
      <c r="AB145" s="5">
        <f ca="1">AA145+((ABS(K145)/MAX(((F145)+(G145)*(W145))*(W145),
            0.000001))^2)/(2*'1D'!$I$5)</f>
        <v>635.70295155659812</v>
      </c>
      <c r="AC145" s="5">
        <f ca="1">((ABS(K145)*'1D'!$D$6)/(MAX(((F145)+(G145)*(W145))*(W145),
            0.000001)*MAX(((((F145)+(G145)*(W145))*(W145))/MAX((F145)+2*(W145)*SQRT(1+(G145)^2),
                    0.000001))^(2/3),
            0.000001)))^2</f>
        <v>3.8141460404132466E-3</v>
      </c>
      <c r="AD145" s="5">
        <f ca="1">ABS(ABS(K145)/MAX(((F145)+(G145)*(W145))*(W145),
        0.000001))/SQRT('1D'!$I$5*MAX((((F145)+(G145)*(W145))*(W145))/MAX((F145)+2*(G145)*(W145),
            0.000001),
        0.000001))</f>
        <v>1.0000000000000004</v>
      </c>
      <c r="AE145" s="5">
        <f ca="1">((F145)*(W145)^2)/2+(G145)*(W145)^3/3+(ABS(K145)^2)/('1D'!$I$5*MAX(((F145)+(G145)*(W145))*(W145),
        0.000001))</f>
        <v>35.686426155594638</v>
      </c>
      <c r="AF145" s="5">
        <f ca="1">IF($A$2=0,
    0,
    IFERROR(AB146+(((AC145+AC146)/2)*J146)+(IF(Z145&gt;Z146,
                '1D'!$D$8*((Z145^2-Z146^2)/(2*'1D'!$I$5)),
                '1D'!$D$9*((Z146^2-Z145^2)/(2*'1D'!$I$5)))+('1D'!$D$10*(ABS(I146)/90)*(MAX(Z145^2,
                        Z146^2)/(2*'1D'!$I$5))))-AB145,
        0))</f>
        <v>3.4195611524410197E-3</v>
      </c>
      <c r="AG145" s="5">
        <f ca="1">IF($A$2=0,
    1,
    IF(IFERROR(AG146,
            0)=0,
        0,
        IFERROR(IF(OR(ROUND(AD145,
                        3)&gt;=1,
                    AND(ABS(AF145)&lt;'1D'!$D$19,
                        AD145&lt;1)),
                1,
                0),
            0)))</f>
        <v>1</v>
      </c>
      <c r="AH145" s="5">
        <f ca="1">IFERROR(IF('1D'!V32="Supercritical",
        MAX('1D'!$D$16,
            IFERROR(L145,
                MAX('1D'!$D$16,
                    POWER((ABS(K145)^2)/('1D'!$I$5*MAX(F145,
                                0.1)^2),
                        1/3)))),
        IF('1D'!V32="Subcritical",
            MAX('1D'!$D$16,
                IFERROR(W145,
                    MAX('1D'!$D$16,
                        POWER((ABS(K145)^2)/('1D'!$I$5*MAX(F145,
                                    0.1)^2),
                            1/3)))),
            IF(IFERROR(T145,
                    -1E+99)&gt;=IFERROR(AE145,
                    -1E+99),
                MAX('1D'!$D$16,
                    IFERROR(L145,
                        MAX('1D'!$D$16,
                            POWER((ABS(K145)^2)/('1D'!$I$5*MAX(F145,
                                        0.1)^2),
                                1/3)))),
                MAX('1D'!$D$16,
                    IFERROR(W145,
                        MAX('1D'!$D$16,
                            POWER((ABS(K145)^2)/('1D'!$I$5*MAX(F145,
                                        0.1)^2),
                                1/3))))))),
    MAX('1D'!$D$16,
        POWER((ABS(K145)^2)/('1D'!$I$5*MAX(F145,
                    0.1)^2),
            1/3)))</f>
        <v>2.0411692021517887</v>
      </c>
      <c r="AI145" s="5">
        <f t="shared" ca="1" si="36"/>
        <v>634.53566920215178</v>
      </c>
      <c r="AJ145" s="5">
        <f ca="1">AI145+((ABS(K145)/MAX(((F145)+(G145)*(AH145))*(AH145),
            0.000001))^2)/(2*'1D'!$I$5)</f>
        <v>635.71009253909483</v>
      </c>
      <c r="AM145">
        <v>0</v>
      </c>
      <c r="AN145">
        <v>0</v>
      </c>
      <c r="AO145" s="5">
        <f t="shared" si="37"/>
        <v>0</v>
      </c>
      <c r="AP145" s="5">
        <f t="shared" si="41"/>
        <v>0</v>
      </c>
      <c r="AQ145" s="5">
        <f ca="1">ABS(ABS(K145)/MAX(((F145)+(G145)*(AH145))*(AH145),
        0.000001))/SQRT('1D'!$I$5*MAX((((F145)+(G145)*(AH145))*(AH145))/MAX((F145)+2*(G145)*(AH145),
            0.000001),
        0.000001))</f>
        <v>1.0727235886044055</v>
      </c>
      <c r="AR145" s="5" t="str">
        <f t="shared" ca="1" si="38"/>
        <v>Supercritical</v>
      </c>
      <c r="AS145" s="5">
        <f ca="1">((ABS(K145)*'1D'!$D$6)/(MAX(((F145)+(G145)*(AH145))*(AH145),
            0.000001)*MAX(((((F145)+(G145)*(AH145))*(AH145))/MAX((F145)+2*(AH145)*SQRT(1+(G145)^2),
                    0.000001))^(2/3),
            0.000001)))^2</f>
        <v>4.3358367565141456E-3</v>
      </c>
    </row>
    <row r="146" spans="1:45" x14ac:dyDescent="0.35">
      <c r="A146">
        <v>137</v>
      </c>
      <c r="B146">
        <v>135.99700000000001</v>
      </c>
      <c r="C146">
        <v>616448.70299999998</v>
      </c>
      <c r="D146">
        <v>3097694.2919999999</v>
      </c>
      <c r="E146">
        <v>632.49400000000003</v>
      </c>
      <c r="F146">
        <v>5.2</v>
      </c>
      <c r="G146">
        <v>0</v>
      </c>
      <c r="H146" t="s">
        <v>176</v>
      </c>
      <c r="I146">
        <v>5.7000000000000002E-2</v>
      </c>
      <c r="J146" s="5">
        <f t="shared" si="39"/>
        <v>1.0010000000000048</v>
      </c>
      <c r="K146" s="5">
        <f t="shared" ca="1" si="40"/>
        <v>50.95</v>
      </c>
      <c r="L146" s="5">
        <f ca="1">IF($A$2=0,
    IFERROR(L145,
        MAX('1D'!$D$16,
            POWER((ABS(K146)^2)/('1D'!$I$5*MAX(F146,
                        0.1)^2),
                1/3))),
    IF(IFERROR(V145,
            0)=0,
        IFERROR(L145,
            MAX('1D'!$D$16,
                POWER((ABS(K146)^2)/('1D'!$I$5*MAX(F146,
                            0.1)^2),
                    1/3))),
        IF(OR(IFERROR(L146,
                    0)=0,
                IFERROR(S145,
                    0)&lt;1,
                IFERROR(S146,
                    0)&lt;1),
            MAX('1D'!$D$16,
                POWER((ABS(K146)^2)/('1D'!$I$5*MAX(F146,
                            0.1)^2),
                    1/3)),
            IF(IFERROR(U146,
                    0)&gt;0,
                MAX('1D'!$D$16,
                    IFERROR(L146,
                        0)+((IFERROR(U146,
                                0))*'1D'!$D$18*IF((IFERROR(S146,
                                    0))&lt;1,
                            1,
                            -1))),
                IF(IFERROR(U146,
                        0)&lt;0,
                    IF(ABS((MAX('1D'!$D$16,
                                    POWER((ABS(K146)^2)/('1D'!$I$5*MAX(F146,
                                                0.1)^2),
                                        1/3)))-IFERROR(L146,
                                0))&gt;'1D'!$D$19,
                        MAX('1D'!$D$16,
                            IF((MAX('1D'!$D$16,
                                        POWER((ABS(K146)^2)/('1D'!$I$5*MAX(F146,
                                                    0.1)^2),
                                            1/3)))&gt;IFERROR(L146,
                                    0),
                                MIN((MAX('1D'!$D$16,
                                            POWER((ABS(K146)^2)/('1D'!$I$5*MAX(F146,
                                                        0.1)^2),
                                                1/3))),
                                    IFERROR(L146,
                                        0)+(MIN(ABS(IFERROR(U146,
                                                    0))*'1D'!$D$18,
                                            ABS((MAX('1D'!$D$16,
                                                        POWER((ABS(K146)^2)/('1D'!$I$5*MAX(F146,
                                                                    0.1)^2),
                                                            1/3)))-IFERROR(L146,
                                                    0))))),
                                MAX((MAX('1D'!$D$16,
                                            POWER((ABS(K146)^2)/('1D'!$I$5*MAX(F146,
                                                        0.1)^2),
                                                1/3))),
                                    IFERROR(L146,
                                        0)-(MIN(ABS(IFERROR(U146,
                                                    0))*'1D'!$D$18,
                                            ABS((MAX('1D'!$D$16,
                                                        POWER((ABS(K146)^2)/('1D'!$I$5*MAX(F146,
                                                                    0.1)^2),
                                                            1/3)))-IFERROR(L146,
                                                    0))))))),
                        MAX('1D'!$D$16,
                            POWER((ABS(K146)^2)/('1D'!$I$5*MAX(F146,
                                        0.1)^2),
                                1/3))),
                    MAX('1D'!$D$16,
                        IFERROR(L146,
                            0)))))))</f>
        <v>2.0411692021517887</v>
      </c>
      <c r="M146" s="5">
        <f t="shared" ca="1" si="28"/>
        <v>10.614079851189301</v>
      </c>
      <c r="N146" s="5">
        <f t="shared" ca="1" si="29"/>
        <v>1.1434704692804873</v>
      </c>
      <c r="O146" s="5">
        <f t="shared" ca="1" si="30"/>
        <v>4.8002276894771132</v>
      </c>
      <c r="P146" s="5">
        <f t="shared" ca="1" si="31"/>
        <v>634.53516920215179</v>
      </c>
      <c r="Q146" s="5">
        <f ca="1">P146+((ABS(K146)/MAX(((F146)+(G146)*(L146))*(L146),
            0.000001))^2)/(2*'1D'!$I$5)</f>
        <v>635.70959253909484</v>
      </c>
      <c r="R146" s="5">
        <f ca="1">((ABS(K146)*'1D'!$D$6)/(MAX(((F146)+(G146)*(L146))*(L146),
            0.000001)*MAX(((((F146)+(G146)*(L146))*(L146))/MAX((F146)+2*(L146)*SQRT(1+(G146)^2),
                    0.000001))^(2/3),
            0.000001)))^2</f>
        <v>4.3358367565141456E-3</v>
      </c>
      <c r="S146" s="5">
        <f ca="1">ABS(ABS(K146)/MAX(((F146)+(G146)*(L146))*(L146),
        0.000001))/SQRT('1D'!$I$5*MAX((((F146)+(G146)*(L146))*(L146))/MAX((F146)+2*(G146)*(L146),
            0.000001),
        0.000001))</f>
        <v>1.0727235886044055</v>
      </c>
      <c r="T146" s="5">
        <f ca="1">((F146)*(L146)^2)/2+(G146)*(L146)^3/3+(ABS(K146)^2)/('1D'!$I$5*MAX(((F146)+(G146)*(L146))*(L146),
        0.000001))</f>
        <v>35.763412605541333</v>
      </c>
      <c r="U146" s="5">
        <f ca="1">IF($A$2=0,
    0,
    IFERROR(Q145-(((R145+R146)/2)*J146)-(IF(O145&gt;O146,
                '1D'!$D$8*((O145^2-O146^2)/(2*'1D'!$I$5)),
                '1D'!$D$9*((O146^2-O145^2)/(2*'1D'!$I$5)))+('1D'!$D$10*(ABS(I146)/90)*(MAX(O145^2,
                        O146^2)/(2*'1D'!$I$5))))-Q146,
        0))</f>
        <v>-3.9517428102726626E-3</v>
      </c>
      <c r="V146" s="5">
        <f ca="1">IF($A$2=0,
    1,
    IF(IFERROR(V145,
            0)=0,
        0,
        IFERROR(IF(ROUND(S146,
                    3)=1,
                1,
                IF(AND(ABS(U146)&lt;'1D'!$D$19,
                        S146&gt;1),
                    1,
                    0)),
            0)))</f>
        <v>0</v>
      </c>
      <c r="W146" s="5">
        <f ca="1">IF($A$2=0,
    MAX(MAX('1D'!$D$16,
            MAX('1D'!$D$16,
                POWER((ABS(K146)^2)/('1D'!$I$5*MAX(F146,
                            0.1)^2),
                    1/3))),
        IFERROR(W1396,
            MAX(MAX('1D'!$D$16,
                    MAX('1D'!$D$16,
                        POWER((ABS(K146)^2)/('1D'!$I$5*MAX(F146,
                                    0.1)^2),
                            1/3))),
                ($L$2)-E1396))),
    IF(IFERROR(AG147,
            0)=0,
        MAX(MAX('1D'!$D$16,
                MAX('1D'!$D$16,
                    POWER((ABS(K146)^2)/('1D'!$I$5*MAX(F146,
                                0.1)^2),
                        1/3))),
            IFERROR(W1396,
                MAX(MAX('1D'!$D$16,
                        MAX('1D'!$D$16,
                            POWER((ABS(K146)^2)/('1D'!$I$5*MAX(F146,
                                        0.1)^2),
                                1/3))),
                    ($L$2)-E1396))),
        IF(IFERROR(W146,
                0)=0,
            MAX(MAX('1D'!$D$16,
                    MAX('1D'!$D$16,
                        POWER((ABS(K146)^2)/('1D'!$I$5*MAX(F146,
                                    0.1)^2),
                            1/3))),
                IFERROR(W1396,
                    MAX(MAX('1D'!$D$16,
                            MAX('1D'!$D$16,
                                POWER((ABS(K146)^2)/('1D'!$I$5*MAX(F146,
                                            0.1)^2),
                                    1/3))),
                        ($L$2)-E1396))),
            IF(OR(IFERROR(AD146,
                        0)&gt;=1,
                    IFERROR(AD147,
                        0)&gt;=1),
                MAX('1D'!$D$16,
                    MAX('1D'!$D$16,
                        POWER((ABS(K146)^2)/('1D'!$I$5*MAX(F146,
                                    0.1)^2),
                            1/3))),
                IF(ABS(IFERROR(AF146,
                            0))&lt;'1D'!$D$19,
                    MAX(MAX('1D'!$D$16,
                            MAX('1D'!$D$16,
                                POWER((ABS(K146)^2)/('1D'!$I$5*MAX(F146,
                                            0.1)^2),
                                    1/3))),
                        IFERROR(W146,
                            0)),
                    MAX(MAX('1D'!$D$16,
                            MAX('1D'!$D$16,
                                POWER((ABS(K146)^2)/('1D'!$I$5*MAX(F146,
                                            0.1)^2),
                                    1/3))),
                        (IFERROR(W146,
                                0))+((IFERROR(AF146,
                                    0))*'1D'!$D$18)))))))</f>
        <v>2.1389677043987478</v>
      </c>
      <c r="X146" s="5">
        <f t="shared" ca="1" si="32"/>
        <v>11.122632062873489</v>
      </c>
      <c r="Y146" s="5">
        <f t="shared" ca="1" si="33"/>
        <v>1.1735290000551568</v>
      </c>
      <c r="Z146" s="5">
        <f t="shared" ca="1" si="34"/>
        <v>4.5807502857230418</v>
      </c>
      <c r="AA146" s="5">
        <f t="shared" ca="1" si="35"/>
        <v>634.63296770439877</v>
      </c>
      <c r="AB146" s="5">
        <f ca="1">AA146+((ABS(K146)/MAX(((F146)+(G146)*(W146))*(W146),
            0.000001))^2)/(2*'1D'!$I$5)</f>
        <v>635.70245155659813</v>
      </c>
      <c r="AC146" s="5">
        <f ca="1">((ABS(K146)*'1D'!$D$6)/(MAX(((F146)+(G146)*(W146))*(W146),
            0.000001)*MAX(((((F146)+(G146)*(W146))*(W146))/MAX((F146)+2*(W146)*SQRT(1+(G146)^2),
                    0.000001))^(2/3),
            0.000001)))^2</f>
        <v>3.8141460404132466E-3</v>
      </c>
      <c r="AD146" s="5">
        <f ca="1">ABS(ABS(K146)/MAX(((F146)+(G146)*(W146))*(W146),
        0.000001))/SQRT('1D'!$I$5*MAX((((F146)+(G146)*(W146))*(W146))/MAX((F146)+2*(G146)*(W146),
            0.000001),
        0.000001))</f>
        <v>1.0000000000000004</v>
      </c>
      <c r="AE146" s="5">
        <f ca="1">((F146)*(W146)^2)/2+(G146)*(W146)^3/3+(ABS(K146)^2)/('1D'!$I$5*MAX(((F146)+(G146)*(W146))*(W146),
        0.000001))</f>
        <v>35.686426155594638</v>
      </c>
      <c r="AF146" s="5">
        <f ca="1">IF($A$2=0,
    0,
    IFERROR(AB147+(((AC146+AC147)/2)*J147)+(IF(Z146&gt;Z147,
                '1D'!$D$8*((Z146^2-Z147^2)/(2*'1D'!$I$5)),
                '1D'!$D$9*((Z147^2-Z146^2)/(2*'1D'!$I$5)))+('1D'!$D$10*(ABS(I147)/90)*(MAX(Z146^2,
                        Z147^2)/(2*'1D'!$I$5))))-AB146,
        0))</f>
        <v>3.4157470064428708E-3</v>
      </c>
      <c r="AG146" s="5">
        <f ca="1">IF($A$2=0,
    1,
    IF(IFERROR(AG147,
            0)=0,
        0,
        IFERROR(IF(OR(ROUND(AD146,
                        3)&gt;=1,
                    AND(ABS(AF146)&lt;'1D'!$D$19,
                        AD146&lt;1)),
                1,
                0),
            0)))</f>
        <v>1</v>
      </c>
      <c r="AH146" s="5">
        <f ca="1">IFERROR(IF('1D'!V32="Supercritical",
        MAX('1D'!$D$16,
            IFERROR(L146,
                MAX('1D'!$D$16,
                    POWER((ABS(K146)^2)/('1D'!$I$5*MAX(F146,
                                0.1)^2),
                        1/3)))),
        IF('1D'!V32="Subcritical",
            MAX('1D'!$D$16,
                IFERROR(W146,
                    MAX('1D'!$D$16,
                        POWER((ABS(K146)^2)/('1D'!$I$5*MAX(F146,
                                    0.1)^2),
                            1/3)))),
            IF(IFERROR(T146,
                    -1E+99)&gt;=IFERROR(AE146,
                    -1E+99),
                MAX('1D'!$D$16,
                    IFERROR(L146,
                        MAX('1D'!$D$16,
                            POWER((ABS(K146)^2)/('1D'!$I$5*MAX(F146,
                                        0.1)^2),
                                1/3)))),
                MAX('1D'!$D$16,
                    IFERROR(W146,
                        MAX('1D'!$D$16,
                            POWER((ABS(K146)^2)/('1D'!$I$5*MAX(F146,
                                        0.1)^2),
                                1/3))))))),
    MAX('1D'!$D$16,
        POWER((ABS(K146)^2)/('1D'!$I$5*MAX(F146,
                    0.1)^2),
            1/3)))</f>
        <v>2.0411692021517887</v>
      </c>
      <c r="AI146" s="5">
        <f t="shared" ca="1" si="36"/>
        <v>634.53516920215179</v>
      </c>
      <c r="AJ146" s="5">
        <f ca="1">AI146+((ABS(K146)/MAX(((F146)+(G146)*(AH146))*(AH146),
            0.000001))^2)/(2*'1D'!$I$5)</f>
        <v>635.70959253909484</v>
      </c>
      <c r="AM146">
        <v>0</v>
      </c>
      <c r="AN146">
        <v>0</v>
      </c>
      <c r="AO146" s="5">
        <f t="shared" si="37"/>
        <v>0</v>
      </c>
      <c r="AP146" s="5">
        <f t="shared" si="41"/>
        <v>0</v>
      </c>
      <c r="AQ146" s="5">
        <f ca="1">ABS(ABS(K146)/MAX(((F146)+(G146)*(AH146))*(AH146),
        0.000001))/SQRT('1D'!$I$5*MAX((((F146)+(G146)*(AH146))*(AH146))/MAX((F146)+2*(G146)*(AH146),
            0.000001),
        0.000001))</f>
        <v>1.0727235886044055</v>
      </c>
      <c r="AR146" s="5" t="str">
        <f t="shared" ca="1" si="38"/>
        <v>Supercritical</v>
      </c>
      <c r="AS146" s="5">
        <f ca="1">((ABS(K146)*'1D'!$D$6)/(MAX(((F146)+(G146)*(AH146))*(AH146),
            0.000001)*MAX(((((F146)+(G146)*(AH146))*(AH146))/MAX((F146)+2*(AH146)*SQRT(1+(G146)^2),
                    0.000001))^(2/3),
            0.000001)))^2</f>
        <v>4.3358367565141456E-3</v>
      </c>
    </row>
    <row r="147" spans="1:45" x14ac:dyDescent="0.35">
      <c r="A147">
        <v>138</v>
      </c>
      <c r="B147">
        <v>136.99700000000001</v>
      </c>
      <c r="C147">
        <v>616447.70400000003</v>
      </c>
      <c r="D147">
        <v>3097694.2450000001</v>
      </c>
      <c r="E147">
        <v>632.49350000000004</v>
      </c>
      <c r="F147">
        <v>5.2</v>
      </c>
      <c r="G147">
        <v>0</v>
      </c>
      <c r="H147" t="s">
        <v>176</v>
      </c>
      <c r="I147">
        <v>5.7000000000000002E-2</v>
      </c>
      <c r="J147" s="5">
        <f t="shared" si="39"/>
        <v>1</v>
      </c>
      <c r="K147" s="5">
        <f t="shared" ca="1" si="40"/>
        <v>50.95</v>
      </c>
      <c r="L147" s="5">
        <f ca="1">IF($A$2=0,
    IFERROR(L146,
        MAX('1D'!$D$16,
            POWER((ABS(K147)^2)/('1D'!$I$5*MAX(F147,
                        0.1)^2),
                1/3))),
    IF(IFERROR(V146,
            0)=0,
        IFERROR(L146,
            MAX('1D'!$D$16,
                POWER((ABS(K147)^2)/('1D'!$I$5*MAX(F147,
                            0.1)^2),
                    1/3))),
        IF(OR(IFERROR(L147,
                    0)=0,
                IFERROR(S146,
                    0)&lt;1,
                IFERROR(S147,
                    0)&lt;1),
            MAX('1D'!$D$16,
                POWER((ABS(K147)^2)/('1D'!$I$5*MAX(F147,
                            0.1)^2),
                    1/3)),
            IF(IFERROR(U147,
                    0)&gt;0,
                MAX('1D'!$D$16,
                    IFERROR(L147,
                        0)+((IFERROR(U147,
                                0))*'1D'!$D$18*IF((IFERROR(S147,
                                    0))&lt;1,
                            1,
                            -1))),
                IF(IFERROR(U147,
                        0)&lt;0,
                    IF(ABS((MAX('1D'!$D$16,
                                    POWER((ABS(K147)^2)/('1D'!$I$5*MAX(F147,
                                                0.1)^2),
                                        1/3)))-IFERROR(L147,
                                0))&gt;'1D'!$D$19,
                        MAX('1D'!$D$16,
                            IF((MAX('1D'!$D$16,
                                        POWER((ABS(K147)^2)/('1D'!$I$5*MAX(F147,
                                                    0.1)^2),
                                            1/3)))&gt;IFERROR(L147,
                                    0),
                                MIN((MAX('1D'!$D$16,
                                            POWER((ABS(K147)^2)/('1D'!$I$5*MAX(F147,
                                                        0.1)^2),
                                                1/3))),
                                    IFERROR(L147,
                                        0)+(MIN(ABS(IFERROR(U147,
                                                    0))*'1D'!$D$18,
                                            ABS((MAX('1D'!$D$16,
                                                        POWER((ABS(K147)^2)/('1D'!$I$5*MAX(F147,
                                                                    0.1)^2),
                                                            1/3)))-IFERROR(L147,
                                                    0))))),
                                MAX((MAX('1D'!$D$16,
                                            POWER((ABS(K147)^2)/('1D'!$I$5*MAX(F147,
                                                        0.1)^2),
                                                1/3))),
                                    IFERROR(L147,
                                        0)-(MIN(ABS(IFERROR(U147,
                                                    0))*'1D'!$D$18,
                                            ABS((MAX('1D'!$D$16,
                                                        POWER((ABS(K147)^2)/('1D'!$I$5*MAX(F147,
                                                                    0.1)^2),
                                                            1/3)))-IFERROR(L147,
                                                    0))))))),
                        MAX('1D'!$D$16,
                            POWER((ABS(K147)^2)/('1D'!$I$5*MAX(F147,
                                        0.1)^2),
                                1/3))),
                    MAX('1D'!$D$16,
                        IFERROR(L147,
                            0)))))))</f>
        <v>2.0411692021517887</v>
      </c>
      <c r="M147" s="5">
        <f t="shared" ca="1" si="28"/>
        <v>10.614079851189301</v>
      </c>
      <c r="N147" s="5">
        <f t="shared" ca="1" si="29"/>
        <v>1.1434704692804873</v>
      </c>
      <c r="O147" s="5">
        <f t="shared" ca="1" si="30"/>
        <v>4.8002276894771132</v>
      </c>
      <c r="P147" s="5">
        <f t="shared" ca="1" si="31"/>
        <v>634.5346692021518</v>
      </c>
      <c r="Q147" s="5">
        <f ca="1">P147+((ABS(K147)/MAX(((F147)+(G147)*(L147))*(L147),
            0.000001))^2)/(2*'1D'!$I$5)</f>
        <v>635.70909253909485</v>
      </c>
      <c r="R147" s="5">
        <f ca="1">((ABS(K147)*'1D'!$D$6)/(MAX(((F147)+(G147)*(L147))*(L147),
            0.000001)*MAX(((((F147)+(G147)*(L147))*(L147))/MAX((F147)+2*(L147)*SQRT(1+(G147)^2),
                    0.000001))^(2/3),
            0.000001)))^2</f>
        <v>4.3358367565141456E-3</v>
      </c>
      <c r="S147" s="5">
        <f ca="1">ABS(ABS(K147)/MAX(((F147)+(G147)*(L147))*(L147),
        0.000001))/SQRT('1D'!$I$5*MAX((((F147)+(G147)*(L147))*(L147))/MAX((F147)+2*(G147)*(L147),
            0.000001),
        0.000001))</f>
        <v>1.0727235886044055</v>
      </c>
      <c r="T147" s="5">
        <f ca="1">((F147)*(L147)^2)/2+(G147)*(L147)^3/3+(ABS(K147)^2)/('1D'!$I$5*MAX(((F147)+(G147)*(L147))*(L147),
        0.000001))</f>
        <v>35.763412605541333</v>
      </c>
      <c r="U147" s="5">
        <f ca="1">IF($A$2=0,
    0,
    IFERROR(Q146-(((R146+R147)/2)*J147)-(IF(O146&gt;O147,
                '1D'!$D$8*((O146^2-O147^2)/(2*'1D'!$I$5)),
                '1D'!$D$9*((O147^2-O146^2)/(2*'1D'!$I$5)))+('1D'!$D$10*(ABS(I147)/90)*(MAX(O146^2,
                        O147^2)/(2*'1D'!$I$5))))-Q147,
        0))</f>
        <v>-3.9474069734524164E-3</v>
      </c>
      <c r="V147" s="5">
        <f ca="1">IF($A$2=0,
    1,
    IF(IFERROR(V146,
            0)=0,
        0,
        IFERROR(IF(ROUND(S147,
                    3)=1,
                1,
                IF(AND(ABS(U147)&lt;'1D'!$D$19,
                        S147&gt;1),
                    1,
                    0)),
            0)))</f>
        <v>0</v>
      </c>
      <c r="W147" s="5">
        <f ca="1">IF($A$2=0,
    MAX(MAX('1D'!$D$16,
            MAX('1D'!$D$16,
                POWER((ABS(K147)^2)/('1D'!$I$5*MAX(F147,
                            0.1)^2),
                    1/3))),
        IFERROR(W1396,
            MAX(MAX('1D'!$D$16,
                    MAX('1D'!$D$16,
                        POWER((ABS(K147)^2)/('1D'!$I$5*MAX(F147,
                                    0.1)^2),
                            1/3))),
                ($L$2)-E1396))),
    IF(IFERROR(AG148,
            0)=0,
        MAX(MAX('1D'!$D$16,
                MAX('1D'!$D$16,
                    POWER((ABS(K147)^2)/('1D'!$I$5*MAX(F147,
                                0.1)^2),
                        1/3))),
            IFERROR(W1396,
                MAX(MAX('1D'!$D$16,
                        MAX('1D'!$D$16,
                            POWER((ABS(K147)^2)/('1D'!$I$5*MAX(F147,
                                        0.1)^2),
                                1/3))),
                    ($L$2)-E1396))),
        IF(IFERROR(W147,
                0)=0,
            MAX(MAX('1D'!$D$16,
                    MAX('1D'!$D$16,
                        POWER((ABS(K147)^2)/('1D'!$I$5*MAX(F147,
                                    0.1)^2),
                            1/3))),
                IFERROR(W1396,
                    MAX(MAX('1D'!$D$16,
                            MAX('1D'!$D$16,
                                POWER((ABS(K147)^2)/('1D'!$I$5*MAX(F147,
                                            0.1)^2),
                                    1/3))),
                        ($L$2)-E1396))),
            IF(OR(IFERROR(AD147,
                        0)&gt;=1,
                    IFERROR(AD148,
                        0)&gt;=1),
                MAX('1D'!$D$16,
                    MAX('1D'!$D$16,
                        POWER((ABS(K147)^2)/('1D'!$I$5*MAX(F147,
                                    0.1)^2),
                            1/3))),
                IF(ABS(IFERROR(AF147,
                            0))&lt;'1D'!$D$19,
                    MAX(MAX('1D'!$D$16,
                            MAX('1D'!$D$16,
                                POWER((ABS(K147)^2)/('1D'!$I$5*MAX(F147,
                                            0.1)^2),
                                    1/3))),
                        IFERROR(W147,
                            0)),
                    MAX(MAX('1D'!$D$16,
                            MAX('1D'!$D$16,
                                POWER((ABS(K147)^2)/('1D'!$I$5*MAX(F147,
                                            0.1)^2),
                                    1/3))),
                        (IFERROR(W147,
                                0))+((IFERROR(AF147,
                                    0))*'1D'!$D$18)))))))</f>
        <v>2.1389677043987478</v>
      </c>
      <c r="X147" s="5">
        <f t="shared" ca="1" si="32"/>
        <v>11.122632062873489</v>
      </c>
      <c r="Y147" s="5">
        <f t="shared" ca="1" si="33"/>
        <v>1.1735290000551568</v>
      </c>
      <c r="Z147" s="5">
        <f t="shared" ca="1" si="34"/>
        <v>4.5807502857230418</v>
      </c>
      <c r="AA147" s="5">
        <f t="shared" ca="1" si="35"/>
        <v>634.63246770439878</v>
      </c>
      <c r="AB147" s="5">
        <f ca="1">AA147+((ABS(K147)/MAX(((F147)+(G147)*(W147))*(W147),
            0.000001))^2)/(2*'1D'!$I$5)</f>
        <v>635.70195155659815</v>
      </c>
      <c r="AC147" s="5">
        <f ca="1">((ABS(K147)*'1D'!$D$6)/(MAX(((F147)+(G147)*(W147))*(W147),
            0.000001)*MAX(((((F147)+(G147)*(W147))*(W147))/MAX((F147)+2*(W147)*SQRT(1+(G147)^2),
                    0.000001))^(2/3),
            0.000001)))^2</f>
        <v>3.8141460404132466E-3</v>
      </c>
      <c r="AD147" s="5">
        <f ca="1">ABS(ABS(K147)/MAX(((F147)+(G147)*(W147))*(W147),
        0.000001))/SQRT('1D'!$I$5*MAX((((F147)+(G147)*(W147))*(W147))/MAX((F147)+2*(G147)*(W147),
            0.000001),
        0.000001))</f>
        <v>1.0000000000000004</v>
      </c>
      <c r="AE147" s="5">
        <f ca="1">((F147)*(W147)^2)/2+(G147)*(W147)^3/3+(ABS(K147)^2)/('1D'!$I$5*MAX(((F147)+(G147)*(W147))*(W147),
        0.000001))</f>
        <v>35.686426155594638</v>
      </c>
      <c r="AF147" s="5">
        <f ca="1">IF($A$2=0,
    0,
    IFERROR(AB148+(((AC147+AC148)/2)*J148)+(IF(Z147&gt;Z148,
                '1D'!$D$8*((Z147^2-Z148^2)/(2*'1D'!$I$5)),
                '1D'!$D$9*((Z148^2-Z147^2)/(2*'1D'!$I$5)))+('1D'!$D$10*(ABS(I148)/90)*(MAX(Z147^2,
                        Z148^2)/(2*'1D'!$I$5))))-AB147,
        0))</f>
        <v>3.3141460404522149E-3</v>
      </c>
      <c r="AG147" s="5">
        <f ca="1">IF($A$2=0,
    1,
    IF(IFERROR(AG148,
            0)=0,
        0,
        IFERROR(IF(OR(ROUND(AD147,
                        3)&gt;=1,
                    AND(ABS(AF147)&lt;'1D'!$D$19,
                        AD147&lt;1)),
                1,
                0),
            0)))</f>
        <v>1</v>
      </c>
      <c r="AH147" s="5">
        <f ca="1">IFERROR(IF('1D'!V32="Supercritical",
        MAX('1D'!$D$16,
            IFERROR(L147,
                MAX('1D'!$D$16,
                    POWER((ABS(K147)^2)/('1D'!$I$5*MAX(F147,
                                0.1)^2),
                        1/3)))),
        IF('1D'!V32="Subcritical",
            MAX('1D'!$D$16,
                IFERROR(W147,
                    MAX('1D'!$D$16,
                        POWER((ABS(K147)^2)/('1D'!$I$5*MAX(F147,
                                    0.1)^2),
                            1/3)))),
            IF(IFERROR(T147,
                    -1E+99)&gt;=IFERROR(AE147,
                    -1E+99),
                MAX('1D'!$D$16,
                    IFERROR(L147,
                        MAX('1D'!$D$16,
                            POWER((ABS(K147)^2)/('1D'!$I$5*MAX(F147,
                                        0.1)^2),
                                1/3)))),
                MAX('1D'!$D$16,
                    IFERROR(W147,
                        MAX('1D'!$D$16,
                            POWER((ABS(K147)^2)/('1D'!$I$5*MAX(F147,
                                        0.1)^2),
                                1/3))))))),
    MAX('1D'!$D$16,
        POWER((ABS(K147)^2)/('1D'!$I$5*MAX(F147,
                    0.1)^2),
            1/3)))</f>
        <v>2.0411692021517887</v>
      </c>
      <c r="AI147" s="5">
        <f t="shared" ca="1" si="36"/>
        <v>634.5346692021518</v>
      </c>
      <c r="AJ147" s="5">
        <f ca="1">AI147+((ABS(K147)/MAX(((F147)+(G147)*(AH147))*(AH147),
            0.000001))^2)/(2*'1D'!$I$5)</f>
        <v>635.70909253909485</v>
      </c>
      <c r="AM147">
        <v>0</v>
      </c>
      <c r="AN147">
        <v>0</v>
      </c>
      <c r="AO147" s="5">
        <f t="shared" si="37"/>
        <v>0</v>
      </c>
      <c r="AP147" s="5">
        <f t="shared" si="41"/>
        <v>0</v>
      </c>
      <c r="AQ147" s="5">
        <f ca="1">ABS(ABS(K147)/MAX(((F147)+(G147)*(AH147))*(AH147),
        0.000001))/SQRT('1D'!$I$5*MAX((((F147)+(G147)*(AH147))*(AH147))/MAX((F147)+2*(G147)*(AH147),
            0.000001),
        0.000001))</f>
        <v>1.0727235886044055</v>
      </c>
      <c r="AR147" s="5" t="str">
        <f t="shared" ca="1" si="38"/>
        <v>Supercritical</v>
      </c>
      <c r="AS147" s="5">
        <f ca="1">((ABS(K147)*'1D'!$D$6)/(MAX(((F147)+(G147)*(AH147))*(AH147),
            0.000001)*MAX(((((F147)+(G147)*(AH147))*(AH147))/MAX((F147)+2*(AH147)*SQRT(1+(G147)^2),
                    0.000001))^(2/3),
            0.000001)))^2</f>
        <v>4.3358367565141456E-3</v>
      </c>
    </row>
    <row r="148" spans="1:45" x14ac:dyDescent="0.35">
      <c r="A148">
        <v>139</v>
      </c>
      <c r="B148">
        <v>137.99700000000001</v>
      </c>
      <c r="C148">
        <v>616446.70499999996</v>
      </c>
      <c r="D148">
        <v>3097694.1970000002</v>
      </c>
      <c r="E148">
        <v>632.49300000000005</v>
      </c>
      <c r="F148">
        <v>5.2</v>
      </c>
      <c r="G148">
        <v>0</v>
      </c>
      <c r="H148" t="s">
        <v>176</v>
      </c>
      <c r="I148">
        <v>0</v>
      </c>
      <c r="J148" s="5">
        <f t="shared" si="39"/>
        <v>1</v>
      </c>
      <c r="K148" s="5">
        <f t="shared" ca="1" si="40"/>
        <v>50.95</v>
      </c>
      <c r="L148" s="5">
        <f ca="1">IF($A$2=0,
    IFERROR(L147,
        MAX('1D'!$D$16,
            POWER((ABS(K148)^2)/('1D'!$I$5*MAX(F148,
                        0.1)^2),
                1/3))),
    IF(IFERROR(V147,
            0)=0,
        IFERROR(L147,
            MAX('1D'!$D$16,
                POWER((ABS(K148)^2)/('1D'!$I$5*MAX(F148,
                            0.1)^2),
                    1/3))),
        IF(OR(IFERROR(L148,
                    0)=0,
                IFERROR(S147,
                    0)&lt;1,
                IFERROR(S148,
                    0)&lt;1),
            MAX('1D'!$D$16,
                POWER((ABS(K148)^2)/('1D'!$I$5*MAX(F148,
                            0.1)^2),
                    1/3)),
            IF(IFERROR(U148,
                    0)&gt;0,
                MAX('1D'!$D$16,
                    IFERROR(L148,
                        0)+((IFERROR(U148,
                                0))*'1D'!$D$18*IF((IFERROR(S148,
                                    0))&lt;1,
                            1,
                            -1))),
                IF(IFERROR(U148,
                        0)&lt;0,
                    IF(ABS((MAX('1D'!$D$16,
                                    POWER((ABS(K148)^2)/('1D'!$I$5*MAX(F148,
                                                0.1)^2),
                                        1/3)))-IFERROR(L148,
                                0))&gt;'1D'!$D$19,
                        MAX('1D'!$D$16,
                            IF((MAX('1D'!$D$16,
                                        POWER((ABS(K148)^2)/('1D'!$I$5*MAX(F148,
                                                    0.1)^2),
                                            1/3)))&gt;IFERROR(L148,
                                    0),
                                MIN((MAX('1D'!$D$16,
                                            POWER((ABS(K148)^2)/('1D'!$I$5*MAX(F148,
                                                        0.1)^2),
                                                1/3))),
                                    IFERROR(L148,
                                        0)+(MIN(ABS(IFERROR(U148,
                                                    0))*'1D'!$D$18,
                                            ABS((MAX('1D'!$D$16,
                                                        POWER((ABS(K148)^2)/('1D'!$I$5*MAX(F148,
                                                                    0.1)^2),
                                                            1/3)))-IFERROR(L148,
                                                    0))))),
                                MAX((MAX('1D'!$D$16,
                                            POWER((ABS(K148)^2)/('1D'!$I$5*MAX(F148,
                                                        0.1)^2),
                                                1/3))),
                                    IFERROR(L148,
                                        0)-(MIN(ABS(IFERROR(U148,
                                                    0))*'1D'!$D$18,
                                            ABS((MAX('1D'!$D$16,
                                                        POWER((ABS(K148)^2)/('1D'!$I$5*MAX(F148,
                                                                    0.1)^2),
                                                            1/3)))-IFERROR(L148,
                                                    0))))))),
                        MAX('1D'!$D$16,
                            POWER((ABS(K148)^2)/('1D'!$I$5*MAX(F148,
                                        0.1)^2),
                                1/3))),
                    MAX('1D'!$D$16,
                        IFERROR(L148,
                            0)))))))</f>
        <v>2.0411692021517887</v>
      </c>
      <c r="M148" s="5">
        <f t="shared" ca="1" si="28"/>
        <v>10.614079851189301</v>
      </c>
      <c r="N148" s="5">
        <f t="shared" ca="1" si="29"/>
        <v>1.1434704692804873</v>
      </c>
      <c r="O148" s="5">
        <f t="shared" ca="1" si="30"/>
        <v>4.8002276894771132</v>
      </c>
      <c r="P148" s="5">
        <f t="shared" ca="1" si="31"/>
        <v>634.53416920215182</v>
      </c>
      <c r="Q148" s="5">
        <f ca="1">P148+((ABS(K148)/MAX(((F148)+(G148)*(L148))*(L148),
            0.000001))^2)/(2*'1D'!$I$5)</f>
        <v>635.70859253909487</v>
      </c>
      <c r="R148" s="5">
        <f ca="1">((ABS(K148)*'1D'!$D$6)/(MAX(((F148)+(G148)*(L148))*(L148),
            0.000001)*MAX(((((F148)+(G148)*(L148))*(L148))/MAX((F148)+2*(L148)*SQRT(1+(G148)^2),
                    0.000001))^(2/3),
            0.000001)))^2</f>
        <v>4.3358367565141456E-3</v>
      </c>
      <c r="S148" s="5">
        <f ca="1">ABS(ABS(K148)/MAX(((F148)+(G148)*(L148))*(L148),
        0.000001))/SQRT('1D'!$I$5*MAX((((F148)+(G148)*(L148))*(L148))/MAX((F148)+2*(G148)*(L148),
            0.000001),
        0.000001))</f>
        <v>1.0727235886044055</v>
      </c>
      <c r="T148" s="5">
        <f ca="1">((F148)*(L148)^2)/2+(G148)*(L148)^3/3+(ABS(K148)^2)/('1D'!$I$5*MAX(((F148)+(G148)*(L148))*(L148),
        0.000001))</f>
        <v>35.763412605541333</v>
      </c>
      <c r="U148" s="5">
        <f ca="1">IF($A$2=0,
    0,
    IFERROR(Q147-(((R147+R148)/2)*J148)-(IF(O147&gt;O148,
                '1D'!$D$8*((O147^2-O148^2)/(2*'1D'!$I$5)),
                '1D'!$D$9*((O148^2-O147^2)/(2*'1D'!$I$5)))+('1D'!$D$10*(ABS(I148)/90)*(MAX(O147^2,
                        O148^2)/(2*'1D'!$I$5))))-Q148,
        0))</f>
        <v>-3.8358367564796936E-3</v>
      </c>
      <c r="V148" s="5">
        <f ca="1">IF($A$2=0,
    1,
    IF(IFERROR(V147,
            0)=0,
        0,
        IFERROR(IF(ROUND(S148,
                    3)=1,
                1,
                IF(AND(ABS(U148)&lt;'1D'!$D$19,
                        S148&gt;1),
                    1,
                    0)),
            0)))</f>
        <v>0</v>
      </c>
      <c r="W148" s="5">
        <f ca="1">IF($A$2=0,
    MAX(MAX('1D'!$D$16,
            MAX('1D'!$D$16,
                POWER((ABS(K148)^2)/('1D'!$I$5*MAX(F148,
                            0.1)^2),
                    1/3))),
        IFERROR(W1396,
            MAX(MAX('1D'!$D$16,
                    MAX('1D'!$D$16,
                        POWER((ABS(K148)^2)/('1D'!$I$5*MAX(F148,
                                    0.1)^2),
                            1/3))),
                ($L$2)-E1396))),
    IF(IFERROR(AG149,
            0)=0,
        MAX(MAX('1D'!$D$16,
                MAX('1D'!$D$16,
                    POWER((ABS(K148)^2)/('1D'!$I$5*MAX(F148,
                                0.1)^2),
                        1/3))),
            IFERROR(W1396,
                MAX(MAX('1D'!$D$16,
                        MAX('1D'!$D$16,
                            POWER((ABS(K148)^2)/('1D'!$I$5*MAX(F148,
                                        0.1)^2),
                                1/3))),
                    ($L$2)-E1396))),
        IF(IFERROR(W148,
                0)=0,
            MAX(MAX('1D'!$D$16,
                    MAX('1D'!$D$16,
                        POWER((ABS(K148)^2)/('1D'!$I$5*MAX(F148,
                                    0.1)^2),
                            1/3))),
                IFERROR(W1396,
                    MAX(MAX('1D'!$D$16,
                            MAX('1D'!$D$16,
                                POWER((ABS(K148)^2)/('1D'!$I$5*MAX(F148,
                                            0.1)^2),
                                    1/3))),
                        ($L$2)-E1396))),
            IF(OR(IFERROR(AD148,
                        0)&gt;=1,
                    IFERROR(AD149,
                        0)&gt;=1),
                MAX('1D'!$D$16,
                    MAX('1D'!$D$16,
                        POWER((ABS(K148)^2)/('1D'!$I$5*MAX(F148,
                                    0.1)^2),
                            1/3))),
                IF(ABS(IFERROR(AF148,
                            0))&lt;'1D'!$D$19,
                    MAX(MAX('1D'!$D$16,
                            MAX('1D'!$D$16,
                                POWER((ABS(K148)^2)/('1D'!$I$5*MAX(F148,
                                            0.1)^2),
                                    1/3))),
                        IFERROR(W148,
                            0)),
                    MAX(MAX('1D'!$D$16,
                            MAX('1D'!$D$16,
                                POWER((ABS(K148)^2)/('1D'!$I$5*MAX(F148,
                                            0.1)^2),
                                    1/3))),
                        (IFERROR(W148,
                                0))+((IFERROR(AF148,
                                    0))*'1D'!$D$18)))))))</f>
        <v>2.1389677043987478</v>
      </c>
      <c r="X148" s="5">
        <f t="shared" ca="1" si="32"/>
        <v>11.122632062873489</v>
      </c>
      <c r="Y148" s="5">
        <f t="shared" ca="1" si="33"/>
        <v>1.1735290000551568</v>
      </c>
      <c r="Z148" s="5">
        <f t="shared" ca="1" si="34"/>
        <v>4.5807502857230418</v>
      </c>
      <c r="AA148" s="5">
        <f t="shared" ca="1" si="35"/>
        <v>634.63196770439879</v>
      </c>
      <c r="AB148" s="5">
        <f ca="1">AA148+((ABS(K148)/MAX(((F148)+(G148)*(W148))*(W148),
            0.000001))^2)/(2*'1D'!$I$5)</f>
        <v>635.70145155659816</v>
      </c>
      <c r="AC148" s="5">
        <f ca="1">((ABS(K148)*'1D'!$D$6)/(MAX(((F148)+(G148)*(W148))*(W148),
            0.000001)*MAX(((((F148)+(G148)*(W148))*(W148))/MAX((F148)+2*(W148)*SQRT(1+(G148)^2),
                    0.000001))^(2/3),
            0.000001)))^2</f>
        <v>3.8141460404132466E-3</v>
      </c>
      <c r="AD148" s="5">
        <f ca="1">ABS(ABS(K148)/MAX(((F148)+(G148)*(W148))*(W148),
        0.000001))/SQRT('1D'!$I$5*MAX((((F148)+(G148)*(W148))*(W148))/MAX((F148)+2*(G148)*(W148),
            0.000001),
        0.000001))</f>
        <v>1.0000000000000004</v>
      </c>
      <c r="AE148" s="5">
        <f ca="1">((F148)*(W148)^2)/2+(G148)*(W148)^3/3+(ABS(K148)^2)/('1D'!$I$5*MAX(((F148)+(G148)*(W148))*(W148),
        0.000001))</f>
        <v>35.686426155594638</v>
      </c>
      <c r="AF148" s="5">
        <f ca="1">IF($A$2=0,
    0,
    IFERROR(AB149+(((AC148+AC149)/2)*J149)+(IF(Z148&gt;Z149,
                '1D'!$D$8*((Z148^2-Z149^2)/(2*'1D'!$I$5)),
                '1D'!$D$9*((Z149^2-Z148^2)/(2*'1D'!$I$5)))+('1D'!$D$10*(ABS(I149)/90)*(MAX(Z148^2,
                        Z149^2)/(2*'1D'!$I$5))))-AB148,
        0))</f>
        <v>3.4157470063291839E-3</v>
      </c>
      <c r="AG148" s="5">
        <f ca="1">IF($A$2=0,
    1,
    IF(IFERROR(AG149,
            0)=0,
        0,
        IFERROR(IF(OR(ROUND(AD148,
                        3)&gt;=1,
                    AND(ABS(AF148)&lt;'1D'!$D$19,
                        AD148&lt;1)),
                1,
                0),
            0)))</f>
        <v>1</v>
      </c>
      <c r="AH148" s="5">
        <f ca="1">IFERROR(IF('1D'!V32="Supercritical",
        MAX('1D'!$D$16,
            IFERROR(L148,
                MAX('1D'!$D$16,
                    POWER((ABS(K148)^2)/('1D'!$I$5*MAX(F148,
                                0.1)^2),
                        1/3)))),
        IF('1D'!V32="Subcritical",
            MAX('1D'!$D$16,
                IFERROR(W148,
                    MAX('1D'!$D$16,
                        POWER((ABS(K148)^2)/('1D'!$I$5*MAX(F148,
                                    0.1)^2),
                            1/3)))),
            IF(IFERROR(T148,
                    -1E+99)&gt;=IFERROR(AE148,
                    -1E+99),
                MAX('1D'!$D$16,
                    IFERROR(L148,
                        MAX('1D'!$D$16,
                            POWER((ABS(K148)^2)/('1D'!$I$5*MAX(F148,
                                        0.1)^2),
                                1/3)))),
                MAX('1D'!$D$16,
                    IFERROR(W148,
                        MAX('1D'!$D$16,
                            POWER((ABS(K148)^2)/('1D'!$I$5*MAX(F148,
                                        0.1)^2),
                                1/3))))))),
    MAX('1D'!$D$16,
        POWER((ABS(K148)^2)/('1D'!$I$5*MAX(F148,
                    0.1)^2),
            1/3)))</f>
        <v>2.0411692021517887</v>
      </c>
      <c r="AI148" s="5">
        <f t="shared" ca="1" si="36"/>
        <v>634.53416920215182</v>
      </c>
      <c r="AJ148" s="5">
        <f ca="1">AI148+((ABS(K148)/MAX(((F148)+(G148)*(AH148))*(AH148),
            0.000001))^2)/(2*'1D'!$I$5)</f>
        <v>635.70859253909487</v>
      </c>
      <c r="AM148">
        <v>0</v>
      </c>
      <c r="AN148">
        <v>0</v>
      </c>
      <c r="AO148" s="5">
        <f t="shared" si="37"/>
        <v>0</v>
      </c>
      <c r="AP148" s="5">
        <f t="shared" si="41"/>
        <v>0</v>
      </c>
      <c r="AQ148" s="5">
        <f ca="1">ABS(ABS(K148)/MAX(((F148)+(G148)*(AH148))*(AH148),
        0.000001))/SQRT('1D'!$I$5*MAX((((F148)+(G148)*(AH148))*(AH148))/MAX((F148)+2*(G148)*(AH148),
            0.000001),
        0.000001))</f>
        <v>1.0727235886044055</v>
      </c>
      <c r="AR148" s="5" t="str">
        <f t="shared" ca="1" si="38"/>
        <v>Supercritical</v>
      </c>
      <c r="AS148" s="5">
        <f ca="1">((ABS(K148)*'1D'!$D$6)/(MAX(((F148)+(G148)*(AH148))*(AH148),
            0.000001)*MAX(((((F148)+(G148)*(AH148))*(AH148))/MAX((F148)+2*(AH148)*SQRT(1+(G148)^2),
                    0.000001))^(2/3),
            0.000001)))^2</f>
        <v>4.3358367565141456E-3</v>
      </c>
    </row>
    <row r="149" spans="1:45" x14ac:dyDescent="0.35">
      <c r="A149">
        <v>140</v>
      </c>
      <c r="B149">
        <v>138.99700000000001</v>
      </c>
      <c r="C149">
        <v>616445.70600000001</v>
      </c>
      <c r="D149">
        <v>3097694.1490000002</v>
      </c>
      <c r="E149">
        <v>632.49249999999995</v>
      </c>
      <c r="F149">
        <v>5.2</v>
      </c>
      <c r="G149">
        <v>0</v>
      </c>
      <c r="H149" t="s">
        <v>176</v>
      </c>
      <c r="I149">
        <v>5.7000000000000002E-2</v>
      </c>
      <c r="J149" s="5">
        <f t="shared" si="39"/>
        <v>1</v>
      </c>
      <c r="K149" s="5">
        <f t="shared" ca="1" si="40"/>
        <v>50.95</v>
      </c>
      <c r="L149" s="5">
        <f ca="1">IF($A$2=0,
    IFERROR(L148,
        MAX('1D'!$D$16,
            POWER((ABS(K149)^2)/('1D'!$I$5*MAX(F149,
                        0.1)^2),
                1/3))),
    IF(IFERROR(V148,
            0)=0,
        IFERROR(L148,
            MAX('1D'!$D$16,
                POWER((ABS(K149)^2)/('1D'!$I$5*MAX(F149,
                            0.1)^2),
                    1/3))),
        IF(OR(IFERROR(L149,
                    0)=0,
                IFERROR(S148,
                    0)&lt;1,
                IFERROR(S149,
                    0)&lt;1),
            MAX('1D'!$D$16,
                POWER((ABS(K149)^2)/('1D'!$I$5*MAX(F149,
                            0.1)^2),
                    1/3)),
            IF(IFERROR(U149,
                    0)&gt;0,
                MAX('1D'!$D$16,
                    IFERROR(L149,
                        0)+((IFERROR(U149,
                                0))*'1D'!$D$18*IF((IFERROR(S149,
                                    0))&lt;1,
                            1,
                            -1))),
                IF(IFERROR(U149,
                        0)&lt;0,
                    IF(ABS((MAX('1D'!$D$16,
                                    POWER((ABS(K149)^2)/('1D'!$I$5*MAX(F149,
                                                0.1)^2),
                                        1/3)))-IFERROR(L149,
                                0))&gt;'1D'!$D$19,
                        MAX('1D'!$D$16,
                            IF((MAX('1D'!$D$16,
                                        POWER((ABS(K149)^2)/('1D'!$I$5*MAX(F149,
                                                    0.1)^2),
                                            1/3)))&gt;IFERROR(L149,
                                    0),
                                MIN((MAX('1D'!$D$16,
                                            POWER((ABS(K149)^2)/('1D'!$I$5*MAX(F149,
                                                        0.1)^2),
                                                1/3))),
                                    IFERROR(L149,
                                        0)+(MIN(ABS(IFERROR(U149,
                                                    0))*'1D'!$D$18,
                                            ABS((MAX('1D'!$D$16,
                                                        POWER((ABS(K149)^2)/('1D'!$I$5*MAX(F149,
                                                                    0.1)^2),
                                                            1/3)))-IFERROR(L149,
                                                    0))))),
                                MAX((MAX('1D'!$D$16,
                                            POWER((ABS(K149)^2)/('1D'!$I$5*MAX(F149,
                                                        0.1)^2),
                                                1/3))),
                                    IFERROR(L149,
                                        0)-(MIN(ABS(IFERROR(U149,
                                                    0))*'1D'!$D$18,
                                            ABS((MAX('1D'!$D$16,
                                                        POWER((ABS(K149)^2)/('1D'!$I$5*MAX(F149,
                                                                    0.1)^2),
                                                            1/3)))-IFERROR(L149,
                                                    0))))))),
                        MAX('1D'!$D$16,
                            POWER((ABS(K149)^2)/('1D'!$I$5*MAX(F149,
                                        0.1)^2),
                                1/3))),
                    MAX('1D'!$D$16,
                        IFERROR(L149,
                            0)))))))</f>
        <v>2.0411692021517887</v>
      </c>
      <c r="M149" s="5">
        <f t="shared" ca="1" si="28"/>
        <v>10.614079851189301</v>
      </c>
      <c r="N149" s="5">
        <f t="shared" ca="1" si="29"/>
        <v>1.1434704692804873</v>
      </c>
      <c r="O149" s="5">
        <f t="shared" ca="1" si="30"/>
        <v>4.8002276894771132</v>
      </c>
      <c r="P149" s="5">
        <f t="shared" ca="1" si="31"/>
        <v>634.53366920215171</v>
      </c>
      <c r="Q149" s="5">
        <f ca="1">P149+((ABS(K149)/MAX(((F149)+(G149)*(L149))*(L149),
            0.000001))^2)/(2*'1D'!$I$5)</f>
        <v>635.70809253909476</v>
      </c>
      <c r="R149" s="5">
        <f ca="1">((ABS(K149)*'1D'!$D$6)/(MAX(((F149)+(G149)*(L149))*(L149),
            0.000001)*MAX(((((F149)+(G149)*(L149))*(L149))/MAX((F149)+2*(L149)*SQRT(1+(G149)^2),
                    0.000001))^(2/3),
            0.000001)))^2</f>
        <v>4.3358367565141456E-3</v>
      </c>
      <c r="S149" s="5">
        <f ca="1">ABS(ABS(K149)/MAX(((F149)+(G149)*(L149))*(L149),
        0.000001))/SQRT('1D'!$I$5*MAX((((F149)+(G149)*(L149))*(L149))/MAX((F149)+2*(G149)*(L149),
            0.000001),
        0.000001))</f>
        <v>1.0727235886044055</v>
      </c>
      <c r="T149" s="5">
        <f ca="1">((F149)*(L149)^2)/2+(G149)*(L149)^3/3+(ABS(K149)^2)/('1D'!$I$5*MAX(((F149)+(G149)*(L149))*(L149),
        0.000001))</f>
        <v>35.763412605541333</v>
      </c>
      <c r="U149" s="5">
        <f ca="1">IF($A$2=0,
    0,
    IFERROR(Q148-(((R148+R149)/2)*J149)-(IF(O148&gt;O149,
                '1D'!$D$8*((O148^2-O149^2)/(2*'1D'!$I$5)),
                '1D'!$D$9*((O149^2-O148^2)/(2*'1D'!$I$5)))+('1D'!$D$10*(ABS(I149)/90)*(MAX(O148^2,
                        O149^2)/(2*'1D'!$I$5))))-Q149,
        0))</f>
        <v>-3.9474069733387296E-3</v>
      </c>
      <c r="V149" s="5">
        <f ca="1">IF($A$2=0,
    1,
    IF(IFERROR(V148,
            0)=0,
        0,
        IFERROR(IF(ROUND(S149,
                    3)=1,
                1,
                IF(AND(ABS(U149)&lt;'1D'!$D$19,
                        S149&gt;1),
                    1,
                    0)),
            0)))</f>
        <v>0</v>
      </c>
      <c r="W149" s="5">
        <f ca="1">IF($A$2=0,
    MAX(MAX('1D'!$D$16,
            MAX('1D'!$D$16,
                POWER((ABS(K149)^2)/('1D'!$I$5*MAX(F149,
                            0.1)^2),
                    1/3))),
        IFERROR(W1396,
            MAX(MAX('1D'!$D$16,
                    MAX('1D'!$D$16,
                        POWER((ABS(K149)^2)/('1D'!$I$5*MAX(F149,
                                    0.1)^2),
                            1/3))),
                ($L$2)-E1396))),
    IF(IFERROR(AG150,
            0)=0,
        MAX(MAX('1D'!$D$16,
                MAX('1D'!$D$16,
                    POWER((ABS(K149)^2)/('1D'!$I$5*MAX(F149,
                                0.1)^2),
                        1/3))),
            IFERROR(W1396,
                MAX(MAX('1D'!$D$16,
                        MAX('1D'!$D$16,
                            POWER((ABS(K149)^2)/('1D'!$I$5*MAX(F149,
                                        0.1)^2),
                                1/3))),
                    ($L$2)-E1396))),
        IF(IFERROR(W149,
                0)=0,
            MAX(MAX('1D'!$D$16,
                    MAX('1D'!$D$16,
                        POWER((ABS(K149)^2)/('1D'!$I$5*MAX(F149,
                                    0.1)^2),
                            1/3))),
                IFERROR(W1396,
                    MAX(MAX('1D'!$D$16,
                            MAX('1D'!$D$16,
                                POWER((ABS(K149)^2)/('1D'!$I$5*MAX(F149,
                                            0.1)^2),
                                    1/3))),
                        ($L$2)-E1396))),
            IF(OR(IFERROR(AD149,
                        0)&gt;=1,
                    IFERROR(AD150,
                        0)&gt;=1),
                MAX('1D'!$D$16,
                    MAX('1D'!$D$16,
                        POWER((ABS(K149)^2)/('1D'!$I$5*MAX(F149,
                                    0.1)^2),
                            1/3))),
                IF(ABS(IFERROR(AF149,
                            0))&lt;'1D'!$D$19,
                    MAX(MAX('1D'!$D$16,
                            MAX('1D'!$D$16,
                                POWER((ABS(K149)^2)/('1D'!$I$5*MAX(F149,
                                            0.1)^2),
                                    1/3))),
                        IFERROR(W149,
                            0)),
                    MAX(MAX('1D'!$D$16,
                            MAX('1D'!$D$16,
                                POWER((ABS(K149)^2)/('1D'!$I$5*MAX(F149,
                                            0.1)^2),
                                    1/3))),
                        (IFERROR(W149,
                                0))+((IFERROR(AF149,
                                    0))*'1D'!$D$18)))))))</f>
        <v>2.1389677043987478</v>
      </c>
      <c r="X149" s="5">
        <f t="shared" ca="1" si="32"/>
        <v>11.122632062873489</v>
      </c>
      <c r="Y149" s="5">
        <f t="shared" ca="1" si="33"/>
        <v>1.1735290000551568</v>
      </c>
      <c r="Z149" s="5">
        <f t="shared" ca="1" si="34"/>
        <v>4.5807502857230418</v>
      </c>
      <c r="AA149" s="5">
        <f t="shared" ca="1" si="35"/>
        <v>634.63146770439869</v>
      </c>
      <c r="AB149" s="5">
        <f ca="1">AA149+((ABS(K149)/MAX(((F149)+(G149)*(W149))*(W149),
            0.000001))^2)/(2*'1D'!$I$5)</f>
        <v>635.70095155659806</v>
      </c>
      <c r="AC149" s="5">
        <f ca="1">((ABS(K149)*'1D'!$D$6)/(MAX(((F149)+(G149)*(W149))*(W149),
            0.000001)*MAX(((((F149)+(G149)*(W149))*(W149))/MAX((F149)+2*(W149)*SQRT(1+(G149)^2),
                    0.000001))^(2/3),
            0.000001)))^2</f>
        <v>3.8141460404132466E-3</v>
      </c>
      <c r="AD149" s="5">
        <f ca="1">ABS(ABS(K149)/MAX(((F149)+(G149)*(W149))*(W149),
        0.000001))/SQRT('1D'!$I$5*MAX((((F149)+(G149)*(W149))*(W149))/MAX((F149)+2*(G149)*(W149),
            0.000001),
        0.000001))</f>
        <v>1.0000000000000004</v>
      </c>
      <c r="AE149" s="5">
        <f ca="1">((F149)*(W149)^2)/2+(G149)*(W149)^3/3+(ABS(K149)^2)/('1D'!$I$5*MAX(((F149)+(G149)*(W149))*(W149),
        0.000001))</f>
        <v>35.686426155594638</v>
      </c>
      <c r="AF149" s="5">
        <f ca="1">IF($A$2=0,
    0,
    IFERROR(AB150+(((AC149+AC150)/2)*J150)+(IF(Z149&gt;Z150,
                '1D'!$D$8*((Z149^2-Z150^2)/(2*'1D'!$I$5)),
                '1D'!$D$9*((Z150^2-Z149^2)/(2*'1D'!$I$5)))+('1D'!$D$10*(ABS(I150)/90)*(MAX(Z149^2,
                        Z150^2)/(2*'1D'!$I$5))))-AB149,
        0))</f>
        <v>3.4157470064428708E-3</v>
      </c>
      <c r="AG149" s="5">
        <f ca="1">IF($A$2=0,
    1,
    IF(IFERROR(AG150,
            0)=0,
        0,
        IFERROR(IF(OR(ROUND(AD149,
                        3)&gt;=1,
                    AND(ABS(AF149)&lt;'1D'!$D$19,
                        AD149&lt;1)),
                1,
                0),
            0)))</f>
        <v>1</v>
      </c>
      <c r="AH149" s="5">
        <f ca="1">IFERROR(IF('1D'!V32="Supercritical",
        MAX('1D'!$D$16,
            IFERROR(L149,
                MAX('1D'!$D$16,
                    POWER((ABS(K149)^2)/('1D'!$I$5*MAX(F149,
                                0.1)^2),
                        1/3)))),
        IF('1D'!V32="Subcritical",
            MAX('1D'!$D$16,
                IFERROR(W149,
                    MAX('1D'!$D$16,
                        POWER((ABS(K149)^2)/('1D'!$I$5*MAX(F149,
                                    0.1)^2),
                            1/3)))),
            IF(IFERROR(T149,
                    -1E+99)&gt;=IFERROR(AE149,
                    -1E+99),
                MAX('1D'!$D$16,
                    IFERROR(L149,
                        MAX('1D'!$D$16,
                            POWER((ABS(K149)^2)/('1D'!$I$5*MAX(F149,
                                        0.1)^2),
                                1/3)))),
                MAX('1D'!$D$16,
                    IFERROR(W149,
                        MAX('1D'!$D$16,
                            POWER((ABS(K149)^2)/('1D'!$I$5*MAX(F149,
                                        0.1)^2),
                                1/3))))))),
    MAX('1D'!$D$16,
        POWER((ABS(K149)^2)/('1D'!$I$5*MAX(F149,
                    0.1)^2),
            1/3)))</f>
        <v>2.0411692021517887</v>
      </c>
      <c r="AI149" s="5">
        <f t="shared" ca="1" si="36"/>
        <v>634.53366920215171</v>
      </c>
      <c r="AJ149" s="5">
        <f ca="1">AI149+((ABS(K149)/MAX(((F149)+(G149)*(AH149))*(AH149),
            0.000001))^2)/(2*'1D'!$I$5)</f>
        <v>635.70809253909476</v>
      </c>
      <c r="AM149">
        <v>0</v>
      </c>
      <c r="AN149">
        <v>0</v>
      </c>
      <c r="AO149" s="5">
        <f t="shared" si="37"/>
        <v>0</v>
      </c>
      <c r="AP149" s="5">
        <f t="shared" si="41"/>
        <v>0</v>
      </c>
      <c r="AQ149" s="5">
        <f ca="1">ABS(ABS(K149)/MAX(((F149)+(G149)*(AH149))*(AH149),
        0.000001))/SQRT('1D'!$I$5*MAX((((F149)+(G149)*(AH149))*(AH149))/MAX((F149)+2*(G149)*(AH149),
            0.000001),
        0.000001))</f>
        <v>1.0727235886044055</v>
      </c>
      <c r="AR149" s="5" t="str">
        <f t="shared" ca="1" si="38"/>
        <v>Supercritical</v>
      </c>
      <c r="AS149" s="5">
        <f ca="1">((ABS(K149)*'1D'!$D$6)/(MAX(((F149)+(G149)*(AH149))*(AH149),
            0.000001)*MAX(((((F149)+(G149)*(AH149))*(AH149))/MAX((F149)+2*(AH149)*SQRT(1+(G149)^2),
                    0.000001))^(2/3),
            0.000001)))^2</f>
        <v>4.3358367565141456E-3</v>
      </c>
    </row>
    <row r="150" spans="1:45" x14ac:dyDescent="0.35">
      <c r="A150">
        <v>141</v>
      </c>
      <c r="B150">
        <v>139.99700000000001</v>
      </c>
      <c r="C150">
        <v>616444.70700000005</v>
      </c>
      <c r="D150">
        <v>3097694.102</v>
      </c>
      <c r="E150">
        <v>632.49199999999996</v>
      </c>
      <c r="F150">
        <v>5.2</v>
      </c>
      <c r="G150">
        <v>0</v>
      </c>
      <c r="H150" t="s">
        <v>176</v>
      </c>
      <c r="I150">
        <v>5.7000000000000002E-2</v>
      </c>
      <c r="J150" s="5">
        <f t="shared" si="39"/>
        <v>1</v>
      </c>
      <c r="K150" s="5">
        <f t="shared" ca="1" si="40"/>
        <v>50.95</v>
      </c>
      <c r="L150" s="5">
        <f ca="1">IF($A$2=0,
    IFERROR(L149,
        MAX('1D'!$D$16,
            POWER((ABS(K150)^2)/('1D'!$I$5*MAX(F150,
                        0.1)^2),
                1/3))),
    IF(IFERROR(V149,
            0)=0,
        IFERROR(L149,
            MAX('1D'!$D$16,
                POWER((ABS(K150)^2)/('1D'!$I$5*MAX(F150,
                            0.1)^2),
                    1/3))),
        IF(OR(IFERROR(L150,
                    0)=0,
                IFERROR(S149,
                    0)&lt;1,
                IFERROR(S150,
                    0)&lt;1),
            MAX('1D'!$D$16,
                POWER((ABS(K150)^2)/('1D'!$I$5*MAX(F150,
                            0.1)^2),
                    1/3)),
            IF(IFERROR(U150,
                    0)&gt;0,
                MAX('1D'!$D$16,
                    IFERROR(L150,
                        0)+((IFERROR(U150,
                                0))*'1D'!$D$18*IF((IFERROR(S150,
                                    0))&lt;1,
                            1,
                            -1))),
                IF(IFERROR(U150,
                        0)&lt;0,
                    IF(ABS((MAX('1D'!$D$16,
                                    POWER((ABS(K150)^2)/('1D'!$I$5*MAX(F150,
                                                0.1)^2),
                                        1/3)))-IFERROR(L150,
                                0))&gt;'1D'!$D$19,
                        MAX('1D'!$D$16,
                            IF((MAX('1D'!$D$16,
                                        POWER((ABS(K150)^2)/('1D'!$I$5*MAX(F150,
                                                    0.1)^2),
                                            1/3)))&gt;IFERROR(L150,
                                    0),
                                MIN((MAX('1D'!$D$16,
                                            POWER((ABS(K150)^2)/('1D'!$I$5*MAX(F150,
                                                        0.1)^2),
                                                1/3))),
                                    IFERROR(L150,
                                        0)+(MIN(ABS(IFERROR(U150,
                                                    0))*'1D'!$D$18,
                                            ABS((MAX('1D'!$D$16,
                                                        POWER((ABS(K150)^2)/('1D'!$I$5*MAX(F150,
                                                                    0.1)^2),
                                                            1/3)))-IFERROR(L150,
                                                    0))))),
                                MAX((MAX('1D'!$D$16,
                                            POWER((ABS(K150)^2)/('1D'!$I$5*MAX(F150,
                                                        0.1)^2),
                                                1/3))),
                                    IFERROR(L150,
                                        0)-(MIN(ABS(IFERROR(U150,
                                                    0))*'1D'!$D$18,
                                            ABS((MAX('1D'!$D$16,
                                                        POWER((ABS(K150)^2)/('1D'!$I$5*MAX(F150,
                                                                    0.1)^2),
                                                            1/3)))-IFERROR(L150,
                                                    0))))))),
                        MAX('1D'!$D$16,
                            POWER((ABS(K150)^2)/('1D'!$I$5*MAX(F150,
                                        0.1)^2),
                                1/3))),
                    MAX('1D'!$D$16,
                        IFERROR(L150,
                            0)))))))</f>
        <v>2.0411692021517887</v>
      </c>
      <c r="M150" s="5">
        <f t="shared" ca="1" si="28"/>
        <v>10.614079851189301</v>
      </c>
      <c r="N150" s="5">
        <f t="shared" ca="1" si="29"/>
        <v>1.1434704692804873</v>
      </c>
      <c r="O150" s="5">
        <f t="shared" ca="1" si="30"/>
        <v>4.8002276894771132</v>
      </c>
      <c r="P150" s="5">
        <f t="shared" ca="1" si="31"/>
        <v>634.53316920215173</v>
      </c>
      <c r="Q150" s="5">
        <f ca="1">P150+((ABS(K150)/MAX(((F150)+(G150)*(L150))*(L150),
            0.000001))^2)/(2*'1D'!$I$5)</f>
        <v>635.70759253909478</v>
      </c>
      <c r="R150" s="5">
        <f ca="1">((ABS(K150)*'1D'!$D$6)/(MAX(((F150)+(G150)*(L150))*(L150),
            0.000001)*MAX(((((F150)+(G150)*(L150))*(L150))/MAX((F150)+2*(L150)*SQRT(1+(G150)^2),
                    0.000001))^(2/3),
            0.000001)))^2</f>
        <v>4.3358367565141456E-3</v>
      </c>
      <c r="S150" s="5">
        <f ca="1">ABS(ABS(K150)/MAX(((F150)+(G150)*(L150))*(L150),
        0.000001))/SQRT('1D'!$I$5*MAX((((F150)+(G150)*(L150))*(L150))/MAX((F150)+2*(G150)*(L150),
            0.000001),
        0.000001))</f>
        <v>1.0727235886044055</v>
      </c>
      <c r="T150" s="5">
        <f ca="1">((F150)*(L150)^2)/2+(G150)*(L150)^3/3+(ABS(K150)^2)/('1D'!$I$5*MAX(((F150)+(G150)*(L150))*(L150),
        0.000001))</f>
        <v>35.763412605541333</v>
      </c>
      <c r="U150" s="5">
        <f ca="1">IF($A$2=0,
    0,
    IFERROR(Q149-(((R149+R150)/2)*J150)-(IF(O149&gt;O150,
                '1D'!$D$8*((O149^2-O150^2)/(2*'1D'!$I$5)),
                '1D'!$D$9*((O150^2-O149^2)/(2*'1D'!$I$5)))+('1D'!$D$10*(ABS(I150)/90)*(MAX(O149^2,
                        O150^2)/(2*'1D'!$I$5))))-Q150,
        0))</f>
        <v>-3.9474069734524164E-3</v>
      </c>
      <c r="V150" s="5">
        <f ca="1">IF($A$2=0,
    1,
    IF(IFERROR(V149,
            0)=0,
        0,
        IFERROR(IF(ROUND(S150,
                    3)=1,
                1,
                IF(AND(ABS(U150)&lt;'1D'!$D$19,
                        S150&gt;1),
                    1,
                    0)),
            0)))</f>
        <v>0</v>
      </c>
      <c r="W150" s="5">
        <f ca="1">IF($A$2=0,
    MAX(MAX('1D'!$D$16,
            MAX('1D'!$D$16,
                POWER((ABS(K150)^2)/('1D'!$I$5*MAX(F150,
                            0.1)^2),
                    1/3))),
        IFERROR(W1396,
            MAX(MAX('1D'!$D$16,
                    MAX('1D'!$D$16,
                        POWER((ABS(K150)^2)/('1D'!$I$5*MAX(F150,
                                    0.1)^2),
                            1/3))),
                ($L$2)-E1396))),
    IF(IFERROR(AG151,
            0)=0,
        MAX(MAX('1D'!$D$16,
                MAX('1D'!$D$16,
                    POWER((ABS(K150)^2)/('1D'!$I$5*MAX(F150,
                                0.1)^2),
                        1/3))),
            IFERROR(W1396,
                MAX(MAX('1D'!$D$16,
                        MAX('1D'!$D$16,
                            POWER((ABS(K150)^2)/('1D'!$I$5*MAX(F150,
                                        0.1)^2),
                                1/3))),
                    ($L$2)-E1396))),
        IF(IFERROR(W150,
                0)=0,
            MAX(MAX('1D'!$D$16,
                    MAX('1D'!$D$16,
                        POWER((ABS(K150)^2)/('1D'!$I$5*MAX(F150,
                                    0.1)^2),
                            1/3))),
                IFERROR(W1396,
                    MAX(MAX('1D'!$D$16,
                            MAX('1D'!$D$16,
                                POWER((ABS(K150)^2)/('1D'!$I$5*MAX(F150,
                                            0.1)^2),
                                    1/3))),
                        ($L$2)-E1396))),
            IF(OR(IFERROR(AD150,
                        0)&gt;=1,
                    IFERROR(AD151,
                        0)&gt;=1),
                MAX('1D'!$D$16,
                    MAX('1D'!$D$16,
                        POWER((ABS(K150)^2)/('1D'!$I$5*MAX(F150,
                                    0.1)^2),
                            1/3))),
                IF(ABS(IFERROR(AF150,
                            0))&lt;'1D'!$D$19,
                    MAX(MAX('1D'!$D$16,
                            MAX('1D'!$D$16,
                                POWER((ABS(K150)^2)/('1D'!$I$5*MAX(F150,
                                            0.1)^2),
                                    1/3))),
                        IFERROR(W150,
                            0)),
                    MAX(MAX('1D'!$D$16,
                            MAX('1D'!$D$16,
                                POWER((ABS(K150)^2)/('1D'!$I$5*MAX(F150,
                                            0.1)^2),
                                    1/3))),
                        (IFERROR(W150,
                                0))+((IFERROR(AF150,
                                    0))*'1D'!$D$18)))))))</f>
        <v>2.1389677043987478</v>
      </c>
      <c r="X150" s="5">
        <f t="shared" ca="1" si="32"/>
        <v>11.122632062873489</v>
      </c>
      <c r="Y150" s="5">
        <f t="shared" ca="1" si="33"/>
        <v>1.1735290000551568</v>
      </c>
      <c r="Z150" s="5">
        <f t="shared" ca="1" si="34"/>
        <v>4.5807502857230418</v>
      </c>
      <c r="AA150" s="5">
        <f t="shared" ca="1" si="35"/>
        <v>634.6309677043987</v>
      </c>
      <c r="AB150" s="5">
        <f ca="1">AA150+((ABS(K150)/MAX(((F150)+(G150)*(W150))*(W150),
            0.000001))^2)/(2*'1D'!$I$5)</f>
        <v>635.70045155659807</v>
      </c>
      <c r="AC150" s="5">
        <f ca="1">((ABS(K150)*'1D'!$D$6)/(MAX(((F150)+(G150)*(W150))*(W150),
            0.000001)*MAX(((((F150)+(G150)*(W150))*(W150))/MAX((F150)+2*(W150)*SQRT(1+(G150)^2),
                    0.000001))^(2/3),
            0.000001)))^2</f>
        <v>3.8141460404132466E-3</v>
      </c>
      <c r="AD150" s="5">
        <f ca="1">ABS(ABS(K150)/MAX(((F150)+(G150)*(W150))*(W150),
        0.000001))/SQRT('1D'!$I$5*MAX((((F150)+(G150)*(W150))*(W150))/MAX((F150)+2*(G150)*(W150),
            0.000001),
        0.000001))</f>
        <v>1.0000000000000004</v>
      </c>
      <c r="AE150" s="5">
        <f ca="1">((F150)*(W150)^2)/2+(G150)*(W150)^3/3+(ABS(K150)^2)/('1D'!$I$5*MAX(((F150)+(G150)*(W150))*(W150),
        0.000001))</f>
        <v>35.686426155594638</v>
      </c>
      <c r="AF150" s="5">
        <f ca="1">IF($A$2=0,
    0,
    IFERROR(AB151+(((AC150+AC151)/2)*J151)+(IF(Z150&gt;Z151,
                '1D'!$D$8*((Z150^2-Z151^2)/(2*'1D'!$I$5)),
                '1D'!$D$9*((Z151^2-Z150^2)/(2*'1D'!$I$5)))+('1D'!$D$10*(ABS(I151)/90)*(MAX(Z150^2,
                        Z151^2)/(2*'1D'!$I$5))))-AB150,
        0))</f>
        <v>3.3194934596849635E-3</v>
      </c>
      <c r="AG150" s="5">
        <f ca="1">IF($A$2=0,
    1,
    IF(IFERROR(AG151,
            0)=0,
        0,
        IFERROR(IF(OR(ROUND(AD150,
                        3)&gt;=1,
                    AND(ABS(AF150)&lt;'1D'!$D$19,
                        AD150&lt;1)),
                1,
                0),
            0)))</f>
        <v>1</v>
      </c>
      <c r="AH150" s="5">
        <f ca="1">IFERROR(IF('1D'!V32="Supercritical",
        MAX('1D'!$D$16,
            IFERROR(L150,
                MAX('1D'!$D$16,
                    POWER((ABS(K150)^2)/('1D'!$I$5*MAX(F150,
                                0.1)^2),
                        1/3)))),
        IF('1D'!V32="Subcritical",
            MAX('1D'!$D$16,
                IFERROR(W150,
                    MAX('1D'!$D$16,
                        POWER((ABS(K150)^2)/('1D'!$I$5*MAX(F150,
                                    0.1)^2),
                            1/3)))),
            IF(IFERROR(T150,
                    -1E+99)&gt;=IFERROR(AE150,
                    -1E+99),
                MAX('1D'!$D$16,
                    IFERROR(L150,
                        MAX('1D'!$D$16,
                            POWER((ABS(K150)^2)/('1D'!$I$5*MAX(F150,
                                        0.1)^2),
                                1/3)))),
                MAX('1D'!$D$16,
                    IFERROR(W150,
                        MAX('1D'!$D$16,
                            POWER((ABS(K150)^2)/('1D'!$I$5*MAX(F150,
                                        0.1)^2),
                                1/3))))))),
    MAX('1D'!$D$16,
        POWER((ABS(K150)^2)/('1D'!$I$5*MAX(F150,
                    0.1)^2),
            1/3)))</f>
        <v>2.0411692021517887</v>
      </c>
      <c r="AI150" s="5">
        <f t="shared" ca="1" si="36"/>
        <v>634.53316920215173</v>
      </c>
      <c r="AJ150" s="5">
        <f ca="1">AI150+((ABS(K150)/MAX(((F150)+(G150)*(AH150))*(AH150),
            0.000001))^2)/(2*'1D'!$I$5)</f>
        <v>635.70759253909478</v>
      </c>
      <c r="AM150">
        <v>0</v>
      </c>
      <c r="AN150">
        <v>0</v>
      </c>
      <c r="AO150" s="5">
        <f t="shared" si="37"/>
        <v>0</v>
      </c>
      <c r="AP150" s="5">
        <f t="shared" si="41"/>
        <v>0</v>
      </c>
      <c r="AQ150" s="5">
        <f ca="1">ABS(ABS(K150)/MAX(((F150)+(G150)*(AH150))*(AH150),
        0.000001))/SQRT('1D'!$I$5*MAX((((F150)+(G150)*(AH150))*(AH150))/MAX((F150)+2*(G150)*(AH150),
            0.000001),
        0.000001))</f>
        <v>1.0727235886044055</v>
      </c>
      <c r="AR150" s="5" t="str">
        <f t="shared" ca="1" si="38"/>
        <v>Supercritical</v>
      </c>
      <c r="AS150" s="5">
        <f ca="1">((ABS(K150)*'1D'!$D$6)/(MAX(((F150)+(G150)*(AH150))*(AH150),
            0.000001)*MAX(((((F150)+(G150)*(AH150))*(AH150))/MAX((F150)+2*(AH150)*SQRT(1+(G150)^2),
                    0.000001))^(2/3),
            0.000001)))^2</f>
        <v>4.3358367565141456E-3</v>
      </c>
    </row>
    <row r="151" spans="1:45" x14ac:dyDescent="0.35">
      <c r="A151">
        <v>142</v>
      </c>
      <c r="B151">
        <v>140.99700000000001</v>
      </c>
      <c r="C151">
        <v>616443.70799999998</v>
      </c>
      <c r="D151">
        <v>3097694.054</v>
      </c>
      <c r="E151">
        <v>632.49149999999997</v>
      </c>
      <c r="F151">
        <v>5.2</v>
      </c>
      <c r="G151">
        <v>0</v>
      </c>
      <c r="H151" t="s">
        <v>176</v>
      </c>
      <c r="I151">
        <v>3.0000000000000001E-3</v>
      </c>
      <c r="J151" s="5">
        <f t="shared" si="39"/>
        <v>1</v>
      </c>
      <c r="K151" s="5">
        <f t="shared" ca="1" si="40"/>
        <v>50.95</v>
      </c>
      <c r="L151" s="5">
        <f ca="1">IF($A$2=0,
    IFERROR(L150,
        MAX('1D'!$D$16,
            POWER((ABS(K151)^2)/('1D'!$I$5*MAX(F151,
                        0.1)^2),
                1/3))),
    IF(IFERROR(V150,
            0)=0,
        IFERROR(L150,
            MAX('1D'!$D$16,
                POWER((ABS(K151)^2)/('1D'!$I$5*MAX(F151,
                            0.1)^2),
                    1/3))),
        IF(OR(IFERROR(L151,
                    0)=0,
                IFERROR(S150,
                    0)&lt;1,
                IFERROR(S151,
                    0)&lt;1),
            MAX('1D'!$D$16,
                POWER((ABS(K151)^2)/('1D'!$I$5*MAX(F151,
                            0.1)^2),
                    1/3)),
            IF(IFERROR(U151,
                    0)&gt;0,
                MAX('1D'!$D$16,
                    IFERROR(L151,
                        0)+((IFERROR(U151,
                                0))*'1D'!$D$18*IF((IFERROR(S151,
                                    0))&lt;1,
                            1,
                            -1))),
                IF(IFERROR(U151,
                        0)&lt;0,
                    IF(ABS((MAX('1D'!$D$16,
                                    POWER((ABS(K151)^2)/('1D'!$I$5*MAX(F151,
                                                0.1)^2),
                                        1/3)))-IFERROR(L151,
                                0))&gt;'1D'!$D$19,
                        MAX('1D'!$D$16,
                            IF((MAX('1D'!$D$16,
                                        POWER((ABS(K151)^2)/('1D'!$I$5*MAX(F151,
                                                    0.1)^2),
                                            1/3)))&gt;IFERROR(L151,
                                    0),
                                MIN((MAX('1D'!$D$16,
                                            POWER((ABS(K151)^2)/('1D'!$I$5*MAX(F151,
                                                        0.1)^2),
                                                1/3))),
                                    IFERROR(L151,
                                        0)+(MIN(ABS(IFERROR(U151,
                                                    0))*'1D'!$D$18,
                                            ABS((MAX('1D'!$D$16,
                                                        POWER((ABS(K151)^2)/('1D'!$I$5*MAX(F151,
                                                                    0.1)^2),
                                                            1/3)))-IFERROR(L151,
                                                    0))))),
                                MAX((MAX('1D'!$D$16,
                                            POWER((ABS(K151)^2)/('1D'!$I$5*MAX(F151,
                                                        0.1)^2),
                                                1/3))),
                                    IFERROR(L151,
                                        0)-(MIN(ABS(IFERROR(U151,
                                                    0))*'1D'!$D$18,
                                            ABS((MAX('1D'!$D$16,
                                                        POWER((ABS(K151)^2)/('1D'!$I$5*MAX(F151,
                                                                    0.1)^2),
                                                            1/3)))-IFERROR(L151,
                                                    0))))))),
                        MAX('1D'!$D$16,
                            POWER((ABS(K151)^2)/('1D'!$I$5*MAX(F151,
                                        0.1)^2),
                                1/3))),
                    MAX('1D'!$D$16,
                        IFERROR(L151,
                            0)))))))</f>
        <v>2.0411692021517887</v>
      </c>
      <c r="M151" s="5">
        <f t="shared" ca="1" si="28"/>
        <v>10.614079851189301</v>
      </c>
      <c r="N151" s="5">
        <f t="shared" ca="1" si="29"/>
        <v>1.1434704692804873</v>
      </c>
      <c r="O151" s="5">
        <f t="shared" ca="1" si="30"/>
        <v>4.8002276894771132</v>
      </c>
      <c r="P151" s="5">
        <f t="shared" ca="1" si="31"/>
        <v>634.53266920215174</v>
      </c>
      <c r="Q151" s="5">
        <f ca="1">P151+((ABS(K151)/MAX(((F151)+(G151)*(L151))*(L151),
            0.000001))^2)/(2*'1D'!$I$5)</f>
        <v>635.70709253909479</v>
      </c>
      <c r="R151" s="5">
        <f ca="1">((ABS(K151)*'1D'!$D$6)/(MAX(((F151)+(G151)*(L151))*(L151),
            0.000001)*MAX(((((F151)+(G151)*(L151))*(L151))/MAX((F151)+2*(L151)*SQRT(1+(G151)^2),
                    0.000001))^(2/3),
            0.000001)))^2</f>
        <v>4.3358367565141456E-3</v>
      </c>
      <c r="S151" s="5">
        <f ca="1">ABS(ABS(K151)/MAX(((F151)+(G151)*(L151))*(L151),
        0.000001))/SQRT('1D'!$I$5*MAX((((F151)+(G151)*(L151))*(L151))/MAX((F151)+2*(G151)*(L151),
            0.000001),
        0.000001))</f>
        <v>1.0727235886044055</v>
      </c>
      <c r="T151" s="5">
        <f ca="1">((F151)*(L151)^2)/2+(G151)*(L151)^3/3+(ABS(K151)^2)/('1D'!$I$5*MAX(((F151)+(G151)*(L151))*(L151),
        0.000001))</f>
        <v>35.763412605541333</v>
      </c>
      <c r="U151" s="5">
        <f ca="1">IF($A$2=0,
    0,
    IFERROR(Q150-(((R150+R151)/2)*J151)-(IF(O150&gt;O151,
                '1D'!$D$8*((O150^2-O151^2)/(2*'1D'!$I$5)),
                '1D'!$D$9*((O151^2-O150^2)/(2*'1D'!$I$5)))+('1D'!$D$10*(ABS(I151)/90)*(MAX(O150^2,
                        O151^2)/(2*'1D'!$I$5))))-Q151,
        0))</f>
        <v>-3.8417088732103366E-3</v>
      </c>
      <c r="V151" s="5">
        <f ca="1">IF($A$2=0,
    1,
    IF(IFERROR(V150,
            0)=0,
        0,
        IFERROR(IF(ROUND(S151,
                    3)=1,
                1,
                IF(AND(ABS(U151)&lt;'1D'!$D$19,
                        S151&gt;1),
                    1,
                    0)),
            0)))</f>
        <v>0</v>
      </c>
      <c r="W151" s="5">
        <f ca="1">IF($A$2=0,
    MAX(MAX('1D'!$D$16,
            MAX('1D'!$D$16,
                POWER((ABS(K151)^2)/('1D'!$I$5*MAX(F151,
                            0.1)^2),
                    1/3))),
        IFERROR(W1396,
            MAX(MAX('1D'!$D$16,
                    MAX('1D'!$D$16,
                        POWER((ABS(K151)^2)/('1D'!$I$5*MAX(F151,
                                    0.1)^2),
                            1/3))),
                ($L$2)-E1396))),
    IF(IFERROR(AG152,
            0)=0,
        MAX(MAX('1D'!$D$16,
                MAX('1D'!$D$16,
                    POWER((ABS(K151)^2)/('1D'!$I$5*MAX(F151,
                                0.1)^2),
                        1/3))),
            IFERROR(W1396,
                MAX(MAX('1D'!$D$16,
                        MAX('1D'!$D$16,
                            POWER((ABS(K151)^2)/('1D'!$I$5*MAX(F151,
                                        0.1)^2),
                                1/3))),
                    ($L$2)-E1396))),
        IF(IFERROR(W151,
                0)=0,
            MAX(MAX('1D'!$D$16,
                    MAX('1D'!$D$16,
                        POWER((ABS(K151)^2)/('1D'!$I$5*MAX(F151,
                                    0.1)^2),
                            1/3))),
                IFERROR(W1396,
                    MAX(MAX('1D'!$D$16,
                            MAX('1D'!$D$16,
                                POWER((ABS(K151)^2)/('1D'!$I$5*MAX(F151,
                                            0.1)^2),
                                    1/3))),
                        ($L$2)-E1396))),
            IF(OR(IFERROR(AD151,
                        0)&gt;=1,
                    IFERROR(AD152,
                        0)&gt;=1),
                MAX('1D'!$D$16,
                    MAX('1D'!$D$16,
                        POWER((ABS(K151)^2)/('1D'!$I$5*MAX(F151,
                                    0.1)^2),
                            1/3))),
                IF(ABS(IFERROR(AF151,
                            0))&lt;'1D'!$D$19,
                    MAX(MAX('1D'!$D$16,
                            MAX('1D'!$D$16,
                                POWER((ABS(K151)^2)/('1D'!$I$5*MAX(F151,
                                            0.1)^2),
                                    1/3))),
                        IFERROR(W151,
                            0)),
                    MAX(MAX('1D'!$D$16,
                            MAX('1D'!$D$16,
                                POWER((ABS(K151)^2)/('1D'!$I$5*MAX(F151,
                                            0.1)^2),
                                    1/3))),
                        (IFERROR(W151,
                                0))+((IFERROR(AF151,
                                    0))*'1D'!$D$18)))))))</f>
        <v>2.1389677043987478</v>
      </c>
      <c r="X151" s="5">
        <f t="shared" ca="1" si="32"/>
        <v>11.122632062873489</v>
      </c>
      <c r="Y151" s="5">
        <f t="shared" ca="1" si="33"/>
        <v>1.1735290000551568</v>
      </c>
      <c r="Z151" s="5">
        <f t="shared" ca="1" si="34"/>
        <v>4.5807502857230418</v>
      </c>
      <c r="AA151" s="5">
        <f t="shared" ca="1" si="35"/>
        <v>634.63046770439871</v>
      </c>
      <c r="AB151" s="5">
        <f ca="1">AA151+((ABS(K151)/MAX(((F151)+(G151)*(W151))*(W151),
            0.000001))^2)/(2*'1D'!$I$5)</f>
        <v>635.69995155659808</v>
      </c>
      <c r="AC151" s="5">
        <f ca="1">((ABS(K151)*'1D'!$D$6)/(MAX(((F151)+(G151)*(W151))*(W151),
            0.000001)*MAX(((((F151)+(G151)*(W151))*(W151))/MAX((F151)+2*(W151)*SQRT(1+(G151)^2),
                    0.000001))^(2/3),
            0.000001)))^2</f>
        <v>3.8141460404132466E-3</v>
      </c>
      <c r="AD151" s="5">
        <f ca="1">ABS(ABS(K151)/MAX(((F151)+(G151)*(W151))*(W151),
        0.000001))/SQRT('1D'!$I$5*MAX((((F151)+(G151)*(W151))*(W151))/MAX((F151)+2*(G151)*(W151),
            0.000001),
        0.000001))</f>
        <v>1.0000000000000004</v>
      </c>
      <c r="AE151" s="5">
        <f ca="1">((F151)*(W151)^2)/2+(G151)*(W151)^3/3+(ABS(K151)^2)/('1D'!$I$5*MAX(((F151)+(G151)*(W151))*(W151),
        0.000001))</f>
        <v>35.686426155594638</v>
      </c>
      <c r="AF151" s="5">
        <f ca="1">IF($A$2=0,
    0,
    IFERROR(AB152+(((AC151+AC152)/2)*J152)+(IF(Z151&gt;Z152,
                '1D'!$D$8*((Z151^2-Z152^2)/(2*'1D'!$I$5)),
                '1D'!$D$9*((Z152^2-Z151^2)/(2*'1D'!$I$5)))+('1D'!$D$10*(ABS(I152)/90)*(MAX(Z151^2,
                        Z152^2)/(2*'1D'!$I$5))))-AB151,
        0))</f>
        <v>3.4172802795637836E-3</v>
      </c>
      <c r="AG151" s="5">
        <f ca="1">IF($A$2=0,
    1,
    IF(IFERROR(AG152,
            0)=0,
        0,
        IFERROR(IF(OR(ROUND(AD151,
                        3)&gt;=1,
                    AND(ABS(AF151)&lt;'1D'!$D$19,
                        AD151&lt;1)),
                1,
                0),
            0)))</f>
        <v>1</v>
      </c>
      <c r="AH151" s="5">
        <f ca="1">IFERROR(IF('1D'!V32="Supercritical",
        MAX('1D'!$D$16,
            IFERROR(L151,
                MAX('1D'!$D$16,
                    POWER((ABS(K151)^2)/('1D'!$I$5*MAX(F151,
                                0.1)^2),
                        1/3)))),
        IF('1D'!V32="Subcritical",
            MAX('1D'!$D$16,
                IFERROR(W151,
                    MAX('1D'!$D$16,
                        POWER((ABS(K151)^2)/('1D'!$I$5*MAX(F151,
                                    0.1)^2),
                            1/3)))),
            IF(IFERROR(T151,
                    -1E+99)&gt;=IFERROR(AE151,
                    -1E+99),
                MAX('1D'!$D$16,
                    IFERROR(L151,
                        MAX('1D'!$D$16,
                            POWER((ABS(K151)^2)/('1D'!$I$5*MAX(F151,
                                        0.1)^2),
                                1/3)))),
                MAX('1D'!$D$16,
                    IFERROR(W151,
                        MAX('1D'!$D$16,
                            POWER((ABS(K151)^2)/('1D'!$I$5*MAX(F151,
                                        0.1)^2),
                                1/3))))))),
    MAX('1D'!$D$16,
        POWER((ABS(K151)^2)/('1D'!$I$5*MAX(F151,
                    0.1)^2),
            1/3)))</f>
        <v>2.0411692021517887</v>
      </c>
      <c r="AI151" s="5">
        <f t="shared" ca="1" si="36"/>
        <v>634.53266920215174</v>
      </c>
      <c r="AJ151" s="5">
        <f ca="1">AI151+((ABS(K151)/MAX(((F151)+(G151)*(AH151))*(AH151),
            0.000001))^2)/(2*'1D'!$I$5)</f>
        <v>635.70709253909479</v>
      </c>
      <c r="AM151">
        <v>0</v>
      </c>
      <c r="AN151">
        <v>0</v>
      </c>
      <c r="AO151" s="5">
        <f t="shared" si="37"/>
        <v>0</v>
      </c>
      <c r="AP151" s="5">
        <f t="shared" si="41"/>
        <v>0</v>
      </c>
      <c r="AQ151" s="5">
        <f ca="1">ABS(ABS(K151)/MAX(((F151)+(G151)*(AH151))*(AH151),
        0.000001))/SQRT('1D'!$I$5*MAX((((F151)+(G151)*(AH151))*(AH151))/MAX((F151)+2*(G151)*(AH151),
            0.000001),
        0.000001))</f>
        <v>1.0727235886044055</v>
      </c>
      <c r="AR151" s="5" t="str">
        <f t="shared" ca="1" si="38"/>
        <v>Supercritical</v>
      </c>
      <c r="AS151" s="5">
        <f ca="1">((ABS(K151)*'1D'!$D$6)/(MAX(((F151)+(G151)*(AH151))*(AH151),
            0.000001)*MAX(((((F151)+(G151)*(AH151))*(AH151))/MAX((F151)+2*(AH151)*SQRT(1+(G151)^2),
                    0.000001))^(2/3),
            0.000001)))^2</f>
        <v>4.3358367565141456E-3</v>
      </c>
    </row>
    <row r="152" spans="1:45" x14ac:dyDescent="0.35">
      <c r="A152">
        <v>143</v>
      </c>
      <c r="B152">
        <v>141.99600000000001</v>
      </c>
      <c r="C152">
        <v>616442.71</v>
      </c>
      <c r="D152">
        <v>3097694.0060000001</v>
      </c>
      <c r="E152">
        <v>632.49099999999999</v>
      </c>
      <c r="F152">
        <v>5.2</v>
      </c>
      <c r="G152">
        <v>0</v>
      </c>
      <c r="H152" t="s">
        <v>176</v>
      </c>
      <c r="I152">
        <v>0.06</v>
      </c>
      <c r="J152" s="5">
        <f t="shared" si="39"/>
        <v>0.99899999999999523</v>
      </c>
      <c r="K152" s="5">
        <f t="shared" ca="1" si="40"/>
        <v>50.95</v>
      </c>
      <c r="L152" s="5">
        <f ca="1">IF($A$2=0,
    IFERROR(L151,
        MAX('1D'!$D$16,
            POWER((ABS(K152)^2)/('1D'!$I$5*MAX(F152,
                        0.1)^2),
                1/3))),
    IF(IFERROR(V151,
            0)=0,
        IFERROR(L151,
            MAX('1D'!$D$16,
                POWER((ABS(K152)^2)/('1D'!$I$5*MAX(F152,
                            0.1)^2),
                    1/3))),
        IF(OR(IFERROR(L152,
                    0)=0,
                IFERROR(S151,
                    0)&lt;1,
                IFERROR(S152,
                    0)&lt;1),
            MAX('1D'!$D$16,
                POWER((ABS(K152)^2)/('1D'!$I$5*MAX(F152,
                            0.1)^2),
                    1/3)),
            IF(IFERROR(U152,
                    0)&gt;0,
                MAX('1D'!$D$16,
                    IFERROR(L152,
                        0)+((IFERROR(U152,
                                0))*'1D'!$D$18*IF((IFERROR(S152,
                                    0))&lt;1,
                            1,
                            -1))),
                IF(IFERROR(U152,
                        0)&lt;0,
                    IF(ABS((MAX('1D'!$D$16,
                                    POWER((ABS(K152)^2)/('1D'!$I$5*MAX(F152,
                                                0.1)^2),
                                        1/3)))-IFERROR(L152,
                                0))&gt;'1D'!$D$19,
                        MAX('1D'!$D$16,
                            IF((MAX('1D'!$D$16,
                                        POWER((ABS(K152)^2)/('1D'!$I$5*MAX(F152,
                                                    0.1)^2),
                                            1/3)))&gt;IFERROR(L152,
                                    0),
                                MIN((MAX('1D'!$D$16,
                                            POWER((ABS(K152)^2)/('1D'!$I$5*MAX(F152,
                                                        0.1)^2),
                                                1/3))),
                                    IFERROR(L152,
                                        0)+(MIN(ABS(IFERROR(U152,
                                                    0))*'1D'!$D$18,
                                            ABS((MAX('1D'!$D$16,
                                                        POWER((ABS(K152)^2)/('1D'!$I$5*MAX(F152,
                                                                    0.1)^2),
                                                            1/3)))-IFERROR(L152,
                                                    0))))),
                                MAX((MAX('1D'!$D$16,
                                            POWER((ABS(K152)^2)/('1D'!$I$5*MAX(F152,
                                                        0.1)^2),
                                                1/3))),
                                    IFERROR(L152,
                                        0)-(MIN(ABS(IFERROR(U152,
                                                    0))*'1D'!$D$18,
                                            ABS((MAX('1D'!$D$16,
                                                        POWER((ABS(K152)^2)/('1D'!$I$5*MAX(F152,
                                                                    0.1)^2),
                                                            1/3)))-IFERROR(L152,
                                                    0))))))),
                        MAX('1D'!$D$16,
                            POWER((ABS(K152)^2)/('1D'!$I$5*MAX(F152,
                                        0.1)^2),
                                1/3))),
                    MAX('1D'!$D$16,
                        IFERROR(L152,
                            0)))))))</f>
        <v>2.0411692021517887</v>
      </c>
      <c r="M152" s="5">
        <f t="shared" ca="1" si="28"/>
        <v>10.614079851189301</v>
      </c>
      <c r="N152" s="5">
        <f t="shared" ca="1" si="29"/>
        <v>1.1434704692804873</v>
      </c>
      <c r="O152" s="5">
        <f t="shared" ca="1" si="30"/>
        <v>4.8002276894771132</v>
      </c>
      <c r="P152" s="5">
        <f t="shared" ca="1" si="31"/>
        <v>634.53216920215175</v>
      </c>
      <c r="Q152" s="5">
        <f ca="1">P152+((ABS(K152)/MAX(((F152)+(G152)*(L152))*(L152),
            0.000001))^2)/(2*'1D'!$I$5)</f>
        <v>635.7065925390948</v>
      </c>
      <c r="R152" s="5">
        <f ca="1">((ABS(K152)*'1D'!$D$6)/(MAX(((F152)+(G152)*(L152))*(L152),
            0.000001)*MAX(((((F152)+(G152)*(L152))*(L152))/MAX((F152)+2*(L152)*SQRT(1+(G152)^2),
                    0.000001))^(2/3),
            0.000001)))^2</f>
        <v>4.3358367565141456E-3</v>
      </c>
      <c r="S152" s="5">
        <f ca="1">ABS(ABS(K152)/MAX(((F152)+(G152)*(L152))*(L152),
        0.000001))/SQRT('1D'!$I$5*MAX((((F152)+(G152)*(L152))*(L152))/MAX((F152)+2*(G152)*(L152),
            0.000001),
        0.000001))</f>
        <v>1.0727235886044055</v>
      </c>
      <c r="T152" s="5">
        <f ca="1">((F152)*(L152)^2)/2+(G152)*(L152)^3/3+(ABS(K152)^2)/('1D'!$I$5*MAX(((F152)+(G152)*(L152))*(L152),
        0.000001))</f>
        <v>35.763412605541333</v>
      </c>
      <c r="U152" s="5">
        <f ca="1">IF($A$2=0,
    0,
    IFERROR(Q151-(((R151+R152)/2)*J152)-(IF(O151&gt;O152,
                '1D'!$D$8*((O151^2-O152^2)/(2*'1D'!$I$5)),
                '1D'!$D$9*((O152^2-O151^2)/(2*'1D'!$I$5)))+('1D'!$D$10*(ABS(I152)/90)*(MAX(O151^2,
                        O152^2)/(2*'1D'!$I$5))))-Q152,
        0))</f>
        <v>-3.9489432534765001E-3</v>
      </c>
      <c r="V152" s="5">
        <f ca="1">IF($A$2=0,
    1,
    IF(IFERROR(V151,
            0)=0,
        0,
        IFERROR(IF(ROUND(S152,
                    3)=1,
                1,
                IF(AND(ABS(U152)&lt;'1D'!$D$19,
                        S152&gt;1),
                    1,
                    0)),
            0)))</f>
        <v>0</v>
      </c>
      <c r="W152" s="5">
        <f ca="1">IF($A$2=0,
    MAX(MAX('1D'!$D$16,
            MAX('1D'!$D$16,
                POWER((ABS(K152)^2)/('1D'!$I$5*MAX(F152,
                            0.1)^2),
                    1/3))),
        IFERROR(W1396,
            MAX(MAX('1D'!$D$16,
                    MAX('1D'!$D$16,
                        POWER((ABS(K152)^2)/('1D'!$I$5*MAX(F152,
                                    0.1)^2),
                            1/3))),
                ($L$2)-E1396))),
    IF(IFERROR(AG153,
            0)=0,
        MAX(MAX('1D'!$D$16,
                MAX('1D'!$D$16,
                    POWER((ABS(K152)^2)/('1D'!$I$5*MAX(F152,
                                0.1)^2),
                        1/3))),
            IFERROR(W1396,
                MAX(MAX('1D'!$D$16,
                        MAX('1D'!$D$16,
                            POWER((ABS(K152)^2)/('1D'!$I$5*MAX(F152,
                                        0.1)^2),
                                1/3))),
                    ($L$2)-E1396))),
        IF(IFERROR(W152,
                0)=0,
            MAX(MAX('1D'!$D$16,
                    MAX('1D'!$D$16,
                        POWER((ABS(K152)^2)/('1D'!$I$5*MAX(F152,
                                    0.1)^2),
                            1/3))),
                IFERROR(W1396,
                    MAX(MAX('1D'!$D$16,
                            MAX('1D'!$D$16,
                                POWER((ABS(K152)^2)/('1D'!$I$5*MAX(F152,
                                            0.1)^2),
                                    1/3))),
                        ($L$2)-E1396))),
            IF(OR(IFERROR(AD152,
                        0)&gt;=1,
                    IFERROR(AD153,
                        0)&gt;=1),
                MAX('1D'!$D$16,
                    MAX('1D'!$D$16,
                        POWER((ABS(K152)^2)/('1D'!$I$5*MAX(F152,
                                    0.1)^2),
                            1/3))),
                IF(ABS(IFERROR(AF152,
                            0))&lt;'1D'!$D$19,
                    MAX(MAX('1D'!$D$16,
                            MAX('1D'!$D$16,
                                POWER((ABS(K152)^2)/('1D'!$I$5*MAX(F152,
                                            0.1)^2),
                                    1/3))),
                        IFERROR(W152,
                            0)),
                    MAX(MAX('1D'!$D$16,
                            MAX('1D'!$D$16,
                                POWER((ABS(K152)^2)/('1D'!$I$5*MAX(F152,
                                            0.1)^2),
                                    1/3))),
                        (IFERROR(W152,
                                0))+((IFERROR(AF152,
                                    0))*'1D'!$D$18)))))))</f>
        <v>2.1389677043987478</v>
      </c>
      <c r="X152" s="5">
        <f t="shared" ca="1" si="32"/>
        <v>11.122632062873489</v>
      </c>
      <c r="Y152" s="5">
        <f t="shared" ca="1" si="33"/>
        <v>1.1735290000551568</v>
      </c>
      <c r="Z152" s="5">
        <f t="shared" ca="1" si="34"/>
        <v>4.5807502857230418</v>
      </c>
      <c r="AA152" s="5">
        <f t="shared" ca="1" si="35"/>
        <v>634.62996770439872</v>
      </c>
      <c r="AB152" s="5">
        <f ca="1">AA152+((ABS(K152)/MAX(((F152)+(G152)*(W152))*(W152),
            0.000001))^2)/(2*'1D'!$I$5)</f>
        <v>635.69945155659809</v>
      </c>
      <c r="AC152" s="5">
        <f ca="1">((ABS(K152)*'1D'!$D$6)/(MAX(((F152)+(G152)*(W152))*(W152),
            0.000001)*MAX(((((F152)+(G152)*(W152))*(W152))/MAX((F152)+2*(W152)*SQRT(1+(G152)^2),
                    0.000001))^(2/3),
            0.000001)))^2</f>
        <v>3.8141460404132466E-3</v>
      </c>
      <c r="AD152" s="5">
        <f ca="1">ABS(ABS(K152)/MAX(((F152)+(G152)*(W152))*(W152),
        0.000001))/SQRT('1D'!$I$5*MAX((((F152)+(G152)*(W152))*(W152))/MAX((F152)+2*(G152)*(W152),
            0.000001),
        0.000001))</f>
        <v>1.0000000000000004</v>
      </c>
      <c r="AE152" s="5">
        <f ca="1">((F152)*(W152)^2)/2+(G152)*(W152)^3/3+(ABS(K152)^2)/('1D'!$I$5*MAX(((F152)+(G152)*(W152))*(W152),
        0.000001))</f>
        <v>35.686426155594638</v>
      </c>
      <c r="AF152" s="5">
        <f ca="1">IF($A$2=0,
    0,
    IFERROR(AB153+(((AC152+AC153)/2)*J153)+(IF(Z152&gt;Z153,
                '1D'!$D$8*((Z152^2-Z153^2)/(2*'1D'!$I$5)),
                '1D'!$D$9*((Z153^2-Z152^2)/(2*'1D'!$I$5)))+('1D'!$D$10*(ABS(I153)/90)*(MAX(Z152^2,
                        Z153^2)/(2*'1D'!$I$5))))-AB152,
        0))</f>
        <v>3.4157470064428708E-3</v>
      </c>
      <c r="AG152" s="5">
        <f ca="1">IF($A$2=0,
    1,
    IF(IFERROR(AG153,
            0)=0,
        0,
        IFERROR(IF(OR(ROUND(AD152,
                        3)&gt;=1,
                    AND(ABS(AF152)&lt;'1D'!$D$19,
                        AD152&lt;1)),
                1,
                0),
            0)))</f>
        <v>1</v>
      </c>
      <c r="AH152" s="5">
        <f ca="1">IFERROR(IF('1D'!V32="Supercritical",
        MAX('1D'!$D$16,
            IFERROR(L152,
                MAX('1D'!$D$16,
                    POWER((ABS(K152)^2)/('1D'!$I$5*MAX(F152,
                                0.1)^2),
                        1/3)))),
        IF('1D'!V32="Subcritical",
            MAX('1D'!$D$16,
                IFERROR(W152,
                    MAX('1D'!$D$16,
                        POWER((ABS(K152)^2)/('1D'!$I$5*MAX(F152,
                                    0.1)^2),
                            1/3)))),
            IF(IFERROR(T152,
                    -1E+99)&gt;=IFERROR(AE152,
                    -1E+99),
                MAX('1D'!$D$16,
                    IFERROR(L152,
                        MAX('1D'!$D$16,
                            POWER((ABS(K152)^2)/('1D'!$I$5*MAX(F152,
                                        0.1)^2),
                                1/3)))),
                MAX('1D'!$D$16,
                    IFERROR(W152,
                        MAX('1D'!$D$16,
                            POWER((ABS(K152)^2)/('1D'!$I$5*MAX(F152,
                                        0.1)^2),
                                1/3))))))),
    MAX('1D'!$D$16,
        POWER((ABS(K152)^2)/('1D'!$I$5*MAX(F152,
                    0.1)^2),
            1/3)))</f>
        <v>2.0411692021517887</v>
      </c>
      <c r="AI152" s="5">
        <f t="shared" ca="1" si="36"/>
        <v>634.53216920215175</v>
      </c>
      <c r="AJ152" s="5">
        <f ca="1">AI152+((ABS(K152)/MAX(((F152)+(G152)*(AH152))*(AH152),
            0.000001))^2)/(2*'1D'!$I$5)</f>
        <v>635.7065925390948</v>
      </c>
      <c r="AM152">
        <v>0</v>
      </c>
      <c r="AN152">
        <v>0</v>
      </c>
      <c r="AO152" s="5">
        <f t="shared" si="37"/>
        <v>0</v>
      </c>
      <c r="AP152" s="5">
        <f t="shared" si="41"/>
        <v>0</v>
      </c>
      <c r="AQ152" s="5">
        <f ca="1">ABS(ABS(K152)/MAX(((F152)+(G152)*(AH152))*(AH152),
        0.000001))/SQRT('1D'!$I$5*MAX((((F152)+(G152)*(AH152))*(AH152))/MAX((F152)+2*(G152)*(AH152),
            0.000001),
        0.000001))</f>
        <v>1.0727235886044055</v>
      </c>
      <c r="AR152" s="5" t="str">
        <f t="shared" ca="1" si="38"/>
        <v>Supercritical</v>
      </c>
      <c r="AS152" s="5">
        <f ca="1">((ABS(K152)*'1D'!$D$6)/(MAX(((F152)+(G152)*(AH152))*(AH152),
            0.000001)*MAX(((((F152)+(G152)*(AH152))*(AH152))/MAX((F152)+2*(AH152)*SQRT(1+(G152)^2),
                    0.000001))^(2/3),
            0.000001)))^2</f>
        <v>4.3358367565141456E-3</v>
      </c>
    </row>
    <row r="153" spans="1:45" x14ac:dyDescent="0.35">
      <c r="A153">
        <v>144</v>
      </c>
      <c r="B153">
        <v>142.99600000000001</v>
      </c>
      <c r="C153">
        <v>616441.71100000001</v>
      </c>
      <c r="D153">
        <v>3097693.9589999998</v>
      </c>
      <c r="E153">
        <v>632.4905</v>
      </c>
      <c r="F153">
        <v>5.2</v>
      </c>
      <c r="G153">
        <v>0</v>
      </c>
      <c r="H153" t="s">
        <v>176</v>
      </c>
      <c r="I153">
        <v>5.7000000000000002E-2</v>
      </c>
      <c r="J153" s="5">
        <f t="shared" si="39"/>
        <v>1</v>
      </c>
      <c r="K153" s="5">
        <f t="shared" ca="1" si="40"/>
        <v>50.95</v>
      </c>
      <c r="L153" s="5">
        <f ca="1">IF($A$2=0,
    IFERROR(L152,
        MAX('1D'!$D$16,
            POWER((ABS(K153)^2)/('1D'!$I$5*MAX(F153,
                        0.1)^2),
                1/3))),
    IF(IFERROR(V152,
            0)=0,
        IFERROR(L152,
            MAX('1D'!$D$16,
                POWER((ABS(K153)^2)/('1D'!$I$5*MAX(F153,
                            0.1)^2),
                    1/3))),
        IF(OR(IFERROR(L153,
                    0)=0,
                IFERROR(S152,
                    0)&lt;1,
                IFERROR(S153,
                    0)&lt;1),
            MAX('1D'!$D$16,
                POWER((ABS(K153)^2)/('1D'!$I$5*MAX(F153,
                            0.1)^2),
                    1/3)),
            IF(IFERROR(U153,
                    0)&gt;0,
                MAX('1D'!$D$16,
                    IFERROR(L153,
                        0)+((IFERROR(U153,
                                0))*'1D'!$D$18*IF((IFERROR(S153,
                                    0))&lt;1,
                            1,
                            -1))),
                IF(IFERROR(U153,
                        0)&lt;0,
                    IF(ABS((MAX('1D'!$D$16,
                                    POWER((ABS(K153)^2)/('1D'!$I$5*MAX(F153,
                                                0.1)^2),
                                        1/3)))-IFERROR(L153,
                                0))&gt;'1D'!$D$19,
                        MAX('1D'!$D$16,
                            IF((MAX('1D'!$D$16,
                                        POWER((ABS(K153)^2)/('1D'!$I$5*MAX(F153,
                                                    0.1)^2),
                                            1/3)))&gt;IFERROR(L153,
                                    0),
                                MIN((MAX('1D'!$D$16,
                                            POWER((ABS(K153)^2)/('1D'!$I$5*MAX(F153,
                                                        0.1)^2),
                                                1/3))),
                                    IFERROR(L153,
                                        0)+(MIN(ABS(IFERROR(U153,
                                                    0))*'1D'!$D$18,
                                            ABS((MAX('1D'!$D$16,
                                                        POWER((ABS(K153)^2)/('1D'!$I$5*MAX(F153,
                                                                    0.1)^2),
                                                            1/3)))-IFERROR(L153,
                                                    0))))),
                                MAX((MAX('1D'!$D$16,
                                            POWER((ABS(K153)^2)/('1D'!$I$5*MAX(F153,
                                                        0.1)^2),
                                                1/3))),
                                    IFERROR(L153,
                                        0)-(MIN(ABS(IFERROR(U153,
                                                    0))*'1D'!$D$18,
                                            ABS((MAX('1D'!$D$16,
                                                        POWER((ABS(K153)^2)/('1D'!$I$5*MAX(F153,
                                                                    0.1)^2),
                                                            1/3)))-IFERROR(L153,
                                                    0))))))),
                        MAX('1D'!$D$16,
                            POWER((ABS(K153)^2)/('1D'!$I$5*MAX(F153,
                                        0.1)^2),
                                1/3))),
                    MAX('1D'!$D$16,
                        IFERROR(L153,
                            0)))))))</f>
        <v>2.0411692021517887</v>
      </c>
      <c r="M153" s="5">
        <f t="shared" ca="1" si="28"/>
        <v>10.614079851189301</v>
      </c>
      <c r="N153" s="5">
        <f t="shared" ca="1" si="29"/>
        <v>1.1434704692804873</v>
      </c>
      <c r="O153" s="5">
        <f t="shared" ca="1" si="30"/>
        <v>4.8002276894771132</v>
      </c>
      <c r="P153" s="5">
        <f t="shared" ca="1" si="31"/>
        <v>634.53166920215176</v>
      </c>
      <c r="Q153" s="5">
        <f ca="1">P153+((ABS(K153)/MAX(((F153)+(G153)*(L153))*(L153),
            0.000001))^2)/(2*'1D'!$I$5)</f>
        <v>635.70609253909481</v>
      </c>
      <c r="R153" s="5">
        <f ca="1">((ABS(K153)*'1D'!$D$6)/(MAX(((F153)+(G153)*(L153))*(L153),
            0.000001)*MAX(((((F153)+(G153)*(L153))*(L153))/MAX((F153)+2*(L153)*SQRT(1+(G153)^2),
                    0.000001))^(2/3),
            0.000001)))^2</f>
        <v>4.3358367565141456E-3</v>
      </c>
      <c r="S153" s="5">
        <f ca="1">ABS(ABS(K153)/MAX(((F153)+(G153)*(L153))*(L153),
        0.000001))/SQRT('1D'!$I$5*MAX((((F153)+(G153)*(L153))*(L153))/MAX((F153)+2*(G153)*(L153),
            0.000001),
        0.000001))</f>
        <v>1.0727235886044055</v>
      </c>
      <c r="T153" s="5">
        <f ca="1">((F153)*(L153)^2)/2+(G153)*(L153)^3/3+(ABS(K153)^2)/('1D'!$I$5*MAX(((F153)+(G153)*(L153))*(L153),
        0.000001))</f>
        <v>35.763412605541333</v>
      </c>
      <c r="U153" s="5">
        <f ca="1">IF($A$2=0,
    0,
    IFERROR(Q152-(((R152+R153)/2)*J153)-(IF(O152&gt;O153,
                '1D'!$D$8*((O152^2-O153^2)/(2*'1D'!$I$5)),
                '1D'!$D$9*((O153^2-O152^2)/(2*'1D'!$I$5)))+('1D'!$D$10*(ABS(I153)/90)*(MAX(O152^2,
                        O153^2)/(2*'1D'!$I$5))))-Q153,
        0))</f>
        <v>-3.9474069734524164E-3</v>
      </c>
      <c r="V153" s="5">
        <f ca="1">IF($A$2=0,
    1,
    IF(IFERROR(V152,
            0)=0,
        0,
        IFERROR(IF(ROUND(S153,
                    3)=1,
                1,
                IF(AND(ABS(U153)&lt;'1D'!$D$19,
                        S153&gt;1),
                    1,
                    0)),
            0)))</f>
        <v>0</v>
      </c>
      <c r="W153" s="5">
        <f ca="1">IF($A$2=0,
    MAX(MAX('1D'!$D$16,
            MAX('1D'!$D$16,
                POWER((ABS(K153)^2)/('1D'!$I$5*MAX(F153,
                            0.1)^2),
                    1/3))),
        IFERROR(W1396,
            MAX(MAX('1D'!$D$16,
                    MAX('1D'!$D$16,
                        POWER((ABS(K153)^2)/('1D'!$I$5*MAX(F153,
                                    0.1)^2),
                            1/3))),
                ($L$2)-E1396))),
    IF(IFERROR(AG154,
            0)=0,
        MAX(MAX('1D'!$D$16,
                MAX('1D'!$D$16,
                    POWER((ABS(K153)^2)/('1D'!$I$5*MAX(F153,
                                0.1)^2),
                        1/3))),
            IFERROR(W1396,
                MAX(MAX('1D'!$D$16,
                        MAX('1D'!$D$16,
                            POWER((ABS(K153)^2)/('1D'!$I$5*MAX(F153,
                                        0.1)^2),
                                1/3))),
                    ($L$2)-E1396))),
        IF(IFERROR(W153,
                0)=0,
            MAX(MAX('1D'!$D$16,
                    MAX('1D'!$D$16,
                        POWER((ABS(K153)^2)/('1D'!$I$5*MAX(F153,
                                    0.1)^2),
                            1/3))),
                IFERROR(W1396,
                    MAX(MAX('1D'!$D$16,
                            MAX('1D'!$D$16,
                                POWER((ABS(K153)^2)/('1D'!$I$5*MAX(F153,
                                            0.1)^2),
                                    1/3))),
                        ($L$2)-E1396))),
            IF(OR(IFERROR(AD153,
                        0)&gt;=1,
                    IFERROR(AD154,
                        0)&gt;=1),
                MAX('1D'!$D$16,
                    MAX('1D'!$D$16,
                        POWER((ABS(K153)^2)/('1D'!$I$5*MAX(F153,
                                    0.1)^2),
                            1/3))),
                IF(ABS(IFERROR(AF153,
                            0))&lt;'1D'!$D$19,
                    MAX(MAX('1D'!$D$16,
                            MAX('1D'!$D$16,
                                POWER((ABS(K153)^2)/('1D'!$I$5*MAX(F153,
                                            0.1)^2),
                                    1/3))),
                        IFERROR(W153,
                            0)),
                    MAX(MAX('1D'!$D$16,
                            MAX('1D'!$D$16,
                                POWER((ABS(K153)^2)/('1D'!$I$5*MAX(F153,
                                            0.1)^2),
                                    1/3))),
                        (IFERROR(W153,
                                0))+((IFERROR(AF153,
                                    0))*'1D'!$D$18)))))))</f>
        <v>2.1389677043987478</v>
      </c>
      <c r="X153" s="5">
        <f t="shared" ca="1" si="32"/>
        <v>11.122632062873489</v>
      </c>
      <c r="Y153" s="5">
        <f t="shared" ca="1" si="33"/>
        <v>1.1735290000551568</v>
      </c>
      <c r="Z153" s="5">
        <f t="shared" ca="1" si="34"/>
        <v>4.5807502857230418</v>
      </c>
      <c r="AA153" s="5">
        <f t="shared" ca="1" si="35"/>
        <v>634.62946770439873</v>
      </c>
      <c r="AB153" s="5">
        <f ca="1">AA153+((ABS(K153)/MAX(((F153)+(G153)*(W153))*(W153),
            0.000001))^2)/(2*'1D'!$I$5)</f>
        <v>635.6989515565981</v>
      </c>
      <c r="AC153" s="5">
        <f ca="1">((ABS(K153)*'1D'!$D$6)/(MAX(((F153)+(G153)*(W153))*(W153),
            0.000001)*MAX(((((F153)+(G153)*(W153))*(W153))/MAX((F153)+2*(W153)*SQRT(1+(G153)^2),
                    0.000001))^(2/3),
            0.000001)))^2</f>
        <v>3.8141460404132466E-3</v>
      </c>
      <c r="AD153" s="5">
        <f ca="1">ABS(ABS(K153)/MAX(((F153)+(G153)*(W153))*(W153),
        0.000001))/SQRT('1D'!$I$5*MAX((((F153)+(G153)*(W153))*(W153))/MAX((F153)+2*(G153)*(W153),
            0.000001),
        0.000001))</f>
        <v>1.0000000000000004</v>
      </c>
      <c r="AE153" s="5">
        <f ca="1">((F153)*(W153)^2)/2+(G153)*(W153)^3/3+(ABS(K153)^2)/('1D'!$I$5*MAX(((F153)+(G153)*(W153))*(W153),
        0.000001))</f>
        <v>35.686426155594638</v>
      </c>
      <c r="AF153" s="5">
        <f ca="1">IF($A$2=0,
    0,
    IFERROR(AB154+(((AC153+AC154)/2)*J154)+(IF(Z153&gt;Z154,
                '1D'!$D$8*((Z153^2-Z154^2)/(2*'1D'!$I$5)),
                '1D'!$D$9*((Z154^2-Z153^2)/(2*'1D'!$I$5)))+('1D'!$D$10*(ABS(I154)/90)*(MAX(Z153^2,
                        Z154^2)/(2*'1D'!$I$5))))-AB153,
        0))</f>
        <v>3.4195611524410197E-3</v>
      </c>
      <c r="AG153" s="5">
        <f ca="1">IF($A$2=0,
    1,
    IF(IFERROR(AG154,
            0)=0,
        0,
        IFERROR(IF(OR(ROUND(AD153,
                        3)&gt;=1,
                    AND(ABS(AF153)&lt;'1D'!$D$19,
                        AD153&lt;1)),
                1,
                0),
            0)))</f>
        <v>1</v>
      </c>
      <c r="AH153" s="5">
        <f ca="1">IFERROR(IF('1D'!V32="Supercritical",
        MAX('1D'!$D$16,
            IFERROR(L153,
                MAX('1D'!$D$16,
                    POWER((ABS(K153)^2)/('1D'!$I$5*MAX(F153,
                                0.1)^2),
                        1/3)))),
        IF('1D'!V32="Subcritical",
            MAX('1D'!$D$16,
                IFERROR(W153,
                    MAX('1D'!$D$16,
                        POWER((ABS(K153)^2)/('1D'!$I$5*MAX(F153,
                                    0.1)^2),
                            1/3)))),
            IF(IFERROR(T153,
                    -1E+99)&gt;=IFERROR(AE153,
                    -1E+99),
                MAX('1D'!$D$16,
                    IFERROR(L153,
                        MAX('1D'!$D$16,
                            POWER((ABS(K153)^2)/('1D'!$I$5*MAX(F153,
                                        0.1)^2),
                                1/3)))),
                MAX('1D'!$D$16,
                    IFERROR(W153,
                        MAX('1D'!$D$16,
                            POWER((ABS(K153)^2)/('1D'!$I$5*MAX(F153,
                                        0.1)^2),
                                1/3))))))),
    MAX('1D'!$D$16,
        POWER((ABS(K153)^2)/('1D'!$I$5*MAX(F153,
                    0.1)^2),
            1/3)))</f>
        <v>2.0411692021517887</v>
      </c>
      <c r="AI153" s="5">
        <f t="shared" ca="1" si="36"/>
        <v>634.53166920215176</v>
      </c>
      <c r="AJ153" s="5">
        <f ca="1">AI153+((ABS(K153)/MAX(((F153)+(G153)*(AH153))*(AH153),
            0.000001))^2)/(2*'1D'!$I$5)</f>
        <v>635.70609253909481</v>
      </c>
      <c r="AM153">
        <v>0</v>
      </c>
      <c r="AN153">
        <v>0</v>
      </c>
      <c r="AO153" s="5">
        <f t="shared" si="37"/>
        <v>0</v>
      </c>
      <c r="AP153" s="5">
        <f t="shared" si="41"/>
        <v>0</v>
      </c>
      <c r="AQ153" s="5">
        <f ca="1">ABS(ABS(K153)/MAX(((F153)+(G153)*(AH153))*(AH153),
        0.000001))/SQRT('1D'!$I$5*MAX((((F153)+(G153)*(AH153))*(AH153))/MAX((F153)+2*(G153)*(AH153),
            0.000001),
        0.000001))</f>
        <v>1.0727235886044055</v>
      </c>
      <c r="AR153" s="5" t="str">
        <f t="shared" ca="1" si="38"/>
        <v>Supercritical</v>
      </c>
      <c r="AS153" s="5">
        <f ca="1">((ABS(K153)*'1D'!$D$6)/(MAX(((F153)+(G153)*(AH153))*(AH153),
            0.000001)*MAX(((((F153)+(G153)*(AH153))*(AH153))/MAX((F153)+2*(AH153)*SQRT(1+(G153)^2),
                    0.000001))^(2/3),
            0.000001)))^2</f>
        <v>4.3358367565141456E-3</v>
      </c>
    </row>
    <row r="154" spans="1:45" x14ac:dyDescent="0.35">
      <c r="A154">
        <v>145</v>
      </c>
      <c r="B154">
        <v>143.99700000000001</v>
      </c>
      <c r="C154">
        <v>616440.71200000006</v>
      </c>
      <c r="D154">
        <v>3097693.9109999998</v>
      </c>
      <c r="E154">
        <v>632.49</v>
      </c>
      <c r="F154">
        <v>5.2</v>
      </c>
      <c r="G154">
        <v>0</v>
      </c>
      <c r="H154" t="s">
        <v>176</v>
      </c>
      <c r="I154">
        <v>5.7000000000000002E-2</v>
      </c>
      <c r="J154" s="5">
        <f t="shared" si="39"/>
        <v>1.0010000000000048</v>
      </c>
      <c r="K154" s="5">
        <f t="shared" ca="1" si="40"/>
        <v>50.95</v>
      </c>
      <c r="L154" s="5">
        <f ca="1">IF($A$2=0,
    IFERROR(L153,
        MAX('1D'!$D$16,
            POWER((ABS(K154)^2)/('1D'!$I$5*MAX(F154,
                        0.1)^2),
                1/3))),
    IF(IFERROR(V153,
            0)=0,
        IFERROR(L153,
            MAX('1D'!$D$16,
                POWER((ABS(K154)^2)/('1D'!$I$5*MAX(F154,
                            0.1)^2),
                    1/3))),
        IF(OR(IFERROR(L154,
                    0)=0,
                IFERROR(S153,
                    0)&lt;1,
                IFERROR(S154,
                    0)&lt;1),
            MAX('1D'!$D$16,
                POWER((ABS(K154)^2)/('1D'!$I$5*MAX(F154,
                            0.1)^2),
                    1/3)),
            IF(IFERROR(U154,
                    0)&gt;0,
                MAX('1D'!$D$16,
                    IFERROR(L154,
                        0)+((IFERROR(U154,
                                0))*'1D'!$D$18*IF((IFERROR(S154,
                                    0))&lt;1,
                            1,
                            -1))),
                IF(IFERROR(U154,
                        0)&lt;0,
                    IF(ABS((MAX('1D'!$D$16,
                                    POWER((ABS(K154)^2)/('1D'!$I$5*MAX(F154,
                                                0.1)^2),
                                        1/3)))-IFERROR(L154,
                                0))&gt;'1D'!$D$19,
                        MAX('1D'!$D$16,
                            IF((MAX('1D'!$D$16,
                                        POWER((ABS(K154)^2)/('1D'!$I$5*MAX(F154,
                                                    0.1)^2),
                                            1/3)))&gt;IFERROR(L154,
                                    0),
                                MIN((MAX('1D'!$D$16,
                                            POWER((ABS(K154)^2)/('1D'!$I$5*MAX(F154,
                                                        0.1)^2),
                                                1/3))),
                                    IFERROR(L154,
                                        0)+(MIN(ABS(IFERROR(U154,
                                                    0))*'1D'!$D$18,
                                            ABS((MAX('1D'!$D$16,
                                                        POWER((ABS(K154)^2)/('1D'!$I$5*MAX(F154,
                                                                    0.1)^2),
                                                            1/3)))-IFERROR(L154,
                                                    0))))),
                                MAX((MAX('1D'!$D$16,
                                            POWER((ABS(K154)^2)/('1D'!$I$5*MAX(F154,
                                                        0.1)^2),
                                                1/3))),
                                    IFERROR(L154,
                                        0)-(MIN(ABS(IFERROR(U154,
                                                    0))*'1D'!$D$18,
                                            ABS((MAX('1D'!$D$16,
                                                        POWER((ABS(K154)^2)/('1D'!$I$5*MAX(F154,
                                                                    0.1)^2),
                                                            1/3)))-IFERROR(L154,
                                                    0))))))),
                        MAX('1D'!$D$16,
                            POWER((ABS(K154)^2)/('1D'!$I$5*MAX(F154,
                                        0.1)^2),
                                1/3))),
                    MAX('1D'!$D$16,
                        IFERROR(L154,
                            0)))))))</f>
        <v>2.0411692021517887</v>
      </c>
      <c r="M154" s="5">
        <f t="shared" ca="1" si="28"/>
        <v>10.614079851189301</v>
      </c>
      <c r="N154" s="5">
        <f t="shared" ca="1" si="29"/>
        <v>1.1434704692804873</v>
      </c>
      <c r="O154" s="5">
        <f t="shared" ca="1" si="30"/>
        <v>4.8002276894771132</v>
      </c>
      <c r="P154" s="5">
        <f t="shared" ca="1" si="31"/>
        <v>634.53116920215177</v>
      </c>
      <c r="Q154" s="5">
        <f ca="1">P154+((ABS(K154)/MAX(((F154)+(G154)*(L154))*(L154),
            0.000001))^2)/(2*'1D'!$I$5)</f>
        <v>635.70559253909482</v>
      </c>
      <c r="R154" s="5">
        <f ca="1">((ABS(K154)*'1D'!$D$6)/(MAX(((F154)+(G154)*(L154))*(L154),
            0.000001)*MAX(((((F154)+(G154)*(L154))*(L154))/MAX((F154)+2*(L154)*SQRT(1+(G154)^2),
                    0.000001))^(2/3),
            0.000001)))^2</f>
        <v>4.3358367565141456E-3</v>
      </c>
      <c r="S154" s="5">
        <f ca="1">ABS(ABS(K154)/MAX(((F154)+(G154)*(L154))*(L154),
        0.000001))/SQRT('1D'!$I$5*MAX((((F154)+(G154)*(L154))*(L154))/MAX((F154)+2*(G154)*(L154),
            0.000001),
        0.000001))</f>
        <v>1.0727235886044055</v>
      </c>
      <c r="T154" s="5">
        <f ca="1">((F154)*(L154)^2)/2+(G154)*(L154)^3/3+(ABS(K154)^2)/('1D'!$I$5*MAX(((F154)+(G154)*(L154))*(L154),
        0.000001))</f>
        <v>35.763412605541333</v>
      </c>
      <c r="U154" s="5">
        <f ca="1">IF($A$2=0,
    0,
    IFERROR(Q153-(((R153+R154)/2)*J154)-(IF(O153&gt;O154,
                '1D'!$D$8*((O153^2-O154^2)/(2*'1D'!$I$5)),
                '1D'!$D$9*((O154^2-O153^2)/(2*'1D'!$I$5)))+('1D'!$D$10*(ABS(I154)/90)*(MAX(O153^2,
                        O154^2)/(2*'1D'!$I$5))))-Q154,
        0))</f>
        <v>-3.9517428102726626E-3</v>
      </c>
      <c r="V154" s="5">
        <f ca="1">IF($A$2=0,
    1,
    IF(IFERROR(V153,
            0)=0,
        0,
        IFERROR(IF(ROUND(S154,
                    3)=1,
                1,
                IF(AND(ABS(U154)&lt;'1D'!$D$19,
                        S154&gt;1),
                    1,
                    0)),
            0)))</f>
        <v>0</v>
      </c>
      <c r="W154" s="5">
        <f ca="1">IF($A$2=0,
    MAX(MAX('1D'!$D$16,
            MAX('1D'!$D$16,
                POWER((ABS(K154)^2)/('1D'!$I$5*MAX(F154,
                            0.1)^2),
                    1/3))),
        IFERROR(W1396,
            MAX(MAX('1D'!$D$16,
                    MAX('1D'!$D$16,
                        POWER((ABS(K154)^2)/('1D'!$I$5*MAX(F154,
                                    0.1)^2),
                            1/3))),
                ($L$2)-E1396))),
    IF(IFERROR(AG155,
            0)=0,
        MAX(MAX('1D'!$D$16,
                MAX('1D'!$D$16,
                    POWER((ABS(K154)^2)/('1D'!$I$5*MAX(F154,
                                0.1)^2),
                        1/3))),
            IFERROR(W1396,
                MAX(MAX('1D'!$D$16,
                        MAX('1D'!$D$16,
                            POWER((ABS(K154)^2)/('1D'!$I$5*MAX(F154,
                                        0.1)^2),
                                1/3))),
                    ($L$2)-E1396))),
        IF(IFERROR(W154,
                0)=0,
            MAX(MAX('1D'!$D$16,
                    MAX('1D'!$D$16,
                        POWER((ABS(K154)^2)/('1D'!$I$5*MAX(F154,
                                    0.1)^2),
                            1/3))),
                IFERROR(W1396,
                    MAX(MAX('1D'!$D$16,
                            MAX('1D'!$D$16,
                                POWER((ABS(K154)^2)/('1D'!$I$5*MAX(F154,
                                            0.1)^2),
                                    1/3))),
                        ($L$2)-E1396))),
            IF(OR(IFERROR(AD154,
                        0)&gt;=1,
                    IFERROR(AD155,
                        0)&gt;=1),
                MAX('1D'!$D$16,
                    MAX('1D'!$D$16,
                        POWER((ABS(K154)^2)/('1D'!$I$5*MAX(F154,
                                    0.1)^2),
                            1/3))),
                IF(ABS(IFERROR(AF154,
                            0))&lt;'1D'!$D$19,
                    MAX(MAX('1D'!$D$16,
                            MAX('1D'!$D$16,
                                POWER((ABS(K154)^2)/('1D'!$I$5*MAX(F154,
                                            0.1)^2),
                                    1/3))),
                        IFERROR(W154,
                            0)),
                    MAX(MAX('1D'!$D$16,
                            MAX('1D'!$D$16,
                                POWER((ABS(K154)^2)/('1D'!$I$5*MAX(F154,
                                            0.1)^2),
                                    1/3))),
                        (IFERROR(W154,
                                0))+((IFERROR(AF154,
                                    0))*'1D'!$D$18)))))))</f>
        <v>2.1389677043987478</v>
      </c>
      <c r="X154" s="5">
        <f t="shared" ca="1" si="32"/>
        <v>11.122632062873489</v>
      </c>
      <c r="Y154" s="5">
        <f t="shared" ca="1" si="33"/>
        <v>1.1735290000551568</v>
      </c>
      <c r="Z154" s="5">
        <f t="shared" ca="1" si="34"/>
        <v>4.5807502857230418</v>
      </c>
      <c r="AA154" s="5">
        <f t="shared" ca="1" si="35"/>
        <v>634.62896770439875</v>
      </c>
      <c r="AB154" s="5">
        <f ca="1">AA154+((ABS(K154)/MAX(((F154)+(G154)*(W154))*(W154),
            0.000001))^2)/(2*'1D'!$I$5)</f>
        <v>635.69845155659812</v>
      </c>
      <c r="AC154" s="5">
        <f ca="1">((ABS(K154)*'1D'!$D$6)/(MAX(((F154)+(G154)*(W154))*(W154),
            0.000001)*MAX(((((F154)+(G154)*(W154))*(W154))/MAX((F154)+2*(W154)*SQRT(1+(G154)^2),
                    0.000001))^(2/3),
            0.000001)))^2</f>
        <v>3.8141460404132466E-3</v>
      </c>
      <c r="AD154" s="5">
        <f ca="1">ABS(ABS(K154)/MAX(((F154)+(G154)*(W154))*(W154),
        0.000001))/SQRT('1D'!$I$5*MAX((((F154)+(G154)*(W154))*(W154))/MAX((F154)+2*(G154)*(W154),
            0.000001),
        0.000001))</f>
        <v>1.0000000000000004</v>
      </c>
      <c r="AE154" s="5">
        <f ca="1">((F154)*(W154)^2)/2+(G154)*(W154)^3/3+(ABS(K154)^2)/('1D'!$I$5*MAX(((F154)+(G154)*(W154))*(W154),
        0.000001))</f>
        <v>35.686426155594638</v>
      </c>
      <c r="AF154" s="5">
        <f ca="1">IF($A$2=0,
    0,
    IFERROR(AB155+(((AC154+AC155)/2)*J155)+(IF(Z154&gt;Z155,
                '1D'!$D$8*((Z154^2-Z155^2)/(2*'1D'!$I$5)),
                '1D'!$D$9*((Z155^2-Z154^2)/(2*'1D'!$I$5)))+('1D'!$D$10*(ABS(I155)/90)*(MAX(Z154^2,
                        Z155^2)/(2*'1D'!$I$5))))-AB154,
        0))</f>
        <v>3.4157470064428708E-3</v>
      </c>
      <c r="AG154" s="5">
        <f ca="1">IF($A$2=0,
    1,
    IF(IFERROR(AG155,
            0)=0,
        0,
        IFERROR(IF(OR(ROUND(AD154,
                        3)&gt;=1,
                    AND(ABS(AF154)&lt;'1D'!$D$19,
                        AD154&lt;1)),
                1,
                0),
            0)))</f>
        <v>1</v>
      </c>
      <c r="AH154" s="5">
        <f ca="1">IFERROR(IF('1D'!V32="Supercritical",
        MAX('1D'!$D$16,
            IFERROR(L154,
                MAX('1D'!$D$16,
                    POWER((ABS(K154)^2)/('1D'!$I$5*MAX(F154,
                                0.1)^2),
                        1/3)))),
        IF('1D'!V32="Subcritical",
            MAX('1D'!$D$16,
                IFERROR(W154,
                    MAX('1D'!$D$16,
                        POWER((ABS(K154)^2)/('1D'!$I$5*MAX(F154,
                                    0.1)^2),
                            1/3)))),
            IF(IFERROR(T154,
                    -1E+99)&gt;=IFERROR(AE154,
                    -1E+99),
                MAX('1D'!$D$16,
                    IFERROR(L154,
                        MAX('1D'!$D$16,
                            POWER((ABS(K154)^2)/('1D'!$I$5*MAX(F154,
                                        0.1)^2),
                                1/3)))),
                MAX('1D'!$D$16,
                    IFERROR(W154,
                        MAX('1D'!$D$16,
                            POWER((ABS(K154)^2)/('1D'!$I$5*MAX(F154,
                                        0.1)^2),
                                1/3))))))),
    MAX('1D'!$D$16,
        POWER((ABS(K154)^2)/('1D'!$I$5*MAX(F154,
                    0.1)^2),
            1/3)))</f>
        <v>2.0411692021517887</v>
      </c>
      <c r="AI154" s="5">
        <f t="shared" ca="1" si="36"/>
        <v>634.53116920215177</v>
      </c>
      <c r="AJ154" s="5">
        <f ca="1">AI154+((ABS(K154)/MAX(((F154)+(G154)*(AH154))*(AH154),
            0.000001))^2)/(2*'1D'!$I$5)</f>
        <v>635.70559253909482</v>
      </c>
      <c r="AM154">
        <v>0</v>
      </c>
      <c r="AN154">
        <v>0</v>
      </c>
      <c r="AO154" s="5">
        <f t="shared" si="37"/>
        <v>0</v>
      </c>
      <c r="AP154" s="5">
        <f t="shared" si="41"/>
        <v>0</v>
      </c>
      <c r="AQ154" s="5">
        <f ca="1">ABS(ABS(K154)/MAX(((F154)+(G154)*(AH154))*(AH154),
        0.000001))/SQRT('1D'!$I$5*MAX((((F154)+(G154)*(AH154))*(AH154))/MAX((F154)+2*(G154)*(AH154),
            0.000001),
        0.000001))</f>
        <v>1.0727235886044055</v>
      </c>
      <c r="AR154" s="5" t="str">
        <f t="shared" ca="1" si="38"/>
        <v>Supercritical</v>
      </c>
      <c r="AS154" s="5">
        <f ca="1">((ABS(K154)*'1D'!$D$6)/(MAX(((F154)+(G154)*(AH154))*(AH154),
            0.000001)*MAX(((((F154)+(G154)*(AH154))*(AH154))/MAX((F154)+2*(AH154)*SQRT(1+(G154)^2),
                    0.000001))^(2/3),
            0.000001)))^2</f>
        <v>4.3358367565141456E-3</v>
      </c>
    </row>
    <row r="155" spans="1:45" x14ac:dyDescent="0.35">
      <c r="A155">
        <v>146</v>
      </c>
      <c r="B155">
        <v>144.99700000000001</v>
      </c>
      <c r="C155">
        <v>616439.71299999999</v>
      </c>
      <c r="D155">
        <v>3097693.8640000001</v>
      </c>
      <c r="E155">
        <v>632.48950000000002</v>
      </c>
      <c r="F155">
        <v>5.2</v>
      </c>
      <c r="G155">
        <v>0</v>
      </c>
      <c r="H155" t="s">
        <v>176</v>
      </c>
      <c r="I155">
        <v>5.7000000000000002E-2</v>
      </c>
      <c r="J155" s="5">
        <f t="shared" si="39"/>
        <v>1</v>
      </c>
      <c r="K155" s="5">
        <f t="shared" ca="1" si="40"/>
        <v>50.95</v>
      </c>
      <c r="L155" s="5">
        <f ca="1">IF($A$2=0,
    IFERROR(L154,
        MAX('1D'!$D$16,
            POWER((ABS(K155)^2)/('1D'!$I$5*MAX(F155,
                        0.1)^2),
                1/3))),
    IF(IFERROR(V154,
            0)=0,
        IFERROR(L154,
            MAX('1D'!$D$16,
                POWER((ABS(K155)^2)/('1D'!$I$5*MAX(F155,
                            0.1)^2),
                    1/3))),
        IF(OR(IFERROR(L155,
                    0)=0,
                IFERROR(S154,
                    0)&lt;1,
                IFERROR(S155,
                    0)&lt;1),
            MAX('1D'!$D$16,
                POWER((ABS(K155)^2)/('1D'!$I$5*MAX(F155,
                            0.1)^2),
                    1/3)),
            IF(IFERROR(U155,
                    0)&gt;0,
                MAX('1D'!$D$16,
                    IFERROR(L155,
                        0)+((IFERROR(U155,
                                0))*'1D'!$D$18*IF((IFERROR(S155,
                                    0))&lt;1,
                            1,
                            -1))),
                IF(IFERROR(U155,
                        0)&lt;0,
                    IF(ABS((MAX('1D'!$D$16,
                                    POWER((ABS(K155)^2)/('1D'!$I$5*MAX(F155,
                                                0.1)^2),
                                        1/3)))-IFERROR(L155,
                                0))&gt;'1D'!$D$19,
                        MAX('1D'!$D$16,
                            IF((MAX('1D'!$D$16,
                                        POWER((ABS(K155)^2)/('1D'!$I$5*MAX(F155,
                                                    0.1)^2),
                                            1/3)))&gt;IFERROR(L155,
                                    0),
                                MIN((MAX('1D'!$D$16,
                                            POWER((ABS(K155)^2)/('1D'!$I$5*MAX(F155,
                                                        0.1)^2),
                                                1/3))),
                                    IFERROR(L155,
                                        0)+(MIN(ABS(IFERROR(U155,
                                                    0))*'1D'!$D$18,
                                            ABS((MAX('1D'!$D$16,
                                                        POWER((ABS(K155)^2)/('1D'!$I$5*MAX(F155,
                                                                    0.1)^2),
                                                            1/3)))-IFERROR(L155,
                                                    0))))),
                                MAX((MAX('1D'!$D$16,
                                            POWER((ABS(K155)^2)/('1D'!$I$5*MAX(F155,
                                                        0.1)^2),
                                                1/3))),
                                    IFERROR(L155,
                                        0)-(MIN(ABS(IFERROR(U155,
                                                    0))*'1D'!$D$18,
                                            ABS((MAX('1D'!$D$16,
                                                        POWER((ABS(K155)^2)/('1D'!$I$5*MAX(F155,
                                                                    0.1)^2),
                                                            1/3)))-IFERROR(L155,
                                                    0))))))),
                        MAX('1D'!$D$16,
                            POWER((ABS(K155)^2)/('1D'!$I$5*MAX(F155,
                                        0.1)^2),
                                1/3))),
                    MAX('1D'!$D$16,
                        IFERROR(L155,
                            0)))))))</f>
        <v>2.0411692021517887</v>
      </c>
      <c r="M155" s="5">
        <f t="shared" ca="1" si="28"/>
        <v>10.614079851189301</v>
      </c>
      <c r="N155" s="5">
        <f t="shared" ca="1" si="29"/>
        <v>1.1434704692804873</v>
      </c>
      <c r="O155" s="5">
        <f t="shared" ca="1" si="30"/>
        <v>4.8002276894771132</v>
      </c>
      <c r="P155" s="5">
        <f t="shared" ca="1" si="31"/>
        <v>634.53066920215178</v>
      </c>
      <c r="Q155" s="5">
        <f ca="1">P155+((ABS(K155)/MAX(((F155)+(G155)*(L155))*(L155),
            0.000001))^2)/(2*'1D'!$I$5)</f>
        <v>635.70509253909484</v>
      </c>
      <c r="R155" s="5">
        <f ca="1">((ABS(K155)*'1D'!$D$6)/(MAX(((F155)+(G155)*(L155))*(L155),
            0.000001)*MAX(((((F155)+(G155)*(L155))*(L155))/MAX((F155)+2*(L155)*SQRT(1+(G155)^2),
                    0.000001))^(2/3),
            0.000001)))^2</f>
        <v>4.3358367565141456E-3</v>
      </c>
      <c r="S155" s="5">
        <f ca="1">ABS(ABS(K155)/MAX(((F155)+(G155)*(L155))*(L155),
        0.000001))/SQRT('1D'!$I$5*MAX((((F155)+(G155)*(L155))*(L155))/MAX((F155)+2*(G155)*(L155),
            0.000001),
        0.000001))</f>
        <v>1.0727235886044055</v>
      </c>
      <c r="T155" s="5">
        <f ca="1">((F155)*(L155)^2)/2+(G155)*(L155)^3/3+(ABS(K155)^2)/('1D'!$I$5*MAX(((F155)+(G155)*(L155))*(L155),
        0.000001))</f>
        <v>35.763412605541333</v>
      </c>
      <c r="U155" s="5">
        <f ca="1">IF($A$2=0,
    0,
    IFERROR(Q154-(((R154+R155)/2)*J155)-(IF(O154&gt;O155,
                '1D'!$D$8*((O154^2-O155^2)/(2*'1D'!$I$5)),
                '1D'!$D$9*((O155^2-O154^2)/(2*'1D'!$I$5)))+('1D'!$D$10*(ABS(I155)/90)*(MAX(O154^2,
                        O155^2)/(2*'1D'!$I$5))))-Q155,
        0))</f>
        <v>-3.9474069734524164E-3</v>
      </c>
      <c r="V155" s="5">
        <f ca="1">IF($A$2=0,
    1,
    IF(IFERROR(V154,
            0)=0,
        0,
        IFERROR(IF(ROUND(S155,
                    3)=1,
                1,
                IF(AND(ABS(U155)&lt;'1D'!$D$19,
                        S155&gt;1),
                    1,
                    0)),
            0)))</f>
        <v>0</v>
      </c>
      <c r="W155" s="5">
        <f ca="1">IF($A$2=0,
    MAX(MAX('1D'!$D$16,
            MAX('1D'!$D$16,
                POWER((ABS(K155)^2)/('1D'!$I$5*MAX(F155,
                            0.1)^2),
                    1/3))),
        IFERROR(W1396,
            MAX(MAX('1D'!$D$16,
                    MAX('1D'!$D$16,
                        POWER((ABS(K155)^2)/('1D'!$I$5*MAX(F155,
                                    0.1)^2),
                            1/3))),
                ($L$2)-E1396))),
    IF(IFERROR(AG156,
            0)=0,
        MAX(MAX('1D'!$D$16,
                MAX('1D'!$D$16,
                    POWER((ABS(K155)^2)/('1D'!$I$5*MAX(F155,
                                0.1)^2),
                        1/3))),
            IFERROR(W1396,
                MAX(MAX('1D'!$D$16,
                        MAX('1D'!$D$16,
                            POWER((ABS(K155)^2)/('1D'!$I$5*MAX(F155,
                                        0.1)^2),
                                1/3))),
                    ($L$2)-E1396))),
        IF(IFERROR(W155,
                0)=0,
            MAX(MAX('1D'!$D$16,
                    MAX('1D'!$D$16,
                        POWER((ABS(K155)^2)/('1D'!$I$5*MAX(F155,
                                    0.1)^2),
                            1/3))),
                IFERROR(W1396,
                    MAX(MAX('1D'!$D$16,
                            MAX('1D'!$D$16,
                                POWER((ABS(K155)^2)/('1D'!$I$5*MAX(F155,
                                            0.1)^2),
                                    1/3))),
                        ($L$2)-E1396))),
            IF(OR(IFERROR(AD155,
                        0)&gt;=1,
                    IFERROR(AD156,
                        0)&gt;=1),
                MAX('1D'!$D$16,
                    MAX('1D'!$D$16,
                        POWER((ABS(K155)^2)/('1D'!$I$5*MAX(F155,
                                    0.1)^2),
                            1/3))),
                IF(ABS(IFERROR(AF155,
                            0))&lt;'1D'!$D$19,
                    MAX(MAX('1D'!$D$16,
                            MAX('1D'!$D$16,
                                POWER((ABS(K155)^2)/('1D'!$I$5*MAX(F155,
                                            0.1)^2),
                                    1/3))),
                        IFERROR(W155,
                            0)),
                    MAX(MAX('1D'!$D$16,
                            MAX('1D'!$D$16,
                                POWER((ABS(K155)^2)/('1D'!$I$5*MAX(F155,
                                            0.1)^2),
                                    1/3))),
                        (IFERROR(W155,
                                0))+((IFERROR(AF155,
                                    0))*'1D'!$D$18)))))))</f>
        <v>2.1389677043987478</v>
      </c>
      <c r="X155" s="5">
        <f t="shared" ca="1" si="32"/>
        <v>11.122632062873489</v>
      </c>
      <c r="Y155" s="5">
        <f t="shared" ca="1" si="33"/>
        <v>1.1735290000551568</v>
      </c>
      <c r="Z155" s="5">
        <f t="shared" ca="1" si="34"/>
        <v>4.5807502857230418</v>
      </c>
      <c r="AA155" s="5">
        <f t="shared" ca="1" si="35"/>
        <v>634.62846770439876</v>
      </c>
      <c r="AB155" s="5">
        <f ca="1">AA155+((ABS(K155)/MAX(((F155)+(G155)*(W155))*(W155),
            0.000001))^2)/(2*'1D'!$I$5)</f>
        <v>635.69795155659813</v>
      </c>
      <c r="AC155" s="5">
        <f ca="1">((ABS(K155)*'1D'!$D$6)/(MAX(((F155)+(G155)*(W155))*(W155),
            0.000001)*MAX(((((F155)+(G155)*(W155))*(W155))/MAX((F155)+2*(W155)*SQRT(1+(G155)^2),
                    0.000001))^(2/3),
            0.000001)))^2</f>
        <v>3.8141460404132466E-3</v>
      </c>
      <c r="AD155" s="5">
        <f ca="1">ABS(ABS(K155)/MAX(((F155)+(G155)*(W155))*(W155),
        0.000001))/SQRT('1D'!$I$5*MAX((((F155)+(G155)*(W155))*(W155))/MAX((F155)+2*(G155)*(W155),
            0.000001),
        0.000001))</f>
        <v>1.0000000000000004</v>
      </c>
      <c r="AE155" s="5">
        <f ca="1">((F155)*(W155)^2)/2+(G155)*(W155)^3/3+(ABS(K155)^2)/('1D'!$I$5*MAX(((F155)+(G155)*(W155))*(W155),
        0.000001))</f>
        <v>35.686426155594638</v>
      </c>
      <c r="AF155" s="5">
        <f ca="1">IF($A$2=0,
    0,
    IFERROR(AB156+(((AC155+AC156)/2)*J156)+(IF(Z155&gt;Z156,
                '1D'!$D$8*((Z155^2-Z156^2)/(2*'1D'!$I$5)),
                '1D'!$D$9*((Z156^2-Z155^2)/(2*'1D'!$I$5)))+('1D'!$D$10*(ABS(I156)/90)*(MAX(Z155^2,
                        Z156^2)/(2*'1D'!$I$5))))-AB155,
        0))</f>
        <v>3.3141460404522149E-3</v>
      </c>
      <c r="AG155" s="5">
        <f ca="1">IF($A$2=0,
    1,
    IF(IFERROR(AG156,
            0)=0,
        0,
        IFERROR(IF(OR(ROUND(AD155,
                        3)&gt;=1,
                    AND(ABS(AF155)&lt;'1D'!$D$19,
                        AD155&lt;1)),
                1,
                0),
            0)))</f>
        <v>1</v>
      </c>
      <c r="AH155" s="5">
        <f ca="1">IFERROR(IF('1D'!V32="Supercritical",
        MAX('1D'!$D$16,
            IFERROR(L155,
                MAX('1D'!$D$16,
                    POWER((ABS(K155)^2)/('1D'!$I$5*MAX(F155,
                                0.1)^2),
                        1/3)))),
        IF('1D'!V32="Subcritical",
            MAX('1D'!$D$16,
                IFERROR(W155,
                    MAX('1D'!$D$16,
                        POWER((ABS(K155)^2)/('1D'!$I$5*MAX(F155,
                                    0.1)^2),
                            1/3)))),
            IF(IFERROR(T155,
                    -1E+99)&gt;=IFERROR(AE155,
                    -1E+99),
                MAX('1D'!$D$16,
                    IFERROR(L155,
                        MAX('1D'!$D$16,
                            POWER((ABS(K155)^2)/('1D'!$I$5*MAX(F155,
                                        0.1)^2),
                                1/3)))),
                MAX('1D'!$D$16,
                    IFERROR(W155,
                        MAX('1D'!$D$16,
                            POWER((ABS(K155)^2)/('1D'!$I$5*MAX(F155,
                                        0.1)^2),
                                1/3))))))),
    MAX('1D'!$D$16,
        POWER((ABS(K155)^2)/('1D'!$I$5*MAX(F155,
                    0.1)^2),
            1/3)))</f>
        <v>2.0411692021517887</v>
      </c>
      <c r="AI155" s="5">
        <f t="shared" ca="1" si="36"/>
        <v>634.53066920215178</v>
      </c>
      <c r="AJ155" s="5">
        <f ca="1">AI155+((ABS(K155)/MAX(((F155)+(G155)*(AH155))*(AH155),
            0.000001))^2)/(2*'1D'!$I$5)</f>
        <v>635.70509253909484</v>
      </c>
      <c r="AM155">
        <v>0</v>
      </c>
      <c r="AN155">
        <v>0</v>
      </c>
      <c r="AO155" s="5">
        <f t="shared" si="37"/>
        <v>0</v>
      </c>
      <c r="AP155" s="5">
        <f t="shared" si="41"/>
        <v>0</v>
      </c>
      <c r="AQ155" s="5">
        <f ca="1">ABS(ABS(K155)/MAX(((F155)+(G155)*(AH155))*(AH155),
        0.000001))/SQRT('1D'!$I$5*MAX((((F155)+(G155)*(AH155))*(AH155))/MAX((F155)+2*(G155)*(AH155),
            0.000001),
        0.000001))</f>
        <v>1.0727235886044055</v>
      </c>
      <c r="AR155" s="5" t="str">
        <f t="shared" ca="1" si="38"/>
        <v>Supercritical</v>
      </c>
      <c r="AS155" s="5">
        <f ca="1">((ABS(K155)*'1D'!$D$6)/(MAX(((F155)+(G155)*(AH155))*(AH155),
            0.000001)*MAX(((((F155)+(G155)*(AH155))*(AH155))/MAX((F155)+2*(AH155)*SQRT(1+(G155)^2),
                    0.000001))^(2/3),
            0.000001)))^2</f>
        <v>4.3358367565141456E-3</v>
      </c>
    </row>
    <row r="156" spans="1:45" x14ac:dyDescent="0.35">
      <c r="A156">
        <v>147</v>
      </c>
      <c r="B156">
        <v>145.99700000000001</v>
      </c>
      <c r="C156">
        <v>616438.71400000004</v>
      </c>
      <c r="D156">
        <v>3097693.8160000001</v>
      </c>
      <c r="E156">
        <v>632.48900000000003</v>
      </c>
      <c r="F156">
        <v>5.2</v>
      </c>
      <c r="G156">
        <v>0</v>
      </c>
      <c r="H156" t="s">
        <v>176</v>
      </c>
      <c r="I156">
        <v>0</v>
      </c>
      <c r="J156" s="5">
        <f t="shared" si="39"/>
        <v>1</v>
      </c>
      <c r="K156" s="5">
        <f t="shared" ca="1" si="40"/>
        <v>50.95</v>
      </c>
      <c r="L156" s="5">
        <f ca="1">IF($A$2=0,
    IFERROR(L155,
        MAX('1D'!$D$16,
            POWER((ABS(K156)^2)/('1D'!$I$5*MAX(F156,
                        0.1)^2),
                1/3))),
    IF(IFERROR(V155,
            0)=0,
        IFERROR(L155,
            MAX('1D'!$D$16,
                POWER((ABS(K156)^2)/('1D'!$I$5*MAX(F156,
                            0.1)^2),
                    1/3))),
        IF(OR(IFERROR(L156,
                    0)=0,
                IFERROR(S155,
                    0)&lt;1,
                IFERROR(S156,
                    0)&lt;1),
            MAX('1D'!$D$16,
                POWER((ABS(K156)^2)/('1D'!$I$5*MAX(F156,
                            0.1)^2),
                    1/3)),
            IF(IFERROR(U156,
                    0)&gt;0,
                MAX('1D'!$D$16,
                    IFERROR(L156,
                        0)+((IFERROR(U156,
                                0))*'1D'!$D$18*IF((IFERROR(S156,
                                    0))&lt;1,
                            1,
                            -1))),
                IF(IFERROR(U156,
                        0)&lt;0,
                    IF(ABS((MAX('1D'!$D$16,
                                    POWER((ABS(K156)^2)/('1D'!$I$5*MAX(F156,
                                                0.1)^2),
                                        1/3)))-IFERROR(L156,
                                0))&gt;'1D'!$D$19,
                        MAX('1D'!$D$16,
                            IF((MAX('1D'!$D$16,
                                        POWER((ABS(K156)^2)/('1D'!$I$5*MAX(F156,
                                                    0.1)^2),
                                            1/3)))&gt;IFERROR(L156,
                                    0),
                                MIN((MAX('1D'!$D$16,
                                            POWER((ABS(K156)^2)/('1D'!$I$5*MAX(F156,
                                                        0.1)^2),
                                                1/3))),
                                    IFERROR(L156,
                                        0)+(MIN(ABS(IFERROR(U156,
                                                    0))*'1D'!$D$18,
                                            ABS((MAX('1D'!$D$16,
                                                        POWER((ABS(K156)^2)/('1D'!$I$5*MAX(F156,
                                                                    0.1)^2),
                                                            1/3)))-IFERROR(L156,
                                                    0))))),
                                MAX((MAX('1D'!$D$16,
                                            POWER((ABS(K156)^2)/('1D'!$I$5*MAX(F156,
                                                        0.1)^2),
                                                1/3))),
                                    IFERROR(L156,
                                        0)-(MIN(ABS(IFERROR(U156,
                                                    0))*'1D'!$D$18,
                                            ABS((MAX('1D'!$D$16,
                                                        POWER((ABS(K156)^2)/('1D'!$I$5*MAX(F156,
                                                                    0.1)^2),
                                                            1/3)))-IFERROR(L156,
                                                    0))))))),
                        MAX('1D'!$D$16,
                            POWER((ABS(K156)^2)/('1D'!$I$5*MAX(F156,
                                        0.1)^2),
                                1/3))),
                    MAX('1D'!$D$16,
                        IFERROR(L156,
                            0)))))))</f>
        <v>2.0411692021517887</v>
      </c>
      <c r="M156" s="5">
        <f t="shared" ca="1" si="28"/>
        <v>10.614079851189301</v>
      </c>
      <c r="N156" s="5">
        <f t="shared" ca="1" si="29"/>
        <v>1.1434704692804873</v>
      </c>
      <c r="O156" s="5">
        <f t="shared" ca="1" si="30"/>
        <v>4.8002276894771132</v>
      </c>
      <c r="P156" s="5">
        <f t="shared" ca="1" si="31"/>
        <v>634.5301692021518</v>
      </c>
      <c r="Q156" s="5">
        <f ca="1">P156+((ABS(K156)/MAX(((F156)+(G156)*(L156))*(L156),
            0.000001))^2)/(2*'1D'!$I$5)</f>
        <v>635.70459253909485</v>
      </c>
      <c r="R156" s="5">
        <f ca="1">((ABS(K156)*'1D'!$D$6)/(MAX(((F156)+(G156)*(L156))*(L156),
            0.000001)*MAX(((((F156)+(G156)*(L156))*(L156))/MAX((F156)+2*(L156)*SQRT(1+(G156)^2),
                    0.000001))^(2/3),
            0.000001)))^2</f>
        <v>4.3358367565141456E-3</v>
      </c>
      <c r="S156" s="5">
        <f ca="1">ABS(ABS(K156)/MAX(((F156)+(G156)*(L156))*(L156),
        0.000001))/SQRT('1D'!$I$5*MAX((((F156)+(G156)*(L156))*(L156))/MAX((F156)+2*(G156)*(L156),
            0.000001),
        0.000001))</f>
        <v>1.0727235886044055</v>
      </c>
      <c r="T156" s="5">
        <f ca="1">((F156)*(L156)^2)/2+(G156)*(L156)^3/3+(ABS(K156)^2)/('1D'!$I$5*MAX(((F156)+(G156)*(L156))*(L156),
        0.000001))</f>
        <v>35.763412605541333</v>
      </c>
      <c r="U156" s="5">
        <f ca="1">IF($A$2=0,
    0,
    IFERROR(Q155-(((R155+R156)/2)*J156)-(IF(O155&gt;O156,
                '1D'!$D$8*((O155^2-O156^2)/(2*'1D'!$I$5)),
                '1D'!$D$9*((O156^2-O155^2)/(2*'1D'!$I$5)))+('1D'!$D$10*(ABS(I156)/90)*(MAX(O155^2,
                        O156^2)/(2*'1D'!$I$5))))-Q156,
        0))</f>
        <v>-3.8358367564796936E-3</v>
      </c>
      <c r="V156" s="5">
        <f ca="1">IF($A$2=0,
    1,
    IF(IFERROR(V155,
            0)=0,
        0,
        IFERROR(IF(ROUND(S156,
                    3)=1,
                1,
                IF(AND(ABS(U156)&lt;'1D'!$D$19,
                        S156&gt;1),
                    1,
                    0)),
            0)))</f>
        <v>0</v>
      </c>
      <c r="W156" s="5">
        <f ca="1">IF($A$2=0,
    MAX(MAX('1D'!$D$16,
            MAX('1D'!$D$16,
                POWER((ABS(K156)^2)/('1D'!$I$5*MAX(F156,
                            0.1)^2),
                    1/3))),
        IFERROR(W1396,
            MAX(MAX('1D'!$D$16,
                    MAX('1D'!$D$16,
                        POWER((ABS(K156)^2)/('1D'!$I$5*MAX(F156,
                                    0.1)^2),
                            1/3))),
                ($L$2)-E1396))),
    IF(IFERROR(AG157,
            0)=0,
        MAX(MAX('1D'!$D$16,
                MAX('1D'!$D$16,
                    POWER((ABS(K156)^2)/('1D'!$I$5*MAX(F156,
                                0.1)^2),
                        1/3))),
            IFERROR(W1396,
                MAX(MAX('1D'!$D$16,
                        MAX('1D'!$D$16,
                            POWER((ABS(K156)^2)/('1D'!$I$5*MAX(F156,
                                        0.1)^2),
                                1/3))),
                    ($L$2)-E1396))),
        IF(IFERROR(W156,
                0)=0,
            MAX(MAX('1D'!$D$16,
                    MAX('1D'!$D$16,
                        POWER((ABS(K156)^2)/('1D'!$I$5*MAX(F156,
                                    0.1)^2),
                            1/3))),
                IFERROR(W1396,
                    MAX(MAX('1D'!$D$16,
                            MAX('1D'!$D$16,
                                POWER((ABS(K156)^2)/('1D'!$I$5*MAX(F156,
                                            0.1)^2),
                                    1/3))),
                        ($L$2)-E1396))),
            IF(OR(IFERROR(AD156,
                        0)&gt;=1,
                    IFERROR(AD157,
                        0)&gt;=1),
                MAX('1D'!$D$16,
                    MAX('1D'!$D$16,
                        POWER((ABS(K156)^2)/('1D'!$I$5*MAX(F156,
                                    0.1)^2),
                            1/3))),
                IF(ABS(IFERROR(AF156,
                            0))&lt;'1D'!$D$19,
                    MAX(MAX('1D'!$D$16,
                            MAX('1D'!$D$16,
                                POWER((ABS(K156)^2)/('1D'!$I$5*MAX(F156,
                                            0.1)^2),
                                    1/3))),
                        IFERROR(W156,
                            0)),
                    MAX(MAX('1D'!$D$16,
                            MAX('1D'!$D$16,
                                POWER((ABS(K156)^2)/('1D'!$I$5*MAX(F156,
                                            0.1)^2),
                                    1/3))),
                        (IFERROR(W156,
                                0))+((IFERROR(AF156,
                                    0))*'1D'!$D$18)))))))</f>
        <v>2.1389677043987478</v>
      </c>
      <c r="X156" s="5">
        <f t="shared" ca="1" si="32"/>
        <v>11.122632062873489</v>
      </c>
      <c r="Y156" s="5">
        <f t="shared" ca="1" si="33"/>
        <v>1.1735290000551568</v>
      </c>
      <c r="Z156" s="5">
        <f t="shared" ca="1" si="34"/>
        <v>4.5807502857230418</v>
      </c>
      <c r="AA156" s="5">
        <f t="shared" ca="1" si="35"/>
        <v>634.62796770439877</v>
      </c>
      <c r="AB156" s="5">
        <f ca="1">AA156+((ABS(K156)/MAX(((F156)+(G156)*(W156))*(W156),
            0.000001))^2)/(2*'1D'!$I$5)</f>
        <v>635.69745155659814</v>
      </c>
      <c r="AC156" s="5">
        <f ca="1">((ABS(K156)*'1D'!$D$6)/(MAX(((F156)+(G156)*(W156))*(W156),
            0.000001)*MAX(((((F156)+(G156)*(W156))*(W156))/MAX((F156)+2*(W156)*SQRT(1+(G156)^2),
                    0.000001))^(2/3),
            0.000001)))^2</f>
        <v>3.8141460404132466E-3</v>
      </c>
      <c r="AD156" s="5">
        <f ca="1">ABS(ABS(K156)/MAX(((F156)+(G156)*(W156))*(W156),
        0.000001))/SQRT('1D'!$I$5*MAX((((F156)+(G156)*(W156))*(W156))/MAX((F156)+2*(G156)*(W156),
            0.000001),
        0.000001))</f>
        <v>1.0000000000000004</v>
      </c>
      <c r="AE156" s="5">
        <f ca="1">((F156)*(W156)^2)/2+(G156)*(W156)^3/3+(ABS(K156)^2)/('1D'!$I$5*MAX(((F156)+(G156)*(W156))*(W156),
        0.000001))</f>
        <v>35.686426155594638</v>
      </c>
      <c r="AF156" s="5">
        <f ca="1">IF($A$2=0,
    0,
    IFERROR(AB157+(((AC156+AC157)/2)*J157)+(IF(Z156&gt;Z157,
                '1D'!$D$8*((Z156^2-Z157^2)/(2*'1D'!$I$5)),
                '1D'!$D$9*((Z157^2-Z156^2)/(2*'1D'!$I$5)))+('1D'!$D$10*(ABS(I157)/90)*(MAX(Z156^2,
                        Z157^2)/(2*'1D'!$I$5))))-AB156,
        0))</f>
        <v>3.4157470064428708E-3</v>
      </c>
      <c r="AG156" s="5">
        <f ca="1">IF($A$2=0,
    1,
    IF(IFERROR(AG157,
            0)=0,
        0,
        IFERROR(IF(OR(ROUND(AD156,
                        3)&gt;=1,
                    AND(ABS(AF156)&lt;'1D'!$D$19,
                        AD156&lt;1)),
                1,
                0),
            0)))</f>
        <v>1</v>
      </c>
      <c r="AH156" s="5">
        <f ca="1">IFERROR(IF('1D'!V32="Supercritical",
        MAX('1D'!$D$16,
            IFERROR(L156,
                MAX('1D'!$D$16,
                    POWER((ABS(K156)^2)/('1D'!$I$5*MAX(F156,
                                0.1)^2),
                        1/3)))),
        IF('1D'!V32="Subcritical",
            MAX('1D'!$D$16,
                IFERROR(W156,
                    MAX('1D'!$D$16,
                        POWER((ABS(K156)^2)/('1D'!$I$5*MAX(F156,
                                    0.1)^2),
                            1/3)))),
            IF(IFERROR(T156,
                    -1E+99)&gt;=IFERROR(AE156,
                    -1E+99),
                MAX('1D'!$D$16,
                    IFERROR(L156,
                        MAX('1D'!$D$16,
                            POWER((ABS(K156)^2)/('1D'!$I$5*MAX(F156,
                                        0.1)^2),
                                1/3)))),
                MAX('1D'!$D$16,
                    IFERROR(W156,
                        MAX('1D'!$D$16,
                            POWER((ABS(K156)^2)/('1D'!$I$5*MAX(F156,
                                        0.1)^2),
                                1/3))))))),
    MAX('1D'!$D$16,
        POWER((ABS(K156)^2)/('1D'!$I$5*MAX(F156,
                    0.1)^2),
            1/3)))</f>
        <v>2.0411692021517887</v>
      </c>
      <c r="AI156" s="5">
        <f t="shared" ca="1" si="36"/>
        <v>634.5301692021518</v>
      </c>
      <c r="AJ156" s="5">
        <f ca="1">AI156+((ABS(K156)/MAX(((F156)+(G156)*(AH156))*(AH156),
            0.000001))^2)/(2*'1D'!$I$5)</f>
        <v>635.70459253909485</v>
      </c>
      <c r="AM156">
        <v>0</v>
      </c>
      <c r="AN156">
        <v>0</v>
      </c>
      <c r="AO156" s="5">
        <f t="shared" si="37"/>
        <v>0</v>
      </c>
      <c r="AP156" s="5">
        <f t="shared" si="41"/>
        <v>0</v>
      </c>
      <c r="AQ156" s="5">
        <f ca="1">ABS(ABS(K156)/MAX(((F156)+(G156)*(AH156))*(AH156),
        0.000001))/SQRT('1D'!$I$5*MAX((((F156)+(G156)*(AH156))*(AH156))/MAX((F156)+2*(G156)*(AH156),
            0.000001),
        0.000001))</f>
        <v>1.0727235886044055</v>
      </c>
      <c r="AR156" s="5" t="str">
        <f t="shared" ca="1" si="38"/>
        <v>Supercritical</v>
      </c>
      <c r="AS156" s="5">
        <f ca="1">((ABS(K156)*'1D'!$D$6)/(MAX(((F156)+(G156)*(AH156))*(AH156),
            0.000001)*MAX(((((F156)+(G156)*(AH156))*(AH156))/MAX((F156)+2*(AH156)*SQRT(1+(G156)^2),
                    0.000001))^(2/3),
            0.000001)))^2</f>
        <v>4.3358367565141456E-3</v>
      </c>
    </row>
    <row r="157" spans="1:45" x14ac:dyDescent="0.35">
      <c r="A157">
        <v>148</v>
      </c>
      <c r="B157">
        <v>146.99700000000001</v>
      </c>
      <c r="C157">
        <v>616437.71499999997</v>
      </c>
      <c r="D157">
        <v>3097693.7680000002</v>
      </c>
      <c r="E157">
        <v>632.48850000000004</v>
      </c>
      <c r="F157">
        <v>5.2</v>
      </c>
      <c r="G157">
        <v>0</v>
      </c>
      <c r="H157" t="s">
        <v>176</v>
      </c>
      <c r="I157">
        <v>5.7000000000000002E-2</v>
      </c>
      <c r="J157" s="5">
        <f t="shared" si="39"/>
        <v>1</v>
      </c>
      <c r="K157" s="5">
        <f t="shared" ca="1" si="40"/>
        <v>50.95</v>
      </c>
      <c r="L157" s="5">
        <f ca="1">IF($A$2=0,
    IFERROR(L156,
        MAX('1D'!$D$16,
            POWER((ABS(K157)^2)/('1D'!$I$5*MAX(F157,
                        0.1)^2),
                1/3))),
    IF(IFERROR(V156,
            0)=0,
        IFERROR(L156,
            MAX('1D'!$D$16,
                POWER((ABS(K157)^2)/('1D'!$I$5*MAX(F157,
                            0.1)^2),
                    1/3))),
        IF(OR(IFERROR(L157,
                    0)=0,
                IFERROR(S156,
                    0)&lt;1,
                IFERROR(S157,
                    0)&lt;1),
            MAX('1D'!$D$16,
                POWER((ABS(K157)^2)/('1D'!$I$5*MAX(F157,
                            0.1)^2),
                    1/3)),
            IF(IFERROR(U157,
                    0)&gt;0,
                MAX('1D'!$D$16,
                    IFERROR(L157,
                        0)+((IFERROR(U157,
                                0))*'1D'!$D$18*IF((IFERROR(S157,
                                    0))&lt;1,
                            1,
                            -1))),
                IF(IFERROR(U157,
                        0)&lt;0,
                    IF(ABS((MAX('1D'!$D$16,
                                    POWER((ABS(K157)^2)/('1D'!$I$5*MAX(F157,
                                                0.1)^2),
                                        1/3)))-IFERROR(L157,
                                0))&gt;'1D'!$D$19,
                        MAX('1D'!$D$16,
                            IF((MAX('1D'!$D$16,
                                        POWER((ABS(K157)^2)/('1D'!$I$5*MAX(F157,
                                                    0.1)^2),
                                            1/3)))&gt;IFERROR(L157,
                                    0),
                                MIN((MAX('1D'!$D$16,
                                            POWER((ABS(K157)^2)/('1D'!$I$5*MAX(F157,
                                                        0.1)^2),
                                                1/3))),
                                    IFERROR(L157,
                                        0)+(MIN(ABS(IFERROR(U157,
                                                    0))*'1D'!$D$18,
                                            ABS((MAX('1D'!$D$16,
                                                        POWER((ABS(K157)^2)/('1D'!$I$5*MAX(F157,
                                                                    0.1)^2),
                                                            1/3)))-IFERROR(L157,
                                                    0))))),
                                MAX((MAX('1D'!$D$16,
                                            POWER((ABS(K157)^2)/('1D'!$I$5*MAX(F157,
                                                        0.1)^2),
                                                1/3))),
                                    IFERROR(L157,
                                        0)-(MIN(ABS(IFERROR(U157,
                                                    0))*'1D'!$D$18,
                                            ABS((MAX('1D'!$D$16,
                                                        POWER((ABS(K157)^2)/('1D'!$I$5*MAX(F157,
                                                                    0.1)^2),
                                                            1/3)))-IFERROR(L157,
                                                    0))))))),
                        MAX('1D'!$D$16,
                            POWER((ABS(K157)^2)/('1D'!$I$5*MAX(F157,
                                        0.1)^2),
                                1/3))),
                    MAX('1D'!$D$16,
                        IFERROR(L157,
                            0)))))))</f>
        <v>2.0411692021517887</v>
      </c>
      <c r="M157" s="5">
        <f t="shared" ca="1" si="28"/>
        <v>10.614079851189301</v>
      </c>
      <c r="N157" s="5">
        <f t="shared" ca="1" si="29"/>
        <v>1.1434704692804873</v>
      </c>
      <c r="O157" s="5">
        <f t="shared" ca="1" si="30"/>
        <v>4.8002276894771132</v>
      </c>
      <c r="P157" s="5">
        <f t="shared" ca="1" si="31"/>
        <v>634.52966920215181</v>
      </c>
      <c r="Q157" s="5">
        <f ca="1">P157+((ABS(K157)/MAX(((F157)+(G157)*(L157))*(L157),
            0.000001))^2)/(2*'1D'!$I$5)</f>
        <v>635.70409253909486</v>
      </c>
      <c r="R157" s="5">
        <f ca="1">((ABS(K157)*'1D'!$D$6)/(MAX(((F157)+(G157)*(L157))*(L157),
            0.000001)*MAX(((((F157)+(G157)*(L157))*(L157))/MAX((F157)+2*(L157)*SQRT(1+(G157)^2),
                    0.000001))^(2/3),
            0.000001)))^2</f>
        <v>4.3358367565141456E-3</v>
      </c>
      <c r="S157" s="5">
        <f ca="1">ABS(ABS(K157)/MAX(((F157)+(G157)*(L157))*(L157),
        0.000001))/SQRT('1D'!$I$5*MAX((((F157)+(G157)*(L157))*(L157))/MAX((F157)+2*(G157)*(L157),
            0.000001),
        0.000001))</f>
        <v>1.0727235886044055</v>
      </c>
      <c r="T157" s="5">
        <f ca="1">((F157)*(L157)^2)/2+(G157)*(L157)^3/3+(ABS(K157)^2)/('1D'!$I$5*MAX(((F157)+(G157)*(L157))*(L157),
        0.000001))</f>
        <v>35.763412605541333</v>
      </c>
      <c r="U157" s="5">
        <f ca="1">IF($A$2=0,
    0,
    IFERROR(Q156-(((R156+R157)/2)*J157)-(IF(O156&gt;O157,
                '1D'!$D$8*((O156^2-O157^2)/(2*'1D'!$I$5)),
                '1D'!$D$9*((O157^2-O156^2)/(2*'1D'!$I$5)))+('1D'!$D$10*(ABS(I157)/90)*(MAX(O156^2,
                        O157^2)/(2*'1D'!$I$5))))-Q157,
        0))</f>
        <v>-3.9474069734524164E-3</v>
      </c>
      <c r="V157" s="5">
        <f ca="1">IF($A$2=0,
    1,
    IF(IFERROR(V156,
            0)=0,
        0,
        IFERROR(IF(ROUND(S157,
                    3)=1,
                1,
                IF(AND(ABS(U157)&lt;'1D'!$D$19,
                        S157&gt;1),
                    1,
                    0)),
            0)))</f>
        <v>0</v>
      </c>
      <c r="W157" s="5">
        <f ca="1">IF($A$2=0,
    MAX(MAX('1D'!$D$16,
            MAX('1D'!$D$16,
                POWER((ABS(K157)^2)/('1D'!$I$5*MAX(F157,
                            0.1)^2),
                    1/3))),
        IFERROR(W1396,
            MAX(MAX('1D'!$D$16,
                    MAX('1D'!$D$16,
                        POWER((ABS(K157)^2)/('1D'!$I$5*MAX(F157,
                                    0.1)^2),
                            1/3))),
                ($L$2)-E1396))),
    IF(IFERROR(AG158,
            0)=0,
        MAX(MAX('1D'!$D$16,
                MAX('1D'!$D$16,
                    POWER((ABS(K157)^2)/('1D'!$I$5*MAX(F157,
                                0.1)^2),
                        1/3))),
            IFERROR(W1396,
                MAX(MAX('1D'!$D$16,
                        MAX('1D'!$D$16,
                            POWER((ABS(K157)^2)/('1D'!$I$5*MAX(F157,
                                        0.1)^2),
                                1/3))),
                    ($L$2)-E1396))),
        IF(IFERROR(W157,
                0)=0,
            MAX(MAX('1D'!$D$16,
                    MAX('1D'!$D$16,
                        POWER((ABS(K157)^2)/('1D'!$I$5*MAX(F157,
                                    0.1)^2),
                            1/3))),
                IFERROR(W1396,
                    MAX(MAX('1D'!$D$16,
                            MAX('1D'!$D$16,
                                POWER((ABS(K157)^2)/('1D'!$I$5*MAX(F157,
                                            0.1)^2),
                                    1/3))),
                        ($L$2)-E1396))),
            IF(OR(IFERROR(AD157,
                        0)&gt;=1,
                    IFERROR(AD158,
                        0)&gt;=1),
                MAX('1D'!$D$16,
                    MAX('1D'!$D$16,
                        POWER((ABS(K157)^2)/('1D'!$I$5*MAX(F157,
                                    0.1)^2),
                            1/3))),
                IF(ABS(IFERROR(AF157,
                            0))&lt;'1D'!$D$19,
                    MAX(MAX('1D'!$D$16,
                            MAX('1D'!$D$16,
                                POWER((ABS(K157)^2)/('1D'!$I$5*MAX(F157,
                                            0.1)^2),
                                    1/3))),
                        IFERROR(W157,
                            0)),
                    MAX(MAX('1D'!$D$16,
                            MAX('1D'!$D$16,
                                POWER((ABS(K157)^2)/('1D'!$I$5*MAX(F157,
                                            0.1)^2),
                                    1/3))),
                        (IFERROR(W157,
                                0))+((IFERROR(AF157,
                                    0))*'1D'!$D$18)))))))</f>
        <v>2.1389677043987478</v>
      </c>
      <c r="X157" s="5">
        <f t="shared" ca="1" si="32"/>
        <v>11.122632062873489</v>
      </c>
      <c r="Y157" s="5">
        <f t="shared" ca="1" si="33"/>
        <v>1.1735290000551568</v>
      </c>
      <c r="Z157" s="5">
        <f t="shared" ca="1" si="34"/>
        <v>4.5807502857230418</v>
      </c>
      <c r="AA157" s="5">
        <f t="shared" ca="1" si="35"/>
        <v>634.62746770439878</v>
      </c>
      <c r="AB157" s="5">
        <f ca="1">AA157+((ABS(K157)/MAX(((F157)+(G157)*(W157))*(W157),
            0.000001))^2)/(2*'1D'!$I$5)</f>
        <v>635.69695155659815</v>
      </c>
      <c r="AC157" s="5">
        <f ca="1">((ABS(K157)*'1D'!$D$6)/(MAX(((F157)+(G157)*(W157))*(W157),
            0.000001)*MAX(((((F157)+(G157)*(W157))*(W157))/MAX((F157)+2*(W157)*SQRT(1+(G157)^2),
                    0.000001))^(2/3),
            0.000001)))^2</f>
        <v>3.8141460404132466E-3</v>
      </c>
      <c r="AD157" s="5">
        <f ca="1">ABS(ABS(K157)/MAX(((F157)+(G157)*(W157))*(W157),
        0.000001))/SQRT('1D'!$I$5*MAX((((F157)+(G157)*(W157))*(W157))/MAX((F157)+2*(G157)*(W157),
            0.000001),
        0.000001))</f>
        <v>1.0000000000000004</v>
      </c>
      <c r="AE157" s="5">
        <f ca="1">((F157)*(W157)^2)/2+(G157)*(W157)^3/3+(ABS(K157)^2)/('1D'!$I$5*MAX(((F157)+(G157)*(W157))*(W157),
        0.000001))</f>
        <v>35.686426155594638</v>
      </c>
      <c r="AF157" s="5">
        <f ca="1">IF($A$2=0,
    0,
    IFERROR(AB158+(((AC157+AC158)/2)*J158)+(IF(Z157&gt;Z158,
                '1D'!$D$8*((Z157^2-Z158^2)/(2*'1D'!$I$5)),
                '1D'!$D$9*((Z158^2-Z157^2)/(2*'1D'!$I$5)))+('1D'!$D$10*(ABS(I158)/90)*(MAX(Z157^2,
                        Z158^2)/(2*'1D'!$I$5))))-AB157,
        0))</f>
        <v>3.4157470064428708E-3</v>
      </c>
      <c r="AG157" s="5">
        <f ca="1">IF($A$2=0,
    1,
    IF(IFERROR(AG158,
            0)=0,
        0,
        IFERROR(IF(OR(ROUND(AD157,
                        3)&gt;=1,
                    AND(ABS(AF157)&lt;'1D'!$D$19,
                        AD157&lt;1)),
                1,
                0),
            0)))</f>
        <v>1</v>
      </c>
      <c r="AH157" s="5">
        <f ca="1">IFERROR(IF('1D'!V32="Supercritical",
        MAX('1D'!$D$16,
            IFERROR(L157,
                MAX('1D'!$D$16,
                    POWER((ABS(K157)^2)/('1D'!$I$5*MAX(F157,
                                0.1)^2),
                        1/3)))),
        IF('1D'!V32="Subcritical",
            MAX('1D'!$D$16,
                IFERROR(W157,
                    MAX('1D'!$D$16,
                        POWER((ABS(K157)^2)/('1D'!$I$5*MAX(F157,
                                    0.1)^2),
                            1/3)))),
            IF(IFERROR(T157,
                    -1E+99)&gt;=IFERROR(AE157,
                    -1E+99),
                MAX('1D'!$D$16,
                    IFERROR(L157,
                        MAX('1D'!$D$16,
                            POWER((ABS(K157)^2)/('1D'!$I$5*MAX(F157,
                                        0.1)^2),
                                1/3)))),
                MAX('1D'!$D$16,
                    IFERROR(W157,
                        MAX('1D'!$D$16,
                            POWER((ABS(K157)^2)/('1D'!$I$5*MAX(F157,
                                        0.1)^2),
                                1/3))))))),
    MAX('1D'!$D$16,
        POWER((ABS(K157)^2)/('1D'!$I$5*MAX(F157,
                    0.1)^2),
            1/3)))</f>
        <v>2.0411692021517887</v>
      </c>
      <c r="AI157" s="5">
        <f t="shared" ca="1" si="36"/>
        <v>634.52966920215181</v>
      </c>
      <c r="AJ157" s="5">
        <f ca="1">AI157+((ABS(K157)/MAX(((F157)+(G157)*(AH157))*(AH157),
            0.000001))^2)/(2*'1D'!$I$5)</f>
        <v>635.70409253909486</v>
      </c>
      <c r="AM157">
        <v>0</v>
      </c>
      <c r="AN157">
        <v>0</v>
      </c>
      <c r="AO157" s="5">
        <f t="shared" si="37"/>
        <v>0</v>
      </c>
      <c r="AP157" s="5">
        <f t="shared" si="41"/>
        <v>0</v>
      </c>
      <c r="AQ157" s="5">
        <f ca="1">ABS(ABS(K157)/MAX(((F157)+(G157)*(AH157))*(AH157),
        0.000001))/SQRT('1D'!$I$5*MAX((((F157)+(G157)*(AH157))*(AH157))/MAX((F157)+2*(G157)*(AH157),
            0.000001),
        0.000001))</f>
        <v>1.0727235886044055</v>
      </c>
      <c r="AR157" s="5" t="str">
        <f t="shared" ca="1" si="38"/>
        <v>Supercritical</v>
      </c>
      <c r="AS157" s="5">
        <f ca="1">((ABS(K157)*'1D'!$D$6)/(MAX(((F157)+(G157)*(AH157))*(AH157),
            0.000001)*MAX(((((F157)+(G157)*(AH157))*(AH157))/MAX((F157)+2*(AH157)*SQRT(1+(G157)^2),
                    0.000001))^(2/3),
            0.000001)))^2</f>
        <v>4.3358367565141456E-3</v>
      </c>
    </row>
    <row r="158" spans="1:45" x14ac:dyDescent="0.35">
      <c r="A158">
        <v>149</v>
      </c>
      <c r="B158">
        <v>147.99700000000001</v>
      </c>
      <c r="C158">
        <v>616436.71600000001</v>
      </c>
      <c r="D158">
        <v>3097693.7209999999</v>
      </c>
      <c r="E158">
        <v>632.48800000000006</v>
      </c>
      <c r="F158">
        <v>5.2</v>
      </c>
      <c r="G158">
        <v>0</v>
      </c>
      <c r="H158" t="s">
        <v>176</v>
      </c>
      <c r="I158">
        <v>5.7000000000000002E-2</v>
      </c>
      <c r="J158" s="5">
        <f t="shared" si="39"/>
        <v>1</v>
      </c>
      <c r="K158" s="5">
        <f t="shared" ca="1" si="40"/>
        <v>50.95</v>
      </c>
      <c r="L158" s="5">
        <f ca="1">IF($A$2=0,
    IFERROR(L157,
        MAX('1D'!$D$16,
            POWER((ABS(K158)^2)/('1D'!$I$5*MAX(F158,
                        0.1)^2),
                1/3))),
    IF(IFERROR(V157,
            0)=0,
        IFERROR(L157,
            MAX('1D'!$D$16,
                POWER((ABS(K158)^2)/('1D'!$I$5*MAX(F158,
                            0.1)^2),
                    1/3))),
        IF(OR(IFERROR(L158,
                    0)=0,
                IFERROR(S157,
                    0)&lt;1,
                IFERROR(S158,
                    0)&lt;1),
            MAX('1D'!$D$16,
                POWER((ABS(K158)^2)/('1D'!$I$5*MAX(F158,
                            0.1)^2),
                    1/3)),
            IF(IFERROR(U158,
                    0)&gt;0,
                MAX('1D'!$D$16,
                    IFERROR(L158,
                        0)+((IFERROR(U158,
                                0))*'1D'!$D$18*IF((IFERROR(S158,
                                    0))&lt;1,
                            1,
                            -1))),
                IF(IFERROR(U158,
                        0)&lt;0,
                    IF(ABS((MAX('1D'!$D$16,
                                    POWER((ABS(K158)^2)/('1D'!$I$5*MAX(F158,
                                                0.1)^2),
                                        1/3)))-IFERROR(L158,
                                0))&gt;'1D'!$D$19,
                        MAX('1D'!$D$16,
                            IF((MAX('1D'!$D$16,
                                        POWER((ABS(K158)^2)/('1D'!$I$5*MAX(F158,
                                                    0.1)^2),
                                            1/3)))&gt;IFERROR(L158,
                                    0),
                                MIN((MAX('1D'!$D$16,
                                            POWER((ABS(K158)^2)/('1D'!$I$5*MAX(F158,
                                                        0.1)^2),
                                                1/3))),
                                    IFERROR(L158,
                                        0)+(MIN(ABS(IFERROR(U158,
                                                    0))*'1D'!$D$18,
                                            ABS((MAX('1D'!$D$16,
                                                        POWER((ABS(K158)^2)/('1D'!$I$5*MAX(F158,
                                                                    0.1)^2),
                                                            1/3)))-IFERROR(L158,
                                                    0))))),
                                MAX((MAX('1D'!$D$16,
                                            POWER((ABS(K158)^2)/('1D'!$I$5*MAX(F158,
                                                        0.1)^2),
                                                1/3))),
                                    IFERROR(L158,
                                        0)-(MIN(ABS(IFERROR(U158,
                                                    0))*'1D'!$D$18,
                                            ABS((MAX('1D'!$D$16,
                                                        POWER((ABS(K158)^2)/('1D'!$I$5*MAX(F158,
                                                                    0.1)^2),
                                                            1/3)))-IFERROR(L158,
                                                    0))))))),
                        MAX('1D'!$D$16,
                            POWER((ABS(K158)^2)/('1D'!$I$5*MAX(F158,
                                        0.1)^2),
                                1/3))),
                    MAX('1D'!$D$16,
                        IFERROR(L158,
                            0)))))))</f>
        <v>2.0411692021517887</v>
      </c>
      <c r="M158" s="5">
        <f t="shared" ca="1" si="28"/>
        <v>10.614079851189301</v>
      </c>
      <c r="N158" s="5">
        <f t="shared" ca="1" si="29"/>
        <v>1.1434704692804873</v>
      </c>
      <c r="O158" s="5">
        <f t="shared" ca="1" si="30"/>
        <v>4.8002276894771132</v>
      </c>
      <c r="P158" s="5">
        <f t="shared" ca="1" si="31"/>
        <v>634.52916920215182</v>
      </c>
      <c r="Q158" s="5">
        <f ca="1">P158+((ABS(K158)/MAX(((F158)+(G158)*(L158))*(L158),
            0.000001))^2)/(2*'1D'!$I$5)</f>
        <v>635.70359253909487</v>
      </c>
      <c r="R158" s="5">
        <f ca="1">((ABS(K158)*'1D'!$D$6)/(MAX(((F158)+(G158)*(L158))*(L158),
            0.000001)*MAX(((((F158)+(G158)*(L158))*(L158))/MAX((F158)+2*(L158)*SQRT(1+(G158)^2),
                    0.000001))^(2/3),
            0.000001)))^2</f>
        <v>4.3358367565141456E-3</v>
      </c>
      <c r="S158" s="5">
        <f ca="1">ABS(ABS(K158)/MAX(((F158)+(G158)*(L158))*(L158),
        0.000001))/SQRT('1D'!$I$5*MAX((((F158)+(G158)*(L158))*(L158))/MAX((F158)+2*(G158)*(L158),
            0.000001),
        0.000001))</f>
        <v>1.0727235886044055</v>
      </c>
      <c r="T158" s="5">
        <f ca="1">((F158)*(L158)^2)/2+(G158)*(L158)^3/3+(ABS(K158)^2)/('1D'!$I$5*MAX(((F158)+(G158)*(L158))*(L158),
        0.000001))</f>
        <v>35.763412605541333</v>
      </c>
      <c r="U158" s="5">
        <f ca="1">IF($A$2=0,
    0,
    IFERROR(Q157-(((R157+R158)/2)*J158)-(IF(O157&gt;O158,
                '1D'!$D$8*((O157^2-O158^2)/(2*'1D'!$I$5)),
                '1D'!$D$9*((O158^2-O157^2)/(2*'1D'!$I$5)))+('1D'!$D$10*(ABS(I158)/90)*(MAX(O157^2,
                        O158^2)/(2*'1D'!$I$5))))-Q158,
        0))</f>
        <v>-3.9474069734524164E-3</v>
      </c>
      <c r="V158" s="5">
        <f ca="1">IF($A$2=0,
    1,
    IF(IFERROR(V157,
            0)=0,
        0,
        IFERROR(IF(ROUND(S158,
                    3)=1,
                1,
                IF(AND(ABS(U158)&lt;'1D'!$D$19,
                        S158&gt;1),
                    1,
                    0)),
            0)))</f>
        <v>0</v>
      </c>
      <c r="W158" s="5">
        <f ca="1">IF($A$2=0,
    MAX(MAX('1D'!$D$16,
            MAX('1D'!$D$16,
                POWER((ABS(K158)^2)/('1D'!$I$5*MAX(F158,
                            0.1)^2),
                    1/3))),
        IFERROR(W1396,
            MAX(MAX('1D'!$D$16,
                    MAX('1D'!$D$16,
                        POWER((ABS(K158)^2)/('1D'!$I$5*MAX(F158,
                                    0.1)^2),
                            1/3))),
                ($L$2)-E1396))),
    IF(IFERROR(AG159,
            0)=0,
        MAX(MAX('1D'!$D$16,
                MAX('1D'!$D$16,
                    POWER((ABS(K158)^2)/('1D'!$I$5*MAX(F158,
                                0.1)^2),
                        1/3))),
            IFERROR(W1396,
                MAX(MAX('1D'!$D$16,
                        MAX('1D'!$D$16,
                            POWER((ABS(K158)^2)/('1D'!$I$5*MAX(F158,
                                        0.1)^2),
                                1/3))),
                    ($L$2)-E1396))),
        IF(IFERROR(W158,
                0)=0,
            MAX(MAX('1D'!$D$16,
                    MAX('1D'!$D$16,
                        POWER((ABS(K158)^2)/('1D'!$I$5*MAX(F158,
                                    0.1)^2),
                            1/3))),
                IFERROR(W1396,
                    MAX(MAX('1D'!$D$16,
                            MAX('1D'!$D$16,
                                POWER((ABS(K158)^2)/('1D'!$I$5*MAX(F158,
                                            0.1)^2),
                                    1/3))),
                        ($L$2)-E1396))),
            IF(OR(IFERROR(AD158,
                        0)&gt;=1,
                    IFERROR(AD159,
                        0)&gt;=1),
                MAX('1D'!$D$16,
                    MAX('1D'!$D$16,
                        POWER((ABS(K158)^2)/('1D'!$I$5*MAX(F158,
                                    0.1)^2),
                            1/3))),
                IF(ABS(IFERROR(AF158,
                            0))&lt;'1D'!$D$19,
                    MAX(MAX('1D'!$D$16,
                            MAX('1D'!$D$16,
                                POWER((ABS(K158)^2)/('1D'!$I$5*MAX(F158,
                                            0.1)^2),
                                    1/3))),
                        IFERROR(W158,
                            0)),
                    MAX(MAX('1D'!$D$16,
                            MAX('1D'!$D$16,
                                POWER((ABS(K158)^2)/('1D'!$I$5*MAX(F158,
                                            0.1)^2),
                                    1/3))),
                        (IFERROR(W158,
                                0))+((IFERROR(AF158,
                                    0))*'1D'!$D$18)))))))</f>
        <v>2.1389677043987478</v>
      </c>
      <c r="X158" s="5">
        <f t="shared" ca="1" si="32"/>
        <v>11.122632062873489</v>
      </c>
      <c r="Y158" s="5">
        <f t="shared" ca="1" si="33"/>
        <v>1.1735290000551568</v>
      </c>
      <c r="Z158" s="5">
        <f t="shared" ca="1" si="34"/>
        <v>4.5807502857230418</v>
      </c>
      <c r="AA158" s="5">
        <f t="shared" ca="1" si="35"/>
        <v>634.62696770439879</v>
      </c>
      <c r="AB158" s="5">
        <f ca="1">AA158+((ABS(K158)/MAX(((F158)+(G158)*(W158))*(W158),
            0.000001))^2)/(2*'1D'!$I$5)</f>
        <v>635.69645155659816</v>
      </c>
      <c r="AC158" s="5">
        <f ca="1">((ABS(K158)*'1D'!$D$6)/(MAX(((F158)+(G158)*(W158))*(W158),
            0.000001)*MAX(((((F158)+(G158)*(W158))*(W158))/MAX((F158)+2*(W158)*SQRT(1+(G158)^2),
                    0.000001))^(2/3),
            0.000001)))^2</f>
        <v>3.8141460404132466E-3</v>
      </c>
      <c r="AD158" s="5">
        <f ca="1">ABS(ABS(K158)/MAX(((F158)+(G158)*(W158))*(W158),
        0.000001))/SQRT('1D'!$I$5*MAX((((F158)+(G158)*(W158))*(W158))/MAX((F158)+2*(G158)*(W158),
            0.000001),
        0.000001))</f>
        <v>1.0000000000000004</v>
      </c>
      <c r="AE158" s="5">
        <f ca="1">((F158)*(W158)^2)/2+(G158)*(W158)^3/3+(ABS(K158)^2)/('1D'!$I$5*MAX(((F158)+(G158)*(W158))*(W158),
        0.000001))</f>
        <v>35.686426155594638</v>
      </c>
      <c r="AF158" s="5">
        <f ca="1">IF($A$2=0,
    0,
    IFERROR(AB159+(((AC158+AC159)/2)*J159)+(IF(Z158&gt;Z159,
                '1D'!$D$8*((Z158^2-Z159^2)/(2*'1D'!$I$5)),
                '1D'!$D$9*((Z159^2-Z158^2)/(2*'1D'!$I$5)))+('1D'!$D$10*(ABS(I159)/90)*(MAX(Z158^2,
                        Z159^2)/(2*'1D'!$I$5))))-AB158,
        0))</f>
        <v>3.4121820601740183E-3</v>
      </c>
      <c r="AG158" s="5">
        <f ca="1">IF($A$2=0,
    1,
    IF(IFERROR(AG159,
            0)=0,
        0,
        IFERROR(IF(OR(ROUND(AD158,
                        3)&gt;=1,
                    AND(ABS(AF158)&lt;'1D'!$D$19,
                        AD158&lt;1)),
                1,
                0),
            0)))</f>
        <v>1</v>
      </c>
      <c r="AH158" s="5">
        <f ca="1">IFERROR(IF('1D'!V32="Supercritical",
        MAX('1D'!$D$16,
            IFERROR(L158,
                MAX('1D'!$D$16,
                    POWER((ABS(K158)^2)/('1D'!$I$5*MAX(F158,
                                0.1)^2),
                        1/3)))),
        IF('1D'!V32="Subcritical",
            MAX('1D'!$D$16,
                IFERROR(W158,
                    MAX('1D'!$D$16,
                        POWER((ABS(K158)^2)/('1D'!$I$5*MAX(F158,
                                    0.1)^2),
                            1/3)))),
            IF(IFERROR(T158,
                    -1E+99)&gt;=IFERROR(AE158,
                    -1E+99),
                MAX('1D'!$D$16,
                    IFERROR(L158,
                        MAX('1D'!$D$16,
                            POWER((ABS(K158)^2)/('1D'!$I$5*MAX(F158,
                                        0.1)^2),
                                1/3)))),
                MAX('1D'!$D$16,
                    IFERROR(W158,
                        MAX('1D'!$D$16,
                            POWER((ABS(K158)^2)/('1D'!$I$5*MAX(F158,
                                        0.1)^2),
                                1/3))))))),
    MAX('1D'!$D$16,
        POWER((ABS(K158)^2)/('1D'!$I$5*MAX(F158,
                    0.1)^2),
            1/3)))</f>
        <v>2.0411692021517887</v>
      </c>
      <c r="AI158" s="5">
        <f t="shared" ca="1" si="36"/>
        <v>634.52916920215182</v>
      </c>
      <c r="AJ158" s="5">
        <f ca="1">AI158+((ABS(K158)/MAX(((F158)+(G158)*(AH158))*(AH158),
            0.000001))^2)/(2*'1D'!$I$5)</f>
        <v>635.70359253909487</v>
      </c>
      <c r="AM158">
        <v>0</v>
      </c>
      <c r="AN158">
        <v>0</v>
      </c>
      <c r="AO158" s="5">
        <f t="shared" si="37"/>
        <v>0</v>
      </c>
      <c r="AP158" s="5">
        <f t="shared" si="41"/>
        <v>0</v>
      </c>
      <c r="AQ158" s="5">
        <f ca="1">ABS(ABS(K158)/MAX(((F158)+(G158)*(AH158))*(AH158),
        0.000001))/SQRT('1D'!$I$5*MAX((((F158)+(G158)*(AH158))*(AH158))/MAX((F158)+2*(G158)*(AH158),
            0.000001),
        0.000001))</f>
        <v>1.0727235886044055</v>
      </c>
      <c r="AR158" s="5" t="str">
        <f t="shared" ca="1" si="38"/>
        <v>Supercritical</v>
      </c>
      <c r="AS158" s="5">
        <f ca="1">((ABS(K158)*'1D'!$D$6)/(MAX(((F158)+(G158)*(AH158))*(AH158),
            0.000001)*MAX(((((F158)+(G158)*(AH158))*(AH158))/MAX((F158)+2*(AH158)*SQRT(1+(G158)^2),
                    0.000001))^(2/3),
            0.000001)))^2</f>
        <v>4.3358367565141456E-3</v>
      </c>
    </row>
    <row r="159" spans="1:45" x14ac:dyDescent="0.35">
      <c r="A159">
        <v>150</v>
      </c>
      <c r="B159">
        <v>148.99700000000001</v>
      </c>
      <c r="C159">
        <v>616435.71699999995</v>
      </c>
      <c r="D159">
        <v>3097693.673</v>
      </c>
      <c r="E159">
        <v>632.48749999999995</v>
      </c>
      <c r="F159">
        <v>5.2</v>
      </c>
      <c r="G159">
        <v>0</v>
      </c>
      <c r="H159" t="s">
        <v>176</v>
      </c>
      <c r="I159">
        <v>5.5E-2</v>
      </c>
      <c r="J159" s="5">
        <f t="shared" si="39"/>
        <v>1</v>
      </c>
      <c r="K159" s="5">
        <f t="shared" ca="1" si="40"/>
        <v>50.95</v>
      </c>
      <c r="L159" s="5">
        <f ca="1">IF($A$2=0,
    IFERROR(L158,
        MAX('1D'!$D$16,
            POWER((ABS(K159)^2)/('1D'!$I$5*MAX(F159,
                        0.1)^2),
                1/3))),
    IF(IFERROR(V158,
            0)=0,
        IFERROR(L158,
            MAX('1D'!$D$16,
                POWER((ABS(K159)^2)/('1D'!$I$5*MAX(F159,
                            0.1)^2),
                    1/3))),
        IF(OR(IFERROR(L159,
                    0)=0,
                IFERROR(S158,
                    0)&lt;1,
                IFERROR(S159,
                    0)&lt;1),
            MAX('1D'!$D$16,
                POWER((ABS(K159)^2)/('1D'!$I$5*MAX(F159,
                            0.1)^2),
                    1/3)),
            IF(IFERROR(U159,
                    0)&gt;0,
                MAX('1D'!$D$16,
                    IFERROR(L159,
                        0)+((IFERROR(U159,
                                0))*'1D'!$D$18*IF((IFERROR(S159,
                                    0))&lt;1,
                            1,
                            -1))),
                IF(IFERROR(U159,
                        0)&lt;0,
                    IF(ABS((MAX('1D'!$D$16,
                                    POWER((ABS(K159)^2)/('1D'!$I$5*MAX(F159,
                                                0.1)^2),
                                        1/3)))-IFERROR(L159,
                                0))&gt;'1D'!$D$19,
                        MAX('1D'!$D$16,
                            IF((MAX('1D'!$D$16,
                                        POWER((ABS(K159)^2)/('1D'!$I$5*MAX(F159,
                                                    0.1)^2),
                                            1/3)))&gt;IFERROR(L159,
                                    0),
                                MIN((MAX('1D'!$D$16,
                                            POWER((ABS(K159)^2)/('1D'!$I$5*MAX(F159,
                                                        0.1)^2),
                                                1/3))),
                                    IFERROR(L159,
                                        0)+(MIN(ABS(IFERROR(U159,
                                                    0))*'1D'!$D$18,
                                            ABS((MAX('1D'!$D$16,
                                                        POWER((ABS(K159)^2)/('1D'!$I$5*MAX(F159,
                                                                    0.1)^2),
                                                            1/3)))-IFERROR(L159,
                                                    0))))),
                                MAX((MAX('1D'!$D$16,
                                            POWER((ABS(K159)^2)/('1D'!$I$5*MAX(F159,
                                                        0.1)^2),
                                                1/3))),
                                    IFERROR(L159,
                                        0)-(MIN(ABS(IFERROR(U159,
                                                    0))*'1D'!$D$18,
                                            ABS((MAX('1D'!$D$16,
                                                        POWER((ABS(K159)^2)/('1D'!$I$5*MAX(F159,
                                                                    0.1)^2),
                                                            1/3)))-IFERROR(L159,
                                                    0))))))),
                        MAX('1D'!$D$16,
                            POWER((ABS(K159)^2)/('1D'!$I$5*MAX(F159,
                                        0.1)^2),
                                1/3))),
                    MAX('1D'!$D$16,
                        IFERROR(L159,
                            0)))))))</f>
        <v>2.0411692021517887</v>
      </c>
      <c r="M159" s="5">
        <f t="shared" ca="1" si="28"/>
        <v>10.614079851189301</v>
      </c>
      <c r="N159" s="5">
        <f t="shared" ca="1" si="29"/>
        <v>1.1434704692804873</v>
      </c>
      <c r="O159" s="5">
        <f t="shared" ca="1" si="30"/>
        <v>4.8002276894771132</v>
      </c>
      <c r="P159" s="5">
        <f t="shared" ca="1" si="31"/>
        <v>634.52866920215172</v>
      </c>
      <c r="Q159" s="5">
        <f ca="1">P159+((ABS(K159)/MAX(((F159)+(G159)*(L159))*(L159),
            0.000001))^2)/(2*'1D'!$I$5)</f>
        <v>635.70309253909477</v>
      </c>
      <c r="R159" s="5">
        <f ca="1">((ABS(K159)*'1D'!$D$6)/(MAX(((F159)+(G159)*(L159))*(L159),
            0.000001)*MAX(((((F159)+(G159)*(L159))*(L159))/MAX((F159)+2*(L159)*SQRT(1+(G159)^2),
                    0.000001))^(2/3),
            0.000001)))^2</f>
        <v>4.3358367565141456E-3</v>
      </c>
      <c r="S159" s="5">
        <f ca="1">ABS(ABS(K159)/MAX(((F159)+(G159)*(L159))*(L159),
        0.000001))/SQRT('1D'!$I$5*MAX((((F159)+(G159)*(L159))*(L159))/MAX((F159)+2*(G159)*(L159),
            0.000001),
        0.000001))</f>
        <v>1.0727235886044055</v>
      </c>
      <c r="T159" s="5">
        <f ca="1">((F159)*(L159)^2)/2+(G159)*(L159)^3/3+(ABS(K159)^2)/('1D'!$I$5*MAX(((F159)+(G159)*(L159))*(L159),
        0.000001))</f>
        <v>35.763412605541333</v>
      </c>
      <c r="U159" s="5">
        <f ca="1">IF($A$2=0,
    0,
    IFERROR(Q158-(((R158+R159)/2)*J159)-(IF(O158&gt;O159,
                '1D'!$D$8*((O158^2-O159^2)/(2*'1D'!$I$5)),
                '1D'!$D$9*((O159^2-O158^2)/(2*'1D'!$I$5)))+('1D'!$D$10*(ABS(I159)/90)*(MAX(O158^2,
                        O159^2)/(2*'1D'!$I$5))))-Q159,
        0))</f>
        <v>-3.9434922289274255E-3</v>
      </c>
      <c r="V159" s="5">
        <f ca="1">IF($A$2=0,
    1,
    IF(IFERROR(V158,
            0)=0,
        0,
        IFERROR(IF(ROUND(S159,
                    3)=1,
                1,
                IF(AND(ABS(U159)&lt;'1D'!$D$19,
                        S159&gt;1),
                    1,
                    0)),
            0)))</f>
        <v>0</v>
      </c>
      <c r="W159" s="5">
        <f ca="1">IF($A$2=0,
    MAX(MAX('1D'!$D$16,
            MAX('1D'!$D$16,
                POWER((ABS(K159)^2)/('1D'!$I$5*MAX(F159,
                            0.1)^2),
                    1/3))),
        IFERROR(W1396,
            MAX(MAX('1D'!$D$16,
                    MAX('1D'!$D$16,
                        POWER((ABS(K159)^2)/('1D'!$I$5*MAX(F159,
                                    0.1)^2),
                            1/3))),
                ($L$2)-E1396))),
    IF(IFERROR(AG160,
            0)=0,
        MAX(MAX('1D'!$D$16,
                MAX('1D'!$D$16,
                    POWER((ABS(K159)^2)/('1D'!$I$5*MAX(F159,
                                0.1)^2),
                        1/3))),
            IFERROR(W1396,
                MAX(MAX('1D'!$D$16,
                        MAX('1D'!$D$16,
                            POWER((ABS(K159)^2)/('1D'!$I$5*MAX(F159,
                                        0.1)^2),
                                1/3))),
                    ($L$2)-E1396))),
        IF(IFERROR(W159,
                0)=0,
            MAX(MAX('1D'!$D$16,
                    MAX('1D'!$D$16,
                        POWER((ABS(K159)^2)/('1D'!$I$5*MAX(F159,
                                    0.1)^2),
                            1/3))),
                IFERROR(W1396,
                    MAX(MAX('1D'!$D$16,
                            MAX('1D'!$D$16,
                                POWER((ABS(K159)^2)/('1D'!$I$5*MAX(F159,
                                            0.1)^2),
                                    1/3))),
                        ($L$2)-E1396))),
            IF(OR(IFERROR(AD159,
                        0)&gt;=1,
                    IFERROR(AD160,
                        0)&gt;=1),
                MAX('1D'!$D$16,
                    MAX('1D'!$D$16,
                        POWER((ABS(K159)^2)/('1D'!$I$5*MAX(F159,
                                    0.1)^2),
                            1/3))),
                IF(ABS(IFERROR(AF159,
                            0))&lt;'1D'!$D$19,
                    MAX(MAX('1D'!$D$16,
                            MAX('1D'!$D$16,
                                POWER((ABS(K159)^2)/('1D'!$I$5*MAX(F159,
                                            0.1)^2),
                                    1/3))),
                        IFERROR(W159,
                            0)),
                    MAX(MAX('1D'!$D$16,
                            MAX('1D'!$D$16,
                                POWER((ABS(K159)^2)/('1D'!$I$5*MAX(F159,
                                            0.1)^2),
                                    1/3))),
                        (IFERROR(W159,
                                0))+((IFERROR(AF159,
                                    0))*'1D'!$D$18)))))))</f>
        <v>2.1389677043987478</v>
      </c>
      <c r="X159" s="5">
        <f t="shared" ca="1" si="32"/>
        <v>11.122632062873489</v>
      </c>
      <c r="Y159" s="5">
        <f t="shared" ca="1" si="33"/>
        <v>1.1735290000551568</v>
      </c>
      <c r="Z159" s="5">
        <f t="shared" ca="1" si="34"/>
        <v>4.5807502857230418</v>
      </c>
      <c r="AA159" s="5">
        <f t="shared" ca="1" si="35"/>
        <v>634.62646770439869</v>
      </c>
      <c r="AB159" s="5">
        <f ca="1">AA159+((ABS(K159)/MAX(((F159)+(G159)*(W159))*(W159),
            0.000001))^2)/(2*'1D'!$I$5)</f>
        <v>635.69595155659806</v>
      </c>
      <c r="AC159" s="5">
        <f ca="1">((ABS(K159)*'1D'!$D$6)/(MAX(((F159)+(G159)*(W159))*(W159),
            0.000001)*MAX(((((F159)+(G159)*(W159))*(W159))/MAX((F159)+2*(W159)*SQRT(1+(G159)^2),
                    0.000001))^(2/3),
            0.000001)))^2</f>
        <v>3.8141460404132466E-3</v>
      </c>
      <c r="AD159" s="5">
        <f ca="1">ABS(ABS(K159)/MAX(((F159)+(G159)*(W159))*(W159),
        0.000001))/SQRT('1D'!$I$5*MAX((((F159)+(G159)*(W159))*(W159))/MAX((F159)+2*(G159)*(W159),
            0.000001),
        0.000001))</f>
        <v>1.0000000000000004</v>
      </c>
      <c r="AE159" s="5">
        <f ca="1">((F159)*(W159)^2)/2+(G159)*(W159)^3/3+(ABS(K159)^2)/('1D'!$I$5*MAX(((F159)+(G159)*(W159))*(W159),
        0.000001))</f>
        <v>35.686426155594638</v>
      </c>
      <c r="AF159" s="5">
        <f ca="1">IF($A$2=0,
    0,
    IFERROR(AB160+(((AC159+AC160)/2)*J160)+(IF(Z159&gt;Z160,
                '1D'!$D$8*((Z159^2-Z160^2)/(2*'1D'!$I$5)),
                '1D'!$D$9*((Z160^2-Z159^2)/(2*'1D'!$I$5)))+('1D'!$D$10*(ABS(I160)/90)*(MAX(Z159^2,
                        Z160^2)/(2*'1D'!$I$5))))-AB159,
        0))</f>
        <v>3.4083679141758694E-3</v>
      </c>
      <c r="AG159" s="5">
        <f ca="1">IF($A$2=0,
    1,
    IF(IFERROR(AG160,
            0)=0,
        0,
        IFERROR(IF(OR(ROUND(AD159,
                        3)&gt;=1,
                    AND(ABS(AF159)&lt;'1D'!$D$19,
                        AD159&lt;1)),
                1,
                0),
            0)))</f>
        <v>1</v>
      </c>
      <c r="AH159" s="5">
        <f ca="1">IFERROR(IF('1D'!V32="Supercritical",
        MAX('1D'!$D$16,
            IFERROR(L159,
                MAX('1D'!$D$16,
                    POWER((ABS(K159)^2)/('1D'!$I$5*MAX(F159,
                                0.1)^2),
                        1/3)))),
        IF('1D'!V32="Subcritical",
            MAX('1D'!$D$16,
                IFERROR(W159,
                    MAX('1D'!$D$16,
                        POWER((ABS(K159)^2)/('1D'!$I$5*MAX(F159,
                                    0.1)^2),
                            1/3)))),
            IF(IFERROR(T159,
                    -1E+99)&gt;=IFERROR(AE159,
                    -1E+99),
                MAX('1D'!$D$16,
                    IFERROR(L159,
                        MAX('1D'!$D$16,
                            POWER((ABS(K159)^2)/('1D'!$I$5*MAX(F159,
                                        0.1)^2),
                                1/3)))),
                MAX('1D'!$D$16,
                    IFERROR(W159,
                        MAX('1D'!$D$16,
                            POWER((ABS(K159)^2)/('1D'!$I$5*MAX(F159,
                                        0.1)^2),
                                1/3))))))),
    MAX('1D'!$D$16,
        POWER((ABS(K159)^2)/('1D'!$I$5*MAX(F159,
                    0.1)^2),
            1/3)))</f>
        <v>2.0411692021517887</v>
      </c>
      <c r="AI159" s="5">
        <f t="shared" ca="1" si="36"/>
        <v>634.52866920215172</v>
      </c>
      <c r="AJ159" s="5">
        <f ca="1">AI159+((ABS(K159)/MAX(((F159)+(G159)*(AH159))*(AH159),
            0.000001))^2)/(2*'1D'!$I$5)</f>
        <v>635.70309253909477</v>
      </c>
      <c r="AM159">
        <v>0</v>
      </c>
      <c r="AN159">
        <v>0</v>
      </c>
      <c r="AO159" s="5">
        <f t="shared" si="37"/>
        <v>0</v>
      </c>
      <c r="AP159" s="5">
        <f t="shared" si="41"/>
        <v>0</v>
      </c>
      <c r="AQ159" s="5">
        <f ca="1">ABS(ABS(K159)/MAX(((F159)+(G159)*(AH159))*(AH159),
        0.000001))/SQRT('1D'!$I$5*MAX((((F159)+(G159)*(AH159))*(AH159))/MAX((F159)+2*(G159)*(AH159),
            0.000001),
        0.000001))</f>
        <v>1.0727235886044055</v>
      </c>
      <c r="AR159" s="5" t="str">
        <f t="shared" ca="1" si="38"/>
        <v>Supercritical</v>
      </c>
      <c r="AS159" s="5">
        <f ca="1">((ABS(K159)*'1D'!$D$6)/(MAX(((F159)+(G159)*(AH159))*(AH159),
            0.000001)*MAX(((((F159)+(G159)*(AH159))*(AH159))/MAX((F159)+2*(AH159)*SQRT(1+(G159)^2),
                    0.000001))^(2/3),
            0.000001)))^2</f>
        <v>4.3358367565141456E-3</v>
      </c>
    </row>
    <row r="160" spans="1:45" x14ac:dyDescent="0.35">
      <c r="A160">
        <v>151</v>
      </c>
      <c r="B160">
        <v>149.99600000000001</v>
      </c>
      <c r="C160">
        <v>616434.71900000004</v>
      </c>
      <c r="D160">
        <v>3097693.6260000002</v>
      </c>
      <c r="E160">
        <v>632.48699999999997</v>
      </c>
      <c r="F160">
        <v>5.2</v>
      </c>
      <c r="G160">
        <v>0</v>
      </c>
      <c r="H160" t="s">
        <v>176</v>
      </c>
      <c r="I160">
        <v>5.5E-2</v>
      </c>
      <c r="J160" s="5">
        <f t="shared" si="39"/>
        <v>0.99899999999999523</v>
      </c>
      <c r="K160" s="5">
        <f t="shared" ca="1" si="40"/>
        <v>50.95</v>
      </c>
      <c r="L160" s="5">
        <f ca="1">IF($A$2=0,
    IFERROR(L159,
        MAX('1D'!$D$16,
            POWER((ABS(K160)^2)/('1D'!$I$5*MAX(F160,
                        0.1)^2),
                1/3))),
    IF(IFERROR(V159,
            0)=0,
        IFERROR(L159,
            MAX('1D'!$D$16,
                POWER((ABS(K160)^2)/('1D'!$I$5*MAX(F160,
                            0.1)^2),
                    1/3))),
        IF(OR(IFERROR(L160,
                    0)=0,
                IFERROR(S159,
                    0)&lt;1,
                IFERROR(S160,
                    0)&lt;1),
            MAX('1D'!$D$16,
                POWER((ABS(K160)^2)/('1D'!$I$5*MAX(F160,
                            0.1)^2),
                    1/3)),
            IF(IFERROR(U160,
                    0)&gt;0,
                MAX('1D'!$D$16,
                    IFERROR(L160,
                        0)+((IFERROR(U160,
                                0))*'1D'!$D$18*IF((IFERROR(S160,
                                    0))&lt;1,
                            1,
                            -1))),
                IF(IFERROR(U160,
                        0)&lt;0,
                    IF(ABS((MAX('1D'!$D$16,
                                    POWER((ABS(K160)^2)/('1D'!$I$5*MAX(F160,
                                                0.1)^2),
                                        1/3)))-IFERROR(L160,
                                0))&gt;'1D'!$D$19,
                        MAX('1D'!$D$16,
                            IF((MAX('1D'!$D$16,
                                        POWER((ABS(K160)^2)/('1D'!$I$5*MAX(F160,
                                                    0.1)^2),
                                            1/3)))&gt;IFERROR(L160,
                                    0),
                                MIN((MAX('1D'!$D$16,
                                            POWER((ABS(K160)^2)/('1D'!$I$5*MAX(F160,
                                                        0.1)^2),
                                                1/3))),
                                    IFERROR(L160,
                                        0)+(MIN(ABS(IFERROR(U160,
                                                    0))*'1D'!$D$18,
                                            ABS((MAX('1D'!$D$16,
                                                        POWER((ABS(K160)^2)/('1D'!$I$5*MAX(F160,
                                                                    0.1)^2),
                                                            1/3)))-IFERROR(L160,
                                                    0))))),
                                MAX((MAX('1D'!$D$16,
                                            POWER((ABS(K160)^2)/('1D'!$I$5*MAX(F160,
                                                        0.1)^2),
                                                1/3))),
                                    IFERROR(L160,
                                        0)-(MIN(ABS(IFERROR(U160,
                                                    0))*'1D'!$D$18,
                                            ABS((MAX('1D'!$D$16,
                                                        POWER((ABS(K160)^2)/('1D'!$I$5*MAX(F160,
                                                                    0.1)^2),
                                                            1/3)))-IFERROR(L160,
                                                    0))))))),
                        MAX('1D'!$D$16,
                            POWER((ABS(K160)^2)/('1D'!$I$5*MAX(F160,
                                        0.1)^2),
                                1/3))),
                    MAX('1D'!$D$16,
                        IFERROR(L160,
                            0)))))))</f>
        <v>2.0411692021517887</v>
      </c>
      <c r="M160" s="5">
        <f t="shared" ca="1" si="28"/>
        <v>10.614079851189301</v>
      </c>
      <c r="N160" s="5">
        <f t="shared" ca="1" si="29"/>
        <v>1.1434704692804873</v>
      </c>
      <c r="O160" s="5">
        <f t="shared" ca="1" si="30"/>
        <v>4.8002276894771132</v>
      </c>
      <c r="P160" s="5">
        <f t="shared" ca="1" si="31"/>
        <v>634.52816920215173</v>
      </c>
      <c r="Q160" s="5">
        <f ca="1">P160+((ABS(K160)/MAX(((F160)+(G160)*(L160))*(L160),
            0.000001))^2)/(2*'1D'!$I$5)</f>
        <v>635.70259253909478</v>
      </c>
      <c r="R160" s="5">
        <f ca="1">((ABS(K160)*'1D'!$D$6)/(MAX(((F160)+(G160)*(L160))*(L160),
            0.000001)*MAX(((((F160)+(G160)*(L160))*(L160))/MAX((F160)+2*(L160)*SQRT(1+(G160)^2),
                    0.000001))^(2/3),
            0.000001)))^2</f>
        <v>4.3358367565141456E-3</v>
      </c>
      <c r="S160" s="5">
        <f ca="1">ABS(ABS(K160)/MAX(((F160)+(G160)*(L160))*(L160),
        0.000001))/SQRT('1D'!$I$5*MAX((((F160)+(G160)*(L160))*(L160))/MAX((F160)+2*(G160)*(L160),
            0.000001),
        0.000001))</f>
        <v>1.0727235886044055</v>
      </c>
      <c r="T160" s="5">
        <f ca="1">((F160)*(L160)^2)/2+(G160)*(L160)^3/3+(ABS(K160)^2)/('1D'!$I$5*MAX(((F160)+(G160)*(L160))*(L160),
        0.000001))</f>
        <v>35.763412605541333</v>
      </c>
      <c r="U160" s="5">
        <f ca="1">IF($A$2=0,
    0,
    IFERROR(Q159-(((R159+R160)/2)*J160)-(IF(O159&gt;O160,
                '1D'!$D$8*((O159^2-O160^2)/(2*'1D'!$I$5)),
                '1D'!$D$9*((O160^2-O159^2)/(2*'1D'!$I$5)))+('1D'!$D$10*(ABS(I160)/90)*(MAX(O159^2,
                        O160^2)/(2*'1D'!$I$5))))-Q160,
        0))</f>
        <v>-3.9391563923345529E-3</v>
      </c>
      <c r="V160" s="5">
        <f ca="1">IF($A$2=0,
    1,
    IF(IFERROR(V159,
            0)=0,
        0,
        IFERROR(IF(ROUND(S160,
                    3)=1,
                1,
                IF(AND(ABS(U160)&lt;'1D'!$D$19,
                        S160&gt;1),
                    1,
                    0)),
            0)))</f>
        <v>0</v>
      </c>
      <c r="W160" s="5">
        <f ca="1">IF($A$2=0,
    MAX(MAX('1D'!$D$16,
            MAX('1D'!$D$16,
                POWER((ABS(K160)^2)/('1D'!$I$5*MAX(F160,
                            0.1)^2),
                    1/3))),
        IFERROR(W1396,
            MAX(MAX('1D'!$D$16,
                    MAX('1D'!$D$16,
                        POWER((ABS(K160)^2)/('1D'!$I$5*MAX(F160,
                                    0.1)^2),
                            1/3))),
                ($L$2)-E1396))),
    IF(IFERROR(AG161,
            0)=0,
        MAX(MAX('1D'!$D$16,
                MAX('1D'!$D$16,
                    POWER((ABS(K160)^2)/('1D'!$I$5*MAX(F160,
                                0.1)^2),
                        1/3))),
            IFERROR(W1396,
                MAX(MAX('1D'!$D$16,
                        MAX('1D'!$D$16,
                            POWER((ABS(K160)^2)/('1D'!$I$5*MAX(F160,
                                        0.1)^2),
                                1/3))),
                    ($L$2)-E1396))),
        IF(IFERROR(W160,
                0)=0,
            MAX(MAX('1D'!$D$16,
                    MAX('1D'!$D$16,
                        POWER((ABS(K160)^2)/('1D'!$I$5*MAX(F160,
                                    0.1)^2),
                            1/3))),
                IFERROR(W1396,
                    MAX(MAX('1D'!$D$16,
                            MAX('1D'!$D$16,
                                POWER((ABS(K160)^2)/('1D'!$I$5*MAX(F160,
                                            0.1)^2),
                                    1/3))),
                        ($L$2)-E1396))),
            IF(OR(IFERROR(AD160,
                        0)&gt;=1,
                    IFERROR(AD161,
                        0)&gt;=1),
                MAX('1D'!$D$16,
                    MAX('1D'!$D$16,
                        POWER((ABS(K160)^2)/('1D'!$I$5*MAX(F160,
                                    0.1)^2),
                            1/3))),
                IF(ABS(IFERROR(AF160,
                            0))&lt;'1D'!$D$19,
                    MAX(MAX('1D'!$D$16,
                            MAX('1D'!$D$16,
                                POWER((ABS(K160)^2)/('1D'!$I$5*MAX(F160,
                                            0.1)^2),
                                    1/3))),
                        IFERROR(W160,
                            0)),
                    MAX(MAX('1D'!$D$16,
                            MAX('1D'!$D$16,
                                POWER((ABS(K160)^2)/('1D'!$I$5*MAX(F160,
                                            0.1)^2),
                                    1/3))),
                        (IFERROR(W160,
                                0))+((IFERROR(AF160,
                                    0))*'1D'!$D$18)))))))</f>
        <v>2.1389677043987478</v>
      </c>
      <c r="X160" s="5">
        <f t="shared" ca="1" si="32"/>
        <v>11.122632062873489</v>
      </c>
      <c r="Y160" s="5">
        <f t="shared" ca="1" si="33"/>
        <v>1.1735290000551568</v>
      </c>
      <c r="Z160" s="5">
        <f t="shared" ca="1" si="34"/>
        <v>4.5807502857230418</v>
      </c>
      <c r="AA160" s="5">
        <f t="shared" ca="1" si="35"/>
        <v>634.6259677043987</v>
      </c>
      <c r="AB160" s="5">
        <f ca="1">AA160+((ABS(K160)/MAX(((F160)+(G160)*(W160))*(W160),
            0.000001))^2)/(2*'1D'!$I$5)</f>
        <v>635.69545155659807</v>
      </c>
      <c r="AC160" s="5">
        <f ca="1">((ABS(K160)*'1D'!$D$6)/(MAX(((F160)+(G160)*(W160))*(W160),
            0.000001)*MAX(((((F160)+(G160)*(W160))*(W160))/MAX((F160)+2*(W160)*SQRT(1+(G160)^2),
                    0.000001))^(2/3),
            0.000001)))^2</f>
        <v>3.8141460404132466E-3</v>
      </c>
      <c r="AD160" s="5">
        <f ca="1">ABS(ABS(K160)/MAX(((F160)+(G160)*(W160))*(W160),
        0.000001))/SQRT('1D'!$I$5*MAX((((F160)+(G160)*(W160))*(W160))/MAX((F160)+2*(G160)*(W160),
            0.000001),
        0.000001))</f>
        <v>1.0000000000000004</v>
      </c>
      <c r="AE160" s="5">
        <f ca="1">((F160)*(W160)^2)/2+(G160)*(W160)^3/3+(ABS(K160)^2)/('1D'!$I$5*MAX(((F160)+(G160)*(W160))*(W160),
        0.000001))</f>
        <v>35.686426155594638</v>
      </c>
      <c r="AF160" s="5">
        <f ca="1">IF($A$2=0,
    0,
    IFERROR(AB161+(((AC160+AC161)/2)*J161)+(IF(Z160&gt;Z161,
                '1D'!$D$8*((Z160^2-Z161^2)/(2*'1D'!$I$5)),
                '1D'!$D$9*((Z161^2-Z160^2)/(2*'1D'!$I$5)))+('1D'!$D$10*(ABS(I161)/90)*(MAX(Z160^2,
                        Z161^2)/(2*'1D'!$I$5))))-AB160,
        0))</f>
        <v>3.3179601864503638E-3</v>
      </c>
      <c r="AG160" s="5">
        <f ca="1">IF($A$2=0,
    1,
    IF(IFERROR(AG161,
            0)=0,
        0,
        IFERROR(IF(OR(ROUND(AD160,
                        3)&gt;=1,
                    AND(ABS(AF160)&lt;'1D'!$D$19,
                        AD160&lt;1)),
                1,
                0),
            0)))</f>
        <v>1</v>
      </c>
      <c r="AH160" s="5">
        <f ca="1">IFERROR(IF('1D'!V32="Supercritical",
        MAX('1D'!$D$16,
            IFERROR(L160,
                MAX('1D'!$D$16,
                    POWER((ABS(K160)^2)/('1D'!$I$5*MAX(F160,
                                0.1)^2),
                        1/3)))),
        IF('1D'!V32="Subcritical",
            MAX('1D'!$D$16,
                IFERROR(W160,
                    MAX('1D'!$D$16,
                        POWER((ABS(K160)^2)/('1D'!$I$5*MAX(F160,
                                    0.1)^2),
                            1/3)))),
            IF(IFERROR(T160,
                    -1E+99)&gt;=IFERROR(AE160,
                    -1E+99),
                MAX('1D'!$D$16,
                    IFERROR(L160,
                        MAX('1D'!$D$16,
                            POWER((ABS(K160)^2)/('1D'!$I$5*MAX(F160,
                                        0.1)^2),
                                1/3)))),
                MAX('1D'!$D$16,
                    IFERROR(W160,
                        MAX('1D'!$D$16,
                            POWER((ABS(K160)^2)/('1D'!$I$5*MAX(F160,
                                        0.1)^2),
                                1/3))))))),
    MAX('1D'!$D$16,
        POWER((ABS(K160)^2)/('1D'!$I$5*MAX(F160,
                    0.1)^2),
            1/3)))</f>
        <v>2.0411692021517887</v>
      </c>
      <c r="AI160" s="5">
        <f t="shared" ca="1" si="36"/>
        <v>634.52816920215173</v>
      </c>
      <c r="AJ160" s="5">
        <f ca="1">AI160+((ABS(K160)/MAX(((F160)+(G160)*(AH160))*(AH160),
            0.000001))^2)/(2*'1D'!$I$5)</f>
        <v>635.70259253909478</v>
      </c>
      <c r="AM160">
        <v>0</v>
      </c>
      <c r="AN160">
        <v>0</v>
      </c>
      <c r="AO160" s="5">
        <f t="shared" si="37"/>
        <v>0</v>
      </c>
      <c r="AP160" s="5">
        <f t="shared" si="41"/>
        <v>0</v>
      </c>
      <c r="AQ160" s="5">
        <f ca="1">ABS(ABS(K160)/MAX(((F160)+(G160)*(AH160))*(AH160),
        0.000001))/SQRT('1D'!$I$5*MAX((((F160)+(G160)*(AH160))*(AH160))/MAX((F160)+2*(G160)*(AH160),
            0.000001),
        0.000001))</f>
        <v>1.0727235886044055</v>
      </c>
      <c r="AR160" s="5" t="str">
        <f t="shared" ca="1" si="38"/>
        <v>Supercritical</v>
      </c>
      <c r="AS160" s="5">
        <f ca="1">((ABS(K160)*'1D'!$D$6)/(MAX(((F160)+(G160)*(AH160))*(AH160),
            0.000001)*MAX(((((F160)+(G160)*(AH160))*(AH160))/MAX((F160)+2*(AH160)*SQRT(1+(G160)^2),
                    0.000001))^(2/3),
            0.000001)))^2</f>
        <v>4.3358367565141456E-3</v>
      </c>
    </row>
    <row r="161" spans="1:45" x14ac:dyDescent="0.35">
      <c r="A161">
        <v>152</v>
      </c>
      <c r="B161">
        <v>150.99700000000001</v>
      </c>
      <c r="C161">
        <v>616433.72</v>
      </c>
      <c r="D161">
        <v>3097693.5780000002</v>
      </c>
      <c r="E161">
        <v>632.48649999999998</v>
      </c>
      <c r="F161">
        <v>5.2</v>
      </c>
      <c r="G161">
        <v>0</v>
      </c>
      <c r="H161" t="s">
        <v>176</v>
      </c>
      <c r="I161">
        <v>0</v>
      </c>
      <c r="J161" s="5">
        <f t="shared" si="39"/>
        <v>1.0010000000000048</v>
      </c>
      <c r="K161" s="5">
        <f t="shared" ca="1" si="40"/>
        <v>50.95</v>
      </c>
      <c r="L161" s="5">
        <f ca="1">IF($A$2=0,
    IFERROR(L160,
        MAX('1D'!$D$16,
            POWER((ABS(K161)^2)/('1D'!$I$5*MAX(F161,
                        0.1)^2),
                1/3))),
    IF(IFERROR(V160,
            0)=0,
        IFERROR(L160,
            MAX('1D'!$D$16,
                POWER((ABS(K161)^2)/('1D'!$I$5*MAX(F161,
                            0.1)^2),
                    1/3))),
        IF(OR(IFERROR(L161,
                    0)=0,
                IFERROR(S160,
                    0)&lt;1,
                IFERROR(S161,
                    0)&lt;1),
            MAX('1D'!$D$16,
                POWER((ABS(K161)^2)/('1D'!$I$5*MAX(F161,
                            0.1)^2),
                    1/3)),
            IF(IFERROR(U161,
                    0)&gt;0,
                MAX('1D'!$D$16,
                    IFERROR(L161,
                        0)+((IFERROR(U161,
                                0))*'1D'!$D$18*IF((IFERROR(S161,
                                    0))&lt;1,
                            1,
                            -1))),
                IF(IFERROR(U161,
                        0)&lt;0,
                    IF(ABS((MAX('1D'!$D$16,
                                    POWER((ABS(K161)^2)/('1D'!$I$5*MAX(F161,
                                                0.1)^2),
                                        1/3)))-IFERROR(L161,
                                0))&gt;'1D'!$D$19,
                        MAX('1D'!$D$16,
                            IF((MAX('1D'!$D$16,
                                        POWER((ABS(K161)^2)/('1D'!$I$5*MAX(F161,
                                                    0.1)^2),
                                            1/3)))&gt;IFERROR(L161,
                                    0),
                                MIN((MAX('1D'!$D$16,
                                            POWER((ABS(K161)^2)/('1D'!$I$5*MAX(F161,
                                                        0.1)^2),
                                                1/3))),
                                    IFERROR(L161,
                                        0)+(MIN(ABS(IFERROR(U161,
                                                    0))*'1D'!$D$18,
                                            ABS((MAX('1D'!$D$16,
                                                        POWER((ABS(K161)^2)/('1D'!$I$5*MAX(F161,
                                                                    0.1)^2),
                                                            1/3)))-IFERROR(L161,
                                                    0))))),
                                MAX((MAX('1D'!$D$16,
                                            POWER((ABS(K161)^2)/('1D'!$I$5*MAX(F161,
                                                        0.1)^2),
                                                1/3))),
                                    IFERROR(L161,
                                        0)-(MIN(ABS(IFERROR(U161,
                                                    0))*'1D'!$D$18,
                                            ABS((MAX('1D'!$D$16,
                                                        POWER((ABS(K161)^2)/('1D'!$I$5*MAX(F161,
                                                                    0.1)^2),
                                                            1/3)))-IFERROR(L161,
                                                    0))))))),
                        MAX('1D'!$D$16,
                            POWER((ABS(K161)^2)/('1D'!$I$5*MAX(F161,
                                        0.1)^2),
                                1/3))),
                    MAX('1D'!$D$16,
                        IFERROR(L161,
                            0)))))))</f>
        <v>2.0411692021517887</v>
      </c>
      <c r="M161" s="5">
        <f t="shared" ca="1" si="28"/>
        <v>10.614079851189301</v>
      </c>
      <c r="N161" s="5">
        <f t="shared" ca="1" si="29"/>
        <v>1.1434704692804873</v>
      </c>
      <c r="O161" s="5">
        <f t="shared" ca="1" si="30"/>
        <v>4.8002276894771132</v>
      </c>
      <c r="P161" s="5">
        <f t="shared" ca="1" si="31"/>
        <v>634.52766920215174</v>
      </c>
      <c r="Q161" s="5">
        <f ca="1">P161+((ABS(K161)/MAX(((F161)+(G161)*(L161))*(L161),
            0.000001))^2)/(2*'1D'!$I$5)</f>
        <v>635.70209253909479</v>
      </c>
      <c r="R161" s="5">
        <f ca="1">((ABS(K161)*'1D'!$D$6)/(MAX(((F161)+(G161)*(L161))*(L161),
            0.000001)*MAX(((((F161)+(G161)*(L161))*(L161))/MAX((F161)+2*(L161)*SQRT(1+(G161)^2),
                    0.000001))^(2/3),
            0.000001)))^2</f>
        <v>4.3358367565141456E-3</v>
      </c>
      <c r="S161" s="5">
        <f ca="1">ABS(ABS(K161)/MAX(((F161)+(G161)*(L161))*(L161),
        0.000001))/SQRT('1D'!$I$5*MAX((((F161)+(G161)*(L161))*(L161))/MAX((F161)+2*(G161)*(L161),
            0.000001),
        0.000001))</f>
        <v>1.0727235886044055</v>
      </c>
      <c r="T161" s="5">
        <f ca="1">((F161)*(L161)^2)/2+(G161)*(L161)^3/3+(ABS(K161)^2)/('1D'!$I$5*MAX(((F161)+(G161)*(L161))*(L161),
        0.000001))</f>
        <v>35.763412605541333</v>
      </c>
      <c r="U161" s="5">
        <f ca="1">IF($A$2=0,
    0,
    IFERROR(Q160-(((R160+R161)/2)*J161)-(IF(O160&gt;O161,
                '1D'!$D$8*((O160^2-O161^2)/(2*'1D'!$I$5)),
                '1D'!$D$9*((O161^2-O160^2)/(2*'1D'!$I$5)))+('1D'!$D$10*(ABS(I161)/90)*(MAX(O160^2,
                        O161^2)/(2*'1D'!$I$5))))-Q161,
        0))</f>
        <v>-3.8401725932999398E-3</v>
      </c>
      <c r="V161" s="5">
        <f ca="1">IF($A$2=0,
    1,
    IF(IFERROR(V160,
            0)=0,
        0,
        IFERROR(IF(ROUND(S161,
                    3)=1,
                1,
                IF(AND(ABS(U161)&lt;'1D'!$D$19,
                        S161&gt;1),
                    1,
                    0)),
            0)))</f>
        <v>0</v>
      </c>
      <c r="W161" s="5">
        <f ca="1">IF($A$2=0,
    MAX(MAX('1D'!$D$16,
            MAX('1D'!$D$16,
                POWER((ABS(K161)^2)/('1D'!$I$5*MAX(F161,
                            0.1)^2),
                    1/3))),
        IFERROR(W1396,
            MAX(MAX('1D'!$D$16,
                    MAX('1D'!$D$16,
                        POWER((ABS(K161)^2)/('1D'!$I$5*MAX(F161,
                                    0.1)^2),
                            1/3))),
                ($L$2)-E1396))),
    IF(IFERROR(AG162,
            0)=0,
        MAX(MAX('1D'!$D$16,
                MAX('1D'!$D$16,
                    POWER((ABS(K161)^2)/('1D'!$I$5*MAX(F161,
                                0.1)^2),
                        1/3))),
            IFERROR(W1396,
                MAX(MAX('1D'!$D$16,
                        MAX('1D'!$D$16,
                            POWER((ABS(K161)^2)/('1D'!$I$5*MAX(F161,
                                        0.1)^2),
                                1/3))),
                    ($L$2)-E1396))),
        IF(IFERROR(W161,
                0)=0,
            MAX(MAX('1D'!$D$16,
                    MAX('1D'!$D$16,
                        POWER((ABS(K161)^2)/('1D'!$I$5*MAX(F161,
                                    0.1)^2),
                            1/3))),
                IFERROR(W1396,
                    MAX(MAX('1D'!$D$16,
                            MAX('1D'!$D$16,
                                POWER((ABS(K161)^2)/('1D'!$I$5*MAX(F161,
                                            0.1)^2),
                                    1/3))),
                        ($L$2)-E1396))),
            IF(OR(IFERROR(AD161,
                        0)&gt;=1,
                    IFERROR(AD162,
                        0)&gt;=1),
                MAX('1D'!$D$16,
                    MAX('1D'!$D$16,
                        POWER((ABS(K161)^2)/('1D'!$I$5*MAX(F161,
                                    0.1)^2),
                            1/3))),
                IF(ABS(IFERROR(AF161,
                            0))&lt;'1D'!$D$19,
                    MAX(MAX('1D'!$D$16,
                            MAX('1D'!$D$16,
                                POWER((ABS(K161)^2)/('1D'!$I$5*MAX(F161,
                                            0.1)^2),
                                    1/3))),
                        IFERROR(W161,
                            0)),
                    MAX(MAX('1D'!$D$16,
                            MAX('1D'!$D$16,
                                POWER((ABS(K161)^2)/('1D'!$I$5*MAX(F161,
                                            0.1)^2),
                                    1/3))),
                        (IFERROR(W161,
                                0))+((IFERROR(AF161,
                                    0))*'1D'!$D$18)))))))</f>
        <v>2.1389677043987478</v>
      </c>
      <c r="X161" s="5">
        <f t="shared" ca="1" si="32"/>
        <v>11.122632062873489</v>
      </c>
      <c r="Y161" s="5">
        <f t="shared" ca="1" si="33"/>
        <v>1.1735290000551568</v>
      </c>
      <c r="Z161" s="5">
        <f t="shared" ca="1" si="34"/>
        <v>4.5807502857230418</v>
      </c>
      <c r="AA161" s="5">
        <f t="shared" ca="1" si="35"/>
        <v>634.62546770439872</v>
      </c>
      <c r="AB161" s="5">
        <f ca="1">AA161+((ABS(K161)/MAX(((F161)+(G161)*(W161))*(W161),
            0.000001))^2)/(2*'1D'!$I$5)</f>
        <v>635.69495155659808</v>
      </c>
      <c r="AC161" s="5">
        <f ca="1">((ABS(K161)*'1D'!$D$6)/(MAX(((F161)+(G161)*(W161))*(W161),
            0.000001)*MAX(((((F161)+(G161)*(W161))*(W161))/MAX((F161)+2*(W161)*SQRT(1+(G161)^2),
                    0.000001))^(2/3),
            0.000001)))^2</f>
        <v>3.8141460404132466E-3</v>
      </c>
      <c r="AD161" s="5">
        <f ca="1">ABS(ABS(K161)/MAX(((F161)+(G161)*(W161))*(W161),
        0.000001))/SQRT('1D'!$I$5*MAX((((F161)+(G161)*(W161))*(W161))/MAX((F161)+2*(G161)*(W161),
            0.000001),
        0.000001))</f>
        <v>1.0000000000000004</v>
      </c>
      <c r="AE161" s="5">
        <f ca="1">((F161)*(W161)^2)/2+(G161)*(W161)^3/3+(ABS(K161)^2)/('1D'!$I$5*MAX(((F161)+(G161)*(W161))*(W161),
        0.000001))</f>
        <v>35.686426155594638</v>
      </c>
      <c r="AF161" s="5">
        <f ca="1">IF($A$2=0,
    0,
    IFERROR(AB162+(((AC161+AC162)/2)*J162)+(IF(Z161&gt;Z162,
                '1D'!$D$8*((Z161^2-Z162^2)/(2*'1D'!$I$5)),
                '1D'!$D$9*((Z162^2-Z161^2)/(2*'1D'!$I$5)))+('1D'!$D$10*(ABS(I162)/90)*(MAX(Z161^2,
                        Z162^2)/(2*'1D'!$I$5))))-AB161,
        0))</f>
        <v>3.4157470064428708E-3</v>
      </c>
      <c r="AG161" s="5">
        <f ca="1">IF($A$2=0,
    1,
    IF(IFERROR(AG162,
            0)=0,
        0,
        IFERROR(IF(OR(ROUND(AD161,
                        3)&gt;=1,
                    AND(ABS(AF161)&lt;'1D'!$D$19,
                        AD161&lt;1)),
                1,
                0),
            0)))</f>
        <v>1</v>
      </c>
      <c r="AH161" s="5">
        <f ca="1">IFERROR(IF('1D'!V32="Supercritical",
        MAX('1D'!$D$16,
            IFERROR(L161,
                MAX('1D'!$D$16,
                    POWER((ABS(K161)^2)/('1D'!$I$5*MAX(F161,
                                0.1)^2),
                        1/3)))),
        IF('1D'!V32="Subcritical",
            MAX('1D'!$D$16,
                IFERROR(W161,
                    MAX('1D'!$D$16,
                        POWER((ABS(K161)^2)/('1D'!$I$5*MAX(F161,
                                    0.1)^2),
                            1/3)))),
            IF(IFERROR(T161,
                    -1E+99)&gt;=IFERROR(AE161,
                    -1E+99),
                MAX('1D'!$D$16,
                    IFERROR(L161,
                        MAX('1D'!$D$16,
                            POWER((ABS(K161)^2)/('1D'!$I$5*MAX(F161,
                                        0.1)^2),
                                1/3)))),
                MAX('1D'!$D$16,
                    IFERROR(W161,
                        MAX('1D'!$D$16,
                            POWER((ABS(K161)^2)/('1D'!$I$5*MAX(F161,
                                        0.1)^2),
                                1/3))))))),
    MAX('1D'!$D$16,
        POWER((ABS(K161)^2)/('1D'!$I$5*MAX(F161,
                    0.1)^2),
            1/3)))</f>
        <v>2.0411692021517887</v>
      </c>
      <c r="AI161" s="5">
        <f t="shared" ca="1" si="36"/>
        <v>634.52766920215174</v>
      </c>
      <c r="AJ161" s="5">
        <f ca="1">AI161+((ABS(K161)/MAX(((F161)+(G161)*(AH161))*(AH161),
            0.000001))^2)/(2*'1D'!$I$5)</f>
        <v>635.70209253909479</v>
      </c>
      <c r="AM161">
        <v>0</v>
      </c>
      <c r="AN161">
        <v>0</v>
      </c>
      <c r="AO161" s="5">
        <f t="shared" si="37"/>
        <v>0</v>
      </c>
      <c r="AP161" s="5">
        <f t="shared" si="41"/>
        <v>0</v>
      </c>
      <c r="AQ161" s="5">
        <f ca="1">ABS(ABS(K161)/MAX(((F161)+(G161)*(AH161))*(AH161),
        0.000001))/SQRT('1D'!$I$5*MAX((((F161)+(G161)*(AH161))*(AH161))/MAX((F161)+2*(G161)*(AH161),
            0.000001),
        0.000001))</f>
        <v>1.0727235886044055</v>
      </c>
      <c r="AR161" s="5" t="str">
        <f t="shared" ca="1" si="38"/>
        <v>Supercritical</v>
      </c>
      <c r="AS161" s="5">
        <f ca="1">((ABS(K161)*'1D'!$D$6)/(MAX(((F161)+(G161)*(AH161))*(AH161),
            0.000001)*MAX(((((F161)+(G161)*(AH161))*(AH161))/MAX((F161)+2*(AH161)*SQRT(1+(G161)^2),
                    0.000001))^(2/3),
            0.000001)))^2</f>
        <v>4.3358367565141456E-3</v>
      </c>
    </row>
    <row r="162" spans="1:45" x14ac:dyDescent="0.35">
      <c r="A162">
        <v>153</v>
      </c>
      <c r="B162">
        <v>151.99700000000001</v>
      </c>
      <c r="C162">
        <v>616432.72100000002</v>
      </c>
      <c r="D162">
        <v>3097693.53</v>
      </c>
      <c r="E162">
        <v>632.48599999999999</v>
      </c>
      <c r="F162">
        <v>5.2</v>
      </c>
      <c r="G162">
        <v>0</v>
      </c>
      <c r="H162" t="s">
        <v>176</v>
      </c>
      <c r="I162">
        <v>5.7000000000000002E-2</v>
      </c>
      <c r="J162" s="5">
        <f t="shared" si="39"/>
        <v>1</v>
      </c>
      <c r="K162" s="5">
        <f t="shared" ca="1" si="40"/>
        <v>50.95</v>
      </c>
      <c r="L162" s="5">
        <f ca="1">IF($A$2=0,
    IFERROR(L161,
        MAX('1D'!$D$16,
            POWER((ABS(K162)^2)/('1D'!$I$5*MAX(F162,
                        0.1)^2),
                1/3))),
    IF(IFERROR(V161,
            0)=0,
        IFERROR(L161,
            MAX('1D'!$D$16,
                POWER((ABS(K162)^2)/('1D'!$I$5*MAX(F162,
                            0.1)^2),
                    1/3))),
        IF(OR(IFERROR(L162,
                    0)=0,
                IFERROR(S161,
                    0)&lt;1,
                IFERROR(S162,
                    0)&lt;1),
            MAX('1D'!$D$16,
                POWER((ABS(K162)^2)/('1D'!$I$5*MAX(F162,
                            0.1)^2),
                    1/3)),
            IF(IFERROR(U162,
                    0)&gt;0,
                MAX('1D'!$D$16,
                    IFERROR(L162,
                        0)+((IFERROR(U162,
                                0))*'1D'!$D$18*IF((IFERROR(S162,
                                    0))&lt;1,
                            1,
                            -1))),
                IF(IFERROR(U162,
                        0)&lt;0,
                    IF(ABS((MAX('1D'!$D$16,
                                    POWER((ABS(K162)^2)/('1D'!$I$5*MAX(F162,
                                                0.1)^2),
                                        1/3)))-IFERROR(L162,
                                0))&gt;'1D'!$D$19,
                        MAX('1D'!$D$16,
                            IF((MAX('1D'!$D$16,
                                        POWER((ABS(K162)^2)/('1D'!$I$5*MAX(F162,
                                                    0.1)^2),
                                            1/3)))&gt;IFERROR(L162,
                                    0),
                                MIN((MAX('1D'!$D$16,
                                            POWER((ABS(K162)^2)/('1D'!$I$5*MAX(F162,
                                                        0.1)^2),
                                                1/3))),
                                    IFERROR(L162,
                                        0)+(MIN(ABS(IFERROR(U162,
                                                    0))*'1D'!$D$18,
                                            ABS((MAX('1D'!$D$16,
                                                        POWER((ABS(K162)^2)/('1D'!$I$5*MAX(F162,
                                                                    0.1)^2),
                                                            1/3)))-IFERROR(L162,
                                                    0))))),
                                MAX((MAX('1D'!$D$16,
                                            POWER((ABS(K162)^2)/('1D'!$I$5*MAX(F162,
                                                        0.1)^2),
                                                1/3))),
                                    IFERROR(L162,
                                        0)-(MIN(ABS(IFERROR(U162,
                                                    0))*'1D'!$D$18,
                                            ABS((MAX('1D'!$D$16,
                                                        POWER((ABS(K162)^2)/('1D'!$I$5*MAX(F162,
                                                                    0.1)^2),
                                                            1/3)))-IFERROR(L162,
                                                    0))))))),
                        MAX('1D'!$D$16,
                            POWER((ABS(K162)^2)/('1D'!$I$5*MAX(F162,
                                        0.1)^2),
                                1/3))),
                    MAX('1D'!$D$16,
                        IFERROR(L162,
                            0)))))))</f>
        <v>2.0411692021517887</v>
      </c>
      <c r="M162" s="5">
        <f t="shared" ca="1" si="28"/>
        <v>10.614079851189301</v>
      </c>
      <c r="N162" s="5">
        <f t="shared" ca="1" si="29"/>
        <v>1.1434704692804873</v>
      </c>
      <c r="O162" s="5">
        <f t="shared" ca="1" si="30"/>
        <v>4.8002276894771132</v>
      </c>
      <c r="P162" s="5">
        <f t="shared" ca="1" si="31"/>
        <v>634.52716920215175</v>
      </c>
      <c r="Q162" s="5">
        <f ca="1">P162+((ABS(K162)/MAX(((F162)+(G162)*(L162))*(L162),
            0.000001))^2)/(2*'1D'!$I$5)</f>
        <v>635.7015925390948</v>
      </c>
      <c r="R162" s="5">
        <f ca="1">((ABS(K162)*'1D'!$D$6)/(MAX(((F162)+(G162)*(L162))*(L162),
            0.000001)*MAX(((((F162)+(G162)*(L162))*(L162))/MAX((F162)+2*(L162)*SQRT(1+(G162)^2),
                    0.000001))^(2/3),
            0.000001)))^2</f>
        <v>4.3358367565141456E-3</v>
      </c>
      <c r="S162" s="5">
        <f ca="1">ABS(ABS(K162)/MAX(((F162)+(G162)*(L162))*(L162),
        0.000001))/SQRT('1D'!$I$5*MAX((((F162)+(G162)*(L162))*(L162))/MAX((F162)+2*(G162)*(L162),
            0.000001),
        0.000001))</f>
        <v>1.0727235886044055</v>
      </c>
      <c r="T162" s="5">
        <f ca="1">((F162)*(L162)^2)/2+(G162)*(L162)^3/3+(ABS(K162)^2)/('1D'!$I$5*MAX(((F162)+(G162)*(L162))*(L162),
        0.000001))</f>
        <v>35.763412605541333</v>
      </c>
      <c r="U162" s="5">
        <f ca="1">IF($A$2=0,
    0,
    IFERROR(Q161-(((R161+R162)/2)*J162)-(IF(O161&gt;O162,
                '1D'!$D$8*((O161^2-O162^2)/(2*'1D'!$I$5)),
                '1D'!$D$9*((O162^2-O161^2)/(2*'1D'!$I$5)))+('1D'!$D$10*(ABS(I162)/90)*(MAX(O161^2,
                        O162^2)/(2*'1D'!$I$5))))-Q162,
        0))</f>
        <v>-3.9474069734524164E-3</v>
      </c>
      <c r="V162" s="5">
        <f ca="1">IF($A$2=0,
    1,
    IF(IFERROR(V161,
            0)=0,
        0,
        IFERROR(IF(ROUND(S162,
                    3)=1,
                1,
                IF(AND(ABS(U162)&lt;'1D'!$D$19,
                        S162&gt;1),
                    1,
                    0)),
            0)))</f>
        <v>0</v>
      </c>
      <c r="W162" s="5">
        <f ca="1">IF($A$2=0,
    MAX(MAX('1D'!$D$16,
            MAX('1D'!$D$16,
                POWER((ABS(K162)^2)/('1D'!$I$5*MAX(F162,
                            0.1)^2),
                    1/3))),
        IFERROR(W1396,
            MAX(MAX('1D'!$D$16,
                    MAX('1D'!$D$16,
                        POWER((ABS(K162)^2)/('1D'!$I$5*MAX(F162,
                                    0.1)^2),
                            1/3))),
                ($L$2)-E1396))),
    IF(IFERROR(AG163,
            0)=0,
        MAX(MAX('1D'!$D$16,
                MAX('1D'!$D$16,
                    POWER((ABS(K162)^2)/('1D'!$I$5*MAX(F162,
                                0.1)^2),
                        1/3))),
            IFERROR(W1396,
                MAX(MAX('1D'!$D$16,
                        MAX('1D'!$D$16,
                            POWER((ABS(K162)^2)/('1D'!$I$5*MAX(F162,
                                        0.1)^2),
                                1/3))),
                    ($L$2)-E1396))),
        IF(IFERROR(W162,
                0)=0,
            MAX(MAX('1D'!$D$16,
                    MAX('1D'!$D$16,
                        POWER((ABS(K162)^2)/('1D'!$I$5*MAX(F162,
                                    0.1)^2),
                            1/3))),
                IFERROR(W1396,
                    MAX(MAX('1D'!$D$16,
                            MAX('1D'!$D$16,
                                POWER((ABS(K162)^2)/('1D'!$I$5*MAX(F162,
                                            0.1)^2),
                                    1/3))),
                        ($L$2)-E1396))),
            IF(OR(IFERROR(AD162,
                        0)&gt;=1,
                    IFERROR(AD163,
                        0)&gt;=1),
                MAX('1D'!$D$16,
                    MAX('1D'!$D$16,
                        POWER((ABS(K162)^2)/('1D'!$I$5*MAX(F162,
                                    0.1)^2),
                            1/3))),
                IF(ABS(IFERROR(AF162,
                            0))&lt;'1D'!$D$19,
                    MAX(MAX('1D'!$D$16,
                            MAX('1D'!$D$16,
                                POWER((ABS(K162)^2)/('1D'!$I$5*MAX(F162,
                                            0.1)^2),
                                    1/3))),
                        IFERROR(W162,
                            0)),
                    MAX(MAX('1D'!$D$16,
                            MAX('1D'!$D$16,
                                POWER((ABS(K162)^2)/('1D'!$I$5*MAX(F162,
                                            0.1)^2),
                                    1/3))),
                        (IFERROR(W162,
                                0))+((IFERROR(AF162,
                                    0))*'1D'!$D$18)))))))</f>
        <v>2.1389677043987478</v>
      </c>
      <c r="X162" s="5">
        <f t="shared" ca="1" si="32"/>
        <v>11.122632062873489</v>
      </c>
      <c r="Y162" s="5">
        <f t="shared" ca="1" si="33"/>
        <v>1.1735290000551568</v>
      </c>
      <c r="Z162" s="5">
        <f t="shared" ca="1" si="34"/>
        <v>4.5807502857230418</v>
      </c>
      <c r="AA162" s="5">
        <f t="shared" ca="1" si="35"/>
        <v>634.62496770439873</v>
      </c>
      <c r="AB162" s="5">
        <f ca="1">AA162+((ABS(K162)/MAX(((F162)+(G162)*(W162))*(W162),
            0.000001))^2)/(2*'1D'!$I$5)</f>
        <v>635.6944515565981</v>
      </c>
      <c r="AC162" s="5">
        <f ca="1">((ABS(K162)*'1D'!$D$6)/(MAX(((F162)+(G162)*(W162))*(W162),
            0.000001)*MAX(((((F162)+(G162)*(W162))*(W162))/MAX((F162)+2*(W162)*SQRT(1+(G162)^2),
                    0.000001))^(2/3),
            0.000001)))^2</f>
        <v>3.8141460404132466E-3</v>
      </c>
      <c r="AD162" s="5">
        <f ca="1">ABS(ABS(K162)/MAX(((F162)+(G162)*(W162))*(W162),
        0.000001))/SQRT('1D'!$I$5*MAX((((F162)+(G162)*(W162))*(W162))/MAX((F162)+2*(G162)*(W162),
            0.000001),
        0.000001))</f>
        <v>1.0000000000000004</v>
      </c>
      <c r="AE162" s="5">
        <f ca="1">((F162)*(W162)^2)/2+(G162)*(W162)^3/3+(ABS(K162)^2)/('1D'!$I$5*MAX(((F162)+(G162)*(W162))*(W162),
        0.000001))</f>
        <v>35.686426155594638</v>
      </c>
      <c r="AF162" s="5">
        <f ca="1">IF($A$2=0,
    0,
    IFERROR(AB163+(((AC162+AC163)/2)*J163)+(IF(Z162&gt;Z163,
                '1D'!$D$8*((Z162^2-Z163^2)/(2*'1D'!$I$5)),
                '1D'!$D$9*((Z163^2-Z162^2)/(2*'1D'!$I$5)))+('1D'!$D$10*(ABS(I163)/90)*(MAX(Z162^2,
                        Z163^2)/(2*'1D'!$I$5))))-AB162,
        0))</f>
        <v>3.4157470064428708E-3</v>
      </c>
      <c r="AG162" s="5">
        <f ca="1">IF($A$2=0,
    1,
    IF(IFERROR(AG163,
            0)=0,
        0,
        IFERROR(IF(OR(ROUND(AD162,
                        3)&gt;=1,
                    AND(ABS(AF162)&lt;'1D'!$D$19,
                        AD162&lt;1)),
                1,
                0),
            0)))</f>
        <v>1</v>
      </c>
      <c r="AH162" s="5">
        <f ca="1">IFERROR(IF('1D'!V32="Supercritical",
        MAX('1D'!$D$16,
            IFERROR(L162,
                MAX('1D'!$D$16,
                    POWER((ABS(K162)^2)/('1D'!$I$5*MAX(F162,
                                0.1)^2),
                        1/3)))),
        IF('1D'!V32="Subcritical",
            MAX('1D'!$D$16,
                IFERROR(W162,
                    MAX('1D'!$D$16,
                        POWER((ABS(K162)^2)/('1D'!$I$5*MAX(F162,
                                    0.1)^2),
                            1/3)))),
            IF(IFERROR(T162,
                    -1E+99)&gt;=IFERROR(AE162,
                    -1E+99),
                MAX('1D'!$D$16,
                    IFERROR(L162,
                        MAX('1D'!$D$16,
                            POWER((ABS(K162)^2)/('1D'!$I$5*MAX(F162,
                                        0.1)^2),
                                1/3)))),
                MAX('1D'!$D$16,
                    IFERROR(W162,
                        MAX('1D'!$D$16,
                            POWER((ABS(K162)^2)/('1D'!$I$5*MAX(F162,
                                        0.1)^2),
                                1/3))))))),
    MAX('1D'!$D$16,
        POWER((ABS(K162)^2)/('1D'!$I$5*MAX(F162,
                    0.1)^2),
            1/3)))</f>
        <v>2.0411692021517887</v>
      </c>
      <c r="AI162" s="5">
        <f t="shared" ca="1" si="36"/>
        <v>634.52716920215175</v>
      </c>
      <c r="AJ162" s="5">
        <f ca="1">AI162+((ABS(K162)/MAX(((F162)+(G162)*(AH162))*(AH162),
            0.000001))^2)/(2*'1D'!$I$5)</f>
        <v>635.7015925390948</v>
      </c>
      <c r="AM162">
        <v>0</v>
      </c>
      <c r="AN162">
        <v>0</v>
      </c>
      <c r="AO162" s="5">
        <f t="shared" si="37"/>
        <v>0</v>
      </c>
      <c r="AP162" s="5">
        <f t="shared" si="41"/>
        <v>0</v>
      </c>
      <c r="AQ162" s="5">
        <f ca="1">ABS(ABS(K162)/MAX(((F162)+(G162)*(AH162))*(AH162),
        0.000001))/SQRT('1D'!$I$5*MAX((((F162)+(G162)*(AH162))*(AH162))/MAX((F162)+2*(G162)*(AH162),
            0.000001),
        0.000001))</f>
        <v>1.0727235886044055</v>
      </c>
      <c r="AR162" s="5" t="str">
        <f t="shared" ca="1" si="38"/>
        <v>Supercritical</v>
      </c>
      <c r="AS162" s="5">
        <f ca="1">((ABS(K162)*'1D'!$D$6)/(MAX(((F162)+(G162)*(AH162))*(AH162),
            0.000001)*MAX(((((F162)+(G162)*(AH162))*(AH162))/MAX((F162)+2*(AH162)*SQRT(1+(G162)^2),
                    0.000001))^(2/3),
            0.000001)))^2</f>
        <v>4.3358367565141456E-3</v>
      </c>
    </row>
    <row r="163" spans="1:45" x14ac:dyDescent="0.35">
      <c r="A163">
        <v>154</v>
      </c>
      <c r="B163">
        <v>152.99700000000001</v>
      </c>
      <c r="C163">
        <v>616431.72199999995</v>
      </c>
      <c r="D163">
        <v>3097693.483</v>
      </c>
      <c r="E163">
        <v>632.4855</v>
      </c>
      <c r="F163">
        <v>5.2</v>
      </c>
      <c r="G163">
        <v>0</v>
      </c>
      <c r="H163" t="s">
        <v>176</v>
      </c>
      <c r="I163">
        <v>5.7000000000000002E-2</v>
      </c>
      <c r="J163" s="5">
        <f t="shared" si="39"/>
        <v>1</v>
      </c>
      <c r="K163" s="5">
        <f t="shared" ca="1" si="40"/>
        <v>50.95</v>
      </c>
      <c r="L163" s="5">
        <f ca="1">IF($A$2=0,
    IFERROR(L162,
        MAX('1D'!$D$16,
            POWER((ABS(K163)^2)/('1D'!$I$5*MAX(F163,
                        0.1)^2),
                1/3))),
    IF(IFERROR(V162,
            0)=0,
        IFERROR(L162,
            MAX('1D'!$D$16,
                POWER((ABS(K163)^2)/('1D'!$I$5*MAX(F163,
                            0.1)^2),
                    1/3))),
        IF(OR(IFERROR(L163,
                    0)=0,
                IFERROR(S162,
                    0)&lt;1,
                IFERROR(S163,
                    0)&lt;1),
            MAX('1D'!$D$16,
                POWER((ABS(K163)^2)/('1D'!$I$5*MAX(F163,
                            0.1)^2),
                    1/3)),
            IF(IFERROR(U163,
                    0)&gt;0,
                MAX('1D'!$D$16,
                    IFERROR(L163,
                        0)+((IFERROR(U163,
                                0))*'1D'!$D$18*IF((IFERROR(S163,
                                    0))&lt;1,
                            1,
                            -1))),
                IF(IFERROR(U163,
                        0)&lt;0,
                    IF(ABS((MAX('1D'!$D$16,
                                    POWER((ABS(K163)^2)/('1D'!$I$5*MAX(F163,
                                                0.1)^2),
                                        1/3)))-IFERROR(L163,
                                0))&gt;'1D'!$D$19,
                        MAX('1D'!$D$16,
                            IF((MAX('1D'!$D$16,
                                        POWER((ABS(K163)^2)/('1D'!$I$5*MAX(F163,
                                                    0.1)^2),
                                            1/3)))&gt;IFERROR(L163,
                                    0),
                                MIN((MAX('1D'!$D$16,
                                            POWER((ABS(K163)^2)/('1D'!$I$5*MAX(F163,
                                                        0.1)^2),
                                                1/3))),
                                    IFERROR(L163,
                                        0)+(MIN(ABS(IFERROR(U163,
                                                    0))*'1D'!$D$18,
                                            ABS((MAX('1D'!$D$16,
                                                        POWER((ABS(K163)^2)/('1D'!$I$5*MAX(F163,
                                                                    0.1)^2),
                                                            1/3)))-IFERROR(L163,
                                                    0))))),
                                MAX((MAX('1D'!$D$16,
                                            POWER((ABS(K163)^2)/('1D'!$I$5*MAX(F163,
                                                        0.1)^2),
                                                1/3))),
                                    IFERROR(L163,
                                        0)-(MIN(ABS(IFERROR(U163,
                                                    0))*'1D'!$D$18,
                                            ABS((MAX('1D'!$D$16,
                                                        POWER((ABS(K163)^2)/('1D'!$I$5*MAX(F163,
                                                                    0.1)^2),
                                                            1/3)))-IFERROR(L163,
                                                    0))))))),
                        MAX('1D'!$D$16,
                            POWER((ABS(K163)^2)/('1D'!$I$5*MAX(F163,
                                        0.1)^2),
                                1/3))),
                    MAX('1D'!$D$16,
                        IFERROR(L163,
                            0)))))))</f>
        <v>2.0411692021517887</v>
      </c>
      <c r="M163" s="5">
        <f t="shared" ca="1" si="28"/>
        <v>10.614079851189301</v>
      </c>
      <c r="N163" s="5">
        <f t="shared" ca="1" si="29"/>
        <v>1.1434704692804873</v>
      </c>
      <c r="O163" s="5">
        <f t="shared" ca="1" si="30"/>
        <v>4.8002276894771132</v>
      </c>
      <c r="P163" s="5">
        <f t="shared" ca="1" si="31"/>
        <v>634.52666920215177</v>
      </c>
      <c r="Q163" s="5">
        <f ca="1">P163+((ABS(K163)/MAX(((F163)+(G163)*(L163))*(L163),
            0.000001))^2)/(2*'1D'!$I$5)</f>
        <v>635.70109253909482</v>
      </c>
      <c r="R163" s="5">
        <f ca="1">((ABS(K163)*'1D'!$D$6)/(MAX(((F163)+(G163)*(L163))*(L163),
            0.000001)*MAX(((((F163)+(G163)*(L163))*(L163))/MAX((F163)+2*(L163)*SQRT(1+(G163)^2),
                    0.000001))^(2/3),
            0.000001)))^2</f>
        <v>4.3358367565141456E-3</v>
      </c>
      <c r="S163" s="5">
        <f ca="1">ABS(ABS(K163)/MAX(((F163)+(G163)*(L163))*(L163),
        0.000001))/SQRT('1D'!$I$5*MAX((((F163)+(G163)*(L163))*(L163))/MAX((F163)+2*(G163)*(L163),
            0.000001),
        0.000001))</f>
        <v>1.0727235886044055</v>
      </c>
      <c r="T163" s="5">
        <f ca="1">((F163)*(L163)^2)/2+(G163)*(L163)^3/3+(ABS(K163)^2)/('1D'!$I$5*MAX(((F163)+(G163)*(L163))*(L163),
        0.000001))</f>
        <v>35.763412605541333</v>
      </c>
      <c r="U163" s="5">
        <f ca="1">IF($A$2=0,
    0,
    IFERROR(Q162-(((R162+R163)/2)*J163)-(IF(O162&gt;O163,
                '1D'!$D$8*((O162^2-O163^2)/(2*'1D'!$I$5)),
                '1D'!$D$9*((O163^2-O162^2)/(2*'1D'!$I$5)))+('1D'!$D$10*(ABS(I163)/90)*(MAX(O162^2,
                        O163^2)/(2*'1D'!$I$5))))-Q163,
        0))</f>
        <v>-3.9474069734524164E-3</v>
      </c>
      <c r="V163" s="5">
        <f ca="1">IF($A$2=0,
    1,
    IF(IFERROR(V162,
            0)=0,
        0,
        IFERROR(IF(ROUND(S163,
                    3)=1,
                1,
                IF(AND(ABS(U163)&lt;'1D'!$D$19,
                        S163&gt;1),
                    1,
                    0)),
            0)))</f>
        <v>0</v>
      </c>
      <c r="W163" s="5">
        <f ca="1">IF($A$2=0,
    MAX(MAX('1D'!$D$16,
            MAX('1D'!$D$16,
                POWER((ABS(K163)^2)/('1D'!$I$5*MAX(F163,
                            0.1)^2),
                    1/3))),
        IFERROR(W1396,
            MAX(MAX('1D'!$D$16,
                    MAX('1D'!$D$16,
                        POWER((ABS(K163)^2)/('1D'!$I$5*MAX(F163,
                                    0.1)^2),
                            1/3))),
                ($L$2)-E1396))),
    IF(IFERROR(AG164,
            0)=0,
        MAX(MAX('1D'!$D$16,
                MAX('1D'!$D$16,
                    POWER((ABS(K163)^2)/('1D'!$I$5*MAX(F163,
                                0.1)^2),
                        1/3))),
            IFERROR(W1396,
                MAX(MAX('1D'!$D$16,
                        MAX('1D'!$D$16,
                            POWER((ABS(K163)^2)/('1D'!$I$5*MAX(F163,
                                        0.1)^2),
                                1/3))),
                    ($L$2)-E1396))),
        IF(IFERROR(W163,
                0)=0,
            MAX(MAX('1D'!$D$16,
                    MAX('1D'!$D$16,
                        POWER((ABS(K163)^2)/('1D'!$I$5*MAX(F163,
                                    0.1)^2),
                            1/3))),
                IFERROR(W1396,
                    MAX(MAX('1D'!$D$16,
                            MAX('1D'!$D$16,
                                POWER((ABS(K163)^2)/('1D'!$I$5*MAX(F163,
                                            0.1)^2),
                                    1/3))),
                        ($L$2)-E1396))),
            IF(OR(IFERROR(AD163,
                        0)&gt;=1,
                    IFERROR(AD164,
                        0)&gt;=1),
                MAX('1D'!$D$16,
                    MAX('1D'!$D$16,
                        POWER((ABS(K163)^2)/('1D'!$I$5*MAX(F163,
                                    0.1)^2),
                            1/3))),
                IF(ABS(IFERROR(AF163,
                            0))&lt;'1D'!$D$19,
                    MAX(MAX('1D'!$D$16,
                            MAX('1D'!$D$16,
                                POWER((ABS(K163)^2)/('1D'!$I$5*MAX(F163,
                                            0.1)^2),
                                    1/3))),
                        IFERROR(W163,
                            0)),
                    MAX(MAX('1D'!$D$16,
                            MAX('1D'!$D$16,
                                POWER((ABS(K163)^2)/('1D'!$I$5*MAX(F163,
                                            0.1)^2),
                                    1/3))),
                        (IFERROR(W163,
                                0))+((IFERROR(AF163,
                                    0))*'1D'!$D$18)))))))</f>
        <v>2.1389677043987478</v>
      </c>
      <c r="X163" s="5">
        <f t="shared" ca="1" si="32"/>
        <v>11.122632062873489</v>
      </c>
      <c r="Y163" s="5">
        <f t="shared" ca="1" si="33"/>
        <v>1.1735290000551568</v>
      </c>
      <c r="Z163" s="5">
        <f t="shared" ca="1" si="34"/>
        <v>4.5807502857230418</v>
      </c>
      <c r="AA163" s="5">
        <f t="shared" ca="1" si="35"/>
        <v>634.62446770439874</v>
      </c>
      <c r="AB163" s="5">
        <f ca="1">AA163+((ABS(K163)/MAX(((F163)+(G163)*(W163))*(W163),
            0.000001))^2)/(2*'1D'!$I$5)</f>
        <v>635.69395155659811</v>
      </c>
      <c r="AC163" s="5">
        <f ca="1">((ABS(K163)*'1D'!$D$6)/(MAX(((F163)+(G163)*(W163))*(W163),
            0.000001)*MAX(((((F163)+(G163)*(W163))*(W163))/MAX((F163)+2*(W163)*SQRT(1+(G163)^2),
                    0.000001))^(2/3),
            0.000001)))^2</f>
        <v>3.8141460404132466E-3</v>
      </c>
      <c r="AD163" s="5">
        <f ca="1">ABS(ABS(K163)/MAX(((F163)+(G163)*(W163))*(W163),
        0.000001))/SQRT('1D'!$I$5*MAX((((F163)+(G163)*(W163))*(W163))/MAX((F163)+2*(G163)*(W163),
            0.000001),
        0.000001))</f>
        <v>1.0000000000000004</v>
      </c>
      <c r="AE163" s="5">
        <f ca="1">((F163)*(W163)^2)/2+(G163)*(W163)^3/3+(ABS(K163)^2)/('1D'!$I$5*MAX(((F163)+(G163)*(W163))*(W163),
        0.000001))</f>
        <v>35.686426155594638</v>
      </c>
      <c r="AF163" s="5">
        <f ca="1">IF($A$2=0,
    0,
    IFERROR(AB164+(((AC163+AC164)/2)*J164)+(IF(Z163&gt;Z164,
                '1D'!$D$8*((Z163^2-Z164^2)/(2*'1D'!$I$5)),
                '1D'!$D$9*((Z164^2-Z163^2)/(2*'1D'!$I$5)))+('1D'!$D$10*(ABS(I164)/90)*(MAX(Z163^2,
                        Z164^2)/(2*'1D'!$I$5))))-AB163,
        0))</f>
        <v>3.3141460404522149E-3</v>
      </c>
      <c r="AG163" s="5">
        <f ca="1">IF($A$2=0,
    1,
    IF(IFERROR(AG164,
            0)=0,
        0,
        IFERROR(IF(OR(ROUND(AD163,
                        3)&gt;=1,
                    AND(ABS(AF163)&lt;'1D'!$D$19,
                        AD163&lt;1)),
                1,
                0),
            0)))</f>
        <v>1</v>
      </c>
      <c r="AH163" s="5">
        <f ca="1">IFERROR(IF('1D'!V32="Supercritical",
        MAX('1D'!$D$16,
            IFERROR(L163,
                MAX('1D'!$D$16,
                    POWER((ABS(K163)^2)/('1D'!$I$5*MAX(F163,
                                0.1)^2),
                        1/3)))),
        IF('1D'!V32="Subcritical",
            MAX('1D'!$D$16,
                IFERROR(W163,
                    MAX('1D'!$D$16,
                        POWER((ABS(K163)^2)/('1D'!$I$5*MAX(F163,
                                    0.1)^2),
                            1/3)))),
            IF(IFERROR(T163,
                    -1E+99)&gt;=IFERROR(AE163,
                    -1E+99),
                MAX('1D'!$D$16,
                    IFERROR(L163,
                        MAX('1D'!$D$16,
                            POWER((ABS(K163)^2)/('1D'!$I$5*MAX(F163,
                                        0.1)^2),
                                1/3)))),
                MAX('1D'!$D$16,
                    IFERROR(W163,
                        MAX('1D'!$D$16,
                            POWER((ABS(K163)^2)/('1D'!$I$5*MAX(F163,
                                        0.1)^2),
                                1/3))))))),
    MAX('1D'!$D$16,
        POWER((ABS(K163)^2)/('1D'!$I$5*MAX(F163,
                    0.1)^2),
            1/3)))</f>
        <v>2.0411692021517887</v>
      </c>
      <c r="AI163" s="5">
        <f t="shared" ca="1" si="36"/>
        <v>634.52666920215177</v>
      </c>
      <c r="AJ163" s="5">
        <f ca="1">AI163+((ABS(K163)/MAX(((F163)+(G163)*(AH163))*(AH163),
            0.000001))^2)/(2*'1D'!$I$5)</f>
        <v>635.70109253909482</v>
      </c>
      <c r="AM163">
        <v>0</v>
      </c>
      <c r="AN163">
        <v>0</v>
      </c>
      <c r="AO163" s="5">
        <f t="shared" si="37"/>
        <v>0</v>
      </c>
      <c r="AP163" s="5">
        <f t="shared" si="41"/>
        <v>0</v>
      </c>
      <c r="AQ163" s="5">
        <f ca="1">ABS(ABS(K163)/MAX(((F163)+(G163)*(AH163))*(AH163),
        0.000001))/SQRT('1D'!$I$5*MAX((((F163)+(G163)*(AH163))*(AH163))/MAX((F163)+2*(G163)*(AH163),
            0.000001),
        0.000001))</f>
        <v>1.0727235886044055</v>
      </c>
      <c r="AR163" s="5" t="str">
        <f t="shared" ca="1" si="38"/>
        <v>Supercritical</v>
      </c>
      <c r="AS163" s="5">
        <f ca="1">((ABS(K163)*'1D'!$D$6)/(MAX(((F163)+(G163)*(AH163))*(AH163),
            0.000001)*MAX(((((F163)+(G163)*(AH163))*(AH163))/MAX((F163)+2*(AH163)*SQRT(1+(G163)^2),
                    0.000001))^(2/3),
            0.000001)))^2</f>
        <v>4.3358367565141456E-3</v>
      </c>
    </row>
    <row r="164" spans="1:45" x14ac:dyDescent="0.35">
      <c r="A164">
        <v>155</v>
      </c>
      <c r="B164">
        <v>153.99700000000001</v>
      </c>
      <c r="C164">
        <v>616430.723</v>
      </c>
      <c r="D164">
        <v>3097693.4350000001</v>
      </c>
      <c r="E164">
        <v>632.48500000000001</v>
      </c>
      <c r="F164">
        <v>5.2</v>
      </c>
      <c r="G164">
        <v>0</v>
      </c>
      <c r="H164" t="s">
        <v>176</v>
      </c>
      <c r="I164">
        <v>0</v>
      </c>
      <c r="J164" s="5">
        <f t="shared" si="39"/>
        <v>1</v>
      </c>
      <c r="K164" s="5">
        <f t="shared" ca="1" si="40"/>
        <v>50.95</v>
      </c>
      <c r="L164" s="5">
        <f ca="1">IF($A$2=0,
    IFERROR(L163,
        MAX('1D'!$D$16,
            POWER((ABS(K164)^2)/('1D'!$I$5*MAX(F164,
                        0.1)^2),
                1/3))),
    IF(IFERROR(V163,
            0)=0,
        IFERROR(L163,
            MAX('1D'!$D$16,
                POWER((ABS(K164)^2)/('1D'!$I$5*MAX(F164,
                            0.1)^2),
                    1/3))),
        IF(OR(IFERROR(L164,
                    0)=0,
                IFERROR(S163,
                    0)&lt;1,
                IFERROR(S164,
                    0)&lt;1),
            MAX('1D'!$D$16,
                POWER((ABS(K164)^2)/('1D'!$I$5*MAX(F164,
                            0.1)^2),
                    1/3)),
            IF(IFERROR(U164,
                    0)&gt;0,
                MAX('1D'!$D$16,
                    IFERROR(L164,
                        0)+((IFERROR(U164,
                                0))*'1D'!$D$18*IF((IFERROR(S164,
                                    0))&lt;1,
                            1,
                            -1))),
                IF(IFERROR(U164,
                        0)&lt;0,
                    IF(ABS((MAX('1D'!$D$16,
                                    POWER((ABS(K164)^2)/('1D'!$I$5*MAX(F164,
                                                0.1)^2),
                                        1/3)))-IFERROR(L164,
                                0))&gt;'1D'!$D$19,
                        MAX('1D'!$D$16,
                            IF((MAX('1D'!$D$16,
                                        POWER((ABS(K164)^2)/('1D'!$I$5*MAX(F164,
                                                    0.1)^2),
                                            1/3)))&gt;IFERROR(L164,
                                    0),
                                MIN((MAX('1D'!$D$16,
                                            POWER((ABS(K164)^2)/('1D'!$I$5*MAX(F164,
                                                        0.1)^2),
                                                1/3))),
                                    IFERROR(L164,
                                        0)+(MIN(ABS(IFERROR(U164,
                                                    0))*'1D'!$D$18,
                                            ABS((MAX('1D'!$D$16,
                                                        POWER((ABS(K164)^2)/('1D'!$I$5*MAX(F164,
                                                                    0.1)^2),
                                                            1/3)))-IFERROR(L164,
                                                    0))))),
                                MAX((MAX('1D'!$D$16,
                                            POWER((ABS(K164)^2)/('1D'!$I$5*MAX(F164,
                                                        0.1)^2),
                                                1/3))),
                                    IFERROR(L164,
                                        0)-(MIN(ABS(IFERROR(U164,
                                                    0))*'1D'!$D$18,
                                            ABS((MAX('1D'!$D$16,
                                                        POWER((ABS(K164)^2)/('1D'!$I$5*MAX(F164,
                                                                    0.1)^2),
                                                            1/3)))-IFERROR(L164,
                                                    0))))))),
                        MAX('1D'!$D$16,
                            POWER((ABS(K164)^2)/('1D'!$I$5*MAX(F164,
                                        0.1)^2),
                                1/3))),
                    MAX('1D'!$D$16,
                        IFERROR(L164,
                            0)))))))</f>
        <v>2.0411692021517887</v>
      </c>
      <c r="M164" s="5">
        <f t="shared" ca="1" si="28"/>
        <v>10.614079851189301</v>
      </c>
      <c r="N164" s="5">
        <f t="shared" ca="1" si="29"/>
        <v>1.1434704692804873</v>
      </c>
      <c r="O164" s="5">
        <f t="shared" ca="1" si="30"/>
        <v>4.8002276894771132</v>
      </c>
      <c r="P164" s="5">
        <f t="shared" ca="1" si="31"/>
        <v>634.52616920215178</v>
      </c>
      <c r="Q164" s="5">
        <f ca="1">P164+((ABS(K164)/MAX(((F164)+(G164)*(L164))*(L164),
            0.000001))^2)/(2*'1D'!$I$5)</f>
        <v>635.70059253909483</v>
      </c>
      <c r="R164" s="5">
        <f ca="1">((ABS(K164)*'1D'!$D$6)/(MAX(((F164)+(G164)*(L164))*(L164),
            0.000001)*MAX(((((F164)+(G164)*(L164))*(L164))/MAX((F164)+2*(L164)*SQRT(1+(G164)^2),
                    0.000001))^(2/3),
            0.000001)))^2</f>
        <v>4.3358367565141456E-3</v>
      </c>
      <c r="S164" s="5">
        <f ca="1">ABS(ABS(K164)/MAX(((F164)+(G164)*(L164))*(L164),
        0.000001))/SQRT('1D'!$I$5*MAX((((F164)+(G164)*(L164))*(L164))/MAX((F164)+2*(G164)*(L164),
            0.000001),
        0.000001))</f>
        <v>1.0727235886044055</v>
      </c>
      <c r="T164" s="5">
        <f ca="1">((F164)*(L164)^2)/2+(G164)*(L164)^3/3+(ABS(K164)^2)/('1D'!$I$5*MAX(((F164)+(G164)*(L164))*(L164),
        0.000001))</f>
        <v>35.763412605541333</v>
      </c>
      <c r="U164" s="5">
        <f ca="1">IF($A$2=0,
    0,
    IFERROR(Q163-(((R163+R164)/2)*J164)-(IF(O163&gt;O164,
                '1D'!$D$8*((O163^2-O164^2)/(2*'1D'!$I$5)),
                '1D'!$D$9*((O164^2-O163^2)/(2*'1D'!$I$5)))+('1D'!$D$10*(ABS(I164)/90)*(MAX(O163^2,
                        O164^2)/(2*'1D'!$I$5))))-Q164,
        0))</f>
        <v>-3.8358367564796936E-3</v>
      </c>
      <c r="V164" s="5">
        <f ca="1">IF($A$2=0,
    1,
    IF(IFERROR(V163,
            0)=0,
        0,
        IFERROR(IF(ROUND(S164,
                    3)=1,
                1,
                IF(AND(ABS(U164)&lt;'1D'!$D$19,
                        S164&gt;1),
                    1,
                    0)),
            0)))</f>
        <v>0</v>
      </c>
      <c r="W164" s="5">
        <f ca="1">IF($A$2=0,
    MAX(MAX('1D'!$D$16,
            MAX('1D'!$D$16,
                POWER((ABS(K164)^2)/('1D'!$I$5*MAX(F164,
                            0.1)^2),
                    1/3))),
        IFERROR(W1396,
            MAX(MAX('1D'!$D$16,
                    MAX('1D'!$D$16,
                        POWER((ABS(K164)^2)/('1D'!$I$5*MAX(F164,
                                    0.1)^2),
                            1/3))),
                ($L$2)-E1396))),
    IF(IFERROR(AG165,
            0)=0,
        MAX(MAX('1D'!$D$16,
                MAX('1D'!$D$16,
                    POWER((ABS(K164)^2)/('1D'!$I$5*MAX(F164,
                                0.1)^2),
                        1/3))),
            IFERROR(W1396,
                MAX(MAX('1D'!$D$16,
                        MAX('1D'!$D$16,
                            POWER((ABS(K164)^2)/('1D'!$I$5*MAX(F164,
                                        0.1)^2),
                                1/3))),
                    ($L$2)-E1396))),
        IF(IFERROR(W164,
                0)=0,
            MAX(MAX('1D'!$D$16,
                    MAX('1D'!$D$16,
                        POWER((ABS(K164)^2)/('1D'!$I$5*MAX(F164,
                                    0.1)^2),
                            1/3))),
                IFERROR(W1396,
                    MAX(MAX('1D'!$D$16,
                            MAX('1D'!$D$16,
                                POWER((ABS(K164)^2)/('1D'!$I$5*MAX(F164,
                                            0.1)^2),
                                    1/3))),
                        ($L$2)-E1396))),
            IF(OR(IFERROR(AD164,
                        0)&gt;=1,
                    IFERROR(AD165,
                        0)&gt;=1),
                MAX('1D'!$D$16,
                    MAX('1D'!$D$16,
                        POWER((ABS(K164)^2)/('1D'!$I$5*MAX(F164,
                                    0.1)^2),
                            1/3))),
                IF(ABS(IFERROR(AF164,
                            0))&lt;'1D'!$D$19,
                    MAX(MAX('1D'!$D$16,
                            MAX('1D'!$D$16,
                                POWER((ABS(K164)^2)/('1D'!$I$5*MAX(F164,
                                            0.1)^2),
                                    1/3))),
                        IFERROR(W164,
                            0)),
                    MAX(MAX('1D'!$D$16,
                            MAX('1D'!$D$16,
                                POWER((ABS(K164)^2)/('1D'!$I$5*MAX(F164,
                                            0.1)^2),
                                    1/3))),
                        (IFERROR(W164,
                                0))+((IFERROR(AF164,
                                    0))*'1D'!$D$18)))))))</f>
        <v>2.1389677043987478</v>
      </c>
      <c r="X164" s="5">
        <f t="shared" ca="1" si="32"/>
        <v>11.122632062873489</v>
      </c>
      <c r="Y164" s="5">
        <f t="shared" ca="1" si="33"/>
        <v>1.1735290000551568</v>
      </c>
      <c r="Z164" s="5">
        <f t="shared" ca="1" si="34"/>
        <v>4.5807502857230418</v>
      </c>
      <c r="AA164" s="5">
        <f t="shared" ca="1" si="35"/>
        <v>634.62396770439875</v>
      </c>
      <c r="AB164" s="5">
        <f ca="1">AA164+((ABS(K164)/MAX(((F164)+(G164)*(W164))*(W164),
            0.000001))^2)/(2*'1D'!$I$5)</f>
        <v>635.69345155659812</v>
      </c>
      <c r="AC164" s="5">
        <f ca="1">((ABS(K164)*'1D'!$D$6)/(MAX(((F164)+(G164)*(W164))*(W164),
            0.000001)*MAX(((((F164)+(G164)*(W164))*(W164))/MAX((F164)+2*(W164)*SQRT(1+(G164)^2),
                    0.000001))^(2/3),
            0.000001)))^2</f>
        <v>3.8141460404132466E-3</v>
      </c>
      <c r="AD164" s="5">
        <f ca="1">ABS(ABS(K164)/MAX(((F164)+(G164)*(W164))*(W164),
        0.000001))/SQRT('1D'!$I$5*MAX((((F164)+(G164)*(W164))*(W164))/MAX((F164)+2*(G164)*(W164),
            0.000001),
        0.000001))</f>
        <v>1.0000000000000004</v>
      </c>
      <c r="AE164" s="5">
        <f ca="1">((F164)*(W164)^2)/2+(G164)*(W164)^3/3+(ABS(K164)^2)/('1D'!$I$5*MAX(((F164)+(G164)*(W164))*(W164),
        0.000001))</f>
        <v>35.686426155594638</v>
      </c>
      <c r="AF164" s="5">
        <f ca="1">IF($A$2=0,
    0,
    IFERROR(AB165+(((AC164+AC165)/2)*J165)+(IF(Z164&gt;Z165,
                '1D'!$D$8*((Z164^2-Z165^2)/(2*'1D'!$I$5)),
                '1D'!$D$9*((Z165^2-Z164^2)/(2*'1D'!$I$5)))+('1D'!$D$10*(ABS(I165)/90)*(MAX(Z164^2,
                        Z165^2)/(2*'1D'!$I$5))))-AB164,
        0))</f>
        <v>3.4157470064428708E-3</v>
      </c>
      <c r="AG164" s="5">
        <f ca="1">IF($A$2=0,
    1,
    IF(IFERROR(AG165,
            0)=0,
        0,
        IFERROR(IF(OR(ROUND(AD164,
                        3)&gt;=1,
                    AND(ABS(AF164)&lt;'1D'!$D$19,
                        AD164&lt;1)),
                1,
                0),
            0)))</f>
        <v>1</v>
      </c>
      <c r="AH164" s="5">
        <f ca="1">IFERROR(IF('1D'!V32="Supercritical",
        MAX('1D'!$D$16,
            IFERROR(L164,
                MAX('1D'!$D$16,
                    POWER((ABS(K164)^2)/('1D'!$I$5*MAX(F164,
                                0.1)^2),
                        1/3)))),
        IF('1D'!V32="Subcritical",
            MAX('1D'!$D$16,
                IFERROR(W164,
                    MAX('1D'!$D$16,
                        POWER((ABS(K164)^2)/('1D'!$I$5*MAX(F164,
                                    0.1)^2),
                            1/3)))),
            IF(IFERROR(T164,
                    -1E+99)&gt;=IFERROR(AE164,
                    -1E+99),
                MAX('1D'!$D$16,
                    IFERROR(L164,
                        MAX('1D'!$D$16,
                            POWER((ABS(K164)^2)/('1D'!$I$5*MAX(F164,
                                        0.1)^2),
                                1/3)))),
                MAX('1D'!$D$16,
                    IFERROR(W164,
                        MAX('1D'!$D$16,
                            POWER((ABS(K164)^2)/('1D'!$I$5*MAX(F164,
                                        0.1)^2),
                                1/3))))))),
    MAX('1D'!$D$16,
        POWER((ABS(K164)^2)/('1D'!$I$5*MAX(F164,
                    0.1)^2),
            1/3)))</f>
        <v>2.0411692021517887</v>
      </c>
      <c r="AI164" s="5">
        <f t="shared" ca="1" si="36"/>
        <v>634.52616920215178</v>
      </c>
      <c r="AJ164" s="5">
        <f ca="1">AI164+((ABS(K164)/MAX(((F164)+(G164)*(AH164))*(AH164),
            0.000001))^2)/(2*'1D'!$I$5)</f>
        <v>635.70059253909483</v>
      </c>
      <c r="AM164">
        <v>0</v>
      </c>
      <c r="AN164">
        <v>0</v>
      </c>
      <c r="AO164" s="5">
        <f t="shared" si="37"/>
        <v>0</v>
      </c>
      <c r="AP164" s="5">
        <f t="shared" si="41"/>
        <v>0</v>
      </c>
      <c r="AQ164" s="5">
        <f ca="1">ABS(ABS(K164)/MAX(((F164)+(G164)*(AH164))*(AH164),
        0.000001))/SQRT('1D'!$I$5*MAX((((F164)+(G164)*(AH164))*(AH164))/MAX((F164)+2*(G164)*(AH164),
            0.000001),
        0.000001))</f>
        <v>1.0727235886044055</v>
      </c>
      <c r="AR164" s="5" t="str">
        <f t="shared" ca="1" si="38"/>
        <v>Supercritical</v>
      </c>
      <c r="AS164" s="5">
        <f ca="1">((ABS(K164)*'1D'!$D$6)/(MAX(((F164)+(G164)*(AH164))*(AH164),
            0.000001)*MAX(((((F164)+(G164)*(AH164))*(AH164))/MAX((F164)+2*(AH164)*SQRT(1+(G164)^2),
                    0.000001))^(2/3),
            0.000001)))^2</f>
        <v>4.3358367565141456E-3</v>
      </c>
    </row>
    <row r="165" spans="1:45" x14ac:dyDescent="0.35">
      <c r="A165">
        <v>156</v>
      </c>
      <c r="B165">
        <v>154.99700000000001</v>
      </c>
      <c r="C165">
        <v>616429.72400000005</v>
      </c>
      <c r="D165">
        <v>3097693.3870000001</v>
      </c>
      <c r="E165">
        <v>632.48450000000003</v>
      </c>
      <c r="F165">
        <v>5.2</v>
      </c>
      <c r="G165">
        <v>0</v>
      </c>
      <c r="H165" t="s">
        <v>176</v>
      </c>
      <c r="I165">
        <v>5.7000000000000002E-2</v>
      </c>
      <c r="J165" s="5">
        <f t="shared" si="39"/>
        <v>1</v>
      </c>
      <c r="K165" s="5">
        <f t="shared" ca="1" si="40"/>
        <v>50.95</v>
      </c>
      <c r="L165" s="5">
        <f ca="1">IF($A$2=0,
    IFERROR(L164,
        MAX('1D'!$D$16,
            POWER((ABS(K165)^2)/('1D'!$I$5*MAX(F165,
                        0.1)^2),
                1/3))),
    IF(IFERROR(V164,
            0)=0,
        IFERROR(L164,
            MAX('1D'!$D$16,
                POWER((ABS(K165)^2)/('1D'!$I$5*MAX(F165,
                            0.1)^2),
                    1/3))),
        IF(OR(IFERROR(L165,
                    0)=0,
                IFERROR(S164,
                    0)&lt;1,
                IFERROR(S165,
                    0)&lt;1),
            MAX('1D'!$D$16,
                POWER((ABS(K165)^2)/('1D'!$I$5*MAX(F165,
                            0.1)^2),
                    1/3)),
            IF(IFERROR(U165,
                    0)&gt;0,
                MAX('1D'!$D$16,
                    IFERROR(L165,
                        0)+((IFERROR(U165,
                                0))*'1D'!$D$18*IF((IFERROR(S165,
                                    0))&lt;1,
                            1,
                            -1))),
                IF(IFERROR(U165,
                        0)&lt;0,
                    IF(ABS((MAX('1D'!$D$16,
                                    POWER((ABS(K165)^2)/('1D'!$I$5*MAX(F165,
                                                0.1)^2),
                                        1/3)))-IFERROR(L165,
                                0))&gt;'1D'!$D$19,
                        MAX('1D'!$D$16,
                            IF((MAX('1D'!$D$16,
                                        POWER((ABS(K165)^2)/('1D'!$I$5*MAX(F165,
                                                    0.1)^2),
                                            1/3)))&gt;IFERROR(L165,
                                    0),
                                MIN((MAX('1D'!$D$16,
                                            POWER((ABS(K165)^2)/('1D'!$I$5*MAX(F165,
                                                        0.1)^2),
                                                1/3))),
                                    IFERROR(L165,
                                        0)+(MIN(ABS(IFERROR(U165,
                                                    0))*'1D'!$D$18,
                                            ABS((MAX('1D'!$D$16,
                                                        POWER((ABS(K165)^2)/('1D'!$I$5*MAX(F165,
                                                                    0.1)^2),
                                                            1/3)))-IFERROR(L165,
                                                    0))))),
                                MAX((MAX('1D'!$D$16,
                                            POWER((ABS(K165)^2)/('1D'!$I$5*MAX(F165,
                                                        0.1)^2),
                                                1/3))),
                                    IFERROR(L165,
                                        0)-(MIN(ABS(IFERROR(U165,
                                                    0))*'1D'!$D$18,
                                            ABS((MAX('1D'!$D$16,
                                                        POWER((ABS(K165)^2)/('1D'!$I$5*MAX(F165,
                                                                    0.1)^2),
                                                            1/3)))-IFERROR(L165,
                                                    0))))))),
                        MAX('1D'!$D$16,
                            POWER((ABS(K165)^2)/('1D'!$I$5*MAX(F165,
                                        0.1)^2),
                                1/3))),
                    MAX('1D'!$D$16,
                        IFERROR(L165,
                            0)))))))</f>
        <v>2.0411692021517887</v>
      </c>
      <c r="M165" s="5">
        <f t="shared" ca="1" si="28"/>
        <v>10.614079851189301</v>
      </c>
      <c r="N165" s="5">
        <f t="shared" ca="1" si="29"/>
        <v>1.1434704692804873</v>
      </c>
      <c r="O165" s="5">
        <f t="shared" ca="1" si="30"/>
        <v>4.8002276894771132</v>
      </c>
      <c r="P165" s="5">
        <f t="shared" ca="1" si="31"/>
        <v>634.52566920215179</v>
      </c>
      <c r="Q165" s="5">
        <f ca="1">P165+((ABS(K165)/MAX(((F165)+(G165)*(L165))*(L165),
            0.000001))^2)/(2*'1D'!$I$5)</f>
        <v>635.70009253909484</v>
      </c>
      <c r="R165" s="5">
        <f ca="1">((ABS(K165)*'1D'!$D$6)/(MAX(((F165)+(G165)*(L165))*(L165),
            0.000001)*MAX(((((F165)+(G165)*(L165))*(L165))/MAX((F165)+2*(L165)*SQRT(1+(G165)^2),
                    0.000001))^(2/3),
            0.000001)))^2</f>
        <v>4.3358367565141456E-3</v>
      </c>
      <c r="S165" s="5">
        <f ca="1">ABS(ABS(K165)/MAX(((F165)+(G165)*(L165))*(L165),
        0.000001))/SQRT('1D'!$I$5*MAX((((F165)+(G165)*(L165))*(L165))/MAX((F165)+2*(G165)*(L165),
            0.000001),
        0.000001))</f>
        <v>1.0727235886044055</v>
      </c>
      <c r="T165" s="5">
        <f ca="1">((F165)*(L165)^2)/2+(G165)*(L165)^3/3+(ABS(K165)^2)/('1D'!$I$5*MAX(((F165)+(G165)*(L165))*(L165),
        0.000001))</f>
        <v>35.763412605541333</v>
      </c>
      <c r="U165" s="5">
        <f ca="1">IF($A$2=0,
    0,
    IFERROR(Q164-(((R164+R165)/2)*J165)-(IF(O164&gt;O165,
                '1D'!$D$8*((O164^2-O165^2)/(2*'1D'!$I$5)),
                '1D'!$D$9*((O165^2-O164^2)/(2*'1D'!$I$5)))+('1D'!$D$10*(ABS(I165)/90)*(MAX(O164^2,
                        O165^2)/(2*'1D'!$I$5))))-Q165,
        0))</f>
        <v>-3.9474069734524164E-3</v>
      </c>
      <c r="V165" s="5">
        <f ca="1">IF($A$2=0,
    1,
    IF(IFERROR(V164,
            0)=0,
        0,
        IFERROR(IF(ROUND(S165,
                    3)=1,
                1,
                IF(AND(ABS(U165)&lt;'1D'!$D$19,
                        S165&gt;1),
                    1,
                    0)),
            0)))</f>
        <v>0</v>
      </c>
      <c r="W165" s="5">
        <f ca="1">IF($A$2=0,
    MAX(MAX('1D'!$D$16,
            MAX('1D'!$D$16,
                POWER((ABS(K165)^2)/('1D'!$I$5*MAX(F165,
                            0.1)^2),
                    1/3))),
        IFERROR(W1396,
            MAX(MAX('1D'!$D$16,
                    MAX('1D'!$D$16,
                        POWER((ABS(K165)^2)/('1D'!$I$5*MAX(F165,
                                    0.1)^2),
                            1/3))),
                ($L$2)-E1396))),
    IF(IFERROR(AG166,
            0)=0,
        MAX(MAX('1D'!$D$16,
                MAX('1D'!$D$16,
                    POWER((ABS(K165)^2)/('1D'!$I$5*MAX(F165,
                                0.1)^2),
                        1/3))),
            IFERROR(W1396,
                MAX(MAX('1D'!$D$16,
                        MAX('1D'!$D$16,
                            POWER((ABS(K165)^2)/('1D'!$I$5*MAX(F165,
                                        0.1)^2),
                                1/3))),
                    ($L$2)-E1396))),
        IF(IFERROR(W165,
                0)=0,
            MAX(MAX('1D'!$D$16,
                    MAX('1D'!$D$16,
                        POWER((ABS(K165)^2)/('1D'!$I$5*MAX(F165,
                                    0.1)^2),
                            1/3))),
                IFERROR(W1396,
                    MAX(MAX('1D'!$D$16,
                            MAX('1D'!$D$16,
                                POWER((ABS(K165)^2)/('1D'!$I$5*MAX(F165,
                                            0.1)^2),
                                    1/3))),
                        ($L$2)-E1396))),
            IF(OR(IFERROR(AD165,
                        0)&gt;=1,
                    IFERROR(AD166,
                        0)&gt;=1),
                MAX('1D'!$D$16,
                    MAX('1D'!$D$16,
                        POWER((ABS(K165)^2)/('1D'!$I$5*MAX(F165,
                                    0.1)^2),
                            1/3))),
                IF(ABS(IFERROR(AF165,
                            0))&lt;'1D'!$D$19,
                    MAX(MAX('1D'!$D$16,
                            MAX('1D'!$D$16,
                                POWER((ABS(K165)^2)/('1D'!$I$5*MAX(F165,
                                            0.1)^2),
                                    1/3))),
                        IFERROR(W165,
                            0)),
                    MAX(MAX('1D'!$D$16,
                            MAX('1D'!$D$16,
                                POWER((ABS(K165)^2)/('1D'!$I$5*MAX(F165,
                                            0.1)^2),
                                    1/3))),
                        (IFERROR(W165,
                                0))+((IFERROR(AF165,
                                    0))*'1D'!$D$18)))))))</f>
        <v>2.1389677043987478</v>
      </c>
      <c r="X165" s="5">
        <f t="shared" ca="1" si="32"/>
        <v>11.122632062873489</v>
      </c>
      <c r="Y165" s="5">
        <f t="shared" ca="1" si="33"/>
        <v>1.1735290000551568</v>
      </c>
      <c r="Z165" s="5">
        <f t="shared" ca="1" si="34"/>
        <v>4.5807502857230418</v>
      </c>
      <c r="AA165" s="5">
        <f t="shared" ca="1" si="35"/>
        <v>634.62346770439876</v>
      </c>
      <c r="AB165" s="5">
        <f ca="1">AA165+((ABS(K165)/MAX(((F165)+(G165)*(W165))*(W165),
            0.000001))^2)/(2*'1D'!$I$5)</f>
        <v>635.69295155659813</v>
      </c>
      <c r="AC165" s="5">
        <f ca="1">((ABS(K165)*'1D'!$D$6)/(MAX(((F165)+(G165)*(W165))*(W165),
            0.000001)*MAX(((((F165)+(G165)*(W165))*(W165))/MAX((F165)+2*(W165)*SQRT(1+(G165)^2),
                    0.000001))^(2/3),
            0.000001)))^2</f>
        <v>3.8141460404132466E-3</v>
      </c>
      <c r="AD165" s="5">
        <f ca="1">ABS(ABS(K165)/MAX(((F165)+(G165)*(W165))*(W165),
        0.000001))/SQRT('1D'!$I$5*MAX((((F165)+(G165)*(W165))*(W165))/MAX((F165)+2*(G165)*(W165),
            0.000001),
        0.000001))</f>
        <v>1.0000000000000004</v>
      </c>
      <c r="AE165" s="5">
        <f ca="1">((F165)*(W165)^2)/2+(G165)*(W165)^3/3+(ABS(K165)^2)/('1D'!$I$5*MAX(((F165)+(G165)*(W165))*(W165),
        0.000001))</f>
        <v>35.686426155594638</v>
      </c>
      <c r="AF165" s="5">
        <f ca="1">IF($A$2=0,
    0,
    IFERROR(AB166+(((AC165+AC166)/2)*J166)+(IF(Z165&gt;Z166,
                '1D'!$D$8*((Z165^2-Z166^2)/(2*'1D'!$I$5)),
                '1D'!$D$9*((Z166^2-Z165^2)/(2*'1D'!$I$5)))+('1D'!$D$10*(ABS(I166)/90)*(MAX(Z165^2,
                        Z166^2)/(2*'1D'!$I$5))))-AB165,
        0))</f>
        <v>3.4210944256756193E-3</v>
      </c>
      <c r="AG165" s="5">
        <f ca="1">IF($A$2=0,
    1,
    IF(IFERROR(AG166,
            0)=0,
        0,
        IFERROR(IF(OR(ROUND(AD165,
                        3)&gt;=1,
                    AND(ABS(AF165)&lt;'1D'!$D$19,
                        AD165&lt;1)),
                1,
                0),
            0)))</f>
        <v>1</v>
      </c>
      <c r="AH165" s="5">
        <f ca="1">IFERROR(IF('1D'!V32="Supercritical",
        MAX('1D'!$D$16,
            IFERROR(L165,
                MAX('1D'!$D$16,
                    POWER((ABS(K165)^2)/('1D'!$I$5*MAX(F165,
                                0.1)^2),
                        1/3)))),
        IF('1D'!V32="Subcritical",
            MAX('1D'!$D$16,
                IFERROR(W165,
                    MAX('1D'!$D$16,
                        POWER((ABS(K165)^2)/('1D'!$I$5*MAX(F165,
                                    0.1)^2),
                            1/3)))),
            IF(IFERROR(T165,
                    -1E+99)&gt;=IFERROR(AE165,
                    -1E+99),
                MAX('1D'!$D$16,
                    IFERROR(L165,
                        MAX('1D'!$D$16,
                            POWER((ABS(K165)^2)/('1D'!$I$5*MAX(F165,
                                        0.1)^2),
                                1/3)))),
                MAX('1D'!$D$16,
                    IFERROR(W165,
                        MAX('1D'!$D$16,
                            POWER((ABS(K165)^2)/('1D'!$I$5*MAX(F165,
                                        0.1)^2),
                                1/3))))))),
    MAX('1D'!$D$16,
        POWER((ABS(K165)^2)/('1D'!$I$5*MAX(F165,
                    0.1)^2),
            1/3)))</f>
        <v>2.0411692021517887</v>
      </c>
      <c r="AI165" s="5">
        <f t="shared" ca="1" si="36"/>
        <v>634.52566920215179</v>
      </c>
      <c r="AJ165" s="5">
        <f ca="1">AI165+((ABS(K165)/MAX(((F165)+(G165)*(AH165))*(AH165),
            0.000001))^2)/(2*'1D'!$I$5)</f>
        <v>635.70009253909484</v>
      </c>
      <c r="AM165">
        <v>0</v>
      </c>
      <c r="AN165">
        <v>0</v>
      </c>
      <c r="AO165" s="5">
        <f t="shared" si="37"/>
        <v>0</v>
      </c>
      <c r="AP165" s="5">
        <f t="shared" si="41"/>
        <v>0</v>
      </c>
      <c r="AQ165" s="5">
        <f ca="1">ABS(ABS(K165)/MAX(((F165)+(G165)*(AH165))*(AH165),
        0.000001))/SQRT('1D'!$I$5*MAX((((F165)+(G165)*(AH165))*(AH165))/MAX((F165)+2*(G165)*(AH165),
            0.000001),
        0.000001))</f>
        <v>1.0727235886044055</v>
      </c>
      <c r="AR165" s="5" t="str">
        <f t="shared" ca="1" si="38"/>
        <v>Supercritical</v>
      </c>
      <c r="AS165" s="5">
        <f ca="1">((ABS(K165)*'1D'!$D$6)/(MAX(((F165)+(G165)*(AH165))*(AH165),
            0.000001)*MAX(((((F165)+(G165)*(AH165))*(AH165))/MAX((F165)+2*(AH165)*SQRT(1+(G165)^2),
                    0.000001))^(2/3),
            0.000001)))^2</f>
        <v>4.3358367565141456E-3</v>
      </c>
    </row>
    <row r="166" spans="1:45" x14ac:dyDescent="0.35">
      <c r="A166">
        <v>157</v>
      </c>
      <c r="B166">
        <v>155.99700000000001</v>
      </c>
      <c r="C166">
        <v>616428.72499999998</v>
      </c>
      <c r="D166">
        <v>3097693.34</v>
      </c>
      <c r="E166">
        <v>632.48400000000004</v>
      </c>
      <c r="F166">
        <v>5.2</v>
      </c>
      <c r="G166">
        <v>0</v>
      </c>
      <c r="H166" t="s">
        <v>176</v>
      </c>
      <c r="I166">
        <v>0.06</v>
      </c>
      <c r="J166" s="5">
        <f t="shared" si="39"/>
        <v>1</v>
      </c>
      <c r="K166" s="5">
        <f t="shared" ca="1" si="40"/>
        <v>50.95</v>
      </c>
      <c r="L166" s="5">
        <f ca="1">IF($A$2=0,
    IFERROR(L165,
        MAX('1D'!$D$16,
            POWER((ABS(K166)^2)/('1D'!$I$5*MAX(F166,
                        0.1)^2),
                1/3))),
    IF(IFERROR(V165,
            0)=0,
        IFERROR(L165,
            MAX('1D'!$D$16,
                POWER((ABS(K166)^2)/('1D'!$I$5*MAX(F166,
                            0.1)^2),
                    1/3))),
        IF(OR(IFERROR(L166,
                    0)=0,
                IFERROR(S165,
                    0)&lt;1,
                IFERROR(S166,
                    0)&lt;1),
            MAX('1D'!$D$16,
                POWER((ABS(K166)^2)/('1D'!$I$5*MAX(F166,
                            0.1)^2),
                    1/3)),
            IF(IFERROR(U166,
                    0)&gt;0,
                MAX('1D'!$D$16,
                    IFERROR(L166,
                        0)+((IFERROR(U166,
                                0))*'1D'!$D$18*IF((IFERROR(S166,
                                    0))&lt;1,
                            1,
                            -1))),
                IF(IFERROR(U166,
                        0)&lt;0,
                    IF(ABS((MAX('1D'!$D$16,
                                    POWER((ABS(K166)^2)/('1D'!$I$5*MAX(F166,
                                                0.1)^2),
                                        1/3)))-IFERROR(L166,
                                0))&gt;'1D'!$D$19,
                        MAX('1D'!$D$16,
                            IF((MAX('1D'!$D$16,
                                        POWER((ABS(K166)^2)/('1D'!$I$5*MAX(F166,
                                                    0.1)^2),
                                            1/3)))&gt;IFERROR(L166,
                                    0),
                                MIN((MAX('1D'!$D$16,
                                            POWER((ABS(K166)^2)/('1D'!$I$5*MAX(F166,
                                                        0.1)^2),
                                                1/3))),
                                    IFERROR(L166,
                                        0)+(MIN(ABS(IFERROR(U166,
                                                    0))*'1D'!$D$18,
                                            ABS((MAX('1D'!$D$16,
                                                        POWER((ABS(K166)^2)/('1D'!$I$5*MAX(F166,
                                                                    0.1)^2),
                                                            1/3)))-IFERROR(L166,
                                                    0))))),
                                MAX((MAX('1D'!$D$16,
                                            POWER((ABS(K166)^2)/('1D'!$I$5*MAX(F166,
                                                        0.1)^2),
                                                1/3))),
                                    IFERROR(L166,
                                        0)-(MIN(ABS(IFERROR(U166,
                                                    0))*'1D'!$D$18,
                                            ABS((MAX('1D'!$D$16,
                                                        POWER((ABS(K166)^2)/('1D'!$I$5*MAX(F166,
                                                                    0.1)^2),
                                                            1/3)))-IFERROR(L166,
                                                    0))))))),
                        MAX('1D'!$D$16,
                            POWER((ABS(K166)^2)/('1D'!$I$5*MAX(F166,
                                        0.1)^2),
                                1/3))),
                    MAX('1D'!$D$16,
                        IFERROR(L166,
                            0)))))))</f>
        <v>2.0411692021517887</v>
      </c>
      <c r="M166" s="5">
        <f t="shared" ca="1" si="28"/>
        <v>10.614079851189301</v>
      </c>
      <c r="N166" s="5">
        <f t="shared" ca="1" si="29"/>
        <v>1.1434704692804873</v>
      </c>
      <c r="O166" s="5">
        <f t="shared" ca="1" si="30"/>
        <v>4.8002276894771132</v>
      </c>
      <c r="P166" s="5">
        <f t="shared" ca="1" si="31"/>
        <v>634.5251692021518</v>
      </c>
      <c r="Q166" s="5">
        <f ca="1">P166+((ABS(K166)/MAX(((F166)+(G166)*(L166))*(L166),
            0.000001))^2)/(2*'1D'!$I$5)</f>
        <v>635.69959253909485</v>
      </c>
      <c r="R166" s="5">
        <f ca="1">((ABS(K166)*'1D'!$D$6)/(MAX(((F166)+(G166)*(L166))*(L166),
            0.000001)*MAX(((((F166)+(G166)*(L166))*(L166))/MAX((F166)+2*(L166)*SQRT(1+(G166)^2),
                    0.000001))^(2/3),
            0.000001)))^2</f>
        <v>4.3358367565141456E-3</v>
      </c>
      <c r="S166" s="5">
        <f ca="1">ABS(ABS(K166)/MAX(((F166)+(G166)*(L166))*(L166),
        0.000001))/SQRT('1D'!$I$5*MAX((((F166)+(G166)*(L166))*(L166))/MAX((F166)+2*(G166)*(L166),
            0.000001),
        0.000001))</f>
        <v>1.0727235886044055</v>
      </c>
      <c r="T166" s="5">
        <f ca="1">((F166)*(L166)^2)/2+(G166)*(L166)^3/3+(ABS(K166)^2)/('1D'!$I$5*MAX(((F166)+(G166)*(L166))*(L166),
        0.000001))</f>
        <v>35.763412605541333</v>
      </c>
      <c r="U166" s="5">
        <f ca="1">IF($A$2=0,
    0,
    IFERROR(Q165-(((R165+R166)/2)*J166)-(IF(O165&gt;O166,
                '1D'!$D$8*((O165^2-O166^2)/(2*'1D'!$I$5)),
                '1D'!$D$9*((O166^2-O165^2)/(2*'1D'!$I$5)))+('1D'!$D$10*(ABS(I166)/90)*(MAX(O165^2,
                        O166^2)/(2*'1D'!$I$5))))-Q166,
        0))</f>
        <v>-3.9532790901830595E-3</v>
      </c>
      <c r="V166" s="5">
        <f ca="1">IF($A$2=0,
    1,
    IF(IFERROR(V165,
            0)=0,
        0,
        IFERROR(IF(ROUND(S166,
                    3)=1,
                1,
                IF(AND(ABS(U166)&lt;'1D'!$D$19,
                        S166&gt;1),
                    1,
                    0)),
            0)))</f>
        <v>0</v>
      </c>
      <c r="W166" s="5">
        <f ca="1">IF($A$2=0,
    MAX(MAX('1D'!$D$16,
            MAX('1D'!$D$16,
                POWER((ABS(K166)^2)/('1D'!$I$5*MAX(F166,
                            0.1)^2),
                    1/3))),
        IFERROR(W1396,
            MAX(MAX('1D'!$D$16,
                    MAX('1D'!$D$16,
                        POWER((ABS(K166)^2)/('1D'!$I$5*MAX(F166,
                                    0.1)^2),
                            1/3))),
                ($L$2)-E1396))),
    IF(IFERROR(AG167,
            0)=0,
        MAX(MAX('1D'!$D$16,
                MAX('1D'!$D$16,
                    POWER((ABS(K166)^2)/('1D'!$I$5*MAX(F166,
                                0.1)^2),
                        1/3))),
            IFERROR(W1396,
                MAX(MAX('1D'!$D$16,
                        MAX('1D'!$D$16,
                            POWER((ABS(K166)^2)/('1D'!$I$5*MAX(F166,
                                        0.1)^2),
                                1/3))),
                    ($L$2)-E1396))),
        IF(IFERROR(W166,
                0)=0,
            MAX(MAX('1D'!$D$16,
                    MAX('1D'!$D$16,
                        POWER((ABS(K166)^2)/('1D'!$I$5*MAX(F166,
                                    0.1)^2),
                            1/3))),
                IFERROR(W1396,
                    MAX(MAX('1D'!$D$16,
                            MAX('1D'!$D$16,
                                POWER((ABS(K166)^2)/('1D'!$I$5*MAX(F166,
                                            0.1)^2),
                                    1/3))),
                        ($L$2)-E1396))),
            IF(OR(IFERROR(AD166,
                        0)&gt;=1,
                    IFERROR(AD167,
                        0)&gt;=1),
                MAX('1D'!$D$16,
                    MAX('1D'!$D$16,
                        POWER((ABS(K166)^2)/('1D'!$I$5*MAX(F166,
                                    0.1)^2),
                            1/3))),
                IF(ABS(IFERROR(AF166,
                            0))&lt;'1D'!$D$19,
                    MAX(MAX('1D'!$D$16,
                            MAX('1D'!$D$16,
                                POWER((ABS(K166)^2)/('1D'!$I$5*MAX(F166,
                                            0.1)^2),
                                    1/3))),
                        IFERROR(W166,
                            0)),
                    MAX(MAX('1D'!$D$16,
                            MAX('1D'!$D$16,
                                POWER((ABS(K166)^2)/('1D'!$I$5*MAX(F166,
                                            0.1)^2),
                                    1/3))),
                        (IFERROR(W166,
                                0))+((IFERROR(AF166,
                                    0))*'1D'!$D$18)))))))</f>
        <v>2.1389677043987478</v>
      </c>
      <c r="X166" s="5">
        <f t="shared" ca="1" si="32"/>
        <v>11.122632062873489</v>
      </c>
      <c r="Y166" s="5">
        <f t="shared" ca="1" si="33"/>
        <v>1.1735290000551568</v>
      </c>
      <c r="Z166" s="5">
        <f t="shared" ca="1" si="34"/>
        <v>4.5807502857230418</v>
      </c>
      <c r="AA166" s="5">
        <f t="shared" ca="1" si="35"/>
        <v>634.62296770439877</v>
      </c>
      <c r="AB166" s="5">
        <f ca="1">AA166+((ABS(K166)/MAX(((F166)+(G166)*(W166))*(W166),
            0.000001))^2)/(2*'1D'!$I$5)</f>
        <v>635.69245155659814</v>
      </c>
      <c r="AC166" s="5">
        <f ca="1">((ABS(K166)*'1D'!$D$6)/(MAX(((F166)+(G166)*(W166))*(W166),
            0.000001)*MAX(((((F166)+(G166)*(W166))*(W166))/MAX((F166)+2*(W166)*SQRT(1+(G166)^2),
                    0.000001))^(2/3),
            0.000001)))^2</f>
        <v>3.8141460404132466E-3</v>
      </c>
      <c r="AD166" s="5">
        <f ca="1">ABS(ABS(K166)/MAX(((F166)+(G166)*(W166))*(W166),
        0.000001))/SQRT('1D'!$I$5*MAX((((F166)+(G166)*(W166))*(W166))/MAX((F166)+2*(G166)*(W166),
            0.000001),
        0.000001))</f>
        <v>1.0000000000000004</v>
      </c>
      <c r="AE166" s="5">
        <f ca="1">((F166)*(W166)^2)/2+(G166)*(W166)^3/3+(ABS(K166)^2)/('1D'!$I$5*MAX(((F166)+(G166)*(W166))*(W166),
        0.000001))</f>
        <v>35.686426155594638</v>
      </c>
      <c r="AF166" s="5">
        <f ca="1">IF($A$2=0,
    0,
    IFERROR(AB167+(((AC166+AC167)/2)*J167)+(IF(Z166&gt;Z167,
                '1D'!$D$8*((Z166^2-Z167^2)/(2*'1D'!$I$5)),
                '1D'!$D$9*((Z167^2-Z166^2)/(2*'1D'!$I$5)))+('1D'!$D$10*(ABS(I167)/90)*(MAX(Z166^2,
                        Z167^2)/(2*'1D'!$I$5))))-AB166,
        0))</f>
        <v>3.4172802795637836E-3</v>
      </c>
      <c r="AG166" s="5">
        <f ca="1">IF($A$2=0,
    1,
    IF(IFERROR(AG167,
            0)=0,
        0,
        IFERROR(IF(OR(ROUND(AD166,
                        3)&gt;=1,
                    AND(ABS(AF166)&lt;'1D'!$D$19,
                        AD166&lt;1)),
                1,
                0),
            0)))</f>
        <v>1</v>
      </c>
      <c r="AH166" s="5">
        <f ca="1">IFERROR(IF('1D'!V32="Supercritical",
        MAX('1D'!$D$16,
            IFERROR(L166,
                MAX('1D'!$D$16,
                    POWER((ABS(K166)^2)/('1D'!$I$5*MAX(F166,
                                0.1)^2),
                        1/3)))),
        IF('1D'!V32="Subcritical",
            MAX('1D'!$D$16,
                IFERROR(W166,
                    MAX('1D'!$D$16,
                        POWER((ABS(K166)^2)/('1D'!$I$5*MAX(F166,
                                    0.1)^2),
                            1/3)))),
            IF(IFERROR(T166,
                    -1E+99)&gt;=IFERROR(AE166,
                    -1E+99),
                MAX('1D'!$D$16,
                    IFERROR(L166,
                        MAX('1D'!$D$16,
                            POWER((ABS(K166)^2)/('1D'!$I$5*MAX(F166,
                                        0.1)^2),
                                1/3)))),
                MAX('1D'!$D$16,
                    IFERROR(W166,
                        MAX('1D'!$D$16,
                            POWER((ABS(K166)^2)/('1D'!$I$5*MAX(F166,
                                        0.1)^2),
                                1/3))))))),
    MAX('1D'!$D$16,
        POWER((ABS(K166)^2)/('1D'!$I$5*MAX(F166,
                    0.1)^2),
            1/3)))</f>
        <v>2.0411692021517887</v>
      </c>
      <c r="AI166" s="5">
        <f t="shared" ca="1" si="36"/>
        <v>634.5251692021518</v>
      </c>
      <c r="AJ166" s="5">
        <f ca="1">AI166+((ABS(K166)/MAX(((F166)+(G166)*(AH166))*(AH166),
            0.000001))^2)/(2*'1D'!$I$5)</f>
        <v>635.69959253909485</v>
      </c>
      <c r="AM166">
        <v>0</v>
      </c>
      <c r="AN166">
        <v>0</v>
      </c>
      <c r="AO166" s="5">
        <f t="shared" si="37"/>
        <v>0</v>
      </c>
      <c r="AP166" s="5">
        <f t="shared" si="41"/>
        <v>0</v>
      </c>
      <c r="AQ166" s="5">
        <f ca="1">ABS(ABS(K166)/MAX(((F166)+(G166)*(AH166))*(AH166),
        0.000001))/SQRT('1D'!$I$5*MAX((((F166)+(G166)*(AH166))*(AH166))/MAX((F166)+2*(G166)*(AH166),
            0.000001),
        0.000001))</f>
        <v>1.0727235886044055</v>
      </c>
      <c r="AR166" s="5" t="str">
        <f t="shared" ca="1" si="38"/>
        <v>Supercritical</v>
      </c>
      <c r="AS166" s="5">
        <f ca="1">((ABS(K166)*'1D'!$D$6)/(MAX(((F166)+(G166)*(AH166))*(AH166),
            0.000001)*MAX(((((F166)+(G166)*(AH166))*(AH166))/MAX((F166)+2*(AH166)*SQRT(1+(G166)^2),
                    0.000001))^(2/3),
            0.000001)))^2</f>
        <v>4.3358367565141456E-3</v>
      </c>
    </row>
    <row r="167" spans="1:45" x14ac:dyDescent="0.35">
      <c r="A167">
        <v>158</v>
      </c>
      <c r="B167">
        <v>156.99600000000001</v>
      </c>
      <c r="C167">
        <v>616427.72699999996</v>
      </c>
      <c r="D167">
        <v>3097693.2919999999</v>
      </c>
      <c r="E167">
        <v>632.48350000000005</v>
      </c>
      <c r="F167">
        <v>5.2</v>
      </c>
      <c r="G167">
        <v>0</v>
      </c>
      <c r="H167" t="s">
        <v>176</v>
      </c>
      <c r="I167">
        <v>0.06</v>
      </c>
      <c r="J167" s="5">
        <f t="shared" si="39"/>
        <v>0.99899999999999523</v>
      </c>
      <c r="K167" s="5">
        <f t="shared" ca="1" si="40"/>
        <v>50.95</v>
      </c>
      <c r="L167" s="5">
        <f ca="1">IF($A$2=0,
    IFERROR(L166,
        MAX('1D'!$D$16,
            POWER((ABS(K167)^2)/('1D'!$I$5*MAX(F167,
                        0.1)^2),
                1/3))),
    IF(IFERROR(V166,
            0)=0,
        IFERROR(L166,
            MAX('1D'!$D$16,
                POWER((ABS(K167)^2)/('1D'!$I$5*MAX(F167,
                            0.1)^2),
                    1/3))),
        IF(OR(IFERROR(L167,
                    0)=0,
                IFERROR(S166,
                    0)&lt;1,
                IFERROR(S167,
                    0)&lt;1),
            MAX('1D'!$D$16,
                POWER((ABS(K167)^2)/('1D'!$I$5*MAX(F167,
                            0.1)^2),
                    1/3)),
            IF(IFERROR(U167,
                    0)&gt;0,
                MAX('1D'!$D$16,
                    IFERROR(L167,
                        0)+((IFERROR(U167,
                                0))*'1D'!$D$18*IF((IFERROR(S167,
                                    0))&lt;1,
                            1,
                            -1))),
                IF(IFERROR(U167,
                        0)&lt;0,
                    IF(ABS((MAX('1D'!$D$16,
                                    POWER((ABS(K167)^2)/('1D'!$I$5*MAX(F167,
                                                0.1)^2),
                                        1/3)))-IFERROR(L167,
                                0))&gt;'1D'!$D$19,
                        MAX('1D'!$D$16,
                            IF((MAX('1D'!$D$16,
                                        POWER((ABS(K167)^2)/('1D'!$I$5*MAX(F167,
                                                    0.1)^2),
                                            1/3)))&gt;IFERROR(L167,
                                    0),
                                MIN((MAX('1D'!$D$16,
                                            POWER((ABS(K167)^2)/('1D'!$I$5*MAX(F167,
                                                        0.1)^2),
                                                1/3))),
                                    IFERROR(L167,
                                        0)+(MIN(ABS(IFERROR(U167,
                                                    0))*'1D'!$D$18,
                                            ABS((MAX('1D'!$D$16,
                                                        POWER((ABS(K167)^2)/('1D'!$I$5*MAX(F167,
                                                                    0.1)^2),
                                                            1/3)))-IFERROR(L167,
                                                    0))))),
                                MAX((MAX('1D'!$D$16,
                                            POWER((ABS(K167)^2)/('1D'!$I$5*MAX(F167,
                                                        0.1)^2),
                                                1/3))),
                                    IFERROR(L167,
                                        0)-(MIN(ABS(IFERROR(U167,
                                                    0))*'1D'!$D$18,
                                            ABS((MAX('1D'!$D$16,
                                                        POWER((ABS(K167)^2)/('1D'!$I$5*MAX(F167,
                                                                    0.1)^2),
                                                            1/3)))-IFERROR(L167,
                                                    0))))))),
                        MAX('1D'!$D$16,
                            POWER((ABS(K167)^2)/('1D'!$I$5*MAX(F167,
                                        0.1)^2),
                                1/3))),
                    MAX('1D'!$D$16,
                        IFERROR(L167,
                            0)))))))</f>
        <v>2.0411692021517887</v>
      </c>
      <c r="M167" s="5">
        <f t="shared" ca="1" si="28"/>
        <v>10.614079851189301</v>
      </c>
      <c r="N167" s="5">
        <f t="shared" ca="1" si="29"/>
        <v>1.1434704692804873</v>
      </c>
      <c r="O167" s="5">
        <f t="shared" ca="1" si="30"/>
        <v>4.8002276894771132</v>
      </c>
      <c r="P167" s="5">
        <f t="shared" ca="1" si="31"/>
        <v>634.52466920215181</v>
      </c>
      <c r="Q167" s="5">
        <f ca="1">P167+((ABS(K167)/MAX(((F167)+(G167)*(L167))*(L167),
            0.000001))^2)/(2*'1D'!$I$5)</f>
        <v>635.69909253909486</v>
      </c>
      <c r="R167" s="5">
        <f ca="1">((ABS(K167)*'1D'!$D$6)/(MAX(((F167)+(G167)*(L167))*(L167),
            0.000001)*MAX(((((F167)+(G167)*(L167))*(L167))/MAX((F167)+2*(L167)*SQRT(1+(G167)^2),
                    0.000001))^(2/3),
            0.000001)))^2</f>
        <v>4.3358367565141456E-3</v>
      </c>
      <c r="S167" s="5">
        <f ca="1">ABS(ABS(K167)/MAX(((F167)+(G167)*(L167))*(L167),
        0.000001))/SQRT('1D'!$I$5*MAX((((F167)+(G167)*(L167))*(L167))/MAX((F167)+2*(G167)*(L167),
            0.000001),
        0.000001))</f>
        <v>1.0727235886044055</v>
      </c>
      <c r="T167" s="5">
        <f ca="1">((F167)*(L167)^2)/2+(G167)*(L167)^3/3+(ABS(K167)^2)/('1D'!$I$5*MAX(((F167)+(G167)*(L167))*(L167),
        0.000001))</f>
        <v>35.763412605541333</v>
      </c>
      <c r="U167" s="5">
        <f ca="1">IF($A$2=0,
    0,
    IFERROR(Q166-(((R166+R167)/2)*J167)-(IF(O166&gt;O167,
                '1D'!$D$8*((O166^2-O167^2)/(2*'1D'!$I$5)),
                '1D'!$D$9*((O167^2-O166^2)/(2*'1D'!$I$5)))+('1D'!$D$10*(ABS(I167)/90)*(MAX(O166^2,
                        O167^2)/(2*'1D'!$I$5))))-Q167,
        0))</f>
        <v>-3.9489432534765001E-3</v>
      </c>
      <c r="V167" s="5">
        <f ca="1">IF($A$2=0,
    1,
    IF(IFERROR(V166,
            0)=0,
        0,
        IFERROR(IF(ROUND(S167,
                    3)=1,
                1,
                IF(AND(ABS(U167)&lt;'1D'!$D$19,
                        S167&gt;1),
                    1,
                    0)),
            0)))</f>
        <v>0</v>
      </c>
      <c r="W167" s="5">
        <f ca="1">IF($A$2=0,
    MAX(MAX('1D'!$D$16,
            MAX('1D'!$D$16,
                POWER((ABS(K167)^2)/('1D'!$I$5*MAX(F167,
                            0.1)^2),
                    1/3))),
        IFERROR(W1396,
            MAX(MAX('1D'!$D$16,
                    MAX('1D'!$D$16,
                        POWER((ABS(K167)^2)/('1D'!$I$5*MAX(F167,
                                    0.1)^2),
                            1/3))),
                ($L$2)-E1396))),
    IF(IFERROR(AG168,
            0)=0,
        MAX(MAX('1D'!$D$16,
                MAX('1D'!$D$16,
                    POWER((ABS(K167)^2)/('1D'!$I$5*MAX(F167,
                                0.1)^2),
                        1/3))),
            IFERROR(W1396,
                MAX(MAX('1D'!$D$16,
                        MAX('1D'!$D$16,
                            POWER((ABS(K167)^2)/('1D'!$I$5*MAX(F167,
                                        0.1)^2),
                                1/3))),
                    ($L$2)-E1396))),
        IF(IFERROR(W167,
                0)=0,
            MAX(MAX('1D'!$D$16,
                    MAX('1D'!$D$16,
                        POWER((ABS(K167)^2)/('1D'!$I$5*MAX(F167,
                                    0.1)^2),
                            1/3))),
                IFERROR(W1396,
                    MAX(MAX('1D'!$D$16,
                            MAX('1D'!$D$16,
                                POWER((ABS(K167)^2)/('1D'!$I$5*MAX(F167,
                                            0.1)^2),
                                    1/3))),
                        ($L$2)-E1396))),
            IF(OR(IFERROR(AD167,
                        0)&gt;=1,
                    IFERROR(AD168,
                        0)&gt;=1),
                MAX('1D'!$D$16,
                    MAX('1D'!$D$16,
                        POWER((ABS(K167)^2)/('1D'!$I$5*MAX(F167,
                                    0.1)^2),
                            1/3))),
                IF(ABS(IFERROR(AF167,
                            0))&lt;'1D'!$D$19,
                    MAX(MAX('1D'!$D$16,
                            MAX('1D'!$D$16,
                                POWER((ABS(K167)^2)/('1D'!$I$5*MAX(F167,
                                            0.1)^2),
                                    1/3))),
                        IFERROR(W167,
                            0)),
                    MAX(MAX('1D'!$D$16,
                            MAX('1D'!$D$16,
                                POWER((ABS(K167)^2)/('1D'!$I$5*MAX(F167,
                                            0.1)^2),
                                    1/3))),
                        (IFERROR(W167,
                                0))+((IFERROR(AF167,
                                    0))*'1D'!$D$18)))))))</f>
        <v>2.1389677043987478</v>
      </c>
      <c r="X167" s="5">
        <f t="shared" ca="1" si="32"/>
        <v>11.122632062873489</v>
      </c>
      <c r="Y167" s="5">
        <f t="shared" ca="1" si="33"/>
        <v>1.1735290000551568</v>
      </c>
      <c r="Z167" s="5">
        <f t="shared" ca="1" si="34"/>
        <v>4.5807502857230418</v>
      </c>
      <c r="AA167" s="5">
        <f t="shared" ca="1" si="35"/>
        <v>634.62246770439879</v>
      </c>
      <c r="AB167" s="5">
        <f ca="1">AA167+((ABS(K167)/MAX(((F167)+(G167)*(W167))*(W167),
            0.000001))^2)/(2*'1D'!$I$5)</f>
        <v>635.69195155659816</v>
      </c>
      <c r="AC167" s="5">
        <f ca="1">((ABS(K167)*'1D'!$D$6)/(MAX(((F167)+(G167)*(W167))*(W167),
            0.000001)*MAX(((((F167)+(G167)*(W167))*(W167))/MAX((F167)+2*(W167)*SQRT(1+(G167)^2),
                    0.000001))^(2/3),
            0.000001)))^2</f>
        <v>3.8141460404132466E-3</v>
      </c>
      <c r="AD167" s="5">
        <f ca="1">ABS(ABS(K167)/MAX(((F167)+(G167)*(W167))*(W167),
        0.000001))/SQRT('1D'!$I$5*MAX((((F167)+(G167)*(W167))*(W167))/MAX((F167)+2*(G167)*(W167),
            0.000001),
        0.000001))</f>
        <v>1.0000000000000004</v>
      </c>
      <c r="AE167" s="5">
        <f ca="1">((F167)*(W167)^2)/2+(G167)*(W167)^3/3+(ABS(K167)^2)/('1D'!$I$5*MAX(((F167)+(G167)*(W167))*(W167),
        0.000001))</f>
        <v>35.686426155594638</v>
      </c>
      <c r="AF167" s="5">
        <f ca="1">IF($A$2=0,
    0,
    IFERROR(AB168+(((AC167+AC168)/2)*J168)+(IF(Z167&gt;Z168,
                '1D'!$D$8*((Z167^2-Z168^2)/(2*'1D'!$I$5)),
                '1D'!$D$9*((Z168^2-Z167^2)/(2*'1D'!$I$5)))+('1D'!$D$10*(ABS(I168)/90)*(MAX(Z167^2,
                        Z168^2)/(2*'1D'!$I$5))))-AB167,
        0))</f>
        <v>3.4157470063291839E-3</v>
      </c>
      <c r="AG167" s="5">
        <f ca="1">IF($A$2=0,
    1,
    IF(IFERROR(AG168,
            0)=0,
        0,
        IFERROR(IF(OR(ROUND(AD167,
                        3)&gt;=1,
                    AND(ABS(AF167)&lt;'1D'!$D$19,
                        AD167&lt;1)),
                1,
                0),
            0)))</f>
        <v>1</v>
      </c>
      <c r="AH167" s="5">
        <f ca="1">IFERROR(IF('1D'!V32="Supercritical",
        MAX('1D'!$D$16,
            IFERROR(L167,
                MAX('1D'!$D$16,
                    POWER((ABS(K167)^2)/('1D'!$I$5*MAX(F167,
                                0.1)^2),
                        1/3)))),
        IF('1D'!V32="Subcritical",
            MAX('1D'!$D$16,
                IFERROR(W167,
                    MAX('1D'!$D$16,
                        POWER((ABS(K167)^2)/('1D'!$I$5*MAX(F167,
                                    0.1)^2),
                            1/3)))),
            IF(IFERROR(T167,
                    -1E+99)&gt;=IFERROR(AE167,
                    -1E+99),
                MAX('1D'!$D$16,
                    IFERROR(L167,
                        MAX('1D'!$D$16,
                            POWER((ABS(K167)^2)/('1D'!$I$5*MAX(F167,
                                        0.1)^2),
                                1/3)))),
                MAX('1D'!$D$16,
                    IFERROR(W167,
                        MAX('1D'!$D$16,
                            POWER((ABS(K167)^2)/('1D'!$I$5*MAX(F167,
                                        0.1)^2),
                                1/3))))))),
    MAX('1D'!$D$16,
        POWER((ABS(K167)^2)/('1D'!$I$5*MAX(F167,
                    0.1)^2),
            1/3)))</f>
        <v>2.0411692021517887</v>
      </c>
      <c r="AI167" s="5">
        <f t="shared" ca="1" si="36"/>
        <v>634.52466920215181</v>
      </c>
      <c r="AJ167" s="5">
        <f ca="1">AI167+((ABS(K167)/MAX(((F167)+(G167)*(AH167))*(AH167),
            0.000001))^2)/(2*'1D'!$I$5)</f>
        <v>635.69909253909486</v>
      </c>
      <c r="AM167">
        <v>0</v>
      </c>
      <c r="AN167">
        <v>0</v>
      </c>
      <c r="AO167" s="5">
        <f t="shared" si="37"/>
        <v>0</v>
      </c>
      <c r="AP167" s="5">
        <f t="shared" si="41"/>
        <v>0</v>
      </c>
      <c r="AQ167" s="5">
        <f ca="1">ABS(ABS(K167)/MAX(((F167)+(G167)*(AH167))*(AH167),
        0.000001))/SQRT('1D'!$I$5*MAX((((F167)+(G167)*(AH167))*(AH167))/MAX((F167)+2*(G167)*(AH167),
            0.000001),
        0.000001))</f>
        <v>1.0727235886044055</v>
      </c>
      <c r="AR167" s="5" t="str">
        <f t="shared" ca="1" si="38"/>
        <v>Supercritical</v>
      </c>
      <c r="AS167" s="5">
        <f ca="1">((ABS(K167)*'1D'!$D$6)/(MAX(((F167)+(G167)*(AH167))*(AH167),
            0.000001)*MAX(((((F167)+(G167)*(AH167))*(AH167))/MAX((F167)+2*(AH167)*SQRT(1+(G167)^2),
                    0.000001))^(2/3),
            0.000001)))^2</f>
        <v>4.3358367565141456E-3</v>
      </c>
    </row>
    <row r="168" spans="1:45" x14ac:dyDescent="0.35">
      <c r="A168">
        <v>159</v>
      </c>
      <c r="B168">
        <v>157.99600000000001</v>
      </c>
      <c r="C168">
        <v>616426.728</v>
      </c>
      <c r="D168">
        <v>3097693.2450000001</v>
      </c>
      <c r="E168">
        <v>632.48299999999995</v>
      </c>
      <c r="F168">
        <v>5.2</v>
      </c>
      <c r="G168">
        <v>0</v>
      </c>
      <c r="H168" t="s">
        <v>176</v>
      </c>
      <c r="I168">
        <v>5.7000000000000002E-2</v>
      </c>
      <c r="J168" s="5">
        <f t="shared" si="39"/>
        <v>1</v>
      </c>
      <c r="K168" s="5">
        <f t="shared" ca="1" si="40"/>
        <v>50.95</v>
      </c>
      <c r="L168" s="5">
        <f ca="1">IF($A$2=0,
    IFERROR(L167,
        MAX('1D'!$D$16,
            POWER((ABS(K168)^2)/('1D'!$I$5*MAX(F168,
                        0.1)^2),
                1/3))),
    IF(IFERROR(V167,
            0)=0,
        IFERROR(L167,
            MAX('1D'!$D$16,
                POWER((ABS(K168)^2)/('1D'!$I$5*MAX(F168,
                            0.1)^2),
                    1/3))),
        IF(OR(IFERROR(L168,
                    0)=0,
                IFERROR(S167,
                    0)&lt;1,
                IFERROR(S168,
                    0)&lt;1),
            MAX('1D'!$D$16,
                POWER((ABS(K168)^2)/('1D'!$I$5*MAX(F168,
                            0.1)^2),
                    1/3)),
            IF(IFERROR(U168,
                    0)&gt;0,
                MAX('1D'!$D$16,
                    IFERROR(L168,
                        0)+((IFERROR(U168,
                                0))*'1D'!$D$18*IF((IFERROR(S168,
                                    0))&lt;1,
                            1,
                            -1))),
                IF(IFERROR(U168,
                        0)&lt;0,
                    IF(ABS((MAX('1D'!$D$16,
                                    POWER((ABS(K168)^2)/('1D'!$I$5*MAX(F168,
                                                0.1)^2),
                                        1/3)))-IFERROR(L168,
                                0))&gt;'1D'!$D$19,
                        MAX('1D'!$D$16,
                            IF((MAX('1D'!$D$16,
                                        POWER((ABS(K168)^2)/('1D'!$I$5*MAX(F168,
                                                    0.1)^2),
                                            1/3)))&gt;IFERROR(L168,
                                    0),
                                MIN((MAX('1D'!$D$16,
                                            POWER((ABS(K168)^2)/('1D'!$I$5*MAX(F168,
                                                        0.1)^2),
                                                1/3))),
                                    IFERROR(L168,
                                        0)+(MIN(ABS(IFERROR(U168,
                                                    0))*'1D'!$D$18,
                                            ABS((MAX('1D'!$D$16,
                                                        POWER((ABS(K168)^2)/('1D'!$I$5*MAX(F168,
                                                                    0.1)^2),
                                                            1/3)))-IFERROR(L168,
                                                    0))))),
                                MAX((MAX('1D'!$D$16,
                                            POWER((ABS(K168)^2)/('1D'!$I$5*MAX(F168,
                                                        0.1)^2),
                                                1/3))),
                                    IFERROR(L168,
                                        0)-(MIN(ABS(IFERROR(U168,
                                                    0))*'1D'!$D$18,
                                            ABS((MAX('1D'!$D$16,
                                                        POWER((ABS(K168)^2)/('1D'!$I$5*MAX(F168,
                                                                    0.1)^2),
                                                            1/3)))-IFERROR(L168,
                                                    0))))))),
                        MAX('1D'!$D$16,
                            POWER((ABS(K168)^2)/('1D'!$I$5*MAX(F168,
                                        0.1)^2),
                                1/3))),
                    MAX('1D'!$D$16,
                        IFERROR(L168,
                            0)))))))</f>
        <v>2.0411692021517887</v>
      </c>
      <c r="M168" s="5">
        <f t="shared" ca="1" si="28"/>
        <v>10.614079851189301</v>
      </c>
      <c r="N168" s="5">
        <f t="shared" ca="1" si="29"/>
        <v>1.1434704692804873</v>
      </c>
      <c r="O168" s="5">
        <f t="shared" ca="1" si="30"/>
        <v>4.8002276894771132</v>
      </c>
      <c r="P168" s="5">
        <f t="shared" ca="1" si="31"/>
        <v>634.52416920215171</v>
      </c>
      <c r="Q168" s="5">
        <f ca="1">P168+((ABS(K168)/MAX(((F168)+(G168)*(L168))*(L168),
            0.000001))^2)/(2*'1D'!$I$5)</f>
        <v>635.69859253909476</v>
      </c>
      <c r="R168" s="5">
        <f ca="1">((ABS(K168)*'1D'!$D$6)/(MAX(((F168)+(G168)*(L168))*(L168),
            0.000001)*MAX(((((F168)+(G168)*(L168))*(L168))/MAX((F168)+2*(L168)*SQRT(1+(G168)^2),
                    0.000001))^(2/3),
            0.000001)))^2</f>
        <v>4.3358367565141456E-3</v>
      </c>
      <c r="S168" s="5">
        <f ca="1">ABS(ABS(K168)/MAX(((F168)+(G168)*(L168))*(L168),
        0.000001))/SQRT('1D'!$I$5*MAX((((F168)+(G168)*(L168))*(L168))/MAX((F168)+2*(G168)*(L168),
            0.000001),
        0.000001))</f>
        <v>1.0727235886044055</v>
      </c>
      <c r="T168" s="5">
        <f ca="1">((F168)*(L168)^2)/2+(G168)*(L168)^3/3+(ABS(K168)^2)/('1D'!$I$5*MAX(((F168)+(G168)*(L168))*(L168),
        0.000001))</f>
        <v>35.763412605541333</v>
      </c>
      <c r="U168" s="5">
        <f ca="1">IF($A$2=0,
    0,
    IFERROR(Q167-(((R167+R168)/2)*J168)-(IF(O167&gt;O168,
                '1D'!$D$8*((O167^2-O168^2)/(2*'1D'!$I$5)),
                '1D'!$D$9*((O168^2-O167^2)/(2*'1D'!$I$5)))+('1D'!$D$10*(ABS(I168)/90)*(MAX(O167^2,
                        O168^2)/(2*'1D'!$I$5))))-Q168,
        0))</f>
        <v>-3.9474069733387296E-3</v>
      </c>
      <c r="V168" s="5">
        <f ca="1">IF($A$2=0,
    1,
    IF(IFERROR(V167,
            0)=0,
        0,
        IFERROR(IF(ROUND(S168,
                    3)=1,
                1,
                IF(AND(ABS(U168)&lt;'1D'!$D$19,
                        S168&gt;1),
                    1,
                    0)),
            0)))</f>
        <v>0</v>
      </c>
      <c r="W168" s="5">
        <f ca="1">IF($A$2=0,
    MAX(MAX('1D'!$D$16,
            MAX('1D'!$D$16,
                POWER((ABS(K168)^2)/('1D'!$I$5*MAX(F168,
                            0.1)^2),
                    1/3))),
        IFERROR(W1396,
            MAX(MAX('1D'!$D$16,
                    MAX('1D'!$D$16,
                        POWER((ABS(K168)^2)/('1D'!$I$5*MAX(F168,
                                    0.1)^2),
                            1/3))),
                ($L$2)-E1396))),
    IF(IFERROR(AG169,
            0)=0,
        MAX(MAX('1D'!$D$16,
                MAX('1D'!$D$16,
                    POWER((ABS(K168)^2)/('1D'!$I$5*MAX(F168,
                                0.1)^2),
                        1/3))),
            IFERROR(W1396,
                MAX(MAX('1D'!$D$16,
                        MAX('1D'!$D$16,
                            POWER((ABS(K168)^2)/('1D'!$I$5*MAX(F168,
                                        0.1)^2),
                                1/3))),
                    ($L$2)-E1396))),
        IF(IFERROR(W168,
                0)=0,
            MAX(MAX('1D'!$D$16,
                    MAX('1D'!$D$16,
                        POWER((ABS(K168)^2)/('1D'!$I$5*MAX(F168,
                                    0.1)^2),
                            1/3))),
                IFERROR(W1396,
                    MAX(MAX('1D'!$D$16,
                            MAX('1D'!$D$16,
                                POWER((ABS(K168)^2)/('1D'!$I$5*MAX(F168,
                                            0.1)^2),
                                    1/3))),
                        ($L$2)-E1396))),
            IF(OR(IFERROR(AD168,
                        0)&gt;=1,
                    IFERROR(AD169,
                        0)&gt;=1),
                MAX('1D'!$D$16,
                    MAX('1D'!$D$16,
                        POWER((ABS(K168)^2)/('1D'!$I$5*MAX(F168,
                                    0.1)^2),
                            1/3))),
                IF(ABS(IFERROR(AF168,
                            0))&lt;'1D'!$D$19,
                    MAX(MAX('1D'!$D$16,
                            MAX('1D'!$D$16,
                                POWER((ABS(K168)^2)/('1D'!$I$5*MAX(F168,
                                            0.1)^2),
                                    1/3))),
                        IFERROR(W168,
                            0)),
                    MAX(MAX('1D'!$D$16,
                            MAX('1D'!$D$16,
                                POWER((ABS(K168)^2)/('1D'!$I$5*MAX(F168,
                                            0.1)^2),
                                    1/3))),
                        (IFERROR(W168,
                                0))+((IFERROR(AF168,
                                    0))*'1D'!$D$18)))))))</f>
        <v>2.1389677043987478</v>
      </c>
      <c r="X168" s="5">
        <f t="shared" ca="1" si="32"/>
        <v>11.122632062873489</v>
      </c>
      <c r="Y168" s="5">
        <f t="shared" ca="1" si="33"/>
        <v>1.1735290000551568</v>
      </c>
      <c r="Z168" s="5">
        <f t="shared" ca="1" si="34"/>
        <v>4.5807502857230418</v>
      </c>
      <c r="AA168" s="5">
        <f t="shared" ca="1" si="35"/>
        <v>634.62196770439868</v>
      </c>
      <c r="AB168" s="5">
        <f ca="1">AA168+((ABS(K168)/MAX(((F168)+(G168)*(W168))*(W168),
            0.000001))^2)/(2*'1D'!$I$5)</f>
        <v>635.69145155659805</v>
      </c>
      <c r="AC168" s="5">
        <f ca="1">((ABS(K168)*'1D'!$D$6)/(MAX(((F168)+(G168)*(W168))*(W168),
            0.000001)*MAX(((((F168)+(G168)*(W168))*(W168))/MAX((F168)+2*(W168)*SQRT(1+(G168)^2),
                    0.000001))^(2/3),
            0.000001)))^2</f>
        <v>3.8141460404132466E-3</v>
      </c>
      <c r="AD168" s="5">
        <f ca="1">ABS(ABS(K168)/MAX(((F168)+(G168)*(W168))*(W168),
        0.000001))/SQRT('1D'!$I$5*MAX((((F168)+(G168)*(W168))*(W168))/MAX((F168)+2*(G168)*(W168),
            0.000001),
        0.000001))</f>
        <v>1.0000000000000004</v>
      </c>
      <c r="AE168" s="5">
        <f ca="1">((F168)*(W168)^2)/2+(G168)*(W168)^3/3+(ABS(K168)^2)/('1D'!$I$5*MAX(((F168)+(G168)*(W168))*(W168),
        0.000001))</f>
        <v>35.686426155594638</v>
      </c>
      <c r="AF168" s="5">
        <f ca="1">IF($A$2=0,
    0,
    IFERROR(AB169+(((AC168+AC169)/2)*J169)+(IF(Z168&gt;Z169,
                '1D'!$D$8*((Z168^2-Z169^2)/(2*'1D'!$I$5)),
                '1D'!$D$9*((Z169^2-Z168^2)/(2*'1D'!$I$5)))+('1D'!$D$10*(ABS(I169)/90)*(MAX(Z168^2,
                        Z169^2)/(2*'1D'!$I$5))))-AB168,
        0))</f>
        <v>3.3179601864503638E-3</v>
      </c>
      <c r="AG168" s="5">
        <f ca="1">IF($A$2=0,
    1,
    IF(IFERROR(AG169,
            0)=0,
        0,
        IFERROR(IF(OR(ROUND(AD168,
                        3)&gt;=1,
                    AND(ABS(AF168)&lt;'1D'!$D$19,
                        AD168&lt;1)),
                1,
                0),
            0)))</f>
        <v>1</v>
      </c>
      <c r="AH168" s="5">
        <f ca="1">IFERROR(IF('1D'!V32="Supercritical",
        MAX('1D'!$D$16,
            IFERROR(L168,
                MAX('1D'!$D$16,
                    POWER((ABS(K168)^2)/('1D'!$I$5*MAX(F168,
                                0.1)^2),
                        1/3)))),
        IF('1D'!V32="Subcritical",
            MAX('1D'!$D$16,
                IFERROR(W168,
                    MAX('1D'!$D$16,
                        POWER((ABS(K168)^2)/('1D'!$I$5*MAX(F168,
                                    0.1)^2),
                            1/3)))),
            IF(IFERROR(T168,
                    -1E+99)&gt;=IFERROR(AE168,
                    -1E+99),
                MAX('1D'!$D$16,
                    IFERROR(L168,
                        MAX('1D'!$D$16,
                            POWER((ABS(K168)^2)/('1D'!$I$5*MAX(F168,
                                        0.1)^2),
                                1/3)))),
                MAX('1D'!$D$16,
                    IFERROR(W168,
                        MAX('1D'!$D$16,
                            POWER((ABS(K168)^2)/('1D'!$I$5*MAX(F168,
                                        0.1)^2),
                                1/3))))))),
    MAX('1D'!$D$16,
        POWER((ABS(K168)^2)/('1D'!$I$5*MAX(F168,
                    0.1)^2),
            1/3)))</f>
        <v>2.0411692021517887</v>
      </c>
      <c r="AI168" s="5">
        <f t="shared" ca="1" si="36"/>
        <v>634.52416920215171</v>
      </c>
      <c r="AJ168" s="5">
        <f ca="1">AI168+((ABS(K168)/MAX(((F168)+(G168)*(AH168))*(AH168),
            0.000001))^2)/(2*'1D'!$I$5)</f>
        <v>635.69859253909476</v>
      </c>
      <c r="AM168">
        <v>0</v>
      </c>
      <c r="AN168">
        <v>0</v>
      </c>
      <c r="AO168" s="5">
        <f t="shared" si="37"/>
        <v>0</v>
      </c>
      <c r="AP168" s="5">
        <f t="shared" si="41"/>
        <v>0</v>
      </c>
      <c r="AQ168" s="5">
        <f ca="1">ABS(ABS(K168)/MAX(((F168)+(G168)*(AH168))*(AH168),
        0.000001))/SQRT('1D'!$I$5*MAX((((F168)+(G168)*(AH168))*(AH168))/MAX((F168)+2*(G168)*(AH168),
            0.000001),
        0.000001))</f>
        <v>1.0727235886044055</v>
      </c>
      <c r="AR168" s="5" t="str">
        <f t="shared" ca="1" si="38"/>
        <v>Supercritical</v>
      </c>
      <c r="AS168" s="5">
        <f ca="1">((ABS(K168)*'1D'!$D$6)/(MAX(((F168)+(G168)*(AH168))*(AH168),
            0.000001)*MAX(((((F168)+(G168)*(AH168))*(AH168))/MAX((F168)+2*(AH168)*SQRT(1+(G168)^2),
                    0.000001))^(2/3),
            0.000001)))^2</f>
        <v>4.3358367565141456E-3</v>
      </c>
    </row>
    <row r="169" spans="1:45" x14ac:dyDescent="0.35">
      <c r="A169">
        <v>160</v>
      </c>
      <c r="B169">
        <v>158.99700000000001</v>
      </c>
      <c r="C169">
        <v>616425.72900000005</v>
      </c>
      <c r="D169">
        <v>3097693.1970000002</v>
      </c>
      <c r="E169">
        <v>632.48249999999996</v>
      </c>
      <c r="F169">
        <v>5.2</v>
      </c>
      <c r="G169">
        <v>0</v>
      </c>
      <c r="H169" t="s">
        <v>176</v>
      </c>
      <c r="I169">
        <v>0</v>
      </c>
      <c r="J169" s="5">
        <f t="shared" si="39"/>
        <v>1.0010000000000048</v>
      </c>
      <c r="K169" s="5">
        <f t="shared" ca="1" si="40"/>
        <v>50.95</v>
      </c>
      <c r="L169" s="5">
        <f ca="1">IF($A$2=0,
    IFERROR(L168,
        MAX('1D'!$D$16,
            POWER((ABS(K169)^2)/('1D'!$I$5*MAX(F169,
                        0.1)^2),
                1/3))),
    IF(IFERROR(V168,
            0)=0,
        IFERROR(L168,
            MAX('1D'!$D$16,
                POWER((ABS(K169)^2)/('1D'!$I$5*MAX(F169,
                            0.1)^2),
                    1/3))),
        IF(OR(IFERROR(L169,
                    0)=0,
                IFERROR(S168,
                    0)&lt;1,
                IFERROR(S169,
                    0)&lt;1),
            MAX('1D'!$D$16,
                POWER((ABS(K169)^2)/('1D'!$I$5*MAX(F169,
                            0.1)^2),
                    1/3)),
            IF(IFERROR(U169,
                    0)&gt;0,
                MAX('1D'!$D$16,
                    IFERROR(L169,
                        0)+((IFERROR(U169,
                                0))*'1D'!$D$18*IF((IFERROR(S169,
                                    0))&lt;1,
                            1,
                            -1))),
                IF(IFERROR(U169,
                        0)&lt;0,
                    IF(ABS((MAX('1D'!$D$16,
                                    POWER((ABS(K169)^2)/('1D'!$I$5*MAX(F169,
                                                0.1)^2),
                                        1/3)))-IFERROR(L169,
                                0))&gt;'1D'!$D$19,
                        MAX('1D'!$D$16,
                            IF((MAX('1D'!$D$16,
                                        POWER((ABS(K169)^2)/('1D'!$I$5*MAX(F169,
                                                    0.1)^2),
                                            1/3)))&gt;IFERROR(L169,
                                    0),
                                MIN((MAX('1D'!$D$16,
                                            POWER((ABS(K169)^2)/('1D'!$I$5*MAX(F169,
                                                        0.1)^2),
                                                1/3))),
                                    IFERROR(L169,
                                        0)+(MIN(ABS(IFERROR(U169,
                                                    0))*'1D'!$D$18,
                                            ABS((MAX('1D'!$D$16,
                                                        POWER((ABS(K169)^2)/('1D'!$I$5*MAX(F169,
                                                                    0.1)^2),
                                                            1/3)))-IFERROR(L169,
                                                    0))))),
                                MAX((MAX('1D'!$D$16,
                                            POWER((ABS(K169)^2)/('1D'!$I$5*MAX(F169,
                                                        0.1)^2),
                                                1/3))),
                                    IFERROR(L169,
                                        0)-(MIN(ABS(IFERROR(U169,
                                                    0))*'1D'!$D$18,
                                            ABS((MAX('1D'!$D$16,
                                                        POWER((ABS(K169)^2)/('1D'!$I$5*MAX(F169,
                                                                    0.1)^2),
                                                            1/3)))-IFERROR(L169,
                                                    0))))))),
                        MAX('1D'!$D$16,
                            POWER((ABS(K169)^2)/('1D'!$I$5*MAX(F169,
                                        0.1)^2),
                                1/3))),
                    MAX('1D'!$D$16,
                        IFERROR(L169,
                            0)))))))</f>
        <v>2.0411692021517887</v>
      </c>
      <c r="M169" s="5">
        <f t="shared" ca="1" si="28"/>
        <v>10.614079851189301</v>
      </c>
      <c r="N169" s="5">
        <f t="shared" ca="1" si="29"/>
        <v>1.1434704692804873</v>
      </c>
      <c r="O169" s="5">
        <f t="shared" ca="1" si="30"/>
        <v>4.8002276894771132</v>
      </c>
      <c r="P169" s="5">
        <f t="shared" ca="1" si="31"/>
        <v>634.52366920215172</v>
      </c>
      <c r="Q169" s="5">
        <f ca="1">P169+((ABS(K169)/MAX(((F169)+(G169)*(L169))*(L169),
            0.000001))^2)/(2*'1D'!$I$5)</f>
        <v>635.69809253909477</v>
      </c>
      <c r="R169" s="5">
        <f ca="1">((ABS(K169)*'1D'!$D$6)/(MAX(((F169)+(G169)*(L169))*(L169),
            0.000001)*MAX(((((F169)+(G169)*(L169))*(L169))/MAX((F169)+2*(L169)*SQRT(1+(G169)^2),
                    0.000001))^(2/3),
            0.000001)))^2</f>
        <v>4.3358367565141456E-3</v>
      </c>
      <c r="S169" s="5">
        <f ca="1">ABS(ABS(K169)/MAX(((F169)+(G169)*(L169))*(L169),
        0.000001))/SQRT('1D'!$I$5*MAX((((F169)+(G169)*(L169))*(L169))/MAX((F169)+2*(G169)*(L169),
            0.000001),
        0.000001))</f>
        <v>1.0727235886044055</v>
      </c>
      <c r="T169" s="5">
        <f ca="1">((F169)*(L169)^2)/2+(G169)*(L169)^3/3+(ABS(K169)^2)/('1D'!$I$5*MAX(((F169)+(G169)*(L169))*(L169),
        0.000001))</f>
        <v>35.763412605541333</v>
      </c>
      <c r="U169" s="5">
        <f ca="1">IF($A$2=0,
    0,
    IFERROR(Q168-(((R168+R169)/2)*J169)-(IF(O168&gt;O169,
                '1D'!$D$8*((O168^2-O169^2)/(2*'1D'!$I$5)),
                '1D'!$D$9*((O169^2-O168^2)/(2*'1D'!$I$5)))+('1D'!$D$10*(ABS(I169)/90)*(MAX(O168^2,
                        O169^2)/(2*'1D'!$I$5))))-Q169,
        0))</f>
        <v>-3.8401725932999398E-3</v>
      </c>
      <c r="V169" s="5">
        <f ca="1">IF($A$2=0,
    1,
    IF(IFERROR(V168,
            0)=0,
        0,
        IFERROR(IF(ROUND(S169,
                    3)=1,
                1,
                IF(AND(ABS(U169)&lt;'1D'!$D$19,
                        S169&gt;1),
                    1,
                    0)),
            0)))</f>
        <v>0</v>
      </c>
      <c r="W169" s="5">
        <f ca="1">IF($A$2=0,
    MAX(MAX('1D'!$D$16,
            MAX('1D'!$D$16,
                POWER((ABS(K169)^2)/('1D'!$I$5*MAX(F169,
                            0.1)^2),
                    1/3))),
        IFERROR(W1396,
            MAX(MAX('1D'!$D$16,
                    MAX('1D'!$D$16,
                        POWER((ABS(K169)^2)/('1D'!$I$5*MAX(F169,
                                    0.1)^2),
                            1/3))),
                ($L$2)-E1396))),
    IF(IFERROR(AG170,
            0)=0,
        MAX(MAX('1D'!$D$16,
                MAX('1D'!$D$16,
                    POWER((ABS(K169)^2)/('1D'!$I$5*MAX(F169,
                                0.1)^2),
                        1/3))),
            IFERROR(W1396,
                MAX(MAX('1D'!$D$16,
                        MAX('1D'!$D$16,
                            POWER((ABS(K169)^2)/('1D'!$I$5*MAX(F169,
                                        0.1)^2),
                                1/3))),
                    ($L$2)-E1396))),
        IF(IFERROR(W169,
                0)=0,
            MAX(MAX('1D'!$D$16,
                    MAX('1D'!$D$16,
                        POWER((ABS(K169)^2)/('1D'!$I$5*MAX(F169,
                                    0.1)^2),
                            1/3))),
                IFERROR(W1396,
                    MAX(MAX('1D'!$D$16,
                            MAX('1D'!$D$16,
                                POWER((ABS(K169)^2)/('1D'!$I$5*MAX(F169,
                                            0.1)^2),
                                    1/3))),
                        ($L$2)-E1396))),
            IF(OR(IFERROR(AD169,
                        0)&gt;=1,
                    IFERROR(AD170,
                        0)&gt;=1),
                MAX('1D'!$D$16,
                    MAX('1D'!$D$16,
                        POWER((ABS(K169)^2)/('1D'!$I$5*MAX(F169,
                                    0.1)^2),
                            1/3))),
                IF(ABS(IFERROR(AF169,
                            0))&lt;'1D'!$D$19,
                    MAX(MAX('1D'!$D$16,
                            MAX('1D'!$D$16,
                                POWER((ABS(K169)^2)/('1D'!$I$5*MAX(F169,
                                            0.1)^2),
                                    1/3))),
                        IFERROR(W169,
                            0)),
                    MAX(MAX('1D'!$D$16,
                            MAX('1D'!$D$16,
                                POWER((ABS(K169)^2)/('1D'!$I$5*MAX(F169,
                                            0.1)^2),
                                    1/3))),
                        (IFERROR(W169,
                                0))+((IFERROR(AF169,
                                    0))*'1D'!$D$18)))))))</f>
        <v>2.1389677043987478</v>
      </c>
      <c r="X169" s="5">
        <f t="shared" ca="1" si="32"/>
        <v>11.122632062873489</v>
      </c>
      <c r="Y169" s="5">
        <f t="shared" ca="1" si="33"/>
        <v>1.1735290000551568</v>
      </c>
      <c r="Z169" s="5">
        <f t="shared" ca="1" si="34"/>
        <v>4.5807502857230418</v>
      </c>
      <c r="AA169" s="5">
        <f t="shared" ca="1" si="35"/>
        <v>634.6214677043987</v>
      </c>
      <c r="AB169" s="5">
        <f ca="1">AA169+((ABS(K169)/MAX(((F169)+(G169)*(W169))*(W169),
            0.000001))^2)/(2*'1D'!$I$5)</f>
        <v>635.69095155659807</v>
      </c>
      <c r="AC169" s="5">
        <f ca="1">((ABS(K169)*'1D'!$D$6)/(MAX(((F169)+(G169)*(W169))*(W169),
            0.000001)*MAX(((((F169)+(G169)*(W169))*(W169))/MAX((F169)+2*(W169)*SQRT(1+(G169)^2),
                    0.000001))^(2/3),
            0.000001)))^2</f>
        <v>3.8141460404132466E-3</v>
      </c>
      <c r="AD169" s="5">
        <f ca="1">ABS(ABS(K169)/MAX(((F169)+(G169)*(W169))*(W169),
        0.000001))/SQRT('1D'!$I$5*MAX((((F169)+(G169)*(W169))*(W169))/MAX((F169)+2*(G169)*(W169),
            0.000001),
        0.000001))</f>
        <v>1.0000000000000004</v>
      </c>
      <c r="AE169" s="5">
        <f ca="1">((F169)*(W169)^2)/2+(G169)*(W169)^3/3+(ABS(K169)^2)/('1D'!$I$5*MAX(((F169)+(G169)*(W169))*(W169),
        0.000001))</f>
        <v>35.686426155594638</v>
      </c>
      <c r="AF169" s="5">
        <f ca="1">IF($A$2=0,
    0,
    IFERROR(AB170+(((AC169+AC170)/2)*J170)+(IF(Z169&gt;Z170,
                '1D'!$D$8*((Z169^2-Z170^2)/(2*'1D'!$I$5)),
                '1D'!$D$9*((Z170^2-Z169^2)/(2*'1D'!$I$5)))+('1D'!$D$10*(ABS(I170)/90)*(MAX(Z169^2,
                        Z170^2)/(2*'1D'!$I$5))))-AB169,
        0))</f>
        <v>3.4157470064428708E-3</v>
      </c>
      <c r="AG169" s="5">
        <f ca="1">IF($A$2=0,
    1,
    IF(IFERROR(AG170,
            0)=0,
        0,
        IFERROR(IF(OR(ROUND(AD169,
                        3)&gt;=1,
                    AND(ABS(AF169)&lt;'1D'!$D$19,
                        AD169&lt;1)),
                1,
                0),
            0)))</f>
        <v>1</v>
      </c>
      <c r="AH169" s="5">
        <f ca="1">IFERROR(IF('1D'!V32="Supercritical",
        MAX('1D'!$D$16,
            IFERROR(L169,
                MAX('1D'!$D$16,
                    POWER((ABS(K169)^2)/('1D'!$I$5*MAX(F169,
                                0.1)^2),
                        1/3)))),
        IF('1D'!V32="Subcritical",
            MAX('1D'!$D$16,
                IFERROR(W169,
                    MAX('1D'!$D$16,
                        POWER((ABS(K169)^2)/('1D'!$I$5*MAX(F169,
                                    0.1)^2),
                            1/3)))),
            IF(IFERROR(T169,
                    -1E+99)&gt;=IFERROR(AE169,
                    -1E+99),
                MAX('1D'!$D$16,
                    IFERROR(L169,
                        MAX('1D'!$D$16,
                            POWER((ABS(K169)^2)/('1D'!$I$5*MAX(F169,
                                        0.1)^2),
                                1/3)))),
                MAX('1D'!$D$16,
                    IFERROR(W169,
                        MAX('1D'!$D$16,
                            POWER((ABS(K169)^2)/('1D'!$I$5*MAX(F169,
                                        0.1)^2),
                                1/3))))))),
    MAX('1D'!$D$16,
        POWER((ABS(K169)^2)/('1D'!$I$5*MAX(F169,
                    0.1)^2),
            1/3)))</f>
        <v>2.0411692021517887</v>
      </c>
      <c r="AI169" s="5">
        <f t="shared" ca="1" si="36"/>
        <v>634.52366920215172</v>
      </c>
      <c r="AJ169" s="5">
        <f ca="1">AI169+((ABS(K169)/MAX(((F169)+(G169)*(AH169))*(AH169),
            0.000001))^2)/(2*'1D'!$I$5)</f>
        <v>635.69809253909477</v>
      </c>
      <c r="AM169">
        <v>0</v>
      </c>
      <c r="AN169">
        <v>0</v>
      </c>
      <c r="AO169" s="5">
        <f t="shared" si="37"/>
        <v>0</v>
      </c>
      <c r="AP169" s="5">
        <f t="shared" si="41"/>
        <v>0</v>
      </c>
      <c r="AQ169" s="5">
        <f ca="1">ABS(ABS(K169)/MAX(((F169)+(G169)*(AH169))*(AH169),
        0.000001))/SQRT('1D'!$I$5*MAX((((F169)+(G169)*(AH169))*(AH169))/MAX((F169)+2*(G169)*(AH169),
            0.000001),
        0.000001))</f>
        <v>1.0727235886044055</v>
      </c>
      <c r="AR169" s="5" t="str">
        <f t="shared" ca="1" si="38"/>
        <v>Supercritical</v>
      </c>
      <c r="AS169" s="5">
        <f ca="1">((ABS(K169)*'1D'!$D$6)/(MAX(((F169)+(G169)*(AH169))*(AH169),
            0.000001)*MAX(((((F169)+(G169)*(AH169))*(AH169))/MAX((F169)+2*(AH169)*SQRT(1+(G169)^2),
                    0.000001))^(2/3),
            0.000001)))^2</f>
        <v>4.3358367565141456E-3</v>
      </c>
    </row>
    <row r="170" spans="1:45" x14ac:dyDescent="0.35">
      <c r="A170">
        <v>161</v>
      </c>
      <c r="B170">
        <v>159.99700000000001</v>
      </c>
      <c r="C170">
        <v>616424.73</v>
      </c>
      <c r="D170">
        <v>3097693.1490000002</v>
      </c>
      <c r="E170">
        <v>632.48199999999997</v>
      </c>
      <c r="F170">
        <v>5.2</v>
      </c>
      <c r="G170">
        <v>0</v>
      </c>
      <c r="H170" t="s">
        <v>176</v>
      </c>
      <c r="I170">
        <v>5.7000000000000002E-2</v>
      </c>
      <c r="J170" s="5">
        <f t="shared" si="39"/>
        <v>1</v>
      </c>
      <c r="K170" s="5">
        <f t="shared" ca="1" si="40"/>
        <v>50.95</v>
      </c>
      <c r="L170" s="5">
        <f ca="1">IF($A$2=0,
    IFERROR(L169,
        MAX('1D'!$D$16,
            POWER((ABS(K170)^2)/('1D'!$I$5*MAX(F170,
                        0.1)^2),
                1/3))),
    IF(IFERROR(V169,
            0)=0,
        IFERROR(L169,
            MAX('1D'!$D$16,
                POWER((ABS(K170)^2)/('1D'!$I$5*MAX(F170,
                            0.1)^2),
                    1/3))),
        IF(OR(IFERROR(L170,
                    0)=0,
                IFERROR(S169,
                    0)&lt;1,
                IFERROR(S170,
                    0)&lt;1),
            MAX('1D'!$D$16,
                POWER((ABS(K170)^2)/('1D'!$I$5*MAX(F170,
                            0.1)^2),
                    1/3)),
            IF(IFERROR(U170,
                    0)&gt;0,
                MAX('1D'!$D$16,
                    IFERROR(L170,
                        0)+((IFERROR(U170,
                                0))*'1D'!$D$18*IF((IFERROR(S170,
                                    0))&lt;1,
                            1,
                            -1))),
                IF(IFERROR(U170,
                        0)&lt;0,
                    IF(ABS((MAX('1D'!$D$16,
                                    POWER((ABS(K170)^2)/('1D'!$I$5*MAX(F170,
                                                0.1)^2),
                                        1/3)))-IFERROR(L170,
                                0))&gt;'1D'!$D$19,
                        MAX('1D'!$D$16,
                            IF((MAX('1D'!$D$16,
                                        POWER((ABS(K170)^2)/('1D'!$I$5*MAX(F170,
                                                    0.1)^2),
                                            1/3)))&gt;IFERROR(L170,
                                    0),
                                MIN((MAX('1D'!$D$16,
                                            POWER((ABS(K170)^2)/('1D'!$I$5*MAX(F170,
                                                        0.1)^2),
                                                1/3))),
                                    IFERROR(L170,
                                        0)+(MIN(ABS(IFERROR(U170,
                                                    0))*'1D'!$D$18,
                                            ABS((MAX('1D'!$D$16,
                                                        POWER((ABS(K170)^2)/('1D'!$I$5*MAX(F170,
                                                                    0.1)^2),
                                                            1/3)))-IFERROR(L170,
                                                    0))))),
                                MAX((MAX('1D'!$D$16,
                                            POWER((ABS(K170)^2)/('1D'!$I$5*MAX(F170,
                                                        0.1)^2),
                                                1/3))),
                                    IFERROR(L170,
                                        0)-(MIN(ABS(IFERROR(U170,
                                                    0))*'1D'!$D$18,
                                            ABS((MAX('1D'!$D$16,
                                                        POWER((ABS(K170)^2)/('1D'!$I$5*MAX(F170,
                                                                    0.1)^2),
                                                            1/3)))-IFERROR(L170,
                                                    0))))))),
                        MAX('1D'!$D$16,
                            POWER((ABS(K170)^2)/('1D'!$I$5*MAX(F170,
                                        0.1)^2),
                                1/3))),
                    MAX('1D'!$D$16,
                        IFERROR(L170,
                            0)))))))</f>
        <v>2.0411692021517887</v>
      </c>
      <c r="M170" s="5">
        <f t="shared" ca="1" si="28"/>
        <v>10.614079851189301</v>
      </c>
      <c r="N170" s="5">
        <f t="shared" ca="1" si="29"/>
        <v>1.1434704692804873</v>
      </c>
      <c r="O170" s="5">
        <f t="shared" ca="1" si="30"/>
        <v>4.8002276894771132</v>
      </c>
      <c r="P170" s="5">
        <f t="shared" ca="1" si="31"/>
        <v>634.52316920215173</v>
      </c>
      <c r="Q170" s="5">
        <f ca="1">P170+((ABS(K170)/MAX(((F170)+(G170)*(L170))*(L170),
            0.000001))^2)/(2*'1D'!$I$5)</f>
        <v>635.69759253909479</v>
      </c>
      <c r="R170" s="5">
        <f ca="1">((ABS(K170)*'1D'!$D$6)/(MAX(((F170)+(G170)*(L170))*(L170),
            0.000001)*MAX(((((F170)+(G170)*(L170))*(L170))/MAX((F170)+2*(L170)*SQRT(1+(G170)^2),
                    0.000001))^(2/3),
            0.000001)))^2</f>
        <v>4.3358367565141456E-3</v>
      </c>
      <c r="S170" s="5">
        <f ca="1">ABS(ABS(K170)/MAX(((F170)+(G170)*(L170))*(L170),
        0.000001))/SQRT('1D'!$I$5*MAX((((F170)+(G170)*(L170))*(L170))/MAX((F170)+2*(G170)*(L170),
            0.000001),
        0.000001))</f>
        <v>1.0727235886044055</v>
      </c>
      <c r="T170" s="5">
        <f ca="1">((F170)*(L170)^2)/2+(G170)*(L170)^3/3+(ABS(K170)^2)/('1D'!$I$5*MAX(((F170)+(G170)*(L170))*(L170),
        0.000001))</f>
        <v>35.763412605541333</v>
      </c>
      <c r="U170" s="5">
        <f ca="1">IF($A$2=0,
    0,
    IFERROR(Q169-(((R169+R170)/2)*J170)-(IF(O169&gt;O170,
                '1D'!$D$8*((O169^2-O170^2)/(2*'1D'!$I$5)),
                '1D'!$D$9*((O170^2-O169^2)/(2*'1D'!$I$5)))+('1D'!$D$10*(ABS(I170)/90)*(MAX(O169^2,
                        O170^2)/(2*'1D'!$I$5))))-Q170,
        0))</f>
        <v>-3.9474069734524164E-3</v>
      </c>
      <c r="V170" s="5">
        <f ca="1">IF($A$2=0,
    1,
    IF(IFERROR(V169,
            0)=0,
        0,
        IFERROR(IF(ROUND(S170,
                    3)=1,
                1,
                IF(AND(ABS(U170)&lt;'1D'!$D$19,
                        S170&gt;1),
                    1,
                    0)),
            0)))</f>
        <v>0</v>
      </c>
      <c r="W170" s="5">
        <f ca="1">IF($A$2=0,
    MAX(MAX('1D'!$D$16,
            MAX('1D'!$D$16,
                POWER((ABS(K170)^2)/('1D'!$I$5*MAX(F170,
                            0.1)^2),
                    1/3))),
        IFERROR(W1396,
            MAX(MAX('1D'!$D$16,
                    MAX('1D'!$D$16,
                        POWER((ABS(K170)^2)/('1D'!$I$5*MAX(F170,
                                    0.1)^2),
                            1/3))),
                ($L$2)-E1396))),
    IF(IFERROR(AG171,
            0)=0,
        MAX(MAX('1D'!$D$16,
                MAX('1D'!$D$16,
                    POWER((ABS(K170)^2)/('1D'!$I$5*MAX(F170,
                                0.1)^2),
                        1/3))),
            IFERROR(W1396,
                MAX(MAX('1D'!$D$16,
                        MAX('1D'!$D$16,
                            POWER((ABS(K170)^2)/('1D'!$I$5*MAX(F170,
                                        0.1)^2),
                                1/3))),
                    ($L$2)-E1396))),
        IF(IFERROR(W170,
                0)=0,
            MAX(MAX('1D'!$D$16,
                    MAX('1D'!$D$16,
                        POWER((ABS(K170)^2)/('1D'!$I$5*MAX(F170,
                                    0.1)^2),
                            1/3))),
                IFERROR(W1396,
                    MAX(MAX('1D'!$D$16,
                            MAX('1D'!$D$16,
                                POWER((ABS(K170)^2)/('1D'!$I$5*MAX(F170,
                                            0.1)^2),
                                    1/3))),
                        ($L$2)-E1396))),
            IF(OR(IFERROR(AD170,
                        0)&gt;=1,
                    IFERROR(AD171,
                        0)&gt;=1),
                MAX('1D'!$D$16,
                    MAX('1D'!$D$16,
                        POWER((ABS(K170)^2)/('1D'!$I$5*MAX(F170,
                                    0.1)^2),
                            1/3))),
                IF(ABS(IFERROR(AF170,
                            0))&lt;'1D'!$D$19,
                    MAX(MAX('1D'!$D$16,
                            MAX('1D'!$D$16,
                                POWER((ABS(K170)^2)/('1D'!$I$5*MAX(F170,
                                            0.1)^2),
                                    1/3))),
                        IFERROR(W170,
                            0)),
                    MAX(MAX('1D'!$D$16,
                            MAX('1D'!$D$16,
                                POWER((ABS(K170)^2)/('1D'!$I$5*MAX(F170,
                                            0.1)^2),
                                    1/3))),
                        (IFERROR(W170,
                                0))+((IFERROR(AF170,
                                    0))*'1D'!$D$18)))))))</f>
        <v>2.1389677043987478</v>
      </c>
      <c r="X170" s="5">
        <f t="shared" ca="1" si="32"/>
        <v>11.122632062873489</v>
      </c>
      <c r="Y170" s="5">
        <f t="shared" ca="1" si="33"/>
        <v>1.1735290000551568</v>
      </c>
      <c r="Z170" s="5">
        <f t="shared" ca="1" si="34"/>
        <v>4.5807502857230418</v>
      </c>
      <c r="AA170" s="5">
        <f t="shared" ca="1" si="35"/>
        <v>634.62096770439871</v>
      </c>
      <c r="AB170" s="5">
        <f ca="1">AA170+((ABS(K170)/MAX(((F170)+(G170)*(W170))*(W170),
            0.000001))^2)/(2*'1D'!$I$5)</f>
        <v>635.69045155659808</v>
      </c>
      <c r="AC170" s="5">
        <f ca="1">((ABS(K170)*'1D'!$D$6)/(MAX(((F170)+(G170)*(W170))*(W170),
            0.000001)*MAX(((((F170)+(G170)*(W170))*(W170))/MAX((F170)+2*(W170)*SQRT(1+(G170)^2),
                    0.000001))^(2/3),
            0.000001)))^2</f>
        <v>3.8141460404132466E-3</v>
      </c>
      <c r="AD170" s="5">
        <f ca="1">ABS(ABS(K170)/MAX(((F170)+(G170)*(W170))*(W170),
        0.000001))/SQRT('1D'!$I$5*MAX((((F170)+(G170)*(W170))*(W170))/MAX((F170)+2*(G170)*(W170),
            0.000001),
        0.000001))</f>
        <v>1.0000000000000004</v>
      </c>
      <c r="AE170" s="5">
        <f ca="1">((F170)*(W170)^2)/2+(G170)*(W170)^3/3+(ABS(K170)^2)/('1D'!$I$5*MAX(((F170)+(G170)*(W170))*(W170),
        0.000001))</f>
        <v>35.686426155594638</v>
      </c>
      <c r="AF170" s="5">
        <f ca="1">IF($A$2=0,
    0,
    IFERROR(AB171+(((AC170+AC171)/2)*J171)+(IF(Z170&gt;Z171,
                '1D'!$D$8*((Z170^2-Z171^2)/(2*'1D'!$I$5)),
                '1D'!$D$9*((Z171^2-Z170^2)/(2*'1D'!$I$5)))+('1D'!$D$10*(ABS(I171)/90)*(MAX(Z170^2,
                        Z171^2)/(2*'1D'!$I$5))))-AB170,
        0))</f>
        <v>3.4157470064428708E-3</v>
      </c>
      <c r="AG170" s="5">
        <f ca="1">IF($A$2=0,
    1,
    IF(IFERROR(AG171,
            0)=0,
        0,
        IFERROR(IF(OR(ROUND(AD170,
                        3)&gt;=1,
                    AND(ABS(AF170)&lt;'1D'!$D$19,
                        AD170&lt;1)),
                1,
                0),
            0)))</f>
        <v>1</v>
      </c>
      <c r="AH170" s="5">
        <f ca="1">IFERROR(IF('1D'!V32="Supercritical",
        MAX('1D'!$D$16,
            IFERROR(L170,
                MAX('1D'!$D$16,
                    POWER((ABS(K170)^2)/('1D'!$I$5*MAX(F170,
                                0.1)^2),
                        1/3)))),
        IF('1D'!V32="Subcritical",
            MAX('1D'!$D$16,
                IFERROR(W170,
                    MAX('1D'!$D$16,
                        POWER((ABS(K170)^2)/('1D'!$I$5*MAX(F170,
                                    0.1)^2),
                            1/3)))),
            IF(IFERROR(T170,
                    -1E+99)&gt;=IFERROR(AE170,
                    -1E+99),
                MAX('1D'!$D$16,
                    IFERROR(L170,
                        MAX('1D'!$D$16,
                            POWER((ABS(K170)^2)/('1D'!$I$5*MAX(F170,
                                        0.1)^2),
                                1/3)))),
                MAX('1D'!$D$16,
                    IFERROR(W170,
                        MAX('1D'!$D$16,
                            POWER((ABS(K170)^2)/('1D'!$I$5*MAX(F170,
                                        0.1)^2),
                                1/3))))))),
    MAX('1D'!$D$16,
        POWER((ABS(K170)^2)/('1D'!$I$5*MAX(F170,
                    0.1)^2),
            1/3)))</f>
        <v>2.0411692021517887</v>
      </c>
      <c r="AI170" s="5">
        <f t="shared" ca="1" si="36"/>
        <v>634.52316920215173</v>
      </c>
      <c r="AJ170" s="5">
        <f ca="1">AI170+((ABS(K170)/MAX(((F170)+(G170)*(AH170))*(AH170),
            0.000001))^2)/(2*'1D'!$I$5)</f>
        <v>635.69759253909479</v>
      </c>
      <c r="AM170">
        <v>0</v>
      </c>
      <c r="AN170">
        <v>0</v>
      </c>
      <c r="AO170" s="5">
        <f t="shared" si="37"/>
        <v>0</v>
      </c>
      <c r="AP170" s="5">
        <f t="shared" si="41"/>
        <v>0</v>
      </c>
      <c r="AQ170" s="5">
        <f ca="1">ABS(ABS(K170)/MAX(((F170)+(G170)*(AH170))*(AH170),
        0.000001))/SQRT('1D'!$I$5*MAX((((F170)+(G170)*(AH170))*(AH170))/MAX((F170)+2*(G170)*(AH170),
            0.000001),
        0.000001))</f>
        <v>1.0727235886044055</v>
      </c>
      <c r="AR170" s="5" t="str">
        <f t="shared" ca="1" si="38"/>
        <v>Supercritical</v>
      </c>
      <c r="AS170" s="5">
        <f ca="1">((ABS(K170)*'1D'!$D$6)/(MAX(((F170)+(G170)*(AH170))*(AH170),
            0.000001)*MAX(((((F170)+(G170)*(AH170))*(AH170))/MAX((F170)+2*(AH170)*SQRT(1+(G170)^2),
                    0.000001))^(2/3),
            0.000001)))^2</f>
        <v>4.3358367565141456E-3</v>
      </c>
    </row>
    <row r="171" spans="1:45" x14ac:dyDescent="0.35">
      <c r="A171">
        <v>162</v>
      </c>
      <c r="B171">
        <v>160.99700000000001</v>
      </c>
      <c r="C171">
        <v>616423.73100000003</v>
      </c>
      <c r="D171">
        <v>3097693.102</v>
      </c>
      <c r="E171">
        <v>632.48149999999998</v>
      </c>
      <c r="F171">
        <v>5.2</v>
      </c>
      <c r="G171">
        <v>0</v>
      </c>
      <c r="H171" t="s">
        <v>176</v>
      </c>
      <c r="I171">
        <v>5.7000000000000002E-2</v>
      </c>
      <c r="J171" s="5">
        <f t="shared" si="39"/>
        <v>1</v>
      </c>
      <c r="K171" s="5">
        <f t="shared" ca="1" si="40"/>
        <v>50.95</v>
      </c>
      <c r="L171" s="5">
        <f ca="1">IF($A$2=0,
    IFERROR(L170,
        MAX('1D'!$D$16,
            POWER((ABS(K171)^2)/('1D'!$I$5*MAX(F171,
                        0.1)^2),
                1/3))),
    IF(IFERROR(V170,
            0)=0,
        IFERROR(L170,
            MAX('1D'!$D$16,
                POWER((ABS(K171)^2)/('1D'!$I$5*MAX(F171,
                            0.1)^2),
                    1/3))),
        IF(OR(IFERROR(L171,
                    0)=0,
                IFERROR(S170,
                    0)&lt;1,
                IFERROR(S171,
                    0)&lt;1),
            MAX('1D'!$D$16,
                POWER((ABS(K171)^2)/('1D'!$I$5*MAX(F171,
                            0.1)^2),
                    1/3)),
            IF(IFERROR(U171,
                    0)&gt;0,
                MAX('1D'!$D$16,
                    IFERROR(L171,
                        0)+((IFERROR(U171,
                                0))*'1D'!$D$18*IF((IFERROR(S171,
                                    0))&lt;1,
                            1,
                            -1))),
                IF(IFERROR(U171,
                        0)&lt;0,
                    IF(ABS((MAX('1D'!$D$16,
                                    POWER((ABS(K171)^2)/('1D'!$I$5*MAX(F171,
                                                0.1)^2),
                                        1/3)))-IFERROR(L171,
                                0))&gt;'1D'!$D$19,
                        MAX('1D'!$D$16,
                            IF((MAX('1D'!$D$16,
                                        POWER((ABS(K171)^2)/('1D'!$I$5*MAX(F171,
                                                    0.1)^2),
                                            1/3)))&gt;IFERROR(L171,
                                    0),
                                MIN((MAX('1D'!$D$16,
                                            POWER((ABS(K171)^2)/('1D'!$I$5*MAX(F171,
                                                        0.1)^2),
                                                1/3))),
                                    IFERROR(L171,
                                        0)+(MIN(ABS(IFERROR(U171,
                                                    0))*'1D'!$D$18,
                                            ABS((MAX('1D'!$D$16,
                                                        POWER((ABS(K171)^2)/('1D'!$I$5*MAX(F171,
                                                                    0.1)^2),
                                                            1/3)))-IFERROR(L171,
                                                    0))))),
                                MAX((MAX('1D'!$D$16,
                                            POWER((ABS(K171)^2)/('1D'!$I$5*MAX(F171,
                                                        0.1)^2),
                                                1/3))),
                                    IFERROR(L171,
                                        0)-(MIN(ABS(IFERROR(U171,
                                                    0))*'1D'!$D$18,
                                            ABS((MAX('1D'!$D$16,
                                                        POWER((ABS(K171)^2)/('1D'!$I$5*MAX(F171,
                                                                    0.1)^2),
                                                            1/3)))-IFERROR(L171,
                                                    0))))))),
                        MAX('1D'!$D$16,
                            POWER((ABS(K171)^2)/('1D'!$I$5*MAX(F171,
                                        0.1)^2),
                                1/3))),
                    MAX('1D'!$D$16,
                        IFERROR(L171,
                            0)))))))</f>
        <v>2.0411692021517887</v>
      </c>
      <c r="M171" s="5">
        <f t="shared" ca="1" si="28"/>
        <v>10.614079851189301</v>
      </c>
      <c r="N171" s="5">
        <f t="shared" ca="1" si="29"/>
        <v>1.1434704692804873</v>
      </c>
      <c r="O171" s="5">
        <f t="shared" ca="1" si="30"/>
        <v>4.8002276894771132</v>
      </c>
      <c r="P171" s="5">
        <f t="shared" ca="1" si="31"/>
        <v>634.52266920215175</v>
      </c>
      <c r="Q171" s="5">
        <f ca="1">P171+((ABS(K171)/MAX(((F171)+(G171)*(L171))*(L171),
            0.000001))^2)/(2*'1D'!$I$5)</f>
        <v>635.6970925390948</v>
      </c>
      <c r="R171" s="5">
        <f ca="1">((ABS(K171)*'1D'!$D$6)/(MAX(((F171)+(G171)*(L171))*(L171),
            0.000001)*MAX(((((F171)+(G171)*(L171))*(L171))/MAX((F171)+2*(L171)*SQRT(1+(G171)^2),
                    0.000001))^(2/3),
            0.000001)))^2</f>
        <v>4.3358367565141456E-3</v>
      </c>
      <c r="S171" s="5">
        <f ca="1">ABS(ABS(K171)/MAX(((F171)+(G171)*(L171))*(L171),
        0.000001))/SQRT('1D'!$I$5*MAX((((F171)+(G171)*(L171))*(L171))/MAX((F171)+2*(G171)*(L171),
            0.000001),
        0.000001))</f>
        <v>1.0727235886044055</v>
      </c>
      <c r="T171" s="5">
        <f ca="1">((F171)*(L171)^2)/2+(G171)*(L171)^3/3+(ABS(K171)^2)/('1D'!$I$5*MAX(((F171)+(G171)*(L171))*(L171),
        0.000001))</f>
        <v>35.763412605541333</v>
      </c>
      <c r="U171" s="5">
        <f ca="1">IF($A$2=0,
    0,
    IFERROR(Q170-(((R170+R171)/2)*J171)-(IF(O170&gt;O171,
                '1D'!$D$8*((O170^2-O171^2)/(2*'1D'!$I$5)),
                '1D'!$D$9*((O171^2-O170^2)/(2*'1D'!$I$5)))+('1D'!$D$10*(ABS(I171)/90)*(MAX(O170^2,
                        O171^2)/(2*'1D'!$I$5))))-Q171,
        0))</f>
        <v>-3.9474069734524164E-3</v>
      </c>
      <c r="V171" s="5">
        <f ca="1">IF($A$2=0,
    1,
    IF(IFERROR(V170,
            0)=0,
        0,
        IFERROR(IF(ROUND(S171,
                    3)=1,
                1,
                IF(AND(ABS(U171)&lt;'1D'!$D$19,
                        S171&gt;1),
                    1,
                    0)),
            0)))</f>
        <v>0</v>
      </c>
      <c r="W171" s="5">
        <f ca="1">IF($A$2=0,
    MAX(MAX('1D'!$D$16,
            MAX('1D'!$D$16,
                POWER((ABS(K171)^2)/('1D'!$I$5*MAX(F171,
                            0.1)^2),
                    1/3))),
        IFERROR(W1396,
            MAX(MAX('1D'!$D$16,
                    MAX('1D'!$D$16,
                        POWER((ABS(K171)^2)/('1D'!$I$5*MAX(F171,
                                    0.1)^2),
                            1/3))),
                ($L$2)-E1396))),
    IF(IFERROR(AG172,
            0)=0,
        MAX(MAX('1D'!$D$16,
                MAX('1D'!$D$16,
                    POWER((ABS(K171)^2)/('1D'!$I$5*MAX(F171,
                                0.1)^2),
                        1/3))),
            IFERROR(W1396,
                MAX(MAX('1D'!$D$16,
                        MAX('1D'!$D$16,
                            POWER((ABS(K171)^2)/('1D'!$I$5*MAX(F171,
                                        0.1)^2),
                                1/3))),
                    ($L$2)-E1396))),
        IF(IFERROR(W171,
                0)=0,
            MAX(MAX('1D'!$D$16,
                    MAX('1D'!$D$16,
                        POWER((ABS(K171)^2)/('1D'!$I$5*MAX(F171,
                                    0.1)^2),
                            1/3))),
                IFERROR(W1396,
                    MAX(MAX('1D'!$D$16,
                            MAX('1D'!$D$16,
                                POWER((ABS(K171)^2)/('1D'!$I$5*MAX(F171,
                                            0.1)^2),
                                    1/3))),
                        ($L$2)-E1396))),
            IF(OR(IFERROR(AD171,
                        0)&gt;=1,
                    IFERROR(AD172,
                        0)&gt;=1),
                MAX('1D'!$D$16,
                    MAX('1D'!$D$16,
                        POWER((ABS(K171)^2)/('1D'!$I$5*MAX(F171,
                                    0.1)^2),
                            1/3))),
                IF(ABS(IFERROR(AF171,
                            0))&lt;'1D'!$D$19,
                    MAX(MAX('1D'!$D$16,
                            MAX('1D'!$D$16,
                                POWER((ABS(K171)^2)/('1D'!$I$5*MAX(F171,
                                            0.1)^2),
                                    1/3))),
                        IFERROR(W171,
                            0)),
                    MAX(MAX('1D'!$D$16,
                            MAX('1D'!$D$16,
                                POWER((ABS(K171)^2)/('1D'!$I$5*MAX(F171,
                                            0.1)^2),
                                    1/3))),
                        (IFERROR(W171,
                                0))+((IFERROR(AF171,
                                    0))*'1D'!$D$18)))))))</f>
        <v>2.1389677043987478</v>
      </c>
      <c r="X171" s="5">
        <f t="shared" ca="1" si="32"/>
        <v>11.122632062873489</v>
      </c>
      <c r="Y171" s="5">
        <f t="shared" ca="1" si="33"/>
        <v>1.1735290000551568</v>
      </c>
      <c r="Z171" s="5">
        <f t="shared" ca="1" si="34"/>
        <v>4.5807502857230418</v>
      </c>
      <c r="AA171" s="5">
        <f t="shared" ca="1" si="35"/>
        <v>634.62046770439872</v>
      </c>
      <c r="AB171" s="5">
        <f ca="1">AA171+((ABS(K171)/MAX(((F171)+(G171)*(W171))*(W171),
            0.000001))^2)/(2*'1D'!$I$5)</f>
        <v>635.68995155659809</v>
      </c>
      <c r="AC171" s="5">
        <f ca="1">((ABS(K171)*'1D'!$D$6)/(MAX(((F171)+(G171)*(W171))*(W171),
            0.000001)*MAX(((((F171)+(G171)*(W171))*(W171))/MAX((F171)+2*(W171)*SQRT(1+(G171)^2),
                    0.000001))^(2/3),
            0.000001)))^2</f>
        <v>3.8141460404132466E-3</v>
      </c>
      <c r="AD171" s="5">
        <f ca="1">ABS(ABS(K171)/MAX(((F171)+(G171)*(W171))*(W171),
        0.000001))/SQRT('1D'!$I$5*MAX((((F171)+(G171)*(W171))*(W171))/MAX((F171)+2*(G171)*(W171),
            0.000001),
        0.000001))</f>
        <v>1.0000000000000004</v>
      </c>
      <c r="AE171" s="5">
        <f ca="1">((F171)*(W171)^2)/2+(G171)*(W171)^3/3+(ABS(K171)^2)/('1D'!$I$5*MAX(((F171)+(G171)*(W171))*(W171),
        0.000001))</f>
        <v>35.686426155594638</v>
      </c>
      <c r="AF171" s="5">
        <f ca="1">IF($A$2=0,
    0,
    IFERROR(AB172+(((AC171+AC172)/2)*J172)+(IF(Z171&gt;Z172,
                '1D'!$D$8*((Z171^2-Z172^2)/(2*'1D'!$I$5)),
                '1D'!$D$9*((Z172^2-Z171^2)/(2*'1D'!$I$5)))+('1D'!$D$10*(ABS(I172)/90)*(MAX(Z171^2,
                        Z172^2)/(2*'1D'!$I$5))))-AB171,
        0))</f>
        <v>3.3141460404522149E-3</v>
      </c>
      <c r="AG171" s="5">
        <f ca="1">IF($A$2=0,
    1,
    IF(IFERROR(AG172,
            0)=0,
        0,
        IFERROR(IF(OR(ROUND(AD171,
                        3)&gt;=1,
                    AND(ABS(AF171)&lt;'1D'!$D$19,
                        AD171&lt;1)),
                1,
                0),
            0)))</f>
        <v>1</v>
      </c>
      <c r="AH171" s="5">
        <f ca="1">IFERROR(IF('1D'!V32="Supercritical",
        MAX('1D'!$D$16,
            IFERROR(L171,
                MAX('1D'!$D$16,
                    POWER((ABS(K171)^2)/('1D'!$I$5*MAX(F171,
                                0.1)^2),
                        1/3)))),
        IF('1D'!V32="Subcritical",
            MAX('1D'!$D$16,
                IFERROR(W171,
                    MAX('1D'!$D$16,
                        POWER((ABS(K171)^2)/('1D'!$I$5*MAX(F171,
                                    0.1)^2),
                            1/3)))),
            IF(IFERROR(T171,
                    -1E+99)&gt;=IFERROR(AE171,
                    -1E+99),
                MAX('1D'!$D$16,
                    IFERROR(L171,
                        MAX('1D'!$D$16,
                            POWER((ABS(K171)^2)/('1D'!$I$5*MAX(F171,
                                        0.1)^2),
                                1/3)))),
                MAX('1D'!$D$16,
                    IFERROR(W171,
                        MAX('1D'!$D$16,
                            POWER((ABS(K171)^2)/('1D'!$I$5*MAX(F171,
                                        0.1)^2),
                                1/3))))))),
    MAX('1D'!$D$16,
        POWER((ABS(K171)^2)/('1D'!$I$5*MAX(F171,
                    0.1)^2),
            1/3)))</f>
        <v>2.0411692021517887</v>
      </c>
      <c r="AI171" s="5">
        <f t="shared" ca="1" si="36"/>
        <v>634.52266920215175</v>
      </c>
      <c r="AJ171" s="5">
        <f ca="1">AI171+((ABS(K171)/MAX(((F171)+(G171)*(AH171))*(AH171),
            0.000001))^2)/(2*'1D'!$I$5)</f>
        <v>635.6970925390948</v>
      </c>
      <c r="AM171">
        <v>0</v>
      </c>
      <c r="AN171">
        <v>0</v>
      </c>
      <c r="AO171" s="5">
        <f t="shared" si="37"/>
        <v>0</v>
      </c>
      <c r="AP171" s="5">
        <f t="shared" si="41"/>
        <v>0</v>
      </c>
      <c r="AQ171" s="5">
        <f ca="1">ABS(ABS(K171)/MAX(((F171)+(G171)*(AH171))*(AH171),
        0.000001))/SQRT('1D'!$I$5*MAX((((F171)+(G171)*(AH171))*(AH171))/MAX((F171)+2*(G171)*(AH171),
            0.000001),
        0.000001))</f>
        <v>1.0727235886044055</v>
      </c>
      <c r="AR171" s="5" t="str">
        <f t="shared" ca="1" si="38"/>
        <v>Supercritical</v>
      </c>
      <c r="AS171" s="5">
        <f ca="1">((ABS(K171)*'1D'!$D$6)/(MAX(((F171)+(G171)*(AH171))*(AH171),
            0.000001)*MAX(((((F171)+(G171)*(AH171))*(AH171))/MAX((F171)+2*(AH171)*SQRT(1+(G171)^2),
                    0.000001))^(2/3),
            0.000001)))^2</f>
        <v>4.3358367565141456E-3</v>
      </c>
    </row>
    <row r="172" spans="1:45" x14ac:dyDescent="0.35">
      <c r="A172">
        <v>163</v>
      </c>
      <c r="B172">
        <v>161.99700000000001</v>
      </c>
      <c r="C172">
        <v>616422.73199999996</v>
      </c>
      <c r="D172">
        <v>3097693.054</v>
      </c>
      <c r="E172">
        <v>632.48099999999999</v>
      </c>
      <c r="F172">
        <v>5.2</v>
      </c>
      <c r="G172">
        <v>0</v>
      </c>
      <c r="H172" t="s">
        <v>176</v>
      </c>
      <c r="I172">
        <v>0</v>
      </c>
      <c r="J172" s="5">
        <f t="shared" si="39"/>
        <v>1</v>
      </c>
      <c r="K172" s="5">
        <f t="shared" ca="1" si="40"/>
        <v>50.95</v>
      </c>
      <c r="L172" s="5">
        <f ca="1">IF($A$2=0,
    IFERROR(L171,
        MAX('1D'!$D$16,
            POWER((ABS(K172)^2)/('1D'!$I$5*MAX(F172,
                        0.1)^2),
                1/3))),
    IF(IFERROR(V171,
            0)=0,
        IFERROR(L171,
            MAX('1D'!$D$16,
                POWER((ABS(K172)^2)/('1D'!$I$5*MAX(F172,
                            0.1)^2),
                    1/3))),
        IF(OR(IFERROR(L172,
                    0)=0,
                IFERROR(S171,
                    0)&lt;1,
                IFERROR(S172,
                    0)&lt;1),
            MAX('1D'!$D$16,
                POWER((ABS(K172)^2)/('1D'!$I$5*MAX(F172,
                            0.1)^2),
                    1/3)),
            IF(IFERROR(U172,
                    0)&gt;0,
                MAX('1D'!$D$16,
                    IFERROR(L172,
                        0)+((IFERROR(U172,
                                0))*'1D'!$D$18*IF((IFERROR(S172,
                                    0))&lt;1,
                            1,
                            -1))),
                IF(IFERROR(U172,
                        0)&lt;0,
                    IF(ABS((MAX('1D'!$D$16,
                                    POWER((ABS(K172)^2)/('1D'!$I$5*MAX(F172,
                                                0.1)^2),
                                        1/3)))-IFERROR(L172,
                                0))&gt;'1D'!$D$19,
                        MAX('1D'!$D$16,
                            IF((MAX('1D'!$D$16,
                                        POWER((ABS(K172)^2)/('1D'!$I$5*MAX(F172,
                                                    0.1)^2),
                                            1/3)))&gt;IFERROR(L172,
                                    0),
                                MIN((MAX('1D'!$D$16,
                                            POWER((ABS(K172)^2)/('1D'!$I$5*MAX(F172,
                                                        0.1)^2),
                                                1/3))),
                                    IFERROR(L172,
                                        0)+(MIN(ABS(IFERROR(U172,
                                                    0))*'1D'!$D$18,
                                            ABS((MAX('1D'!$D$16,
                                                        POWER((ABS(K172)^2)/('1D'!$I$5*MAX(F172,
                                                                    0.1)^2),
                                                            1/3)))-IFERROR(L172,
                                                    0))))),
                                MAX((MAX('1D'!$D$16,
                                            POWER((ABS(K172)^2)/('1D'!$I$5*MAX(F172,
                                                        0.1)^2),
                                                1/3))),
                                    IFERROR(L172,
                                        0)-(MIN(ABS(IFERROR(U172,
                                                    0))*'1D'!$D$18,
                                            ABS((MAX('1D'!$D$16,
                                                        POWER((ABS(K172)^2)/('1D'!$I$5*MAX(F172,
                                                                    0.1)^2),
                                                            1/3)))-IFERROR(L172,
                                                    0))))))),
                        MAX('1D'!$D$16,
                            POWER((ABS(K172)^2)/('1D'!$I$5*MAX(F172,
                                        0.1)^2),
                                1/3))),
                    MAX('1D'!$D$16,
                        IFERROR(L172,
                            0)))))))</f>
        <v>2.0411692021517887</v>
      </c>
      <c r="M172" s="5">
        <f t="shared" ca="1" si="28"/>
        <v>10.614079851189301</v>
      </c>
      <c r="N172" s="5">
        <f t="shared" ca="1" si="29"/>
        <v>1.1434704692804873</v>
      </c>
      <c r="O172" s="5">
        <f t="shared" ca="1" si="30"/>
        <v>4.8002276894771132</v>
      </c>
      <c r="P172" s="5">
        <f t="shared" ca="1" si="31"/>
        <v>634.52216920215176</v>
      </c>
      <c r="Q172" s="5">
        <f ca="1">P172+((ABS(K172)/MAX(((F172)+(G172)*(L172))*(L172),
            0.000001))^2)/(2*'1D'!$I$5)</f>
        <v>635.69659253909481</v>
      </c>
      <c r="R172" s="5">
        <f ca="1">((ABS(K172)*'1D'!$D$6)/(MAX(((F172)+(G172)*(L172))*(L172),
            0.000001)*MAX(((((F172)+(G172)*(L172))*(L172))/MAX((F172)+2*(L172)*SQRT(1+(G172)^2),
                    0.000001))^(2/3),
            0.000001)))^2</f>
        <v>4.3358367565141456E-3</v>
      </c>
      <c r="S172" s="5">
        <f ca="1">ABS(ABS(K172)/MAX(((F172)+(G172)*(L172))*(L172),
        0.000001))/SQRT('1D'!$I$5*MAX((((F172)+(G172)*(L172))*(L172))/MAX((F172)+2*(G172)*(L172),
            0.000001),
        0.000001))</f>
        <v>1.0727235886044055</v>
      </c>
      <c r="T172" s="5">
        <f ca="1">((F172)*(L172)^2)/2+(G172)*(L172)^3/3+(ABS(K172)^2)/('1D'!$I$5*MAX(((F172)+(G172)*(L172))*(L172),
        0.000001))</f>
        <v>35.763412605541333</v>
      </c>
      <c r="U172" s="5">
        <f ca="1">IF($A$2=0,
    0,
    IFERROR(Q171-(((R171+R172)/2)*J172)-(IF(O171&gt;O172,
                '1D'!$D$8*((O171^2-O172^2)/(2*'1D'!$I$5)),
                '1D'!$D$9*((O172^2-O171^2)/(2*'1D'!$I$5)))+('1D'!$D$10*(ABS(I172)/90)*(MAX(O171^2,
                        O172^2)/(2*'1D'!$I$5))))-Q172,
        0))</f>
        <v>-3.8358367564796936E-3</v>
      </c>
      <c r="V172" s="5">
        <f ca="1">IF($A$2=0,
    1,
    IF(IFERROR(V171,
            0)=0,
        0,
        IFERROR(IF(ROUND(S172,
                    3)=1,
                1,
                IF(AND(ABS(U172)&lt;'1D'!$D$19,
                        S172&gt;1),
                    1,
                    0)),
            0)))</f>
        <v>0</v>
      </c>
      <c r="W172" s="5">
        <f ca="1">IF($A$2=0,
    MAX(MAX('1D'!$D$16,
            MAX('1D'!$D$16,
                POWER((ABS(K172)^2)/('1D'!$I$5*MAX(F172,
                            0.1)^2),
                    1/3))),
        IFERROR(W1396,
            MAX(MAX('1D'!$D$16,
                    MAX('1D'!$D$16,
                        POWER((ABS(K172)^2)/('1D'!$I$5*MAX(F172,
                                    0.1)^2),
                            1/3))),
                ($L$2)-E1396))),
    IF(IFERROR(AG173,
            0)=0,
        MAX(MAX('1D'!$D$16,
                MAX('1D'!$D$16,
                    POWER((ABS(K172)^2)/('1D'!$I$5*MAX(F172,
                                0.1)^2),
                        1/3))),
            IFERROR(W1396,
                MAX(MAX('1D'!$D$16,
                        MAX('1D'!$D$16,
                            POWER((ABS(K172)^2)/('1D'!$I$5*MAX(F172,
                                        0.1)^2),
                                1/3))),
                    ($L$2)-E1396))),
        IF(IFERROR(W172,
                0)=0,
            MAX(MAX('1D'!$D$16,
                    MAX('1D'!$D$16,
                        POWER((ABS(K172)^2)/('1D'!$I$5*MAX(F172,
                                    0.1)^2),
                            1/3))),
                IFERROR(W1396,
                    MAX(MAX('1D'!$D$16,
                            MAX('1D'!$D$16,
                                POWER((ABS(K172)^2)/('1D'!$I$5*MAX(F172,
                                            0.1)^2),
                                    1/3))),
                        ($L$2)-E1396))),
            IF(OR(IFERROR(AD172,
                        0)&gt;=1,
                    IFERROR(AD173,
                        0)&gt;=1),
                MAX('1D'!$D$16,
                    MAX('1D'!$D$16,
                        POWER((ABS(K172)^2)/('1D'!$I$5*MAX(F172,
                                    0.1)^2),
                            1/3))),
                IF(ABS(IFERROR(AF172,
                            0))&lt;'1D'!$D$19,
                    MAX(MAX('1D'!$D$16,
                            MAX('1D'!$D$16,
                                POWER((ABS(K172)^2)/('1D'!$I$5*MAX(F172,
                                            0.1)^2),
                                    1/3))),
                        IFERROR(W172,
                            0)),
                    MAX(MAX('1D'!$D$16,
                            MAX('1D'!$D$16,
                                POWER((ABS(K172)^2)/('1D'!$I$5*MAX(F172,
                                            0.1)^2),
                                    1/3))),
                        (IFERROR(W172,
                                0))+((IFERROR(AF172,
                                    0))*'1D'!$D$18)))))))</f>
        <v>2.1389677043987478</v>
      </c>
      <c r="X172" s="5">
        <f t="shared" ca="1" si="32"/>
        <v>11.122632062873489</v>
      </c>
      <c r="Y172" s="5">
        <f t="shared" ca="1" si="33"/>
        <v>1.1735290000551568</v>
      </c>
      <c r="Z172" s="5">
        <f t="shared" ca="1" si="34"/>
        <v>4.5807502857230418</v>
      </c>
      <c r="AA172" s="5">
        <f t="shared" ca="1" si="35"/>
        <v>634.61996770439873</v>
      </c>
      <c r="AB172" s="5">
        <f ca="1">AA172+((ABS(K172)/MAX(((F172)+(G172)*(W172))*(W172),
            0.000001))^2)/(2*'1D'!$I$5)</f>
        <v>635.6894515565981</v>
      </c>
      <c r="AC172" s="5">
        <f ca="1">((ABS(K172)*'1D'!$D$6)/(MAX(((F172)+(G172)*(W172))*(W172),
            0.000001)*MAX(((((F172)+(G172)*(W172))*(W172))/MAX((F172)+2*(W172)*SQRT(1+(G172)^2),
                    0.000001))^(2/3),
            0.000001)))^2</f>
        <v>3.8141460404132466E-3</v>
      </c>
      <c r="AD172" s="5">
        <f ca="1">ABS(ABS(K172)/MAX(((F172)+(G172)*(W172))*(W172),
        0.000001))/SQRT('1D'!$I$5*MAX((((F172)+(G172)*(W172))*(W172))/MAX((F172)+2*(G172)*(W172),
            0.000001),
        0.000001))</f>
        <v>1.0000000000000004</v>
      </c>
      <c r="AE172" s="5">
        <f ca="1">((F172)*(W172)^2)/2+(G172)*(W172)^3/3+(ABS(K172)^2)/('1D'!$I$5*MAX(((F172)+(G172)*(W172))*(W172),
        0.000001))</f>
        <v>35.686426155594638</v>
      </c>
      <c r="AF172" s="5">
        <f ca="1">IF($A$2=0,
    0,
    IFERROR(AB173+(((AC172+AC173)/2)*J173)+(IF(Z172&gt;Z173,
                '1D'!$D$8*((Z172^2-Z173^2)/(2*'1D'!$I$5)),
                '1D'!$D$9*((Z173^2-Z172^2)/(2*'1D'!$I$5)))+('1D'!$D$10*(ABS(I173)/90)*(MAX(Z172^2,
                        Z173^2)/(2*'1D'!$I$5))))-AB172,
        0))</f>
        <v>3.4157470064428708E-3</v>
      </c>
      <c r="AG172" s="5">
        <f ca="1">IF($A$2=0,
    1,
    IF(IFERROR(AG173,
            0)=0,
        0,
        IFERROR(IF(OR(ROUND(AD172,
                        3)&gt;=1,
                    AND(ABS(AF172)&lt;'1D'!$D$19,
                        AD172&lt;1)),
                1,
                0),
            0)))</f>
        <v>1</v>
      </c>
      <c r="AH172" s="5">
        <f ca="1">IFERROR(IF('1D'!V32="Supercritical",
        MAX('1D'!$D$16,
            IFERROR(L172,
                MAX('1D'!$D$16,
                    POWER((ABS(K172)^2)/('1D'!$I$5*MAX(F172,
                                0.1)^2),
                        1/3)))),
        IF('1D'!V32="Subcritical",
            MAX('1D'!$D$16,
                IFERROR(W172,
                    MAX('1D'!$D$16,
                        POWER((ABS(K172)^2)/('1D'!$I$5*MAX(F172,
                                    0.1)^2),
                            1/3)))),
            IF(IFERROR(T172,
                    -1E+99)&gt;=IFERROR(AE172,
                    -1E+99),
                MAX('1D'!$D$16,
                    IFERROR(L172,
                        MAX('1D'!$D$16,
                            POWER((ABS(K172)^2)/('1D'!$I$5*MAX(F172,
                                        0.1)^2),
                                1/3)))),
                MAX('1D'!$D$16,
                    IFERROR(W172,
                        MAX('1D'!$D$16,
                            POWER((ABS(K172)^2)/('1D'!$I$5*MAX(F172,
                                        0.1)^2),
                                1/3))))))),
    MAX('1D'!$D$16,
        POWER((ABS(K172)^2)/('1D'!$I$5*MAX(F172,
                    0.1)^2),
            1/3)))</f>
        <v>2.0411692021517887</v>
      </c>
      <c r="AI172" s="5">
        <f t="shared" ca="1" si="36"/>
        <v>634.52216920215176</v>
      </c>
      <c r="AJ172" s="5">
        <f ca="1">AI172+((ABS(K172)/MAX(((F172)+(G172)*(AH172))*(AH172),
            0.000001))^2)/(2*'1D'!$I$5)</f>
        <v>635.69659253909481</v>
      </c>
      <c r="AM172">
        <v>0</v>
      </c>
      <c r="AN172">
        <v>0</v>
      </c>
      <c r="AO172" s="5">
        <f t="shared" si="37"/>
        <v>0</v>
      </c>
      <c r="AP172" s="5">
        <f t="shared" si="41"/>
        <v>0</v>
      </c>
      <c r="AQ172" s="5">
        <f ca="1">ABS(ABS(K172)/MAX(((F172)+(G172)*(AH172))*(AH172),
        0.000001))/SQRT('1D'!$I$5*MAX((((F172)+(G172)*(AH172))*(AH172))/MAX((F172)+2*(G172)*(AH172),
            0.000001),
        0.000001))</f>
        <v>1.0727235886044055</v>
      </c>
      <c r="AR172" s="5" t="str">
        <f t="shared" ca="1" si="38"/>
        <v>Supercritical</v>
      </c>
      <c r="AS172" s="5">
        <f ca="1">((ABS(K172)*'1D'!$D$6)/(MAX(((F172)+(G172)*(AH172))*(AH172),
            0.000001)*MAX(((((F172)+(G172)*(AH172))*(AH172))/MAX((F172)+2*(AH172)*SQRT(1+(G172)^2),
                    0.000001))^(2/3),
            0.000001)))^2</f>
        <v>4.3358367565141456E-3</v>
      </c>
    </row>
    <row r="173" spans="1:45" x14ac:dyDescent="0.35">
      <c r="A173">
        <v>164</v>
      </c>
      <c r="B173">
        <v>162.99700000000001</v>
      </c>
      <c r="C173">
        <v>616421.73300000001</v>
      </c>
      <c r="D173">
        <v>3097693.0060000001</v>
      </c>
      <c r="E173">
        <v>632.48050000000001</v>
      </c>
      <c r="F173">
        <v>5.2</v>
      </c>
      <c r="G173">
        <v>0</v>
      </c>
      <c r="H173" t="s">
        <v>176</v>
      </c>
      <c r="I173">
        <v>5.7000000000000002E-2</v>
      </c>
      <c r="J173" s="5">
        <f t="shared" si="39"/>
        <v>1</v>
      </c>
      <c r="K173" s="5">
        <f t="shared" ca="1" si="40"/>
        <v>50.95</v>
      </c>
      <c r="L173" s="5">
        <f ca="1">IF($A$2=0,
    IFERROR(L172,
        MAX('1D'!$D$16,
            POWER((ABS(K173)^2)/('1D'!$I$5*MAX(F173,
                        0.1)^2),
                1/3))),
    IF(IFERROR(V172,
            0)=0,
        IFERROR(L172,
            MAX('1D'!$D$16,
                POWER((ABS(K173)^2)/('1D'!$I$5*MAX(F173,
                            0.1)^2),
                    1/3))),
        IF(OR(IFERROR(L173,
                    0)=0,
                IFERROR(S172,
                    0)&lt;1,
                IFERROR(S173,
                    0)&lt;1),
            MAX('1D'!$D$16,
                POWER((ABS(K173)^2)/('1D'!$I$5*MAX(F173,
                            0.1)^2),
                    1/3)),
            IF(IFERROR(U173,
                    0)&gt;0,
                MAX('1D'!$D$16,
                    IFERROR(L173,
                        0)+((IFERROR(U173,
                                0))*'1D'!$D$18*IF((IFERROR(S173,
                                    0))&lt;1,
                            1,
                            -1))),
                IF(IFERROR(U173,
                        0)&lt;0,
                    IF(ABS((MAX('1D'!$D$16,
                                    POWER((ABS(K173)^2)/('1D'!$I$5*MAX(F173,
                                                0.1)^2),
                                        1/3)))-IFERROR(L173,
                                0))&gt;'1D'!$D$19,
                        MAX('1D'!$D$16,
                            IF((MAX('1D'!$D$16,
                                        POWER((ABS(K173)^2)/('1D'!$I$5*MAX(F173,
                                                    0.1)^2),
                                            1/3)))&gt;IFERROR(L173,
                                    0),
                                MIN((MAX('1D'!$D$16,
                                            POWER((ABS(K173)^2)/('1D'!$I$5*MAX(F173,
                                                        0.1)^2),
                                                1/3))),
                                    IFERROR(L173,
                                        0)+(MIN(ABS(IFERROR(U173,
                                                    0))*'1D'!$D$18,
                                            ABS((MAX('1D'!$D$16,
                                                        POWER((ABS(K173)^2)/('1D'!$I$5*MAX(F173,
                                                                    0.1)^2),
                                                            1/3)))-IFERROR(L173,
                                                    0))))),
                                MAX((MAX('1D'!$D$16,
                                            POWER((ABS(K173)^2)/('1D'!$I$5*MAX(F173,
                                                        0.1)^2),
                                                1/3))),
                                    IFERROR(L173,
                                        0)-(MIN(ABS(IFERROR(U173,
                                                    0))*'1D'!$D$18,
                                            ABS((MAX('1D'!$D$16,
                                                        POWER((ABS(K173)^2)/('1D'!$I$5*MAX(F173,
                                                                    0.1)^2),
                                                            1/3)))-IFERROR(L173,
                                                    0))))))),
                        MAX('1D'!$D$16,
                            POWER((ABS(K173)^2)/('1D'!$I$5*MAX(F173,
                                        0.1)^2),
                                1/3))),
                    MAX('1D'!$D$16,
                        IFERROR(L173,
                            0)))))))</f>
        <v>2.0411692021517887</v>
      </c>
      <c r="M173" s="5">
        <f t="shared" ca="1" si="28"/>
        <v>10.614079851189301</v>
      </c>
      <c r="N173" s="5">
        <f t="shared" ca="1" si="29"/>
        <v>1.1434704692804873</v>
      </c>
      <c r="O173" s="5">
        <f t="shared" ca="1" si="30"/>
        <v>4.8002276894771132</v>
      </c>
      <c r="P173" s="5">
        <f t="shared" ca="1" si="31"/>
        <v>634.52166920215177</v>
      </c>
      <c r="Q173" s="5">
        <f ca="1">P173+((ABS(K173)/MAX(((F173)+(G173)*(L173))*(L173),
            0.000001))^2)/(2*'1D'!$I$5)</f>
        <v>635.69609253909482</v>
      </c>
      <c r="R173" s="5">
        <f ca="1">((ABS(K173)*'1D'!$D$6)/(MAX(((F173)+(G173)*(L173))*(L173),
            0.000001)*MAX(((((F173)+(G173)*(L173))*(L173))/MAX((F173)+2*(L173)*SQRT(1+(G173)^2),
                    0.000001))^(2/3),
            0.000001)))^2</f>
        <v>4.3358367565141456E-3</v>
      </c>
      <c r="S173" s="5">
        <f ca="1">ABS(ABS(K173)/MAX(((F173)+(G173)*(L173))*(L173),
        0.000001))/SQRT('1D'!$I$5*MAX((((F173)+(G173)*(L173))*(L173))/MAX((F173)+2*(G173)*(L173),
            0.000001),
        0.000001))</f>
        <v>1.0727235886044055</v>
      </c>
      <c r="T173" s="5">
        <f ca="1">((F173)*(L173)^2)/2+(G173)*(L173)^3/3+(ABS(K173)^2)/('1D'!$I$5*MAX(((F173)+(G173)*(L173))*(L173),
        0.000001))</f>
        <v>35.763412605541333</v>
      </c>
      <c r="U173" s="5">
        <f ca="1">IF($A$2=0,
    0,
    IFERROR(Q172-(((R172+R173)/2)*J173)-(IF(O172&gt;O173,
                '1D'!$D$8*((O172^2-O173^2)/(2*'1D'!$I$5)),
                '1D'!$D$9*((O173^2-O172^2)/(2*'1D'!$I$5)))+('1D'!$D$10*(ABS(I173)/90)*(MAX(O172^2,
                        O173^2)/(2*'1D'!$I$5))))-Q173,
        0))</f>
        <v>-3.9474069734524164E-3</v>
      </c>
      <c r="V173" s="5">
        <f ca="1">IF($A$2=0,
    1,
    IF(IFERROR(V172,
            0)=0,
        0,
        IFERROR(IF(ROUND(S173,
                    3)=1,
                1,
                IF(AND(ABS(U173)&lt;'1D'!$D$19,
                        S173&gt;1),
                    1,
                    0)),
            0)))</f>
        <v>0</v>
      </c>
      <c r="W173" s="5">
        <f ca="1">IF($A$2=0,
    MAX(MAX('1D'!$D$16,
            MAX('1D'!$D$16,
                POWER((ABS(K173)^2)/('1D'!$I$5*MAX(F173,
                            0.1)^2),
                    1/3))),
        IFERROR(W1396,
            MAX(MAX('1D'!$D$16,
                    MAX('1D'!$D$16,
                        POWER((ABS(K173)^2)/('1D'!$I$5*MAX(F173,
                                    0.1)^2),
                            1/3))),
                ($L$2)-E1396))),
    IF(IFERROR(AG174,
            0)=0,
        MAX(MAX('1D'!$D$16,
                MAX('1D'!$D$16,
                    POWER((ABS(K173)^2)/('1D'!$I$5*MAX(F173,
                                0.1)^2),
                        1/3))),
            IFERROR(W1396,
                MAX(MAX('1D'!$D$16,
                        MAX('1D'!$D$16,
                            POWER((ABS(K173)^2)/('1D'!$I$5*MAX(F173,
                                        0.1)^2),
                                1/3))),
                    ($L$2)-E1396))),
        IF(IFERROR(W173,
                0)=0,
            MAX(MAX('1D'!$D$16,
                    MAX('1D'!$D$16,
                        POWER((ABS(K173)^2)/('1D'!$I$5*MAX(F173,
                                    0.1)^2),
                            1/3))),
                IFERROR(W1396,
                    MAX(MAX('1D'!$D$16,
                            MAX('1D'!$D$16,
                                POWER((ABS(K173)^2)/('1D'!$I$5*MAX(F173,
                                            0.1)^2),
                                    1/3))),
                        ($L$2)-E1396))),
            IF(OR(IFERROR(AD173,
                        0)&gt;=1,
                    IFERROR(AD174,
                        0)&gt;=1),
                MAX('1D'!$D$16,
                    MAX('1D'!$D$16,
                        POWER((ABS(K173)^2)/('1D'!$I$5*MAX(F173,
                                    0.1)^2),
                            1/3))),
                IF(ABS(IFERROR(AF173,
                            0))&lt;'1D'!$D$19,
                    MAX(MAX('1D'!$D$16,
                            MAX('1D'!$D$16,
                                POWER((ABS(K173)^2)/('1D'!$I$5*MAX(F173,
                                            0.1)^2),
                                    1/3))),
                        IFERROR(W173,
                            0)),
                    MAX(MAX('1D'!$D$16,
                            MAX('1D'!$D$16,
                                POWER((ABS(K173)^2)/('1D'!$I$5*MAX(F173,
                                            0.1)^2),
                                    1/3))),
                        (IFERROR(W173,
                                0))+((IFERROR(AF173,
                                    0))*'1D'!$D$18)))))))</f>
        <v>2.1389677043987478</v>
      </c>
      <c r="X173" s="5">
        <f t="shared" ca="1" si="32"/>
        <v>11.122632062873489</v>
      </c>
      <c r="Y173" s="5">
        <f t="shared" ca="1" si="33"/>
        <v>1.1735290000551568</v>
      </c>
      <c r="Z173" s="5">
        <f t="shared" ca="1" si="34"/>
        <v>4.5807502857230418</v>
      </c>
      <c r="AA173" s="5">
        <f t="shared" ca="1" si="35"/>
        <v>634.61946770439874</v>
      </c>
      <c r="AB173" s="5">
        <f ca="1">AA173+((ABS(K173)/MAX(((F173)+(G173)*(W173))*(W173),
            0.000001))^2)/(2*'1D'!$I$5)</f>
        <v>635.68895155659811</v>
      </c>
      <c r="AC173" s="5">
        <f ca="1">((ABS(K173)*'1D'!$D$6)/(MAX(((F173)+(G173)*(W173))*(W173),
            0.000001)*MAX(((((F173)+(G173)*(W173))*(W173))/MAX((F173)+2*(W173)*SQRT(1+(G173)^2),
                    0.000001))^(2/3),
            0.000001)))^2</f>
        <v>3.8141460404132466E-3</v>
      </c>
      <c r="AD173" s="5">
        <f ca="1">ABS(ABS(K173)/MAX(((F173)+(G173)*(W173))*(W173),
        0.000001))/SQRT('1D'!$I$5*MAX((((F173)+(G173)*(W173))*(W173))/MAX((F173)+2*(G173)*(W173),
            0.000001),
        0.000001))</f>
        <v>1.0000000000000004</v>
      </c>
      <c r="AE173" s="5">
        <f ca="1">((F173)*(W173)^2)/2+(G173)*(W173)^3/3+(ABS(K173)^2)/('1D'!$I$5*MAX(((F173)+(G173)*(W173))*(W173),
        0.000001))</f>
        <v>35.686426155594638</v>
      </c>
      <c r="AF173" s="5">
        <f ca="1">IF($A$2=0,
    0,
    IFERROR(AB174+(((AC173+AC174)/2)*J174)+(IF(Z173&gt;Z174,
                '1D'!$D$8*((Z173^2-Z174^2)/(2*'1D'!$I$5)),
                '1D'!$D$9*((Z174^2-Z173^2)/(2*'1D'!$I$5)))+('1D'!$D$10*(ABS(I174)/90)*(MAX(Z173^2,
                        Z174^2)/(2*'1D'!$I$5))))-AB173,
        0))</f>
        <v>3.4210944256756193E-3</v>
      </c>
      <c r="AG173" s="5">
        <f ca="1">IF($A$2=0,
    1,
    IF(IFERROR(AG174,
            0)=0,
        0,
        IFERROR(IF(OR(ROUND(AD173,
                        3)&gt;=1,
                    AND(ABS(AF173)&lt;'1D'!$D$19,
                        AD173&lt;1)),
                1,
                0),
            0)))</f>
        <v>1</v>
      </c>
      <c r="AH173" s="5">
        <f ca="1">IFERROR(IF('1D'!V32="Supercritical",
        MAX('1D'!$D$16,
            IFERROR(L173,
                MAX('1D'!$D$16,
                    POWER((ABS(K173)^2)/('1D'!$I$5*MAX(F173,
                                0.1)^2),
                        1/3)))),
        IF('1D'!V32="Subcritical",
            MAX('1D'!$D$16,
                IFERROR(W173,
                    MAX('1D'!$D$16,
                        POWER((ABS(K173)^2)/('1D'!$I$5*MAX(F173,
                                    0.1)^2),
                            1/3)))),
            IF(IFERROR(T173,
                    -1E+99)&gt;=IFERROR(AE173,
                    -1E+99),
                MAX('1D'!$D$16,
                    IFERROR(L173,
                        MAX('1D'!$D$16,
                            POWER((ABS(K173)^2)/('1D'!$I$5*MAX(F173,
                                        0.1)^2),
                                1/3)))),
                MAX('1D'!$D$16,
                    IFERROR(W173,
                        MAX('1D'!$D$16,
                            POWER((ABS(K173)^2)/('1D'!$I$5*MAX(F173,
                                        0.1)^2),
                                1/3))))))),
    MAX('1D'!$D$16,
        POWER((ABS(K173)^2)/('1D'!$I$5*MAX(F173,
                    0.1)^2),
            1/3)))</f>
        <v>2.0411692021517887</v>
      </c>
      <c r="AI173" s="5">
        <f t="shared" ca="1" si="36"/>
        <v>634.52166920215177</v>
      </c>
      <c r="AJ173" s="5">
        <f ca="1">AI173+((ABS(K173)/MAX(((F173)+(G173)*(AH173))*(AH173),
            0.000001))^2)/(2*'1D'!$I$5)</f>
        <v>635.69609253909482</v>
      </c>
      <c r="AM173">
        <v>0</v>
      </c>
      <c r="AN173">
        <v>0</v>
      </c>
      <c r="AO173" s="5">
        <f t="shared" si="37"/>
        <v>0</v>
      </c>
      <c r="AP173" s="5">
        <f t="shared" si="41"/>
        <v>0</v>
      </c>
      <c r="AQ173" s="5">
        <f ca="1">ABS(ABS(K173)/MAX(((F173)+(G173)*(AH173))*(AH173),
        0.000001))/SQRT('1D'!$I$5*MAX((((F173)+(G173)*(AH173))*(AH173))/MAX((F173)+2*(G173)*(AH173),
            0.000001),
        0.000001))</f>
        <v>1.0727235886044055</v>
      </c>
      <c r="AR173" s="5" t="str">
        <f t="shared" ca="1" si="38"/>
        <v>Supercritical</v>
      </c>
      <c r="AS173" s="5">
        <f ca="1">((ABS(K173)*'1D'!$D$6)/(MAX(((F173)+(G173)*(AH173))*(AH173),
            0.000001)*MAX(((((F173)+(G173)*(AH173))*(AH173))/MAX((F173)+2*(AH173)*SQRT(1+(G173)^2),
                    0.000001))^(2/3),
            0.000001)))^2</f>
        <v>4.3358367565141456E-3</v>
      </c>
    </row>
    <row r="174" spans="1:45" x14ac:dyDescent="0.35">
      <c r="A174">
        <v>165</v>
      </c>
      <c r="B174">
        <v>163.99700000000001</v>
      </c>
      <c r="C174">
        <v>616420.73400000005</v>
      </c>
      <c r="D174">
        <v>3097692.9589999998</v>
      </c>
      <c r="E174">
        <v>632.48</v>
      </c>
      <c r="F174">
        <v>5.2</v>
      </c>
      <c r="G174">
        <v>0</v>
      </c>
      <c r="H174" t="s">
        <v>176</v>
      </c>
      <c r="I174">
        <v>0.06</v>
      </c>
      <c r="J174" s="5">
        <f t="shared" si="39"/>
        <v>1</v>
      </c>
      <c r="K174" s="5">
        <f t="shared" ca="1" si="40"/>
        <v>50.95</v>
      </c>
      <c r="L174" s="5">
        <f ca="1">IF($A$2=0,
    IFERROR(L173,
        MAX('1D'!$D$16,
            POWER((ABS(K174)^2)/('1D'!$I$5*MAX(F174,
                        0.1)^2),
                1/3))),
    IF(IFERROR(V173,
            0)=0,
        IFERROR(L173,
            MAX('1D'!$D$16,
                POWER((ABS(K174)^2)/('1D'!$I$5*MAX(F174,
                            0.1)^2),
                    1/3))),
        IF(OR(IFERROR(L174,
                    0)=0,
                IFERROR(S173,
                    0)&lt;1,
                IFERROR(S174,
                    0)&lt;1),
            MAX('1D'!$D$16,
                POWER((ABS(K174)^2)/('1D'!$I$5*MAX(F174,
                            0.1)^2),
                    1/3)),
            IF(IFERROR(U174,
                    0)&gt;0,
                MAX('1D'!$D$16,
                    IFERROR(L174,
                        0)+((IFERROR(U174,
                                0))*'1D'!$D$18*IF((IFERROR(S174,
                                    0))&lt;1,
                            1,
                            -1))),
                IF(IFERROR(U174,
                        0)&lt;0,
                    IF(ABS((MAX('1D'!$D$16,
                                    POWER((ABS(K174)^2)/('1D'!$I$5*MAX(F174,
                                                0.1)^2),
                                        1/3)))-IFERROR(L174,
                                0))&gt;'1D'!$D$19,
                        MAX('1D'!$D$16,
                            IF((MAX('1D'!$D$16,
                                        POWER((ABS(K174)^2)/('1D'!$I$5*MAX(F174,
                                                    0.1)^2),
                                            1/3)))&gt;IFERROR(L174,
                                    0),
                                MIN((MAX('1D'!$D$16,
                                            POWER((ABS(K174)^2)/('1D'!$I$5*MAX(F174,
                                                        0.1)^2),
                                                1/3))),
                                    IFERROR(L174,
                                        0)+(MIN(ABS(IFERROR(U174,
                                                    0))*'1D'!$D$18,
                                            ABS((MAX('1D'!$D$16,
                                                        POWER((ABS(K174)^2)/('1D'!$I$5*MAX(F174,
                                                                    0.1)^2),
                                                            1/3)))-IFERROR(L174,
                                                    0))))),
                                MAX((MAX('1D'!$D$16,
                                            POWER((ABS(K174)^2)/('1D'!$I$5*MAX(F174,
                                                        0.1)^2),
                                                1/3))),
                                    IFERROR(L174,
                                        0)-(MIN(ABS(IFERROR(U174,
                                                    0))*'1D'!$D$18,
                                            ABS((MAX('1D'!$D$16,
                                                        POWER((ABS(K174)^2)/('1D'!$I$5*MAX(F174,
                                                                    0.1)^2),
                                                            1/3)))-IFERROR(L174,
                                                    0))))))),
                        MAX('1D'!$D$16,
                            POWER((ABS(K174)^2)/('1D'!$I$5*MAX(F174,
                                        0.1)^2),
                                1/3))),
                    MAX('1D'!$D$16,
                        IFERROR(L174,
                            0)))))))</f>
        <v>2.0411692021517887</v>
      </c>
      <c r="M174" s="5">
        <f t="shared" ca="1" si="28"/>
        <v>10.614079851189301</v>
      </c>
      <c r="N174" s="5">
        <f t="shared" ca="1" si="29"/>
        <v>1.1434704692804873</v>
      </c>
      <c r="O174" s="5">
        <f t="shared" ca="1" si="30"/>
        <v>4.8002276894771132</v>
      </c>
      <c r="P174" s="5">
        <f t="shared" ca="1" si="31"/>
        <v>634.52116920215178</v>
      </c>
      <c r="Q174" s="5">
        <f ca="1">P174+((ABS(K174)/MAX(((F174)+(G174)*(L174))*(L174),
            0.000001))^2)/(2*'1D'!$I$5)</f>
        <v>635.69559253909483</v>
      </c>
      <c r="R174" s="5">
        <f ca="1">((ABS(K174)*'1D'!$D$6)/(MAX(((F174)+(G174)*(L174))*(L174),
            0.000001)*MAX(((((F174)+(G174)*(L174))*(L174))/MAX((F174)+2*(L174)*SQRT(1+(G174)^2),
                    0.000001))^(2/3),
            0.000001)))^2</f>
        <v>4.3358367565141456E-3</v>
      </c>
      <c r="S174" s="5">
        <f ca="1">ABS(ABS(K174)/MAX(((F174)+(G174)*(L174))*(L174),
        0.000001))/SQRT('1D'!$I$5*MAX((((F174)+(G174)*(L174))*(L174))/MAX((F174)+2*(G174)*(L174),
            0.000001),
        0.000001))</f>
        <v>1.0727235886044055</v>
      </c>
      <c r="T174" s="5">
        <f ca="1">((F174)*(L174)^2)/2+(G174)*(L174)^3/3+(ABS(K174)^2)/('1D'!$I$5*MAX(((F174)+(G174)*(L174))*(L174),
        0.000001))</f>
        <v>35.763412605541333</v>
      </c>
      <c r="U174" s="5">
        <f ca="1">IF($A$2=0,
    0,
    IFERROR(Q173-(((R173+R174)/2)*J174)-(IF(O173&gt;O174,
                '1D'!$D$8*((O173^2-O174^2)/(2*'1D'!$I$5)),
                '1D'!$D$9*((O174^2-O173^2)/(2*'1D'!$I$5)))+('1D'!$D$10*(ABS(I174)/90)*(MAX(O173^2,
                        O174^2)/(2*'1D'!$I$5))))-Q174,
        0))</f>
        <v>-3.9532790901830595E-3</v>
      </c>
      <c r="V174" s="5">
        <f ca="1">IF($A$2=0,
    1,
    IF(IFERROR(V173,
            0)=0,
        0,
        IFERROR(IF(ROUND(S174,
                    3)=1,
                1,
                IF(AND(ABS(U174)&lt;'1D'!$D$19,
                        S174&gt;1),
                    1,
                    0)),
            0)))</f>
        <v>0</v>
      </c>
      <c r="W174" s="5">
        <f ca="1">IF($A$2=0,
    MAX(MAX('1D'!$D$16,
            MAX('1D'!$D$16,
                POWER((ABS(K174)^2)/('1D'!$I$5*MAX(F174,
                            0.1)^2),
                    1/3))),
        IFERROR(W1396,
            MAX(MAX('1D'!$D$16,
                    MAX('1D'!$D$16,
                        POWER((ABS(K174)^2)/('1D'!$I$5*MAX(F174,
                                    0.1)^2),
                            1/3))),
                ($L$2)-E1396))),
    IF(IFERROR(AG175,
            0)=0,
        MAX(MAX('1D'!$D$16,
                MAX('1D'!$D$16,
                    POWER((ABS(K174)^2)/('1D'!$I$5*MAX(F174,
                                0.1)^2),
                        1/3))),
            IFERROR(W1396,
                MAX(MAX('1D'!$D$16,
                        MAX('1D'!$D$16,
                            POWER((ABS(K174)^2)/('1D'!$I$5*MAX(F174,
                                        0.1)^2),
                                1/3))),
                    ($L$2)-E1396))),
        IF(IFERROR(W174,
                0)=0,
            MAX(MAX('1D'!$D$16,
                    MAX('1D'!$D$16,
                        POWER((ABS(K174)^2)/('1D'!$I$5*MAX(F174,
                                    0.1)^2),
                            1/3))),
                IFERROR(W1396,
                    MAX(MAX('1D'!$D$16,
                            MAX('1D'!$D$16,
                                POWER((ABS(K174)^2)/('1D'!$I$5*MAX(F174,
                                            0.1)^2),
                                    1/3))),
                        ($L$2)-E1396))),
            IF(OR(IFERROR(AD174,
                        0)&gt;=1,
                    IFERROR(AD175,
                        0)&gt;=1),
                MAX('1D'!$D$16,
                    MAX('1D'!$D$16,
                        POWER((ABS(K174)^2)/('1D'!$I$5*MAX(F174,
                                    0.1)^2),
                            1/3))),
                IF(ABS(IFERROR(AF174,
                            0))&lt;'1D'!$D$19,
                    MAX(MAX('1D'!$D$16,
                            MAX('1D'!$D$16,
                                POWER((ABS(K174)^2)/('1D'!$I$5*MAX(F174,
                                            0.1)^2),
                                    1/3))),
                        IFERROR(W174,
                            0)),
                    MAX(MAX('1D'!$D$16,
                            MAX('1D'!$D$16,
                                POWER((ABS(K174)^2)/('1D'!$I$5*MAX(F174,
                                            0.1)^2),
                                    1/3))),
                        (IFERROR(W174,
                                0))+((IFERROR(AF174,
                                    0))*'1D'!$D$18)))))))</f>
        <v>2.1389677043987478</v>
      </c>
      <c r="X174" s="5">
        <f t="shared" ca="1" si="32"/>
        <v>11.122632062873489</v>
      </c>
      <c r="Y174" s="5">
        <f t="shared" ca="1" si="33"/>
        <v>1.1735290000551568</v>
      </c>
      <c r="Z174" s="5">
        <f t="shared" ca="1" si="34"/>
        <v>4.5807502857230418</v>
      </c>
      <c r="AA174" s="5">
        <f t="shared" ca="1" si="35"/>
        <v>634.61896770439876</v>
      </c>
      <c r="AB174" s="5">
        <f ca="1">AA174+((ABS(K174)/MAX(((F174)+(G174)*(W174))*(W174),
            0.000001))^2)/(2*'1D'!$I$5)</f>
        <v>635.68845155659812</v>
      </c>
      <c r="AC174" s="5">
        <f ca="1">((ABS(K174)*'1D'!$D$6)/(MAX(((F174)+(G174)*(W174))*(W174),
            0.000001)*MAX(((((F174)+(G174)*(W174))*(W174))/MAX((F174)+2*(W174)*SQRT(1+(G174)^2),
                    0.000001))^(2/3),
            0.000001)))^2</f>
        <v>3.8141460404132466E-3</v>
      </c>
      <c r="AD174" s="5">
        <f ca="1">ABS(ABS(K174)/MAX(((F174)+(G174)*(W174))*(W174),
        0.000001))/SQRT('1D'!$I$5*MAX((((F174)+(G174)*(W174))*(W174))/MAX((F174)+2*(G174)*(W174),
            0.000001),
        0.000001))</f>
        <v>1.0000000000000004</v>
      </c>
      <c r="AE174" s="5">
        <f ca="1">((F174)*(W174)^2)/2+(G174)*(W174)^3/3+(ABS(K174)^2)/('1D'!$I$5*MAX(((F174)+(G174)*(W174))*(W174),
        0.000001))</f>
        <v>35.686426155594638</v>
      </c>
      <c r="AF174" s="5">
        <f ca="1">IF($A$2=0,
    0,
    IFERROR(AB175+(((AC174+AC175)/2)*J175)+(IF(Z174&gt;Z175,
                '1D'!$D$8*((Z174^2-Z175^2)/(2*'1D'!$I$5)),
                '1D'!$D$9*((Z175^2-Z174^2)/(2*'1D'!$I$5)))+('1D'!$D$10*(ABS(I175)/90)*(MAX(Z174^2,
                        Z175^2)/(2*'1D'!$I$5))))-AB174,
        0))</f>
        <v>3.4172802795637836E-3</v>
      </c>
      <c r="AG174" s="5">
        <f ca="1">IF($A$2=0,
    1,
    IF(IFERROR(AG175,
            0)=0,
        0,
        IFERROR(IF(OR(ROUND(AD174,
                        3)&gt;=1,
                    AND(ABS(AF174)&lt;'1D'!$D$19,
                        AD174&lt;1)),
                1,
                0),
            0)))</f>
        <v>1</v>
      </c>
      <c r="AH174" s="5">
        <f ca="1">IFERROR(IF('1D'!V32="Supercritical",
        MAX('1D'!$D$16,
            IFERROR(L174,
                MAX('1D'!$D$16,
                    POWER((ABS(K174)^2)/('1D'!$I$5*MAX(F174,
                                0.1)^2),
                        1/3)))),
        IF('1D'!V32="Subcritical",
            MAX('1D'!$D$16,
                IFERROR(W174,
                    MAX('1D'!$D$16,
                        POWER((ABS(K174)^2)/('1D'!$I$5*MAX(F174,
                                    0.1)^2),
                            1/3)))),
            IF(IFERROR(T174,
                    -1E+99)&gt;=IFERROR(AE174,
                    -1E+99),
                MAX('1D'!$D$16,
                    IFERROR(L174,
                        MAX('1D'!$D$16,
                            POWER((ABS(K174)^2)/('1D'!$I$5*MAX(F174,
                                        0.1)^2),
                                1/3)))),
                MAX('1D'!$D$16,
                    IFERROR(W174,
                        MAX('1D'!$D$16,
                            POWER((ABS(K174)^2)/('1D'!$I$5*MAX(F174,
                                        0.1)^2),
                                1/3))))))),
    MAX('1D'!$D$16,
        POWER((ABS(K174)^2)/('1D'!$I$5*MAX(F174,
                    0.1)^2),
            1/3)))</f>
        <v>2.0411692021517887</v>
      </c>
      <c r="AI174" s="5">
        <f t="shared" ca="1" si="36"/>
        <v>634.52116920215178</v>
      </c>
      <c r="AJ174" s="5">
        <f ca="1">AI174+((ABS(K174)/MAX(((F174)+(G174)*(AH174))*(AH174),
            0.000001))^2)/(2*'1D'!$I$5)</f>
        <v>635.69559253909483</v>
      </c>
      <c r="AM174">
        <v>0</v>
      </c>
      <c r="AN174">
        <v>0</v>
      </c>
      <c r="AO174" s="5">
        <f t="shared" si="37"/>
        <v>0</v>
      </c>
      <c r="AP174" s="5">
        <f t="shared" si="41"/>
        <v>0</v>
      </c>
      <c r="AQ174" s="5">
        <f ca="1">ABS(ABS(K174)/MAX(((F174)+(G174)*(AH174))*(AH174),
        0.000001))/SQRT('1D'!$I$5*MAX((((F174)+(G174)*(AH174))*(AH174))/MAX((F174)+2*(G174)*(AH174),
            0.000001),
        0.000001))</f>
        <v>1.0727235886044055</v>
      </c>
      <c r="AR174" s="5" t="str">
        <f t="shared" ca="1" si="38"/>
        <v>Supercritical</v>
      </c>
      <c r="AS174" s="5">
        <f ca="1">((ABS(K174)*'1D'!$D$6)/(MAX(((F174)+(G174)*(AH174))*(AH174),
            0.000001)*MAX(((((F174)+(G174)*(AH174))*(AH174))/MAX((F174)+2*(AH174)*SQRT(1+(G174)^2),
                    0.000001))^(2/3),
            0.000001)))^2</f>
        <v>4.3358367565141456E-3</v>
      </c>
    </row>
    <row r="175" spans="1:45" x14ac:dyDescent="0.35">
      <c r="A175">
        <v>166</v>
      </c>
      <c r="B175">
        <v>164.99600000000001</v>
      </c>
      <c r="C175">
        <v>616419.73600000003</v>
      </c>
      <c r="D175">
        <v>3097692.9109999998</v>
      </c>
      <c r="E175">
        <v>632.47950000000003</v>
      </c>
      <c r="F175">
        <v>5.2</v>
      </c>
      <c r="G175">
        <v>0</v>
      </c>
      <c r="H175" t="s">
        <v>176</v>
      </c>
      <c r="I175">
        <v>0.06</v>
      </c>
      <c r="J175" s="5">
        <f t="shared" si="39"/>
        <v>0.99899999999999523</v>
      </c>
      <c r="K175" s="5">
        <f t="shared" ca="1" si="40"/>
        <v>50.95</v>
      </c>
      <c r="L175" s="5">
        <f ca="1">IF($A$2=0,
    IFERROR(L174,
        MAX('1D'!$D$16,
            POWER((ABS(K175)^2)/('1D'!$I$5*MAX(F175,
                        0.1)^2),
                1/3))),
    IF(IFERROR(V174,
            0)=0,
        IFERROR(L174,
            MAX('1D'!$D$16,
                POWER((ABS(K175)^2)/('1D'!$I$5*MAX(F175,
                            0.1)^2),
                    1/3))),
        IF(OR(IFERROR(L175,
                    0)=0,
                IFERROR(S174,
                    0)&lt;1,
                IFERROR(S175,
                    0)&lt;1),
            MAX('1D'!$D$16,
                POWER((ABS(K175)^2)/('1D'!$I$5*MAX(F175,
                            0.1)^2),
                    1/3)),
            IF(IFERROR(U175,
                    0)&gt;0,
                MAX('1D'!$D$16,
                    IFERROR(L175,
                        0)+((IFERROR(U175,
                                0))*'1D'!$D$18*IF((IFERROR(S175,
                                    0))&lt;1,
                            1,
                            -1))),
                IF(IFERROR(U175,
                        0)&lt;0,
                    IF(ABS((MAX('1D'!$D$16,
                                    POWER((ABS(K175)^2)/('1D'!$I$5*MAX(F175,
                                                0.1)^2),
                                        1/3)))-IFERROR(L175,
                                0))&gt;'1D'!$D$19,
                        MAX('1D'!$D$16,
                            IF((MAX('1D'!$D$16,
                                        POWER((ABS(K175)^2)/('1D'!$I$5*MAX(F175,
                                                    0.1)^2),
                                            1/3)))&gt;IFERROR(L175,
                                    0),
                                MIN((MAX('1D'!$D$16,
                                            POWER((ABS(K175)^2)/('1D'!$I$5*MAX(F175,
                                                        0.1)^2),
                                                1/3))),
                                    IFERROR(L175,
                                        0)+(MIN(ABS(IFERROR(U175,
                                                    0))*'1D'!$D$18,
                                            ABS((MAX('1D'!$D$16,
                                                        POWER((ABS(K175)^2)/('1D'!$I$5*MAX(F175,
                                                                    0.1)^2),
                                                            1/3)))-IFERROR(L175,
                                                    0))))),
                                MAX((MAX('1D'!$D$16,
                                            POWER((ABS(K175)^2)/('1D'!$I$5*MAX(F175,
                                                        0.1)^2),
                                                1/3))),
                                    IFERROR(L175,
                                        0)-(MIN(ABS(IFERROR(U175,
                                                    0))*'1D'!$D$18,
                                            ABS((MAX('1D'!$D$16,
                                                        POWER((ABS(K175)^2)/('1D'!$I$5*MAX(F175,
                                                                    0.1)^2),
                                                            1/3)))-IFERROR(L175,
                                                    0))))))),
                        MAX('1D'!$D$16,
                            POWER((ABS(K175)^2)/('1D'!$I$5*MAX(F175,
                                        0.1)^2),
                                1/3))),
                    MAX('1D'!$D$16,
                        IFERROR(L175,
                            0)))))))</f>
        <v>2.0411692021517887</v>
      </c>
      <c r="M175" s="5">
        <f t="shared" ca="1" si="28"/>
        <v>10.614079851189301</v>
      </c>
      <c r="N175" s="5">
        <f t="shared" ca="1" si="29"/>
        <v>1.1434704692804873</v>
      </c>
      <c r="O175" s="5">
        <f t="shared" ca="1" si="30"/>
        <v>4.8002276894771132</v>
      </c>
      <c r="P175" s="5">
        <f t="shared" ca="1" si="31"/>
        <v>634.52066920215179</v>
      </c>
      <c r="Q175" s="5">
        <f ca="1">P175+((ABS(K175)/MAX(((F175)+(G175)*(L175))*(L175),
            0.000001))^2)/(2*'1D'!$I$5)</f>
        <v>635.69509253909484</v>
      </c>
      <c r="R175" s="5">
        <f ca="1">((ABS(K175)*'1D'!$D$6)/(MAX(((F175)+(G175)*(L175))*(L175),
            0.000001)*MAX(((((F175)+(G175)*(L175))*(L175))/MAX((F175)+2*(L175)*SQRT(1+(G175)^2),
                    0.000001))^(2/3),
            0.000001)))^2</f>
        <v>4.3358367565141456E-3</v>
      </c>
      <c r="S175" s="5">
        <f ca="1">ABS(ABS(K175)/MAX(((F175)+(G175)*(L175))*(L175),
        0.000001))/SQRT('1D'!$I$5*MAX((((F175)+(G175)*(L175))*(L175))/MAX((F175)+2*(G175)*(L175),
            0.000001),
        0.000001))</f>
        <v>1.0727235886044055</v>
      </c>
      <c r="T175" s="5">
        <f ca="1">((F175)*(L175)^2)/2+(G175)*(L175)^3/3+(ABS(K175)^2)/('1D'!$I$5*MAX(((F175)+(G175)*(L175))*(L175),
        0.000001))</f>
        <v>35.763412605541333</v>
      </c>
      <c r="U175" s="5">
        <f ca="1">IF($A$2=0,
    0,
    IFERROR(Q174-(((R174+R175)/2)*J175)-(IF(O174&gt;O175,
                '1D'!$D$8*((O174^2-O175^2)/(2*'1D'!$I$5)),
                '1D'!$D$9*((O175^2-O174^2)/(2*'1D'!$I$5)))+('1D'!$D$10*(ABS(I175)/90)*(MAX(O174^2,
                        O175^2)/(2*'1D'!$I$5))))-Q175,
        0))</f>
        <v>-3.9489432534765001E-3</v>
      </c>
      <c r="V175" s="5">
        <f ca="1">IF($A$2=0,
    1,
    IF(IFERROR(V174,
            0)=0,
        0,
        IFERROR(IF(ROUND(S175,
                    3)=1,
                1,
                IF(AND(ABS(U175)&lt;'1D'!$D$19,
                        S175&gt;1),
                    1,
                    0)),
            0)))</f>
        <v>0</v>
      </c>
      <c r="W175" s="5">
        <f ca="1">IF($A$2=0,
    MAX(MAX('1D'!$D$16,
            MAX('1D'!$D$16,
                POWER((ABS(K175)^2)/('1D'!$I$5*MAX(F175,
                            0.1)^2),
                    1/3))),
        IFERROR(W1396,
            MAX(MAX('1D'!$D$16,
                    MAX('1D'!$D$16,
                        POWER((ABS(K175)^2)/('1D'!$I$5*MAX(F175,
                                    0.1)^2),
                            1/3))),
                ($L$2)-E1396))),
    IF(IFERROR(AG176,
            0)=0,
        MAX(MAX('1D'!$D$16,
                MAX('1D'!$D$16,
                    POWER((ABS(K175)^2)/('1D'!$I$5*MAX(F175,
                                0.1)^2),
                        1/3))),
            IFERROR(W1396,
                MAX(MAX('1D'!$D$16,
                        MAX('1D'!$D$16,
                            POWER((ABS(K175)^2)/('1D'!$I$5*MAX(F175,
                                        0.1)^2),
                                1/3))),
                    ($L$2)-E1396))),
        IF(IFERROR(W175,
                0)=0,
            MAX(MAX('1D'!$D$16,
                    MAX('1D'!$D$16,
                        POWER((ABS(K175)^2)/('1D'!$I$5*MAX(F175,
                                    0.1)^2),
                            1/3))),
                IFERROR(W1396,
                    MAX(MAX('1D'!$D$16,
                            MAX('1D'!$D$16,
                                POWER((ABS(K175)^2)/('1D'!$I$5*MAX(F175,
                                            0.1)^2),
                                    1/3))),
                        ($L$2)-E1396))),
            IF(OR(IFERROR(AD175,
                        0)&gt;=1,
                    IFERROR(AD176,
                        0)&gt;=1),
                MAX('1D'!$D$16,
                    MAX('1D'!$D$16,
                        POWER((ABS(K175)^2)/('1D'!$I$5*MAX(F175,
                                    0.1)^2),
                            1/3))),
                IF(ABS(IFERROR(AF175,
                            0))&lt;'1D'!$D$19,
                    MAX(MAX('1D'!$D$16,
                            MAX('1D'!$D$16,
                                POWER((ABS(K175)^2)/('1D'!$I$5*MAX(F175,
                                            0.1)^2),
                                    1/3))),
                        IFERROR(W175,
                            0)),
                    MAX(MAX('1D'!$D$16,
                            MAX('1D'!$D$16,
                                POWER((ABS(K175)^2)/('1D'!$I$5*MAX(F175,
                                            0.1)^2),
                                    1/3))),
                        (IFERROR(W175,
                                0))+((IFERROR(AF175,
                                    0))*'1D'!$D$18)))))))</f>
        <v>2.1389677043987478</v>
      </c>
      <c r="X175" s="5">
        <f t="shared" ca="1" si="32"/>
        <v>11.122632062873489</v>
      </c>
      <c r="Y175" s="5">
        <f t="shared" ca="1" si="33"/>
        <v>1.1735290000551568</v>
      </c>
      <c r="Z175" s="5">
        <f t="shared" ca="1" si="34"/>
        <v>4.5807502857230418</v>
      </c>
      <c r="AA175" s="5">
        <f t="shared" ca="1" si="35"/>
        <v>634.61846770439877</v>
      </c>
      <c r="AB175" s="5">
        <f ca="1">AA175+((ABS(K175)/MAX(((F175)+(G175)*(W175))*(W175),
            0.000001))^2)/(2*'1D'!$I$5)</f>
        <v>635.68795155659814</v>
      </c>
      <c r="AC175" s="5">
        <f ca="1">((ABS(K175)*'1D'!$D$6)/(MAX(((F175)+(G175)*(W175))*(W175),
            0.000001)*MAX(((((F175)+(G175)*(W175))*(W175))/MAX((F175)+2*(W175)*SQRT(1+(G175)^2),
                    0.000001))^(2/3),
            0.000001)))^2</f>
        <v>3.8141460404132466E-3</v>
      </c>
      <c r="AD175" s="5">
        <f ca="1">ABS(ABS(K175)/MAX(((F175)+(G175)*(W175))*(W175),
        0.000001))/SQRT('1D'!$I$5*MAX((((F175)+(G175)*(W175))*(W175))/MAX((F175)+2*(G175)*(W175),
            0.000001),
        0.000001))</f>
        <v>1.0000000000000004</v>
      </c>
      <c r="AE175" s="5">
        <f ca="1">((F175)*(W175)^2)/2+(G175)*(W175)^3/3+(ABS(K175)^2)/('1D'!$I$5*MAX(((F175)+(G175)*(W175))*(W175),
        0.000001))</f>
        <v>35.686426155594638</v>
      </c>
      <c r="AF175" s="5">
        <f ca="1">IF($A$2=0,
    0,
    IFERROR(AB176+(((AC175+AC176)/2)*J176)+(IF(Z175&gt;Z176,
                '1D'!$D$8*((Z175^2-Z176^2)/(2*'1D'!$I$5)),
                '1D'!$D$9*((Z176^2-Z175^2)/(2*'1D'!$I$5)))+('1D'!$D$10*(ABS(I176)/90)*(MAX(Z175^2,
                        Z176^2)/(2*'1D'!$I$5))))-AB175,
        0))</f>
        <v>3.4195611524410197E-3</v>
      </c>
      <c r="AG175" s="5">
        <f ca="1">IF($A$2=0,
    1,
    IF(IFERROR(AG176,
            0)=0,
        0,
        IFERROR(IF(OR(ROUND(AD175,
                        3)&gt;=1,
                    AND(ABS(AF175)&lt;'1D'!$D$19,
                        AD175&lt;1)),
                1,
                0),
            0)))</f>
        <v>1</v>
      </c>
      <c r="AH175" s="5">
        <f ca="1">IFERROR(IF('1D'!V32="Supercritical",
        MAX('1D'!$D$16,
            IFERROR(L175,
                MAX('1D'!$D$16,
                    POWER((ABS(K175)^2)/('1D'!$I$5*MAX(F175,
                                0.1)^2),
                        1/3)))),
        IF('1D'!V32="Subcritical",
            MAX('1D'!$D$16,
                IFERROR(W175,
                    MAX('1D'!$D$16,
                        POWER((ABS(K175)^2)/('1D'!$I$5*MAX(F175,
                                    0.1)^2),
                            1/3)))),
            IF(IFERROR(T175,
                    -1E+99)&gt;=IFERROR(AE175,
                    -1E+99),
                MAX('1D'!$D$16,
                    IFERROR(L175,
                        MAX('1D'!$D$16,
                            POWER((ABS(K175)^2)/('1D'!$I$5*MAX(F175,
                                        0.1)^2),
                                1/3)))),
                MAX('1D'!$D$16,
                    IFERROR(W175,
                        MAX('1D'!$D$16,
                            POWER((ABS(K175)^2)/('1D'!$I$5*MAX(F175,
                                        0.1)^2),
                                1/3))))))),
    MAX('1D'!$D$16,
        POWER((ABS(K175)^2)/('1D'!$I$5*MAX(F175,
                    0.1)^2),
            1/3)))</f>
        <v>2.0411692021517887</v>
      </c>
      <c r="AI175" s="5">
        <f t="shared" ca="1" si="36"/>
        <v>634.52066920215179</v>
      </c>
      <c r="AJ175" s="5">
        <f ca="1">AI175+((ABS(K175)/MAX(((F175)+(G175)*(AH175))*(AH175),
            0.000001))^2)/(2*'1D'!$I$5)</f>
        <v>635.69509253909484</v>
      </c>
      <c r="AM175">
        <v>0</v>
      </c>
      <c r="AN175">
        <v>0</v>
      </c>
      <c r="AO175" s="5">
        <f t="shared" si="37"/>
        <v>0</v>
      </c>
      <c r="AP175" s="5">
        <f t="shared" si="41"/>
        <v>0</v>
      </c>
      <c r="AQ175" s="5">
        <f ca="1">ABS(ABS(K175)/MAX(((F175)+(G175)*(AH175))*(AH175),
        0.000001))/SQRT('1D'!$I$5*MAX((((F175)+(G175)*(AH175))*(AH175))/MAX((F175)+2*(G175)*(AH175),
            0.000001),
        0.000001))</f>
        <v>1.0727235886044055</v>
      </c>
      <c r="AR175" s="5" t="str">
        <f t="shared" ca="1" si="38"/>
        <v>Supercritical</v>
      </c>
      <c r="AS175" s="5">
        <f ca="1">((ABS(K175)*'1D'!$D$6)/(MAX(((F175)+(G175)*(AH175))*(AH175),
            0.000001)*MAX(((((F175)+(G175)*(AH175))*(AH175))/MAX((F175)+2*(AH175)*SQRT(1+(G175)^2),
                    0.000001))^(2/3),
            0.000001)))^2</f>
        <v>4.3358367565141456E-3</v>
      </c>
    </row>
    <row r="176" spans="1:45" x14ac:dyDescent="0.35">
      <c r="A176">
        <v>167</v>
      </c>
      <c r="B176">
        <v>165.99700000000001</v>
      </c>
      <c r="C176">
        <v>616418.73699999996</v>
      </c>
      <c r="D176">
        <v>3097692.8640000001</v>
      </c>
      <c r="E176">
        <v>632.47900000000004</v>
      </c>
      <c r="F176">
        <v>5.2</v>
      </c>
      <c r="G176">
        <v>0</v>
      </c>
      <c r="H176" t="s">
        <v>176</v>
      </c>
      <c r="I176">
        <v>5.7000000000000002E-2</v>
      </c>
      <c r="J176" s="5">
        <f t="shared" si="39"/>
        <v>1.0010000000000048</v>
      </c>
      <c r="K176" s="5">
        <f t="shared" ca="1" si="40"/>
        <v>50.95</v>
      </c>
      <c r="L176" s="5">
        <f ca="1">IF($A$2=0,
    IFERROR(L175,
        MAX('1D'!$D$16,
            POWER((ABS(K176)^2)/('1D'!$I$5*MAX(F176,
                        0.1)^2),
                1/3))),
    IF(IFERROR(V175,
            0)=0,
        IFERROR(L175,
            MAX('1D'!$D$16,
                POWER((ABS(K176)^2)/('1D'!$I$5*MAX(F176,
                            0.1)^2),
                    1/3))),
        IF(OR(IFERROR(L176,
                    0)=0,
                IFERROR(S175,
                    0)&lt;1,
                IFERROR(S176,
                    0)&lt;1),
            MAX('1D'!$D$16,
                POWER((ABS(K176)^2)/('1D'!$I$5*MAX(F176,
                            0.1)^2),
                    1/3)),
            IF(IFERROR(U176,
                    0)&gt;0,
                MAX('1D'!$D$16,
                    IFERROR(L176,
                        0)+((IFERROR(U176,
                                0))*'1D'!$D$18*IF((IFERROR(S176,
                                    0))&lt;1,
                            1,
                            -1))),
                IF(IFERROR(U176,
                        0)&lt;0,
                    IF(ABS((MAX('1D'!$D$16,
                                    POWER((ABS(K176)^2)/('1D'!$I$5*MAX(F176,
                                                0.1)^2),
                                        1/3)))-IFERROR(L176,
                                0))&gt;'1D'!$D$19,
                        MAX('1D'!$D$16,
                            IF((MAX('1D'!$D$16,
                                        POWER((ABS(K176)^2)/('1D'!$I$5*MAX(F176,
                                                    0.1)^2),
                                            1/3)))&gt;IFERROR(L176,
                                    0),
                                MIN((MAX('1D'!$D$16,
                                            POWER((ABS(K176)^2)/('1D'!$I$5*MAX(F176,
                                                        0.1)^2),
                                                1/3))),
                                    IFERROR(L176,
                                        0)+(MIN(ABS(IFERROR(U176,
                                                    0))*'1D'!$D$18,
                                            ABS((MAX('1D'!$D$16,
                                                        POWER((ABS(K176)^2)/('1D'!$I$5*MAX(F176,
                                                                    0.1)^2),
                                                            1/3)))-IFERROR(L176,
                                                    0))))),
                                MAX((MAX('1D'!$D$16,
                                            POWER((ABS(K176)^2)/('1D'!$I$5*MAX(F176,
                                                        0.1)^2),
                                                1/3))),
                                    IFERROR(L176,
                                        0)-(MIN(ABS(IFERROR(U176,
                                                    0))*'1D'!$D$18,
                                            ABS((MAX('1D'!$D$16,
                                                        POWER((ABS(K176)^2)/('1D'!$I$5*MAX(F176,
                                                                    0.1)^2),
                                                            1/3)))-IFERROR(L176,
                                                    0))))))),
                        MAX('1D'!$D$16,
                            POWER((ABS(K176)^2)/('1D'!$I$5*MAX(F176,
                                        0.1)^2),
                                1/3))),
                    MAX('1D'!$D$16,
                        IFERROR(L176,
                            0)))))))</f>
        <v>2.0411692021517887</v>
      </c>
      <c r="M176" s="5">
        <f t="shared" ca="1" si="28"/>
        <v>10.614079851189301</v>
      </c>
      <c r="N176" s="5">
        <f t="shared" ca="1" si="29"/>
        <v>1.1434704692804873</v>
      </c>
      <c r="O176" s="5">
        <f t="shared" ca="1" si="30"/>
        <v>4.8002276894771132</v>
      </c>
      <c r="P176" s="5">
        <f t="shared" ca="1" si="31"/>
        <v>634.52016920215181</v>
      </c>
      <c r="Q176" s="5">
        <f ca="1">P176+((ABS(K176)/MAX(((F176)+(G176)*(L176))*(L176),
            0.000001))^2)/(2*'1D'!$I$5)</f>
        <v>635.69459253909486</v>
      </c>
      <c r="R176" s="5">
        <f ca="1">((ABS(K176)*'1D'!$D$6)/(MAX(((F176)+(G176)*(L176))*(L176),
            0.000001)*MAX(((((F176)+(G176)*(L176))*(L176))/MAX((F176)+2*(L176)*SQRT(1+(G176)^2),
                    0.000001))^(2/3),
            0.000001)))^2</f>
        <v>4.3358367565141456E-3</v>
      </c>
      <c r="S176" s="5">
        <f ca="1">ABS(ABS(K176)/MAX(((F176)+(G176)*(L176))*(L176),
        0.000001))/SQRT('1D'!$I$5*MAX((((F176)+(G176)*(L176))*(L176))/MAX((F176)+2*(G176)*(L176),
            0.000001),
        0.000001))</f>
        <v>1.0727235886044055</v>
      </c>
      <c r="T176" s="5">
        <f ca="1">((F176)*(L176)^2)/2+(G176)*(L176)^3/3+(ABS(K176)^2)/('1D'!$I$5*MAX(((F176)+(G176)*(L176))*(L176),
        0.000001))</f>
        <v>35.763412605541333</v>
      </c>
      <c r="U176" s="5">
        <f ca="1">IF($A$2=0,
    0,
    IFERROR(Q175-(((R175+R176)/2)*J176)-(IF(O175&gt;O176,
                '1D'!$D$8*((O175^2-O176^2)/(2*'1D'!$I$5)),
                '1D'!$D$9*((O176^2-O175^2)/(2*'1D'!$I$5)))+('1D'!$D$10*(ABS(I176)/90)*(MAX(O175^2,
                        O176^2)/(2*'1D'!$I$5))))-Q176,
        0))</f>
        <v>-3.9517428102726626E-3</v>
      </c>
      <c r="V176" s="5">
        <f ca="1">IF($A$2=0,
    1,
    IF(IFERROR(V175,
            0)=0,
        0,
        IFERROR(IF(ROUND(S176,
                    3)=1,
                1,
                IF(AND(ABS(U176)&lt;'1D'!$D$19,
                        S176&gt;1),
                    1,
                    0)),
            0)))</f>
        <v>0</v>
      </c>
      <c r="W176" s="5">
        <f ca="1">IF($A$2=0,
    MAX(MAX('1D'!$D$16,
            MAX('1D'!$D$16,
                POWER((ABS(K176)^2)/('1D'!$I$5*MAX(F176,
                            0.1)^2),
                    1/3))),
        IFERROR(W1396,
            MAX(MAX('1D'!$D$16,
                    MAX('1D'!$D$16,
                        POWER((ABS(K176)^2)/('1D'!$I$5*MAX(F176,
                                    0.1)^2),
                            1/3))),
                ($L$2)-E1396))),
    IF(IFERROR(AG177,
            0)=0,
        MAX(MAX('1D'!$D$16,
                MAX('1D'!$D$16,
                    POWER((ABS(K176)^2)/('1D'!$I$5*MAX(F176,
                                0.1)^2),
                        1/3))),
            IFERROR(W1396,
                MAX(MAX('1D'!$D$16,
                        MAX('1D'!$D$16,
                            POWER((ABS(K176)^2)/('1D'!$I$5*MAX(F176,
                                        0.1)^2),
                                1/3))),
                    ($L$2)-E1396))),
        IF(IFERROR(W176,
                0)=0,
            MAX(MAX('1D'!$D$16,
                    MAX('1D'!$D$16,
                        POWER((ABS(K176)^2)/('1D'!$I$5*MAX(F176,
                                    0.1)^2),
                            1/3))),
                IFERROR(W1396,
                    MAX(MAX('1D'!$D$16,
                            MAX('1D'!$D$16,
                                POWER((ABS(K176)^2)/('1D'!$I$5*MAX(F176,
                                            0.1)^2),
                                    1/3))),
                        ($L$2)-E1396))),
            IF(OR(IFERROR(AD176,
                        0)&gt;=1,
                    IFERROR(AD177,
                        0)&gt;=1),
                MAX('1D'!$D$16,
                    MAX('1D'!$D$16,
                        POWER((ABS(K176)^2)/('1D'!$I$5*MAX(F176,
                                    0.1)^2),
                            1/3))),
                IF(ABS(IFERROR(AF176,
                            0))&lt;'1D'!$D$19,
                    MAX(MAX('1D'!$D$16,
                            MAX('1D'!$D$16,
                                POWER((ABS(K176)^2)/('1D'!$I$5*MAX(F176,
                                            0.1)^2),
                                    1/3))),
                        IFERROR(W176,
                            0)),
                    MAX(MAX('1D'!$D$16,
                            MAX('1D'!$D$16,
                                POWER((ABS(K176)^2)/('1D'!$I$5*MAX(F176,
                                            0.1)^2),
                                    1/3))),
                        (IFERROR(W176,
                                0))+((IFERROR(AF176,
                                    0))*'1D'!$D$18)))))))</f>
        <v>2.1389677043987478</v>
      </c>
      <c r="X176" s="5">
        <f t="shared" ca="1" si="32"/>
        <v>11.122632062873489</v>
      </c>
      <c r="Y176" s="5">
        <f t="shared" ca="1" si="33"/>
        <v>1.1735290000551568</v>
      </c>
      <c r="Z176" s="5">
        <f t="shared" ca="1" si="34"/>
        <v>4.5807502857230418</v>
      </c>
      <c r="AA176" s="5">
        <f t="shared" ca="1" si="35"/>
        <v>634.61796770439878</v>
      </c>
      <c r="AB176" s="5">
        <f ca="1">AA176+((ABS(K176)/MAX(((F176)+(G176)*(W176))*(W176),
            0.000001))^2)/(2*'1D'!$I$5)</f>
        <v>635.68745155659815</v>
      </c>
      <c r="AC176" s="5">
        <f ca="1">((ABS(K176)*'1D'!$D$6)/(MAX(((F176)+(G176)*(W176))*(W176),
            0.000001)*MAX(((((F176)+(G176)*(W176))*(W176))/MAX((F176)+2*(W176)*SQRT(1+(G176)^2),
                    0.000001))^(2/3),
            0.000001)))^2</f>
        <v>3.8141460404132466E-3</v>
      </c>
      <c r="AD176" s="5">
        <f ca="1">ABS(ABS(K176)/MAX(((F176)+(G176)*(W176))*(W176),
        0.000001))/SQRT('1D'!$I$5*MAX((((F176)+(G176)*(W176))*(W176))/MAX((F176)+2*(G176)*(W176),
            0.000001),
        0.000001))</f>
        <v>1.0000000000000004</v>
      </c>
      <c r="AE176" s="5">
        <f ca="1">((F176)*(W176)^2)/2+(G176)*(W176)^3/3+(ABS(K176)^2)/('1D'!$I$5*MAX(((F176)+(G176)*(W176))*(W176),
        0.000001))</f>
        <v>35.686426155594638</v>
      </c>
      <c r="AF176" s="5">
        <f ca="1">IF($A$2=0,
    0,
    IFERROR(AB177+(((AC176+AC177)/2)*J177)+(IF(Z176&gt;Z177,
                '1D'!$D$8*((Z176^2-Z177^2)/(2*'1D'!$I$5)),
                '1D'!$D$9*((Z177^2-Z176^2)/(2*'1D'!$I$5)))+('1D'!$D$10*(ABS(I177)/90)*(MAX(Z176^2,
                        Z177^2)/(2*'1D'!$I$5))))-AB176,
        0))</f>
        <v>3.3141460404522149E-3</v>
      </c>
      <c r="AG176" s="5">
        <f ca="1">IF($A$2=0,
    1,
    IF(IFERROR(AG177,
            0)=0,
        0,
        IFERROR(IF(OR(ROUND(AD176,
                        3)&gt;=1,
                    AND(ABS(AF176)&lt;'1D'!$D$19,
                        AD176&lt;1)),
                1,
                0),
            0)))</f>
        <v>1</v>
      </c>
      <c r="AH176" s="5">
        <f ca="1">IFERROR(IF('1D'!V32="Supercritical",
        MAX('1D'!$D$16,
            IFERROR(L176,
                MAX('1D'!$D$16,
                    POWER((ABS(K176)^2)/('1D'!$I$5*MAX(F176,
                                0.1)^2),
                        1/3)))),
        IF('1D'!V32="Subcritical",
            MAX('1D'!$D$16,
                IFERROR(W176,
                    MAX('1D'!$D$16,
                        POWER((ABS(K176)^2)/('1D'!$I$5*MAX(F176,
                                    0.1)^2),
                            1/3)))),
            IF(IFERROR(T176,
                    -1E+99)&gt;=IFERROR(AE176,
                    -1E+99),
                MAX('1D'!$D$16,
                    IFERROR(L176,
                        MAX('1D'!$D$16,
                            POWER((ABS(K176)^2)/('1D'!$I$5*MAX(F176,
                                        0.1)^2),
                                1/3)))),
                MAX('1D'!$D$16,
                    IFERROR(W176,
                        MAX('1D'!$D$16,
                            POWER((ABS(K176)^2)/('1D'!$I$5*MAX(F176,
                                        0.1)^2),
                                1/3))))))),
    MAX('1D'!$D$16,
        POWER((ABS(K176)^2)/('1D'!$I$5*MAX(F176,
                    0.1)^2),
            1/3)))</f>
        <v>2.0411692021517887</v>
      </c>
      <c r="AI176" s="5">
        <f t="shared" ca="1" si="36"/>
        <v>634.52016920215181</v>
      </c>
      <c r="AJ176" s="5">
        <f ca="1">AI176+((ABS(K176)/MAX(((F176)+(G176)*(AH176))*(AH176),
            0.000001))^2)/(2*'1D'!$I$5)</f>
        <v>635.69459253909486</v>
      </c>
      <c r="AM176">
        <v>0</v>
      </c>
      <c r="AN176">
        <v>0</v>
      </c>
      <c r="AO176" s="5">
        <f t="shared" si="37"/>
        <v>0</v>
      </c>
      <c r="AP176" s="5">
        <f t="shared" si="41"/>
        <v>0</v>
      </c>
      <c r="AQ176" s="5">
        <f ca="1">ABS(ABS(K176)/MAX(((F176)+(G176)*(AH176))*(AH176),
        0.000001))/SQRT('1D'!$I$5*MAX((((F176)+(G176)*(AH176))*(AH176))/MAX((F176)+2*(G176)*(AH176),
            0.000001),
        0.000001))</f>
        <v>1.0727235886044055</v>
      </c>
      <c r="AR176" s="5" t="str">
        <f t="shared" ca="1" si="38"/>
        <v>Supercritical</v>
      </c>
      <c r="AS176" s="5">
        <f ca="1">((ABS(K176)*'1D'!$D$6)/(MAX(((F176)+(G176)*(AH176))*(AH176),
            0.000001)*MAX(((((F176)+(G176)*(AH176))*(AH176))/MAX((F176)+2*(AH176)*SQRT(1+(G176)^2),
                    0.000001))^(2/3),
            0.000001)))^2</f>
        <v>4.3358367565141456E-3</v>
      </c>
    </row>
    <row r="177" spans="1:45" x14ac:dyDescent="0.35">
      <c r="A177">
        <v>168</v>
      </c>
      <c r="B177">
        <v>166.99700000000001</v>
      </c>
      <c r="C177">
        <v>616417.73800000001</v>
      </c>
      <c r="D177">
        <v>3097692.8160000001</v>
      </c>
      <c r="E177">
        <v>632.47850000000005</v>
      </c>
      <c r="F177">
        <v>5.2</v>
      </c>
      <c r="G177">
        <v>0</v>
      </c>
      <c r="H177" t="s">
        <v>176</v>
      </c>
      <c r="I177">
        <v>0</v>
      </c>
      <c r="J177" s="5">
        <f t="shared" si="39"/>
        <v>1</v>
      </c>
      <c r="K177" s="5">
        <f t="shared" ca="1" si="40"/>
        <v>50.95</v>
      </c>
      <c r="L177" s="5">
        <f ca="1">IF($A$2=0,
    IFERROR(L176,
        MAX('1D'!$D$16,
            POWER((ABS(K177)^2)/('1D'!$I$5*MAX(F177,
                        0.1)^2),
                1/3))),
    IF(IFERROR(V176,
            0)=0,
        IFERROR(L176,
            MAX('1D'!$D$16,
                POWER((ABS(K177)^2)/('1D'!$I$5*MAX(F177,
                            0.1)^2),
                    1/3))),
        IF(OR(IFERROR(L177,
                    0)=0,
                IFERROR(S176,
                    0)&lt;1,
                IFERROR(S177,
                    0)&lt;1),
            MAX('1D'!$D$16,
                POWER((ABS(K177)^2)/('1D'!$I$5*MAX(F177,
                            0.1)^2),
                    1/3)),
            IF(IFERROR(U177,
                    0)&gt;0,
                MAX('1D'!$D$16,
                    IFERROR(L177,
                        0)+((IFERROR(U177,
                                0))*'1D'!$D$18*IF((IFERROR(S177,
                                    0))&lt;1,
                            1,
                            -1))),
                IF(IFERROR(U177,
                        0)&lt;0,
                    IF(ABS((MAX('1D'!$D$16,
                                    POWER((ABS(K177)^2)/('1D'!$I$5*MAX(F177,
                                                0.1)^2),
                                        1/3)))-IFERROR(L177,
                                0))&gt;'1D'!$D$19,
                        MAX('1D'!$D$16,
                            IF((MAX('1D'!$D$16,
                                        POWER((ABS(K177)^2)/('1D'!$I$5*MAX(F177,
                                                    0.1)^2),
                                            1/3)))&gt;IFERROR(L177,
                                    0),
                                MIN((MAX('1D'!$D$16,
                                            POWER((ABS(K177)^2)/('1D'!$I$5*MAX(F177,
                                                        0.1)^2),
                                                1/3))),
                                    IFERROR(L177,
                                        0)+(MIN(ABS(IFERROR(U177,
                                                    0))*'1D'!$D$18,
                                            ABS((MAX('1D'!$D$16,
                                                        POWER((ABS(K177)^2)/('1D'!$I$5*MAX(F177,
                                                                    0.1)^2),
                                                            1/3)))-IFERROR(L177,
                                                    0))))),
                                MAX((MAX('1D'!$D$16,
                                            POWER((ABS(K177)^2)/('1D'!$I$5*MAX(F177,
                                                        0.1)^2),
                                                1/3))),
                                    IFERROR(L177,
                                        0)-(MIN(ABS(IFERROR(U177,
                                                    0))*'1D'!$D$18,
                                            ABS((MAX('1D'!$D$16,
                                                        POWER((ABS(K177)^2)/('1D'!$I$5*MAX(F177,
                                                                    0.1)^2),
                                                            1/3)))-IFERROR(L177,
                                                    0))))))),
                        MAX('1D'!$D$16,
                            POWER((ABS(K177)^2)/('1D'!$I$5*MAX(F177,
                                        0.1)^2),
                                1/3))),
                    MAX('1D'!$D$16,
                        IFERROR(L177,
                            0)))))))</f>
        <v>2.0411692021517887</v>
      </c>
      <c r="M177" s="5">
        <f t="shared" ca="1" si="28"/>
        <v>10.614079851189301</v>
      </c>
      <c r="N177" s="5">
        <f t="shared" ca="1" si="29"/>
        <v>1.1434704692804873</v>
      </c>
      <c r="O177" s="5">
        <f t="shared" ca="1" si="30"/>
        <v>4.8002276894771132</v>
      </c>
      <c r="P177" s="5">
        <f t="shared" ca="1" si="31"/>
        <v>634.51966920215182</v>
      </c>
      <c r="Q177" s="5">
        <f ca="1">P177+((ABS(K177)/MAX(((F177)+(G177)*(L177))*(L177),
            0.000001))^2)/(2*'1D'!$I$5)</f>
        <v>635.69409253909487</v>
      </c>
      <c r="R177" s="5">
        <f ca="1">((ABS(K177)*'1D'!$D$6)/(MAX(((F177)+(G177)*(L177))*(L177),
            0.000001)*MAX(((((F177)+(G177)*(L177))*(L177))/MAX((F177)+2*(L177)*SQRT(1+(G177)^2),
                    0.000001))^(2/3),
            0.000001)))^2</f>
        <v>4.3358367565141456E-3</v>
      </c>
      <c r="S177" s="5">
        <f ca="1">ABS(ABS(K177)/MAX(((F177)+(G177)*(L177))*(L177),
        0.000001))/SQRT('1D'!$I$5*MAX((((F177)+(G177)*(L177))*(L177))/MAX((F177)+2*(G177)*(L177),
            0.000001),
        0.000001))</f>
        <v>1.0727235886044055</v>
      </c>
      <c r="T177" s="5">
        <f ca="1">((F177)*(L177)^2)/2+(G177)*(L177)^3/3+(ABS(K177)^2)/('1D'!$I$5*MAX(((F177)+(G177)*(L177))*(L177),
        0.000001))</f>
        <v>35.763412605541333</v>
      </c>
      <c r="U177" s="5">
        <f ca="1">IF($A$2=0,
    0,
    IFERROR(Q176-(((R176+R177)/2)*J177)-(IF(O176&gt;O177,
                '1D'!$D$8*((O176^2-O177^2)/(2*'1D'!$I$5)),
                '1D'!$D$9*((O177^2-O176^2)/(2*'1D'!$I$5)))+('1D'!$D$10*(ABS(I177)/90)*(MAX(O176^2,
                        O177^2)/(2*'1D'!$I$5))))-Q177,
        0))</f>
        <v>-3.8358367564796936E-3</v>
      </c>
      <c r="V177" s="5">
        <f ca="1">IF($A$2=0,
    1,
    IF(IFERROR(V176,
            0)=0,
        0,
        IFERROR(IF(ROUND(S177,
                    3)=1,
                1,
                IF(AND(ABS(U177)&lt;'1D'!$D$19,
                        S177&gt;1),
                    1,
                    0)),
            0)))</f>
        <v>0</v>
      </c>
      <c r="W177" s="5">
        <f ca="1">IF($A$2=0,
    MAX(MAX('1D'!$D$16,
            MAX('1D'!$D$16,
                POWER((ABS(K177)^2)/('1D'!$I$5*MAX(F177,
                            0.1)^2),
                    1/3))),
        IFERROR(W1396,
            MAX(MAX('1D'!$D$16,
                    MAX('1D'!$D$16,
                        POWER((ABS(K177)^2)/('1D'!$I$5*MAX(F177,
                                    0.1)^2),
                            1/3))),
                ($L$2)-E1396))),
    IF(IFERROR(AG178,
            0)=0,
        MAX(MAX('1D'!$D$16,
                MAX('1D'!$D$16,
                    POWER((ABS(K177)^2)/('1D'!$I$5*MAX(F177,
                                0.1)^2),
                        1/3))),
            IFERROR(W1396,
                MAX(MAX('1D'!$D$16,
                        MAX('1D'!$D$16,
                            POWER((ABS(K177)^2)/('1D'!$I$5*MAX(F177,
                                        0.1)^2),
                                1/3))),
                    ($L$2)-E1396))),
        IF(IFERROR(W177,
                0)=0,
            MAX(MAX('1D'!$D$16,
                    MAX('1D'!$D$16,
                        POWER((ABS(K177)^2)/('1D'!$I$5*MAX(F177,
                                    0.1)^2),
                            1/3))),
                IFERROR(W1396,
                    MAX(MAX('1D'!$D$16,
                            MAX('1D'!$D$16,
                                POWER((ABS(K177)^2)/('1D'!$I$5*MAX(F177,
                                            0.1)^2),
                                    1/3))),
                        ($L$2)-E1396))),
            IF(OR(IFERROR(AD177,
                        0)&gt;=1,
                    IFERROR(AD178,
                        0)&gt;=1),
                MAX('1D'!$D$16,
                    MAX('1D'!$D$16,
                        POWER((ABS(K177)^2)/('1D'!$I$5*MAX(F177,
                                    0.1)^2),
                            1/3))),
                IF(ABS(IFERROR(AF177,
                            0))&lt;'1D'!$D$19,
                    MAX(MAX('1D'!$D$16,
                            MAX('1D'!$D$16,
                                POWER((ABS(K177)^2)/('1D'!$I$5*MAX(F177,
                                            0.1)^2),
                                    1/3))),
                        IFERROR(W177,
                            0)),
                    MAX(MAX('1D'!$D$16,
                            MAX('1D'!$D$16,
                                POWER((ABS(K177)^2)/('1D'!$I$5*MAX(F177,
                                            0.1)^2),
                                    1/3))),
                        (IFERROR(W177,
                                0))+((IFERROR(AF177,
                                    0))*'1D'!$D$18)))))))</f>
        <v>2.1389677043987478</v>
      </c>
      <c r="X177" s="5">
        <f t="shared" ca="1" si="32"/>
        <v>11.122632062873489</v>
      </c>
      <c r="Y177" s="5">
        <f t="shared" ca="1" si="33"/>
        <v>1.1735290000551568</v>
      </c>
      <c r="Z177" s="5">
        <f t="shared" ca="1" si="34"/>
        <v>4.5807502857230418</v>
      </c>
      <c r="AA177" s="5">
        <f t="shared" ca="1" si="35"/>
        <v>634.61746770439879</v>
      </c>
      <c r="AB177" s="5">
        <f ca="1">AA177+((ABS(K177)/MAX(((F177)+(G177)*(W177))*(W177),
            0.000001))^2)/(2*'1D'!$I$5)</f>
        <v>635.68695155659816</v>
      </c>
      <c r="AC177" s="5">
        <f ca="1">((ABS(K177)*'1D'!$D$6)/(MAX(((F177)+(G177)*(W177))*(W177),
            0.000001)*MAX(((((F177)+(G177)*(W177))*(W177))/MAX((F177)+2*(W177)*SQRT(1+(G177)^2),
                    0.000001))^(2/3),
            0.000001)))^2</f>
        <v>3.8141460404132466E-3</v>
      </c>
      <c r="AD177" s="5">
        <f ca="1">ABS(ABS(K177)/MAX(((F177)+(G177)*(W177))*(W177),
        0.000001))/SQRT('1D'!$I$5*MAX((((F177)+(G177)*(W177))*(W177))/MAX((F177)+2*(G177)*(W177),
            0.000001),
        0.000001))</f>
        <v>1.0000000000000004</v>
      </c>
      <c r="AE177" s="5">
        <f ca="1">((F177)*(W177)^2)/2+(G177)*(W177)^3/3+(ABS(K177)^2)/('1D'!$I$5*MAX(((F177)+(G177)*(W177))*(W177),
        0.000001))</f>
        <v>35.686426155594638</v>
      </c>
      <c r="AF177" s="5">
        <f ca="1">IF($A$2=0,
    0,
    IFERROR(AB178+(((AC177+AC178)/2)*J178)+(IF(Z177&gt;Z178,
                '1D'!$D$8*((Z177^2-Z178^2)/(2*'1D'!$I$5)),
                '1D'!$D$9*((Z178^2-Z177^2)/(2*'1D'!$I$5)))+('1D'!$D$10*(ABS(I178)/90)*(MAX(Z177^2,
                        Z178^2)/(2*'1D'!$I$5))))-AB177,
        0))</f>
        <v>3.4157470063291839E-3</v>
      </c>
      <c r="AG177" s="5">
        <f ca="1">IF($A$2=0,
    1,
    IF(IFERROR(AG178,
            0)=0,
        0,
        IFERROR(IF(OR(ROUND(AD177,
                        3)&gt;=1,
                    AND(ABS(AF177)&lt;'1D'!$D$19,
                        AD177&lt;1)),
                1,
                0),
            0)))</f>
        <v>1</v>
      </c>
      <c r="AH177" s="5">
        <f ca="1">IFERROR(IF('1D'!V32="Supercritical",
        MAX('1D'!$D$16,
            IFERROR(L177,
                MAX('1D'!$D$16,
                    POWER((ABS(K177)^2)/('1D'!$I$5*MAX(F177,
                                0.1)^2),
                        1/3)))),
        IF('1D'!V32="Subcritical",
            MAX('1D'!$D$16,
                IFERROR(W177,
                    MAX('1D'!$D$16,
                        POWER((ABS(K177)^2)/('1D'!$I$5*MAX(F177,
                                    0.1)^2),
                            1/3)))),
            IF(IFERROR(T177,
                    -1E+99)&gt;=IFERROR(AE177,
                    -1E+99),
                MAX('1D'!$D$16,
                    IFERROR(L177,
                        MAX('1D'!$D$16,
                            POWER((ABS(K177)^2)/('1D'!$I$5*MAX(F177,
                                        0.1)^2),
                                1/3)))),
                MAX('1D'!$D$16,
                    IFERROR(W177,
                        MAX('1D'!$D$16,
                            POWER((ABS(K177)^2)/('1D'!$I$5*MAX(F177,
                                        0.1)^2),
                                1/3))))))),
    MAX('1D'!$D$16,
        POWER((ABS(K177)^2)/('1D'!$I$5*MAX(F177,
                    0.1)^2),
            1/3)))</f>
        <v>2.0411692021517887</v>
      </c>
      <c r="AI177" s="5">
        <f t="shared" ca="1" si="36"/>
        <v>634.51966920215182</v>
      </c>
      <c r="AJ177" s="5">
        <f ca="1">AI177+((ABS(K177)/MAX(((F177)+(G177)*(AH177))*(AH177),
            0.000001))^2)/(2*'1D'!$I$5)</f>
        <v>635.69409253909487</v>
      </c>
      <c r="AM177">
        <v>0</v>
      </c>
      <c r="AN177">
        <v>0</v>
      </c>
      <c r="AO177" s="5">
        <f t="shared" si="37"/>
        <v>0</v>
      </c>
      <c r="AP177" s="5">
        <f t="shared" si="41"/>
        <v>0</v>
      </c>
      <c r="AQ177" s="5">
        <f ca="1">ABS(ABS(K177)/MAX(((F177)+(G177)*(AH177))*(AH177),
        0.000001))/SQRT('1D'!$I$5*MAX((((F177)+(G177)*(AH177))*(AH177))/MAX((F177)+2*(G177)*(AH177),
            0.000001),
        0.000001))</f>
        <v>1.0727235886044055</v>
      </c>
      <c r="AR177" s="5" t="str">
        <f t="shared" ca="1" si="38"/>
        <v>Supercritical</v>
      </c>
      <c r="AS177" s="5">
        <f ca="1">((ABS(K177)*'1D'!$D$6)/(MAX(((F177)+(G177)*(AH177))*(AH177),
            0.000001)*MAX(((((F177)+(G177)*(AH177))*(AH177))/MAX((F177)+2*(AH177)*SQRT(1+(G177)^2),
                    0.000001))^(2/3),
            0.000001)))^2</f>
        <v>4.3358367565141456E-3</v>
      </c>
    </row>
    <row r="178" spans="1:45" x14ac:dyDescent="0.35">
      <c r="A178">
        <v>169</v>
      </c>
      <c r="B178">
        <v>167.99700000000001</v>
      </c>
      <c r="C178">
        <v>616416.73899999994</v>
      </c>
      <c r="D178">
        <v>3097692.7680000002</v>
      </c>
      <c r="E178">
        <v>632.47799999999995</v>
      </c>
      <c r="F178">
        <v>5.2</v>
      </c>
      <c r="G178">
        <v>0</v>
      </c>
      <c r="H178" t="s">
        <v>176</v>
      </c>
      <c r="I178">
        <v>5.7000000000000002E-2</v>
      </c>
      <c r="J178" s="5">
        <f t="shared" si="39"/>
        <v>1</v>
      </c>
      <c r="K178" s="5">
        <f t="shared" ca="1" si="40"/>
        <v>50.95</v>
      </c>
      <c r="L178" s="5">
        <f ca="1">IF($A$2=0,
    IFERROR(L177,
        MAX('1D'!$D$16,
            POWER((ABS(K178)^2)/('1D'!$I$5*MAX(F178,
                        0.1)^2),
                1/3))),
    IF(IFERROR(V177,
            0)=0,
        IFERROR(L177,
            MAX('1D'!$D$16,
                POWER((ABS(K178)^2)/('1D'!$I$5*MAX(F178,
                            0.1)^2),
                    1/3))),
        IF(OR(IFERROR(L178,
                    0)=0,
                IFERROR(S177,
                    0)&lt;1,
                IFERROR(S178,
                    0)&lt;1),
            MAX('1D'!$D$16,
                POWER((ABS(K178)^2)/('1D'!$I$5*MAX(F178,
                            0.1)^2),
                    1/3)),
            IF(IFERROR(U178,
                    0)&gt;0,
                MAX('1D'!$D$16,
                    IFERROR(L178,
                        0)+((IFERROR(U178,
                                0))*'1D'!$D$18*IF((IFERROR(S178,
                                    0))&lt;1,
                            1,
                            -1))),
                IF(IFERROR(U178,
                        0)&lt;0,
                    IF(ABS((MAX('1D'!$D$16,
                                    POWER((ABS(K178)^2)/('1D'!$I$5*MAX(F178,
                                                0.1)^2),
                                        1/3)))-IFERROR(L178,
                                0))&gt;'1D'!$D$19,
                        MAX('1D'!$D$16,
                            IF((MAX('1D'!$D$16,
                                        POWER((ABS(K178)^2)/('1D'!$I$5*MAX(F178,
                                                    0.1)^2),
                                            1/3)))&gt;IFERROR(L178,
                                    0),
                                MIN((MAX('1D'!$D$16,
                                            POWER((ABS(K178)^2)/('1D'!$I$5*MAX(F178,
                                                        0.1)^2),
                                                1/3))),
                                    IFERROR(L178,
                                        0)+(MIN(ABS(IFERROR(U178,
                                                    0))*'1D'!$D$18,
                                            ABS((MAX('1D'!$D$16,
                                                        POWER((ABS(K178)^2)/('1D'!$I$5*MAX(F178,
                                                                    0.1)^2),
                                                            1/3)))-IFERROR(L178,
                                                    0))))),
                                MAX((MAX('1D'!$D$16,
                                            POWER((ABS(K178)^2)/('1D'!$I$5*MAX(F178,
                                                        0.1)^2),
                                                1/3))),
                                    IFERROR(L178,
                                        0)-(MIN(ABS(IFERROR(U178,
                                                    0))*'1D'!$D$18,
                                            ABS((MAX('1D'!$D$16,
                                                        POWER((ABS(K178)^2)/('1D'!$I$5*MAX(F178,
                                                                    0.1)^2),
                                                            1/3)))-IFERROR(L178,
                                                    0))))))),
                        MAX('1D'!$D$16,
                            POWER((ABS(K178)^2)/('1D'!$I$5*MAX(F178,
                                        0.1)^2),
                                1/3))),
                    MAX('1D'!$D$16,
                        IFERROR(L178,
                            0)))))))</f>
        <v>2.0411692021517887</v>
      </c>
      <c r="M178" s="5">
        <f t="shared" ca="1" si="28"/>
        <v>10.614079851189301</v>
      </c>
      <c r="N178" s="5">
        <f t="shared" ca="1" si="29"/>
        <v>1.1434704692804873</v>
      </c>
      <c r="O178" s="5">
        <f t="shared" ca="1" si="30"/>
        <v>4.8002276894771132</v>
      </c>
      <c r="P178" s="5">
        <f t="shared" ca="1" si="31"/>
        <v>634.51916920215172</v>
      </c>
      <c r="Q178" s="5">
        <f ca="1">P178+((ABS(K178)/MAX(((F178)+(G178)*(L178))*(L178),
            0.000001))^2)/(2*'1D'!$I$5)</f>
        <v>635.69359253909477</v>
      </c>
      <c r="R178" s="5">
        <f ca="1">((ABS(K178)*'1D'!$D$6)/(MAX(((F178)+(G178)*(L178))*(L178),
            0.000001)*MAX(((((F178)+(G178)*(L178))*(L178))/MAX((F178)+2*(L178)*SQRT(1+(G178)^2),
                    0.000001))^(2/3),
            0.000001)))^2</f>
        <v>4.3358367565141456E-3</v>
      </c>
      <c r="S178" s="5">
        <f ca="1">ABS(ABS(K178)/MAX(((F178)+(G178)*(L178))*(L178),
        0.000001))/SQRT('1D'!$I$5*MAX((((F178)+(G178)*(L178))*(L178))/MAX((F178)+2*(G178)*(L178),
            0.000001),
        0.000001))</f>
        <v>1.0727235886044055</v>
      </c>
      <c r="T178" s="5">
        <f ca="1">((F178)*(L178)^2)/2+(G178)*(L178)^3/3+(ABS(K178)^2)/('1D'!$I$5*MAX(((F178)+(G178)*(L178))*(L178),
        0.000001))</f>
        <v>35.763412605541333</v>
      </c>
      <c r="U178" s="5">
        <f ca="1">IF($A$2=0,
    0,
    IFERROR(Q177-(((R177+R178)/2)*J178)-(IF(O177&gt;O178,
                '1D'!$D$8*((O177^2-O178^2)/(2*'1D'!$I$5)),
                '1D'!$D$9*((O178^2-O177^2)/(2*'1D'!$I$5)))+('1D'!$D$10*(ABS(I178)/90)*(MAX(O177^2,
                        O178^2)/(2*'1D'!$I$5))))-Q178,
        0))</f>
        <v>-3.9474069733387296E-3</v>
      </c>
      <c r="V178" s="5">
        <f ca="1">IF($A$2=0,
    1,
    IF(IFERROR(V177,
            0)=0,
        0,
        IFERROR(IF(ROUND(S178,
                    3)=1,
                1,
                IF(AND(ABS(U178)&lt;'1D'!$D$19,
                        S178&gt;1),
                    1,
                    0)),
            0)))</f>
        <v>0</v>
      </c>
      <c r="W178" s="5">
        <f ca="1">IF($A$2=0,
    MAX(MAX('1D'!$D$16,
            MAX('1D'!$D$16,
                POWER((ABS(K178)^2)/('1D'!$I$5*MAX(F178,
                            0.1)^2),
                    1/3))),
        IFERROR(W1396,
            MAX(MAX('1D'!$D$16,
                    MAX('1D'!$D$16,
                        POWER((ABS(K178)^2)/('1D'!$I$5*MAX(F178,
                                    0.1)^2),
                            1/3))),
                ($L$2)-E1396))),
    IF(IFERROR(AG179,
            0)=0,
        MAX(MAX('1D'!$D$16,
                MAX('1D'!$D$16,
                    POWER((ABS(K178)^2)/('1D'!$I$5*MAX(F178,
                                0.1)^2),
                        1/3))),
            IFERROR(W1396,
                MAX(MAX('1D'!$D$16,
                        MAX('1D'!$D$16,
                            POWER((ABS(K178)^2)/('1D'!$I$5*MAX(F178,
                                        0.1)^2),
                                1/3))),
                    ($L$2)-E1396))),
        IF(IFERROR(W178,
                0)=0,
            MAX(MAX('1D'!$D$16,
                    MAX('1D'!$D$16,
                        POWER((ABS(K178)^2)/('1D'!$I$5*MAX(F178,
                                    0.1)^2),
                            1/3))),
                IFERROR(W1396,
                    MAX(MAX('1D'!$D$16,
                            MAX('1D'!$D$16,
                                POWER((ABS(K178)^2)/('1D'!$I$5*MAX(F178,
                                            0.1)^2),
                                    1/3))),
                        ($L$2)-E1396))),
            IF(OR(IFERROR(AD178,
                        0)&gt;=1,
                    IFERROR(AD179,
                        0)&gt;=1),
                MAX('1D'!$D$16,
                    MAX('1D'!$D$16,
                        POWER((ABS(K178)^2)/('1D'!$I$5*MAX(F178,
                                    0.1)^2),
                            1/3))),
                IF(ABS(IFERROR(AF178,
                            0))&lt;'1D'!$D$19,
                    MAX(MAX('1D'!$D$16,
                            MAX('1D'!$D$16,
                                POWER((ABS(K178)^2)/('1D'!$I$5*MAX(F178,
                                            0.1)^2),
                                    1/3))),
                        IFERROR(W178,
                            0)),
                    MAX(MAX('1D'!$D$16,
                            MAX('1D'!$D$16,
                                POWER((ABS(K178)^2)/('1D'!$I$5*MAX(F178,
                                            0.1)^2),
                                    1/3))),
                        (IFERROR(W178,
                                0))+((IFERROR(AF178,
                                    0))*'1D'!$D$18)))))))</f>
        <v>2.1389677043987478</v>
      </c>
      <c r="X178" s="5">
        <f t="shared" ca="1" si="32"/>
        <v>11.122632062873489</v>
      </c>
      <c r="Y178" s="5">
        <f t="shared" ca="1" si="33"/>
        <v>1.1735290000551568</v>
      </c>
      <c r="Z178" s="5">
        <f t="shared" ca="1" si="34"/>
        <v>4.5807502857230418</v>
      </c>
      <c r="AA178" s="5">
        <f t="shared" ca="1" si="35"/>
        <v>634.61696770439869</v>
      </c>
      <c r="AB178" s="5">
        <f ca="1">AA178+((ABS(K178)/MAX(((F178)+(G178)*(W178))*(W178),
            0.000001))^2)/(2*'1D'!$I$5)</f>
        <v>635.68645155659806</v>
      </c>
      <c r="AC178" s="5">
        <f ca="1">((ABS(K178)*'1D'!$D$6)/(MAX(((F178)+(G178)*(W178))*(W178),
            0.000001)*MAX(((((F178)+(G178)*(W178))*(W178))/MAX((F178)+2*(W178)*SQRT(1+(G178)^2),
                    0.000001))^(2/3),
            0.000001)))^2</f>
        <v>3.8141460404132466E-3</v>
      </c>
      <c r="AD178" s="5">
        <f ca="1">ABS(ABS(K178)/MAX(((F178)+(G178)*(W178))*(W178),
        0.000001))/SQRT('1D'!$I$5*MAX((((F178)+(G178)*(W178))*(W178))/MAX((F178)+2*(G178)*(W178),
            0.000001),
        0.000001))</f>
        <v>1.0000000000000004</v>
      </c>
      <c r="AE178" s="5">
        <f ca="1">((F178)*(W178)^2)/2+(G178)*(W178)^3/3+(ABS(K178)^2)/('1D'!$I$5*MAX(((F178)+(G178)*(W178))*(W178),
        0.000001))</f>
        <v>35.686426155594638</v>
      </c>
      <c r="AF178" s="5">
        <f ca="1">IF($A$2=0,
    0,
    IFERROR(AB179+(((AC178+AC179)/2)*J179)+(IF(Z178&gt;Z179,
                '1D'!$D$8*((Z178^2-Z179^2)/(2*'1D'!$I$5)),
                '1D'!$D$9*((Z179^2-Z178^2)/(2*'1D'!$I$5)))+('1D'!$D$10*(ABS(I179)/90)*(MAX(Z178^2,
                        Z179^2)/(2*'1D'!$I$5))))-AB178,
        0))</f>
        <v>3.4157470064428708E-3</v>
      </c>
      <c r="AG178" s="5">
        <f ca="1">IF($A$2=0,
    1,
    IF(IFERROR(AG179,
            0)=0,
        0,
        IFERROR(IF(OR(ROUND(AD178,
                        3)&gt;=1,
                    AND(ABS(AF178)&lt;'1D'!$D$19,
                        AD178&lt;1)),
                1,
                0),
            0)))</f>
        <v>1</v>
      </c>
      <c r="AH178" s="5">
        <f ca="1">IFERROR(IF('1D'!V32="Supercritical",
        MAX('1D'!$D$16,
            IFERROR(L178,
                MAX('1D'!$D$16,
                    POWER((ABS(K178)^2)/('1D'!$I$5*MAX(F178,
                                0.1)^2),
                        1/3)))),
        IF('1D'!V32="Subcritical",
            MAX('1D'!$D$16,
                IFERROR(W178,
                    MAX('1D'!$D$16,
                        POWER((ABS(K178)^2)/('1D'!$I$5*MAX(F178,
                                    0.1)^2),
                            1/3)))),
            IF(IFERROR(T178,
                    -1E+99)&gt;=IFERROR(AE178,
                    -1E+99),
                MAX('1D'!$D$16,
                    IFERROR(L178,
                        MAX('1D'!$D$16,
                            POWER((ABS(K178)^2)/('1D'!$I$5*MAX(F178,
                                        0.1)^2),
                                1/3)))),
                MAX('1D'!$D$16,
                    IFERROR(W178,
                        MAX('1D'!$D$16,
                            POWER((ABS(K178)^2)/('1D'!$I$5*MAX(F178,
                                        0.1)^2),
                                1/3))))))),
    MAX('1D'!$D$16,
        POWER((ABS(K178)^2)/('1D'!$I$5*MAX(F178,
                    0.1)^2),
            1/3)))</f>
        <v>2.0411692021517887</v>
      </c>
      <c r="AI178" s="5">
        <f t="shared" ca="1" si="36"/>
        <v>634.51916920215172</v>
      </c>
      <c r="AJ178" s="5">
        <f ca="1">AI178+((ABS(K178)/MAX(((F178)+(G178)*(AH178))*(AH178),
            0.000001))^2)/(2*'1D'!$I$5)</f>
        <v>635.69359253909477</v>
      </c>
      <c r="AM178">
        <v>0</v>
      </c>
      <c r="AN178">
        <v>0</v>
      </c>
      <c r="AO178" s="5">
        <f t="shared" si="37"/>
        <v>0</v>
      </c>
      <c r="AP178" s="5">
        <f t="shared" si="41"/>
        <v>0</v>
      </c>
      <c r="AQ178" s="5">
        <f ca="1">ABS(ABS(K178)/MAX(((F178)+(G178)*(AH178))*(AH178),
        0.000001))/SQRT('1D'!$I$5*MAX((((F178)+(G178)*(AH178))*(AH178))/MAX((F178)+2*(G178)*(AH178),
            0.000001),
        0.000001))</f>
        <v>1.0727235886044055</v>
      </c>
      <c r="AR178" s="5" t="str">
        <f t="shared" ca="1" si="38"/>
        <v>Supercritical</v>
      </c>
      <c r="AS178" s="5">
        <f ca="1">((ABS(K178)*'1D'!$D$6)/(MAX(((F178)+(G178)*(AH178))*(AH178),
            0.000001)*MAX(((((F178)+(G178)*(AH178))*(AH178))/MAX((F178)+2*(AH178)*SQRT(1+(G178)^2),
                    0.000001))^(2/3),
            0.000001)))^2</f>
        <v>4.3358367565141456E-3</v>
      </c>
    </row>
    <row r="179" spans="1:45" x14ac:dyDescent="0.35">
      <c r="A179">
        <v>170</v>
      </c>
      <c r="B179">
        <v>168.99700000000001</v>
      </c>
      <c r="C179">
        <v>616415.74</v>
      </c>
      <c r="D179">
        <v>3097692.7209999999</v>
      </c>
      <c r="E179">
        <v>632.47749999999996</v>
      </c>
      <c r="F179">
        <v>5.2</v>
      </c>
      <c r="G179">
        <v>0</v>
      </c>
      <c r="H179" t="s">
        <v>176</v>
      </c>
      <c r="I179">
        <v>5.7000000000000002E-2</v>
      </c>
      <c r="J179" s="5">
        <f t="shared" si="39"/>
        <v>1</v>
      </c>
      <c r="K179" s="5">
        <f t="shared" ca="1" si="40"/>
        <v>50.95</v>
      </c>
      <c r="L179" s="5">
        <f ca="1">IF($A$2=0,
    IFERROR(L178,
        MAX('1D'!$D$16,
            POWER((ABS(K179)^2)/('1D'!$I$5*MAX(F179,
                        0.1)^2),
                1/3))),
    IF(IFERROR(V178,
            0)=0,
        IFERROR(L178,
            MAX('1D'!$D$16,
                POWER((ABS(K179)^2)/('1D'!$I$5*MAX(F179,
                            0.1)^2),
                    1/3))),
        IF(OR(IFERROR(L179,
                    0)=0,
                IFERROR(S178,
                    0)&lt;1,
                IFERROR(S179,
                    0)&lt;1),
            MAX('1D'!$D$16,
                POWER((ABS(K179)^2)/('1D'!$I$5*MAX(F179,
                            0.1)^2),
                    1/3)),
            IF(IFERROR(U179,
                    0)&gt;0,
                MAX('1D'!$D$16,
                    IFERROR(L179,
                        0)+((IFERROR(U179,
                                0))*'1D'!$D$18*IF((IFERROR(S179,
                                    0))&lt;1,
                            1,
                            -1))),
                IF(IFERROR(U179,
                        0)&lt;0,
                    IF(ABS((MAX('1D'!$D$16,
                                    POWER((ABS(K179)^2)/('1D'!$I$5*MAX(F179,
                                                0.1)^2),
                                        1/3)))-IFERROR(L179,
                                0))&gt;'1D'!$D$19,
                        MAX('1D'!$D$16,
                            IF((MAX('1D'!$D$16,
                                        POWER((ABS(K179)^2)/('1D'!$I$5*MAX(F179,
                                                    0.1)^2),
                                            1/3)))&gt;IFERROR(L179,
                                    0),
                                MIN((MAX('1D'!$D$16,
                                            POWER((ABS(K179)^2)/('1D'!$I$5*MAX(F179,
                                                        0.1)^2),
                                                1/3))),
                                    IFERROR(L179,
                                        0)+(MIN(ABS(IFERROR(U179,
                                                    0))*'1D'!$D$18,
                                            ABS((MAX('1D'!$D$16,
                                                        POWER((ABS(K179)^2)/('1D'!$I$5*MAX(F179,
                                                                    0.1)^2),
                                                            1/3)))-IFERROR(L179,
                                                    0))))),
                                MAX((MAX('1D'!$D$16,
                                            POWER((ABS(K179)^2)/('1D'!$I$5*MAX(F179,
                                                        0.1)^2),
                                                1/3))),
                                    IFERROR(L179,
                                        0)-(MIN(ABS(IFERROR(U179,
                                                    0))*'1D'!$D$18,
                                            ABS((MAX('1D'!$D$16,
                                                        POWER((ABS(K179)^2)/('1D'!$I$5*MAX(F179,
                                                                    0.1)^2),
                                                            1/3)))-IFERROR(L179,
                                                    0))))))),
                        MAX('1D'!$D$16,
                            POWER((ABS(K179)^2)/('1D'!$I$5*MAX(F179,
                                        0.1)^2),
                                1/3))),
                    MAX('1D'!$D$16,
                        IFERROR(L179,
                            0)))))))</f>
        <v>2.0411692021517887</v>
      </c>
      <c r="M179" s="5">
        <f t="shared" ca="1" si="28"/>
        <v>10.614079851189301</v>
      </c>
      <c r="N179" s="5">
        <f t="shared" ca="1" si="29"/>
        <v>1.1434704692804873</v>
      </c>
      <c r="O179" s="5">
        <f t="shared" ca="1" si="30"/>
        <v>4.8002276894771132</v>
      </c>
      <c r="P179" s="5">
        <f t="shared" ca="1" si="31"/>
        <v>634.51866920215173</v>
      </c>
      <c r="Q179" s="5">
        <f ca="1">P179+((ABS(K179)/MAX(((F179)+(G179)*(L179))*(L179),
            0.000001))^2)/(2*'1D'!$I$5)</f>
        <v>635.69309253909478</v>
      </c>
      <c r="R179" s="5">
        <f ca="1">((ABS(K179)*'1D'!$D$6)/(MAX(((F179)+(G179)*(L179))*(L179),
            0.000001)*MAX(((((F179)+(G179)*(L179))*(L179))/MAX((F179)+2*(L179)*SQRT(1+(G179)^2),
                    0.000001))^(2/3),
            0.000001)))^2</f>
        <v>4.3358367565141456E-3</v>
      </c>
      <c r="S179" s="5">
        <f ca="1">ABS(ABS(K179)/MAX(((F179)+(G179)*(L179))*(L179),
        0.000001))/SQRT('1D'!$I$5*MAX((((F179)+(G179)*(L179))*(L179))/MAX((F179)+2*(G179)*(L179),
            0.000001),
        0.000001))</f>
        <v>1.0727235886044055</v>
      </c>
      <c r="T179" s="5">
        <f ca="1">((F179)*(L179)^2)/2+(G179)*(L179)^3/3+(ABS(K179)^2)/('1D'!$I$5*MAX(((F179)+(G179)*(L179))*(L179),
        0.000001))</f>
        <v>35.763412605541333</v>
      </c>
      <c r="U179" s="5">
        <f ca="1">IF($A$2=0,
    0,
    IFERROR(Q178-(((R178+R179)/2)*J179)-(IF(O178&gt;O179,
                '1D'!$D$8*((O178^2-O179^2)/(2*'1D'!$I$5)),
                '1D'!$D$9*((O179^2-O178^2)/(2*'1D'!$I$5)))+('1D'!$D$10*(ABS(I179)/90)*(MAX(O178^2,
                        O179^2)/(2*'1D'!$I$5))))-Q179,
        0))</f>
        <v>-3.9474069734524164E-3</v>
      </c>
      <c r="V179" s="5">
        <f ca="1">IF($A$2=0,
    1,
    IF(IFERROR(V178,
            0)=0,
        0,
        IFERROR(IF(ROUND(S179,
                    3)=1,
                1,
                IF(AND(ABS(U179)&lt;'1D'!$D$19,
                        S179&gt;1),
                    1,
                    0)),
            0)))</f>
        <v>0</v>
      </c>
      <c r="W179" s="5">
        <f ca="1">IF($A$2=0,
    MAX(MAX('1D'!$D$16,
            MAX('1D'!$D$16,
                POWER((ABS(K179)^2)/('1D'!$I$5*MAX(F179,
                            0.1)^2),
                    1/3))),
        IFERROR(W1396,
            MAX(MAX('1D'!$D$16,
                    MAX('1D'!$D$16,
                        POWER((ABS(K179)^2)/('1D'!$I$5*MAX(F179,
                                    0.1)^2),
                            1/3))),
                ($L$2)-E1396))),
    IF(IFERROR(AG180,
            0)=0,
        MAX(MAX('1D'!$D$16,
                MAX('1D'!$D$16,
                    POWER((ABS(K179)^2)/('1D'!$I$5*MAX(F179,
                                0.1)^2),
                        1/3))),
            IFERROR(W1396,
                MAX(MAX('1D'!$D$16,
                        MAX('1D'!$D$16,
                            POWER((ABS(K179)^2)/('1D'!$I$5*MAX(F179,
                                        0.1)^2),
                                1/3))),
                    ($L$2)-E1396))),
        IF(IFERROR(W179,
                0)=0,
            MAX(MAX('1D'!$D$16,
                    MAX('1D'!$D$16,
                        POWER((ABS(K179)^2)/('1D'!$I$5*MAX(F179,
                                    0.1)^2),
                            1/3))),
                IFERROR(W1396,
                    MAX(MAX('1D'!$D$16,
                            MAX('1D'!$D$16,
                                POWER((ABS(K179)^2)/('1D'!$I$5*MAX(F179,
                                            0.1)^2),
                                    1/3))),
                        ($L$2)-E1396))),
            IF(OR(IFERROR(AD179,
                        0)&gt;=1,
                    IFERROR(AD180,
                        0)&gt;=1),
                MAX('1D'!$D$16,
                    MAX('1D'!$D$16,
                        POWER((ABS(K179)^2)/('1D'!$I$5*MAX(F179,
                                    0.1)^2),
                            1/3))),
                IF(ABS(IFERROR(AF179,
                            0))&lt;'1D'!$D$19,
                    MAX(MAX('1D'!$D$16,
                            MAX('1D'!$D$16,
                                POWER((ABS(K179)^2)/('1D'!$I$5*MAX(F179,
                                            0.1)^2),
                                    1/3))),
                        IFERROR(W179,
                            0)),
                    MAX(MAX('1D'!$D$16,
                            MAX('1D'!$D$16,
                                POWER((ABS(K179)^2)/('1D'!$I$5*MAX(F179,
                                            0.1)^2),
                                    1/3))),
                        (IFERROR(W179,
                                0))+((IFERROR(AF179,
                                    0))*'1D'!$D$18)))))))</f>
        <v>2.1389677043987478</v>
      </c>
      <c r="X179" s="5">
        <f t="shared" ca="1" si="32"/>
        <v>11.122632062873489</v>
      </c>
      <c r="Y179" s="5">
        <f t="shared" ca="1" si="33"/>
        <v>1.1735290000551568</v>
      </c>
      <c r="Z179" s="5">
        <f t="shared" ca="1" si="34"/>
        <v>4.5807502857230418</v>
      </c>
      <c r="AA179" s="5">
        <f t="shared" ca="1" si="35"/>
        <v>634.6164677043987</v>
      </c>
      <c r="AB179" s="5">
        <f ca="1">AA179+((ABS(K179)/MAX(((F179)+(G179)*(W179))*(W179),
            0.000001))^2)/(2*'1D'!$I$5)</f>
        <v>635.68595155659807</v>
      </c>
      <c r="AC179" s="5">
        <f ca="1">((ABS(K179)*'1D'!$D$6)/(MAX(((F179)+(G179)*(W179))*(W179),
            0.000001)*MAX(((((F179)+(G179)*(W179))*(W179))/MAX((F179)+2*(W179)*SQRT(1+(G179)^2),
                    0.000001))^(2/3),
            0.000001)))^2</f>
        <v>3.8141460404132466E-3</v>
      </c>
      <c r="AD179" s="5">
        <f ca="1">ABS(ABS(K179)/MAX(((F179)+(G179)*(W179))*(W179),
        0.000001))/SQRT('1D'!$I$5*MAX((((F179)+(G179)*(W179))*(W179))/MAX((F179)+2*(G179)*(W179),
            0.000001),
        0.000001))</f>
        <v>1.0000000000000004</v>
      </c>
      <c r="AE179" s="5">
        <f ca="1">((F179)*(W179)^2)/2+(G179)*(W179)^3/3+(ABS(K179)^2)/('1D'!$I$5*MAX(((F179)+(G179)*(W179))*(W179),
        0.000001))</f>
        <v>35.686426155594638</v>
      </c>
      <c r="AF179" s="5">
        <f ca="1">IF($A$2=0,
    0,
    IFERROR(AB180+(((AC179+AC180)/2)*J180)+(IF(Z179&gt;Z180,
                '1D'!$D$8*((Z179^2-Z180^2)/(2*'1D'!$I$5)),
                '1D'!$D$9*((Z180^2-Z179^2)/(2*'1D'!$I$5)))+('1D'!$D$10*(ABS(I180)/90)*(MAX(Z179^2,
                        Z180^2)/(2*'1D'!$I$5))))-AB179,
        0))</f>
        <v>3.4157470064428708E-3</v>
      </c>
      <c r="AG179" s="5">
        <f ca="1">IF($A$2=0,
    1,
    IF(IFERROR(AG180,
            0)=0,
        0,
        IFERROR(IF(OR(ROUND(AD179,
                        3)&gt;=1,
                    AND(ABS(AF179)&lt;'1D'!$D$19,
                        AD179&lt;1)),
                1,
                0),
            0)))</f>
        <v>1</v>
      </c>
      <c r="AH179" s="5">
        <f ca="1">IFERROR(IF('1D'!V32="Supercritical",
        MAX('1D'!$D$16,
            IFERROR(L179,
                MAX('1D'!$D$16,
                    POWER((ABS(K179)^2)/('1D'!$I$5*MAX(F179,
                                0.1)^2),
                        1/3)))),
        IF('1D'!V32="Subcritical",
            MAX('1D'!$D$16,
                IFERROR(W179,
                    MAX('1D'!$D$16,
                        POWER((ABS(K179)^2)/('1D'!$I$5*MAX(F179,
                                    0.1)^2),
                            1/3)))),
            IF(IFERROR(T179,
                    -1E+99)&gt;=IFERROR(AE179,
                    -1E+99),
                MAX('1D'!$D$16,
                    IFERROR(L179,
                        MAX('1D'!$D$16,
                            POWER((ABS(K179)^2)/('1D'!$I$5*MAX(F179,
                                        0.1)^2),
                                1/3)))),
                MAX('1D'!$D$16,
                    IFERROR(W179,
                        MAX('1D'!$D$16,
                            POWER((ABS(K179)^2)/('1D'!$I$5*MAX(F179,
                                        0.1)^2),
                                1/3))))))),
    MAX('1D'!$D$16,
        POWER((ABS(K179)^2)/('1D'!$I$5*MAX(F179,
                    0.1)^2),
            1/3)))</f>
        <v>2.0411692021517887</v>
      </c>
      <c r="AI179" s="5">
        <f t="shared" ca="1" si="36"/>
        <v>634.51866920215173</v>
      </c>
      <c r="AJ179" s="5">
        <f ca="1">AI179+((ABS(K179)/MAX(((F179)+(G179)*(AH179))*(AH179),
            0.000001))^2)/(2*'1D'!$I$5)</f>
        <v>635.69309253909478</v>
      </c>
      <c r="AM179">
        <v>0</v>
      </c>
      <c r="AN179">
        <v>0</v>
      </c>
      <c r="AO179" s="5">
        <f t="shared" si="37"/>
        <v>0</v>
      </c>
      <c r="AP179" s="5">
        <f t="shared" si="41"/>
        <v>0</v>
      </c>
      <c r="AQ179" s="5">
        <f ca="1">ABS(ABS(K179)/MAX(((F179)+(G179)*(AH179))*(AH179),
        0.000001))/SQRT('1D'!$I$5*MAX((((F179)+(G179)*(AH179))*(AH179))/MAX((F179)+2*(G179)*(AH179),
            0.000001),
        0.000001))</f>
        <v>1.0727235886044055</v>
      </c>
      <c r="AR179" s="5" t="str">
        <f t="shared" ca="1" si="38"/>
        <v>Supercritical</v>
      </c>
      <c r="AS179" s="5">
        <f ca="1">((ABS(K179)*'1D'!$D$6)/(MAX(((F179)+(G179)*(AH179))*(AH179),
            0.000001)*MAX(((((F179)+(G179)*(AH179))*(AH179))/MAX((F179)+2*(AH179)*SQRT(1+(G179)^2),
                    0.000001))^(2/3),
            0.000001)))^2</f>
        <v>4.3358367565141456E-3</v>
      </c>
    </row>
    <row r="180" spans="1:45" x14ac:dyDescent="0.35">
      <c r="A180">
        <v>171</v>
      </c>
      <c r="B180">
        <v>169.99700000000001</v>
      </c>
      <c r="C180">
        <v>616414.74100000004</v>
      </c>
      <c r="D180">
        <v>3097692.673</v>
      </c>
      <c r="E180">
        <v>632.47699999999998</v>
      </c>
      <c r="F180">
        <v>5.2</v>
      </c>
      <c r="G180">
        <v>0</v>
      </c>
      <c r="H180" t="s">
        <v>176</v>
      </c>
      <c r="I180">
        <v>5.7000000000000002E-2</v>
      </c>
      <c r="J180" s="5">
        <f t="shared" si="39"/>
        <v>1</v>
      </c>
      <c r="K180" s="5">
        <f t="shared" ca="1" si="40"/>
        <v>50.95</v>
      </c>
      <c r="L180" s="5">
        <f ca="1">IF($A$2=0,
    IFERROR(L179,
        MAX('1D'!$D$16,
            POWER((ABS(K180)^2)/('1D'!$I$5*MAX(F180,
                        0.1)^2),
                1/3))),
    IF(IFERROR(V179,
            0)=0,
        IFERROR(L179,
            MAX('1D'!$D$16,
                POWER((ABS(K180)^2)/('1D'!$I$5*MAX(F180,
                            0.1)^2),
                    1/3))),
        IF(OR(IFERROR(L180,
                    0)=0,
                IFERROR(S179,
                    0)&lt;1,
                IFERROR(S180,
                    0)&lt;1),
            MAX('1D'!$D$16,
                POWER((ABS(K180)^2)/('1D'!$I$5*MAX(F180,
                            0.1)^2),
                    1/3)),
            IF(IFERROR(U180,
                    0)&gt;0,
                MAX('1D'!$D$16,
                    IFERROR(L180,
                        0)+((IFERROR(U180,
                                0))*'1D'!$D$18*IF((IFERROR(S180,
                                    0))&lt;1,
                            1,
                            -1))),
                IF(IFERROR(U180,
                        0)&lt;0,
                    IF(ABS((MAX('1D'!$D$16,
                                    POWER((ABS(K180)^2)/('1D'!$I$5*MAX(F180,
                                                0.1)^2),
                                        1/3)))-IFERROR(L180,
                                0))&gt;'1D'!$D$19,
                        MAX('1D'!$D$16,
                            IF((MAX('1D'!$D$16,
                                        POWER((ABS(K180)^2)/('1D'!$I$5*MAX(F180,
                                                    0.1)^2),
                                            1/3)))&gt;IFERROR(L180,
                                    0),
                                MIN((MAX('1D'!$D$16,
                                            POWER((ABS(K180)^2)/('1D'!$I$5*MAX(F180,
                                                        0.1)^2),
                                                1/3))),
                                    IFERROR(L180,
                                        0)+(MIN(ABS(IFERROR(U180,
                                                    0))*'1D'!$D$18,
                                            ABS((MAX('1D'!$D$16,
                                                        POWER((ABS(K180)^2)/('1D'!$I$5*MAX(F180,
                                                                    0.1)^2),
                                                            1/3)))-IFERROR(L180,
                                                    0))))),
                                MAX((MAX('1D'!$D$16,
                                            POWER((ABS(K180)^2)/('1D'!$I$5*MAX(F180,
                                                        0.1)^2),
                                                1/3))),
                                    IFERROR(L180,
                                        0)-(MIN(ABS(IFERROR(U180,
                                                    0))*'1D'!$D$18,
                                            ABS((MAX('1D'!$D$16,
                                                        POWER((ABS(K180)^2)/('1D'!$I$5*MAX(F180,
                                                                    0.1)^2),
                                                            1/3)))-IFERROR(L180,
                                                    0))))))),
                        MAX('1D'!$D$16,
                            POWER((ABS(K180)^2)/('1D'!$I$5*MAX(F180,
                                        0.1)^2),
                                1/3))),
                    MAX('1D'!$D$16,
                        IFERROR(L180,
                            0)))))))</f>
        <v>2.0411692021517887</v>
      </c>
      <c r="M180" s="5">
        <f t="shared" ca="1" si="28"/>
        <v>10.614079851189301</v>
      </c>
      <c r="N180" s="5">
        <f t="shared" ca="1" si="29"/>
        <v>1.1434704692804873</v>
      </c>
      <c r="O180" s="5">
        <f t="shared" ca="1" si="30"/>
        <v>4.8002276894771132</v>
      </c>
      <c r="P180" s="5">
        <f t="shared" ca="1" si="31"/>
        <v>634.51816920215174</v>
      </c>
      <c r="Q180" s="5">
        <f ca="1">P180+((ABS(K180)/MAX(((F180)+(G180)*(L180))*(L180),
            0.000001))^2)/(2*'1D'!$I$5)</f>
        <v>635.69259253909479</v>
      </c>
      <c r="R180" s="5">
        <f ca="1">((ABS(K180)*'1D'!$D$6)/(MAX(((F180)+(G180)*(L180))*(L180),
            0.000001)*MAX(((((F180)+(G180)*(L180))*(L180))/MAX((F180)+2*(L180)*SQRT(1+(G180)^2),
                    0.000001))^(2/3),
            0.000001)))^2</f>
        <v>4.3358367565141456E-3</v>
      </c>
      <c r="S180" s="5">
        <f ca="1">ABS(ABS(K180)/MAX(((F180)+(G180)*(L180))*(L180),
        0.000001))/SQRT('1D'!$I$5*MAX((((F180)+(G180)*(L180))*(L180))/MAX((F180)+2*(G180)*(L180),
            0.000001),
        0.000001))</f>
        <v>1.0727235886044055</v>
      </c>
      <c r="T180" s="5">
        <f ca="1">((F180)*(L180)^2)/2+(G180)*(L180)^3/3+(ABS(K180)^2)/('1D'!$I$5*MAX(((F180)+(G180)*(L180))*(L180),
        0.000001))</f>
        <v>35.763412605541333</v>
      </c>
      <c r="U180" s="5">
        <f ca="1">IF($A$2=0,
    0,
    IFERROR(Q179-(((R179+R180)/2)*J180)-(IF(O179&gt;O180,
                '1D'!$D$8*((O179^2-O180^2)/(2*'1D'!$I$5)),
                '1D'!$D$9*((O180^2-O179^2)/(2*'1D'!$I$5)))+('1D'!$D$10*(ABS(I180)/90)*(MAX(O179^2,
                        O180^2)/(2*'1D'!$I$5))))-Q180,
        0))</f>
        <v>-3.9474069734524164E-3</v>
      </c>
      <c r="V180" s="5">
        <f ca="1">IF($A$2=0,
    1,
    IF(IFERROR(V179,
            0)=0,
        0,
        IFERROR(IF(ROUND(S180,
                    3)=1,
                1,
                IF(AND(ABS(U180)&lt;'1D'!$D$19,
                        S180&gt;1),
                    1,
                    0)),
            0)))</f>
        <v>0</v>
      </c>
      <c r="W180" s="5">
        <f ca="1">IF($A$2=0,
    MAX(MAX('1D'!$D$16,
            MAX('1D'!$D$16,
                POWER((ABS(K180)^2)/('1D'!$I$5*MAX(F180,
                            0.1)^2),
                    1/3))),
        IFERROR(W1396,
            MAX(MAX('1D'!$D$16,
                    MAX('1D'!$D$16,
                        POWER((ABS(K180)^2)/('1D'!$I$5*MAX(F180,
                                    0.1)^2),
                            1/3))),
                ($L$2)-E1396))),
    IF(IFERROR(AG181,
            0)=0,
        MAX(MAX('1D'!$D$16,
                MAX('1D'!$D$16,
                    POWER((ABS(K180)^2)/('1D'!$I$5*MAX(F180,
                                0.1)^2),
                        1/3))),
            IFERROR(W1396,
                MAX(MAX('1D'!$D$16,
                        MAX('1D'!$D$16,
                            POWER((ABS(K180)^2)/('1D'!$I$5*MAX(F180,
                                        0.1)^2),
                                1/3))),
                    ($L$2)-E1396))),
        IF(IFERROR(W180,
                0)=0,
            MAX(MAX('1D'!$D$16,
                    MAX('1D'!$D$16,
                        POWER((ABS(K180)^2)/('1D'!$I$5*MAX(F180,
                                    0.1)^2),
                            1/3))),
                IFERROR(W1396,
                    MAX(MAX('1D'!$D$16,
                            MAX('1D'!$D$16,
                                POWER((ABS(K180)^2)/('1D'!$I$5*MAX(F180,
                                            0.1)^2),
                                    1/3))),
                        ($L$2)-E1396))),
            IF(OR(IFERROR(AD180,
                        0)&gt;=1,
                    IFERROR(AD181,
                        0)&gt;=1),
                MAX('1D'!$D$16,
                    MAX('1D'!$D$16,
                        POWER((ABS(K180)^2)/('1D'!$I$5*MAX(F180,
                                    0.1)^2),
                            1/3))),
                IF(ABS(IFERROR(AF180,
                            0))&lt;'1D'!$D$19,
                    MAX(MAX('1D'!$D$16,
                            MAX('1D'!$D$16,
                                POWER((ABS(K180)^2)/('1D'!$I$5*MAX(F180,
                                            0.1)^2),
                                    1/3))),
                        IFERROR(W180,
                            0)),
                    MAX(MAX('1D'!$D$16,
                            MAX('1D'!$D$16,
                                POWER((ABS(K180)^2)/('1D'!$I$5*MAX(F180,
                                            0.1)^2),
                                    1/3))),
                        (IFERROR(W180,
                                0))+((IFERROR(AF180,
                                    0))*'1D'!$D$18)))))))</f>
        <v>2.1389677043987478</v>
      </c>
      <c r="X180" s="5">
        <f t="shared" ca="1" si="32"/>
        <v>11.122632062873489</v>
      </c>
      <c r="Y180" s="5">
        <f t="shared" ca="1" si="33"/>
        <v>1.1735290000551568</v>
      </c>
      <c r="Z180" s="5">
        <f t="shared" ca="1" si="34"/>
        <v>4.5807502857230418</v>
      </c>
      <c r="AA180" s="5">
        <f t="shared" ca="1" si="35"/>
        <v>634.61596770439871</v>
      </c>
      <c r="AB180" s="5">
        <f ca="1">AA180+((ABS(K180)/MAX(((F180)+(G180)*(W180))*(W180),
            0.000001))^2)/(2*'1D'!$I$5)</f>
        <v>635.68545155659808</v>
      </c>
      <c r="AC180" s="5">
        <f ca="1">((ABS(K180)*'1D'!$D$6)/(MAX(((F180)+(G180)*(W180))*(W180),
            0.000001)*MAX(((((F180)+(G180)*(W180))*(W180))/MAX((F180)+2*(W180)*SQRT(1+(G180)^2),
                    0.000001))^(2/3),
            0.000001)))^2</f>
        <v>3.8141460404132466E-3</v>
      </c>
      <c r="AD180" s="5">
        <f ca="1">ABS(ABS(K180)/MAX(((F180)+(G180)*(W180))*(W180),
        0.000001))/SQRT('1D'!$I$5*MAX((((F180)+(G180)*(W180))*(W180))/MAX((F180)+2*(G180)*(W180),
            0.000001),
        0.000001))</f>
        <v>1.0000000000000004</v>
      </c>
      <c r="AE180" s="5">
        <f ca="1">((F180)*(W180)^2)/2+(G180)*(W180)^3/3+(ABS(K180)^2)/('1D'!$I$5*MAX(((F180)+(G180)*(W180))*(W180),
        0.000001))</f>
        <v>35.686426155594638</v>
      </c>
      <c r="AF180" s="5">
        <f ca="1">IF($A$2=0,
    0,
    IFERROR(AB181+(((AC180+AC181)/2)*J181)+(IF(Z180&gt;Z181,
                '1D'!$D$8*((Z180^2-Z181^2)/(2*'1D'!$I$5)),
                '1D'!$D$9*((Z181^2-Z180^2)/(2*'1D'!$I$5)))+('1D'!$D$10*(ABS(I181)/90)*(MAX(Z180^2,
                        Z181^2)/(2*'1D'!$I$5))))-AB180,
        0))</f>
        <v>3.4210944256756193E-3</v>
      </c>
      <c r="AG180" s="5">
        <f ca="1">IF($A$2=0,
    1,
    IF(IFERROR(AG181,
            0)=0,
        0,
        IFERROR(IF(OR(ROUND(AD180,
                        3)&gt;=1,
                    AND(ABS(AF180)&lt;'1D'!$D$19,
                        AD180&lt;1)),
                1,
                0),
            0)))</f>
        <v>1</v>
      </c>
      <c r="AH180" s="5">
        <f ca="1">IFERROR(IF('1D'!V32="Supercritical",
        MAX('1D'!$D$16,
            IFERROR(L180,
                MAX('1D'!$D$16,
                    POWER((ABS(K180)^2)/('1D'!$I$5*MAX(F180,
                                0.1)^2),
                        1/3)))),
        IF('1D'!V32="Subcritical",
            MAX('1D'!$D$16,
                IFERROR(W180,
                    MAX('1D'!$D$16,
                        POWER((ABS(K180)^2)/('1D'!$I$5*MAX(F180,
                                    0.1)^2),
                            1/3)))),
            IF(IFERROR(T180,
                    -1E+99)&gt;=IFERROR(AE180,
                    -1E+99),
                MAX('1D'!$D$16,
                    IFERROR(L180,
                        MAX('1D'!$D$16,
                            POWER((ABS(K180)^2)/('1D'!$I$5*MAX(F180,
                                        0.1)^2),
                                1/3)))),
                MAX('1D'!$D$16,
                    IFERROR(W180,
                        MAX('1D'!$D$16,
                            POWER((ABS(K180)^2)/('1D'!$I$5*MAX(F180,
                                        0.1)^2),
                                1/3))))))),
    MAX('1D'!$D$16,
        POWER((ABS(K180)^2)/('1D'!$I$5*MAX(F180,
                    0.1)^2),
            1/3)))</f>
        <v>2.0411692021517887</v>
      </c>
      <c r="AI180" s="5">
        <f t="shared" ca="1" si="36"/>
        <v>634.51816920215174</v>
      </c>
      <c r="AJ180" s="5">
        <f ca="1">AI180+((ABS(K180)/MAX(((F180)+(G180)*(AH180))*(AH180),
            0.000001))^2)/(2*'1D'!$I$5)</f>
        <v>635.69259253909479</v>
      </c>
      <c r="AM180">
        <v>0</v>
      </c>
      <c r="AN180">
        <v>0</v>
      </c>
      <c r="AO180" s="5">
        <f t="shared" si="37"/>
        <v>0</v>
      </c>
      <c r="AP180" s="5">
        <f t="shared" si="41"/>
        <v>0</v>
      </c>
      <c r="AQ180" s="5">
        <f ca="1">ABS(ABS(K180)/MAX(((F180)+(G180)*(AH180))*(AH180),
        0.000001))/SQRT('1D'!$I$5*MAX((((F180)+(G180)*(AH180))*(AH180))/MAX((F180)+2*(G180)*(AH180),
            0.000001),
        0.000001))</f>
        <v>1.0727235886044055</v>
      </c>
      <c r="AR180" s="5" t="str">
        <f t="shared" ca="1" si="38"/>
        <v>Supercritical</v>
      </c>
      <c r="AS180" s="5">
        <f ca="1">((ABS(K180)*'1D'!$D$6)/(MAX(((F180)+(G180)*(AH180))*(AH180),
            0.000001)*MAX(((((F180)+(G180)*(AH180))*(AH180))/MAX((F180)+2*(AH180)*SQRT(1+(G180)^2),
                    0.000001))^(2/3),
            0.000001)))^2</f>
        <v>4.3358367565141456E-3</v>
      </c>
    </row>
    <row r="181" spans="1:45" x14ac:dyDescent="0.35">
      <c r="A181">
        <v>172</v>
      </c>
      <c r="B181">
        <v>170.99700000000001</v>
      </c>
      <c r="C181">
        <v>616413.74199999997</v>
      </c>
      <c r="D181">
        <v>3097692.6260000002</v>
      </c>
      <c r="E181">
        <v>632.47649999999999</v>
      </c>
      <c r="F181">
        <v>5.2</v>
      </c>
      <c r="G181">
        <v>0</v>
      </c>
      <c r="H181" t="s">
        <v>176</v>
      </c>
      <c r="I181">
        <v>0.06</v>
      </c>
      <c r="J181" s="5">
        <f t="shared" si="39"/>
        <v>1</v>
      </c>
      <c r="K181" s="5">
        <f t="shared" ca="1" si="40"/>
        <v>50.95</v>
      </c>
      <c r="L181" s="5">
        <f ca="1">IF($A$2=0,
    IFERROR(L180,
        MAX('1D'!$D$16,
            POWER((ABS(K181)^2)/('1D'!$I$5*MAX(F181,
                        0.1)^2),
                1/3))),
    IF(IFERROR(V180,
            0)=0,
        IFERROR(L180,
            MAX('1D'!$D$16,
                POWER((ABS(K181)^2)/('1D'!$I$5*MAX(F181,
                            0.1)^2),
                    1/3))),
        IF(OR(IFERROR(L181,
                    0)=0,
                IFERROR(S180,
                    0)&lt;1,
                IFERROR(S181,
                    0)&lt;1),
            MAX('1D'!$D$16,
                POWER((ABS(K181)^2)/('1D'!$I$5*MAX(F181,
                            0.1)^2),
                    1/3)),
            IF(IFERROR(U181,
                    0)&gt;0,
                MAX('1D'!$D$16,
                    IFERROR(L181,
                        0)+((IFERROR(U181,
                                0))*'1D'!$D$18*IF((IFERROR(S181,
                                    0))&lt;1,
                            1,
                            -1))),
                IF(IFERROR(U181,
                        0)&lt;0,
                    IF(ABS((MAX('1D'!$D$16,
                                    POWER((ABS(K181)^2)/('1D'!$I$5*MAX(F181,
                                                0.1)^2),
                                        1/3)))-IFERROR(L181,
                                0))&gt;'1D'!$D$19,
                        MAX('1D'!$D$16,
                            IF((MAX('1D'!$D$16,
                                        POWER((ABS(K181)^2)/('1D'!$I$5*MAX(F181,
                                                    0.1)^2),
                                            1/3)))&gt;IFERROR(L181,
                                    0),
                                MIN((MAX('1D'!$D$16,
                                            POWER((ABS(K181)^2)/('1D'!$I$5*MAX(F181,
                                                        0.1)^2),
                                                1/3))),
                                    IFERROR(L181,
                                        0)+(MIN(ABS(IFERROR(U181,
                                                    0))*'1D'!$D$18,
                                            ABS((MAX('1D'!$D$16,
                                                        POWER((ABS(K181)^2)/('1D'!$I$5*MAX(F181,
                                                                    0.1)^2),
                                                            1/3)))-IFERROR(L181,
                                                    0))))),
                                MAX((MAX('1D'!$D$16,
                                            POWER((ABS(K181)^2)/('1D'!$I$5*MAX(F181,
                                                        0.1)^2),
                                                1/3))),
                                    IFERROR(L181,
                                        0)-(MIN(ABS(IFERROR(U181,
                                                    0))*'1D'!$D$18,
                                            ABS((MAX('1D'!$D$16,
                                                        POWER((ABS(K181)^2)/('1D'!$I$5*MAX(F181,
                                                                    0.1)^2),
                                                            1/3)))-IFERROR(L181,
                                                    0))))))),
                        MAX('1D'!$D$16,
                            POWER((ABS(K181)^2)/('1D'!$I$5*MAX(F181,
                                        0.1)^2),
                                1/3))),
                    MAX('1D'!$D$16,
                        IFERROR(L181,
                            0)))))))</f>
        <v>2.0411692021517887</v>
      </c>
      <c r="M181" s="5">
        <f t="shared" ca="1" si="28"/>
        <v>10.614079851189301</v>
      </c>
      <c r="N181" s="5">
        <f t="shared" ca="1" si="29"/>
        <v>1.1434704692804873</v>
      </c>
      <c r="O181" s="5">
        <f t="shared" ca="1" si="30"/>
        <v>4.8002276894771132</v>
      </c>
      <c r="P181" s="5">
        <f t="shared" ca="1" si="31"/>
        <v>634.51766920215175</v>
      </c>
      <c r="Q181" s="5">
        <f ca="1">P181+((ABS(K181)/MAX(((F181)+(G181)*(L181))*(L181),
            0.000001))^2)/(2*'1D'!$I$5)</f>
        <v>635.6920925390948</v>
      </c>
      <c r="R181" s="5">
        <f ca="1">((ABS(K181)*'1D'!$D$6)/(MAX(((F181)+(G181)*(L181))*(L181),
            0.000001)*MAX(((((F181)+(G181)*(L181))*(L181))/MAX((F181)+2*(L181)*SQRT(1+(G181)^2),
                    0.000001))^(2/3),
            0.000001)))^2</f>
        <v>4.3358367565141456E-3</v>
      </c>
      <c r="S181" s="5">
        <f ca="1">ABS(ABS(K181)/MAX(((F181)+(G181)*(L181))*(L181),
        0.000001))/SQRT('1D'!$I$5*MAX((((F181)+(G181)*(L181))*(L181))/MAX((F181)+2*(G181)*(L181),
            0.000001),
        0.000001))</f>
        <v>1.0727235886044055</v>
      </c>
      <c r="T181" s="5">
        <f ca="1">((F181)*(L181)^2)/2+(G181)*(L181)^3/3+(ABS(K181)^2)/('1D'!$I$5*MAX(((F181)+(G181)*(L181))*(L181),
        0.000001))</f>
        <v>35.763412605541333</v>
      </c>
      <c r="U181" s="5">
        <f ca="1">IF($A$2=0,
    0,
    IFERROR(Q180-(((R180+R181)/2)*J181)-(IF(O180&gt;O181,
                '1D'!$D$8*((O180^2-O181^2)/(2*'1D'!$I$5)),
                '1D'!$D$9*((O181^2-O180^2)/(2*'1D'!$I$5)))+('1D'!$D$10*(ABS(I181)/90)*(MAX(O180^2,
                        O181^2)/(2*'1D'!$I$5))))-Q181,
        0))</f>
        <v>-3.9532790901830595E-3</v>
      </c>
      <c r="V181" s="5">
        <f ca="1">IF($A$2=0,
    1,
    IF(IFERROR(V180,
            0)=0,
        0,
        IFERROR(IF(ROUND(S181,
                    3)=1,
                1,
                IF(AND(ABS(U181)&lt;'1D'!$D$19,
                        S181&gt;1),
                    1,
                    0)),
            0)))</f>
        <v>0</v>
      </c>
      <c r="W181" s="5">
        <f ca="1">IF($A$2=0,
    MAX(MAX('1D'!$D$16,
            MAX('1D'!$D$16,
                POWER((ABS(K181)^2)/('1D'!$I$5*MAX(F181,
                            0.1)^2),
                    1/3))),
        IFERROR(W1396,
            MAX(MAX('1D'!$D$16,
                    MAX('1D'!$D$16,
                        POWER((ABS(K181)^2)/('1D'!$I$5*MAX(F181,
                                    0.1)^2),
                            1/3))),
                ($L$2)-E1396))),
    IF(IFERROR(AG182,
            0)=0,
        MAX(MAX('1D'!$D$16,
                MAX('1D'!$D$16,
                    POWER((ABS(K181)^2)/('1D'!$I$5*MAX(F181,
                                0.1)^2),
                        1/3))),
            IFERROR(W1396,
                MAX(MAX('1D'!$D$16,
                        MAX('1D'!$D$16,
                            POWER((ABS(K181)^2)/('1D'!$I$5*MAX(F181,
                                        0.1)^2),
                                1/3))),
                    ($L$2)-E1396))),
        IF(IFERROR(W181,
                0)=0,
            MAX(MAX('1D'!$D$16,
                    MAX('1D'!$D$16,
                        POWER((ABS(K181)^2)/('1D'!$I$5*MAX(F181,
                                    0.1)^2),
                            1/3))),
                IFERROR(W1396,
                    MAX(MAX('1D'!$D$16,
                            MAX('1D'!$D$16,
                                POWER((ABS(K181)^2)/('1D'!$I$5*MAX(F181,
                                            0.1)^2),
                                    1/3))),
                        ($L$2)-E1396))),
            IF(OR(IFERROR(AD181,
                        0)&gt;=1,
                    IFERROR(AD182,
                        0)&gt;=1),
                MAX('1D'!$D$16,
                    MAX('1D'!$D$16,
                        POWER((ABS(K181)^2)/('1D'!$I$5*MAX(F181,
                                    0.1)^2),
                            1/3))),
                IF(ABS(IFERROR(AF181,
                            0))&lt;'1D'!$D$19,
                    MAX(MAX('1D'!$D$16,
                            MAX('1D'!$D$16,
                                POWER((ABS(K181)^2)/('1D'!$I$5*MAX(F181,
                                            0.1)^2),
                                    1/3))),
                        IFERROR(W181,
                            0)),
                    MAX(MAX('1D'!$D$16,
                            MAX('1D'!$D$16,
                                POWER((ABS(K181)^2)/('1D'!$I$5*MAX(F181,
                                            0.1)^2),
                                    1/3))),
                        (IFERROR(W181,
                                0))+((IFERROR(AF181,
                                    0))*'1D'!$D$18)))))))</f>
        <v>2.1389677043987478</v>
      </c>
      <c r="X181" s="5">
        <f t="shared" ca="1" si="32"/>
        <v>11.122632062873489</v>
      </c>
      <c r="Y181" s="5">
        <f t="shared" ca="1" si="33"/>
        <v>1.1735290000551568</v>
      </c>
      <c r="Z181" s="5">
        <f t="shared" ca="1" si="34"/>
        <v>4.5807502857230418</v>
      </c>
      <c r="AA181" s="5">
        <f t="shared" ca="1" si="35"/>
        <v>634.61546770439872</v>
      </c>
      <c r="AB181" s="5">
        <f ca="1">AA181+((ABS(K181)/MAX(((F181)+(G181)*(W181))*(W181),
            0.000001))^2)/(2*'1D'!$I$5)</f>
        <v>635.68495155659809</v>
      </c>
      <c r="AC181" s="5">
        <f ca="1">((ABS(K181)*'1D'!$D$6)/(MAX(((F181)+(G181)*(W181))*(W181),
            0.000001)*MAX(((((F181)+(G181)*(W181))*(W181))/MAX((F181)+2*(W181)*SQRT(1+(G181)^2),
                    0.000001))^(2/3),
            0.000001)))^2</f>
        <v>3.8141460404132466E-3</v>
      </c>
      <c r="AD181" s="5">
        <f ca="1">ABS(ABS(K181)/MAX(((F181)+(G181)*(W181))*(W181),
        0.000001))/SQRT('1D'!$I$5*MAX((((F181)+(G181)*(W181))*(W181))/MAX((F181)+2*(G181)*(W181),
            0.000001),
        0.000001))</f>
        <v>1.0000000000000004</v>
      </c>
      <c r="AE181" s="5">
        <f ca="1">((F181)*(W181)^2)/2+(G181)*(W181)^3/3+(ABS(K181)^2)/('1D'!$I$5*MAX(((F181)+(G181)*(W181))*(W181),
        0.000001))</f>
        <v>35.686426155594638</v>
      </c>
      <c r="AF181" s="5">
        <f ca="1">IF($A$2=0,
    0,
    IFERROR(AB182+(((AC181+AC182)/2)*J182)+(IF(Z181&gt;Z182,
                '1D'!$D$8*((Z181^2-Z182^2)/(2*'1D'!$I$5)),
                '1D'!$D$9*((Z182^2-Z181^2)/(2*'1D'!$I$5)))+('1D'!$D$10*(ABS(I182)/90)*(MAX(Z181^2,
                        Z182^2)/(2*'1D'!$I$5))))-AB181,
        0))</f>
        <v>3.3156793135731277E-3</v>
      </c>
      <c r="AG181" s="5">
        <f ca="1">IF($A$2=0,
    1,
    IF(IFERROR(AG182,
            0)=0,
        0,
        IFERROR(IF(OR(ROUND(AD181,
                        3)&gt;=1,
                    AND(ABS(AF181)&lt;'1D'!$D$19,
                        AD181&lt;1)),
                1,
                0),
            0)))</f>
        <v>1</v>
      </c>
      <c r="AH181" s="5">
        <f ca="1">IFERROR(IF('1D'!V32="Supercritical",
        MAX('1D'!$D$16,
            IFERROR(L181,
                MAX('1D'!$D$16,
                    POWER((ABS(K181)^2)/('1D'!$I$5*MAX(F181,
                                0.1)^2),
                        1/3)))),
        IF('1D'!V32="Subcritical",
            MAX('1D'!$D$16,
                IFERROR(W181,
                    MAX('1D'!$D$16,
                        POWER((ABS(K181)^2)/('1D'!$I$5*MAX(F181,
                                    0.1)^2),
                            1/3)))),
            IF(IFERROR(T181,
                    -1E+99)&gt;=IFERROR(AE181,
                    -1E+99),
                MAX('1D'!$D$16,
                    IFERROR(L181,
                        MAX('1D'!$D$16,
                            POWER((ABS(K181)^2)/('1D'!$I$5*MAX(F181,
                                        0.1)^2),
                                1/3)))),
                MAX('1D'!$D$16,
                    IFERROR(W181,
                        MAX('1D'!$D$16,
                            POWER((ABS(K181)^2)/('1D'!$I$5*MAX(F181,
                                        0.1)^2),
                                1/3))))))),
    MAX('1D'!$D$16,
        POWER((ABS(K181)^2)/('1D'!$I$5*MAX(F181,
                    0.1)^2),
            1/3)))</f>
        <v>2.0411692021517887</v>
      </c>
      <c r="AI181" s="5">
        <f t="shared" ca="1" si="36"/>
        <v>634.51766920215175</v>
      </c>
      <c r="AJ181" s="5">
        <f ca="1">AI181+((ABS(K181)/MAX(((F181)+(G181)*(AH181))*(AH181),
            0.000001))^2)/(2*'1D'!$I$5)</f>
        <v>635.6920925390948</v>
      </c>
      <c r="AM181">
        <v>0</v>
      </c>
      <c r="AN181">
        <v>0</v>
      </c>
      <c r="AO181" s="5">
        <f t="shared" si="37"/>
        <v>0</v>
      </c>
      <c r="AP181" s="5">
        <f t="shared" si="41"/>
        <v>0</v>
      </c>
      <c r="AQ181" s="5">
        <f ca="1">ABS(ABS(K181)/MAX(((F181)+(G181)*(AH181))*(AH181),
        0.000001))/SQRT('1D'!$I$5*MAX((((F181)+(G181)*(AH181))*(AH181))/MAX((F181)+2*(G181)*(AH181),
            0.000001),
        0.000001))</f>
        <v>1.0727235886044055</v>
      </c>
      <c r="AR181" s="5" t="str">
        <f t="shared" ca="1" si="38"/>
        <v>Supercritical</v>
      </c>
      <c r="AS181" s="5">
        <f ca="1">((ABS(K181)*'1D'!$D$6)/(MAX(((F181)+(G181)*(AH181))*(AH181),
            0.000001)*MAX(((((F181)+(G181)*(AH181))*(AH181))/MAX((F181)+2*(AH181)*SQRT(1+(G181)^2),
                    0.000001))^(2/3),
            0.000001)))^2</f>
        <v>4.3358367565141456E-3</v>
      </c>
    </row>
    <row r="182" spans="1:45" x14ac:dyDescent="0.35">
      <c r="A182">
        <v>173</v>
      </c>
      <c r="B182">
        <v>171.99600000000001</v>
      </c>
      <c r="C182">
        <v>616412.74399999995</v>
      </c>
      <c r="D182">
        <v>3097692.5780000002</v>
      </c>
      <c r="E182">
        <v>632.476</v>
      </c>
      <c r="F182">
        <v>5.2</v>
      </c>
      <c r="G182">
        <v>0</v>
      </c>
      <c r="H182" t="s">
        <v>176</v>
      </c>
      <c r="I182">
        <v>3.0000000000000001E-3</v>
      </c>
      <c r="J182" s="5">
        <f t="shared" si="39"/>
        <v>0.99899999999999523</v>
      </c>
      <c r="K182" s="5">
        <f t="shared" ca="1" si="40"/>
        <v>50.95</v>
      </c>
      <c r="L182" s="5">
        <f ca="1">IF($A$2=0,
    IFERROR(L181,
        MAX('1D'!$D$16,
            POWER((ABS(K182)^2)/('1D'!$I$5*MAX(F182,
                        0.1)^2),
                1/3))),
    IF(IFERROR(V181,
            0)=0,
        IFERROR(L181,
            MAX('1D'!$D$16,
                POWER((ABS(K182)^2)/('1D'!$I$5*MAX(F182,
                            0.1)^2),
                    1/3))),
        IF(OR(IFERROR(L182,
                    0)=0,
                IFERROR(S181,
                    0)&lt;1,
                IFERROR(S182,
                    0)&lt;1),
            MAX('1D'!$D$16,
                POWER((ABS(K182)^2)/('1D'!$I$5*MAX(F182,
                            0.1)^2),
                    1/3)),
            IF(IFERROR(U182,
                    0)&gt;0,
                MAX('1D'!$D$16,
                    IFERROR(L182,
                        0)+((IFERROR(U182,
                                0))*'1D'!$D$18*IF((IFERROR(S182,
                                    0))&lt;1,
                            1,
                            -1))),
                IF(IFERROR(U182,
                        0)&lt;0,
                    IF(ABS((MAX('1D'!$D$16,
                                    POWER((ABS(K182)^2)/('1D'!$I$5*MAX(F182,
                                                0.1)^2),
                                        1/3)))-IFERROR(L182,
                                0))&gt;'1D'!$D$19,
                        MAX('1D'!$D$16,
                            IF((MAX('1D'!$D$16,
                                        POWER((ABS(K182)^2)/('1D'!$I$5*MAX(F182,
                                                    0.1)^2),
                                            1/3)))&gt;IFERROR(L182,
                                    0),
                                MIN((MAX('1D'!$D$16,
                                            POWER((ABS(K182)^2)/('1D'!$I$5*MAX(F182,
                                                        0.1)^2),
                                                1/3))),
                                    IFERROR(L182,
                                        0)+(MIN(ABS(IFERROR(U182,
                                                    0))*'1D'!$D$18,
                                            ABS((MAX('1D'!$D$16,
                                                        POWER((ABS(K182)^2)/('1D'!$I$5*MAX(F182,
                                                                    0.1)^2),
                                                            1/3)))-IFERROR(L182,
                                                    0))))),
                                MAX((MAX('1D'!$D$16,
                                            POWER((ABS(K182)^2)/('1D'!$I$5*MAX(F182,
                                                        0.1)^2),
                                                1/3))),
                                    IFERROR(L182,
                                        0)-(MIN(ABS(IFERROR(U182,
                                                    0))*'1D'!$D$18,
                                            ABS((MAX('1D'!$D$16,
                                                        POWER((ABS(K182)^2)/('1D'!$I$5*MAX(F182,
                                                                    0.1)^2),
                                                            1/3)))-IFERROR(L182,
                                                    0))))))),
                        MAX('1D'!$D$16,
                            POWER((ABS(K182)^2)/('1D'!$I$5*MAX(F182,
                                        0.1)^2),
                                1/3))),
                    MAX('1D'!$D$16,
                        IFERROR(L182,
                            0)))))))</f>
        <v>2.0411692021517887</v>
      </c>
      <c r="M182" s="5">
        <f t="shared" ca="1" si="28"/>
        <v>10.614079851189301</v>
      </c>
      <c r="N182" s="5">
        <f t="shared" ca="1" si="29"/>
        <v>1.1434704692804873</v>
      </c>
      <c r="O182" s="5">
        <f t="shared" ca="1" si="30"/>
        <v>4.8002276894771132</v>
      </c>
      <c r="P182" s="5">
        <f t="shared" ca="1" si="31"/>
        <v>634.51716920215176</v>
      </c>
      <c r="Q182" s="5">
        <f ca="1">P182+((ABS(K182)/MAX(((F182)+(G182)*(L182))*(L182),
            0.000001))^2)/(2*'1D'!$I$5)</f>
        <v>635.69159253909481</v>
      </c>
      <c r="R182" s="5">
        <f ca="1">((ABS(K182)*'1D'!$D$6)/(MAX(((F182)+(G182)*(L182))*(L182),
            0.000001)*MAX(((((F182)+(G182)*(L182))*(L182))/MAX((F182)+2*(L182)*SQRT(1+(G182)^2),
                    0.000001))^(2/3),
            0.000001)))^2</f>
        <v>4.3358367565141456E-3</v>
      </c>
      <c r="S182" s="5">
        <f ca="1">ABS(ABS(K182)/MAX(((F182)+(G182)*(L182))*(L182),
        0.000001))/SQRT('1D'!$I$5*MAX((((F182)+(G182)*(L182))*(L182))/MAX((F182)+2*(G182)*(L182),
            0.000001),
        0.000001))</f>
        <v>1.0727235886044055</v>
      </c>
      <c r="T182" s="5">
        <f ca="1">((F182)*(L182)^2)/2+(G182)*(L182)^3/3+(ABS(K182)^2)/('1D'!$I$5*MAX(((F182)+(G182)*(L182))*(L182),
        0.000001))</f>
        <v>35.763412605541333</v>
      </c>
      <c r="U182" s="5">
        <f ca="1">IF($A$2=0,
    0,
    IFERROR(Q181-(((R181+R182)/2)*J182)-(IF(O181&gt;O182,
                '1D'!$D$8*((O181^2-O182^2)/(2*'1D'!$I$5)),
                '1D'!$D$9*((O182^2-O181^2)/(2*'1D'!$I$5)))+('1D'!$D$10*(ABS(I182)/90)*(MAX(O181^2,
                        O182^2)/(2*'1D'!$I$5))))-Q182,
        0))</f>
        <v>-3.8373730365037773E-3</v>
      </c>
      <c r="V182" s="5">
        <f ca="1">IF($A$2=0,
    1,
    IF(IFERROR(V181,
            0)=0,
        0,
        IFERROR(IF(ROUND(S182,
                    3)=1,
                1,
                IF(AND(ABS(U182)&lt;'1D'!$D$19,
                        S182&gt;1),
                    1,
                    0)),
            0)))</f>
        <v>0</v>
      </c>
      <c r="W182" s="5">
        <f ca="1">IF($A$2=0,
    MAX(MAX('1D'!$D$16,
            MAX('1D'!$D$16,
                POWER((ABS(K182)^2)/('1D'!$I$5*MAX(F182,
                            0.1)^2),
                    1/3))),
        IFERROR(W1396,
            MAX(MAX('1D'!$D$16,
                    MAX('1D'!$D$16,
                        POWER((ABS(K182)^2)/('1D'!$I$5*MAX(F182,
                                    0.1)^2),
                            1/3))),
                ($L$2)-E1396))),
    IF(IFERROR(AG183,
            0)=0,
        MAX(MAX('1D'!$D$16,
                MAX('1D'!$D$16,
                    POWER((ABS(K182)^2)/('1D'!$I$5*MAX(F182,
                                0.1)^2),
                        1/3))),
            IFERROR(W1396,
                MAX(MAX('1D'!$D$16,
                        MAX('1D'!$D$16,
                            POWER((ABS(K182)^2)/('1D'!$I$5*MAX(F182,
                                        0.1)^2),
                                1/3))),
                    ($L$2)-E1396))),
        IF(IFERROR(W182,
                0)=0,
            MAX(MAX('1D'!$D$16,
                    MAX('1D'!$D$16,
                        POWER((ABS(K182)^2)/('1D'!$I$5*MAX(F182,
                                    0.1)^2),
                            1/3))),
                IFERROR(W1396,
                    MAX(MAX('1D'!$D$16,
                            MAX('1D'!$D$16,
                                POWER((ABS(K182)^2)/('1D'!$I$5*MAX(F182,
                                            0.1)^2),
                                    1/3))),
                        ($L$2)-E1396))),
            IF(OR(IFERROR(AD182,
                        0)&gt;=1,
                    IFERROR(AD183,
                        0)&gt;=1),
                MAX('1D'!$D$16,
                    MAX('1D'!$D$16,
                        POWER((ABS(K182)^2)/('1D'!$I$5*MAX(F182,
                                    0.1)^2),
                            1/3))),
                IF(ABS(IFERROR(AF182,
                            0))&lt;'1D'!$D$19,
                    MAX(MAX('1D'!$D$16,
                            MAX('1D'!$D$16,
                                POWER((ABS(K182)^2)/('1D'!$I$5*MAX(F182,
                                            0.1)^2),
                                    1/3))),
                        IFERROR(W182,
                            0)),
                    MAX(MAX('1D'!$D$16,
                            MAX('1D'!$D$16,
                                POWER((ABS(K182)^2)/('1D'!$I$5*MAX(F182,
                                            0.1)^2),
                                    1/3))),
                        (IFERROR(W182,
                                0))+((IFERROR(AF182,
                                    0))*'1D'!$D$18)))))))</f>
        <v>2.1389677043987478</v>
      </c>
      <c r="X182" s="5">
        <f t="shared" ca="1" si="32"/>
        <v>11.122632062873489</v>
      </c>
      <c r="Y182" s="5">
        <f t="shared" ca="1" si="33"/>
        <v>1.1735290000551568</v>
      </c>
      <c r="Z182" s="5">
        <f t="shared" ca="1" si="34"/>
        <v>4.5807502857230418</v>
      </c>
      <c r="AA182" s="5">
        <f t="shared" ca="1" si="35"/>
        <v>634.61496770439874</v>
      </c>
      <c r="AB182" s="5">
        <f ca="1">AA182+((ABS(K182)/MAX(((F182)+(G182)*(W182))*(W182),
            0.000001))^2)/(2*'1D'!$I$5)</f>
        <v>635.68445155659811</v>
      </c>
      <c r="AC182" s="5">
        <f ca="1">((ABS(K182)*'1D'!$D$6)/(MAX(((F182)+(G182)*(W182))*(W182),
            0.000001)*MAX(((((F182)+(G182)*(W182))*(W182))/MAX((F182)+2*(W182)*SQRT(1+(G182)^2),
                    0.000001))^(2/3),
            0.000001)))^2</f>
        <v>3.8141460404132466E-3</v>
      </c>
      <c r="AD182" s="5">
        <f ca="1">ABS(ABS(K182)/MAX(((F182)+(G182)*(W182))*(W182),
        0.000001))/SQRT('1D'!$I$5*MAX((((F182)+(G182)*(W182))*(W182))/MAX((F182)+2*(G182)*(W182),
            0.000001),
        0.000001))</f>
        <v>1.0000000000000004</v>
      </c>
      <c r="AE182" s="5">
        <f ca="1">((F182)*(W182)^2)/2+(G182)*(W182)^3/3+(ABS(K182)^2)/('1D'!$I$5*MAX(((F182)+(G182)*(W182))*(W182),
        0.000001))</f>
        <v>35.686426155594638</v>
      </c>
      <c r="AF182" s="5">
        <f ca="1">IF($A$2=0,
    0,
    IFERROR(AB183+(((AC182+AC183)/2)*J183)+(IF(Z182&gt;Z183,
                '1D'!$D$8*((Z182^2-Z183^2)/(2*'1D'!$I$5)),
                '1D'!$D$9*((Z183^2-Z182^2)/(2*'1D'!$I$5)))+('1D'!$D$10*(ABS(I183)/90)*(MAX(Z182^2,
                        Z183^2)/(2*'1D'!$I$5))))-AB182,
        0))</f>
        <v>3.4195611524410197E-3</v>
      </c>
      <c r="AG182" s="5">
        <f ca="1">IF($A$2=0,
    1,
    IF(IFERROR(AG183,
            0)=0,
        0,
        IFERROR(IF(OR(ROUND(AD182,
                        3)&gt;=1,
                    AND(ABS(AF182)&lt;'1D'!$D$19,
                        AD182&lt;1)),
                1,
                0),
            0)))</f>
        <v>1</v>
      </c>
      <c r="AH182" s="5">
        <f ca="1">IFERROR(IF('1D'!V32="Supercritical",
        MAX('1D'!$D$16,
            IFERROR(L182,
                MAX('1D'!$D$16,
                    POWER((ABS(K182)^2)/('1D'!$I$5*MAX(F182,
                                0.1)^2),
                        1/3)))),
        IF('1D'!V32="Subcritical",
            MAX('1D'!$D$16,
                IFERROR(W182,
                    MAX('1D'!$D$16,
                        POWER((ABS(K182)^2)/('1D'!$I$5*MAX(F182,
                                    0.1)^2),
                            1/3)))),
            IF(IFERROR(T182,
                    -1E+99)&gt;=IFERROR(AE182,
                    -1E+99),
                MAX('1D'!$D$16,
                    IFERROR(L182,
                        MAX('1D'!$D$16,
                            POWER((ABS(K182)^2)/('1D'!$I$5*MAX(F182,
                                        0.1)^2),
                                1/3)))),
                MAX('1D'!$D$16,
                    IFERROR(W182,
                        MAX('1D'!$D$16,
                            POWER((ABS(K182)^2)/('1D'!$I$5*MAX(F182,
                                        0.1)^2),
                                1/3))))))),
    MAX('1D'!$D$16,
        POWER((ABS(K182)^2)/('1D'!$I$5*MAX(F182,
                    0.1)^2),
            1/3)))</f>
        <v>2.0411692021517887</v>
      </c>
      <c r="AI182" s="5">
        <f t="shared" ca="1" si="36"/>
        <v>634.51716920215176</v>
      </c>
      <c r="AJ182" s="5">
        <f ca="1">AI182+((ABS(K182)/MAX(((F182)+(G182)*(AH182))*(AH182),
            0.000001))^2)/(2*'1D'!$I$5)</f>
        <v>635.69159253909481</v>
      </c>
      <c r="AM182">
        <v>0</v>
      </c>
      <c r="AN182">
        <v>0</v>
      </c>
      <c r="AO182" s="5">
        <f t="shared" si="37"/>
        <v>0</v>
      </c>
      <c r="AP182" s="5">
        <f t="shared" si="41"/>
        <v>0</v>
      </c>
      <c r="AQ182" s="5">
        <f ca="1">ABS(ABS(K182)/MAX(((F182)+(G182)*(AH182))*(AH182),
        0.000001))/SQRT('1D'!$I$5*MAX((((F182)+(G182)*(AH182))*(AH182))/MAX((F182)+2*(G182)*(AH182),
            0.000001),
        0.000001))</f>
        <v>1.0727235886044055</v>
      </c>
      <c r="AR182" s="5" t="str">
        <f t="shared" ca="1" si="38"/>
        <v>Supercritical</v>
      </c>
      <c r="AS182" s="5">
        <f ca="1">((ABS(K182)*'1D'!$D$6)/(MAX(((F182)+(G182)*(AH182))*(AH182),
            0.000001)*MAX(((((F182)+(G182)*(AH182))*(AH182))/MAX((F182)+2*(AH182)*SQRT(1+(G182)^2),
                    0.000001))^(2/3),
            0.000001)))^2</f>
        <v>4.3358367565141456E-3</v>
      </c>
    </row>
    <row r="183" spans="1:45" x14ac:dyDescent="0.35">
      <c r="A183">
        <v>174</v>
      </c>
      <c r="B183">
        <v>172.99700000000001</v>
      </c>
      <c r="C183">
        <v>616411.745</v>
      </c>
      <c r="D183">
        <v>3097692.53</v>
      </c>
      <c r="E183">
        <v>632.47550000000001</v>
      </c>
      <c r="F183">
        <v>5.2</v>
      </c>
      <c r="G183">
        <v>0</v>
      </c>
      <c r="H183" t="s">
        <v>176</v>
      </c>
      <c r="I183">
        <v>5.7000000000000002E-2</v>
      </c>
      <c r="J183" s="5">
        <f t="shared" si="39"/>
        <v>1.0010000000000048</v>
      </c>
      <c r="K183" s="5">
        <f t="shared" ca="1" si="40"/>
        <v>50.95</v>
      </c>
      <c r="L183" s="5">
        <f ca="1">IF($A$2=0,
    IFERROR(L182,
        MAX('1D'!$D$16,
            POWER((ABS(K183)^2)/('1D'!$I$5*MAX(F183,
                        0.1)^2),
                1/3))),
    IF(IFERROR(V182,
            0)=0,
        IFERROR(L182,
            MAX('1D'!$D$16,
                POWER((ABS(K183)^2)/('1D'!$I$5*MAX(F183,
                            0.1)^2),
                    1/3))),
        IF(OR(IFERROR(L183,
                    0)=0,
                IFERROR(S182,
                    0)&lt;1,
                IFERROR(S183,
                    0)&lt;1),
            MAX('1D'!$D$16,
                POWER((ABS(K183)^2)/('1D'!$I$5*MAX(F183,
                            0.1)^2),
                    1/3)),
            IF(IFERROR(U183,
                    0)&gt;0,
                MAX('1D'!$D$16,
                    IFERROR(L183,
                        0)+((IFERROR(U183,
                                0))*'1D'!$D$18*IF((IFERROR(S183,
                                    0))&lt;1,
                            1,
                            -1))),
                IF(IFERROR(U183,
                        0)&lt;0,
                    IF(ABS((MAX('1D'!$D$16,
                                    POWER((ABS(K183)^2)/('1D'!$I$5*MAX(F183,
                                                0.1)^2),
                                        1/3)))-IFERROR(L183,
                                0))&gt;'1D'!$D$19,
                        MAX('1D'!$D$16,
                            IF((MAX('1D'!$D$16,
                                        POWER((ABS(K183)^2)/('1D'!$I$5*MAX(F183,
                                                    0.1)^2),
                                            1/3)))&gt;IFERROR(L183,
                                    0),
                                MIN((MAX('1D'!$D$16,
                                            POWER((ABS(K183)^2)/('1D'!$I$5*MAX(F183,
                                                        0.1)^2),
                                                1/3))),
                                    IFERROR(L183,
                                        0)+(MIN(ABS(IFERROR(U183,
                                                    0))*'1D'!$D$18,
                                            ABS((MAX('1D'!$D$16,
                                                        POWER((ABS(K183)^2)/('1D'!$I$5*MAX(F183,
                                                                    0.1)^2),
                                                            1/3)))-IFERROR(L183,
                                                    0))))),
                                MAX((MAX('1D'!$D$16,
                                            POWER((ABS(K183)^2)/('1D'!$I$5*MAX(F183,
                                                        0.1)^2),
                                                1/3))),
                                    IFERROR(L183,
                                        0)-(MIN(ABS(IFERROR(U183,
                                                    0))*'1D'!$D$18,
                                            ABS((MAX('1D'!$D$16,
                                                        POWER((ABS(K183)^2)/('1D'!$I$5*MAX(F183,
                                                                    0.1)^2),
                                                            1/3)))-IFERROR(L183,
                                                    0))))))),
                        MAX('1D'!$D$16,
                            POWER((ABS(K183)^2)/('1D'!$I$5*MAX(F183,
                                        0.1)^2),
                                1/3))),
                    MAX('1D'!$D$16,
                        IFERROR(L183,
                            0)))))))</f>
        <v>2.0411692021517887</v>
      </c>
      <c r="M183" s="5">
        <f t="shared" ca="1" si="28"/>
        <v>10.614079851189301</v>
      </c>
      <c r="N183" s="5">
        <f t="shared" ca="1" si="29"/>
        <v>1.1434704692804873</v>
      </c>
      <c r="O183" s="5">
        <f t="shared" ca="1" si="30"/>
        <v>4.8002276894771132</v>
      </c>
      <c r="P183" s="5">
        <f t="shared" ca="1" si="31"/>
        <v>634.51666920215177</v>
      </c>
      <c r="Q183" s="5">
        <f ca="1">P183+((ABS(K183)/MAX(((F183)+(G183)*(L183))*(L183),
            0.000001))^2)/(2*'1D'!$I$5)</f>
        <v>635.69109253909483</v>
      </c>
      <c r="R183" s="5">
        <f ca="1">((ABS(K183)*'1D'!$D$6)/(MAX(((F183)+(G183)*(L183))*(L183),
            0.000001)*MAX(((((F183)+(G183)*(L183))*(L183))/MAX((F183)+2*(L183)*SQRT(1+(G183)^2),
                    0.000001))^(2/3),
            0.000001)))^2</f>
        <v>4.3358367565141456E-3</v>
      </c>
      <c r="S183" s="5">
        <f ca="1">ABS(ABS(K183)/MAX(((F183)+(G183)*(L183))*(L183),
        0.000001))/SQRT('1D'!$I$5*MAX((((F183)+(G183)*(L183))*(L183))/MAX((F183)+2*(G183)*(L183),
            0.000001),
        0.000001))</f>
        <v>1.0727235886044055</v>
      </c>
      <c r="T183" s="5">
        <f ca="1">((F183)*(L183)^2)/2+(G183)*(L183)^3/3+(ABS(K183)^2)/('1D'!$I$5*MAX(((F183)+(G183)*(L183))*(L183),
        0.000001))</f>
        <v>35.763412605541333</v>
      </c>
      <c r="U183" s="5">
        <f ca="1">IF($A$2=0,
    0,
    IFERROR(Q182-(((R182+R183)/2)*J183)-(IF(O182&gt;O183,
                '1D'!$D$8*((O182^2-O183^2)/(2*'1D'!$I$5)),
                '1D'!$D$9*((O183^2-O182^2)/(2*'1D'!$I$5)))+('1D'!$D$10*(ABS(I183)/90)*(MAX(O182^2,
                        O183^2)/(2*'1D'!$I$5))))-Q183,
        0))</f>
        <v>-3.9517428102726626E-3</v>
      </c>
      <c r="V183" s="5">
        <f ca="1">IF($A$2=0,
    1,
    IF(IFERROR(V182,
            0)=0,
        0,
        IFERROR(IF(ROUND(S183,
                    3)=1,
                1,
                IF(AND(ABS(U183)&lt;'1D'!$D$19,
                        S183&gt;1),
                    1,
                    0)),
            0)))</f>
        <v>0</v>
      </c>
      <c r="W183" s="5">
        <f ca="1">IF($A$2=0,
    MAX(MAX('1D'!$D$16,
            MAX('1D'!$D$16,
                POWER((ABS(K183)^2)/('1D'!$I$5*MAX(F183,
                            0.1)^2),
                    1/3))),
        IFERROR(W1396,
            MAX(MAX('1D'!$D$16,
                    MAX('1D'!$D$16,
                        POWER((ABS(K183)^2)/('1D'!$I$5*MAX(F183,
                                    0.1)^2),
                            1/3))),
                ($L$2)-E1396))),
    IF(IFERROR(AG184,
            0)=0,
        MAX(MAX('1D'!$D$16,
                MAX('1D'!$D$16,
                    POWER((ABS(K183)^2)/('1D'!$I$5*MAX(F183,
                                0.1)^2),
                        1/3))),
            IFERROR(W1396,
                MAX(MAX('1D'!$D$16,
                        MAX('1D'!$D$16,
                            POWER((ABS(K183)^2)/('1D'!$I$5*MAX(F183,
                                        0.1)^2),
                                1/3))),
                    ($L$2)-E1396))),
        IF(IFERROR(W183,
                0)=0,
            MAX(MAX('1D'!$D$16,
                    MAX('1D'!$D$16,
                        POWER((ABS(K183)^2)/('1D'!$I$5*MAX(F183,
                                    0.1)^2),
                            1/3))),
                IFERROR(W1396,
                    MAX(MAX('1D'!$D$16,
                            MAX('1D'!$D$16,
                                POWER((ABS(K183)^2)/('1D'!$I$5*MAX(F183,
                                            0.1)^2),
                                    1/3))),
                        ($L$2)-E1396))),
            IF(OR(IFERROR(AD183,
                        0)&gt;=1,
                    IFERROR(AD184,
                        0)&gt;=1),
                MAX('1D'!$D$16,
                    MAX('1D'!$D$16,
                        POWER((ABS(K183)^2)/('1D'!$I$5*MAX(F183,
                                    0.1)^2),
                            1/3))),
                IF(ABS(IFERROR(AF183,
                            0))&lt;'1D'!$D$19,
                    MAX(MAX('1D'!$D$16,
                            MAX('1D'!$D$16,
                                POWER((ABS(K183)^2)/('1D'!$I$5*MAX(F183,
                                            0.1)^2),
                                    1/3))),
                        IFERROR(W183,
                            0)),
                    MAX(MAX('1D'!$D$16,
                            MAX('1D'!$D$16,
                                POWER((ABS(K183)^2)/('1D'!$I$5*MAX(F183,
                                            0.1)^2),
                                    1/3))),
                        (IFERROR(W183,
                                0))+((IFERROR(AF183,
                                    0))*'1D'!$D$18)))))))</f>
        <v>2.1389677043987478</v>
      </c>
      <c r="X183" s="5">
        <f t="shared" ca="1" si="32"/>
        <v>11.122632062873489</v>
      </c>
      <c r="Y183" s="5">
        <f t="shared" ca="1" si="33"/>
        <v>1.1735290000551568</v>
      </c>
      <c r="Z183" s="5">
        <f t="shared" ca="1" si="34"/>
        <v>4.5807502857230418</v>
      </c>
      <c r="AA183" s="5">
        <f t="shared" ca="1" si="35"/>
        <v>634.61446770439875</v>
      </c>
      <c r="AB183" s="5">
        <f ca="1">AA183+((ABS(K183)/MAX(((F183)+(G183)*(W183))*(W183),
            0.000001))^2)/(2*'1D'!$I$5)</f>
        <v>635.68395155659812</v>
      </c>
      <c r="AC183" s="5">
        <f ca="1">((ABS(K183)*'1D'!$D$6)/(MAX(((F183)+(G183)*(W183))*(W183),
            0.000001)*MAX(((((F183)+(G183)*(W183))*(W183))/MAX((F183)+2*(W183)*SQRT(1+(G183)^2),
                    0.000001))^(2/3),
            0.000001)))^2</f>
        <v>3.8141460404132466E-3</v>
      </c>
      <c r="AD183" s="5">
        <f ca="1">ABS(ABS(K183)/MAX(((F183)+(G183)*(W183))*(W183),
        0.000001))/SQRT('1D'!$I$5*MAX((((F183)+(G183)*(W183))*(W183))/MAX((F183)+2*(G183)*(W183),
            0.000001),
        0.000001))</f>
        <v>1.0000000000000004</v>
      </c>
      <c r="AE183" s="5">
        <f ca="1">((F183)*(W183)^2)/2+(G183)*(W183)^3/3+(ABS(K183)^2)/('1D'!$I$5*MAX(((F183)+(G183)*(W183))*(W183),
        0.000001))</f>
        <v>35.686426155594638</v>
      </c>
      <c r="AF183" s="5">
        <f ca="1">IF($A$2=0,
    0,
    IFERROR(AB184+(((AC183+AC184)/2)*J184)+(IF(Z183&gt;Z184,
                '1D'!$D$8*((Z183^2-Z184^2)/(2*'1D'!$I$5)),
                '1D'!$D$9*((Z184^2-Z183^2)/(2*'1D'!$I$5)))+('1D'!$D$10*(ABS(I184)/90)*(MAX(Z183^2,
                        Z184^2)/(2*'1D'!$I$5))))-AB183,
        0))</f>
        <v>3.4157470064428708E-3</v>
      </c>
      <c r="AG183" s="5">
        <f ca="1">IF($A$2=0,
    1,
    IF(IFERROR(AG184,
            0)=0,
        0,
        IFERROR(IF(OR(ROUND(AD183,
                        3)&gt;=1,
                    AND(ABS(AF183)&lt;'1D'!$D$19,
                        AD183&lt;1)),
                1,
                0),
            0)))</f>
        <v>1</v>
      </c>
      <c r="AH183" s="5">
        <f ca="1">IFERROR(IF('1D'!V32="Supercritical",
        MAX('1D'!$D$16,
            IFERROR(L183,
                MAX('1D'!$D$16,
                    POWER((ABS(K183)^2)/('1D'!$I$5*MAX(F183,
                                0.1)^2),
                        1/3)))),
        IF('1D'!V32="Subcritical",
            MAX('1D'!$D$16,
                IFERROR(W183,
                    MAX('1D'!$D$16,
                        POWER((ABS(K183)^2)/('1D'!$I$5*MAX(F183,
                                    0.1)^2),
                            1/3)))),
            IF(IFERROR(T183,
                    -1E+99)&gt;=IFERROR(AE183,
                    -1E+99),
                MAX('1D'!$D$16,
                    IFERROR(L183,
                        MAX('1D'!$D$16,
                            POWER((ABS(K183)^2)/('1D'!$I$5*MAX(F183,
                                        0.1)^2),
                                1/3)))),
                MAX('1D'!$D$16,
                    IFERROR(W183,
                        MAX('1D'!$D$16,
                            POWER((ABS(K183)^2)/('1D'!$I$5*MAX(F183,
                                        0.1)^2),
                                1/3))))))),
    MAX('1D'!$D$16,
        POWER((ABS(K183)^2)/('1D'!$I$5*MAX(F183,
                    0.1)^2),
            1/3)))</f>
        <v>2.0411692021517887</v>
      </c>
      <c r="AI183" s="5">
        <f t="shared" ca="1" si="36"/>
        <v>634.51666920215177</v>
      </c>
      <c r="AJ183" s="5">
        <f ca="1">AI183+((ABS(K183)/MAX(((F183)+(G183)*(AH183))*(AH183),
            0.000001))^2)/(2*'1D'!$I$5)</f>
        <v>635.69109253909483</v>
      </c>
      <c r="AM183">
        <v>0</v>
      </c>
      <c r="AN183">
        <v>0</v>
      </c>
      <c r="AO183" s="5">
        <f t="shared" si="37"/>
        <v>0</v>
      </c>
      <c r="AP183" s="5">
        <f t="shared" si="41"/>
        <v>0</v>
      </c>
      <c r="AQ183" s="5">
        <f ca="1">ABS(ABS(K183)/MAX(((F183)+(G183)*(AH183))*(AH183),
        0.000001))/SQRT('1D'!$I$5*MAX((((F183)+(G183)*(AH183))*(AH183))/MAX((F183)+2*(G183)*(AH183),
            0.000001),
        0.000001))</f>
        <v>1.0727235886044055</v>
      </c>
      <c r="AR183" s="5" t="str">
        <f t="shared" ca="1" si="38"/>
        <v>Supercritical</v>
      </c>
      <c r="AS183" s="5">
        <f ca="1">((ABS(K183)*'1D'!$D$6)/(MAX(((F183)+(G183)*(AH183))*(AH183),
            0.000001)*MAX(((((F183)+(G183)*(AH183))*(AH183))/MAX((F183)+2*(AH183)*SQRT(1+(G183)^2),
                    0.000001))^(2/3),
            0.000001)))^2</f>
        <v>4.3358367565141456E-3</v>
      </c>
    </row>
    <row r="184" spans="1:45" x14ac:dyDescent="0.35">
      <c r="A184">
        <v>175</v>
      </c>
      <c r="B184">
        <v>173.99700000000001</v>
      </c>
      <c r="C184">
        <v>616410.74600000004</v>
      </c>
      <c r="D184">
        <v>3097692.483</v>
      </c>
      <c r="E184">
        <v>632.47500000000002</v>
      </c>
      <c r="F184">
        <v>5.2</v>
      </c>
      <c r="G184">
        <v>0</v>
      </c>
      <c r="H184" t="s">
        <v>176</v>
      </c>
      <c r="I184">
        <v>5.7000000000000002E-2</v>
      </c>
      <c r="J184" s="5">
        <f t="shared" si="39"/>
        <v>1</v>
      </c>
      <c r="K184" s="5">
        <f t="shared" ca="1" si="40"/>
        <v>50.95</v>
      </c>
      <c r="L184" s="5">
        <f ca="1">IF($A$2=0,
    IFERROR(L183,
        MAX('1D'!$D$16,
            POWER((ABS(K184)^2)/('1D'!$I$5*MAX(F184,
                        0.1)^2),
                1/3))),
    IF(IFERROR(V183,
            0)=0,
        IFERROR(L183,
            MAX('1D'!$D$16,
                POWER((ABS(K184)^2)/('1D'!$I$5*MAX(F184,
                            0.1)^2),
                    1/3))),
        IF(OR(IFERROR(L184,
                    0)=0,
                IFERROR(S183,
                    0)&lt;1,
                IFERROR(S184,
                    0)&lt;1),
            MAX('1D'!$D$16,
                POWER((ABS(K184)^2)/('1D'!$I$5*MAX(F184,
                            0.1)^2),
                    1/3)),
            IF(IFERROR(U184,
                    0)&gt;0,
                MAX('1D'!$D$16,
                    IFERROR(L184,
                        0)+((IFERROR(U184,
                                0))*'1D'!$D$18*IF((IFERROR(S184,
                                    0))&lt;1,
                            1,
                            -1))),
                IF(IFERROR(U184,
                        0)&lt;0,
                    IF(ABS((MAX('1D'!$D$16,
                                    POWER((ABS(K184)^2)/('1D'!$I$5*MAX(F184,
                                                0.1)^2),
                                        1/3)))-IFERROR(L184,
                                0))&gt;'1D'!$D$19,
                        MAX('1D'!$D$16,
                            IF((MAX('1D'!$D$16,
                                        POWER((ABS(K184)^2)/('1D'!$I$5*MAX(F184,
                                                    0.1)^2),
                                            1/3)))&gt;IFERROR(L184,
                                    0),
                                MIN((MAX('1D'!$D$16,
                                            POWER((ABS(K184)^2)/('1D'!$I$5*MAX(F184,
                                                        0.1)^2),
                                                1/3))),
                                    IFERROR(L184,
                                        0)+(MIN(ABS(IFERROR(U184,
                                                    0))*'1D'!$D$18,
                                            ABS((MAX('1D'!$D$16,
                                                        POWER((ABS(K184)^2)/('1D'!$I$5*MAX(F184,
                                                                    0.1)^2),
                                                            1/3)))-IFERROR(L184,
                                                    0))))),
                                MAX((MAX('1D'!$D$16,
                                            POWER((ABS(K184)^2)/('1D'!$I$5*MAX(F184,
                                                        0.1)^2),
                                                1/3))),
                                    IFERROR(L184,
                                        0)-(MIN(ABS(IFERROR(U184,
                                                    0))*'1D'!$D$18,
                                            ABS((MAX('1D'!$D$16,
                                                        POWER((ABS(K184)^2)/('1D'!$I$5*MAX(F184,
                                                                    0.1)^2),
                                                            1/3)))-IFERROR(L184,
                                                    0))))))),
                        MAX('1D'!$D$16,
                            POWER((ABS(K184)^2)/('1D'!$I$5*MAX(F184,
                                        0.1)^2),
                                1/3))),
                    MAX('1D'!$D$16,
                        IFERROR(L184,
                            0)))))))</f>
        <v>2.0411692021517887</v>
      </c>
      <c r="M184" s="5">
        <f t="shared" ca="1" si="28"/>
        <v>10.614079851189301</v>
      </c>
      <c r="N184" s="5">
        <f t="shared" ca="1" si="29"/>
        <v>1.1434704692804873</v>
      </c>
      <c r="O184" s="5">
        <f t="shared" ca="1" si="30"/>
        <v>4.8002276894771132</v>
      </c>
      <c r="P184" s="5">
        <f t="shared" ca="1" si="31"/>
        <v>634.51616920215179</v>
      </c>
      <c r="Q184" s="5">
        <f ca="1">P184+((ABS(K184)/MAX(((F184)+(G184)*(L184))*(L184),
            0.000001))^2)/(2*'1D'!$I$5)</f>
        <v>635.69059253909484</v>
      </c>
      <c r="R184" s="5">
        <f ca="1">((ABS(K184)*'1D'!$D$6)/(MAX(((F184)+(G184)*(L184))*(L184),
            0.000001)*MAX(((((F184)+(G184)*(L184))*(L184))/MAX((F184)+2*(L184)*SQRT(1+(G184)^2),
                    0.000001))^(2/3),
            0.000001)))^2</f>
        <v>4.3358367565141456E-3</v>
      </c>
      <c r="S184" s="5">
        <f ca="1">ABS(ABS(K184)/MAX(((F184)+(G184)*(L184))*(L184),
        0.000001))/SQRT('1D'!$I$5*MAX((((F184)+(G184)*(L184))*(L184))/MAX((F184)+2*(G184)*(L184),
            0.000001),
        0.000001))</f>
        <v>1.0727235886044055</v>
      </c>
      <c r="T184" s="5">
        <f ca="1">((F184)*(L184)^2)/2+(G184)*(L184)^3/3+(ABS(K184)^2)/('1D'!$I$5*MAX(((F184)+(G184)*(L184))*(L184),
        0.000001))</f>
        <v>35.763412605541333</v>
      </c>
      <c r="U184" s="5">
        <f ca="1">IF($A$2=0,
    0,
    IFERROR(Q183-(((R183+R184)/2)*J184)-(IF(O183&gt;O184,
                '1D'!$D$8*((O183^2-O184^2)/(2*'1D'!$I$5)),
                '1D'!$D$9*((O184^2-O183^2)/(2*'1D'!$I$5)))+('1D'!$D$10*(ABS(I184)/90)*(MAX(O183^2,
                        O184^2)/(2*'1D'!$I$5))))-Q184,
        0))</f>
        <v>-3.9474069734524164E-3</v>
      </c>
      <c r="V184" s="5">
        <f ca="1">IF($A$2=0,
    1,
    IF(IFERROR(V183,
            0)=0,
        0,
        IFERROR(IF(ROUND(S184,
                    3)=1,
                1,
                IF(AND(ABS(U184)&lt;'1D'!$D$19,
                        S184&gt;1),
                    1,
                    0)),
            0)))</f>
        <v>0</v>
      </c>
      <c r="W184" s="5">
        <f ca="1">IF($A$2=0,
    MAX(MAX('1D'!$D$16,
            MAX('1D'!$D$16,
                POWER((ABS(K184)^2)/('1D'!$I$5*MAX(F184,
                            0.1)^2),
                    1/3))),
        IFERROR(W1396,
            MAX(MAX('1D'!$D$16,
                    MAX('1D'!$D$16,
                        POWER((ABS(K184)^2)/('1D'!$I$5*MAX(F184,
                                    0.1)^2),
                            1/3))),
                ($L$2)-E1396))),
    IF(IFERROR(AG185,
            0)=0,
        MAX(MAX('1D'!$D$16,
                MAX('1D'!$D$16,
                    POWER((ABS(K184)^2)/('1D'!$I$5*MAX(F184,
                                0.1)^2),
                        1/3))),
            IFERROR(W1396,
                MAX(MAX('1D'!$D$16,
                        MAX('1D'!$D$16,
                            POWER((ABS(K184)^2)/('1D'!$I$5*MAX(F184,
                                        0.1)^2),
                                1/3))),
                    ($L$2)-E1396))),
        IF(IFERROR(W184,
                0)=0,
            MAX(MAX('1D'!$D$16,
                    MAX('1D'!$D$16,
                        POWER((ABS(K184)^2)/('1D'!$I$5*MAX(F184,
                                    0.1)^2),
                            1/3))),
                IFERROR(W1396,
                    MAX(MAX('1D'!$D$16,
                            MAX('1D'!$D$16,
                                POWER((ABS(K184)^2)/('1D'!$I$5*MAX(F184,
                                            0.1)^2),
                                    1/3))),
                        ($L$2)-E1396))),
            IF(OR(IFERROR(AD184,
                        0)&gt;=1,
                    IFERROR(AD185,
                        0)&gt;=1),
                MAX('1D'!$D$16,
                    MAX('1D'!$D$16,
                        POWER((ABS(K184)^2)/('1D'!$I$5*MAX(F184,
                                    0.1)^2),
                            1/3))),
                IF(ABS(IFERROR(AF184,
                            0))&lt;'1D'!$D$19,
                    MAX(MAX('1D'!$D$16,
                            MAX('1D'!$D$16,
                                POWER((ABS(K184)^2)/('1D'!$I$5*MAX(F184,
                                            0.1)^2),
                                    1/3))),
                        IFERROR(W184,
                            0)),
                    MAX(MAX('1D'!$D$16,
                            MAX('1D'!$D$16,
                                POWER((ABS(K184)^2)/('1D'!$I$5*MAX(F184,
                                            0.1)^2),
                                    1/3))),
                        (IFERROR(W184,
                                0))+((IFERROR(AF184,
                                    0))*'1D'!$D$18)))))))</f>
        <v>2.1389677043987478</v>
      </c>
      <c r="X184" s="5">
        <f t="shared" ca="1" si="32"/>
        <v>11.122632062873489</v>
      </c>
      <c r="Y184" s="5">
        <f t="shared" ca="1" si="33"/>
        <v>1.1735290000551568</v>
      </c>
      <c r="Z184" s="5">
        <f t="shared" ca="1" si="34"/>
        <v>4.5807502857230418</v>
      </c>
      <c r="AA184" s="5">
        <f t="shared" ca="1" si="35"/>
        <v>634.61396770439876</v>
      </c>
      <c r="AB184" s="5">
        <f ca="1">AA184+((ABS(K184)/MAX(((F184)+(G184)*(W184))*(W184),
            0.000001))^2)/(2*'1D'!$I$5)</f>
        <v>635.68345155659813</v>
      </c>
      <c r="AC184" s="5">
        <f ca="1">((ABS(K184)*'1D'!$D$6)/(MAX(((F184)+(G184)*(W184))*(W184),
            0.000001)*MAX(((((F184)+(G184)*(W184))*(W184))/MAX((F184)+2*(W184)*SQRT(1+(G184)^2),
                    0.000001))^(2/3),
            0.000001)))^2</f>
        <v>3.8141460404132466E-3</v>
      </c>
      <c r="AD184" s="5">
        <f ca="1">ABS(ABS(K184)/MAX(((F184)+(G184)*(W184))*(W184),
        0.000001))/SQRT('1D'!$I$5*MAX((((F184)+(G184)*(W184))*(W184))/MAX((F184)+2*(G184)*(W184),
            0.000001),
        0.000001))</f>
        <v>1.0000000000000004</v>
      </c>
      <c r="AE184" s="5">
        <f ca="1">((F184)*(W184)^2)/2+(G184)*(W184)^3/3+(ABS(K184)^2)/('1D'!$I$5*MAX(((F184)+(G184)*(W184))*(W184),
        0.000001))</f>
        <v>35.686426155594638</v>
      </c>
      <c r="AF184" s="5">
        <f ca="1">IF($A$2=0,
    0,
    IFERROR(AB185+(((AC184+AC185)/2)*J185)+(IF(Z184&gt;Z185,
                '1D'!$D$8*((Z184^2-Z185^2)/(2*'1D'!$I$5)),
                '1D'!$D$9*((Z185^2-Z184^2)/(2*'1D'!$I$5)))+('1D'!$D$10*(ABS(I185)/90)*(MAX(Z184^2,
                        Z185^2)/(2*'1D'!$I$5))))-AB184,
        0))</f>
        <v>3.3141460404522149E-3</v>
      </c>
      <c r="AG184" s="5">
        <f ca="1">IF($A$2=0,
    1,
    IF(IFERROR(AG185,
            0)=0,
        0,
        IFERROR(IF(OR(ROUND(AD184,
                        3)&gt;=1,
                    AND(ABS(AF184)&lt;'1D'!$D$19,
                        AD184&lt;1)),
                1,
                0),
            0)))</f>
        <v>1</v>
      </c>
      <c r="AH184" s="5">
        <f ca="1">IFERROR(IF('1D'!V32="Supercritical",
        MAX('1D'!$D$16,
            IFERROR(L184,
                MAX('1D'!$D$16,
                    POWER((ABS(K184)^2)/('1D'!$I$5*MAX(F184,
                                0.1)^2),
                        1/3)))),
        IF('1D'!V32="Subcritical",
            MAX('1D'!$D$16,
                IFERROR(W184,
                    MAX('1D'!$D$16,
                        POWER((ABS(K184)^2)/('1D'!$I$5*MAX(F184,
                                    0.1)^2),
                            1/3)))),
            IF(IFERROR(T184,
                    -1E+99)&gt;=IFERROR(AE184,
                    -1E+99),
                MAX('1D'!$D$16,
                    IFERROR(L184,
                        MAX('1D'!$D$16,
                            POWER((ABS(K184)^2)/('1D'!$I$5*MAX(F184,
                                        0.1)^2),
                                1/3)))),
                MAX('1D'!$D$16,
                    IFERROR(W184,
                        MAX('1D'!$D$16,
                            POWER((ABS(K184)^2)/('1D'!$I$5*MAX(F184,
                                        0.1)^2),
                                1/3))))))),
    MAX('1D'!$D$16,
        POWER((ABS(K184)^2)/('1D'!$I$5*MAX(F184,
                    0.1)^2),
            1/3)))</f>
        <v>2.0411692021517887</v>
      </c>
      <c r="AI184" s="5">
        <f t="shared" ca="1" si="36"/>
        <v>634.51616920215179</v>
      </c>
      <c r="AJ184" s="5">
        <f ca="1">AI184+((ABS(K184)/MAX(((F184)+(G184)*(AH184))*(AH184),
            0.000001))^2)/(2*'1D'!$I$5)</f>
        <v>635.69059253909484</v>
      </c>
      <c r="AM184">
        <v>0</v>
      </c>
      <c r="AN184">
        <v>0</v>
      </c>
      <c r="AO184" s="5">
        <f t="shared" si="37"/>
        <v>0</v>
      </c>
      <c r="AP184" s="5">
        <f t="shared" si="41"/>
        <v>0</v>
      </c>
      <c r="AQ184" s="5">
        <f ca="1">ABS(ABS(K184)/MAX(((F184)+(G184)*(AH184))*(AH184),
        0.000001))/SQRT('1D'!$I$5*MAX((((F184)+(G184)*(AH184))*(AH184))/MAX((F184)+2*(G184)*(AH184),
            0.000001),
        0.000001))</f>
        <v>1.0727235886044055</v>
      </c>
      <c r="AR184" s="5" t="str">
        <f t="shared" ca="1" si="38"/>
        <v>Supercritical</v>
      </c>
      <c r="AS184" s="5">
        <f ca="1">((ABS(K184)*'1D'!$D$6)/(MAX(((F184)+(G184)*(AH184))*(AH184),
            0.000001)*MAX(((((F184)+(G184)*(AH184))*(AH184))/MAX((F184)+2*(AH184)*SQRT(1+(G184)^2),
                    0.000001))^(2/3),
            0.000001)))^2</f>
        <v>4.3358367565141456E-3</v>
      </c>
    </row>
    <row r="185" spans="1:45" x14ac:dyDescent="0.35">
      <c r="A185">
        <v>176</v>
      </c>
      <c r="B185">
        <v>174.99700000000001</v>
      </c>
      <c r="C185">
        <v>616409.74699999997</v>
      </c>
      <c r="D185">
        <v>3097692.4350000001</v>
      </c>
      <c r="E185">
        <v>632.47450000000003</v>
      </c>
      <c r="F185">
        <v>5.2</v>
      </c>
      <c r="G185">
        <v>0</v>
      </c>
      <c r="H185" t="s">
        <v>176</v>
      </c>
      <c r="I185">
        <v>0</v>
      </c>
      <c r="J185" s="5">
        <f t="shared" si="39"/>
        <v>1</v>
      </c>
      <c r="K185" s="5">
        <f t="shared" ca="1" si="40"/>
        <v>50.95</v>
      </c>
      <c r="L185" s="5">
        <f ca="1">IF($A$2=0,
    IFERROR(L184,
        MAX('1D'!$D$16,
            POWER((ABS(K185)^2)/('1D'!$I$5*MAX(F185,
                        0.1)^2),
                1/3))),
    IF(IFERROR(V184,
            0)=0,
        IFERROR(L184,
            MAX('1D'!$D$16,
                POWER((ABS(K185)^2)/('1D'!$I$5*MAX(F185,
                            0.1)^2),
                    1/3))),
        IF(OR(IFERROR(L185,
                    0)=0,
                IFERROR(S184,
                    0)&lt;1,
                IFERROR(S185,
                    0)&lt;1),
            MAX('1D'!$D$16,
                POWER((ABS(K185)^2)/('1D'!$I$5*MAX(F185,
                            0.1)^2),
                    1/3)),
            IF(IFERROR(U185,
                    0)&gt;0,
                MAX('1D'!$D$16,
                    IFERROR(L185,
                        0)+((IFERROR(U185,
                                0))*'1D'!$D$18*IF((IFERROR(S185,
                                    0))&lt;1,
                            1,
                            -1))),
                IF(IFERROR(U185,
                        0)&lt;0,
                    IF(ABS((MAX('1D'!$D$16,
                                    POWER((ABS(K185)^2)/('1D'!$I$5*MAX(F185,
                                                0.1)^2),
                                        1/3)))-IFERROR(L185,
                                0))&gt;'1D'!$D$19,
                        MAX('1D'!$D$16,
                            IF((MAX('1D'!$D$16,
                                        POWER((ABS(K185)^2)/('1D'!$I$5*MAX(F185,
                                                    0.1)^2),
                                            1/3)))&gt;IFERROR(L185,
                                    0),
                                MIN((MAX('1D'!$D$16,
                                            POWER((ABS(K185)^2)/('1D'!$I$5*MAX(F185,
                                                        0.1)^2),
                                                1/3))),
                                    IFERROR(L185,
                                        0)+(MIN(ABS(IFERROR(U185,
                                                    0))*'1D'!$D$18,
                                            ABS((MAX('1D'!$D$16,
                                                        POWER((ABS(K185)^2)/('1D'!$I$5*MAX(F185,
                                                                    0.1)^2),
                                                            1/3)))-IFERROR(L185,
                                                    0))))),
                                MAX((MAX('1D'!$D$16,
                                            POWER((ABS(K185)^2)/('1D'!$I$5*MAX(F185,
                                                        0.1)^2),
                                                1/3))),
                                    IFERROR(L185,
                                        0)-(MIN(ABS(IFERROR(U185,
                                                    0))*'1D'!$D$18,
                                            ABS((MAX('1D'!$D$16,
                                                        POWER((ABS(K185)^2)/('1D'!$I$5*MAX(F185,
                                                                    0.1)^2),
                                                            1/3)))-IFERROR(L185,
                                                    0))))))),
                        MAX('1D'!$D$16,
                            POWER((ABS(K185)^2)/('1D'!$I$5*MAX(F185,
                                        0.1)^2),
                                1/3))),
                    MAX('1D'!$D$16,
                        IFERROR(L185,
                            0)))))))</f>
        <v>2.0411692021517887</v>
      </c>
      <c r="M185" s="5">
        <f t="shared" ca="1" si="28"/>
        <v>10.614079851189301</v>
      </c>
      <c r="N185" s="5">
        <f t="shared" ca="1" si="29"/>
        <v>1.1434704692804873</v>
      </c>
      <c r="O185" s="5">
        <f t="shared" ca="1" si="30"/>
        <v>4.8002276894771132</v>
      </c>
      <c r="P185" s="5">
        <f t="shared" ca="1" si="31"/>
        <v>634.5156692021518</v>
      </c>
      <c r="Q185" s="5">
        <f ca="1">P185+((ABS(K185)/MAX(((F185)+(G185)*(L185))*(L185),
            0.000001))^2)/(2*'1D'!$I$5)</f>
        <v>635.69009253909485</v>
      </c>
      <c r="R185" s="5">
        <f ca="1">((ABS(K185)*'1D'!$D$6)/(MAX(((F185)+(G185)*(L185))*(L185),
            0.000001)*MAX(((((F185)+(G185)*(L185))*(L185))/MAX((F185)+2*(L185)*SQRT(1+(G185)^2),
                    0.000001))^(2/3),
            0.000001)))^2</f>
        <v>4.3358367565141456E-3</v>
      </c>
      <c r="S185" s="5">
        <f ca="1">ABS(ABS(K185)/MAX(((F185)+(G185)*(L185))*(L185),
        0.000001))/SQRT('1D'!$I$5*MAX((((F185)+(G185)*(L185))*(L185))/MAX((F185)+2*(G185)*(L185),
            0.000001),
        0.000001))</f>
        <v>1.0727235886044055</v>
      </c>
      <c r="T185" s="5">
        <f ca="1">((F185)*(L185)^2)/2+(G185)*(L185)^3/3+(ABS(K185)^2)/('1D'!$I$5*MAX(((F185)+(G185)*(L185))*(L185),
        0.000001))</f>
        <v>35.763412605541333</v>
      </c>
      <c r="U185" s="5">
        <f ca="1">IF($A$2=0,
    0,
    IFERROR(Q184-(((R184+R185)/2)*J185)-(IF(O184&gt;O185,
                '1D'!$D$8*((O184^2-O185^2)/(2*'1D'!$I$5)),
                '1D'!$D$9*((O185^2-O184^2)/(2*'1D'!$I$5)))+('1D'!$D$10*(ABS(I185)/90)*(MAX(O184^2,
                        O185^2)/(2*'1D'!$I$5))))-Q185,
        0))</f>
        <v>-3.8358367564796936E-3</v>
      </c>
      <c r="V185" s="5">
        <f ca="1">IF($A$2=0,
    1,
    IF(IFERROR(V184,
            0)=0,
        0,
        IFERROR(IF(ROUND(S185,
                    3)=1,
                1,
                IF(AND(ABS(U185)&lt;'1D'!$D$19,
                        S185&gt;1),
                    1,
                    0)),
            0)))</f>
        <v>0</v>
      </c>
      <c r="W185" s="5">
        <f ca="1">IF($A$2=0,
    MAX(MAX('1D'!$D$16,
            MAX('1D'!$D$16,
                POWER((ABS(K185)^2)/('1D'!$I$5*MAX(F185,
                            0.1)^2),
                    1/3))),
        IFERROR(W1396,
            MAX(MAX('1D'!$D$16,
                    MAX('1D'!$D$16,
                        POWER((ABS(K185)^2)/('1D'!$I$5*MAX(F185,
                                    0.1)^2),
                            1/3))),
                ($L$2)-E1396))),
    IF(IFERROR(AG186,
            0)=0,
        MAX(MAX('1D'!$D$16,
                MAX('1D'!$D$16,
                    POWER((ABS(K185)^2)/('1D'!$I$5*MAX(F185,
                                0.1)^2),
                        1/3))),
            IFERROR(W1396,
                MAX(MAX('1D'!$D$16,
                        MAX('1D'!$D$16,
                            POWER((ABS(K185)^2)/('1D'!$I$5*MAX(F185,
                                        0.1)^2),
                                1/3))),
                    ($L$2)-E1396))),
        IF(IFERROR(W185,
                0)=0,
            MAX(MAX('1D'!$D$16,
                    MAX('1D'!$D$16,
                        POWER((ABS(K185)^2)/('1D'!$I$5*MAX(F185,
                                    0.1)^2),
                            1/3))),
                IFERROR(W1396,
                    MAX(MAX('1D'!$D$16,
                            MAX('1D'!$D$16,
                                POWER((ABS(K185)^2)/('1D'!$I$5*MAX(F185,
                                            0.1)^2),
                                    1/3))),
                        ($L$2)-E1396))),
            IF(OR(IFERROR(AD185,
                        0)&gt;=1,
                    IFERROR(AD186,
                        0)&gt;=1),
                MAX('1D'!$D$16,
                    MAX('1D'!$D$16,
                        POWER((ABS(K185)^2)/('1D'!$I$5*MAX(F185,
                                    0.1)^2),
                            1/3))),
                IF(ABS(IFERROR(AF185,
                            0))&lt;'1D'!$D$19,
                    MAX(MAX('1D'!$D$16,
                            MAX('1D'!$D$16,
                                POWER((ABS(K185)^2)/('1D'!$I$5*MAX(F185,
                                            0.1)^2),
                                    1/3))),
                        IFERROR(W185,
                            0)),
                    MAX(MAX('1D'!$D$16,
                            MAX('1D'!$D$16,
                                POWER((ABS(K185)^2)/('1D'!$I$5*MAX(F185,
                                            0.1)^2),
                                    1/3))),
                        (IFERROR(W185,
                                0))+((IFERROR(AF185,
                                    0))*'1D'!$D$18)))))))</f>
        <v>2.1389677043987478</v>
      </c>
      <c r="X185" s="5">
        <f t="shared" ca="1" si="32"/>
        <v>11.122632062873489</v>
      </c>
      <c r="Y185" s="5">
        <f t="shared" ca="1" si="33"/>
        <v>1.1735290000551568</v>
      </c>
      <c r="Z185" s="5">
        <f t="shared" ca="1" si="34"/>
        <v>4.5807502857230418</v>
      </c>
      <c r="AA185" s="5">
        <f t="shared" ca="1" si="35"/>
        <v>634.61346770439877</v>
      </c>
      <c r="AB185" s="5">
        <f ca="1">AA185+((ABS(K185)/MAX(((F185)+(G185)*(W185))*(W185),
            0.000001))^2)/(2*'1D'!$I$5)</f>
        <v>635.68295155659814</v>
      </c>
      <c r="AC185" s="5">
        <f ca="1">((ABS(K185)*'1D'!$D$6)/(MAX(((F185)+(G185)*(W185))*(W185),
            0.000001)*MAX(((((F185)+(G185)*(W185))*(W185))/MAX((F185)+2*(W185)*SQRT(1+(G185)^2),
                    0.000001))^(2/3),
            0.000001)))^2</f>
        <v>3.8141460404132466E-3</v>
      </c>
      <c r="AD185" s="5">
        <f ca="1">ABS(ABS(K185)/MAX(((F185)+(G185)*(W185))*(W185),
        0.000001))/SQRT('1D'!$I$5*MAX((((F185)+(G185)*(W185))*(W185))/MAX((F185)+2*(G185)*(W185),
            0.000001),
        0.000001))</f>
        <v>1.0000000000000004</v>
      </c>
      <c r="AE185" s="5">
        <f ca="1">((F185)*(W185)^2)/2+(G185)*(W185)^3/3+(ABS(K185)^2)/('1D'!$I$5*MAX(((F185)+(G185)*(W185))*(W185),
        0.000001))</f>
        <v>35.686426155594638</v>
      </c>
      <c r="AF185" s="5">
        <f ca="1">IF($A$2=0,
    0,
    IFERROR(AB186+(((AC185+AC186)/2)*J186)+(IF(Z185&gt;Z186,
                '1D'!$D$8*((Z185^2-Z186^2)/(2*'1D'!$I$5)),
                '1D'!$D$9*((Z186^2-Z185^2)/(2*'1D'!$I$5)))+('1D'!$D$10*(ABS(I186)/90)*(MAX(Z185^2,
                        Z186^2)/(2*'1D'!$I$5))))-AB185,
        0))</f>
        <v>3.4157470064428708E-3</v>
      </c>
      <c r="AG185" s="5">
        <f ca="1">IF($A$2=0,
    1,
    IF(IFERROR(AG186,
            0)=0,
        0,
        IFERROR(IF(OR(ROUND(AD185,
                        3)&gt;=1,
                    AND(ABS(AF185)&lt;'1D'!$D$19,
                        AD185&lt;1)),
                1,
                0),
            0)))</f>
        <v>1</v>
      </c>
      <c r="AH185" s="5">
        <f ca="1">IFERROR(IF('1D'!V32="Supercritical",
        MAX('1D'!$D$16,
            IFERROR(L185,
                MAX('1D'!$D$16,
                    POWER((ABS(K185)^2)/('1D'!$I$5*MAX(F185,
                                0.1)^2),
                        1/3)))),
        IF('1D'!V32="Subcritical",
            MAX('1D'!$D$16,
                IFERROR(W185,
                    MAX('1D'!$D$16,
                        POWER((ABS(K185)^2)/('1D'!$I$5*MAX(F185,
                                    0.1)^2),
                            1/3)))),
            IF(IFERROR(T185,
                    -1E+99)&gt;=IFERROR(AE185,
                    -1E+99),
                MAX('1D'!$D$16,
                    IFERROR(L185,
                        MAX('1D'!$D$16,
                            POWER((ABS(K185)^2)/('1D'!$I$5*MAX(F185,
                                        0.1)^2),
                                1/3)))),
                MAX('1D'!$D$16,
                    IFERROR(W185,
                        MAX('1D'!$D$16,
                            POWER((ABS(K185)^2)/('1D'!$I$5*MAX(F185,
                                        0.1)^2),
                                1/3))))))),
    MAX('1D'!$D$16,
        POWER((ABS(K185)^2)/('1D'!$I$5*MAX(F185,
                    0.1)^2),
            1/3)))</f>
        <v>2.0411692021517887</v>
      </c>
      <c r="AI185" s="5">
        <f t="shared" ca="1" si="36"/>
        <v>634.5156692021518</v>
      </c>
      <c r="AJ185" s="5">
        <f ca="1">AI185+((ABS(K185)/MAX(((F185)+(G185)*(AH185))*(AH185),
            0.000001))^2)/(2*'1D'!$I$5)</f>
        <v>635.69009253909485</v>
      </c>
      <c r="AM185">
        <v>0</v>
      </c>
      <c r="AN185">
        <v>0</v>
      </c>
      <c r="AO185" s="5">
        <f t="shared" si="37"/>
        <v>0</v>
      </c>
      <c r="AP185" s="5">
        <f t="shared" si="41"/>
        <v>0</v>
      </c>
      <c r="AQ185" s="5">
        <f ca="1">ABS(ABS(K185)/MAX(((F185)+(G185)*(AH185))*(AH185),
        0.000001))/SQRT('1D'!$I$5*MAX((((F185)+(G185)*(AH185))*(AH185))/MAX((F185)+2*(G185)*(AH185),
            0.000001),
        0.000001))</f>
        <v>1.0727235886044055</v>
      </c>
      <c r="AR185" s="5" t="str">
        <f t="shared" ca="1" si="38"/>
        <v>Supercritical</v>
      </c>
      <c r="AS185" s="5">
        <f ca="1">((ABS(K185)*'1D'!$D$6)/(MAX(((F185)+(G185)*(AH185))*(AH185),
            0.000001)*MAX(((((F185)+(G185)*(AH185))*(AH185))/MAX((F185)+2*(AH185)*SQRT(1+(G185)^2),
                    0.000001))^(2/3),
            0.000001)))^2</f>
        <v>4.3358367565141456E-3</v>
      </c>
    </row>
    <row r="186" spans="1:45" x14ac:dyDescent="0.35">
      <c r="A186">
        <v>177</v>
      </c>
      <c r="B186">
        <v>175.99700000000001</v>
      </c>
      <c r="C186">
        <v>616408.74800000002</v>
      </c>
      <c r="D186">
        <v>3097692.3870000001</v>
      </c>
      <c r="E186">
        <v>632.47400000000005</v>
      </c>
      <c r="F186">
        <v>5.2</v>
      </c>
      <c r="G186">
        <v>0</v>
      </c>
      <c r="H186" t="s">
        <v>176</v>
      </c>
      <c r="I186">
        <v>5.7000000000000002E-2</v>
      </c>
      <c r="J186" s="5">
        <f t="shared" si="39"/>
        <v>1</v>
      </c>
      <c r="K186" s="5">
        <f t="shared" ca="1" si="40"/>
        <v>50.95</v>
      </c>
      <c r="L186" s="5">
        <f ca="1">IF($A$2=0,
    IFERROR(L185,
        MAX('1D'!$D$16,
            POWER((ABS(K186)^2)/('1D'!$I$5*MAX(F186,
                        0.1)^2),
                1/3))),
    IF(IFERROR(V185,
            0)=0,
        IFERROR(L185,
            MAX('1D'!$D$16,
                POWER((ABS(K186)^2)/('1D'!$I$5*MAX(F186,
                            0.1)^2),
                    1/3))),
        IF(OR(IFERROR(L186,
                    0)=0,
                IFERROR(S185,
                    0)&lt;1,
                IFERROR(S186,
                    0)&lt;1),
            MAX('1D'!$D$16,
                POWER((ABS(K186)^2)/('1D'!$I$5*MAX(F186,
                            0.1)^2),
                    1/3)),
            IF(IFERROR(U186,
                    0)&gt;0,
                MAX('1D'!$D$16,
                    IFERROR(L186,
                        0)+((IFERROR(U186,
                                0))*'1D'!$D$18*IF((IFERROR(S186,
                                    0))&lt;1,
                            1,
                            -1))),
                IF(IFERROR(U186,
                        0)&lt;0,
                    IF(ABS((MAX('1D'!$D$16,
                                    POWER((ABS(K186)^2)/('1D'!$I$5*MAX(F186,
                                                0.1)^2),
                                        1/3)))-IFERROR(L186,
                                0))&gt;'1D'!$D$19,
                        MAX('1D'!$D$16,
                            IF((MAX('1D'!$D$16,
                                        POWER((ABS(K186)^2)/('1D'!$I$5*MAX(F186,
                                                    0.1)^2),
                                            1/3)))&gt;IFERROR(L186,
                                    0),
                                MIN((MAX('1D'!$D$16,
                                            POWER((ABS(K186)^2)/('1D'!$I$5*MAX(F186,
                                                        0.1)^2),
                                                1/3))),
                                    IFERROR(L186,
                                        0)+(MIN(ABS(IFERROR(U186,
                                                    0))*'1D'!$D$18,
                                            ABS((MAX('1D'!$D$16,
                                                        POWER((ABS(K186)^2)/('1D'!$I$5*MAX(F186,
                                                                    0.1)^2),
                                                            1/3)))-IFERROR(L186,
                                                    0))))),
                                MAX((MAX('1D'!$D$16,
                                            POWER((ABS(K186)^2)/('1D'!$I$5*MAX(F186,
                                                        0.1)^2),
                                                1/3))),
                                    IFERROR(L186,
                                        0)-(MIN(ABS(IFERROR(U186,
                                                    0))*'1D'!$D$18,
                                            ABS((MAX('1D'!$D$16,
                                                        POWER((ABS(K186)^2)/('1D'!$I$5*MAX(F186,
                                                                    0.1)^2),
                                                            1/3)))-IFERROR(L186,
                                                    0))))))),
                        MAX('1D'!$D$16,
                            POWER((ABS(K186)^2)/('1D'!$I$5*MAX(F186,
                                        0.1)^2),
                                1/3))),
                    MAX('1D'!$D$16,
                        IFERROR(L186,
                            0)))))))</f>
        <v>2.0411692021517887</v>
      </c>
      <c r="M186" s="5">
        <f t="shared" ca="1" si="28"/>
        <v>10.614079851189301</v>
      </c>
      <c r="N186" s="5">
        <f t="shared" ca="1" si="29"/>
        <v>1.1434704692804873</v>
      </c>
      <c r="O186" s="5">
        <f t="shared" ca="1" si="30"/>
        <v>4.8002276894771132</v>
      </c>
      <c r="P186" s="5">
        <f t="shared" ca="1" si="31"/>
        <v>634.51516920215181</v>
      </c>
      <c r="Q186" s="5">
        <f ca="1">P186+((ABS(K186)/MAX(((F186)+(G186)*(L186))*(L186),
            0.000001))^2)/(2*'1D'!$I$5)</f>
        <v>635.68959253909486</v>
      </c>
      <c r="R186" s="5">
        <f ca="1">((ABS(K186)*'1D'!$D$6)/(MAX(((F186)+(G186)*(L186))*(L186),
            0.000001)*MAX(((((F186)+(G186)*(L186))*(L186))/MAX((F186)+2*(L186)*SQRT(1+(G186)^2),
                    0.000001))^(2/3),
            0.000001)))^2</f>
        <v>4.3358367565141456E-3</v>
      </c>
      <c r="S186" s="5">
        <f ca="1">ABS(ABS(K186)/MAX(((F186)+(G186)*(L186))*(L186),
        0.000001))/SQRT('1D'!$I$5*MAX((((F186)+(G186)*(L186))*(L186))/MAX((F186)+2*(G186)*(L186),
            0.000001),
        0.000001))</f>
        <v>1.0727235886044055</v>
      </c>
      <c r="T186" s="5">
        <f ca="1">((F186)*(L186)^2)/2+(G186)*(L186)^3/3+(ABS(K186)^2)/('1D'!$I$5*MAX(((F186)+(G186)*(L186))*(L186),
        0.000001))</f>
        <v>35.763412605541333</v>
      </c>
      <c r="U186" s="5">
        <f ca="1">IF($A$2=0,
    0,
    IFERROR(Q185-(((R185+R186)/2)*J186)-(IF(O185&gt;O186,
                '1D'!$D$8*((O185^2-O186^2)/(2*'1D'!$I$5)),
                '1D'!$D$9*((O186^2-O185^2)/(2*'1D'!$I$5)))+('1D'!$D$10*(ABS(I186)/90)*(MAX(O185^2,
                        O186^2)/(2*'1D'!$I$5))))-Q186,
        0))</f>
        <v>-3.9474069734524164E-3</v>
      </c>
      <c r="V186" s="5">
        <f ca="1">IF($A$2=0,
    1,
    IF(IFERROR(V185,
            0)=0,
        0,
        IFERROR(IF(ROUND(S186,
                    3)=1,
                1,
                IF(AND(ABS(U186)&lt;'1D'!$D$19,
                        S186&gt;1),
                    1,
                    0)),
            0)))</f>
        <v>0</v>
      </c>
      <c r="W186" s="5">
        <f ca="1">IF($A$2=0,
    MAX(MAX('1D'!$D$16,
            MAX('1D'!$D$16,
                POWER((ABS(K186)^2)/('1D'!$I$5*MAX(F186,
                            0.1)^2),
                    1/3))),
        IFERROR(W1396,
            MAX(MAX('1D'!$D$16,
                    MAX('1D'!$D$16,
                        POWER((ABS(K186)^2)/('1D'!$I$5*MAX(F186,
                                    0.1)^2),
                            1/3))),
                ($L$2)-E1396))),
    IF(IFERROR(AG187,
            0)=0,
        MAX(MAX('1D'!$D$16,
                MAX('1D'!$D$16,
                    POWER((ABS(K186)^2)/('1D'!$I$5*MAX(F186,
                                0.1)^2),
                        1/3))),
            IFERROR(W1396,
                MAX(MAX('1D'!$D$16,
                        MAX('1D'!$D$16,
                            POWER((ABS(K186)^2)/('1D'!$I$5*MAX(F186,
                                        0.1)^2),
                                1/3))),
                    ($L$2)-E1396))),
        IF(IFERROR(W186,
                0)=0,
            MAX(MAX('1D'!$D$16,
                    MAX('1D'!$D$16,
                        POWER((ABS(K186)^2)/('1D'!$I$5*MAX(F186,
                                    0.1)^2),
                            1/3))),
                IFERROR(W1396,
                    MAX(MAX('1D'!$D$16,
                            MAX('1D'!$D$16,
                                POWER((ABS(K186)^2)/('1D'!$I$5*MAX(F186,
                                            0.1)^2),
                                    1/3))),
                        ($L$2)-E1396))),
            IF(OR(IFERROR(AD186,
                        0)&gt;=1,
                    IFERROR(AD187,
                        0)&gt;=1),
                MAX('1D'!$D$16,
                    MAX('1D'!$D$16,
                        POWER((ABS(K186)^2)/('1D'!$I$5*MAX(F186,
                                    0.1)^2),
                            1/3))),
                IF(ABS(IFERROR(AF186,
                            0))&lt;'1D'!$D$19,
                    MAX(MAX('1D'!$D$16,
                            MAX('1D'!$D$16,
                                POWER((ABS(K186)^2)/('1D'!$I$5*MAX(F186,
                                            0.1)^2),
                                    1/3))),
                        IFERROR(W186,
                            0)),
                    MAX(MAX('1D'!$D$16,
                            MAX('1D'!$D$16,
                                POWER((ABS(K186)^2)/('1D'!$I$5*MAX(F186,
                                            0.1)^2),
                                    1/3))),
                        (IFERROR(W186,
                                0))+((IFERROR(AF186,
                                    0))*'1D'!$D$18)))))))</f>
        <v>2.1389677043987478</v>
      </c>
      <c r="X186" s="5">
        <f t="shared" ca="1" si="32"/>
        <v>11.122632062873489</v>
      </c>
      <c r="Y186" s="5">
        <f t="shared" ca="1" si="33"/>
        <v>1.1735290000551568</v>
      </c>
      <c r="Z186" s="5">
        <f t="shared" ca="1" si="34"/>
        <v>4.5807502857230418</v>
      </c>
      <c r="AA186" s="5">
        <f t="shared" ca="1" si="35"/>
        <v>634.61296770439878</v>
      </c>
      <c r="AB186" s="5">
        <f ca="1">AA186+((ABS(K186)/MAX(((F186)+(G186)*(W186))*(W186),
            0.000001))^2)/(2*'1D'!$I$5)</f>
        <v>635.68245155659815</v>
      </c>
      <c r="AC186" s="5">
        <f ca="1">((ABS(K186)*'1D'!$D$6)/(MAX(((F186)+(G186)*(W186))*(W186),
            0.000001)*MAX(((((F186)+(G186)*(W186))*(W186))/MAX((F186)+2*(W186)*SQRT(1+(G186)^2),
                    0.000001))^(2/3),
            0.000001)))^2</f>
        <v>3.8141460404132466E-3</v>
      </c>
      <c r="AD186" s="5">
        <f ca="1">ABS(ABS(K186)/MAX(((F186)+(G186)*(W186))*(W186),
        0.000001))/SQRT('1D'!$I$5*MAX((((F186)+(G186)*(W186))*(W186))/MAX((F186)+2*(G186)*(W186),
            0.000001),
        0.000001))</f>
        <v>1.0000000000000004</v>
      </c>
      <c r="AE186" s="5">
        <f ca="1">((F186)*(W186)^2)/2+(G186)*(W186)^3/3+(ABS(K186)^2)/('1D'!$I$5*MAX(((F186)+(G186)*(W186))*(W186),
        0.000001))</f>
        <v>35.686426155594638</v>
      </c>
      <c r="AF186" s="5">
        <f ca="1">IF($A$2=0,
    0,
    IFERROR(AB187+(((AC186+AC187)/2)*J187)+(IF(Z186&gt;Z187,
                '1D'!$D$8*((Z186^2-Z187^2)/(2*'1D'!$I$5)),
                '1D'!$D$9*((Z187^2-Z186^2)/(2*'1D'!$I$5)))+('1D'!$D$10*(ABS(I187)/90)*(MAX(Z186^2,
                        Z187^2)/(2*'1D'!$I$5))))-AB186,
        0))</f>
        <v>3.4157470063291839E-3</v>
      </c>
      <c r="AG186" s="5">
        <f ca="1">IF($A$2=0,
    1,
    IF(IFERROR(AG187,
            0)=0,
        0,
        IFERROR(IF(OR(ROUND(AD186,
                        3)&gt;=1,
                    AND(ABS(AF186)&lt;'1D'!$D$19,
                        AD186&lt;1)),
                1,
                0),
            0)))</f>
        <v>1</v>
      </c>
      <c r="AH186" s="5">
        <f ca="1">IFERROR(IF('1D'!V32="Supercritical",
        MAX('1D'!$D$16,
            IFERROR(L186,
                MAX('1D'!$D$16,
                    POWER((ABS(K186)^2)/('1D'!$I$5*MAX(F186,
                                0.1)^2),
                        1/3)))),
        IF('1D'!V32="Subcritical",
            MAX('1D'!$D$16,
                IFERROR(W186,
                    MAX('1D'!$D$16,
                        POWER((ABS(K186)^2)/('1D'!$I$5*MAX(F186,
                                    0.1)^2),
                            1/3)))),
            IF(IFERROR(T186,
                    -1E+99)&gt;=IFERROR(AE186,
                    -1E+99),
                MAX('1D'!$D$16,
                    IFERROR(L186,
                        MAX('1D'!$D$16,
                            POWER((ABS(K186)^2)/('1D'!$I$5*MAX(F186,
                                        0.1)^2),
                                1/3)))),
                MAX('1D'!$D$16,
                    IFERROR(W186,
                        MAX('1D'!$D$16,
                            POWER((ABS(K186)^2)/('1D'!$I$5*MAX(F186,
                                        0.1)^2),
                                1/3))))))),
    MAX('1D'!$D$16,
        POWER((ABS(K186)^2)/('1D'!$I$5*MAX(F186,
                    0.1)^2),
            1/3)))</f>
        <v>2.0411692021517887</v>
      </c>
      <c r="AI186" s="5">
        <f t="shared" ca="1" si="36"/>
        <v>634.51516920215181</v>
      </c>
      <c r="AJ186" s="5">
        <f ca="1">AI186+((ABS(K186)/MAX(((F186)+(G186)*(AH186))*(AH186),
            0.000001))^2)/(2*'1D'!$I$5)</f>
        <v>635.68959253909486</v>
      </c>
      <c r="AM186">
        <v>0</v>
      </c>
      <c r="AN186">
        <v>0</v>
      </c>
      <c r="AO186" s="5">
        <f t="shared" si="37"/>
        <v>0</v>
      </c>
      <c r="AP186" s="5">
        <f t="shared" si="41"/>
        <v>0</v>
      </c>
      <c r="AQ186" s="5">
        <f ca="1">ABS(ABS(K186)/MAX(((F186)+(G186)*(AH186))*(AH186),
        0.000001))/SQRT('1D'!$I$5*MAX((((F186)+(G186)*(AH186))*(AH186))/MAX((F186)+2*(G186)*(AH186),
            0.000001),
        0.000001))</f>
        <v>1.0727235886044055</v>
      </c>
      <c r="AR186" s="5" t="str">
        <f t="shared" ca="1" si="38"/>
        <v>Supercritical</v>
      </c>
      <c r="AS186" s="5">
        <f ca="1">((ABS(K186)*'1D'!$D$6)/(MAX(((F186)+(G186)*(AH186))*(AH186),
            0.000001)*MAX(((((F186)+(G186)*(AH186))*(AH186))/MAX((F186)+2*(AH186)*SQRT(1+(G186)^2),
                    0.000001))^(2/3),
            0.000001)))^2</f>
        <v>4.3358367565141456E-3</v>
      </c>
    </row>
    <row r="187" spans="1:45" x14ac:dyDescent="0.35">
      <c r="A187">
        <v>178</v>
      </c>
      <c r="B187">
        <v>176.99700000000001</v>
      </c>
      <c r="C187">
        <v>616407.74899999995</v>
      </c>
      <c r="D187">
        <v>3097692.34</v>
      </c>
      <c r="E187">
        <v>632.47349999999994</v>
      </c>
      <c r="F187">
        <v>5.2</v>
      </c>
      <c r="G187">
        <v>0</v>
      </c>
      <c r="H187" t="s">
        <v>176</v>
      </c>
      <c r="I187">
        <v>5.7000000000000002E-2</v>
      </c>
      <c r="J187" s="5">
        <f t="shared" si="39"/>
        <v>1</v>
      </c>
      <c r="K187" s="5">
        <f t="shared" ca="1" si="40"/>
        <v>50.95</v>
      </c>
      <c r="L187" s="5">
        <f ca="1">IF($A$2=0,
    IFERROR(L186,
        MAX('1D'!$D$16,
            POWER((ABS(K187)^2)/('1D'!$I$5*MAX(F187,
                        0.1)^2),
                1/3))),
    IF(IFERROR(V186,
            0)=0,
        IFERROR(L186,
            MAX('1D'!$D$16,
                POWER((ABS(K187)^2)/('1D'!$I$5*MAX(F187,
                            0.1)^2),
                    1/3))),
        IF(OR(IFERROR(L187,
                    0)=0,
                IFERROR(S186,
                    0)&lt;1,
                IFERROR(S187,
                    0)&lt;1),
            MAX('1D'!$D$16,
                POWER((ABS(K187)^2)/('1D'!$I$5*MAX(F187,
                            0.1)^2),
                    1/3)),
            IF(IFERROR(U187,
                    0)&gt;0,
                MAX('1D'!$D$16,
                    IFERROR(L187,
                        0)+((IFERROR(U187,
                                0))*'1D'!$D$18*IF((IFERROR(S187,
                                    0))&lt;1,
                            1,
                            -1))),
                IF(IFERROR(U187,
                        0)&lt;0,
                    IF(ABS((MAX('1D'!$D$16,
                                    POWER((ABS(K187)^2)/('1D'!$I$5*MAX(F187,
                                                0.1)^2),
                                        1/3)))-IFERROR(L187,
                                0))&gt;'1D'!$D$19,
                        MAX('1D'!$D$16,
                            IF((MAX('1D'!$D$16,
                                        POWER((ABS(K187)^2)/('1D'!$I$5*MAX(F187,
                                                    0.1)^2),
                                            1/3)))&gt;IFERROR(L187,
                                    0),
                                MIN((MAX('1D'!$D$16,
                                            POWER((ABS(K187)^2)/('1D'!$I$5*MAX(F187,
                                                        0.1)^2),
                                                1/3))),
                                    IFERROR(L187,
                                        0)+(MIN(ABS(IFERROR(U187,
                                                    0))*'1D'!$D$18,
                                            ABS((MAX('1D'!$D$16,
                                                        POWER((ABS(K187)^2)/('1D'!$I$5*MAX(F187,
                                                                    0.1)^2),
                                                            1/3)))-IFERROR(L187,
                                                    0))))),
                                MAX((MAX('1D'!$D$16,
                                            POWER((ABS(K187)^2)/('1D'!$I$5*MAX(F187,
                                                        0.1)^2),
                                                1/3))),
                                    IFERROR(L187,
                                        0)-(MIN(ABS(IFERROR(U187,
                                                    0))*'1D'!$D$18,
                                            ABS((MAX('1D'!$D$16,
                                                        POWER((ABS(K187)^2)/('1D'!$I$5*MAX(F187,
                                                                    0.1)^2),
                                                            1/3)))-IFERROR(L187,
                                                    0))))))),
                        MAX('1D'!$D$16,
                            POWER((ABS(K187)^2)/('1D'!$I$5*MAX(F187,
                                        0.1)^2),
                                1/3))),
                    MAX('1D'!$D$16,
                        IFERROR(L187,
                            0)))))))</f>
        <v>2.0411692021517887</v>
      </c>
      <c r="M187" s="5">
        <f t="shared" ca="1" si="28"/>
        <v>10.614079851189301</v>
      </c>
      <c r="N187" s="5">
        <f t="shared" ca="1" si="29"/>
        <v>1.1434704692804873</v>
      </c>
      <c r="O187" s="5">
        <f t="shared" ca="1" si="30"/>
        <v>4.8002276894771132</v>
      </c>
      <c r="P187" s="5">
        <f t="shared" ca="1" si="31"/>
        <v>634.51466920215171</v>
      </c>
      <c r="Q187" s="5">
        <f ca="1">P187+((ABS(K187)/MAX(((F187)+(G187)*(L187))*(L187),
            0.000001))^2)/(2*'1D'!$I$5)</f>
        <v>635.68909253909476</v>
      </c>
      <c r="R187" s="5">
        <f ca="1">((ABS(K187)*'1D'!$D$6)/(MAX(((F187)+(G187)*(L187))*(L187),
            0.000001)*MAX(((((F187)+(G187)*(L187))*(L187))/MAX((F187)+2*(L187)*SQRT(1+(G187)^2),
                    0.000001))^(2/3),
            0.000001)))^2</f>
        <v>4.3358367565141456E-3</v>
      </c>
      <c r="S187" s="5">
        <f ca="1">ABS(ABS(K187)/MAX(((F187)+(G187)*(L187))*(L187),
        0.000001))/SQRT('1D'!$I$5*MAX((((F187)+(G187)*(L187))*(L187))/MAX((F187)+2*(G187)*(L187),
            0.000001),
        0.000001))</f>
        <v>1.0727235886044055</v>
      </c>
      <c r="T187" s="5">
        <f ca="1">((F187)*(L187)^2)/2+(G187)*(L187)^3/3+(ABS(K187)^2)/('1D'!$I$5*MAX(((F187)+(G187)*(L187))*(L187),
        0.000001))</f>
        <v>35.763412605541333</v>
      </c>
      <c r="U187" s="5">
        <f ca="1">IF($A$2=0,
    0,
    IFERROR(Q186-(((R186+R187)/2)*J187)-(IF(O186&gt;O187,
                '1D'!$D$8*((O186^2-O187^2)/(2*'1D'!$I$5)),
                '1D'!$D$9*((O187^2-O186^2)/(2*'1D'!$I$5)))+('1D'!$D$10*(ABS(I187)/90)*(MAX(O186^2,
                        O187^2)/(2*'1D'!$I$5))))-Q187,
        0))</f>
        <v>-3.9474069733387296E-3</v>
      </c>
      <c r="V187" s="5">
        <f ca="1">IF($A$2=0,
    1,
    IF(IFERROR(V186,
            0)=0,
        0,
        IFERROR(IF(ROUND(S187,
                    3)=1,
                1,
                IF(AND(ABS(U187)&lt;'1D'!$D$19,
                        S187&gt;1),
                    1,
                    0)),
            0)))</f>
        <v>0</v>
      </c>
      <c r="W187" s="5">
        <f ca="1">IF($A$2=0,
    MAX(MAX('1D'!$D$16,
            MAX('1D'!$D$16,
                POWER((ABS(K187)^2)/('1D'!$I$5*MAX(F187,
                            0.1)^2),
                    1/3))),
        IFERROR(W1396,
            MAX(MAX('1D'!$D$16,
                    MAX('1D'!$D$16,
                        POWER((ABS(K187)^2)/('1D'!$I$5*MAX(F187,
                                    0.1)^2),
                            1/3))),
                ($L$2)-E1396))),
    IF(IFERROR(AG188,
            0)=0,
        MAX(MAX('1D'!$D$16,
                MAX('1D'!$D$16,
                    POWER((ABS(K187)^2)/('1D'!$I$5*MAX(F187,
                                0.1)^2),
                        1/3))),
            IFERROR(W1396,
                MAX(MAX('1D'!$D$16,
                        MAX('1D'!$D$16,
                            POWER((ABS(K187)^2)/('1D'!$I$5*MAX(F187,
                                        0.1)^2),
                                1/3))),
                    ($L$2)-E1396))),
        IF(IFERROR(W187,
                0)=0,
            MAX(MAX('1D'!$D$16,
                    MAX('1D'!$D$16,
                        POWER((ABS(K187)^2)/('1D'!$I$5*MAX(F187,
                                    0.1)^2),
                            1/3))),
                IFERROR(W1396,
                    MAX(MAX('1D'!$D$16,
                            MAX('1D'!$D$16,
                                POWER((ABS(K187)^2)/('1D'!$I$5*MAX(F187,
                                            0.1)^2),
                                    1/3))),
                        ($L$2)-E1396))),
            IF(OR(IFERROR(AD187,
                        0)&gt;=1,
                    IFERROR(AD188,
                        0)&gt;=1),
                MAX('1D'!$D$16,
                    MAX('1D'!$D$16,
                        POWER((ABS(K187)^2)/('1D'!$I$5*MAX(F187,
                                    0.1)^2),
                            1/3))),
                IF(ABS(IFERROR(AF187,
                            0))&lt;'1D'!$D$19,
                    MAX(MAX('1D'!$D$16,
                            MAX('1D'!$D$16,
                                POWER((ABS(K187)^2)/('1D'!$I$5*MAX(F187,
                                            0.1)^2),
                                    1/3))),
                        IFERROR(W187,
                            0)),
                    MAX(MAX('1D'!$D$16,
                            MAX('1D'!$D$16,
                                POWER((ABS(K187)^2)/('1D'!$I$5*MAX(F187,
                                            0.1)^2),
                                    1/3))),
                        (IFERROR(W187,
                                0))+((IFERROR(AF187,
                                    0))*'1D'!$D$18)))))))</f>
        <v>2.1389677043987478</v>
      </c>
      <c r="X187" s="5">
        <f t="shared" ca="1" si="32"/>
        <v>11.122632062873489</v>
      </c>
      <c r="Y187" s="5">
        <f t="shared" ca="1" si="33"/>
        <v>1.1735290000551568</v>
      </c>
      <c r="Z187" s="5">
        <f t="shared" ca="1" si="34"/>
        <v>4.5807502857230418</v>
      </c>
      <c r="AA187" s="5">
        <f t="shared" ca="1" si="35"/>
        <v>634.61246770439868</v>
      </c>
      <c r="AB187" s="5">
        <f ca="1">AA187+((ABS(K187)/MAX(((F187)+(G187)*(W187))*(W187),
            0.000001))^2)/(2*'1D'!$I$5)</f>
        <v>635.68195155659805</v>
      </c>
      <c r="AC187" s="5">
        <f ca="1">((ABS(K187)*'1D'!$D$6)/(MAX(((F187)+(G187)*(W187))*(W187),
            0.000001)*MAX(((((F187)+(G187)*(W187))*(W187))/MAX((F187)+2*(W187)*SQRT(1+(G187)^2),
                    0.000001))^(2/3),
            0.000001)))^2</f>
        <v>3.8141460404132466E-3</v>
      </c>
      <c r="AD187" s="5">
        <f ca="1">ABS(ABS(K187)/MAX(((F187)+(G187)*(W187))*(W187),
        0.000001))/SQRT('1D'!$I$5*MAX((((F187)+(G187)*(W187))*(W187))/MAX((F187)+2*(G187)*(W187),
            0.000001),
        0.000001))</f>
        <v>1.0000000000000004</v>
      </c>
      <c r="AE187" s="5">
        <f ca="1">((F187)*(W187)^2)/2+(G187)*(W187)^3/3+(ABS(K187)^2)/('1D'!$I$5*MAX(((F187)+(G187)*(W187))*(W187),
        0.000001))</f>
        <v>35.686426155594638</v>
      </c>
      <c r="AF187" s="5">
        <f ca="1">IF($A$2=0,
    0,
    IFERROR(AB188+(((AC187+AC188)/2)*J188)+(IF(Z187&gt;Z188,
                '1D'!$D$8*((Z187^2-Z188^2)/(2*'1D'!$I$5)),
                '1D'!$D$9*((Z188^2-Z187^2)/(2*'1D'!$I$5)))+('1D'!$D$10*(ABS(I188)/90)*(MAX(Z187^2,
                        Z188^2)/(2*'1D'!$I$5))))-AB187,
        0))</f>
        <v>3.4157470064428708E-3</v>
      </c>
      <c r="AG187" s="5">
        <f ca="1">IF($A$2=0,
    1,
    IF(IFERROR(AG188,
            0)=0,
        0,
        IFERROR(IF(OR(ROUND(AD187,
                        3)&gt;=1,
                    AND(ABS(AF187)&lt;'1D'!$D$19,
                        AD187&lt;1)),
                1,
                0),
            0)))</f>
        <v>1</v>
      </c>
      <c r="AH187" s="5">
        <f ca="1">IFERROR(IF('1D'!V32="Supercritical",
        MAX('1D'!$D$16,
            IFERROR(L187,
                MAX('1D'!$D$16,
                    POWER((ABS(K187)^2)/('1D'!$I$5*MAX(F187,
                                0.1)^2),
                        1/3)))),
        IF('1D'!V32="Subcritical",
            MAX('1D'!$D$16,
                IFERROR(W187,
                    MAX('1D'!$D$16,
                        POWER((ABS(K187)^2)/('1D'!$I$5*MAX(F187,
                                    0.1)^2),
                            1/3)))),
            IF(IFERROR(T187,
                    -1E+99)&gt;=IFERROR(AE187,
                    -1E+99),
                MAX('1D'!$D$16,
                    IFERROR(L187,
                        MAX('1D'!$D$16,
                            POWER((ABS(K187)^2)/('1D'!$I$5*MAX(F187,
                                        0.1)^2),
                                1/3)))),
                MAX('1D'!$D$16,
                    IFERROR(W187,
                        MAX('1D'!$D$16,
                            POWER((ABS(K187)^2)/('1D'!$I$5*MAX(F187,
                                        0.1)^2),
                                1/3))))))),
    MAX('1D'!$D$16,
        POWER((ABS(K187)^2)/('1D'!$I$5*MAX(F187,
                    0.1)^2),
            1/3)))</f>
        <v>2.0411692021517887</v>
      </c>
      <c r="AI187" s="5">
        <f t="shared" ca="1" si="36"/>
        <v>634.51466920215171</v>
      </c>
      <c r="AJ187" s="5">
        <f ca="1">AI187+((ABS(K187)/MAX(((F187)+(G187)*(AH187))*(AH187),
            0.000001))^2)/(2*'1D'!$I$5)</f>
        <v>635.68909253909476</v>
      </c>
      <c r="AM187">
        <v>0</v>
      </c>
      <c r="AN187">
        <v>0</v>
      </c>
      <c r="AO187" s="5">
        <f t="shared" si="37"/>
        <v>0</v>
      </c>
      <c r="AP187" s="5">
        <f t="shared" si="41"/>
        <v>0</v>
      </c>
      <c r="AQ187" s="5">
        <f ca="1">ABS(ABS(K187)/MAX(((F187)+(G187)*(AH187))*(AH187),
        0.000001))/SQRT('1D'!$I$5*MAX((((F187)+(G187)*(AH187))*(AH187))/MAX((F187)+2*(G187)*(AH187),
            0.000001),
        0.000001))</f>
        <v>1.0727235886044055</v>
      </c>
      <c r="AR187" s="5" t="str">
        <f t="shared" ca="1" si="38"/>
        <v>Supercritical</v>
      </c>
      <c r="AS187" s="5">
        <f ca="1">((ABS(K187)*'1D'!$D$6)/(MAX(((F187)+(G187)*(AH187))*(AH187),
            0.000001)*MAX(((((F187)+(G187)*(AH187))*(AH187))/MAX((F187)+2*(AH187)*SQRT(1+(G187)^2),
                    0.000001))^(2/3),
            0.000001)))^2</f>
        <v>4.3358367565141456E-3</v>
      </c>
    </row>
    <row r="188" spans="1:45" x14ac:dyDescent="0.35">
      <c r="A188">
        <v>179</v>
      </c>
      <c r="B188">
        <v>177.99700000000001</v>
      </c>
      <c r="C188">
        <v>616406.75</v>
      </c>
      <c r="D188">
        <v>3097692.2919999999</v>
      </c>
      <c r="E188">
        <v>632.47299999999996</v>
      </c>
      <c r="F188">
        <v>5.2</v>
      </c>
      <c r="G188">
        <v>0</v>
      </c>
      <c r="H188" t="s">
        <v>176</v>
      </c>
      <c r="I188">
        <v>5.7000000000000002E-2</v>
      </c>
      <c r="J188" s="5">
        <f t="shared" si="39"/>
        <v>1</v>
      </c>
      <c r="K188" s="5">
        <f t="shared" ca="1" si="40"/>
        <v>50.95</v>
      </c>
      <c r="L188" s="5">
        <f ca="1">IF($A$2=0,
    IFERROR(L187,
        MAX('1D'!$D$16,
            POWER((ABS(K188)^2)/('1D'!$I$5*MAX(F188,
                        0.1)^2),
                1/3))),
    IF(IFERROR(V187,
            0)=0,
        IFERROR(L187,
            MAX('1D'!$D$16,
                POWER((ABS(K188)^2)/('1D'!$I$5*MAX(F188,
                            0.1)^2),
                    1/3))),
        IF(OR(IFERROR(L188,
                    0)=0,
                IFERROR(S187,
                    0)&lt;1,
                IFERROR(S188,
                    0)&lt;1),
            MAX('1D'!$D$16,
                POWER((ABS(K188)^2)/('1D'!$I$5*MAX(F188,
                            0.1)^2),
                    1/3)),
            IF(IFERROR(U188,
                    0)&gt;0,
                MAX('1D'!$D$16,
                    IFERROR(L188,
                        0)+((IFERROR(U188,
                                0))*'1D'!$D$18*IF((IFERROR(S188,
                                    0))&lt;1,
                            1,
                            -1))),
                IF(IFERROR(U188,
                        0)&lt;0,
                    IF(ABS((MAX('1D'!$D$16,
                                    POWER((ABS(K188)^2)/('1D'!$I$5*MAX(F188,
                                                0.1)^2),
                                        1/3)))-IFERROR(L188,
                                0))&gt;'1D'!$D$19,
                        MAX('1D'!$D$16,
                            IF((MAX('1D'!$D$16,
                                        POWER((ABS(K188)^2)/('1D'!$I$5*MAX(F188,
                                                    0.1)^2),
                                            1/3)))&gt;IFERROR(L188,
                                    0),
                                MIN((MAX('1D'!$D$16,
                                            POWER((ABS(K188)^2)/('1D'!$I$5*MAX(F188,
                                                        0.1)^2),
                                                1/3))),
                                    IFERROR(L188,
                                        0)+(MIN(ABS(IFERROR(U188,
                                                    0))*'1D'!$D$18,
                                            ABS((MAX('1D'!$D$16,
                                                        POWER((ABS(K188)^2)/('1D'!$I$5*MAX(F188,
                                                                    0.1)^2),
                                                            1/3)))-IFERROR(L188,
                                                    0))))),
                                MAX((MAX('1D'!$D$16,
                                            POWER((ABS(K188)^2)/('1D'!$I$5*MAX(F188,
                                                        0.1)^2),
                                                1/3))),
                                    IFERROR(L188,
                                        0)-(MIN(ABS(IFERROR(U188,
                                                    0))*'1D'!$D$18,
                                            ABS((MAX('1D'!$D$16,
                                                        POWER((ABS(K188)^2)/('1D'!$I$5*MAX(F188,
                                                                    0.1)^2),
                                                            1/3)))-IFERROR(L188,
                                                    0))))))),
                        MAX('1D'!$D$16,
                            POWER((ABS(K188)^2)/('1D'!$I$5*MAX(F188,
                                        0.1)^2),
                                1/3))),
                    MAX('1D'!$D$16,
                        IFERROR(L188,
                            0)))))))</f>
        <v>2.0411692021517887</v>
      </c>
      <c r="M188" s="5">
        <f t="shared" ca="1" si="28"/>
        <v>10.614079851189301</v>
      </c>
      <c r="N188" s="5">
        <f t="shared" ca="1" si="29"/>
        <v>1.1434704692804873</v>
      </c>
      <c r="O188" s="5">
        <f t="shared" ca="1" si="30"/>
        <v>4.8002276894771132</v>
      </c>
      <c r="P188" s="5">
        <f t="shared" ca="1" si="31"/>
        <v>634.51416920215172</v>
      </c>
      <c r="Q188" s="5">
        <f ca="1">P188+((ABS(K188)/MAX(((F188)+(G188)*(L188))*(L188),
            0.000001))^2)/(2*'1D'!$I$5)</f>
        <v>635.68859253909477</v>
      </c>
      <c r="R188" s="5">
        <f ca="1">((ABS(K188)*'1D'!$D$6)/(MAX(((F188)+(G188)*(L188))*(L188),
            0.000001)*MAX(((((F188)+(G188)*(L188))*(L188))/MAX((F188)+2*(L188)*SQRT(1+(G188)^2),
                    0.000001))^(2/3),
            0.000001)))^2</f>
        <v>4.3358367565141456E-3</v>
      </c>
      <c r="S188" s="5">
        <f ca="1">ABS(ABS(K188)/MAX(((F188)+(G188)*(L188))*(L188),
        0.000001))/SQRT('1D'!$I$5*MAX((((F188)+(G188)*(L188))*(L188))/MAX((F188)+2*(G188)*(L188),
            0.000001),
        0.000001))</f>
        <v>1.0727235886044055</v>
      </c>
      <c r="T188" s="5">
        <f ca="1">((F188)*(L188)^2)/2+(G188)*(L188)^3/3+(ABS(K188)^2)/('1D'!$I$5*MAX(((F188)+(G188)*(L188))*(L188),
        0.000001))</f>
        <v>35.763412605541333</v>
      </c>
      <c r="U188" s="5">
        <f ca="1">IF($A$2=0,
    0,
    IFERROR(Q187-(((R187+R188)/2)*J188)-(IF(O187&gt;O188,
                '1D'!$D$8*((O187^2-O188^2)/(2*'1D'!$I$5)),
                '1D'!$D$9*((O188^2-O187^2)/(2*'1D'!$I$5)))+('1D'!$D$10*(ABS(I188)/90)*(MAX(O187^2,
                        O188^2)/(2*'1D'!$I$5))))-Q188,
        0))</f>
        <v>-3.9474069734524164E-3</v>
      </c>
      <c r="V188" s="5">
        <f ca="1">IF($A$2=0,
    1,
    IF(IFERROR(V187,
            0)=0,
        0,
        IFERROR(IF(ROUND(S188,
                    3)=1,
                1,
                IF(AND(ABS(U188)&lt;'1D'!$D$19,
                        S188&gt;1),
                    1,
                    0)),
            0)))</f>
        <v>0</v>
      </c>
      <c r="W188" s="5">
        <f ca="1">IF($A$2=0,
    MAX(MAX('1D'!$D$16,
            MAX('1D'!$D$16,
                POWER((ABS(K188)^2)/('1D'!$I$5*MAX(F188,
                            0.1)^2),
                    1/3))),
        IFERROR(W1396,
            MAX(MAX('1D'!$D$16,
                    MAX('1D'!$D$16,
                        POWER((ABS(K188)^2)/('1D'!$I$5*MAX(F188,
                                    0.1)^2),
                            1/3))),
                ($L$2)-E1396))),
    IF(IFERROR(AG189,
            0)=0,
        MAX(MAX('1D'!$D$16,
                MAX('1D'!$D$16,
                    POWER((ABS(K188)^2)/('1D'!$I$5*MAX(F188,
                                0.1)^2),
                        1/3))),
            IFERROR(W1396,
                MAX(MAX('1D'!$D$16,
                        MAX('1D'!$D$16,
                            POWER((ABS(K188)^2)/('1D'!$I$5*MAX(F188,
                                        0.1)^2),
                                1/3))),
                    ($L$2)-E1396))),
        IF(IFERROR(W188,
                0)=0,
            MAX(MAX('1D'!$D$16,
                    MAX('1D'!$D$16,
                        POWER((ABS(K188)^2)/('1D'!$I$5*MAX(F188,
                                    0.1)^2),
                            1/3))),
                IFERROR(W1396,
                    MAX(MAX('1D'!$D$16,
                            MAX('1D'!$D$16,
                                POWER((ABS(K188)^2)/('1D'!$I$5*MAX(F188,
                                            0.1)^2),
                                    1/3))),
                        ($L$2)-E1396))),
            IF(OR(IFERROR(AD188,
                        0)&gt;=1,
                    IFERROR(AD189,
                        0)&gt;=1),
                MAX('1D'!$D$16,
                    MAX('1D'!$D$16,
                        POWER((ABS(K188)^2)/('1D'!$I$5*MAX(F188,
                                    0.1)^2),
                            1/3))),
                IF(ABS(IFERROR(AF188,
                            0))&lt;'1D'!$D$19,
                    MAX(MAX('1D'!$D$16,
                            MAX('1D'!$D$16,
                                POWER((ABS(K188)^2)/('1D'!$I$5*MAX(F188,
                                            0.1)^2),
                                    1/3))),
                        IFERROR(W188,
                            0)),
                    MAX(MAX('1D'!$D$16,
                            MAX('1D'!$D$16,
                                POWER((ABS(K188)^2)/('1D'!$I$5*MAX(F188,
                                            0.1)^2),
                                    1/3))),
                        (IFERROR(W188,
                                0))+((IFERROR(AF188,
                                    0))*'1D'!$D$18)))))))</f>
        <v>2.1389677043987478</v>
      </c>
      <c r="X188" s="5">
        <f t="shared" ca="1" si="32"/>
        <v>11.122632062873489</v>
      </c>
      <c r="Y188" s="5">
        <f t="shared" ca="1" si="33"/>
        <v>1.1735290000551568</v>
      </c>
      <c r="Z188" s="5">
        <f t="shared" ca="1" si="34"/>
        <v>4.5807502857230418</v>
      </c>
      <c r="AA188" s="5">
        <f t="shared" ca="1" si="35"/>
        <v>634.61196770439869</v>
      </c>
      <c r="AB188" s="5">
        <f ca="1">AA188+((ABS(K188)/MAX(((F188)+(G188)*(W188))*(W188),
            0.000001))^2)/(2*'1D'!$I$5)</f>
        <v>635.68145155659806</v>
      </c>
      <c r="AC188" s="5">
        <f ca="1">((ABS(K188)*'1D'!$D$6)/(MAX(((F188)+(G188)*(W188))*(W188),
            0.000001)*MAX(((((F188)+(G188)*(W188))*(W188))/MAX((F188)+2*(W188)*SQRT(1+(G188)^2),
                    0.000001))^(2/3),
            0.000001)))^2</f>
        <v>3.8141460404132466E-3</v>
      </c>
      <c r="AD188" s="5">
        <f ca="1">ABS(ABS(K188)/MAX(((F188)+(G188)*(W188))*(W188),
        0.000001))/SQRT('1D'!$I$5*MAX((((F188)+(G188)*(W188))*(W188))/MAX((F188)+2*(G188)*(W188),
            0.000001),
        0.000001))</f>
        <v>1.0000000000000004</v>
      </c>
      <c r="AE188" s="5">
        <f ca="1">((F188)*(W188)^2)/2+(G188)*(W188)^3/3+(ABS(K188)^2)/('1D'!$I$5*MAX(((F188)+(G188)*(W188))*(W188),
        0.000001))</f>
        <v>35.686426155594638</v>
      </c>
      <c r="AF188" s="5">
        <f ca="1">IF($A$2=0,
    0,
    IFERROR(AB189+(((AC188+AC189)/2)*J189)+(IF(Z188&gt;Z189,
                '1D'!$D$8*((Z188^2-Z189^2)/(2*'1D'!$I$5)),
                '1D'!$D$9*((Z189^2-Z188^2)/(2*'1D'!$I$5)))+('1D'!$D$10*(ABS(I189)/90)*(MAX(Z188^2,
                        Z189^2)/(2*'1D'!$I$5))))-AB188,
        0))</f>
        <v>3.4210944256756193E-3</v>
      </c>
      <c r="AG188" s="5">
        <f ca="1">IF($A$2=0,
    1,
    IF(IFERROR(AG189,
            0)=0,
        0,
        IFERROR(IF(OR(ROUND(AD188,
                        3)&gt;=1,
                    AND(ABS(AF188)&lt;'1D'!$D$19,
                        AD188&lt;1)),
                1,
                0),
            0)))</f>
        <v>1</v>
      </c>
      <c r="AH188" s="5">
        <f ca="1">IFERROR(IF('1D'!V32="Supercritical",
        MAX('1D'!$D$16,
            IFERROR(L188,
                MAX('1D'!$D$16,
                    POWER((ABS(K188)^2)/('1D'!$I$5*MAX(F188,
                                0.1)^2),
                        1/3)))),
        IF('1D'!V32="Subcritical",
            MAX('1D'!$D$16,
                IFERROR(W188,
                    MAX('1D'!$D$16,
                        POWER((ABS(K188)^2)/('1D'!$I$5*MAX(F188,
                                    0.1)^2),
                            1/3)))),
            IF(IFERROR(T188,
                    -1E+99)&gt;=IFERROR(AE188,
                    -1E+99),
                MAX('1D'!$D$16,
                    IFERROR(L188,
                        MAX('1D'!$D$16,
                            POWER((ABS(K188)^2)/('1D'!$I$5*MAX(F188,
                                        0.1)^2),
                                1/3)))),
                MAX('1D'!$D$16,
                    IFERROR(W188,
                        MAX('1D'!$D$16,
                            POWER((ABS(K188)^2)/('1D'!$I$5*MAX(F188,
                                        0.1)^2),
                                1/3))))))),
    MAX('1D'!$D$16,
        POWER((ABS(K188)^2)/('1D'!$I$5*MAX(F188,
                    0.1)^2),
            1/3)))</f>
        <v>2.0411692021517887</v>
      </c>
      <c r="AI188" s="5">
        <f t="shared" ca="1" si="36"/>
        <v>634.51416920215172</v>
      </c>
      <c r="AJ188" s="5">
        <f ca="1">AI188+((ABS(K188)/MAX(((F188)+(G188)*(AH188))*(AH188),
            0.000001))^2)/(2*'1D'!$I$5)</f>
        <v>635.68859253909477</v>
      </c>
      <c r="AM188">
        <v>0</v>
      </c>
      <c r="AN188">
        <v>0</v>
      </c>
      <c r="AO188" s="5">
        <f t="shared" si="37"/>
        <v>0</v>
      </c>
      <c r="AP188" s="5">
        <f t="shared" si="41"/>
        <v>0</v>
      </c>
      <c r="AQ188" s="5">
        <f ca="1">ABS(ABS(K188)/MAX(((F188)+(G188)*(AH188))*(AH188),
        0.000001))/SQRT('1D'!$I$5*MAX((((F188)+(G188)*(AH188))*(AH188))/MAX((F188)+2*(G188)*(AH188),
            0.000001),
        0.000001))</f>
        <v>1.0727235886044055</v>
      </c>
      <c r="AR188" s="5" t="str">
        <f t="shared" ca="1" si="38"/>
        <v>Supercritical</v>
      </c>
      <c r="AS188" s="5">
        <f ca="1">((ABS(K188)*'1D'!$D$6)/(MAX(((F188)+(G188)*(AH188))*(AH188),
            0.000001)*MAX(((((F188)+(G188)*(AH188))*(AH188))/MAX((F188)+2*(AH188)*SQRT(1+(G188)^2),
                    0.000001))^(2/3),
            0.000001)))^2</f>
        <v>4.3358367565141456E-3</v>
      </c>
    </row>
    <row r="189" spans="1:45" x14ac:dyDescent="0.35">
      <c r="A189">
        <v>180</v>
      </c>
      <c r="B189">
        <v>178.99700000000001</v>
      </c>
      <c r="C189">
        <v>616405.75100000005</v>
      </c>
      <c r="D189">
        <v>3097692.2450000001</v>
      </c>
      <c r="E189">
        <v>632.47249999999997</v>
      </c>
      <c r="F189">
        <v>5.2</v>
      </c>
      <c r="G189">
        <v>0</v>
      </c>
      <c r="H189" t="s">
        <v>176</v>
      </c>
      <c r="I189">
        <v>0.06</v>
      </c>
      <c r="J189" s="5">
        <f t="shared" si="39"/>
        <v>1</v>
      </c>
      <c r="K189" s="5">
        <f t="shared" ca="1" si="40"/>
        <v>50.95</v>
      </c>
      <c r="L189" s="5">
        <f ca="1">IF($A$2=0,
    IFERROR(L188,
        MAX('1D'!$D$16,
            POWER((ABS(K189)^2)/('1D'!$I$5*MAX(F189,
                        0.1)^2),
                1/3))),
    IF(IFERROR(V188,
            0)=0,
        IFERROR(L188,
            MAX('1D'!$D$16,
                POWER((ABS(K189)^2)/('1D'!$I$5*MAX(F189,
                            0.1)^2),
                    1/3))),
        IF(OR(IFERROR(L189,
                    0)=0,
                IFERROR(S188,
                    0)&lt;1,
                IFERROR(S189,
                    0)&lt;1),
            MAX('1D'!$D$16,
                POWER((ABS(K189)^2)/('1D'!$I$5*MAX(F189,
                            0.1)^2),
                    1/3)),
            IF(IFERROR(U189,
                    0)&gt;0,
                MAX('1D'!$D$16,
                    IFERROR(L189,
                        0)+((IFERROR(U189,
                                0))*'1D'!$D$18*IF((IFERROR(S189,
                                    0))&lt;1,
                            1,
                            -1))),
                IF(IFERROR(U189,
                        0)&lt;0,
                    IF(ABS((MAX('1D'!$D$16,
                                    POWER((ABS(K189)^2)/('1D'!$I$5*MAX(F189,
                                                0.1)^2),
                                        1/3)))-IFERROR(L189,
                                0))&gt;'1D'!$D$19,
                        MAX('1D'!$D$16,
                            IF((MAX('1D'!$D$16,
                                        POWER((ABS(K189)^2)/('1D'!$I$5*MAX(F189,
                                                    0.1)^2),
                                            1/3)))&gt;IFERROR(L189,
                                    0),
                                MIN((MAX('1D'!$D$16,
                                            POWER((ABS(K189)^2)/('1D'!$I$5*MAX(F189,
                                                        0.1)^2),
                                                1/3))),
                                    IFERROR(L189,
                                        0)+(MIN(ABS(IFERROR(U189,
                                                    0))*'1D'!$D$18,
                                            ABS((MAX('1D'!$D$16,
                                                        POWER((ABS(K189)^2)/('1D'!$I$5*MAX(F189,
                                                                    0.1)^2),
                                                            1/3)))-IFERROR(L189,
                                                    0))))),
                                MAX((MAX('1D'!$D$16,
                                            POWER((ABS(K189)^2)/('1D'!$I$5*MAX(F189,
                                                        0.1)^2),
                                                1/3))),
                                    IFERROR(L189,
                                        0)-(MIN(ABS(IFERROR(U189,
                                                    0))*'1D'!$D$18,
                                            ABS((MAX('1D'!$D$16,
                                                        POWER((ABS(K189)^2)/('1D'!$I$5*MAX(F189,
                                                                    0.1)^2),
                                                            1/3)))-IFERROR(L189,
                                                    0))))))),
                        MAX('1D'!$D$16,
                            POWER((ABS(K189)^2)/('1D'!$I$5*MAX(F189,
                                        0.1)^2),
                                1/3))),
                    MAX('1D'!$D$16,
                        IFERROR(L189,
                            0)))))))</f>
        <v>2.0411692021517887</v>
      </c>
      <c r="M189" s="5">
        <f t="shared" ca="1" si="28"/>
        <v>10.614079851189301</v>
      </c>
      <c r="N189" s="5">
        <f t="shared" ca="1" si="29"/>
        <v>1.1434704692804873</v>
      </c>
      <c r="O189" s="5">
        <f t="shared" ca="1" si="30"/>
        <v>4.8002276894771132</v>
      </c>
      <c r="P189" s="5">
        <f t="shared" ca="1" si="31"/>
        <v>634.51366920215173</v>
      </c>
      <c r="Q189" s="5">
        <f ca="1">P189+((ABS(K189)/MAX(((F189)+(G189)*(L189))*(L189),
            0.000001))^2)/(2*'1D'!$I$5)</f>
        <v>635.68809253909478</v>
      </c>
      <c r="R189" s="5">
        <f ca="1">((ABS(K189)*'1D'!$D$6)/(MAX(((F189)+(G189)*(L189))*(L189),
            0.000001)*MAX(((((F189)+(G189)*(L189))*(L189))/MAX((F189)+2*(L189)*SQRT(1+(G189)^2),
                    0.000001))^(2/3),
            0.000001)))^2</f>
        <v>4.3358367565141456E-3</v>
      </c>
      <c r="S189" s="5">
        <f ca="1">ABS(ABS(K189)/MAX(((F189)+(G189)*(L189))*(L189),
        0.000001))/SQRT('1D'!$I$5*MAX((((F189)+(G189)*(L189))*(L189))/MAX((F189)+2*(G189)*(L189),
            0.000001),
        0.000001))</f>
        <v>1.0727235886044055</v>
      </c>
      <c r="T189" s="5">
        <f ca="1">((F189)*(L189)^2)/2+(G189)*(L189)^3/3+(ABS(K189)^2)/('1D'!$I$5*MAX(((F189)+(G189)*(L189))*(L189),
        0.000001))</f>
        <v>35.763412605541333</v>
      </c>
      <c r="U189" s="5">
        <f ca="1">IF($A$2=0,
    0,
    IFERROR(Q188-(((R188+R189)/2)*J189)-(IF(O188&gt;O189,
                '1D'!$D$8*((O188^2-O189^2)/(2*'1D'!$I$5)),
                '1D'!$D$9*((O189^2-O188^2)/(2*'1D'!$I$5)))+('1D'!$D$10*(ABS(I189)/90)*(MAX(O188^2,
                        O189^2)/(2*'1D'!$I$5))))-Q189,
        0))</f>
        <v>-3.9532790901830595E-3</v>
      </c>
      <c r="V189" s="5">
        <f ca="1">IF($A$2=0,
    1,
    IF(IFERROR(V188,
            0)=0,
        0,
        IFERROR(IF(ROUND(S189,
                    3)=1,
                1,
                IF(AND(ABS(U189)&lt;'1D'!$D$19,
                        S189&gt;1),
                    1,
                    0)),
            0)))</f>
        <v>0</v>
      </c>
      <c r="W189" s="5">
        <f ca="1">IF($A$2=0,
    MAX(MAX('1D'!$D$16,
            MAX('1D'!$D$16,
                POWER((ABS(K189)^2)/('1D'!$I$5*MAX(F189,
                            0.1)^2),
                    1/3))),
        IFERROR(W1396,
            MAX(MAX('1D'!$D$16,
                    MAX('1D'!$D$16,
                        POWER((ABS(K189)^2)/('1D'!$I$5*MAX(F189,
                                    0.1)^2),
                            1/3))),
                ($L$2)-E1396))),
    IF(IFERROR(AG190,
            0)=0,
        MAX(MAX('1D'!$D$16,
                MAX('1D'!$D$16,
                    POWER((ABS(K189)^2)/('1D'!$I$5*MAX(F189,
                                0.1)^2),
                        1/3))),
            IFERROR(W1396,
                MAX(MAX('1D'!$D$16,
                        MAX('1D'!$D$16,
                            POWER((ABS(K189)^2)/('1D'!$I$5*MAX(F189,
                                        0.1)^2),
                                1/3))),
                    ($L$2)-E1396))),
        IF(IFERROR(W189,
                0)=0,
            MAX(MAX('1D'!$D$16,
                    MAX('1D'!$D$16,
                        POWER((ABS(K189)^2)/('1D'!$I$5*MAX(F189,
                                    0.1)^2),
                            1/3))),
                IFERROR(W1396,
                    MAX(MAX('1D'!$D$16,
                            MAX('1D'!$D$16,
                                POWER((ABS(K189)^2)/('1D'!$I$5*MAX(F189,
                                            0.1)^2),
                                    1/3))),
                        ($L$2)-E1396))),
            IF(OR(IFERROR(AD189,
                        0)&gt;=1,
                    IFERROR(AD190,
                        0)&gt;=1),
                MAX('1D'!$D$16,
                    MAX('1D'!$D$16,
                        POWER((ABS(K189)^2)/('1D'!$I$5*MAX(F189,
                                    0.1)^2),
                            1/3))),
                IF(ABS(IFERROR(AF189,
                            0))&lt;'1D'!$D$19,
                    MAX(MAX('1D'!$D$16,
                            MAX('1D'!$D$16,
                                POWER((ABS(K189)^2)/('1D'!$I$5*MAX(F189,
                                            0.1)^2),
                                    1/3))),
                        IFERROR(W189,
                            0)),
                    MAX(MAX('1D'!$D$16,
                            MAX('1D'!$D$16,
                                POWER((ABS(K189)^2)/('1D'!$I$5*MAX(F189,
                                            0.1)^2),
                                    1/3))),
                        (IFERROR(W189,
                                0))+((IFERROR(AF189,
                                    0))*'1D'!$D$18)))))))</f>
        <v>2.1389677043987478</v>
      </c>
      <c r="X189" s="5">
        <f t="shared" ca="1" si="32"/>
        <v>11.122632062873489</v>
      </c>
      <c r="Y189" s="5">
        <f t="shared" ca="1" si="33"/>
        <v>1.1735290000551568</v>
      </c>
      <c r="Z189" s="5">
        <f t="shared" ca="1" si="34"/>
        <v>4.5807502857230418</v>
      </c>
      <c r="AA189" s="5">
        <f t="shared" ca="1" si="35"/>
        <v>634.61146770439871</v>
      </c>
      <c r="AB189" s="5">
        <f ca="1">AA189+((ABS(K189)/MAX(((F189)+(G189)*(W189))*(W189),
            0.000001))^2)/(2*'1D'!$I$5)</f>
        <v>635.68095155659807</v>
      </c>
      <c r="AC189" s="5">
        <f ca="1">((ABS(K189)*'1D'!$D$6)/(MAX(((F189)+(G189)*(W189))*(W189),
            0.000001)*MAX(((((F189)+(G189)*(W189))*(W189))/MAX((F189)+2*(W189)*SQRT(1+(G189)^2),
                    0.000001))^(2/3),
            0.000001)))^2</f>
        <v>3.8141460404132466E-3</v>
      </c>
      <c r="AD189" s="5">
        <f ca="1">ABS(ABS(K189)/MAX(((F189)+(G189)*(W189))*(W189),
        0.000001))/SQRT('1D'!$I$5*MAX((((F189)+(G189)*(W189))*(W189))/MAX((F189)+2*(G189)*(W189),
            0.000001),
        0.000001))</f>
        <v>1.0000000000000004</v>
      </c>
      <c r="AE189" s="5">
        <f ca="1">((F189)*(W189)^2)/2+(G189)*(W189)^3/3+(ABS(K189)^2)/('1D'!$I$5*MAX(((F189)+(G189)*(W189))*(W189),
        0.000001))</f>
        <v>35.686426155594638</v>
      </c>
      <c r="AF189" s="5">
        <f ca="1">IF($A$2=0,
    0,
    IFERROR(AB190+(((AC189+AC190)/2)*J190)+(IF(Z189&gt;Z190,
                '1D'!$D$8*((Z189^2-Z190^2)/(2*'1D'!$I$5)),
                '1D'!$D$9*((Z190^2-Z189^2)/(2*'1D'!$I$5)))+('1D'!$D$10*(ABS(I190)/90)*(MAX(Z189^2,
                        Z190^2)/(2*'1D'!$I$5))))-AB189,
        0))</f>
        <v>3.3156793135731277E-3</v>
      </c>
      <c r="AG189" s="5">
        <f ca="1">IF($A$2=0,
    1,
    IF(IFERROR(AG190,
            0)=0,
        0,
        IFERROR(IF(OR(ROUND(AD189,
                        3)&gt;=1,
                    AND(ABS(AF189)&lt;'1D'!$D$19,
                        AD189&lt;1)),
                1,
                0),
            0)))</f>
        <v>1</v>
      </c>
      <c r="AH189" s="5">
        <f ca="1">IFERROR(IF('1D'!V32="Supercritical",
        MAX('1D'!$D$16,
            IFERROR(L189,
                MAX('1D'!$D$16,
                    POWER((ABS(K189)^2)/('1D'!$I$5*MAX(F189,
                                0.1)^2),
                        1/3)))),
        IF('1D'!V32="Subcritical",
            MAX('1D'!$D$16,
                IFERROR(W189,
                    MAX('1D'!$D$16,
                        POWER((ABS(K189)^2)/('1D'!$I$5*MAX(F189,
                                    0.1)^2),
                            1/3)))),
            IF(IFERROR(T189,
                    -1E+99)&gt;=IFERROR(AE189,
                    -1E+99),
                MAX('1D'!$D$16,
                    IFERROR(L189,
                        MAX('1D'!$D$16,
                            POWER((ABS(K189)^2)/('1D'!$I$5*MAX(F189,
                                        0.1)^2),
                                1/3)))),
                MAX('1D'!$D$16,
                    IFERROR(W189,
                        MAX('1D'!$D$16,
                            POWER((ABS(K189)^2)/('1D'!$I$5*MAX(F189,
                                        0.1)^2),
                                1/3))))))),
    MAX('1D'!$D$16,
        POWER((ABS(K189)^2)/('1D'!$I$5*MAX(F189,
                    0.1)^2),
            1/3)))</f>
        <v>2.0411692021517887</v>
      </c>
      <c r="AI189" s="5">
        <f t="shared" ca="1" si="36"/>
        <v>634.51366920215173</v>
      </c>
      <c r="AJ189" s="5">
        <f ca="1">AI189+((ABS(K189)/MAX(((F189)+(G189)*(AH189))*(AH189),
            0.000001))^2)/(2*'1D'!$I$5)</f>
        <v>635.68809253909478</v>
      </c>
      <c r="AM189">
        <v>0</v>
      </c>
      <c r="AN189">
        <v>0</v>
      </c>
      <c r="AO189" s="5">
        <f t="shared" si="37"/>
        <v>0</v>
      </c>
      <c r="AP189" s="5">
        <f t="shared" si="41"/>
        <v>0</v>
      </c>
      <c r="AQ189" s="5">
        <f ca="1">ABS(ABS(K189)/MAX(((F189)+(G189)*(AH189))*(AH189),
        0.000001))/SQRT('1D'!$I$5*MAX((((F189)+(G189)*(AH189))*(AH189))/MAX((F189)+2*(G189)*(AH189),
            0.000001),
        0.000001))</f>
        <v>1.0727235886044055</v>
      </c>
      <c r="AR189" s="5" t="str">
        <f t="shared" ca="1" si="38"/>
        <v>Supercritical</v>
      </c>
      <c r="AS189" s="5">
        <f ca="1">((ABS(K189)*'1D'!$D$6)/(MAX(((F189)+(G189)*(AH189))*(AH189),
            0.000001)*MAX(((((F189)+(G189)*(AH189))*(AH189))/MAX((F189)+2*(AH189)*SQRT(1+(G189)^2),
                    0.000001))^(2/3),
            0.000001)))^2</f>
        <v>4.3358367565141456E-3</v>
      </c>
    </row>
    <row r="190" spans="1:45" x14ac:dyDescent="0.35">
      <c r="A190">
        <v>181</v>
      </c>
      <c r="B190">
        <v>179.99600000000001</v>
      </c>
      <c r="C190">
        <v>616404.75300000003</v>
      </c>
      <c r="D190">
        <v>3097692.1970000002</v>
      </c>
      <c r="E190">
        <v>632.47199999999998</v>
      </c>
      <c r="F190">
        <v>5.2</v>
      </c>
      <c r="G190">
        <v>0</v>
      </c>
      <c r="H190" t="s">
        <v>176</v>
      </c>
      <c r="I190">
        <v>3.0000000000000001E-3</v>
      </c>
      <c r="J190" s="5">
        <f t="shared" si="39"/>
        <v>0.99899999999999523</v>
      </c>
      <c r="K190" s="5">
        <f t="shared" ca="1" si="40"/>
        <v>50.95</v>
      </c>
      <c r="L190" s="5">
        <f ca="1">IF($A$2=0,
    IFERROR(L189,
        MAX('1D'!$D$16,
            POWER((ABS(K190)^2)/('1D'!$I$5*MAX(F190,
                        0.1)^2),
                1/3))),
    IF(IFERROR(V189,
            0)=0,
        IFERROR(L189,
            MAX('1D'!$D$16,
                POWER((ABS(K190)^2)/('1D'!$I$5*MAX(F190,
                            0.1)^2),
                    1/3))),
        IF(OR(IFERROR(L190,
                    0)=0,
                IFERROR(S189,
                    0)&lt;1,
                IFERROR(S190,
                    0)&lt;1),
            MAX('1D'!$D$16,
                POWER((ABS(K190)^2)/('1D'!$I$5*MAX(F190,
                            0.1)^2),
                    1/3)),
            IF(IFERROR(U190,
                    0)&gt;0,
                MAX('1D'!$D$16,
                    IFERROR(L190,
                        0)+((IFERROR(U190,
                                0))*'1D'!$D$18*IF((IFERROR(S190,
                                    0))&lt;1,
                            1,
                            -1))),
                IF(IFERROR(U190,
                        0)&lt;0,
                    IF(ABS((MAX('1D'!$D$16,
                                    POWER((ABS(K190)^2)/('1D'!$I$5*MAX(F190,
                                                0.1)^2),
                                        1/3)))-IFERROR(L190,
                                0))&gt;'1D'!$D$19,
                        MAX('1D'!$D$16,
                            IF((MAX('1D'!$D$16,
                                        POWER((ABS(K190)^2)/('1D'!$I$5*MAX(F190,
                                                    0.1)^2),
                                            1/3)))&gt;IFERROR(L190,
                                    0),
                                MIN((MAX('1D'!$D$16,
                                            POWER((ABS(K190)^2)/('1D'!$I$5*MAX(F190,
                                                        0.1)^2),
                                                1/3))),
                                    IFERROR(L190,
                                        0)+(MIN(ABS(IFERROR(U190,
                                                    0))*'1D'!$D$18,
                                            ABS((MAX('1D'!$D$16,
                                                        POWER((ABS(K190)^2)/('1D'!$I$5*MAX(F190,
                                                                    0.1)^2),
                                                            1/3)))-IFERROR(L190,
                                                    0))))),
                                MAX((MAX('1D'!$D$16,
                                            POWER((ABS(K190)^2)/('1D'!$I$5*MAX(F190,
                                                        0.1)^2),
                                                1/3))),
                                    IFERROR(L190,
                                        0)-(MIN(ABS(IFERROR(U190,
                                                    0))*'1D'!$D$18,
                                            ABS((MAX('1D'!$D$16,
                                                        POWER((ABS(K190)^2)/('1D'!$I$5*MAX(F190,
                                                                    0.1)^2),
                                                            1/3)))-IFERROR(L190,
                                                    0))))))),
                        MAX('1D'!$D$16,
                            POWER((ABS(K190)^2)/('1D'!$I$5*MAX(F190,
                                        0.1)^2),
                                1/3))),
                    MAX('1D'!$D$16,
                        IFERROR(L190,
                            0)))))))</f>
        <v>2.0411692021517887</v>
      </c>
      <c r="M190" s="5">
        <f t="shared" ca="1" si="28"/>
        <v>10.614079851189301</v>
      </c>
      <c r="N190" s="5">
        <f t="shared" ca="1" si="29"/>
        <v>1.1434704692804873</v>
      </c>
      <c r="O190" s="5">
        <f t="shared" ca="1" si="30"/>
        <v>4.8002276894771132</v>
      </c>
      <c r="P190" s="5">
        <f t="shared" ca="1" si="31"/>
        <v>634.51316920215174</v>
      </c>
      <c r="Q190" s="5">
        <f ca="1">P190+((ABS(K190)/MAX(((F190)+(G190)*(L190))*(L190),
            0.000001))^2)/(2*'1D'!$I$5)</f>
        <v>635.68759253909479</v>
      </c>
      <c r="R190" s="5">
        <f ca="1">((ABS(K190)*'1D'!$D$6)/(MAX(((F190)+(G190)*(L190))*(L190),
            0.000001)*MAX(((((F190)+(G190)*(L190))*(L190))/MAX((F190)+2*(L190)*SQRT(1+(G190)^2),
                    0.000001))^(2/3),
            0.000001)))^2</f>
        <v>4.3358367565141456E-3</v>
      </c>
      <c r="S190" s="5">
        <f ca="1">ABS(ABS(K190)/MAX(((F190)+(G190)*(L190))*(L190),
        0.000001))/SQRT('1D'!$I$5*MAX((((F190)+(G190)*(L190))*(L190))/MAX((F190)+2*(G190)*(L190),
            0.000001),
        0.000001))</f>
        <v>1.0727235886044055</v>
      </c>
      <c r="T190" s="5">
        <f ca="1">((F190)*(L190)^2)/2+(G190)*(L190)^3/3+(ABS(K190)^2)/('1D'!$I$5*MAX(((F190)+(G190)*(L190))*(L190),
        0.000001))</f>
        <v>35.763412605541333</v>
      </c>
      <c r="U190" s="5">
        <f ca="1">IF($A$2=0,
    0,
    IFERROR(Q189-(((R189+R190)/2)*J190)-(IF(O189&gt;O190,
                '1D'!$D$8*((O189^2-O190^2)/(2*'1D'!$I$5)),
                '1D'!$D$9*((O190^2-O189^2)/(2*'1D'!$I$5)))+('1D'!$D$10*(ABS(I190)/90)*(MAX(O189^2,
                        O190^2)/(2*'1D'!$I$5))))-Q190,
        0))</f>
        <v>-3.8373730365037773E-3</v>
      </c>
      <c r="V190" s="5">
        <f ca="1">IF($A$2=0,
    1,
    IF(IFERROR(V189,
            0)=0,
        0,
        IFERROR(IF(ROUND(S190,
                    3)=1,
                1,
                IF(AND(ABS(U190)&lt;'1D'!$D$19,
                        S190&gt;1),
                    1,
                    0)),
            0)))</f>
        <v>0</v>
      </c>
      <c r="W190" s="5">
        <f ca="1">IF($A$2=0,
    MAX(MAX('1D'!$D$16,
            MAX('1D'!$D$16,
                POWER((ABS(K190)^2)/('1D'!$I$5*MAX(F190,
                            0.1)^2),
                    1/3))),
        IFERROR(W1396,
            MAX(MAX('1D'!$D$16,
                    MAX('1D'!$D$16,
                        POWER((ABS(K190)^2)/('1D'!$I$5*MAX(F190,
                                    0.1)^2),
                            1/3))),
                ($L$2)-E1396))),
    IF(IFERROR(AG191,
            0)=0,
        MAX(MAX('1D'!$D$16,
                MAX('1D'!$D$16,
                    POWER((ABS(K190)^2)/('1D'!$I$5*MAX(F190,
                                0.1)^2),
                        1/3))),
            IFERROR(W1396,
                MAX(MAX('1D'!$D$16,
                        MAX('1D'!$D$16,
                            POWER((ABS(K190)^2)/('1D'!$I$5*MAX(F190,
                                        0.1)^2),
                                1/3))),
                    ($L$2)-E1396))),
        IF(IFERROR(W190,
                0)=0,
            MAX(MAX('1D'!$D$16,
                    MAX('1D'!$D$16,
                        POWER((ABS(K190)^2)/('1D'!$I$5*MAX(F190,
                                    0.1)^2),
                            1/3))),
                IFERROR(W1396,
                    MAX(MAX('1D'!$D$16,
                            MAX('1D'!$D$16,
                                POWER((ABS(K190)^2)/('1D'!$I$5*MAX(F190,
                                            0.1)^2),
                                    1/3))),
                        ($L$2)-E1396))),
            IF(OR(IFERROR(AD190,
                        0)&gt;=1,
                    IFERROR(AD191,
                        0)&gt;=1),
                MAX('1D'!$D$16,
                    MAX('1D'!$D$16,
                        POWER((ABS(K190)^2)/('1D'!$I$5*MAX(F190,
                                    0.1)^2),
                            1/3))),
                IF(ABS(IFERROR(AF190,
                            0))&lt;'1D'!$D$19,
                    MAX(MAX('1D'!$D$16,
                            MAX('1D'!$D$16,
                                POWER((ABS(K190)^2)/('1D'!$I$5*MAX(F190,
                                            0.1)^2),
                                    1/3))),
                        IFERROR(W190,
                            0)),
                    MAX(MAX('1D'!$D$16,
                            MAX('1D'!$D$16,
                                POWER((ABS(K190)^2)/('1D'!$I$5*MAX(F190,
                                            0.1)^2),
                                    1/3))),
                        (IFERROR(W190,
                                0))+((IFERROR(AF190,
                                    0))*'1D'!$D$18)))))))</f>
        <v>2.1389677043987478</v>
      </c>
      <c r="X190" s="5">
        <f t="shared" ca="1" si="32"/>
        <v>11.122632062873489</v>
      </c>
      <c r="Y190" s="5">
        <f t="shared" ca="1" si="33"/>
        <v>1.1735290000551568</v>
      </c>
      <c r="Z190" s="5">
        <f t="shared" ca="1" si="34"/>
        <v>4.5807502857230418</v>
      </c>
      <c r="AA190" s="5">
        <f t="shared" ca="1" si="35"/>
        <v>634.61096770439872</v>
      </c>
      <c r="AB190" s="5">
        <f ca="1">AA190+((ABS(K190)/MAX(((F190)+(G190)*(W190))*(W190),
            0.000001))^2)/(2*'1D'!$I$5)</f>
        <v>635.68045155659809</v>
      </c>
      <c r="AC190" s="5">
        <f ca="1">((ABS(K190)*'1D'!$D$6)/(MAX(((F190)+(G190)*(W190))*(W190),
            0.000001)*MAX(((((F190)+(G190)*(W190))*(W190))/MAX((F190)+2*(W190)*SQRT(1+(G190)^2),
                    0.000001))^(2/3),
            0.000001)))^2</f>
        <v>3.8141460404132466E-3</v>
      </c>
      <c r="AD190" s="5">
        <f ca="1">ABS(ABS(K190)/MAX(((F190)+(G190)*(W190))*(W190),
        0.000001))/SQRT('1D'!$I$5*MAX((((F190)+(G190)*(W190))*(W190))/MAX((F190)+2*(G190)*(W190),
            0.000001),
        0.000001))</f>
        <v>1.0000000000000004</v>
      </c>
      <c r="AE190" s="5">
        <f ca="1">((F190)*(W190)^2)/2+(G190)*(W190)^3/3+(ABS(K190)^2)/('1D'!$I$5*MAX(((F190)+(G190)*(W190))*(W190),
        0.000001))</f>
        <v>35.686426155594638</v>
      </c>
      <c r="AF190" s="5">
        <f ca="1">IF($A$2=0,
    0,
    IFERROR(AB191+(((AC190+AC191)/2)*J191)+(IF(Z190&gt;Z191,
                '1D'!$D$8*((Z190^2-Z191^2)/(2*'1D'!$I$5)),
                '1D'!$D$9*((Z191^2-Z190^2)/(2*'1D'!$I$5)))+('1D'!$D$10*(ABS(I191)/90)*(MAX(Z190^2,
                        Z191^2)/(2*'1D'!$I$5))))-AB190,
        0))</f>
        <v>3.4195611524410197E-3</v>
      </c>
      <c r="AG190" s="5">
        <f ca="1">IF($A$2=0,
    1,
    IF(IFERROR(AG191,
            0)=0,
        0,
        IFERROR(IF(OR(ROUND(AD190,
                        3)&gt;=1,
                    AND(ABS(AF190)&lt;'1D'!$D$19,
                        AD190&lt;1)),
                1,
                0),
            0)))</f>
        <v>1</v>
      </c>
      <c r="AH190" s="5">
        <f ca="1">IFERROR(IF('1D'!V32="Supercritical",
        MAX('1D'!$D$16,
            IFERROR(L190,
                MAX('1D'!$D$16,
                    POWER((ABS(K190)^2)/('1D'!$I$5*MAX(F190,
                                0.1)^2),
                        1/3)))),
        IF('1D'!V32="Subcritical",
            MAX('1D'!$D$16,
                IFERROR(W190,
                    MAX('1D'!$D$16,
                        POWER((ABS(K190)^2)/('1D'!$I$5*MAX(F190,
                                    0.1)^2),
                            1/3)))),
            IF(IFERROR(T190,
                    -1E+99)&gt;=IFERROR(AE190,
                    -1E+99),
                MAX('1D'!$D$16,
                    IFERROR(L190,
                        MAX('1D'!$D$16,
                            POWER((ABS(K190)^2)/('1D'!$I$5*MAX(F190,
                                        0.1)^2),
                                1/3)))),
                MAX('1D'!$D$16,
                    IFERROR(W190,
                        MAX('1D'!$D$16,
                            POWER((ABS(K190)^2)/('1D'!$I$5*MAX(F190,
                                        0.1)^2),
                                1/3))))))),
    MAX('1D'!$D$16,
        POWER((ABS(K190)^2)/('1D'!$I$5*MAX(F190,
                    0.1)^2),
            1/3)))</f>
        <v>2.0411692021517887</v>
      </c>
      <c r="AI190" s="5">
        <f t="shared" ca="1" si="36"/>
        <v>634.51316920215174</v>
      </c>
      <c r="AJ190" s="5">
        <f ca="1">AI190+((ABS(K190)/MAX(((F190)+(G190)*(AH190))*(AH190),
            0.000001))^2)/(2*'1D'!$I$5)</f>
        <v>635.68759253909479</v>
      </c>
      <c r="AM190">
        <v>0</v>
      </c>
      <c r="AN190">
        <v>0</v>
      </c>
      <c r="AO190" s="5">
        <f t="shared" si="37"/>
        <v>0</v>
      </c>
      <c r="AP190" s="5">
        <f t="shared" si="41"/>
        <v>0</v>
      </c>
      <c r="AQ190" s="5">
        <f ca="1">ABS(ABS(K190)/MAX(((F190)+(G190)*(AH190))*(AH190),
        0.000001))/SQRT('1D'!$I$5*MAX((((F190)+(G190)*(AH190))*(AH190))/MAX((F190)+2*(G190)*(AH190),
            0.000001),
        0.000001))</f>
        <v>1.0727235886044055</v>
      </c>
      <c r="AR190" s="5" t="str">
        <f t="shared" ca="1" si="38"/>
        <v>Supercritical</v>
      </c>
      <c r="AS190" s="5">
        <f ca="1">((ABS(K190)*'1D'!$D$6)/(MAX(((F190)+(G190)*(AH190))*(AH190),
            0.000001)*MAX(((((F190)+(G190)*(AH190))*(AH190))/MAX((F190)+2*(AH190)*SQRT(1+(G190)^2),
                    0.000001))^(2/3),
            0.000001)))^2</f>
        <v>4.3358367565141456E-3</v>
      </c>
    </row>
    <row r="191" spans="1:45" x14ac:dyDescent="0.35">
      <c r="A191">
        <v>182</v>
      </c>
      <c r="B191">
        <v>180.99700000000001</v>
      </c>
      <c r="C191">
        <v>616403.75399999996</v>
      </c>
      <c r="D191">
        <v>3097692.1490000002</v>
      </c>
      <c r="E191">
        <v>632.47149999999999</v>
      </c>
      <c r="F191">
        <v>5.2</v>
      </c>
      <c r="G191">
        <v>0</v>
      </c>
      <c r="H191" t="s">
        <v>176</v>
      </c>
      <c r="I191">
        <v>5.7000000000000002E-2</v>
      </c>
      <c r="J191" s="5">
        <f t="shared" si="39"/>
        <v>1.0010000000000048</v>
      </c>
      <c r="K191" s="5">
        <f t="shared" ca="1" si="40"/>
        <v>50.95</v>
      </c>
      <c r="L191" s="5">
        <f ca="1">IF($A$2=0,
    IFERROR(L190,
        MAX('1D'!$D$16,
            POWER((ABS(K191)^2)/('1D'!$I$5*MAX(F191,
                        0.1)^2),
                1/3))),
    IF(IFERROR(V190,
            0)=0,
        IFERROR(L190,
            MAX('1D'!$D$16,
                POWER((ABS(K191)^2)/('1D'!$I$5*MAX(F191,
                            0.1)^2),
                    1/3))),
        IF(OR(IFERROR(L191,
                    0)=0,
                IFERROR(S190,
                    0)&lt;1,
                IFERROR(S191,
                    0)&lt;1),
            MAX('1D'!$D$16,
                POWER((ABS(K191)^2)/('1D'!$I$5*MAX(F191,
                            0.1)^2),
                    1/3)),
            IF(IFERROR(U191,
                    0)&gt;0,
                MAX('1D'!$D$16,
                    IFERROR(L191,
                        0)+((IFERROR(U191,
                                0))*'1D'!$D$18*IF((IFERROR(S191,
                                    0))&lt;1,
                            1,
                            -1))),
                IF(IFERROR(U191,
                        0)&lt;0,
                    IF(ABS((MAX('1D'!$D$16,
                                    POWER((ABS(K191)^2)/('1D'!$I$5*MAX(F191,
                                                0.1)^2),
                                        1/3)))-IFERROR(L191,
                                0))&gt;'1D'!$D$19,
                        MAX('1D'!$D$16,
                            IF((MAX('1D'!$D$16,
                                        POWER((ABS(K191)^2)/('1D'!$I$5*MAX(F191,
                                                    0.1)^2),
                                            1/3)))&gt;IFERROR(L191,
                                    0),
                                MIN((MAX('1D'!$D$16,
                                            POWER((ABS(K191)^2)/('1D'!$I$5*MAX(F191,
                                                        0.1)^2),
                                                1/3))),
                                    IFERROR(L191,
                                        0)+(MIN(ABS(IFERROR(U191,
                                                    0))*'1D'!$D$18,
                                            ABS((MAX('1D'!$D$16,
                                                        POWER((ABS(K191)^2)/('1D'!$I$5*MAX(F191,
                                                                    0.1)^2),
                                                            1/3)))-IFERROR(L191,
                                                    0))))),
                                MAX((MAX('1D'!$D$16,
                                            POWER((ABS(K191)^2)/('1D'!$I$5*MAX(F191,
                                                        0.1)^2),
                                                1/3))),
                                    IFERROR(L191,
                                        0)-(MIN(ABS(IFERROR(U191,
                                                    0))*'1D'!$D$18,
                                            ABS((MAX('1D'!$D$16,
                                                        POWER((ABS(K191)^2)/('1D'!$I$5*MAX(F191,
                                                                    0.1)^2),
                                                            1/3)))-IFERROR(L191,
                                                    0))))))),
                        MAX('1D'!$D$16,
                            POWER((ABS(K191)^2)/('1D'!$I$5*MAX(F191,
                                        0.1)^2),
                                1/3))),
                    MAX('1D'!$D$16,
                        IFERROR(L191,
                            0)))))))</f>
        <v>2.0411692021517887</v>
      </c>
      <c r="M191" s="5">
        <f t="shared" ca="1" si="28"/>
        <v>10.614079851189301</v>
      </c>
      <c r="N191" s="5">
        <f t="shared" ca="1" si="29"/>
        <v>1.1434704692804873</v>
      </c>
      <c r="O191" s="5">
        <f t="shared" ca="1" si="30"/>
        <v>4.8002276894771132</v>
      </c>
      <c r="P191" s="5">
        <f t="shared" ca="1" si="31"/>
        <v>634.51266920215176</v>
      </c>
      <c r="Q191" s="5">
        <f ca="1">P191+((ABS(K191)/MAX(((F191)+(G191)*(L191))*(L191),
            0.000001))^2)/(2*'1D'!$I$5)</f>
        <v>635.68709253909481</v>
      </c>
      <c r="R191" s="5">
        <f ca="1">((ABS(K191)*'1D'!$D$6)/(MAX(((F191)+(G191)*(L191))*(L191),
            0.000001)*MAX(((((F191)+(G191)*(L191))*(L191))/MAX((F191)+2*(L191)*SQRT(1+(G191)^2),
                    0.000001))^(2/3),
            0.000001)))^2</f>
        <v>4.3358367565141456E-3</v>
      </c>
      <c r="S191" s="5">
        <f ca="1">ABS(ABS(K191)/MAX(((F191)+(G191)*(L191))*(L191),
        0.000001))/SQRT('1D'!$I$5*MAX((((F191)+(G191)*(L191))*(L191))/MAX((F191)+2*(G191)*(L191),
            0.000001),
        0.000001))</f>
        <v>1.0727235886044055</v>
      </c>
      <c r="T191" s="5">
        <f ca="1">((F191)*(L191)^2)/2+(G191)*(L191)^3/3+(ABS(K191)^2)/('1D'!$I$5*MAX(((F191)+(G191)*(L191))*(L191),
        0.000001))</f>
        <v>35.763412605541333</v>
      </c>
      <c r="U191" s="5">
        <f ca="1">IF($A$2=0,
    0,
    IFERROR(Q190-(((R190+R191)/2)*J191)-(IF(O190&gt;O191,
                '1D'!$D$8*((O190^2-O191^2)/(2*'1D'!$I$5)),
                '1D'!$D$9*((O191^2-O190^2)/(2*'1D'!$I$5)))+('1D'!$D$10*(ABS(I191)/90)*(MAX(O190^2,
                        O191^2)/(2*'1D'!$I$5))))-Q191,
        0))</f>
        <v>-3.9517428102726626E-3</v>
      </c>
      <c r="V191" s="5">
        <f ca="1">IF($A$2=0,
    1,
    IF(IFERROR(V190,
            0)=0,
        0,
        IFERROR(IF(ROUND(S191,
                    3)=1,
                1,
                IF(AND(ABS(U191)&lt;'1D'!$D$19,
                        S191&gt;1),
                    1,
                    0)),
            0)))</f>
        <v>0</v>
      </c>
      <c r="W191" s="5">
        <f ca="1">IF($A$2=0,
    MAX(MAX('1D'!$D$16,
            MAX('1D'!$D$16,
                POWER((ABS(K191)^2)/('1D'!$I$5*MAX(F191,
                            0.1)^2),
                    1/3))),
        IFERROR(W1396,
            MAX(MAX('1D'!$D$16,
                    MAX('1D'!$D$16,
                        POWER((ABS(K191)^2)/('1D'!$I$5*MAX(F191,
                                    0.1)^2),
                            1/3))),
                ($L$2)-E1396))),
    IF(IFERROR(AG192,
            0)=0,
        MAX(MAX('1D'!$D$16,
                MAX('1D'!$D$16,
                    POWER((ABS(K191)^2)/('1D'!$I$5*MAX(F191,
                                0.1)^2),
                        1/3))),
            IFERROR(W1396,
                MAX(MAX('1D'!$D$16,
                        MAX('1D'!$D$16,
                            POWER((ABS(K191)^2)/('1D'!$I$5*MAX(F191,
                                        0.1)^2),
                                1/3))),
                    ($L$2)-E1396))),
        IF(IFERROR(W191,
                0)=0,
            MAX(MAX('1D'!$D$16,
                    MAX('1D'!$D$16,
                        POWER((ABS(K191)^2)/('1D'!$I$5*MAX(F191,
                                    0.1)^2),
                            1/3))),
                IFERROR(W1396,
                    MAX(MAX('1D'!$D$16,
                            MAX('1D'!$D$16,
                                POWER((ABS(K191)^2)/('1D'!$I$5*MAX(F191,
                                            0.1)^2),
                                    1/3))),
                        ($L$2)-E1396))),
            IF(OR(IFERROR(AD191,
                        0)&gt;=1,
                    IFERROR(AD192,
                        0)&gt;=1),
                MAX('1D'!$D$16,
                    MAX('1D'!$D$16,
                        POWER((ABS(K191)^2)/('1D'!$I$5*MAX(F191,
                                    0.1)^2),
                            1/3))),
                IF(ABS(IFERROR(AF191,
                            0))&lt;'1D'!$D$19,
                    MAX(MAX('1D'!$D$16,
                            MAX('1D'!$D$16,
                                POWER((ABS(K191)^2)/('1D'!$I$5*MAX(F191,
                                            0.1)^2),
                                    1/3))),
                        IFERROR(W191,
                            0)),
                    MAX(MAX('1D'!$D$16,
                            MAX('1D'!$D$16,
                                POWER((ABS(K191)^2)/('1D'!$I$5*MAX(F191,
                                            0.1)^2),
                                    1/3))),
                        (IFERROR(W191,
                                0))+((IFERROR(AF191,
                                    0))*'1D'!$D$18)))))))</f>
        <v>2.1389677043987478</v>
      </c>
      <c r="X191" s="5">
        <f t="shared" ca="1" si="32"/>
        <v>11.122632062873489</v>
      </c>
      <c r="Y191" s="5">
        <f t="shared" ca="1" si="33"/>
        <v>1.1735290000551568</v>
      </c>
      <c r="Z191" s="5">
        <f t="shared" ca="1" si="34"/>
        <v>4.5807502857230418</v>
      </c>
      <c r="AA191" s="5">
        <f t="shared" ca="1" si="35"/>
        <v>634.61046770439873</v>
      </c>
      <c r="AB191" s="5">
        <f ca="1">AA191+((ABS(K191)/MAX(((F191)+(G191)*(W191))*(W191),
            0.000001))^2)/(2*'1D'!$I$5)</f>
        <v>635.6799515565981</v>
      </c>
      <c r="AC191" s="5">
        <f ca="1">((ABS(K191)*'1D'!$D$6)/(MAX(((F191)+(G191)*(W191))*(W191),
            0.000001)*MAX(((((F191)+(G191)*(W191))*(W191))/MAX((F191)+2*(W191)*SQRT(1+(G191)^2),
                    0.000001))^(2/3),
            0.000001)))^2</f>
        <v>3.8141460404132466E-3</v>
      </c>
      <c r="AD191" s="5">
        <f ca="1">ABS(ABS(K191)/MAX(((F191)+(G191)*(W191))*(W191),
        0.000001))/SQRT('1D'!$I$5*MAX((((F191)+(G191)*(W191))*(W191))/MAX((F191)+2*(G191)*(W191),
            0.000001),
        0.000001))</f>
        <v>1.0000000000000004</v>
      </c>
      <c r="AE191" s="5">
        <f ca="1">((F191)*(W191)^2)/2+(G191)*(W191)^3/3+(ABS(K191)^2)/('1D'!$I$5*MAX(((F191)+(G191)*(W191))*(W191),
        0.000001))</f>
        <v>35.686426155594638</v>
      </c>
      <c r="AF191" s="5">
        <f ca="1">IF($A$2=0,
    0,
    IFERROR(AB192+(((AC191+AC192)/2)*J192)+(IF(Z191&gt;Z192,
                '1D'!$D$8*((Z191^2-Z192^2)/(2*'1D'!$I$5)),
                '1D'!$D$9*((Z192^2-Z191^2)/(2*'1D'!$I$5)))+('1D'!$D$10*(ABS(I192)/90)*(MAX(Z191^2,
                        Z192^2)/(2*'1D'!$I$5))))-AB191,
        0))</f>
        <v>3.4157470064428708E-3</v>
      </c>
      <c r="AG191" s="5">
        <f ca="1">IF($A$2=0,
    1,
    IF(IFERROR(AG192,
            0)=0,
        0,
        IFERROR(IF(OR(ROUND(AD191,
                        3)&gt;=1,
                    AND(ABS(AF191)&lt;'1D'!$D$19,
                        AD191&lt;1)),
                1,
                0),
            0)))</f>
        <v>1</v>
      </c>
      <c r="AH191" s="5">
        <f ca="1">IFERROR(IF('1D'!V32="Supercritical",
        MAX('1D'!$D$16,
            IFERROR(L191,
                MAX('1D'!$D$16,
                    POWER((ABS(K191)^2)/('1D'!$I$5*MAX(F191,
                                0.1)^2),
                        1/3)))),
        IF('1D'!V32="Subcritical",
            MAX('1D'!$D$16,
                IFERROR(W191,
                    MAX('1D'!$D$16,
                        POWER((ABS(K191)^2)/('1D'!$I$5*MAX(F191,
                                    0.1)^2),
                            1/3)))),
            IF(IFERROR(T191,
                    -1E+99)&gt;=IFERROR(AE191,
                    -1E+99),
                MAX('1D'!$D$16,
                    IFERROR(L191,
                        MAX('1D'!$D$16,
                            POWER((ABS(K191)^2)/('1D'!$I$5*MAX(F191,
                                        0.1)^2),
                                1/3)))),
                MAX('1D'!$D$16,
                    IFERROR(W191,
                        MAX('1D'!$D$16,
                            POWER((ABS(K191)^2)/('1D'!$I$5*MAX(F191,
                                        0.1)^2),
                                1/3))))))),
    MAX('1D'!$D$16,
        POWER((ABS(K191)^2)/('1D'!$I$5*MAX(F191,
                    0.1)^2),
            1/3)))</f>
        <v>2.0411692021517887</v>
      </c>
      <c r="AI191" s="5">
        <f t="shared" ca="1" si="36"/>
        <v>634.51266920215176</v>
      </c>
      <c r="AJ191" s="5">
        <f ca="1">AI191+((ABS(K191)/MAX(((F191)+(G191)*(AH191))*(AH191),
            0.000001))^2)/(2*'1D'!$I$5)</f>
        <v>635.68709253909481</v>
      </c>
      <c r="AM191">
        <v>0</v>
      </c>
      <c r="AN191">
        <v>0</v>
      </c>
      <c r="AO191" s="5">
        <f t="shared" si="37"/>
        <v>0</v>
      </c>
      <c r="AP191" s="5">
        <f t="shared" si="41"/>
        <v>0</v>
      </c>
      <c r="AQ191" s="5">
        <f ca="1">ABS(ABS(K191)/MAX(((F191)+(G191)*(AH191))*(AH191),
        0.000001))/SQRT('1D'!$I$5*MAX((((F191)+(G191)*(AH191))*(AH191))/MAX((F191)+2*(G191)*(AH191),
            0.000001),
        0.000001))</f>
        <v>1.0727235886044055</v>
      </c>
      <c r="AR191" s="5" t="str">
        <f t="shared" ca="1" si="38"/>
        <v>Supercritical</v>
      </c>
      <c r="AS191" s="5">
        <f ca="1">((ABS(K191)*'1D'!$D$6)/(MAX(((F191)+(G191)*(AH191))*(AH191),
            0.000001)*MAX(((((F191)+(G191)*(AH191))*(AH191))/MAX((F191)+2*(AH191)*SQRT(1+(G191)^2),
                    0.000001))^(2/3),
            0.000001)))^2</f>
        <v>4.3358367565141456E-3</v>
      </c>
    </row>
    <row r="192" spans="1:45" x14ac:dyDescent="0.35">
      <c r="A192">
        <v>183</v>
      </c>
      <c r="B192">
        <v>181.99700000000001</v>
      </c>
      <c r="C192">
        <v>616402.755</v>
      </c>
      <c r="D192">
        <v>3097692.102</v>
      </c>
      <c r="E192">
        <v>632.471</v>
      </c>
      <c r="F192">
        <v>5.2</v>
      </c>
      <c r="G192">
        <v>0</v>
      </c>
      <c r="H192" t="s">
        <v>176</v>
      </c>
      <c r="I192">
        <v>5.7000000000000002E-2</v>
      </c>
      <c r="J192" s="5">
        <f t="shared" si="39"/>
        <v>1</v>
      </c>
      <c r="K192" s="5">
        <f t="shared" ca="1" si="40"/>
        <v>50.95</v>
      </c>
      <c r="L192" s="5">
        <f ca="1">IF($A$2=0,
    IFERROR(L191,
        MAX('1D'!$D$16,
            POWER((ABS(K192)^2)/('1D'!$I$5*MAX(F192,
                        0.1)^2),
                1/3))),
    IF(IFERROR(V191,
            0)=0,
        IFERROR(L191,
            MAX('1D'!$D$16,
                POWER((ABS(K192)^2)/('1D'!$I$5*MAX(F192,
                            0.1)^2),
                    1/3))),
        IF(OR(IFERROR(L192,
                    0)=0,
                IFERROR(S191,
                    0)&lt;1,
                IFERROR(S192,
                    0)&lt;1),
            MAX('1D'!$D$16,
                POWER((ABS(K192)^2)/('1D'!$I$5*MAX(F192,
                            0.1)^2),
                    1/3)),
            IF(IFERROR(U192,
                    0)&gt;0,
                MAX('1D'!$D$16,
                    IFERROR(L192,
                        0)+((IFERROR(U192,
                                0))*'1D'!$D$18*IF((IFERROR(S192,
                                    0))&lt;1,
                            1,
                            -1))),
                IF(IFERROR(U192,
                        0)&lt;0,
                    IF(ABS((MAX('1D'!$D$16,
                                    POWER((ABS(K192)^2)/('1D'!$I$5*MAX(F192,
                                                0.1)^2),
                                        1/3)))-IFERROR(L192,
                                0))&gt;'1D'!$D$19,
                        MAX('1D'!$D$16,
                            IF((MAX('1D'!$D$16,
                                        POWER((ABS(K192)^2)/('1D'!$I$5*MAX(F192,
                                                    0.1)^2),
                                            1/3)))&gt;IFERROR(L192,
                                    0),
                                MIN((MAX('1D'!$D$16,
                                            POWER((ABS(K192)^2)/('1D'!$I$5*MAX(F192,
                                                        0.1)^2),
                                                1/3))),
                                    IFERROR(L192,
                                        0)+(MIN(ABS(IFERROR(U192,
                                                    0))*'1D'!$D$18,
                                            ABS((MAX('1D'!$D$16,
                                                        POWER((ABS(K192)^2)/('1D'!$I$5*MAX(F192,
                                                                    0.1)^2),
                                                            1/3)))-IFERROR(L192,
                                                    0))))),
                                MAX((MAX('1D'!$D$16,
                                            POWER((ABS(K192)^2)/('1D'!$I$5*MAX(F192,
                                                        0.1)^2),
                                                1/3))),
                                    IFERROR(L192,
                                        0)-(MIN(ABS(IFERROR(U192,
                                                    0))*'1D'!$D$18,
                                            ABS((MAX('1D'!$D$16,
                                                        POWER((ABS(K192)^2)/('1D'!$I$5*MAX(F192,
                                                                    0.1)^2),
                                                            1/3)))-IFERROR(L192,
                                                    0))))))),
                        MAX('1D'!$D$16,
                            POWER((ABS(K192)^2)/('1D'!$I$5*MAX(F192,
                                        0.1)^2),
                                1/3))),
                    MAX('1D'!$D$16,
                        IFERROR(L192,
                            0)))))))</f>
        <v>2.0411692021517887</v>
      </c>
      <c r="M192" s="5">
        <f t="shared" ca="1" si="28"/>
        <v>10.614079851189301</v>
      </c>
      <c r="N192" s="5">
        <f t="shared" ca="1" si="29"/>
        <v>1.1434704692804873</v>
      </c>
      <c r="O192" s="5">
        <f t="shared" ca="1" si="30"/>
        <v>4.8002276894771132</v>
      </c>
      <c r="P192" s="5">
        <f t="shared" ca="1" si="31"/>
        <v>634.51216920215177</v>
      </c>
      <c r="Q192" s="5">
        <f ca="1">P192+((ABS(K192)/MAX(((F192)+(G192)*(L192))*(L192),
            0.000001))^2)/(2*'1D'!$I$5)</f>
        <v>635.68659253909482</v>
      </c>
      <c r="R192" s="5">
        <f ca="1">((ABS(K192)*'1D'!$D$6)/(MAX(((F192)+(G192)*(L192))*(L192),
            0.000001)*MAX(((((F192)+(G192)*(L192))*(L192))/MAX((F192)+2*(L192)*SQRT(1+(G192)^2),
                    0.000001))^(2/3),
            0.000001)))^2</f>
        <v>4.3358367565141456E-3</v>
      </c>
      <c r="S192" s="5">
        <f ca="1">ABS(ABS(K192)/MAX(((F192)+(G192)*(L192))*(L192),
        0.000001))/SQRT('1D'!$I$5*MAX((((F192)+(G192)*(L192))*(L192))/MAX((F192)+2*(G192)*(L192),
            0.000001),
        0.000001))</f>
        <v>1.0727235886044055</v>
      </c>
      <c r="T192" s="5">
        <f ca="1">((F192)*(L192)^2)/2+(G192)*(L192)^3/3+(ABS(K192)^2)/('1D'!$I$5*MAX(((F192)+(G192)*(L192))*(L192),
        0.000001))</f>
        <v>35.763412605541333</v>
      </c>
      <c r="U192" s="5">
        <f ca="1">IF($A$2=0,
    0,
    IFERROR(Q191-(((R191+R192)/2)*J192)-(IF(O191&gt;O192,
                '1D'!$D$8*((O191^2-O192^2)/(2*'1D'!$I$5)),
                '1D'!$D$9*((O192^2-O191^2)/(2*'1D'!$I$5)))+('1D'!$D$10*(ABS(I192)/90)*(MAX(O191^2,
                        O192^2)/(2*'1D'!$I$5))))-Q192,
        0))</f>
        <v>-3.9474069734524164E-3</v>
      </c>
      <c r="V192" s="5">
        <f ca="1">IF($A$2=0,
    1,
    IF(IFERROR(V191,
            0)=0,
        0,
        IFERROR(IF(ROUND(S192,
                    3)=1,
                1,
                IF(AND(ABS(U192)&lt;'1D'!$D$19,
                        S192&gt;1),
                    1,
                    0)),
            0)))</f>
        <v>0</v>
      </c>
      <c r="W192" s="5">
        <f ca="1">IF($A$2=0,
    MAX(MAX('1D'!$D$16,
            MAX('1D'!$D$16,
                POWER((ABS(K192)^2)/('1D'!$I$5*MAX(F192,
                            0.1)^2),
                    1/3))),
        IFERROR(W1396,
            MAX(MAX('1D'!$D$16,
                    MAX('1D'!$D$16,
                        POWER((ABS(K192)^2)/('1D'!$I$5*MAX(F192,
                                    0.1)^2),
                            1/3))),
                ($L$2)-E1396))),
    IF(IFERROR(AG193,
            0)=0,
        MAX(MAX('1D'!$D$16,
                MAX('1D'!$D$16,
                    POWER((ABS(K192)^2)/('1D'!$I$5*MAX(F192,
                                0.1)^2),
                        1/3))),
            IFERROR(W1396,
                MAX(MAX('1D'!$D$16,
                        MAX('1D'!$D$16,
                            POWER((ABS(K192)^2)/('1D'!$I$5*MAX(F192,
                                        0.1)^2),
                                1/3))),
                    ($L$2)-E1396))),
        IF(IFERROR(W192,
                0)=0,
            MAX(MAX('1D'!$D$16,
                    MAX('1D'!$D$16,
                        POWER((ABS(K192)^2)/('1D'!$I$5*MAX(F192,
                                    0.1)^2),
                            1/3))),
                IFERROR(W1396,
                    MAX(MAX('1D'!$D$16,
                            MAX('1D'!$D$16,
                                POWER((ABS(K192)^2)/('1D'!$I$5*MAX(F192,
                                            0.1)^2),
                                    1/3))),
                        ($L$2)-E1396))),
            IF(OR(IFERROR(AD192,
                        0)&gt;=1,
                    IFERROR(AD193,
                        0)&gt;=1),
                MAX('1D'!$D$16,
                    MAX('1D'!$D$16,
                        POWER((ABS(K192)^2)/('1D'!$I$5*MAX(F192,
                                    0.1)^2),
                            1/3))),
                IF(ABS(IFERROR(AF192,
                            0))&lt;'1D'!$D$19,
                    MAX(MAX('1D'!$D$16,
                            MAX('1D'!$D$16,
                                POWER((ABS(K192)^2)/('1D'!$I$5*MAX(F192,
                                            0.1)^2),
                                    1/3))),
                        IFERROR(W192,
                            0)),
                    MAX(MAX('1D'!$D$16,
                            MAX('1D'!$D$16,
                                POWER((ABS(K192)^2)/('1D'!$I$5*MAX(F192,
                                            0.1)^2),
                                    1/3))),
                        (IFERROR(W192,
                                0))+((IFERROR(AF192,
                                    0))*'1D'!$D$18)))))))</f>
        <v>2.1389677043987478</v>
      </c>
      <c r="X192" s="5">
        <f t="shared" ca="1" si="32"/>
        <v>11.122632062873489</v>
      </c>
      <c r="Y192" s="5">
        <f t="shared" ca="1" si="33"/>
        <v>1.1735290000551568</v>
      </c>
      <c r="Z192" s="5">
        <f t="shared" ca="1" si="34"/>
        <v>4.5807502857230418</v>
      </c>
      <c r="AA192" s="5">
        <f t="shared" ca="1" si="35"/>
        <v>634.60996770439874</v>
      </c>
      <c r="AB192" s="5">
        <f ca="1">AA192+((ABS(K192)/MAX(((F192)+(G192)*(W192))*(W192),
            0.000001))^2)/(2*'1D'!$I$5)</f>
        <v>635.67945155659811</v>
      </c>
      <c r="AC192" s="5">
        <f ca="1">((ABS(K192)*'1D'!$D$6)/(MAX(((F192)+(G192)*(W192))*(W192),
            0.000001)*MAX(((((F192)+(G192)*(W192))*(W192))/MAX((F192)+2*(W192)*SQRT(1+(G192)^2),
                    0.000001))^(2/3),
            0.000001)))^2</f>
        <v>3.8141460404132466E-3</v>
      </c>
      <c r="AD192" s="5">
        <f ca="1">ABS(ABS(K192)/MAX(((F192)+(G192)*(W192))*(W192),
        0.000001))/SQRT('1D'!$I$5*MAX((((F192)+(G192)*(W192))*(W192))/MAX((F192)+2*(G192)*(W192),
            0.000001),
        0.000001))</f>
        <v>1.0000000000000004</v>
      </c>
      <c r="AE192" s="5">
        <f ca="1">((F192)*(W192)^2)/2+(G192)*(W192)^3/3+(ABS(K192)^2)/('1D'!$I$5*MAX(((F192)+(G192)*(W192))*(W192),
        0.000001))</f>
        <v>35.686426155594638</v>
      </c>
      <c r="AF192" s="5">
        <f ca="1">IF($A$2=0,
    0,
    IFERROR(AB193+(((AC192+AC193)/2)*J193)+(IF(Z192&gt;Z193,
                '1D'!$D$8*((Z192^2-Z193^2)/(2*'1D'!$I$5)),
                '1D'!$D$9*((Z193^2-Z192^2)/(2*'1D'!$I$5)))+('1D'!$D$10*(ABS(I193)/90)*(MAX(Z192^2,
                        Z193^2)/(2*'1D'!$I$5))))-AB192,
        0))</f>
        <v>3.3141460404522149E-3</v>
      </c>
      <c r="AG192" s="5">
        <f ca="1">IF($A$2=0,
    1,
    IF(IFERROR(AG193,
            0)=0,
        0,
        IFERROR(IF(OR(ROUND(AD192,
                        3)&gt;=1,
                    AND(ABS(AF192)&lt;'1D'!$D$19,
                        AD192&lt;1)),
                1,
                0),
            0)))</f>
        <v>1</v>
      </c>
      <c r="AH192" s="5">
        <f ca="1">IFERROR(IF('1D'!V32="Supercritical",
        MAX('1D'!$D$16,
            IFERROR(L192,
                MAX('1D'!$D$16,
                    POWER((ABS(K192)^2)/('1D'!$I$5*MAX(F192,
                                0.1)^2),
                        1/3)))),
        IF('1D'!V32="Subcritical",
            MAX('1D'!$D$16,
                IFERROR(W192,
                    MAX('1D'!$D$16,
                        POWER((ABS(K192)^2)/('1D'!$I$5*MAX(F192,
                                    0.1)^2),
                            1/3)))),
            IF(IFERROR(T192,
                    -1E+99)&gt;=IFERROR(AE192,
                    -1E+99),
                MAX('1D'!$D$16,
                    IFERROR(L192,
                        MAX('1D'!$D$16,
                            POWER((ABS(K192)^2)/('1D'!$I$5*MAX(F192,
                                        0.1)^2),
                                1/3)))),
                MAX('1D'!$D$16,
                    IFERROR(W192,
                        MAX('1D'!$D$16,
                            POWER((ABS(K192)^2)/('1D'!$I$5*MAX(F192,
                                        0.1)^2),
                                1/3))))))),
    MAX('1D'!$D$16,
        POWER((ABS(K192)^2)/('1D'!$I$5*MAX(F192,
                    0.1)^2),
            1/3)))</f>
        <v>2.0411692021517887</v>
      </c>
      <c r="AI192" s="5">
        <f t="shared" ca="1" si="36"/>
        <v>634.51216920215177</v>
      </c>
      <c r="AJ192" s="5">
        <f ca="1">AI192+((ABS(K192)/MAX(((F192)+(G192)*(AH192))*(AH192),
            0.000001))^2)/(2*'1D'!$I$5)</f>
        <v>635.68659253909482</v>
      </c>
      <c r="AM192">
        <v>0</v>
      </c>
      <c r="AN192">
        <v>0</v>
      </c>
      <c r="AO192" s="5">
        <f t="shared" si="37"/>
        <v>0</v>
      </c>
      <c r="AP192" s="5">
        <f t="shared" si="41"/>
        <v>0</v>
      </c>
      <c r="AQ192" s="5">
        <f ca="1">ABS(ABS(K192)/MAX(((F192)+(G192)*(AH192))*(AH192),
        0.000001))/SQRT('1D'!$I$5*MAX((((F192)+(G192)*(AH192))*(AH192))/MAX((F192)+2*(G192)*(AH192),
            0.000001),
        0.000001))</f>
        <v>1.0727235886044055</v>
      </c>
      <c r="AR192" s="5" t="str">
        <f t="shared" ca="1" si="38"/>
        <v>Supercritical</v>
      </c>
      <c r="AS192" s="5">
        <f ca="1">((ABS(K192)*'1D'!$D$6)/(MAX(((F192)+(G192)*(AH192))*(AH192),
            0.000001)*MAX(((((F192)+(G192)*(AH192))*(AH192))/MAX((F192)+2*(AH192)*SQRT(1+(G192)^2),
                    0.000001))^(2/3),
            0.000001)))^2</f>
        <v>4.3358367565141456E-3</v>
      </c>
    </row>
    <row r="193" spans="1:45" x14ac:dyDescent="0.35">
      <c r="A193">
        <v>184</v>
      </c>
      <c r="B193">
        <v>182.99700000000001</v>
      </c>
      <c r="C193">
        <v>616401.75600000005</v>
      </c>
      <c r="D193">
        <v>3097692.054</v>
      </c>
      <c r="E193">
        <v>632.47050000000002</v>
      </c>
      <c r="F193">
        <v>5.2</v>
      </c>
      <c r="G193">
        <v>0</v>
      </c>
      <c r="H193" t="s">
        <v>176</v>
      </c>
      <c r="I193">
        <v>0</v>
      </c>
      <c r="J193" s="5">
        <f t="shared" si="39"/>
        <v>1</v>
      </c>
      <c r="K193" s="5">
        <f t="shared" ca="1" si="40"/>
        <v>50.95</v>
      </c>
      <c r="L193" s="5">
        <f ca="1">IF($A$2=0,
    IFERROR(L192,
        MAX('1D'!$D$16,
            POWER((ABS(K193)^2)/('1D'!$I$5*MAX(F193,
                        0.1)^2),
                1/3))),
    IF(IFERROR(V192,
            0)=0,
        IFERROR(L192,
            MAX('1D'!$D$16,
                POWER((ABS(K193)^2)/('1D'!$I$5*MAX(F193,
                            0.1)^2),
                    1/3))),
        IF(OR(IFERROR(L193,
                    0)=0,
                IFERROR(S192,
                    0)&lt;1,
                IFERROR(S193,
                    0)&lt;1),
            MAX('1D'!$D$16,
                POWER((ABS(K193)^2)/('1D'!$I$5*MAX(F193,
                            0.1)^2),
                    1/3)),
            IF(IFERROR(U193,
                    0)&gt;0,
                MAX('1D'!$D$16,
                    IFERROR(L193,
                        0)+((IFERROR(U193,
                                0))*'1D'!$D$18*IF((IFERROR(S193,
                                    0))&lt;1,
                            1,
                            -1))),
                IF(IFERROR(U193,
                        0)&lt;0,
                    IF(ABS((MAX('1D'!$D$16,
                                    POWER((ABS(K193)^2)/('1D'!$I$5*MAX(F193,
                                                0.1)^2),
                                        1/3)))-IFERROR(L193,
                                0))&gt;'1D'!$D$19,
                        MAX('1D'!$D$16,
                            IF((MAX('1D'!$D$16,
                                        POWER((ABS(K193)^2)/('1D'!$I$5*MAX(F193,
                                                    0.1)^2),
                                            1/3)))&gt;IFERROR(L193,
                                    0),
                                MIN((MAX('1D'!$D$16,
                                            POWER((ABS(K193)^2)/('1D'!$I$5*MAX(F193,
                                                        0.1)^2),
                                                1/3))),
                                    IFERROR(L193,
                                        0)+(MIN(ABS(IFERROR(U193,
                                                    0))*'1D'!$D$18,
                                            ABS((MAX('1D'!$D$16,
                                                        POWER((ABS(K193)^2)/('1D'!$I$5*MAX(F193,
                                                                    0.1)^2),
                                                            1/3)))-IFERROR(L193,
                                                    0))))),
                                MAX((MAX('1D'!$D$16,
                                            POWER((ABS(K193)^2)/('1D'!$I$5*MAX(F193,
                                                        0.1)^2),
                                                1/3))),
                                    IFERROR(L193,
                                        0)-(MIN(ABS(IFERROR(U193,
                                                    0))*'1D'!$D$18,
                                            ABS((MAX('1D'!$D$16,
                                                        POWER((ABS(K193)^2)/('1D'!$I$5*MAX(F193,
                                                                    0.1)^2),
                                                            1/3)))-IFERROR(L193,
                                                    0))))))),
                        MAX('1D'!$D$16,
                            POWER((ABS(K193)^2)/('1D'!$I$5*MAX(F193,
                                        0.1)^2),
                                1/3))),
                    MAX('1D'!$D$16,
                        IFERROR(L193,
                            0)))))))</f>
        <v>2.0411692021517887</v>
      </c>
      <c r="M193" s="5">
        <f t="shared" ca="1" si="28"/>
        <v>10.614079851189301</v>
      </c>
      <c r="N193" s="5">
        <f t="shared" ca="1" si="29"/>
        <v>1.1434704692804873</v>
      </c>
      <c r="O193" s="5">
        <f t="shared" ca="1" si="30"/>
        <v>4.8002276894771132</v>
      </c>
      <c r="P193" s="5">
        <f t="shared" ca="1" si="31"/>
        <v>634.51166920215178</v>
      </c>
      <c r="Q193" s="5">
        <f ca="1">P193+((ABS(K193)/MAX(((F193)+(G193)*(L193))*(L193),
            0.000001))^2)/(2*'1D'!$I$5)</f>
        <v>635.68609253909483</v>
      </c>
      <c r="R193" s="5">
        <f ca="1">((ABS(K193)*'1D'!$D$6)/(MAX(((F193)+(G193)*(L193))*(L193),
            0.000001)*MAX(((((F193)+(G193)*(L193))*(L193))/MAX((F193)+2*(L193)*SQRT(1+(G193)^2),
                    0.000001))^(2/3),
            0.000001)))^2</f>
        <v>4.3358367565141456E-3</v>
      </c>
      <c r="S193" s="5">
        <f ca="1">ABS(ABS(K193)/MAX(((F193)+(G193)*(L193))*(L193),
        0.000001))/SQRT('1D'!$I$5*MAX((((F193)+(G193)*(L193))*(L193))/MAX((F193)+2*(G193)*(L193),
            0.000001),
        0.000001))</f>
        <v>1.0727235886044055</v>
      </c>
      <c r="T193" s="5">
        <f ca="1">((F193)*(L193)^2)/2+(G193)*(L193)^3/3+(ABS(K193)^2)/('1D'!$I$5*MAX(((F193)+(G193)*(L193))*(L193),
        0.000001))</f>
        <v>35.763412605541333</v>
      </c>
      <c r="U193" s="5">
        <f ca="1">IF($A$2=0,
    0,
    IFERROR(Q192-(((R192+R193)/2)*J193)-(IF(O192&gt;O193,
                '1D'!$D$8*((O192^2-O193^2)/(2*'1D'!$I$5)),
                '1D'!$D$9*((O193^2-O192^2)/(2*'1D'!$I$5)))+('1D'!$D$10*(ABS(I193)/90)*(MAX(O192^2,
                        O193^2)/(2*'1D'!$I$5))))-Q193,
        0))</f>
        <v>-3.8358367564796936E-3</v>
      </c>
      <c r="V193" s="5">
        <f ca="1">IF($A$2=0,
    1,
    IF(IFERROR(V192,
            0)=0,
        0,
        IFERROR(IF(ROUND(S193,
                    3)=1,
                1,
                IF(AND(ABS(U193)&lt;'1D'!$D$19,
                        S193&gt;1),
                    1,
                    0)),
            0)))</f>
        <v>0</v>
      </c>
      <c r="W193" s="5">
        <f ca="1">IF($A$2=0,
    MAX(MAX('1D'!$D$16,
            MAX('1D'!$D$16,
                POWER((ABS(K193)^2)/('1D'!$I$5*MAX(F193,
                            0.1)^2),
                    1/3))),
        IFERROR(W1396,
            MAX(MAX('1D'!$D$16,
                    MAX('1D'!$D$16,
                        POWER((ABS(K193)^2)/('1D'!$I$5*MAX(F193,
                                    0.1)^2),
                            1/3))),
                ($L$2)-E1396))),
    IF(IFERROR(AG194,
            0)=0,
        MAX(MAX('1D'!$D$16,
                MAX('1D'!$D$16,
                    POWER((ABS(K193)^2)/('1D'!$I$5*MAX(F193,
                                0.1)^2),
                        1/3))),
            IFERROR(W1396,
                MAX(MAX('1D'!$D$16,
                        MAX('1D'!$D$16,
                            POWER((ABS(K193)^2)/('1D'!$I$5*MAX(F193,
                                        0.1)^2),
                                1/3))),
                    ($L$2)-E1396))),
        IF(IFERROR(W193,
                0)=0,
            MAX(MAX('1D'!$D$16,
                    MAX('1D'!$D$16,
                        POWER((ABS(K193)^2)/('1D'!$I$5*MAX(F193,
                                    0.1)^2),
                            1/3))),
                IFERROR(W1396,
                    MAX(MAX('1D'!$D$16,
                            MAX('1D'!$D$16,
                                POWER((ABS(K193)^2)/('1D'!$I$5*MAX(F193,
                                            0.1)^2),
                                    1/3))),
                        ($L$2)-E1396))),
            IF(OR(IFERROR(AD193,
                        0)&gt;=1,
                    IFERROR(AD194,
                        0)&gt;=1),
                MAX('1D'!$D$16,
                    MAX('1D'!$D$16,
                        POWER((ABS(K193)^2)/('1D'!$I$5*MAX(F193,
                                    0.1)^2),
                            1/3))),
                IF(ABS(IFERROR(AF193,
                            0))&lt;'1D'!$D$19,
                    MAX(MAX('1D'!$D$16,
                            MAX('1D'!$D$16,
                                POWER((ABS(K193)^2)/('1D'!$I$5*MAX(F193,
                                            0.1)^2),
                                    1/3))),
                        IFERROR(W193,
                            0)),
                    MAX(MAX('1D'!$D$16,
                            MAX('1D'!$D$16,
                                POWER((ABS(K193)^2)/('1D'!$I$5*MAX(F193,
                                            0.1)^2),
                                    1/3))),
                        (IFERROR(W193,
                                0))+((IFERROR(AF193,
                                    0))*'1D'!$D$18)))))))</f>
        <v>2.1389677043987478</v>
      </c>
      <c r="X193" s="5">
        <f t="shared" ca="1" si="32"/>
        <v>11.122632062873489</v>
      </c>
      <c r="Y193" s="5">
        <f t="shared" ca="1" si="33"/>
        <v>1.1735290000551568</v>
      </c>
      <c r="Z193" s="5">
        <f t="shared" ca="1" si="34"/>
        <v>4.5807502857230418</v>
      </c>
      <c r="AA193" s="5">
        <f t="shared" ca="1" si="35"/>
        <v>634.60946770439875</v>
      </c>
      <c r="AB193" s="5">
        <f ca="1">AA193+((ABS(K193)/MAX(((F193)+(G193)*(W193))*(W193),
            0.000001))^2)/(2*'1D'!$I$5)</f>
        <v>635.67895155659812</v>
      </c>
      <c r="AC193" s="5">
        <f ca="1">((ABS(K193)*'1D'!$D$6)/(MAX(((F193)+(G193)*(W193))*(W193),
            0.000001)*MAX(((((F193)+(G193)*(W193))*(W193))/MAX((F193)+2*(W193)*SQRT(1+(G193)^2),
                    0.000001))^(2/3),
            0.000001)))^2</f>
        <v>3.8141460404132466E-3</v>
      </c>
      <c r="AD193" s="5">
        <f ca="1">ABS(ABS(K193)/MAX(((F193)+(G193)*(W193))*(W193),
        0.000001))/SQRT('1D'!$I$5*MAX((((F193)+(G193)*(W193))*(W193))/MAX((F193)+2*(G193)*(W193),
            0.000001),
        0.000001))</f>
        <v>1.0000000000000004</v>
      </c>
      <c r="AE193" s="5">
        <f ca="1">((F193)*(W193)^2)/2+(G193)*(W193)^3/3+(ABS(K193)^2)/('1D'!$I$5*MAX(((F193)+(G193)*(W193))*(W193),
        0.000001))</f>
        <v>35.686426155594638</v>
      </c>
      <c r="AF193" s="5">
        <f ca="1">IF($A$2=0,
    0,
    IFERROR(AB194+(((AC193+AC194)/2)*J194)+(IF(Z193&gt;Z194,
                '1D'!$D$8*((Z193^2-Z194^2)/(2*'1D'!$I$5)),
                '1D'!$D$9*((Z194^2-Z193^2)/(2*'1D'!$I$5)))+('1D'!$D$10*(ABS(I194)/90)*(MAX(Z193^2,
                        Z194^2)/(2*'1D'!$I$5))))-AB193,
        0))</f>
        <v>3.4157470064428708E-3</v>
      </c>
      <c r="AG193" s="5">
        <f ca="1">IF($A$2=0,
    1,
    IF(IFERROR(AG194,
            0)=0,
        0,
        IFERROR(IF(OR(ROUND(AD193,
                        3)&gt;=1,
                    AND(ABS(AF193)&lt;'1D'!$D$19,
                        AD193&lt;1)),
                1,
                0),
            0)))</f>
        <v>1</v>
      </c>
      <c r="AH193" s="5">
        <f ca="1">IFERROR(IF('1D'!V32="Supercritical",
        MAX('1D'!$D$16,
            IFERROR(L193,
                MAX('1D'!$D$16,
                    POWER((ABS(K193)^2)/('1D'!$I$5*MAX(F193,
                                0.1)^2),
                        1/3)))),
        IF('1D'!V32="Subcritical",
            MAX('1D'!$D$16,
                IFERROR(W193,
                    MAX('1D'!$D$16,
                        POWER((ABS(K193)^2)/('1D'!$I$5*MAX(F193,
                                    0.1)^2),
                            1/3)))),
            IF(IFERROR(T193,
                    -1E+99)&gt;=IFERROR(AE193,
                    -1E+99),
                MAX('1D'!$D$16,
                    IFERROR(L193,
                        MAX('1D'!$D$16,
                            POWER((ABS(K193)^2)/('1D'!$I$5*MAX(F193,
                                        0.1)^2),
                                1/3)))),
                MAX('1D'!$D$16,
                    IFERROR(W193,
                        MAX('1D'!$D$16,
                            POWER((ABS(K193)^2)/('1D'!$I$5*MAX(F193,
                                        0.1)^2),
                                1/3))))))),
    MAX('1D'!$D$16,
        POWER((ABS(K193)^2)/('1D'!$I$5*MAX(F193,
                    0.1)^2),
            1/3)))</f>
        <v>2.0411692021517887</v>
      </c>
      <c r="AI193" s="5">
        <f t="shared" ca="1" si="36"/>
        <v>634.51166920215178</v>
      </c>
      <c r="AJ193" s="5">
        <f ca="1">AI193+((ABS(K193)/MAX(((F193)+(G193)*(AH193))*(AH193),
            0.000001))^2)/(2*'1D'!$I$5)</f>
        <v>635.68609253909483</v>
      </c>
      <c r="AM193">
        <v>0</v>
      </c>
      <c r="AN193">
        <v>0</v>
      </c>
      <c r="AO193" s="5">
        <f t="shared" si="37"/>
        <v>0</v>
      </c>
      <c r="AP193" s="5">
        <f t="shared" si="41"/>
        <v>0</v>
      </c>
      <c r="AQ193" s="5">
        <f ca="1">ABS(ABS(K193)/MAX(((F193)+(G193)*(AH193))*(AH193),
        0.000001))/SQRT('1D'!$I$5*MAX((((F193)+(G193)*(AH193))*(AH193))/MAX((F193)+2*(G193)*(AH193),
            0.000001),
        0.000001))</f>
        <v>1.0727235886044055</v>
      </c>
      <c r="AR193" s="5" t="str">
        <f t="shared" ca="1" si="38"/>
        <v>Supercritical</v>
      </c>
      <c r="AS193" s="5">
        <f ca="1">((ABS(K193)*'1D'!$D$6)/(MAX(((F193)+(G193)*(AH193))*(AH193),
            0.000001)*MAX(((((F193)+(G193)*(AH193))*(AH193))/MAX((F193)+2*(AH193)*SQRT(1+(G193)^2),
                    0.000001))^(2/3),
            0.000001)))^2</f>
        <v>4.3358367565141456E-3</v>
      </c>
    </row>
    <row r="194" spans="1:45" x14ac:dyDescent="0.35">
      <c r="A194">
        <v>185</v>
      </c>
      <c r="B194">
        <v>183.99700000000001</v>
      </c>
      <c r="C194">
        <v>616400.75699999998</v>
      </c>
      <c r="D194">
        <v>3097692.0060000001</v>
      </c>
      <c r="E194">
        <v>632.47</v>
      </c>
      <c r="F194">
        <v>5.2</v>
      </c>
      <c r="G194">
        <v>0</v>
      </c>
      <c r="H194" t="s">
        <v>176</v>
      </c>
      <c r="I194">
        <v>5.7000000000000002E-2</v>
      </c>
      <c r="J194" s="5">
        <f t="shared" si="39"/>
        <v>1</v>
      </c>
      <c r="K194" s="5">
        <f t="shared" ca="1" si="40"/>
        <v>50.95</v>
      </c>
      <c r="L194" s="5">
        <f ca="1">IF($A$2=0,
    IFERROR(L193,
        MAX('1D'!$D$16,
            POWER((ABS(K194)^2)/('1D'!$I$5*MAX(F194,
                        0.1)^2),
                1/3))),
    IF(IFERROR(V193,
            0)=0,
        IFERROR(L193,
            MAX('1D'!$D$16,
                POWER((ABS(K194)^2)/('1D'!$I$5*MAX(F194,
                            0.1)^2),
                    1/3))),
        IF(OR(IFERROR(L194,
                    0)=0,
                IFERROR(S193,
                    0)&lt;1,
                IFERROR(S194,
                    0)&lt;1),
            MAX('1D'!$D$16,
                POWER((ABS(K194)^2)/('1D'!$I$5*MAX(F194,
                            0.1)^2),
                    1/3)),
            IF(IFERROR(U194,
                    0)&gt;0,
                MAX('1D'!$D$16,
                    IFERROR(L194,
                        0)+((IFERROR(U194,
                                0))*'1D'!$D$18*IF((IFERROR(S194,
                                    0))&lt;1,
                            1,
                            -1))),
                IF(IFERROR(U194,
                        0)&lt;0,
                    IF(ABS((MAX('1D'!$D$16,
                                    POWER((ABS(K194)^2)/('1D'!$I$5*MAX(F194,
                                                0.1)^2),
                                        1/3)))-IFERROR(L194,
                                0))&gt;'1D'!$D$19,
                        MAX('1D'!$D$16,
                            IF((MAX('1D'!$D$16,
                                        POWER((ABS(K194)^2)/('1D'!$I$5*MAX(F194,
                                                    0.1)^2),
                                            1/3)))&gt;IFERROR(L194,
                                    0),
                                MIN((MAX('1D'!$D$16,
                                            POWER((ABS(K194)^2)/('1D'!$I$5*MAX(F194,
                                                        0.1)^2),
                                                1/3))),
                                    IFERROR(L194,
                                        0)+(MIN(ABS(IFERROR(U194,
                                                    0))*'1D'!$D$18,
                                            ABS((MAX('1D'!$D$16,
                                                        POWER((ABS(K194)^2)/('1D'!$I$5*MAX(F194,
                                                                    0.1)^2),
                                                            1/3)))-IFERROR(L194,
                                                    0))))),
                                MAX((MAX('1D'!$D$16,
                                            POWER((ABS(K194)^2)/('1D'!$I$5*MAX(F194,
                                                        0.1)^2),
                                                1/3))),
                                    IFERROR(L194,
                                        0)-(MIN(ABS(IFERROR(U194,
                                                    0))*'1D'!$D$18,
                                            ABS((MAX('1D'!$D$16,
                                                        POWER((ABS(K194)^2)/('1D'!$I$5*MAX(F194,
                                                                    0.1)^2),
                                                            1/3)))-IFERROR(L194,
                                                    0))))))),
                        MAX('1D'!$D$16,
                            POWER((ABS(K194)^2)/('1D'!$I$5*MAX(F194,
                                        0.1)^2),
                                1/3))),
                    MAX('1D'!$D$16,
                        IFERROR(L194,
                            0)))))))</f>
        <v>2.0411692021517887</v>
      </c>
      <c r="M194" s="5">
        <f t="shared" ca="1" si="28"/>
        <v>10.614079851189301</v>
      </c>
      <c r="N194" s="5">
        <f t="shared" ca="1" si="29"/>
        <v>1.1434704692804873</v>
      </c>
      <c r="O194" s="5">
        <f t="shared" ca="1" si="30"/>
        <v>4.8002276894771132</v>
      </c>
      <c r="P194" s="5">
        <f t="shared" ca="1" si="31"/>
        <v>634.51116920215179</v>
      </c>
      <c r="Q194" s="5">
        <f ca="1">P194+((ABS(K194)/MAX(((F194)+(G194)*(L194))*(L194),
            0.000001))^2)/(2*'1D'!$I$5)</f>
        <v>635.68559253909484</v>
      </c>
      <c r="R194" s="5">
        <f ca="1">((ABS(K194)*'1D'!$D$6)/(MAX(((F194)+(G194)*(L194))*(L194),
            0.000001)*MAX(((((F194)+(G194)*(L194))*(L194))/MAX((F194)+2*(L194)*SQRT(1+(G194)^2),
                    0.000001))^(2/3),
            0.000001)))^2</f>
        <v>4.3358367565141456E-3</v>
      </c>
      <c r="S194" s="5">
        <f ca="1">ABS(ABS(K194)/MAX(((F194)+(G194)*(L194))*(L194),
        0.000001))/SQRT('1D'!$I$5*MAX((((F194)+(G194)*(L194))*(L194))/MAX((F194)+2*(G194)*(L194),
            0.000001),
        0.000001))</f>
        <v>1.0727235886044055</v>
      </c>
      <c r="T194" s="5">
        <f ca="1">((F194)*(L194)^2)/2+(G194)*(L194)^3/3+(ABS(K194)^2)/('1D'!$I$5*MAX(((F194)+(G194)*(L194))*(L194),
        0.000001))</f>
        <v>35.763412605541333</v>
      </c>
      <c r="U194" s="5">
        <f ca="1">IF($A$2=0,
    0,
    IFERROR(Q193-(((R193+R194)/2)*J194)-(IF(O193&gt;O194,
                '1D'!$D$8*((O193^2-O194^2)/(2*'1D'!$I$5)),
                '1D'!$D$9*((O194^2-O193^2)/(2*'1D'!$I$5)))+('1D'!$D$10*(ABS(I194)/90)*(MAX(O193^2,
                        O194^2)/(2*'1D'!$I$5))))-Q194,
        0))</f>
        <v>-3.9474069734524164E-3</v>
      </c>
      <c r="V194" s="5">
        <f ca="1">IF($A$2=0,
    1,
    IF(IFERROR(V193,
            0)=0,
        0,
        IFERROR(IF(ROUND(S194,
                    3)=1,
                1,
                IF(AND(ABS(U194)&lt;'1D'!$D$19,
                        S194&gt;1),
                    1,
                    0)),
            0)))</f>
        <v>0</v>
      </c>
      <c r="W194" s="5">
        <f ca="1">IF($A$2=0,
    MAX(MAX('1D'!$D$16,
            MAX('1D'!$D$16,
                POWER((ABS(K194)^2)/('1D'!$I$5*MAX(F194,
                            0.1)^2),
                    1/3))),
        IFERROR(W1396,
            MAX(MAX('1D'!$D$16,
                    MAX('1D'!$D$16,
                        POWER((ABS(K194)^2)/('1D'!$I$5*MAX(F194,
                                    0.1)^2),
                            1/3))),
                ($L$2)-E1396))),
    IF(IFERROR(AG195,
            0)=0,
        MAX(MAX('1D'!$D$16,
                MAX('1D'!$D$16,
                    POWER((ABS(K194)^2)/('1D'!$I$5*MAX(F194,
                                0.1)^2),
                        1/3))),
            IFERROR(W1396,
                MAX(MAX('1D'!$D$16,
                        MAX('1D'!$D$16,
                            POWER((ABS(K194)^2)/('1D'!$I$5*MAX(F194,
                                        0.1)^2),
                                1/3))),
                    ($L$2)-E1396))),
        IF(IFERROR(W194,
                0)=0,
            MAX(MAX('1D'!$D$16,
                    MAX('1D'!$D$16,
                        POWER((ABS(K194)^2)/('1D'!$I$5*MAX(F194,
                                    0.1)^2),
                            1/3))),
                IFERROR(W1396,
                    MAX(MAX('1D'!$D$16,
                            MAX('1D'!$D$16,
                                POWER((ABS(K194)^2)/('1D'!$I$5*MAX(F194,
                                            0.1)^2),
                                    1/3))),
                        ($L$2)-E1396))),
            IF(OR(IFERROR(AD194,
                        0)&gt;=1,
                    IFERROR(AD195,
                        0)&gt;=1),
                MAX('1D'!$D$16,
                    MAX('1D'!$D$16,
                        POWER((ABS(K194)^2)/('1D'!$I$5*MAX(F194,
                                    0.1)^2),
                            1/3))),
                IF(ABS(IFERROR(AF194,
                            0))&lt;'1D'!$D$19,
                    MAX(MAX('1D'!$D$16,
                            MAX('1D'!$D$16,
                                POWER((ABS(K194)^2)/('1D'!$I$5*MAX(F194,
                                            0.1)^2),
                                    1/3))),
                        IFERROR(W194,
                            0)),
                    MAX(MAX('1D'!$D$16,
                            MAX('1D'!$D$16,
                                POWER((ABS(K194)^2)/('1D'!$I$5*MAX(F194,
                                            0.1)^2),
                                    1/3))),
                        (IFERROR(W194,
                                0))+((IFERROR(AF194,
                                    0))*'1D'!$D$18)))))))</f>
        <v>2.1389677043987478</v>
      </c>
      <c r="X194" s="5">
        <f t="shared" ca="1" si="32"/>
        <v>11.122632062873489</v>
      </c>
      <c r="Y194" s="5">
        <f t="shared" ca="1" si="33"/>
        <v>1.1735290000551568</v>
      </c>
      <c r="Z194" s="5">
        <f t="shared" ca="1" si="34"/>
        <v>4.5807502857230418</v>
      </c>
      <c r="AA194" s="5">
        <f t="shared" ca="1" si="35"/>
        <v>634.60896770439876</v>
      </c>
      <c r="AB194" s="5">
        <f ca="1">AA194+((ABS(K194)/MAX(((F194)+(G194)*(W194))*(W194),
            0.000001))^2)/(2*'1D'!$I$5)</f>
        <v>635.67845155659813</v>
      </c>
      <c r="AC194" s="5">
        <f ca="1">((ABS(K194)*'1D'!$D$6)/(MAX(((F194)+(G194)*(W194))*(W194),
            0.000001)*MAX(((((F194)+(G194)*(W194))*(W194))/MAX((F194)+2*(W194)*SQRT(1+(G194)^2),
                    0.000001))^(2/3),
            0.000001)))^2</f>
        <v>3.8141460404132466E-3</v>
      </c>
      <c r="AD194" s="5">
        <f ca="1">ABS(ABS(K194)/MAX(((F194)+(G194)*(W194))*(W194),
        0.000001))/SQRT('1D'!$I$5*MAX((((F194)+(G194)*(W194))*(W194))/MAX((F194)+2*(G194)*(W194),
            0.000001),
        0.000001))</f>
        <v>1.0000000000000004</v>
      </c>
      <c r="AE194" s="5">
        <f ca="1">((F194)*(W194)^2)/2+(G194)*(W194)^3/3+(ABS(K194)^2)/('1D'!$I$5*MAX(((F194)+(G194)*(W194))*(W194),
        0.000001))</f>
        <v>35.686426155594638</v>
      </c>
      <c r="AF194" s="5">
        <f ca="1">IF($A$2=0,
    0,
    IFERROR(AB195+(((AC194+AC195)/2)*J195)+(IF(Z194&gt;Z195,
                '1D'!$D$8*((Z194^2-Z195^2)/(2*'1D'!$I$5)),
                '1D'!$D$9*((Z195^2-Z194^2)/(2*'1D'!$I$5)))+('1D'!$D$10*(ABS(I195)/90)*(MAX(Z194^2,
                        Z195^2)/(2*'1D'!$I$5))))-AB194,
        0))</f>
        <v>3.4157470064428708E-3</v>
      </c>
      <c r="AG194" s="5">
        <f ca="1">IF($A$2=0,
    1,
    IF(IFERROR(AG195,
            0)=0,
        0,
        IFERROR(IF(OR(ROUND(AD194,
                        3)&gt;=1,
                    AND(ABS(AF194)&lt;'1D'!$D$19,
                        AD194&lt;1)),
                1,
                0),
            0)))</f>
        <v>1</v>
      </c>
      <c r="AH194" s="5">
        <f ca="1">IFERROR(IF('1D'!V32="Supercritical",
        MAX('1D'!$D$16,
            IFERROR(L194,
                MAX('1D'!$D$16,
                    POWER((ABS(K194)^2)/('1D'!$I$5*MAX(F194,
                                0.1)^2),
                        1/3)))),
        IF('1D'!V32="Subcritical",
            MAX('1D'!$D$16,
                IFERROR(W194,
                    MAX('1D'!$D$16,
                        POWER((ABS(K194)^2)/('1D'!$I$5*MAX(F194,
                                    0.1)^2),
                            1/3)))),
            IF(IFERROR(T194,
                    -1E+99)&gt;=IFERROR(AE194,
                    -1E+99),
                MAX('1D'!$D$16,
                    IFERROR(L194,
                        MAX('1D'!$D$16,
                            POWER((ABS(K194)^2)/('1D'!$I$5*MAX(F194,
                                        0.1)^2),
                                1/3)))),
                MAX('1D'!$D$16,
                    IFERROR(W194,
                        MAX('1D'!$D$16,
                            POWER((ABS(K194)^2)/('1D'!$I$5*MAX(F194,
                                        0.1)^2),
                                1/3))))))),
    MAX('1D'!$D$16,
        POWER((ABS(K194)^2)/('1D'!$I$5*MAX(F194,
                    0.1)^2),
            1/3)))</f>
        <v>2.0411692021517887</v>
      </c>
      <c r="AI194" s="5">
        <f t="shared" ca="1" si="36"/>
        <v>634.51116920215179</v>
      </c>
      <c r="AJ194" s="5">
        <f ca="1">AI194+((ABS(K194)/MAX(((F194)+(G194)*(AH194))*(AH194),
            0.000001))^2)/(2*'1D'!$I$5)</f>
        <v>635.68559253909484</v>
      </c>
      <c r="AM194">
        <v>0</v>
      </c>
      <c r="AN194">
        <v>0</v>
      </c>
      <c r="AO194" s="5">
        <f t="shared" si="37"/>
        <v>0</v>
      </c>
      <c r="AP194" s="5">
        <f t="shared" si="41"/>
        <v>0</v>
      </c>
      <c r="AQ194" s="5">
        <f ca="1">ABS(ABS(K194)/MAX(((F194)+(G194)*(AH194))*(AH194),
        0.000001))/SQRT('1D'!$I$5*MAX((((F194)+(G194)*(AH194))*(AH194))/MAX((F194)+2*(G194)*(AH194),
            0.000001),
        0.000001))</f>
        <v>1.0727235886044055</v>
      </c>
      <c r="AR194" s="5" t="str">
        <f t="shared" ca="1" si="38"/>
        <v>Supercritical</v>
      </c>
      <c r="AS194" s="5">
        <f ca="1">((ABS(K194)*'1D'!$D$6)/(MAX(((F194)+(G194)*(AH194))*(AH194),
            0.000001)*MAX(((((F194)+(G194)*(AH194))*(AH194))/MAX((F194)+2*(AH194)*SQRT(1+(G194)^2),
                    0.000001))^(2/3),
            0.000001)))^2</f>
        <v>4.3358367565141456E-3</v>
      </c>
    </row>
    <row r="195" spans="1:45" x14ac:dyDescent="0.35">
      <c r="A195">
        <v>186</v>
      </c>
      <c r="B195">
        <v>184.99700000000001</v>
      </c>
      <c r="C195">
        <v>616399.75800000003</v>
      </c>
      <c r="D195">
        <v>3097691.9589999998</v>
      </c>
      <c r="E195">
        <v>632.46950000000004</v>
      </c>
      <c r="F195">
        <v>5.2</v>
      </c>
      <c r="G195">
        <v>0</v>
      </c>
      <c r="H195" t="s">
        <v>176</v>
      </c>
      <c r="I195">
        <v>5.7000000000000002E-2</v>
      </c>
      <c r="J195" s="5">
        <f t="shared" si="39"/>
        <v>1</v>
      </c>
      <c r="K195" s="5">
        <f t="shared" ca="1" si="40"/>
        <v>50.95</v>
      </c>
      <c r="L195" s="5">
        <f ca="1">IF($A$2=0,
    IFERROR(L194,
        MAX('1D'!$D$16,
            POWER((ABS(K195)^2)/('1D'!$I$5*MAX(F195,
                        0.1)^2),
                1/3))),
    IF(IFERROR(V194,
            0)=0,
        IFERROR(L194,
            MAX('1D'!$D$16,
                POWER((ABS(K195)^2)/('1D'!$I$5*MAX(F195,
                            0.1)^2),
                    1/3))),
        IF(OR(IFERROR(L195,
                    0)=0,
                IFERROR(S194,
                    0)&lt;1,
                IFERROR(S195,
                    0)&lt;1),
            MAX('1D'!$D$16,
                POWER((ABS(K195)^2)/('1D'!$I$5*MAX(F195,
                            0.1)^2),
                    1/3)),
            IF(IFERROR(U195,
                    0)&gt;0,
                MAX('1D'!$D$16,
                    IFERROR(L195,
                        0)+((IFERROR(U195,
                                0))*'1D'!$D$18*IF((IFERROR(S195,
                                    0))&lt;1,
                            1,
                            -1))),
                IF(IFERROR(U195,
                        0)&lt;0,
                    IF(ABS((MAX('1D'!$D$16,
                                    POWER((ABS(K195)^2)/('1D'!$I$5*MAX(F195,
                                                0.1)^2),
                                        1/3)))-IFERROR(L195,
                                0))&gt;'1D'!$D$19,
                        MAX('1D'!$D$16,
                            IF((MAX('1D'!$D$16,
                                        POWER((ABS(K195)^2)/('1D'!$I$5*MAX(F195,
                                                    0.1)^2),
                                            1/3)))&gt;IFERROR(L195,
                                    0),
                                MIN((MAX('1D'!$D$16,
                                            POWER((ABS(K195)^2)/('1D'!$I$5*MAX(F195,
                                                        0.1)^2),
                                                1/3))),
                                    IFERROR(L195,
                                        0)+(MIN(ABS(IFERROR(U195,
                                                    0))*'1D'!$D$18,
                                            ABS((MAX('1D'!$D$16,
                                                        POWER((ABS(K195)^2)/('1D'!$I$5*MAX(F195,
                                                                    0.1)^2),
                                                            1/3)))-IFERROR(L195,
                                                    0))))),
                                MAX((MAX('1D'!$D$16,
                                            POWER((ABS(K195)^2)/('1D'!$I$5*MAX(F195,
                                                        0.1)^2),
                                                1/3))),
                                    IFERROR(L195,
                                        0)-(MIN(ABS(IFERROR(U195,
                                                    0))*'1D'!$D$18,
                                            ABS((MAX('1D'!$D$16,
                                                        POWER((ABS(K195)^2)/('1D'!$I$5*MAX(F195,
                                                                    0.1)^2),
                                                            1/3)))-IFERROR(L195,
                                                    0))))))),
                        MAX('1D'!$D$16,
                            POWER((ABS(K195)^2)/('1D'!$I$5*MAX(F195,
                                        0.1)^2),
                                1/3))),
                    MAX('1D'!$D$16,
                        IFERROR(L195,
                            0)))))))</f>
        <v>2.0411692021517887</v>
      </c>
      <c r="M195" s="5">
        <f t="shared" ca="1" si="28"/>
        <v>10.614079851189301</v>
      </c>
      <c r="N195" s="5">
        <f t="shared" ca="1" si="29"/>
        <v>1.1434704692804873</v>
      </c>
      <c r="O195" s="5">
        <f t="shared" ca="1" si="30"/>
        <v>4.8002276894771132</v>
      </c>
      <c r="P195" s="5">
        <f t="shared" ca="1" si="31"/>
        <v>634.5106692021518</v>
      </c>
      <c r="Q195" s="5">
        <f ca="1">P195+((ABS(K195)/MAX(((F195)+(G195)*(L195))*(L195),
            0.000001))^2)/(2*'1D'!$I$5)</f>
        <v>635.68509253909485</v>
      </c>
      <c r="R195" s="5">
        <f ca="1">((ABS(K195)*'1D'!$D$6)/(MAX(((F195)+(G195)*(L195))*(L195),
            0.000001)*MAX(((((F195)+(G195)*(L195))*(L195))/MAX((F195)+2*(L195)*SQRT(1+(G195)^2),
                    0.000001))^(2/3),
            0.000001)))^2</f>
        <v>4.3358367565141456E-3</v>
      </c>
      <c r="S195" s="5">
        <f ca="1">ABS(ABS(K195)/MAX(((F195)+(G195)*(L195))*(L195),
        0.000001))/SQRT('1D'!$I$5*MAX((((F195)+(G195)*(L195))*(L195))/MAX((F195)+2*(G195)*(L195),
            0.000001),
        0.000001))</f>
        <v>1.0727235886044055</v>
      </c>
      <c r="T195" s="5">
        <f ca="1">((F195)*(L195)^2)/2+(G195)*(L195)^3/3+(ABS(K195)^2)/('1D'!$I$5*MAX(((F195)+(G195)*(L195))*(L195),
        0.000001))</f>
        <v>35.763412605541333</v>
      </c>
      <c r="U195" s="5">
        <f ca="1">IF($A$2=0,
    0,
    IFERROR(Q194-(((R194+R195)/2)*J195)-(IF(O194&gt;O195,
                '1D'!$D$8*((O194^2-O195^2)/(2*'1D'!$I$5)),
                '1D'!$D$9*((O195^2-O194^2)/(2*'1D'!$I$5)))+('1D'!$D$10*(ABS(I195)/90)*(MAX(O194^2,
                        O195^2)/(2*'1D'!$I$5))))-Q195,
        0))</f>
        <v>-3.9474069734524164E-3</v>
      </c>
      <c r="V195" s="5">
        <f ca="1">IF($A$2=0,
    1,
    IF(IFERROR(V194,
            0)=0,
        0,
        IFERROR(IF(ROUND(S195,
                    3)=1,
                1,
                IF(AND(ABS(U195)&lt;'1D'!$D$19,
                        S195&gt;1),
                    1,
                    0)),
            0)))</f>
        <v>0</v>
      </c>
      <c r="W195" s="5">
        <f ca="1">IF($A$2=0,
    MAX(MAX('1D'!$D$16,
            MAX('1D'!$D$16,
                POWER((ABS(K195)^2)/('1D'!$I$5*MAX(F195,
                            0.1)^2),
                    1/3))),
        IFERROR(W1396,
            MAX(MAX('1D'!$D$16,
                    MAX('1D'!$D$16,
                        POWER((ABS(K195)^2)/('1D'!$I$5*MAX(F195,
                                    0.1)^2),
                            1/3))),
                ($L$2)-E1396))),
    IF(IFERROR(AG196,
            0)=0,
        MAX(MAX('1D'!$D$16,
                MAX('1D'!$D$16,
                    POWER((ABS(K195)^2)/('1D'!$I$5*MAX(F195,
                                0.1)^2),
                        1/3))),
            IFERROR(W1396,
                MAX(MAX('1D'!$D$16,
                        MAX('1D'!$D$16,
                            POWER((ABS(K195)^2)/('1D'!$I$5*MAX(F195,
                                        0.1)^2),
                                1/3))),
                    ($L$2)-E1396))),
        IF(IFERROR(W195,
                0)=0,
            MAX(MAX('1D'!$D$16,
                    MAX('1D'!$D$16,
                        POWER((ABS(K195)^2)/('1D'!$I$5*MAX(F195,
                                    0.1)^2),
                            1/3))),
                IFERROR(W1396,
                    MAX(MAX('1D'!$D$16,
                            MAX('1D'!$D$16,
                                POWER((ABS(K195)^2)/('1D'!$I$5*MAX(F195,
                                            0.1)^2),
                                    1/3))),
                        ($L$2)-E1396))),
            IF(OR(IFERROR(AD195,
                        0)&gt;=1,
                    IFERROR(AD196,
                        0)&gt;=1),
                MAX('1D'!$D$16,
                    MAX('1D'!$D$16,
                        POWER((ABS(K195)^2)/('1D'!$I$5*MAX(F195,
                                    0.1)^2),
                            1/3))),
                IF(ABS(IFERROR(AF195,
                            0))&lt;'1D'!$D$19,
                    MAX(MAX('1D'!$D$16,
                            MAX('1D'!$D$16,
                                POWER((ABS(K195)^2)/('1D'!$I$5*MAX(F195,
                                            0.1)^2),
                                    1/3))),
                        IFERROR(W195,
                            0)),
                    MAX(MAX('1D'!$D$16,
                            MAX('1D'!$D$16,
                                POWER((ABS(K195)^2)/('1D'!$I$5*MAX(F195,
                                            0.1)^2),
                                    1/3))),
                        (IFERROR(W195,
                                0))+((IFERROR(AF195,
                                    0))*'1D'!$D$18)))))))</f>
        <v>2.1389677043987478</v>
      </c>
      <c r="X195" s="5">
        <f t="shared" ca="1" si="32"/>
        <v>11.122632062873489</v>
      </c>
      <c r="Y195" s="5">
        <f t="shared" ca="1" si="33"/>
        <v>1.1735290000551568</v>
      </c>
      <c r="Z195" s="5">
        <f t="shared" ca="1" si="34"/>
        <v>4.5807502857230418</v>
      </c>
      <c r="AA195" s="5">
        <f t="shared" ca="1" si="35"/>
        <v>634.60846770439878</v>
      </c>
      <c r="AB195" s="5">
        <f ca="1">AA195+((ABS(K195)/MAX(((F195)+(G195)*(W195))*(W195),
            0.000001))^2)/(2*'1D'!$I$5)</f>
        <v>635.67795155659815</v>
      </c>
      <c r="AC195" s="5">
        <f ca="1">((ABS(K195)*'1D'!$D$6)/(MAX(((F195)+(G195)*(W195))*(W195),
            0.000001)*MAX(((((F195)+(G195)*(W195))*(W195))/MAX((F195)+2*(W195)*SQRT(1+(G195)^2),
                    0.000001))^(2/3),
            0.000001)))^2</f>
        <v>3.8141460404132466E-3</v>
      </c>
      <c r="AD195" s="5">
        <f ca="1">ABS(ABS(K195)/MAX(((F195)+(G195)*(W195))*(W195),
        0.000001))/SQRT('1D'!$I$5*MAX((((F195)+(G195)*(W195))*(W195))/MAX((F195)+2*(G195)*(W195),
            0.000001),
        0.000001))</f>
        <v>1.0000000000000004</v>
      </c>
      <c r="AE195" s="5">
        <f ca="1">((F195)*(W195)^2)/2+(G195)*(W195)^3/3+(ABS(K195)^2)/('1D'!$I$5*MAX(((F195)+(G195)*(W195))*(W195),
        0.000001))</f>
        <v>35.686426155594638</v>
      </c>
      <c r="AF195" s="5">
        <f ca="1">IF($A$2=0,
    0,
    IFERROR(AB196+(((AC195+AC196)/2)*J196)+(IF(Z195&gt;Z196,
                '1D'!$D$8*((Z195^2-Z196^2)/(2*'1D'!$I$5)),
                '1D'!$D$9*((Z196^2-Z195^2)/(2*'1D'!$I$5)))+('1D'!$D$10*(ABS(I196)/90)*(MAX(Z195^2,
                        Z196^2)/(2*'1D'!$I$5))))-AB195,
        0))</f>
        <v>3.4121820602877051E-3</v>
      </c>
      <c r="AG195" s="5">
        <f ca="1">IF($A$2=0,
    1,
    IF(IFERROR(AG196,
            0)=0,
        0,
        IFERROR(IF(OR(ROUND(AD195,
                        3)&gt;=1,
                    AND(ABS(AF195)&lt;'1D'!$D$19,
                        AD195&lt;1)),
                1,
                0),
            0)))</f>
        <v>1</v>
      </c>
      <c r="AH195" s="5">
        <f ca="1">IFERROR(IF('1D'!V32="Supercritical",
        MAX('1D'!$D$16,
            IFERROR(L195,
                MAX('1D'!$D$16,
                    POWER((ABS(K195)^2)/('1D'!$I$5*MAX(F195,
                                0.1)^2),
                        1/3)))),
        IF('1D'!V32="Subcritical",
            MAX('1D'!$D$16,
                IFERROR(W195,
                    MAX('1D'!$D$16,
                        POWER((ABS(K195)^2)/('1D'!$I$5*MAX(F195,
                                    0.1)^2),
                            1/3)))),
            IF(IFERROR(T195,
                    -1E+99)&gt;=IFERROR(AE195,
                    -1E+99),
                MAX('1D'!$D$16,
                    IFERROR(L195,
                        MAX('1D'!$D$16,
                            POWER((ABS(K195)^2)/('1D'!$I$5*MAX(F195,
                                        0.1)^2),
                                1/3)))),
                MAX('1D'!$D$16,
                    IFERROR(W195,
                        MAX('1D'!$D$16,
                            POWER((ABS(K195)^2)/('1D'!$I$5*MAX(F195,
                                        0.1)^2),
                                1/3))))))),
    MAX('1D'!$D$16,
        POWER((ABS(K195)^2)/('1D'!$I$5*MAX(F195,
                    0.1)^2),
            1/3)))</f>
        <v>2.0411692021517887</v>
      </c>
      <c r="AI195" s="5">
        <f t="shared" ca="1" si="36"/>
        <v>634.5106692021518</v>
      </c>
      <c r="AJ195" s="5">
        <f ca="1">AI195+((ABS(K195)/MAX(((F195)+(G195)*(AH195))*(AH195),
            0.000001))^2)/(2*'1D'!$I$5)</f>
        <v>635.68509253909485</v>
      </c>
      <c r="AM195">
        <v>0</v>
      </c>
      <c r="AN195">
        <v>0</v>
      </c>
      <c r="AO195" s="5">
        <f t="shared" si="37"/>
        <v>0</v>
      </c>
      <c r="AP195" s="5">
        <f t="shared" si="41"/>
        <v>0</v>
      </c>
      <c r="AQ195" s="5">
        <f ca="1">ABS(ABS(K195)/MAX(((F195)+(G195)*(AH195))*(AH195),
        0.000001))/SQRT('1D'!$I$5*MAX((((F195)+(G195)*(AH195))*(AH195))/MAX((F195)+2*(G195)*(AH195),
            0.000001),
        0.000001))</f>
        <v>1.0727235886044055</v>
      </c>
      <c r="AR195" s="5" t="str">
        <f t="shared" ca="1" si="38"/>
        <v>Supercritical</v>
      </c>
      <c r="AS195" s="5">
        <f ca="1">((ABS(K195)*'1D'!$D$6)/(MAX(((F195)+(G195)*(AH195))*(AH195),
            0.000001)*MAX(((((F195)+(G195)*(AH195))*(AH195))/MAX((F195)+2*(AH195)*SQRT(1+(G195)^2),
                    0.000001))^(2/3),
            0.000001)))^2</f>
        <v>4.3358367565141456E-3</v>
      </c>
    </row>
    <row r="196" spans="1:45" x14ac:dyDescent="0.35">
      <c r="A196">
        <v>187</v>
      </c>
      <c r="B196">
        <v>185.99700000000001</v>
      </c>
      <c r="C196">
        <v>616398.75899999996</v>
      </c>
      <c r="D196">
        <v>3097691.9109999998</v>
      </c>
      <c r="E196">
        <v>632.46900000000005</v>
      </c>
      <c r="F196">
        <v>5.2</v>
      </c>
      <c r="G196">
        <v>0</v>
      </c>
      <c r="H196" t="s">
        <v>176</v>
      </c>
      <c r="I196">
        <v>5.5E-2</v>
      </c>
      <c r="J196" s="5">
        <f t="shared" si="39"/>
        <v>1</v>
      </c>
      <c r="K196" s="5">
        <f t="shared" ca="1" si="40"/>
        <v>50.95</v>
      </c>
      <c r="L196" s="5">
        <f ca="1">IF($A$2=0,
    IFERROR(L195,
        MAX('1D'!$D$16,
            POWER((ABS(K196)^2)/('1D'!$I$5*MAX(F196,
                        0.1)^2),
                1/3))),
    IF(IFERROR(V195,
            0)=0,
        IFERROR(L195,
            MAX('1D'!$D$16,
                POWER((ABS(K196)^2)/('1D'!$I$5*MAX(F196,
                            0.1)^2),
                    1/3))),
        IF(OR(IFERROR(L196,
                    0)=0,
                IFERROR(S195,
                    0)&lt;1,
                IFERROR(S196,
                    0)&lt;1),
            MAX('1D'!$D$16,
                POWER((ABS(K196)^2)/('1D'!$I$5*MAX(F196,
                            0.1)^2),
                    1/3)),
            IF(IFERROR(U196,
                    0)&gt;0,
                MAX('1D'!$D$16,
                    IFERROR(L196,
                        0)+((IFERROR(U196,
                                0))*'1D'!$D$18*IF((IFERROR(S196,
                                    0))&lt;1,
                            1,
                            -1))),
                IF(IFERROR(U196,
                        0)&lt;0,
                    IF(ABS((MAX('1D'!$D$16,
                                    POWER((ABS(K196)^2)/('1D'!$I$5*MAX(F196,
                                                0.1)^2),
                                        1/3)))-IFERROR(L196,
                                0))&gt;'1D'!$D$19,
                        MAX('1D'!$D$16,
                            IF((MAX('1D'!$D$16,
                                        POWER((ABS(K196)^2)/('1D'!$I$5*MAX(F196,
                                                    0.1)^2),
                                            1/3)))&gt;IFERROR(L196,
                                    0),
                                MIN((MAX('1D'!$D$16,
                                            POWER((ABS(K196)^2)/('1D'!$I$5*MAX(F196,
                                                        0.1)^2),
                                                1/3))),
                                    IFERROR(L196,
                                        0)+(MIN(ABS(IFERROR(U196,
                                                    0))*'1D'!$D$18,
                                            ABS((MAX('1D'!$D$16,
                                                        POWER((ABS(K196)^2)/('1D'!$I$5*MAX(F196,
                                                                    0.1)^2),
                                                            1/3)))-IFERROR(L196,
                                                    0))))),
                                MAX((MAX('1D'!$D$16,
                                            POWER((ABS(K196)^2)/('1D'!$I$5*MAX(F196,
                                                        0.1)^2),
                                                1/3))),
                                    IFERROR(L196,
                                        0)-(MIN(ABS(IFERROR(U196,
                                                    0))*'1D'!$D$18,
                                            ABS((MAX('1D'!$D$16,
                                                        POWER((ABS(K196)^2)/('1D'!$I$5*MAX(F196,
                                                                    0.1)^2),
                                                            1/3)))-IFERROR(L196,
                                                    0))))))),
                        MAX('1D'!$D$16,
                            POWER((ABS(K196)^2)/('1D'!$I$5*MAX(F196,
                                        0.1)^2),
                                1/3))),
                    MAX('1D'!$D$16,
                        IFERROR(L196,
                            0)))))))</f>
        <v>2.0411692021517887</v>
      </c>
      <c r="M196" s="5">
        <f t="shared" ca="1" si="28"/>
        <v>10.614079851189301</v>
      </c>
      <c r="N196" s="5">
        <f t="shared" ca="1" si="29"/>
        <v>1.1434704692804873</v>
      </c>
      <c r="O196" s="5">
        <f t="shared" ca="1" si="30"/>
        <v>4.8002276894771132</v>
      </c>
      <c r="P196" s="5">
        <f t="shared" ca="1" si="31"/>
        <v>634.51016920215181</v>
      </c>
      <c r="Q196" s="5">
        <f ca="1">P196+((ABS(K196)/MAX(((F196)+(G196)*(L196))*(L196),
            0.000001))^2)/(2*'1D'!$I$5)</f>
        <v>635.68459253909487</v>
      </c>
      <c r="R196" s="5">
        <f ca="1">((ABS(K196)*'1D'!$D$6)/(MAX(((F196)+(G196)*(L196))*(L196),
            0.000001)*MAX(((((F196)+(G196)*(L196))*(L196))/MAX((F196)+2*(L196)*SQRT(1+(G196)^2),
                    0.000001))^(2/3),
            0.000001)))^2</f>
        <v>4.3358367565141456E-3</v>
      </c>
      <c r="S196" s="5">
        <f ca="1">ABS(ABS(K196)/MAX(((F196)+(G196)*(L196))*(L196),
        0.000001))/SQRT('1D'!$I$5*MAX((((F196)+(G196)*(L196))*(L196))/MAX((F196)+2*(G196)*(L196),
            0.000001),
        0.000001))</f>
        <v>1.0727235886044055</v>
      </c>
      <c r="T196" s="5">
        <f ca="1">((F196)*(L196)^2)/2+(G196)*(L196)^3/3+(ABS(K196)^2)/('1D'!$I$5*MAX(((F196)+(G196)*(L196))*(L196),
        0.000001))</f>
        <v>35.763412605541333</v>
      </c>
      <c r="U196" s="5">
        <f ca="1">IF($A$2=0,
    0,
    IFERROR(Q195-(((R195+R196)/2)*J196)-(IF(O195&gt;O196,
                '1D'!$D$8*((O195^2-O196^2)/(2*'1D'!$I$5)),
                '1D'!$D$9*((O196^2-O195^2)/(2*'1D'!$I$5)))+('1D'!$D$10*(ABS(I196)/90)*(MAX(O195^2,
                        O196^2)/(2*'1D'!$I$5))))-Q196,
        0))</f>
        <v>-3.9434922290411123E-3</v>
      </c>
      <c r="V196" s="5">
        <f ca="1">IF($A$2=0,
    1,
    IF(IFERROR(V195,
            0)=0,
        0,
        IFERROR(IF(ROUND(S196,
                    3)=1,
                1,
                IF(AND(ABS(U196)&lt;'1D'!$D$19,
                        S196&gt;1),
                    1,
                    0)),
            0)))</f>
        <v>0</v>
      </c>
      <c r="W196" s="5">
        <f ca="1">IF($A$2=0,
    MAX(MAX('1D'!$D$16,
            MAX('1D'!$D$16,
                POWER((ABS(K196)^2)/('1D'!$I$5*MAX(F196,
                            0.1)^2),
                    1/3))),
        IFERROR(W1396,
            MAX(MAX('1D'!$D$16,
                    MAX('1D'!$D$16,
                        POWER((ABS(K196)^2)/('1D'!$I$5*MAX(F196,
                                    0.1)^2),
                            1/3))),
                ($L$2)-E1396))),
    IF(IFERROR(AG197,
            0)=0,
        MAX(MAX('1D'!$D$16,
                MAX('1D'!$D$16,
                    POWER((ABS(K196)^2)/('1D'!$I$5*MAX(F196,
                                0.1)^2),
                        1/3))),
            IFERROR(W1396,
                MAX(MAX('1D'!$D$16,
                        MAX('1D'!$D$16,
                            POWER((ABS(K196)^2)/('1D'!$I$5*MAX(F196,
                                        0.1)^2),
                                1/3))),
                    ($L$2)-E1396))),
        IF(IFERROR(W196,
                0)=0,
            MAX(MAX('1D'!$D$16,
                    MAX('1D'!$D$16,
                        POWER((ABS(K196)^2)/('1D'!$I$5*MAX(F196,
                                    0.1)^2),
                            1/3))),
                IFERROR(W1396,
                    MAX(MAX('1D'!$D$16,
                            MAX('1D'!$D$16,
                                POWER((ABS(K196)^2)/('1D'!$I$5*MAX(F196,
                                            0.1)^2),
                                    1/3))),
                        ($L$2)-E1396))),
            IF(OR(IFERROR(AD196,
                        0)&gt;=1,
                    IFERROR(AD197,
                        0)&gt;=1),
                MAX('1D'!$D$16,
                    MAX('1D'!$D$16,
                        POWER((ABS(K196)^2)/('1D'!$I$5*MAX(F196,
                                    0.1)^2),
                            1/3))),
                IF(ABS(IFERROR(AF196,
                            0))&lt;'1D'!$D$19,
                    MAX(MAX('1D'!$D$16,
                            MAX('1D'!$D$16,
                                POWER((ABS(K196)^2)/('1D'!$I$5*MAX(F196,
                                            0.1)^2),
                                    1/3))),
                        IFERROR(W196,
                            0)),
                    MAX(MAX('1D'!$D$16,
                            MAX('1D'!$D$16,
                                POWER((ABS(K196)^2)/('1D'!$I$5*MAX(F196,
                                            0.1)^2),
                                    1/3))),
                        (IFERROR(W196,
                                0))+((IFERROR(AF196,
                                    0))*'1D'!$D$18)))))))</f>
        <v>2.1389677043987478</v>
      </c>
      <c r="X196" s="5">
        <f t="shared" ca="1" si="32"/>
        <v>11.122632062873489</v>
      </c>
      <c r="Y196" s="5">
        <f t="shared" ca="1" si="33"/>
        <v>1.1735290000551568</v>
      </c>
      <c r="Z196" s="5">
        <f t="shared" ca="1" si="34"/>
        <v>4.5807502857230418</v>
      </c>
      <c r="AA196" s="5">
        <f t="shared" ca="1" si="35"/>
        <v>634.60796770439879</v>
      </c>
      <c r="AB196" s="5">
        <f ca="1">AA196+((ABS(K196)/MAX(((F196)+(G196)*(W196))*(W196),
            0.000001))^2)/(2*'1D'!$I$5)</f>
        <v>635.67745155659816</v>
      </c>
      <c r="AC196" s="5">
        <f ca="1">((ABS(K196)*'1D'!$D$6)/(MAX(((F196)+(G196)*(W196))*(W196),
            0.000001)*MAX(((((F196)+(G196)*(W196))*(W196))/MAX((F196)+2*(W196)*SQRT(1+(G196)^2),
                    0.000001))^(2/3),
            0.000001)))^2</f>
        <v>3.8141460404132466E-3</v>
      </c>
      <c r="AD196" s="5">
        <f ca="1">ABS(ABS(K196)/MAX(((F196)+(G196)*(W196))*(W196),
        0.000001))/SQRT('1D'!$I$5*MAX((((F196)+(G196)*(W196))*(W196))/MAX((F196)+2*(G196)*(W196),
            0.000001),
        0.000001))</f>
        <v>1.0000000000000004</v>
      </c>
      <c r="AE196" s="5">
        <f ca="1">((F196)*(W196)^2)/2+(G196)*(W196)^3/3+(ABS(K196)^2)/('1D'!$I$5*MAX(((F196)+(G196)*(W196))*(W196),
        0.000001))</f>
        <v>35.686426155594638</v>
      </c>
      <c r="AF196" s="5">
        <f ca="1">IF($A$2=0,
    0,
    IFERROR(AB197+(((AC196+AC197)/2)*J197)+(IF(Z196&gt;Z197,
                '1D'!$D$8*((Z196^2-Z197^2)/(2*'1D'!$I$5)),
                '1D'!$D$9*((Z197^2-Z196^2)/(2*'1D'!$I$5)))+('1D'!$D$10*(ABS(I197)/90)*(MAX(Z196^2,
                        Z197^2)/(2*'1D'!$I$5))))-AB196,
        0))</f>
        <v>3.4083679140621825E-3</v>
      </c>
      <c r="AG196" s="5">
        <f ca="1">IF($A$2=0,
    1,
    IF(IFERROR(AG197,
            0)=0,
        0,
        IFERROR(IF(OR(ROUND(AD196,
                        3)&gt;=1,
                    AND(ABS(AF196)&lt;'1D'!$D$19,
                        AD196&lt;1)),
                1,
                0),
            0)))</f>
        <v>1</v>
      </c>
      <c r="AH196" s="5">
        <f ca="1">IFERROR(IF('1D'!V32="Supercritical",
        MAX('1D'!$D$16,
            IFERROR(L196,
                MAX('1D'!$D$16,
                    POWER((ABS(K196)^2)/('1D'!$I$5*MAX(F196,
                                0.1)^2),
                        1/3)))),
        IF('1D'!V32="Subcritical",
            MAX('1D'!$D$16,
                IFERROR(W196,
                    MAX('1D'!$D$16,
                        POWER((ABS(K196)^2)/('1D'!$I$5*MAX(F196,
                                    0.1)^2),
                            1/3)))),
            IF(IFERROR(T196,
                    -1E+99)&gt;=IFERROR(AE196,
                    -1E+99),
                MAX('1D'!$D$16,
                    IFERROR(L196,
                        MAX('1D'!$D$16,
                            POWER((ABS(K196)^2)/('1D'!$I$5*MAX(F196,
                                        0.1)^2),
                                1/3)))),
                MAX('1D'!$D$16,
                    IFERROR(W196,
                        MAX('1D'!$D$16,
                            POWER((ABS(K196)^2)/('1D'!$I$5*MAX(F196,
                                        0.1)^2),
                                1/3))))))),
    MAX('1D'!$D$16,
        POWER((ABS(K196)^2)/('1D'!$I$5*MAX(F196,
                    0.1)^2),
            1/3)))</f>
        <v>2.0411692021517887</v>
      </c>
      <c r="AI196" s="5">
        <f t="shared" ca="1" si="36"/>
        <v>634.51016920215181</v>
      </c>
      <c r="AJ196" s="5">
        <f ca="1">AI196+((ABS(K196)/MAX(((F196)+(G196)*(AH196))*(AH196),
            0.000001))^2)/(2*'1D'!$I$5)</f>
        <v>635.68459253909487</v>
      </c>
      <c r="AM196">
        <v>0</v>
      </c>
      <c r="AN196">
        <v>0</v>
      </c>
      <c r="AO196" s="5">
        <f t="shared" si="37"/>
        <v>0</v>
      </c>
      <c r="AP196" s="5">
        <f t="shared" si="41"/>
        <v>0</v>
      </c>
      <c r="AQ196" s="5">
        <f ca="1">ABS(ABS(K196)/MAX(((F196)+(G196)*(AH196))*(AH196),
        0.000001))/SQRT('1D'!$I$5*MAX((((F196)+(G196)*(AH196))*(AH196))/MAX((F196)+2*(G196)*(AH196),
            0.000001),
        0.000001))</f>
        <v>1.0727235886044055</v>
      </c>
      <c r="AR196" s="5" t="str">
        <f t="shared" ca="1" si="38"/>
        <v>Supercritical</v>
      </c>
      <c r="AS196" s="5">
        <f ca="1">((ABS(K196)*'1D'!$D$6)/(MAX(((F196)+(G196)*(AH196))*(AH196),
            0.000001)*MAX(((((F196)+(G196)*(AH196))*(AH196))/MAX((F196)+2*(AH196)*SQRT(1+(G196)^2),
                    0.000001))^(2/3),
            0.000001)))^2</f>
        <v>4.3358367565141456E-3</v>
      </c>
    </row>
    <row r="197" spans="1:45" x14ac:dyDescent="0.35">
      <c r="A197">
        <v>188</v>
      </c>
      <c r="B197">
        <v>186.99600000000001</v>
      </c>
      <c r="C197">
        <v>616397.76100000006</v>
      </c>
      <c r="D197">
        <v>3097691.8640000001</v>
      </c>
      <c r="E197">
        <v>632.46849999999995</v>
      </c>
      <c r="F197">
        <v>5.2</v>
      </c>
      <c r="G197">
        <v>0</v>
      </c>
      <c r="H197" t="s">
        <v>176</v>
      </c>
      <c r="I197">
        <v>5.5E-2</v>
      </c>
      <c r="J197" s="5">
        <f t="shared" si="39"/>
        <v>0.99899999999999523</v>
      </c>
      <c r="K197" s="5">
        <f t="shared" ca="1" si="40"/>
        <v>50.95</v>
      </c>
      <c r="L197" s="5">
        <f ca="1">IF($A$2=0,
    IFERROR(L196,
        MAX('1D'!$D$16,
            POWER((ABS(K197)^2)/('1D'!$I$5*MAX(F197,
                        0.1)^2),
                1/3))),
    IF(IFERROR(V196,
            0)=0,
        IFERROR(L196,
            MAX('1D'!$D$16,
                POWER((ABS(K197)^2)/('1D'!$I$5*MAX(F197,
                            0.1)^2),
                    1/3))),
        IF(OR(IFERROR(L197,
                    0)=0,
                IFERROR(S196,
                    0)&lt;1,
                IFERROR(S197,
                    0)&lt;1),
            MAX('1D'!$D$16,
                POWER((ABS(K197)^2)/('1D'!$I$5*MAX(F197,
                            0.1)^2),
                    1/3)),
            IF(IFERROR(U197,
                    0)&gt;0,
                MAX('1D'!$D$16,
                    IFERROR(L197,
                        0)+((IFERROR(U197,
                                0))*'1D'!$D$18*IF((IFERROR(S197,
                                    0))&lt;1,
                            1,
                            -1))),
                IF(IFERROR(U197,
                        0)&lt;0,
                    IF(ABS((MAX('1D'!$D$16,
                                    POWER((ABS(K197)^2)/('1D'!$I$5*MAX(F197,
                                                0.1)^2),
                                        1/3)))-IFERROR(L197,
                                0))&gt;'1D'!$D$19,
                        MAX('1D'!$D$16,
                            IF((MAX('1D'!$D$16,
                                        POWER((ABS(K197)^2)/('1D'!$I$5*MAX(F197,
                                                    0.1)^2),
                                            1/3)))&gt;IFERROR(L197,
                                    0),
                                MIN((MAX('1D'!$D$16,
                                            POWER((ABS(K197)^2)/('1D'!$I$5*MAX(F197,
                                                        0.1)^2),
                                                1/3))),
                                    IFERROR(L197,
                                        0)+(MIN(ABS(IFERROR(U197,
                                                    0))*'1D'!$D$18,
                                            ABS((MAX('1D'!$D$16,
                                                        POWER((ABS(K197)^2)/('1D'!$I$5*MAX(F197,
                                                                    0.1)^2),
                                                            1/3)))-IFERROR(L197,
                                                    0))))),
                                MAX((MAX('1D'!$D$16,
                                            POWER((ABS(K197)^2)/('1D'!$I$5*MAX(F197,
                                                        0.1)^2),
                                                1/3))),
                                    IFERROR(L197,
                                        0)-(MIN(ABS(IFERROR(U197,
                                                    0))*'1D'!$D$18,
                                            ABS((MAX('1D'!$D$16,
                                                        POWER((ABS(K197)^2)/('1D'!$I$5*MAX(F197,
                                                                    0.1)^2),
                                                            1/3)))-IFERROR(L197,
                                                    0))))))),
                        MAX('1D'!$D$16,
                            POWER((ABS(K197)^2)/('1D'!$I$5*MAX(F197,
                                        0.1)^2),
                                1/3))),
                    MAX('1D'!$D$16,
                        IFERROR(L197,
                            0)))))))</f>
        <v>2.0411692021517887</v>
      </c>
      <c r="M197" s="5">
        <f t="shared" ca="1" si="28"/>
        <v>10.614079851189301</v>
      </c>
      <c r="N197" s="5">
        <f t="shared" ca="1" si="29"/>
        <v>1.1434704692804873</v>
      </c>
      <c r="O197" s="5">
        <f t="shared" ca="1" si="30"/>
        <v>4.8002276894771132</v>
      </c>
      <c r="P197" s="5">
        <f t="shared" ca="1" si="31"/>
        <v>634.50966920215171</v>
      </c>
      <c r="Q197" s="5">
        <f ca="1">P197+((ABS(K197)/MAX(((F197)+(G197)*(L197))*(L197),
            0.000001))^2)/(2*'1D'!$I$5)</f>
        <v>635.68409253909476</v>
      </c>
      <c r="R197" s="5">
        <f ca="1">((ABS(K197)*'1D'!$D$6)/(MAX(((F197)+(G197)*(L197))*(L197),
            0.000001)*MAX(((((F197)+(G197)*(L197))*(L197))/MAX((F197)+2*(L197)*SQRT(1+(G197)^2),
                    0.000001))^(2/3),
            0.000001)))^2</f>
        <v>4.3358367565141456E-3</v>
      </c>
      <c r="S197" s="5">
        <f ca="1">ABS(ABS(K197)/MAX(((F197)+(G197)*(L197))*(L197),
        0.000001))/SQRT('1D'!$I$5*MAX((((F197)+(G197)*(L197))*(L197))/MAX((F197)+2*(G197)*(L197),
            0.000001),
        0.000001))</f>
        <v>1.0727235886044055</v>
      </c>
      <c r="T197" s="5">
        <f ca="1">((F197)*(L197)^2)/2+(G197)*(L197)^3/3+(ABS(K197)^2)/('1D'!$I$5*MAX(((F197)+(G197)*(L197))*(L197),
        0.000001))</f>
        <v>35.763412605541333</v>
      </c>
      <c r="U197" s="5">
        <f ca="1">IF($A$2=0,
    0,
    IFERROR(Q196-(((R196+R197)/2)*J197)-(IF(O196&gt;O197,
                '1D'!$D$8*((O196^2-O197^2)/(2*'1D'!$I$5)),
                '1D'!$D$9*((O197^2-O196^2)/(2*'1D'!$I$5)))+('1D'!$D$10*(ABS(I197)/90)*(MAX(O196^2,
                        O197^2)/(2*'1D'!$I$5))))-Q197,
        0))</f>
        <v>-3.9391563922208661E-3</v>
      </c>
      <c r="V197" s="5">
        <f ca="1">IF($A$2=0,
    1,
    IF(IFERROR(V196,
            0)=0,
        0,
        IFERROR(IF(ROUND(S197,
                    3)=1,
                1,
                IF(AND(ABS(U197)&lt;'1D'!$D$19,
                        S197&gt;1),
                    1,
                    0)),
            0)))</f>
        <v>0</v>
      </c>
      <c r="W197" s="5">
        <f ca="1">IF($A$2=0,
    MAX(MAX('1D'!$D$16,
            MAX('1D'!$D$16,
                POWER((ABS(K197)^2)/('1D'!$I$5*MAX(F197,
                            0.1)^2),
                    1/3))),
        IFERROR(W1396,
            MAX(MAX('1D'!$D$16,
                    MAX('1D'!$D$16,
                        POWER((ABS(K197)^2)/('1D'!$I$5*MAX(F197,
                                    0.1)^2),
                            1/3))),
                ($L$2)-E1396))),
    IF(IFERROR(AG198,
            0)=0,
        MAX(MAX('1D'!$D$16,
                MAX('1D'!$D$16,
                    POWER((ABS(K197)^2)/('1D'!$I$5*MAX(F197,
                                0.1)^2),
                        1/3))),
            IFERROR(W1396,
                MAX(MAX('1D'!$D$16,
                        MAX('1D'!$D$16,
                            POWER((ABS(K197)^2)/('1D'!$I$5*MAX(F197,
                                        0.1)^2),
                                1/3))),
                    ($L$2)-E1396))),
        IF(IFERROR(W197,
                0)=0,
            MAX(MAX('1D'!$D$16,
                    MAX('1D'!$D$16,
                        POWER((ABS(K197)^2)/('1D'!$I$5*MAX(F197,
                                    0.1)^2),
                            1/3))),
                IFERROR(W1396,
                    MAX(MAX('1D'!$D$16,
                            MAX('1D'!$D$16,
                                POWER((ABS(K197)^2)/('1D'!$I$5*MAX(F197,
                                            0.1)^2),
                                    1/3))),
                        ($L$2)-E1396))),
            IF(OR(IFERROR(AD197,
                        0)&gt;=1,
                    IFERROR(AD198,
                        0)&gt;=1),
                MAX('1D'!$D$16,
                    MAX('1D'!$D$16,
                        POWER((ABS(K197)^2)/('1D'!$I$5*MAX(F197,
                                    0.1)^2),
                            1/3))),
                IF(ABS(IFERROR(AF197,
                            0))&lt;'1D'!$D$19,
                    MAX(MAX('1D'!$D$16,
                            MAX('1D'!$D$16,
                                POWER((ABS(K197)^2)/('1D'!$I$5*MAX(F197,
                                            0.1)^2),
                                    1/3))),
                        IFERROR(W197,
                            0)),
                    MAX(MAX('1D'!$D$16,
                            MAX('1D'!$D$16,
                                POWER((ABS(K197)^2)/('1D'!$I$5*MAX(F197,
                                            0.1)^2),
                                    1/3))),
                        (IFERROR(W197,
                                0))+((IFERROR(AF197,
                                    0))*'1D'!$D$18)))))))</f>
        <v>2.1389677043987478</v>
      </c>
      <c r="X197" s="5">
        <f t="shared" ca="1" si="32"/>
        <v>11.122632062873489</v>
      </c>
      <c r="Y197" s="5">
        <f t="shared" ca="1" si="33"/>
        <v>1.1735290000551568</v>
      </c>
      <c r="Z197" s="5">
        <f t="shared" ca="1" si="34"/>
        <v>4.5807502857230418</v>
      </c>
      <c r="AA197" s="5">
        <f t="shared" ca="1" si="35"/>
        <v>634.60746770439869</v>
      </c>
      <c r="AB197" s="5">
        <f ca="1">AA197+((ABS(K197)/MAX(((F197)+(G197)*(W197))*(W197),
            0.000001))^2)/(2*'1D'!$I$5)</f>
        <v>635.67695155659806</v>
      </c>
      <c r="AC197" s="5">
        <f ca="1">((ABS(K197)*'1D'!$D$6)/(MAX(((F197)+(G197)*(W197))*(W197),
            0.000001)*MAX(((((F197)+(G197)*(W197))*(W197))/MAX((F197)+2*(W197)*SQRT(1+(G197)^2),
                    0.000001))^(2/3),
            0.000001)))^2</f>
        <v>3.8141460404132466E-3</v>
      </c>
      <c r="AD197" s="5">
        <f ca="1">ABS(ABS(K197)/MAX(((F197)+(G197)*(W197))*(W197),
        0.000001))/SQRT('1D'!$I$5*MAX((((F197)+(G197)*(W197))*(W197))/MAX((F197)+2*(G197)*(W197),
            0.000001),
        0.000001))</f>
        <v>1.0000000000000004</v>
      </c>
      <c r="AE197" s="5">
        <f ca="1">((F197)*(W197)^2)/2+(G197)*(W197)^3/3+(ABS(K197)^2)/('1D'!$I$5*MAX(((F197)+(G197)*(W197))*(W197),
        0.000001))</f>
        <v>35.686426155594638</v>
      </c>
      <c r="AF197" s="5">
        <f ca="1">IF($A$2=0,
    0,
    IFERROR(AB198+(((AC197+AC198)/2)*J198)+(IF(Z197&gt;Z198,
                '1D'!$D$8*((Z197^2-Z198^2)/(2*'1D'!$I$5)),
                '1D'!$D$9*((Z198^2-Z197^2)/(2*'1D'!$I$5)))+('1D'!$D$10*(ABS(I198)/90)*(MAX(Z197^2,
                        Z198^2)/(2*'1D'!$I$5))))-AB197,
        0))</f>
        <v>3.3179601864503638E-3</v>
      </c>
      <c r="AG197" s="5">
        <f ca="1">IF($A$2=0,
    1,
    IF(IFERROR(AG198,
            0)=0,
        0,
        IFERROR(IF(OR(ROUND(AD197,
                        3)&gt;=1,
                    AND(ABS(AF197)&lt;'1D'!$D$19,
                        AD197&lt;1)),
                1,
                0),
            0)))</f>
        <v>1</v>
      </c>
      <c r="AH197" s="5">
        <f ca="1">IFERROR(IF('1D'!V32="Supercritical",
        MAX('1D'!$D$16,
            IFERROR(L197,
                MAX('1D'!$D$16,
                    POWER((ABS(K197)^2)/('1D'!$I$5*MAX(F197,
                                0.1)^2),
                        1/3)))),
        IF('1D'!V32="Subcritical",
            MAX('1D'!$D$16,
                IFERROR(W197,
                    MAX('1D'!$D$16,
                        POWER((ABS(K197)^2)/('1D'!$I$5*MAX(F197,
                                    0.1)^2),
                            1/3)))),
            IF(IFERROR(T197,
                    -1E+99)&gt;=IFERROR(AE197,
                    -1E+99),
                MAX('1D'!$D$16,
                    IFERROR(L197,
                        MAX('1D'!$D$16,
                            POWER((ABS(K197)^2)/('1D'!$I$5*MAX(F197,
                                        0.1)^2),
                                1/3)))),
                MAX('1D'!$D$16,
                    IFERROR(W197,
                        MAX('1D'!$D$16,
                            POWER((ABS(K197)^2)/('1D'!$I$5*MAX(F197,
                                        0.1)^2),
                                1/3))))))),
    MAX('1D'!$D$16,
        POWER((ABS(K197)^2)/('1D'!$I$5*MAX(F197,
                    0.1)^2),
            1/3)))</f>
        <v>2.0411692021517887</v>
      </c>
      <c r="AI197" s="5">
        <f t="shared" ca="1" si="36"/>
        <v>634.50966920215171</v>
      </c>
      <c r="AJ197" s="5">
        <f ca="1">AI197+((ABS(K197)/MAX(((F197)+(G197)*(AH197))*(AH197),
            0.000001))^2)/(2*'1D'!$I$5)</f>
        <v>635.68409253909476</v>
      </c>
      <c r="AM197">
        <v>0</v>
      </c>
      <c r="AN197">
        <v>0</v>
      </c>
      <c r="AO197" s="5">
        <f t="shared" si="37"/>
        <v>0</v>
      </c>
      <c r="AP197" s="5">
        <f t="shared" si="41"/>
        <v>0</v>
      </c>
      <c r="AQ197" s="5">
        <f ca="1">ABS(ABS(K197)/MAX(((F197)+(G197)*(AH197))*(AH197),
        0.000001))/SQRT('1D'!$I$5*MAX((((F197)+(G197)*(AH197))*(AH197))/MAX((F197)+2*(G197)*(AH197),
            0.000001),
        0.000001))</f>
        <v>1.0727235886044055</v>
      </c>
      <c r="AR197" s="5" t="str">
        <f t="shared" ca="1" si="38"/>
        <v>Supercritical</v>
      </c>
      <c r="AS197" s="5">
        <f ca="1">((ABS(K197)*'1D'!$D$6)/(MAX(((F197)+(G197)*(AH197))*(AH197),
            0.000001)*MAX(((((F197)+(G197)*(AH197))*(AH197))/MAX((F197)+2*(AH197)*SQRT(1+(G197)^2),
                    0.000001))^(2/3),
            0.000001)))^2</f>
        <v>4.3358367565141456E-3</v>
      </c>
    </row>
    <row r="198" spans="1:45" x14ac:dyDescent="0.35">
      <c r="A198">
        <v>189</v>
      </c>
      <c r="B198">
        <v>187.99700000000001</v>
      </c>
      <c r="C198">
        <v>616396.76199999999</v>
      </c>
      <c r="D198">
        <v>3097691.8160000001</v>
      </c>
      <c r="E198">
        <v>632.46799999999996</v>
      </c>
      <c r="F198">
        <v>5.2</v>
      </c>
      <c r="G198">
        <v>0</v>
      </c>
      <c r="H198" t="s">
        <v>176</v>
      </c>
      <c r="I198">
        <v>0</v>
      </c>
      <c r="J198" s="5">
        <f t="shared" si="39"/>
        <v>1.0010000000000048</v>
      </c>
      <c r="K198" s="5">
        <f t="shared" ca="1" si="40"/>
        <v>50.95</v>
      </c>
      <c r="L198" s="5">
        <f ca="1">IF($A$2=0,
    IFERROR(L197,
        MAX('1D'!$D$16,
            POWER((ABS(K198)^2)/('1D'!$I$5*MAX(F198,
                        0.1)^2),
                1/3))),
    IF(IFERROR(V197,
            0)=0,
        IFERROR(L197,
            MAX('1D'!$D$16,
                POWER((ABS(K198)^2)/('1D'!$I$5*MAX(F198,
                            0.1)^2),
                    1/3))),
        IF(OR(IFERROR(L198,
                    0)=0,
                IFERROR(S197,
                    0)&lt;1,
                IFERROR(S198,
                    0)&lt;1),
            MAX('1D'!$D$16,
                POWER((ABS(K198)^2)/('1D'!$I$5*MAX(F198,
                            0.1)^2),
                    1/3)),
            IF(IFERROR(U198,
                    0)&gt;0,
                MAX('1D'!$D$16,
                    IFERROR(L198,
                        0)+((IFERROR(U198,
                                0))*'1D'!$D$18*IF((IFERROR(S198,
                                    0))&lt;1,
                            1,
                            -1))),
                IF(IFERROR(U198,
                        0)&lt;0,
                    IF(ABS((MAX('1D'!$D$16,
                                    POWER((ABS(K198)^2)/('1D'!$I$5*MAX(F198,
                                                0.1)^2),
                                        1/3)))-IFERROR(L198,
                                0))&gt;'1D'!$D$19,
                        MAX('1D'!$D$16,
                            IF((MAX('1D'!$D$16,
                                        POWER((ABS(K198)^2)/('1D'!$I$5*MAX(F198,
                                                    0.1)^2),
                                            1/3)))&gt;IFERROR(L198,
                                    0),
                                MIN((MAX('1D'!$D$16,
                                            POWER((ABS(K198)^2)/('1D'!$I$5*MAX(F198,
                                                        0.1)^2),
                                                1/3))),
                                    IFERROR(L198,
                                        0)+(MIN(ABS(IFERROR(U198,
                                                    0))*'1D'!$D$18,
                                            ABS((MAX('1D'!$D$16,
                                                        POWER((ABS(K198)^2)/('1D'!$I$5*MAX(F198,
                                                                    0.1)^2),
                                                            1/3)))-IFERROR(L198,
                                                    0))))),
                                MAX((MAX('1D'!$D$16,
                                            POWER((ABS(K198)^2)/('1D'!$I$5*MAX(F198,
                                                        0.1)^2),
                                                1/3))),
                                    IFERROR(L198,
                                        0)-(MIN(ABS(IFERROR(U198,
                                                    0))*'1D'!$D$18,
                                            ABS((MAX('1D'!$D$16,
                                                        POWER((ABS(K198)^2)/('1D'!$I$5*MAX(F198,
                                                                    0.1)^2),
                                                            1/3)))-IFERROR(L198,
                                                    0))))))),
                        MAX('1D'!$D$16,
                            POWER((ABS(K198)^2)/('1D'!$I$5*MAX(F198,
                                        0.1)^2),
                                1/3))),
                    MAX('1D'!$D$16,
                        IFERROR(L198,
                            0)))))))</f>
        <v>2.0411692021517887</v>
      </c>
      <c r="M198" s="5">
        <f t="shared" ca="1" si="28"/>
        <v>10.614079851189301</v>
      </c>
      <c r="N198" s="5">
        <f t="shared" ca="1" si="29"/>
        <v>1.1434704692804873</v>
      </c>
      <c r="O198" s="5">
        <f t="shared" ca="1" si="30"/>
        <v>4.8002276894771132</v>
      </c>
      <c r="P198" s="5">
        <f t="shared" ca="1" si="31"/>
        <v>634.50916920215172</v>
      </c>
      <c r="Q198" s="5">
        <f ca="1">P198+((ABS(K198)/MAX(((F198)+(G198)*(L198))*(L198),
            0.000001))^2)/(2*'1D'!$I$5)</f>
        <v>635.68359253909478</v>
      </c>
      <c r="R198" s="5">
        <f ca="1">((ABS(K198)*'1D'!$D$6)/(MAX(((F198)+(G198)*(L198))*(L198),
            0.000001)*MAX(((((F198)+(G198)*(L198))*(L198))/MAX((F198)+2*(L198)*SQRT(1+(G198)^2),
                    0.000001))^(2/3),
            0.000001)))^2</f>
        <v>4.3358367565141456E-3</v>
      </c>
      <c r="S198" s="5">
        <f ca="1">ABS(ABS(K198)/MAX(((F198)+(G198)*(L198))*(L198),
        0.000001))/SQRT('1D'!$I$5*MAX((((F198)+(G198)*(L198))*(L198))/MAX((F198)+2*(G198)*(L198),
            0.000001),
        0.000001))</f>
        <v>1.0727235886044055</v>
      </c>
      <c r="T198" s="5">
        <f ca="1">((F198)*(L198)^2)/2+(G198)*(L198)^3/3+(ABS(K198)^2)/('1D'!$I$5*MAX(((F198)+(G198)*(L198))*(L198),
        0.000001))</f>
        <v>35.763412605541333</v>
      </c>
      <c r="U198" s="5">
        <f ca="1">IF($A$2=0,
    0,
    IFERROR(Q197-(((R197+R198)/2)*J198)-(IF(O197&gt;O198,
                '1D'!$D$8*((O197^2-O198^2)/(2*'1D'!$I$5)),
                '1D'!$D$9*((O198^2-O197^2)/(2*'1D'!$I$5)))+('1D'!$D$10*(ABS(I198)/90)*(MAX(O197^2,
                        O198^2)/(2*'1D'!$I$5))))-Q198,
        0))</f>
        <v>-3.8401725932999398E-3</v>
      </c>
      <c r="V198" s="5">
        <f ca="1">IF($A$2=0,
    1,
    IF(IFERROR(V197,
            0)=0,
        0,
        IFERROR(IF(ROUND(S198,
                    3)=1,
                1,
                IF(AND(ABS(U198)&lt;'1D'!$D$19,
                        S198&gt;1),
                    1,
                    0)),
            0)))</f>
        <v>0</v>
      </c>
      <c r="W198" s="5">
        <f ca="1">IF($A$2=0,
    MAX(MAX('1D'!$D$16,
            MAX('1D'!$D$16,
                POWER((ABS(K198)^2)/('1D'!$I$5*MAX(F198,
                            0.1)^2),
                    1/3))),
        IFERROR(W1396,
            MAX(MAX('1D'!$D$16,
                    MAX('1D'!$D$16,
                        POWER((ABS(K198)^2)/('1D'!$I$5*MAX(F198,
                                    0.1)^2),
                            1/3))),
                ($L$2)-E1396))),
    IF(IFERROR(AG199,
            0)=0,
        MAX(MAX('1D'!$D$16,
                MAX('1D'!$D$16,
                    POWER((ABS(K198)^2)/('1D'!$I$5*MAX(F198,
                                0.1)^2),
                        1/3))),
            IFERROR(W1396,
                MAX(MAX('1D'!$D$16,
                        MAX('1D'!$D$16,
                            POWER((ABS(K198)^2)/('1D'!$I$5*MAX(F198,
                                        0.1)^2),
                                1/3))),
                    ($L$2)-E1396))),
        IF(IFERROR(W198,
                0)=0,
            MAX(MAX('1D'!$D$16,
                    MAX('1D'!$D$16,
                        POWER((ABS(K198)^2)/('1D'!$I$5*MAX(F198,
                                    0.1)^2),
                            1/3))),
                IFERROR(W1396,
                    MAX(MAX('1D'!$D$16,
                            MAX('1D'!$D$16,
                                POWER((ABS(K198)^2)/('1D'!$I$5*MAX(F198,
                                            0.1)^2),
                                    1/3))),
                        ($L$2)-E1396))),
            IF(OR(IFERROR(AD198,
                        0)&gt;=1,
                    IFERROR(AD199,
                        0)&gt;=1),
                MAX('1D'!$D$16,
                    MAX('1D'!$D$16,
                        POWER((ABS(K198)^2)/('1D'!$I$5*MAX(F198,
                                    0.1)^2),
                            1/3))),
                IF(ABS(IFERROR(AF198,
                            0))&lt;'1D'!$D$19,
                    MAX(MAX('1D'!$D$16,
                            MAX('1D'!$D$16,
                                POWER((ABS(K198)^2)/('1D'!$I$5*MAX(F198,
                                            0.1)^2),
                                    1/3))),
                        IFERROR(W198,
                            0)),
                    MAX(MAX('1D'!$D$16,
                            MAX('1D'!$D$16,
                                POWER((ABS(K198)^2)/('1D'!$I$5*MAX(F198,
                                            0.1)^2),
                                    1/3))),
                        (IFERROR(W198,
                                0))+((IFERROR(AF198,
                                    0))*'1D'!$D$18)))))))</f>
        <v>2.1389677043987478</v>
      </c>
      <c r="X198" s="5">
        <f t="shared" ca="1" si="32"/>
        <v>11.122632062873489</v>
      </c>
      <c r="Y198" s="5">
        <f t="shared" ca="1" si="33"/>
        <v>1.1735290000551568</v>
      </c>
      <c r="Z198" s="5">
        <f t="shared" ca="1" si="34"/>
        <v>4.5807502857230418</v>
      </c>
      <c r="AA198" s="5">
        <f t="shared" ca="1" si="35"/>
        <v>634.6069677043987</v>
      </c>
      <c r="AB198" s="5">
        <f ca="1">AA198+((ABS(K198)/MAX(((F198)+(G198)*(W198))*(W198),
            0.000001))^2)/(2*'1D'!$I$5)</f>
        <v>635.67645155659807</v>
      </c>
      <c r="AC198" s="5">
        <f ca="1">((ABS(K198)*'1D'!$D$6)/(MAX(((F198)+(G198)*(W198))*(W198),
            0.000001)*MAX(((((F198)+(G198)*(W198))*(W198))/MAX((F198)+2*(W198)*SQRT(1+(G198)^2),
                    0.000001))^(2/3),
            0.000001)))^2</f>
        <v>3.8141460404132466E-3</v>
      </c>
      <c r="AD198" s="5">
        <f ca="1">ABS(ABS(K198)/MAX(((F198)+(G198)*(W198))*(W198),
        0.000001))/SQRT('1D'!$I$5*MAX((((F198)+(G198)*(W198))*(W198))/MAX((F198)+2*(G198)*(W198),
            0.000001),
        0.000001))</f>
        <v>1.0000000000000004</v>
      </c>
      <c r="AE198" s="5">
        <f ca="1">((F198)*(W198)^2)/2+(G198)*(W198)^3/3+(ABS(K198)^2)/('1D'!$I$5*MAX(((F198)+(G198)*(W198))*(W198),
        0.000001))</f>
        <v>35.686426155594638</v>
      </c>
      <c r="AF198" s="5">
        <f ca="1">IF($A$2=0,
    0,
    IFERROR(AB199+(((AC198+AC199)/2)*J199)+(IF(Z198&gt;Z199,
                '1D'!$D$8*((Z198^2-Z199^2)/(2*'1D'!$I$5)),
                '1D'!$D$9*((Z199^2-Z198^2)/(2*'1D'!$I$5)))+('1D'!$D$10*(ABS(I199)/90)*(MAX(Z198^2,
                        Z199^2)/(2*'1D'!$I$5))))-AB198,
        0))</f>
        <v>3.4157470064428708E-3</v>
      </c>
      <c r="AG198" s="5">
        <f ca="1">IF($A$2=0,
    1,
    IF(IFERROR(AG199,
            0)=0,
        0,
        IFERROR(IF(OR(ROUND(AD198,
                        3)&gt;=1,
                    AND(ABS(AF198)&lt;'1D'!$D$19,
                        AD198&lt;1)),
                1,
                0),
            0)))</f>
        <v>1</v>
      </c>
      <c r="AH198" s="5">
        <f ca="1">IFERROR(IF('1D'!V32="Supercritical",
        MAX('1D'!$D$16,
            IFERROR(L198,
                MAX('1D'!$D$16,
                    POWER((ABS(K198)^2)/('1D'!$I$5*MAX(F198,
                                0.1)^2),
                        1/3)))),
        IF('1D'!V32="Subcritical",
            MAX('1D'!$D$16,
                IFERROR(W198,
                    MAX('1D'!$D$16,
                        POWER((ABS(K198)^2)/('1D'!$I$5*MAX(F198,
                                    0.1)^2),
                            1/3)))),
            IF(IFERROR(T198,
                    -1E+99)&gt;=IFERROR(AE198,
                    -1E+99),
                MAX('1D'!$D$16,
                    IFERROR(L198,
                        MAX('1D'!$D$16,
                            POWER((ABS(K198)^2)/('1D'!$I$5*MAX(F198,
                                        0.1)^2),
                                1/3)))),
                MAX('1D'!$D$16,
                    IFERROR(W198,
                        MAX('1D'!$D$16,
                            POWER((ABS(K198)^2)/('1D'!$I$5*MAX(F198,
                                        0.1)^2),
                                1/3))))))),
    MAX('1D'!$D$16,
        POWER((ABS(K198)^2)/('1D'!$I$5*MAX(F198,
                    0.1)^2),
            1/3)))</f>
        <v>2.0411692021517887</v>
      </c>
      <c r="AI198" s="5">
        <f t="shared" ca="1" si="36"/>
        <v>634.50916920215172</v>
      </c>
      <c r="AJ198" s="5">
        <f ca="1">AI198+((ABS(K198)/MAX(((F198)+(G198)*(AH198))*(AH198),
            0.000001))^2)/(2*'1D'!$I$5)</f>
        <v>635.68359253909478</v>
      </c>
      <c r="AM198">
        <v>0</v>
      </c>
      <c r="AN198">
        <v>0</v>
      </c>
      <c r="AO198" s="5">
        <f t="shared" si="37"/>
        <v>0</v>
      </c>
      <c r="AP198" s="5">
        <f t="shared" si="41"/>
        <v>0</v>
      </c>
      <c r="AQ198" s="5">
        <f ca="1">ABS(ABS(K198)/MAX(((F198)+(G198)*(AH198))*(AH198),
        0.000001))/SQRT('1D'!$I$5*MAX((((F198)+(G198)*(AH198))*(AH198))/MAX((F198)+2*(G198)*(AH198),
            0.000001),
        0.000001))</f>
        <v>1.0727235886044055</v>
      </c>
      <c r="AR198" s="5" t="str">
        <f t="shared" ca="1" si="38"/>
        <v>Supercritical</v>
      </c>
      <c r="AS198" s="5">
        <f ca="1">((ABS(K198)*'1D'!$D$6)/(MAX(((F198)+(G198)*(AH198))*(AH198),
            0.000001)*MAX(((((F198)+(G198)*(AH198))*(AH198))/MAX((F198)+2*(AH198)*SQRT(1+(G198)^2),
                    0.000001))^(2/3),
            0.000001)))^2</f>
        <v>4.3358367565141456E-3</v>
      </c>
    </row>
    <row r="199" spans="1:45" x14ac:dyDescent="0.35">
      <c r="A199">
        <v>190</v>
      </c>
      <c r="B199">
        <v>188.99700000000001</v>
      </c>
      <c r="C199">
        <v>616395.76300000004</v>
      </c>
      <c r="D199">
        <v>3097691.7680000002</v>
      </c>
      <c r="E199">
        <v>632.46749999999997</v>
      </c>
      <c r="F199">
        <v>5.2</v>
      </c>
      <c r="G199">
        <v>0</v>
      </c>
      <c r="H199" t="s">
        <v>176</v>
      </c>
      <c r="I199">
        <v>5.7000000000000002E-2</v>
      </c>
      <c r="J199" s="5">
        <f t="shared" si="39"/>
        <v>1</v>
      </c>
      <c r="K199" s="5">
        <f t="shared" ca="1" si="40"/>
        <v>50.95</v>
      </c>
      <c r="L199" s="5">
        <f ca="1">IF($A$2=0,
    IFERROR(L198,
        MAX('1D'!$D$16,
            POWER((ABS(K199)^2)/('1D'!$I$5*MAX(F199,
                        0.1)^2),
                1/3))),
    IF(IFERROR(V198,
            0)=0,
        IFERROR(L198,
            MAX('1D'!$D$16,
                POWER((ABS(K199)^2)/('1D'!$I$5*MAX(F199,
                            0.1)^2),
                    1/3))),
        IF(OR(IFERROR(L199,
                    0)=0,
                IFERROR(S198,
                    0)&lt;1,
                IFERROR(S199,
                    0)&lt;1),
            MAX('1D'!$D$16,
                POWER((ABS(K199)^2)/('1D'!$I$5*MAX(F199,
                            0.1)^2),
                    1/3)),
            IF(IFERROR(U199,
                    0)&gt;0,
                MAX('1D'!$D$16,
                    IFERROR(L199,
                        0)+((IFERROR(U199,
                                0))*'1D'!$D$18*IF((IFERROR(S199,
                                    0))&lt;1,
                            1,
                            -1))),
                IF(IFERROR(U199,
                        0)&lt;0,
                    IF(ABS((MAX('1D'!$D$16,
                                    POWER((ABS(K199)^2)/('1D'!$I$5*MAX(F199,
                                                0.1)^2),
                                        1/3)))-IFERROR(L199,
                                0))&gt;'1D'!$D$19,
                        MAX('1D'!$D$16,
                            IF((MAX('1D'!$D$16,
                                        POWER((ABS(K199)^2)/('1D'!$I$5*MAX(F199,
                                                    0.1)^2),
                                            1/3)))&gt;IFERROR(L199,
                                    0),
                                MIN((MAX('1D'!$D$16,
                                            POWER((ABS(K199)^2)/('1D'!$I$5*MAX(F199,
                                                        0.1)^2),
                                                1/3))),
                                    IFERROR(L199,
                                        0)+(MIN(ABS(IFERROR(U199,
                                                    0))*'1D'!$D$18,
                                            ABS((MAX('1D'!$D$16,
                                                        POWER((ABS(K199)^2)/('1D'!$I$5*MAX(F199,
                                                                    0.1)^2),
                                                            1/3)))-IFERROR(L199,
                                                    0))))),
                                MAX((MAX('1D'!$D$16,
                                            POWER((ABS(K199)^2)/('1D'!$I$5*MAX(F199,
                                                        0.1)^2),
                                                1/3))),
                                    IFERROR(L199,
                                        0)-(MIN(ABS(IFERROR(U199,
                                                    0))*'1D'!$D$18,
                                            ABS((MAX('1D'!$D$16,
                                                        POWER((ABS(K199)^2)/('1D'!$I$5*MAX(F199,
                                                                    0.1)^2),
                                                            1/3)))-IFERROR(L199,
                                                    0))))))),
                        MAX('1D'!$D$16,
                            POWER((ABS(K199)^2)/('1D'!$I$5*MAX(F199,
                                        0.1)^2),
                                1/3))),
                    MAX('1D'!$D$16,
                        IFERROR(L199,
                            0)))))))</f>
        <v>2.0411692021517887</v>
      </c>
      <c r="M199" s="5">
        <f t="shared" ca="1" si="28"/>
        <v>10.614079851189301</v>
      </c>
      <c r="N199" s="5">
        <f t="shared" ca="1" si="29"/>
        <v>1.1434704692804873</v>
      </c>
      <c r="O199" s="5">
        <f t="shared" ca="1" si="30"/>
        <v>4.8002276894771132</v>
      </c>
      <c r="P199" s="5">
        <f t="shared" ca="1" si="31"/>
        <v>634.50866920215174</v>
      </c>
      <c r="Q199" s="5">
        <f ca="1">P199+((ABS(K199)/MAX(((F199)+(G199)*(L199))*(L199),
            0.000001))^2)/(2*'1D'!$I$5)</f>
        <v>635.68309253909479</v>
      </c>
      <c r="R199" s="5">
        <f ca="1">((ABS(K199)*'1D'!$D$6)/(MAX(((F199)+(G199)*(L199))*(L199),
            0.000001)*MAX(((((F199)+(G199)*(L199))*(L199))/MAX((F199)+2*(L199)*SQRT(1+(G199)^2),
                    0.000001))^(2/3),
            0.000001)))^2</f>
        <v>4.3358367565141456E-3</v>
      </c>
      <c r="S199" s="5">
        <f ca="1">ABS(ABS(K199)/MAX(((F199)+(G199)*(L199))*(L199),
        0.000001))/SQRT('1D'!$I$5*MAX((((F199)+(G199)*(L199))*(L199))/MAX((F199)+2*(G199)*(L199),
            0.000001),
        0.000001))</f>
        <v>1.0727235886044055</v>
      </c>
      <c r="T199" s="5">
        <f ca="1">((F199)*(L199)^2)/2+(G199)*(L199)^3/3+(ABS(K199)^2)/('1D'!$I$5*MAX(((F199)+(G199)*(L199))*(L199),
        0.000001))</f>
        <v>35.763412605541333</v>
      </c>
      <c r="U199" s="5">
        <f ca="1">IF($A$2=0,
    0,
    IFERROR(Q198-(((R198+R199)/2)*J199)-(IF(O198&gt;O199,
                '1D'!$D$8*((O198^2-O199^2)/(2*'1D'!$I$5)),
                '1D'!$D$9*((O199^2-O198^2)/(2*'1D'!$I$5)))+('1D'!$D$10*(ABS(I199)/90)*(MAX(O198^2,
                        O199^2)/(2*'1D'!$I$5))))-Q199,
        0))</f>
        <v>-3.9474069734524164E-3</v>
      </c>
      <c r="V199" s="5">
        <f ca="1">IF($A$2=0,
    1,
    IF(IFERROR(V198,
            0)=0,
        0,
        IFERROR(IF(ROUND(S199,
                    3)=1,
                1,
                IF(AND(ABS(U199)&lt;'1D'!$D$19,
                        S199&gt;1),
                    1,
                    0)),
            0)))</f>
        <v>0</v>
      </c>
      <c r="W199" s="5">
        <f ca="1">IF($A$2=0,
    MAX(MAX('1D'!$D$16,
            MAX('1D'!$D$16,
                POWER((ABS(K199)^2)/('1D'!$I$5*MAX(F199,
                            0.1)^2),
                    1/3))),
        IFERROR(W1396,
            MAX(MAX('1D'!$D$16,
                    MAX('1D'!$D$16,
                        POWER((ABS(K199)^2)/('1D'!$I$5*MAX(F199,
                                    0.1)^2),
                            1/3))),
                ($L$2)-E1396))),
    IF(IFERROR(AG200,
            0)=0,
        MAX(MAX('1D'!$D$16,
                MAX('1D'!$D$16,
                    POWER((ABS(K199)^2)/('1D'!$I$5*MAX(F199,
                                0.1)^2),
                        1/3))),
            IFERROR(W1396,
                MAX(MAX('1D'!$D$16,
                        MAX('1D'!$D$16,
                            POWER((ABS(K199)^2)/('1D'!$I$5*MAX(F199,
                                        0.1)^2),
                                1/3))),
                    ($L$2)-E1396))),
        IF(IFERROR(W199,
                0)=0,
            MAX(MAX('1D'!$D$16,
                    MAX('1D'!$D$16,
                        POWER((ABS(K199)^2)/('1D'!$I$5*MAX(F199,
                                    0.1)^2),
                            1/3))),
                IFERROR(W1396,
                    MAX(MAX('1D'!$D$16,
                            MAX('1D'!$D$16,
                                POWER((ABS(K199)^2)/('1D'!$I$5*MAX(F199,
                                            0.1)^2),
                                    1/3))),
                        ($L$2)-E1396))),
            IF(OR(IFERROR(AD199,
                        0)&gt;=1,
                    IFERROR(AD200,
                        0)&gt;=1),
                MAX('1D'!$D$16,
                    MAX('1D'!$D$16,
                        POWER((ABS(K199)^2)/('1D'!$I$5*MAX(F199,
                                    0.1)^2),
                            1/3))),
                IF(ABS(IFERROR(AF199,
                            0))&lt;'1D'!$D$19,
                    MAX(MAX('1D'!$D$16,
                            MAX('1D'!$D$16,
                                POWER((ABS(K199)^2)/('1D'!$I$5*MAX(F199,
                                            0.1)^2),
                                    1/3))),
                        IFERROR(W199,
                            0)),
                    MAX(MAX('1D'!$D$16,
                            MAX('1D'!$D$16,
                                POWER((ABS(K199)^2)/('1D'!$I$5*MAX(F199,
                                            0.1)^2),
                                    1/3))),
                        (IFERROR(W199,
                                0))+((IFERROR(AF199,
                                    0))*'1D'!$D$18)))))))</f>
        <v>2.1389677043987478</v>
      </c>
      <c r="X199" s="5">
        <f t="shared" ca="1" si="32"/>
        <v>11.122632062873489</v>
      </c>
      <c r="Y199" s="5">
        <f t="shared" ca="1" si="33"/>
        <v>1.1735290000551568</v>
      </c>
      <c r="Z199" s="5">
        <f t="shared" ca="1" si="34"/>
        <v>4.5807502857230418</v>
      </c>
      <c r="AA199" s="5">
        <f t="shared" ca="1" si="35"/>
        <v>634.60646770439871</v>
      </c>
      <c r="AB199" s="5">
        <f ca="1">AA199+((ABS(K199)/MAX(((F199)+(G199)*(W199))*(W199),
            0.000001))^2)/(2*'1D'!$I$5)</f>
        <v>635.67595155659808</v>
      </c>
      <c r="AC199" s="5">
        <f ca="1">((ABS(K199)*'1D'!$D$6)/(MAX(((F199)+(G199)*(W199))*(W199),
            0.000001)*MAX(((((F199)+(G199)*(W199))*(W199))/MAX((F199)+2*(W199)*SQRT(1+(G199)^2),
                    0.000001))^(2/3),
            0.000001)))^2</f>
        <v>3.8141460404132466E-3</v>
      </c>
      <c r="AD199" s="5">
        <f ca="1">ABS(ABS(K199)/MAX(((F199)+(G199)*(W199))*(W199),
        0.000001))/SQRT('1D'!$I$5*MAX((((F199)+(G199)*(W199))*(W199))/MAX((F199)+2*(G199)*(W199),
            0.000001),
        0.000001))</f>
        <v>1.0000000000000004</v>
      </c>
      <c r="AE199" s="5">
        <f ca="1">((F199)*(W199)^2)/2+(G199)*(W199)^3/3+(ABS(K199)^2)/('1D'!$I$5*MAX(((F199)+(G199)*(W199))*(W199),
        0.000001))</f>
        <v>35.686426155594638</v>
      </c>
      <c r="AF199" s="5">
        <f ca="1">IF($A$2=0,
    0,
    IFERROR(AB200+(((AC199+AC200)/2)*J200)+(IF(Z199&gt;Z200,
                '1D'!$D$8*((Z199^2-Z200^2)/(2*'1D'!$I$5)),
                '1D'!$D$9*((Z200^2-Z199^2)/(2*'1D'!$I$5)))+('1D'!$D$10*(ABS(I200)/90)*(MAX(Z199^2,
                        Z200^2)/(2*'1D'!$I$5))))-AB199,
        0))</f>
        <v>3.4157470064428708E-3</v>
      </c>
      <c r="AG199" s="5">
        <f ca="1">IF($A$2=0,
    1,
    IF(IFERROR(AG200,
            0)=0,
        0,
        IFERROR(IF(OR(ROUND(AD199,
                        3)&gt;=1,
                    AND(ABS(AF199)&lt;'1D'!$D$19,
                        AD199&lt;1)),
                1,
                0),
            0)))</f>
        <v>1</v>
      </c>
      <c r="AH199" s="5">
        <f ca="1">IFERROR(IF('1D'!V32="Supercritical",
        MAX('1D'!$D$16,
            IFERROR(L199,
                MAX('1D'!$D$16,
                    POWER((ABS(K199)^2)/('1D'!$I$5*MAX(F199,
                                0.1)^2),
                        1/3)))),
        IF('1D'!V32="Subcritical",
            MAX('1D'!$D$16,
                IFERROR(W199,
                    MAX('1D'!$D$16,
                        POWER((ABS(K199)^2)/('1D'!$I$5*MAX(F199,
                                    0.1)^2),
                            1/3)))),
            IF(IFERROR(T199,
                    -1E+99)&gt;=IFERROR(AE199,
                    -1E+99),
                MAX('1D'!$D$16,
                    IFERROR(L199,
                        MAX('1D'!$D$16,
                            POWER((ABS(K199)^2)/('1D'!$I$5*MAX(F199,
                                        0.1)^2),
                                1/3)))),
                MAX('1D'!$D$16,
                    IFERROR(W199,
                        MAX('1D'!$D$16,
                            POWER((ABS(K199)^2)/('1D'!$I$5*MAX(F199,
                                        0.1)^2),
                                1/3))))))),
    MAX('1D'!$D$16,
        POWER((ABS(K199)^2)/('1D'!$I$5*MAX(F199,
                    0.1)^2),
            1/3)))</f>
        <v>2.0411692021517887</v>
      </c>
      <c r="AI199" s="5">
        <f t="shared" ca="1" si="36"/>
        <v>634.50866920215174</v>
      </c>
      <c r="AJ199" s="5">
        <f ca="1">AI199+((ABS(K199)/MAX(((F199)+(G199)*(AH199))*(AH199),
            0.000001))^2)/(2*'1D'!$I$5)</f>
        <v>635.68309253909479</v>
      </c>
      <c r="AM199">
        <v>0</v>
      </c>
      <c r="AN199">
        <v>0</v>
      </c>
      <c r="AO199" s="5">
        <f t="shared" si="37"/>
        <v>0</v>
      </c>
      <c r="AP199" s="5">
        <f t="shared" si="41"/>
        <v>0</v>
      </c>
      <c r="AQ199" s="5">
        <f ca="1">ABS(ABS(K199)/MAX(((F199)+(G199)*(AH199))*(AH199),
        0.000001))/SQRT('1D'!$I$5*MAX((((F199)+(G199)*(AH199))*(AH199))/MAX((F199)+2*(G199)*(AH199),
            0.000001),
        0.000001))</f>
        <v>1.0727235886044055</v>
      </c>
      <c r="AR199" s="5" t="str">
        <f t="shared" ca="1" si="38"/>
        <v>Supercritical</v>
      </c>
      <c r="AS199" s="5">
        <f ca="1">((ABS(K199)*'1D'!$D$6)/(MAX(((F199)+(G199)*(AH199))*(AH199),
            0.000001)*MAX(((((F199)+(G199)*(AH199))*(AH199))/MAX((F199)+2*(AH199)*SQRT(1+(G199)^2),
                    0.000001))^(2/3),
            0.000001)))^2</f>
        <v>4.3358367565141456E-3</v>
      </c>
    </row>
    <row r="200" spans="1:45" x14ac:dyDescent="0.35">
      <c r="A200">
        <v>191</v>
      </c>
      <c r="B200">
        <v>189.99700000000001</v>
      </c>
      <c r="C200">
        <v>616394.76399999997</v>
      </c>
      <c r="D200">
        <v>3097691.7209999999</v>
      </c>
      <c r="E200">
        <v>632.46699999999998</v>
      </c>
      <c r="F200">
        <v>5.2</v>
      </c>
      <c r="G200">
        <v>0</v>
      </c>
      <c r="H200" t="s">
        <v>176</v>
      </c>
      <c r="I200">
        <v>5.7000000000000002E-2</v>
      </c>
      <c r="J200" s="5">
        <f t="shared" si="39"/>
        <v>1</v>
      </c>
      <c r="K200" s="5">
        <f t="shared" ca="1" si="40"/>
        <v>50.95</v>
      </c>
      <c r="L200" s="5">
        <f ca="1">IF($A$2=0,
    IFERROR(L199,
        MAX('1D'!$D$16,
            POWER((ABS(K200)^2)/('1D'!$I$5*MAX(F200,
                        0.1)^2),
                1/3))),
    IF(IFERROR(V199,
            0)=0,
        IFERROR(L199,
            MAX('1D'!$D$16,
                POWER((ABS(K200)^2)/('1D'!$I$5*MAX(F200,
                            0.1)^2),
                    1/3))),
        IF(OR(IFERROR(L200,
                    0)=0,
                IFERROR(S199,
                    0)&lt;1,
                IFERROR(S200,
                    0)&lt;1),
            MAX('1D'!$D$16,
                POWER((ABS(K200)^2)/('1D'!$I$5*MAX(F200,
                            0.1)^2),
                    1/3)),
            IF(IFERROR(U200,
                    0)&gt;0,
                MAX('1D'!$D$16,
                    IFERROR(L200,
                        0)+((IFERROR(U200,
                                0))*'1D'!$D$18*IF((IFERROR(S200,
                                    0))&lt;1,
                            1,
                            -1))),
                IF(IFERROR(U200,
                        0)&lt;0,
                    IF(ABS((MAX('1D'!$D$16,
                                    POWER((ABS(K200)^2)/('1D'!$I$5*MAX(F200,
                                                0.1)^2),
                                        1/3)))-IFERROR(L200,
                                0))&gt;'1D'!$D$19,
                        MAX('1D'!$D$16,
                            IF((MAX('1D'!$D$16,
                                        POWER((ABS(K200)^2)/('1D'!$I$5*MAX(F200,
                                                    0.1)^2),
                                            1/3)))&gt;IFERROR(L200,
                                    0),
                                MIN((MAX('1D'!$D$16,
                                            POWER((ABS(K200)^2)/('1D'!$I$5*MAX(F200,
                                                        0.1)^2),
                                                1/3))),
                                    IFERROR(L200,
                                        0)+(MIN(ABS(IFERROR(U200,
                                                    0))*'1D'!$D$18,
                                            ABS((MAX('1D'!$D$16,
                                                        POWER((ABS(K200)^2)/('1D'!$I$5*MAX(F200,
                                                                    0.1)^2),
                                                            1/3)))-IFERROR(L200,
                                                    0))))),
                                MAX((MAX('1D'!$D$16,
                                            POWER((ABS(K200)^2)/('1D'!$I$5*MAX(F200,
                                                        0.1)^2),
                                                1/3))),
                                    IFERROR(L200,
                                        0)-(MIN(ABS(IFERROR(U200,
                                                    0))*'1D'!$D$18,
                                            ABS((MAX('1D'!$D$16,
                                                        POWER((ABS(K200)^2)/('1D'!$I$5*MAX(F200,
                                                                    0.1)^2),
                                                            1/3)))-IFERROR(L200,
                                                    0))))))),
                        MAX('1D'!$D$16,
                            POWER((ABS(K200)^2)/('1D'!$I$5*MAX(F200,
                                        0.1)^2),
                                1/3))),
                    MAX('1D'!$D$16,
                        IFERROR(L200,
                            0)))))))</f>
        <v>2.0411692021517887</v>
      </c>
      <c r="M200" s="5">
        <f t="shared" ca="1" si="28"/>
        <v>10.614079851189301</v>
      </c>
      <c r="N200" s="5">
        <f t="shared" ca="1" si="29"/>
        <v>1.1434704692804873</v>
      </c>
      <c r="O200" s="5">
        <f t="shared" ca="1" si="30"/>
        <v>4.8002276894771132</v>
      </c>
      <c r="P200" s="5">
        <f t="shared" ca="1" si="31"/>
        <v>634.50816920215175</v>
      </c>
      <c r="Q200" s="5">
        <f ca="1">P200+((ABS(K200)/MAX(((F200)+(G200)*(L200))*(L200),
            0.000001))^2)/(2*'1D'!$I$5)</f>
        <v>635.6825925390948</v>
      </c>
      <c r="R200" s="5">
        <f ca="1">((ABS(K200)*'1D'!$D$6)/(MAX(((F200)+(G200)*(L200))*(L200),
            0.000001)*MAX(((((F200)+(G200)*(L200))*(L200))/MAX((F200)+2*(L200)*SQRT(1+(G200)^2),
                    0.000001))^(2/3),
            0.000001)))^2</f>
        <v>4.3358367565141456E-3</v>
      </c>
      <c r="S200" s="5">
        <f ca="1">ABS(ABS(K200)/MAX(((F200)+(G200)*(L200))*(L200),
        0.000001))/SQRT('1D'!$I$5*MAX((((F200)+(G200)*(L200))*(L200))/MAX((F200)+2*(G200)*(L200),
            0.000001),
        0.000001))</f>
        <v>1.0727235886044055</v>
      </c>
      <c r="T200" s="5">
        <f ca="1">((F200)*(L200)^2)/2+(G200)*(L200)^3/3+(ABS(K200)^2)/('1D'!$I$5*MAX(((F200)+(G200)*(L200))*(L200),
        0.000001))</f>
        <v>35.763412605541333</v>
      </c>
      <c r="U200" s="5">
        <f ca="1">IF($A$2=0,
    0,
    IFERROR(Q199-(((R199+R200)/2)*J200)-(IF(O199&gt;O200,
                '1D'!$D$8*((O199^2-O200^2)/(2*'1D'!$I$5)),
                '1D'!$D$9*((O200^2-O199^2)/(2*'1D'!$I$5)))+('1D'!$D$10*(ABS(I200)/90)*(MAX(O199^2,
                        O200^2)/(2*'1D'!$I$5))))-Q200,
        0))</f>
        <v>-3.9474069734524164E-3</v>
      </c>
      <c r="V200" s="5">
        <f ca="1">IF($A$2=0,
    1,
    IF(IFERROR(V199,
            0)=0,
        0,
        IFERROR(IF(ROUND(S200,
                    3)=1,
                1,
                IF(AND(ABS(U200)&lt;'1D'!$D$19,
                        S200&gt;1),
                    1,
                    0)),
            0)))</f>
        <v>0</v>
      </c>
      <c r="W200" s="5">
        <f ca="1">IF($A$2=0,
    MAX(MAX('1D'!$D$16,
            MAX('1D'!$D$16,
                POWER((ABS(K200)^2)/('1D'!$I$5*MAX(F200,
                            0.1)^2),
                    1/3))),
        IFERROR(W1396,
            MAX(MAX('1D'!$D$16,
                    MAX('1D'!$D$16,
                        POWER((ABS(K200)^2)/('1D'!$I$5*MAX(F200,
                                    0.1)^2),
                            1/3))),
                ($L$2)-E1396))),
    IF(IFERROR(AG201,
            0)=0,
        MAX(MAX('1D'!$D$16,
                MAX('1D'!$D$16,
                    POWER((ABS(K200)^2)/('1D'!$I$5*MAX(F200,
                                0.1)^2),
                        1/3))),
            IFERROR(W1396,
                MAX(MAX('1D'!$D$16,
                        MAX('1D'!$D$16,
                            POWER((ABS(K200)^2)/('1D'!$I$5*MAX(F200,
                                        0.1)^2),
                                1/3))),
                    ($L$2)-E1396))),
        IF(IFERROR(W200,
                0)=0,
            MAX(MAX('1D'!$D$16,
                    MAX('1D'!$D$16,
                        POWER((ABS(K200)^2)/('1D'!$I$5*MAX(F200,
                                    0.1)^2),
                            1/3))),
                IFERROR(W1396,
                    MAX(MAX('1D'!$D$16,
                            MAX('1D'!$D$16,
                                POWER((ABS(K200)^2)/('1D'!$I$5*MAX(F200,
                                            0.1)^2),
                                    1/3))),
                        ($L$2)-E1396))),
            IF(OR(IFERROR(AD200,
                        0)&gt;=1,
                    IFERROR(AD201,
                        0)&gt;=1),
                MAX('1D'!$D$16,
                    MAX('1D'!$D$16,
                        POWER((ABS(K200)^2)/('1D'!$I$5*MAX(F200,
                                    0.1)^2),
                            1/3))),
                IF(ABS(IFERROR(AF200,
                            0))&lt;'1D'!$D$19,
                    MAX(MAX('1D'!$D$16,
                            MAX('1D'!$D$16,
                                POWER((ABS(K200)^2)/('1D'!$I$5*MAX(F200,
                                            0.1)^2),
                                    1/3))),
                        IFERROR(W200,
                            0)),
                    MAX(MAX('1D'!$D$16,
                            MAX('1D'!$D$16,
                                POWER((ABS(K200)^2)/('1D'!$I$5*MAX(F200,
                                            0.1)^2),
                                    1/3))),
                        (IFERROR(W200,
                                0))+((IFERROR(AF200,
                                    0))*'1D'!$D$18)))))))</f>
        <v>2.1389677043987478</v>
      </c>
      <c r="X200" s="5">
        <f t="shared" ca="1" si="32"/>
        <v>11.122632062873489</v>
      </c>
      <c r="Y200" s="5">
        <f t="shared" ca="1" si="33"/>
        <v>1.1735290000551568</v>
      </c>
      <c r="Z200" s="5">
        <f t="shared" ca="1" si="34"/>
        <v>4.5807502857230418</v>
      </c>
      <c r="AA200" s="5">
        <f t="shared" ca="1" si="35"/>
        <v>634.60596770439872</v>
      </c>
      <c r="AB200" s="5">
        <f ca="1">AA200+((ABS(K200)/MAX(((F200)+(G200)*(W200))*(W200),
            0.000001))^2)/(2*'1D'!$I$5)</f>
        <v>635.67545155659809</v>
      </c>
      <c r="AC200" s="5">
        <f ca="1">((ABS(K200)*'1D'!$D$6)/(MAX(((F200)+(G200)*(W200))*(W200),
            0.000001)*MAX(((((F200)+(G200)*(W200))*(W200))/MAX((F200)+2*(W200)*SQRT(1+(G200)^2),
                    0.000001))^(2/3),
            0.000001)))^2</f>
        <v>3.8141460404132466E-3</v>
      </c>
      <c r="AD200" s="5">
        <f ca="1">ABS(ABS(K200)/MAX(((F200)+(G200)*(W200))*(W200),
        0.000001))/SQRT('1D'!$I$5*MAX((((F200)+(G200)*(W200))*(W200))/MAX((F200)+2*(G200)*(W200),
            0.000001),
        0.000001))</f>
        <v>1.0000000000000004</v>
      </c>
      <c r="AE200" s="5">
        <f ca="1">((F200)*(W200)^2)/2+(G200)*(W200)^3/3+(ABS(K200)^2)/('1D'!$I$5*MAX(((F200)+(G200)*(W200))*(W200),
        0.000001))</f>
        <v>35.686426155594638</v>
      </c>
      <c r="AF200" s="5">
        <f ca="1">IF($A$2=0,
    0,
    IFERROR(AB201+(((AC200+AC201)/2)*J201)+(IF(Z200&gt;Z201,
                '1D'!$D$8*((Z200^2-Z201^2)/(2*'1D'!$I$5)),
                '1D'!$D$9*((Z201^2-Z200^2)/(2*'1D'!$I$5)))+('1D'!$D$10*(ABS(I201)/90)*(MAX(Z200^2,
                        Z201^2)/(2*'1D'!$I$5))))-AB200,
        0))</f>
        <v>3.4157470064428708E-3</v>
      </c>
      <c r="AG200" s="5">
        <f ca="1">IF($A$2=0,
    1,
    IF(IFERROR(AG201,
            0)=0,
        0,
        IFERROR(IF(OR(ROUND(AD200,
                        3)&gt;=1,
                    AND(ABS(AF200)&lt;'1D'!$D$19,
                        AD200&lt;1)),
                1,
                0),
            0)))</f>
        <v>1</v>
      </c>
      <c r="AH200" s="5">
        <f ca="1">IFERROR(IF('1D'!V32="Supercritical",
        MAX('1D'!$D$16,
            IFERROR(L200,
                MAX('1D'!$D$16,
                    POWER((ABS(K200)^2)/('1D'!$I$5*MAX(F200,
                                0.1)^2),
                        1/3)))),
        IF('1D'!V32="Subcritical",
            MAX('1D'!$D$16,
                IFERROR(W200,
                    MAX('1D'!$D$16,
                        POWER((ABS(K200)^2)/('1D'!$I$5*MAX(F200,
                                    0.1)^2),
                            1/3)))),
            IF(IFERROR(T200,
                    -1E+99)&gt;=IFERROR(AE200,
                    -1E+99),
                MAX('1D'!$D$16,
                    IFERROR(L200,
                        MAX('1D'!$D$16,
                            POWER((ABS(K200)^2)/('1D'!$I$5*MAX(F200,
                                        0.1)^2),
                                1/3)))),
                MAX('1D'!$D$16,
                    IFERROR(W200,
                        MAX('1D'!$D$16,
                            POWER((ABS(K200)^2)/('1D'!$I$5*MAX(F200,
                                        0.1)^2),
                                1/3))))))),
    MAX('1D'!$D$16,
        POWER((ABS(K200)^2)/('1D'!$I$5*MAX(F200,
                    0.1)^2),
            1/3)))</f>
        <v>2.0411692021517887</v>
      </c>
      <c r="AI200" s="5">
        <f t="shared" ca="1" si="36"/>
        <v>634.50816920215175</v>
      </c>
      <c r="AJ200" s="5">
        <f ca="1">AI200+((ABS(K200)/MAX(((F200)+(G200)*(AH200))*(AH200),
            0.000001))^2)/(2*'1D'!$I$5)</f>
        <v>635.6825925390948</v>
      </c>
      <c r="AM200">
        <v>0</v>
      </c>
      <c r="AN200">
        <v>0</v>
      </c>
      <c r="AO200" s="5">
        <f t="shared" si="37"/>
        <v>0</v>
      </c>
      <c r="AP200" s="5">
        <f t="shared" si="41"/>
        <v>0</v>
      </c>
      <c r="AQ200" s="5">
        <f ca="1">ABS(ABS(K200)/MAX(((F200)+(G200)*(AH200))*(AH200),
        0.000001))/SQRT('1D'!$I$5*MAX((((F200)+(G200)*(AH200))*(AH200))/MAX((F200)+2*(G200)*(AH200),
            0.000001),
        0.000001))</f>
        <v>1.0727235886044055</v>
      </c>
      <c r="AR200" s="5" t="str">
        <f t="shared" ca="1" si="38"/>
        <v>Supercritical</v>
      </c>
      <c r="AS200" s="5">
        <f ca="1">((ABS(K200)*'1D'!$D$6)/(MAX(((F200)+(G200)*(AH200))*(AH200),
            0.000001)*MAX(((((F200)+(G200)*(AH200))*(AH200))/MAX((F200)+2*(AH200)*SQRT(1+(G200)^2),
                    0.000001))^(2/3),
            0.000001)))^2</f>
        <v>4.3358367565141456E-3</v>
      </c>
    </row>
    <row r="201" spans="1:45" x14ac:dyDescent="0.35">
      <c r="A201">
        <v>192</v>
      </c>
      <c r="B201">
        <v>190.99700000000001</v>
      </c>
      <c r="C201">
        <v>616393.76500000001</v>
      </c>
      <c r="D201">
        <v>3097691.673</v>
      </c>
      <c r="E201">
        <v>632.4665</v>
      </c>
      <c r="F201">
        <v>5.2</v>
      </c>
      <c r="G201">
        <v>0</v>
      </c>
      <c r="H201" t="s">
        <v>176</v>
      </c>
      <c r="I201">
        <v>5.7000000000000002E-2</v>
      </c>
      <c r="J201" s="5">
        <f t="shared" si="39"/>
        <v>1</v>
      </c>
      <c r="K201" s="5">
        <f t="shared" ca="1" si="40"/>
        <v>50.95</v>
      </c>
      <c r="L201" s="5">
        <f ca="1">IF($A$2=0,
    IFERROR(L200,
        MAX('1D'!$D$16,
            POWER((ABS(K201)^2)/('1D'!$I$5*MAX(F201,
                        0.1)^2),
                1/3))),
    IF(IFERROR(V200,
            0)=0,
        IFERROR(L200,
            MAX('1D'!$D$16,
                POWER((ABS(K201)^2)/('1D'!$I$5*MAX(F201,
                            0.1)^2),
                    1/3))),
        IF(OR(IFERROR(L201,
                    0)=0,
                IFERROR(S200,
                    0)&lt;1,
                IFERROR(S201,
                    0)&lt;1),
            MAX('1D'!$D$16,
                POWER((ABS(K201)^2)/('1D'!$I$5*MAX(F201,
                            0.1)^2),
                    1/3)),
            IF(IFERROR(U201,
                    0)&gt;0,
                MAX('1D'!$D$16,
                    IFERROR(L201,
                        0)+((IFERROR(U201,
                                0))*'1D'!$D$18*IF((IFERROR(S201,
                                    0))&lt;1,
                            1,
                            -1))),
                IF(IFERROR(U201,
                        0)&lt;0,
                    IF(ABS((MAX('1D'!$D$16,
                                    POWER((ABS(K201)^2)/('1D'!$I$5*MAX(F201,
                                                0.1)^2),
                                        1/3)))-IFERROR(L201,
                                0))&gt;'1D'!$D$19,
                        MAX('1D'!$D$16,
                            IF((MAX('1D'!$D$16,
                                        POWER((ABS(K201)^2)/('1D'!$I$5*MAX(F201,
                                                    0.1)^2),
                                            1/3)))&gt;IFERROR(L201,
                                    0),
                                MIN((MAX('1D'!$D$16,
                                            POWER((ABS(K201)^2)/('1D'!$I$5*MAX(F201,
                                                        0.1)^2),
                                                1/3))),
                                    IFERROR(L201,
                                        0)+(MIN(ABS(IFERROR(U201,
                                                    0))*'1D'!$D$18,
                                            ABS((MAX('1D'!$D$16,
                                                        POWER((ABS(K201)^2)/('1D'!$I$5*MAX(F201,
                                                                    0.1)^2),
                                                            1/3)))-IFERROR(L201,
                                                    0))))),
                                MAX((MAX('1D'!$D$16,
                                            POWER((ABS(K201)^2)/('1D'!$I$5*MAX(F201,
                                                        0.1)^2),
                                                1/3))),
                                    IFERROR(L201,
                                        0)-(MIN(ABS(IFERROR(U201,
                                                    0))*'1D'!$D$18,
                                            ABS((MAX('1D'!$D$16,
                                                        POWER((ABS(K201)^2)/('1D'!$I$5*MAX(F201,
                                                                    0.1)^2),
                                                            1/3)))-IFERROR(L201,
                                                    0))))))),
                        MAX('1D'!$D$16,
                            POWER((ABS(K201)^2)/('1D'!$I$5*MAX(F201,
                                        0.1)^2),
                                1/3))),
                    MAX('1D'!$D$16,
                        IFERROR(L201,
                            0)))))))</f>
        <v>2.0411692021517887</v>
      </c>
      <c r="M201" s="5">
        <f t="shared" ca="1" si="28"/>
        <v>10.614079851189301</v>
      </c>
      <c r="N201" s="5">
        <f t="shared" ca="1" si="29"/>
        <v>1.1434704692804873</v>
      </c>
      <c r="O201" s="5">
        <f t="shared" ca="1" si="30"/>
        <v>4.8002276894771132</v>
      </c>
      <c r="P201" s="5">
        <f t="shared" ca="1" si="31"/>
        <v>634.50766920215176</v>
      </c>
      <c r="Q201" s="5">
        <f ca="1">P201+((ABS(K201)/MAX(((F201)+(G201)*(L201))*(L201),
            0.000001))^2)/(2*'1D'!$I$5)</f>
        <v>635.68209253909481</v>
      </c>
      <c r="R201" s="5">
        <f ca="1">((ABS(K201)*'1D'!$D$6)/(MAX(((F201)+(G201)*(L201))*(L201),
            0.000001)*MAX(((((F201)+(G201)*(L201))*(L201))/MAX((F201)+2*(L201)*SQRT(1+(G201)^2),
                    0.000001))^(2/3),
            0.000001)))^2</f>
        <v>4.3358367565141456E-3</v>
      </c>
      <c r="S201" s="5">
        <f ca="1">ABS(ABS(K201)/MAX(((F201)+(G201)*(L201))*(L201),
        0.000001))/SQRT('1D'!$I$5*MAX((((F201)+(G201)*(L201))*(L201))/MAX((F201)+2*(G201)*(L201),
            0.000001),
        0.000001))</f>
        <v>1.0727235886044055</v>
      </c>
      <c r="T201" s="5">
        <f ca="1">((F201)*(L201)^2)/2+(G201)*(L201)^3/3+(ABS(K201)^2)/('1D'!$I$5*MAX(((F201)+(G201)*(L201))*(L201),
        0.000001))</f>
        <v>35.763412605541333</v>
      </c>
      <c r="U201" s="5">
        <f ca="1">IF($A$2=0,
    0,
    IFERROR(Q200-(((R200+R201)/2)*J201)-(IF(O200&gt;O201,
                '1D'!$D$8*((O200^2-O201^2)/(2*'1D'!$I$5)),
                '1D'!$D$9*((O201^2-O200^2)/(2*'1D'!$I$5)))+('1D'!$D$10*(ABS(I201)/90)*(MAX(O200^2,
                        O201^2)/(2*'1D'!$I$5))))-Q201,
        0))</f>
        <v>-3.9474069734524164E-3</v>
      </c>
      <c r="V201" s="5">
        <f ca="1">IF($A$2=0,
    1,
    IF(IFERROR(V200,
            0)=0,
        0,
        IFERROR(IF(ROUND(S201,
                    3)=1,
                1,
                IF(AND(ABS(U201)&lt;'1D'!$D$19,
                        S201&gt;1),
                    1,
                    0)),
            0)))</f>
        <v>0</v>
      </c>
      <c r="W201" s="5">
        <f ca="1">IF($A$2=0,
    MAX(MAX('1D'!$D$16,
            MAX('1D'!$D$16,
                POWER((ABS(K201)^2)/('1D'!$I$5*MAX(F201,
                            0.1)^2),
                    1/3))),
        IFERROR(W1396,
            MAX(MAX('1D'!$D$16,
                    MAX('1D'!$D$16,
                        POWER((ABS(K201)^2)/('1D'!$I$5*MAX(F201,
                                    0.1)^2),
                            1/3))),
                ($L$2)-E1396))),
    IF(IFERROR(AG202,
            0)=0,
        MAX(MAX('1D'!$D$16,
                MAX('1D'!$D$16,
                    POWER((ABS(K201)^2)/('1D'!$I$5*MAX(F201,
                                0.1)^2),
                        1/3))),
            IFERROR(W1396,
                MAX(MAX('1D'!$D$16,
                        MAX('1D'!$D$16,
                            POWER((ABS(K201)^2)/('1D'!$I$5*MAX(F201,
                                        0.1)^2),
                                1/3))),
                    ($L$2)-E1396))),
        IF(IFERROR(W201,
                0)=0,
            MAX(MAX('1D'!$D$16,
                    MAX('1D'!$D$16,
                        POWER((ABS(K201)^2)/('1D'!$I$5*MAX(F201,
                                    0.1)^2),
                            1/3))),
                IFERROR(W1396,
                    MAX(MAX('1D'!$D$16,
                            MAX('1D'!$D$16,
                                POWER((ABS(K201)^2)/('1D'!$I$5*MAX(F201,
                                            0.1)^2),
                                    1/3))),
                        ($L$2)-E1396))),
            IF(OR(IFERROR(AD201,
                        0)&gt;=1,
                    IFERROR(AD202,
                        0)&gt;=1),
                MAX('1D'!$D$16,
                    MAX('1D'!$D$16,
                        POWER((ABS(K201)^2)/('1D'!$I$5*MAX(F201,
                                    0.1)^2),
                            1/3))),
                IF(ABS(IFERROR(AF201,
                            0))&lt;'1D'!$D$19,
                    MAX(MAX('1D'!$D$16,
                            MAX('1D'!$D$16,
                                POWER((ABS(K201)^2)/('1D'!$I$5*MAX(F201,
                                            0.1)^2),
                                    1/3))),
                        IFERROR(W201,
                            0)),
                    MAX(MAX('1D'!$D$16,
                            MAX('1D'!$D$16,
                                POWER((ABS(K201)^2)/('1D'!$I$5*MAX(F201,
                                            0.1)^2),
                                    1/3))),
                        (IFERROR(W201,
                                0))+((IFERROR(AF201,
                                    0))*'1D'!$D$18)))))))</f>
        <v>2.1389677043987478</v>
      </c>
      <c r="X201" s="5">
        <f t="shared" ca="1" si="32"/>
        <v>11.122632062873489</v>
      </c>
      <c r="Y201" s="5">
        <f t="shared" ca="1" si="33"/>
        <v>1.1735290000551568</v>
      </c>
      <c r="Z201" s="5">
        <f t="shared" ca="1" si="34"/>
        <v>4.5807502857230418</v>
      </c>
      <c r="AA201" s="5">
        <f t="shared" ca="1" si="35"/>
        <v>634.60546770439873</v>
      </c>
      <c r="AB201" s="5">
        <f ca="1">AA201+((ABS(K201)/MAX(((F201)+(G201)*(W201))*(W201),
            0.000001))^2)/(2*'1D'!$I$5)</f>
        <v>635.6749515565981</v>
      </c>
      <c r="AC201" s="5">
        <f ca="1">((ABS(K201)*'1D'!$D$6)/(MAX(((F201)+(G201)*(W201))*(W201),
            0.000001)*MAX(((((F201)+(G201)*(W201))*(W201))/MAX((F201)+2*(W201)*SQRT(1+(G201)^2),
                    0.000001))^(2/3),
            0.000001)))^2</f>
        <v>3.8141460404132466E-3</v>
      </c>
      <c r="AD201" s="5">
        <f ca="1">ABS(ABS(K201)/MAX(((F201)+(G201)*(W201))*(W201),
        0.000001))/SQRT('1D'!$I$5*MAX((((F201)+(G201)*(W201))*(W201))/MAX((F201)+2*(G201)*(W201),
            0.000001),
        0.000001))</f>
        <v>1.0000000000000004</v>
      </c>
      <c r="AE201" s="5">
        <f ca="1">((F201)*(W201)^2)/2+(G201)*(W201)^3/3+(ABS(K201)^2)/('1D'!$I$5*MAX(((F201)+(G201)*(W201))*(W201),
        0.000001))</f>
        <v>35.686426155594638</v>
      </c>
      <c r="AF201" s="5">
        <f ca="1">IF($A$2=0,
    0,
    IFERROR(AB202+(((AC201+AC202)/2)*J202)+(IF(Z201&gt;Z202,
                '1D'!$D$8*((Z201^2-Z202^2)/(2*'1D'!$I$5)),
                '1D'!$D$9*((Z202^2-Z201^2)/(2*'1D'!$I$5)))+('1D'!$D$10*(ABS(I202)/90)*(MAX(Z201^2,
                        Z202^2)/(2*'1D'!$I$5))))-AB201,
        0))</f>
        <v>3.4157470064428708E-3</v>
      </c>
      <c r="AG201" s="5">
        <f ca="1">IF($A$2=0,
    1,
    IF(IFERROR(AG202,
            0)=0,
        0,
        IFERROR(IF(OR(ROUND(AD201,
                        3)&gt;=1,
                    AND(ABS(AF201)&lt;'1D'!$D$19,
                        AD201&lt;1)),
                1,
                0),
            0)))</f>
        <v>1</v>
      </c>
      <c r="AH201" s="5">
        <f ca="1">IFERROR(IF('1D'!V32="Supercritical",
        MAX('1D'!$D$16,
            IFERROR(L201,
                MAX('1D'!$D$16,
                    POWER((ABS(K201)^2)/('1D'!$I$5*MAX(F201,
                                0.1)^2),
                        1/3)))),
        IF('1D'!V32="Subcritical",
            MAX('1D'!$D$16,
                IFERROR(W201,
                    MAX('1D'!$D$16,
                        POWER((ABS(K201)^2)/('1D'!$I$5*MAX(F201,
                                    0.1)^2),
                            1/3)))),
            IF(IFERROR(T201,
                    -1E+99)&gt;=IFERROR(AE201,
                    -1E+99),
                MAX('1D'!$D$16,
                    IFERROR(L201,
                        MAX('1D'!$D$16,
                            POWER((ABS(K201)^2)/('1D'!$I$5*MAX(F201,
                                        0.1)^2),
                                1/3)))),
                MAX('1D'!$D$16,
                    IFERROR(W201,
                        MAX('1D'!$D$16,
                            POWER((ABS(K201)^2)/('1D'!$I$5*MAX(F201,
                                        0.1)^2),
                                1/3))))))),
    MAX('1D'!$D$16,
        POWER((ABS(K201)^2)/('1D'!$I$5*MAX(F201,
                    0.1)^2),
            1/3)))</f>
        <v>2.0411692021517887</v>
      </c>
      <c r="AI201" s="5">
        <f t="shared" ca="1" si="36"/>
        <v>634.50766920215176</v>
      </c>
      <c r="AJ201" s="5">
        <f ca="1">AI201+((ABS(K201)/MAX(((F201)+(G201)*(AH201))*(AH201),
            0.000001))^2)/(2*'1D'!$I$5)</f>
        <v>635.68209253909481</v>
      </c>
      <c r="AM201">
        <v>0</v>
      </c>
      <c r="AN201">
        <v>0</v>
      </c>
      <c r="AO201" s="5">
        <f t="shared" si="37"/>
        <v>0</v>
      </c>
      <c r="AP201" s="5">
        <f t="shared" si="41"/>
        <v>0</v>
      </c>
      <c r="AQ201" s="5">
        <f ca="1">ABS(ABS(K201)/MAX(((F201)+(G201)*(AH201))*(AH201),
        0.000001))/SQRT('1D'!$I$5*MAX((((F201)+(G201)*(AH201))*(AH201))/MAX((F201)+2*(G201)*(AH201),
            0.000001),
        0.000001))</f>
        <v>1.0727235886044055</v>
      </c>
      <c r="AR201" s="5" t="str">
        <f t="shared" ca="1" si="38"/>
        <v>Supercritical</v>
      </c>
      <c r="AS201" s="5">
        <f ca="1">((ABS(K201)*'1D'!$D$6)/(MAX(((F201)+(G201)*(AH201))*(AH201),
            0.000001)*MAX(((((F201)+(G201)*(AH201))*(AH201))/MAX((F201)+2*(AH201)*SQRT(1+(G201)^2),
                    0.000001))^(2/3),
            0.000001)))^2</f>
        <v>4.3358367565141456E-3</v>
      </c>
    </row>
    <row r="202" spans="1:45" x14ac:dyDescent="0.35">
      <c r="A202">
        <v>193</v>
      </c>
      <c r="B202">
        <v>191.99700000000001</v>
      </c>
      <c r="C202">
        <v>616392.76599999995</v>
      </c>
      <c r="D202">
        <v>3097691.6260000002</v>
      </c>
      <c r="E202">
        <v>632.46600000000001</v>
      </c>
      <c r="F202">
        <v>5.2</v>
      </c>
      <c r="G202">
        <v>0</v>
      </c>
      <c r="H202" t="s">
        <v>176</v>
      </c>
      <c r="I202">
        <v>5.7000000000000002E-2</v>
      </c>
      <c r="J202" s="5">
        <f t="shared" si="39"/>
        <v>1</v>
      </c>
      <c r="K202" s="5">
        <f t="shared" ca="1" si="40"/>
        <v>50.95</v>
      </c>
      <c r="L202" s="5">
        <f ca="1">IF($A$2=0,
    IFERROR(L201,
        MAX('1D'!$D$16,
            POWER((ABS(K202)^2)/('1D'!$I$5*MAX(F202,
                        0.1)^2),
                1/3))),
    IF(IFERROR(V201,
            0)=0,
        IFERROR(L201,
            MAX('1D'!$D$16,
                POWER((ABS(K202)^2)/('1D'!$I$5*MAX(F202,
                            0.1)^2),
                    1/3))),
        IF(OR(IFERROR(L202,
                    0)=0,
                IFERROR(S201,
                    0)&lt;1,
                IFERROR(S202,
                    0)&lt;1),
            MAX('1D'!$D$16,
                POWER((ABS(K202)^2)/('1D'!$I$5*MAX(F202,
                            0.1)^2),
                    1/3)),
            IF(IFERROR(U202,
                    0)&gt;0,
                MAX('1D'!$D$16,
                    IFERROR(L202,
                        0)+((IFERROR(U202,
                                0))*'1D'!$D$18*IF((IFERROR(S202,
                                    0))&lt;1,
                            1,
                            -1))),
                IF(IFERROR(U202,
                        0)&lt;0,
                    IF(ABS((MAX('1D'!$D$16,
                                    POWER((ABS(K202)^2)/('1D'!$I$5*MAX(F202,
                                                0.1)^2),
                                        1/3)))-IFERROR(L202,
                                0))&gt;'1D'!$D$19,
                        MAX('1D'!$D$16,
                            IF((MAX('1D'!$D$16,
                                        POWER((ABS(K202)^2)/('1D'!$I$5*MAX(F202,
                                                    0.1)^2),
                                            1/3)))&gt;IFERROR(L202,
                                    0),
                                MIN((MAX('1D'!$D$16,
                                            POWER((ABS(K202)^2)/('1D'!$I$5*MAX(F202,
                                                        0.1)^2),
                                                1/3))),
                                    IFERROR(L202,
                                        0)+(MIN(ABS(IFERROR(U202,
                                                    0))*'1D'!$D$18,
                                            ABS((MAX('1D'!$D$16,
                                                        POWER((ABS(K202)^2)/('1D'!$I$5*MAX(F202,
                                                                    0.1)^2),
                                                            1/3)))-IFERROR(L202,
                                                    0))))),
                                MAX((MAX('1D'!$D$16,
                                            POWER((ABS(K202)^2)/('1D'!$I$5*MAX(F202,
                                                        0.1)^2),
                                                1/3))),
                                    IFERROR(L202,
                                        0)-(MIN(ABS(IFERROR(U202,
                                                    0))*'1D'!$D$18,
                                            ABS((MAX('1D'!$D$16,
                                                        POWER((ABS(K202)^2)/('1D'!$I$5*MAX(F202,
                                                                    0.1)^2),
                                                            1/3)))-IFERROR(L202,
                                                    0))))))),
                        MAX('1D'!$D$16,
                            POWER((ABS(K202)^2)/('1D'!$I$5*MAX(F202,
                                        0.1)^2),
                                1/3))),
                    MAX('1D'!$D$16,
                        IFERROR(L202,
                            0)))))))</f>
        <v>2.0411692021517887</v>
      </c>
      <c r="M202" s="5">
        <f t="shared" ref="M202:M265" ca="1" si="42">((F202)+(G202)*(L202))*(L202)</f>
        <v>10.614079851189301</v>
      </c>
      <c r="N202" s="5">
        <f t="shared" ref="N202:N265" ca="1" si="43">(((F202)+(G202)*(L202))*(L202))/MAX((F202)+2*(L202)*SQRT(1+(G202)^2),
    0.000001)</f>
        <v>1.1434704692804873</v>
      </c>
      <c r="O202" s="5">
        <f t="shared" ref="O202:O265" ca="1" si="44">ABS(K202)/MAX(((F202)+(G202)*(L202))*(L202),
    0.000001)</f>
        <v>4.8002276894771132</v>
      </c>
      <c r="P202" s="5">
        <f t="shared" ref="P202:P265" ca="1" si="45">E202+L202</f>
        <v>634.50716920215177</v>
      </c>
      <c r="Q202" s="5">
        <f ca="1">P202+((ABS(K202)/MAX(((F202)+(G202)*(L202))*(L202),
            0.000001))^2)/(2*'1D'!$I$5)</f>
        <v>635.68159253909482</v>
      </c>
      <c r="R202" s="5">
        <f ca="1">((ABS(K202)*'1D'!$D$6)/(MAX(((F202)+(G202)*(L202))*(L202),
            0.000001)*MAX(((((F202)+(G202)*(L202))*(L202))/MAX((F202)+2*(L202)*SQRT(1+(G202)^2),
                    0.000001))^(2/3),
            0.000001)))^2</f>
        <v>4.3358367565141456E-3</v>
      </c>
      <c r="S202" s="5">
        <f ca="1">ABS(ABS(K202)/MAX(((F202)+(G202)*(L202))*(L202),
        0.000001))/SQRT('1D'!$I$5*MAX((((F202)+(G202)*(L202))*(L202))/MAX((F202)+2*(G202)*(L202),
            0.000001),
        0.000001))</f>
        <v>1.0727235886044055</v>
      </c>
      <c r="T202" s="5">
        <f ca="1">((F202)*(L202)^2)/2+(G202)*(L202)^3/3+(ABS(K202)^2)/('1D'!$I$5*MAX(((F202)+(G202)*(L202))*(L202),
        0.000001))</f>
        <v>35.763412605541333</v>
      </c>
      <c r="U202" s="5">
        <f ca="1">IF($A$2=0,
    0,
    IFERROR(Q201-(((R201+R202)/2)*J202)-(IF(O201&gt;O202,
                '1D'!$D$8*((O201^2-O202^2)/(2*'1D'!$I$5)),
                '1D'!$D$9*((O202^2-O201^2)/(2*'1D'!$I$5)))+('1D'!$D$10*(ABS(I202)/90)*(MAX(O201^2,
                        O202^2)/(2*'1D'!$I$5))))-Q202,
        0))</f>
        <v>-3.9474069734524164E-3</v>
      </c>
      <c r="V202" s="5">
        <f ca="1">IF($A$2=0,
    1,
    IF(IFERROR(V201,
            0)=0,
        0,
        IFERROR(IF(ROUND(S202,
                    3)=1,
                1,
                IF(AND(ABS(U202)&lt;'1D'!$D$19,
                        S202&gt;1),
                    1,
                    0)),
            0)))</f>
        <v>0</v>
      </c>
      <c r="W202" s="5">
        <f ca="1">IF($A$2=0,
    MAX(MAX('1D'!$D$16,
            MAX('1D'!$D$16,
                POWER((ABS(K202)^2)/('1D'!$I$5*MAX(F202,
                            0.1)^2),
                    1/3))),
        IFERROR(W1396,
            MAX(MAX('1D'!$D$16,
                    MAX('1D'!$D$16,
                        POWER((ABS(K202)^2)/('1D'!$I$5*MAX(F202,
                                    0.1)^2),
                            1/3))),
                ($L$2)-E1396))),
    IF(IFERROR(AG203,
            0)=0,
        MAX(MAX('1D'!$D$16,
                MAX('1D'!$D$16,
                    POWER((ABS(K202)^2)/('1D'!$I$5*MAX(F202,
                                0.1)^2),
                        1/3))),
            IFERROR(W1396,
                MAX(MAX('1D'!$D$16,
                        MAX('1D'!$D$16,
                            POWER((ABS(K202)^2)/('1D'!$I$5*MAX(F202,
                                        0.1)^2),
                                1/3))),
                    ($L$2)-E1396))),
        IF(IFERROR(W202,
                0)=0,
            MAX(MAX('1D'!$D$16,
                    MAX('1D'!$D$16,
                        POWER((ABS(K202)^2)/('1D'!$I$5*MAX(F202,
                                    0.1)^2),
                            1/3))),
                IFERROR(W1396,
                    MAX(MAX('1D'!$D$16,
                            MAX('1D'!$D$16,
                                POWER((ABS(K202)^2)/('1D'!$I$5*MAX(F202,
                                            0.1)^2),
                                    1/3))),
                        ($L$2)-E1396))),
            IF(OR(IFERROR(AD202,
                        0)&gt;=1,
                    IFERROR(AD203,
                        0)&gt;=1),
                MAX('1D'!$D$16,
                    MAX('1D'!$D$16,
                        POWER((ABS(K202)^2)/('1D'!$I$5*MAX(F202,
                                    0.1)^2),
                            1/3))),
                IF(ABS(IFERROR(AF202,
                            0))&lt;'1D'!$D$19,
                    MAX(MAX('1D'!$D$16,
                            MAX('1D'!$D$16,
                                POWER((ABS(K202)^2)/('1D'!$I$5*MAX(F202,
                                            0.1)^2),
                                    1/3))),
                        IFERROR(W202,
                            0)),
                    MAX(MAX('1D'!$D$16,
                            MAX('1D'!$D$16,
                                POWER((ABS(K202)^2)/('1D'!$I$5*MAX(F202,
                                            0.1)^2),
                                    1/3))),
                        (IFERROR(W202,
                                0))+((IFERROR(AF202,
                                    0))*'1D'!$D$18)))))))</f>
        <v>2.1389677043987478</v>
      </c>
      <c r="X202" s="5">
        <f t="shared" ref="X202:X265" ca="1" si="46">((F202)+(G202)*(W202))*(W202)</f>
        <v>11.122632062873489</v>
      </c>
      <c r="Y202" s="5">
        <f t="shared" ref="Y202:Y265" ca="1" si="47">(((F202)+(G202)*(W202))*(W202))/MAX((F202)+2*(W202)*SQRT(1+(G202)^2),
    0.000001)</f>
        <v>1.1735290000551568</v>
      </c>
      <c r="Z202" s="5">
        <f t="shared" ref="Z202:Z265" ca="1" si="48">ABS(K202)/MAX(((F202)+(G202)*(W202))*(W202),
    0.000001)</f>
        <v>4.5807502857230418</v>
      </c>
      <c r="AA202" s="5">
        <f t="shared" ref="AA202:AA265" ca="1" si="49">E202+W202</f>
        <v>634.60496770439875</v>
      </c>
      <c r="AB202" s="5">
        <f ca="1">AA202+((ABS(K202)/MAX(((F202)+(G202)*(W202))*(W202),
            0.000001))^2)/(2*'1D'!$I$5)</f>
        <v>635.67445155659811</v>
      </c>
      <c r="AC202" s="5">
        <f ca="1">((ABS(K202)*'1D'!$D$6)/(MAX(((F202)+(G202)*(W202))*(W202),
            0.000001)*MAX(((((F202)+(G202)*(W202))*(W202))/MAX((F202)+2*(W202)*SQRT(1+(G202)^2),
                    0.000001))^(2/3),
            0.000001)))^2</f>
        <v>3.8141460404132466E-3</v>
      </c>
      <c r="AD202" s="5">
        <f ca="1">ABS(ABS(K202)/MAX(((F202)+(G202)*(W202))*(W202),
        0.000001))/SQRT('1D'!$I$5*MAX((((F202)+(G202)*(W202))*(W202))/MAX((F202)+2*(G202)*(W202),
            0.000001),
        0.000001))</f>
        <v>1.0000000000000004</v>
      </c>
      <c r="AE202" s="5">
        <f ca="1">((F202)*(W202)^2)/2+(G202)*(W202)^3/3+(ABS(K202)^2)/('1D'!$I$5*MAX(((F202)+(G202)*(W202))*(W202),
        0.000001))</f>
        <v>35.686426155594638</v>
      </c>
      <c r="AF202" s="5">
        <f ca="1">IF($A$2=0,
    0,
    IFERROR(AB203+(((AC202+AC203)/2)*J203)+(IF(Z202&gt;Z203,
                '1D'!$D$8*((Z202^2-Z203^2)/(2*'1D'!$I$5)),
                '1D'!$D$9*((Z203^2-Z202^2)/(2*'1D'!$I$5)))+('1D'!$D$10*(ABS(I203)/90)*(MAX(Z202^2,
                        Z203^2)/(2*'1D'!$I$5))))-AB202,
        0))</f>
        <v>3.3194934596849635E-3</v>
      </c>
      <c r="AG202" s="5">
        <f ca="1">IF($A$2=0,
    1,
    IF(IFERROR(AG203,
            0)=0,
        0,
        IFERROR(IF(OR(ROUND(AD202,
                        3)&gt;=1,
                    AND(ABS(AF202)&lt;'1D'!$D$19,
                        AD202&lt;1)),
                1,
                0),
            0)))</f>
        <v>1</v>
      </c>
      <c r="AH202" s="5">
        <f ca="1">IFERROR(IF('1D'!V32="Supercritical",
        MAX('1D'!$D$16,
            IFERROR(L202,
                MAX('1D'!$D$16,
                    POWER((ABS(K202)^2)/('1D'!$I$5*MAX(F202,
                                0.1)^2),
                        1/3)))),
        IF('1D'!V32="Subcritical",
            MAX('1D'!$D$16,
                IFERROR(W202,
                    MAX('1D'!$D$16,
                        POWER((ABS(K202)^2)/('1D'!$I$5*MAX(F202,
                                    0.1)^2),
                            1/3)))),
            IF(IFERROR(T202,
                    -1E+99)&gt;=IFERROR(AE202,
                    -1E+99),
                MAX('1D'!$D$16,
                    IFERROR(L202,
                        MAX('1D'!$D$16,
                            POWER((ABS(K202)^2)/('1D'!$I$5*MAX(F202,
                                        0.1)^2),
                                1/3)))),
                MAX('1D'!$D$16,
                    IFERROR(W202,
                        MAX('1D'!$D$16,
                            POWER((ABS(K202)^2)/('1D'!$I$5*MAX(F202,
                                        0.1)^2),
                                1/3))))))),
    MAX('1D'!$D$16,
        POWER((ABS(K202)^2)/('1D'!$I$5*MAX(F202,
                    0.1)^2),
            1/3)))</f>
        <v>2.0411692021517887</v>
      </c>
      <c r="AI202" s="5">
        <f t="shared" ref="AI202:AI265" ca="1" si="50">E202+AH202</f>
        <v>634.50716920215177</v>
      </c>
      <c r="AJ202" s="5">
        <f ca="1">AI202+((ABS(K202)/MAX(((F202)+(G202)*(AH202))*(AH202),
            0.000001))^2)/(2*'1D'!$I$5)</f>
        <v>635.68159253909482</v>
      </c>
      <c r="AM202">
        <v>0</v>
      </c>
      <c r="AN202">
        <v>0</v>
      </c>
      <c r="AO202" s="5">
        <f t="shared" ref="AO202:AO265" si="51">AM202+AN202</f>
        <v>0</v>
      </c>
      <c r="AP202" s="5">
        <f t="shared" si="41"/>
        <v>0</v>
      </c>
      <c r="AQ202" s="5">
        <f ca="1">ABS(ABS(K202)/MAX(((F202)+(G202)*(AH202))*(AH202),
        0.000001))/SQRT('1D'!$I$5*MAX((((F202)+(G202)*(AH202))*(AH202))/MAX((F202)+2*(G202)*(AH202),
            0.000001),
        0.000001))</f>
        <v>1.0727235886044055</v>
      </c>
      <c r="AR202" s="5" t="str">
        <f t="shared" ref="AR202:AR265" ca="1" si="52">IF(AQ202&lt;1,
    "Subcritical",
    "Supercritical")</f>
        <v>Supercritical</v>
      </c>
      <c r="AS202" s="5">
        <f ca="1">((ABS(K202)*'1D'!$D$6)/(MAX(((F202)+(G202)*(AH202))*(AH202),
            0.000001)*MAX(((((F202)+(G202)*(AH202))*(AH202))/MAX((F202)+2*(AH202)*SQRT(1+(G202)^2),
                    0.000001))^(2/3),
            0.000001)))^2</f>
        <v>4.3358367565141456E-3</v>
      </c>
    </row>
    <row r="203" spans="1:45" x14ac:dyDescent="0.35">
      <c r="A203">
        <v>194</v>
      </c>
      <c r="B203">
        <v>192.99700000000001</v>
      </c>
      <c r="C203">
        <v>616391.76699999999</v>
      </c>
      <c r="D203">
        <v>3097691.5780000002</v>
      </c>
      <c r="E203">
        <v>632.46550000000002</v>
      </c>
      <c r="F203">
        <v>5.2</v>
      </c>
      <c r="G203">
        <v>0</v>
      </c>
      <c r="H203" t="s">
        <v>176</v>
      </c>
      <c r="I203">
        <v>3.0000000000000001E-3</v>
      </c>
      <c r="J203" s="5">
        <f t="shared" ref="J203:J266" si="53">B203-B202</f>
        <v>1</v>
      </c>
      <c r="K203" s="5">
        <f t="shared" ref="K203:K266" ca="1" si="54">MAX(0,
    K202-AO202)</f>
        <v>50.95</v>
      </c>
      <c r="L203" s="5">
        <f ca="1">IF($A$2=0,
    IFERROR(L202,
        MAX('1D'!$D$16,
            POWER((ABS(K203)^2)/('1D'!$I$5*MAX(F203,
                        0.1)^2),
                1/3))),
    IF(IFERROR(V202,
            0)=0,
        IFERROR(L202,
            MAX('1D'!$D$16,
                POWER((ABS(K203)^2)/('1D'!$I$5*MAX(F203,
                            0.1)^2),
                    1/3))),
        IF(OR(IFERROR(L203,
                    0)=0,
                IFERROR(S202,
                    0)&lt;1,
                IFERROR(S203,
                    0)&lt;1),
            MAX('1D'!$D$16,
                POWER((ABS(K203)^2)/('1D'!$I$5*MAX(F203,
                            0.1)^2),
                    1/3)),
            IF(IFERROR(U203,
                    0)&gt;0,
                MAX('1D'!$D$16,
                    IFERROR(L203,
                        0)+((IFERROR(U203,
                                0))*'1D'!$D$18*IF((IFERROR(S203,
                                    0))&lt;1,
                            1,
                            -1))),
                IF(IFERROR(U203,
                        0)&lt;0,
                    IF(ABS((MAX('1D'!$D$16,
                                    POWER((ABS(K203)^2)/('1D'!$I$5*MAX(F203,
                                                0.1)^2),
                                        1/3)))-IFERROR(L203,
                                0))&gt;'1D'!$D$19,
                        MAX('1D'!$D$16,
                            IF((MAX('1D'!$D$16,
                                        POWER((ABS(K203)^2)/('1D'!$I$5*MAX(F203,
                                                    0.1)^2),
                                            1/3)))&gt;IFERROR(L203,
                                    0),
                                MIN((MAX('1D'!$D$16,
                                            POWER((ABS(K203)^2)/('1D'!$I$5*MAX(F203,
                                                        0.1)^2),
                                                1/3))),
                                    IFERROR(L203,
                                        0)+(MIN(ABS(IFERROR(U203,
                                                    0))*'1D'!$D$18,
                                            ABS((MAX('1D'!$D$16,
                                                        POWER((ABS(K203)^2)/('1D'!$I$5*MAX(F203,
                                                                    0.1)^2),
                                                            1/3)))-IFERROR(L203,
                                                    0))))),
                                MAX((MAX('1D'!$D$16,
                                            POWER((ABS(K203)^2)/('1D'!$I$5*MAX(F203,
                                                        0.1)^2),
                                                1/3))),
                                    IFERROR(L203,
                                        0)-(MIN(ABS(IFERROR(U203,
                                                    0))*'1D'!$D$18,
                                            ABS((MAX('1D'!$D$16,
                                                        POWER((ABS(K203)^2)/('1D'!$I$5*MAX(F203,
                                                                    0.1)^2),
                                                            1/3)))-IFERROR(L203,
                                                    0))))))),
                        MAX('1D'!$D$16,
                            POWER((ABS(K203)^2)/('1D'!$I$5*MAX(F203,
                                        0.1)^2),
                                1/3))),
                    MAX('1D'!$D$16,
                        IFERROR(L203,
                            0)))))))</f>
        <v>2.0411692021517887</v>
      </c>
      <c r="M203" s="5">
        <f t="shared" ca="1" si="42"/>
        <v>10.614079851189301</v>
      </c>
      <c r="N203" s="5">
        <f t="shared" ca="1" si="43"/>
        <v>1.1434704692804873</v>
      </c>
      <c r="O203" s="5">
        <f t="shared" ca="1" si="44"/>
        <v>4.8002276894771132</v>
      </c>
      <c r="P203" s="5">
        <f t="shared" ca="1" si="45"/>
        <v>634.50666920215178</v>
      </c>
      <c r="Q203" s="5">
        <f ca="1">P203+((ABS(K203)/MAX(((F203)+(G203)*(L203))*(L203),
            0.000001))^2)/(2*'1D'!$I$5)</f>
        <v>635.68109253909483</v>
      </c>
      <c r="R203" s="5">
        <f ca="1">((ABS(K203)*'1D'!$D$6)/(MAX(((F203)+(G203)*(L203))*(L203),
            0.000001)*MAX(((((F203)+(G203)*(L203))*(L203))/MAX((F203)+2*(L203)*SQRT(1+(G203)^2),
                    0.000001))^(2/3),
            0.000001)))^2</f>
        <v>4.3358367565141456E-3</v>
      </c>
      <c r="S203" s="5">
        <f ca="1">ABS(ABS(K203)/MAX(((F203)+(G203)*(L203))*(L203),
        0.000001))/SQRT('1D'!$I$5*MAX((((F203)+(G203)*(L203))*(L203))/MAX((F203)+2*(G203)*(L203),
            0.000001),
        0.000001))</f>
        <v>1.0727235886044055</v>
      </c>
      <c r="T203" s="5">
        <f ca="1">((F203)*(L203)^2)/2+(G203)*(L203)^3/3+(ABS(K203)^2)/('1D'!$I$5*MAX(((F203)+(G203)*(L203))*(L203),
        0.000001))</f>
        <v>35.763412605541333</v>
      </c>
      <c r="U203" s="5">
        <f ca="1">IF($A$2=0,
    0,
    IFERROR(Q202-(((R202+R203)/2)*J203)-(IF(O202&gt;O203,
                '1D'!$D$8*((O202^2-O203^2)/(2*'1D'!$I$5)),
                '1D'!$D$9*((O203^2-O202^2)/(2*'1D'!$I$5)))+('1D'!$D$10*(ABS(I203)/90)*(MAX(O202^2,
                        O203^2)/(2*'1D'!$I$5))))-Q203,
        0))</f>
        <v>-3.8417088732103366E-3</v>
      </c>
      <c r="V203" s="5">
        <f ca="1">IF($A$2=0,
    1,
    IF(IFERROR(V202,
            0)=0,
        0,
        IFERROR(IF(ROUND(S203,
                    3)=1,
                1,
                IF(AND(ABS(U203)&lt;'1D'!$D$19,
                        S203&gt;1),
                    1,
                    0)),
            0)))</f>
        <v>0</v>
      </c>
      <c r="W203" s="5">
        <f ca="1">IF($A$2=0,
    MAX(MAX('1D'!$D$16,
            MAX('1D'!$D$16,
                POWER((ABS(K203)^2)/('1D'!$I$5*MAX(F203,
                            0.1)^2),
                    1/3))),
        IFERROR(W1396,
            MAX(MAX('1D'!$D$16,
                    MAX('1D'!$D$16,
                        POWER((ABS(K203)^2)/('1D'!$I$5*MAX(F203,
                                    0.1)^2),
                            1/3))),
                ($L$2)-E1396))),
    IF(IFERROR(AG204,
            0)=0,
        MAX(MAX('1D'!$D$16,
                MAX('1D'!$D$16,
                    POWER((ABS(K203)^2)/('1D'!$I$5*MAX(F203,
                                0.1)^2),
                        1/3))),
            IFERROR(W1396,
                MAX(MAX('1D'!$D$16,
                        MAX('1D'!$D$16,
                            POWER((ABS(K203)^2)/('1D'!$I$5*MAX(F203,
                                        0.1)^2),
                                1/3))),
                    ($L$2)-E1396))),
        IF(IFERROR(W203,
                0)=0,
            MAX(MAX('1D'!$D$16,
                    MAX('1D'!$D$16,
                        POWER((ABS(K203)^2)/('1D'!$I$5*MAX(F203,
                                    0.1)^2),
                            1/3))),
                IFERROR(W1396,
                    MAX(MAX('1D'!$D$16,
                            MAX('1D'!$D$16,
                                POWER((ABS(K203)^2)/('1D'!$I$5*MAX(F203,
                                            0.1)^2),
                                    1/3))),
                        ($L$2)-E1396))),
            IF(OR(IFERROR(AD203,
                        0)&gt;=1,
                    IFERROR(AD204,
                        0)&gt;=1),
                MAX('1D'!$D$16,
                    MAX('1D'!$D$16,
                        POWER((ABS(K203)^2)/('1D'!$I$5*MAX(F203,
                                    0.1)^2),
                            1/3))),
                IF(ABS(IFERROR(AF203,
                            0))&lt;'1D'!$D$19,
                    MAX(MAX('1D'!$D$16,
                            MAX('1D'!$D$16,
                                POWER((ABS(K203)^2)/('1D'!$I$5*MAX(F203,
                                            0.1)^2),
                                    1/3))),
                        IFERROR(W203,
                            0)),
                    MAX(MAX('1D'!$D$16,
                            MAX('1D'!$D$16,
                                POWER((ABS(K203)^2)/('1D'!$I$5*MAX(F203,
                                            0.1)^2),
                                    1/3))),
                        (IFERROR(W203,
                                0))+((IFERROR(AF203,
                                    0))*'1D'!$D$18)))))))</f>
        <v>2.1389677043987478</v>
      </c>
      <c r="X203" s="5">
        <f t="shared" ca="1" si="46"/>
        <v>11.122632062873489</v>
      </c>
      <c r="Y203" s="5">
        <f t="shared" ca="1" si="47"/>
        <v>1.1735290000551568</v>
      </c>
      <c r="Z203" s="5">
        <f t="shared" ca="1" si="48"/>
        <v>4.5807502857230418</v>
      </c>
      <c r="AA203" s="5">
        <f t="shared" ca="1" si="49"/>
        <v>634.60446770439876</v>
      </c>
      <c r="AB203" s="5">
        <f ca="1">AA203+((ABS(K203)/MAX(((F203)+(G203)*(W203))*(W203),
            0.000001))^2)/(2*'1D'!$I$5)</f>
        <v>635.67395155659813</v>
      </c>
      <c r="AC203" s="5">
        <f ca="1">((ABS(K203)*'1D'!$D$6)/(MAX(((F203)+(G203)*(W203))*(W203),
            0.000001)*MAX(((((F203)+(G203)*(W203))*(W203))/MAX((F203)+2*(W203)*SQRT(1+(G203)^2),
                    0.000001))^(2/3),
            0.000001)))^2</f>
        <v>3.8141460404132466E-3</v>
      </c>
      <c r="AD203" s="5">
        <f ca="1">ABS(ABS(K203)/MAX(((F203)+(G203)*(W203))*(W203),
        0.000001))/SQRT('1D'!$I$5*MAX((((F203)+(G203)*(W203))*(W203))/MAX((F203)+2*(G203)*(W203),
            0.000001),
        0.000001))</f>
        <v>1.0000000000000004</v>
      </c>
      <c r="AE203" s="5">
        <f ca="1">((F203)*(W203)^2)/2+(G203)*(W203)^3/3+(ABS(K203)^2)/('1D'!$I$5*MAX(((F203)+(G203)*(W203))*(W203),
        0.000001))</f>
        <v>35.686426155594638</v>
      </c>
      <c r="AF203" s="5">
        <f ca="1">IF($A$2=0,
    0,
    IFERROR(AB204+(((AC203+AC204)/2)*J204)+(IF(Z203&gt;Z204,
                '1D'!$D$8*((Z203^2-Z204^2)/(2*'1D'!$I$5)),
                '1D'!$D$9*((Z204^2-Z203^2)/(2*'1D'!$I$5)))+('1D'!$D$10*(ABS(I204)/90)*(MAX(Z203^2,
                        Z204^2)/(2*'1D'!$I$5))))-AB203,
        0))</f>
        <v>3.4172802795637836E-3</v>
      </c>
      <c r="AG203" s="5">
        <f ca="1">IF($A$2=0,
    1,
    IF(IFERROR(AG204,
            0)=0,
        0,
        IFERROR(IF(OR(ROUND(AD203,
                        3)&gt;=1,
                    AND(ABS(AF203)&lt;'1D'!$D$19,
                        AD203&lt;1)),
                1,
                0),
            0)))</f>
        <v>1</v>
      </c>
      <c r="AH203" s="5">
        <f ca="1">IFERROR(IF('1D'!V32="Supercritical",
        MAX('1D'!$D$16,
            IFERROR(L203,
                MAX('1D'!$D$16,
                    POWER((ABS(K203)^2)/('1D'!$I$5*MAX(F203,
                                0.1)^2),
                        1/3)))),
        IF('1D'!V32="Subcritical",
            MAX('1D'!$D$16,
                IFERROR(W203,
                    MAX('1D'!$D$16,
                        POWER((ABS(K203)^2)/('1D'!$I$5*MAX(F203,
                                    0.1)^2),
                            1/3)))),
            IF(IFERROR(T203,
                    -1E+99)&gt;=IFERROR(AE203,
                    -1E+99),
                MAX('1D'!$D$16,
                    IFERROR(L203,
                        MAX('1D'!$D$16,
                            POWER((ABS(K203)^2)/('1D'!$I$5*MAX(F203,
                                        0.1)^2),
                                1/3)))),
                MAX('1D'!$D$16,
                    IFERROR(W203,
                        MAX('1D'!$D$16,
                            POWER((ABS(K203)^2)/('1D'!$I$5*MAX(F203,
                                        0.1)^2),
                                1/3))))))),
    MAX('1D'!$D$16,
        POWER((ABS(K203)^2)/('1D'!$I$5*MAX(F203,
                    0.1)^2),
            1/3)))</f>
        <v>2.0411692021517887</v>
      </c>
      <c r="AI203" s="5">
        <f t="shared" ca="1" si="50"/>
        <v>634.50666920215178</v>
      </c>
      <c r="AJ203" s="5">
        <f ca="1">AI203+((ABS(K203)/MAX(((F203)+(G203)*(AH203))*(AH203),
            0.000001))^2)/(2*'1D'!$I$5)</f>
        <v>635.68109253909483</v>
      </c>
      <c r="AM203">
        <v>0</v>
      </c>
      <c r="AN203">
        <v>0</v>
      </c>
      <c r="AO203" s="5">
        <f t="shared" si="51"/>
        <v>0</v>
      </c>
      <c r="AP203" s="5">
        <f t="shared" ref="AP203:AP266" si="55">AP202+AO203</f>
        <v>0</v>
      </c>
      <c r="AQ203" s="5">
        <f ca="1">ABS(ABS(K203)/MAX(((F203)+(G203)*(AH203))*(AH203),
        0.000001))/SQRT('1D'!$I$5*MAX((((F203)+(G203)*(AH203))*(AH203))/MAX((F203)+2*(G203)*(AH203),
            0.000001),
        0.000001))</f>
        <v>1.0727235886044055</v>
      </c>
      <c r="AR203" s="5" t="str">
        <f t="shared" ca="1" si="52"/>
        <v>Supercritical</v>
      </c>
      <c r="AS203" s="5">
        <f ca="1">((ABS(K203)*'1D'!$D$6)/(MAX(((F203)+(G203)*(AH203))*(AH203),
            0.000001)*MAX(((((F203)+(G203)*(AH203))*(AH203))/MAX((F203)+2*(AH203)*SQRT(1+(G203)^2),
                    0.000001))^(2/3),
            0.000001)))^2</f>
        <v>4.3358367565141456E-3</v>
      </c>
    </row>
    <row r="204" spans="1:45" x14ac:dyDescent="0.35">
      <c r="A204">
        <v>195</v>
      </c>
      <c r="B204">
        <v>193.99600000000001</v>
      </c>
      <c r="C204">
        <v>616390.76899999997</v>
      </c>
      <c r="D204">
        <v>3097691.53</v>
      </c>
      <c r="E204">
        <v>632.46500000000003</v>
      </c>
      <c r="F204">
        <v>5.2</v>
      </c>
      <c r="G204">
        <v>0</v>
      </c>
      <c r="H204" t="s">
        <v>176</v>
      </c>
      <c r="I204">
        <v>0.06</v>
      </c>
      <c r="J204" s="5">
        <f t="shared" si="53"/>
        <v>0.99899999999999523</v>
      </c>
      <c r="K204" s="5">
        <f t="shared" ca="1" si="54"/>
        <v>50.95</v>
      </c>
      <c r="L204" s="5">
        <f ca="1">IF($A$2=0,
    IFERROR(L203,
        MAX('1D'!$D$16,
            POWER((ABS(K204)^2)/('1D'!$I$5*MAX(F204,
                        0.1)^2),
                1/3))),
    IF(IFERROR(V203,
            0)=0,
        IFERROR(L203,
            MAX('1D'!$D$16,
                POWER((ABS(K204)^2)/('1D'!$I$5*MAX(F204,
                            0.1)^2),
                    1/3))),
        IF(OR(IFERROR(L204,
                    0)=0,
                IFERROR(S203,
                    0)&lt;1,
                IFERROR(S204,
                    0)&lt;1),
            MAX('1D'!$D$16,
                POWER((ABS(K204)^2)/('1D'!$I$5*MAX(F204,
                            0.1)^2),
                    1/3)),
            IF(IFERROR(U204,
                    0)&gt;0,
                MAX('1D'!$D$16,
                    IFERROR(L204,
                        0)+((IFERROR(U204,
                                0))*'1D'!$D$18*IF((IFERROR(S204,
                                    0))&lt;1,
                            1,
                            -1))),
                IF(IFERROR(U204,
                        0)&lt;0,
                    IF(ABS((MAX('1D'!$D$16,
                                    POWER((ABS(K204)^2)/('1D'!$I$5*MAX(F204,
                                                0.1)^2),
                                        1/3)))-IFERROR(L204,
                                0))&gt;'1D'!$D$19,
                        MAX('1D'!$D$16,
                            IF((MAX('1D'!$D$16,
                                        POWER((ABS(K204)^2)/('1D'!$I$5*MAX(F204,
                                                    0.1)^2),
                                            1/3)))&gt;IFERROR(L204,
                                    0),
                                MIN((MAX('1D'!$D$16,
                                            POWER((ABS(K204)^2)/('1D'!$I$5*MAX(F204,
                                                        0.1)^2),
                                                1/3))),
                                    IFERROR(L204,
                                        0)+(MIN(ABS(IFERROR(U204,
                                                    0))*'1D'!$D$18,
                                            ABS((MAX('1D'!$D$16,
                                                        POWER((ABS(K204)^2)/('1D'!$I$5*MAX(F204,
                                                                    0.1)^2),
                                                            1/3)))-IFERROR(L204,
                                                    0))))),
                                MAX((MAX('1D'!$D$16,
                                            POWER((ABS(K204)^2)/('1D'!$I$5*MAX(F204,
                                                        0.1)^2),
                                                1/3))),
                                    IFERROR(L204,
                                        0)-(MIN(ABS(IFERROR(U204,
                                                    0))*'1D'!$D$18,
                                            ABS((MAX('1D'!$D$16,
                                                        POWER((ABS(K204)^2)/('1D'!$I$5*MAX(F204,
                                                                    0.1)^2),
                                                            1/3)))-IFERROR(L204,
                                                    0))))))),
                        MAX('1D'!$D$16,
                            POWER((ABS(K204)^2)/('1D'!$I$5*MAX(F204,
                                        0.1)^2),
                                1/3))),
                    MAX('1D'!$D$16,
                        IFERROR(L204,
                            0)))))))</f>
        <v>2.0411692021517887</v>
      </c>
      <c r="M204" s="5">
        <f t="shared" ca="1" si="42"/>
        <v>10.614079851189301</v>
      </c>
      <c r="N204" s="5">
        <f t="shared" ca="1" si="43"/>
        <v>1.1434704692804873</v>
      </c>
      <c r="O204" s="5">
        <f t="shared" ca="1" si="44"/>
        <v>4.8002276894771132</v>
      </c>
      <c r="P204" s="5">
        <f t="shared" ca="1" si="45"/>
        <v>634.5061692021518</v>
      </c>
      <c r="Q204" s="5">
        <f ca="1">P204+((ABS(K204)/MAX(((F204)+(G204)*(L204))*(L204),
            0.000001))^2)/(2*'1D'!$I$5)</f>
        <v>635.68059253909485</v>
      </c>
      <c r="R204" s="5">
        <f ca="1">((ABS(K204)*'1D'!$D$6)/(MAX(((F204)+(G204)*(L204))*(L204),
            0.000001)*MAX(((((F204)+(G204)*(L204))*(L204))/MAX((F204)+2*(L204)*SQRT(1+(G204)^2),
                    0.000001))^(2/3),
            0.000001)))^2</f>
        <v>4.3358367565141456E-3</v>
      </c>
      <c r="S204" s="5">
        <f ca="1">ABS(ABS(K204)/MAX(((F204)+(G204)*(L204))*(L204),
        0.000001))/SQRT('1D'!$I$5*MAX((((F204)+(G204)*(L204))*(L204))/MAX((F204)+2*(G204)*(L204),
            0.000001),
        0.000001))</f>
        <v>1.0727235886044055</v>
      </c>
      <c r="T204" s="5">
        <f ca="1">((F204)*(L204)^2)/2+(G204)*(L204)^3/3+(ABS(K204)^2)/('1D'!$I$5*MAX(((F204)+(G204)*(L204))*(L204),
        0.000001))</f>
        <v>35.763412605541333</v>
      </c>
      <c r="U204" s="5">
        <f ca="1">IF($A$2=0,
    0,
    IFERROR(Q203-(((R203+R204)/2)*J204)-(IF(O203&gt;O204,
                '1D'!$D$8*((O203^2-O204^2)/(2*'1D'!$I$5)),
                '1D'!$D$9*((O204^2-O203^2)/(2*'1D'!$I$5)))+('1D'!$D$10*(ABS(I204)/90)*(MAX(O203^2,
                        O204^2)/(2*'1D'!$I$5))))-Q204,
        0))</f>
        <v>-3.9489432534765001E-3</v>
      </c>
      <c r="V204" s="5">
        <f ca="1">IF($A$2=0,
    1,
    IF(IFERROR(V203,
            0)=0,
        0,
        IFERROR(IF(ROUND(S204,
                    3)=1,
                1,
                IF(AND(ABS(U204)&lt;'1D'!$D$19,
                        S204&gt;1),
                    1,
                    0)),
            0)))</f>
        <v>0</v>
      </c>
      <c r="W204" s="5">
        <f ca="1">IF($A$2=0,
    MAX(MAX('1D'!$D$16,
            MAX('1D'!$D$16,
                POWER((ABS(K204)^2)/('1D'!$I$5*MAX(F204,
                            0.1)^2),
                    1/3))),
        IFERROR(W1396,
            MAX(MAX('1D'!$D$16,
                    MAX('1D'!$D$16,
                        POWER((ABS(K204)^2)/('1D'!$I$5*MAX(F204,
                                    0.1)^2),
                            1/3))),
                ($L$2)-E1396))),
    IF(IFERROR(AG205,
            0)=0,
        MAX(MAX('1D'!$D$16,
                MAX('1D'!$D$16,
                    POWER((ABS(K204)^2)/('1D'!$I$5*MAX(F204,
                                0.1)^2),
                        1/3))),
            IFERROR(W1396,
                MAX(MAX('1D'!$D$16,
                        MAX('1D'!$D$16,
                            POWER((ABS(K204)^2)/('1D'!$I$5*MAX(F204,
                                        0.1)^2),
                                1/3))),
                    ($L$2)-E1396))),
        IF(IFERROR(W204,
                0)=0,
            MAX(MAX('1D'!$D$16,
                    MAX('1D'!$D$16,
                        POWER((ABS(K204)^2)/('1D'!$I$5*MAX(F204,
                                    0.1)^2),
                            1/3))),
                IFERROR(W1396,
                    MAX(MAX('1D'!$D$16,
                            MAX('1D'!$D$16,
                                POWER((ABS(K204)^2)/('1D'!$I$5*MAX(F204,
                                            0.1)^2),
                                    1/3))),
                        ($L$2)-E1396))),
            IF(OR(IFERROR(AD204,
                        0)&gt;=1,
                    IFERROR(AD205,
                        0)&gt;=1),
                MAX('1D'!$D$16,
                    MAX('1D'!$D$16,
                        POWER((ABS(K204)^2)/('1D'!$I$5*MAX(F204,
                                    0.1)^2),
                            1/3))),
                IF(ABS(IFERROR(AF204,
                            0))&lt;'1D'!$D$19,
                    MAX(MAX('1D'!$D$16,
                            MAX('1D'!$D$16,
                                POWER((ABS(K204)^2)/('1D'!$I$5*MAX(F204,
                                            0.1)^2),
                                    1/3))),
                        IFERROR(W204,
                            0)),
                    MAX(MAX('1D'!$D$16,
                            MAX('1D'!$D$16,
                                POWER((ABS(K204)^2)/('1D'!$I$5*MAX(F204,
                                            0.1)^2),
                                    1/3))),
                        (IFERROR(W204,
                                0))+((IFERROR(AF204,
                                    0))*'1D'!$D$18)))))))</f>
        <v>2.1389677043987478</v>
      </c>
      <c r="X204" s="5">
        <f t="shared" ca="1" si="46"/>
        <v>11.122632062873489</v>
      </c>
      <c r="Y204" s="5">
        <f t="shared" ca="1" si="47"/>
        <v>1.1735290000551568</v>
      </c>
      <c r="Z204" s="5">
        <f t="shared" ca="1" si="48"/>
        <v>4.5807502857230418</v>
      </c>
      <c r="AA204" s="5">
        <f t="shared" ca="1" si="49"/>
        <v>634.60396770439877</v>
      </c>
      <c r="AB204" s="5">
        <f ca="1">AA204+((ABS(K204)/MAX(((F204)+(G204)*(W204))*(W204),
            0.000001))^2)/(2*'1D'!$I$5)</f>
        <v>635.67345155659814</v>
      </c>
      <c r="AC204" s="5">
        <f ca="1">((ABS(K204)*'1D'!$D$6)/(MAX(((F204)+(G204)*(W204))*(W204),
            0.000001)*MAX(((((F204)+(G204)*(W204))*(W204))/MAX((F204)+2*(W204)*SQRT(1+(G204)^2),
                    0.000001))^(2/3),
            0.000001)))^2</f>
        <v>3.8141460404132466E-3</v>
      </c>
      <c r="AD204" s="5">
        <f ca="1">ABS(ABS(K204)/MAX(((F204)+(G204)*(W204))*(W204),
        0.000001))/SQRT('1D'!$I$5*MAX((((F204)+(G204)*(W204))*(W204))/MAX((F204)+2*(G204)*(W204),
            0.000001),
        0.000001))</f>
        <v>1.0000000000000004</v>
      </c>
      <c r="AE204" s="5">
        <f ca="1">((F204)*(W204)^2)/2+(G204)*(W204)^3/3+(ABS(K204)^2)/('1D'!$I$5*MAX(((F204)+(G204)*(W204))*(W204),
        0.000001))</f>
        <v>35.686426155594638</v>
      </c>
      <c r="AF204" s="5">
        <f ca="1">IF($A$2=0,
    0,
    IFERROR(AB205+(((AC204+AC205)/2)*J205)+(IF(Z204&gt;Z205,
                '1D'!$D$8*((Z204^2-Z205^2)/(2*'1D'!$I$5)),
                '1D'!$D$9*((Z205^2-Z204^2)/(2*'1D'!$I$5)))+('1D'!$D$10*(ABS(I205)/90)*(MAX(Z204^2,
                        Z205^2)/(2*'1D'!$I$5))))-AB204,
        0))</f>
        <v>3.4157470064428708E-3</v>
      </c>
      <c r="AG204" s="5">
        <f ca="1">IF($A$2=0,
    1,
    IF(IFERROR(AG205,
            0)=0,
        0,
        IFERROR(IF(OR(ROUND(AD204,
                        3)&gt;=1,
                    AND(ABS(AF204)&lt;'1D'!$D$19,
                        AD204&lt;1)),
                1,
                0),
            0)))</f>
        <v>1</v>
      </c>
      <c r="AH204" s="5">
        <f ca="1">IFERROR(IF('1D'!V32="Supercritical",
        MAX('1D'!$D$16,
            IFERROR(L204,
                MAX('1D'!$D$16,
                    POWER((ABS(K204)^2)/('1D'!$I$5*MAX(F204,
                                0.1)^2),
                        1/3)))),
        IF('1D'!V32="Subcritical",
            MAX('1D'!$D$16,
                IFERROR(W204,
                    MAX('1D'!$D$16,
                        POWER((ABS(K204)^2)/('1D'!$I$5*MAX(F204,
                                    0.1)^2),
                            1/3)))),
            IF(IFERROR(T204,
                    -1E+99)&gt;=IFERROR(AE204,
                    -1E+99),
                MAX('1D'!$D$16,
                    IFERROR(L204,
                        MAX('1D'!$D$16,
                            POWER((ABS(K204)^2)/('1D'!$I$5*MAX(F204,
                                        0.1)^2),
                                1/3)))),
                MAX('1D'!$D$16,
                    IFERROR(W204,
                        MAX('1D'!$D$16,
                            POWER((ABS(K204)^2)/('1D'!$I$5*MAX(F204,
                                        0.1)^2),
                                1/3))))))),
    MAX('1D'!$D$16,
        POWER((ABS(K204)^2)/('1D'!$I$5*MAX(F204,
                    0.1)^2),
            1/3)))</f>
        <v>2.0411692021517887</v>
      </c>
      <c r="AI204" s="5">
        <f t="shared" ca="1" si="50"/>
        <v>634.5061692021518</v>
      </c>
      <c r="AJ204" s="5">
        <f ca="1">AI204+((ABS(K204)/MAX(((F204)+(G204)*(AH204))*(AH204),
            0.000001))^2)/(2*'1D'!$I$5)</f>
        <v>635.68059253909485</v>
      </c>
      <c r="AM204">
        <v>0</v>
      </c>
      <c r="AN204">
        <v>0</v>
      </c>
      <c r="AO204" s="5">
        <f t="shared" si="51"/>
        <v>0</v>
      </c>
      <c r="AP204" s="5">
        <f t="shared" si="55"/>
        <v>0</v>
      </c>
      <c r="AQ204" s="5">
        <f ca="1">ABS(ABS(K204)/MAX(((F204)+(G204)*(AH204))*(AH204),
        0.000001))/SQRT('1D'!$I$5*MAX((((F204)+(G204)*(AH204))*(AH204))/MAX((F204)+2*(G204)*(AH204),
            0.000001),
        0.000001))</f>
        <v>1.0727235886044055</v>
      </c>
      <c r="AR204" s="5" t="str">
        <f t="shared" ca="1" si="52"/>
        <v>Supercritical</v>
      </c>
      <c r="AS204" s="5">
        <f ca="1">((ABS(K204)*'1D'!$D$6)/(MAX(((F204)+(G204)*(AH204))*(AH204),
            0.000001)*MAX(((((F204)+(G204)*(AH204))*(AH204))/MAX((F204)+2*(AH204)*SQRT(1+(G204)^2),
                    0.000001))^(2/3),
            0.000001)))^2</f>
        <v>4.3358367565141456E-3</v>
      </c>
    </row>
    <row r="205" spans="1:45" x14ac:dyDescent="0.35">
      <c r="A205">
        <v>196</v>
      </c>
      <c r="B205">
        <v>194.99600000000001</v>
      </c>
      <c r="C205">
        <v>616389.77</v>
      </c>
      <c r="D205">
        <v>3097691.483</v>
      </c>
      <c r="E205">
        <v>632.46450000000004</v>
      </c>
      <c r="F205">
        <v>5.2</v>
      </c>
      <c r="G205">
        <v>0</v>
      </c>
      <c r="H205" t="s">
        <v>176</v>
      </c>
      <c r="I205">
        <v>5.7000000000000002E-2</v>
      </c>
      <c r="J205" s="5">
        <f t="shared" si="53"/>
        <v>1</v>
      </c>
      <c r="K205" s="5">
        <f t="shared" ca="1" si="54"/>
        <v>50.95</v>
      </c>
      <c r="L205" s="5">
        <f ca="1">IF($A$2=0,
    IFERROR(L204,
        MAX('1D'!$D$16,
            POWER((ABS(K205)^2)/('1D'!$I$5*MAX(F205,
                        0.1)^2),
                1/3))),
    IF(IFERROR(V204,
            0)=0,
        IFERROR(L204,
            MAX('1D'!$D$16,
                POWER((ABS(K205)^2)/('1D'!$I$5*MAX(F205,
                            0.1)^2),
                    1/3))),
        IF(OR(IFERROR(L205,
                    0)=0,
                IFERROR(S204,
                    0)&lt;1,
                IFERROR(S205,
                    0)&lt;1),
            MAX('1D'!$D$16,
                POWER((ABS(K205)^2)/('1D'!$I$5*MAX(F205,
                            0.1)^2),
                    1/3)),
            IF(IFERROR(U205,
                    0)&gt;0,
                MAX('1D'!$D$16,
                    IFERROR(L205,
                        0)+((IFERROR(U205,
                                0))*'1D'!$D$18*IF((IFERROR(S205,
                                    0))&lt;1,
                            1,
                            -1))),
                IF(IFERROR(U205,
                        0)&lt;0,
                    IF(ABS((MAX('1D'!$D$16,
                                    POWER((ABS(K205)^2)/('1D'!$I$5*MAX(F205,
                                                0.1)^2),
                                        1/3)))-IFERROR(L205,
                                0))&gt;'1D'!$D$19,
                        MAX('1D'!$D$16,
                            IF((MAX('1D'!$D$16,
                                        POWER((ABS(K205)^2)/('1D'!$I$5*MAX(F205,
                                                    0.1)^2),
                                            1/3)))&gt;IFERROR(L205,
                                    0),
                                MIN((MAX('1D'!$D$16,
                                            POWER((ABS(K205)^2)/('1D'!$I$5*MAX(F205,
                                                        0.1)^2),
                                                1/3))),
                                    IFERROR(L205,
                                        0)+(MIN(ABS(IFERROR(U205,
                                                    0))*'1D'!$D$18,
                                            ABS((MAX('1D'!$D$16,
                                                        POWER((ABS(K205)^2)/('1D'!$I$5*MAX(F205,
                                                                    0.1)^2),
                                                            1/3)))-IFERROR(L205,
                                                    0))))),
                                MAX((MAX('1D'!$D$16,
                                            POWER((ABS(K205)^2)/('1D'!$I$5*MAX(F205,
                                                        0.1)^2),
                                                1/3))),
                                    IFERROR(L205,
                                        0)-(MIN(ABS(IFERROR(U205,
                                                    0))*'1D'!$D$18,
                                            ABS((MAX('1D'!$D$16,
                                                        POWER((ABS(K205)^2)/('1D'!$I$5*MAX(F205,
                                                                    0.1)^2),
                                                            1/3)))-IFERROR(L205,
                                                    0))))))),
                        MAX('1D'!$D$16,
                            POWER((ABS(K205)^2)/('1D'!$I$5*MAX(F205,
                                        0.1)^2),
                                1/3))),
                    MAX('1D'!$D$16,
                        IFERROR(L205,
                            0)))))))</f>
        <v>2.0411692021517887</v>
      </c>
      <c r="M205" s="5">
        <f t="shared" ca="1" si="42"/>
        <v>10.614079851189301</v>
      </c>
      <c r="N205" s="5">
        <f t="shared" ca="1" si="43"/>
        <v>1.1434704692804873</v>
      </c>
      <c r="O205" s="5">
        <f t="shared" ca="1" si="44"/>
        <v>4.8002276894771132</v>
      </c>
      <c r="P205" s="5">
        <f t="shared" ca="1" si="45"/>
        <v>634.50566920215181</v>
      </c>
      <c r="Q205" s="5">
        <f ca="1">P205+((ABS(K205)/MAX(((F205)+(G205)*(L205))*(L205),
            0.000001))^2)/(2*'1D'!$I$5)</f>
        <v>635.68009253909486</v>
      </c>
      <c r="R205" s="5">
        <f ca="1">((ABS(K205)*'1D'!$D$6)/(MAX(((F205)+(G205)*(L205))*(L205),
            0.000001)*MAX(((((F205)+(G205)*(L205))*(L205))/MAX((F205)+2*(L205)*SQRT(1+(G205)^2),
                    0.000001))^(2/3),
            0.000001)))^2</f>
        <v>4.3358367565141456E-3</v>
      </c>
      <c r="S205" s="5">
        <f ca="1">ABS(ABS(K205)/MAX(((F205)+(G205)*(L205))*(L205),
        0.000001))/SQRT('1D'!$I$5*MAX((((F205)+(G205)*(L205))*(L205))/MAX((F205)+2*(G205)*(L205),
            0.000001),
        0.000001))</f>
        <v>1.0727235886044055</v>
      </c>
      <c r="T205" s="5">
        <f ca="1">((F205)*(L205)^2)/2+(G205)*(L205)^3/3+(ABS(K205)^2)/('1D'!$I$5*MAX(((F205)+(G205)*(L205))*(L205),
        0.000001))</f>
        <v>35.763412605541333</v>
      </c>
      <c r="U205" s="5">
        <f ca="1">IF($A$2=0,
    0,
    IFERROR(Q204-(((R204+R205)/2)*J205)-(IF(O204&gt;O205,
                '1D'!$D$8*((O204^2-O205^2)/(2*'1D'!$I$5)),
                '1D'!$D$9*((O205^2-O204^2)/(2*'1D'!$I$5)))+('1D'!$D$10*(ABS(I205)/90)*(MAX(O204^2,
                        O205^2)/(2*'1D'!$I$5))))-Q205,
        0))</f>
        <v>-3.9474069734524164E-3</v>
      </c>
      <c r="V205" s="5">
        <f ca="1">IF($A$2=0,
    1,
    IF(IFERROR(V204,
            0)=0,
        0,
        IFERROR(IF(ROUND(S205,
                    3)=1,
                1,
                IF(AND(ABS(U205)&lt;'1D'!$D$19,
                        S205&gt;1),
                    1,
                    0)),
            0)))</f>
        <v>0</v>
      </c>
      <c r="W205" s="5">
        <f ca="1">IF($A$2=0,
    MAX(MAX('1D'!$D$16,
            MAX('1D'!$D$16,
                POWER((ABS(K205)^2)/('1D'!$I$5*MAX(F205,
                            0.1)^2),
                    1/3))),
        IFERROR(W1396,
            MAX(MAX('1D'!$D$16,
                    MAX('1D'!$D$16,
                        POWER((ABS(K205)^2)/('1D'!$I$5*MAX(F205,
                                    0.1)^2),
                            1/3))),
                ($L$2)-E1396))),
    IF(IFERROR(AG206,
            0)=0,
        MAX(MAX('1D'!$D$16,
                MAX('1D'!$D$16,
                    POWER((ABS(K205)^2)/('1D'!$I$5*MAX(F205,
                                0.1)^2),
                        1/3))),
            IFERROR(W1396,
                MAX(MAX('1D'!$D$16,
                        MAX('1D'!$D$16,
                            POWER((ABS(K205)^2)/('1D'!$I$5*MAX(F205,
                                        0.1)^2),
                                1/3))),
                    ($L$2)-E1396))),
        IF(IFERROR(W205,
                0)=0,
            MAX(MAX('1D'!$D$16,
                    MAX('1D'!$D$16,
                        POWER((ABS(K205)^2)/('1D'!$I$5*MAX(F205,
                                    0.1)^2),
                            1/3))),
                IFERROR(W1396,
                    MAX(MAX('1D'!$D$16,
                            MAX('1D'!$D$16,
                                POWER((ABS(K205)^2)/('1D'!$I$5*MAX(F205,
                                            0.1)^2),
                                    1/3))),
                        ($L$2)-E1396))),
            IF(OR(IFERROR(AD205,
                        0)&gt;=1,
                    IFERROR(AD206,
                        0)&gt;=1),
                MAX('1D'!$D$16,
                    MAX('1D'!$D$16,
                        POWER((ABS(K205)^2)/('1D'!$I$5*MAX(F205,
                                    0.1)^2),
                            1/3))),
                IF(ABS(IFERROR(AF205,
                            0))&lt;'1D'!$D$19,
                    MAX(MAX('1D'!$D$16,
                            MAX('1D'!$D$16,
                                POWER((ABS(K205)^2)/('1D'!$I$5*MAX(F205,
                                            0.1)^2),
                                    1/3))),
                        IFERROR(W205,
                            0)),
                    MAX(MAX('1D'!$D$16,
                            MAX('1D'!$D$16,
                                POWER((ABS(K205)^2)/('1D'!$I$5*MAX(F205,
                                            0.1)^2),
                                    1/3))),
                        (IFERROR(W205,
                                0))+((IFERROR(AF205,
                                    0))*'1D'!$D$18)))))))</f>
        <v>2.1389677043987478</v>
      </c>
      <c r="X205" s="5">
        <f t="shared" ca="1" si="46"/>
        <v>11.122632062873489</v>
      </c>
      <c r="Y205" s="5">
        <f t="shared" ca="1" si="47"/>
        <v>1.1735290000551568</v>
      </c>
      <c r="Z205" s="5">
        <f t="shared" ca="1" si="48"/>
        <v>4.5807502857230418</v>
      </c>
      <c r="AA205" s="5">
        <f t="shared" ca="1" si="49"/>
        <v>634.60346770439878</v>
      </c>
      <c r="AB205" s="5">
        <f ca="1">AA205+((ABS(K205)/MAX(((F205)+(G205)*(W205))*(W205),
            0.000001))^2)/(2*'1D'!$I$5)</f>
        <v>635.67295155659815</v>
      </c>
      <c r="AC205" s="5">
        <f ca="1">((ABS(K205)*'1D'!$D$6)/(MAX(((F205)+(G205)*(W205))*(W205),
            0.000001)*MAX(((((F205)+(G205)*(W205))*(W205))/MAX((F205)+2*(W205)*SQRT(1+(G205)^2),
                    0.000001))^(2/3),
            0.000001)))^2</f>
        <v>3.8141460404132466E-3</v>
      </c>
      <c r="AD205" s="5">
        <f ca="1">ABS(ABS(K205)/MAX(((F205)+(G205)*(W205))*(W205),
        0.000001))/SQRT('1D'!$I$5*MAX((((F205)+(G205)*(W205))*(W205))/MAX((F205)+2*(G205)*(W205),
            0.000001),
        0.000001))</f>
        <v>1.0000000000000004</v>
      </c>
      <c r="AE205" s="5">
        <f ca="1">((F205)*(W205)^2)/2+(G205)*(W205)^3/3+(ABS(K205)^2)/('1D'!$I$5*MAX(((F205)+(G205)*(W205))*(W205),
        0.000001))</f>
        <v>35.686426155594638</v>
      </c>
      <c r="AF205" s="5">
        <f ca="1">IF($A$2=0,
    0,
    IFERROR(AB206+(((AC205+AC206)/2)*J206)+(IF(Z205&gt;Z206,
                '1D'!$D$8*((Z205^2-Z206^2)/(2*'1D'!$I$5)),
                '1D'!$D$9*((Z206^2-Z205^2)/(2*'1D'!$I$5)))+('1D'!$D$10*(ABS(I206)/90)*(MAX(Z205^2,
                        Z206^2)/(2*'1D'!$I$5))))-AB205,
        0))</f>
        <v>3.3179601864503638E-3</v>
      </c>
      <c r="AG205" s="5">
        <f ca="1">IF($A$2=0,
    1,
    IF(IFERROR(AG206,
            0)=0,
        0,
        IFERROR(IF(OR(ROUND(AD205,
                        3)&gt;=1,
                    AND(ABS(AF205)&lt;'1D'!$D$19,
                        AD205&lt;1)),
                1,
                0),
            0)))</f>
        <v>1</v>
      </c>
      <c r="AH205" s="5">
        <f ca="1">IFERROR(IF('1D'!V32="Supercritical",
        MAX('1D'!$D$16,
            IFERROR(L205,
                MAX('1D'!$D$16,
                    POWER((ABS(K205)^2)/('1D'!$I$5*MAX(F205,
                                0.1)^2),
                        1/3)))),
        IF('1D'!V32="Subcritical",
            MAX('1D'!$D$16,
                IFERROR(W205,
                    MAX('1D'!$D$16,
                        POWER((ABS(K205)^2)/('1D'!$I$5*MAX(F205,
                                    0.1)^2),
                            1/3)))),
            IF(IFERROR(T205,
                    -1E+99)&gt;=IFERROR(AE205,
                    -1E+99),
                MAX('1D'!$D$16,
                    IFERROR(L205,
                        MAX('1D'!$D$16,
                            POWER((ABS(K205)^2)/('1D'!$I$5*MAX(F205,
                                        0.1)^2),
                                1/3)))),
                MAX('1D'!$D$16,
                    IFERROR(W205,
                        MAX('1D'!$D$16,
                            POWER((ABS(K205)^2)/('1D'!$I$5*MAX(F205,
                                        0.1)^2),
                                1/3))))))),
    MAX('1D'!$D$16,
        POWER((ABS(K205)^2)/('1D'!$I$5*MAX(F205,
                    0.1)^2),
            1/3)))</f>
        <v>2.0411692021517887</v>
      </c>
      <c r="AI205" s="5">
        <f t="shared" ca="1" si="50"/>
        <v>634.50566920215181</v>
      </c>
      <c r="AJ205" s="5">
        <f ca="1">AI205+((ABS(K205)/MAX(((F205)+(G205)*(AH205))*(AH205),
            0.000001))^2)/(2*'1D'!$I$5)</f>
        <v>635.68009253909486</v>
      </c>
      <c r="AM205">
        <v>0</v>
      </c>
      <c r="AN205">
        <v>0</v>
      </c>
      <c r="AO205" s="5">
        <f t="shared" si="51"/>
        <v>0</v>
      </c>
      <c r="AP205" s="5">
        <f t="shared" si="55"/>
        <v>0</v>
      </c>
      <c r="AQ205" s="5">
        <f ca="1">ABS(ABS(K205)/MAX(((F205)+(G205)*(AH205))*(AH205),
        0.000001))/SQRT('1D'!$I$5*MAX((((F205)+(G205)*(AH205))*(AH205))/MAX((F205)+2*(G205)*(AH205),
            0.000001),
        0.000001))</f>
        <v>1.0727235886044055</v>
      </c>
      <c r="AR205" s="5" t="str">
        <f t="shared" ca="1" si="52"/>
        <v>Supercritical</v>
      </c>
      <c r="AS205" s="5">
        <f ca="1">((ABS(K205)*'1D'!$D$6)/(MAX(((F205)+(G205)*(AH205))*(AH205),
            0.000001)*MAX(((((F205)+(G205)*(AH205))*(AH205))/MAX((F205)+2*(AH205)*SQRT(1+(G205)^2),
                    0.000001))^(2/3),
            0.000001)))^2</f>
        <v>4.3358367565141456E-3</v>
      </c>
    </row>
    <row r="206" spans="1:45" x14ac:dyDescent="0.35">
      <c r="A206">
        <v>197</v>
      </c>
      <c r="B206">
        <v>195.99700000000001</v>
      </c>
      <c r="C206">
        <v>616388.77099999995</v>
      </c>
      <c r="D206">
        <v>3097691.4350000001</v>
      </c>
      <c r="E206">
        <v>632.46400000000006</v>
      </c>
      <c r="F206">
        <v>5.2</v>
      </c>
      <c r="G206">
        <v>0</v>
      </c>
      <c r="H206" t="s">
        <v>176</v>
      </c>
      <c r="I206">
        <v>0</v>
      </c>
      <c r="J206" s="5">
        <f t="shared" si="53"/>
        <v>1.0010000000000048</v>
      </c>
      <c r="K206" s="5">
        <f t="shared" ca="1" si="54"/>
        <v>50.95</v>
      </c>
      <c r="L206" s="5">
        <f ca="1">IF($A$2=0,
    IFERROR(L205,
        MAX('1D'!$D$16,
            POWER((ABS(K206)^2)/('1D'!$I$5*MAX(F206,
                        0.1)^2),
                1/3))),
    IF(IFERROR(V205,
            0)=0,
        IFERROR(L205,
            MAX('1D'!$D$16,
                POWER((ABS(K206)^2)/('1D'!$I$5*MAX(F206,
                            0.1)^2),
                    1/3))),
        IF(OR(IFERROR(L206,
                    0)=0,
                IFERROR(S205,
                    0)&lt;1,
                IFERROR(S206,
                    0)&lt;1),
            MAX('1D'!$D$16,
                POWER((ABS(K206)^2)/('1D'!$I$5*MAX(F206,
                            0.1)^2),
                    1/3)),
            IF(IFERROR(U206,
                    0)&gt;0,
                MAX('1D'!$D$16,
                    IFERROR(L206,
                        0)+((IFERROR(U206,
                                0))*'1D'!$D$18*IF((IFERROR(S206,
                                    0))&lt;1,
                            1,
                            -1))),
                IF(IFERROR(U206,
                        0)&lt;0,
                    IF(ABS((MAX('1D'!$D$16,
                                    POWER((ABS(K206)^2)/('1D'!$I$5*MAX(F206,
                                                0.1)^2),
                                        1/3)))-IFERROR(L206,
                                0))&gt;'1D'!$D$19,
                        MAX('1D'!$D$16,
                            IF((MAX('1D'!$D$16,
                                        POWER((ABS(K206)^2)/('1D'!$I$5*MAX(F206,
                                                    0.1)^2),
                                            1/3)))&gt;IFERROR(L206,
                                    0),
                                MIN((MAX('1D'!$D$16,
                                            POWER((ABS(K206)^2)/('1D'!$I$5*MAX(F206,
                                                        0.1)^2),
                                                1/3))),
                                    IFERROR(L206,
                                        0)+(MIN(ABS(IFERROR(U206,
                                                    0))*'1D'!$D$18,
                                            ABS((MAX('1D'!$D$16,
                                                        POWER((ABS(K206)^2)/('1D'!$I$5*MAX(F206,
                                                                    0.1)^2),
                                                            1/3)))-IFERROR(L206,
                                                    0))))),
                                MAX((MAX('1D'!$D$16,
                                            POWER((ABS(K206)^2)/('1D'!$I$5*MAX(F206,
                                                        0.1)^2),
                                                1/3))),
                                    IFERROR(L206,
                                        0)-(MIN(ABS(IFERROR(U206,
                                                    0))*'1D'!$D$18,
                                            ABS((MAX('1D'!$D$16,
                                                        POWER((ABS(K206)^2)/('1D'!$I$5*MAX(F206,
                                                                    0.1)^2),
                                                            1/3)))-IFERROR(L206,
                                                    0))))))),
                        MAX('1D'!$D$16,
                            POWER((ABS(K206)^2)/('1D'!$I$5*MAX(F206,
                                        0.1)^2),
                                1/3))),
                    MAX('1D'!$D$16,
                        IFERROR(L206,
                            0)))))))</f>
        <v>2.0411692021517887</v>
      </c>
      <c r="M206" s="5">
        <f t="shared" ca="1" si="42"/>
        <v>10.614079851189301</v>
      </c>
      <c r="N206" s="5">
        <f t="shared" ca="1" si="43"/>
        <v>1.1434704692804873</v>
      </c>
      <c r="O206" s="5">
        <f t="shared" ca="1" si="44"/>
        <v>4.8002276894771132</v>
      </c>
      <c r="P206" s="5">
        <f t="shared" ca="1" si="45"/>
        <v>634.50516920215182</v>
      </c>
      <c r="Q206" s="5">
        <f ca="1">P206+((ABS(K206)/MAX(((F206)+(G206)*(L206))*(L206),
            0.000001))^2)/(2*'1D'!$I$5)</f>
        <v>635.67959253909487</v>
      </c>
      <c r="R206" s="5">
        <f ca="1">((ABS(K206)*'1D'!$D$6)/(MAX(((F206)+(G206)*(L206))*(L206),
            0.000001)*MAX(((((F206)+(G206)*(L206))*(L206))/MAX((F206)+2*(L206)*SQRT(1+(G206)^2),
                    0.000001))^(2/3),
            0.000001)))^2</f>
        <v>4.3358367565141456E-3</v>
      </c>
      <c r="S206" s="5">
        <f ca="1">ABS(ABS(K206)/MAX(((F206)+(G206)*(L206))*(L206),
        0.000001))/SQRT('1D'!$I$5*MAX((((F206)+(G206)*(L206))*(L206))/MAX((F206)+2*(G206)*(L206),
            0.000001),
        0.000001))</f>
        <v>1.0727235886044055</v>
      </c>
      <c r="T206" s="5">
        <f ca="1">((F206)*(L206)^2)/2+(G206)*(L206)^3/3+(ABS(K206)^2)/('1D'!$I$5*MAX(((F206)+(G206)*(L206))*(L206),
        0.000001))</f>
        <v>35.763412605541333</v>
      </c>
      <c r="U206" s="5">
        <f ca="1">IF($A$2=0,
    0,
    IFERROR(Q205-(((R205+R206)/2)*J206)-(IF(O205&gt;O206,
                '1D'!$D$8*((O205^2-O206^2)/(2*'1D'!$I$5)),
                '1D'!$D$9*((O206^2-O205^2)/(2*'1D'!$I$5)))+('1D'!$D$10*(ABS(I206)/90)*(MAX(O205^2,
                        O206^2)/(2*'1D'!$I$5))))-Q206,
        0))</f>
        <v>-3.8401725932999398E-3</v>
      </c>
      <c r="V206" s="5">
        <f ca="1">IF($A$2=0,
    1,
    IF(IFERROR(V205,
            0)=0,
        0,
        IFERROR(IF(ROUND(S206,
                    3)=1,
                1,
                IF(AND(ABS(U206)&lt;'1D'!$D$19,
                        S206&gt;1),
                    1,
                    0)),
            0)))</f>
        <v>0</v>
      </c>
      <c r="W206" s="5">
        <f ca="1">IF($A$2=0,
    MAX(MAX('1D'!$D$16,
            MAX('1D'!$D$16,
                POWER((ABS(K206)^2)/('1D'!$I$5*MAX(F206,
                            0.1)^2),
                    1/3))),
        IFERROR(W1396,
            MAX(MAX('1D'!$D$16,
                    MAX('1D'!$D$16,
                        POWER((ABS(K206)^2)/('1D'!$I$5*MAX(F206,
                                    0.1)^2),
                            1/3))),
                ($L$2)-E1396))),
    IF(IFERROR(AG207,
            0)=0,
        MAX(MAX('1D'!$D$16,
                MAX('1D'!$D$16,
                    POWER((ABS(K206)^2)/('1D'!$I$5*MAX(F206,
                                0.1)^2),
                        1/3))),
            IFERROR(W1396,
                MAX(MAX('1D'!$D$16,
                        MAX('1D'!$D$16,
                            POWER((ABS(K206)^2)/('1D'!$I$5*MAX(F206,
                                        0.1)^2),
                                1/3))),
                    ($L$2)-E1396))),
        IF(IFERROR(W206,
                0)=0,
            MAX(MAX('1D'!$D$16,
                    MAX('1D'!$D$16,
                        POWER((ABS(K206)^2)/('1D'!$I$5*MAX(F206,
                                    0.1)^2),
                            1/3))),
                IFERROR(W1396,
                    MAX(MAX('1D'!$D$16,
                            MAX('1D'!$D$16,
                                POWER((ABS(K206)^2)/('1D'!$I$5*MAX(F206,
                                            0.1)^2),
                                    1/3))),
                        ($L$2)-E1396))),
            IF(OR(IFERROR(AD206,
                        0)&gt;=1,
                    IFERROR(AD207,
                        0)&gt;=1),
                MAX('1D'!$D$16,
                    MAX('1D'!$D$16,
                        POWER((ABS(K206)^2)/('1D'!$I$5*MAX(F206,
                                    0.1)^2),
                            1/3))),
                IF(ABS(IFERROR(AF206,
                            0))&lt;'1D'!$D$19,
                    MAX(MAX('1D'!$D$16,
                            MAX('1D'!$D$16,
                                POWER((ABS(K206)^2)/('1D'!$I$5*MAX(F206,
                                            0.1)^2),
                                    1/3))),
                        IFERROR(W206,
                            0)),
                    MAX(MAX('1D'!$D$16,
                            MAX('1D'!$D$16,
                                POWER((ABS(K206)^2)/('1D'!$I$5*MAX(F206,
                                            0.1)^2),
                                    1/3))),
                        (IFERROR(W206,
                                0))+((IFERROR(AF206,
                                    0))*'1D'!$D$18)))))))</f>
        <v>2.1389677043987478</v>
      </c>
      <c r="X206" s="5">
        <f t="shared" ca="1" si="46"/>
        <v>11.122632062873489</v>
      </c>
      <c r="Y206" s="5">
        <f t="shared" ca="1" si="47"/>
        <v>1.1735290000551568</v>
      </c>
      <c r="Z206" s="5">
        <f t="shared" ca="1" si="48"/>
        <v>4.5807502857230418</v>
      </c>
      <c r="AA206" s="5">
        <f t="shared" ca="1" si="49"/>
        <v>634.60296770439879</v>
      </c>
      <c r="AB206" s="5">
        <f ca="1">AA206+((ABS(K206)/MAX(((F206)+(G206)*(W206))*(W206),
            0.000001))^2)/(2*'1D'!$I$5)</f>
        <v>635.67245155659816</v>
      </c>
      <c r="AC206" s="5">
        <f ca="1">((ABS(K206)*'1D'!$D$6)/(MAX(((F206)+(G206)*(W206))*(W206),
            0.000001)*MAX(((((F206)+(G206)*(W206))*(W206))/MAX((F206)+2*(W206)*SQRT(1+(G206)^2),
                    0.000001))^(2/3),
            0.000001)))^2</f>
        <v>3.8141460404132466E-3</v>
      </c>
      <c r="AD206" s="5">
        <f ca="1">ABS(ABS(K206)/MAX(((F206)+(G206)*(W206))*(W206),
        0.000001))/SQRT('1D'!$I$5*MAX((((F206)+(G206)*(W206))*(W206))/MAX((F206)+2*(G206)*(W206),
            0.000001),
        0.000001))</f>
        <v>1.0000000000000004</v>
      </c>
      <c r="AE206" s="5">
        <f ca="1">((F206)*(W206)^2)/2+(G206)*(W206)^3/3+(ABS(K206)^2)/('1D'!$I$5*MAX(((F206)+(G206)*(W206))*(W206),
        0.000001))</f>
        <v>35.686426155594638</v>
      </c>
      <c r="AF206" s="5">
        <f ca="1">IF($A$2=0,
    0,
    IFERROR(AB207+(((AC206+AC207)/2)*J207)+(IF(Z206&gt;Z207,
                '1D'!$D$8*((Z206^2-Z207^2)/(2*'1D'!$I$5)),
                '1D'!$D$9*((Z207^2-Z206^2)/(2*'1D'!$I$5)))+('1D'!$D$10*(ABS(I207)/90)*(MAX(Z206^2,
                        Z207^2)/(2*'1D'!$I$5))))-AB206,
        0))</f>
        <v>3.4157470063291839E-3</v>
      </c>
      <c r="AG206" s="5">
        <f ca="1">IF($A$2=0,
    1,
    IF(IFERROR(AG207,
            0)=0,
        0,
        IFERROR(IF(OR(ROUND(AD206,
                        3)&gt;=1,
                    AND(ABS(AF206)&lt;'1D'!$D$19,
                        AD206&lt;1)),
                1,
                0),
            0)))</f>
        <v>1</v>
      </c>
      <c r="AH206" s="5">
        <f ca="1">IFERROR(IF('1D'!V32="Supercritical",
        MAX('1D'!$D$16,
            IFERROR(L206,
                MAX('1D'!$D$16,
                    POWER((ABS(K206)^2)/('1D'!$I$5*MAX(F206,
                                0.1)^2),
                        1/3)))),
        IF('1D'!V32="Subcritical",
            MAX('1D'!$D$16,
                IFERROR(W206,
                    MAX('1D'!$D$16,
                        POWER((ABS(K206)^2)/('1D'!$I$5*MAX(F206,
                                    0.1)^2),
                            1/3)))),
            IF(IFERROR(T206,
                    -1E+99)&gt;=IFERROR(AE206,
                    -1E+99),
                MAX('1D'!$D$16,
                    IFERROR(L206,
                        MAX('1D'!$D$16,
                            POWER((ABS(K206)^2)/('1D'!$I$5*MAX(F206,
                                        0.1)^2),
                                1/3)))),
                MAX('1D'!$D$16,
                    IFERROR(W206,
                        MAX('1D'!$D$16,
                            POWER((ABS(K206)^2)/('1D'!$I$5*MAX(F206,
                                        0.1)^2),
                                1/3))))))),
    MAX('1D'!$D$16,
        POWER((ABS(K206)^2)/('1D'!$I$5*MAX(F206,
                    0.1)^2),
            1/3)))</f>
        <v>2.0411692021517887</v>
      </c>
      <c r="AI206" s="5">
        <f t="shared" ca="1" si="50"/>
        <v>634.50516920215182</v>
      </c>
      <c r="AJ206" s="5">
        <f ca="1">AI206+((ABS(K206)/MAX(((F206)+(G206)*(AH206))*(AH206),
            0.000001))^2)/(2*'1D'!$I$5)</f>
        <v>635.67959253909487</v>
      </c>
      <c r="AM206">
        <v>0</v>
      </c>
      <c r="AN206">
        <v>0</v>
      </c>
      <c r="AO206" s="5">
        <f t="shared" si="51"/>
        <v>0</v>
      </c>
      <c r="AP206" s="5">
        <f t="shared" si="55"/>
        <v>0</v>
      </c>
      <c r="AQ206" s="5">
        <f ca="1">ABS(ABS(K206)/MAX(((F206)+(G206)*(AH206))*(AH206),
        0.000001))/SQRT('1D'!$I$5*MAX((((F206)+(G206)*(AH206))*(AH206))/MAX((F206)+2*(G206)*(AH206),
            0.000001),
        0.000001))</f>
        <v>1.0727235886044055</v>
      </c>
      <c r="AR206" s="5" t="str">
        <f t="shared" ca="1" si="52"/>
        <v>Supercritical</v>
      </c>
      <c r="AS206" s="5">
        <f ca="1">((ABS(K206)*'1D'!$D$6)/(MAX(((F206)+(G206)*(AH206))*(AH206),
            0.000001)*MAX(((((F206)+(G206)*(AH206))*(AH206))/MAX((F206)+2*(AH206)*SQRT(1+(G206)^2),
                    0.000001))^(2/3),
            0.000001)))^2</f>
        <v>4.3358367565141456E-3</v>
      </c>
    </row>
    <row r="207" spans="1:45" x14ac:dyDescent="0.35">
      <c r="A207">
        <v>198</v>
      </c>
      <c r="B207">
        <v>196.99700000000001</v>
      </c>
      <c r="C207">
        <v>616387.772</v>
      </c>
      <c r="D207">
        <v>3097691.3870000001</v>
      </c>
      <c r="E207">
        <v>632.46349999999995</v>
      </c>
      <c r="F207">
        <v>5.2</v>
      </c>
      <c r="G207">
        <v>0</v>
      </c>
      <c r="H207" t="s">
        <v>176</v>
      </c>
      <c r="I207">
        <v>5.7000000000000002E-2</v>
      </c>
      <c r="J207" s="5">
        <f t="shared" si="53"/>
        <v>1</v>
      </c>
      <c r="K207" s="5">
        <f t="shared" ca="1" si="54"/>
        <v>50.95</v>
      </c>
      <c r="L207" s="5">
        <f ca="1">IF($A$2=0,
    IFERROR(L206,
        MAX('1D'!$D$16,
            POWER((ABS(K207)^2)/('1D'!$I$5*MAX(F207,
                        0.1)^2),
                1/3))),
    IF(IFERROR(V206,
            0)=0,
        IFERROR(L206,
            MAX('1D'!$D$16,
                POWER((ABS(K207)^2)/('1D'!$I$5*MAX(F207,
                            0.1)^2),
                    1/3))),
        IF(OR(IFERROR(L207,
                    0)=0,
                IFERROR(S206,
                    0)&lt;1,
                IFERROR(S207,
                    0)&lt;1),
            MAX('1D'!$D$16,
                POWER((ABS(K207)^2)/('1D'!$I$5*MAX(F207,
                            0.1)^2),
                    1/3)),
            IF(IFERROR(U207,
                    0)&gt;0,
                MAX('1D'!$D$16,
                    IFERROR(L207,
                        0)+((IFERROR(U207,
                                0))*'1D'!$D$18*IF((IFERROR(S207,
                                    0))&lt;1,
                            1,
                            -1))),
                IF(IFERROR(U207,
                        0)&lt;0,
                    IF(ABS((MAX('1D'!$D$16,
                                    POWER((ABS(K207)^2)/('1D'!$I$5*MAX(F207,
                                                0.1)^2),
                                        1/3)))-IFERROR(L207,
                                0))&gt;'1D'!$D$19,
                        MAX('1D'!$D$16,
                            IF((MAX('1D'!$D$16,
                                        POWER((ABS(K207)^2)/('1D'!$I$5*MAX(F207,
                                                    0.1)^2),
                                            1/3)))&gt;IFERROR(L207,
                                    0),
                                MIN((MAX('1D'!$D$16,
                                            POWER((ABS(K207)^2)/('1D'!$I$5*MAX(F207,
                                                        0.1)^2),
                                                1/3))),
                                    IFERROR(L207,
                                        0)+(MIN(ABS(IFERROR(U207,
                                                    0))*'1D'!$D$18,
                                            ABS((MAX('1D'!$D$16,
                                                        POWER((ABS(K207)^2)/('1D'!$I$5*MAX(F207,
                                                                    0.1)^2),
                                                            1/3)))-IFERROR(L207,
                                                    0))))),
                                MAX((MAX('1D'!$D$16,
                                            POWER((ABS(K207)^2)/('1D'!$I$5*MAX(F207,
                                                        0.1)^2),
                                                1/3))),
                                    IFERROR(L207,
                                        0)-(MIN(ABS(IFERROR(U207,
                                                    0))*'1D'!$D$18,
                                            ABS((MAX('1D'!$D$16,
                                                        POWER((ABS(K207)^2)/('1D'!$I$5*MAX(F207,
                                                                    0.1)^2),
                                                            1/3)))-IFERROR(L207,
                                                    0))))))),
                        MAX('1D'!$D$16,
                            POWER((ABS(K207)^2)/('1D'!$I$5*MAX(F207,
                                        0.1)^2),
                                1/3))),
                    MAX('1D'!$D$16,
                        IFERROR(L207,
                            0)))))))</f>
        <v>2.0411692021517887</v>
      </c>
      <c r="M207" s="5">
        <f t="shared" ca="1" si="42"/>
        <v>10.614079851189301</v>
      </c>
      <c r="N207" s="5">
        <f t="shared" ca="1" si="43"/>
        <v>1.1434704692804873</v>
      </c>
      <c r="O207" s="5">
        <f t="shared" ca="1" si="44"/>
        <v>4.8002276894771132</v>
      </c>
      <c r="P207" s="5">
        <f t="shared" ca="1" si="45"/>
        <v>634.50466920215172</v>
      </c>
      <c r="Q207" s="5">
        <f ca="1">P207+((ABS(K207)/MAX(((F207)+(G207)*(L207))*(L207),
            0.000001))^2)/(2*'1D'!$I$5)</f>
        <v>635.67909253909477</v>
      </c>
      <c r="R207" s="5">
        <f ca="1">((ABS(K207)*'1D'!$D$6)/(MAX(((F207)+(G207)*(L207))*(L207),
            0.000001)*MAX(((((F207)+(G207)*(L207))*(L207))/MAX((F207)+2*(L207)*SQRT(1+(G207)^2),
                    0.000001))^(2/3),
            0.000001)))^2</f>
        <v>4.3358367565141456E-3</v>
      </c>
      <c r="S207" s="5">
        <f ca="1">ABS(ABS(K207)/MAX(((F207)+(G207)*(L207))*(L207),
        0.000001))/SQRT('1D'!$I$5*MAX((((F207)+(G207)*(L207))*(L207))/MAX((F207)+2*(G207)*(L207),
            0.000001),
        0.000001))</f>
        <v>1.0727235886044055</v>
      </c>
      <c r="T207" s="5">
        <f ca="1">((F207)*(L207)^2)/2+(G207)*(L207)^3/3+(ABS(K207)^2)/('1D'!$I$5*MAX(((F207)+(G207)*(L207))*(L207),
        0.000001))</f>
        <v>35.763412605541333</v>
      </c>
      <c r="U207" s="5">
        <f ca="1">IF($A$2=0,
    0,
    IFERROR(Q206-(((R206+R207)/2)*J207)-(IF(O206&gt;O207,
                '1D'!$D$8*((O206^2-O207^2)/(2*'1D'!$I$5)),
                '1D'!$D$9*((O207^2-O206^2)/(2*'1D'!$I$5)))+('1D'!$D$10*(ABS(I207)/90)*(MAX(O206^2,
                        O207^2)/(2*'1D'!$I$5))))-Q207,
        0))</f>
        <v>-3.9474069733387296E-3</v>
      </c>
      <c r="V207" s="5">
        <f ca="1">IF($A$2=0,
    1,
    IF(IFERROR(V206,
            0)=0,
        0,
        IFERROR(IF(ROUND(S207,
                    3)=1,
                1,
                IF(AND(ABS(U207)&lt;'1D'!$D$19,
                        S207&gt;1),
                    1,
                    0)),
            0)))</f>
        <v>0</v>
      </c>
      <c r="W207" s="5">
        <f ca="1">IF($A$2=0,
    MAX(MAX('1D'!$D$16,
            MAX('1D'!$D$16,
                POWER((ABS(K207)^2)/('1D'!$I$5*MAX(F207,
                            0.1)^2),
                    1/3))),
        IFERROR(W1396,
            MAX(MAX('1D'!$D$16,
                    MAX('1D'!$D$16,
                        POWER((ABS(K207)^2)/('1D'!$I$5*MAX(F207,
                                    0.1)^2),
                            1/3))),
                ($L$2)-E1396))),
    IF(IFERROR(AG208,
            0)=0,
        MAX(MAX('1D'!$D$16,
                MAX('1D'!$D$16,
                    POWER((ABS(K207)^2)/('1D'!$I$5*MAX(F207,
                                0.1)^2),
                        1/3))),
            IFERROR(W1396,
                MAX(MAX('1D'!$D$16,
                        MAX('1D'!$D$16,
                            POWER((ABS(K207)^2)/('1D'!$I$5*MAX(F207,
                                        0.1)^2),
                                1/3))),
                    ($L$2)-E1396))),
        IF(IFERROR(W207,
                0)=0,
            MAX(MAX('1D'!$D$16,
                    MAX('1D'!$D$16,
                        POWER((ABS(K207)^2)/('1D'!$I$5*MAX(F207,
                                    0.1)^2),
                            1/3))),
                IFERROR(W1396,
                    MAX(MAX('1D'!$D$16,
                            MAX('1D'!$D$16,
                                POWER((ABS(K207)^2)/('1D'!$I$5*MAX(F207,
                                            0.1)^2),
                                    1/3))),
                        ($L$2)-E1396))),
            IF(OR(IFERROR(AD207,
                        0)&gt;=1,
                    IFERROR(AD208,
                        0)&gt;=1),
                MAX('1D'!$D$16,
                    MAX('1D'!$D$16,
                        POWER((ABS(K207)^2)/('1D'!$I$5*MAX(F207,
                                    0.1)^2),
                            1/3))),
                IF(ABS(IFERROR(AF207,
                            0))&lt;'1D'!$D$19,
                    MAX(MAX('1D'!$D$16,
                            MAX('1D'!$D$16,
                                POWER((ABS(K207)^2)/('1D'!$I$5*MAX(F207,
                                            0.1)^2),
                                    1/3))),
                        IFERROR(W207,
                            0)),
                    MAX(MAX('1D'!$D$16,
                            MAX('1D'!$D$16,
                                POWER((ABS(K207)^2)/('1D'!$I$5*MAX(F207,
                                            0.1)^2),
                                    1/3))),
                        (IFERROR(W207,
                                0))+((IFERROR(AF207,
                                    0))*'1D'!$D$18)))))))</f>
        <v>2.1389677043987478</v>
      </c>
      <c r="X207" s="5">
        <f t="shared" ca="1" si="46"/>
        <v>11.122632062873489</v>
      </c>
      <c r="Y207" s="5">
        <f t="shared" ca="1" si="47"/>
        <v>1.1735290000551568</v>
      </c>
      <c r="Z207" s="5">
        <f t="shared" ca="1" si="48"/>
        <v>4.5807502857230418</v>
      </c>
      <c r="AA207" s="5">
        <f t="shared" ca="1" si="49"/>
        <v>634.60246770439869</v>
      </c>
      <c r="AB207" s="5">
        <f ca="1">AA207+((ABS(K207)/MAX(((F207)+(G207)*(W207))*(W207),
            0.000001))^2)/(2*'1D'!$I$5)</f>
        <v>635.67195155659806</v>
      </c>
      <c r="AC207" s="5">
        <f ca="1">((ABS(K207)*'1D'!$D$6)/(MAX(((F207)+(G207)*(W207))*(W207),
            0.000001)*MAX(((((F207)+(G207)*(W207))*(W207))/MAX((F207)+2*(W207)*SQRT(1+(G207)^2),
                    0.000001))^(2/3),
            0.000001)))^2</f>
        <v>3.8141460404132466E-3</v>
      </c>
      <c r="AD207" s="5">
        <f ca="1">ABS(ABS(K207)/MAX(((F207)+(G207)*(W207))*(W207),
        0.000001))/SQRT('1D'!$I$5*MAX((((F207)+(G207)*(W207))*(W207))/MAX((F207)+2*(G207)*(W207),
            0.000001),
        0.000001))</f>
        <v>1.0000000000000004</v>
      </c>
      <c r="AE207" s="5">
        <f ca="1">((F207)*(W207)^2)/2+(G207)*(W207)^3/3+(ABS(K207)^2)/('1D'!$I$5*MAX(((F207)+(G207)*(W207))*(W207),
        0.000001))</f>
        <v>35.686426155594638</v>
      </c>
      <c r="AF207" s="5">
        <f ca="1">IF($A$2=0,
    0,
    IFERROR(AB208+(((AC207+AC208)/2)*J208)+(IF(Z207&gt;Z208,
                '1D'!$D$8*((Z207^2-Z208^2)/(2*'1D'!$I$5)),
                '1D'!$D$9*((Z208^2-Z207^2)/(2*'1D'!$I$5)))+('1D'!$D$10*(ABS(I208)/90)*(MAX(Z207^2,
                        Z208^2)/(2*'1D'!$I$5))))-AB207,
        0))</f>
        <v>3.4157470064428708E-3</v>
      </c>
      <c r="AG207" s="5">
        <f ca="1">IF($A$2=0,
    1,
    IF(IFERROR(AG208,
            0)=0,
        0,
        IFERROR(IF(OR(ROUND(AD207,
                        3)&gt;=1,
                    AND(ABS(AF207)&lt;'1D'!$D$19,
                        AD207&lt;1)),
                1,
                0),
            0)))</f>
        <v>1</v>
      </c>
      <c r="AH207" s="5">
        <f ca="1">IFERROR(IF('1D'!V32="Supercritical",
        MAX('1D'!$D$16,
            IFERROR(L207,
                MAX('1D'!$D$16,
                    POWER((ABS(K207)^2)/('1D'!$I$5*MAX(F207,
                                0.1)^2),
                        1/3)))),
        IF('1D'!V32="Subcritical",
            MAX('1D'!$D$16,
                IFERROR(W207,
                    MAX('1D'!$D$16,
                        POWER((ABS(K207)^2)/('1D'!$I$5*MAX(F207,
                                    0.1)^2),
                            1/3)))),
            IF(IFERROR(T207,
                    -1E+99)&gt;=IFERROR(AE207,
                    -1E+99),
                MAX('1D'!$D$16,
                    IFERROR(L207,
                        MAX('1D'!$D$16,
                            POWER((ABS(K207)^2)/('1D'!$I$5*MAX(F207,
                                        0.1)^2),
                                1/3)))),
                MAX('1D'!$D$16,
                    IFERROR(W207,
                        MAX('1D'!$D$16,
                            POWER((ABS(K207)^2)/('1D'!$I$5*MAX(F207,
                                        0.1)^2),
                                1/3))))))),
    MAX('1D'!$D$16,
        POWER((ABS(K207)^2)/('1D'!$I$5*MAX(F207,
                    0.1)^2),
            1/3)))</f>
        <v>2.0411692021517887</v>
      </c>
      <c r="AI207" s="5">
        <f t="shared" ca="1" si="50"/>
        <v>634.50466920215172</v>
      </c>
      <c r="AJ207" s="5">
        <f ca="1">AI207+((ABS(K207)/MAX(((F207)+(G207)*(AH207))*(AH207),
            0.000001))^2)/(2*'1D'!$I$5)</f>
        <v>635.67909253909477</v>
      </c>
      <c r="AM207">
        <v>0</v>
      </c>
      <c r="AN207">
        <v>0</v>
      </c>
      <c r="AO207" s="5">
        <f t="shared" si="51"/>
        <v>0</v>
      </c>
      <c r="AP207" s="5">
        <f t="shared" si="55"/>
        <v>0</v>
      </c>
      <c r="AQ207" s="5">
        <f ca="1">ABS(ABS(K207)/MAX(((F207)+(G207)*(AH207))*(AH207),
        0.000001))/SQRT('1D'!$I$5*MAX((((F207)+(G207)*(AH207))*(AH207))/MAX((F207)+2*(G207)*(AH207),
            0.000001),
        0.000001))</f>
        <v>1.0727235886044055</v>
      </c>
      <c r="AR207" s="5" t="str">
        <f t="shared" ca="1" si="52"/>
        <v>Supercritical</v>
      </c>
      <c r="AS207" s="5">
        <f ca="1">((ABS(K207)*'1D'!$D$6)/(MAX(((F207)+(G207)*(AH207))*(AH207),
            0.000001)*MAX(((((F207)+(G207)*(AH207))*(AH207))/MAX((F207)+2*(AH207)*SQRT(1+(G207)^2),
                    0.000001))^(2/3),
            0.000001)))^2</f>
        <v>4.3358367565141456E-3</v>
      </c>
    </row>
    <row r="208" spans="1:45" x14ac:dyDescent="0.35">
      <c r="A208">
        <v>199</v>
      </c>
      <c r="B208">
        <v>197.99700000000001</v>
      </c>
      <c r="C208">
        <v>616386.77300000004</v>
      </c>
      <c r="D208">
        <v>3097691.34</v>
      </c>
      <c r="E208">
        <v>632.46299999999997</v>
      </c>
      <c r="F208">
        <v>5.2</v>
      </c>
      <c r="G208">
        <v>0</v>
      </c>
      <c r="H208" t="s">
        <v>176</v>
      </c>
      <c r="I208">
        <v>5.7000000000000002E-2</v>
      </c>
      <c r="J208" s="5">
        <f t="shared" si="53"/>
        <v>1</v>
      </c>
      <c r="K208" s="5">
        <f t="shared" ca="1" si="54"/>
        <v>50.95</v>
      </c>
      <c r="L208" s="5">
        <f ca="1">IF($A$2=0,
    IFERROR(L207,
        MAX('1D'!$D$16,
            POWER((ABS(K208)^2)/('1D'!$I$5*MAX(F208,
                        0.1)^2),
                1/3))),
    IF(IFERROR(V207,
            0)=0,
        IFERROR(L207,
            MAX('1D'!$D$16,
                POWER((ABS(K208)^2)/('1D'!$I$5*MAX(F208,
                            0.1)^2),
                    1/3))),
        IF(OR(IFERROR(L208,
                    0)=0,
                IFERROR(S207,
                    0)&lt;1,
                IFERROR(S208,
                    0)&lt;1),
            MAX('1D'!$D$16,
                POWER((ABS(K208)^2)/('1D'!$I$5*MAX(F208,
                            0.1)^2),
                    1/3)),
            IF(IFERROR(U208,
                    0)&gt;0,
                MAX('1D'!$D$16,
                    IFERROR(L208,
                        0)+((IFERROR(U208,
                                0))*'1D'!$D$18*IF((IFERROR(S208,
                                    0))&lt;1,
                            1,
                            -1))),
                IF(IFERROR(U208,
                        0)&lt;0,
                    IF(ABS((MAX('1D'!$D$16,
                                    POWER((ABS(K208)^2)/('1D'!$I$5*MAX(F208,
                                                0.1)^2),
                                        1/3)))-IFERROR(L208,
                                0))&gt;'1D'!$D$19,
                        MAX('1D'!$D$16,
                            IF((MAX('1D'!$D$16,
                                        POWER((ABS(K208)^2)/('1D'!$I$5*MAX(F208,
                                                    0.1)^2),
                                            1/3)))&gt;IFERROR(L208,
                                    0),
                                MIN((MAX('1D'!$D$16,
                                            POWER((ABS(K208)^2)/('1D'!$I$5*MAX(F208,
                                                        0.1)^2),
                                                1/3))),
                                    IFERROR(L208,
                                        0)+(MIN(ABS(IFERROR(U208,
                                                    0))*'1D'!$D$18,
                                            ABS((MAX('1D'!$D$16,
                                                        POWER((ABS(K208)^2)/('1D'!$I$5*MAX(F208,
                                                                    0.1)^2),
                                                            1/3)))-IFERROR(L208,
                                                    0))))),
                                MAX((MAX('1D'!$D$16,
                                            POWER((ABS(K208)^2)/('1D'!$I$5*MAX(F208,
                                                        0.1)^2),
                                                1/3))),
                                    IFERROR(L208,
                                        0)-(MIN(ABS(IFERROR(U208,
                                                    0))*'1D'!$D$18,
                                            ABS((MAX('1D'!$D$16,
                                                        POWER((ABS(K208)^2)/('1D'!$I$5*MAX(F208,
                                                                    0.1)^2),
                                                            1/3)))-IFERROR(L208,
                                                    0))))))),
                        MAX('1D'!$D$16,
                            POWER((ABS(K208)^2)/('1D'!$I$5*MAX(F208,
                                        0.1)^2),
                                1/3))),
                    MAX('1D'!$D$16,
                        IFERROR(L208,
                            0)))))))</f>
        <v>2.0411692021517887</v>
      </c>
      <c r="M208" s="5">
        <f t="shared" ca="1" si="42"/>
        <v>10.614079851189301</v>
      </c>
      <c r="N208" s="5">
        <f t="shared" ca="1" si="43"/>
        <v>1.1434704692804873</v>
      </c>
      <c r="O208" s="5">
        <f t="shared" ca="1" si="44"/>
        <v>4.8002276894771132</v>
      </c>
      <c r="P208" s="5">
        <f t="shared" ca="1" si="45"/>
        <v>634.50416920215173</v>
      </c>
      <c r="Q208" s="5">
        <f ca="1">P208+((ABS(K208)/MAX(((F208)+(G208)*(L208))*(L208),
            0.000001))^2)/(2*'1D'!$I$5)</f>
        <v>635.67859253909478</v>
      </c>
      <c r="R208" s="5">
        <f ca="1">((ABS(K208)*'1D'!$D$6)/(MAX(((F208)+(G208)*(L208))*(L208),
            0.000001)*MAX(((((F208)+(G208)*(L208))*(L208))/MAX((F208)+2*(L208)*SQRT(1+(G208)^2),
                    0.000001))^(2/3),
            0.000001)))^2</f>
        <v>4.3358367565141456E-3</v>
      </c>
      <c r="S208" s="5">
        <f ca="1">ABS(ABS(K208)/MAX(((F208)+(G208)*(L208))*(L208),
        0.000001))/SQRT('1D'!$I$5*MAX((((F208)+(G208)*(L208))*(L208))/MAX((F208)+2*(G208)*(L208),
            0.000001),
        0.000001))</f>
        <v>1.0727235886044055</v>
      </c>
      <c r="T208" s="5">
        <f ca="1">((F208)*(L208)^2)/2+(G208)*(L208)^3/3+(ABS(K208)^2)/('1D'!$I$5*MAX(((F208)+(G208)*(L208))*(L208),
        0.000001))</f>
        <v>35.763412605541333</v>
      </c>
      <c r="U208" s="5">
        <f ca="1">IF($A$2=0,
    0,
    IFERROR(Q207-(((R207+R208)/2)*J208)-(IF(O207&gt;O208,
                '1D'!$D$8*((O207^2-O208^2)/(2*'1D'!$I$5)),
                '1D'!$D$9*((O208^2-O207^2)/(2*'1D'!$I$5)))+('1D'!$D$10*(ABS(I208)/90)*(MAX(O207^2,
                        O208^2)/(2*'1D'!$I$5))))-Q208,
        0))</f>
        <v>-3.9474069734524164E-3</v>
      </c>
      <c r="V208" s="5">
        <f ca="1">IF($A$2=0,
    1,
    IF(IFERROR(V207,
            0)=0,
        0,
        IFERROR(IF(ROUND(S208,
                    3)=1,
                1,
                IF(AND(ABS(U208)&lt;'1D'!$D$19,
                        S208&gt;1),
                    1,
                    0)),
            0)))</f>
        <v>0</v>
      </c>
      <c r="W208" s="5">
        <f ca="1">IF($A$2=0,
    MAX(MAX('1D'!$D$16,
            MAX('1D'!$D$16,
                POWER((ABS(K208)^2)/('1D'!$I$5*MAX(F208,
                            0.1)^2),
                    1/3))),
        IFERROR(W1396,
            MAX(MAX('1D'!$D$16,
                    MAX('1D'!$D$16,
                        POWER((ABS(K208)^2)/('1D'!$I$5*MAX(F208,
                                    0.1)^2),
                            1/3))),
                ($L$2)-E1396))),
    IF(IFERROR(AG209,
            0)=0,
        MAX(MAX('1D'!$D$16,
                MAX('1D'!$D$16,
                    POWER((ABS(K208)^2)/('1D'!$I$5*MAX(F208,
                                0.1)^2),
                        1/3))),
            IFERROR(W1396,
                MAX(MAX('1D'!$D$16,
                        MAX('1D'!$D$16,
                            POWER((ABS(K208)^2)/('1D'!$I$5*MAX(F208,
                                        0.1)^2),
                                1/3))),
                    ($L$2)-E1396))),
        IF(IFERROR(W208,
                0)=0,
            MAX(MAX('1D'!$D$16,
                    MAX('1D'!$D$16,
                        POWER((ABS(K208)^2)/('1D'!$I$5*MAX(F208,
                                    0.1)^2),
                            1/3))),
                IFERROR(W1396,
                    MAX(MAX('1D'!$D$16,
                            MAX('1D'!$D$16,
                                POWER((ABS(K208)^2)/('1D'!$I$5*MAX(F208,
                                            0.1)^2),
                                    1/3))),
                        ($L$2)-E1396))),
            IF(OR(IFERROR(AD208,
                        0)&gt;=1,
                    IFERROR(AD209,
                        0)&gt;=1),
                MAX('1D'!$D$16,
                    MAX('1D'!$D$16,
                        POWER((ABS(K208)^2)/('1D'!$I$5*MAX(F208,
                                    0.1)^2),
                            1/3))),
                IF(ABS(IFERROR(AF208,
                            0))&lt;'1D'!$D$19,
                    MAX(MAX('1D'!$D$16,
                            MAX('1D'!$D$16,
                                POWER((ABS(K208)^2)/('1D'!$I$5*MAX(F208,
                                            0.1)^2),
                                    1/3))),
                        IFERROR(W208,
                            0)),
                    MAX(MAX('1D'!$D$16,
                            MAX('1D'!$D$16,
                                POWER((ABS(K208)^2)/('1D'!$I$5*MAX(F208,
                                            0.1)^2),
                                    1/3))),
                        (IFERROR(W208,
                                0))+((IFERROR(AF208,
                                    0))*'1D'!$D$18)))))))</f>
        <v>2.1389677043987478</v>
      </c>
      <c r="X208" s="5">
        <f t="shared" ca="1" si="46"/>
        <v>11.122632062873489</v>
      </c>
      <c r="Y208" s="5">
        <f t="shared" ca="1" si="47"/>
        <v>1.1735290000551568</v>
      </c>
      <c r="Z208" s="5">
        <f t="shared" ca="1" si="48"/>
        <v>4.5807502857230418</v>
      </c>
      <c r="AA208" s="5">
        <f t="shared" ca="1" si="49"/>
        <v>634.6019677043987</v>
      </c>
      <c r="AB208" s="5">
        <f ca="1">AA208+((ABS(K208)/MAX(((F208)+(G208)*(W208))*(W208),
            0.000001))^2)/(2*'1D'!$I$5)</f>
        <v>635.67145155659807</v>
      </c>
      <c r="AC208" s="5">
        <f ca="1">((ABS(K208)*'1D'!$D$6)/(MAX(((F208)+(G208)*(W208))*(W208),
            0.000001)*MAX(((((F208)+(G208)*(W208))*(W208))/MAX((F208)+2*(W208)*SQRT(1+(G208)^2),
                    0.000001))^(2/3),
            0.000001)))^2</f>
        <v>3.8141460404132466E-3</v>
      </c>
      <c r="AD208" s="5">
        <f ca="1">ABS(ABS(K208)/MAX(((F208)+(G208)*(W208))*(W208),
        0.000001))/SQRT('1D'!$I$5*MAX((((F208)+(G208)*(W208))*(W208))/MAX((F208)+2*(G208)*(W208),
            0.000001),
        0.000001))</f>
        <v>1.0000000000000004</v>
      </c>
      <c r="AE208" s="5">
        <f ca="1">((F208)*(W208)^2)/2+(G208)*(W208)^3/3+(ABS(K208)^2)/('1D'!$I$5*MAX(((F208)+(G208)*(W208))*(W208),
        0.000001))</f>
        <v>35.686426155594638</v>
      </c>
      <c r="AF208" s="5">
        <f ca="1">IF($A$2=0,
    0,
    IFERROR(AB209+(((AC208+AC209)/2)*J209)+(IF(Z208&gt;Z209,
                '1D'!$D$8*((Z208^2-Z209^2)/(2*'1D'!$I$5)),
                '1D'!$D$9*((Z209^2-Z208^2)/(2*'1D'!$I$5)))+('1D'!$D$10*(ABS(I209)/90)*(MAX(Z208^2,
                        Z209^2)/(2*'1D'!$I$5))))-AB208,
        0))</f>
        <v>3.4157470064428708E-3</v>
      </c>
      <c r="AG208" s="5">
        <f ca="1">IF($A$2=0,
    1,
    IF(IFERROR(AG209,
            0)=0,
        0,
        IFERROR(IF(OR(ROUND(AD208,
                        3)&gt;=1,
                    AND(ABS(AF208)&lt;'1D'!$D$19,
                        AD208&lt;1)),
                1,
                0),
            0)))</f>
        <v>1</v>
      </c>
      <c r="AH208" s="5">
        <f ca="1">IFERROR(IF('1D'!V32="Supercritical",
        MAX('1D'!$D$16,
            IFERROR(L208,
                MAX('1D'!$D$16,
                    POWER((ABS(K208)^2)/('1D'!$I$5*MAX(F208,
                                0.1)^2),
                        1/3)))),
        IF('1D'!V32="Subcritical",
            MAX('1D'!$D$16,
                IFERROR(W208,
                    MAX('1D'!$D$16,
                        POWER((ABS(K208)^2)/('1D'!$I$5*MAX(F208,
                                    0.1)^2),
                            1/3)))),
            IF(IFERROR(T208,
                    -1E+99)&gt;=IFERROR(AE208,
                    -1E+99),
                MAX('1D'!$D$16,
                    IFERROR(L208,
                        MAX('1D'!$D$16,
                            POWER((ABS(K208)^2)/('1D'!$I$5*MAX(F208,
                                        0.1)^2),
                                1/3)))),
                MAX('1D'!$D$16,
                    IFERROR(W208,
                        MAX('1D'!$D$16,
                            POWER((ABS(K208)^2)/('1D'!$I$5*MAX(F208,
                                        0.1)^2),
                                1/3))))))),
    MAX('1D'!$D$16,
        POWER((ABS(K208)^2)/('1D'!$I$5*MAX(F208,
                    0.1)^2),
            1/3)))</f>
        <v>2.0411692021517887</v>
      </c>
      <c r="AI208" s="5">
        <f t="shared" ca="1" si="50"/>
        <v>634.50416920215173</v>
      </c>
      <c r="AJ208" s="5">
        <f ca="1">AI208+((ABS(K208)/MAX(((F208)+(G208)*(AH208))*(AH208),
            0.000001))^2)/(2*'1D'!$I$5)</f>
        <v>635.67859253909478</v>
      </c>
      <c r="AM208">
        <v>0</v>
      </c>
      <c r="AN208">
        <v>0</v>
      </c>
      <c r="AO208" s="5">
        <f t="shared" si="51"/>
        <v>0</v>
      </c>
      <c r="AP208" s="5">
        <f t="shared" si="55"/>
        <v>0</v>
      </c>
      <c r="AQ208" s="5">
        <f ca="1">ABS(ABS(K208)/MAX(((F208)+(G208)*(AH208))*(AH208),
        0.000001))/SQRT('1D'!$I$5*MAX((((F208)+(G208)*(AH208))*(AH208))/MAX((F208)+2*(G208)*(AH208),
            0.000001),
        0.000001))</f>
        <v>1.0727235886044055</v>
      </c>
      <c r="AR208" s="5" t="str">
        <f t="shared" ca="1" si="52"/>
        <v>Supercritical</v>
      </c>
      <c r="AS208" s="5">
        <f ca="1">((ABS(K208)*'1D'!$D$6)/(MAX(((F208)+(G208)*(AH208))*(AH208),
            0.000001)*MAX(((((F208)+(G208)*(AH208))*(AH208))/MAX((F208)+2*(AH208)*SQRT(1+(G208)^2),
                    0.000001))^(2/3),
            0.000001)))^2</f>
        <v>4.3358367565141456E-3</v>
      </c>
    </row>
    <row r="209" spans="1:45" x14ac:dyDescent="0.35">
      <c r="A209">
        <v>200</v>
      </c>
      <c r="B209">
        <v>198.99700000000001</v>
      </c>
      <c r="C209">
        <v>616385.77399999998</v>
      </c>
      <c r="D209">
        <v>3097691.2919999999</v>
      </c>
      <c r="E209">
        <v>632.46249999999998</v>
      </c>
      <c r="F209">
        <v>5.2</v>
      </c>
      <c r="G209">
        <v>0</v>
      </c>
      <c r="H209" t="s">
        <v>176</v>
      </c>
      <c r="I209">
        <v>5.7000000000000002E-2</v>
      </c>
      <c r="J209" s="5">
        <f t="shared" si="53"/>
        <v>1</v>
      </c>
      <c r="K209" s="5">
        <f t="shared" ca="1" si="54"/>
        <v>50.95</v>
      </c>
      <c r="L209" s="5">
        <f ca="1">IF($A$2=0,
    IFERROR(L208,
        MAX('1D'!$D$16,
            POWER((ABS(K209)^2)/('1D'!$I$5*MAX(F209,
                        0.1)^2),
                1/3))),
    IF(IFERROR(V208,
            0)=0,
        IFERROR(L208,
            MAX('1D'!$D$16,
                POWER((ABS(K209)^2)/('1D'!$I$5*MAX(F209,
                            0.1)^2),
                    1/3))),
        IF(OR(IFERROR(L209,
                    0)=0,
                IFERROR(S208,
                    0)&lt;1,
                IFERROR(S209,
                    0)&lt;1),
            MAX('1D'!$D$16,
                POWER((ABS(K209)^2)/('1D'!$I$5*MAX(F209,
                            0.1)^2),
                    1/3)),
            IF(IFERROR(U209,
                    0)&gt;0,
                MAX('1D'!$D$16,
                    IFERROR(L209,
                        0)+((IFERROR(U209,
                                0))*'1D'!$D$18*IF((IFERROR(S209,
                                    0))&lt;1,
                            1,
                            -1))),
                IF(IFERROR(U209,
                        0)&lt;0,
                    IF(ABS((MAX('1D'!$D$16,
                                    POWER((ABS(K209)^2)/('1D'!$I$5*MAX(F209,
                                                0.1)^2),
                                        1/3)))-IFERROR(L209,
                                0))&gt;'1D'!$D$19,
                        MAX('1D'!$D$16,
                            IF((MAX('1D'!$D$16,
                                        POWER((ABS(K209)^2)/('1D'!$I$5*MAX(F209,
                                                    0.1)^2),
                                            1/3)))&gt;IFERROR(L209,
                                    0),
                                MIN((MAX('1D'!$D$16,
                                            POWER((ABS(K209)^2)/('1D'!$I$5*MAX(F209,
                                                        0.1)^2),
                                                1/3))),
                                    IFERROR(L209,
                                        0)+(MIN(ABS(IFERROR(U209,
                                                    0))*'1D'!$D$18,
                                            ABS((MAX('1D'!$D$16,
                                                        POWER((ABS(K209)^2)/('1D'!$I$5*MAX(F209,
                                                                    0.1)^2),
                                                            1/3)))-IFERROR(L209,
                                                    0))))),
                                MAX((MAX('1D'!$D$16,
                                            POWER((ABS(K209)^2)/('1D'!$I$5*MAX(F209,
                                                        0.1)^2),
                                                1/3))),
                                    IFERROR(L209,
                                        0)-(MIN(ABS(IFERROR(U209,
                                                    0))*'1D'!$D$18,
                                            ABS((MAX('1D'!$D$16,
                                                        POWER((ABS(K209)^2)/('1D'!$I$5*MAX(F209,
                                                                    0.1)^2),
                                                            1/3)))-IFERROR(L209,
                                                    0))))))),
                        MAX('1D'!$D$16,
                            POWER((ABS(K209)^2)/('1D'!$I$5*MAX(F209,
                                        0.1)^2),
                                1/3))),
                    MAX('1D'!$D$16,
                        IFERROR(L209,
                            0)))))))</f>
        <v>2.0411692021517887</v>
      </c>
      <c r="M209" s="5">
        <f t="shared" ca="1" si="42"/>
        <v>10.614079851189301</v>
      </c>
      <c r="N209" s="5">
        <f t="shared" ca="1" si="43"/>
        <v>1.1434704692804873</v>
      </c>
      <c r="O209" s="5">
        <f t="shared" ca="1" si="44"/>
        <v>4.8002276894771132</v>
      </c>
      <c r="P209" s="5">
        <f t="shared" ca="1" si="45"/>
        <v>634.50366920215174</v>
      </c>
      <c r="Q209" s="5">
        <f ca="1">P209+((ABS(K209)/MAX(((F209)+(G209)*(L209))*(L209),
            0.000001))^2)/(2*'1D'!$I$5)</f>
        <v>635.67809253909479</v>
      </c>
      <c r="R209" s="5">
        <f ca="1">((ABS(K209)*'1D'!$D$6)/(MAX(((F209)+(G209)*(L209))*(L209),
            0.000001)*MAX(((((F209)+(G209)*(L209))*(L209))/MAX((F209)+2*(L209)*SQRT(1+(G209)^2),
                    0.000001))^(2/3),
            0.000001)))^2</f>
        <v>4.3358367565141456E-3</v>
      </c>
      <c r="S209" s="5">
        <f ca="1">ABS(ABS(K209)/MAX(((F209)+(G209)*(L209))*(L209),
        0.000001))/SQRT('1D'!$I$5*MAX((((F209)+(G209)*(L209))*(L209))/MAX((F209)+2*(G209)*(L209),
            0.000001),
        0.000001))</f>
        <v>1.0727235886044055</v>
      </c>
      <c r="T209" s="5">
        <f ca="1">((F209)*(L209)^2)/2+(G209)*(L209)^3/3+(ABS(K209)^2)/('1D'!$I$5*MAX(((F209)+(G209)*(L209))*(L209),
        0.000001))</f>
        <v>35.763412605541333</v>
      </c>
      <c r="U209" s="5">
        <f ca="1">IF($A$2=0,
    0,
    IFERROR(Q208-(((R208+R209)/2)*J209)-(IF(O208&gt;O209,
                '1D'!$D$8*((O208^2-O209^2)/(2*'1D'!$I$5)),
                '1D'!$D$9*((O209^2-O208^2)/(2*'1D'!$I$5)))+('1D'!$D$10*(ABS(I209)/90)*(MAX(O208^2,
                        O209^2)/(2*'1D'!$I$5))))-Q209,
        0))</f>
        <v>-3.9474069734524164E-3</v>
      </c>
      <c r="V209" s="5">
        <f ca="1">IF($A$2=0,
    1,
    IF(IFERROR(V208,
            0)=0,
        0,
        IFERROR(IF(ROUND(S209,
                    3)=1,
                1,
                IF(AND(ABS(U209)&lt;'1D'!$D$19,
                        S209&gt;1),
                    1,
                    0)),
            0)))</f>
        <v>0</v>
      </c>
      <c r="W209" s="5">
        <f ca="1">IF($A$2=0,
    MAX(MAX('1D'!$D$16,
            MAX('1D'!$D$16,
                POWER((ABS(K209)^2)/('1D'!$I$5*MAX(F209,
                            0.1)^2),
                    1/3))),
        IFERROR(W1396,
            MAX(MAX('1D'!$D$16,
                    MAX('1D'!$D$16,
                        POWER((ABS(K209)^2)/('1D'!$I$5*MAX(F209,
                                    0.1)^2),
                            1/3))),
                ($L$2)-E1396))),
    IF(IFERROR(AG210,
            0)=0,
        MAX(MAX('1D'!$D$16,
                MAX('1D'!$D$16,
                    POWER((ABS(K209)^2)/('1D'!$I$5*MAX(F209,
                                0.1)^2),
                        1/3))),
            IFERROR(W1396,
                MAX(MAX('1D'!$D$16,
                        MAX('1D'!$D$16,
                            POWER((ABS(K209)^2)/('1D'!$I$5*MAX(F209,
                                        0.1)^2),
                                1/3))),
                    ($L$2)-E1396))),
        IF(IFERROR(W209,
                0)=0,
            MAX(MAX('1D'!$D$16,
                    MAX('1D'!$D$16,
                        POWER((ABS(K209)^2)/('1D'!$I$5*MAX(F209,
                                    0.1)^2),
                            1/3))),
                IFERROR(W1396,
                    MAX(MAX('1D'!$D$16,
                            MAX('1D'!$D$16,
                                POWER((ABS(K209)^2)/('1D'!$I$5*MAX(F209,
                                            0.1)^2),
                                    1/3))),
                        ($L$2)-E1396))),
            IF(OR(IFERROR(AD209,
                        0)&gt;=1,
                    IFERROR(AD210,
                        0)&gt;=1),
                MAX('1D'!$D$16,
                    MAX('1D'!$D$16,
                        POWER((ABS(K209)^2)/('1D'!$I$5*MAX(F209,
                                    0.1)^2),
                            1/3))),
                IF(ABS(IFERROR(AF209,
                            0))&lt;'1D'!$D$19,
                    MAX(MAX('1D'!$D$16,
                            MAX('1D'!$D$16,
                                POWER((ABS(K209)^2)/('1D'!$I$5*MAX(F209,
                                            0.1)^2),
                                    1/3))),
                        IFERROR(W209,
                            0)),
                    MAX(MAX('1D'!$D$16,
                            MAX('1D'!$D$16,
                                POWER((ABS(K209)^2)/('1D'!$I$5*MAX(F209,
                                            0.1)^2),
                                    1/3))),
                        (IFERROR(W209,
                                0))+((IFERROR(AF209,
                                    0))*'1D'!$D$18)))))))</f>
        <v>2.1389677043987478</v>
      </c>
      <c r="X209" s="5">
        <f t="shared" ca="1" si="46"/>
        <v>11.122632062873489</v>
      </c>
      <c r="Y209" s="5">
        <f t="shared" ca="1" si="47"/>
        <v>1.1735290000551568</v>
      </c>
      <c r="Z209" s="5">
        <f t="shared" ca="1" si="48"/>
        <v>4.5807502857230418</v>
      </c>
      <c r="AA209" s="5">
        <f t="shared" ca="1" si="49"/>
        <v>634.60146770439871</v>
      </c>
      <c r="AB209" s="5">
        <f ca="1">AA209+((ABS(K209)/MAX(((F209)+(G209)*(W209))*(W209),
            0.000001))^2)/(2*'1D'!$I$5)</f>
        <v>635.67095155659808</v>
      </c>
      <c r="AC209" s="5">
        <f ca="1">((ABS(K209)*'1D'!$D$6)/(MAX(((F209)+(G209)*(W209))*(W209),
            0.000001)*MAX(((((F209)+(G209)*(W209))*(W209))/MAX((F209)+2*(W209)*SQRT(1+(G209)^2),
                    0.000001))^(2/3),
            0.000001)))^2</f>
        <v>3.8141460404132466E-3</v>
      </c>
      <c r="AD209" s="5">
        <f ca="1">ABS(ABS(K209)/MAX(((F209)+(G209)*(W209))*(W209),
        0.000001))/SQRT('1D'!$I$5*MAX((((F209)+(G209)*(W209))*(W209))/MAX((F209)+2*(G209)*(W209),
            0.000001),
        0.000001))</f>
        <v>1.0000000000000004</v>
      </c>
      <c r="AE209" s="5">
        <f ca="1">((F209)*(W209)^2)/2+(G209)*(W209)^3/3+(ABS(K209)^2)/('1D'!$I$5*MAX(((F209)+(G209)*(W209))*(W209),
        0.000001))</f>
        <v>35.686426155594638</v>
      </c>
      <c r="AF209" s="5">
        <f ca="1">IF($A$2=0,
    0,
    IFERROR(AB210+(((AC209+AC210)/2)*J210)+(IF(Z209&gt;Z210,
                '1D'!$D$8*((Z209^2-Z210^2)/(2*'1D'!$I$5)),
                '1D'!$D$9*((Z210^2-Z209^2)/(2*'1D'!$I$5)))+('1D'!$D$10*(ABS(I210)/90)*(MAX(Z209^2,
                        Z210^2)/(2*'1D'!$I$5))))-AB209,
        0))</f>
        <v>3.4157470064428708E-3</v>
      </c>
      <c r="AG209" s="5">
        <f ca="1">IF($A$2=0,
    1,
    IF(IFERROR(AG210,
            0)=0,
        0,
        IFERROR(IF(OR(ROUND(AD209,
                        3)&gt;=1,
                    AND(ABS(AF209)&lt;'1D'!$D$19,
                        AD209&lt;1)),
                1,
                0),
            0)))</f>
        <v>1</v>
      </c>
      <c r="AH209" s="5">
        <f ca="1">IFERROR(IF('1D'!V32="Supercritical",
        MAX('1D'!$D$16,
            IFERROR(L209,
                MAX('1D'!$D$16,
                    POWER((ABS(K209)^2)/('1D'!$I$5*MAX(F209,
                                0.1)^2),
                        1/3)))),
        IF('1D'!V32="Subcritical",
            MAX('1D'!$D$16,
                IFERROR(W209,
                    MAX('1D'!$D$16,
                        POWER((ABS(K209)^2)/('1D'!$I$5*MAX(F209,
                                    0.1)^2),
                            1/3)))),
            IF(IFERROR(T209,
                    -1E+99)&gt;=IFERROR(AE209,
                    -1E+99),
                MAX('1D'!$D$16,
                    IFERROR(L209,
                        MAX('1D'!$D$16,
                            POWER((ABS(K209)^2)/('1D'!$I$5*MAX(F209,
                                        0.1)^2),
                                1/3)))),
                MAX('1D'!$D$16,
                    IFERROR(W209,
                        MAX('1D'!$D$16,
                            POWER((ABS(K209)^2)/('1D'!$I$5*MAX(F209,
                                        0.1)^2),
                                1/3))))))),
    MAX('1D'!$D$16,
        POWER((ABS(K209)^2)/('1D'!$I$5*MAX(F209,
                    0.1)^2),
            1/3)))</f>
        <v>2.0411692021517887</v>
      </c>
      <c r="AI209" s="5">
        <f t="shared" ca="1" si="50"/>
        <v>634.50366920215174</v>
      </c>
      <c r="AJ209" s="5">
        <f ca="1">AI209+((ABS(K209)/MAX(((F209)+(G209)*(AH209))*(AH209),
            0.000001))^2)/(2*'1D'!$I$5)</f>
        <v>635.67809253909479</v>
      </c>
      <c r="AM209">
        <v>0</v>
      </c>
      <c r="AN209">
        <v>0</v>
      </c>
      <c r="AO209" s="5">
        <f t="shared" si="51"/>
        <v>0</v>
      </c>
      <c r="AP209" s="5">
        <f t="shared" si="55"/>
        <v>0</v>
      </c>
      <c r="AQ209" s="5">
        <f ca="1">ABS(ABS(K209)/MAX(((F209)+(G209)*(AH209))*(AH209),
        0.000001))/SQRT('1D'!$I$5*MAX((((F209)+(G209)*(AH209))*(AH209))/MAX((F209)+2*(G209)*(AH209),
            0.000001),
        0.000001))</f>
        <v>1.0727235886044055</v>
      </c>
      <c r="AR209" s="5" t="str">
        <f t="shared" ca="1" si="52"/>
        <v>Supercritical</v>
      </c>
      <c r="AS209" s="5">
        <f ca="1">((ABS(K209)*'1D'!$D$6)/(MAX(((F209)+(G209)*(AH209))*(AH209),
            0.000001)*MAX(((((F209)+(G209)*(AH209))*(AH209))/MAX((F209)+2*(AH209)*SQRT(1+(G209)^2),
                    0.000001))^(2/3),
            0.000001)))^2</f>
        <v>4.3358367565141456E-3</v>
      </c>
    </row>
    <row r="210" spans="1:45" x14ac:dyDescent="0.35">
      <c r="A210">
        <v>201</v>
      </c>
      <c r="B210">
        <v>199.99700000000001</v>
      </c>
      <c r="C210">
        <v>616384.77500000002</v>
      </c>
      <c r="D210">
        <v>3097691.2450000001</v>
      </c>
      <c r="E210">
        <v>632.46199999999999</v>
      </c>
      <c r="F210">
        <v>5.2</v>
      </c>
      <c r="G210">
        <v>0</v>
      </c>
      <c r="H210" t="s">
        <v>176</v>
      </c>
      <c r="I210">
        <v>5.7000000000000002E-2</v>
      </c>
      <c r="J210" s="5">
        <f t="shared" si="53"/>
        <v>1</v>
      </c>
      <c r="K210" s="5">
        <f t="shared" ca="1" si="54"/>
        <v>50.95</v>
      </c>
      <c r="L210" s="5">
        <f ca="1">IF($A$2=0,
    IFERROR(L209,
        MAX('1D'!$D$16,
            POWER((ABS(K210)^2)/('1D'!$I$5*MAX(F210,
                        0.1)^2),
                1/3))),
    IF(IFERROR(V209,
            0)=0,
        IFERROR(L209,
            MAX('1D'!$D$16,
                POWER((ABS(K210)^2)/('1D'!$I$5*MAX(F210,
                            0.1)^2),
                    1/3))),
        IF(OR(IFERROR(L210,
                    0)=0,
                IFERROR(S209,
                    0)&lt;1,
                IFERROR(S210,
                    0)&lt;1),
            MAX('1D'!$D$16,
                POWER((ABS(K210)^2)/('1D'!$I$5*MAX(F210,
                            0.1)^2),
                    1/3)),
            IF(IFERROR(U210,
                    0)&gt;0,
                MAX('1D'!$D$16,
                    IFERROR(L210,
                        0)+((IFERROR(U210,
                                0))*'1D'!$D$18*IF((IFERROR(S210,
                                    0))&lt;1,
                            1,
                            -1))),
                IF(IFERROR(U210,
                        0)&lt;0,
                    IF(ABS((MAX('1D'!$D$16,
                                    POWER((ABS(K210)^2)/('1D'!$I$5*MAX(F210,
                                                0.1)^2),
                                        1/3)))-IFERROR(L210,
                                0))&gt;'1D'!$D$19,
                        MAX('1D'!$D$16,
                            IF((MAX('1D'!$D$16,
                                        POWER((ABS(K210)^2)/('1D'!$I$5*MAX(F210,
                                                    0.1)^2),
                                            1/3)))&gt;IFERROR(L210,
                                    0),
                                MIN((MAX('1D'!$D$16,
                                            POWER((ABS(K210)^2)/('1D'!$I$5*MAX(F210,
                                                        0.1)^2),
                                                1/3))),
                                    IFERROR(L210,
                                        0)+(MIN(ABS(IFERROR(U210,
                                                    0))*'1D'!$D$18,
                                            ABS((MAX('1D'!$D$16,
                                                        POWER((ABS(K210)^2)/('1D'!$I$5*MAX(F210,
                                                                    0.1)^2),
                                                            1/3)))-IFERROR(L210,
                                                    0))))),
                                MAX((MAX('1D'!$D$16,
                                            POWER((ABS(K210)^2)/('1D'!$I$5*MAX(F210,
                                                        0.1)^2),
                                                1/3))),
                                    IFERROR(L210,
                                        0)-(MIN(ABS(IFERROR(U210,
                                                    0))*'1D'!$D$18,
                                            ABS((MAX('1D'!$D$16,
                                                        POWER((ABS(K210)^2)/('1D'!$I$5*MAX(F210,
                                                                    0.1)^2),
                                                            1/3)))-IFERROR(L210,
                                                    0))))))),
                        MAX('1D'!$D$16,
                            POWER((ABS(K210)^2)/('1D'!$I$5*MAX(F210,
                                        0.1)^2),
                                1/3))),
                    MAX('1D'!$D$16,
                        IFERROR(L210,
                            0)))))))</f>
        <v>2.0411692021517887</v>
      </c>
      <c r="M210" s="5">
        <f t="shared" ca="1" si="42"/>
        <v>10.614079851189301</v>
      </c>
      <c r="N210" s="5">
        <f t="shared" ca="1" si="43"/>
        <v>1.1434704692804873</v>
      </c>
      <c r="O210" s="5">
        <f t="shared" ca="1" si="44"/>
        <v>4.8002276894771132</v>
      </c>
      <c r="P210" s="5">
        <f t="shared" ca="1" si="45"/>
        <v>634.50316920215175</v>
      </c>
      <c r="Q210" s="5">
        <f ca="1">P210+((ABS(K210)/MAX(((F210)+(G210)*(L210))*(L210),
            0.000001))^2)/(2*'1D'!$I$5)</f>
        <v>635.6775925390948</v>
      </c>
      <c r="R210" s="5">
        <f ca="1">((ABS(K210)*'1D'!$D$6)/(MAX(((F210)+(G210)*(L210))*(L210),
            0.000001)*MAX(((((F210)+(G210)*(L210))*(L210))/MAX((F210)+2*(L210)*SQRT(1+(G210)^2),
                    0.000001))^(2/3),
            0.000001)))^2</f>
        <v>4.3358367565141456E-3</v>
      </c>
      <c r="S210" s="5">
        <f ca="1">ABS(ABS(K210)/MAX(((F210)+(G210)*(L210))*(L210),
        0.000001))/SQRT('1D'!$I$5*MAX((((F210)+(G210)*(L210))*(L210))/MAX((F210)+2*(G210)*(L210),
            0.000001),
        0.000001))</f>
        <v>1.0727235886044055</v>
      </c>
      <c r="T210" s="5">
        <f ca="1">((F210)*(L210)^2)/2+(G210)*(L210)^3/3+(ABS(K210)^2)/('1D'!$I$5*MAX(((F210)+(G210)*(L210))*(L210),
        0.000001))</f>
        <v>35.763412605541333</v>
      </c>
      <c r="U210" s="5">
        <f ca="1">IF($A$2=0,
    0,
    IFERROR(Q209-(((R209+R210)/2)*J210)-(IF(O209&gt;O210,
                '1D'!$D$8*((O209^2-O210^2)/(2*'1D'!$I$5)),
                '1D'!$D$9*((O210^2-O209^2)/(2*'1D'!$I$5)))+('1D'!$D$10*(ABS(I210)/90)*(MAX(O209^2,
                        O210^2)/(2*'1D'!$I$5))))-Q210,
        0))</f>
        <v>-3.9474069734524164E-3</v>
      </c>
      <c r="V210" s="5">
        <f ca="1">IF($A$2=0,
    1,
    IF(IFERROR(V209,
            0)=0,
        0,
        IFERROR(IF(ROUND(S210,
                    3)=1,
                1,
                IF(AND(ABS(U210)&lt;'1D'!$D$19,
                        S210&gt;1),
                    1,
                    0)),
            0)))</f>
        <v>0</v>
      </c>
      <c r="W210" s="5">
        <f ca="1">IF($A$2=0,
    MAX(MAX('1D'!$D$16,
            MAX('1D'!$D$16,
                POWER((ABS(K210)^2)/('1D'!$I$5*MAX(F210,
                            0.1)^2),
                    1/3))),
        IFERROR(W1396,
            MAX(MAX('1D'!$D$16,
                    MAX('1D'!$D$16,
                        POWER((ABS(K210)^2)/('1D'!$I$5*MAX(F210,
                                    0.1)^2),
                            1/3))),
                ($L$2)-E1396))),
    IF(IFERROR(AG211,
            0)=0,
        MAX(MAX('1D'!$D$16,
                MAX('1D'!$D$16,
                    POWER((ABS(K210)^2)/('1D'!$I$5*MAX(F210,
                                0.1)^2),
                        1/3))),
            IFERROR(W1396,
                MAX(MAX('1D'!$D$16,
                        MAX('1D'!$D$16,
                            POWER((ABS(K210)^2)/('1D'!$I$5*MAX(F210,
                                        0.1)^2),
                                1/3))),
                    ($L$2)-E1396))),
        IF(IFERROR(W210,
                0)=0,
            MAX(MAX('1D'!$D$16,
                    MAX('1D'!$D$16,
                        POWER((ABS(K210)^2)/('1D'!$I$5*MAX(F210,
                                    0.1)^2),
                            1/3))),
                IFERROR(W1396,
                    MAX(MAX('1D'!$D$16,
                            MAX('1D'!$D$16,
                                POWER((ABS(K210)^2)/('1D'!$I$5*MAX(F210,
                                            0.1)^2),
                                    1/3))),
                        ($L$2)-E1396))),
            IF(OR(IFERROR(AD210,
                        0)&gt;=1,
                    IFERROR(AD211,
                        0)&gt;=1),
                MAX('1D'!$D$16,
                    MAX('1D'!$D$16,
                        POWER((ABS(K210)^2)/('1D'!$I$5*MAX(F210,
                                    0.1)^2),
                            1/3))),
                IF(ABS(IFERROR(AF210,
                            0))&lt;'1D'!$D$19,
                    MAX(MAX('1D'!$D$16,
                            MAX('1D'!$D$16,
                                POWER((ABS(K210)^2)/('1D'!$I$5*MAX(F210,
                                            0.1)^2),
                                    1/3))),
                        IFERROR(W210,
                            0)),
                    MAX(MAX('1D'!$D$16,
                            MAX('1D'!$D$16,
                                POWER((ABS(K210)^2)/('1D'!$I$5*MAX(F210,
                                            0.1)^2),
                                    1/3))),
                        (IFERROR(W210,
                                0))+((IFERROR(AF210,
                                    0))*'1D'!$D$18)))))))</f>
        <v>2.1389677043987478</v>
      </c>
      <c r="X210" s="5">
        <f t="shared" ca="1" si="46"/>
        <v>11.122632062873489</v>
      </c>
      <c r="Y210" s="5">
        <f t="shared" ca="1" si="47"/>
        <v>1.1735290000551568</v>
      </c>
      <c r="Z210" s="5">
        <f t="shared" ca="1" si="48"/>
        <v>4.5807502857230418</v>
      </c>
      <c r="AA210" s="5">
        <f t="shared" ca="1" si="49"/>
        <v>634.60096770439873</v>
      </c>
      <c r="AB210" s="5">
        <f ca="1">AA210+((ABS(K210)/MAX(((F210)+(G210)*(W210))*(W210),
            0.000001))^2)/(2*'1D'!$I$5)</f>
        <v>635.6704515565981</v>
      </c>
      <c r="AC210" s="5">
        <f ca="1">((ABS(K210)*'1D'!$D$6)/(MAX(((F210)+(G210)*(W210))*(W210),
            0.000001)*MAX(((((F210)+(G210)*(W210))*(W210))/MAX((F210)+2*(W210)*SQRT(1+(G210)^2),
                    0.000001))^(2/3),
            0.000001)))^2</f>
        <v>3.8141460404132466E-3</v>
      </c>
      <c r="AD210" s="5">
        <f ca="1">ABS(ABS(K210)/MAX(((F210)+(G210)*(W210))*(W210),
        0.000001))/SQRT('1D'!$I$5*MAX((((F210)+(G210)*(W210))*(W210))/MAX((F210)+2*(G210)*(W210),
            0.000001),
        0.000001))</f>
        <v>1.0000000000000004</v>
      </c>
      <c r="AE210" s="5">
        <f ca="1">((F210)*(W210)^2)/2+(G210)*(W210)^3/3+(ABS(K210)^2)/('1D'!$I$5*MAX(((F210)+(G210)*(W210))*(W210),
        0.000001))</f>
        <v>35.686426155594638</v>
      </c>
      <c r="AF210" s="5">
        <f ca="1">IF($A$2=0,
    0,
    IFERROR(AB211+(((AC210+AC211)/2)*J211)+(IF(Z210&gt;Z211,
                '1D'!$D$8*((Z210^2-Z211^2)/(2*'1D'!$I$5)),
                '1D'!$D$9*((Z211^2-Z210^2)/(2*'1D'!$I$5)))+('1D'!$D$10*(ABS(I211)/90)*(MAX(Z210^2,
                        Z211^2)/(2*'1D'!$I$5))))-AB210,
        0))</f>
        <v>3.3194934596849635E-3</v>
      </c>
      <c r="AG210" s="5">
        <f ca="1">IF($A$2=0,
    1,
    IF(IFERROR(AG211,
            0)=0,
        0,
        IFERROR(IF(OR(ROUND(AD210,
                        3)&gt;=1,
                    AND(ABS(AF210)&lt;'1D'!$D$19,
                        AD210&lt;1)),
                1,
                0),
            0)))</f>
        <v>1</v>
      </c>
      <c r="AH210" s="5">
        <f ca="1">IFERROR(IF('1D'!V32="Supercritical",
        MAX('1D'!$D$16,
            IFERROR(L210,
                MAX('1D'!$D$16,
                    POWER((ABS(K210)^2)/('1D'!$I$5*MAX(F210,
                                0.1)^2),
                        1/3)))),
        IF('1D'!V32="Subcritical",
            MAX('1D'!$D$16,
                IFERROR(W210,
                    MAX('1D'!$D$16,
                        POWER((ABS(K210)^2)/('1D'!$I$5*MAX(F210,
                                    0.1)^2),
                            1/3)))),
            IF(IFERROR(T210,
                    -1E+99)&gt;=IFERROR(AE210,
                    -1E+99),
                MAX('1D'!$D$16,
                    IFERROR(L210,
                        MAX('1D'!$D$16,
                            POWER((ABS(K210)^2)/('1D'!$I$5*MAX(F210,
                                        0.1)^2),
                                1/3)))),
                MAX('1D'!$D$16,
                    IFERROR(W210,
                        MAX('1D'!$D$16,
                            POWER((ABS(K210)^2)/('1D'!$I$5*MAX(F210,
                                        0.1)^2),
                                1/3))))))),
    MAX('1D'!$D$16,
        POWER((ABS(K210)^2)/('1D'!$I$5*MAX(F210,
                    0.1)^2),
            1/3)))</f>
        <v>2.0411692021517887</v>
      </c>
      <c r="AI210" s="5">
        <f t="shared" ca="1" si="50"/>
        <v>634.50316920215175</v>
      </c>
      <c r="AJ210" s="5">
        <f ca="1">AI210+((ABS(K210)/MAX(((F210)+(G210)*(AH210))*(AH210),
            0.000001))^2)/(2*'1D'!$I$5)</f>
        <v>635.6775925390948</v>
      </c>
      <c r="AM210">
        <v>0</v>
      </c>
      <c r="AN210">
        <v>0</v>
      </c>
      <c r="AO210" s="5">
        <f t="shared" si="51"/>
        <v>0</v>
      </c>
      <c r="AP210" s="5">
        <f t="shared" si="55"/>
        <v>0</v>
      </c>
      <c r="AQ210" s="5">
        <f ca="1">ABS(ABS(K210)/MAX(((F210)+(G210)*(AH210))*(AH210),
        0.000001))/SQRT('1D'!$I$5*MAX((((F210)+(G210)*(AH210))*(AH210))/MAX((F210)+2*(G210)*(AH210),
            0.000001),
        0.000001))</f>
        <v>1.0727235886044055</v>
      </c>
      <c r="AR210" s="5" t="str">
        <f t="shared" ca="1" si="52"/>
        <v>Supercritical</v>
      </c>
      <c r="AS210" s="5">
        <f ca="1">((ABS(K210)*'1D'!$D$6)/(MAX(((F210)+(G210)*(AH210))*(AH210),
            0.000001)*MAX(((((F210)+(G210)*(AH210))*(AH210))/MAX((F210)+2*(AH210)*SQRT(1+(G210)^2),
                    0.000001))^(2/3),
            0.000001)))^2</f>
        <v>4.3358367565141456E-3</v>
      </c>
    </row>
    <row r="211" spans="1:45" x14ac:dyDescent="0.35">
      <c r="A211">
        <v>202</v>
      </c>
      <c r="B211">
        <v>200.99700000000001</v>
      </c>
      <c r="C211">
        <v>616383.77599999995</v>
      </c>
      <c r="D211">
        <v>3097691.1970000002</v>
      </c>
      <c r="E211">
        <v>632.4615</v>
      </c>
      <c r="F211">
        <v>5.2</v>
      </c>
      <c r="G211">
        <v>0</v>
      </c>
      <c r="H211" t="s">
        <v>176</v>
      </c>
      <c r="I211">
        <v>3.0000000000000001E-3</v>
      </c>
      <c r="J211" s="5">
        <f t="shared" si="53"/>
        <v>1</v>
      </c>
      <c r="K211" s="5">
        <f t="shared" ca="1" si="54"/>
        <v>50.95</v>
      </c>
      <c r="L211" s="5">
        <f ca="1">IF($A$2=0,
    IFERROR(L210,
        MAX('1D'!$D$16,
            POWER((ABS(K211)^2)/('1D'!$I$5*MAX(F211,
                        0.1)^2),
                1/3))),
    IF(IFERROR(V210,
            0)=0,
        IFERROR(L210,
            MAX('1D'!$D$16,
                POWER((ABS(K211)^2)/('1D'!$I$5*MAX(F211,
                            0.1)^2),
                    1/3))),
        IF(OR(IFERROR(L211,
                    0)=0,
                IFERROR(S210,
                    0)&lt;1,
                IFERROR(S211,
                    0)&lt;1),
            MAX('1D'!$D$16,
                POWER((ABS(K211)^2)/('1D'!$I$5*MAX(F211,
                            0.1)^2),
                    1/3)),
            IF(IFERROR(U211,
                    0)&gt;0,
                MAX('1D'!$D$16,
                    IFERROR(L211,
                        0)+((IFERROR(U211,
                                0))*'1D'!$D$18*IF((IFERROR(S211,
                                    0))&lt;1,
                            1,
                            -1))),
                IF(IFERROR(U211,
                        0)&lt;0,
                    IF(ABS((MAX('1D'!$D$16,
                                    POWER((ABS(K211)^2)/('1D'!$I$5*MAX(F211,
                                                0.1)^2),
                                        1/3)))-IFERROR(L211,
                                0))&gt;'1D'!$D$19,
                        MAX('1D'!$D$16,
                            IF((MAX('1D'!$D$16,
                                        POWER((ABS(K211)^2)/('1D'!$I$5*MAX(F211,
                                                    0.1)^2),
                                            1/3)))&gt;IFERROR(L211,
                                    0),
                                MIN((MAX('1D'!$D$16,
                                            POWER((ABS(K211)^2)/('1D'!$I$5*MAX(F211,
                                                        0.1)^2),
                                                1/3))),
                                    IFERROR(L211,
                                        0)+(MIN(ABS(IFERROR(U211,
                                                    0))*'1D'!$D$18,
                                            ABS((MAX('1D'!$D$16,
                                                        POWER((ABS(K211)^2)/('1D'!$I$5*MAX(F211,
                                                                    0.1)^2),
                                                            1/3)))-IFERROR(L211,
                                                    0))))),
                                MAX((MAX('1D'!$D$16,
                                            POWER((ABS(K211)^2)/('1D'!$I$5*MAX(F211,
                                                        0.1)^2),
                                                1/3))),
                                    IFERROR(L211,
                                        0)-(MIN(ABS(IFERROR(U211,
                                                    0))*'1D'!$D$18,
                                            ABS((MAX('1D'!$D$16,
                                                        POWER((ABS(K211)^2)/('1D'!$I$5*MAX(F211,
                                                                    0.1)^2),
                                                            1/3)))-IFERROR(L211,
                                                    0))))))),
                        MAX('1D'!$D$16,
                            POWER((ABS(K211)^2)/('1D'!$I$5*MAX(F211,
                                        0.1)^2),
                                1/3))),
                    MAX('1D'!$D$16,
                        IFERROR(L211,
                            0)))))))</f>
        <v>2.0411692021517887</v>
      </c>
      <c r="M211" s="5">
        <f t="shared" ca="1" si="42"/>
        <v>10.614079851189301</v>
      </c>
      <c r="N211" s="5">
        <f t="shared" ca="1" si="43"/>
        <v>1.1434704692804873</v>
      </c>
      <c r="O211" s="5">
        <f t="shared" ca="1" si="44"/>
        <v>4.8002276894771132</v>
      </c>
      <c r="P211" s="5">
        <f t="shared" ca="1" si="45"/>
        <v>634.50266920215176</v>
      </c>
      <c r="Q211" s="5">
        <f ca="1">P211+((ABS(K211)/MAX(((F211)+(G211)*(L211))*(L211),
            0.000001))^2)/(2*'1D'!$I$5)</f>
        <v>635.67709253909482</v>
      </c>
      <c r="R211" s="5">
        <f ca="1">((ABS(K211)*'1D'!$D$6)/(MAX(((F211)+(G211)*(L211))*(L211),
            0.000001)*MAX(((((F211)+(G211)*(L211))*(L211))/MAX((F211)+2*(L211)*SQRT(1+(G211)^2),
                    0.000001))^(2/3),
            0.000001)))^2</f>
        <v>4.3358367565141456E-3</v>
      </c>
      <c r="S211" s="5">
        <f ca="1">ABS(ABS(K211)/MAX(((F211)+(G211)*(L211))*(L211),
        0.000001))/SQRT('1D'!$I$5*MAX((((F211)+(G211)*(L211))*(L211))/MAX((F211)+2*(G211)*(L211),
            0.000001),
        0.000001))</f>
        <v>1.0727235886044055</v>
      </c>
      <c r="T211" s="5">
        <f ca="1">((F211)*(L211)^2)/2+(G211)*(L211)^3/3+(ABS(K211)^2)/('1D'!$I$5*MAX(((F211)+(G211)*(L211))*(L211),
        0.000001))</f>
        <v>35.763412605541333</v>
      </c>
      <c r="U211" s="5">
        <f ca="1">IF($A$2=0,
    0,
    IFERROR(Q210-(((R210+R211)/2)*J211)-(IF(O210&gt;O211,
                '1D'!$D$8*((O210^2-O211^2)/(2*'1D'!$I$5)),
                '1D'!$D$9*((O211^2-O210^2)/(2*'1D'!$I$5)))+('1D'!$D$10*(ABS(I211)/90)*(MAX(O210^2,
                        O211^2)/(2*'1D'!$I$5))))-Q211,
        0))</f>
        <v>-3.8417088732103366E-3</v>
      </c>
      <c r="V211" s="5">
        <f ca="1">IF($A$2=0,
    1,
    IF(IFERROR(V210,
            0)=0,
        0,
        IFERROR(IF(ROUND(S211,
                    3)=1,
                1,
                IF(AND(ABS(U211)&lt;'1D'!$D$19,
                        S211&gt;1),
                    1,
                    0)),
            0)))</f>
        <v>0</v>
      </c>
      <c r="W211" s="5">
        <f ca="1">IF($A$2=0,
    MAX(MAX('1D'!$D$16,
            MAX('1D'!$D$16,
                POWER((ABS(K211)^2)/('1D'!$I$5*MAX(F211,
                            0.1)^2),
                    1/3))),
        IFERROR(W1396,
            MAX(MAX('1D'!$D$16,
                    MAX('1D'!$D$16,
                        POWER((ABS(K211)^2)/('1D'!$I$5*MAX(F211,
                                    0.1)^2),
                            1/3))),
                ($L$2)-E1396))),
    IF(IFERROR(AG212,
            0)=0,
        MAX(MAX('1D'!$D$16,
                MAX('1D'!$D$16,
                    POWER((ABS(K211)^2)/('1D'!$I$5*MAX(F211,
                                0.1)^2),
                        1/3))),
            IFERROR(W1396,
                MAX(MAX('1D'!$D$16,
                        MAX('1D'!$D$16,
                            POWER((ABS(K211)^2)/('1D'!$I$5*MAX(F211,
                                        0.1)^2),
                                1/3))),
                    ($L$2)-E1396))),
        IF(IFERROR(W211,
                0)=0,
            MAX(MAX('1D'!$D$16,
                    MAX('1D'!$D$16,
                        POWER((ABS(K211)^2)/('1D'!$I$5*MAX(F211,
                                    0.1)^2),
                            1/3))),
                IFERROR(W1396,
                    MAX(MAX('1D'!$D$16,
                            MAX('1D'!$D$16,
                                POWER((ABS(K211)^2)/('1D'!$I$5*MAX(F211,
                                            0.1)^2),
                                    1/3))),
                        ($L$2)-E1396))),
            IF(OR(IFERROR(AD211,
                        0)&gt;=1,
                    IFERROR(AD212,
                        0)&gt;=1),
                MAX('1D'!$D$16,
                    MAX('1D'!$D$16,
                        POWER((ABS(K211)^2)/('1D'!$I$5*MAX(F211,
                                    0.1)^2),
                            1/3))),
                IF(ABS(IFERROR(AF211,
                            0))&lt;'1D'!$D$19,
                    MAX(MAX('1D'!$D$16,
                            MAX('1D'!$D$16,
                                POWER((ABS(K211)^2)/('1D'!$I$5*MAX(F211,
                                            0.1)^2),
                                    1/3))),
                        IFERROR(W211,
                            0)),
                    MAX(MAX('1D'!$D$16,
                            MAX('1D'!$D$16,
                                POWER((ABS(K211)^2)/('1D'!$I$5*MAX(F211,
                                            0.1)^2),
                                    1/3))),
                        (IFERROR(W211,
                                0))+((IFERROR(AF211,
                                    0))*'1D'!$D$18)))))))</f>
        <v>2.1389677043987478</v>
      </c>
      <c r="X211" s="5">
        <f t="shared" ca="1" si="46"/>
        <v>11.122632062873489</v>
      </c>
      <c r="Y211" s="5">
        <f t="shared" ca="1" si="47"/>
        <v>1.1735290000551568</v>
      </c>
      <c r="Z211" s="5">
        <f t="shared" ca="1" si="48"/>
        <v>4.5807502857230418</v>
      </c>
      <c r="AA211" s="5">
        <f t="shared" ca="1" si="49"/>
        <v>634.60046770439874</v>
      </c>
      <c r="AB211" s="5">
        <f ca="1">AA211+((ABS(K211)/MAX(((F211)+(G211)*(W211))*(W211),
            0.000001))^2)/(2*'1D'!$I$5)</f>
        <v>635.66995155659811</v>
      </c>
      <c r="AC211" s="5">
        <f ca="1">((ABS(K211)*'1D'!$D$6)/(MAX(((F211)+(G211)*(W211))*(W211),
            0.000001)*MAX(((((F211)+(G211)*(W211))*(W211))/MAX((F211)+2*(W211)*SQRT(1+(G211)^2),
                    0.000001))^(2/3),
            0.000001)))^2</f>
        <v>3.8141460404132466E-3</v>
      </c>
      <c r="AD211" s="5">
        <f ca="1">ABS(ABS(K211)/MAX(((F211)+(G211)*(W211))*(W211),
        0.000001))/SQRT('1D'!$I$5*MAX((((F211)+(G211)*(W211))*(W211))/MAX((F211)+2*(G211)*(W211),
            0.000001),
        0.000001))</f>
        <v>1.0000000000000004</v>
      </c>
      <c r="AE211" s="5">
        <f ca="1">((F211)*(W211)^2)/2+(G211)*(W211)^3/3+(ABS(K211)^2)/('1D'!$I$5*MAX(((F211)+(G211)*(W211))*(W211),
        0.000001))</f>
        <v>35.686426155594638</v>
      </c>
      <c r="AF211" s="5">
        <f ca="1">IF($A$2=0,
    0,
    IFERROR(AB212+(((AC211+AC212)/2)*J212)+(IF(Z211&gt;Z212,
                '1D'!$D$8*((Z211^2-Z212^2)/(2*'1D'!$I$5)),
                '1D'!$D$9*((Z212^2-Z211^2)/(2*'1D'!$I$5)))+('1D'!$D$10*(ABS(I212)/90)*(MAX(Z211^2,
                        Z212^2)/(2*'1D'!$I$5))))-AB211,
        0))</f>
        <v>3.4172802795637836E-3</v>
      </c>
      <c r="AG211" s="5">
        <f ca="1">IF($A$2=0,
    1,
    IF(IFERROR(AG212,
            0)=0,
        0,
        IFERROR(IF(OR(ROUND(AD211,
                        3)&gt;=1,
                    AND(ABS(AF211)&lt;'1D'!$D$19,
                        AD211&lt;1)),
                1,
                0),
            0)))</f>
        <v>1</v>
      </c>
      <c r="AH211" s="5">
        <f ca="1">IFERROR(IF('1D'!V32="Supercritical",
        MAX('1D'!$D$16,
            IFERROR(L211,
                MAX('1D'!$D$16,
                    POWER((ABS(K211)^2)/('1D'!$I$5*MAX(F211,
                                0.1)^2),
                        1/3)))),
        IF('1D'!V32="Subcritical",
            MAX('1D'!$D$16,
                IFERROR(W211,
                    MAX('1D'!$D$16,
                        POWER((ABS(K211)^2)/('1D'!$I$5*MAX(F211,
                                    0.1)^2),
                            1/3)))),
            IF(IFERROR(T211,
                    -1E+99)&gt;=IFERROR(AE211,
                    -1E+99),
                MAX('1D'!$D$16,
                    IFERROR(L211,
                        MAX('1D'!$D$16,
                            POWER((ABS(K211)^2)/('1D'!$I$5*MAX(F211,
                                        0.1)^2),
                                1/3)))),
                MAX('1D'!$D$16,
                    IFERROR(W211,
                        MAX('1D'!$D$16,
                            POWER((ABS(K211)^2)/('1D'!$I$5*MAX(F211,
                                        0.1)^2),
                                1/3))))))),
    MAX('1D'!$D$16,
        POWER((ABS(K211)^2)/('1D'!$I$5*MAX(F211,
                    0.1)^2),
            1/3)))</f>
        <v>2.0411692021517887</v>
      </c>
      <c r="AI211" s="5">
        <f t="shared" ca="1" si="50"/>
        <v>634.50266920215176</v>
      </c>
      <c r="AJ211" s="5">
        <f ca="1">AI211+((ABS(K211)/MAX(((F211)+(G211)*(AH211))*(AH211),
            0.000001))^2)/(2*'1D'!$I$5)</f>
        <v>635.67709253909482</v>
      </c>
      <c r="AM211">
        <v>0</v>
      </c>
      <c r="AN211">
        <v>0</v>
      </c>
      <c r="AO211" s="5">
        <f t="shared" si="51"/>
        <v>0</v>
      </c>
      <c r="AP211" s="5">
        <f t="shared" si="55"/>
        <v>0</v>
      </c>
      <c r="AQ211" s="5">
        <f ca="1">ABS(ABS(K211)/MAX(((F211)+(G211)*(AH211))*(AH211),
        0.000001))/SQRT('1D'!$I$5*MAX((((F211)+(G211)*(AH211))*(AH211))/MAX((F211)+2*(G211)*(AH211),
            0.000001),
        0.000001))</f>
        <v>1.0727235886044055</v>
      </c>
      <c r="AR211" s="5" t="str">
        <f t="shared" ca="1" si="52"/>
        <v>Supercritical</v>
      </c>
      <c r="AS211" s="5">
        <f ca="1">((ABS(K211)*'1D'!$D$6)/(MAX(((F211)+(G211)*(AH211))*(AH211),
            0.000001)*MAX(((((F211)+(G211)*(AH211))*(AH211))/MAX((F211)+2*(AH211)*SQRT(1+(G211)^2),
                    0.000001))^(2/3),
            0.000001)))^2</f>
        <v>4.3358367565141456E-3</v>
      </c>
    </row>
    <row r="212" spans="1:45" x14ac:dyDescent="0.35">
      <c r="A212">
        <v>203</v>
      </c>
      <c r="B212">
        <v>201.99600000000001</v>
      </c>
      <c r="C212">
        <v>616382.77800000005</v>
      </c>
      <c r="D212">
        <v>3097691.1490000002</v>
      </c>
      <c r="E212">
        <v>632.46100000000001</v>
      </c>
      <c r="F212">
        <v>5.2</v>
      </c>
      <c r="G212">
        <v>0</v>
      </c>
      <c r="H212" t="s">
        <v>176</v>
      </c>
      <c r="I212">
        <v>0.06</v>
      </c>
      <c r="J212" s="5">
        <f t="shared" si="53"/>
        <v>0.99899999999999523</v>
      </c>
      <c r="K212" s="5">
        <f t="shared" ca="1" si="54"/>
        <v>50.95</v>
      </c>
      <c r="L212" s="5">
        <f ca="1">IF($A$2=0,
    IFERROR(L211,
        MAX('1D'!$D$16,
            POWER((ABS(K212)^2)/('1D'!$I$5*MAX(F212,
                        0.1)^2),
                1/3))),
    IF(IFERROR(V211,
            0)=0,
        IFERROR(L211,
            MAX('1D'!$D$16,
                POWER((ABS(K212)^2)/('1D'!$I$5*MAX(F212,
                            0.1)^2),
                    1/3))),
        IF(OR(IFERROR(L212,
                    0)=0,
                IFERROR(S211,
                    0)&lt;1,
                IFERROR(S212,
                    0)&lt;1),
            MAX('1D'!$D$16,
                POWER((ABS(K212)^2)/('1D'!$I$5*MAX(F212,
                            0.1)^2),
                    1/3)),
            IF(IFERROR(U212,
                    0)&gt;0,
                MAX('1D'!$D$16,
                    IFERROR(L212,
                        0)+((IFERROR(U212,
                                0))*'1D'!$D$18*IF((IFERROR(S212,
                                    0))&lt;1,
                            1,
                            -1))),
                IF(IFERROR(U212,
                        0)&lt;0,
                    IF(ABS((MAX('1D'!$D$16,
                                    POWER((ABS(K212)^2)/('1D'!$I$5*MAX(F212,
                                                0.1)^2),
                                        1/3)))-IFERROR(L212,
                                0))&gt;'1D'!$D$19,
                        MAX('1D'!$D$16,
                            IF((MAX('1D'!$D$16,
                                        POWER((ABS(K212)^2)/('1D'!$I$5*MAX(F212,
                                                    0.1)^2),
                                            1/3)))&gt;IFERROR(L212,
                                    0),
                                MIN((MAX('1D'!$D$16,
                                            POWER((ABS(K212)^2)/('1D'!$I$5*MAX(F212,
                                                        0.1)^2),
                                                1/3))),
                                    IFERROR(L212,
                                        0)+(MIN(ABS(IFERROR(U212,
                                                    0))*'1D'!$D$18,
                                            ABS((MAX('1D'!$D$16,
                                                        POWER((ABS(K212)^2)/('1D'!$I$5*MAX(F212,
                                                                    0.1)^2),
                                                            1/3)))-IFERROR(L212,
                                                    0))))),
                                MAX((MAX('1D'!$D$16,
                                            POWER((ABS(K212)^2)/('1D'!$I$5*MAX(F212,
                                                        0.1)^2),
                                                1/3))),
                                    IFERROR(L212,
                                        0)-(MIN(ABS(IFERROR(U212,
                                                    0))*'1D'!$D$18,
                                            ABS((MAX('1D'!$D$16,
                                                        POWER((ABS(K212)^2)/('1D'!$I$5*MAX(F212,
                                                                    0.1)^2),
                                                            1/3)))-IFERROR(L212,
                                                    0))))))),
                        MAX('1D'!$D$16,
                            POWER((ABS(K212)^2)/('1D'!$I$5*MAX(F212,
                                        0.1)^2),
                                1/3))),
                    MAX('1D'!$D$16,
                        IFERROR(L212,
                            0)))))))</f>
        <v>2.0411692021517887</v>
      </c>
      <c r="M212" s="5">
        <f t="shared" ca="1" si="42"/>
        <v>10.614079851189301</v>
      </c>
      <c r="N212" s="5">
        <f t="shared" ca="1" si="43"/>
        <v>1.1434704692804873</v>
      </c>
      <c r="O212" s="5">
        <f t="shared" ca="1" si="44"/>
        <v>4.8002276894771132</v>
      </c>
      <c r="P212" s="5">
        <f t="shared" ca="1" si="45"/>
        <v>634.50216920215178</v>
      </c>
      <c r="Q212" s="5">
        <f ca="1">P212+((ABS(K212)/MAX(((F212)+(G212)*(L212))*(L212),
            0.000001))^2)/(2*'1D'!$I$5)</f>
        <v>635.67659253909483</v>
      </c>
      <c r="R212" s="5">
        <f ca="1">((ABS(K212)*'1D'!$D$6)/(MAX(((F212)+(G212)*(L212))*(L212),
            0.000001)*MAX(((((F212)+(G212)*(L212))*(L212))/MAX((F212)+2*(L212)*SQRT(1+(G212)^2),
                    0.000001))^(2/3),
            0.000001)))^2</f>
        <v>4.3358367565141456E-3</v>
      </c>
      <c r="S212" s="5">
        <f ca="1">ABS(ABS(K212)/MAX(((F212)+(G212)*(L212))*(L212),
        0.000001))/SQRT('1D'!$I$5*MAX((((F212)+(G212)*(L212))*(L212))/MAX((F212)+2*(G212)*(L212),
            0.000001),
        0.000001))</f>
        <v>1.0727235886044055</v>
      </c>
      <c r="T212" s="5">
        <f ca="1">((F212)*(L212)^2)/2+(G212)*(L212)^3/3+(ABS(K212)^2)/('1D'!$I$5*MAX(((F212)+(G212)*(L212))*(L212),
        0.000001))</f>
        <v>35.763412605541333</v>
      </c>
      <c r="U212" s="5">
        <f ca="1">IF($A$2=0,
    0,
    IFERROR(Q211-(((R211+R212)/2)*J212)-(IF(O211&gt;O212,
                '1D'!$D$8*((O211^2-O212^2)/(2*'1D'!$I$5)),
                '1D'!$D$9*((O212^2-O211^2)/(2*'1D'!$I$5)))+('1D'!$D$10*(ABS(I212)/90)*(MAX(O211^2,
                        O212^2)/(2*'1D'!$I$5))))-Q212,
        0))</f>
        <v>-3.9489432534765001E-3</v>
      </c>
      <c r="V212" s="5">
        <f ca="1">IF($A$2=0,
    1,
    IF(IFERROR(V211,
            0)=0,
        0,
        IFERROR(IF(ROUND(S212,
                    3)=1,
                1,
                IF(AND(ABS(U212)&lt;'1D'!$D$19,
                        S212&gt;1),
                    1,
                    0)),
            0)))</f>
        <v>0</v>
      </c>
      <c r="W212" s="5">
        <f ca="1">IF($A$2=0,
    MAX(MAX('1D'!$D$16,
            MAX('1D'!$D$16,
                POWER((ABS(K212)^2)/('1D'!$I$5*MAX(F212,
                            0.1)^2),
                    1/3))),
        IFERROR(W1396,
            MAX(MAX('1D'!$D$16,
                    MAX('1D'!$D$16,
                        POWER((ABS(K212)^2)/('1D'!$I$5*MAX(F212,
                                    0.1)^2),
                            1/3))),
                ($L$2)-E1396))),
    IF(IFERROR(AG213,
            0)=0,
        MAX(MAX('1D'!$D$16,
                MAX('1D'!$D$16,
                    POWER((ABS(K212)^2)/('1D'!$I$5*MAX(F212,
                                0.1)^2),
                        1/3))),
            IFERROR(W1396,
                MAX(MAX('1D'!$D$16,
                        MAX('1D'!$D$16,
                            POWER((ABS(K212)^2)/('1D'!$I$5*MAX(F212,
                                        0.1)^2),
                                1/3))),
                    ($L$2)-E1396))),
        IF(IFERROR(W212,
                0)=0,
            MAX(MAX('1D'!$D$16,
                    MAX('1D'!$D$16,
                        POWER((ABS(K212)^2)/('1D'!$I$5*MAX(F212,
                                    0.1)^2),
                            1/3))),
                IFERROR(W1396,
                    MAX(MAX('1D'!$D$16,
                            MAX('1D'!$D$16,
                                POWER((ABS(K212)^2)/('1D'!$I$5*MAX(F212,
                                            0.1)^2),
                                    1/3))),
                        ($L$2)-E1396))),
            IF(OR(IFERROR(AD212,
                        0)&gt;=1,
                    IFERROR(AD213,
                        0)&gt;=1),
                MAX('1D'!$D$16,
                    MAX('1D'!$D$16,
                        POWER((ABS(K212)^2)/('1D'!$I$5*MAX(F212,
                                    0.1)^2),
                            1/3))),
                IF(ABS(IFERROR(AF212,
                            0))&lt;'1D'!$D$19,
                    MAX(MAX('1D'!$D$16,
                            MAX('1D'!$D$16,
                                POWER((ABS(K212)^2)/('1D'!$I$5*MAX(F212,
                                            0.1)^2),
                                    1/3))),
                        IFERROR(W212,
                            0)),
                    MAX(MAX('1D'!$D$16,
                            MAX('1D'!$D$16,
                                POWER((ABS(K212)^2)/('1D'!$I$5*MAX(F212,
                                            0.1)^2),
                                    1/3))),
                        (IFERROR(W212,
                                0))+((IFERROR(AF212,
                                    0))*'1D'!$D$18)))))))</f>
        <v>2.1389677043987478</v>
      </c>
      <c r="X212" s="5">
        <f t="shared" ca="1" si="46"/>
        <v>11.122632062873489</v>
      </c>
      <c r="Y212" s="5">
        <f t="shared" ca="1" si="47"/>
        <v>1.1735290000551568</v>
      </c>
      <c r="Z212" s="5">
        <f t="shared" ca="1" si="48"/>
        <v>4.5807502857230418</v>
      </c>
      <c r="AA212" s="5">
        <f t="shared" ca="1" si="49"/>
        <v>634.59996770439875</v>
      </c>
      <c r="AB212" s="5">
        <f ca="1">AA212+((ABS(K212)/MAX(((F212)+(G212)*(W212))*(W212),
            0.000001))^2)/(2*'1D'!$I$5)</f>
        <v>635.66945155659812</v>
      </c>
      <c r="AC212" s="5">
        <f ca="1">((ABS(K212)*'1D'!$D$6)/(MAX(((F212)+(G212)*(W212))*(W212),
            0.000001)*MAX(((((F212)+(G212)*(W212))*(W212))/MAX((F212)+2*(W212)*SQRT(1+(G212)^2),
                    0.000001))^(2/3),
            0.000001)))^2</f>
        <v>3.8141460404132466E-3</v>
      </c>
      <c r="AD212" s="5">
        <f ca="1">ABS(ABS(K212)/MAX(((F212)+(G212)*(W212))*(W212),
        0.000001))/SQRT('1D'!$I$5*MAX((((F212)+(G212)*(W212))*(W212))/MAX((F212)+2*(G212)*(W212),
            0.000001),
        0.000001))</f>
        <v>1.0000000000000004</v>
      </c>
      <c r="AE212" s="5">
        <f ca="1">((F212)*(W212)^2)/2+(G212)*(W212)^3/3+(ABS(K212)^2)/('1D'!$I$5*MAX(((F212)+(G212)*(W212))*(W212),
        0.000001))</f>
        <v>35.686426155594638</v>
      </c>
      <c r="AF212" s="5">
        <f ca="1">IF($A$2=0,
    0,
    IFERROR(AB213+(((AC212+AC213)/2)*J213)+(IF(Z212&gt;Z213,
                '1D'!$D$8*((Z212^2-Z213^2)/(2*'1D'!$I$5)),
                '1D'!$D$9*((Z213^2-Z212^2)/(2*'1D'!$I$5)))+('1D'!$D$10*(ABS(I213)/90)*(MAX(Z212^2,
                        Z213^2)/(2*'1D'!$I$5))))-AB212,
        0))</f>
        <v>3.4195611524410197E-3</v>
      </c>
      <c r="AG212" s="5">
        <f ca="1">IF($A$2=0,
    1,
    IF(IFERROR(AG213,
            0)=0,
        0,
        IFERROR(IF(OR(ROUND(AD212,
                        3)&gt;=1,
                    AND(ABS(AF212)&lt;'1D'!$D$19,
                        AD212&lt;1)),
                1,
                0),
            0)))</f>
        <v>1</v>
      </c>
      <c r="AH212" s="5">
        <f ca="1">IFERROR(IF('1D'!V32="Supercritical",
        MAX('1D'!$D$16,
            IFERROR(L212,
                MAX('1D'!$D$16,
                    POWER((ABS(K212)^2)/('1D'!$I$5*MAX(F212,
                                0.1)^2),
                        1/3)))),
        IF('1D'!V32="Subcritical",
            MAX('1D'!$D$16,
                IFERROR(W212,
                    MAX('1D'!$D$16,
                        POWER((ABS(K212)^2)/('1D'!$I$5*MAX(F212,
                                    0.1)^2),
                            1/3)))),
            IF(IFERROR(T212,
                    -1E+99)&gt;=IFERROR(AE212,
                    -1E+99),
                MAX('1D'!$D$16,
                    IFERROR(L212,
                        MAX('1D'!$D$16,
                            POWER((ABS(K212)^2)/('1D'!$I$5*MAX(F212,
                                        0.1)^2),
                                1/3)))),
                MAX('1D'!$D$16,
                    IFERROR(W212,
                        MAX('1D'!$D$16,
                            POWER((ABS(K212)^2)/('1D'!$I$5*MAX(F212,
                                        0.1)^2),
                                1/3))))))),
    MAX('1D'!$D$16,
        POWER((ABS(K212)^2)/('1D'!$I$5*MAX(F212,
                    0.1)^2),
            1/3)))</f>
        <v>2.0411692021517887</v>
      </c>
      <c r="AI212" s="5">
        <f t="shared" ca="1" si="50"/>
        <v>634.50216920215178</v>
      </c>
      <c r="AJ212" s="5">
        <f ca="1">AI212+((ABS(K212)/MAX(((F212)+(G212)*(AH212))*(AH212),
            0.000001))^2)/(2*'1D'!$I$5)</f>
        <v>635.67659253909483</v>
      </c>
      <c r="AM212">
        <v>0</v>
      </c>
      <c r="AN212">
        <v>0</v>
      </c>
      <c r="AO212" s="5">
        <f t="shared" si="51"/>
        <v>0</v>
      </c>
      <c r="AP212" s="5">
        <f t="shared" si="55"/>
        <v>0</v>
      </c>
      <c r="AQ212" s="5">
        <f ca="1">ABS(ABS(K212)/MAX(((F212)+(G212)*(AH212))*(AH212),
        0.000001))/SQRT('1D'!$I$5*MAX((((F212)+(G212)*(AH212))*(AH212))/MAX((F212)+2*(G212)*(AH212),
            0.000001),
        0.000001))</f>
        <v>1.0727235886044055</v>
      </c>
      <c r="AR212" s="5" t="str">
        <f t="shared" ca="1" si="52"/>
        <v>Supercritical</v>
      </c>
      <c r="AS212" s="5">
        <f ca="1">((ABS(K212)*'1D'!$D$6)/(MAX(((F212)+(G212)*(AH212))*(AH212),
            0.000001)*MAX(((((F212)+(G212)*(AH212))*(AH212))/MAX((F212)+2*(AH212)*SQRT(1+(G212)^2),
                    0.000001))^(2/3),
            0.000001)))^2</f>
        <v>4.3358367565141456E-3</v>
      </c>
    </row>
    <row r="213" spans="1:45" x14ac:dyDescent="0.35">
      <c r="A213">
        <v>204</v>
      </c>
      <c r="B213">
        <v>202.99700000000001</v>
      </c>
      <c r="C213">
        <v>616381.77899999998</v>
      </c>
      <c r="D213">
        <v>3097691.102</v>
      </c>
      <c r="E213">
        <v>632.46050000000002</v>
      </c>
      <c r="F213">
        <v>5.2</v>
      </c>
      <c r="G213">
        <v>0</v>
      </c>
      <c r="H213" t="s">
        <v>176</v>
      </c>
      <c r="I213">
        <v>5.7000000000000002E-2</v>
      </c>
      <c r="J213" s="5">
        <f t="shared" si="53"/>
        <v>1.0010000000000048</v>
      </c>
      <c r="K213" s="5">
        <f t="shared" ca="1" si="54"/>
        <v>50.95</v>
      </c>
      <c r="L213" s="5">
        <f ca="1">IF($A$2=0,
    IFERROR(L212,
        MAX('1D'!$D$16,
            POWER((ABS(K213)^2)/('1D'!$I$5*MAX(F213,
                        0.1)^2),
                1/3))),
    IF(IFERROR(V212,
            0)=0,
        IFERROR(L212,
            MAX('1D'!$D$16,
                POWER((ABS(K213)^2)/('1D'!$I$5*MAX(F213,
                            0.1)^2),
                    1/3))),
        IF(OR(IFERROR(L213,
                    0)=0,
                IFERROR(S212,
                    0)&lt;1,
                IFERROR(S213,
                    0)&lt;1),
            MAX('1D'!$D$16,
                POWER((ABS(K213)^2)/('1D'!$I$5*MAX(F213,
                            0.1)^2),
                    1/3)),
            IF(IFERROR(U213,
                    0)&gt;0,
                MAX('1D'!$D$16,
                    IFERROR(L213,
                        0)+((IFERROR(U213,
                                0))*'1D'!$D$18*IF((IFERROR(S213,
                                    0))&lt;1,
                            1,
                            -1))),
                IF(IFERROR(U213,
                        0)&lt;0,
                    IF(ABS((MAX('1D'!$D$16,
                                    POWER((ABS(K213)^2)/('1D'!$I$5*MAX(F213,
                                                0.1)^2),
                                        1/3)))-IFERROR(L213,
                                0))&gt;'1D'!$D$19,
                        MAX('1D'!$D$16,
                            IF((MAX('1D'!$D$16,
                                        POWER((ABS(K213)^2)/('1D'!$I$5*MAX(F213,
                                                    0.1)^2),
                                            1/3)))&gt;IFERROR(L213,
                                    0),
                                MIN((MAX('1D'!$D$16,
                                            POWER((ABS(K213)^2)/('1D'!$I$5*MAX(F213,
                                                        0.1)^2),
                                                1/3))),
                                    IFERROR(L213,
                                        0)+(MIN(ABS(IFERROR(U213,
                                                    0))*'1D'!$D$18,
                                            ABS((MAX('1D'!$D$16,
                                                        POWER((ABS(K213)^2)/('1D'!$I$5*MAX(F213,
                                                                    0.1)^2),
                                                            1/3)))-IFERROR(L213,
                                                    0))))),
                                MAX((MAX('1D'!$D$16,
                                            POWER((ABS(K213)^2)/('1D'!$I$5*MAX(F213,
                                                        0.1)^2),
                                                1/3))),
                                    IFERROR(L213,
                                        0)-(MIN(ABS(IFERROR(U213,
                                                    0))*'1D'!$D$18,
                                            ABS((MAX('1D'!$D$16,
                                                        POWER((ABS(K213)^2)/('1D'!$I$5*MAX(F213,
                                                                    0.1)^2),
                                                            1/3)))-IFERROR(L213,
                                                    0))))))),
                        MAX('1D'!$D$16,
                            POWER((ABS(K213)^2)/('1D'!$I$5*MAX(F213,
                                        0.1)^2),
                                1/3))),
                    MAX('1D'!$D$16,
                        IFERROR(L213,
                            0)))))))</f>
        <v>2.0411692021517887</v>
      </c>
      <c r="M213" s="5">
        <f t="shared" ca="1" si="42"/>
        <v>10.614079851189301</v>
      </c>
      <c r="N213" s="5">
        <f t="shared" ca="1" si="43"/>
        <v>1.1434704692804873</v>
      </c>
      <c r="O213" s="5">
        <f t="shared" ca="1" si="44"/>
        <v>4.8002276894771132</v>
      </c>
      <c r="P213" s="5">
        <f t="shared" ca="1" si="45"/>
        <v>634.50166920215179</v>
      </c>
      <c r="Q213" s="5">
        <f ca="1">P213+((ABS(K213)/MAX(((F213)+(G213)*(L213))*(L213),
            0.000001))^2)/(2*'1D'!$I$5)</f>
        <v>635.67609253909484</v>
      </c>
      <c r="R213" s="5">
        <f ca="1">((ABS(K213)*'1D'!$D$6)/(MAX(((F213)+(G213)*(L213))*(L213),
            0.000001)*MAX(((((F213)+(G213)*(L213))*(L213))/MAX((F213)+2*(L213)*SQRT(1+(G213)^2),
                    0.000001))^(2/3),
            0.000001)))^2</f>
        <v>4.3358367565141456E-3</v>
      </c>
      <c r="S213" s="5">
        <f ca="1">ABS(ABS(K213)/MAX(((F213)+(G213)*(L213))*(L213),
        0.000001))/SQRT('1D'!$I$5*MAX((((F213)+(G213)*(L213))*(L213))/MAX((F213)+2*(G213)*(L213),
            0.000001),
        0.000001))</f>
        <v>1.0727235886044055</v>
      </c>
      <c r="T213" s="5">
        <f ca="1">((F213)*(L213)^2)/2+(G213)*(L213)^3/3+(ABS(K213)^2)/('1D'!$I$5*MAX(((F213)+(G213)*(L213))*(L213),
        0.000001))</f>
        <v>35.763412605541333</v>
      </c>
      <c r="U213" s="5">
        <f ca="1">IF($A$2=0,
    0,
    IFERROR(Q212-(((R212+R213)/2)*J213)-(IF(O212&gt;O213,
                '1D'!$D$8*((O212^2-O213^2)/(2*'1D'!$I$5)),
                '1D'!$D$9*((O213^2-O212^2)/(2*'1D'!$I$5)))+('1D'!$D$10*(ABS(I213)/90)*(MAX(O212^2,
                        O213^2)/(2*'1D'!$I$5))))-Q213,
        0))</f>
        <v>-3.9517428102726626E-3</v>
      </c>
      <c r="V213" s="5">
        <f ca="1">IF($A$2=0,
    1,
    IF(IFERROR(V212,
            0)=0,
        0,
        IFERROR(IF(ROUND(S213,
                    3)=1,
                1,
                IF(AND(ABS(U213)&lt;'1D'!$D$19,
                        S213&gt;1),
                    1,
                    0)),
            0)))</f>
        <v>0</v>
      </c>
      <c r="W213" s="5">
        <f ca="1">IF($A$2=0,
    MAX(MAX('1D'!$D$16,
            MAX('1D'!$D$16,
                POWER((ABS(K213)^2)/('1D'!$I$5*MAX(F213,
                            0.1)^2),
                    1/3))),
        IFERROR(W1396,
            MAX(MAX('1D'!$D$16,
                    MAX('1D'!$D$16,
                        POWER((ABS(K213)^2)/('1D'!$I$5*MAX(F213,
                                    0.1)^2),
                            1/3))),
                ($L$2)-E1396))),
    IF(IFERROR(AG214,
            0)=0,
        MAX(MAX('1D'!$D$16,
                MAX('1D'!$D$16,
                    POWER((ABS(K213)^2)/('1D'!$I$5*MAX(F213,
                                0.1)^2),
                        1/3))),
            IFERROR(W1396,
                MAX(MAX('1D'!$D$16,
                        MAX('1D'!$D$16,
                            POWER((ABS(K213)^2)/('1D'!$I$5*MAX(F213,
                                        0.1)^2),
                                1/3))),
                    ($L$2)-E1396))),
        IF(IFERROR(W213,
                0)=0,
            MAX(MAX('1D'!$D$16,
                    MAX('1D'!$D$16,
                        POWER((ABS(K213)^2)/('1D'!$I$5*MAX(F213,
                                    0.1)^2),
                            1/3))),
                IFERROR(W1396,
                    MAX(MAX('1D'!$D$16,
                            MAX('1D'!$D$16,
                                POWER((ABS(K213)^2)/('1D'!$I$5*MAX(F213,
                                            0.1)^2),
                                    1/3))),
                        ($L$2)-E1396))),
            IF(OR(IFERROR(AD213,
                        0)&gt;=1,
                    IFERROR(AD214,
                        0)&gt;=1),
                MAX('1D'!$D$16,
                    MAX('1D'!$D$16,
                        POWER((ABS(K213)^2)/('1D'!$I$5*MAX(F213,
                                    0.1)^2),
                            1/3))),
                IF(ABS(IFERROR(AF213,
                            0))&lt;'1D'!$D$19,
                    MAX(MAX('1D'!$D$16,
                            MAX('1D'!$D$16,
                                POWER((ABS(K213)^2)/('1D'!$I$5*MAX(F213,
                                            0.1)^2),
                                    1/3))),
                        IFERROR(W213,
                            0)),
                    MAX(MAX('1D'!$D$16,
                            MAX('1D'!$D$16,
                                POWER((ABS(K213)^2)/('1D'!$I$5*MAX(F213,
                                            0.1)^2),
                                    1/3))),
                        (IFERROR(W213,
                                0))+((IFERROR(AF213,
                                    0))*'1D'!$D$18)))))))</f>
        <v>2.1389677043987478</v>
      </c>
      <c r="X213" s="5">
        <f t="shared" ca="1" si="46"/>
        <v>11.122632062873489</v>
      </c>
      <c r="Y213" s="5">
        <f t="shared" ca="1" si="47"/>
        <v>1.1735290000551568</v>
      </c>
      <c r="Z213" s="5">
        <f t="shared" ca="1" si="48"/>
        <v>4.5807502857230418</v>
      </c>
      <c r="AA213" s="5">
        <f t="shared" ca="1" si="49"/>
        <v>634.59946770439876</v>
      </c>
      <c r="AB213" s="5">
        <f ca="1">AA213+((ABS(K213)/MAX(((F213)+(G213)*(W213))*(W213),
            0.000001))^2)/(2*'1D'!$I$5)</f>
        <v>635.66895155659813</v>
      </c>
      <c r="AC213" s="5">
        <f ca="1">((ABS(K213)*'1D'!$D$6)/(MAX(((F213)+(G213)*(W213))*(W213),
            0.000001)*MAX(((((F213)+(G213)*(W213))*(W213))/MAX((F213)+2*(W213)*SQRT(1+(G213)^2),
                    0.000001))^(2/3),
            0.000001)))^2</f>
        <v>3.8141460404132466E-3</v>
      </c>
      <c r="AD213" s="5">
        <f ca="1">ABS(ABS(K213)/MAX(((F213)+(G213)*(W213))*(W213),
        0.000001))/SQRT('1D'!$I$5*MAX((((F213)+(G213)*(W213))*(W213))/MAX((F213)+2*(G213)*(W213),
            0.000001),
        0.000001))</f>
        <v>1.0000000000000004</v>
      </c>
      <c r="AE213" s="5">
        <f ca="1">((F213)*(W213)^2)/2+(G213)*(W213)^3/3+(ABS(K213)^2)/('1D'!$I$5*MAX(((F213)+(G213)*(W213))*(W213),
        0.000001))</f>
        <v>35.686426155594638</v>
      </c>
      <c r="AF213" s="5">
        <f ca="1">IF($A$2=0,
    0,
    IFERROR(AB214+(((AC213+AC214)/2)*J214)+(IF(Z213&gt;Z214,
                '1D'!$D$8*((Z213^2-Z214^2)/(2*'1D'!$I$5)),
                '1D'!$D$9*((Z214^2-Z213^2)/(2*'1D'!$I$5)))+('1D'!$D$10*(ABS(I214)/90)*(MAX(Z213^2,
                        Z214^2)/(2*'1D'!$I$5))))-AB213,
        0))</f>
        <v>3.3141460404522149E-3</v>
      </c>
      <c r="AG213" s="5">
        <f ca="1">IF($A$2=0,
    1,
    IF(IFERROR(AG214,
            0)=0,
        0,
        IFERROR(IF(OR(ROUND(AD213,
                        3)&gt;=1,
                    AND(ABS(AF213)&lt;'1D'!$D$19,
                        AD213&lt;1)),
                1,
                0),
            0)))</f>
        <v>1</v>
      </c>
      <c r="AH213" s="5">
        <f ca="1">IFERROR(IF('1D'!V32="Supercritical",
        MAX('1D'!$D$16,
            IFERROR(L213,
                MAX('1D'!$D$16,
                    POWER((ABS(K213)^2)/('1D'!$I$5*MAX(F213,
                                0.1)^2),
                        1/3)))),
        IF('1D'!V32="Subcritical",
            MAX('1D'!$D$16,
                IFERROR(W213,
                    MAX('1D'!$D$16,
                        POWER((ABS(K213)^2)/('1D'!$I$5*MAX(F213,
                                    0.1)^2),
                            1/3)))),
            IF(IFERROR(T213,
                    -1E+99)&gt;=IFERROR(AE213,
                    -1E+99),
                MAX('1D'!$D$16,
                    IFERROR(L213,
                        MAX('1D'!$D$16,
                            POWER((ABS(K213)^2)/('1D'!$I$5*MAX(F213,
                                        0.1)^2),
                                1/3)))),
                MAX('1D'!$D$16,
                    IFERROR(W213,
                        MAX('1D'!$D$16,
                            POWER((ABS(K213)^2)/('1D'!$I$5*MAX(F213,
                                        0.1)^2),
                                1/3))))))),
    MAX('1D'!$D$16,
        POWER((ABS(K213)^2)/('1D'!$I$5*MAX(F213,
                    0.1)^2),
            1/3)))</f>
        <v>2.0411692021517887</v>
      </c>
      <c r="AI213" s="5">
        <f t="shared" ca="1" si="50"/>
        <v>634.50166920215179</v>
      </c>
      <c r="AJ213" s="5">
        <f ca="1">AI213+((ABS(K213)/MAX(((F213)+(G213)*(AH213))*(AH213),
            0.000001))^2)/(2*'1D'!$I$5)</f>
        <v>635.67609253909484</v>
      </c>
      <c r="AM213">
        <v>0</v>
      </c>
      <c r="AN213">
        <v>0</v>
      </c>
      <c r="AO213" s="5">
        <f t="shared" si="51"/>
        <v>0</v>
      </c>
      <c r="AP213" s="5">
        <f t="shared" si="55"/>
        <v>0</v>
      </c>
      <c r="AQ213" s="5">
        <f ca="1">ABS(ABS(K213)/MAX(((F213)+(G213)*(AH213))*(AH213),
        0.000001))/SQRT('1D'!$I$5*MAX((((F213)+(G213)*(AH213))*(AH213))/MAX((F213)+2*(G213)*(AH213),
            0.000001),
        0.000001))</f>
        <v>1.0727235886044055</v>
      </c>
      <c r="AR213" s="5" t="str">
        <f t="shared" ca="1" si="52"/>
        <v>Supercritical</v>
      </c>
      <c r="AS213" s="5">
        <f ca="1">((ABS(K213)*'1D'!$D$6)/(MAX(((F213)+(G213)*(AH213))*(AH213),
            0.000001)*MAX(((((F213)+(G213)*(AH213))*(AH213))/MAX((F213)+2*(AH213)*SQRT(1+(G213)^2),
                    0.000001))^(2/3),
            0.000001)))^2</f>
        <v>4.3358367565141456E-3</v>
      </c>
    </row>
    <row r="214" spans="1:45" x14ac:dyDescent="0.35">
      <c r="A214">
        <v>205</v>
      </c>
      <c r="B214">
        <v>203.99700000000001</v>
      </c>
      <c r="C214">
        <v>616380.78</v>
      </c>
      <c r="D214">
        <v>3097691.054</v>
      </c>
      <c r="E214">
        <v>632.46</v>
      </c>
      <c r="F214">
        <v>5.2</v>
      </c>
      <c r="G214">
        <v>0</v>
      </c>
      <c r="H214" t="s">
        <v>176</v>
      </c>
      <c r="I214">
        <v>0</v>
      </c>
      <c r="J214" s="5">
        <f t="shared" si="53"/>
        <v>1</v>
      </c>
      <c r="K214" s="5">
        <f t="shared" ca="1" si="54"/>
        <v>50.95</v>
      </c>
      <c r="L214" s="5">
        <f ca="1">IF($A$2=0,
    IFERROR(L213,
        MAX('1D'!$D$16,
            POWER((ABS(K214)^2)/('1D'!$I$5*MAX(F214,
                        0.1)^2),
                1/3))),
    IF(IFERROR(V213,
            0)=0,
        IFERROR(L213,
            MAX('1D'!$D$16,
                POWER((ABS(K214)^2)/('1D'!$I$5*MAX(F214,
                            0.1)^2),
                    1/3))),
        IF(OR(IFERROR(L214,
                    0)=0,
                IFERROR(S213,
                    0)&lt;1,
                IFERROR(S214,
                    0)&lt;1),
            MAX('1D'!$D$16,
                POWER((ABS(K214)^2)/('1D'!$I$5*MAX(F214,
                            0.1)^2),
                    1/3)),
            IF(IFERROR(U214,
                    0)&gt;0,
                MAX('1D'!$D$16,
                    IFERROR(L214,
                        0)+((IFERROR(U214,
                                0))*'1D'!$D$18*IF((IFERROR(S214,
                                    0))&lt;1,
                            1,
                            -1))),
                IF(IFERROR(U214,
                        0)&lt;0,
                    IF(ABS((MAX('1D'!$D$16,
                                    POWER((ABS(K214)^2)/('1D'!$I$5*MAX(F214,
                                                0.1)^2),
                                        1/3)))-IFERROR(L214,
                                0))&gt;'1D'!$D$19,
                        MAX('1D'!$D$16,
                            IF((MAX('1D'!$D$16,
                                        POWER((ABS(K214)^2)/('1D'!$I$5*MAX(F214,
                                                    0.1)^2),
                                            1/3)))&gt;IFERROR(L214,
                                    0),
                                MIN((MAX('1D'!$D$16,
                                            POWER((ABS(K214)^2)/('1D'!$I$5*MAX(F214,
                                                        0.1)^2),
                                                1/3))),
                                    IFERROR(L214,
                                        0)+(MIN(ABS(IFERROR(U214,
                                                    0))*'1D'!$D$18,
                                            ABS((MAX('1D'!$D$16,
                                                        POWER((ABS(K214)^2)/('1D'!$I$5*MAX(F214,
                                                                    0.1)^2),
                                                            1/3)))-IFERROR(L214,
                                                    0))))),
                                MAX((MAX('1D'!$D$16,
                                            POWER((ABS(K214)^2)/('1D'!$I$5*MAX(F214,
                                                        0.1)^2),
                                                1/3))),
                                    IFERROR(L214,
                                        0)-(MIN(ABS(IFERROR(U214,
                                                    0))*'1D'!$D$18,
                                            ABS((MAX('1D'!$D$16,
                                                        POWER((ABS(K214)^2)/('1D'!$I$5*MAX(F214,
                                                                    0.1)^2),
                                                            1/3)))-IFERROR(L214,
                                                    0))))))),
                        MAX('1D'!$D$16,
                            POWER((ABS(K214)^2)/('1D'!$I$5*MAX(F214,
                                        0.1)^2),
                                1/3))),
                    MAX('1D'!$D$16,
                        IFERROR(L214,
                            0)))))))</f>
        <v>2.0411692021517887</v>
      </c>
      <c r="M214" s="5">
        <f t="shared" ca="1" si="42"/>
        <v>10.614079851189301</v>
      </c>
      <c r="N214" s="5">
        <f t="shared" ca="1" si="43"/>
        <v>1.1434704692804873</v>
      </c>
      <c r="O214" s="5">
        <f t="shared" ca="1" si="44"/>
        <v>4.8002276894771132</v>
      </c>
      <c r="P214" s="5">
        <f t="shared" ca="1" si="45"/>
        <v>634.5011692021518</v>
      </c>
      <c r="Q214" s="5">
        <f ca="1">P214+((ABS(K214)/MAX(((F214)+(G214)*(L214))*(L214),
            0.000001))^2)/(2*'1D'!$I$5)</f>
        <v>635.67559253909485</v>
      </c>
      <c r="R214" s="5">
        <f ca="1">((ABS(K214)*'1D'!$D$6)/(MAX(((F214)+(G214)*(L214))*(L214),
            0.000001)*MAX(((((F214)+(G214)*(L214))*(L214))/MAX((F214)+2*(L214)*SQRT(1+(G214)^2),
                    0.000001))^(2/3),
            0.000001)))^2</f>
        <v>4.3358367565141456E-3</v>
      </c>
      <c r="S214" s="5">
        <f ca="1">ABS(ABS(K214)/MAX(((F214)+(G214)*(L214))*(L214),
        0.000001))/SQRT('1D'!$I$5*MAX((((F214)+(G214)*(L214))*(L214))/MAX((F214)+2*(G214)*(L214),
            0.000001),
        0.000001))</f>
        <v>1.0727235886044055</v>
      </c>
      <c r="T214" s="5">
        <f ca="1">((F214)*(L214)^2)/2+(G214)*(L214)^3/3+(ABS(K214)^2)/('1D'!$I$5*MAX(((F214)+(G214)*(L214))*(L214),
        0.000001))</f>
        <v>35.763412605541333</v>
      </c>
      <c r="U214" s="5">
        <f ca="1">IF($A$2=0,
    0,
    IFERROR(Q213-(((R213+R214)/2)*J214)-(IF(O213&gt;O214,
                '1D'!$D$8*((O213^2-O214^2)/(2*'1D'!$I$5)),
                '1D'!$D$9*((O214^2-O213^2)/(2*'1D'!$I$5)))+('1D'!$D$10*(ABS(I214)/90)*(MAX(O213^2,
                        O214^2)/(2*'1D'!$I$5))))-Q214,
        0))</f>
        <v>-3.8358367564796936E-3</v>
      </c>
      <c r="V214" s="5">
        <f ca="1">IF($A$2=0,
    1,
    IF(IFERROR(V213,
            0)=0,
        0,
        IFERROR(IF(ROUND(S214,
                    3)=1,
                1,
                IF(AND(ABS(U214)&lt;'1D'!$D$19,
                        S214&gt;1),
                    1,
                    0)),
            0)))</f>
        <v>0</v>
      </c>
      <c r="W214" s="5">
        <f ca="1">IF($A$2=0,
    MAX(MAX('1D'!$D$16,
            MAX('1D'!$D$16,
                POWER((ABS(K214)^2)/('1D'!$I$5*MAX(F214,
                            0.1)^2),
                    1/3))),
        IFERROR(W1396,
            MAX(MAX('1D'!$D$16,
                    MAX('1D'!$D$16,
                        POWER((ABS(K214)^2)/('1D'!$I$5*MAX(F214,
                                    0.1)^2),
                            1/3))),
                ($L$2)-E1396))),
    IF(IFERROR(AG215,
            0)=0,
        MAX(MAX('1D'!$D$16,
                MAX('1D'!$D$16,
                    POWER((ABS(K214)^2)/('1D'!$I$5*MAX(F214,
                                0.1)^2),
                        1/3))),
            IFERROR(W1396,
                MAX(MAX('1D'!$D$16,
                        MAX('1D'!$D$16,
                            POWER((ABS(K214)^2)/('1D'!$I$5*MAX(F214,
                                        0.1)^2),
                                1/3))),
                    ($L$2)-E1396))),
        IF(IFERROR(W214,
                0)=0,
            MAX(MAX('1D'!$D$16,
                    MAX('1D'!$D$16,
                        POWER((ABS(K214)^2)/('1D'!$I$5*MAX(F214,
                                    0.1)^2),
                            1/3))),
                IFERROR(W1396,
                    MAX(MAX('1D'!$D$16,
                            MAX('1D'!$D$16,
                                POWER((ABS(K214)^2)/('1D'!$I$5*MAX(F214,
                                            0.1)^2),
                                    1/3))),
                        ($L$2)-E1396))),
            IF(OR(IFERROR(AD214,
                        0)&gt;=1,
                    IFERROR(AD215,
                        0)&gt;=1),
                MAX('1D'!$D$16,
                    MAX('1D'!$D$16,
                        POWER((ABS(K214)^2)/('1D'!$I$5*MAX(F214,
                                    0.1)^2),
                            1/3))),
                IF(ABS(IFERROR(AF214,
                            0))&lt;'1D'!$D$19,
                    MAX(MAX('1D'!$D$16,
                            MAX('1D'!$D$16,
                                POWER((ABS(K214)^2)/('1D'!$I$5*MAX(F214,
                                            0.1)^2),
                                    1/3))),
                        IFERROR(W214,
                            0)),
                    MAX(MAX('1D'!$D$16,
                            MAX('1D'!$D$16,
                                POWER((ABS(K214)^2)/('1D'!$I$5*MAX(F214,
                                            0.1)^2),
                                    1/3))),
                        (IFERROR(W214,
                                0))+((IFERROR(AF214,
                                    0))*'1D'!$D$18)))))))</f>
        <v>2.1389677043987478</v>
      </c>
      <c r="X214" s="5">
        <f t="shared" ca="1" si="46"/>
        <v>11.122632062873489</v>
      </c>
      <c r="Y214" s="5">
        <f t="shared" ca="1" si="47"/>
        <v>1.1735290000551568</v>
      </c>
      <c r="Z214" s="5">
        <f t="shared" ca="1" si="48"/>
        <v>4.5807502857230418</v>
      </c>
      <c r="AA214" s="5">
        <f t="shared" ca="1" si="49"/>
        <v>634.59896770439877</v>
      </c>
      <c r="AB214" s="5">
        <f ca="1">AA214+((ABS(K214)/MAX(((F214)+(G214)*(W214))*(W214),
            0.000001))^2)/(2*'1D'!$I$5)</f>
        <v>635.66845155659814</v>
      </c>
      <c r="AC214" s="5">
        <f ca="1">((ABS(K214)*'1D'!$D$6)/(MAX(((F214)+(G214)*(W214))*(W214),
            0.000001)*MAX(((((F214)+(G214)*(W214))*(W214))/MAX((F214)+2*(W214)*SQRT(1+(G214)^2),
                    0.000001))^(2/3),
            0.000001)))^2</f>
        <v>3.8141460404132466E-3</v>
      </c>
      <c r="AD214" s="5">
        <f ca="1">ABS(ABS(K214)/MAX(((F214)+(G214)*(W214))*(W214),
        0.000001))/SQRT('1D'!$I$5*MAX((((F214)+(G214)*(W214))*(W214))/MAX((F214)+2*(G214)*(W214),
            0.000001),
        0.000001))</f>
        <v>1.0000000000000004</v>
      </c>
      <c r="AE214" s="5">
        <f ca="1">((F214)*(W214)^2)/2+(G214)*(W214)^3/3+(ABS(K214)^2)/('1D'!$I$5*MAX(((F214)+(G214)*(W214))*(W214),
        0.000001))</f>
        <v>35.686426155594638</v>
      </c>
      <c r="AF214" s="5">
        <f ca="1">IF($A$2=0,
    0,
    IFERROR(AB215+(((AC214+AC215)/2)*J215)+(IF(Z214&gt;Z215,
                '1D'!$D$8*((Z214^2-Z215^2)/(2*'1D'!$I$5)),
                '1D'!$D$9*((Z215^2-Z214^2)/(2*'1D'!$I$5)))+('1D'!$D$10*(ABS(I215)/90)*(MAX(Z214^2,
                        Z215^2)/(2*'1D'!$I$5))))-AB214,
        0))</f>
        <v>3.4157470064428708E-3</v>
      </c>
      <c r="AG214" s="5">
        <f ca="1">IF($A$2=0,
    1,
    IF(IFERROR(AG215,
            0)=0,
        0,
        IFERROR(IF(OR(ROUND(AD214,
                        3)&gt;=1,
                    AND(ABS(AF214)&lt;'1D'!$D$19,
                        AD214&lt;1)),
                1,
                0),
            0)))</f>
        <v>1</v>
      </c>
      <c r="AH214" s="5">
        <f ca="1">IFERROR(IF('1D'!V32="Supercritical",
        MAX('1D'!$D$16,
            IFERROR(L214,
                MAX('1D'!$D$16,
                    POWER((ABS(K214)^2)/('1D'!$I$5*MAX(F214,
                                0.1)^2),
                        1/3)))),
        IF('1D'!V32="Subcritical",
            MAX('1D'!$D$16,
                IFERROR(W214,
                    MAX('1D'!$D$16,
                        POWER((ABS(K214)^2)/('1D'!$I$5*MAX(F214,
                                    0.1)^2),
                            1/3)))),
            IF(IFERROR(T214,
                    -1E+99)&gt;=IFERROR(AE214,
                    -1E+99),
                MAX('1D'!$D$16,
                    IFERROR(L214,
                        MAX('1D'!$D$16,
                            POWER((ABS(K214)^2)/('1D'!$I$5*MAX(F214,
                                        0.1)^2),
                                1/3)))),
                MAX('1D'!$D$16,
                    IFERROR(W214,
                        MAX('1D'!$D$16,
                            POWER((ABS(K214)^2)/('1D'!$I$5*MAX(F214,
                                        0.1)^2),
                                1/3))))))),
    MAX('1D'!$D$16,
        POWER((ABS(K214)^2)/('1D'!$I$5*MAX(F214,
                    0.1)^2),
            1/3)))</f>
        <v>2.0411692021517887</v>
      </c>
      <c r="AI214" s="5">
        <f t="shared" ca="1" si="50"/>
        <v>634.5011692021518</v>
      </c>
      <c r="AJ214" s="5">
        <f ca="1">AI214+((ABS(K214)/MAX(((F214)+(G214)*(AH214))*(AH214),
            0.000001))^2)/(2*'1D'!$I$5)</f>
        <v>635.67559253909485</v>
      </c>
      <c r="AM214">
        <v>0</v>
      </c>
      <c r="AN214">
        <v>0</v>
      </c>
      <c r="AO214" s="5">
        <f t="shared" si="51"/>
        <v>0</v>
      </c>
      <c r="AP214" s="5">
        <f t="shared" si="55"/>
        <v>0</v>
      </c>
      <c r="AQ214" s="5">
        <f ca="1">ABS(ABS(K214)/MAX(((F214)+(G214)*(AH214))*(AH214),
        0.000001))/SQRT('1D'!$I$5*MAX((((F214)+(G214)*(AH214))*(AH214))/MAX((F214)+2*(G214)*(AH214),
            0.000001),
        0.000001))</f>
        <v>1.0727235886044055</v>
      </c>
      <c r="AR214" s="5" t="str">
        <f t="shared" ca="1" si="52"/>
        <v>Supercritical</v>
      </c>
      <c r="AS214" s="5">
        <f ca="1">((ABS(K214)*'1D'!$D$6)/(MAX(((F214)+(G214)*(AH214))*(AH214),
            0.000001)*MAX(((((F214)+(G214)*(AH214))*(AH214))/MAX((F214)+2*(AH214)*SQRT(1+(G214)^2),
                    0.000001))^(2/3),
            0.000001)))^2</f>
        <v>4.3358367565141456E-3</v>
      </c>
    </row>
    <row r="215" spans="1:45" x14ac:dyDescent="0.35">
      <c r="A215">
        <v>206</v>
      </c>
      <c r="B215">
        <v>204.99700000000001</v>
      </c>
      <c r="C215">
        <v>616379.78099999996</v>
      </c>
      <c r="D215">
        <v>3097691.0060000001</v>
      </c>
      <c r="E215">
        <v>632.45950000000005</v>
      </c>
      <c r="F215">
        <v>5.2</v>
      </c>
      <c r="G215">
        <v>0</v>
      </c>
      <c r="H215" t="s">
        <v>176</v>
      </c>
      <c r="I215">
        <v>5.7000000000000002E-2</v>
      </c>
      <c r="J215" s="5">
        <f t="shared" si="53"/>
        <v>1</v>
      </c>
      <c r="K215" s="5">
        <f t="shared" ca="1" si="54"/>
        <v>50.95</v>
      </c>
      <c r="L215" s="5">
        <f ca="1">IF($A$2=0,
    IFERROR(L214,
        MAX('1D'!$D$16,
            POWER((ABS(K215)^2)/('1D'!$I$5*MAX(F215,
                        0.1)^2),
                1/3))),
    IF(IFERROR(V214,
            0)=0,
        IFERROR(L214,
            MAX('1D'!$D$16,
                POWER((ABS(K215)^2)/('1D'!$I$5*MAX(F215,
                            0.1)^2),
                    1/3))),
        IF(OR(IFERROR(L215,
                    0)=0,
                IFERROR(S214,
                    0)&lt;1,
                IFERROR(S215,
                    0)&lt;1),
            MAX('1D'!$D$16,
                POWER((ABS(K215)^2)/('1D'!$I$5*MAX(F215,
                            0.1)^2),
                    1/3)),
            IF(IFERROR(U215,
                    0)&gt;0,
                MAX('1D'!$D$16,
                    IFERROR(L215,
                        0)+((IFERROR(U215,
                                0))*'1D'!$D$18*IF((IFERROR(S215,
                                    0))&lt;1,
                            1,
                            -1))),
                IF(IFERROR(U215,
                        0)&lt;0,
                    IF(ABS((MAX('1D'!$D$16,
                                    POWER((ABS(K215)^2)/('1D'!$I$5*MAX(F215,
                                                0.1)^2),
                                        1/3)))-IFERROR(L215,
                                0))&gt;'1D'!$D$19,
                        MAX('1D'!$D$16,
                            IF((MAX('1D'!$D$16,
                                        POWER((ABS(K215)^2)/('1D'!$I$5*MAX(F215,
                                                    0.1)^2),
                                            1/3)))&gt;IFERROR(L215,
                                    0),
                                MIN((MAX('1D'!$D$16,
                                            POWER((ABS(K215)^2)/('1D'!$I$5*MAX(F215,
                                                        0.1)^2),
                                                1/3))),
                                    IFERROR(L215,
                                        0)+(MIN(ABS(IFERROR(U215,
                                                    0))*'1D'!$D$18,
                                            ABS((MAX('1D'!$D$16,
                                                        POWER((ABS(K215)^2)/('1D'!$I$5*MAX(F215,
                                                                    0.1)^2),
                                                            1/3)))-IFERROR(L215,
                                                    0))))),
                                MAX((MAX('1D'!$D$16,
                                            POWER((ABS(K215)^2)/('1D'!$I$5*MAX(F215,
                                                        0.1)^2),
                                                1/3))),
                                    IFERROR(L215,
                                        0)-(MIN(ABS(IFERROR(U215,
                                                    0))*'1D'!$D$18,
                                            ABS((MAX('1D'!$D$16,
                                                        POWER((ABS(K215)^2)/('1D'!$I$5*MAX(F215,
                                                                    0.1)^2),
                                                            1/3)))-IFERROR(L215,
                                                    0))))))),
                        MAX('1D'!$D$16,
                            POWER((ABS(K215)^2)/('1D'!$I$5*MAX(F215,
                                        0.1)^2),
                                1/3))),
                    MAX('1D'!$D$16,
                        IFERROR(L215,
                            0)))))))</f>
        <v>2.0411692021517887</v>
      </c>
      <c r="M215" s="5">
        <f t="shared" ca="1" si="42"/>
        <v>10.614079851189301</v>
      </c>
      <c r="N215" s="5">
        <f t="shared" ca="1" si="43"/>
        <v>1.1434704692804873</v>
      </c>
      <c r="O215" s="5">
        <f t="shared" ca="1" si="44"/>
        <v>4.8002276894771132</v>
      </c>
      <c r="P215" s="5">
        <f t="shared" ca="1" si="45"/>
        <v>634.50066920215181</v>
      </c>
      <c r="Q215" s="5">
        <f ca="1">P215+((ABS(K215)/MAX(((F215)+(G215)*(L215))*(L215),
            0.000001))^2)/(2*'1D'!$I$5)</f>
        <v>635.67509253909486</v>
      </c>
      <c r="R215" s="5">
        <f ca="1">((ABS(K215)*'1D'!$D$6)/(MAX(((F215)+(G215)*(L215))*(L215),
            0.000001)*MAX(((((F215)+(G215)*(L215))*(L215))/MAX((F215)+2*(L215)*SQRT(1+(G215)^2),
                    0.000001))^(2/3),
            0.000001)))^2</f>
        <v>4.3358367565141456E-3</v>
      </c>
      <c r="S215" s="5">
        <f ca="1">ABS(ABS(K215)/MAX(((F215)+(G215)*(L215))*(L215),
        0.000001))/SQRT('1D'!$I$5*MAX((((F215)+(G215)*(L215))*(L215))/MAX((F215)+2*(G215)*(L215),
            0.000001),
        0.000001))</f>
        <v>1.0727235886044055</v>
      </c>
      <c r="T215" s="5">
        <f ca="1">((F215)*(L215)^2)/2+(G215)*(L215)^3/3+(ABS(K215)^2)/('1D'!$I$5*MAX(((F215)+(G215)*(L215))*(L215),
        0.000001))</f>
        <v>35.763412605541333</v>
      </c>
      <c r="U215" s="5">
        <f ca="1">IF($A$2=0,
    0,
    IFERROR(Q214-(((R214+R215)/2)*J215)-(IF(O214&gt;O215,
                '1D'!$D$8*((O214^2-O215^2)/(2*'1D'!$I$5)),
                '1D'!$D$9*((O215^2-O214^2)/(2*'1D'!$I$5)))+('1D'!$D$10*(ABS(I215)/90)*(MAX(O214^2,
                        O215^2)/(2*'1D'!$I$5))))-Q215,
        0))</f>
        <v>-3.9474069734524164E-3</v>
      </c>
      <c r="V215" s="5">
        <f ca="1">IF($A$2=0,
    1,
    IF(IFERROR(V214,
            0)=0,
        0,
        IFERROR(IF(ROUND(S215,
                    3)=1,
                1,
                IF(AND(ABS(U215)&lt;'1D'!$D$19,
                        S215&gt;1),
                    1,
                    0)),
            0)))</f>
        <v>0</v>
      </c>
      <c r="W215" s="5">
        <f ca="1">IF($A$2=0,
    MAX(MAX('1D'!$D$16,
            MAX('1D'!$D$16,
                POWER((ABS(K215)^2)/('1D'!$I$5*MAX(F215,
                            0.1)^2),
                    1/3))),
        IFERROR(W1396,
            MAX(MAX('1D'!$D$16,
                    MAX('1D'!$D$16,
                        POWER((ABS(K215)^2)/('1D'!$I$5*MAX(F215,
                                    0.1)^2),
                            1/3))),
                ($L$2)-E1396))),
    IF(IFERROR(AG216,
            0)=0,
        MAX(MAX('1D'!$D$16,
                MAX('1D'!$D$16,
                    POWER((ABS(K215)^2)/('1D'!$I$5*MAX(F215,
                                0.1)^2),
                        1/3))),
            IFERROR(W1396,
                MAX(MAX('1D'!$D$16,
                        MAX('1D'!$D$16,
                            POWER((ABS(K215)^2)/('1D'!$I$5*MAX(F215,
                                        0.1)^2),
                                1/3))),
                    ($L$2)-E1396))),
        IF(IFERROR(W215,
                0)=0,
            MAX(MAX('1D'!$D$16,
                    MAX('1D'!$D$16,
                        POWER((ABS(K215)^2)/('1D'!$I$5*MAX(F215,
                                    0.1)^2),
                            1/3))),
                IFERROR(W1396,
                    MAX(MAX('1D'!$D$16,
                            MAX('1D'!$D$16,
                                POWER((ABS(K215)^2)/('1D'!$I$5*MAX(F215,
                                            0.1)^2),
                                    1/3))),
                        ($L$2)-E1396))),
            IF(OR(IFERROR(AD215,
                        0)&gt;=1,
                    IFERROR(AD216,
                        0)&gt;=1),
                MAX('1D'!$D$16,
                    MAX('1D'!$D$16,
                        POWER((ABS(K215)^2)/('1D'!$I$5*MAX(F215,
                                    0.1)^2),
                            1/3))),
                IF(ABS(IFERROR(AF215,
                            0))&lt;'1D'!$D$19,
                    MAX(MAX('1D'!$D$16,
                            MAX('1D'!$D$16,
                                POWER((ABS(K215)^2)/('1D'!$I$5*MAX(F215,
                                            0.1)^2),
                                    1/3))),
                        IFERROR(W215,
                            0)),
                    MAX(MAX('1D'!$D$16,
                            MAX('1D'!$D$16,
                                POWER((ABS(K215)^2)/('1D'!$I$5*MAX(F215,
                                            0.1)^2),
                                    1/3))),
                        (IFERROR(W215,
                                0))+((IFERROR(AF215,
                                    0))*'1D'!$D$18)))))))</f>
        <v>2.1389677043987478</v>
      </c>
      <c r="X215" s="5">
        <f t="shared" ca="1" si="46"/>
        <v>11.122632062873489</v>
      </c>
      <c r="Y215" s="5">
        <f t="shared" ca="1" si="47"/>
        <v>1.1735290000551568</v>
      </c>
      <c r="Z215" s="5">
        <f t="shared" ca="1" si="48"/>
        <v>4.5807502857230418</v>
      </c>
      <c r="AA215" s="5">
        <f t="shared" ca="1" si="49"/>
        <v>634.59846770439879</v>
      </c>
      <c r="AB215" s="5">
        <f ca="1">AA215+((ABS(K215)/MAX(((F215)+(G215)*(W215))*(W215),
            0.000001))^2)/(2*'1D'!$I$5)</f>
        <v>635.66795155659815</v>
      </c>
      <c r="AC215" s="5">
        <f ca="1">((ABS(K215)*'1D'!$D$6)/(MAX(((F215)+(G215)*(W215))*(W215),
            0.000001)*MAX(((((F215)+(G215)*(W215))*(W215))/MAX((F215)+2*(W215)*SQRT(1+(G215)^2),
                    0.000001))^(2/3),
            0.000001)))^2</f>
        <v>3.8141460404132466E-3</v>
      </c>
      <c r="AD215" s="5">
        <f ca="1">ABS(ABS(K215)/MAX(((F215)+(G215)*(W215))*(W215),
        0.000001))/SQRT('1D'!$I$5*MAX((((F215)+(G215)*(W215))*(W215))/MAX((F215)+2*(G215)*(W215),
            0.000001),
        0.000001))</f>
        <v>1.0000000000000004</v>
      </c>
      <c r="AE215" s="5">
        <f ca="1">((F215)*(W215)^2)/2+(G215)*(W215)^3/3+(ABS(K215)^2)/('1D'!$I$5*MAX(((F215)+(G215)*(W215))*(W215),
        0.000001))</f>
        <v>35.686426155594638</v>
      </c>
      <c r="AF215" s="5">
        <f ca="1">IF($A$2=0,
    0,
    IFERROR(AB216+(((AC215+AC216)/2)*J216)+(IF(Z215&gt;Z216,
                '1D'!$D$8*((Z215^2-Z216^2)/(2*'1D'!$I$5)),
                '1D'!$D$9*((Z216^2-Z215^2)/(2*'1D'!$I$5)))+('1D'!$D$10*(ABS(I216)/90)*(MAX(Z215^2,
                        Z216^2)/(2*'1D'!$I$5))))-AB215,
        0))</f>
        <v>3.4157470063291839E-3</v>
      </c>
      <c r="AG215" s="5">
        <f ca="1">IF($A$2=0,
    1,
    IF(IFERROR(AG216,
            0)=0,
        0,
        IFERROR(IF(OR(ROUND(AD215,
                        3)&gt;=1,
                    AND(ABS(AF215)&lt;'1D'!$D$19,
                        AD215&lt;1)),
                1,
                0),
            0)))</f>
        <v>1</v>
      </c>
      <c r="AH215" s="5">
        <f ca="1">IFERROR(IF('1D'!V32="Supercritical",
        MAX('1D'!$D$16,
            IFERROR(L215,
                MAX('1D'!$D$16,
                    POWER((ABS(K215)^2)/('1D'!$I$5*MAX(F215,
                                0.1)^2),
                        1/3)))),
        IF('1D'!V32="Subcritical",
            MAX('1D'!$D$16,
                IFERROR(W215,
                    MAX('1D'!$D$16,
                        POWER((ABS(K215)^2)/('1D'!$I$5*MAX(F215,
                                    0.1)^2),
                            1/3)))),
            IF(IFERROR(T215,
                    -1E+99)&gt;=IFERROR(AE215,
                    -1E+99),
                MAX('1D'!$D$16,
                    IFERROR(L215,
                        MAX('1D'!$D$16,
                            POWER((ABS(K215)^2)/('1D'!$I$5*MAX(F215,
                                        0.1)^2),
                                1/3)))),
                MAX('1D'!$D$16,
                    IFERROR(W215,
                        MAX('1D'!$D$16,
                            POWER((ABS(K215)^2)/('1D'!$I$5*MAX(F215,
                                        0.1)^2),
                                1/3))))))),
    MAX('1D'!$D$16,
        POWER((ABS(K215)^2)/('1D'!$I$5*MAX(F215,
                    0.1)^2),
            1/3)))</f>
        <v>2.0411692021517887</v>
      </c>
      <c r="AI215" s="5">
        <f t="shared" ca="1" si="50"/>
        <v>634.50066920215181</v>
      </c>
      <c r="AJ215" s="5">
        <f ca="1">AI215+((ABS(K215)/MAX(((F215)+(G215)*(AH215))*(AH215),
            0.000001))^2)/(2*'1D'!$I$5)</f>
        <v>635.67509253909486</v>
      </c>
      <c r="AM215">
        <v>0</v>
      </c>
      <c r="AN215">
        <v>0</v>
      </c>
      <c r="AO215" s="5">
        <f t="shared" si="51"/>
        <v>0</v>
      </c>
      <c r="AP215" s="5">
        <f t="shared" si="55"/>
        <v>0</v>
      </c>
      <c r="AQ215" s="5">
        <f ca="1">ABS(ABS(K215)/MAX(((F215)+(G215)*(AH215))*(AH215),
        0.000001))/SQRT('1D'!$I$5*MAX((((F215)+(G215)*(AH215))*(AH215))/MAX((F215)+2*(G215)*(AH215),
            0.000001),
        0.000001))</f>
        <v>1.0727235886044055</v>
      </c>
      <c r="AR215" s="5" t="str">
        <f t="shared" ca="1" si="52"/>
        <v>Supercritical</v>
      </c>
      <c r="AS215" s="5">
        <f ca="1">((ABS(K215)*'1D'!$D$6)/(MAX(((F215)+(G215)*(AH215))*(AH215),
            0.000001)*MAX(((((F215)+(G215)*(AH215))*(AH215))/MAX((F215)+2*(AH215)*SQRT(1+(G215)^2),
                    0.000001))^(2/3),
            0.000001)))^2</f>
        <v>4.3358367565141456E-3</v>
      </c>
    </row>
    <row r="216" spans="1:45" x14ac:dyDescent="0.35">
      <c r="A216">
        <v>207</v>
      </c>
      <c r="B216">
        <v>205.99700000000001</v>
      </c>
      <c r="C216">
        <v>616378.78200000001</v>
      </c>
      <c r="D216">
        <v>3097690.9589999998</v>
      </c>
      <c r="E216">
        <v>632.45899999999995</v>
      </c>
      <c r="F216">
        <v>5.2</v>
      </c>
      <c r="G216">
        <v>0</v>
      </c>
      <c r="H216" t="s">
        <v>176</v>
      </c>
      <c r="I216">
        <v>5.7000000000000002E-2</v>
      </c>
      <c r="J216" s="5">
        <f t="shared" si="53"/>
        <v>1</v>
      </c>
      <c r="K216" s="5">
        <f t="shared" ca="1" si="54"/>
        <v>50.95</v>
      </c>
      <c r="L216" s="5">
        <f ca="1">IF($A$2=0,
    IFERROR(L215,
        MAX('1D'!$D$16,
            POWER((ABS(K216)^2)/('1D'!$I$5*MAX(F216,
                        0.1)^2),
                1/3))),
    IF(IFERROR(V215,
            0)=0,
        IFERROR(L215,
            MAX('1D'!$D$16,
                POWER((ABS(K216)^2)/('1D'!$I$5*MAX(F216,
                            0.1)^2),
                    1/3))),
        IF(OR(IFERROR(L216,
                    0)=0,
                IFERROR(S215,
                    0)&lt;1,
                IFERROR(S216,
                    0)&lt;1),
            MAX('1D'!$D$16,
                POWER((ABS(K216)^2)/('1D'!$I$5*MAX(F216,
                            0.1)^2),
                    1/3)),
            IF(IFERROR(U216,
                    0)&gt;0,
                MAX('1D'!$D$16,
                    IFERROR(L216,
                        0)+((IFERROR(U216,
                                0))*'1D'!$D$18*IF((IFERROR(S216,
                                    0))&lt;1,
                            1,
                            -1))),
                IF(IFERROR(U216,
                        0)&lt;0,
                    IF(ABS((MAX('1D'!$D$16,
                                    POWER((ABS(K216)^2)/('1D'!$I$5*MAX(F216,
                                                0.1)^2),
                                        1/3)))-IFERROR(L216,
                                0))&gt;'1D'!$D$19,
                        MAX('1D'!$D$16,
                            IF((MAX('1D'!$D$16,
                                        POWER((ABS(K216)^2)/('1D'!$I$5*MAX(F216,
                                                    0.1)^2),
                                            1/3)))&gt;IFERROR(L216,
                                    0),
                                MIN((MAX('1D'!$D$16,
                                            POWER((ABS(K216)^2)/('1D'!$I$5*MAX(F216,
                                                        0.1)^2),
                                                1/3))),
                                    IFERROR(L216,
                                        0)+(MIN(ABS(IFERROR(U216,
                                                    0))*'1D'!$D$18,
                                            ABS((MAX('1D'!$D$16,
                                                        POWER((ABS(K216)^2)/('1D'!$I$5*MAX(F216,
                                                                    0.1)^2),
                                                            1/3)))-IFERROR(L216,
                                                    0))))),
                                MAX((MAX('1D'!$D$16,
                                            POWER((ABS(K216)^2)/('1D'!$I$5*MAX(F216,
                                                        0.1)^2),
                                                1/3))),
                                    IFERROR(L216,
                                        0)-(MIN(ABS(IFERROR(U216,
                                                    0))*'1D'!$D$18,
                                            ABS((MAX('1D'!$D$16,
                                                        POWER((ABS(K216)^2)/('1D'!$I$5*MAX(F216,
                                                                    0.1)^2),
                                                            1/3)))-IFERROR(L216,
                                                    0))))))),
                        MAX('1D'!$D$16,
                            POWER((ABS(K216)^2)/('1D'!$I$5*MAX(F216,
                                        0.1)^2),
                                1/3))),
                    MAX('1D'!$D$16,
                        IFERROR(L216,
                            0)))))))</f>
        <v>2.0411692021517887</v>
      </c>
      <c r="M216" s="5">
        <f t="shared" ca="1" si="42"/>
        <v>10.614079851189301</v>
      </c>
      <c r="N216" s="5">
        <f t="shared" ca="1" si="43"/>
        <v>1.1434704692804873</v>
      </c>
      <c r="O216" s="5">
        <f t="shared" ca="1" si="44"/>
        <v>4.8002276894771132</v>
      </c>
      <c r="P216" s="5">
        <f t="shared" ca="1" si="45"/>
        <v>634.50016920215171</v>
      </c>
      <c r="Q216" s="5">
        <f ca="1">P216+((ABS(K216)/MAX(((F216)+(G216)*(L216))*(L216),
            0.000001))^2)/(2*'1D'!$I$5)</f>
        <v>635.67459253909476</v>
      </c>
      <c r="R216" s="5">
        <f ca="1">((ABS(K216)*'1D'!$D$6)/(MAX(((F216)+(G216)*(L216))*(L216),
            0.000001)*MAX(((((F216)+(G216)*(L216))*(L216))/MAX((F216)+2*(L216)*SQRT(1+(G216)^2),
                    0.000001))^(2/3),
            0.000001)))^2</f>
        <v>4.3358367565141456E-3</v>
      </c>
      <c r="S216" s="5">
        <f ca="1">ABS(ABS(K216)/MAX(((F216)+(G216)*(L216))*(L216),
        0.000001))/SQRT('1D'!$I$5*MAX((((F216)+(G216)*(L216))*(L216))/MAX((F216)+2*(G216)*(L216),
            0.000001),
        0.000001))</f>
        <v>1.0727235886044055</v>
      </c>
      <c r="T216" s="5">
        <f ca="1">((F216)*(L216)^2)/2+(G216)*(L216)^3/3+(ABS(K216)^2)/('1D'!$I$5*MAX(((F216)+(G216)*(L216))*(L216),
        0.000001))</f>
        <v>35.763412605541333</v>
      </c>
      <c r="U216" s="5">
        <f ca="1">IF($A$2=0,
    0,
    IFERROR(Q215-(((R215+R216)/2)*J216)-(IF(O215&gt;O216,
                '1D'!$D$8*((O215^2-O216^2)/(2*'1D'!$I$5)),
                '1D'!$D$9*((O216^2-O215^2)/(2*'1D'!$I$5)))+('1D'!$D$10*(ABS(I216)/90)*(MAX(O215^2,
                        O216^2)/(2*'1D'!$I$5))))-Q216,
        0))</f>
        <v>-3.9474069733387296E-3</v>
      </c>
      <c r="V216" s="5">
        <f ca="1">IF($A$2=0,
    1,
    IF(IFERROR(V215,
            0)=0,
        0,
        IFERROR(IF(ROUND(S216,
                    3)=1,
                1,
                IF(AND(ABS(U216)&lt;'1D'!$D$19,
                        S216&gt;1),
                    1,
                    0)),
            0)))</f>
        <v>0</v>
      </c>
      <c r="W216" s="5">
        <f ca="1">IF($A$2=0,
    MAX(MAX('1D'!$D$16,
            MAX('1D'!$D$16,
                POWER((ABS(K216)^2)/('1D'!$I$5*MAX(F216,
                            0.1)^2),
                    1/3))),
        IFERROR(W1396,
            MAX(MAX('1D'!$D$16,
                    MAX('1D'!$D$16,
                        POWER((ABS(K216)^2)/('1D'!$I$5*MAX(F216,
                                    0.1)^2),
                            1/3))),
                ($L$2)-E1396))),
    IF(IFERROR(AG217,
            0)=0,
        MAX(MAX('1D'!$D$16,
                MAX('1D'!$D$16,
                    POWER((ABS(K216)^2)/('1D'!$I$5*MAX(F216,
                                0.1)^2),
                        1/3))),
            IFERROR(W1396,
                MAX(MAX('1D'!$D$16,
                        MAX('1D'!$D$16,
                            POWER((ABS(K216)^2)/('1D'!$I$5*MAX(F216,
                                        0.1)^2),
                                1/3))),
                    ($L$2)-E1396))),
        IF(IFERROR(W216,
                0)=0,
            MAX(MAX('1D'!$D$16,
                    MAX('1D'!$D$16,
                        POWER((ABS(K216)^2)/('1D'!$I$5*MAX(F216,
                                    0.1)^2),
                            1/3))),
                IFERROR(W1396,
                    MAX(MAX('1D'!$D$16,
                            MAX('1D'!$D$16,
                                POWER((ABS(K216)^2)/('1D'!$I$5*MAX(F216,
                                            0.1)^2),
                                    1/3))),
                        ($L$2)-E1396))),
            IF(OR(IFERROR(AD216,
                        0)&gt;=1,
                    IFERROR(AD217,
                        0)&gt;=1),
                MAX('1D'!$D$16,
                    MAX('1D'!$D$16,
                        POWER((ABS(K216)^2)/('1D'!$I$5*MAX(F216,
                                    0.1)^2),
                            1/3))),
                IF(ABS(IFERROR(AF216,
                            0))&lt;'1D'!$D$19,
                    MAX(MAX('1D'!$D$16,
                            MAX('1D'!$D$16,
                                POWER((ABS(K216)^2)/('1D'!$I$5*MAX(F216,
                                            0.1)^2),
                                    1/3))),
                        IFERROR(W216,
                            0)),
                    MAX(MAX('1D'!$D$16,
                            MAX('1D'!$D$16,
                                POWER((ABS(K216)^2)/('1D'!$I$5*MAX(F216,
                                            0.1)^2),
                                    1/3))),
                        (IFERROR(W216,
                                0))+((IFERROR(AF216,
                                    0))*'1D'!$D$18)))))))</f>
        <v>2.1389677043987478</v>
      </c>
      <c r="X216" s="5">
        <f t="shared" ca="1" si="46"/>
        <v>11.122632062873489</v>
      </c>
      <c r="Y216" s="5">
        <f t="shared" ca="1" si="47"/>
        <v>1.1735290000551568</v>
      </c>
      <c r="Z216" s="5">
        <f t="shared" ca="1" si="48"/>
        <v>4.5807502857230418</v>
      </c>
      <c r="AA216" s="5">
        <f t="shared" ca="1" si="49"/>
        <v>634.59796770439868</v>
      </c>
      <c r="AB216" s="5">
        <f ca="1">AA216+((ABS(K216)/MAX(((F216)+(G216)*(W216))*(W216),
            0.000001))^2)/(2*'1D'!$I$5)</f>
        <v>635.66745155659805</v>
      </c>
      <c r="AC216" s="5">
        <f ca="1">((ABS(K216)*'1D'!$D$6)/(MAX(((F216)+(G216)*(W216))*(W216),
            0.000001)*MAX(((((F216)+(G216)*(W216))*(W216))/MAX((F216)+2*(W216)*SQRT(1+(G216)^2),
                    0.000001))^(2/3),
            0.000001)))^2</f>
        <v>3.8141460404132466E-3</v>
      </c>
      <c r="AD216" s="5">
        <f ca="1">ABS(ABS(K216)/MAX(((F216)+(G216)*(W216))*(W216),
        0.000001))/SQRT('1D'!$I$5*MAX((((F216)+(G216)*(W216))*(W216))/MAX((F216)+2*(G216)*(W216),
            0.000001),
        0.000001))</f>
        <v>1.0000000000000004</v>
      </c>
      <c r="AE216" s="5">
        <f ca="1">((F216)*(W216)^2)/2+(G216)*(W216)^3/3+(ABS(K216)^2)/('1D'!$I$5*MAX(((F216)+(G216)*(W216))*(W216),
        0.000001))</f>
        <v>35.686426155594638</v>
      </c>
      <c r="AF216" s="5">
        <f ca="1">IF($A$2=0,
    0,
    IFERROR(AB217+(((AC216+AC217)/2)*J217)+(IF(Z216&gt;Z217,
                '1D'!$D$8*((Z216^2-Z217^2)/(2*'1D'!$I$5)),
                '1D'!$D$9*((Z217^2-Z216^2)/(2*'1D'!$I$5)))+('1D'!$D$10*(ABS(I217)/90)*(MAX(Z216^2,
                        Z217^2)/(2*'1D'!$I$5))))-AB216,
        0))</f>
        <v>3.4157470064428708E-3</v>
      </c>
      <c r="AG216" s="5">
        <f ca="1">IF($A$2=0,
    1,
    IF(IFERROR(AG217,
            0)=0,
        0,
        IFERROR(IF(OR(ROUND(AD216,
                        3)&gt;=1,
                    AND(ABS(AF216)&lt;'1D'!$D$19,
                        AD216&lt;1)),
                1,
                0),
            0)))</f>
        <v>1</v>
      </c>
      <c r="AH216" s="5">
        <f ca="1">IFERROR(IF('1D'!V32="Supercritical",
        MAX('1D'!$D$16,
            IFERROR(L216,
                MAX('1D'!$D$16,
                    POWER((ABS(K216)^2)/('1D'!$I$5*MAX(F216,
                                0.1)^2),
                        1/3)))),
        IF('1D'!V32="Subcritical",
            MAX('1D'!$D$16,
                IFERROR(W216,
                    MAX('1D'!$D$16,
                        POWER((ABS(K216)^2)/('1D'!$I$5*MAX(F216,
                                    0.1)^2),
                            1/3)))),
            IF(IFERROR(T216,
                    -1E+99)&gt;=IFERROR(AE216,
                    -1E+99),
                MAX('1D'!$D$16,
                    IFERROR(L216,
                        MAX('1D'!$D$16,
                            POWER((ABS(K216)^2)/('1D'!$I$5*MAX(F216,
                                        0.1)^2),
                                1/3)))),
                MAX('1D'!$D$16,
                    IFERROR(W216,
                        MAX('1D'!$D$16,
                            POWER((ABS(K216)^2)/('1D'!$I$5*MAX(F216,
                                        0.1)^2),
                                1/3))))))),
    MAX('1D'!$D$16,
        POWER((ABS(K216)^2)/('1D'!$I$5*MAX(F216,
                    0.1)^2),
            1/3)))</f>
        <v>2.0411692021517887</v>
      </c>
      <c r="AI216" s="5">
        <f t="shared" ca="1" si="50"/>
        <v>634.50016920215171</v>
      </c>
      <c r="AJ216" s="5">
        <f ca="1">AI216+((ABS(K216)/MAX(((F216)+(G216)*(AH216))*(AH216),
            0.000001))^2)/(2*'1D'!$I$5)</f>
        <v>635.67459253909476</v>
      </c>
      <c r="AM216">
        <v>0</v>
      </c>
      <c r="AN216">
        <v>0</v>
      </c>
      <c r="AO216" s="5">
        <f t="shared" si="51"/>
        <v>0</v>
      </c>
      <c r="AP216" s="5">
        <f t="shared" si="55"/>
        <v>0</v>
      </c>
      <c r="AQ216" s="5">
        <f ca="1">ABS(ABS(K216)/MAX(((F216)+(G216)*(AH216))*(AH216),
        0.000001))/SQRT('1D'!$I$5*MAX((((F216)+(G216)*(AH216))*(AH216))/MAX((F216)+2*(G216)*(AH216),
            0.000001),
        0.000001))</f>
        <v>1.0727235886044055</v>
      </c>
      <c r="AR216" s="5" t="str">
        <f t="shared" ca="1" si="52"/>
        <v>Supercritical</v>
      </c>
      <c r="AS216" s="5">
        <f ca="1">((ABS(K216)*'1D'!$D$6)/(MAX(((F216)+(G216)*(AH216))*(AH216),
            0.000001)*MAX(((((F216)+(G216)*(AH216))*(AH216))/MAX((F216)+2*(AH216)*SQRT(1+(G216)^2),
                    0.000001))^(2/3),
            0.000001)))^2</f>
        <v>4.3358367565141456E-3</v>
      </c>
    </row>
    <row r="217" spans="1:45" x14ac:dyDescent="0.35">
      <c r="A217">
        <v>208</v>
      </c>
      <c r="B217">
        <v>206.99700000000001</v>
      </c>
      <c r="C217">
        <v>616377.78300000005</v>
      </c>
      <c r="D217">
        <v>3097690.9109999998</v>
      </c>
      <c r="E217">
        <v>632.45849999999996</v>
      </c>
      <c r="F217">
        <v>5.2</v>
      </c>
      <c r="G217">
        <v>0</v>
      </c>
      <c r="H217" t="s">
        <v>176</v>
      </c>
      <c r="I217">
        <v>5.7000000000000002E-2</v>
      </c>
      <c r="J217" s="5">
        <f t="shared" si="53"/>
        <v>1</v>
      </c>
      <c r="K217" s="5">
        <f t="shared" ca="1" si="54"/>
        <v>50.95</v>
      </c>
      <c r="L217" s="5">
        <f ca="1">IF($A$2=0,
    IFERROR(L216,
        MAX('1D'!$D$16,
            POWER((ABS(K217)^2)/('1D'!$I$5*MAX(F217,
                        0.1)^2),
                1/3))),
    IF(IFERROR(V216,
            0)=0,
        IFERROR(L216,
            MAX('1D'!$D$16,
                POWER((ABS(K217)^2)/('1D'!$I$5*MAX(F217,
                            0.1)^2),
                    1/3))),
        IF(OR(IFERROR(L217,
                    0)=0,
                IFERROR(S216,
                    0)&lt;1,
                IFERROR(S217,
                    0)&lt;1),
            MAX('1D'!$D$16,
                POWER((ABS(K217)^2)/('1D'!$I$5*MAX(F217,
                            0.1)^2),
                    1/3)),
            IF(IFERROR(U217,
                    0)&gt;0,
                MAX('1D'!$D$16,
                    IFERROR(L217,
                        0)+((IFERROR(U217,
                                0))*'1D'!$D$18*IF((IFERROR(S217,
                                    0))&lt;1,
                            1,
                            -1))),
                IF(IFERROR(U217,
                        0)&lt;0,
                    IF(ABS((MAX('1D'!$D$16,
                                    POWER((ABS(K217)^2)/('1D'!$I$5*MAX(F217,
                                                0.1)^2),
                                        1/3)))-IFERROR(L217,
                                0))&gt;'1D'!$D$19,
                        MAX('1D'!$D$16,
                            IF((MAX('1D'!$D$16,
                                        POWER((ABS(K217)^2)/('1D'!$I$5*MAX(F217,
                                                    0.1)^2),
                                            1/3)))&gt;IFERROR(L217,
                                    0),
                                MIN((MAX('1D'!$D$16,
                                            POWER((ABS(K217)^2)/('1D'!$I$5*MAX(F217,
                                                        0.1)^2),
                                                1/3))),
                                    IFERROR(L217,
                                        0)+(MIN(ABS(IFERROR(U217,
                                                    0))*'1D'!$D$18,
                                            ABS((MAX('1D'!$D$16,
                                                        POWER((ABS(K217)^2)/('1D'!$I$5*MAX(F217,
                                                                    0.1)^2),
                                                            1/3)))-IFERROR(L217,
                                                    0))))),
                                MAX((MAX('1D'!$D$16,
                                            POWER((ABS(K217)^2)/('1D'!$I$5*MAX(F217,
                                                        0.1)^2),
                                                1/3))),
                                    IFERROR(L217,
                                        0)-(MIN(ABS(IFERROR(U217,
                                                    0))*'1D'!$D$18,
                                            ABS((MAX('1D'!$D$16,
                                                        POWER((ABS(K217)^2)/('1D'!$I$5*MAX(F217,
                                                                    0.1)^2),
                                                            1/3)))-IFERROR(L217,
                                                    0))))))),
                        MAX('1D'!$D$16,
                            POWER((ABS(K217)^2)/('1D'!$I$5*MAX(F217,
                                        0.1)^2),
                                1/3))),
                    MAX('1D'!$D$16,
                        IFERROR(L217,
                            0)))))))</f>
        <v>2.0411692021517887</v>
      </c>
      <c r="M217" s="5">
        <f t="shared" ca="1" si="42"/>
        <v>10.614079851189301</v>
      </c>
      <c r="N217" s="5">
        <f t="shared" ca="1" si="43"/>
        <v>1.1434704692804873</v>
      </c>
      <c r="O217" s="5">
        <f t="shared" ca="1" si="44"/>
        <v>4.8002276894771132</v>
      </c>
      <c r="P217" s="5">
        <f t="shared" ca="1" si="45"/>
        <v>634.49966920215172</v>
      </c>
      <c r="Q217" s="5">
        <f ca="1">P217+((ABS(K217)/MAX(((F217)+(G217)*(L217))*(L217),
            0.000001))^2)/(2*'1D'!$I$5)</f>
        <v>635.67409253909477</v>
      </c>
      <c r="R217" s="5">
        <f ca="1">((ABS(K217)*'1D'!$D$6)/(MAX(((F217)+(G217)*(L217))*(L217),
            0.000001)*MAX(((((F217)+(G217)*(L217))*(L217))/MAX((F217)+2*(L217)*SQRT(1+(G217)^2),
                    0.000001))^(2/3),
            0.000001)))^2</f>
        <v>4.3358367565141456E-3</v>
      </c>
      <c r="S217" s="5">
        <f ca="1">ABS(ABS(K217)/MAX(((F217)+(G217)*(L217))*(L217),
        0.000001))/SQRT('1D'!$I$5*MAX((((F217)+(G217)*(L217))*(L217))/MAX((F217)+2*(G217)*(L217),
            0.000001),
        0.000001))</f>
        <v>1.0727235886044055</v>
      </c>
      <c r="T217" s="5">
        <f ca="1">((F217)*(L217)^2)/2+(G217)*(L217)^3/3+(ABS(K217)^2)/('1D'!$I$5*MAX(((F217)+(G217)*(L217))*(L217),
        0.000001))</f>
        <v>35.763412605541333</v>
      </c>
      <c r="U217" s="5">
        <f ca="1">IF($A$2=0,
    0,
    IFERROR(Q216-(((R216+R217)/2)*J217)-(IF(O216&gt;O217,
                '1D'!$D$8*((O216^2-O217^2)/(2*'1D'!$I$5)),
                '1D'!$D$9*((O217^2-O216^2)/(2*'1D'!$I$5)))+('1D'!$D$10*(ABS(I217)/90)*(MAX(O216^2,
                        O217^2)/(2*'1D'!$I$5))))-Q217,
        0))</f>
        <v>-3.9474069734524164E-3</v>
      </c>
      <c r="V217" s="5">
        <f ca="1">IF($A$2=0,
    1,
    IF(IFERROR(V216,
            0)=0,
        0,
        IFERROR(IF(ROUND(S217,
                    3)=1,
                1,
                IF(AND(ABS(U217)&lt;'1D'!$D$19,
                        S217&gt;1),
                    1,
                    0)),
            0)))</f>
        <v>0</v>
      </c>
      <c r="W217" s="5">
        <f ca="1">IF($A$2=0,
    MAX(MAX('1D'!$D$16,
            MAX('1D'!$D$16,
                POWER((ABS(K217)^2)/('1D'!$I$5*MAX(F217,
                            0.1)^2),
                    1/3))),
        IFERROR(W1396,
            MAX(MAX('1D'!$D$16,
                    MAX('1D'!$D$16,
                        POWER((ABS(K217)^2)/('1D'!$I$5*MAX(F217,
                                    0.1)^2),
                            1/3))),
                ($L$2)-E1396))),
    IF(IFERROR(AG218,
            0)=0,
        MAX(MAX('1D'!$D$16,
                MAX('1D'!$D$16,
                    POWER((ABS(K217)^2)/('1D'!$I$5*MAX(F217,
                                0.1)^2),
                        1/3))),
            IFERROR(W1396,
                MAX(MAX('1D'!$D$16,
                        MAX('1D'!$D$16,
                            POWER((ABS(K217)^2)/('1D'!$I$5*MAX(F217,
                                        0.1)^2),
                                1/3))),
                    ($L$2)-E1396))),
        IF(IFERROR(W217,
                0)=0,
            MAX(MAX('1D'!$D$16,
                    MAX('1D'!$D$16,
                        POWER((ABS(K217)^2)/('1D'!$I$5*MAX(F217,
                                    0.1)^2),
                            1/3))),
                IFERROR(W1396,
                    MAX(MAX('1D'!$D$16,
                            MAX('1D'!$D$16,
                                POWER((ABS(K217)^2)/('1D'!$I$5*MAX(F217,
                                            0.1)^2),
                                    1/3))),
                        ($L$2)-E1396))),
            IF(OR(IFERROR(AD217,
                        0)&gt;=1,
                    IFERROR(AD218,
                        0)&gt;=1),
                MAX('1D'!$D$16,
                    MAX('1D'!$D$16,
                        POWER((ABS(K217)^2)/('1D'!$I$5*MAX(F217,
                                    0.1)^2),
                            1/3))),
                IF(ABS(IFERROR(AF217,
                            0))&lt;'1D'!$D$19,
                    MAX(MAX('1D'!$D$16,
                            MAX('1D'!$D$16,
                                POWER((ABS(K217)^2)/('1D'!$I$5*MAX(F217,
                                            0.1)^2),
                                    1/3))),
                        IFERROR(W217,
                            0)),
                    MAX(MAX('1D'!$D$16,
                            MAX('1D'!$D$16,
                                POWER((ABS(K217)^2)/('1D'!$I$5*MAX(F217,
                                            0.1)^2),
                                    1/3))),
                        (IFERROR(W217,
                                0))+((IFERROR(AF217,
                                    0))*'1D'!$D$18)))))))</f>
        <v>2.1389677043987478</v>
      </c>
      <c r="X217" s="5">
        <f t="shared" ca="1" si="46"/>
        <v>11.122632062873489</v>
      </c>
      <c r="Y217" s="5">
        <f t="shared" ca="1" si="47"/>
        <v>1.1735290000551568</v>
      </c>
      <c r="Z217" s="5">
        <f t="shared" ca="1" si="48"/>
        <v>4.5807502857230418</v>
      </c>
      <c r="AA217" s="5">
        <f t="shared" ca="1" si="49"/>
        <v>634.5974677043987</v>
      </c>
      <c r="AB217" s="5">
        <f ca="1">AA217+((ABS(K217)/MAX(((F217)+(G217)*(W217))*(W217),
            0.000001))^2)/(2*'1D'!$I$5)</f>
        <v>635.66695155659806</v>
      </c>
      <c r="AC217" s="5">
        <f ca="1">((ABS(K217)*'1D'!$D$6)/(MAX(((F217)+(G217)*(W217))*(W217),
            0.000001)*MAX(((((F217)+(G217)*(W217))*(W217))/MAX((F217)+2*(W217)*SQRT(1+(G217)^2),
                    0.000001))^(2/3),
            0.000001)))^2</f>
        <v>3.8141460404132466E-3</v>
      </c>
      <c r="AD217" s="5">
        <f ca="1">ABS(ABS(K217)/MAX(((F217)+(G217)*(W217))*(W217),
        0.000001))/SQRT('1D'!$I$5*MAX((((F217)+(G217)*(W217))*(W217))/MAX((F217)+2*(G217)*(W217),
            0.000001),
        0.000001))</f>
        <v>1.0000000000000004</v>
      </c>
      <c r="AE217" s="5">
        <f ca="1">((F217)*(W217)^2)/2+(G217)*(W217)^3/3+(ABS(K217)^2)/('1D'!$I$5*MAX(((F217)+(G217)*(W217))*(W217),
        0.000001))</f>
        <v>35.686426155594638</v>
      </c>
      <c r="AF217" s="5">
        <f ca="1">IF($A$2=0,
    0,
    IFERROR(AB218+(((AC217+AC218)/2)*J218)+(IF(Z217&gt;Z218,
                '1D'!$D$8*((Z217^2-Z218^2)/(2*'1D'!$I$5)),
                '1D'!$D$9*((Z218^2-Z217^2)/(2*'1D'!$I$5)))+('1D'!$D$10*(ABS(I218)/90)*(MAX(Z217^2,
                        Z218^2)/(2*'1D'!$I$5))))-AB217,
        0))</f>
        <v>3.4210944256756193E-3</v>
      </c>
      <c r="AG217" s="5">
        <f ca="1">IF($A$2=0,
    1,
    IF(IFERROR(AG218,
            0)=0,
        0,
        IFERROR(IF(OR(ROUND(AD217,
                        3)&gt;=1,
                    AND(ABS(AF217)&lt;'1D'!$D$19,
                        AD217&lt;1)),
                1,
                0),
            0)))</f>
        <v>1</v>
      </c>
      <c r="AH217" s="5">
        <f ca="1">IFERROR(IF('1D'!V32="Supercritical",
        MAX('1D'!$D$16,
            IFERROR(L217,
                MAX('1D'!$D$16,
                    POWER((ABS(K217)^2)/('1D'!$I$5*MAX(F217,
                                0.1)^2),
                        1/3)))),
        IF('1D'!V32="Subcritical",
            MAX('1D'!$D$16,
                IFERROR(W217,
                    MAX('1D'!$D$16,
                        POWER((ABS(K217)^2)/('1D'!$I$5*MAX(F217,
                                    0.1)^2),
                            1/3)))),
            IF(IFERROR(T217,
                    -1E+99)&gt;=IFERROR(AE217,
                    -1E+99),
                MAX('1D'!$D$16,
                    IFERROR(L217,
                        MAX('1D'!$D$16,
                            POWER((ABS(K217)^2)/('1D'!$I$5*MAX(F217,
                                        0.1)^2),
                                1/3)))),
                MAX('1D'!$D$16,
                    IFERROR(W217,
                        MAX('1D'!$D$16,
                            POWER((ABS(K217)^2)/('1D'!$I$5*MAX(F217,
                                        0.1)^2),
                                1/3))))))),
    MAX('1D'!$D$16,
        POWER((ABS(K217)^2)/('1D'!$I$5*MAX(F217,
                    0.1)^2),
            1/3)))</f>
        <v>2.0411692021517887</v>
      </c>
      <c r="AI217" s="5">
        <f t="shared" ca="1" si="50"/>
        <v>634.49966920215172</v>
      </c>
      <c r="AJ217" s="5">
        <f ca="1">AI217+((ABS(K217)/MAX(((F217)+(G217)*(AH217))*(AH217),
            0.000001))^2)/(2*'1D'!$I$5)</f>
        <v>635.67409253909477</v>
      </c>
      <c r="AM217">
        <v>0</v>
      </c>
      <c r="AN217">
        <v>0</v>
      </c>
      <c r="AO217" s="5">
        <f t="shared" si="51"/>
        <v>0</v>
      </c>
      <c r="AP217" s="5">
        <f t="shared" si="55"/>
        <v>0</v>
      </c>
      <c r="AQ217" s="5">
        <f ca="1">ABS(ABS(K217)/MAX(((F217)+(G217)*(AH217))*(AH217),
        0.000001))/SQRT('1D'!$I$5*MAX((((F217)+(G217)*(AH217))*(AH217))/MAX((F217)+2*(G217)*(AH217),
            0.000001),
        0.000001))</f>
        <v>1.0727235886044055</v>
      </c>
      <c r="AR217" s="5" t="str">
        <f t="shared" ca="1" si="52"/>
        <v>Supercritical</v>
      </c>
      <c r="AS217" s="5">
        <f ca="1">((ABS(K217)*'1D'!$D$6)/(MAX(((F217)+(G217)*(AH217))*(AH217),
            0.000001)*MAX(((((F217)+(G217)*(AH217))*(AH217))/MAX((F217)+2*(AH217)*SQRT(1+(G217)^2),
                    0.000001))^(2/3),
            0.000001)))^2</f>
        <v>4.3358367565141456E-3</v>
      </c>
    </row>
    <row r="218" spans="1:45" x14ac:dyDescent="0.35">
      <c r="A218">
        <v>209</v>
      </c>
      <c r="B218">
        <v>207.99700000000001</v>
      </c>
      <c r="C218">
        <v>616376.78399999999</v>
      </c>
      <c r="D218">
        <v>3097690.8640000001</v>
      </c>
      <c r="E218">
        <v>632.45799999999997</v>
      </c>
      <c r="F218">
        <v>5.2</v>
      </c>
      <c r="G218">
        <v>0</v>
      </c>
      <c r="H218" t="s">
        <v>176</v>
      </c>
      <c r="I218">
        <v>0.06</v>
      </c>
      <c r="J218" s="5">
        <f t="shared" si="53"/>
        <v>1</v>
      </c>
      <c r="K218" s="5">
        <f t="shared" ca="1" si="54"/>
        <v>50.95</v>
      </c>
      <c r="L218" s="5">
        <f ca="1">IF($A$2=0,
    IFERROR(L217,
        MAX('1D'!$D$16,
            POWER((ABS(K218)^2)/('1D'!$I$5*MAX(F218,
                        0.1)^2),
                1/3))),
    IF(IFERROR(V217,
            0)=0,
        IFERROR(L217,
            MAX('1D'!$D$16,
                POWER((ABS(K218)^2)/('1D'!$I$5*MAX(F218,
                            0.1)^2),
                    1/3))),
        IF(OR(IFERROR(L218,
                    0)=0,
                IFERROR(S217,
                    0)&lt;1,
                IFERROR(S218,
                    0)&lt;1),
            MAX('1D'!$D$16,
                POWER((ABS(K218)^2)/('1D'!$I$5*MAX(F218,
                            0.1)^2),
                    1/3)),
            IF(IFERROR(U218,
                    0)&gt;0,
                MAX('1D'!$D$16,
                    IFERROR(L218,
                        0)+((IFERROR(U218,
                                0))*'1D'!$D$18*IF((IFERROR(S218,
                                    0))&lt;1,
                            1,
                            -1))),
                IF(IFERROR(U218,
                        0)&lt;0,
                    IF(ABS((MAX('1D'!$D$16,
                                    POWER((ABS(K218)^2)/('1D'!$I$5*MAX(F218,
                                                0.1)^2),
                                        1/3)))-IFERROR(L218,
                                0))&gt;'1D'!$D$19,
                        MAX('1D'!$D$16,
                            IF((MAX('1D'!$D$16,
                                        POWER((ABS(K218)^2)/('1D'!$I$5*MAX(F218,
                                                    0.1)^2),
                                            1/3)))&gt;IFERROR(L218,
                                    0),
                                MIN((MAX('1D'!$D$16,
                                            POWER((ABS(K218)^2)/('1D'!$I$5*MAX(F218,
                                                        0.1)^2),
                                                1/3))),
                                    IFERROR(L218,
                                        0)+(MIN(ABS(IFERROR(U218,
                                                    0))*'1D'!$D$18,
                                            ABS((MAX('1D'!$D$16,
                                                        POWER((ABS(K218)^2)/('1D'!$I$5*MAX(F218,
                                                                    0.1)^2),
                                                            1/3)))-IFERROR(L218,
                                                    0))))),
                                MAX((MAX('1D'!$D$16,
                                            POWER((ABS(K218)^2)/('1D'!$I$5*MAX(F218,
                                                        0.1)^2),
                                                1/3))),
                                    IFERROR(L218,
                                        0)-(MIN(ABS(IFERROR(U218,
                                                    0))*'1D'!$D$18,
                                            ABS((MAX('1D'!$D$16,
                                                        POWER((ABS(K218)^2)/('1D'!$I$5*MAX(F218,
                                                                    0.1)^2),
                                                            1/3)))-IFERROR(L218,
                                                    0))))))),
                        MAX('1D'!$D$16,
                            POWER((ABS(K218)^2)/('1D'!$I$5*MAX(F218,
                                        0.1)^2),
                                1/3))),
                    MAX('1D'!$D$16,
                        IFERROR(L218,
                            0)))))))</f>
        <v>2.0411692021517887</v>
      </c>
      <c r="M218" s="5">
        <f t="shared" ca="1" si="42"/>
        <v>10.614079851189301</v>
      </c>
      <c r="N218" s="5">
        <f t="shared" ca="1" si="43"/>
        <v>1.1434704692804873</v>
      </c>
      <c r="O218" s="5">
        <f t="shared" ca="1" si="44"/>
        <v>4.8002276894771132</v>
      </c>
      <c r="P218" s="5">
        <f t="shared" ca="1" si="45"/>
        <v>634.49916920215173</v>
      </c>
      <c r="Q218" s="5">
        <f ca="1">P218+((ABS(K218)/MAX(((F218)+(G218)*(L218))*(L218),
            0.000001))^2)/(2*'1D'!$I$5)</f>
        <v>635.67359253909478</v>
      </c>
      <c r="R218" s="5">
        <f ca="1">((ABS(K218)*'1D'!$D$6)/(MAX(((F218)+(G218)*(L218))*(L218),
            0.000001)*MAX(((((F218)+(G218)*(L218))*(L218))/MAX((F218)+2*(L218)*SQRT(1+(G218)^2),
                    0.000001))^(2/3),
            0.000001)))^2</f>
        <v>4.3358367565141456E-3</v>
      </c>
      <c r="S218" s="5">
        <f ca="1">ABS(ABS(K218)/MAX(((F218)+(G218)*(L218))*(L218),
        0.000001))/SQRT('1D'!$I$5*MAX((((F218)+(G218)*(L218))*(L218))/MAX((F218)+2*(G218)*(L218),
            0.000001),
        0.000001))</f>
        <v>1.0727235886044055</v>
      </c>
      <c r="T218" s="5">
        <f ca="1">((F218)*(L218)^2)/2+(G218)*(L218)^3/3+(ABS(K218)^2)/('1D'!$I$5*MAX(((F218)+(G218)*(L218))*(L218),
        0.000001))</f>
        <v>35.763412605541333</v>
      </c>
      <c r="U218" s="5">
        <f ca="1">IF($A$2=0,
    0,
    IFERROR(Q217-(((R217+R218)/2)*J218)-(IF(O217&gt;O218,
                '1D'!$D$8*((O217^2-O218^2)/(2*'1D'!$I$5)),
                '1D'!$D$9*((O218^2-O217^2)/(2*'1D'!$I$5)))+('1D'!$D$10*(ABS(I218)/90)*(MAX(O217^2,
                        O218^2)/(2*'1D'!$I$5))))-Q218,
        0))</f>
        <v>-3.9532790901830595E-3</v>
      </c>
      <c r="V218" s="5">
        <f ca="1">IF($A$2=0,
    1,
    IF(IFERROR(V217,
            0)=0,
        0,
        IFERROR(IF(ROUND(S218,
                    3)=1,
                1,
                IF(AND(ABS(U218)&lt;'1D'!$D$19,
                        S218&gt;1),
                    1,
                    0)),
            0)))</f>
        <v>0</v>
      </c>
      <c r="W218" s="5">
        <f ca="1">IF($A$2=0,
    MAX(MAX('1D'!$D$16,
            MAX('1D'!$D$16,
                POWER((ABS(K218)^2)/('1D'!$I$5*MAX(F218,
                            0.1)^2),
                    1/3))),
        IFERROR(W1396,
            MAX(MAX('1D'!$D$16,
                    MAX('1D'!$D$16,
                        POWER((ABS(K218)^2)/('1D'!$I$5*MAX(F218,
                                    0.1)^2),
                            1/3))),
                ($L$2)-E1396))),
    IF(IFERROR(AG219,
            0)=0,
        MAX(MAX('1D'!$D$16,
                MAX('1D'!$D$16,
                    POWER((ABS(K218)^2)/('1D'!$I$5*MAX(F218,
                                0.1)^2),
                        1/3))),
            IFERROR(W1396,
                MAX(MAX('1D'!$D$16,
                        MAX('1D'!$D$16,
                            POWER((ABS(K218)^2)/('1D'!$I$5*MAX(F218,
                                        0.1)^2),
                                1/3))),
                    ($L$2)-E1396))),
        IF(IFERROR(W218,
                0)=0,
            MAX(MAX('1D'!$D$16,
                    MAX('1D'!$D$16,
                        POWER((ABS(K218)^2)/('1D'!$I$5*MAX(F218,
                                    0.1)^2),
                            1/3))),
                IFERROR(W1396,
                    MAX(MAX('1D'!$D$16,
                            MAX('1D'!$D$16,
                                POWER((ABS(K218)^2)/('1D'!$I$5*MAX(F218,
                                            0.1)^2),
                                    1/3))),
                        ($L$2)-E1396))),
            IF(OR(IFERROR(AD218,
                        0)&gt;=1,
                    IFERROR(AD219,
                        0)&gt;=1),
                MAX('1D'!$D$16,
                    MAX('1D'!$D$16,
                        POWER((ABS(K218)^2)/('1D'!$I$5*MAX(F218,
                                    0.1)^2),
                            1/3))),
                IF(ABS(IFERROR(AF218,
                            0))&lt;'1D'!$D$19,
                    MAX(MAX('1D'!$D$16,
                            MAX('1D'!$D$16,
                                POWER((ABS(K218)^2)/('1D'!$I$5*MAX(F218,
                                            0.1)^2),
                                    1/3))),
                        IFERROR(W218,
                            0)),
                    MAX(MAX('1D'!$D$16,
                            MAX('1D'!$D$16,
                                POWER((ABS(K218)^2)/('1D'!$I$5*MAX(F218,
                                            0.1)^2),
                                    1/3))),
                        (IFERROR(W218,
                                0))+((IFERROR(AF218,
                                    0))*'1D'!$D$18)))))))</f>
        <v>2.1389677043987478</v>
      </c>
      <c r="X218" s="5">
        <f t="shared" ca="1" si="46"/>
        <v>11.122632062873489</v>
      </c>
      <c r="Y218" s="5">
        <f t="shared" ca="1" si="47"/>
        <v>1.1735290000551568</v>
      </c>
      <c r="Z218" s="5">
        <f t="shared" ca="1" si="48"/>
        <v>4.5807502857230418</v>
      </c>
      <c r="AA218" s="5">
        <f t="shared" ca="1" si="49"/>
        <v>634.59696770439871</v>
      </c>
      <c r="AB218" s="5">
        <f ca="1">AA218+((ABS(K218)/MAX(((F218)+(G218)*(W218))*(W218),
            0.000001))^2)/(2*'1D'!$I$5)</f>
        <v>635.66645155659808</v>
      </c>
      <c r="AC218" s="5">
        <f ca="1">((ABS(K218)*'1D'!$D$6)/(MAX(((F218)+(G218)*(W218))*(W218),
            0.000001)*MAX(((((F218)+(G218)*(W218))*(W218))/MAX((F218)+2*(W218)*SQRT(1+(G218)^2),
                    0.000001))^(2/3),
            0.000001)))^2</f>
        <v>3.8141460404132466E-3</v>
      </c>
      <c r="AD218" s="5">
        <f ca="1">ABS(ABS(K218)/MAX(((F218)+(G218)*(W218))*(W218),
        0.000001))/SQRT('1D'!$I$5*MAX((((F218)+(G218)*(W218))*(W218))/MAX((F218)+2*(G218)*(W218),
            0.000001),
        0.000001))</f>
        <v>1.0000000000000004</v>
      </c>
      <c r="AE218" s="5">
        <f ca="1">((F218)*(W218)^2)/2+(G218)*(W218)^3/3+(ABS(K218)^2)/('1D'!$I$5*MAX(((F218)+(G218)*(W218))*(W218),
        0.000001))</f>
        <v>35.686426155594638</v>
      </c>
      <c r="AF218" s="5">
        <f ca="1">IF($A$2=0,
    0,
    IFERROR(AB219+(((AC218+AC219)/2)*J219)+(IF(Z218&gt;Z219,
                '1D'!$D$8*((Z218^2-Z219^2)/(2*'1D'!$I$5)),
                '1D'!$D$9*((Z219^2-Z218^2)/(2*'1D'!$I$5)))+('1D'!$D$10*(ABS(I219)/90)*(MAX(Z218^2,
                        Z219^2)/(2*'1D'!$I$5))))-AB218,
        0))</f>
        <v>3.3156793135731277E-3</v>
      </c>
      <c r="AG218" s="5">
        <f ca="1">IF($A$2=0,
    1,
    IF(IFERROR(AG219,
            0)=0,
        0,
        IFERROR(IF(OR(ROUND(AD218,
                        3)&gt;=1,
                    AND(ABS(AF218)&lt;'1D'!$D$19,
                        AD218&lt;1)),
                1,
                0),
            0)))</f>
        <v>1</v>
      </c>
      <c r="AH218" s="5">
        <f ca="1">IFERROR(IF('1D'!V32="Supercritical",
        MAX('1D'!$D$16,
            IFERROR(L218,
                MAX('1D'!$D$16,
                    POWER((ABS(K218)^2)/('1D'!$I$5*MAX(F218,
                                0.1)^2),
                        1/3)))),
        IF('1D'!V32="Subcritical",
            MAX('1D'!$D$16,
                IFERROR(W218,
                    MAX('1D'!$D$16,
                        POWER((ABS(K218)^2)/('1D'!$I$5*MAX(F218,
                                    0.1)^2),
                            1/3)))),
            IF(IFERROR(T218,
                    -1E+99)&gt;=IFERROR(AE218,
                    -1E+99),
                MAX('1D'!$D$16,
                    IFERROR(L218,
                        MAX('1D'!$D$16,
                            POWER((ABS(K218)^2)/('1D'!$I$5*MAX(F218,
                                        0.1)^2),
                                1/3)))),
                MAX('1D'!$D$16,
                    IFERROR(W218,
                        MAX('1D'!$D$16,
                            POWER((ABS(K218)^2)/('1D'!$I$5*MAX(F218,
                                        0.1)^2),
                                1/3))))))),
    MAX('1D'!$D$16,
        POWER((ABS(K218)^2)/('1D'!$I$5*MAX(F218,
                    0.1)^2),
            1/3)))</f>
        <v>2.0411692021517887</v>
      </c>
      <c r="AI218" s="5">
        <f t="shared" ca="1" si="50"/>
        <v>634.49916920215173</v>
      </c>
      <c r="AJ218" s="5">
        <f ca="1">AI218+((ABS(K218)/MAX(((F218)+(G218)*(AH218))*(AH218),
            0.000001))^2)/(2*'1D'!$I$5)</f>
        <v>635.67359253909478</v>
      </c>
      <c r="AM218">
        <v>0</v>
      </c>
      <c r="AN218">
        <v>0</v>
      </c>
      <c r="AO218" s="5">
        <f t="shared" si="51"/>
        <v>0</v>
      </c>
      <c r="AP218" s="5">
        <f t="shared" si="55"/>
        <v>0</v>
      </c>
      <c r="AQ218" s="5">
        <f ca="1">ABS(ABS(K218)/MAX(((F218)+(G218)*(AH218))*(AH218),
        0.000001))/SQRT('1D'!$I$5*MAX((((F218)+(G218)*(AH218))*(AH218))/MAX((F218)+2*(G218)*(AH218),
            0.000001),
        0.000001))</f>
        <v>1.0727235886044055</v>
      </c>
      <c r="AR218" s="5" t="str">
        <f t="shared" ca="1" si="52"/>
        <v>Supercritical</v>
      </c>
      <c r="AS218" s="5">
        <f ca="1">((ABS(K218)*'1D'!$D$6)/(MAX(((F218)+(G218)*(AH218))*(AH218),
            0.000001)*MAX(((((F218)+(G218)*(AH218))*(AH218))/MAX((F218)+2*(AH218)*SQRT(1+(G218)^2),
                    0.000001))^(2/3),
            0.000001)))^2</f>
        <v>4.3358367565141456E-3</v>
      </c>
    </row>
    <row r="219" spans="1:45" x14ac:dyDescent="0.35">
      <c r="A219">
        <v>210</v>
      </c>
      <c r="B219">
        <v>208.99600000000001</v>
      </c>
      <c r="C219">
        <v>616375.78599999996</v>
      </c>
      <c r="D219">
        <v>3097690.8160000001</v>
      </c>
      <c r="E219">
        <v>632.45749999999998</v>
      </c>
      <c r="F219">
        <v>5.2</v>
      </c>
      <c r="G219">
        <v>0</v>
      </c>
      <c r="H219" t="s">
        <v>176</v>
      </c>
      <c r="I219">
        <v>3.0000000000000001E-3</v>
      </c>
      <c r="J219" s="5">
        <f t="shared" si="53"/>
        <v>0.99899999999999523</v>
      </c>
      <c r="K219" s="5">
        <f t="shared" ca="1" si="54"/>
        <v>50.95</v>
      </c>
      <c r="L219" s="5">
        <f ca="1">IF($A$2=0,
    IFERROR(L218,
        MAX('1D'!$D$16,
            POWER((ABS(K219)^2)/('1D'!$I$5*MAX(F219,
                        0.1)^2),
                1/3))),
    IF(IFERROR(V218,
            0)=0,
        IFERROR(L218,
            MAX('1D'!$D$16,
                POWER((ABS(K219)^2)/('1D'!$I$5*MAX(F219,
                            0.1)^2),
                    1/3))),
        IF(OR(IFERROR(L219,
                    0)=0,
                IFERROR(S218,
                    0)&lt;1,
                IFERROR(S219,
                    0)&lt;1),
            MAX('1D'!$D$16,
                POWER((ABS(K219)^2)/('1D'!$I$5*MAX(F219,
                            0.1)^2),
                    1/3)),
            IF(IFERROR(U219,
                    0)&gt;0,
                MAX('1D'!$D$16,
                    IFERROR(L219,
                        0)+((IFERROR(U219,
                                0))*'1D'!$D$18*IF((IFERROR(S219,
                                    0))&lt;1,
                            1,
                            -1))),
                IF(IFERROR(U219,
                        0)&lt;0,
                    IF(ABS((MAX('1D'!$D$16,
                                    POWER((ABS(K219)^2)/('1D'!$I$5*MAX(F219,
                                                0.1)^2),
                                        1/3)))-IFERROR(L219,
                                0))&gt;'1D'!$D$19,
                        MAX('1D'!$D$16,
                            IF((MAX('1D'!$D$16,
                                        POWER((ABS(K219)^2)/('1D'!$I$5*MAX(F219,
                                                    0.1)^2),
                                            1/3)))&gt;IFERROR(L219,
                                    0),
                                MIN((MAX('1D'!$D$16,
                                            POWER((ABS(K219)^2)/('1D'!$I$5*MAX(F219,
                                                        0.1)^2),
                                                1/3))),
                                    IFERROR(L219,
                                        0)+(MIN(ABS(IFERROR(U219,
                                                    0))*'1D'!$D$18,
                                            ABS((MAX('1D'!$D$16,
                                                        POWER((ABS(K219)^2)/('1D'!$I$5*MAX(F219,
                                                                    0.1)^2),
                                                            1/3)))-IFERROR(L219,
                                                    0))))),
                                MAX((MAX('1D'!$D$16,
                                            POWER((ABS(K219)^2)/('1D'!$I$5*MAX(F219,
                                                        0.1)^2),
                                                1/3))),
                                    IFERROR(L219,
                                        0)-(MIN(ABS(IFERROR(U219,
                                                    0))*'1D'!$D$18,
                                            ABS((MAX('1D'!$D$16,
                                                        POWER((ABS(K219)^2)/('1D'!$I$5*MAX(F219,
                                                                    0.1)^2),
                                                            1/3)))-IFERROR(L219,
                                                    0))))))),
                        MAX('1D'!$D$16,
                            POWER((ABS(K219)^2)/('1D'!$I$5*MAX(F219,
                                        0.1)^2),
                                1/3))),
                    MAX('1D'!$D$16,
                        IFERROR(L219,
                            0)))))))</f>
        <v>2.0411692021517887</v>
      </c>
      <c r="M219" s="5">
        <f t="shared" ca="1" si="42"/>
        <v>10.614079851189301</v>
      </c>
      <c r="N219" s="5">
        <f t="shared" ca="1" si="43"/>
        <v>1.1434704692804873</v>
      </c>
      <c r="O219" s="5">
        <f t="shared" ca="1" si="44"/>
        <v>4.8002276894771132</v>
      </c>
      <c r="P219" s="5">
        <f t="shared" ca="1" si="45"/>
        <v>634.49866920215175</v>
      </c>
      <c r="Q219" s="5">
        <f ca="1">P219+((ABS(K219)/MAX(((F219)+(G219)*(L219))*(L219),
            0.000001))^2)/(2*'1D'!$I$5)</f>
        <v>635.6730925390948</v>
      </c>
      <c r="R219" s="5">
        <f ca="1">((ABS(K219)*'1D'!$D$6)/(MAX(((F219)+(G219)*(L219))*(L219),
            0.000001)*MAX(((((F219)+(G219)*(L219))*(L219))/MAX((F219)+2*(L219)*SQRT(1+(G219)^2),
                    0.000001))^(2/3),
            0.000001)))^2</f>
        <v>4.3358367565141456E-3</v>
      </c>
      <c r="S219" s="5">
        <f ca="1">ABS(ABS(K219)/MAX(((F219)+(G219)*(L219))*(L219),
        0.000001))/SQRT('1D'!$I$5*MAX((((F219)+(G219)*(L219))*(L219))/MAX((F219)+2*(G219)*(L219),
            0.000001),
        0.000001))</f>
        <v>1.0727235886044055</v>
      </c>
      <c r="T219" s="5">
        <f ca="1">((F219)*(L219)^2)/2+(G219)*(L219)^3/3+(ABS(K219)^2)/('1D'!$I$5*MAX(((F219)+(G219)*(L219))*(L219),
        0.000001))</f>
        <v>35.763412605541333</v>
      </c>
      <c r="U219" s="5">
        <f ca="1">IF($A$2=0,
    0,
    IFERROR(Q218-(((R218+R219)/2)*J219)-(IF(O218&gt;O219,
                '1D'!$D$8*((O218^2-O219^2)/(2*'1D'!$I$5)),
                '1D'!$D$9*((O219^2-O218^2)/(2*'1D'!$I$5)))+('1D'!$D$10*(ABS(I219)/90)*(MAX(O218^2,
                        O219^2)/(2*'1D'!$I$5))))-Q219,
        0))</f>
        <v>-3.8373730365037773E-3</v>
      </c>
      <c r="V219" s="5">
        <f ca="1">IF($A$2=0,
    1,
    IF(IFERROR(V218,
            0)=0,
        0,
        IFERROR(IF(ROUND(S219,
                    3)=1,
                1,
                IF(AND(ABS(U219)&lt;'1D'!$D$19,
                        S219&gt;1),
                    1,
                    0)),
            0)))</f>
        <v>0</v>
      </c>
      <c r="W219" s="5">
        <f ca="1">IF($A$2=0,
    MAX(MAX('1D'!$D$16,
            MAX('1D'!$D$16,
                POWER((ABS(K219)^2)/('1D'!$I$5*MAX(F219,
                            0.1)^2),
                    1/3))),
        IFERROR(W1396,
            MAX(MAX('1D'!$D$16,
                    MAX('1D'!$D$16,
                        POWER((ABS(K219)^2)/('1D'!$I$5*MAX(F219,
                                    0.1)^2),
                            1/3))),
                ($L$2)-E1396))),
    IF(IFERROR(AG220,
            0)=0,
        MAX(MAX('1D'!$D$16,
                MAX('1D'!$D$16,
                    POWER((ABS(K219)^2)/('1D'!$I$5*MAX(F219,
                                0.1)^2),
                        1/3))),
            IFERROR(W1396,
                MAX(MAX('1D'!$D$16,
                        MAX('1D'!$D$16,
                            POWER((ABS(K219)^2)/('1D'!$I$5*MAX(F219,
                                        0.1)^2),
                                1/3))),
                    ($L$2)-E1396))),
        IF(IFERROR(W219,
                0)=0,
            MAX(MAX('1D'!$D$16,
                    MAX('1D'!$D$16,
                        POWER((ABS(K219)^2)/('1D'!$I$5*MAX(F219,
                                    0.1)^2),
                            1/3))),
                IFERROR(W1396,
                    MAX(MAX('1D'!$D$16,
                            MAX('1D'!$D$16,
                                POWER((ABS(K219)^2)/('1D'!$I$5*MAX(F219,
                                            0.1)^2),
                                    1/3))),
                        ($L$2)-E1396))),
            IF(OR(IFERROR(AD219,
                        0)&gt;=1,
                    IFERROR(AD220,
                        0)&gt;=1),
                MAX('1D'!$D$16,
                    MAX('1D'!$D$16,
                        POWER((ABS(K219)^2)/('1D'!$I$5*MAX(F219,
                                    0.1)^2),
                            1/3))),
                IF(ABS(IFERROR(AF219,
                            0))&lt;'1D'!$D$19,
                    MAX(MAX('1D'!$D$16,
                            MAX('1D'!$D$16,
                                POWER((ABS(K219)^2)/('1D'!$I$5*MAX(F219,
                                            0.1)^2),
                                    1/3))),
                        IFERROR(W219,
                            0)),
                    MAX(MAX('1D'!$D$16,
                            MAX('1D'!$D$16,
                                POWER((ABS(K219)^2)/('1D'!$I$5*MAX(F219,
                                            0.1)^2),
                                    1/3))),
                        (IFERROR(W219,
                                0))+((IFERROR(AF219,
                                    0))*'1D'!$D$18)))))))</f>
        <v>2.1389677043987478</v>
      </c>
      <c r="X219" s="5">
        <f t="shared" ca="1" si="46"/>
        <v>11.122632062873489</v>
      </c>
      <c r="Y219" s="5">
        <f t="shared" ca="1" si="47"/>
        <v>1.1735290000551568</v>
      </c>
      <c r="Z219" s="5">
        <f t="shared" ca="1" si="48"/>
        <v>4.5807502857230418</v>
      </c>
      <c r="AA219" s="5">
        <f t="shared" ca="1" si="49"/>
        <v>634.59646770439872</v>
      </c>
      <c r="AB219" s="5">
        <f ca="1">AA219+((ABS(K219)/MAX(((F219)+(G219)*(W219))*(W219),
            0.000001))^2)/(2*'1D'!$I$5)</f>
        <v>635.66595155659809</v>
      </c>
      <c r="AC219" s="5">
        <f ca="1">((ABS(K219)*'1D'!$D$6)/(MAX(((F219)+(G219)*(W219))*(W219),
            0.000001)*MAX(((((F219)+(G219)*(W219))*(W219))/MAX((F219)+2*(W219)*SQRT(1+(G219)^2),
                    0.000001))^(2/3),
            0.000001)))^2</f>
        <v>3.8141460404132466E-3</v>
      </c>
      <c r="AD219" s="5">
        <f ca="1">ABS(ABS(K219)/MAX(((F219)+(G219)*(W219))*(W219),
        0.000001))/SQRT('1D'!$I$5*MAX((((F219)+(G219)*(W219))*(W219))/MAX((F219)+2*(G219)*(W219),
            0.000001),
        0.000001))</f>
        <v>1.0000000000000004</v>
      </c>
      <c r="AE219" s="5">
        <f ca="1">((F219)*(W219)^2)/2+(G219)*(W219)^3/3+(ABS(K219)^2)/('1D'!$I$5*MAX(((F219)+(G219)*(W219))*(W219),
        0.000001))</f>
        <v>35.686426155594638</v>
      </c>
      <c r="AF219" s="5">
        <f ca="1">IF($A$2=0,
    0,
    IFERROR(AB220+(((AC219+AC220)/2)*J220)+(IF(Z219&gt;Z220,
                '1D'!$D$8*((Z219^2-Z220^2)/(2*'1D'!$I$5)),
                '1D'!$D$9*((Z220^2-Z219^2)/(2*'1D'!$I$5)))+('1D'!$D$10*(ABS(I220)/90)*(MAX(Z219^2,
                        Z220^2)/(2*'1D'!$I$5))))-AB219,
        0))</f>
        <v>3.4195611524410197E-3</v>
      </c>
      <c r="AG219" s="5">
        <f ca="1">IF($A$2=0,
    1,
    IF(IFERROR(AG220,
            0)=0,
        0,
        IFERROR(IF(OR(ROUND(AD219,
                        3)&gt;=1,
                    AND(ABS(AF219)&lt;'1D'!$D$19,
                        AD219&lt;1)),
                1,
                0),
            0)))</f>
        <v>1</v>
      </c>
      <c r="AH219" s="5">
        <f ca="1">IFERROR(IF('1D'!V32="Supercritical",
        MAX('1D'!$D$16,
            IFERROR(L219,
                MAX('1D'!$D$16,
                    POWER((ABS(K219)^2)/('1D'!$I$5*MAX(F219,
                                0.1)^2),
                        1/3)))),
        IF('1D'!V32="Subcritical",
            MAX('1D'!$D$16,
                IFERROR(W219,
                    MAX('1D'!$D$16,
                        POWER((ABS(K219)^2)/('1D'!$I$5*MAX(F219,
                                    0.1)^2),
                            1/3)))),
            IF(IFERROR(T219,
                    -1E+99)&gt;=IFERROR(AE219,
                    -1E+99),
                MAX('1D'!$D$16,
                    IFERROR(L219,
                        MAX('1D'!$D$16,
                            POWER((ABS(K219)^2)/('1D'!$I$5*MAX(F219,
                                        0.1)^2),
                                1/3)))),
                MAX('1D'!$D$16,
                    IFERROR(W219,
                        MAX('1D'!$D$16,
                            POWER((ABS(K219)^2)/('1D'!$I$5*MAX(F219,
                                        0.1)^2),
                                1/3))))))),
    MAX('1D'!$D$16,
        POWER((ABS(K219)^2)/('1D'!$I$5*MAX(F219,
                    0.1)^2),
            1/3)))</f>
        <v>2.0411692021517887</v>
      </c>
      <c r="AI219" s="5">
        <f t="shared" ca="1" si="50"/>
        <v>634.49866920215175</v>
      </c>
      <c r="AJ219" s="5">
        <f ca="1">AI219+((ABS(K219)/MAX(((F219)+(G219)*(AH219))*(AH219),
            0.000001))^2)/(2*'1D'!$I$5)</f>
        <v>635.6730925390948</v>
      </c>
      <c r="AM219">
        <v>0</v>
      </c>
      <c r="AN219">
        <v>0</v>
      </c>
      <c r="AO219" s="5">
        <f t="shared" si="51"/>
        <v>0</v>
      </c>
      <c r="AP219" s="5">
        <f t="shared" si="55"/>
        <v>0</v>
      </c>
      <c r="AQ219" s="5">
        <f ca="1">ABS(ABS(K219)/MAX(((F219)+(G219)*(AH219))*(AH219),
        0.000001))/SQRT('1D'!$I$5*MAX((((F219)+(G219)*(AH219))*(AH219))/MAX((F219)+2*(G219)*(AH219),
            0.000001),
        0.000001))</f>
        <v>1.0727235886044055</v>
      </c>
      <c r="AR219" s="5" t="str">
        <f t="shared" ca="1" si="52"/>
        <v>Supercritical</v>
      </c>
      <c r="AS219" s="5">
        <f ca="1">((ABS(K219)*'1D'!$D$6)/(MAX(((F219)+(G219)*(AH219))*(AH219),
            0.000001)*MAX(((((F219)+(G219)*(AH219))*(AH219))/MAX((F219)+2*(AH219)*SQRT(1+(G219)^2),
                    0.000001))^(2/3),
            0.000001)))^2</f>
        <v>4.3358367565141456E-3</v>
      </c>
    </row>
    <row r="220" spans="1:45" x14ac:dyDescent="0.35">
      <c r="A220">
        <v>211</v>
      </c>
      <c r="B220">
        <v>209.99700000000001</v>
      </c>
      <c r="C220">
        <v>616374.78700000001</v>
      </c>
      <c r="D220">
        <v>3097690.7680000002</v>
      </c>
      <c r="E220">
        <v>632.45699999999999</v>
      </c>
      <c r="F220">
        <v>5.2</v>
      </c>
      <c r="G220">
        <v>0</v>
      </c>
      <c r="H220" t="s">
        <v>176</v>
      </c>
      <c r="I220">
        <v>5.7000000000000002E-2</v>
      </c>
      <c r="J220" s="5">
        <f t="shared" si="53"/>
        <v>1.0010000000000048</v>
      </c>
      <c r="K220" s="5">
        <f t="shared" ca="1" si="54"/>
        <v>50.95</v>
      </c>
      <c r="L220" s="5">
        <f ca="1">IF($A$2=0,
    IFERROR(L219,
        MAX('1D'!$D$16,
            POWER((ABS(K220)^2)/('1D'!$I$5*MAX(F220,
                        0.1)^2),
                1/3))),
    IF(IFERROR(V219,
            0)=0,
        IFERROR(L219,
            MAX('1D'!$D$16,
                POWER((ABS(K220)^2)/('1D'!$I$5*MAX(F220,
                            0.1)^2),
                    1/3))),
        IF(OR(IFERROR(L220,
                    0)=0,
                IFERROR(S219,
                    0)&lt;1,
                IFERROR(S220,
                    0)&lt;1),
            MAX('1D'!$D$16,
                POWER((ABS(K220)^2)/('1D'!$I$5*MAX(F220,
                            0.1)^2),
                    1/3)),
            IF(IFERROR(U220,
                    0)&gt;0,
                MAX('1D'!$D$16,
                    IFERROR(L220,
                        0)+((IFERROR(U220,
                                0))*'1D'!$D$18*IF((IFERROR(S220,
                                    0))&lt;1,
                            1,
                            -1))),
                IF(IFERROR(U220,
                        0)&lt;0,
                    IF(ABS((MAX('1D'!$D$16,
                                    POWER((ABS(K220)^2)/('1D'!$I$5*MAX(F220,
                                                0.1)^2),
                                        1/3)))-IFERROR(L220,
                                0))&gt;'1D'!$D$19,
                        MAX('1D'!$D$16,
                            IF((MAX('1D'!$D$16,
                                        POWER((ABS(K220)^2)/('1D'!$I$5*MAX(F220,
                                                    0.1)^2),
                                            1/3)))&gt;IFERROR(L220,
                                    0),
                                MIN((MAX('1D'!$D$16,
                                            POWER((ABS(K220)^2)/('1D'!$I$5*MAX(F220,
                                                        0.1)^2),
                                                1/3))),
                                    IFERROR(L220,
                                        0)+(MIN(ABS(IFERROR(U220,
                                                    0))*'1D'!$D$18,
                                            ABS((MAX('1D'!$D$16,
                                                        POWER((ABS(K220)^2)/('1D'!$I$5*MAX(F220,
                                                                    0.1)^2),
                                                            1/3)))-IFERROR(L220,
                                                    0))))),
                                MAX((MAX('1D'!$D$16,
                                            POWER((ABS(K220)^2)/('1D'!$I$5*MAX(F220,
                                                        0.1)^2),
                                                1/3))),
                                    IFERROR(L220,
                                        0)-(MIN(ABS(IFERROR(U220,
                                                    0))*'1D'!$D$18,
                                            ABS((MAX('1D'!$D$16,
                                                        POWER((ABS(K220)^2)/('1D'!$I$5*MAX(F220,
                                                                    0.1)^2),
                                                            1/3)))-IFERROR(L220,
                                                    0))))))),
                        MAX('1D'!$D$16,
                            POWER((ABS(K220)^2)/('1D'!$I$5*MAX(F220,
                                        0.1)^2),
                                1/3))),
                    MAX('1D'!$D$16,
                        IFERROR(L220,
                            0)))))))</f>
        <v>2.0411692021517887</v>
      </c>
      <c r="M220" s="5">
        <f t="shared" ca="1" si="42"/>
        <v>10.614079851189301</v>
      </c>
      <c r="N220" s="5">
        <f t="shared" ca="1" si="43"/>
        <v>1.1434704692804873</v>
      </c>
      <c r="O220" s="5">
        <f t="shared" ca="1" si="44"/>
        <v>4.8002276894771132</v>
      </c>
      <c r="P220" s="5">
        <f t="shared" ca="1" si="45"/>
        <v>634.49816920215176</v>
      </c>
      <c r="Q220" s="5">
        <f ca="1">P220+((ABS(K220)/MAX(((F220)+(G220)*(L220))*(L220),
            0.000001))^2)/(2*'1D'!$I$5)</f>
        <v>635.67259253909481</v>
      </c>
      <c r="R220" s="5">
        <f ca="1">((ABS(K220)*'1D'!$D$6)/(MAX(((F220)+(G220)*(L220))*(L220),
            0.000001)*MAX(((((F220)+(G220)*(L220))*(L220))/MAX((F220)+2*(L220)*SQRT(1+(G220)^2),
                    0.000001))^(2/3),
            0.000001)))^2</f>
        <v>4.3358367565141456E-3</v>
      </c>
      <c r="S220" s="5">
        <f ca="1">ABS(ABS(K220)/MAX(((F220)+(G220)*(L220))*(L220),
        0.000001))/SQRT('1D'!$I$5*MAX((((F220)+(G220)*(L220))*(L220))/MAX((F220)+2*(G220)*(L220),
            0.000001),
        0.000001))</f>
        <v>1.0727235886044055</v>
      </c>
      <c r="T220" s="5">
        <f ca="1">((F220)*(L220)^2)/2+(G220)*(L220)^3/3+(ABS(K220)^2)/('1D'!$I$5*MAX(((F220)+(G220)*(L220))*(L220),
        0.000001))</f>
        <v>35.763412605541333</v>
      </c>
      <c r="U220" s="5">
        <f ca="1">IF($A$2=0,
    0,
    IFERROR(Q219-(((R219+R220)/2)*J220)-(IF(O219&gt;O220,
                '1D'!$D$8*((O219^2-O220^2)/(2*'1D'!$I$5)),
                '1D'!$D$9*((O220^2-O219^2)/(2*'1D'!$I$5)))+('1D'!$D$10*(ABS(I220)/90)*(MAX(O219^2,
                        O220^2)/(2*'1D'!$I$5))))-Q220,
        0))</f>
        <v>-3.9517428102726626E-3</v>
      </c>
      <c r="V220" s="5">
        <f ca="1">IF($A$2=0,
    1,
    IF(IFERROR(V219,
            0)=0,
        0,
        IFERROR(IF(ROUND(S220,
                    3)=1,
                1,
                IF(AND(ABS(U220)&lt;'1D'!$D$19,
                        S220&gt;1),
                    1,
                    0)),
            0)))</f>
        <v>0</v>
      </c>
      <c r="W220" s="5">
        <f ca="1">IF($A$2=0,
    MAX(MAX('1D'!$D$16,
            MAX('1D'!$D$16,
                POWER((ABS(K220)^2)/('1D'!$I$5*MAX(F220,
                            0.1)^2),
                    1/3))),
        IFERROR(W1396,
            MAX(MAX('1D'!$D$16,
                    MAX('1D'!$D$16,
                        POWER((ABS(K220)^2)/('1D'!$I$5*MAX(F220,
                                    0.1)^2),
                            1/3))),
                ($L$2)-E1396))),
    IF(IFERROR(AG221,
            0)=0,
        MAX(MAX('1D'!$D$16,
                MAX('1D'!$D$16,
                    POWER((ABS(K220)^2)/('1D'!$I$5*MAX(F220,
                                0.1)^2),
                        1/3))),
            IFERROR(W1396,
                MAX(MAX('1D'!$D$16,
                        MAX('1D'!$D$16,
                            POWER((ABS(K220)^2)/('1D'!$I$5*MAX(F220,
                                        0.1)^2),
                                1/3))),
                    ($L$2)-E1396))),
        IF(IFERROR(W220,
                0)=0,
            MAX(MAX('1D'!$D$16,
                    MAX('1D'!$D$16,
                        POWER((ABS(K220)^2)/('1D'!$I$5*MAX(F220,
                                    0.1)^2),
                            1/3))),
                IFERROR(W1396,
                    MAX(MAX('1D'!$D$16,
                            MAX('1D'!$D$16,
                                POWER((ABS(K220)^2)/('1D'!$I$5*MAX(F220,
                                            0.1)^2),
                                    1/3))),
                        ($L$2)-E1396))),
            IF(OR(IFERROR(AD220,
                        0)&gt;=1,
                    IFERROR(AD221,
                        0)&gt;=1),
                MAX('1D'!$D$16,
                    MAX('1D'!$D$16,
                        POWER((ABS(K220)^2)/('1D'!$I$5*MAX(F220,
                                    0.1)^2),
                            1/3))),
                IF(ABS(IFERROR(AF220,
                            0))&lt;'1D'!$D$19,
                    MAX(MAX('1D'!$D$16,
                            MAX('1D'!$D$16,
                                POWER((ABS(K220)^2)/('1D'!$I$5*MAX(F220,
                                            0.1)^2),
                                    1/3))),
                        IFERROR(W220,
                            0)),
                    MAX(MAX('1D'!$D$16,
                            MAX('1D'!$D$16,
                                POWER((ABS(K220)^2)/('1D'!$I$5*MAX(F220,
                                            0.1)^2),
                                    1/3))),
                        (IFERROR(W220,
                                0))+((IFERROR(AF220,
                                    0))*'1D'!$D$18)))))))</f>
        <v>2.1389677043987478</v>
      </c>
      <c r="X220" s="5">
        <f t="shared" ca="1" si="46"/>
        <v>11.122632062873489</v>
      </c>
      <c r="Y220" s="5">
        <f t="shared" ca="1" si="47"/>
        <v>1.1735290000551568</v>
      </c>
      <c r="Z220" s="5">
        <f t="shared" ca="1" si="48"/>
        <v>4.5807502857230418</v>
      </c>
      <c r="AA220" s="5">
        <f t="shared" ca="1" si="49"/>
        <v>634.59596770439873</v>
      </c>
      <c r="AB220" s="5">
        <f ca="1">AA220+((ABS(K220)/MAX(((F220)+(G220)*(W220))*(W220),
            0.000001))^2)/(2*'1D'!$I$5)</f>
        <v>635.6654515565981</v>
      </c>
      <c r="AC220" s="5">
        <f ca="1">((ABS(K220)*'1D'!$D$6)/(MAX(((F220)+(G220)*(W220))*(W220),
            0.000001)*MAX(((((F220)+(G220)*(W220))*(W220))/MAX((F220)+2*(W220)*SQRT(1+(G220)^2),
                    0.000001))^(2/3),
            0.000001)))^2</f>
        <v>3.8141460404132466E-3</v>
      </c>
      <c r="AD220" s="5">
        <f ca="1">ABS(ABS(K220)/MAX(((F220)+(G220)*(W220))*(W220),
        0.000001))/SQRT('1D'!$I$5*MAX((((F220)+(G220)*(W220))*(W220))/MAX((F220)+2*(G220)*(W220),
            0.000001),
        0.000001))</f>
        <v>1.0000000000000004</v>
      </c>
      <c r="AE220" s="5">
        <f ca="1">((F220)*(W220)^2)/2+(G220)*(W220)^3/3+(ABS(K220)^2)/('1D'!$I$5*MAX(((F220)+(G220)*(W220))*(W220),
        0.000001))</f>
        <v>35.686426155594638</v>
      </c>
      <c r="AF220" s="5">
        <f ca="1">IF($A$2=0,
    0,
    IFERROR(AB221+(((AC220+AC221)/2)*J221)+(IF(Z220&gt;Z221,
                '1D'!$D$8*((Z220^2-Z221^2)/(2*'1D'!$I$5)),
                '1D'!$D$9*((Z221^2-Z220^2)/(2*'1D'!$I$5)))+('1D'!$D$10*(ABS(I221)/90)*(MAX(Z220^2,
                        Z221^2)/(2*'1D'!$I$5))))-AB220,
        0))</f>
        <v>3.4157470064428708E-3</v>
      </c>
      <c r="AG220" s="5">
        <f ca="1">IF($A$2=0,
    1,
    IF(IFERROR(AG221,
            0)=0,
        0,
        IFERROR(IF(OR(ROUND(AD220,
                        3)&gt;=1,
                    AND(ABS(AF220)&lt;'1D'!$D$19,
                        AD220&lt;1)),
                1,
                0),
            0)))</f>
        <v>1</v>
      </c>
      <c r="AH220" s="5">
        <f ca="1">IFERROR(IF('1D'!V32="Supercritical",
        MAX('1D'!$D$16,
            IFERROR(L220,
                MAX('1D'!$D$16,
                    POWER((ABS(K220)^2)/('1D'!$I$5*MAX(F220,
                                0.1)^2),
                        1/3)))),
        IF('1D'!V32="Subcritical",
            MAX('1D'!$D$16,
                IFERROR(W220,
                    MAX('1D'!$D$16,
                        POWER((ABS(K220)^2)/('1D'!$I$5*MAX(F220,
                                    0.1)^2),
                            1/3)))),
            IF(IFERROR(T220,
                    -1E+99)&gt;=IFERROR(AE220,
                    -1E+99),
                MAX('1D'!$D$16,
                    IFERROR(L220,
                        MAX('1D'!$D$16,
                            POWER((ABS(K220)^2)/('1D'!$I$5*MAX(F220,
                                        0.1)^2),
                                1/3)))),
                MAX('1D'!$D$16,
                    IFERROR(W220,
                        MAX('1D'!$D$16,
                            POWER((ABS(K220)^2)/('1D'!$I$5*MAX(F220,
                                        0.1)^2),
                                1/3))))))),
    MAX('1D'!$D$16,
        POWER((ABS(K220)^2)/('1D'!$I$5*MAX(F220,
                    0.1)^2),
            1/3)))</f>
        <v>2.0411692021517887</v>
      </c>
      <c r="AI220" s="5">
        <f t="shared" ca="1" si="50"/>
        <v>634.49816920215176</v>
      </c>
      <c r="AJ220" s="5">
        <f ca="1">AI220+((ABS(K220)/MAX(((F220)+(G220)*(AH220))*(AH220),
            0.000001))^2)/(2*'1D'!$I$5)</f>
        <v>635.67259253909481</v>
      </c>
      <c r="AM220">
        <v>0</v>
      </c>
      <c r="AN220">
        <v>0</v>
      </c>
      <c r="AO220" s="5">
        <f t="shared" si="51"/>
        <v>0</v>
      </c>
      <c r="AP220" s="5">
        <f t="shared" si="55"/>
        <v>0</v>
      </c>
      <c r="AQ220" s="5">
        <f ca="1">ABS(ABS(K220)/MAX(((F220)+(G220)*(AH220))*(AH220),
        0.000001))/SQRT('1D'!$I$5*MAX((((F220)+(G220)*(AH220))*(AH220))/MAX((F220)+2*(G220)*(AH220),
            0.000001),
        0.000001))</f>
        <v>1.0727235886044055</v>
      </c>
      <c r="AR220" s="5" t="str">
        <f t="shared" ca="1" si="52"/>
        <v>Supercritical</v>
      </c>
      <c r="AS220" s="5">
        <f ca="1">((ABS(K220)*'1D'!$D$6)/(MAX(((F220)+(G220)*(AH220))*(AH220),
            0.000001)*MAX(((((F220)+(G220)*(AH220))*(AH220))/MAX((F220)+2*(AH220)*SQRT(1+(G220)^2),
                    0.000001))^(2/3),
            0.000001)))^2</f>
        <v>4.3358367565141456E-3</v>
      </c>
    </row>
    <row r="221" spans="1:45" x14ac:dyDescent="0.35">
      <c r="A221">
        <v>212</v>
      </c>
      <c r="B221">
        <v>210.99700000000001</v>
      </c>
      <c r="C221">
        <v>616373.78799999994</v>
      </c>
      <c r="D221">
        <v>3097690.7209999999</v>
      </c>
      <c r="E221">
        <v>632.45650000000001</v>
      </c>
      <c r="F221">
        <v>5.2</v>
      </c>
      <c r="G221">
        <v>0</v>
      </c>
      <c r="H221" t="s">
        <v>176</v>
      </c>
      <c r="I221">
        <v>5.7000000000000002E-2</v>
      </c>
      <c r="J221" s="5">
        <f t="shared" si="53"/>
        <v>1</v>
      </c>
      <c r="K221" s="5">
        <f t="shared" ca="1" si="54"/>
        <v>50.95</v>
      </c>
      <c r="L221" s="5">
        <f ca="1">IF($A$2=0,
    IFERROR(L220,
        MAX('1D'!$D$16,
            POWER((ABS(K221)^2)/('1D'!$I$5*MAX(F221,
                        0.1)^2),
                1/3))),
    IF(IFERROR(V220,
            0)=0,
        IFERROR(L220,
            MAX('1D'!$D$16,
                POWER((ABS(K221)^2)/('1D'!$I$5*MAX(F221,
                            0.1)^2),
                    1/3))),
        IF(OR(IFERROR(L221,
                    0)=0,
                IFERROR(S220,
                    0)&lt;1,
                IFERROR(S221,
                    0)&lt;1),
            MAX('1D'!$D$16,
                POWER((ABS(K221)^2)/('1D'!$I$5*MAX(F221,
                            0.1)^2),
                    1/3)),
            IF(IFERROR(U221,
                    0)&gt;0,
                MAX('1D'!$D$16,
                    IFERROR(L221,
                        0)+((IFERROR(U221,
                                0))*'1D'!$D$18*IF((IFERROR(S221,
                                    0))&lt;1,
                            1,
                            -1))),
                IF(IFERROR(U221,
                        0)&lt;0,
                    IF(ABS((MAX('1D'!$D$16,
                                    POWER((ABS(K221)^2)/('1D'!$I$5*MAX(F221,
                                                0.1)^2),
                                        1/3)))-IFERROR(L221,
                                0))&gt;'1D'!$D$19,
                        MAX('1D'!$D$16,
                            IF((MAX('1D'!$D$16,
                                        POWER((ABS(K221)^2)/('1D'!$I$5*MAX(F221,
                                                    0.1)^2),
                                            1/3)))&gt;IFERROR(L221,
                                    0),
                                MIN((MAX('1D'!$D$16,
                                            POWER((ABS(K221)^2)/('1D'!$I$5*MAX(F221,
                                                        0.1)^2),
                                                1/3))),
                                    IFERROR(L221,
                                        0)+(MIN(ABS(IFERROR(U221,
                                                    0))*'1D'!$D$18,
                                            ABS((MAX('1D'!$D$16,
                                                        POWER((ABS(K221)^2)/('1D'!$I$5*MAX(F221,
                                                                    0.1)^2),
                                                            1/3)))-IFERROR(L221,
                                                    0))))),
                                MAX((MAX('1D'!$D$16,
                                            POWER((ABS(K221)^2)/('1D'!$I$5*MAX(F221,
                                                        0.1)^2),
                                                1/3))),
                                    IFERROR(L221,
                                        0)-(MIN(ABS(IFERROR(U221,
                                                    0))*'1D'!$D$18,
                                            ABS((MAX('1D'!$D$16,
                                                        POWER((ABS(K221)^2)/('1D'!$I$5*MAX(F221,
                                                                    0.1)^2),
                                                            1/3)))-IFERROR(L221,
                                                    0))))))),
                        MAX('1D'!$D$16,
                            POWER((ABS(K221)^2)/('1D'!$I$5*MAX(F221,
                                        0.1)^2),
                                1/3))),
                    MAX('1D'!$D$16,
                        IFERROR(L221,
                            0)))))))</f>
        <v>2.0411692021517887</v>
      </c>
      <c r="M221" s="5">
        <f t="shared" ca="1" si="42"/>
        <v>10.614079851189301</v>
      </c>
      <c r="N221" s="5">
        <f t="shared" ca="1" si="43"/>
        <v>1.1434704692804873</v>
      </c>
      <c r="O221" s="5">
        <f t="shared" ca="1" si="44"/>
        <v>4.8002276894771132</v>
      </c>
      <c r="P221" s="5">
        <f t="shared" ca="1" si="45"/>
        <v>634.49766920215177</v>
      </c>
      <c r="Q221" s="5">
        <f ca="1">P221+((ABS(K221)/MAX(((F221)+(G221)*(L221))*(L221),
            0.000001))^2)/(2*'1D'!$I$5)</f>
        <v>635.67209253909482</v>
      </c>
      <c r="R221" s="5">
        <f ca="1">((ABS(K221)*'1D'!$D$6)/(MAX(((F221)+(G221)*(L221))*(L221),
            0.000001)*MAX(((((F221)+(G221)*(L221))*(L221))/MAX((F221)+2*(L221)*SQRT(1+(G221)^2),
                    0.000001))^(2/3),
            0.000001)))^2</f>
        <v>4.3358367565141456E-3</v>
      </c>
      <c r="S221" s="5">
        <f ca="1">ABS(ABS(K221)/MAX(((F221)+(G221)*(L221))*(L221),
        0.000001))/SQRT('1D'!$I$5*MAX((((F221)+(G221)*(L221))*(L221))/MAX((F221)+2*(G221)*(L221),
            0.000001),
        0.000001))</f>
        <v>1.0727235886044055</v>
      </c>
      <c r="T221" s="5">
        <f ca="1">((F221)*(L221)^2)/2+(G221)*(L221)^3/3+(ABS(K221)^2)/('1D'!$I$5*MAX(((F221)+(G221)*(L221))*(L221),
        0.000001))</f>
        <v>35.763412605541333</v>
      </c>
      <c r="U221" s="5">
        <f ca="1">IF($A$2=0,
    0,
    IFERROR(Q220-(((R220+R221)/2)*J221)-(IF(O220&gt;O221,
                '1D'!$D$8*((O220^2-O221^2)/(2*'1D'!$I$5)),
                '1D'!$D$9*((O221^2-O220^2)/(2*'1D'!$I$5)))+('1D'!$D$10*(ABS(I221)/90)*(MAX(O220^2,
                        O221^2)/(2*'1D'!$I$5))))-Q221,
        0))</f>
        <v>-3.9474069734524164E-3</v>
      </c>
      <c r="V221" s="5">
        <f ca="1">IF($A$2=0,
    1,
    IF(IFERROR(V220,
            0)=0,
        0,
        IFERROR(IF(ROUND(S221,
                    3)=1,
                1,
                IF(AND(ABS(U221)&lt;'1D'!$D$19,
                        S221&gt;1),
                    1,
                    0)),
            0)))</f>
        <v>0</v>
      </c>
      <c r="W221" s="5">
        <f ca="1">IF($A$2=0,
    MAX(MAX('1D'!$D$16,
            MAX('1D'!$D$16,
                POWER((ABS(K221)^2)/('1D'!$I$5*MAX(F221,
                            0.1)^2),
                    1/3))),
        IFERROR(W1396,
            MAX(MAX('1D'!$D$16,
                    MAX('1D'!$D$16,
                        POWER((ABS(K221)^2)/('1D'!$I$5*MAX(F221,
                                    0.1)^2),
                            1/3))),
                ($L$2)-E1396))),
    IF(IFERROR(AG222,
            0)=0,
        MAX(MAX('1D'!$D$16,
                MAX('1D'!$D$16,
                    POWER((ABS(K221)^2)/('1D'!$I$5*MAX(F221,
                                0.1)^2),
                        1/3))),
            IFERROR(W1396,
                MAX(MAX('1D'!$D$16,
                        MAX('1D'!$D$16,
                            POWER((ABS(K221)^2)/('1D'!$I$5*MAX(F221,
                                        0.1)^2),
                                1/3))),
                    ($L$2)-E1396))),
        IF(IFERROR(W221,
                0)=0,
            MAX(MAX('1D'!$D$16,
                    MAX('1D'!$D$16,
                        POWER((ABS(K221)^2)/('1D'!$I$5*MAX(F221,
                                    0.1)^2),
                            1/3))),
                IFERROR(W1396,
                    MAX(MAX('1D'!$D$16,
                            MAX('1D'!$D$16,
                                POWER((ABS(K221)^2)/('1D'!$I$5*MAX(F221,
                                            0.1)^2),
                                    1/3))),
                        ($L$2)-E1396))),
            IF(OR(IFERROR(AD221,
                        0)&gt;=1,
                    IFERROR(AD222,
                        0)&gt;=1),
                MAX('1D'!$D$16,
                    MAX('1D'!$D$16,
                        POWER((ABS(K221)^2)/('1D'!$I$5*MAX(F221,
                                    0.1)^2),
                            1/3))),
                IF(ABS(IFERROR(AF221,
                            0))&lt;'1D'!$D$19,
                    MAX(MAX('1D'!$D$16,
                            MAX('1D'!$D$16,
                                POWER((ABS(K221)^2)/('1D'!$I$5*MAX(F221,
                                            0.1)^2),
                                    1/3))),
                        IFERROR(W221,
                            0)),
                    MAX(MAX('1D'!$D$16,
                            MAX('1D'!$D$16,
                                POWER((ABS(K221)^2)/('1D'!$I$5*MAX(F221,
                                            0.1)^2),
                                    1/3))),
                        (IFERROR(W221,
                                0))+((IFERROR(AF221,
                                    0))*'1D'!$D$18)))))))</f>
        <v>2.1389677043987478</v>
      </c>
      <c r="X221" s="5">
        <f t="shared" ca="1" si="46"/>
        <v>11.122632062873489</v>
      </c>
      <c r="Y221" s="5">
        <f t="shared" ca="1" si="47"/>
        <v>1.1735290000551568</v>
      </c>
      <c r="Z221" s="5">
        <f t="shared" ca="1" si="48"/>
        <v>4.5807502857230418</v>
      </c>
      <c r="AA221" s="5">
        <f t="shared" ca="1" si="49"/>
        <v>634.59546770439874</v>
      </c>
      <c r="AB221" s="5">
        <f ca="1">AA221+((ABS(K221)/MAX(((F221)+(G221)*(W221))*(W221),
            0.000001))^2)/(2*'1D'!$I$5)</f>
        <v>635.66495155659811</v>
      </c>
      <c r="AC221" s="5">
        <f ca="1">((ABS(K221)*'1D'!$D$6)/(MAX(((F221)+(G221)*(W221))*(W221),
            0.000001)*MAX(((((F221)+(G221)*(W221))*(W221))/MAX((F221)+2*(W221)*SQRT(1+(G221)^2),
                    0.000001))^(2/3),
            0.000001)))^2</f>
        <v>3.8141460404132466E-3</v>
      </c>
      <c r="AD221" s="5">
        <f ca="1">ABS(ABS(K221)/MAX(((F221)+(G221)*(W221))*(W221),
        0.000001))/SQRT('1D'!$I$5*MAX((((F221)+(G221)*(W221))*(W221))/MAX((F221)+2*(G221)*(W221),
            0.000001),
        0.000001))</f>
        <v>1.0000000000000004</v>
      </c>
      <c r="AE221" s="5">
        <f ca="1">((F221)*(W221)^2)/2+(G221)*(W221)^3/3+(ABS(K221)^2)/('1D'!$I$5*MAX(((F221)+(G221)*(W221))*(W221),
        0.000001))</f>
        <v>35.686426155594638</v>
      </c>
      <c r="AF221" s="5">
        <f ca="1">IF($A$2=0,
    0,
    IFERROR(AB222+(((AC221+AC222)/2)*J222)+(IF(Z221&gt;Z222,
                '1D'!$D$8*((Z221^2-Z222^2)/(2*'1D'!$I$5)),
                '1D'!$D$9*((Z222^2-Z221^2)/(2*'1D'!$I$5)))+('1D'!$D$10*(ABS(I222)/90)*(MAX(Z221^2,
                        Z222^2)/(2*'1D'!$I$5))))-AB221,
        0))</f>
        <v>3.4157470064428708E-3</v>
      </c>
      <c r="AG221" s="5">
        <f ca="1">IF($A$2=0,
    1,
    IF(IFERROR(AG222,
            0)=0,
        0,
        IFERROR(IF(OR(ROUND(AD221,
                        3)&gt;=1,
                    AND(ABS(AF221)&lt;'1D'!$D$19,
                        AD221&lt;1)),
                1,
                0),
            0)))</f>
        <v>1</v>
      </c>
      <c r="AH221" s="5">
        <f ca="1">IFERROR(IF('1D'!V32="Supercritical",
        MAX('1D'!$D$16,
            IFERROR(L221,
                MAX('1D'!$D$16,
                    POWER((ABS(K221)^2)/('1D'!$I$5*MAX(F221,
                                0.1)^2),
                        1/3)))),
        IF('1D'!V32="Subcritical",
            MAX('1D'!$D$16,
                IFERROR(W221,
                    MAX('1D'!$D$16,
                        POWER((ABS(K221)^2)/('1D'!$I$5*MAX(F221,
                                    0.1)^2),
                            1/3)))),
            IF(IFERROR(T221,
                    -1E+99)&gt;=IFERROR(AE221,
                    -1E+99),
                MAX('1D'!$D$16,
                    IFERROR(L221,
                        MAX('1D'!$D$16,
                            POWER((ABS(K221)^2)/('1D'!$I$5*MAX(F221,
                                        0.1)^2),
                                1/3)))),
                MAX('1D'!$D$16,
                    IFERROR(W221,
                        MAX('1D'!$D$16,
                            POWER((ABS(K221)^2)/('1D'!$I$5*MAX(F221,
                                        0.1)^2),
                                1/3))))))),
    MAX('1D'!$D$16,
        POWER((ABS(K221)^2)/('1D'!$I$5*MAX(F221,
                    0.1)^2),
            1/3)))</f>
        <v>2.0411692021517887</v>
      </c>
      <c r="AI221" s="5">
        <f t="shared" ca="1" si="50"/>
        <v>634.49766920215177</v>
      </c>
      <c r="AJ221" s="5">
        <f ca="1">AI221+((ABS(K221)/MAX(((F221)+(G221)*(AH221))*(AH221),
            0.000001))^2)/(2*'1D'!$I$5)</f>
        <v>635.67209253909482</v>
      </c>
      <c r="AM221">
        <v>0</v>
      </c>
      <c r="AN221">
        <v>0</v>
      </c>
      <c r="AO221" s="5">
        <f t="shared" si="51"/>
        <v>0</v>
      </c>
      <c r="AP221" s="5">
        <f t="shared" si="55"/>
        <v>0</v>
      </c>
      <c r="AQ221" s="5">
        <f ca="1">ABS(ABS(K221)/MAX(((F221)+(G221)*(AH221))*(AH221),
        0.000001))/SQRT('1D'!$I$5*MAX((((F221)+(G221)*(AH221))*(AH221))/MAX((F221)+2*(G221)*(AH221),
            0.000001),
        0.000001))</f>
        <v>1.0727235886044055</v>
      </c>
      <c r="AR221" s="5" t="str">
        <f t="shared" ca="1" si="52"/>
        <v>Supercritical</v>
      </c>
      <c r="AS221" s="5">
        <f ca="1">((ABS(K221)*'1D'!$D$6)/(MAX(((F221)+(G221)*(AH221))*(AH221),
            0.000001)*MAX(((((F221)+(G221)*(AH221))*(AH221))/MAX((F221)+2*(AH221)*SQRT(1+(G221)^2),
                    0.000001))^(2/3),
            0.000001)))^2</f>
        <v>4.3358367565141456E-3</v>
      </c>
    </row>
    <row r="222" spans="1:45" x14ac:dyDescent="0.35">
      <c r="A222">
        <v>213</v>
      </c>
      <c r="B222">
        <v>211.99700000000001</v>
      </c>
      <c r="C222">
        <v>616372.78899999999</v>
      </c>
      <c r="D222">
        <v>3097690.673</v>
      </c>
      <c r="E222">
        <v>632.45600000000002</v>
      </c>
      <c r="F222">
        <v>5.2</v>
      </c>
      <c r="G222">
        <v>0</v>
      </c>
      <c r="H222" t="s">
        <v>176</v>
      </c>
      <c r="I222">
        <v>5.7000000000000002E-2</v>
      </c>
      <c r="J222" s="5">
        <f t="shared" si="53"/>
        <v>1</v>
      </c>
      <c r="K222" s="5">
        <f t="shared" ca="1" si="54"/>
        <v>50.95</v>
      </c>
      <c r="L222" s="5">
        <f ca="1">IF($A$2=0,
    IFERROR(L221,
        MAX('1D'!$D$16,
            POWER((ABS(K222)^2)/('1D'!$I$5*MAX(F222,
                        0.1)^2),
                1/3))),
    IF(IFERROR(V221,
            0)=0,
        IFERROR(L221,
            MAX('1D'!$D$16,
                POWER((ABS(K222)^2)/('1D'!$I$5*MAX(F222,
                            0.1)^2),
                    1/3))),
        IF(OR(IFERROR(L222,
                    0)=0,
                IFERROR(S221,
                    0)&lt;1,
                IFERROR(S222,
                    0)&lt;1),
            MAX('1D'!$D$16,
                POWER((ABS(K222)^2)/('1D'!$I$5*MAX(F222,
                            0.1)^2),
                    1/3)),
            IF(IFERROR(U222,
                    0)&gt;0,
                MAX('1D'!$D$16,
                    IFERROR(L222,
                        0)+((IFERROR(U222,
                                0))*'1D'!$D$18*IF((IFERROR(S222,
                                    0))&lt;1,
                            1,
                            -1))),
                IF(IFERROR(U222,
                        0)&lt;0,
                    IF(ABS((MAX('1D'!$D$16,
                                    POWER((ABS(K222)^2)/('1D'!$I$5*MAX(F222,
                                                0.1)^2),
                                        1/3)))-IFERROR(L222,
                                0))&gt;'1D'!$D$19,
                        MAX('1D'!$D$16,
                            IF((MAX('1D'!$D$16,
                                        POWER((ABS(K222)^2)/('1D'!$I$5*MAX(F222,
                                                    0.1)^2),
                                            1/3)))&gt;IFERROR(L222,
                                    0),
                                MIN((MAX('1D'!$D$16,
                                            POWER((ABS(K222)^2)/('1D'!$I$5*MAX(F222,
                                                        0.1)^2),
                                                1/3))),
                                    IFERROR(L222,
                                        0)+(MIN(ABS(IFERROR(U222,
                                                    0))*'1D'!$D$18,
                                            ABS((MAX('1D'!$D$16,
                                                        POWER((ABS(K222)^2)/('1D'!$I$5*MAX(F222,
                                                                    0.1)^2),
                                                            1/3)))-IFERROR(L222,
                                                    0))))),
                                MAX((MAX('1D'!$D$16,
                                            POWER((ABS(K222)^2)/('1D'!$I$5*MAX(F222,
                                                        0.1)^2),
                                                1/3))),
                                    IFERROR(L222,
                                        0)-(MIN(ABS(IFERROR(U222,
                                                    0))*'1D'!$D$18,
                                            ABS((MAX('1D'!$D$16,
                                                        POWER((ABS(K222)^2)/('1D'!$I$5*MAX(F222,
                                                                    0.1)^2),
                                                            1/3)))-IFERROR(L222,
                                                    0))))))),
                        MAX('1D'!$D$16,
                            POWER((ABS(K222)^2)/('1D'!$I$5*MAX(F222,
                                        0.1)^2),
                                1/3))),
                    MAX('1D'!$D$16,
                        IFERROR(L222,
                            0)))))))</f>
        <v>2.0411692021517887</v>
      </c>
      <c r="M222" s="5">
        <f t="shared" ca="1" si="42"/>
        <v>10.614079851189301</v>
      </c>
      <c r="N222" s="5">
        <f t="shared" ca="1" si="43"/>
        <v>1.1434704692804873</v>
      </c>
      <c r="O222" s="5">
        <f t="shared" ca="1" si="44"/>
        <v>4.8002276894771132</v>
      </c>
      <c r="P222" s="5">
        <f t="shared" ca="1" si="45"/>
        <v>634.49716920215178</v>
      </c>
      <c r="Q222" s="5">
        <f ca="1">P222+((ABS(K222)/MAX(((F222)+(G222)*(L222))*(L222),
            0.000001))^2)/(2*'1D'!$I$5)</f>
        <v>635.67159253909483</v>
      </c>
      <c r="R222" s="5">
        <f ca="1">((ABS(K222)*'1D'!$D$6)/(MAX(((F222)+(G222)*(L222))*(L222),
            0.000001)*MAX(((((F222)+(G222)*(L222))*(L222))/MAX((F222)+2*(L222)*SQRT(1+(G222)^2),
                    0.000001))^(2/3),
            0.000001)))^2</f>
        <v>4.3358367565141456E-3</v>
      </c>
      <c r="S222" s="5">
        <f ca="1">ABS(ABS(K222)/MAX(((F222)+(G222)*(L222))*(L222),
        0.000001))/SQRT('1D'!$I$5*MAX((((F222)+(G222)*(L222))*(L222))/MAX((F222)+2*(G222)*(L222),
            0.000001),
        0.000001))</f>
        <v>1.0727235886044055</v>
      </c>
      <c r="T222" s="5">
        <f ca="1">((F222)*(L222)^2)/2+(G222)*(L222)^3/3+(ABS(K222)^2)/('1D'!$I$5*MAX(((F222)+(G222)*(L222))*(L222),
        0.000001))</f>
        <v>35.763412605541333</v>
      </c>
      <c r="U222" s="5">
        <f ca="1">IF($A$2=0,
    0,
    IFERROR(Q221-(((R221+R222)/2)*J222)-(IF(O221&gt;O222,
                '1D'!$D$8*((O221^2-O222^2)/(2*'1D'!$I$5)),
                '1D'!$D$9*((O222^2-O221^2)/(2*'1D'!$I$5)))+('1D'!$D$10*(ABS(I222)/90)*(MAX(O221^2,
                        O222^2)/(2*'1D'!$I$5))))-Q222,
        0))</f>
        <v>-3.9474069734524164E-3</v>
      </c>
      <c r="V222" s="5">
        <f ca="1">IF($A$2=0,
    1,
    IF(IFERROR(V221,
            0)=0,
        0,
        IFERROR(IF(ROUND(S222,
                    3)=1,
                1,
                IF(AND(ABS(U222)&lt;'1D'!$D$19,
                        S222&gt;1),
                    1,
                    0)),
            0)))</f>
        <v>0</v>
      </c>
      <c r="W222" s="5">
        <f ca="1">IF($A$2=0,
    MAX(MAX('1D'!$D$16,
            MAX('1D'!$D$16,
                POWER((ABS(K222)^2)/('1D'!$I$5*MAX(F222,
                            0.1)^2),
                    1/3))),
        IFERROR(W1396,
            MAX(MAX('1D'!$D$16,
                    MAX('1D'!$D$16,
                        POWER((ABS(K222)^2)/('1D'!$I$5*MAX(F222,
                                    0.1)^2),
                            1/3))),
                ($L$2)-E1396))),
    IF(IFERROR(AG223,
            0)=0,
        MAX(MAX('1D'!$D$16,
                MAX('1D'!$D$16,
                    POWER((ABS(K222)^2)/('1D'!$I$5*MAX(F222,
                                0.1)^2),
                        1/3))),
            IFERROR(W1396,
                MAX(MAX('1D'!$D$16,
                        MAX('1D'!$D$16,
                            POWER((ABS(K222)^2)/('1D'!$I$5*MAX(F222,
                                        0.1)^2),
                                1/3))),
                    ($L$2)-E1396))),
        IF(IFERROR(W222,
                0)=0,
            MAX(MAX('1D'!$D$16,
                    MAX('1D'!$D$16,
                        POWER((ABS(K222)^2)/('1D'!$I$5*MAX(F222,
                                    0.1)^2),
                            1/3))),
                IFERROR(W1396,
                    MAX(MAX('1D'!$D$16,
                            MAX('1D'!$D$16,
                                POWER((ABS(K222)^2)/('1D'!$I$5*MAX(F222,
                                            0.1)^2),
                                    1/3))),
                        ($L$2)-E1396))),
            IF(OR(IFERROR(AD222,
                        0)&gt;=1,
                    IFERROR(AD223,
                        0)&gt;=1),
                MAX('1D'!$D$16,
                    MAX('1D'!$D$16,
                        POWER((ABS(K222)^2)/('1D'!$I$5*MAX(F222,
                                    0.1)^2),
                            1/3))),
                IF(ABS(IFERROR(AF222,
                            0))&lt;'1D'!$D$19,
                    MAX(MAX('1D'!$D$16,
                            MAX('1D'!$D$16,
                                POWER((ABS(K222)^2)/('1D'!$I$5*MAX(F222,
                                            0.1)^2),
                                    1/3))),
                        IFERROR(W222,
                            0)),
                    MAX(MAX('1D'!$D$16,
                            MAX('1D'!$D$16,
                                POWER((ABS(K222)^2)/('1D'!$I$5*MAX(F222,
                                            0.1)^2),
                                    1/3))),
                        (IFERROR(W222,
                                0))+((IFERROR(AF222,
                                    0))*'1D'!$D$18)))))))</f>
        <v>2.1389677043987478</v>
      </c>
      <c r="X222" s="5">
        <f t="shared" ca="1" si="46"/>
        <v>11.122632062873489</v>
      </c>
      <c r="Y222" s="5">
        <f t="shared" ca="1" si="47"/>
        <v>1.1735290000551568</v>
      </c>
      <c r="Z222" s="5">
        <f t="shared" ca="1" si="48"/>
        <v>4.5807502857230418</v>
      </c>
      <c r="AA222" s="5">
        <f t="shared" ca="1" si="49"/>
        <v>634.59496770439875</v>
      </c>
      <c r="AB222" s="5">
        <f ca="1">AA222+((ABS(K222)/MAX(((F222)+(G222)*(W222))*(W222),
            0.000001))^2)/(2*'1D'!$I$5)</f>
        <v>635.66445155659812</v>
      </c>
      <c r="AC222" s="5">
        <f ca="1">((ABS(K222)*'1D'!$D$6)/(MAX(((F222)+(G222)*(W222))*(W222),
            0.000001)*MAX(((((F222)+(G222)*(W222))*(W222))/MAX((F222)+2*(W222)*SQRT(1+(G222)^2),
                    0.000001))^(2/3),
            0.000001)))^2</f>
        <v>3.8141460404132466E-3</v>
      </c>
      <c r="AD222" s="5">
        <f ca="1">ABS(ABS(K222)/MAX(((F222)+(G222)*(W222))*(W222),
        0.000001))/SQRT('1D'!$I$5*MAX((((F222)+(G222)*(W222))*(W222))/MAX((F222)+2*(G222)*(W222),
            0.000001),
        0.000001))</f>
        <v>1.0000000000000004</v>
      </c>
      <c r="AE222" s="5">
        <f ca="1">((F222)*(W222)^2)/2+(G222)*(W222)^3/3+(ABS(K222)^2)/('1D'!$I$5*MAX(((F222)+(G222)*(W222))*(W222),
        0.000001))</f>
        <v>35.686426155594638</v>
      </c>
      <c r="AF222" s="5">
        <f ca="1">IF($A$2=0,
    0,
    IFERROR(AB223+(((AC222+AC223)/2)*J223)+(IF(Z222&gt;Z223,
                '1D'!$D$8*((Z222^2-Z223^2)/(2*'1D'!$I$5)),
                '1D'!$D$9*((Z223^2-Z222^2)/(2*'1D'!$I$5)))+('1D'!$D$10*(ABS(I223)/90)*(MAX(Z222^2,
                        Z223^2)/(2*'1D'!$I$5))))-AB222,
        0))</f>
        <v>3.4157470064428708E-3</v>
      </c>
      <c r="AG222" s="5">
        <f ca="1">IF($A$2=0,
    1,
    IF(IFERROR(AG223,
            0)=0,
        0,
        IFERROR(IF(OR(ROUND(AD222,
                        3)&gt;=1,
                    AND(ABS(AF222)&lt;'1D'!$D$19,
                        AD222&lt;1)),
                1,
                0),
            0)))</f>
        <v>1</v>
      </c>
      <c r="AH222" s="5">
        <f ca="1">IFERROR(IF('1D'!V32="Supercritical",
        MAX('1D'!$D$16,
            IFERROR(L222,
                MAX('1D'!$D$16,
                    POWER((ABS(K222)^2)/('1D'!$I$5*MAX(F222,
                                0.1)^2),
                        1/3)))),
        IF('1D'!V32="Subcritical",
            MAX('1D'!$D$16,
                IFERROR(W222,
                    MAX('1D'!$D$16,
                        POWER((ABS(K222)^2)/('1D'!$I$5*MAX(F222,
                                    0.1)^2),
                            1/3)))),
            IF(IFERROR(T222,
                    -1E+99)&gt;=IFERROR(AE222,
                    -1E+99),
                MAX('1D'!$D$16,
                    IFERROR(L222,
                        MAX('1D'!$D$16,
                            POWER((ABS(K222)^2)/('1D'!$I$5*MAX(F222,
                                        0.1)^2),
                                1/3)))),
                MAX('1D'!$D$16,
                    IFERROR(W222,
                        MAX('1D'!$D$16,
                            POWER((ABS(K222)^2)/('1D'!$I$5*MAX(F222,
                                        0.1)^2),
                                1/3))))))),
    MAX('1D'!$D$16,
        POWER((ABS(K222)^2)/('1D'!$I$5*MAX(F222,
                    0.1)^2),
            1/3)))</f>
        <v>2.0411692021517887</v>
      </c>
      <c r="AI222" s="5">
        <f t="shared" ca="1" si="50"/>
        <v>634.49716920215178</v>
      </c>
      <c r="AJ222" s="5">
        <f ca="1">AI222+((ABS(K222)/MAX(((F222)+(G222)*(AH222))*(AH222),
            0.000001))^2)/(2*'1D'!$I$5)</f>
        <v>635.67159253909483</v>
      </c>
      <c r="AM222">
        <v>0</v>
      </c>
      <c r="AN222">
        <v>0</v>
      </c>
      <c r="AO222" s="5">
        <f t="shared" si="51"/>
        <v>0</v>
      </c>
      <c r="AP222" s="5">
        <f t="shared" si="55"/>
        <v>0</v>
      </c>
      <c r="AQ222" s="5">
        <f ca="1">ABS(ABS(K222)/MAX(((F222)+(G222)*(AH222))*(AH222),
        0.000001))/SQRT('1D'!$I$5*MAX((((F222)+(G222)*(AH222))*(AH222))/MAX((F222)+2*(G222)*(AH222),
            0.000001),
        0.000001))</f>
        <v>1.0727235886044055</v>
      </c>
      <c r="AR222" s="5" t="str">
        <f t="shared" ca="1" si="52"/>
        <v>Supercritical</v>
      </c>
      <c r="AS222" s="5">
        <f ca="1">((ABS(K222)*'1D'!$D$6)/(MAX(((F222)+(G222)*(AH222))*(AH222),
            0.000001)*MAX(((((F222)+(G222)*(AH222))*(AH222))/MAX((F222)+2*(AH222)*SQRT(1+(G222)^2),
                    0.000001))^(2/3),
            0.000001)))^2</f>
        <v>4.3358367565141456E-3</v>
      </c>
    </row>
    <row r="223" spans="1:45" x14ac:dyDescent="0.35">
      <c r="A223">
        <v>214</v>
      </c>
      <c r="B223">
        <v>212.99700000000001</v>
      </c>
      <c r="C223">
        <v>616371.79</v>
      </c>
      <c r="D223">
        <v>3097690.6260000002</v>
      </c>
      <c r="E223">
        <v>632.45550000000003</v>
      </c>
      <c r="F223">
        <v>5.2</v>
      </c>
      <c r="G223">
        <v>0</v>
      </c>
      <c r="H223" t="s">
        <v>176</v>
      </c>
      <c r="I223">
        <v>5.7000000000000002E-2</v>
      </c>
      <c r="J223" s="5">
        <f t="shared" si="53"/>
        <v>1</v>
      </c>
      <c r="K223" s="5">
        <f t="shared" ca="1" si="54"/>
        <v>50.95</v>
      </c>
      <c r="L223" s="5">
        <f ca="1">IF($A$2=0,
    IFERROR(L222,
        MAX('1D'!$D$16,
            POWER((ABS(K223)^2)/('1D'!$I$5*MAX(F223,
                        0.1)^2),
                1/3))),
    IF(IFERROR(V222,
            0)=0,
        IFERROR(L222,
            MAX('1D'!$D$16,
                POWER((ABS(K223)^2)/('1D'!$I$5*MAX(F223,
                            0.1)^2),
                    1/3))),
        IF(OR(IFERROR(L223,
                    0)=0,
                IFERROR(S222,
                    0)&lt;1,
                IFERROR(S223,
                    0)&lt;1),
            MAX('1D'!$D$16,
                POWER((ABS(K223)^2)/('1D'!$I$5*MAX(F223,
                            0.1)^2),
                    1/3)),
            IF(IFERROR(U223,
                    0)&gt;0,
                MAX('1D'!$D$16,
                    IFERROR(L223,
                        0)+((IFERROR(U223,
                                0))*'1D'!$D$18*IF((IFERROR(S223,
                                    0))&lt;1,
                            1,
                            -1))),
                IF(IFERROR(U223,
                        0)&lt;0,
                    IF(ABS((MAX('1D'!$D$16,
                                    POWER((ABS(K223)^2)/('1D'!$I$5*MAX(F223,
                                                0.1)^2),
                                        1/3)))-IFERROR(L223,
                                0))&gt;'1D'!$D$19,
                        MAX('1D'!$D$16,
                            IF((MAX('1D'!$D$16,
                                        POWER((ABS(K223)^2)/('1D'!$I$5*MAX(F223,
                                                    0.1)^2),
                                            1/3)))&gt;IFERROR(L223,
                                    0),
                                MIN((MAX('1D'!$D$16,
                                            POWER((ABS(K223)^2)/('1D'!$I$5*MAX(F223,
                                                        0.1)^2),
                                                1/3))),
                                    IFERROR(L223,
                                        0)+(MIN(ABS(IFERROR(U223,
                                                    0))*'1D'!$D$18,
                                            ABS((MAX('1D'!$D$16,
                                                        POWER((ABS(K223)^2)/('1D'!$I$5*MAX(F223,
                                                                    0.1)^2),
                                                            1/3)))-IFERROR(L223,
                                                    0))))),
                                MAX((MAX('1D'!$D$16,
                                            POWER((ABS(K223)^2)/('1D'!$I$5*MAX(F223,
                                                        0.1)^2),
                                                1/3))),
                                    IFERROR(L223,
                                        0)-(MIN(ABS(IFERROR(U223,
                                                    0))*'1D'!$D$18,
                                            ABS((MAX('1D'!$D$16,
                                                        POWER((ABS(K223)^2)/('1D'!$I$5*MAX(F223,
                                                                    0.1)^2),
                                                            1/3)))-IFERROR(L223,
                                                    0))))))),
                        MAX('1D'!$D$16,
                            POWER((ABS(K223)^2)/('1D'!$I$5*MAX(F223,
                                        0.1)^2),
                                1/3))),
                    MAX('1D'!$D$16,
                        IFERROR(L223,
                            0)))))))</f>
        <v>2.0411692021517887</v>
      </c>
      <c r="M223" s="5">
        <f t="shared" ca="1" si="42"/>
        <v>10.614079851189301</v>
      </c>
      <c r="N223" s="5">
        <f t="shared" ca="1" si="43"/>
        <v>1.1434704692804873</v>
      </c>
      <c r="O223" s="5">
        <f t="shared" ca="1" si="44"/>
        <v>4.8002276894771132</v>
      </c>
      <c r="P223" s="5">
        <f t="shared" ca="1" si="45"/>
        <v>634.49666920215179</v>
      </c>
      <c r="Q223" s="5">
        <f ca="1">P223+((ABS(K223)/MAX(((F223)+(G223)*(L223))*(L223),
            0.000001))^2)/(2*'1D'!$I$5)</f>
        <v>635.67109253909484</v>
      </c>
      <c r="R223" s="5">
        <f ca="1">((ABS(K223)*'1D'!$D$6)/(MAX(((F223)+(G223)*(L223))*(L223),
            0.000001)*MAX(((((F223)+(G223)*(L223))*(L223))/MAX((F223)+2*(L223)*SQRT(1+(G223)^2),
                    0.000001))^(2/3),
            0.000001)))^2</f>
        <v>4.3358367565141456E-3</v>
      </c>
      <c r="S223" s="5">
        <f ca="1">ABS(ABS(K223)/MAX(((F223)+(G223)*(L223))*(L223),
        0.000001))/SQRT('1D'!$I$5*MAX((((F223)+(G223)*(L223))*(L223))/MAX((F223)+2*(G223)*(L223),
            0.000001),
        0.000001))</f>
        <v>1.0727235886044055</v>
      </c>
      <c r="T223" s="5">
        <f ca="1">((F223)*(L223)^2)/2+(G223)*(L223)^3/3+(ABS(K223)^2)/('1D'!$I$5*MAX(((F223)+(G223)*(L223))*(L223),
        0.000001))</f>
        <v>35.763412605541333</v>
      </c>
      <c r="U223" s="5">
        <f ca="1">IF($A$2=0,
    0,
    IFERROR(Q222-(((R222+R223)/2)*J223)-(IF(O222&gt;O223,
                '1D'!$D$8*((O222^2-O223^2)/(2*'1D'!$I$5)),
                '1D'!$D$9*((O223^2-O222^2)/(2*'1D'!$I$5)))+('1D'!$D$10*(ABS(I223)/90)*(MAX(O222^2,
                        O223^2)/(2*'1D'!$I$5))))-Q223,
        0))</f>
        <v>-3.9474069734524164E-3</v>
      </c>
      <c r="V223" s="5">
        <f ca="1">IF($A$2=0,
    1,
    IF(IFERROR(V222,
            0)=0,
        0,
        IFERROR(IF(ROUND(S223,
                    3)=1,
                1,
                IF(AND(ABS(U223)&lt;'1D'!$D$19,
                        S223&gt;1),
                    1,
                    0)),
            0)))</f>
        <v>0</v>
      </c>
      <c r="W223" s="5">
        <f ca="1">IF($A$2=0,
    MAX(MAX('1D'!$D$16,
            MAX('1D'!$D$16,
                POWER((ABS(K223)^2)/('1D'!$I$5*MAX(F223,
                            0.1)^2),
                    1/3))),
        IFERROR(W1396,
            MAX(MAX('1D'!$D$16,
                    MAX('1D'!$D$16,
                        POWER((ABS(K223)^2)/('1D'!$I$5*MAX(F223,
                                    0.1)^2),
                            1/3))),
                ($L$2)-E1396))),
    IF(IFERROR(AG224,
            0)=0,
        MAX(MAX('1D'!$D$16,
                MAX('1D'!$D$16,
                    POWER((ABS(K223)^2)/('1D'!$I$5*MAX(F223,
                                0.1)^2),
                        1/3))),
            IFERROR(W1396,
                MAX(MAX('1D'!$D$16,
                        MAX('1D'!$D$16,
                            POWER((ABS(K223)^2)/('1D'!$I$5*MAX(F223,
                                        0.1)^2),
                                1/3))),
                    ($L$2)-E1396))),
        IF(IFERROR(W223,
                0)=0,
            MAX(MAX('1D'!$D$16,
                    MAX('1D'!$D$16,
                        POWER((ABS(K223)^2)/('1D'!$I$5*MAX(F223,
                                    0.1)^2),
                            1/3))),
                IFERROR(W1396,
                    MAX(MAX('1D'!$D$16,
                            MAX('1D'!$D$16,
                                POWER((ABS(K223)^2)/('1D'!$I$5*MAX(F223,
                                            0.1)^2),
                                    1/3))),
                        ($L$2)-E1396))),
            IF(OR(IFERROR(AD223,
                        0)&gt;=1,
                    IFERROR(AD224,
                        0)&gt;=1),
                MAX('1D'!$D$16,
                    MAX('1D'!$D$16,
                        POWER((ABS(K223)^2)/('1D'!$I$5*MAX(F223,
                                    0.1)^2),
                            1/3))),
                IF(ABS(IFERROR(AF223,
                            0))&lt;'1D'!$D$19,
                    MAX(MAX('1D'!$D$16,
                            MAX('1D'!$D$16,
                                POWER((ABS(K223)^2)/('1D'!$I$5*MAX(F223,
                                            0.1)^2),
                                    1/3))),
                        IFERROR(W223,
                            0)),
                    MAX(MAX('1D'!$D$16,
                            MAX('1D'!$D$16,
                                POWER((ABS(K223)^2)/('1D'!$I$5*MAX(F223,
                                            0.1)^2),
                                    1/3))),
                        (IFERROR(W223,
                                0))+((IFERROR(AF223,
                                    0))*'1D'!$D$18)))))))</f>
        <v>2.1389677043987478</v>
      </c>
      <c r="X223" s="5">
        <f t="shared" ca="1" si="46"/>
        <v>11.122632062873489</v>
      </c>
      <c r="Y223" s="5">
        <f t="shared" ca="1" si="47"/>
        <v>1.1735290000551568</v>
      </c>
      <c r="Z223" s="5">
        <f t="shared" ca="1" si="48"/>
        <v>4.5807502857230418</v>
      </c>
      <c r="AA223" s="5">
        <f t="shared" ca="1" si="49"/>
        <v>634.59446770439877</v>
      </c>
      <c r="AB223" s="5">
        <f ca="1">AA223+((ABS(K223)/MAX(((F223)+(G223)*(W223))*(W223),
            0.000001))^2)/(2*'1D'!$I$5)</f>
        <v>635.66395155659814</v>
      </c>
      <c r="AC223" s="5">
        <f ca="1">((ABS(K223)*'1D'!$D$6)/(MAX(((F223)+(G223)*(W223))*(W223),
            0.000001)*MAX(((((F223)+(G223)*(W223))*(W223))/MAX((F223)+2*(W223)*SQRT(1+(G223)^2),
                    0.000001))^(2/3),
            0.000001)))^2</f>
        <v>3.8141460404132466E-3</v>
      </c>
      <c r="AD223" s="5">
        <f ca="1">ABS(ABS(K223)/MAX(((F223)+(G223)*(W223))*(W223),
        0.000001))/SQRT('1D'!$I$5*MAX((((F223)+(G223)*(W223))*(W223))/MAX((F223)+2*(G223)*(W223),
            0.000001),
        0.000001))</f>
        <v>1.0000000000000004</v>
      </c>
      <c r="AE223" s="5">
        <f ca="1">((F223)*(W223)^2)/2+(G223)*(W223)^3/3+(ABS(K223)^2)/('1D'!$I$5*MAX(((F223)+(G223)*(W223))*(W223),
        0.000001))</f>
        <v>35.686426155594638</v>
      </c>
      <c r="AF223" s="5">
        <f ca="1">IF($A$2=0,
    0,
    IFERROR(AB224+(((AC223+AC224)/2)*J224)+(IF(Z223&gt;Z224,
                '1D'!$D$8*((Z223^2-Z224^2)/(2*'1D'!$I$5)),
                '1D'!$D$9*((Z224^2-Z223^2)/(2*'1D'!$I$5)))+('1D'!$D$10*(ABS(I224)/90)*(MAX(Z223^2,
                        Z224^2)/(2*'1D'!$I$5))))-AB223,
        0))</f>
        <v>3.3141460404522149E-3</v>
      </c>
      <c r="AG223" s="5">
        <f ca="1">IF($A$2=0,
    1,
    IF(IFERROR(AG224,
            0)=0,
        0,
        IFERROR(IF(OR(ROUND(AD223,
                        3)&gt;=1,
                    AND(ABS(AF223)&lt;'1D'!$D$19,
                        AD223&lt;1)),
                1,
                0),
            0)))</f>
        <v>1</v>
      </c>
      <c r="AH223" s="5">
        <f ca="1">IFERROR(IF('1D'!V32="Supercritical",
        MAX('1D'!$D$16,
            IFERROR(L223,
                MAX('1D'!$D$16,
                    POWER((ABS(K223)^2)/('1D'!$I$5*MAX(F223,
                                0.1)^2),
                        1/3)))),
        IF('1D'!V32="Subcritical",
            MAX('1D'!$D$16,
                IFERROR(W223,
                    MAX('1D'!$D$16,
                        POWER((ABS(K223)^2)/('1D'!$I$5*MAX(F223,
                                    0.1)^2),
                            1/3)))),
            IF(IFERROR(T223,
                    -1E+99)&gt;=IFERROR(AE223,
                    -1E+99),
                MAX('1D'!$D$16,
                    IFERROR(L223,
                        MAX('1D'!$D$16,
                            POWER((ABS(K223)^2)/('1D'!$I$5*MAX(F223,
                                        0.1)^2),
                                1/3)))),
                MAX('1D'!$D$16,
                    IFERROR(W223,
                        MAX('1D'!$D$16,
                            POWER((ABS(K223)^2)/('1D'!$I$5*MAX(F223,
                                        0.1)^2),
                                1/3))))))),
    MAX('1D'!$D$16,
        POWER((ABS(K223)^2)/('1D'!$I$5*MAX(F223,
                    0.1)^2),
            1/3)))</f>
        <v>2.0411692021517887</v>
      </c>
      <c r="AI223" s="5">
        <f t="shared" ca="1" si="50"/>
        <v>634.49666920215179</v>
      </c>
      <c r="AJ223" s="5">
        <f ca="1">AI223+((ABS(K223)/MAX(((F223)+(G223)*(AH223))*(AH223),
            0.000001))^2)/(2*'1D'!$I$5)</f>
        <v>635.67109253909484</v>
      </c>
      <c r="AM223">
        <v>0</v>
      </c>
      <c r="AN223">
        <v>0</v>
      </c>
      <c r="AO223" s="5">
        <f t="shared" si="51"/>
        <v>0</v>
      </c>
      <c r="AP223" s="5">
        <f t="shared" si="55"/>
        <v>0</v>
      </c>
      <c r="AQ223" s="5">
        <f ca="1">ABS(ABS(K223)/MAX(((F223)+(G223)*(AH223))*(AH223),
        0.000001))/SQRT('1D'!$I$5*MAX((((F223)+(G223)*(AH223))*(AH223))/MAX((F223)+2*(G223)*(AH223),
            0.000001),
        0.000001))</f>
        <v>1.0727235886044055</v>
      </c>
      <c r="AR223" s="5" t="str">
        <f t="shared" ca="1" si="52"/>
        <v>Supercritical</v>
      </c>
      <c r="AS223" s="5">
        <f ca="1">((ABS(K223)*'1D'!$D$6)/(MAX(((F223)+(G223)*(AH223))*(AH223),
            0.000001)*MAX(((((F223)+(G223)*(AH223))*(AH223))/MAX((F223)+2*(AH223)*SQRT(1+(G223)^2),
                    0.000001))^(2/3),
            0.000001)))^2</f>
        <v>4.3358367565141456E-3</v>
      </c>
    </row>
    <row r="224" spans="1:45" x14ac:dyDescent="0.35">
      <c r="A224">
        <v>215</v>
      </c>
      <c r="B224">
        <v>213.99700000000001</v>
      </c>
      <c r="C224">
        <v>616370.79099999997</v>
      </c>
      <c r="D224">
        <v>3097690.5780000002</v>
      </c>
      <c r="E224">
        <v>632.45500000000004</v>
      </c>
      <c r="F224">
        <v>5.2</v>
      </c>
      <c r="G224">
        <v>0</v>
      </c>
      <c r="H224" t="s">
        <v>176</v>
      </c>
      <c r="I224">
        <v>0</v>
      </c>
      <c r="J224" s="5">
        <f t="shared" si="53"/>
        <v>1</v>
      </c>
      <c r="K224" s="5">
        <f t="shared" ca="1" si="54"/>
        <v>50.95</v>
      </c>
      <c r="L224" s="5">
        <f ca="1">IF($A$2=0,
    IFERROR(L223,
        MAX('1D'!$D$16,
            POWER((ABS(K224)^2)/('1D'!$I$5*MAX(F224,
                        0.1)^2),
                1/3))),
    IF(IFERROR(V223,
            0)=0,
        IFERROR(L223,
            MAX('1D'!$D$16,
                POWER((ABS(K224)^2)/('1D'!$I$5*MAX(F224,
                            0.1)^2),
                    1/3))),
        IF(OR(IFERROR(L224,
                    0)=0,
                IFERROR(S223,
                    0)&lt;1,
                IFERROR(S224,
                    0)&lt;1),
            MAX('1D'!$D$16,
                POWER((ABS(K224)^2)/('1D'!$I$5*MAX(F224,
                            0.1)^2),
                    1/3)),
            IF(IFERROR(U224,
                    0)&gt;0,
                MAX('1D'!$D$16,
                    IFERROR(L224,
                        0)+((IFERROR(U224,
                                0))*'1D'!$D$18*IF((IFERROR(S224,
                                    0))&lt;1,
                            1,
                            -1))),
                IF(IFERROR(U224,
                        0)&lt;0,
                    IF(ABS((MAX('1D'!$D$16,
                                    POWER((ABS(K224)^2)/('1D'!$I$5*MAX(F224,
                                                0.1)^2),
                                        1/3)))-IFERROR(L224,
                                0))&gt;'1D'!$D$19,
                        MAX('1D'!$D$16,
                            IF((MAX('1D'!$D$16,
                                        POWER((ABS(K224)^2)/('1D'!$I$5*MAX(F224,
                                                    0.1)^2),
                                            1/3)))&gt;IFERROR(L224,
                                    0),
                                MIN((MAX('1D'!$D$16,
                                            POWER((ABS(K224)^2)/('1D'!$I$5*MAX(F224,
                                                        0.1)^2),
                                                1/3))),
                                    IFERROR(L224,
                                        0)+(MIN(ABS(IFERROR(U224,
                                                    0))*'1D'!$D$18,
                                            ABS((MAX('1D'!$D$16,
                                                        POWER((ABS(K224)^2)/('1D'!$I$5*MAX(F224,
                                                                    0.1)^2),
                                                            1/3)))-IFERROR(L224,
                                                    0))))),
                                MAX((MAX('1D'!$D$16,
                                            POWER((ABS(K224)^2)/('1D'!$I$5*MAX(F224,
                                                        0.1)^2),
                                                1/3))),
                                    IFERROR(L224,
                                        0)-(MIN(ABS(IFERROR(U224,
                                                    0))*'1D'!$D$18,
                                            ABS((MAX('1D'!$D$16,
                                                        POWER((ABS(K224)^2)/('1D'!$I$5*MAX(F224,
                                                                    0.1)^2),
                                                            1/3)))-IFERROR(L224,
                                                    0))))))),
                        MAX('1D'!$D$16,
                            POWER((ABS(K224)^2)/('1D'!$I$5*MAX(F224,
                                        0.1)^2),
                                1/3))),
                    MAX('1D'!$D$16,
                        IFERROR(L224,
                            0)))))))</f>
        <v>2.0411692021517887</v>
      </c>
      <c r="M224" s="5">
        <f t="shared" ca="1" si="42"/>
        <v>10.614079851189301</v>
      </c>
      <c r="N224" s="5">
        <f t="shared" ca="1" si="43"/>
        <v>1.1434704692804873</v>
      </c>
      <c r="O224" s="5">
        <f t="shared" ca="1" si="44"/>
        <v>4.8002276894771132</v>
      </c>
      <c r="P224" s="5">
        <f t="shared" ca="1" si="45"/>
        <v>634.4961692021518</v>
      </c>
      <c r="Q224" s="5">
        <f ca="1">P224+((ABS(K224)/MAX(((F224)+(G224)*(L224))*(L224),
            0.000001))^2)/(2*'1D'!$I$5)</f>
        <v>635.67059253909486</v>
      </c>
      <c r="R224" s="5">
        <f ca="1">((ABS(K224)*'1D'!$D$6)/(MAX(((F224)+(G224)*(L224))*(L224),
            0.000001)*MAX(((((F224)+(G224)*(L224))*(L224))/MAX((F224)+2*(L224)*SQRT(1+(G224)^2),
                    0.000001))^(2/3),
            0.000001)))^2</f>
        <v>4.3358367565141456E-3</v>
      </c>
      <c r="S224" s="5">
        <f ca="1">ABS(ABS(K224)/MAX(((F224)+(G224)*(L224))*(L224),
        0.000001))/SQRT('1D'!$I$5*MAX((((F224)+(G224)*(L224))*(L224))/MAX((F224)+2*(G224)*(L224),
            0.000001),
        0.000001))</f>
        <v>1.0727235886044055</v>
      </c>
      <c r="T224" s="5">
        <f ca="1">((F224)*(L224)^2)/2+(G224)*(L224)^3/3+(ABS(K224)^2)/('1D'!$I$5*MAX(((F224)+(G224)*(L224))*(L224),
        0.000001))</f>
        <v>35.763412605541333</v>
      </c>
      <c r="U224" s="5">
        <f ca="1">IF($A$2=0,
    0,
    IFERROR(Q223-(((R223+R224)/2)*J224)-(IF(O223&gt;O224,
                '1D'!$D$8*((O223^2-O224^2)/(2*'1D'!$I$5)),
                '1D'!$D$9*((O224^2-O223^2)/(2*'1D'!$I$5)))+('1D'!$D$10*(ABS(I224)/90)*(MAX(O223^2,
                        O224^2)/(2*'1D'!$I$5))))-Q224,
        0))</f>
        <v>-3.8358367564796936E-3</v>
      </c>
      <c r="V224" s="5">
        <f ca="1">IF($A$2=0,
    1,
    IF(IFERROR(V223,
            0)=0,
        0,
        IFERROR(IF(ROUND(S224,
                    3)=1,
                1,
                IF(AND(ABS(U224)&lt;'1D'!$D$19,
                        S224&gt;1),
                    1,
                    0)),
            0)))</f>
        <v>0</v>
      </c>
      <c r="W224" s="5">
        <f ca="1">IF($A$2=0,
    MAX(MAX('1D'!$D$16,
            MAX('1D'!$D$16,
                POWER((ABS(K224)^2)/('1D'!$I$5*MAX(F224,
                            0.1)^2),
                    1/3))),
        IFERROR(W1396,
            MAX(MAX('1D'!$D$16,
                    MAX('1D'!$D$16,
                        POWER((ABS(K224)^2)/('1D'!$I$5*MAX(F224,
                                    0.1)^2),
                            1/3))),
                ($L$2)-E1396))),
    IF(IFERROR(AG225,
            0)=0,
        MAX(MAX('1D'!$D$16,
                MAX('1D'!$D$16,
                    POWER((ABS(K224)^2)/('1D'!$I$5*MAX(F224,
                                0.1)^2),
                        1/3))),
            IFERROR(W1396,
                MAX(MAX('1D'!$D$16,
                        MAX('1D'!$D$16,
                            POWER((ABS(K224)^2)/('1D'!$I$5*MAX(F224,
                                        0.1)^2),
                                1/3))),
                    ($L$2)-E1396))),
        IF(IFERROR(W224,
                0)=0,
            MAX(MAX('1D'!$D$16,
                    MAX('1D'!$D$16,
                        POWER((ABS(K224)^2)/('1D'!$I$5*MAX(F224,
                                    0.1)^2),
                            1/3))),
                IFERROR(W1396,
                    MAX(MAX('1D'!$D$16,
                            MAX('1D'!$D$16,
                                POWER((ABS(K224)^2)/('1D'!$I$5*MAX(F224,
                                            0.1)^2),
                                    1/3))),
                        ($L$2)-E1396))),
            IF(OR(IFERROR(AD224,
                        0)&gt;=1,
                    IFERROR(AD225,
                        0)&gt;=1),
                MAX('1D'!$D$16,
                    MAX('1D'!$D$16,
                        POWER((ABS(K224)^2)/('1D'!$I$5*MAX(F224,
                                    0.1)^2),
                            1/3))),
                IF(ABS(IFERROR(AF224,
                            0))&lt;'1D'!$D$19,
                    MAX(MAX('1D'!$D$16,
                            MAX('1D'!$D$16,
                                POWER((ABS(K224)^2)/('1D'!$I$5*MAX(F224,
                                            0.1)^2),
                                    1/3))),
                        IFERROR(W224,
                            0)),
                    MAX(MAX('1D'!$D$16,
                            MAX('1D'!$D$16,
                                POWER((ABS(K224)^2)/('1D'!$I$5*MAX(F224,
                                            0.1)^2),
                                    1/3))),
                        (IFERROR(W224,
                                0))+((IFERROR(AF224,
                                    0))*'1D'!$D$18)))))))</f>
        <v>2.1389677043987478</v>
      </c>
      <c r="X224" s="5">
        <f t="shared" ca="1" si="46"/>
        <v>11.122632062873489</v>
      </c>
      <c r="Y224" s="5">
        <f t="shared" ca="1" si="47"/>
        <v>1.1735290000551568</v>
      </c>
      <c r="Z224" s="5">
        <f t="shared" ca="1" si="48"/>
        <v>4.5807502857230418</v>
      </c>
      <c r="AA224" s="5">
        <f t="shared" ca="1" si="49"/>
        <v>634.59396770439878</v>
      </c>
      <c r="AB224" s="5">
        <f ca="1">AA224+((ABS(K224)/MAX(((F224)+(G224)*(W224))*(W224),
            0.000001))^2)/(2*'1D'!$I$5)</f>
        <v>635.66345155659815</v>
      </c>
      <c r="AC224" s="5">
        <f ca="1">((ABS(K224)*'1D'!$D$6)/(MAX(((F224)+(G224)*(W224))*(W224),
            0.000001)*MAX(((((F224)+(G224)*(W224))*(W224))/MAX((F224)+2*(W224)*SQRT(1+(G224)^2),
                    0.000001))^(2/3),
            0.000001)))^2</f>
        <v>3.8141460404132466E-3</v>
      </c>
      <c r="AD224" s="5">
        <f ca="1">ABS(ABS(K224)/MAX(((F224)+(G224)*(W224))*(W224),
        0.000001))/SQRT('1D'!$I$5*MAX((((F224)+(G224)*(W224))*(W224))/MAX((F224)+2*(G224)*(W224),
            0.000001),
        0.000001))</f>
        <v>1.0000000000000004</v>
      </c>
      <c r="AE224" s="5">
        <f ca="1">((F224)*(W224)^2)/2+(G224)*(W224)^3/3+(ABS(K224)^2)/('1D'!$I$5*MAX(((F224)+(G224)*(W224))*(W224),
        0.000001))</f>
        <v>35.686426155594638</v>
      </c>
      <c r="AF224" s="5">
        <f ca="1">IF($A$2=0,
    0,
    IFERROR(AB225+(((AC224+AC225)/2)*J225)+(IF(Z224&gt;Z225,
                '1D'!$D$8*((Z224^2-Z225^2)/(2*'1D'!$I$5)),
                '1D'!$D$9*((Z225^2-Z224^2)/(2*'1D'!$I$5)))+('1D'!$D$10*(ABS(I225)/90)*(MAX(Z224^2,
                        Z225^2)/(2*'1D'!$I$5))))-AB224,
        0))</f>
        <v>3.4157470064428708E-3</v>
      </c>
      <c r="AG224" s="5">
        <f ca="1">IF($A$2=0,
    1,
    IF(IFERROR(AG225,
            0)=0,
        0,
        IFERROR(IF(OR(ROUND(AD224,
                        3)&gt;=1,
                    AND(ABS(AF224)&lt;'1D'!$D$19,
                        AD224&lt;1)),
                1,
                0),
            0)))</f>
        <v>1</v>
      </c>
      <c r="AH224" s="5">
        <f ca="1">IFERROR(IF('1D'!V32="Supercritical",
        MAX('1D'!$D$16,
            IFERROR(L224,
                MAX('1D'!$D$16,
                    POWER((ABS(K224)^2)/('1D'!$I$5*MAX(F224,
                                0.1)^2),
                        1/3)))),
        IF('1D'!V32="Subcritical",
            MAX('1D'!$D$16,
                IFERROR(W224,
                    MAX('1D'!$D$16,
                        POWER((ABS(K224)^2)/('1D'!$I$5*MAX(F224,
                                    0.1)^2),
                            1/3)))),
            IF(IFERROR(T224,
                    -1E+99)&gt;=IFERROR(AE224,
                    -1E+99),
                MAX('1D'!$D$16,
                    IFERROR(L224,
                        MAX('1D'!$D$16,
                            POWER((ABS(K224)^2)/('1D'!$I$5*MAX(F224,
                                        0.1)^2),
                                1/3)))),
                MAX('1D'!$D$16,
                    IFERROR(W224,
                        MAX('1D'!$D$16,
                            POWER((ABS(K224)^2)/('1D'!$I$5*MAX(F224,
                                        0.1)^2),
                                1/3))))))),
    MAX('1D'!$D$16,
        POWER((ABS(K224)^2)/('1D'!$I$5*MAX(F224,
                    0.1)^2),
            1/3)))</f>
        <v>2.0411692021517887</v>
      </c>
      <c r="AI224" s="5">
        <f t="shared" ca="1" si="50"/>
        <v>634.4961692021518</v>
      </c>
      <c r="AJ224" s="5">
        <f ca="1">AI224+((ABS(K224)/MAX(((F224)+(G224)*(AH224))*(AH224),
            0.000001))^2)/(2*'1D'!$I$5)</f>
        <v>635.67059253909486</v>
      </c>
      <c r="AM224">
        <v>0</v>
      </c>
      <c r="AN224">
        <v>0</v>
      </c>
      <c r="AO224" s="5">
        <f t="shared" si="51"/>
        <v>0</v>
      </c>
      <c r="AP224" s="5">
        <f t="shared" si="55"/>
        <v>0</v>
      </c>
      <c r="AQ224" s="5">
        <f ca="1">ABS(ABS(K224)/MAX(((F224)+(G224)*(AH224))*(AH224),
        0.000001))/SQRT('1D'!$I$5*MAX((((F224)+(G224)*(AH224))*(AH224))/MAX((F224)+2*(G224)*(AH224),
            0.000001),
        0.000001))</f>
        <v>1.0727235886044055</v>
      </c>
      <c r="AR224" s="5" t="str">
        <f t="shared" ca="1" si="52"/>
        <v>Supercritical</v>
      </c>
      <c r="AS224" s="5">
        <f ca="1">((ABS(K224)*'1D'!$D$6)/(MAX(((F224)+(G224)*(AH224))*(AH224),
            0.000001)*MAX(((((F224)+(G224)*(AH224))*(AH224))/MAX((F224)+2*(AH224)*SQRT(1+(G224)^2),
                    0.000001))^(2/3),
            0.000001)))^2</f>
        <v>4.3358367565141456E-3</v>
      </c>
    </row>
    <row r="225" spans="1:45" x14ac:dyDescent="0.35">
      <c r="A225">
        <v>216</v>
      </c>
      <c r="B225">
        <v>214.99700000000001</v>
      </c>
      <c r="C225">
        <v>616369.79200000002</v>
      </c>
      <c r="D225">
        <v>3097690.53</v>
      </c>
      <c r="E225">
        <v>632.45450000000005</v>
      </c>
      <c r="F225">
        <v>5.2</v>
      </c>
      <c r="G225">
        <v>0</v>
      </c>
      <c r="H225" t="s">
        <v>176</v>
      </c>
      <c r="I225">
        <v>5.7000000000000002E-2</v>
      </c>
      <c r="J225" s="5">
        <f t="shared" si="53"/>
        <v>1</v>
      </c>
      <c r="K225" s="5">
        <f t="shared" ca="1" si="54"/>
        <v>50.95</v>
      </c>
      <c r="L225" s="5">
        <f ca="1">IF($A$2=0,
    IFERROR(L224,
        MAX('1D'!$D$16,
            POWER((ABS(K225)^2)/('1D'!$I$5*MAX(F225,
                        0.1)^2),
                1/3))),
    IF(IFERROR(V224,
            0)=0,
        IFERROR(L224,
            MAX('1D'!$D$16,
                POWER((ABS(K225)^2)/('1D'!$I$5*MAX(F225,
                            0.1)^2),
                    1/3))),
        IF(OR(IFERROR(L225,
                    0)=0,
                IFERROR(S224,
                    0)&lt;1,
                IFERROR(S225,
                    0)&lt;1),
            MAX('1D'!$D$16,
                POWER((ABS(K225)^2)/('1D'!$I$5*MAX(F225,
                            0.1)^2),
                    1/3)),
            IF(IFERROR(U225,
                    0)&gt;0,
                MAX('1D'!$D$16,
                    IFERROR(L225,
                        0)+((IFERROR(U225,
                                0))*'1D'!$D$18*IF((IFERROR(S225,
                                    0))&lt;1,
                            1,
                            -1))),
                IF(IFERROR(U225,
                        0)&lt;0,
                    IF(ABS((MAX('1D'!$D$16,
                                    POWER((ABS(K225)^2)/('1D'!$I$5*MAX(F225,
                                                0.1)^2),
                                        1/3)))-IFERROR(L225,
                                0))&gt;'1D'!$D$19,
                        MAX('1D'!$D$16,
                            IF((MAX('1D'!$D$16,
                                        POWER((ABS(K225)^2)/('1D'!$I$5*MAX(F225,
                                                    0.1)^2),
                                            1/3)))&gt;IFERROR(L225,
                                    0),
                                MIN((MAX('1D'!$D$16,
                                            POWER((ABS(K225)^2)/('1D'!$I$5*MAX(F225,
                                                        0.1)^2),
                                                1/3))),
                                    IFERROR(L225,
                                        0)+(MIN(ABS(IFERROR(U225,
                                                    0))*'1D'!$D$18,
                                            ABS((MAX('1D'!$D$16,
                                                        POWER((ABS(K225)^2)/('1D'!$I$5*MAX(F225,
                                                                    0.1)^2),
                                                            1/3)))-IFERROR(L225,
                                                    0))))),
                                MAX((MAX('1D'!$D$16,
                                            POWER((ABS(K225)^2)/('1D'!$I$5*MAX(F225,
                                                        0.1)^2),
                                                1/3))),
                                    IFERROR(L225,
                                        0)-(MIN(ABS(IFERROR(U225,
                                                    0))*'1D'!$D$18,
                                            ABS((MAX('1D'!$D$16,
                                                        POWER((ABS(K225)^2)/('1D'!$I$5*MAX(F225,
                                                                    0.1)^2),
                                                            1/3)))-IFERROR(L225,
                                                    0))))))),
                        MAX('1D'!$D$16,
                            POWER((ABS(K225)^2)/('1D'!$I$5*MAX(F225,
                                        0.1)^2),
                                1/3))),
                    MAX('1D'!$D$16,
                        IFERROR(L225,
                            0)))))))</f>
        <v>2.0411692021517887</v>
      </c>
      <c r="M225" s="5">
        <f t="shared" ca="1" si="42"/>
        <v>10.614079851189301</v>
      </c>
      <c r="N225" s="5">
        <f t="shared" ca="1" si="43"/>
        <v>1.1434704692804873</v>
      </c>
      <c r="O225" s="5">
        <f t="shared" ca="1" si="44"/>
        <v>4.8002276894771132</v>
      </c>
      <c r="P225" s="5">
        <f t="shared" ca="1" si="45"/>
        <v>634.49566920215182</v>
      </c>
      <c r="Q225" s="5">
        <f ca="1">P225+((ABS(K225)/MAX(((F225)+(G225)*(L225))*(L225),
            0.000001))^2)/(2*'1D'!$I$5)</f>
        <v>635.67009253909487</v>
      </c>
      <c r="R225" s="5">
        <f ca="1">((ABS(K225)*'1D'!$D$6)/(MAX(((F225)+(G225)*(L225))*(L225),
            0.000001)*MAX(((((F225)+(G225)*(L225))*(L225))/MAX((F225)+2*(L225)*SQRT(1+(G225)^2),
                    0.000001))^(2/3),
            0.000001)))^2</f>
        <v>4.3358367565141456E-3</v>
      </c>
      <c r="S225" s="5">
        <f ca="1">ABS(ABS(K225)/MAX(((F225)+(G225)*(L225))*(L225),
        0.000001))/SQRT('1D'!$I$5*MAX((((F225)+(G225)*(L225))*(L225))/MAX((F225)+2*(G225)*(L225),
            0.000001),
        0.000001))</f>
        <v>1.0727235886044055</v>
      </c>
      <c r="T225" s="5">
        <f ca="1">((F225)*(L225)^2)/2+(G225)*(L225)^3/3+(ABS(K225)^2)/('1D'!$I$5*MAX(((F225)+(G225)*(L225))*(L225),
        0.000001))</f>
        <v>35.763412605541333</v>
      </c>
      <c r="U225" s="5">
        <f ca="1">IF($A$2=0,
    0,
    IFERROR(Q224-(((R224+R225)/2)*J225)-(IF(O224&gt;O225,
                '1D'!$D$8*((O224^2-O225^2)/(2*'1D'!$I$5)),
                '1D'!$D$9*((O225^2-O224^2)/(2*'1D'!$I$5)))+('1D'!$D$10*(ABS(I225)/90)*(MAX(O224^2,
                        O225^2)/(2*'1D'!$I$5))))-Q225,
        0))</f>
        <v>-3.9474069734524164E-3</v>
      </c>
      <c r="V225" s="5">
        <f ca="1">IF($A$2=0,
    1,
    IF(IFERROR(V224,
            0)=0,
        0,
        IFERROR(IF(ROUND(S225,
                    3)=1,
                1,
                IF(AND(ABS(U225)&lt;'1D'!$D$19,
                        S225&gt;1),
                    1,
                    0)),
            0)))</f>
        <v>0</v>
      </c>
      <c r="W225" s="5">
        <f ca="1">IF($A$2=0,
    MAX(MAX('1D'!$D$16,
            MAX('1D'!$D$16,
                POWER((ABS(K225)^2)/('1D'!$I$5*MAX(F225,
                            0.1)^2),
                    1/3))),
        IFERROR(W1396,
            MAX(MAX('1D'!$D$16,
                    MAX('1D'!$D$16,
                        POWER((ABS(K225)^2)/('1D'!$I$5*MAX(F225,
                                    0.1)^2),
                            1/3))),
                ($L$2)-E1396))),
    IF(IFERROR(AG226,
            0)=0,
        MAX(MAX('1D'!$D$16,
                MAX('1D'!$D$16,
                    POWER((ABS(K225)^2)/('1D'!$I$5*MAX(F225,
                                0.1)^2),
                        1/3))),
            IFERROR(W1396,
                MAX(MAX('1D'!$D$16,
                        MAX('1D'!$D$16,
                            POWER((ABS(K225)^2)/('1D'!$I$5*MAX(F225,
                                        0.1)^2),
                                1/3))),
                    ($L$2)-E1396))),
        IF(IFERROR(W225,
                0)=0,
            MAX(MAX('1D'!$D$16,
                    MAX('1D'!$D$16,
                        POWER((ABS(K225)^2)/('1D'!$I$5*MAX(F225,
                                    0.1)^2),
                            1/3))),
                IFERROR(W1396,
                    MAX(MAX('1D'!$D$16,
                            MAX('1D'!$D$16,
                                POWER((ABS(K225)^2)/('1D'!$I$5*MAX(F225,
                                            0.1)^2),
                                    1/3))),
                        ($L$2)-E1396))),
            IF(OR(IFERROR(AD225,
                        0)&gt;=1,
                    IFERROR(AD226,
                        0)&gt;=1),
                MAX('1D'!$D$16,
                    MAX('1D'!$D$16,
                        POWER((ABS(K225)^2)/('1D'!$I$5*MAX(F225,
                                    0.1)^2),
                            1/3))),
                IF(ABS(IFERROR(AF225,
                            0))&lt;'1D'!$D$19,
                    MAX(MAX('1D'!$D$16,
                            MAX('1D'!$D$16,
                                POWER((ABS(K225)^2)/('1D'!$I$5*MAX(F225,
                                            0.1)^2),
                                    1/3))),
                        IFERROR(W225,
                            0)),
                    MAX(MAX('1D'!$D$16,
                            MAX('1D'!$D$16,
                                POWER((ABS(K225)^2)/('1D'!$I$5*MAX(F225,
                                            0.1)^2),
                                    1/3))),
                        (IFERROR(W225,
                                0))+((IFERROR(AF225,
                                    0))*'1D'!$D$18)))))))</f>
        <v>2.1389677043987478</v>
      </c>
      <c r="X225" s="5">
        <f t="shared" ca="1" si="46"/>
        <v>11.122632062873489</v>
      </c>
      <c r="Y225" s="5">
        <f t="shared" ca="1" si="47"/>
        <v>1.1735290000551568</v>
      </c>
      <c r="Z225" s="5">
        <f t="shared" ca="1" si="48"/>
        <v>4.5807502857230418</v>
      </c>
      <c r="AA225" s="5">
        <f t="shared" ca="1" si="49"/>
        <v>634.59346770439879</v>
      </c>
      <c r="AB225" s="5">
        <f ca="1">AA225+((ABS(K225)/MAX(((F225)+(G225)*(W225))*(W225),
            0.000001))^2)/(2*'1D'!$I$5)</f>
        <v>635.66295155659816</v>
      </c>
      <c r="AC225" s="5">
        <f ca="1">((ABS(K225)*'1D'!$D$6)/(MAX(((F225)+(G225)*(W225))*(W225),
            0.000001)*MAX(((((F225)+(G225)*(W225))*(W225))/MAX((F225)+2*(W225)*SQRT(1+(G225)^2),
                    0.000001))^(2/3),
            0.000001)))^2</f>
        <v>3.8141460404132466E-3</v>
      </c>
      <c r="AD225" s="5">
        <f ca="1">ABS(ABS(K225)/MAX(((F225)+(G225)*(W225))*(W225),
        0.000001))/SQRT('1D'!$I$5*MAX((((F225)+(G225)*(W225))*(W225))/MAX((F225)+2*(G225)*(W225),
            0.000001),
        0.000001))</f>
        <v>1.0000000000000004</v>
      </c>
      <c r="AE225" s="5">
        <f ca="1">((F225)*(W225)^2)/2+(G225)*(W225)^3/3+(ABS(K225)^2)/('1D'!$I$5*MAX(((F225)+(G225)*(W225))*(W225),
        0.000001))</f>
        <v>35.686426155594638</v>
      </c>
      <c r="AF225" s="5">
        <f ca="1">IF($A$2=0,
    0,
    IFERROR(AB226+(((AC225+AC226)/2)*J226)+(IF(Z225&gt;Z226,
                '1D'!$D$8*((Z225^2-Z226^2)/(2*'1D'!$I$5)),
                '1D'!$D$9*((Z226^2-Z225^2)/(2*'1D'!$I$5)))+('1D'!$D$10*(ABS(I226)/90)*(MAX(Z225^2,
                        Z226^2)/(2*'1D'!$I$5))))-AB225,
        0))</f>
        <v>3.4210944255619324E-3</v>
      </c>
      <c r="AG225" s="5">
        <f ca="1">IF($A$2=0,
    1,
    IF(IFERROR(AG226,
            0)=0,
        0,
        IFERROR(IF(OR(ROUND(AD225,
                        3)&gt;=1,
                    AND(ABS(AF225)&lt;'1D'!$D$19,
                        AD225&lt;1)),
                1,
                0),
            0)))</f>
        <v>1</v>
      </c>
      <c r="AH225" s="5">
        <f ca="1">IFERROR(IF('1D'!V32="Supercritical",
        MAX('1D'!$D$16,
            IFERROR(L225,
                MAX('1D'!$D$16,
                    POWER((ABS(K225)^2)/('1D'!$I$5*MAX(F225,
                                0.1)^2),
                        1/3)))),
        IF('1D'!V32="Subcritical",
            MAX('1D'!$D$16,
                IFERROR(W225,
                    MAX('1D'!$D$16,
                        POWER((ABS(K225)^2)/('1D'!$I$5*MAX(F225,
                                    0.1)^2),
                            1/3)))),
            IF(IFERROR(T225,
                    -1E+99)&gt;=IFERROR(AE225,
                    -1E+99),
                MAX('1D'!$D$16,
                    IFERROR(L225,
                        MAX('1D'!$D$16,
                            POWER((ABS(K225)^2)/('1D'!$I$5*MAX(F225,
                                        0.1)^2),
                                1/3)))),
                MAX('1D'!$D$16,
                    IFERROR(W225,
                        MAX('1D'!$D$16,
                            POWER((ABS(K225)^2)/('1D'!$I$5*MAX(F225,
                                        0.1)^2),
                                1/3))))))),
    MAX('1D'!$D$16,
        POWER((ABS(K225)^2)/('1D'!$I$5*MAX(F225,
                    0.1)^2),
            1/3)))</f>
        <v>2.0411692021517887</v>
      </c>
      <c r="AI225" s="5">
        <f t="shared" ca="1" si="50"/>
        <v>634.49566920215182</v>
      </c>
      <c r="AJ225" s="5">
        <f ca="1">AI225+((ABS(K225)/MAX(((F225)+(G225)*(AH225))*(AH225),
            0.000001))^2)/(2*'1D'!$I$5)</f>
        <v>635.67009253909487</v>
      </c>
      <c r="AM225">
        <v>0</v>
      </c>
      <c r="AN225">
        <v>0</v>
      </c>
      <c r="AO225" s="5">
        <f t="shared" si="51"/>
        <v>0</v>
      </c>
      <c r="AP225" s="5">
        <f t="shared" si="55"/>
        <v>0</v>
      </c>
      <c r="AQ225" s="5">
        <f ca="1">ABS(ABS(K225)/MAX(((F225)+(G225)*(AH225))*(AH225),
        0.000001))/SQRT('1D'!$I$5*MAX((((F225)+(G225)*(AH225))*(AH225))/MAX((F225)+2*(G225)*(AH225),
            0.000001),
        0.000001))</f>
        <v>1.0727235886044055</v>
      </c>
      <c r="AR225" s="5" t="str">
        <f t="shared" ca="1" si="52"/>
        <v>Supercritical</v>
      </c>
      <c r="AS225" s="5">
        <f ca="1">((ABS(K225)*'1D'!$D$6)/(MAX(((F225)+(G225)*(AH225))*(AH225),
            0.000001)*MAX(((((F225)+(G225)*(AH225))*(AH225))/MAX((F225)+2*(AH225)*SQRT(1+(G225)^2),
                    0.000001))^(2/3),
            0.000001)))^2</f>
        <v>4.3358367565141456E-3</v>
      </c>
    </row>
    <row r="226" spans="1:45" x14ac:dyDescent="0.35">
      <c r="A226">
        <v>217</v>
      </c>
      <c r="B226">
        <v>215.99700000000001</v>
      </c>
      <c r="C226">
        <v>616368.79299999995</v>
      </c>
      <c r="D226">
        <v>3097690.483</v>
      </c>
      <c r="E226">
        <v>632.45399999999995</v>
      </c>
      <c r="F226">
        <v>5.2</v>
      </c>
      <c r="G226">
        <v>0</v>
      </c>
      <c r="H226" t="s">
        <v>176</v>
      </c>
      <c r="I226">
        <v>0.06</v>
      </c>
      <c r="J226" s="5">
        <f t="shared" si="53"/>
        <v>1</v>
      </c>
      <c r="K226" s="5">
        <f t="shared" ca="1" si="54"/>
        <v>50.95</v>
      </c>
      <c r="L226" s="5">
        <f ca="1">IF($A$2=0,
    IFERROR(L225,
        MAX('1D'!$D$16,
            POWER((ABS(K226)^2)/('1D'!$I$5*MAX(F226,
                        0.1)^2),
                1/3))),
    IF(IFERROR(V225,
            0)=0,
        IFERROR(L225,
            MAX('1D'!$D$16,
                POWER((ABS(K226)^2)/('1D'!$I$5*MAX(F226,
                            0.1)^2),
                    1/3))),
        IF(OR(IFERROR(L226,
                    0)=0,
                IFERROR(S225,
                    0)&lt;1,
                IFERROR(S226,
                    0)&lt;1),
            MAX('1D'!$D$16,
                POWER((ABS(K226)^2)/('1D'!$I$5*MAX(F226,
                            0.1)^2),
                    1/3)),
            IF(IFERROR(U226,
                    0)&gt;0,
                MAX('1D'!$D$16,
                    IFERROR(L226,
                        0)+((IFERROR(U226,
                                0))*'1D'!$D$18*IF((IFERROR(S226,
                                    0))&lt;1,
                            1,
                            -1))),
                IF(IFERROR(U226,
                        0)&lt;0,
                    IF(ABS((MAX('1D'!$D$16,
                                    POWER((ABS(K226)^2)/('1D'!$I$5*MAX(F226,
                                                0.1)^2),
                                        1/3)))-IFERROR(L226,
                                0))&gt;'1D'!$D$19,
                        MAX('1D'!$D$16,
                            IF((MAX('1D'!$D$16,
                                        POWER((ABS(K226)^2)/('1D'!$I$5*MAX(F226,
                                                    0.1)^2),
                                            1/3)))&gt;IFERROR(L226,
                                    0),
                                MIN((MAX('1D'!$D$16,
                                            POWER((ABS(K226)^2)/('1D'!$I$5*MAX(F226,
                                                        0.1)^2),
                                                1/3))),
                                    IFERROR(L226,
                                        0)+(MIN(ABS(IFERROR(U226,
                                                    0))*'1D'!$D$18,
                                            ABS((MAX('1D'!$D$16,
                                                        POWER((ABS(K226)^2)/('1D'!$I$5*MAX(F226,
                                                                    0.1)^2),
                                                            1/3)))-IFERROR(L226,
                                                    0))))),
                                MAX((MAX('1D'!$D$16,
                                            POWER((ABS(K226)^2)/('1D'!$I$5*MAX(F226,
                                                        0.1)^2),
                                                1/3))),
                                    IFERROR(L226,
                                        0)-(MIN(ABS(IFERROR(U226,
                                                    0))*'1D'!$D$18,
                                            ABS((MAX('1D'!$D$16,
                                                        POWER((ABS(K226)^2)/('1D'!$I$5*MAX(F226,
                                                                    0.1)^2),
                                                            1/3)))-IFERROR(L226,
                                                    0))))))),
                        MAX('1D'!$D$16,
                            POWER((ABS(K226)^2)/('1D'!$I$5*MAX(F226,
                                        0.1)^2),
                                1/3))),
                    MAX('1D'!$D$16,
                        IFERROR(L226,
                            0)))))))</f>
        <v>2.0411692021517887</v>
      </c>
      <c r="M226" s="5">
        <f t="shared" ca="1" si="42"/>
        <v>10.614079851189301</v>
      </c>
      <c r="N226" s="5">
        <f t="shared" ca="1" si="43"/>
        <v>1.1434704692804873</v>
      </c>
      <c r="O226" s="5">
        <f t="shared" ca="1" si="44"/>
        <v>4.8002276894771132</v>
      </c>
      <c r="P226" s="5">
        <f t="shared" ca="1" si="45"/>
        <v>634.49516920215171</v>
      </c>
      <c r="Q226" s="5">
        <f ca="1">P226+((ABS(K226)/MAX(((F226)+(G226)*(L226))*(L226),
            0.000001))^2)/(2*'1D'!$I$5)</f>
        <v>635.66959253909477</v>
      </c>
      <c r="R226" s="5">
        <f ca="1">((ABS(K226)*'1D'!$D$6)/(MAX(((F226)+(G226)*(L226))*(L226),
            0.000001)*MAX(((((F226)+(G226)*(L226))*(L226))/MAX((F226)+2*(L226)*SQRT(1+(G226)^2),
                    0.000001))^(2/3),
            0.000001)))^2</f>
        <v>4.3358367565141456E-3</v>
      </c>
      <c r="S226" s="5">
        <f ca="1">ABS(ABS(K226)/MAX(((F226)+(G226)*(L226))*(L226),
        0.000001))/SQRT('1D'!$I$5*MAX((((F226)+(G226)*(L226))*(L226))/MAX((F226)+2*(G226)*(L226),
            0.000001),
        0.000001))</f>
        <v>1.0727235886044055</v>
      </c>
      <c r="T226" s="5">
        <f ca="1">((F226)*(L226)^2)/2+(G226)*(L226)^3/3+(ABS(K226)^2)/('1D'!$I$5*MAX(((F226)+(G226)*(L226))*(L226),
        0.000001))</f>
        <v>35.763412605541333</v>
      </c>
      <c r="U226" s="5">
        <f ca="1">IF($A$2=0,
    0,
    IFERROR(Q225-(((R225+R226)/2)*J226)-(IF(O225&gt;O226,
                '1D'!$D$8*((O225^2-O226^2)/(2*'1D'!$I$5)),
                '1D'!$D$9*((O226^2-O225^2)/(2*'1D'!$I$5)))+('1D'!$D$10*(ABS(I226)/90)*(MAX(O225^2,
                        O226^2)/(2*'1D'!$I$5))))-Q226,
        0))</f>
        <v>-3.9532790900693726E-3</v>
      </c>
      <c r="V226" s="5">
        <f ca="1">IF($A$2=0,
    1,
    IF(IFERROR(V225,
            0)=0,
        0,
        IFERROR(IF(ROUND(S226,
                    3)=1,
                1,
                IF(AND(ABS(U226)&lt;'1D'!$D$19,
                        S226&gt;1),
                    1,
                    0)),
            0)))</f>
        <v>0</v>
      </c>
      <c r="W226" s="5">
        <f ca="1">IF($A$2=0,
    MAX(MAX('1D'!$D$16,
            MAX('1D'!$D$16,
                POWER((ABS(K226)^2)/('1D'!$I$5*MAX(F226,
                            0.1)^2),
                    1/3))),
        IFERROR(W1396,
            MAX(MAX('1D'!$D$16,
                    MAX('1D'!$D$16,
                        POWER((ABS(K226)^2)/('1D'!$I$5*MAX(F226,
                                    0.1)^2),
                            1/3))),
                ($L$2)-E1396))),
    IF(IFERROR(AG227,
            0)=0,
        MAX(MAX('1D'!$D$16,
                MAX('1D'!$D$16,
                    POWER((ABS(K226)^2)/('1D'!$I$5*MAX(F226,
                                0.1)^2),
                        1/3))),
            IFERROR(W1396,
                MAX(MAX('1D'!$D$16,
                        MAX('1D'!$D$16,
                            POWER((ABS(K226)^2)/('1D'!$I$5*MAX(F226,
                                        0.1)^2),
                                1/3))),
                    ($L$2)-E1396))),
        IF(IFERROR(W226,
                0)=0,
            MAX(MAX('1D'!$D$16,
                    MAX('1D'!$D$16,
                        POWER((ABS(K226)^2)/('1D'!$I$5*MAX(F226,
                                    0.1)^2),
                            1/3))),
                IFERROR(W1396,
                    MAX(MAX('1D'!$D$16,
                            MAX('1D'!$D$16,
                                POWER((ABS(K226)^2)/('1D'!$I$5*MAX(F226,
                                            0.1)^2),
                                    1/3))),
                        ($L$2)-E1396))),
            IF(OR(IFERROR(AD226,
                        0)&gt;=1,
                    IFERROR(AD227,
                        0)&gt;=1),
                MAX('1D'!$D$16,
                    MAX('1D'!$D$16,
                        POWER((ABS(K226)^2)/('1D'!$I$5*MAX(F226,
                                    0.1)^2),
                            1/3))),
                IF(ABS(IFERROR(AF226,
                            0))&lt;'1D'!$D$19,
                    MAX(MAX('1D'!$D$16,
                            MAX('1D'!$D$16,
                                POWER((ABS(K226)^2)/('1D'!$I$5*MAX(F226,
                                            0.1)^2),
                                    1/3))),
                        IFERROR(W226,
                            0)),
                    MAX(MAX('1D'!$D$16,
                            MAX('1D'!$D$16,
                                POWER((ABS(K226)^2)/('1D'!$I$5*MAX(F226,
                                            0.1)^2),
                                    1/3))),
                        (IFERROR(W226,
                                0))+((IFERROR(AF226,
                                    0))*'1D'!$D$18)))))))</f>
        <v>2.1389677043987478</v>
      </c>
      <c r="X226" s="5">
        <f t="shared" ca="1" si="46"/>
        <v>11.122632062873489</v>
      </c>
      <c r="Y226" s="5">
        <f t="shared" ca="1" si="47"/>
        <v>1.1735290000551568</v>
      </c>
      <c r="Z226" s="5">
        <f t="shared" ca="1" si="48"/>
        <v>4.5807502857230418</v>
      </c>
      <c r="AA226" s="5">
        <f t="shared" ca="1" si="49"/>
        <v>634.59296770439869</v>
      </c>
      <c r="AB226" s="5">
        <f ca="1">AA226+((ABS(K226)/MAX(((F226)+(G226)*(W226))*(W226),
            0.000001))^2)/(2*'1D'!$I$5)</f>
        <v>635.66245155659806</v>
      </c>
      <c r="AC226" s="5">
        <f ca="1">((ABS(K226)*'1D'!$D$6)/(MAX(((F226)+(G226)*(W226))*(W226),
            0.000001)*MAX(((((F226)+(G226)*(W226))*(W226))/MAX((F226)+2*(W226)*SQRT(1+(G226)^2),
                    0.000001))^(2/3),
            0.000001)))^2</f>
        <v>3.8141460404132466E-3</v>
      </c>
      <c r="AD226" s="5">
        <f ca="1">ABS(ABS(K226)/MAX(((F226)+(G226)*(W226))*(W226),
        0.000001))/SQRT('1D'!$I$5*MAX((((F226)+(G226)*(W226))*(W226))/MAX((F226)+2*(G226)*(W226),
            0.000001),
        0.000001))</f>
        <v>1.0000000000000004</v>
      </c>
      <c r="AE226" s="5">
        <f ca="1">((F226)*(W226)^2)/2+(G226)*(W226)^3/3+(ABS(K226)^2)/('1D'!$I$5*MAX(((F226)+(G226)*(W226))*(W226),
        0.000001))</f>
        <v>35.686426155594638</v>
      </c>
      <c r="AF226" s="5">
        <f ca="1">IF($A$2=0,
    0,
    IFERROR(AB227+(((AC226+AC227)/2)*J227)+(IF(Z226&gt;Z227,
                '1D'!$D$8*((Z226^2-Z227^2)/(2*'1D'!$I$5)),
                '1D'!$D$9*((Z227^2-Z226^2)/(2*'1D'!$I$5)))+('1D'!$D$10*(ABS(I227)/90)*(MAX(Z226^2,
                        Z227^2)/(2*'1D'!$I$5))))-AB226,
        0))</f>
        <v>3.3156793135731277E-3</v>
      </c>
      <c r="AG226" s="5">
        <f ca="1">IF($A$2=0,
    1,
    IF(IFERROR(AG227,
            0)=0,
        0,
        IFERROR(IF(OR(ROUND(AD226,
                        3)&gt;=1,
                    AND(ABS(AF226)&lt;'1D'!$D$19,
                        AD226&lt;1)),
                1,
                0),
            0)))</f>
        <v>1</v>
      </c>
      <c r="AH226" s="5">
        <f ca="1">IFERROR(IF('1D'!V32="Supercritical",
        MAX('1D'!$D$16,
            IFERROR(L226,
                MAX('1D'!$D$16,
                    POWER((ABS(K226)^2)/('1D'!$I$5*MAX(F226,
                                0.1)^2),
                        1/3)))),
        IF('1D'!V32="Subcritical",
            MAX('1D'!$D$16,
                IFERROR(W226,
                    MAX('1D'!$D$16,
                        POWER((ABS(K226)^2)/('1D'!$I$5*MAX(F226,
                                    0.1)^2),
                            1/3)))),
            IF(IFERROR(T226,
                    -1E+99)&gt;=IFERROR(AE226,
                    -1E+99),
                MAX('1D'!$D$16,
                    IFERROR(L226,
                        MAX('1D'!$D$16,
                            POWER((ABS(K226)^2)/('1D'!$I$5*MAX(F226,
                                        0.1)^2),
                                1/3)))),
                MAX('1D'!$D$16,
                    IFERROR(W226,
                        MAX('1D'!$D$16,
                            POWER((ABS(K226)^2)/('1D'!$I$5*MAX(F226,
                                        0.1)^2),
                                1/3))))))),
    MAX('1D'!$D$16,
        POWER((ABS(K226)^2)/('1D'!$I$5*MAX(F226,
                    0.1)^2),
            1/3)))</f>
        <v>2.0411692021517887</v>
      </c>
      <c r="AI226" s="5">
        <f t="shared" ca="1" si="50"/>
        <v>634.49516920215171</v>
      </c>
      <c r="AJ226" s="5">
        <f ca="1">AI226+((ABS(K226)/MAX(((F226)+(G226)*(AH226))*(AH226),
            0.000001))^2)/(2*'1D'!$I$5)</f>
        <v>635.66959253909477</v>
      </c>
      <c r="AM226">
        <v>0</v>
      </c>
      <c r="AN226">
        <v>0</v>
      </c>
      <c r="AO226" s="5">
        <f t="shared" si="51"/>
        <v>0</v>
      </c>
      <c r="AP226" s="5">
        <f t="shared" si="55"/>
        <v>0</v>
      </c>
      <c r="AQ226" s="5">
        <f ca="1">ABS(ABS(K226)/MAX(((F226)+(G226)*(AH226))*(AH226),
        0.000001))/SQRT('1D'!$I$5*MAX((((F226)+(G226)*(AH226))*(AH226))/MAX((F226)+2*(G226)*(AH226),
            0.000001),
        0.000001))</f>
        <v>1.0727235886044055</v>
      </c>
      <c r="AR226" s="5" t="str">
        <f t="shared" ca="1" si="52"/>
        <v>Supercritical</v>
      </c>
      <c r="AS226" s="5">
        <f ca="1">((ABS(K226)*'1D'!$D$6)/(MAX(((F226)+(G226)*(AH226))*(AH226),
            0.000001)*MAX(((((F226)+(G226)*(AH226))*(AH226))/MAX((F226)+2*(AH226)*SQRT(1+(G226)^2),
                    0.000001))^(2/3),
            0.000001)))^2</f>
        <v>4.3358367565141456E-3</v>
      </c>
    </row>
    <row r="227" spans="1:45" x14ac:dyDescent="0.35">
      <c r="A227">
        <v>218</v>
      </c>
      <c r="B227">
        <v>216.99600000000001</v>
      </c>
      <c r="C227">
        <v>616367.79500000004</v>
      </c>
      <c r="D227">
        <v>3097690.4350000001</v>
      </c>
      <c r="E227">
        <v>632.45349999999996</v>
      </c>
      <c r="F227">
        <v>5.2</v>
      </c>
      <c r="G227">
        <v>0</v>
      </c>
      <c r="H227" t="s">
        <v>176</v>
      </c>
      <c r="I227">
        <v>3.0000000000000001E-3</v>
      </c>
      <c r="J227" s="5">
        <f t="shared" si="53"/>
        <v>0.99899999999999523</v>
      </c>
      <c r="K227" s="5">
        <f t="shared" ca="1" si="54"/>
        <v>50.95</v>
      </c>
      <c r="L227" s="5">
        <f ca="1">IF($A$2=0,
    IFERROR(L226,
        MAX('1D'!$D$16,
            POWER((ABS(K227)^2)/('1D'!$I$5*MAX(F227,
                        0.1)^2),
                1/3))),
    IF(IFERROR(V226,
            0)=0,
        IFERROR(L226,
            MAX('1D'!$D$16,
                POWER((ABS(K227)^2)/('1D'!$I$5*MAX(F227,
                            0.1)^2),
                    1/3))),
        IF(OR(IFERROR(L227,
                    0)=0,
                IFERROR(S226,
                    0)&lt;1,
                IFERROR(S227,
                    0)&lt;1),
            MAX('1D'!$D$16,
                POWER((ABS(K227)^2)/('1D'!$I$5*MAX(F227,
                            0.1)^2),
                    1/3)),
            IF(IFERROR(U227,
                    0)&gt;0,
                MAX('1D'!$D$16,
                    IFERROR(L227,
                        0)+((IFERROR(U227,
                                0))*'1D'!$D$18*IF((IFERROR(S227,
                                    0))&lt;1,
                            1,
                            -1))),
                IF(IFERROR(U227,
                        0)&lt;0,
                    IF(ABS((MAX('1D'!$D$16,
                                    POWER((ABS(K227)^2)/('1D'!$I$5*MAX(F227,
                                                0.1)^2),
                                        1/3)))-IFERROR(L227,
                                0))&gt;'1D'!$D$19,
                        MAX('1D'!$D$16,
                            IF((MAX('1D'!$D$16,
                                        POWER((ABS(K227)^2)/('1D'!$I$5*MAX(F227,
                                                    0.1)^2),
                                            1/3)))&gt;IFERROR(L227,
                                    0),
                                MIN((MAX('1D'!$D$16,
                                            POWER((ABS(K227)^2)/('1D'!$I$5*MAX(F227,
                                                        0.1)^2),
                                                1/3))),
                                    IFERROR(L227,
                                        0)+(MIN(ABS(IFERROR(U227,
                                                    0))*'1D'!$D$18,
                                            ABS((MAX('1D'!$D$16,
                                                        POWER((ABS(K227)^2)/('1D'!$I$5*MAX(F227,
                                                                    0.1)^2),
                                                            1/3)))-IFERROR(L227,
                                                    0))))),
                                MAX((MAX('1D'!$D$16,
                                            POWER((ABS(K227)^2)/('1D'!$I$5*MAX(F227,
                                                        0.1)^2),
                                                1/3))),
                                    IFERROR(L227,
                                        0)-(MIN(ABS(IFERROR(U227,
                                                    0))*'1D'!$D$18,
                                            ABS((MAX('1D'!$D$16,
                                                        POWER((ABS(K227)^2)/('1D'!$I$5*MAX(F227,
                                                                    0.1)^2),
                                                            1/3)))-IFERROR(L227,
                                                    0))))))),
                        MAX('1D'!$D$16,
                            POWER((ABS(K227)^2)/('1D'!$I$5*MAX(F227,
                                        0.1)^2),
                                1/3))),
                    MAX('1D'!$D$16,
                        IFERROR(L227,
                            0)))))))</f>
        <v>2.0411692021517887</v>
      </c>
      <c r="M227" s="5">
        <f t="shared" ca="1" si="42"/>
        <v>10.614079851189301</v>
      </c>
      <c r="N227" s="5">
        <f t="shared" ca="1" si="43"/>
        <v>1.1434704692804873</v>
      </c>
      <c r="O227" s="5">
        <f t="shared" ca="1" si="44"/>
        <v>4.8002276894771132</v>
      </c>
      <c r="P227" s="5">
        <f t="shared" ca="1" si="45"/>
        <v>634.49466920215173</v>
      </c>
      <c r="Q227" s="5">
        <f ca="1">P227+((ABS(K227)/MAX(((F227)+(G227)*(L227))*(L227),
            0.000001))^2)/(2*'1D'!$I$5)</f>
        <v>635.66909253909478</v>
      </c>
      <c r="R227" s="5">
        <f ca="1">((ABS(K227)*'1D'!$D$6)/(MAX(((F227)+(G227)*(L227))*(L227),
            0.000001)*MAX(((((F227)+(G227)*(L227))*(L227))/MAX((F227)+2*(L227)*SQRT(1+(G227)^2),
                    0.000001))^(2/3),
            0.000001)))^2</f>
        <v>4.3358367565141456E-3</v>
      </c>
      <c r="S227" s="5">
        <f ca="1">ABS(ABS(K227)/MAX(((F227)+(G227)*(L227))*(L227),
        0.000001))/SQRT('1D'!$I$5*MAX((((F227)+(G227)*(L227))*(L227))/MAX((F227)+2*(G227)*(L227),
            0.000001),
        0.000001))</f>
        <v>1.0727235886044055</v>
      </c>
      <c r="T227" s="5">
        <f ca="1">((F227)*(L227)^2)/2+(G227)*(L227)^3/3+(ABS(K227)^2)/('1D'!$I$5*MAX(((F227)+(G227)*(L227))*(L227),
        0.000001))</f>
        <v>35.763412605541333</v>
      </c>
      <c r="U227" s="5">
        <f ca="1">IF($A$2=0,
    0,
    IFERROR(Q226-(((R226+R227)/2)*J227)-(IF(O226&gt;O227,
                '1D'!$D$8*((O226^2-O227^2)/(2*'1D'!$I$5)),
                '1D'!$D$9*((O227^2-O226^2)/(2*'1D'!$I$5)))+('1D'!$D$10*(ABS(I227)/90)*(MAX(O226^2,
                        O227^2)/(2*'1D'!$I$5))))-Q227,
        0))</f>
        <v>-3.8373730365037773E-3</v>
      </c>
      <c r="V227" s="5">
        <f ca="1">IF($A$2=0,
    1,
    IF(IFERROR(V226,
            0)=0,
        0,
        IFERROR(IF(ROUND(S227,
                    3)=1,
                1,
                IF(AND(ABS(U227)&lt;'1D'!$D$19,
                        S227&gt;1),
                    1,
                    0)),
            0)))</f>
        <v>0</v>
      </c>
      <c r="W227" s="5">
        <f ca="1">IF($A$2=0,
    MAX(MAX('1D'!$D$16,
            MAX('1D'!$D$16,
                POWER((ABS(K227)^2)/('1D'!$I$5*MAX(F227,
                            0.1)^2),
                    1/3))),
        IFERROR(W1396,
            MAX(MAX('1D'!$D$16,
                    MAX('1D'!$D$16,
                        POWER((ABS(K227)^2)/('1D'!$I$5*MAX(F227,
                                    0.1)^2),
                            1/3))),
                ($L$2)-E1396))),
    IF(IFERROR(AG228,
            0)=0,
        MAX(MAX('1D'!$D$16,
                MAX('1D'!$D$16,
                    POWER((ABS(K227)^2)/('1D'!$I$5*MAX(F227,
                                0.1)^2),
                        1/3))),
            IFERROR(W1396,
                MAX(MAX('1D'!$D$16,
                        MAX('1D'!$D$16,
                            POWER((ABS(K227)^2)/('1D'!$I$5*MAX(F227,
                                        0.1)^2),
                                1/3))),
                    ($L$2)-E1396))),
        IF(IFERROR(W227,
                0)=0,
            MAX(MAX('1D'!$D$16,
                    MAX('1D'!$D$16,
                        POWER((ABS(K227)^2)/('1D'!$I$5*MAX(F227,
                                    0.1)^2),
                            1/3))),
                IFERROR(W1396,
                    MAX(MAX('1D'!$D$16,
                            MAX('1D'!$D$16,
                                POWER((ABS(K227)^2)/('1D'!$I$5*MAX(F227,
                                            0.1)^2),
                                    1/3))),
                        ($L$2)-E1396))),
            IF(OR(IFERROR(AD227,
                        0)&gt;=1,
                    IFERROR(AD228,
                        0)&gt;=1),
                MAX('1D'!$D$16,
                    MAX('1D'!$D$16,
                        POWER((ABS(K227)^2)/('1D'!$I$5*MAX(F227,
                                    0.1)^2),
                            1/3))),
                IF(ABS(IFERROR(AF227,
                            0))&lt;'1D'!$D$19,
                    MAX(MAX('1D'!$D$16,
                            MAX('1D'!$D$16,
                                POWER((ABS(K227)^2)/('1D'!$I$5*MAX(F227,
                                            0.1)^2),
                                    1/3))),
                        IFERROR(W227,
                            0)),
                    MAX(MAX('1D'!$D$16,
                            MAX('1D'!$D$16,
                                POWER((ABS(K227)^2)/('1D'!$I$5*MAX(F227,
                                            0.1)^2),
                                    1/3))),
                        (IFERROR(W227,
                                0))+((IFERROR(AF227,
                                    0))*'1D'!$D$18)))))))</f>
        <v>2.1389677043987478</v>
      </c>
      <c r="X227" s="5">
        <f t="shared" ca="1" si="46"/>
        <v>11.122632062873489</v>
      </c>
      <c r="Y227" s="5">
        <f t="shared" ca="1" si="47"/>
        <v>1.1735290000551568</v>
      </c>
      <c r="Z227" s="5">
        <f t="shared" ca="1" si="48"/>
        <v>4.5807502857230418</v>
      </c>
      <c r="AA227" s="5">
        <f t="shared" ca="1" si="49"/>
        <v>634.5924677043987</v>
      </c>
      <c r="AB227" s="5">
        <f ca="1">AA227+((ABS(K227)/MAX(((F227)+(G227)*(W227))*(W227),
            0.000001))^2)/(2*'1D'!$I$5)</f>
        <v>635.66195155659807</v>
      </c>
      <c r="AC227" s="5">
        <f ca="1">((ABS(K227)*'1D'!$D$6)/(MAX(((F227)+(G227)*(W227))*(W227),
            0.000001)*MAX(((((F227)+(G227)*(W227))*(W227))/MAX((F227)+2*(W227)*SQRT(1+(G227)^2),
                    0.000001))^(2/3),
            0.000001)))^2</f>
        <v>3.8141460404132466E-3</v>
      </c>
      <c r="AD227" s="5">
        <f ca="1">ABS(ABS(K227)/MAX(((F227)+(G227)*(W227))*(W227),
        0.000001))/SQRT('1D'!$I$5*MAX((((F227)+(G227)*(W227))*(W227))/MAX((F227)+2*(G227)*(W227),
            0.000001),
        0.000001))</f>
        <v>1.0000000000000004</v>
      </c>
      <c r="AE227" s="5">
        <f ca="1">((F227)*(W227)^2)/2+(G227)*(W227)^3/3+(ABS(K227)^2)/('1D'!$I$5*MAX(((F227)+(G227)*(W227))*(W227),
        0.000001))</f>
        <v>35.686426155594638</v>
      </c>
      <c r="AF227" s="5">
        <f ca="1">IF($A$2=0,
    0,
    IFERROR(AB228+(((AC227+AC228)/2)*J228)+(IF(Z227&gt;Z228,
                '1D'!$D$8*((Z227^2-Z228^2)/(2*'1D'!$I$5)),
                '1D'!$D$9*((Z228^2-Z227^2)/(2*'1D'!$I$5)))+('1D'!$D$10*(ABS(I228)/90)*(MAX(Z227^2,
                        Z228^2)/(2*'1D'!$I$5))))-AB227,
        0))</f>
        <v>3.4195611524410197E-3</v>
      </c>
      <c r="AG227" s="5">
        <f ca="1">IF($A$2=0,
    1,
    IF(IFERROR(AG228,
            0)=0,
        0,
        IFERROR(IF(OR(ROUND(AD227,
                        3)&gt;=1,
                    AND(ABS(AF227)&lt;'1D'!$D$19,
                        AD227&lt;1)),
                1,
                0),
            0)))</f>
        <v>1</v>
      </c>
      <c r="AH227" s="5">
        <f ca="1">IFERROR(IF('1D'!V32="Supercritical",
        MAX('1D'!$D$16,
            IFERROR(L227,
                MAX('1D'!$D$16,
                    POWER((ABS(K227)^2)/('1D'!$I$5*MAX(F227,
                                0.1)^2),
                        1/3)))),
        IF('1D'!V32="Subcritical",
            MAX('1D'!$D$16,
                IFERROR(W227,
                    MAX('1D'!$D$16,
                        POWER((ABS(K227)^2)/('1D'!$I$5*MAX(F227,
                                    0.1)^2),
                            1/3)))),
            IF(IFERROR(T227,
                    -1E+99)&gt;=IFERROR(AE227,
                    -1E+99),
                MAX('1D'!$D$16,
                    IFERROR(L227,
                        MAX('1D'!$D$16,
                            POWER((ABS(K227)^2)/('1D'!$I$5*MAX(F227,
                                        0.1)^2),
                                1/3)))),
                MAX('1D'!$D$16,
                    IFERROR(W227,
                        MAX('1D'!$D$16,
                            POWER((ABS(K227)^2)/('1D'!$I$5*MAX(F227,
                                        0.1)^2),
                                1/3))))))),
    MAX('1D'!$D$16,
        POWER((ABS(K227)^2)/('1D'!$I$5*MAX(F227,
                    0.1)^2),
            1/3)))</f>
        <v>2.0411692021517887</v>
      </c>
      <c r="AI227" s="5">
        <f t="shared" ca="1" si="50"/>
        <v>634.49466920215173</v>
      </c>
      <c r="AJ227" s="5">
        <f ca="1">AI227+((ABS(K227)/MAX(((F227)+(G227)*(AH227))*(AH227),
            0.000001))^2)/(2*'1D'!$I$5)</f>
        <v>635.66909253909478</v>
      </c>
      <c r="AM227">
        <v>0</v>
      </c>
      <c r="AN227">
        <v>0</v>
      </c>
      <c r="AO227" s="5">
        <f t="shared" si="51"/>
        <v>0</v>
      </c>
      <c r="AP227" s="5">
        <f t="shared" si="55"/>
        <v>0</v>
      </c>
      <c r="AQ227" s="5">
        <f ca="1">ABS(ABS(K227)/MAX(((F227)+(G227)*(AH227))*(AH227),
        0.000001))/SQRT('1D'!$I$5*MAX((((F227)+(G227)*(AH227))*(AH227))/MAX((F227)+2*(G227)*(AH227),
            0.000001),
        0.000001))</f>
        <v>1.0727235886044055</v>
      </c>
      <c r="AR227" s="5" t="str">
        <f t="shared" ca="1" si="52"/>
        <v>Supercritical</v>
      </c>
      <c r="AS227" s="5">
        <f ca="1">((ABS(K227)*'1D'!$D$6)/(MAX(((F227)+(G227)*(AH227))*(AH227),
            0.000001)*MAX(((((F227)+(G227)*(AH227))*(AH227))/MAX((F227)+2*(AH227)*SQRT(1+(G227)^2),
                    0.000001))^(2/3),
            0.000001)))^2</f>
        <v>4.3358367565141456E-3</v>
      </c>
    </row>
    <row r="228" spans="1:45" x14ac:dyDescent="0.35">
      <c r="A228">
        <v>219</v>
      </c>
      <c r="B228">
        <v>217.99700000000001</v>
      </c>
      <c r="C228">
        <v>616366.79599999997</v>
      </c>
      <c r="D228">
        <v>3097690.3870000001</v>
      </c>
      <c r="E228">
        <v>632.45299999999997</v>
      </c>
      <c r="F228">
        <v>5.2</v>
      </c>
      <c r="G228">
        <v>0</v>
      </c>
      <c r="H228" t="s">
        <v>176</v>
      </c>
      <c r="I228">
        <v>5.7000000000000002E-2</v>
      </c>
      <c r="J228" s="5">
        <f t="shared" si="53"/>
        <v>1.0010000000000048</v>
      </c>
      <c r="K228" s="5">
        <f t="shared" ca="1" si="54"/>
        <v>50.95</v>
      </c>
      <c r="L228" s="5">
        <f ca="1">IF($A$2=0,
    IFERROR(L227,
        MAX('1D'!$D$16,
            POWER((ABS(K228)^2)/('1D'!$I$5*MAX(F228,
                        0.1)^2),
                1/3))),
    IF(IFERROR(V227,
            0)=0,
        IFERROR(L227,
            MAX('1D'!$D$16,
                POWER((ABS(K228)^2)/('1D'!$I$5*MAX(F228,
                            0.1)^2),
                    1/3))),
        IF(OR(IFERROR(L228,
                    0)=0,
                IFERROR(S227,
                    0)&lt;1,
                IFERROR(S228,
                    0)&lt;1),
            MAX('1D'!$D$16,
                POWER((ABS(K228)^2)/('1D'!$I$5*MAX(F228,
                            0.1)^2),
                    1/3)),
            IF(IFERROR(U228,
                    0)&gt;0,
                MAX('1D'!$D$16,
                    IFERROR(L228,
                        0)+((IFERROR(U228,
                                0))*'1D'!$D$18*IF((IFERROR(S228,
                                    0))&lt;1,
                            1,
                            -1))),
                IF(IFERROR(U228,
                        0)&lt;0,
                    IF(ABS((MAX('1D'!$D$16,
                                    POWER((ABS(K228)^2)/('1D'!$I$5*MAX(F228,
                                                0.1)^2),
                                        1/3)))-IFERROR(L228,
                                0))&gt;'1D'!$D$19,
                        MAX('1D'!$D$16,
                            IF((MAX('1D'!$D$16,
                                        POWER((ABS(K228)^2)/('1D'!$I$5*MAX(F228,
                                                    0.1)^2),
                                            1/3)))&gt;IFERROR(L228,
                                    0),
                                MIN((MAX('1D'!$D$16,
                                            POWER((ABS(K228)^2)/('1D'!$I$5*MAX(F228,
                                                        0.1)^2),
                                                1/3))),
                                    IFERROR(L228,
                                        0)+(MIN(ABS(IFERROR(U228,
                                                    0))*'1D'!$D$18,
                                            ABS((MAX('1D'!$D$16,
                                                        POWER((ABS(K228)^2)/('1D'!$I$5*MAX(F228,
                                                                    0.1)^2),
                                                            1/3)))-IFERROR(L228,
                                                    0))))),
                                MAX((MAX('1D'!$D$16,
                                            POWER((ABS(K228)^2)/('1D'!$I$5*MAX(F228,
                                                        0.1)^2),
                                                1/3))),
                                    IFERROR(L228,
                                        0)-(MIN(ABS(IFERROR(U228,
                                                    0))*'1D'!$D$18,
                                            ABS((MAX('1D'!$D$16,
                                                        POWER((ABS(K228)^2)/('1D'!$I$5*MAX(F228,
                                                                    0.1)^2),
                                                            1/3)))-IFERROR(L228,
                                                    0))))))),
                        MAX('1D'!$D$16,
                            POWER((ABS(K228)^2)/('1D'!$I$5*MAX(F228,
                                        0.1)^2),
                                1/3))),
                    MAX('1D'!$D$16,
                        IFERROR(L228,
                            0)))))))</f>
        <v>2.0411692021517887</v>
      </c>
      <c r="M228" s="5">
        <f t="shared" ca="1" si="42"/>
        <v>10.614079851189301</v>
      </c>
      <c r="N228" s="5">
        <f t="shared" ca="1" si="43"/>
        <v>1.1434704692804873</v>
      </c>
      <c r="O228" s="5">
        <f t="shared" ca="1" si="44"/>
        <v>4.8002276894771132</v>
      </c>
      <c r="P228" s="5">
        <f t="shared" ca="1" si="45"/>
        <v>634.49416920215174</v>
      </c>
      <c r="Q228" s="5">
        <f ca="1">P228+((ABS(K228)/MAX(((F228)+(G228)*(L228))*(L228),
            0.000001))^2)/(2*'1D'!$I$5)</f>
        <v>635.66859253909479</v>
      </c>
      <c r="R228" s="5">
        <f ca="1">((ABS(K228)*'1D'!$D$6)/(MAX(((F228)+(G228)*(L228))*(L228),
            0.000001)*MAX(((((F228)+(G228)*(L228))*(L228))/MAX((F228)+2*(L228)*SQRT(1+(G228)^2),
                    0.000001))^(2/3),
            0.000001)))^2</f>
        <v>4.3358367565141456E-3</v>
      </c>
      <c r="S228" s="5">
        <f ca="1">ABS(ABS(K228)/MAX(((F228)+(G228)*(L228))*(L228),
        0.000001))/SQRT('1D'!$I$5*MAX((((F228)+(G228)*(L228))*(L228))/MAX((F228)+2*(G228)*(L228),
            0.000001),
        0.000001))</f>
        <v>1.0727235886044055</v>
      </c>
      <c r="T228" s="5">
        <f ca="1">((F228)*(L228)^2)/2+(G228)*(L228)^3/3+(ABS(K228)^2)/('1D'!$I$5*MAX(((F228)+(G228)*(L228))*(L228),
        0.000001))</f>
        <v>35.763412605541333</v>
      </c>
      <c r="U228" s="5">
        <f ca="1">IF($A$2=0,
    0,
    IFERROR(Q227-(((R227+R228)/2)*J228)-(IF(O227&gt;O228,
                '1D'!$D$8*((O227^2-O228^2)/(2*'1D'!$I$5)),
                '1D'!$D$9*((O228^2-O227^2)/(2*'1D'!$I$5)))+('1D'!$D$10*(ABS(I228)/90)*(MAX(O227^2,
                        O228^2)/(2*'1D'!$I$5))))-Q228,
        0))</f>
        <v>-3.9517428102726626E-3</v>
      </c>
      <c r="V228" s="5">
        <f ca="1">IF($A$2=0,
    1,
    IF(IFERROR(V227,
            0)=0,
        0,
        IFERROR(IF(ROUND(S228,
                    3)=1,
                1,
                IF(AND(ABS(U228)&lt;'1D'!$D$19,
                        S228&gt;1),
                    1,
                    0)),
            0)))</f>
        <v>0</v>
      </c>
      <c r="W228" s="5">
        <f ca="1">IF($A$2=0,
    MAX(MAX('1D'!$D$16,
            MAX('1D'!$D$16,
                POWER((ABS(K228)^2)/('1D'!$I$5*MAX(F228,
                            0.1)^2),
                    1/3))),
        IFERROR(W1396,
            MAX(MAX('1D'!$D$16,
                    MAX('1D'!$D$16,
                        POWER((ABS(K228)^2)/('1D'!$I$5*MAX(F228,
                                    0.1)^2),
                            1/3))),
                ($L$2)-E1396))),
    IF(IFERROR(AG229,
            0)=0,
        MAX(MAX('1D'!$D$16,
                MAX('1D'!$D$16,
                    POWER((ABS(K228)^2)/('1D'!$I$5*MAX(F228,
                                0.1)^2),
                        1/3))),
            IFERROR(W1396,
                MAX(MAX('1D'!$D$16,
                        MAX('1D'!$D$16,
                            POWER((ABS(K228)^2)/('1D'!$I$5*MAX(F228,
                                        0.1)^2),
                                1/3))),
                    ($L$2)-E1396))),
        IF(IFERROR(W228,
                0)=0,
            MAX(MAX('1D'!$D$16,
                    MAX('1D'!$D$16,
                        POWER((ABS(K228)^2)/('1D'!$I$5*MAX(F228,
                                    0.1)^2),
                            1/3))),
                IFERROR(W1396,
                    MAX(MAX('1D'!$D$16,
                            MAX('1D'!$D$16,
                                POWER((ABS(K228)^2)/('1D'!$I$5*MAX(F228,
                                            0.1)^2),
                                    1/3))),
                        ($L$2)-E1396))),
            IF(OR(IFERROR(AD228,
                        0)&gt;=1,
                    IFERROR(AD229,
                        0)&gt;=1),
                MAX('1D'!$D$16,
                    MAX('1D'!$D$16,
                        POWER((ABS(K228)^2)/('1D'!$I$5*MAX(F228,
                                    0.1)^2),
                            1/3))),
                IF(ABS(IFERROR(AF228,
                            0))&lt;'1D'!$D$19,
                    MAX(MAX('1D'!$D$16,
                            MAX('1D'!$D$16,
                                POWER((ABS(K228)^2)/('1D'!$I$5*MAX(F228,
                                            0.1)^2),
                                    1/3))),
                        IFERROR(W228,
                            0)),
                    MAX(MAX('1D'!$D$16,
                            MAX('1D'!$D$16,
                                POWER((ABS(K228)^2)/('1D'!$I$5*MAX(F228,
                                            0.1)^2),
                                    1/3))),
                        (IFERROR(W228,
                                0))+((IFERROR(AF228,
                                    0))*'1D'!$D$18)))))))</f>
        <v>2.1389677043987478</v>
      </c>
      <c r="X228" s="5">
        <f t="shared" ca="1" si="46"/>
        <v>11.122632062873489</v>
      </c>
      <c r="Y228" s="5">
        <f t="shared" ca="1" si="47"/>
        <v>1.1735290000551568</v>
      </c>
      <c r="Z228" s="5">
        <f t="shared" ca="1" si="48"/>
        <v>4.5807502857230418</v>
      </c>
      <c r="AA228" s="5">
        <f t="shared" ca="1" si="49"/>
        <v>634.59196770439871</v>
      </c>
      <c r="AB228" s="5">
        <f ca="1">AA228+((ABS(K228)/MAX(((F228)+(G228)*(W228))*(W228),
            0.000001))^2)/(2*'1D'!$I$5)</f>
        <v>635.66145155659808</v>
      </c>
      <c r="AC228" s="5">
        <f ca="1">((ABS(K228)*'1D'!$D$6)/(MAX(((F228)+(G228)*(W228))*(W228),
            0.000001)*MAX(((((F228)+(G228)*(W228))*(W228))/MAX((F228)+2*(W228)*SQRT(1+(G228)^2),
                    0.000001))^(2/3),
            0.000001)))^2</f>
        <v>3.8141460404132466E-3</v>
      </c>
      <c r="AD228" s="5">
        <f ca="1">ABS(ABS(K228)/MAX(((F228)+(G228)*(W228))*(W228),
        0.000001))/SQRT('1D'!$I$5*MAX((((F228)+(G228)*(W228))*(W228))/MAX((F228)+2*(G228)*(W228),
            0.000001),
        0.000001))</f>
        <v>1.0000000000000004</v>
      </c>
      <c r="AE228" s="5">
        <f ca="1">((F228)*(W228)^2)/2+(G228)*(W228)^3/3+(ABS(K228)^2)/('1D'!$I$5*MAX(((F228)+(G228)*(W228))*(W228),
        0.000001))</f>
        <v>35.686426155594638</v>
      </c>
      <c r="AF228" s="5">
        <f ca="1">IF($A$2=0,
    0,
    IFERROR(AB229+(((AC228+AC229)/2)*J229)+(IF(Z228&gt;Z229,
                '1D'!$D$8*((Z228^2-Z229^2)/(2*'1D'!$I$5)),
                '1D'!$D$9*((Z229^2-Z228^2)/(2*'1D'!$I$5)))+('1D'!$D$10*(ABS(I229)/90)*(MAX(Z228^2,
                        Z229^2)/(2*'1D'!$I$5))))-AB228,
        0))</f>
        <v>3.4157470064428708E-3</v>
      </c>
      <c r="AG228" s="5">
        <f ca="1">IF($A$2=0,
    1,
    IF(IFERROR(AG229,
            0)=0,
        0,
        IFERROR(IF(OR(ROUND(AD228,
                        3)&gt;=1,
                    AND(ABS(AF228)&lt;'1D'!$D$19,
                        AD228&lt;1)),
                1,
                0),
            0)))</f>
        <v>1</v>
      </c>
      <c r="AH228" s="5">
        <f ca="1">IFERROR(IF('1D'!V32="Supercritical",
        MAX('1D'!$D$16,
            IFERROR(L228,
                MAX('1D'!$D$16,
                    POWER((ABS(K228)^2)/('1D'!$I$5*MAX(F228,
                                0.1)^2),
                        1/3)))),
        IF('1D'!V32="Subcritical",
            MAX('1D'!$D$16,
                IFERROR(W228,
                    MAX('1D'!$D$16,
                        POWER((ABS(K228)^2)/('1D'!$I$5*MAX(F228,
                                    0.1)^2),
                            1/3)))),
            IF(IFERROR(T228,
                    -1E+99)&gt;=IFERROR(AE228,
                    -1E+99),
                MAX('1D'!$D$16,
                    IFERROR(L228,
                        MAX('1D'!$D$16,
                            POWER((ABS(K228)^2)/('1D'!$I$5*MAX(F228,
                                        0.1)^2),
                                1/3)))),
                MAX('1D'!$D$16,
                    IFERROR(W228,
                        MAX('1D'!$D$16,
                            POWER((ABS(K228)^2)/('1D'!$I$5*MAX(F228,
                                        0.1)^2),
                                1/3))))))),
    MAX('1D'!$D$16,
        POWER((ABS(K228)^2)/('1D'!$I$5*MAX(F228,
                    0.1)^2),
            1/3)))</f>
        <v>2.0411692021517887</v>
      </c>
      <c r="AI228" s="5">
        <f t="shared" ca="1" si="50"/>
        <v>634.49416920215174</v>
      </c>
      <c r="AJ228" s="5">
        <f ca="1">AI228+((ABS(K228)/MAX(((F228)+(G228)*(AH228))*(AH228),
            0.000001))^2)/(2*'1D'!$I$5)</f>
        <v>635.66859253909479</v>
      </c>
      <c r="AM228">
        <v>0</v>
      </c>
      <c r="AN228">
        <v>0</v>
      </c>
      <c r="AO228" s="5">
        <f t="shared" si="51"/>
        <v>0</v>
      </c>
      <c r="AP228" s="5">
        <f t="shared" si="55"/>
        <v>0</v>
      </c>
      <c r="AQ228" s="5">
        <f ca="1">ABS(ABS(K228)/MAX(((F228)+(G228)*(AH228))*(AH228),
        0.000001))/SQRT('1D'!$I$5*MAX((((F228)+(G228)*(AH228))*(AH228))/MAX((F228)+2*(G228)*(AH228),
            0.000001),
        0.000001))</f>
        <v>1.0727235886044055</v>
      </c>
      <c r="AR228" s="5" t="str">
        <f t="shared" ca="1" si="52"/>
        <v>Supercritical</v>
      </c>
      <c r="AS228" s="5">
        <f ca="1">((ABS(K228)*'1D'!$D$6)/(MAX(((F228)+(G228)*(AH228))*(AH228),
            0.000001)*MAX(((((F228)+(G228)*(AH228))*(AH228))/MAX((F228)+2*(AH228)*SQRT(1+(G228)^2),
                    0.000001))^(2/3),
            0.000001)))^2</f>
        <v>4.3358367565141456E-3</v>
      </c>
    </row>
    <row r="229" spans="1:45" x14ac:dyDescent="0.35">
      <c r="A229">
        <v>220</v>
      </c>
      <c r="B229">
        <v>218.99700000000001</v>
      </c>
      <c r="C229">
        <v>616365.79700000002</v>
      </c>
      <c r="D229">
        <v>3097690.34</v>
      </c>
      <c r="E229">
        <v>632.45249999999999</v>
      </c>
      <c r="F229">
        <v>5.2</v>
      </c>
      <c r="G229">
        <v>0</v>
      </c>
      <c r="H229" t="s">
        <v>176</v>
      </c>
      <c r="I229">
        <v>5.7000000000000002E-2</v>
      </c>
      <c r="J229" s="5">
        <f t="shared" si="53"/>
        <v>1</v>
      </c>
      <c r="K229" s="5">
        <f t="shared" ca="1" si="54"/>
        <v>50.95</v>
      </c>
      <c r="L229" s="5">
        <f ca="1">IF($A$2=0,
    IFERROR(L228,
        MAX('1D'!$D$16,
            POWER((ABS(K229)^2)/('1D'!$I$5*MAX(F229,
                        0.1)^2),
                1/3))),
    IF(IFERROR(V228,
            0)=0,
        IFERROR(L228,
            MAX('1D'!$D$16,
                POWER((ABS(K229)^2)/('1D'!$I$5*MAX(F229,
                            0.1)^2),
                    1/3))),
        IF(OR(IFERROR(L229,
                    0)=0,
                IFERROR(S228,
                    0)&lt;1,
                IFERROR(S229,
                    0)&lt;1),
            MAX('1D'!$D$16,
                POWER((ABS(K229)^2)/('1D'!$I$5*MAX(F229,
                            0.1)^2),
                    1/3)),
            IF(IFERROR(U229,
                    0)&gt;0,
                MAX('1D'!$D$16,
                    IFERROR(L229,
                        0)+((IFERROR(U229,
                                0))*'1D'!$D$18*IF((IFERROR(S229,
                                    0))&lt;1,
                            1,
                            -1))),
                IF(IFERROR(U229,
                        0)&lt;0,
                    IF(ABS((MAX('1D'!$D$16,
                                    POWER((ABS(K229)^2)/('1D'!$I$5*MAX(F229,
                                                0.1)^2),
                                        1/3)))-IFERROR(L229,
                                0))&gt;'1D'!$D$19,
                        MAX('1D'!$D$16,
                            IF((MAX('1D'!$D$16,
                                        POWER((ABS(K229)^2)/('1D'!$I$5*MAX(F229,
                                                    0.1)^2),
                                            1/3)))&gt;IFERROR(L229,
                                    0),
                                MIN((MAX('1D'!$D$16,
                                            POWER((ABS(K229)^2)/('1D'!$I$5*MAX(F229,
                                                        0.1)^2),
                                                1/3))),
                                    IFERROR(L229,
                                        0)+(MIN(ABS(IFERROR(U229,
                                                    0))*'1D'!$D$18,
                                            ABS((MAX('1D'!$D$16,
                                                        POWER((ABS(K229)^2)/('1D'!$I$5*MAX(F229,
                                                                    0.1)^2),
                                                            1/3)))-IFERROR(L229,
                                                    0))))),
                                MAX((MAX('1D'!$D$16,
                                            POWER((ABS(K229)^2)/('1D'!$I$5*MAX(F229,
                                                        0.1)^2),
                                                1/3))),
                                    IFERROR(L229,
                                        0)-(MIN(ABS(IFERROR(U229,
                                                    0))*'1D'!$D$18,
                                            ABS((MAX('1D'!$D$16,
                                                        POWER((ABS(K229)^2)/('1D'!$I$5*MAX(F229,
                                                                    0.1)^2),
                                                            1/3)))-IFERROR(L229,
                                                    0))))))),
                        MAX('1D'!$D$16,
                            POWER((ABS(K229)^2)/('1D'!$I$5*MAX(F229,
                                        0.1)^2),
                                1/3))),
                    MAX('1D'!$D$16,
                        IFERROR(L229,
                            0)))))))</f>
        <v>2.0411692021517887</v>
      </c>
      <c r="M229" s="5">
        <f t="shared" ca="1" si="42"/>
        <v>10.614079851189301</v>
      </c>
      <c r="N229" s="5">
        <f t="shared" ca="1" si="43"/>
        <v>1.1434704692804873</v>
      </c>
      <c r="O229" s="5">
        <f t="shared" ca="1" si="44"/>
        <v>4.8002276894771132</v>
      </c>
      <c r="P229" s="5">
        <f t="shared" ca="1" si="45"/>
        <v>634.49366920215175</v>
      </c>
      <c r="Q229" s="5">
        <f ca="1">P229+((ABS(K229)/MAX(((F229)+(G229)*(L229))*(L229),
            0.000001))^2)/(2*'1D'!$I$5)</f>
        <v>635.6680925390948</v>
      </c>
      <c r="R229" s="5">
        <f ca="1">((ABS(K229)*'1D'!$D$6)/(MAX(((F229)+(G229)*(L229))*(L229),
            0.000001)*MAX(((((F229)+(G229)*(L229))*(L229))/MAX((F229)+2*(L229)*SQRT(1+(G229)^2),
                    0.000001))^(2/3),
            0.000001)))^2</f>
        <v>4.3358367565141456E-3</v>
      </c>
      <c r="S229" s="5">
        <f ca="1">ABS(ABS(K229)/MAX(((F229)+(G229)*(L229))*(L229),
        0.000001))/SQRT('1D'!$I$5*MAX((((F229)+(G229)*(L229))*(L229))/MAX((F229)+2*(G229)*(L229),
            0.000001),
        0.000001))</f>
        <v>1.0727235886044055</v>
      </c>
      <c r="T229" s="5">
        <f ca="1">((F229)*(L229)^2)/2+(G229)*(L229)^3/3+(ABS(K229)^2)/('1D'!$I$5*MAX(((F229)+(G229)*(L229))*(L229),
        0.000001))</f>
        <v>35.763412605541333</v>
      </c>
      <c r="U229" s="5">
        <f ca="1">IF($A$2=0,
    0,
    IFERROR(Q228-(((R228+R229)/2)*J229)-(IF(O228&gt;O229,
                '1D'!$D$8*((O228^2-O229^2)/(2*'1D'!$I$5)),
                '1D'!$D$9*((O229^2-O228^2)/(2*'1D'!$I$5)))+('1D'!$D$10*(ABS(I229)/90)*(MAX(O228^2,
                        O229^2)/(2*'1D'!$I$5))))-Q229,
        0))</f>
        <v>-3.9474069734524164E-3</v>
      </c>
      <c r="V229" s="5">
        <f ca="1">IF($A$2=0,
    1,
    IF(IFERROR(V228,
            0)=0,
        0,
        IFERROR(IF(ROUND(S229,
                    3)=1,
                1,
                IF(AND(ABS(U229)&lt;'1D'!$D$19,
                        S229&gt;1),
                    1,
                    0)),
            0)))</f>
        <v>0</v>
      </c>
      <c r="W229" s="5">
        <f ca="1">IF($A$2=0,
    MAX(MAX('1D'!$D$16,
            MAX('1D'!$D$16,
                POWER((ABS(K229)^2)/('1D'!$I$5*MAX(F229,
                            0.1)^2),
                    1/3))),
        IFERROR(W1396,
            MAX(MAX('1D'!$D$16,
                    MAX('1D'!$D$16,
                        POWER((ABS(K229)^2)/('1D'!$I$5*MAX(F229,
                                    0.1)^2),
                            1/3))),
                ($L$2)-E1396))),
    IF(IFERROR(AG230,
            0)=0,
        MAX(MAX('1D'!$D$16,
                MAX('1D'!$D$16,
                    POWER((ABS(K229)^2)/('1D'!$I$5*MAX(F229,
                                0.1)^2),
                        1/3))),
            IFERROR(W1396,
                MAX(MAX('1D'!$D$16,
                        MAX('1D'!$D$16,
                            POWER((ABS(K229)^2)/('1D'!$I$5*MAX(F229,
                                        0.1)^2),
                                1/3))),
                    ($L$2)-E1396))),
        IF(IFERROR(W229,
                0)=0,
            MAX(MAX('1D'!$D$16,
                    MAX('1D'!$D$16,
                        POWER((ABS(K229)^2)/('1D'!$I$5*MAX(F229,
                                    0.1)^2),
                            1/3))),
                IFERROR(W1396,
                    MAX(MAX('1D'!$D$16,
                            MAX('1D'!$D$16,
                                POWER((ABS(K229)^2)/('1D'!$I$5*MAX(F229,
                                            0.1)^2),
                                    1/3))),
                        ($L$2)-E1396))),
            IF(OR(IFERROR(AD229,
                        0)&gt;=1,
                    IFERROR(AD230,
                        0)&gt;=1),
                MAX('1D'!$D$16,
                    MAX('1D'!$D$16,
                        POWER((ABS(K229)^2)/('1D'!$I$5*MAX(F229,
                                    0.1)^2),
                            1/3))),
                IF(ABS(IFERROR(AF229,
                            0))&lt;'1D'!$D$19,
                    MAX(MAX('1D'!$D$16,
                            MAX('1D'!$D$16,
                                POWER((ABS(K229)^2)/('1D'!$I$5*MAX(F229,
                                            0.1)^2),
                                    1/3))),
                        IFERROR(W229,
                            0)),
                    MAX(MAX('1D'!$D$16,
                            MAX('1D'!$D$16,
                                POWER((ABS(K229)^2)/('1D'!$I$5*MAX(F229,
                                            0.1)^2),
                                    1/3))),
                        (IFERROR(W229,
                                0))+((IFERROR(AF229,
                                    0))*'1D'!$D$18)))))))</f>
        <v>2.1389677043987478</v>
      </c>
      <c r="X229" s="5">
        <f t="shared" ca="1" si="46"/>
        <v>11.122632062873489</v>
      </c>
      <c r="Y229" s="5">
        <f t="shared" ca="1" si="47"/>
        <v>1.1735290000551568</v>
      </c>
      <c r="Z229" s="5">
        <f t="shared" ca="1" si="48"/>
        <v>4.5807502857230418</v>
      </c>
      <c r="AA229" s="5">
        <f t="shared" ca="1" si="49"/>
        <v>634.59146770439872</v>
      </c>
      <c r="AB229" s="5">
        <f ca="1">AA229+((ABS(K229)/MAX(((F229)+(G229)*(W229))*(W229),
            0.000001))^2)/(2*'1D'!$I$5)</f>
        <v>635.66095155659809</v>
      </c>
      <c r="AC229" s="5">
        <f ca="1">((ABS(K229)*'1D'!$D$6)/(MAX(((F229)+(G229)*(W229))*(W229),
            0.000001)*MAX(((((F229)+(G229)*(W229))*(W229))/MAX((F229)+2*(W229)*SQRT(1+(G229)^2),
                    0.000001))^(2/3),
            0.000001)))^2</f>
        <v>3.8141460404132466E-3</v>
      </c>
      <c r="AD229" s="5">
        <f ca="1">ABS(ABS(K229)/MAX(((F229)+(G229)*(W229))*(W229),
        0.000001))/SQRT('1D'!$I$5*MAX((((F229)+(G229)*(W229))*(W229))/MAX((F229)+2*(G229)*(W229),
            0.000001),
        0.000001))</f>
        <v>1.0000000000000004</v>
      </c>
      <c r="AE229" s="5">
        <f ca="1">((F229)*(W229)^2)/2+(G229)*(W229)^3/3+(ABS(K229)^2)/('1D'!$I$5*MAX(((F229)+(G229)*(W229))*(W229),
        0.000001))</f>
        <v>35.686426155594638</v>
      </c>
      <c r="AF229" s="5">
        <f ca="1">IF($A$2=0,
    0,
    IFERROR(AB230+(((AC229+AC230)/2)*J230)+(IF(Z229&gt;Z230,
                '1D'!$D$8*((Z229^2-Z230^2)/(2*'1D'!$I$5)),
                '1D'!$D$9*((Z230^2-Z229^2)/(2*'1D'!$I$5)))+('1D'!$D$10*(ABS(I230)/90)*(MAX(Z229^2,
                        Z230^2)/(2*'1D'!$I$5))))-AB229,
        0))</f>
        <v>3.4157470064428708E-3</v>
      </c>
      <c r="AG229" s="5">
        <f ca="1">IF($A$2=0,
    1,
    IF(IFERROR(AG230,
            0)=0,
        0,
        IFERROR(IF(OR(ROUND(AD229,
                        3)&gt;=1,
                    AND(ABS(AF229)&lt;'1D'!$D$19,
                        AD229&lt;1)),
                1,
                0),
            0)))</f>
        <v>1</v>
      </c>
      <c r="AH229" s="5">
        <f ca="1">IFERROR(IF('1D'!V32="Supercritical",
        MAX('1D'!$D$16,
            IFERROR(L229,
                MAX('1D'!$D$16,
                    POWER((ABS(K229)^2)/('1D'!$I$5*MAX(F229,
                                0.1)^2),
                        1/3)))),
        IF('1D'!V32="Subcritical",
            MAX('1D'!$D$16,
                IFERROR(W229,
                    MAX('1D'!$D$16,
                        POWER((ABS(K229)^2)/('1D'!$I$5*MAX(F229,
                                    0.1)^2),
                            1/3)))),
            IF(IFERROR(T229,
                    -1E+99)&gt;=IFERROR(AE229,
                    -1E+99),
                MAX('1D'!$D$16,
                    IFERROR(L229,
                        MAX('1D'!$D$16,
                            POWER((ABS(K229)^2)/('1D'!$I$5*MAX(F229,
                                        0.1)^2),
                                1/3)))),
                MAX('1D'!$D$16,
                    IFERROR(W229,
                        MAX('1D'!$D$16,
                            POWER((ABS(K229)^2)/('1D'!$I$5*MAX(F229,
                                        0.1)^2),
                                1/3))))))),
    MAX('1D'!$D$16,
        POWER((ABS(K229)^2)/('1D'!$I$5*MAX(F229,
                    0.1)^2),
            1/3)))</f>
        <v>2.0411692021517887</v>
      </c>
      <c r="AI229" s="5">
        <f t="shared" ca="1" si="50"/>
        <v>634.49366920215175</v>
      </c>
      <c r="AJ229" s="5">
        <f ca="1">AI229+((ABS(K229)/MAX(((F229)+(G229)*(AH229))*(AH229),
            0.000001))^2)/(2*'1D'!$I$5)</f>
        <v>635.6680925390948</v>
      </c>
      <c r="AM229">
        <v>0</v>
      </c>
      <c r="AN229">
        <v>0</v>
      </c>
      <c r="AO229" s="5">
        <f t="shared" si="51"/>
        <v>0</v>
      </c>
      <c r="AP229" s="5">
        <f t="shared" si="55"/>
        <v>0</v>
      </c>
      <c r="AQ229" s="5">
        <f ca="1">ABS(ABS(K229)/MAX(((F229)+(G229)*(AH229))*(AH229),
        0.000001))/SQRT('1D'!$I$5*MAX((((F229)+(G229)*(AH229))*(AH229))/MAX((F229)+2*(G229)*(AH229),
            0.000001),
        0.000001))</f>
        <v>1.0727235886044055</v>
      </c>
      <c r="AR229" s="5" t="str">
        <f t="shared" ca="1" si="52"/>
        <v>Supercritical</v>
      </c>
      <c r="AS229" s="5">
        <f ca="1">((ABS(K229)*'1D'!$D$6)/(MAX(((F229)+(G229)*(AH229))*(AH229),
            0.000001)*MAX(((((F229)+(G229)*(AH229))*(AH229))/MAX((F229)+2*(AH229)*SQRT(1+(G229)^2),
                    0.000001))^(2/3),
            0.000001)))^2</f>
        <v>4.3358367565141456E-3</v>
      </c>
    </row>
    <row r="230" spans="1:45" x14ac:dyDescent="0.35">
      <c r="A230">
        <v>221</v>
      </c>
      <c r="B230">
        <v>219.99700000000001</v>
      </c>
      <c r="C230">
        <v>616364.79799999995</v>
      </c>
      <c r="D230">
        <v>3097690.2919999999</v>
      </c>
      <c r="E230">
        <v>632.452</v>
      </c>
      <c r="F230">
        <v>5.2</v>
      </c>
      <c r="G230">
        <v>0</v>
      </c>
      <c r="H230" t="s">
        <v>176</v>
      </c>
      <c r="I230">
        <v>5.7000000000000002E-2</v>
      </c>
      <c r="J230" s="5">
        <f t="shared" si="53"/>
        <v>1</v>
      </c>
      <c r="K230" s="5">
        <f t="shared" ca="1" si="54"/>
        <v>50.95</v>
      </c>
      <c r="L230" s="5">
        <f ca="1">IF($A$2=0,
    IFERROR(L229,
        MAX('1D'!$D$16,
            POWER((ABS(K230)^2)/('1D'!$I$5*MAX(F230,
                        0.1)^2),
                1/3))),
    IF(IFERROR(V229,
            0)=0,
        IFERROR(L229,
            MAX('1D'!$D$16,
                POWER((ABS(K230)^2)/('1D'!$I$5*MAX(F230,
                            0.1)^2),
                    1/3))),
        IF(OR(IFERROR(L230,
                    0)=0,
                IFERROR(S229,
                    0)&lt;1,
                IFERROR(S230,
                    0)&lt;1),
            MAX('1D'!$D$16,
                POWER((ABS(K230)^2)/('1D'!$I$5*MAX(F230,
                            0.1)^2),
                    1/3)),
            IF(IFERROR(U230,
                    0)&gt;0,
                MAX('1D'!$D$16,
                    IFERROR(L230,
                        0)+((IFERROR(U230,
                                0))*'1D'!$D$18*IF((IFERROR(S230,
                                    0))&lt;1,
                            1,
                            -1))),
                IF(IFERROR(U230,
                        0)&lt;0,
                    IF(ABS((MAX('1D'!$D$16,
                                    POWER((ABS(K230)^2)/('1D'!$I$5*MAX(F230,
                                                0.1)^2),
                                        1/3)))-IFERROR(L230,
                                0))&gt;'1D'!$D$19,
                        MAX('1D'!$D$16,
                            IF((MAX('1D'!$D$16,
                                        POWER((ABS(K230)^2)/('1D'!$I$5*MAX(F230,
                                                    0.1)^2),
                                            1/3)))&gt;IFERROR(L230,
                                    0),
                                MIN((MAX('1D'!$D$16,
                                            POWER((ABS(K230)^2)/('1D'!$I$5*MAX(F230,
                                                        0.1)^2),
                                                1/3))),
                                    IFERROR(L230,
                                        0)+(MIN(ABS(IFERROR(U230,
                                                    0))*'1D'!$D$18,
                                            ABS((MAX('1D'!$D$16,
                                                        POWER((ABS(K230)^2)/('1D'!$I$5*MAX(F230,
                                                                    0.1)^2),
                                                            1/3)))-IFERROR(L230,
                                                    0))))),
                                MAX((MAX('1D'!$D$16,
                                            POWER((ABS(K230)^2)/('1D'!$I$5*MAX(F230,
                                                        0.1)^2),
                                                1/3))),
                                    IFERROR(L230,
                                        0)-(MIN(ABS(IFERROR(U230,
                                                    0))*'1D'!$D$18,
                                            ABS((MAX('1D'!$D$16,
                                                        POWER((ABS(K230)^2)/('1D'!$I$5*MAX(F230,
                                                                    0.1)^2),
                                                            1/3)))-IFERROR(L230,
                                                    0))))))),
                        MAX('1D'!$D$16,
                            POWER((ABS(K230)^2)/('1D'!$I$5*MAX(F230,
                                        0.1)^2),
                                1/3))),
                    MAX('1D'!$D$16,
                        IFERROR(L230,
                            0)))))))</f>
        <v>2.0411692021517887</v>
      </c>
      <c r="M230" s="5">
        <f t="shared" ca="1" si="42"/>
        <v>10.614079851189301</v>
      </c>
      <c r="N230" s="5">
        <f t="shared" ca="1" si="43"/>
        <v>1.1434704692804873</v>
      </c>
      <c r="O230" s="5">
        <f t="shared" ca="1" si="44"/>
        <v>4.8002276894771132</v>
      </c>
      <c r="P230" s="5">
        <f t="shared" ca="1" si="45"/>
        <v>634.49316920215176</v>
      </c>
      <c r="Q230" s="5">
        <f ca="1">P230+((ABS(K230)/MAX(((F230)+(G230)*(L230))*(L230),
            0.000001))^2)/(2*'1D'!$I$5)</f>
        <v>635.66759253909481</v>
      </c>
      <c r="R230" s="5">
        <f ca="1">((ABS(K230)*'1D'!$D$6)/(MAX(((F230)+(G230)*(L230))*(L230),
            0.000001)*MAX(((((F230)+(G230)*(L230))*(L230))/MAX((F230)+2*(L230)*SQRT(1+(G230)^2),
                    0.000001))^(2/3),
            0.000001)))^2</f>
        <v>4.3358367565141456E-3</v>
      </c>
      <c r="S230" s="5">
        <f ca="1">ABS(ABS(K230)/MAX(((F230)+(G230)*(L230))*(L230),
        0.000001))/SQRT('1D'!$I$5*MAX((((F230)+(G230)*(L230))*(L230))/MAX((F230)+2*(G230)*(L230),
            0.000001),
        0.000001))</f>
        <v>1.0727235886044055</v>
      </c>
      <c r="T230" s="5">
        <f ca="1">((F230)*(L230)^2)/2+(G230)*(L230)^3/3+(ABS(K230)^2)/('1D'!$I$5*MAX(((F230)+(G230)*(L230))*(L230),
        0.000001))</f>
        <v>35.763412605541333</v>
      </c>
      <c r="U230" s="5">
        <f ca="1">IF($A$2=0,
    0,
    IFERROR(Q229-(((R229+R230)/2)*J230)-(IF(O229&gt;O230,
                '1D'!$D$8*((O229^2-O230^2)/(2*'1D'!$I$5)),
                '1D'!$D$9*((O230^2-O229^2)/(2*'1D'!$I$5)))+('1D'!$D$10*(ABS(I230)/90)*(MAX(O229^2,
                        O230^2)/(2*'1D'!$I$5))))-Q230,
        0))</f>
        <v>-3.9474069734524164E-3</v>
      </c>
      <c r="V230" s="5">
        <f ca="1">IF($A$2=0,
    1,
    IF(IFERROR(V229,
            0)=0,
        0,
        IFERROR(IF(ROUND(S230,
                    3)=1,
                1,
                IF(AND(ABS(U230)&lt;'1D'!$D$19,
                        S230&gt;1),
                    1,
                    0)),
            0)))</f>
        <v>0</v>
      </c>
      <c r="W230" s="5">
        <f ca="1">IF($A$2=0,
    MAX(MAX('1D'!$D$16,
            MAX('1D'!$D$16,
                POWER((ABS(K230)^2)/('1D'!$I$5*MAX(F230,
                            0.1)^2),
                    1/3))),
        IFERROR(W1396,
            MAX(MAX('1D'!$D$16,
                    MAX('1D'!$D$16,
                        POWER((ABS(K230)^2)/('1D'!$I$5*MAX(F230,
                                    0.1)^2),
                            1/3))),
                ($L$2)-E1396))),
    IF(IFERROR(AG231,
            0)=0,
        MAX(MAX('1D'!$D$16,
                MAX('1D'!$D$16,
                    POWER((ABS(K230)^2)/('1D'!$I$5*MAX(F230,
                                0.1)^2),
                        1/3))),
            IFERROR(W1396,
                MAX(MAX('1D'!$D$16,
                        MAX('1D'!$D$16,
                            POWER((ABS(K230)^2)/('1D'!$I$5*MAX(F230,
                                        0.1)^2),
                                1/3))),
                    ($L$2)-E1396))),
        IF(IFERROR(W230,
                0)=0,
            MAX(MAX('1D'!$D$16,
                    MAX('1D'!$D$16,
                        POWER((ABS(K230)^2)/('1D'!$I$5*MAX(F230,
                                    0.1)^2),
                            1/3))),
                IFERROR(W1396,
                    MAX(MAX('1D'!$D$16,
                            MAX('1D'!$D$16,
                                POWER((ABS(K230)^2)/('1D'!$I$5*MAX(F230,
                                            0.1)^2),
                                    1/3))),
                        ($L$2)-E1396))),
            IF(OR(IFERROR(AD230,
                        0)&gt;=1,
                    IFERROR(AD231,
                        0)&gt;=1),
                MAX('1D'!$D$16,
                    MAX('1D'!$D$16,
                        POWER((ABS(K230)^2)/('1D'!$I$5*MAX(F230,
                                    0.1)^2),
                            1/3))),
                IF(ABS(IFERROR(AF230,
                            0))&lt;'1D'!$D$19,
                    MAX(MAX('1D'!$D$16,
                            MAX('1D'!$D$16,
                                POWER((ABS(K230)^2)/('1D'!$I$5*MAX(F230,
                                            0.1)^2),
                                    1/3))),
                        IFERROR(W230,
                            0)),
                    MAX(MAX('1D'!$D$16,
                            MAX('1D'!$D$16,
                                POWER((ABS(K230)^2)/('1D'!$I$5*MAX(F230,
                                            0.1)^2),
                                    1/3))),
                        (IFERROR(W230,
                                0))+((IFERROR(AF230,
                                    0))*'1D'!$D$18)))))))</f>
        <v>2.1389677043987478</v>
      </c>
      <c r="X230" s="5">
        <f t="shared" ca="1" si="46"/>
        <v>11.122632062873489</v>
      </c>
      <c r="Y230" s="5">
        <f t="shared" ca="1" si="47"/>
        <v>1.1735290000551568</v>
      </c>
      <c r="Z230" s="5">
        <f t="shared" ca="1" si="48"/>
        <v>4.5807502857230418</v>
      </c>
      <c r="AA230" s="5">
        <f t="shared" ca="1" si="49"/>
        <v>634.59096770439874</v>
      </c>
      <c r="AB230" s="5">
        <f ca="1">AA230+((ABS(K230)/MAX(((F230)+(G230)*(W230))*(W230),
            0.000001))^2)/(2*'1D'!$I$5)</f>
        <v>635.6604515565981</v>
      </c>
      <c r="AC230" s="5">
        <f ca="1">((ABS(K230)*'1D'!$D$6)/(MAX(((F230)+(G230)*(W230))*(W230),
            0.000001)*MAX(((((F230)+(G230)*(W230))*(W230))/MAX((F230)+2*(W230)*SQRT(1+(G230)^2),
                    0.000001))^(2/3),
            0.000001)))^2</f>
        <v>3.8141460404132466E-3</v>
      </c>
      <c r="AD230" s="5">
        <f ca="1">ABS(ABS(K230)/MAX(((F230)+(G230)*(W230))*(W230),
        0.000001))/SQRT('1D'!$I$5*MAX((((F230)+(G230)*(W230))*(W230))/MAX((F230)+2*(G230)*(W230),
            0.000001),
        0.000001))</f>
        <v>1.0000000000000004</v>
      </c>
      <c r="AE230" s="5">
        <f ca="1">((F230)*(W230)^2)/2+(G230)*(W230)^3/3+(ABS(K230)^2)/('1D'!$I$5*MAX(((F230)+(G230)*(W230))*(W230),
        0.000001))</f>
        <v>35.686426155594638</v>
      </c>
      <c r="AF230" s="5">
        <f ca="1">IF($A$2=0,
    0,
    IFERROR(AB231+(((AC230+AC231)/2)*J231)+(IF(Z230&gt;Z231,
                '1D'!$D$8*((Z230^2-Z231^2)/(2*'1D'!$I$5)),
                '1D'!$D$9*((Z231^2-Z230^2)/(2*'1D'!$I$5)))+('1D'!$D$10*(ABS(I231)/90)*(MAX(Z230^2,
                        Z231^2)/(2*'1D'!$I$5))))-AB230,
        0))</f>
        <v>3.4157470064428708E-3</v>
      </c>
      <c r="AG230" s="5">
        <f ca="1">IF($A$2=0,
    1,
    IF(IFERROR(AG231,
            0)=0,
        0,
        IFERROR(IF(OR(ROUND(AD230,
                        3)&gt;=1,
                    AND(ABS(AF230)&lt;'1D'!$D$19,
                        AD230&lt;1)),
                1,
                0),
            0)))</f>
        <v>1</v>
      </c>
      <c r="AH230" s="5">
        <f ca="1">IFERROR(IF('1D'!V32="Supercritical",
        MAX('1D'!$D$16,
            IFERROR(L230,
                MAX('1D'!$D$16,
                    POWER((ABS(K230)^2)/('1D'!$I$5*MAX(F230,
                                0.1)^2),
                        1/3)))),
        IF('1D'!V32="Subcritical",
            MAX('1D'!$D$16,
                IFERROR(W230,
                    MAX('1D'!$D$16,
                        POWER((ABS(K230)^2)/('1D'!$I$5*MAX(F230,
                                    0.1)^2),
                            1/3)))),
            IF(IFERROR(T230,
                    -1E+99)&gt;=IFERROR(AE230,
                    -1E+99),
                MAX('1D'!$D$16,
                    IFERROR(L230,
                        MAX('1D'!$D$16,
                            POWER((ABS(K230)^2)/('1D'!$I$5*MAX(F230,
                                        0.1)^2),
                                1/3)))),
                MAX('1D'!$D$16,
                    IFERROR(W230,
                        MAX('1D'!$D$16,
                            POWER((ABS(K230)^2)/('1D'!$I$5*MAX(F230,
                                        0.1)^2),
                                1/3))))))),
    MAX('1D'!$D$16,
        POWER((ABS(K230)^2)/('1D'!$I$5*MAX(F230,
                    0.1)^2),
            1/3)))</f>
        <v>2.0411692021517887</v>
      </c>
      <c r="AI230" s="5">
        <f t="shared" ca="1" si="50"/>
        <v>634.49316920215176</v>
      </c>
      <c r="AJ230" s="5">
        <f ca="1">AI230+((ABS(K230)/MAX(((F230)+(G230)*(AH230))*(AH230),
            0.000001))^2)/(2*'1D'!$I$5)</f>
        <v>635.66759253909481</v>
      </c>
      <c r="AM230">
        <v>0</v>
      </c>
      <c r="AN230">
        <v>0</v>
      </c>
      <c r="AO230" s="5">
        <f t="shared" si="51"/>
        <v>0</v>
      </c>
      <c r="AP230" s="5">
        <f t="shared" si="55"/>
        <v>0</v>
      </c>
      <c r="AQ230" s="5">
        <f ca="1">ABS(ABS(K230)/MAX(((F230)+(G230)*(AH230))*(AH230),
        0.000001))/SQRT('1D'!$I$5*MAX((((F230)+(G230)*(AH230))*(AH230))/MAX((F230)+2*(G230)*(AH230),
            0.000001),
        0.000001))</f>
        <v>1.0727235886044055</v>
      </c>
      <c r="AR230" s="5" t="str">
        <f t="shared" ca="1" si="52"/>
        <v>Supercritical</v>
      </c>
      <c r="AS230" s="5">
        <f ca="1">((ABS(K230)*'1D'!$D$6)/(MAX(((F230)+(G230)*(AH230))*(AH230),
            0.000001)*MAX(((((F230)+(G230)*(AH230))*(AH230))/MAX((F230)+2*(AH230)*SQRT(1+(G230)^2),
                    0.000001))^(2/3),
            0.000001)))^2</f>
        <v>4.3358367565141456E-3</v>
      </c>
    </row>
    <row r="231" spans="1:45" x14ac:dyDescent="0.35">
      <c r="A231">
        <v>222</v>
      </c>
      <c r="B231">
        <v>220.99700000000001</v>
      </c>
      <c r="C231">
        <v>616363.799</v>
      </c>
      <c r="D231">
        <v>3097690.2450000001</v>
      </c>
      <c r="E231">
        <v>632.45150000000001</v>
      </c>
      <c r="F231">
        <v>5.2</v>
      </c>
      <c r="G231">
        <v>0</v>
      </c>
      <c r="H231" t="s">
        <v>176</v>
      </c>
      <c r="I231">
        <v>5.7000000000000002E-2</v>
      </c>
      <c r="J231" s="5">
        <f t="shared" si="53"/>
        <v>1</v>
      </c>
      <c r="K231" s="5">
        <f t="shared" ca="1" si="54"/>
        <v>50.95</v>
      </c>
      <c r="L231" s="5">
        <f ca="1">IF($A$2=0,
    IFERROR(L230,
        MAX('1D'!$D$16,
            POWER((ABS(K231)^2)/('1D'!$I$5*MAX(F231,
                        0.1)^2),
                1/3))),
    IF(IFERROR(V230,
            0)=0,
        IFERROR(L230,
            MAX('1D'!$D$16,
                POWER((ABS(K231)^2)/('1D'!$I$5*MAX(F231,
                            0.1)^2),
                    1/3))),
        IF(OR(IFERROR(L231,
                    0)=0,
                IFERROR(S230,
                    0)&lt;1,
                IFERROR(S231,
                    0)&lt;1),
            MAX('1D'!$D$16,
                POWER((ABS(K231)^2)/('1D'!$I$5*MAX(F231,
                            0.1)^2),
                    1/3)),
            IF(IFERROR(U231,
                    0)&gt;0,
                MAX('1D'!$D$16,
                    IFERROR(L231,
                        0)+((IFERROR(U231,
                                0))*'1D'!$D$18*IF((IFERROR(S231,
                                    0))&lt;1,
                            1,
                            -1))),
                IF(IFERROR(U231,
                        0)&lt;0,
                    IF(ABS((MAX('1D'!$D$16,
                                    POWER((ABS(K231)^2)/('1D'!$I$5*MAX(F231,
                                                0.1)^2),
                                        1/3)))-IFERROR(L231,
                                0))&gt;'1D'!$D$19,
                        MAX('1D'!$D$16,
                            IF((MAX('1D'!$D$16,
                                        POWER((ABS(K231)^2)/('1D'!$I$5*MAX(F231,
                                                    0.1)^2),
                                            1/3)))&gt;IFERROR(L231,
                                    0),
                                MIN((MAX('1D'!$D$16,
                                            POWER((ABS(K231)^2)/('1D'!$I$5*MAX(F231,
                                                        0.1)^2),
                                                1/3))),
                                    IFERROR(L231,
                                        0)+(MIN(ABS(IFERROR(U231,
                                                    0))*'1D'!$D$18,
                                            ABS((MAX('1D'!$D$16,
                                                        POWER((ABS(K231)^2)/('1D'!$I$5*MAX(F231,
                                                                    0.1)^2),
                                                            1/3)))-IFERROR(L231,
                                                    0))))),
                                MAX((MAX('1D'!$D$16,
                                            POWER((ABS(K231)^2)/('1D'!$I$5*MAX(F231,
                                                        0.1)^2),
                                                1/3))),
                                    IFERROR(L231,
                                        0)-(MIN(ABS(IFERROR(U231,
                                                    0))*'1D'!$D$18,
                                            ABS((MAX('1D'!$D$16,
                                                        POWER((ABS(K231)^2)/('1D'!$I$5*MAX(F231,
                                                                    0.1)^2),
                                                            1/3)))-IFERROR(L231,
                                                    0))))))),
                        MAX('1D'!$D$16,
                            POWER((ABS(K231)^2)/('1D'!$I$5*MAX(F231,
                                        0.1)^2),
                                1/3))),
                    MAX('1D'!$D$16,
                        IFERROR(L231,
                            0)))))))</f>
        <v>2.0411692021517887</v>
      </c>
      <c r="M231" s="5">
        <f t="shared" ca="1" si="42"/>
        <v>10.614079851189301</v>
      </c>
      <c r="N231" s="5">
        <f t="shared" ca="1" si="43"/>
        <v>1.1434704692804873</v>
      </c>
      <c r="O231" s="5">
        <f t="shared" ca="1" si="44"/>
        <v>4.8002276894771132</v>
      </c>
      <c r="P231" s="5">
        <f t="shared" ca="1" si="45"/>
        <v>634.49266920215177</v>
      </c>
      <c r="Q231" s="5">
        <f ca="1">P231+((ABS(K231)/MAX(((F231)+(G231)*(L231))*(L231),
            0.000001))^2)/(2*'1D'!$I$5)</f>
        <v>635.66709253909482</v>
      </c>
      <c r="R231" s="5">
        <f ca="1">((ABS(K231)*'1D'!$D$6)/(MAX(((F231)+(G231)*(L231))*(L231),
            0.000001)*MAX(((((F231)+(G231)*(L231))*(L231))/MAX((F231)+2*(L231)*SQRT(1+(G231)^2),
                    0.000001))^(2/3),
            0.000001)))^2</f>
        <v>4.3358367565141456E-3</v>
      </c>
      <c r="S231" s="5">
        <f ca="1">ABS(ABS(K231)/MAX(((F231)+(G231)*(L231))*(L231),
        0.000001))/SQRT('1D'!$I$5*MAX((((F231)+(G231)*(L231))*(L231))/MAX((F231)+2*(G231)*(L231),
            0.000001),
        0.000001))</f>
        <v>1.0727235886044055</v>
      </c>
      <c r="T231" s="5">
        <f ca="1">((F231)*(L231)^2)/2+(G231)*(L231)^3/3+(ABS(K231)^2)/('1D'!$I$5*MAX(((F231)+(G231)*(L231))*(L231),
        0.000001))</f>
        <v>35.763412605541333</v>
      </c>
      <c r="U231" s="5">
        <f ca="1">IF($A$2=0,
    0,
    IFERROR(Q230-(((R230+R231)/2)*J231)-(IF(O230&gt;O231,
                '1D'!$D$8*((O230^2-O231^2)/(2*'1D'!$I$5)),
                '1D'!$D$9*((O231^2-O230^2)/(2*'1D'!$I$5)))+('1D'!$D$10*(ABS(I231)/90)*(MAX(O230^2,
                        O231^2)/(2*'1D'!$I$5))))-Q231,
        0))</f>
        <v>-3.9474069734524164E-3</v>
      </c>
      <c r="V231" s="5">
        <f ca="1">IF($A$2=0,
    1,
    IF(IFERROR(V230,
            0)=0,
        0,
        IFERROR(IF(ROUND(S231,
                    3)=1,
                1,
                IF(AND(ABS(U231)&lt;'1D'!$D$19,
                        S231&gt;1),
                    1,
                    0)),
            0)))</f>
        <v>0</v>
      </c>
      <c r="W231" s="5">
        <f ca="1">IF($A$2=0,
    MAX(MAX('1D'!$D$16,
            MAX('1D'!$D$16,
                POWER((ABS(K231)^2)/('1D'!$I$5*MAX(F231,
                            0.1)^2),
                    1/3))),
        IFERROR(W1396,
            MAX(MAX('1D'!$D$16,
                    MAX('1D'!$D$16,
                        POWER((ABS(K231)^2)/('1D'!$I$5*MAX(F231,
                                    0.1)^2),
                            1/3))),
                ($L$2)-E1396))),
    IF(IFERROR(AG232,
            0)=0,
        MAX(MAX('1D'!$D$16,
                MAX('1D'!$D$16,
                    POWER((ABS(K231)^2)/('1D'!$I$5*MAX(F231,
                                0.1)^2),
                        1/3))),
            IFERROR(W1396,
                MAX(MAX('1D'!$D$16,
                        MAX('1D'!$D$16,
                            POWER((ABS(K231)^2)/('1D'!$I$5*MAX(F231,
                                        0.1)^2),
                                1/3))),
                    ($L$2)-E1396))),
        IF(IFERROR(W231,
                0)=0,
            MAX(MAX('1D'!$D$16,
                    MAX('1D'!$D$16,
                        POWER((ABS(K231)^2)/('1D'!$I$5*MAX(F231,
                                    0.1)^2),
                            1/3))),
                IFERROR(W1396,
                    MAX(MAX('1D'!$D$16,
                            MAX('1D'!$D$16,
                                POWER((ABS(K231)^2)/('1D'!$I$5*MAX(F231,
                                            0.1)^2),
                                    1/3))),
                        ($L$2)-E1396))),
            IF(OR(IFERROR(AD231,
                        0)&gt;=1,
                    IFERROR(AD232,
                        0)&gt;=1),
                MAX('1D'!$D$16,
                    MAX('1D'!$D$16,
                        POWER((ABS(K231)^2)/('1D'!$I$5*MAX(F231,
                                    0.1)^2),
                            1/3))),
                IF(ABS(IFERROR(AF231,
                            0))&lt;'1D'!$D$19,
                    MAX(MAX('1D'!$D$16,
                            MAX('1D'!$D$16,
                                POWER((ABS(K231)^2)/('1D'!$I$5*MAX(F231,
                                            0.1)^2),
                                    1/3))),
                        IFERROR(W231,
                            0)),
                    MAX(MAX('1D'!$D$16,
                            MAX('1D'!$D$16,
                                POWER((ABS(K231)^2)/('1D'!$I$5*MAX(F231,
                                            0.1)^2),
                                    1/3))),
                        (IFERROR(W231,
                                0))+((IFERROR(AF231,
                                    0))*'1D'!$D$18)))))))</f>
        <v>2.1389677043987478</v>
      </c>
      <c r="X231" s="5">
        <f t="shared" ca="1" si="46"/>
        <v>11.122632062873489</v>
      </c>
      <c r="Y231" s="5">
        <f t="shared" ca="1" si="47"/>
        <v>1.1735290000551568</v>
      </c>
      <c r="Z231" s="5">
        <f t="shared" ca="1" si="48"/>
        <v>4.5807502857230418</v>
      </c>
      <c r="AA231" s="5">
        <f t="shared" ca="1" si="49"/>
        <v>634.59046770439875</v>
      </c>
      <c r="AB231" s="5">
        <f ca="1">AA231+((ABS(K231)/MAX(((F231)+(G231)*(W231))*(W231),
            0.000001))^2)/(2*'1D'!$I$5)</f>
        <v>635.65995155659812</v>
      </c>
      <c r="AC231" s="5">
        <f ca="1">((ABS(K231)*'1D'!$D$6)/(MAX(((F231)+(G231)*(W231))*(W231),
            0.000001)*MAX(((((F231)+(G231)*(W231))*(W231))/MAX((F231)+2*(W231)*SQRT(1+(G231)^2),
                    0.000001))^(2/3),
            0.000001)))^2</f>
        <v>3.8141460404132466E-3</v>
      </c>
      <c r="AD231" s="5">
        <f ca="1">ABS(ABS(K231)/MAX(((F231)+(G231)*(W231))*(W231),
        0.000001))/SQRT('1D'!$I$5*MAX((((F231)+(G231)*(W231))*(W231))/MAX((F231)+2*(G231)*(W231),
            0.000001),
        0.000001))</f>
        <v>1.0000000000000004</v>
      </c>
      <c r="AE231" s="5">
        <f ca="1">((F231)*(W231)^2)/2+(G231)*(W231)^3/3+(ABS(K231)^2)/('1D'!$I$5*MAX(((F231)+(G231)*(W231))*(W231),
        0.000001))</f>
        <v>35.686426155594638</v>
      </c>
      <c r="AF231" s="5">
        <f ca="1">IF($A$2=0,
    0,
    IFERROR(AB232+(((AC231+AC232)/2)*J232)+(IF(Z231&gt;Z232,
                '1D'!$D$8*((Z231^2-Z232^2)/(2*'1D'!$I$5)),
                '1D'!$D$9*((Z232^2-Z231^2)/(2*'1D'!$I$5)))+('1D'!$D$10*(ABS(I232)/90)*(MAX(Z231^2,
                        Z232^2)/(2*'1D'!$I$5))))-AB231,
        0))</f>
        <v>3.3141460404522149E-3</v>
      </c>
      <c r="AG231" s="5">
        <f ca="1">IF($A$2=0,
    1,
    IF(IFERROR(AG232,
            0)=0,
        0,
        IFERROR(IF(OR(ROUND(AD231,
                        3)&gt;=1,
                    AND(ABS(AF231)&lt;'1D'!$D$19,
                        AD231&lt;1)),
                1,
                0),
            0)))</f>
        <v>1</v>
      </c>
      <c r="AH231" s="5">
        <f ca="1">IFERROR(IF('1D'!V32="Supercritical",
        MAX('1D'!$D$16,
            IFERROR(L231,
                MAX('1D'!$D$16,
                    POWER((ABS(K231)^2)/('1D'!$I$5*MAX(F231,
                                0.1)^2),
                        1/3)))),
        IF('1D'!V32="Subcritical",
            MAX('1D'!$D$16,
                IFERROR(W231,
                    MAX('1D'!$D$16,
                        POWER((ABS(K231)^2)/('1D'!$I$5*MAX(F231,
                                    0.1)^2),
                            1/3)))),
            IF(IFERROR(T231,
                    -1E+99)&gt;=IFERROR(AE231,
                    -1E+99),
                MAX('1D'!$D$16,
                    IFERROR(L231,
                        MAX('1D'!$D$16,
                            POWER((ABS(K231)^2)/('1D'!$I$5*MAX(F231,
                                        0.1)^2),
                                1/3)))),
                MAX('1D'!$D$16,
                    IFERROR(W231,
                        MAX('1D'!$D$16,
                            POWER((ABS(K231)^2)/('1D'!$I$5*MAX(F231,
                                        0.1)^2),
                                1/3))))))),
    MAX('1D'!$D$16,
        POWER((ABS(K231)^2)/('1D'!$I$5*MAX(F231,
                    0.1)^2),
            1/3)))</f>
        <v>2.0411692021517887</v>
      </c>
      <c r="AI231" s="5">
        <f t="shared" ca="1" si="50"/>
        <v>634.49266920215177</v>
      </c>
      <c r="AJ231" s="5">
        <f ca="1">AI231+((ABS(K231)/MAX(((F231)+(G231)*(AH231))*(AH231),
            0.000001))^2)/(2*'1D'!$I$5)</f>
        <v>635.66709253909482</v>
      </c>
      <c r="AM231">
        <v>0</v>
      </c>
      <c r="AN231">
        <v>0</v>
      </c>
      <c r="AO231" s="5">
        <f t="shared" si="51"/>
        <v>0</v>
      </c>
      <c r="AP231" s="5">
        <f t="shared" si="55"/>
        <v>0</v>
      </c>
      <c r="AQ231" s="5">
        <f ca="1">ABS(ABS(K231)/MAX(((F231)+(G231)*(AH231))*(AH231),
        0.000001))/SQRT('1D'!$I$5*MAX((((F231)+(G231)*(AH231))*(AH231))/MAX((F231)+2*(G231)*(AH231),
            0.000001),
        0.000001))</f>
        <v>1.0727235886044055</v>
      </c>
      <c r="AR231" s="5" t="str">
        <f t="shared" ca="1" si="52"/>
        <v>Supercritical</v>
      </c>
      <c r="AS231" s="5">
        <f ca="1">((ABS(K231)*'1D'!$D$6)/(MAX(((F231)+(G231)*(AH231))*(AH231),
            0.000001)*MAX(((((F231)+(G231)*(AH231))*(AH231))/MAX((F231)+2*(AH231)*SQRT(1+(G231)^2),
                    0.000001))^(2/3),
            0.000001)))^2</f>
        <v>4.3358367565141456E-3</v>
      </c>
    </row>
    <row r="232" spans="1:45" x14ac:dyDescent="0.35">
      <c r="A232">
        <v>223</v>
      </c>
      <c r="B232">
        <v>221.99700000000001</v>
      </c>
      <c r="C232">
        <v>616362.80000000005</v>
      </c>
      <c r="D232">
        <v>3097690.1970000002</v>
      </c>
      <c r="E232">
        <v>632.45100000000002</v>
      </c>
      <c r="F232">
        <v>5.2</v>
      </c>
      <c r="G232">
        <v>0</v>
      </c>
      <c r="H232" t="s">
        <v>176</v>
      </c>
      <c r="I232">
        <v>0</v>
      </c>
      <c r="J232" s="5">
        <f t="shared" si="53"/>
        <v>1</v>
      </c>
      <c r="K232" s="5">
        <f t="shared" ca="1" si="54"/>
        <v>50.95</v>
      </c>
      <c r="L232" s="5">
        <f ca="1">IF($A$2=0,
    IFERROR(L231,
        MAX('1D'!$D$16,
            POWER((ABS(K232)^2)/('1D'!$I$5*MAX(F232,
                        0.1)^2),
                1/3))),
    IF(IFERROR(V231,
            0)=0,
        IFERROR(L231,
            MAX('1D'!$D$16,
                POWER((ABS(K232)^2)/('1D'!$I$5*MAX(F232,
                            0.1)^2),
                    1/3))),
        IF(OR(IFERROR(L232,
                    0)=0,
                IFERROR(S231,
                    0)&lt;1,
                IFERROR(S232,
                    0)&lt;1),
            MAX('1D'!$D$16,
                POWER((ABS(K232)^2)/('1D'!$I$5*MAX(F232,
                            0.1)^2),
                    1/3)),
            IF(IFERROR(U232,
                    0)&gt;0,
                MAX('1D'!$D$16,
                    IFERROR(L232,
                        0)+((IFERROR(U232,
                                0))*'1D'!$D$18*IF((IFERROR(S232,
                                    0))&lt;1,
                            1,
                            -1))),
                IF(IFERROR(U232,
                        0)&lt;0,
                    IF(ABS((MAX('1D'!$D$16,
                                    POWER((ABS(K232)^2)/('1D'!$I$5*MAX(F232,
                                                0.1)^2),
                                        1/3)))-IFERROR(L232,
                                0))&gt;'1D'!$D$19,
                        MAX('1D'!$D$16,
                            IF((MAX('1D'!$D$16,
                                        POWER((ABS(K232)^2)/('1D'!$I$5*MAX(F232,
                                                    0.1)^2),
                                            1/3)))&gt;IFERROR(L232,
                                    0),
                                MIN((MAX('1D'!$D$16,
                                            POWER((ABS(K232)^2)/('1D'!$I$5*MAX(F232,
                                                        0.1)^2),
                                                1/3))),
                                    IFERROR(L232,
                                        0)+(MIN(ABS(IFERROR(U232,
                                                    0))*'1D'!$D$18,
                                            ABS((MAX('1D'!$D$16,
                                                        POWER((ABS(K232)^2)/('1D'!$I$5*MAX(F232,
                                                                    0.1)^2),
                                                            1/3)))-IFERROR(L232,
                                                    0))))),
                                MAX((MAX('1D'!$D$16,
                                            POWER((ABS(K232)^2)/('1D'!$I$5*MAX(F232,
                                                        0.1)^2),
                                                1/3))),
                                    IFERROR(L232,
                                        0)-(MIN(ABS(IFERROR(U232,
                                                    0))*'1D'!$D$18,
                                            ABS((MAX('1D'!$D$16,
                                                        POWER((ABS(K232)^2)/('1D'!$I$5*MAX(F232,
                                                                    0.1)^2),
                                                            1/3)))-IFERROR(L232,
                                                    0))))))),
                        MAX('1D'!$D$16,
                            POWER((ABS(K232)^2)/('1D'!$I$5*MAX(F232,
                                        0.1)^2),
                                1/3))),
                    MAX('1D'!$D$16,
                        IFERROR(L232,
                            0)))))))</f>
        <v>2.0411692021517887</v>
      </c>
      <c r="M232" s="5">
        <f t="shared" ca="1" si="42"/>
        <v>10.614079851189301</v>
      </c>
      <c r="N232" s="5">
        <f t="shared" ca="1" si="43"/>
        <v>1.1434704692804873</v>
      </c>
      <c r="O232" s="5">
        <f t="shared" ca="1" si="44"/>
        <v>4.8002276894771132</v>
      </c>
      <c r="P232" s="5">
        <f t="shared" ca="1" si="45"/>
        <v>634.49216920215179</v>
      </c>
      <c r="Q232" s="5">
        <f ca="1">P232+((ABS(K232)/MAX(((F232)+(G232)*(L232))*(L232),
            0.000001))^2)/(2*'1D'!$I$5)</f>
        <v>635.66659253909484</v>
      </c>
      <c r="R232" s="5">
        <f ca="1">((ABS(K232)*'1D'!$D$6)/(MAX(((F232)+(G232)*(L232))*(L232),
            0.000001)*MAX(((((F232)+(G232)*(L232))*(L232))/MAX((F232)+2*(L232)*SQRT(1+(G232)^2),
                    0.000001))^(2/3),
            0.000001)))^2</f>
        <v>4.3358367565141456E-3</v>
      </c>
      <c r="S232" s="5">
        <f ca="1">ABS(ABS(K232)/MAX(((F232)+(G232)*(L232))*(L232),
        0.000001))/SQRT('1D'!$I$5*MAX((((F232)+(G232)*(L232))*(L232))/MAX((F232)+2*(G232)*(L232),
            0.000001),
        0.000001))</f>
        <v>1.0727235886044055</v>
      </c>
      <c r="T232" s="5">
        <f ca="1">((F232)*(L232)^2)/2+(G232)*(L232)^3/3+(ABS(K232)^2)/('1D'!$I$5*MAX(((F232)+(G232)*(L232))*(L232),
        0.000001))</f>
        <v>35.763412605541333</v>
      </c>
      <c r="U232" s="5">
        <f ca="1">IF($A$2=0,
    0,
    IFERROR(Q231-(((R231+R232)/2)*J232)-(IF(O231&gt;O232,
                '1D'!$D$8*((O231^2-O232^2)/(2*'1D'!$I$5)),
                '1D'!$D$9*((O232^2-O231^2)/(2*'1D'!$I$5)))+('1D'!$D$10*(ABS(I232)/90)*(MAX(O231^2,
                        O232^2)/(2*'1D'!$I$5))))-Q232,
        0))</f>
        <v>-3.8358367564796936E-3</v>
      </c>
      <c r="V232" s="5">
        <f ca="1">IF($A$2=0,
    1,
    IF(IFERROR(V231,
            0)=0,
        0,
        IFERROR(IF(ROUND(S232,
                    3)=1,
                1,
                IF(AND(ABS(U232)&lt;'1D'!$D$19,
                        S232&gt;1),
                    1,
                    0)),
            0)))</f>
        <v>0</v>
      </c>
      <c r="W232" s="5">
        <f ca="1">IF($A$2=0,
    MAX(MAX('1D'!$D$16,
            MAX('1D'!$D$16,
                POWER((ABS(K232)^2)/('1D'!$I$5*MAX(F232,
                            0.1)^2),
                    1/3))),
        IFERROR(W1396,
            MAX(MAX('1D'!$D$16,
                    MAX('1D'!$D$16,
                        POWER((ABS(K232)^2)/('1D'!$I$5*MAX(F232,
                                    0.1)^2),
                            1/3))),
                ($L$2)-E1396))),
    IF(IFERROR(AG233,
            0)=0,
        MAX(MAX('1D'!$D$16,
                MAX('1D'!$D$16,
                    POWER((ABS(K232)^2)/('1D'!$I$5*MAX(F232,
                                0.1)^2),
                        1/3))),
            IFERROR(W1396,
                MAX(MAX('1D'!$D$16,
                        MAX('1D'!$D$16,
                            POWER((ABS(K232)^2)/('1D'!$I$5*MAX(F232,
                                        0.1)^2),
                                1/3))),
                    ($L$2)-E1396))),
        IF(IFERROR(W232,
                0)=0,
            MAX(MAX('1D'!$D$16,
                    MAX('1D'!$D$16,
                        POWER((ABS(K232)^2)/('1D'!$I$5*MAX(F232,
                                    0.1)^2),
                            1/3))),
                IFERROR(W1396,
                    MAX(MAX('1D'!$D$16,
                            MAX('1D'!$D$16,
                                POWER((ABS(K232)^2)/('1D'!$I$5*MAX(F232,
                                            0.1)^2),
                                    1/3))),
                        ($L$2)-E1396))),
            IF(OR(IFERROR(AD232,
                        0)&gt;=1,
                    IFERROR(AD233,
                        0)&gt;=1),
                MAX('1D'!$D$16,
                    MAX('1D'!$D$16,
                        POWER((ABS(K232)^2)/('1D'!$I$5*MAX(F232,
                                    0.1)^2),
                            1/3))),
                IF(ABS(IFERROR(AF232,
                            0))&lt;'1D'!$D$19,
                    MAX(MAX('1D'!$D$16,
                            MAX('1D'!$D$16,
                                POWER((ABS(K232)^2)/('1D'!$I$5*MAX(F232,
                                            0.1)^2),
                                    1/3))),
                        IFERROR(W232,
                            0)),
                    MAX(MAX('1D'!$D$16,
                            MAX('1D'!$D$16,
                                POWER((ABS(K232)^2)/('1D'!$I$5*MAX(F232,
                                            0.1)^2),
                                    1/3))),
                        (IFERROR(W232,
                                0))+((IFERROR(AF232,
                                    0))*'1D'!$D$18)))))))</f>
        <v>2.1389677043987478</v>
      </c>
      <c r="X232" s="5">
        <f t="shared" ca="1" si="46"/>
        <v>11.122632062873489</v>
      </c>
      <c r="Y232" s="5">
        <f t="shared" ca="1" si="47"/>
        <v>1.1735290000551568</v>
      </c>
      <c r="Z232" s="5">
        <f t="shared" ca="1" si="48"/>
        <v>4.5807502857230418</v>
      </c>
      <c r="AA232" s="5">
        <f t="shared" ca="1" si="49"/>
        <v>634.58996770439876</v>
      </c>
      <c r="AB232" s="5">
        <f ca="1">AA232+((ABS(K232)/MAX(((F232)+(G232)*(W232))*(W232),
            0.000001))^2)/(2*'1D'!$I$5)</f>
        <v>635.65945155659813</v>
      </c>
      <c r="AC232" s="5">
        <f ca="1">((ABS(K232)*'1D'!$D$6)/(MAX(((F232)+(G232)*(W232))*(W232),
            0.000001)*MAX(((((F232)+(G232)*(W232))*(W232))/MAX((F232)+2*(W232)*SQRT(1+(G232)^2),
                    0.000001))^(2/3),
            0.000001)))^2</f>
        <v>3.8141460404132466E-3</v>
      </c>
      <c r="AD232" s="5">
        <f ca="1">ABS(ABS(K232)/MAX(((F232)+(G232)*(W232))*(W232),
        0.000001))/SQRT('1D'!$I$5*MAX((((F232)+(G232)*(W232))*(W232))/MAX((F232)+2*(G232)*(W232),
            0.000001),
        0.000001))</f>
        <v>1.0000000000000004</v>
      </c>
      <c r="AE232" s="5">
        <f ca="1">((F232)*(W232)^2)/2+(G232)*(W232)^3/3+(ABS(K232)^2)/('1D'!$I$5*MAX(((F232)+(G232)*(W232))*(W232),
        0.000001))</f>
        <v>35.686426155594638</v>
      </c>
      <c r="AF232" s="5">
        <f ca="1">IF($A$2=0,
    0,
    IFERROR(AB233+(((AC232+AC233)/2)*J233)+(IF(Z232&gt;Z233,
                '1D'!$D$8*((Z232^2-Z233^2)/(2*'1D'!$I$5)),
                '1D'!$D$9*((Z233^2-Z232^2)/(2*'1D'!$I$5)))+('1D'!$D$10*(ABS(I233)/90)*(MAX(Z232^2,
                        Z233^2)/(2*'1D'!$I$5))))-AB232,
        0))</f>
        <v>3.4121820602877051E-3</v>
      </c>
      <c r="AG232" s="5">
        <f ca="1">IF($A$2=0,
    1,
    IF(IFERROR(AG233,
            0)=0,
        0,
        IFERROR(IF(OR(ROUND(AD232,
                        3)&gt;=1,
                    AND(ABS(AF232)&lt;'1D'!$D$19,
                        AD232&lt;1)),
                1,
                0),
            0)))</f>
        <v>1</v>
      </c>
      <c r="AH232" s="5">
        <f ca="1">IFERROR(IF('1D'!V32="Supercritical",
        MAX('1D'!$D$16,
            IFERROR(L232,
                MAX('1D'!$D$16,
                    POWER((ABS(K232)^2)/('1D'!$I$5*MAX(F232,
                                0.1)^2),
                        1/3)))),
        IF('1D'!V32="Subcritical",
            MAX('1D'!$D$16,
                IFERROR(W232,
                    MAX('1D'!$D$16,
                        POWER((ABS(K232)^2)/('1D'!$I$5*MAX(F232,
                                    0.1)^2),
                            1/3)))),
            IF(IFERROR(T232,
                    -1E+99)&gt;=IFERROR(AE232,
                    -1E+99),
                MAX('1D'!$D$16,
                    IFERROR(L232,
                        MAX('1D'!$D$16,
                            POWER((ABS(K232)^2)/('1D'!$I$5*MAX(F232,
                                        0.1)^2),
                                1/3)))),
                MAX('1D'!$D$16,
                    IFERROR(W232,
                        MAX('1D'!$D$16,
                            POWER((ABS(K232)^2)/('1D'!$I$5*MAX(F232,
                                        0.1)^2),
                                1/3))))))),
    MAX('1D'!$D$16,
        POWER((ABS(K232)^2)/('1D'!$I$5*MAX(F232,
                    0.1)^2),
            1/3)))</f>
        <v>2.0411692021517887</v>
      </c>
      <c r="AI232" s="5">
        <f t="shared" ca="1" si="50"/>
        <v>634.49216920215179</v>
      </c>
      <c r="AJ232" s="5">
        <f ca="1">AI232+((ABS(K232)/MAX(((F232)+(G232)*(AH232))*(AH232),
            0.000001))^2)/(2*'1D'!$I$5)</f>
        <v>635.66659253909484</v>
      </c>
      <c r="AM232">
        <v>0</v>
      </c>
      <c r="AN232">
        <v>0</v>
      </c>
      <c r="AO232" s="5">
        <f t="shared" si="51"/>
        <v>0</v>
      </c>
      <c r="AP232" s="5">
        <f t="shared" si="55"/>
        <v>0</v>
      </c>
      <c r="AQ232" s="5">
        <f ca="1">ABS(ABS(K232)/MAX(((F232)+(G232)*(AH232))*(AH232),
        0.000001))/SQRT('1D'!$I$5*MAX((((F232)+(G232)*(AH232))*(AH232))/MAX((F232)+2*(G232)*(AH232),
            0.000001),
        0.000001))</f>
        <v>1.0727235886044055</v>
      </c>
      <c r="AR232" s="5" t="str">
        <f t="shared" ca="1" si="52"/>
        <v>Supercritical</v>
      </c>
      <c r="AS232" s="5">
        <f ca="1">((ABS(K232)*'1D'!$D$6)/(MAX(((F232)+(G232)*(AH232))*(AH232),
            0.000001)*MAX(((((F232)+(G232)*(AH232))*(AH232))/MAX((F232)+2*(AH232)*SQRT(1+(G232)^2),
                    0.000001))^(2/3),
            0.000001)))^2</f>
        <v>4.3358367565141456E-3</v>
      </c>
    </row>
    <row r="233" spans="1:45" x14ac:dyDescent="0.35">
      <c r="A233">
        <v>224</v>
      </c>
      <c r="B233">
        <v>222.99700000000001</v>
      </c>
      <c r="C233">
        <v>616361.80099999998</v>
      </c>
      <c r="D233">
        <v>3097690.1490000002</v>
      </c>
      <c r="E233">
        <v>632.45050000000003</v>
      </c>
      <c r="F233">
        <v>5.2</v>
      </c>
      <c r="G233">
        <v>0</v>
      </c>
      <c r="H233" t="s">
        <v>176</v>
      </c>
      <c r="I233">
        <v>5.5E-2</v>
      </c>
      <c r="J233" s="5">
        <f t="shared" si="53"/>
        <v>1</v>
      </c>
      <c r="K233" s="5">
        <f t="shared" ca="1" si="54"/>
        <v>50.95</v>
      </c>
      <c r="L233" s="5">
        <f ca="1">IF($A$2=0,
    IFERROR(L232,
        MAX('1D'!$D$16,
            POWER((ABS(K233)^2)/('1D'!$I$5*MAX(F233,
                        0.1)^2),
                1/3))),
    IF(IFERROR(V232,
            0)=0,
        IFERROR(L232,
            MAX('1D'!$D$16,
                POWER((ABS(K233)^2)/('1D'!$I$5*MAX(F233,
                            0.1)^2),
                    1/3))),
        IF(OR(IFERROR(L233,
                    0)=0,
                IFERROR(S232,
                    0)&lt;1,
                IFERROR(S233,
                    0)&lt;1),
            MAX('1D'!$D$16,
                POWER((ABS(K233)^2)/('1D'!$I$5*MAX(F233,
                            0.1)^2),
                    1/3)),
            IF(IFERROR(U233,
                    0)&gt;0,
                MAX('1D'!$D$16,
                    IFERROR(L233,
                        0)+((IFERROR(U233,
                                0))*'1D'!$D$18*IF((IFERROR(S233,
                                    0))&lt;1,
                            1,
                            -1))),
                IF(IFERROR(U233,
                        0)&lt;0,
                    IF(ABS((MAX('1D'!$D$16,
                                    POWER((ABS(K233)^2)/('1D'!$I$5*MAX(F233,
                                                0.1)^2),
                                        1/3)))-IFERROR(L233,
                                0))&gt;'1D'!$D$19,
                        MAX('1D'!$D$16,
                            IF((MAX('1D'!$D$16,
                                        POWER((ABS(K233)^2)/('1D'!$I$5*MAX(F233,
                                                    0.1)^2),
                                            1/3)))&gt;IFERROR(L233,
                                    0),
                                MIN((MAX('1D'!$D$16,
                                            POWER((ABS(K233)^2)/('1D'!$I$5*MAX(F233,
                                                        0.1)^2),
                                                1/3))),
                                    IFERROR(L233,
                                        0)+(MIN(ABS(IFERROR(U233,
                                                    0))*'1D'!$D$18,
                                            ABS((MAX('1D'!$D$16,
                                                        POWER((ABS(K233)^2)/('1D'!$I$5*MAX(F233,
                                                                    0.1)^2),
                                                            1/3)))-IFERROR(L233,
                                                    0))))),
                                MAX((MAX('1D'!$D$16,
                                            POWER((ABS(K233)^2)/('1D'!$I$5*MAX(F233,
                                                        0.1)^2),
                                                1/3))),
                                    IFERROR(L233,
                                        0)-(MIN(ABS(IFERROR(U233,
                                                    0))*'1D'!$D$18,
                                            ABS((MAX('1D'!$D$16,
                                                        POWER((ABS(K233)^2)/('1D'!$I$5*MAX(F233,
                                                                    0.1)^2),
                                                            1/3)))-IFERROR(L233,
                                                    0))))))),
                        MAX('1D'!$D$16,
                            POWER((ABS(K233)^2)/('1D'!$I$5*MAX(F233,
                                        0.1)^2),
                                1/3))),
                    MAX('1D'!$D$16,
                        IFERROR(L233,
                            0)))))))</f>
        <v>2.0411692021517887</v>
      </c>
      <c r="M233" s="5">
        <f t="shared" ca="1" si="42"/>
        <v>10.614079851189301</v>
      </c>
      <c r="N233" s="5">
        <f t="shared" ca="1" si="43"/>
        <v>1.1434704692804873</v>
      </c>
      <c r="O233" s="5">
        <f t="shared" ca="1" si="44"/>
        <v>4.8002276894771132</v>
      </c>
      <c r="P233" s="5">
        <f t="shared" ca="1" si="45"/>
        <v>634.4916692021518</v>
      </c>
      <c r="Q233" s="5">
        <f ca="1">P233+((ABS(K233)/MAX(((F233)+(G233)*(L233))*(L233),
            0.000001))^2)/(2*'1D'!$I$5)</f>
        <v>635.66609253909485</v>
      </c>
      <c r="R233" s="5">
        <f ca="1">((ABS(K233)*'1D'!$D$6)/(MAX(((F233)+(G233)*(L233))*(L233),
            0.000001)*MAX(((((F233)+(G233)*(L233))*(L233))/MAX((F233)+2*(L233)*SQRT(1+(G233)^2),
                    0.000001))^(2/3),
            0.000001)))^2</f>
        <v>4.3358367565141456E-3</v>
      </c>
      <c r="S233" s="5">
        <f ca="1">ABS(ABS(K233)/MAX(((F233)+(G233)*(L233))*(L233),
        0.000001))/SQRT('1D'!$I$5*MAX((((F233)+(G233)*(L233))*(L233))/MAX((F233)+2*(G233)*(L233),
            0.000001),
        0.000001))</f>
        <v>1.0727235886044055</v>
      </c>
      <c r="T233" s="5">
        <f ca="1">((F233)*(L233)^2)/2+(G233)*(L233)^3/3+(ABS(K233)^2)/('1D'!$I$5*MAX(((F233)+(G233)*(L233))*(L233),
        0.000001))</f>
        <v>35.763412605541333</v>
      </c>
      <c r="U233" s="5">
        <f ca="1">IF($A$2=0,
    0,
    IFERROR(Q232-(((R232+R233)/2)*J233)-(IF(O232&gt;O233,
                '1D'!$D$8*((O232^2-O233^2)/(2*'1D'!$I$5)),
                '1D'!$D$9*((O233^2-O232^2)/(2*'1D'!$I$5)))+('1D'!$D$10*(ABS(I233)/90)*(MAX(O232^2,
                        O233^2)/(2*'1D'!$I$5))))-Q233,
        0))</f>
        <v>-3.9434922290411123E-3</v>
      </c>
      <c r="V233" s="5">
        <f ca="1">IF($A$2=0,
    1,
    IF(IFERROR(V232,
            0)=0,
        0,
        IFERROR(IF(ROUND(S233,
                    3)=1,
                1,
                IF(AND(ABS(U233)&lt;'1D'!$D$19,
                        S233&gt;1),
                    1,
                    0)),
            0)))</f>
        <v>0</v>
      </c>
      <c r="W233" s="5">
        <f ca="1">IF($A$2=0,
    MAX(MAX('1D'!$D$16,
            MAX('1D'!$D$16,
                POWER((ABS(K233)^2)/('1D'!$I$5*MAX(F233,
                            0.1)^2),
                    1/3))),
        IFERROR(W1396,
            MAX(MAX('1D'!$D$16,
                    MAX('1D'!$D$16,
                        POWER((ABS(K233)^2)/('1D'!$I$5*MAX(F233,
                                    0.1)^2),
                            1/3))),
                ($L$2)-E1396))),
    IF(IFERROR(AG234,
            0)=0,
        MAX(MAX('1D'!$D$16,
                MAX('1D'!$D$16,
                    POWER((ABS(K233)^2)/('1D'!$I$5*MAX(F233,
                                0.1)^2),
                        1/3))),
            IFERROR(W1396,
                MAX(MAX('1D'!$D$16,
                        MAX('1D'!$D$16,
                            POWER((ABS(K233)^2)/('1D'!$I$5*MAX(F233,
                                        0.1)^2),
                                1/3))),
                    ($L$2)-E1396))),
        IF(IFERROR(W233,
                0)=0,
            MAX(MAX('1D'!$D$16,
                    MAX('1D'!$D$16,
                        POWER((ABS(K233)^2)/('1D'!$I$5*MAX(F233,
                                    0.1)^2),
                            1/3))),
                IFERROR(W1396,
                    MAX(MAX('1D'!$D$16,
                            MAX('1D'!$D$16,
                                POWER((ABS(K233)^2)/('1D'!$I$5*MAX(F233,
                                            0.1)^2),
                                    1/3))),
                        ($L$2)-E1396))),
            IF(OR(IFERROR(AD233,
                        0)&gt;=1,
                    IFERROR(AD234,
                        0)&gt;=1),
                MAX('1D'!$D$16,
                    MAX('1D'!$D$16,
                        POWER((ABS(K233)^2)/('1D'!$I$5*MAX(F233,
                                    0.1)^2),
                            1/3))),
                IF(ABS(IFERROR(AF233,
                            0))&lt;'1D'!$D$19,
                    MAX(MAX('1D'!$D$16,
                            MAX('1D'!$D$16,
                                POWER((ABS(K233)^2)/('1D'!$I$5*MAX(F233,
                                            0.1)^2),
                                    1/3))),
                        IFERROR(W233,
                            0)),
                    MAX(MAX('1D'!$D$16,
                            MAX('1D'!$D$16,
                                POWER((ABS(K233)^2)/('1D'!$I$5*MAX(F233,
                                            0.1)^2),
                                    1/3))),
                        (IFERROR(W233,
                                0))+((IFERROR(AF233,
                                    0))*'1D'!$D$18)))))))</f>
        <v>2.1389677043987478</v>
      </c>
      <c r="X233" s="5">
        <f t="shared" ca="1" si="46"/>
        <v>11.122632062873489</v>
      </c>
      <c r="Y233" s="5">
        <f t="shared" ca="1" si="47"/>
        <v>1.1735290000551568</v>
      </c>
      <c r="Z233" s="5">
        <f t="shared" ca="1" si="48"/>
        <v>4.5807502857230418</v>
      </c>
      <c r="AA233" s="5">
        <f t="shared" ca="1" si="49"/>
        <v>634.58946770439877</v>
      </c>
      <c r="AB233" s="5">
        <f ca="1">AA233+((ABS(K233)/MAX(((F233)+(G233)*(W233))*(W233),
            0.000001))^2)/(2*'1D'!$I$5)</f>
        <v>635.65895155659814</v>
      </c>
      <c r="AC233" s="5">
        <f ca="1">((ABS(K233)*'1D'!$D$6)/(MAX(((F233)+(G233)*(W233))*(W233),
            0.000001)*MAX(((((F233)+(G233)*(W233))*(W233))/MAX((F233)+2*(W233)*SQRT(1+(G233)^2),
                    0.000001))^(2/3),
            0.000001)))^2</f>
        <v>3.8141460404132466E-3</v>
      </c>
      <c r="AD233" s="5">
        <f ca="1">ABS(ABS(K233)/MAX(((F233)+(G233)*(W233))*(W233),
        0.000001))/SQRT('1D'!$I$5*MAX((((F233)+(G233)*(W233))*(W233))/MAX((F233)+2*(G233)*(W233),
            0.000001),
        0.000001))</f>
        <v>1.0000000000000004</v>
      </c>
      <c r="AE233" s="5">
        <f ca="1">((F233)*(W233)^2)/2+(G233)*(W233)^3/3+(ABS(K233)^2)/('1D'!$I$5*MAX(((F233)+(G233)*(W233))*(W233),
        0.000001))</f>
        <v>35.686426155594638</v>
      </c>
      <c r="AF233" s="5">
        <f ca="1">IF($A$2=0,
    0,
    IFERROR(AB234+(((AC233+AC234)/2)*J234)+(IF(Z233&gt;Z234,
                '1D'!$D$8*((Z233^2-Z234^2)/(2*'1D'!$I$5)),
                '1D'!$D$9*((Z234^2-Z233^2)/(2*'1D'!$I$5)))+('1D'!$D$10*(ABS(I234)/90)*(MAX(Z233^2,
                        Z234^2)/(2*'1D'!$I$5))))-AB233,
        0))</f>
        <v>3.4083679141758694E-3</v>
      </c>
      <c r="AG233" s="5">
        <f ca="1">IF($A$2=0,
    1,
    IF(IFERROR(AG234,
            0)=0,
        0,
        IFERROR(IF(OR(ROUND(AD233,
                        3)&gt;=1,
                    AND(ABS(AF233)&lt;'1D'!$D$19,
                        AD233&lt;1)),
                1,
                0),
            0)))</f>
        <v>1</v>
      </c>
      <c r="AH233" s="5">
        <f ca="1">IFERROR(IF('1D'!V32="Supercritical",
        MAX('1D'!$D$16,
            IFERROR(L233,
                MAX('1D'!$D$16,
                    POWER((ABS(K233)^2)/('1D'!$I$5*MAX(F233,
                                0.1)^2),
                        1/3)))),
        IF('1D'!V32="Subcritical",
            MAX('1D'!$D$16,
                IFERROR(W233,
                    MAX('1D'!$D$16,
                        POWER((ABS(K233)^2)/('1D'!$I$5*MAX(F233,
                                    0.1)^2),
                            1/3)))),
            IF(IFERROR(T233,
                    -1E+99)&gt;=IFERROR(AE233,
                    -1E+99),
                MAX('1D'!$D$16,
                    IFERROR(L233,
                        MAX('1D'!$D$16,
                            POWER((ABS(K233)^2)/('1D'!$I$5*MAX(F233,
                                        0.1)^2),
                                1/3)))),
                MAX('1D'!$D$16,
                    IFERROR(W233,
                        MAX('1D'!$D$16,
                            POWER((ABS(K233)^2)/('1D'!$I$5*MAX(F233,
                                        0.1)^2),
                                1/3))))))),
    MAX('1D'!$D$16,
        POWER((ABS(K233)^2)/('1D'!$I$5*MAX(F233,
                    0.1)^2),
            1/3)))</f>
        <v>2.0411692021517887</v>
      </c>
      <c r="AI233" s="5">
        <f t="shared" ca="1" si="50"/>
        <v>634.4916692021518</v>
      </c>
      <c r="AJ233" s="5">
        <f ca="1">AI233+((ABS(K233)/MAX(((F233)+(G233)*(AH233))*(AH233),
            0.000001))^2)/(2*'1D'!$I$5)</f>
        <v>635.66609253909485</v>
      </c>
      <c r="AM233">
        <v>0</v>
      </c>
      <c r="AN233">
        <v>0</v>
      </c>
      <c r="AO233" s="5">
        <f t="shared" si="51"/>
        <v>0</v>
      </c>
      <c r="AP233" s="5">
        <f t="shared" si="55"/>
        <v>0</v>
      </c>
      <c r="AQ233" s="5">
        <f ca="1">ABS(ABS(K233)/MAX(((F233)+(G233)*(AH233))*(AH233),
        0.000001))/SQRT('1D'!$I$5*MAX((((F233)+(G233)*(AH233))*(AH233))/MAX((F233)+2*(G233)*(AH233),
            0.000001),
        0.000001))</f>
        <v>1.0727235886044055</v>
      </c>
      <c r="AR233" s="5" t="str">
        <f t="shared" ca="1" si="52"/>
        <v>Supercritical</v>
      </c>
      <c r="AS233" s="5">
        <f ca="1">((ABS(K233)*'1D'!$D$6)/(MAX(((F233)+(G233)*(AH233))*(AH233),
            0.000001)*MAX(((((F233)+(G233)*(AH233))*(AH233))/MAX((F233)+2*(AH233)*SQRT(1+(G233)^2),
                    0.000001))^(2/3),
            0.000001)))^2</f>
        <v>4.3358367565141456E-3</v>
      </c>
    </row>
    <row r="234" spans="1:45" x14ac:dyDescent="0.35">
      <c r="A234">
        <v>225</v>
      </c>
      <c r="B234">
        <v>223.99600000000001</v>
      </c>
      <c r="C234">
        <v>616360.80299999996</v>
      </c>
      <c r="D234">
        <v>3097690.102</v>
      </c>
      <c r="E234">
        <v>632.45000000000005</v>
      </c>
      <c r="F234">
        <v>5.2</v>
      </c>
      <c r="G234">
        <v>0</v>
      </c>
      <c r="H234" t="s">
        <v>176</v>
      </c>
      <c r="I234">
        <v>5.5E-2</v>
      </c>
      <c r="J234" s="5">
        <f t="shared" si="53"/>
        <v>0.99899999999999523</v>
      </c>
      <c r="K234" s="5">
        <f t="shared" ca="1" si="54"/>
        <v>50.95</v>
      </c>
      <c r="L234" s="5">
        <f ca="1">IF($A$2=0,
    IFERROR(L233,
        MAX('1D'!$D$16,
            POWER((ABS(K234)^2)/('1D'!$I$5*MAX(F234,
                        0.1)^2),
                1/3))),
    IF(IFERROR(V233,
            0)=0,
        IFERROR(L233,
            MAX('1D'!$D$16,
                POWER((ABS(K234)^2)/('1D'!$I$5*MAX(F234,
                            0.1)^2),
                    1/3))),
        IF(OR(IFERROR(L234,
                    0)=0,
                IFERROR(S233,
                    0)&lt;1,
                IFERROR(S234,
                    0)&lt;1),
            MAX('1D'!$D$16,
                POWER((ABS(K234)^2)/('1D'!$I$5*MAX(F234,
                            0.1)^2),
                    1/3)),
            IF(IFERROR(U234,
                    0)&gt;0,
                MAX('1D'!$D$16,
                    IFERROR(L234,
                        0)+((IFERROR(U234,
                                0))*'1D'!$D$18*IF((IFERROR(S234,
                                    0))&lt;1,
                            1,
                            -1))),
                IF(IFERROR(U234,
                        0)&lt;0,
                    IF(ABS((MAX('1D'!$D$16,
                                    POWER((ABS(K234)^2)/('1D'!$I$5*MAX(F234,
                                                0.1)^2),
                                        1/3)))-IFERROR(L234,
                                0))&gt;'1D'!$D$19,
                        MAX('1D'!$D$16,
                            IF((MAX('1D'!$D$16,
                                        POWER((ABS(K234)^2)/('1D'!$I$5*MAX(F234,
                                                    0.1)^2),
                                            1/3)))&gt;IFERROR(L234,
                                    0),
                                MIN((MAX('1D'!$D$16,
                                            POWER((ABS(K234)^2)/('1D'!$I$5*MAX(F234,
                                                        0.1)^2),
                                                1/3))),
                                    IFERROR(L234,
                                        0)+(MIN(ABS(IFERROR(U234,
                                                    0))*'1D'!$D$18,
                                            ABS((MAX('1D'!$D$16,
                                                        POWER((ABS(K234)^2)/('1D'!$I$5*MAX(F234,
                                                                    0.1)^2),
                                                            1/3)))-IFERROR(L234,
                                                    0))))),
                                MAX((MAX('1D'!$D$16,
                                            POWER((ABS(K234)^2)/('1D'!$I$5*MAX(F234,
                                                        0.1)^2),
                                                1/3))),
                                    IFERROR(L234,
                                        0)-(MIN(ABS(IFERROR(U234,
                                                    0))*'1D'!$D$18,
                                            ABS((MAX('1D'!$D$16,
                                                        POWER((ABS(K234)^2)/('1D'!$I$5*MAX(F234,
                                                                    0.1)^2),
                                                            1/3)))-IFERROR(L234,
                                                    0))))))),
                        MAX('1D'!$D$16,
                            POWER((ABS(K234)^2)/('1D'!$I$5*MAX(F234,
                                        0.1)^2),
                                1/3))),
                    MAX('1D'!$D$16,
                        IFERROR(L234,
                            0)))))))</f>
        <v>2.0411692021517887</v>
      </c>
      <c r="M234" s="5">
        <f t="shared" ca="1" si="42"/>
        <v>10.614079851189301</v>
      </c>
      <c r="N234" s="5">
        <f t="shared" ca="1" si="43"/>
        <v>1.1434704692804873</v>
      </c>
      <c r="O234" s="5">
        <f t="shared" ca="1" si="44"/>
        <v>4.8002276894771132</v>
      </c>
      <c r="P234" s="5">
        <f t="shared" ca="1" si="45"/>
        <v>634.49116920215181</v>
      </c>
      <c r="Q234" s="5">
        <f ca="1">P234+((ABS(K234)/MAX(((F234)+(G234)*(L234))*(L234),
            0.000001))^2)/(2*'1D'!$I$5)</f>
        <v>635.66559253909486</v>
      </c>
      <c r="R234" s="5">
        <f ca="1">((ABS(K234)*'1D'!$D$6)/(MAX(((F234)+(G234)*(L234))*(L234),
            0.000001)*MAX(((((F234)+(G234)*(L234))*(L234))/MAX((F234)+2*(L234)*SQRT(1+(G234)^2),
                    0.000001))^(2/3),
            0.000001)))^2</f>
        <v>4.3358367565141456E-3</v>
      </c>
      <c r="S234" s="5">
        <f ca="1">ABS(ABS(K234)/MAX(((F234)+(G234)*(L234))*(L234),
        0.000001))/SQRT('1D'!$I$5*MAX((((F234)+(G234)*(L234))*(L234))/MAX((F234)+2*(G234)*(L234),
            0.000001),
        0.000001))</f>
        <v>1.0727235886044055</v>
      </c>
      <c r="T234" s="5">
        <f ca="1">((F234)*(L234)^2)/2+(G234)*(L234)^3/3+(ABS(K234)^2)/('1D'!$I$5*MAX(((F234)+(G234)*(L234))*(L234),
        0.000001))</f>
        <v>35.763412605541333</v>
      </c>
      <c r="U234" s="5">
        <f ca="1">IF($A$2=0,
    0,
    IFERROR(Q233-(((R233+R234)/2)*J234)-(IF(O233&gt;O234,
                '1D'!$D$8*((O233^2-O234^2)/(2*'1D'!$I$5)),
                '1D'!$D$9*((O234^2-O233^2)/(2*'1D'!$I$5)))+('1D'!$D$10*(ABS(I234)/90)*(MAX(O233^2,
                        O234^2)/(2*'1D'!$I$5))))-Q234,
        0))</f>
        <v>-3.9391563923345529E-3</v>
      </c>
      <c r="V234" s="5">
        <f ca="1">IF($A$2=0,
    1,
    IF(IFERROR(V233,
            0)=0,
        0,
        IFERROR(IF(ROUND(S234,
                    3)=1,
                1,
                IF(AND(ABS(U234)&lt;'1D'!$D$19,
                        S234&gt;1),
                    1,
                    0)),
            0)))</f>
        <v>0</v>
      </c>
      <c r="W234" s="5">
        <f ca="1">IF($A$2=0,
    MAX(MAX('1D'!$D$16,
            MAX('1D'!$D$16,
                POWER((ABS(K234)^2)/('1D'!$I$5*MAX(F234,
                            0.1)^2),
                    1/3))),
        IFERROR(W1396,
            MAX(MAX('1D'!$D$16,
                    MAX('1D'!$D$16,
                        POWER((ABS(K234)^2)/('1D'!$I$5*MAX(F234,
                                    0.1)^2),
                            1/3))),
                ($L$2)-E1396))),
    IF(IFERROR(AG235,
            0)=0,
        MAX(MAX('1D'!$D$16,
                MAX('1D'!$D$16,
                    POWER((ABS(K234)^2)/('1D'!$I$5*MAX(F234,
                                0.1)^2),
                        1/3))),
            IFERROR(W1396,
                MAX(MAX('1D'!$D$16,
                        MAX('1D'!$D$16,
                            POWER((ABS(K234)^2)/('1D'!$I$5*MAX(F234,
                                        0.1)^2),
                                1/3))),
                    ($L$2)-E1396))),
        IF(IFERROR(W234,
                0)=0,
            MAX(MAX('1D'!$D$16,
                    MAX('1D'!$D$16,
                        POWER((ABS(K234)^2)/('1D'!$I$5*MAX(F234,
                                    0.1)^2),
                            1/3))),
                IFERROR(W1396,
                    MAX(MAX('1D'!$D$16,
                            MAX('1D'!$D$16,
                                POWER((ABS(K234)^2)/('1D'!$I$5*MAX(F234,
                                            0.1)^2),
                                    1/3))),
                        ($L$2)-E1396))),
            IF(OR(IFERROR(AD234,
                        0)&gt;=1,
                    IFERROR(AD235,
                        0)&gt;=1),
                MAX('1D'!$D$16,
                    MAX('1D'!$D$16,
                        POWER((ABS(K234)^2)/('1D'!$I$5*MAX(F234,
                                    0.1)^2),
                            1/3))),
                IF(ABS(IFERROR(AF234,
                            0))&lt;'1D'!$D$19,
                    MAX(MAX('1D'!$D$16,
                            MAX('1D'!$D$16,
                                POWER((ABS(K234)^2)/('1D'!$I$5*MAX(F234,
                                            0.1)^2),
                                    1/3))),
                        IFERROR(W234,
                            0)),
                    MAX(MAX('1D'!$D$16,
                            MAX('1D'!$D$16,
                                POWER((ABS(K234)^2)/('1D'!$I$5*MAX(F234,
                                            0.1)^2),
                                    1/3))),
                        (IFERROR(W234,
                                0))+((IFERROR(AF234,
                                    0))*'1D'!$D$18)))))))</f>
        <v>2.1389677043987478</v>
      </c>
      <c r="X234" s="5">
        <f t="shared" ca="1" si="46"/>
        <v>11.122632062873489</v>
      </c>
      <c r="Y234" s="5">
        <f t="shared" ca="1" si="47"/>
        <v>1.1735290000551568</v>
      </c>
      <c r="Z234" s="5">
        <f t="shared" ca="1" si="48"/>
        <v>4.5807502857230418</v>
      </c>
      <c r="AA234" s="5">
        <f t="shared" ca="1" si="49"/>
        <v>634.58896770439878</v>
      </c>
      <c r="AB234" s="5">
        <f ca="1">AA234+((ABS(K234)/MAX(((F234)+(G234)*(W234))*(W234),
            0.000001))^2)/(2*'1D'!$I$5)</f>
        <v>635.65845155659815</v>
      </c>
      <c r="AC234" s="5">
        <f ca="1">((ABS(K234)*'1D'!$D$6)/(MAX(((F234)+(G234)*(W234))*(W234),
            0.000001)*MAX(((((F234)+(G234)*(W234))*(W234))/MAX((F234)+2*(W234)*SQRT(1+(G234)^2),
                    0.000001))^(2/3),
            0.000001)))^2</f>
        <v>3.8141460404132466E-3</v>
      </c>
      <c r="AD234" s="5">
        <f ca="1">ABS(ABS(K234)/MAX(((F234)+(G234)*(W234))*(W234),
        0.000001))/SQRT('1D'!$I$5*MAX((((F234)+(G234)*(W234))*(W234))/MAX((F234)+2*(G234)*(W234),
            0.000001),
        0.000001))</f>
        <v>1.0000000000000004</v>
      </c>
      <c r="AE234" s="5">
        <f ca="1">((F234)*(W234)^2)/2+(G234)*(W234)^3/3+(ABS(K234)^2)/('1D'!$I$5*MAX(((F234)+(G234)*(W234))*(W234),
        0.000001))</f>
        <v>35.686426155594638</v>
      </c>
      <c r="AF234" s="5">
        <f ca="1">IF($A$2=0,
    0,
    IFERROR(AB235+(((AC234+AC235)/2)*J235)+(IF(Z234&gt;Z235,
                '1D'!$D$8*((Z234^2-Z235^2)/(2*'1D'!$I$5)),
                '1D'!$D$9*((Z235^2-Z234^2)/(2*'1D'!$I$5)))+('1D'!$D$10*(ABS(I235)/90)*(MAX(Z234^2,
                        Z235^2)/(2*'1D'!$I$5))))-AB234,
        0))</f>
        <v>3.317960186336677E-3</v>
      </c>
      <c r="AG234" s="5">
        <f ca="1">IF($A$2=0,
    1,
    IF(IFERROR(AG235,
            0)=0,
        0,
        IFERROR(IF(OR(ROUND(AD234,
                        3)&gt;=1,
                    AND(ABS(AF234)&lt;'1D'!$D$19,
                        AD234&lt;1)),
                1,
                0),
            0)))</f>
        <v>1</v>
      </c>
      <c r="AH234" s="5">
        <f ca="1">IFERROR(IF('1D'!V32="Supercritical",
        MAX('1D'!$D$16,
            IFERROR(L234,
                MAX('1D'!$D$16,
                    POWER((ABS(K234)^2)/('1D'!$I$5*MAX(F234,
                                0.1)^2),
                        1/3)))),
        IF('1D'!V32="Subcritical",
            MAX('1D'!$D$16,
                IFERROR(W234,
                    MAX('1D'!$D$16,
                        POWER((ABS(K234)^2)/('1D'!$I$5*MAX(F234,
                                    0.1)^2),
                            1/3)))),
            IF(IFERROR(T234,
                    -1E+99)&gt;=IFERROR(AE234,
                    -1E+99),
                MAX('1D'!$D$16,
                    IFERROR(L234,
                        MAX('1D'!$D$16,
                            POWER((ABS(K234)^2)/('1D'!$I$5*MAX(F234,
                                        0.1)^2),
                                1/3)))),
                MAX('1D'!$D$16,
                    IFERROR(W234,
                        MAX('1D'!$D$16,
                            POWER((ABS(K234)^2)/('1D'!$I$5*MAX(F234,
                                        0.1)^2),
                                1/3))))))),
    MAX('1D'!$D$16,
        POWER((ABS(K234)^2)/('1D'!$I$5*MAX(F234,
                    0.1)^2),
            1/3)))</f>
        <v>2.0411692021517887</v>
      </c>
      <c r="AI234" s="5">
        <f t="shared" ca="1" si="50"/>
        <v>634.49116920215181</v>
      </c>
      <c r="AJ234" s="5">
        <f ca="1">AI234+((ABS(K234)/MAX(((F234)+(G234)*(AH234))*(AH234),
            0.000001))^2)/(2*'1D'!$I$5)</f>
        <v>635.66559253909486</v>
      </c>
      <c r="AM234">
        <v>0</v>
      </c>
      <c r="AN234">
        <v>0</v>
      </c>
      <c r="AO234" s="5">
        <f t="shared" si="51"/>
        <v>0</v>
      </c>
      <c r="AP234" s="5">
        <f t="shared" si="55"/>
        <v>0</v>
      </c>
      <c r="AQ234" s="5">
        <f ca="1">ABS(ABS(K234)/MAX(((F234)+(G234)*(AH234))*(AH234),
        0.000001))/SQRT('1D'!$I$5*MAX((((F234)+(G234)*(AH234))*(AH234))/MAX((F234)+2*(G234)*(AH234),
            0.000001),
        0.000001))</f>
        <v>1.0727235886044055</v>
      </c>
      <c r="AR234" s="5" t="str">
        <f t="shared" ca="1" si="52"/>
        <v>Supercritical</v>
      </c>
      <c r="AS234" s="5">
        <f ca="1">((ABS(K234)*'1D'!$D$6)/(MAX(((F234)+(G234)*(AH234))*(AH234),
            0.000001)*MAX(((((F234)+(G234)*(AH234))*(AH234))/MAX((F234)+2*(AH234)*SQRT(1+(G234)^2),
                    0.000001))^(2/3),
            0.000001)))^2</f>
        <v>4.3358367565141456E-3</v>
      </c>
    </row>
    <row r="235" spans="1:45" x14ac:dyDescent="0.35">
      <c r="A235">
        <v>226</v>
      </c>
      <c r="B235">
        <v>224.99700000000001</v>
      </c>
      <c r="C235">
        <v>616359.804</v>
      </c>
      <c r="D235">
        <v>3097690.054</v>
      </c>
      <c r="E235">
        <v>632.44949999999994</v>
      </c>
      <c r="F235">
        <v>5.2</v>
      </c>
      <c r="G235">
        <v>0</v>
      </c>
      <c r="H235" t="s">
        <v>176</v>
      </c>
      <c r="I235">
        <v>0</v>
      </c>
      <c r="J235" s="5">
        <f t="shared" si="53"/>
        <v>1.0010000000000048</v>
      </c>
      <c r="K235" s="5">
        <f t="shared" ca="1" si="54"/>
        <v>50.95</v>
      </c>
      <c r="L235" s="5">
        <f ca="1">IF($A$2=0,
    IFERROR(L234,
        MAX('1D'!$D$16,
            POWER((ABS(K235)^2)/('1D'!$I$5*MAX(F235,
                        0.1)^2),
                1/3))),
    IF(IFERROR(V234,
            0)=0,
        IFERROR(L234,
            MAX('1D'!$D$16,
                POWER((ABS(K235)^2)/('1D'!$I$5*MAX(F235,
                            0.1)^2),
                    1/3))),
        IF(OR(IFERROR(L235,
                    0)=0,
                IFERROR(S234,
                    0)&lt;1,
                IFERROR(S235,
                    0)&lt;1),
            MAX('1D'!$D$16,
                POWER((ABS(K235)^2)/('1D'!$I$5*MAX(F235,
                            0.1)^2),
                    1/3)),
            IF(IFERROR(U235,
                    0)&gt;0,
                MAX('1D'!$D$16,
                    IFERROR(L235,
                        0)+((IFERROR(U235,
                                0))*'1D'!$D$18*IF((IFERROR(S235,
                                    0))&lt;1,
                            1,
                            -1))),
                IF(IFERROR(U235,
                        0)&lt;0,
                    IF(ABS((MAX('1D'!$D$16,
                                    POWER((ABS(K235)^2)/('1D'!$I$5*MAX(F235,
                                                0.1)^2),
                                        1/3)))-IFERROR(L235,
                                0))&gt;'1D'!$D$19,
                        MAX('1D'!$D$16,
                            IF((MAX('1D'!$D$16,
                                        POWER((ABS(K235)^2)/('1D'!$I$5*MAX(F235,
                                                    0.1)^2),
                                            1/3)))&gt;IFERROR(L235,
                                    0),
                                MIN((MAX('1D'!$D$16,
                                            POWER((ABS(K235)^2)/('1D'!$I$5*MAX(F235,
                                                        0.1)^2),
                                                1/3))),
                                    IFERROR(L235,
                                        0)+(MIN(ABS(IFERROR(U235,
                                                    0))*'1D'!$D$18,
                                            ABS((MAX('1D'!$D$16,
                                                        POWER((ABS(K235)^2)/('1D'!$I$5*MAX(F235,
                                                                    0.1)^2),
                                                            1/3)))-IFERROR(L235,
                                                    0))))),
                                MAX((MAX('1D'!$D$16,
                                            POWER((ABS(K235)^2)/('1D'!$I$5*MAX(F235,
                                                        0.1)^2),
                                                1/3))),
                                    IFERROR(L235,
                                        0)-(MIN(ABS(IFERROR(U235,
                                                    0))*'1D'!$D$18,
                                            ABS((MAX('1D'!$D$16,
                                                        POWER((ABS(K235)^2)/('1D'!$I$5*MAX(F235,
                                                                    0.1)^2),
                                                            1/3)))-IFERROR(L235,
                                                    0))))))),
                        MAX('1D'!$D$16,
                            POWER((ABS(K235)^2)/('1D'!$I$5*MAX(F235,
                                        0.1)^2),
                                1/3))),
                    MAX('1D'!$D$16,
                        IFERROR(L235,
                            0)))))))</f>
        <v>2.0411692021517887</v>
      </c>
      <c r="M235" s="5">
        <f t="shared" ca="1" si="42"/>
        <v>10.614079851189301</v>
      </c>
      <c r="N235" s="5">
        <f t="shared" ca="1" si="43"/>
        <v>1.1434704692804873</v>
      </c>
      <c r="O235" s="5">
        <f t="shared" ca="1" si="44"/>
        <v>4.8002276894771132</v>
      </c>
      <c r="P235" s="5">
        <f t="shared" ca="1" si="45"/>
        <v>634.49066920215171</v>
      </c>
      <c r="Q235" s="5">
        <f ca="1">P235+((ABS(K235)/MAX(((F235)+(G235)*(L235))*(L235),
            0.000001))^2)/(2*'1D'!$I$5)</f>
        <v>635.66509253909476</v>
      </c>
      <c r="R235" s="5">
        <f ca="1">((ABS(K235)*'1D'!$D$6)/(MAX(((F235)+(G235)*(L235))*(L235),
            0.000001)*MAX(((((F235)+(G235)*(L235))*(L235))/MAX((F235)+2*(L235)*SQRT(1+(G235)^2),
                    0.000001))^(2/3),
            0.000001)))^2</f>
        <v>4.3358367565141456E-3</v>
      </c>
      <c r="S235" s="5">
        <f ca="1">ABS(ABS(K235)/MAX(((F235)+(G235)*(L235))*(L235),
        0.000001))/SQRT('1D'!$I$5*MAX((((F235)+(G235)*(L235))*(L235))/MAX((F235)+2*(G235)*(L235),
            0.000001),
        0.000001))</f>
        <v>1.0727235886044055</v>
      </c>
      <c r="T235" s="5">
        <f ca="1">((F235)*(L235)^2)/2+(G235)*(L235)^3/3+(ABS(K235)^2)/('1D'!$I$5*MAX(((F235)+(G235)*(L235))*(L235),
        0.000001))</f>
        <v>35.763412605541333</v>
      </c>
      <c r="U235" s="5">
        <f ca="1">IF($A$2=0,
    0,
    IFERROR(Q234-(((R234+R235)/2)*J235)-(IF(O234&gt;O235,
                '1D'!$D$8*((O234^2-O235^2)/(2*'1D'!$I$5)),
                '1D'!$D$9*((O235^2-O234^2)/(2*'1D'!$I$5)))+('1D'!$D$10*(ABS(I235)/90)*(MAX(O234^2,
                        O235^2)/(2*'1D'!$I$5))))-Q235,
        0))</f>
        <v>-3.8401725931862529E-3</v>
      </c>
      <c r="V235" s="5">
        <f ca="1">IF($A$2=0,
    1,
    IF(IFERROR(V234,
            0)=0,
        0,
        IFERROR(IF(ROUND(S235,
                    3)=1,
                1,
                IF(AND(ABS(U235)&lt;'1D'!$D$19,
                        S235&gt;1),
                    1,
                    0)),
            0)))</f>
        <v>0</v>
      </c>
      <c r="W235" s="5">
        <f ca="1">IF($A$2=0,
    MAX(MAX('1D'!$D$16,
            MAX('1D'!$D$16,
                POWER((ABS(K235)^2)/('1D'!$I$5*MAX(F235,
                            0.1)^2),
                    1/3))),
        IFERROR(W1396,
            MAX(MAX('1D'!$D$16,
                    MAX('1D'!$D$16,
                        POWER((ABS(K235)^2)/('1D'!$I$5*MAX(F235,
                                    0.1)^2),
                            1/3))),
                ($L$2)-E1396))),
    IF(IFERROR(AG236,
            0)=0,
        MAX(MAX('1D'!$D$16,
                MAX('1D'!$D$16,
                    POWER((ABS(K235)^2)/('1D'!$I$5*MAX(F235,
                                0.1)^2),
                        1/3))),
            IFERROR(W1396,
                MAX(MAX('1D'!$D$16,
                        MAX('1D'!$D$16,
                            POWER((ABS(K235)^2)/('1D'!$I$5*MAX(F235,
                                        0.1)^2),
                                1/3))),
                    ($L$2)-E1396))),
        IF(IFERROR(W235,
                0)=0,
            MAX(MAX('1D'!$D$16,
                    MAX('1D'!$D$16,
                        POWER((ABS(K235)^2)/('1D'!$I$5*MAX(F235,
                                    0.1)^2),
                            1/3))),
                IFERROR(W1396,
                    MAX(MAX('1D'!$D$16,
                            MAX('1D'!$D$16,
                                POWER((ABS(K235)^2)/('1D'!$I$5*MAX(F235,
                                            0.1)^2),
                                    1/3))),
                        ($L$2)-E1396))),
            IF(OR(IFERROR(AD235,
                        0)&gt;=1,
                    IFERROR(AD236,
                        0)&gt;=1),
                MAX('1D'!$D$16,
                    MAX('1D'!$D$16,
                        POWER((ABS(K235)^2)/('1D'!$I$5*MAX(F235,
                                    0.1)^2),
                            1/3))),
                IF(ABS(IFERROR(AF235,
                            0))&lt;'1D'!$D$19,
                    MAX(MAX('1D'!$D$16,
                            MAX('1D'!$D$16,
                                POWER((ABS(K235)^2)/('1D'!$I$5*MAX(F235,
                                            0.1)^2),
                                    1/3))),
                        IFERROR(W235,
                            0)),
                    MAX(MAX('1D'!$D$16,
                            MAX('1D'!$D$16,
                                POWER((ABS(K235)^2)/('1D'!$I$5*MAX(F235,
                                            0.1)^2),
                                    1/3))),
                        (IFERROR(W235,
                                0))+((IFERROR(AF235,
                                    0))*'1D'!$D$18)))))))</f>
        <v>2.1389677043987478</v>
      </c>
      <c r="X235" s="5">
        <f t="shared" ca="1" si="46"/>
        <v>11.122632062873489</v>
      </c>
      <c r="Y235" s="5">
        <f t="shared" ca="1" si="47"/>
        <v>1.1735290000551568</v>
      </c>
      <c r="Z235" s="5">
        <f t="shared" ca="1" si="48"/>
        <v>4.5807502857230418</v>
      </c>
      <c r="AA235" s="5">
        <f t="shared" ca="1" si="49"/>
        <v>634.58846770439868</v>
      </c>
      <c r="AB235" s="5">
        <f ca="1">AA235+((ABS(K235)/MAX(((F235)+(G235)*(W235))*(W235),
            0.000001))^2)/(2*'1D'!$I$5)</f>
        <v>635.65795155659805</v>
      </c>
      <c r="AC235" s="5">
        <f ca="1">((ABS(K235)*'1D'!$D$6)/(MAX(((F235)+(G235)*(W235))*(W235),
            0.000001)*MAX(((((F235)+(G235)*(W235))*(W235))/MAX((F235)+2*(W235)*SQRT(1+(G235)^2),
                    0.000001))^(2/3),
            0.000001)))^2</f>
        <v>3.8141460404132466E-3</v>
      </c>
      <c r="AD235" s="5">
        <f ca="1">ABS(ABS(K235)/MAX(((F235)+(G235)*(W235))*(W235),
        0.000001))/SQRT('1D'!$I$5*MAX((((F235)+(G235)*(W235))*(W235))/MAX((F235)+2*(G235)*(W235),
            0.000001),
        0.000001))</f>
        <v>1.0000000000000004</v>
      </c>
      <c r="AE235" s="5">
        <f ca="1">((F235)*(W235)^2)/2+(G235)*(W235)^3/3+(ABS(K235)^2)/('1D'!$I$5*MAX(((F235)+(G235)*(W235))*(W235),
        0.000001))</f>
        <v>35.686426155594638</v>
      </c>
      <c r="AF235" s="5">
        <f ca="1">IF($A$2=0,
    0,
    IFERROR(AB236+(((AC235+AC236)/2)*J236)+(IF(Z235&gt;Z236,
                '1D'!$D$8*((Z235^2-Z236^2)/(2*'1D'!$I$5)),
                '1D'!$D$9*((Z236^2-Z235^2)/(2*'1D'!$I$5)))+('1D'!$D$10*(ABS(I236)/90)*(MAX(Z235^2,
                        Z236^2)/(2*'1D'!$I$5))))-AB235,
        0))</f>
        <v>3.4157470064428708E-3</v>
      </c>
      <c r="AG235" s="5">
        <f ca="1">IF($A$2=0,
    1,
    IF(IFERROR(AG236,
            0)=0,
        0,
        IFERROR(IF(OR(ROUND(AD235,
                        3)&gt;=1,
                    AND(ABS(AF235)&lt;'1D'!$D$19,
                        AD235&lt;1)),
                1,
                0),
            0)))</f>
        <v>1</v>
      </c>
      <c r="AH235" s="5">
        <f ca="1">IFERROR(IF('1D'!V32="Supercritical",
        MAX('1D'!$D$16,
            IFERROR(L235,
                MAX('1D'!$D$16,
                    POWER((ABS(K235)^2)/('1D'!$I$5*MAX(F235,
                                0.1)^2),
                        1/3)))),
        IF('1D'!V32="Subcritical",
            MAX('1D'!$D$16,
                IFERROR(W235,
                    MAX('1D'!$D$16,
                        POWER((ABS(K235)^2)/('1D'!$I$5*MAX(F235,
                                    0.1)^2),
                            1/3)))),
            IF(IFERROR(T235,
                    -1E+99)&gt;=IFERROR(AE235,
                    -1E+99),
                MAX('1D'!$D$16,
                    IFERROR(L235,
                        MAX('1D'!$D$16,
                            POWER((ABS(K235)^2)/('1D'!$I$5*MAX(F235,
                                        0.1)^2),
                                1/3)))),
                MAX('1D'!$D$16,
                    IFERROR(W235,
                        MAX('1D'!$D$16,
                            POWER((ABS(K235)^2)/('1D'!$I$5*MAX(F235,
                                        0.1)^2),
                                1/3))))))),
    MAX('1D'!$D$16,
        POWER((ABS(K235)^2)/('1D'!$I$5*MAX(F235,
                    0.1)^2),
            1/3)))</f>
        <v>2.0411692021517887</v>
      </c>
      <c r="AI235" s="5">
        <f t="shared" ca="1" si="50"/>
        <v>634.49066920215171</v>
      </c>
      <c r="AJ235" s="5">
        <f ca="1">AI235+((ABS(K235)/MAX(((F235)+(G235)*(AH235))*(AH235),
            0.000001))^2)/(2*'1D'!$I$5)</f>
        <v>635.66509253909476</v>
      </c>
      <c r="AM235">
        <v>0</v>
      </c>
      <c r="AN235">
        <v>0</v>
      </c>
      <c r="AO235" s="5">
        <f t="shared" si="51"/>
        <v>0</v>
      </c>
      <c r="AP235" s="5">
        <f t="shared" si="55"/>
        <v>0</v>
      </c>
      <c r="AQ235" s="5">
        <f ca="1">ABS(ABS(K235)/MAX(((F235)+(G235)*(AH235))*(AH235),
        0.000001))/SQRT('1D'!$I$5*MAX((((F235)+(G235)*(AH235))*(AH235))/MAX((F235)+2*(G235)*(AH235),
            0.000001),
        0.000001))</f>
        <v>1.0727235886044055</v>
      </c>
      <c r="AR235" s="5" t="str">
        <f t="shared" ca="1" si="52"/>
        <v>Supercritical</v>
      </c>
      <c r="AS235" s="5">
        <f ca="1">((ABS(K235)*'1D'!$D$6)/(MAX(((F235)+(G235)*(AH235))*(AH235),
            0.000001)*MAX(((((F235)+(G235)*(AH235))*(AH235))/MAX((F235)+2*(AH235)*SQRT(1+(G235)^2),
                    0.000001))^(2/3),
            0.000001)))^2</f>
        <v>4.3358367565141456E-3</v>
      </c>
    </row>
    <row r="236" spans="1:45" x14ac:dyDescent="0.35">
      <c r="A236">
        <v>227</v>
      </c>
      <c r="B236">
        <v>225.99700000000001</v>
      </c>
      <c r="C236">
        <v>616358.80500000005</v>
      </c>
      <c r="D236">
        <v>3097690.0060000001</v>
      </c>
      <c r="E236">
        <v>632.44899999999996</v>
      </c>
      <c r="F236">
        <v>5.2</v>
      </c>
      <c r="G236">
        <v>0</v>
      </c>
      <c r="H236" t="s">
        <v>176</v>
      </c>
      <c r="I236">
        <v>5.7000000000000002E-2</v>
      </c>
      <c r="J236" s="5">
        <f t="shared" si="53"/>
        <v>1</v>
      </c>
      <c r="K236" s="5">
        <f t="shared" ca="1" si="54"/>
        <v>50.95</v>
      </c>
      <c r="L236" s="5">
        <f ca="1">IF($A$2=0,
    IFERROR(L235,
        MAX('1D'!$D$16,
            POWER((ABS(K236)^2)/('1D'!$I$5*MAX(F236,
                        0.1)^2),
                1/3))),
    IF(IFERROR(V235,
            0)=0,
        IFERROR(L235,
            MAX('1D'!$D$16,
                POWER((ABS(K236)^2)/('1D'!$I$5*MAX(F236,
                            0.1)^2),
                    1/3))),
        IF(OR(IFERROR(L236,
                    0)=0,
                IFERROR(S235,
                    0)&lt;1,
                IFERROR(S236,
                    0)&lt;1),
            MAX('1D'!$D$16,
                POWER((ABS(K236)^2)/('1D'!$I$5*MAX(F236,
                            0.1)^2),
                    1/3)),
            IF(IFERROR(U236,
                    0)&gt;0,
                MAX('1D'!$D$16,
                    IFERROR(L236,
                        0)+((IFERROR(U236,
                                0))*'1D'!$D$18*IF((IFERROR(S236,
                                    0))&lt;1,
                            1,
                            -1))),
                IF(IFERROR(U236,
                        0)&lt;0,
                    IF(ABS((MAX('1D'!$D$16,
                                    POWER((ABS(K236)^2)/('1D'!$I$5*MAX(F236,
                                                0.1)^2),
                                        1/3)))-IFERROR(L236,
                                0))&gt;'1D'!$D$19,
                        MAX('1D'!$D$16,
                            IF((MAX('1D'!$D$16,
                                        POWER((ABS(K236)^2)/('1D'!$I$5*MAX(F236,
                                                    0.1)^2),
                                            1/3)))&gt;IFERROR(L236,
                                    0),
                                MIN((MAX('1D'!$D$16,
                                            POWER((ABS(K236)^2)/('1D'!$I$5*MAX(F236,
                                                        0.1)^2),
                                                1/3))),
                                    IFERROR(L236,
                                        0)+(MIN(ABS(IFERROR(U236,
                                                    0))*'1D'!$D$18,
                                            ABS((MAX('1D'!$D$16,
                                                        POWER((ABS(K236)^2)/('1D'!$I$5*MAX(F236,
                                                                    0.1)^2),
                                                            1/3)))-IFERROR(L236,
                                                    0))))),
                                MAX((MAX('1D'!$D$16,
                                            POWER((ABS(K236)^2)/('1D'!$I$5*MAX(F236,
                                                        0.1)^2),
                                                1/3))),
                                    IFERROR(L236,
                                        0)-(MIN(ABS(IFERROR(U236,
                                                    0))*'1D'!$D$18,
                                            ABS((MAX('1D'!$D$16,
                                                        POWER((ABS(K236)^2)/('1D'!$I$5*MAX(F236,
                                                                    0.1)^2),
                                                            1/3)))-IFERROR(L236,
                                                    0))))))),
                        MAX('1D'!$D$16,
                            POWER((ABS(K236)^2)/('1D'!$I$5*MAX(F236,
                                        0.1)^2),
                                1/3))),
                    MAX('1D'!$D$16,
                        IFERROR(L236,
                            0)))))))</f>
        <v>2.0411692021517887</v>
      </c>
      <c r="M236" s="5">
        <f t="shared" ca="1" si="42"/>
        <v>10.614079851189301</v>
      </c>
      <c r="N236" s="5">
        <f t="shared" ca="1" si="43"/>
        <v>1.1434704692804873</v>
      </c>
      <c r="O236" s="5">
        <f t="shared" ca="1" si="44"/>
        <v>4.8002276894771132</v>
      </c>
      <c r="P236" s="5">
        <f t="shared" ca="1" si="45"/>
        <v>634.49016920215172</v>
      </c>
      <c r="Q236" s="5">
        <f ca="1">P236+((ABS(K236)/MAX(((F236)+(G236)*(L236))*(L236),
            0.000001))^2)/(2*'1D'!$I$5)</f>
        <v>635.66459253909477</v>
      </c>
      <c r="R236" s="5">
        <f ca="1">((ABS(K236)*'1D'!$D$6)/(MAX(((F236)+(G236)*(L236))*(L236),
            0.000001)*MAX(((((F236)+(G236)*(L236))*(L236))/MAX((F236)+2*(L236)*SQRT(1+(G236)^2),
                    0.000001))^(2/3),
            0.000001)))^2</f>
        <v>4.3358367565141456E-3</v>
      </c>
      <c r="S236" s="5">
        <f ca="1">ABS(ABS(K236)/MAX(((F236)+(G236)*(L236))*(L236),
        0.000001))/SQRT('1D'!$I$5*MAX((((F236)+(G236)*(L236))*(L236))/MAX((F236)+2*(G236)*(L236),
            0.000001),
        0.000001))</f>
        <v>1.0727235886044055</v>
      </c>
      <c r="T236" s="5">
        <f ca="1">((F236)*(L236)^2)/2+(G236)*(L236)^3/3+(ABS(K236)^2)/('1D'!$I$5*MAX(((F236)+(G236)*(L236))*(L236),
        0.000001))</f>
        <v>35.763412605541333</v>
      </c>
      <c r="U236" s="5">
        <f ca="1">IF($A$2=0,
    0,
    IFERROR(Q235-(((R235+R236)/2)*J236)-(IF(O235&gt;O236,
                '1D'!$D$8*((O235^2-O236^2)/(2*'1D'!$I$5)),
                '1D'!$D$9*((O236^2-O235^2)/(2*'1D'!$I$5)))+('1D'!$D$10*(ABS(I236)/90)*(MAX(O235^2,
                        O236^2)/(2*'1D'!$I$5))))-Q236,
        0))</f>
        <v>-3.9474069734524164E-3</v>
      </c>
      <c r="V236" s="5">
        <f ca="1">IF($A$2=0,
    1,
    IF(IFERROR(V235,
            0)=0,
        0,
        IFERROR(IF(ROUND(S236,
                    3)=1,
                1,
                IF(AND(ABS(U236)&lt;'1D'!$D$19,
                        S236&gt;1),
                    1,
                    0)),
            0)))</f>
        <v>0</v>
      </c>
      <c r="W236" s="5">
        <f ca="1">IF($A$2=0,
    MAX(MAX('1D'!$D$16,
            MAX('1D'!$D$16,
                POWER((ABS(K236)^2)/('1D'!$I$5*MAX(F236,
                            0.1)^2),
                    1/3))),
        IFERROR(W1396,
            MAX(MAX('1D'!$D$16,
                    MAX('1D'!$D$16,
                        POWER((ABS(K236)^2)/('1D'!$I$5*MAX(F236,
                                    0.1)^2),
                            1/3))),
                ($L$2)-E1396))),
    IF(IFERROR(AG237,
            0)=0,
        MAX(MAX('1D'!$D$16,
                MAX('1D'!$D$16,
                    POWER((ABS(K236)^2)/('1D'!$I$5*MAX(F236,
                                0.1)^2),
                        1/3))),
            IFERROR(W1396,
                MAX(MAX('1D'!$D$16,
                        MAX('1D'!$D$16,
                            POWER((ABS(K236)^2)/('1D'!$I$5*MAX(F236,
                                        0.1)^2),
                                1/3))),
                    ($L$2)-E1396))),
        IF(IFERROR(W236,
                0)=0,
            MAX(MAX('1D'!$D$16,
                    MAX('1D'!$D$16,
                        POWER((ABS(K236)^2)/('1D'!$I$5*MAX(F236,
                                    0.1)^2),
                            1/3))),
                IFERROR(W1396,
                    MAX(MAX('1D'!$D$16,
                            MAX('1D'!$D$16,
                                POWER((ABS(K236)^2)/('1D'!$I$5*MAX(F236,
                                            0.1)^2),
                                    1/3))),
                        ($L$2)-E1396))),
            IF(OR(IFERROR(AD236,
                        0)&gt;=1,
                    IFERROR(AD237,
                        0)&gt;=1),
                MAX('1D'!$D$16,
                    MAX('1D'!$D$16,
                        POWER((ABS(K236)^2)/('1D'!$I$5*MAX(F236,
                                    0.1)^2),
                            1/3))),
                IF(ABS(IFERROR(AF236,
                            0))&lt;'1D'!$D$19,
                    MAX(MAX('1D'!$D$16,
                            MAX('1D'!$D$16,
                                POWER((ABS(K236)^2)/('1D'!$I$5*MAX(F236,
                                            0.1)^2),
                                    1/3))),
                        IFERROR(W236,
                            0)),
                    MAX(MAX('1D'!$D$16,
                            MAX('1D'!$D$16,
                                POWER((ABS(K236)^2)/('1D'!$I$5*MAX(F236,
                                            0.1)^2),
                                    1/3))),
                        (IFERROR(W236,
                                0))+((IFERROR(AF236,
                                    0))*'1D'!$D$18)))))))</f>
        <v>2.1389677043987478</v>
      </c>
      <c r="X236" s="5">
        <f t="shared" ca="1" si="46"/>
        <v>11.122632062873489</v>
      </c>
      <c r="Y236" s="5">
        <f t="shared" ca="1" si="47"/>
        <v>1.1735290000551568</v>
      </c>
      <c r="Z236" s="5">
        <f t="shared" ca="1" si="48"/>
        <v>4.5807502857230418</v>
      </c>
      <c r="AA236" s="5">
        <f t="shared" ca="1" si="49"/>
        <v>634.58796770439869</v>
      </c>
      <c r="AB236" s="5">
        <f ca="1">AA236+((ABS(K236)/MAX(((F236)+(G236)*(W236))*(W236),
            0.000001))^2)/(2*'1D'!$I$5)</f>
        <v>635.65745155659806</v>
      </c>
      <c r="AC236" s="5">
        <f ca="1">((ABS(K236)*'1D'!$D$6)/(MAX(((F236)+(G236)*(W236))*(W236),
            0.000001)*MAX(((((F236)+(G236)*(W236))*(W236))/MAX((F236)+2*(W236)*SQRT(1+(G236)^2),
                    0.000001))^(2/3),
            0.000001)))^2</f>
        <v>3.8141460404132466E-3</v>
      </c>
      <c r="AD236" s="5">
        <f ca="1">ABS(ABS(K236)/MAX(((F236)+(G236)*(W236))*(W236),
        0.000001))/SQRT('1D'!$I$5*MAX((((F236)+(G236)*(W236))*(W236))/MAX((F236)+2*(G236)*(W236),
            0.000001),
        0.000001))</f>
        <v>1.0000000000000004</v>
      </c>
      <c r="AE236" s="5">
        <f ca="1">((F236)*(W236)^2)/2+(G236)*(W236)^3/3+(ABS(K236)^2)/('1D'!$I$5*MAX(((F236)+(G236)*(W236))*(W236),
        0.000001))</f>
        <v>35.686426155594638</v>
      </c>
      <c r="AF236" s="5">
        <f ca="1">IF($A$2=0,
    0,
    IFERROR(AB237+(((AC236+AC237)/2)*J237)+(IF(Z236&gt;Z237,
                '1D'!$D$8*((Z236^2-Z237^2)/(2*'1D'!$I$5)),
                '1D'!$D$9*((Z237^2-Z236^2)/(2*'1D'!$I$5)))+('1D'!$D$10*(ABS(I237)/90)*(MAX(Z236^2,
                        Z237^2)/(2*'1D'!$I$5))))-AB236,
        0))</f>
        <v>3.4157470064428708E-3</v>
      </c>
      <c r="AG236" s="5">
        <f ca="1">IF($A$2=0,
    1,
    IF(IFERROR(AG237,
            0)=0,
        0,
        IFERROR(IF(OR(ROUND(AD236,
                        3)&gt;=1,
                    AND(ABS(AF236)&lt;'1D'!$D$19,
                        AD236&lt;1)),
                1,
                0),
            0)))</f>
        <v>1</v>
      </c>
      <c r="AH236" s="5">
        <f ca="1">IFERROR(IF('1D'!V32="Supercritical",
        MAX('1D'!$D$16,
            IFERROR(L236,
                MAX('1D'!$D$16,
                    POWER((ABS(K236)^2)/('1D'!$I$5*MAX(F236,
                                0.1)^2),
                        1/3)))),
        IF('1D'!V32="Subcritical",
            MAX('1D'!$D$16,
                IFERROR(W236,
                    MAX('1D'!$D$16,
                        POWER((ABS(K236)^2)/('1D'!$I$5*MAX(F236,
                                    0.1)^2),
                            1/3)))),
            IF(IFERROR(T236,
                    -1E+99)&gt;=IFERROR(AE236,
                    -1E+99),
                MAX('1D'!$D$16,
                    IFERROR(L236,
                        MAX('1D'!$D$16,
                            POWER((ABS(K236)^2)/('1D'!$I$5*MAX(F236,
                                        0.1)^2),
                                1/3)))),
                MAX('1D'!$D$16,
                    IFERROR(W236,
                        MAX('1D'!$D$16,
                            POWER((ABS(K236)^2)/('1D'!$I$5*MAX(F236,
                                        0.1)^2),
                                1/3))))))),
    MAX('1D'!$D$16,
        POWER((ABS(K236)^2)/('1D'!$I$5*MAX(F236,
                    0.1)^2),
            1/3)))</f>
        <v>2.0411692021517887</v>
      </c>
      <c r="AI236" s="5">
        <f t="shared" ca="1" si="50"/>
        <v>634.49016920215172</v>
      </c>
      <c r="AJ236" s="5">
        <f ca="1">AI236+((ABS(K236)/MAX(((F236)+(G236)*(AH236))*(AH236),
            0.000001))^2)/(2*'1D'!$I$5)</f>
        <v>635.66459253909477</v>
      </c>
      <c r="AM236">
        <v>0</v>
      </c>
      <c r="AN236">
        <v>0</v>
      </c>
      <c r="AO236" s="5">
        <f t="shared" si="51"/>
        <v>0</v>
      </c>
      <c r="AP236" s="5">
        <f t="shared" si="55"/>
        <v>0</v>
      </c>
      <c r="AQ236" s="5">
        <f ca="1">ABS(ABS(K236)/MAX(((F236)+(G236)*(AH236))*(AH236),
        0.000001))/SQRT('1D'!$I$5*MAX((((F236)+(G236)*(AH236))*(AH236))/MAX((F236)+2*(G236)*(AH236),
            0.000001),
        0.000001))</f>
        <v>1.0727235886044055</v>
      </c>
      <c r="AR236" s="5" t="str">
        <f t="shared" ca="1" si="52"/>
        <v>Supercritical</v>
      </c>
      <c r="AS236" s="5">
        <f ca="1">((ABS(K236)*'1D'!$D$6)/(MAX(((F236)+(G236)*(AH236))*(AH236),
            0.000001)*MAX(((((F236)+(G236)*(AH236))*(AH236))/MAX((F236)+2*(AH236)*SQRT(1+(G236)^2),
                    0.000001))^(2/3),
            0.000001)))^2</f>
        <v>4.3358367565141456E-3</v>
      </c>
    </row>
    <row r="237" spans="1:45" x14ac:dyDescent="0.35">
      <c r="A237">
        <v>228</v>
      </c>
      <c r="B237">
        <v>226.99700000000001</v>
      </c>
      <c r="C237">
        <v>616357.80599999998</v>
      </c>
      <c r="D237">
        <v>3097689.9589999998</v>
      </c>
      <c r="E237">
        <v>632.44849999999997</v>
      </c>
      <c r="F237">
        <v>5.2</v>
      </c>
      <c r="G237">
        <v>0</v>
      </c>
      <c r="H237" t="s">
        <v>176</v>
      </c>
      <c r="I237">
        <v>5.7000000000000002E-2</v>
      </c>
      <c r="J237" s="5">
        <f t="shared" si="53"/>
        <v>1</v>
      </c>
      <c r="K237" s="5">
        <f t="shared" ca="1" si="54"/>
        <v>50.95</v>
      </c>
      <c r="L237" s="5">
        <f ca="1">IF($A$2=0,
    IFERROR(L236,
        MAX('1D'!$D$16,
            POWER((ABS(K237)^2)/('1D'!$I$5*MAX(F237,
                        0.1)^2),
                1/3))),
    IF(IFERROR(V236,
            0)=0,
        IFERROR(L236,
            MAX('1D'!$D$16,
                POWER((ABS(K237)^2)/('1D'!$I$5*MAX(F237,
                            0.1)^2),
                    1/3))),
        IF(OR(IFERROR(L237,
                    0)=0,
                IFERROR(S236,
                    0)&lt;1,
                IFERROR(S237,
                    0)&lt;1),
            MAX('1D'!$D$16,
                POWER((ABS(K237)^2)/('1D'!$I$5*MAX(F237,
                            0.1)^2),
                    1/3)),
            IF(IFERROR(U237,
                    0)&gt;0,
                MAX('1D'!$D$16,
                    IFERROR(L237,
                        0)+((IFERROR(U237,
                                0))*'1D'!$D$18*IF((IFERROR(S237,
                                    0))&lt;1,
                            1,
                            -1))),
                IF(IFERROR(U237,
                        0)&lt;0,
                    IF(ABS((MAX('1D'!$D$16,
                                    POWER((ABS(K237)^2)/('1D'!$I$5*MAX(F237,
                                                0.1)^2),
                                        1/3)))-IFERROR(L237,
                                0))&gt;'1D'!$D$19,
                        MAX('1D'!$D$16,
                            IF((MAX('1D'!$D$16,
                                        POWER((ABS(K237)^2)/('1D'!$I$5*MAX(F237,
                                                    0.1)^2),
                                            1/3)))&gt;IFERROR(L237,
                                    0),
                                MIN((MAX('1D'!$D$16,
                                            POWER((ABS(K237)^2)/('1D'!$I$5*MAX(F237,
                                                        0.1)^2),
                                                1/3))),
                                    IFERROR(L237,
                                        0)+(MIN(ABS(IFERROR(U237,
                                                    0))*'1D'!$D$18,
                                            ABS((MAX('1D'!$D$16,
                                                        POWER((ABS(K237)^2)/('1D'!$I$5*MAX(F237,
                                                                    0.1)^2),
                                                            1/3)))-IFERROR(L237,
                                                    0))))),
                                MAX((MAX('1D'!$D$16,
                                            POWER((ABS(K237)^2)/('1D'!$I$5*MAX(F237,
                                                        0.1)^2),
                                                1/3))),
                                    IFERROR(L237,
                                        0)-(MIN(ABS(IFERROR(U237,
                                                    0))*'1D'!$D$18,
                                            ABS((MAX('1D'!$D$16,
                                                        POWER((ABS(K237)^2)/('1D'!$I$5*MAX(F237,
                                                                    0.1)^2),
                                                            1/3)))-IFERROR(L237,
                                                    0))))))),
                        MAX('1D'!$D$16,
                            POWER((ABS(K237)^2)/('1D'!$I$5*MAX(F237,
                                        0.1)^2),
                                1/3))),
                    MAX('1D'!$D$16,
                        IFERROR(L237,
                            0)))))))</f>
        <v>2.0411692021517887</v>
      </c>
      <c r="M237" s="5">
        <f t="shared" ca="1" si="42"/>
        <v>10.614079851189301</v>
      </c>
      <c r="N237" s="5">
        <f t="shared" ca="1" si="43"/>
        <v>1.1434704692804873</v>
      </c>
      <c r="O237" s="5">
        <f t="shared" ca="1" si="44"/>
        <v>4.8002276894771132</v>
      </c>
      <c r="P237" s="5">
        <f t="shared" ca="1" si="45"/>
        <v>634.48966920215173</v>
      </c>
      <c r="Q237" s="5">
        <f ca="1">P237+((ABS(K237)/MAX(((F237)+(G237)*(L237))*(L237),
            0.000001))^2)/(2*'1D'!$I$5)</f>
        <v>635.66409253909478</v>
      </c>
      <c r="R237" s="5">
        <f ca="1">((ABS(K237)*'1D'!$D$6)/(MAX(((F237)+(G237)*(L237))*(L237),
            0.000001)*MAX(((((F237)+(G237)*(L237))*(L237))/MAX((F237)+2*(L237)*SQRT(1+(G237)^2),
                    0.000001))^(2/3),
            0.000001)))^2</f>
        <v>4.3358367565141456E-3</v>
      </c>
      <c r="S237" s="5">
        <f ca="1">ABS(ABS(K237)/MAX(((F237)+(G237)*(L237))*(L237),
        0.000001))/SQRT('1D'!$I$5*MAX((((F237)+(G237)*(L237))*(L237))/MAX((F237)+2*(G237)*(L237),
            0.000001),
        0.000001))</f>
        <v>1.0727235886044055</v>
      </c>
      <c r="T237" s="5">
        <f ca="1">((F237)*(L237)^2)/2+(G237)*(L237)^3/3+(ABS(K237)^2)/('1D'!$I$5*MAX(((F237)+(G237)*(L237))*(L237),
        0.000001))</f>
        <v>35.763412605541333</v>
      </c>
      <c r="U237" s="5">
        <f ca="1">IF($A$2=0,
    0,
    IFERROR(Q236-(((R236+R237)/2)*J237)-(IF(O236&gt;O237,
                '1D'!$D$8*((O236^2-O237^2)/(2*'1D'!$I$5)),
                '1D'!$D$9*((O237^2-O236^2)/(2*'1D'!$I$5)))+('1D'!$D$10*(ABS(I237)/90)*(MAX(O236^2,
                        O237^2)/(2*'1D'!$I$5))))-Q237,
        0))</f>
        <v>-3.9474069734524164E-3</v>
      </c>
      <c r="V237" s="5">
        <f ca="1">IF($A$2=0,
    1,
    IF(IFERROR(V236,
            0)=0,
        0,
        IFERROR(IF(ROUND(S237,
                    3)=1,
                1,
                IF(AND(ABS(U237)&lt;'1D'!$D$19,
                        S237&gt;1),
                    1,
                    0)),
            0)))</f>
        <v>0</v>
      </c>
      <c r="W237" s="5">
        <f ca="1">IF($A$2=0,
    MAX(MAX('1D'!$D$16,
            MAX('1D'!$D$16,
                POWER((ABS(K237)^2)/('1D'!$I$5*MAX(F237,
                            0.1)^2),
                    1/3))),
        IFERROR(W1396,
            MAX(MAX('1D'!$D$16,
                    MAX('1D'!$D$16,
                        POWER((ABS(K237)^2)/('1D'!$I$5*MAX(F237,
                                    0.1)^2),
                            1/3))),
                ($L$2)-E1396))),
    IF(IFERROR(AG238,
            0)=0,
        MAX(MAX('1D'!$D$16,
                MAX('1D'!$D$16,
                    POWER((ABS(K237)^2)/('1D'!$I$5*MAX(F237,
                                0.1)^2),
                        1/3))),
            IFERROR(W1396,
                MAX(MAX('1D'!$D$16,
                        MAX('1D'!$D$16,
                            POWER((ABS(K237)^2)/('1D'!$I$5*MAX(F237,
                                        0.1)^2),
                                1/3))),
                    ($L$2)-E1396))),
        IF(IFERROR(W237,
                0)=0,
            MAX(MAX('1D'!$D$16,
                    MAX('1D'!$D$16,
                        POWER((ABS(K237)^2)/('1D'!$I$5*MAX(F237,
                                    0.1)^2),
                            1/3))),
                IFERROR(W1396,
                    MAX(MAX('1D'!$D$16,
                            MAX('1D'!$D$16,
                                POWER((ABS(K237)^2)/('1D'!$I$5*MAX(F237,
                                            0.1)^2),
                                    1/3))),
                        ($L$2)-E1396))),
            IF(OR(IFERROR(AD237,
                        0)&gt;=1,
                    IFERROR(AD238,
                        0)&gt;=1),
                MAX('1D'!$D$16,
                    MAX('1D'!$D$16,
                        POWER((ABS(K237)^2)/('1D'!$I$5*MAX(F237,
                                    0.1)^2),
                            1/3))),
                IF(ABS(IFERROR(AF237,
                            0))&lt;'1D'!$D$19,
                    MAX(MAX('1D'!$D$16,
                            MAX('1D'!$D$16,
                                POWER((ABS(K237)^2)/('1D'!$I$5*MAX(F237,
                                            0.1)^2),
                                    1/3))),
                        IFERROR(W237,
                            0)),
                    MAX(MAX('1D'!$D$16,
                            MAX('1D'!$D$16,
                                POWER((ABS(K237)^2)/('1D'!$I$5*MAX(F237,
                                            0.1)^2),
                                    1/3))),
                        (IFERROR(W237,
                                0))+((IFERROR(AF237,
                                    0))*'1D'!$D$18)))))))</f>
        <v>2.1389677043987478</v>
      </c>
      <c r="X237" s="5">
        <f t="shared" ca="1" si="46"/>
        <v>11.122632062873489</v>
      </c>
      <c r="Y237" s="5">
        <f t="shared" ca="1" si="47"/>
        <v>1.1735290000551568</v>
      </c>
      <c r="Z237" s="5">
        <f t="shared" ca="1" si="48"/>
        <v>4.5807502857230418</v>
      </c>
      <c r="AA237" s="5">
        <f t="shared" ca="1" si="49"/>
        <v>634.5874677043987</v>
      </c>
      <c r="AB237" s="5">
        <f ca="1">AA237+((ABS(K237)/MAX(((F237)+(G237)*(W237))*(W237),
            0.000001))^2)/(2*'1D'!$I$5)</f>
        <v>635.65695155659807</v>
      </c>
      <c r="AC237" s="5">
        <f ca="1">((ABS(K237)*'1D'!$D$6)/(MAX(((F237)+(G237)*(W237))*(W237),
            0.000001)*MAX(((((F237)+(G237)*(W237))*(W237))/MAX((F237)+2*(W237)*SQRT(1+(G237)^2),
                    0.000001))^(2/3),
            0.000001)))^2</f>
        <v>3.8141460404132466E-3</v>
      </c>
      <c r="AD237" s="5">
        <f ca="1">ABS(ABS(K237)/MAX(((F237)+(G237)*(W237))*(W237),
        0.000001))/SQRT('1D'!$I$5*MAX((((F237)+(G237)*(W237))*(W237))/MAX((F237)+2*(G237)*(W237),
            0.000001),
        0.000001))</f>
        <v>1.0000000000000004</v>
      </c>
      <c r="AE237" s="5">
        <f ca="1">((F237)*(W237)^2)/2+(G237)*(W237)^3/3+(ABS(K237)^2)/('1D'!$I$5*MAX(((F237)+(G237)*(W237))*(W237),
        0.000001))</f>
        <v>35.686426155594638</v>
      </c>
      <c r="AF237" s="5">
        <f ca="1">IF($A$2=0,
    0,
    IFERROR(AB238+(((AC237+AC238)/2)*J238)+(IF(Z237&gt;Z238,
                '1D'!$D$8*((Z237^2-Z238^2)/(2*'1D'!$I$5)),
                '1D'!$D$9*((Z238^2-Z237^2)/(2*'1D'!$I$5)))+('1D'!$D$10*(ABS(I238)/90)*(MAX(Z237^2,
                        Z238^2)/(2*'1D'!$I$5))))-AB237,
        0))</f>
        <v>3.4157470064428708E-3</v>
      </c>
      <c r="AG237" s="5">
        <f ca="1">IF($A$2=0,
    1,
    IF(IFERROR(AG238,
            0)=0,
        0,
        IFERROR(IF(OR(ROUND(AD237,
                        3)&gt;=1,
                    AND(ABS(AF237)&lt;'1D'!$D$19,
                        AD237&lt;1)),
                1,
                0),
            0)))</f>
        <v>1</v>
      </c>
      <c r="AH237" s="5">
        <f ca="1">IFERROR(IF('1D'!V32="Supercritical",
        MAX('1D'!$D$16,
            IFERROR(L237,
                MAX('1D'!$D$16,
                    POWER((ABS(K237)^2)/('1D'!$I$5*MAX(F237,
                                0.1)^2),
                        1/3)))),
        IF('1D'!V32="Subcritical",
            MAX('1D'!$D$16,
                IFERROR(W237,
                    MAX('1D'!$D$16,
                        POWER((ABS(K237)^2)/('1D'!$I$5*MAX(F237,
                                    0.1)^2),
                            1/3)))),
            IF(IFERROR(T237,
                    -1E+99)&gt;=IFERROR(AE237,
                    -1E+99),
                MAX('1D'!$D$16,
                    IFERROR(L237,
                        MAX('1D'!$D$16,
                            POWER((ABS(K237)^2)/('1D'!$I$5*MAX(F237,
                                        0.1)^2),
                                1/3)))),
                MAX('1D'!$D$16,
                    IFERROR(W237,
                        MAX('1D'!$D$16,
                            POWER((ABS(K237)^2)/('1D'!$I$5*MAX(F237,
                                        0.1)^2),
                                1/3))))))),
    MAX('1D'!$D$16,
        POWER((ABS(K237)^2)/('1D'!$I$5*MAX(F237,
                    0.1)^2),
            1/3)))</f>
        <v>2.0411692021517887</v>
      </c>
      <c r="AI237" s="5">
        <f t="shared" ca="1" si="50"/>
        <v>634.48966920215173</v>
      </c>
      <c r="AJ237" s="5">
        <f ca="1">AI237+((ABS(K237)/MAX(((F237)+(G237)*(AH237))*(AH237),
            0.000001))^2)/(2*'1D'!$I$5)</f>
        <v>635.66409253909478</v>
      </c>
      <c r="AM237">
        <v>0</v>
      </c>
      <c r="AN237">
        <v>0</v>
      </c>
      <c r="AO237" s="5">
        <f t="shared" si="51"/>
        <v>0</v>
      </c>
      <c r="AP237" s="5">
        <f t="shared" si="55"/>
        <v>0</v>
      </c>
      <c r="AQ237" s="5">
        <f ca="1">ABS(ABS(K237)/MAX(((F237)+(G237)*(AH237))*(AH237),
        0.000001))/SQRT('1D'!$I$5*MAX((((F237)+(G237)*(AH237))*(AH237))/MAX((F237)+2*(G237)*(AH237),
            0.000001),
        0.000001))</f>
        <v>1.0727235886044055</v>
      </c>
      <c r="AR237" s="5" t="str">
        <f t="shared" ca="1" si="52"/>
        <v>Supercritical</v>
      </c>
      <c r="AS237" s="5">
        <f ca="1">((ABS(K237)*'1D'!$D$6)/(MAX(((F237)+(G237)*(AH237))*(AH237),
            0.000001)*MAX(((((F237)+(G237)*(AH237))*(AH237))/MAX((F237)+2*(AH237)*SQRT(1+(G237)^2),
                    0.000001))^(2/3),
            0.000001)))^2</f>
        <v>4.3358367565141456E-3</v>
      </c>
    </row>
    <row r="238" spans="1:45" x14ac:dyDescent="0.35">
      <c r="A238">
        <v>229</v>
      </c>
      <c r="B238">
        <v>227.99700000000001</v>
      </c>
      <c r="C238">
        <v>616356.80700000003</v>
      </c>
      <c r="D238">
        <v>3097689.9109999998</v>
      </c>
      <c r="E238">
        <v>632.44799999999998</v>
      </c>
      <c r="F238">
        <v>5.2</v>
      </c>
      <c r="G238">
        <v>0</v>
      </c>
      <c r="H238" t="s">
        <v>176</v>
      </c>
      <c r="I238">
        <v>5.7000000000000002E-2</v>
      </c>
      <c r="J238" s="5">
        <f t="shared" si="53"/>
        <v>1</v>
      </c>
      <c r="K238" s="5">
        <f t="shared" ca="1" si="54"/>
        <v>50.95</v>
      </c>
      <c r="L238" s="5">
        <f ca="1">IF($A$2=0,
    IFERROR(L237,
        MAX('1D'!$D$16,
            POWER((ABS(K238)^2)/('1D'!$I$5*MAX(F238,
                        0.1)^2),
                1/3))),
    IF(IFERROR(V237,
            0)=0,
        IFERROR(L237,
            MAX('1D'!$D$16,
                POWER((ABS(K238)^2)/('1D'!$I$5*MAX(F238,
                            0.1)^2),
                    1/3))),
        IF(OR(IFERROR(L238,
                    0)=0,
                IFERROR(S237,
                    0)&lt;1,
                IFERROR(S238,
                    0)&lt;1),
            MAX('1D'!$D$16,
                POWER((ABS(K238)^2)/('1D'!$I$5*MAX(F238,
                            0.1)^2),
                    1/3)),
            IF(IFERROR(U238,
                    0)&gt;0,
                MAX('1D'!$D$16,
                    IFERROR(L238,
                        0)+((IFERROR(U238,
                                0))*'1D'!$D$18*IF((IFERROR(S238,
                                    0))&lt;1,
                            1,
                            -1))),
                IF(IFERROR(U238,
                        0)&lt;0,
                    IF(ABS((MAX('1D'!$D$16,
                                    POWER((ABS(K238)^2)/('1D'!$I$5*MAX(F238,
                                                0.1)^2),
                                        1/3)))-IFERROR(L238,
                                0))&gt;'1D'!$D$19,
                        MAX('1D'!$D$16,
                            IF((MAX('1D'!$D$16,
                                        POWER((ABS(K238)^2)/('1D'!$I$5*MAX(F238,
                                                    0.1)^2),
                                            1/3)))&gt;IFERROR(L238,
                                    0),
                                MIN((MAX('1D'!$D$16,
                                            POWER((ABS(K238)^2)/('1D'!$I$5*MAX(F238,
                                                        0.1)^2),
                                                1/3))),
                                    IFERROR(L238,
                                        0)+(MIN(ABS(IFERROR(U238,
                                                    0))*'1D'!$D$18,
                                            ABS((MAX('1D'!$D$16,
                                                        POWER((ABS(K238)^2)/('1D'!$I$5*MAX(F238,
                                                                    0.1)^2),
                                                            1/3)))-IFERROR(L238,
                                                    0))))),
                                MAX((MAX('1D'!$D$16,
                                            POWER((ABS(K238)^2)/('1D'!$I$5*MAX(F238,
                                                        0.1)^2),
                                                1/3))),
                                    IFERROR(L238,
                                        0)-(MIN(ABS(IFERROR(U238,
                                                    0))*'1D'!$D$18,
                                            ABS((MAX('1D'!$D$16,
                                                        POWER((ABS(K238)^2)/('1D'!$I$5*MAX(F238,
                                                                    0.1)^2),
                                                            1/3)))-IFERROR(L238,
                                                    0))))))),
                        MAX('1D'!$D$16,
                            POWER((ABS(K238)^2)/('1D'!$I$5*MAX(F238,
                                        0.1)^2),
                                1/3))),
                    MAX('1D'!$D$16,
                        IFERROR(L238,
                            0)))))))</f>
        <v>2.0411692021517887</v>
      </c>
      <c r="M238" s="5">
        <f t="shared" ca="1" si="42"/>
        <v>10.614079851189301</v>
      </c>
      <c r="N238" s="5">
        <f t="shared" ca="1" si="43"/>
        <v>1.1434704692804873</v>
      </c>
      <c r="O238" s="5">
        <f t="shared" ca="1" si="44"/>
        <v>4.8002276894771132</v>
      </c>
      <c r="P238" s="5">
        <f t="shared" ca="1" si="45"/>
        <v>634.48916920215174</v>
      </c>
      <c r="Q238" s="5">
        <f ca="1">P238+((ABS(K238)/MAX(((F238)+(G238)*(L238))*(L238),
            0.000001))^2)/(2*'1D'!$I$5)</f>
        <v>635.66359253909479</v>
      </c>
      <c r="R238" s="5">
        <f ca="1">((ABS(K238)*'1D'!$D$6)/(MAX(((F238)+(G238)*(L238))*(L238),
            0.000001)*MAX(((((F238)+(G238)*(L238))*(L238))/MAX((F238)+2*(L238)*SQRT(1+(G238)^2),
                    0.000001))^(2/3),
            0.000001)))^2</f>
        <v>4.3358367565141456E-3</v>
      </c>
      <c r="S238" s="5">
        <f ca="1">ABS(ABS(K238)/MAX(((F238)+(G238)*(L238))*(L238),
        0.000001))/SQRT('1D'!$I$5*MAX((((F238)+(G238)*(L238))*(L238))/MAX((F238)+2*(G238)*(L238),
            0.000001),
        0.000001))</f>
        <v>1.0727235886044055</v>
      </c>
      <c r="T238" s="5">
        <f ca="1">((F238)*(L238)^2)/2+(G238)*(L238)^3/3+(ABS(K238)^2)/('1D'!$I$5*MAX(((F238)+(G238)*(L238))*(L238),
        0.000001))</f>
        <v>35.763412605541333</v>
      </c>
      <c r="U238" s="5">
        <f ca="1">IF($A$2=0,
    0,
    IFERROR(Q237-(((R237+R238)/2)*J238)-(IF(O237&gt;O238,
                '1D'!$D$8*((O237^2-O238^2)/(2*'1D'!$I$5)),
                '1D'!$D$9*((O238^2-O237^2)/(2*'1D'!$I$5)))+('1D'!$D$10*(ABS(I238)/90)*(MAX(O237^2,
                        O238^2)/(2*'1D'!$I$5))))-Q238,
        0))</f>
        <v>-3.9474069734524164E-3</v>
      </c>
      <c r="V238" s="5">
        <f ca="1">IF($A$2=0,
    1,
    IF(IFERROR(V237,
            0)=0,
        0,
        IFERROR(IF(ROUND(S238,
                    3)=1,
                1,
                IF(AND(ABS(U238)&lt;'1D'!$D$19,
                        S238&gt;1),
                    1,
                    0)),
            0)))</f>
        <v>0</v>
      </c>
      <c r="W238" s="5">
        <f ca="1">IF($A$2=0,
    MAX(MAX('1D'!$D$16,
            MAX('1D'!$D$16,
                POWER((ABS(K238)^2)/('1D'!$I$5*MAX(F238,
                            0.1)^2),
                    1/3))),
        IFERROR(W1396,
            MAX(MAX('1D'!$D$16,
                    MAX('1D'!$D$16,
                        POWER((ABS(K238)^2)/('1D'!$I$5*MAX(F238,
                                    0.1)^2),
                            1/3))),
                ($L$2)-E1396))),
    IF(IFERROR(AG239,
            0)=0,
        MAX(MAX('1D'!$D$16,
                MAX('1D'!$D$16,
                    POWER((ABS(K238)^2)/('1D'!$I$5*MAX(F238,
                                0.1)^2),
                        1/3))),
            IFERROR(W1396,
                MAX(MAX('1D'!$D$16,
                        MAX('1D'!$D$16,
                            POWER((ABS(K238)^2)/('1D'!$I$5*MAX(F238,
                                        0.1)^2),
                                1/3))),
                    ($L$2)-E1396))),
        IF(IFERROR(W238,
                0)=0,
            MAX(MAX('1D'!$D$16,
                    MAX('1D'!$D$16,
                        POWER((ABS(K238)^2)/('1D'!$I$5*MAX(F238,
                                    0.1)^2),
                            1/3))),
                IFERROR(W1396,
                    MAX(MAX('1D'!$D$16,
                            MAX('1D'!$D$16,
                                POWER((ABS(K238)^2)/('1D'!$I$5*MAX(F238,
                                            0.1)^2),
                                    1/3))),
                        ($L$2)-E1396))),
            IF(OR(IFERROR(AD238,
                        0)&gt;=1,
                    IFERROR(AD239,
                        0)&gt;=1),
                MAX('1D'!$D$16,
                    MAX('1D'!$D$16,
                        POWER((ABS(K238)^2)/('1D'!$I$5*MAX(F238,
                                    0.1)^2),
                            1/3))),
                IF(ABS(IFERROR(AF238,
                            0))&lt;'1D'!$D$19,
                    MAX(MAX('1D'!$D$16,
                            MAX('1D'!$D$16,
                                POWER((ABS(K238)^2)/('1D'!$I$5*MAX(F238,
                                            0.1)^2),
                                    1/3))),
                        IFERROR(W238,
                            0)),
                    MAX(MAX('1D'!$D$16,
                            MAX('1D'!$D$16,
                                POWER((ABS(K238)^2)/('1D'!$I$5*MAX(F238,
                                            0.1)^2),
                                    1/3))),
                        (IFERROR(W238,
                                0))+((IFERROR(AF238,
                                    0))*'1D'!$D$18)))))))</f>
        <v>2.1389677043987478</v>
      </c>
      <c r="X238" s="5">
        <f t="shared" ca="1" si="46"/>
        <v>11.122632062873489</v>
      </c>
      <c r="Y238" s="5">
        <f t="shared" ca="1" si="47"/>
        <v>1.1735290000551568</v>
      </c>
      <c r="Z238" s="5">
        <f t="shared" ca="1" si="48"/>
        <v>4.5807502857230418</v>
      </c>
      <c r="AA238" s="5">
        <f t="shared" ca="1" si="49"/>
        <v>634.58696770439872</v>
      </c>
      <c r="AB238" s="5">
        <f ca="1">AA238+((ABS(K238)/MAX(((F238)+(G238)*(W238))*(W238),
            0.000001))^2)/(2*'1D'!$I$5)</f>
        <v>635.65645155659809</v>
      </c>
      <c r="AC238" s="5">
        <f ca="1">((ABS(K238)*'1D'!$D$6)/(MAX(((F238)+(G238)*(W238))*(W238),
            0.000001)*MAX(((((F238)+(G238)*(W238))*(W238))/MAX((F238)+2*(W238)*SQRT(1+(G238)^2),
                    0.000001))^(2/3),
            0.000001)))^2</f>
        <v>3.8141460404132466E-3</v>
      </c>
      <c r="AD238" s="5">
        <f ca="1">ABS(ABS(K238)/MAX(((F238)+(G238)*(W238))*(W238),
        0.000001))/SQRT('1D'!$I$5*MAX((((F238)+(G238)*(W238))*(W238))/MAX((F238)+2*(G238)*(W238),
            0.000001),
        0.000001))</f>
        <v>1.0000000000000004</v>
      </c>
      <c r="AE238" s="5">
        <f ca="1">((F238)*(W238)^2)/2+(G238)*(W238)^3/3+(ABS(K238)^2)/('1D'!$I$5*MAX(((F238)+(G238)*(W238))*(W238),
        0.000001))</f>
        <v>35.686426155594638</v>
      </c>
      <c r="AF238" s="5">
        <f ca="1">IF($A$2=0,
    0,
    IFERROR(AB239+(((AC238+AC239)/2)*J239)+(IF(Z238&gt;Z239,
                '1D'!$D$8*((Z238^2-Z239^2)/(2*'1D'!$I$5)),
                '1D'!$D$9*((Z239^2-Z238^2)/(2*'1D'!$I$5)))+('1D'!$D$10*(ABS(I239)/90)*(MAX(Z238^2,
                        Z239^2)/(2*'1D'!$I$5))))-AB238,
        0))</f>
        <v>3.4157470064428708E-3</v>
      </c>
      <c r="AG238" s="5">
        <f ca="1">IF($A$2=0,
    1,
    IF(IFERROR(AG239,
            0)=0,
        0,
        IFERROR(IF(OR(ROUND(AD238,
                        3)&gt;=1,
                    AND(ABS(AF238)&lt;'1D'!$D$19,
                        AD238&lt;1)),
                1,
                0),
            0)))</f>
        <v>1</v>
      </c>
      <c r="AH238" s="5">
        <f ca="1">IFERROR(IF('1D'!V32="Supercritical",
        MAX('1D'!$D$16,
            IFERROR(L238,
                MAX('1D'!$D$16,
                    POWER((ABS(K238)^2)/('1D'!$I$5*MAX(F238,
                                0.1)^2),
                        1/3)))),
        IF('1D'!V32="Subcritical",
            MAX('1D'!$D$16,
                IFERROR(W238,
                    MAX('1D'!$D$16,
                        POWER((ABS(K238)^2)/('1D'!$I$5*MAX(F238,
                                    0.1)^2),
                            1/3)))),
            IF(IFERROR(T238,
                    -1E+99)&gt;=IFERROR(AE238,
                    -1E+99),
                MAX('1D'!$D$16,
                    IFERROR(L238,
                        MAX('1D'!$D$16,
                            POWER((ABS(K238)^2)/('1D'!$I$5*MAX(F238,
                                        0.1)^2),
                                1/3)))),
                MAX('1D'!$D$16,
                    IFERROR(W238,
                        MAX('1D'!$D$16,
                            POWER((ABS(K238)^2)/('1D'!$I$5*MAX(F238,
                                        0.1)^2),
                                1/3))))))),
    MAX('1D'!$D$16,
        POWER((ABS(K238)^2)/('1D'!$I$5*MAX(F238,
                    0.1)^2),
            1/3)))</f>
        <v>2.0411692021517887</v>
      </c>
      <c r="AI238" s="5">
        <f t="shared" ca="1" si="50"/>
        <v>634.48916920215174</v>
      </c>
      <c r="AJ238" s="5">
        <f ca="1">AI238+((ABS(K238)/MAX(((F238)+(G238)*(AH238))*(AH238),
            0.000001))^2)/(2*'1D'!$I$5)</f>
        <v>635.66359253909479</v>
      </c>
      <c r="AM238">
        <v>0</v>
      </c>
      <c r="AN238">
        <v>0</v>
      </c>
      <c r="AO238" s="5">
        <f t="shared" si="51"/>
        <v>0</v>
      </c>
      <c r="AP238" s="5">
        <f t="shared" si="55"/>
        <v>0</v>
      </c>
      <c r="AQ238" s="5">
        <f ca="1">ABS(ABS(K238)/MAX(((F238)+(G238)*(AH238))*(AH238),
        0.000001))/SQRT('1D'!$I$5*MAX((((F238)+(G238)*(AH238))*(AH238))/MAX((F238)+2*(G238)*(AH238),
            0.000001),
        0.000001))</f>
        <v>1.0727235886044055</v>
      </c>
      <c r="AR238" s="5" t="str">
        <f t="shared" ca="1" si="52"/>
        <v>Supercritical</v>
      </c>
      <c r="AS238" s="5">
        <f ca="1">((ABS(K238)*'1D'!$D$6)/(MAX(((F238)+(G238)*(AH238))*(AH238),
            0.000001)*MAX(((((F238)+(G238)*(AH238))*(AH238))/MAX((F238)+2*(AH238)*SQRT(1+(G238)^2),
                    0.000001))^(2/3),
            0.000001)))^2</f>
        <v>4.3358367565141456E-3</v>
      </c>
    </row>
    <row r="239" spans="1:45" x14ac:dyDescent="0.35">
      <c r="A239">
        <v>230</v>
      </c>
      <c r="B239">
        <v>228.99700000000001</v>
      </c>
      <c r="C239">
        <v>616355.80799999996</v>
      </c>
      <c r="D239">
        <v>3097689.8640000001</v>
      </c>
      <c r="E239">
        <v>632.44749999999999</v>
      </c>
      <c r="F239">
        <v>5.2</v>
      </c>
      <c r="G239">
        <v>0</v>
      </c>
      <c r="H239" t="s">
        <v>176</v>
      </c>
      <c r="I239">
        <v>5.7000000000000002E-2</v>
      </c>
      <c r="J239" s="5">
        <f t="shared" si="53"/>
        <v>1</v>
      </c>
      <c r="K239" s="5">
        <f t="shared" ca="1" si="54"/>
        <v>50.95</v>
      </c>
      <c r="L239" s="5">
        <f ca="1">IF($A$2=0,
    IFERROR(L238,
        MAX('1D'!$D$16,
            POWER((ABS(K239)^2)/('1D'!$I$5*MAX(F239,
                        0.1)^2),
                1/3))),
    IF(IFERROR(V238,
            0)=0,
        IFERROR(L238,
            MAX('1D'!$D$16,
                POWER((ABS(K239)^2)/('1D'!$I$5*MAX(F239,
                            0.1)^2),
                    1/3))),
        IF(OR(IFERROR(L239,
                    0)=0,
                IFERROR(S238,
                    0)&lt;1,
                IFERROR(S239,
                    0)&lt;1),
            MAX('1D'!$D$16,
                POWER((ABS(K239)^2)/('1D'!$I$5*MAX(F239,
                            0.1)^2),
                    1/3)),
            IF(IFERROR(U239,
                    0)&gt;0,
                MAX('1D'!$D$16,
                    IFERROR(L239,
                        0)+((IFERROR(U239,
                                0))*'1D'!$D$18*IF((IFERROR(S239,
                                    0))&lt;1,
                            1,
                            -1))),
                IF(IFERROR(U239,
                        0)&lt;0,
                    IF(ABS((MAX('1D'!$D$16,
                                    POWER((ABS(K239)^2)/('1D'!$I$5*MAX(F239,
                                                0.1)^2),
                                        1/3)))-IFERROR(L239,
                                0))&gt;'1D'!$D$19,
                        MAX('1D'!$D$16,
                            IF((MAX('1D'!$D$16,
                                        POWER((ABS(K239)^2)/('1D'!$I$5*MAX(F239,
                                                    0.1)^2),
                                            1/3)))&gt;IFERROR(L239,
                                    0),
                                MIN((MAX('1D'!$D$16,
                                            POWER((ABS(K239)^2)/('1D'!$I$5*MAX(F239,
                                                        0.1)^2),
                                                1/3))),
                                    IFERROR(L239,
                                        0)+(MIN(ABS(IFERROR(U239,
                                                    0))*'1D'!$D$18,
                                            ABS((MAX('1D'!$D$16,
                                                        POWER((ABS(K239)^2)/('1D'!$I$5*MAX(F239,
                                                                    0.1)^2),
                                                            1/3)))-IFERROR(L239,
                                                    0))))),
                                MAX((MAX('1D'!$D$16,
                                            POWER((ABS(K239)^2)/('1D'!$I$5*MAX(F239,
                                                        0.1)^2),
                                                1/3))),
                                    IFERROR(L239,
                                        0)-(MIN(ABS(IFERROR(U239,
                                                    0))*'1D'!$D$18,
                                            ABS((MAX('1D'!$D$16,
                                                        POWER((ABS(K239)^2)/('1D'!$I$5*MAX(F239,
                                                                    0.1)^2),
                                                            1/3)))-IFERROR(L239,
                                                    0))))))),
                        MAX('1D'!$D$16,
                            POWER((ABS(K239)^2)/('1D'!$I$5*MAX(F239,
                                        0.1)^2),
                                1/3))),
                    MAX('1D'!$D$16,
                        IFERROR(L239,
                            0)))))))</f>
        <v>2.0411692021517887</v>
      </c>
      <c r="M239" s="5">
        <f t="shared" ca="1" si="42"/>
        <v>10.614079851189301</v>
      </c>
      <c r="N239" s="5">
        <f t="shared" ca="1" si="43"/>
        <v>1.1434704692804873</v>
      </c>
      <c r="O239" s="5">
        <f t="shared" ca="1" si="44"/>
        <v>4.8002276894771132</v>
      </c>
      <c r="P239" s="5">
        <f t="shared" ca="1" si="45"/>
        <v>634.48866920215175</v>
      </c>
      <c r="Q239" s="5">
        <f ca="1">P239+((ABS(K239)/MAX(((F239)+(G239)*(L239))*(L239),
            0.000001))^2)/(2*'1D'!$I$5)</f>
        <v>635.66309253909481</v>
      </c>
      <c r="R239" s="5">
        <f ca="1">((ABS(K239)*'1D'!$D$6)/(MAX(((F239)+(G239)*(L239))*(L239),
            0.000001)*MAX(((((F239)+(G239)*(L239))*(L239))/MAX((F239)+2*(L239)*SQRT(1+(G239)^2),
                    0.000001))^(2/3),
            0.000001)))^2</f>
        <v>4.3358367565141456E-3</v>
      </c>
      <c r="S239" s="5">
        <f ca="1">ABS(ABS(K239)/MAX(((F239)+(G239)*(L239))*(L239),
        0.000001))/SQRT('1D'!$I$5*MAX((((F239)+(G239)*(L239))*(L239))/MAX((F239)+2*(G239)*(L239),
            0.000001),
        0.000001))</f>
        <v>1.0727235886044055</v>
      </c>
      <c r="T239" s="5">
        <f ca="1">((F239)*(L239)^2)/2+(G239)*(L239)^3/3+(ABS(K239)^2)/('1D'!$I$5*MAX(((F239)+(G239)*(L239))*(L239),
        0.000001))</f>
        <v>35.763412605541333</v>
      </c>
      <c r="U239" s="5">
        <f ca="1">IF($A$2=0,
    0,
    IFERROR(Q238-(((R238+R239)/2)*J239)-(IF(O238&gt;O239,
                '1D'!$D$8*((O238^2-O239^2)/(2*'1D'!$I$5)),
                '1D'!$D$9*((O239^2-O238^2)/(2*'1D'!$I$5)))+('1D'!$D$10*(ABS(I239)/90)*(MAX(O238^2,
                        O239^2)/(2*'1D'!$I$5))))-Q239,
        0))</f>
        <v>-3.9474069734524164E-3</v>
      </c>
      <c r="V239" s="5">
        <f ca="1">IF($A$2=0,
    1,
    IF(IFERROR(V238,
            0)=0,
        0,
        IFERROR(IF(ROUND(S239,
                    3)=1,
                1,
                IF(AND(ABS(U239)&lt;'1D'!$D$19,
                        S239&gt;1),
                    1,
                    0)),
            0)))</f>
        <v>0</v>
      </c>
      <c r="W239" s="5">
        <f ca="1">IF($A$2=0,
    MAX(MAX('1D'!$D$16,
            MAX('1D'!$D$16,
                POWER((ABS(K239)^2)/('1D'!$I$5*MAX(F239,
                            0.1)^2),
                    1/3))),
        IFERROR(W1396,
            MAX(MAX('1D'!$D$16,
                    MAX('1D'!$D$16,
                        POWER((ABS(K239)^2)/('1D'!$I$5*MAX(F239,
                                    0.1)^2),
                            1/3))),
                ($L$2)-E1396))),
    IF(IFERROR(AG240,
            0)=0,
        MAX(MAX('1D'!$D$16,
                MAX('1D'!$D$16,
                    POWER((ABS(K239)^2)/('1D'!$I$5*MAX(F239,
                                0.1)^2),
                        1/3))),
            IFERROR(W1396,
                MAX(MAX('1D'!$D$16,
                        MAX('1D'!$D$16,
                            POWER((ABS(K239)^2)/('1D'!$I$5*MAX(F239,
                                        0.1)^2),
                                1/3))),
                    ($L$2)-E1396))),
        IF(IFERROR(W239,
                0)=0,
            MAX(MAX('1D'!$D$16,
                    MAX('1D'!$D$16,
                        POWER((ABS(K239)^2)/('1D'!$I$5*MAX(F239,
                                    0.1)^2),
                            1/3))),
                IFERROR(W1396,
                    MAX(MAX('1D'!$D$16,
                            MAX('1D'!$D$16,
                                POWER((ABS(K239)^2)/('1D'!$I$5*MAX(F239,
                                            0.1)^2),
                                    1/3))),
                        ($L$2)-E1396))),
            IF(OR(IFERROR(AD239,
                        0)&gt;=1,
                    IFERROR(AD240,
                        0)&gt;=1),
                MAX('1D'!$D$16,
                    MAX('1D'!$D$16,
                        POWER((ABS(K239)^2)/('1D'!$I$5*MAX(F239,
                                    0.1)^2),
                            1/3))),
                IF(ABS(IFERROR(AF239,
                            0))&lt;'1D'!$D$19,
                    MAX(MAX('1D'!$D$16,
                            MAX('1D'!$D$16,
                                POWER((ABS(K239)^2)/('1D'!$I$5*MAX(F239,
                                            0.1)^2),
                                    1/3))),
                        IFERROR(W239,
                            0)),
                    MAX(MAX('1D'!$D$16,
                            MAX('1D'!$D$16,
                                POWER((ABS(K239)^2)/('1D'!$I$5*MAX(F239,
                                            0.1)^2),
                                    1/3))),
                        (IFERROR(W239,
                                0))+((IFERROR(AF239,
                                    0))*'1D'!$D$18)))))))</f>
        <v>2.1389677043987478</v>
      </c>
      <c r="X239" s="5">
        <f t="shared" ca="1" si="46"/>
        <v>11.122632062873489</v>
      </c>
      <c r="Y239" s="5">
        <f t="shared" ca="1" si="47"/>
        <v>1.1735290000551568</v>
      </c>
      <c r="Z239" s="5">
        <f t="shared" ca="1" si="48"/>
        <v>4.5807502857230418</v>
      </c>
      <c r="AA239" s="5">
        <f t="shared" ca="1" si="49"/>
        <v>634.58646770439873</v>
      </c>
      <c r="AB239" s="5">
        <f ca="1">AA239+((ABS(K239)/MAX(((F239)+(G239)*(W239))*(W239),
            0.000001))^2)/(2*'1D'!$I$5)</f>
        <v>635.6559515565981</v>
      </c>
      <c r="AC239" s="5">
        <f ca="1">((ABS(K239)*'1D'!$D$6)/(MAX(((F239)+(G239)*(W239))*(W239),
            0.000001)*MAX(((((F239)+(G239)*(W239))*(W239))/MAX((F239)+2*(W239)*SQRT(1+(G239)^2),
                    0.000001))^(2/3),
            0.000001)))^2</f>
        <v>3.8141460404132466E-3</v>
      </c>
      <c r="AD239" s="5">
        <f ca="1">ABS(ABS(K239)/MAX(((F239)+(G239)*(W239))*(W239),
        0.000001))/SQRT('1D'!$I$5*MAX((((F239)+(G239)*(W239))*(W239))/MAX((F239)+2*(G239)*(W239),
            0.000001),
        0.000001))</f>
        <v>1.0000000000000004</v>
      </c>
      <c r="AE239" s="5">
        <f ca="1">((F239)*(W239)^2)/2+(G239)*(W239)^3/3+(ABS(K239)^2)/('1D'!$I$5*MAX(((F239)+(G239)*(W239))*(W239),
        0.000001))</f>
        <v>35.686426155594638</v>
      </c>
      <c r="AF239" s="5">
        <f ca="1">IF($A$2=0,
    0,
    IFERROR(AB240+(((AC239+AC240)/2)*J240)+(IF(Z239&gt;Z240,
                '1D'!$D$8*((Z239^2-Z240^2)/(2*'1D'!$I$5)),
                '1D'!$D$9*((Z240^2-Z239^2)/(2*'1D'!$I$5)))+('1D'!$D$10*(ABS(I240)/90)*(MAX(Z239^2,
                        Z240^2)/(2*'1D'!$I$5))))-AB239,
        0))</f>
        <v>3.3141460404522149E-3</v>
      </c>
      <c r="AG239" s="5">
        <f ca="1">IF($A$2=0,
    1,
    IF(IFERROR(AG240,
            0)=0,
        0,
        IFERROR(IF(OR(ROUND(AD239,
                        3)&gt;=1,
                    AND(ABS(AF239)&lt;'1D'!$D$19,
                        AD239&lt;1)),
                1,
                0),
            0)))</f>
        <v>1</v>
      </c>
      <c r="AH239" s="5">
        <f ca="1">IFERROR(IF('1D'!V32="Supercritical",
        MAX('1D'!$D$16,
            IFERROR(L239,
                MAX('1D'!$D$16,
                    POWER((ABS(K239)^2)/('1D'!$I$5*MAX(F239,
                                0.1)^2),
                        1/3)))),
        IF('1D'!V32="Subcritical",
            MAX('1D'!$D$16,
                IFERROR(W239,
                    MAX('1D'!$D$16,
                        POWER((ABS(K239)^2)/('1D'!$I$5*MAX(F239,
                                    0.1)^2),
                            1/3)))),
            IF(IFERROR(T239,
                    -1E+99)&gt;=IFERROR(AE239,
                    -1E+99),
                MAX('1D'!$D$16,
                    IFERROR(L239,
                        MAX('1D'!$D$16,
                            POWER((ABS(K239)^2)/('1D'!$I$5*MAX(F239,
                                        0.1)^2),
                                1/3)))),
                MAX('1D'!$D$16,
                    IFERROR(W239,
                        MAX('1D'!$D$16,
                            POWER((ABS(K239)^2)/('1D'!$I$5*MAX(F239,
                                        0.1)^2),
                                1/3))))))),
    MAX('1D'!$D$16,
        POWER((ABS(K239)^2)/('1D'!$I$5*MAX(F239,
                    0.1)^2),
            1/3)))</f>
        <v>2.0411692021517887</v>
      </c>
      <c r="AI239" s="5">
        <f t="shared" ca="1" si="50"/>
        <v>634.48866920215175</v>
      </c>
      <c r="AJ239" s="5">
        <f ca="1">AI239+((ABS(K239)/MAX(((F239)+(G239)*(AH239))*(AH239),
            0.000001))^2)/(2*'1D'!$I$5)</f>
        <v>635.66309253909481</v>
      </c>
      <c r="AM239">
        <v>0</v>
      </c>
      <c r="AN239">
        <v>0</v>
      </c>
      <c r="AO239" s="5">
        <f t="shared" si="51"/>
        <v>0</v>
      </c>
      <c r="AP239" s="5">
        <f t="shared" si="55"/>
        <v>0</v>
      </c>
      <c r="AQ239" s="5">
        <f ca="1">ABS(ABS(K239)/MAX(((F239)+(G239)*(AH239))*(AH239),
        0.000001))/SQRT('1D'!$I$5*MAX((((F239)+(G239)*(AH239))*(AH239))/MAX((F239)+2*(G239)*(AH239),
            0.000001),
        0.000001))</f>
        <v>1.0727235886044055</v>
      </c>
      <c r="AR239" s="5" t="str">
        <f t="shared" ca="1" si="52"/>
        <v>Supercritical</v>
      </c>
      <c r="AS239" s="5">
        <f ca="1">((ABS(K239)*'1D'!$D$6)/(MAX(((F239)+(G239)*(AH239))*(AH239),
            0.000001)*MAX(((((F239)+(G239)*(AH239))*(AH239))/MAX((F239)+2*(AH239)*SQRT(1+(G239)^2),
                    0.000001))^(2/3),
            0.000001)))^2</f>
        <v>4.3358367565141456E-3</v>
      </c>
    </row>
    <row r="240" spans="1:45" x14ac:dyDescent="0.35">
      <c r="A240">
        <v>231</v>
      </c>
      <c r="B240">
        <v>229.99700000000001</v>
      </c>
      <c r="C240">
        <v>616354.80900000001</v>
      </c>
      <c r="D240">
        <v>3097689.8160000001</v>
      </c>
      <c r="E240">
        <v>632.447</v>
      </c>
      <c r="F240">
        <v>5.2</v>
      </c>
      <c r="G240">
        <v>0</v>
      </c>
      <c r="H240" t="s">
        <v>176</v>
      </c>
      <c r="I240">
        <v>0</v>
      </c>
      <c r="J240" s="5">
        <f t="shared" si="53"/>
        <v>1</v>
      </c>
      <c r="K240" s="5">
        <f t="shared" ca="1" si="54"/>
        <v>50.95</v>
      </c>
      <c r="L240" s="5">
        <f ca="1">IF($A$2=0,
    IFERROR(L239,
        MAX('1D'!$D$16,
            POWER((ABS(K240)^2)/('1D'!$I$5*MAX(F240,
                        0.1)^2),
                1/3))),
    IF(IFERROR(V239,
            0)=0,
        IFERROR(L239,
            MAX('1D'!$D$16,
                POWER((ABS(K240)^2)/('1D'!$I$5*MAX(F240,
                            0.1)^2),
                    1/3))),
        IF(OR(IFERROR(L240,
                    0)=0,
                IFERROR(S239,
                    0)&lt;1,
                IFERROR(S240,
                    0)&lt;1),
            MAX('1D'!$D$16,
                POWER((ABS(K240)^2)/('1D'!$I$5*MAX(F240,
                            0.1)^2),
                    1/3)),
            IF(IFERROR(U240,
                    0)&gt;0,
                MAX('1D'!$D$16,
                    IFERROR(L240,
                        0)+((IFERROR(U240,
                                0))*'1D'!$D$18*IF((IFERROR(S240,
                                    0))&lt;1,
                            1,
                            -1))),
                IF(IFERROR(U240,
                        0)&lt;0,
                    IF(ABS((MAX('1D'!$D$16,
                                    POWER((ABS(K240)^2)/('1D'!$I$5*MAX(F240,
                                                0.1)^2),
                                        1/3)))-IFERROR(L240,
                                0))&gt;'1D'!$D$19,
                        MAX('1D'!$D$16,
                            IF((MAX('1D'!$D$16,
                                        POWER((ABS(K240)^2)/('1D'!$I$5*MAX(F240,
                                                    0.1)^2),
                                            1/3)))&gt;IFERROR(L240,
                                    0),
                                MIN((MAX('1D'!$D$16,
                                            POWER((ABS(K240)^2)/('1D'!$I$5*MAX(F240,
                                                        0.1)^2),
                                                1/3))),
                                    IFERROR(L240,
                                        0)+(MIN(ABS(IFERROR(U240,
                                                    0))*'1D'!$D$18,
                                            ABS((MAX('1D'!$D$16,
                                                        POWER((ABS(K240)^2)/('1D'!$I$5*MAX(F240,
                                                                    0.1)^2),
                                                            1/3)))-IFERROR(L240,
                                                    0))))),
                                MAX((MAX('1D'!$D$16,
                                            POWER((ABS(K240)^2)/('1D'!$I$5*MAX(F240,
                                                        0.1)^2),
                                                1/3))),
                                    IFERROR(L240,
                                        0)-(MIN(ABS(IFERROR(U240,
                                                    0))*'1D'!$D$18,
                                            ABS((MAX('1D'!$D$16,
                                                        POWER((ABS(K240)^2)/('1D'!$I$5*MAX(F240,
                                                                    0.1)^2),
                                                            1/3)))-IFERROR(L240,
                                                    0))))))),
                        MAX('1D'!$D$16,
                            POWER((ABS(K240)^2)/('1D'!$I$5*MAX(F240,
                                        0.1)^2),
                                1/3))),
                    MAX('1D'!$D$16,
                        IFERROR(L240,
                            0)))))))</f>
        <v>2.0411692021517887</v>
      </c>
      <c r="M240" s="5">
        <f t="shared" ca="1" si="42"/>
        <v>10.614079851189301</v>
      </c>
      <c r="N240" s="5">
        <f t="shared" ca="1" si="43"/>
        <v>1.1434704692804873</v>
      </c>
      <c r="O240" s="5">
        <f t="shared" ca="1" si="44"/>
        <v>4.8002276894771132</v>
      </c>
      <c r="P240" s="5">
        <f t="shared" ca="1" si="45"/>
        <v>634.48816920215177</v>
      </c>
      <c r="Q240" s="5">
        <f ca="1">P240+((ABS(K240)/MAX(((F240)+(G240)*(L240))*(L240),
            0.000001))^2)/(2*'1D'!$I$5)</f>
        <v>635.66259253909482</v>
      </c>
      <c r="R240" s="5">
        <f ca="1">((ABS(K240)*'1D'!$D$6)/(MAX(((F240)+(G240)*(L240))*(L240),
            0.000001)*MAX(((((F240)+(G240)*(L240))*(L240))/MAX((F240)+2*(L240)*SQRT(1+(G240)^2),
                    0.000001))^(2/3),
            0.000001)))^2</f>
        <v>4.3358367565141456E-3</v>
      </c>
      <c r="S240" s="5">
        <f ca="1">ABS(ABS(K240)/MAX(((F240)+(G240)*(L240))*(L240),
        0.000001))/SQRT('1D'!$I$5*MAX((((F240)+(G240)*(L240))*(L240))/MAX((F240)+2*(G240)*(L240),
            0.000001),
        0.000001))</f>
        <v>1.0727235886044055</v>
      </c>
      <c r="T240" s="5">
        <f ca="1">((F240)*(L240)^2)/2+(G240)*(L240)^3/3+(ABS(K240)^2)/('1D'!$I$5*MAX(((F240)+(G240)*(L240))*(L240),
        0.000001))</f>
        <v>35.763412605541333</v>
      </c>
      <c r="U240" s="5">
        <f ca="1">IF($A$2=0,
    0,
    IFERROR(Q239-(((R239+R240)/2)*J240)-(IF(O239&gt;O240,
                '1D'!$D$8*((O239^2-O240^2)/(2*'1D'!$I$5)),
                '1D'!$D$9*((O240^2-O239^2)/(2*'1D'!$I$5)))+('1D'!$D$10*(ABS(I240)/90)*(MAX(O239^2,
                        O240^2)/(2*'1D'!$I$5))))-Q240,
        0))</f>
        <v>-3.8358367564796936E-3</v>
      </c>
      <c r="V240" s="5">
        <f ca="1">IF($A$2=0,
    1,
    IF(IFERROR(V239,
            0)=0,
        0,
        IFERROR(IF(ROUND(S240,
                    3)=1,
                1,
                IF(AND(ABS(U240)&lt;'1D'!$D$19,
                        S240&gt;1),
                    1,
                    0)),
            0)))</f>
        <v>0</v>
      </c>
      <c r="W240" s="5">
        <f ca="1">IF($A$2=0,
    MAX(MAX('1D'!$D$16,
            MAX('1D'!$D$16,
                POWER((ABS(K240)^2)/('1D'!$I$5*MAX(F240,
                            0.1)^2),
                    1/3))),
        IFERROR(W1396,
            MAX(MAX('1D'!$D$16,
                    MAX('1D'!$D$16,
                        POWER((ABS(K240)^2)/('1D'!$I$5*MAX(F240,
                                    0.1)^2),
                            1/3))),
                ($L$2)-E1396))),
    IF(IFERROR(AG241,
            0)=0,
        MAX(MAX('1D'!$D$16,
                MAX('1D'!$D$16,
                    POWER((ABS(K240)^2)/('1D'!$I$5*MAX(F240,
                                0.1)^2),
                        1/3))),
            IFERROR(W1396,
                MAX(MAX('1D'!$D$16,
                        MAX('1D'!$D$16,
                            POWER((ABS(K240)^2)/('1D'!$I$5*MAX(F240,
                                        0.1)^2),
                                1/3))),
                    ($L$2)-E1396))),
        IF(IFERROR(W240,
                0)=0,
            MAX(MAX('1D'!$D$16,
                    MAX('1D'!$D$16,
                        POWER((ABS(K240)^2)/('1D'!$I$5*MAX(F240,
                                    0.1)^2),
                            1/3))),
                IFERROR(W1396,
                    MAX(MAX('1D'!$D$16,
                            MAX('1D'!$D$16,
                                POWER((ABS(K240)^2)/('1D'!$I$5*MAX(F240,
                                            0.1)^2),
                                    1/3))),
                        ($L$2)-E1396))),
            IF(OR(IFERROR(AD240,
                        0)&gt;=1,
                    IFERROR(AD241,
                        0)&gt;=1),
                MAX('1D'!$D$16,
                    MAX('1D'!$D$16,
                        POWER((ABS(K240)^2)/('1D'!$I$5*MAX(F240,
                                    0.1)^2),
                            1/3))),
                IF(ABS(IFERROR(AF240,
                            0))&lt;'1D'!$D$19,
                    MAX(MAX('1D'!$D$16,
                            MAX('1D'!$D$16,
                                POWER((ABS(K240)^2)/('1D'!$I$5*MAX(F240,
                                            0.1)^2),
                                    1/3))),
                        IFERROR(W240,
                            0)),
                    MAX(MAX('1D'!$D$16,
                            MAX('1D'!$D$16,
                                POWER((ABS(K240)^2)/('1D'!$I$5*MAX(F240,
                                            0.1)^2),
                                    1/3))),
                        (IFERROR(W240,
                                0))+((IFERROR(AF240,
                                    0))*'1D'!$D$18)))))))</f>
        <v>2.1389677043987478</v>
      </c>
      <c r="X240" s="5">
        <f t="shared" ca="1" si="46"/>
        <v>11.122632062873489</v>
      </c>
      <c r="Y240" s="5">
        <f t="shared" ca="1" si="47"/>
        <v>1.1735290000551568</v>
      </c>
      <c r="Z240" s="5">
        <f t="shared" ca="1" si="48"/>
        <v>4.5807502857230418</v>
      </c>
      <c r="AA240" s="5">
        <f t="shared" ca="1" si="49"/>
        <v>634.58596770439874</v>
      </c>
      <c r="AB240" s="5">
        <f ca="1">AA240+((ABS(K240)/MAX(((F240)+(G240)*(W240))*(W240),
            0.000001))^2)/(2*'1D'!$I$5)</f>
        <v>635.65545155659811</v>
      </c>
      <c r="AC240" s="5">
        <f ca="1">((ABS(K240)*'1D'!$D$6)/(MAX(((F240)+(G240)*(W240))*(W240),
            0.000001)*MAX(((((F240)+(G240)*(W240))*(W240))/MAX((F240)+2*(W240)*SQRT(1+(G240)^2),
                    0.000001))^(2/3),
            0.000001)))^2</f>
        <v>3.8141460404132466E-3</v>
      </c>
      <c r="AD240" s="5">
        <f ca="1">ABS(ABS(K240)/MAX(((F240)+(G240)*(W240))*(W240),
        0.000001))/SQRT('1D'!$I$5*MAX((((F240)+(G240)*(W240))*(W240))/MAX((F240)+2*(G240)*(W240),
            0.000001),
        0.000001))</f>
        <v>1.0000000000000004</v>
      </c>
      <c r="AE240" s="5">
        <f ca="1">((F240)*(W240)^2)/2+(G240)*(W240)^3/3+(ABS(K240)^2)/('1D'!$I$5*MAX(((F240)+(G240)*(W240))*(W240),
        0.000001))</f>
        <v>35.686426155594638</v>
      </c>
      <c r="AF240" s="5">
        <f ca="1">IF($A$2=0,
    0,
    IFERROR(AB241+(((AC240+AC241)/2)*J241)+(IF(Z240&gt;Z241,
                '1D'!$D$8*((Z240^2-Z241^2)/(2*'1D'!$I$5)),
                '1D'!$D$9*((Z241^2-Z240^2)/(2*'1D'!$I$5)))+('1D'!$D$10*(ABS(I241)/90)*(MAX(Z240^2,
                        Z241^2)/(2*'1D'!$I$5))))-AB240,
        0))</f>
        <v>3.4121820602877051E-3</v>
      </c>
      <c r="AG240" s="5">
        <f ca="1">IF($A$2=0,
    1,
    IF(IFERROR(AG241,
            0)=0,
        0,
        IFERROR(IF(OR(ROUND(AD240,
                        3)&gt;=1,
                    AND(ABS(AF240)&lt;'1D'!$D$19,
                        AD240&lt;1)),
                1,
                0),
            0)))</f>
        <v>1</v>
      </c>
      <c r="AH240" s="5">
        <f ca="1">IFERROR(IF('1D'!V32="Supercritical",
        MAX('1D'!$D$16,
            IFERROR(L240,
                MAX('1D'!$D$16,
                    POWER((ABS(K240)^2)/('1D'!$I$5*MAX(F240,
                                0.1)^2),
                        1/3)))),
        IF('1D'!V32="Subcritical",
            MAX('1D'!$D$16,
                IFERROR(W240,
                    MAX('1D'!$D$16,
                        POWER((ABS(K240)^2)/('1D'!$I$5*MAX(F240,
                                    0.1)^2),
                            1/3)))),
            IF(IFERROR(T240,
                    -1E+99)&gt;=IFERROR(AE240,
                    -1E+99),
                MAX('1D'!$D$16,
                    IFERROR(L240,
                        MAX('1D'!$D$16,
                            POWER((ABS(K240)^2)/('1D'!$I$5*MAX(F240,
                                        0.1)^2),
                                1/3)))),
                MAX('1D'!$D$16,
                    IFERROR(W240,
                        MAX('1D'!$D$16,
                            POWER((ABS(K240)^2)/('1D'!$I$5*MAX(F240,
                                        0.1)^2),
                                1/3))))))),
    MAX('1D'!$D$16,
        POWER((ABS(K240)^2)/('1D'!$I$5*MAX(F240,
                    0.1)^2),
            1/3)))</f>
        <v>2.0411692021517887</v>
      </c>
      <c r="AI240" s="5">
        <f t="shared" ca="1" si="50"/>
        <v>634.48816920215177</v>
      </c>
      <c r="AJ240" s="5">
        <f ca="1">AI240+((ABS(K240)/MAX(((F240)+(G240)*(AH240))*(AH240),
            0.000001))^2)/(2*'1D'!$I$5)</f>
        <v>635.66259253909482</v>
      </c>
      <c r="AM240">
        <v>0</v>
      </c>
      <c r="AN240">
        <v>0</v>
      </c>
      <c r="AO240" s="5">
        <f t="shared" si="51"/>
        <v>0</v>
      </c>
      <c r="AP240" s="5">
        <f t="shared" si="55"/>
        <v>0</v>
      </c>
      <c r="AQ240" s="5">
        <f ca="1">ABS(ABS(K240)/MAX(((F240)+(G240)*(AH240))*(AH240),
        0.000001))/SQRT('1D'!$I$5*MAX((((F240)+(G240)*(AH240))*(AH240))/MAX((F240)+2*(G240)*(AH240),
            0.000001),
        0.000001))</f>
        <v>1.0727235886044055</v>
      </c>
      <c r="AR240" s="5" t="str">
        <f t="shared" ca="1" si="52"/>
        <v>Supercritical</v>
      </c>
      <c r="AS240" s="5">
        <f ca="1">((ABS(K240)*'1D'!$D$6)/(MAX(((F240)+(G240)*(AH240))*(AH240),
            0.000001)*MAX(((((F240)+(G240)*(AH240))*(AH240))/MAX((F240)+2*(AH240)*SQRT(1+(G240)^2),
                    0.000001))^(2/3),
            0.000001)))^2</f>
        <v>4.3358367565141456E-3</v>
      </c>
    </row>
    <row r="241" spans="1:45" x14ac:dyDescent="0.35">
      <c r="A241">
        <v>232</v>
      </c>
      <c r="B241">
        <v>230.99700000000001</v>
      </c>
      <c r="C241">
        <v>616353.81000000006</v>
      </c>
      <c r="D241">
        <v>3097689.7680000002</v>
      </c>
      <c r="E241">
        <v>632.44650000000001</v>
      </c>
      <c r="F241">
        <v>5.2</v>
      </c>
      <c r="G241">
        <v>0</v>
      </c>
      <c r="H241" t="s">
        <v>176</v>
      </c>
      <c r="I241">
        <v>5.5E-2</v>
      </c>
      <c r="J241" s="5">
        <f t="shared" si="53"/>
        <v>1</v>
      </c>
      <c r="K241" s="5">
        <f t="shared" ca="1" si="54"/>
        <v>50.95</v>
      </c>
      <c r="L241" s="5">
        <f ca="1">IF($A$2=0,
    IFERROR(L240,
        MAX('1D'!$D$16,
            POWER((ABS(K241)^2)/('1D'!$I$5*MAX(F241,
                        0.1)^2),
                1/3))),
    IF(IFERROR(V240,
            0)=0,
        IFERROR(L240,
            MAX('1D'!$D$16,
                POWER((ABS(K241)^2)/('1D'!$I$5*MAX(F241,
                            0.1)^2),
                    1/3))),
        IF(OR(IFERROR(L241,
                    0)=0,
                IFERROR(S240,
                    0)&lt;1,
                IFERROR(S241,
                    0)&lt;1),
            MAX('1D'!$D$16,
                POWER((ABS(K241)^2)/('1D'!$I$5*MAX(F241,
                            0.1)^2),
                    1/3)),
            IF(IFERROR(U241,
                    0)&gt;0,
                MAX('1D'!$D$16,
                    IFERROR(L241,
                        0)+((IFERROR(U241,
                                0))*'1D'!$D$18*IF((IFERROR(S241,
                                    0))&lt;1,
                            1,
                            -1))),
                IF(IFERROR(U241,
                        0)&lt;0,
                    IF(ABS((MAX('1D'!$D$16,
                                    POWER((ABS(K241)^2)/('1D'!$I$5*MAX(F241,
                                                0.1)^2),
                                        1/3)))-IFERROR(L241,
                                0))&gt;'1D'!$D$19,
                        MAX('1D'!$D$16,
                            IF((MAX('1D'!$D$16,
                                        POWER((ABS(K241)^2)/('1D'!$I$5*MAX(F241,
                                                    0.1)^2),
                                            1/3)))&gt;IFERROR(L241,
                                    0),
                                MIN((MAX('1D'!$D$16,
                                            POWER((ABS(K241)^2)/('1D'!$I$5*MAX(F241,
                                                        0.1)^2),
                                                1/3))),
                                    IFERROR(L241,
                                        0)+(MIN(ABS(IFERROR(U241,
                                                    0))*'1D'!$D$18,
                                            ABS((MAX('1D'!$D$16,
                                                        POWER((ABS(K241)^2)/('1D'!$I$5*MAX(F241,
                                                                    0.1)^2),
                                                            1/3)))-IFERROR(L241,
                                                    0))))),
                                MAX((MAX('1D'!$D$16,
                                            POWER((ABS(K241)^2)/('1D'!$I$5*MAX(F241,
                                                        0.1)^2),
                                                1/3))),
                                    IFERROR(L241,
                                        0)-(MIN(ABS(IFERROR(U241,
                                                    0))*'1D'!$D$18,
                                            ABS((MAX('1D'!$D$16,
                                                        POWER((ABS(K241)^2)/('1D'!$I$5*MAX(F241,
                                                                    0.1)^2),
                                                            1/3)))-IFERROR(L241,
                                                    0))))))),
                        MAX('1D'!$D$16,
                            POWER((ABS(K241)^2)/('1D'!$I$5*MAX(F241,
                                        0.1)^2),
                                1/3))),
                    MAX('1D'!$D$16,
                        IFERROR(L241,
                            0)))))))</f>
        <v>2.0411692021517887</v>
      </c>
      <c r="M241" s="5">
        <f t="shared" ca="1" si="42"/>
        <v>10.614079851189301</v>
      </c>
      <c r="N241" s="5">
        <f t="shared" ca="1" si="43"/>
        <v>1.1434704692804873</v>
      </c>
      <c r="O241" s="5">
        <f t="shared" ca="1" si="44"/>
        <v>4.8002276894771132</v>
      </c>
      <c r="P241" s="5">
        <f t="shared" ca="1" si="45"/>
        <v>634.48766920215178</v>
      </c>
      <c r="Q241" s="5">
        <f ca="1">P241+((ABS(K241)/MAX(((F241)+(G241)*(L241))*(L241),
            0.000001))^2)/(2*'1D'!$I$5)</f>
        <v>635.66209253909483</v>
      </c>
      <c r="R241" s="5">
        <f ca="1">((ABS(K241)*'1D'!$D$6)/(MAX(((F241)+(G241)*(L241))*(L241),
            0.000001)*MAX(((((F241)+(G241)*(L241))*(L241))/MAX((F241)+2*(L241)*SQRT(1+(G241)^2),
                    0.000001))^(2/3),
            0.000001)))^2</f>
        <v>4.3358367565141456E-3</v>
      </c>
      <c r="S241" s="5">
        <f ca="1">ABS(ABS(K241)/MAX(((F241)+(G241)*(L241))*(L241),
        0.000001))/SQRT('1D'!$I$5*MAX((((F241)+(G241)*(L241))*(L241))/MAX((F241)+2*(G241)*(L241),
            0.000001),
        0.000001))</f>
        <v>1.0727235886044055</v>
      </c>
      <c r="T241" s="5">
        <f ca="1">((F241)*(L241)^2)/2+(G241)*(L241)^3/3+(ABS(K241)^2)/('1D'!$I$5*MAX(((F241)+(G241)*(L241))*(L241),
        0.000001))</f>
        <v>35.763412605541333</v>
      </c>
      <c r="U241" s="5">
        <f ca="1">IF($A$2=0,
    0,
    IFERROR(Q240-(((R240+R241)/2)*J241)-(IF(O240&gt;O241,
                '1D'!$D$8*((O240^2-O241^2)/(2*'1D'!$I$5)),
                '1D'!$D$9*((O241^2-O240^2)/(2*'1D'!$I$5)))+('1D'!$D$10*(ABS(I241)/90)*(MAX(O240^2,
                        O241^2)/(2*'1D'!$I$5))))-Q241,
        0))</f>
        <v>-3.9434922290411123E-3</v>
      </c>
      <c r="V241" s="5">
        <f ca="1">IF($A$2=0,
    1,
    IF(IFERROR(V240,
            0)=0,
        0,
        IFERROR(IF(ROUND(S241,
                    3)=1,
                1,
                IF(AND(ABS(U241)&lt;'1D'!$D$19,
                        S241&gt;1),
                    1,
                    0)),
            0)))</f>
        <v>0</v>
      </c>
      <c r="W241" s="5">
        <f ca="1">IF($A$2=0,
    MAX(MAX('1D'!$D$16,
            MAX('1D'!$D$16,
                POWER((ABS(K241)^2)/('1D'!$I$5*MAX(F241,
                            0.1)^2),
                    1/3))),
        IFERROR(W1396,
            MAX(MAX('1D'!$D$16,
                    MAX('1D'!$D$16,
                        POWER((ABS(K241)^2)/('1D'!$I$5*MAX(F241,
                                    0.1)^2),
                            1/3))),
                ($L$2)-E1396))),
    IF(IFERROR(AG242,
            0)=0,
        MAX(MAX('1D'!$D$16,
                MAX('1D'!$D$16,
                    POWER((ABS(K241)^2)/('1D'!$I$5*MAX(F241,
                                0.1)^2),
                        1/3))),
            IFERROR(W1396,
                MAX(MAX('1D'!$D$16,
                        MAX('1D'!$D$16,
                            POWER((ABS(K241)^2)/('1D'!$I$5*MAX(F241,
                                        0.1)^2),
                                1/3))),
                    ($L$2)-E1396))),
        IF(IFERROR(W241,
                0)=0,
            MAX(MAX('1D'!$D$16,
                    MAX('1D'!$D$16,
                        POWER((ABS(K241)^2)/('1D'!$I$5*MAX(F241,
                                    0.1)^2),
                            1/3))),
                IFERROR(W1396,
                    MAX(MAX('1D'!$D$16,
                            MAX('1D'!$D$16,
                                POWER((ABS(K241)^2)/('1D'!$I$5*MAX(F241,
                                            0.1)^2),
                                    1/3))),
                        ($L$2)-E1396))),
            IF(OR(IFERROR(AD241,
                        0)&gt;=1,
                    IFERROR(AD242,
                        0)&gt;=1),
                MAX('1D'!$D$16,
                    MAX('1D'!$D$16,
                        POWER((ABS(K241)^2)/('1D'!$I$5*MAX(F241,
                                    0.1)^2),
                            1/3))),
                IF(ABS(IFERROR(AF241,
                            0))&lt;'1D'!$D$19,
                    MAX(MAX('1D'!$D$16,
                            MAX('1D'!$D$16,
                                POWER((ABS(K241)^2)/('1D'!$I$5*MAX(F241,
                                            0.1)^2),
                                    1/3))),
                        IFERROR(W241,
                            0)),
                    MAX(MAX('1D'!$D$16,
                            MAX('1D'!$D$16,
                                POWER((ABS(K241)^2)/('1D'!$I$5*MAX(F241,
                                            0.1)^2),
                                    1/3))),
                        (IFERROR(W241,
                                0))+((IFERROR(AF241,
                                    0))*'1D'!$D$18)))))))</f>
        <v>2.1389677043987478</v>
      </c>
      <c r="X241" s="5">
        <f t="shared" ca="1" si="46"/>
        <v>11.122632062873489</v>
      </c>
      <c r="Y241" s="5">
        <f t="shared" ca="1" si="47"/>
        <v>1.1735290000551568</v>
      </c>
      <c r="Z241" s="5">
        <f t="shared" ca="1" si="48"/>
        <v>4.5807502857230418</v>
      </c>
      <c r="AA241" s="5">
        <f t="shared" ca="1" si="49"/>
        <v>634.58546770439875</v>
      </c>
      <c r="AB241" s="5">
        <f ca="1">AA241+((ABS(K241)/MAX(((F241)+(G241)*(W241))*(W241),
            0.000001))^2)/(2*'1D'!$I$5)</f>
        <v>635.65495155659812</v>
      </c>
      <c r="AC241" s="5">
        <f ca="1">((ABS(K241)*'1D'!$D$6)/(MAX(((F241)+(G241)*(W241))*(W241),
            0.000001)*MAX(((((F241)+(G241)*(W241))*(W241))/MAX((F241)+2*(W241)*SQRT(1+(G241)^2),
                    0.000001))^(2/3),
            0.000001)))^2</f>
        <v>3.8141460404132466E-3</v>
      </c>
      <c r="AD241" s="5">
        <f ca="1">ABS(ABS(K241)/MAX(((F241)+(G241)*(W241))*(W241),
        0.000001))/SQRT('1D'!$I$5*MAX((((F241)+(G241)*(W241))*(W241))/MAX((F241)+2*(G241)*(W241),
            0.000001),
        0.000001))</f>
        <v>1.0000000000000004</v>
      </c>
      <c r="AE241" s="5">
        <f ca="1">((F241)*(W241)^2)/2+(G241)*(W241)^3/3+(ABS(K241)^2)/('1D'!$I$5*MAX(((F241)+(G241)*(W241))*(W241),
        0.000001))</f>
        <v>35.686426155594638</v>
      </c>
      <c r="AF241" s="5">
        <f ca="1">IF($A$2=0,
    0,
    IFERROR(AB242+(((AC241+AC242)/2)*J242)+(IF(Z241&gt;Z242,
                '1D'!$D$8*((Z241^2-Z242^2)/(2*'1D'!$I$5)),
                '1D'!$D$9*((Z242^2-Z241^2)/(2*'1D'!$I$5)))+('1D'!$D$10*(ABS(I242)/90)*(MAX(Z241^2,
                        Z242^2)/(2*'1D'!$I$5))))-AB241,
        0))</f>
        <v>3.4083679141758694E-3</v>
      </c>
      <c r="AG241" s="5">
        <f ca="1">IF($A$2=0,
    1,
    IF(IFERROR(AG242,
            0)=0,
        0,
        IFERROR(IF(OR(ROUND(AD241,
                        3)&gt;=1,
                    AND(ABS(AF241)&lt;'1D'!$D$19,
                        AD241&lt;1)),
                1,
                0),
            0)))</f>
        <v>1</v>
      </c>
      <c r="AH241" s="5">
        <f ca="1">IFERROR(IF('1D'!V32="Supercritical",
        MAX('1D'!$D$16,
            IFERROR(L241,
                MAX('1D'!$D$16,
                    POWER((ABS(K241)^2)/('1D'!$I$5*MAX(F241,
                                0.1)^2),
                        1/3)))),
        IF('1D'!V32="Subcritical",
            MAX('1D'!$D$16,
                IFERROR(W241,
                    MAX('1D'!$D$16,
                        POWER((ABS(K241)^2)/('1D'!$I$5*MAX(F241,
                                    0.1)^2),
                            1/3)))),
            IF(IFERROR(T241,
                    -1E+99)&gt;=IFERROR(AE241,
                    -1E+99),
                MAX('1D'!$D$16,
                    IFERROR(L241,
                        MAX('1D'!$D$16,
                            POWER((ABS(K241)^2)/('1D'!$I$5*MAX(F241,
                                        0.1)^2),
                                1/3)))),
                MAX('1D'!$D$16,
                    IFERROR(W241,
                        MAX('1D'!$D$16,
                            POWER((ABS(K241)^2)/('1D'!$I$5*MAX(F241,
                                        0.1)^2),
                                1/3))))))),
    MAX('1D'!$D$16,
        POWER((ABS(K241)^2)/('1D'!$I$5*MAX(F241,
                    0.1)^2),
            1/3)))</f>
        <v>2.0411692021517887</v>
      </c>
      <c r="AI241" s="5">
        <f t="shared" ca="1" si="50"/>
        <v>634.48766920215178</v>
      </c>
      <c r="AJ241" s="5">
        <f ca="1">AI241+((ABS(K241)/MAX(((F241)+(G241)*(AH241))*(AH241),
            0.000001))^2)/(2*'1D'!$I$5)</f>
        <v>635.66209253909483</v>
      </c>
      <c r="AM241">
        <v>0</v>
      </c>
      <c r="AN241">
        <v>0</v>
      </c>
      <c r="AO241" s="5">
        <f t="shared" si="51"/>
        <v>0</v>
      </c>
      <c r="AP241" s="5">
        <f t="shared" si="55"/>
        <v>0</v>
      </c>
      <c r="AQ241" s="5">
        <f ca="1">ABS(ABS(K241)/MAX(((F241)+(G241)*(AH241))*(AH241),
        0.000001))/SQRT('1D'!$I$5*MAX((((F241)+(G241)*(AH241))*(AH241))/MAX((F241)+2*(G241)*(AH241),
            0.000001),
        0.000001))</f>
        <v>1.0727235886044055</v>
      </c>
      <c r="AR241" s="5" t="str">
        <f t="shared" ca="1" si="52"/>
        <v>Supercritical</v>
      </c>
      <c r="AS241" s="5">
        <f ca="1">((ABS(K241)*'1D'!$D$6)/(MAX(((F241)+(G241)*(AH241))*(AH241),
            0.000001)*MAX(((((F241)+(G241)*(AH241))*(AH241))/MAX((F241)+2*(AH241)*SQRT(1+(G241)^2),
                    0.000001))^(2/3),
            0.000001)))^2</f>
        <v>4.3358367565141456E-3</v>
      </c>
    </row>
    <row r="242" spans="1:45" x14ac:dyDescent="0.35">
      <c r="A242">
        <v>233</v>
      </c>
      <c r="B242">
        <v>231.99600000000001</v>
      </c>
      <c r="C242">
        <v>616352.81200000003</v>
      </c>
      <c r="D242">
        <v>3097689.7209999999</v>
      </c>
      <c r="E242">
        <v>632.44600000000003</v>
      </c>
      <c r="F242">
        <v>5.2</v>
      </c>
      <c r="G242">
        <v>0</v>
      </c>
      <c r="H242" t="s">
        <v>176</v>
      </c>
      <c r="I242">
        <v>5.5E-2</v>
      </c>
      <c r="J242" s="5">
        <f t="shared" si="53"/>
        <v>0.99899999999999523</v>
      </c>
      <c r="K242" s="5">
        <f t="shared" ca="1" si="54"/>
        <v>50.95</v>
      </c>
      <c r="L242" s="5">
        <f ca="1">IF($A$2=0,
    IFERROR(L241,
        MAX('1D'!$D$16,
            POWER((ABS(K242)^2)/('1D'!$I$5*MAX(F242,
                        0.1)^2),
                1/3))),
    IF(IFERROR(V241,
            0)=0,
        IFERROR(L241,
            MAX('1D'!$D$16,
                POWER((ABS(K242)^2)/('1D'!$I$5*MAX(F242,
                            0.1)^2),
                    1/3))),
        IF(OR(IFERROR(L242,
                    0)=0,
                IFERROR(S241,
                    0)&lt;1,
                IFERROR(S242,
                    0)&lt;1),
            MAX('1D'!$D$16,
                POWER((ABS(K242)^2)/('1D'!$I$5*MAX(F242,
                            0.1)^2),
                    1/3)),
            IF(IFERROR(U242,
                    0)&gt;0,
                MAX('1D'!$D$16,
                    IFERROR(L242,
                        0)+((IFERROR(U242,
                                0))*'1D'!$D$18*IF((IFERROR(S242,
                                    0))&lt;1,
                            1,
                            -1))),
                IF(IFERROR(U242,
                        0)&lt;0,
                    IF(ABS((MAX('1D'!$D$16,
                                    POWER((ABS(K242)^2)/('1D'!$I$5*MAX(F242,
                                                0.1)^2),
                                        1/3)))-IFERROR(L242,
                                0))&gt;'1D'!$D$19,
                        MAX('1D'!$D$16,
                            IF((MAX('1D'!$D$16,
                                        POWER((ABS(K242)^2)/('1D'!$I$5*MAX(F242,
                                                    0.1)^2),
                                            1/3)))&gt;IFERROR(L242,
                                    0),
                                MIN((MAX('1D'!$D$16,
                                            POWER((ABS(K242)^2)/('1D'!$I$5*MAX(F242,
                                                        0.1)^2),
                                                1/3))),
                                    IFERROR(L242,
                                        0)+(MIN(ABS(IFERROR(U242,
                                                    0))*'1D'!$D$18,
                                            ABS((MAX('1D'!$D$16,
                                                        POWER((ABS(K242)^2)/('1D'!$I$5*MAX(F242,
                                                                    0.1)^2),
                                                            1/3)))-IFERROR(L242,
                                                    0))))),
                                MAX((MAX('1D'!$D$16,
                                            POWER((ABS(K242)^2)/('1D'!$I$5*MAX(F242,
                                                        0.1)^2),
                                                1/3))),
                                    IFERROR(L242,
                                        0)-(MIN(ABS(IFERROR(U242,
                                                    0))*'1D'!$D$18,
                                            ABS((MAX('1D'!$D$16,
                                                        POWER((ABS(K242)^2)/('1D'!$I$5*MAX(F242,
                                                                    0.1)^2),
                                                            1/3)))-IFERROR(L242,
                                                    0))))))),
                        MAX('1D'!$D$16,
                            POWER((ABS(K242)^2)/('1D'!$I$5*MAX(F242,
                                        0.1)^2),
                                1/3))),
                    MAX('1D'!$D$16,
                        IFERROR(L242,
                            0)))))))</f>
        <v>2.0411692021517887</v>
      </c>
      <c r="M242" s="5">
        <f t="shared" ca="1" si="42"/>
        <v>10.614079851189301</v>
      </c>
      <c r="N242" s="5">
        <f t="shared" ca="1" si="43"/>
        <v>1.1434704692804873</v>
      </c>
      <c r="O242" s="5">
        <f t="shared" ca="1" si="44"/>
        <v>4.8002276894771132</v>
      </c>
      <c r="P242" s="5">
        <f t="shared" ca="1" si="45"/>
        <v>634.48716920215179</v>
      </c>
      <c r="Q242" s="5">
        <f ca="1">P242+((ABS(K242)/MAX(((F242)+(G242)*(L242))*(L242),
            0.000001))^2)/(2*'1D'!$I$5)</f>
        <v>635.66159253909484</v>
      </c>
      <c r="R242" s="5">
        <f ca="1">((ABS(K242)*'1D'!$D$6)/(MAX(((F242)+(G242)*(L242))*(L242),
            0.000001)*MAX(((((F242)+(G242)*(L242))*(L242))/MAX((F242)+2*(L242)*SQRT(1+(G242)^2),
                    0.000001))^(2/3),
            0.000001)))^2</f>
        <v>4.3358367565141456E-3</v>
      </c>
      <c r="S242" s="5">
        <f ca="1">ABS(ABS(K242)/MAX(((F242)+(G242)*(L242))*(L242),
        0.000001))/SQRT('1D'!$I$5*MAX((((F242)+(G242)*(L242))*(L242))/MAX((F242)+2*(G242)*(L242),
            0.000001),
        0.000001))</f>
        <v>1.0727235886044055</v>
      </c>
      <c r="T242" s="5">
        <f ca="1">((F242)*(L242)^2)/2+(G242)*(L242)^3/3+(ABS(K242)^2)/('1D'!$I$5*MAX(((F242)+(G242)*(L242))*(L242),
        0.000001))</f>
        <v>35.763412605541333</v>
      </c>
      <c r="U242" s="5">
        <f ca="1">IF($A$2=0,
    0,
    IFERROR(Q241-(((R241+R242)/2)*J242)-(IF(O241&gt;O242,
                '1D'!$D$8*((O241^2-O242^2)/(2*'1D'!$I$5)),
                '1D'!$D$9*((O242^2-O241^2)/(2*'1D'!$I$5)))+('1D'!$D$10*(ABS(I242)/90)*(MAX(O241^2,
                        O242^2)/(2*'1D'!$I$5))))-Q242,
        0))</f>
        <v>-3.9391563923345529E-3</v>
      </c>
      <c r="V242" s="5">
        <f ca="1">IF($A$2=0,
    1,
    IF(IFERROR(V241,
            0)=0,
        0,
        IFERROR(IF(ROUND(S242,
                    3)=1,
                1,
                IF(AND(ABS(U242)&lt;'1D'!$D$19,
                        S242&gt;1),
                    1,
                    0)),
            0)))</f>
        <v>0</v>
      </c>
      <c r="W242" s="5">
        <f ca="1">IF($A$2=0,
    MAX(MAX('1D'!$D$16,
            MAX('1D'!$D$16,
                POWER((ABS(K242)^2)/('1D'!$I$5*MAX(F242,
                            0.1)^2),
                    1/3))),
        IFERROR(W1396,
            MAX(MAX('1D'!$D$16,
                    MAX('1D'!$D$16,
                        POWER((ABS(K242)^2)/('1D'!$I$5*MAX(F242,
                                    0.1)^2),
                            1/3))),
                ($L$2)-E1396))),
    IF(IFERROR(AG243,
            0)=0,
        MAX(MAX('1D'!$D$16,
                MAX('1D'!$D$16,
                    POWER((ABS(K242)^2)/('1D'!$I$5*MAX(F242,
                                0.1)^2),
                        1/3))),
            IFERROR(W1396,
                MAX(MAX('1D'!$D$16,
                        MAX('1D'!$D$16,
                            POWER((ABS(K242)^2)/('1D'!$I$5*MAX(F242,
                                        0.1)^2),
                                1/3))),
                    ($L$2)-E1396))),
        IF(IFERROR(W242,
                0)=0,
            MAX(MAX('1D'!$D$16,
                    MAX('1D'!$D$16,
                        POWER((ABS(K242)^2)/('1D'!$I$5*MAX(F242,
                                    0.1)^2),
                            1/3))),
                IFERROR(W1396,
                    MAX(MAX('1D'!$D$16,
                            MAX('1D'!$D$16,
                                POWER((ABS(K242)^2)/('1D'!$I$5*MAX(F242,
                                            0.1)^2),
                                    1/3))),
                        ($L$2)-E1396))),
            IF(OR(IFERROR(AD242,
                        0)&gt;=1,
                    IFERROR(AD243,
                        0)&gt;=1),
                MAX('1D'!$D$16,
                    MAX('1D'!$D$16,
                        POWER((ABS(K242)^2)/('1D'!$I$5*MAX(F242,
                                    0.1)^2),
                            1/3))),
                IF(ABS(IFERROR(AF242,
                            0))&lt;'1D'!$D$19,
                    MAX(MAX('1D'!$D$16,
                            MAX('1D'!$D$16,
                                POWER((ABS(K242)^2)/('1D'!$I$5*MAX(F242,
                                            0.1)^2),
                                    1/3))),
                        IFERROR(W242,
                            0)),
                    MAX(MAX('1D'!$D$16,
                            MAX('1D'!$D$16,
                                POWER((ABS(K242)^2)/('1D'!$I$5*MAX(F242,
                                            0.1)^2),
                                    1/3))),
                        (IFERROR(W242,
                                0))+((IFERROR(AF242,
                                    0))*'1D'!$D$18)))))))</f>
        <v>2.1389677043987478</v>
      </c>
      <c r="X242" s="5">
        <f t="shared" ca="1" si="46"/>
        <v>11.122632062873489</v>
      </c>
      <c r="Y242" s="5">
        <f t="shared" ca="1" si="47"/>
        <v>1.1735290000551568</v>
      </c>
      <c r="Z242" s="5">
        <f t="shared" ca="1" si="48"/>
        <v>4.5807502857230418</v>
      </c>
      <c r="AA242" s="5">
        <f t="shared" ca="1" si="49"/>
        <v>634.58496770439876</v>
      </c>
      <c r="AB242" s="5">
        <f ca="1">AA242+((ABS(K242)/MAX(((F242)+(G242)*(W242))*(W242),
            0.000001))^2)/(2*'1D'!$I$5)</f>
        <v>635.65445155659813</v>
      </c>
      <c r="AC242" s="5">
        <f ca="1">((ABS(K242)*'1D'!$D$6)/(MAX(((F242)+(G242)*(W242))*(W242),
            0.000001)*MAX(((((F242)+(G242)*(W242))*(W242))/MAX((F242)+2*(W242)*SQRT(1+(G242)^2),
                    0.000001))^(2/3),
            0.000001)))^2</f>
        <v>3.8141460404132466E-3</v>
      </c>
      <c r="AD242" s="5">
        <f ca="1">ABS(ABS(K242)/MAX(((F242)+(G242)*(W242))*(W242),
        0.000001))/SQRT('1D'!$I$5*MAX((((F242)+(G242)*(W242))*(W242))/MAX((F242)+2*(G242)*(W242),
            0.000001),
        0.000001))</f>
        <v>1.0000000000000004</v>
      </c>
      <c r="AE242" s="5">
        <f ca="1">((F242)*(W242)^2)/2+(G242)*(W242)^3/3+(ABS(K242)^2)/('1D'!$I$5*MAX(((F242)+(G242)*(W242))*(W242),
        0.000001))</f>
        <v>35.686426155594638</v>
      </c>
      <c r="AF242" s="5">
        <f ca="1">IF($A$2=0,
    0,
    IFERROR(AB243+(((AC242+AC243)/2)*J243)+(IF(Z242&gt;Z243,
                '1D'!$D$8*((Z242^2-Z243^2)/(2*'1D'!$I$5)),
                '1D'!$D$9*((Z243^2-Z242^2)/(2*'1D'!$I$5)))+('1D'!$D$10*(ABS(I243)/90)*(MAX(Z242^2,
                        Z243^2)/(2*'1D'!$I$5))))-AB242,
        0))</f>
        <v>3.4195611524410197E-3</v>
      </c>
      <c r="AG242" s="5">
        <f ca="1">IF($A$2=0,
    1,
    IF(IFERROR(AG243,
            0)=0,
        0,
        IFERROR(IF(OR(ROUND(AD242,
                        3)&gt;=1,
                    AND(ABS(AF242)&lt;'1D'!$D$19,
                        AD242&lt;1)),
                1,
                0),
            0)))</f>
        <v>1</v>
      </c>
      <c r="AH242" s="5">
        <f ca="1">IFERROR(IF('1D'!V32="Supercritical",
        MAX('1D'!$D$16,
            IFERROR(L242,
                MAX('1D'!$D$16,
                    POWER((ABS(K242)^2)/('1D'!$I$5*MAX(F242,
                                0.1)^2),
                        1/3)))),
        IF('1D'!V32="Subcritical",
            MAX('1D'!$D$16,
                IFERROR(W242,
                    MAX('1D'!$D$16,
                        POWER((ABS(K242)^2)/('1D'!$I$5*MAX(F242,
                                    0.1)^2),
                            1/3)))),
            IF(IFERROR(T242,
                    -1E+99)&gt;=IFERROR(AE242,
                    -1E+99),
                MAX('1D'!$D$16,
                    IFERROR(L242,
                        MAX('1D'!$D$16,
                            POWER((ABS(K242)^2)/('1D'!$I$5*MAX(F242,
                                        0.1)^2),
                                1/3)))),
                MAX('1D'!$D$16,
                    IFERROR(W242,
                        MAX('1D'!$D$16,
                            POWER((ABS(K242)^2)/('1D'!$I$5*MAX(F242,
                                        0.1)^2),
                                1/3))))))),
    MAX('1D'!$D$16,
        POWER((ABS(K242)^2)/('1D'!$I$5*MAX(F242,
                    0.1)^2),
            1/3)))</f>
        <v>2.0411692021517887</v>
      </c>
      <c r="AI242" s="5">
        <f t="shared" ca="1" si="50"/>
        <v>634.48716920215179</v>
      </c>
      <c r="AJ242" s="5">
        <f ca="1">AI242+((ABS(K242)/MAX(((F242)+(G242)*(AH242))*(AH242),
            0.000001))^2)/(2*'1D'!$I$5)</f>
        <v>635.66159253909484</v>
      </c>
      <c r="AM242">
        <v>0</v>
      </c>
      <c r="AN242">
        <v>0</v>
      </c>
      <c r="AO242" s="5">
        <f t="shared" si="51"/>
        <v>0</v>
      </c>
      <c r="AP242" s="5">
        <f t="shared" si="55"/>
        <v>0</v>
      </c>
      <c r="AQ242" s="5">
        <f ca="1">ABS(ABS(K242)/MAX(((F242)+(G242)*(AH242))*(AH242),
        0.000001))/SQRT('1D'!$I$5*MAX((((F242)+(G242)*(AH242))*(AH242))/MAX((F242)+2*(G242)*(AH242),
            0.000001),
        0.000001))</f>
        <v>1.0727235886044055</v>
      </c>
      <c r="AR242" s="5" t="str">
        <f t="shared" ca="1" si="52"/>
        <v>Supercritical</v>
      </c>
      <c r="AS242" s="5">
        <f ca="1">((ABS(K242)*'1D'!$D$6)/(MAX(((F242)+(G242)*(AH242))*(AH242),
            0.000001)*MAX(((((F242)+(G242)*(AH242))*(AH242))/MAX((F242)+2*(AH242)*SQRT(1+(G242)^2),
                    0.000001))^(2/3),
            0.000001)))^2</f>
        <v>4.3358367565141456E-3</v>
      </c>
    </row>
    <row r="243" spans="1:45" x14ac:dyDescent="0.35">
      <c r="A243">
        <v>234</v>
      </c>
      <c r="B243">
        <v>232.99700000000001</v>
      </c>
      <c r="C243">
        <v>616351.81299999997</v>
      </c>
      <c r="D243">
        <v>3097689.673</v>
      </c>
      <c r="E243">
        <v>632.44550000000004</v>
      </c>
      <c r="F243">
        <v>5.2</v>
      </c>
      <c r="G243">
        <v>0</v>
      </c>
      <c r="H243" t="s">
        <v>176</v>
      </c>
      <c r="I243">
        <v>5.7000000000000002E-2</v>
      </c>
      <c r="J243" s="5">
        <f t="shared" si="53"/>
        <v>1.0010000000000048</v>
      </c>
      <c r="K243" s="5">
        <f t="shared" ca="1" si="54"/>
        <v>50.95</v>
      </c>
      <c r="L243" s="5">
        <f ca="1">IF($A$2=0,
    IFERROR(L242,
        MAX('1D'!$D$16,
            POWER((ABS(K243)^2)/('1D'!$I$5*MAX(F243,
                        0.1)^2),
                1/3))),
    IF(IFERROR(V242,
            0)=0,
        IFERROR(L242,
            MAX('1D'!$D$16,
                POWER((ABS(K243)^2)/('1D'!$I$5*MAX(F243,
                            0.1)^2),
                    1/3))),
        IF(OR(IFERROR(L243,
                    0)=0,
                IFERROR(S242,
                    0)&lt;1,
                IFERROR(S243,
                    0)&lt;1),
            MAX('1D'!$D$16,
                POWER((ABS(K243)^2)/('1D'!$I$5*MAX(F243,
                            0.1)^2),
                    1/3)),
            IF(IFERROR(U243,
                    0)&gt;0,
                MAX('1D'!$D$16,
                    IFERROR(L243,
                        0)+((IFERROR(U243,
                                0))*'1D'!$D$18*IF((IFERROR(S243,
                                    0))&lt;1,
                            1,
                            -1))),
                IF(IFERROR(U243,
                        0)&lt;0,
                    IF(ABS((MAX('1D'!$D$16,
                                    POWER((ABS(K243)^2)/('1D'!$I$5*MAX(F243,
                                                0.1)^2),
                                        1/3)))-IFERROR(L243,
                                0))&gt;'1D'!$D$19,
                        MAX('1D'!$D$16,
                            IF((MAX('1D'!$D$16,
                                        POWER((ABS(K243)^2)/('1D'!$I$5*MAX(F243,
                                                    0.1)^2),
                                            1/3)))&gt;IFERROR(L243,
                                    0),
                                MIN((MAX('1D'!$D$16,
                                            POWER((ABS(K243)^2)/('1D'!$I$5*MAX(F243,
                                                        0.1)^2),
                                                1/3))),
                                    IFERROR(L243,
                                        0)+(MIN(ABS(IFERROR(U243,
                                                    0))*'1D'!$D$18,
                                            ABS((MAX('1D'!$D$16,
                                                        POWER((ABS(K243)^2)/('1D'!$I$5*MAX(F243,
                                                                    0.1)^2),
                                                            1/3)))-IFERROR(L243,
                                                    0))))),
                                MAX((MAX('1D'!$D$16,
                                            POWER((ABS(K243)^2)/('1D'!$I$5*MAX(F243,
                                                        0.1)^2),
                                                1/3))),
                                    IFERROR(L243,
                                        0)-(MIN(ABS(IFERROR(U243,
                                                    0))*'1D'!$D$18,
                                            ABS((MAX('1D'!$D$16,
                                                        POWER((ABS(K243)^2)/('1D'!$I$5*MAX(F243,
                                                                    0.1)^2),
                                                            1/3)))-IFERROR(L243,
                                                    0))))))),
                        MAX('1D'!$D$16,
                            POWER((ABS(K243)^2)/('1D'!$I$5*MAX(F243,
                                        0.1)^2),
                                1/3))),
                    MAX('1D'!$D$16,
                        IFERROR(L243,
                            0)))))))</f>
        <v>2.0411692021517887</v>
      </c>
      <c r="M243" s="5">
        <f t="shared" ca="1" si="42"/>
        <v>10.614079851189301</v>
      </c>
      <c r="N243" s="5">
        <f t="shared" ca="1" si="43"/>
        <v>1.1434704692804873</v>
      </c>
      <c r="O243" s="5">
        <f t="shared" ca="1" si="44"/>
        <v>4.8002276894771132</v>
      </c>
      <c r="P243" s="5">
        <f t="shared" ca="1" si="45"/>
        <v>634.4866692021518</v>
      </c>
      <c r="Q243" s="5">
        <f ca="1">P243+((ABS(K243)/MAX(((F243)+(G243)*(L243))*(L243),
            0.000001))^2)/(2*'1D'!$I$5)</f>
        <v>635.66109253909485</v>
      </c>
      <c r="R243" s="5">
        <f ca="1">((ABS(K243)*'1D'!$D$6)/(MAX(((F243)+(G243)*(L243))*(L243),
            0.000001)*MAX(((((F243)+(G243)*(L243))*(L243))/MAX((F243)+2*(L243)*SQRT(1+(G243)^2),
                    0.000001))^(2/3),
            0.000001)))^2</f>
        <v>4.3358367565141456E-3</v>
      </c>
      <c r="S243" s="5">
        <f ca="1">ABS(ABS(K243)/MAX(((F243)+(G243)*(L243))*(L243),
        0.000001))/SQRT('1D'!$I$5*MAX((((F243)+(G243)*(L243))*(L243))/MAX((F243)+2*(G243)*(L243),
            0.000001),
        0.000001))</f>
        <v>1.0727235886044055</v>
      </c>
      <c r="T243" s="5">
        <f ca="1">((F243)*(L243)^2)/2+(G243)*(L243)^3/3+(ABS(K243)^2)/('1D'!$I$5*MAX(((F243)+(G243)*(L243))*(L243),
        0.000001))</f>
        <v>35.763412605541333</v>
      </c>
      <c r="U243" s="5">
        <f ca="1">IF($A$2=0,
    0,
    IFERROR(Q242-(((R242+R243)/2)*J243)-(IF(O242&gt;O243,
                '1D'!$D$8*((O242^2-O243^2)/(2*'1D'!$I$5)),
                '1D'!$D$9*((O243^2-O242^2)/(2*'1D'!$I$5)))+('1D'!$D$10*(ABS(I243)/90)*(MAX(O242^2,
                        O243^2)/(2*'1D'!$I$5))))-Q243,
        0))</f>
        <v>-3.9517428102726626E-3</v>
      </c>
      <c r="V243" s="5">
        <f ca="1">IF($A$2=0,
    1,
    IF(IFERROR(V242,
            0)=0,
        0,
        IFERROR(IF(ROUND(S243,
                    3)=1,
                1,
                IF(AND(ABS(U243)&lt;'1D'!$D$19,
                        S243&gt;1),
                    1,
                    0)),
            0)))</f>
        <v>0</v>
      </c>
      <c r="W243" s="5">
        <f ca="1">IF($A$2=0,
    MAX(MAX('1D'!$D$16,
            MAX('1D'!$D$16,
                POWER((ABS(K243)^2)/('1D'!$I$5*MAX(F243,
                            0.1)^2),
                    1/3))),
        IFERROR(W1396,
            MAX(MAX('1D'!$D$16,
                    MAX('1D'!$D$16,
                        POWER((ABS(K243)^2)/('1D'!$I$5*MAX(F243,
                                    0.1)^2),
                            1/3))),
                ($L$2)-E1396))),
    IF(IFERROR(AG244,
            0)=0,
        MAX(MAX('1D'!$D$16,
                MAX('1D'!$D$16,
                    POWER((ABS(K243)^2)/('1D'!$I$5*MAX(F243,
                                0.1)^2),
                        1/3))),
            IFERROR(W1396,
                MAX(MAX('1D'!$D$16,
                        MAX('1D'!$D$16,
                            POWER((ABS(K243)^2)/('1D'!$I$5*MAX(F243,
                                        0.1)^2),
                                1/3))),
                    ($L$2)-E1396))),
        IF(IFERROR(W243,
                0)=0,
            MAX(MAX('1D'!$D$16,
                    MAX('1D'!$D$16,
                        POWER((ABS(K243)^2)/('1D'!$I$5*MAX(F243,
                                    0.1)^2),
                            1/3))),
                IFERROR(W1396,
                    MAX(MAX('1D'!$D$16,
                            MAX('1D'!$D$16,
                                POWER((ABS(K243)^2)/('1D'!$I$5*MAX(F243,
                                            0.1)^2),
                                    1/3))),
                        ($L$2)-E1396))),
            IF(OR(IFERROR(AD243,
                        0)&gt;=1,
                    IFERROR(AD244,
                        0)&gt;=1),
                MAX('1D'!$D$16,
                    MAX('1D'!$D$16,
                        POWER((ABS(K243)^2)/('1D'!$I$5*MAX(F243,
                                    0.1)^2),
                            1/3))),
                IF(ABS(IFERROR(AF243,
                            0))&lt;'1D'!$D$19,
                    MAX(MAX('1D'!$D$16,
                            MAX('1D'!$D$16,
                                POWER((ABS(K243)^2)/('1D'!$I$5*MAX(F243,
                                            0.1)^2),
                                    1/3))),
                        IFERROR(W243,
                            0)),
                    MAX(MAX('1D'!$D$16,
                            MAX('1D'!$D$16,
                                POWER((ABS(K243)^2)/('1D'!$I$5*MAX(F243,
                                            0.1)^2),
                                    1/3))),
                        (IFERROR(W243,
                                0))+((IFERROR(AF243,
                                    0))*'1D'!$D$18)))))))</f>
        <v>2.1389677043987478</v>
      </c>
      <c r="X243" s="5">
        <f t="shared" ca="1" si="46"/>
        <v>11.122632062873489</v>
      </c>
      <c r="Y243" s="5">
        <f t="shared" ca="1" si="47"/>
        <v>1.1735290000551568</v>
      </c>
      <c r="Z243" s="5">
        <f t="shared" ca="1" si="48"/>
        <v>4.5807502857230418</v>
      </c>
      <c r="AA243" s="5">
        <f t="shared" ca="1" si="49"/>
        <v>634.58446770439878</v>
      </c>
      <c r="AB243" s="5">
        <f ca="1">AA243+((ABS(K243)/MAX(((F243)+(G243)*(W243))*(W243),
            0.000001))^2)/(2*'1D'!$I$5)</f>
        <v>635.65395155659814</v>
      </c>
      <c r="AC243" s="5">
        <f ca="1">((ABS(K243)*'1D'!$D$6)/(MAX(((F243)+(G243)*(W243))*(W243),
            0.000001)*MAX(((((F243)+(G243)*(W243))*(W243))/MAX((F243)+2*(W243)*SQRT(1+(G243)^2),
                    0.000001))^(2/3),
            0.000001)))^2</f>
        <v>3.8141460404132466E-3</v>
      </c>
      <c r="AD243" s="5">
        <f ca="1">ABS(ABS(K243)/MAX(((F243)+(G243)*(W243))*(W243),
        0.000001))/SQRT('1D'!$I$5*MAX((((F243)+(G243)*(W243))*(W243))/MAX((F243)+2*(G243)*(W243),
            0.000001),
        0.000001))</f>
        <v>1.0000000000000004</v>
      </c>
      <c r="AE243" s="5">
        <f ca="1">((F243)*(W243)^2)/2+(G243)*(W243)^3/3+(ABS(K243)^2)/('1D'!$I$5*MAX(((F243)+(G243)*(W243))*(W243),
        0.000001))</f>
        <v>35.686426155594638</v>
      </c>
      <c r="AF243" s="5">
        <f ca="1">IF($A$2=0,
    0,
    IFERROR(AB244+(((AC243+AC244)/2)*J244)+(IF(Z243&gt;Z244,
                '1D'!$D$8*((Z243^2-Z244^2)/(2*'1D'!$I$5)),
                '1D'!$D$9*((Z244^2-Z243^2)/(2*'1D'!$I$5)))+('1D'!$D$10*(ABS(I244)/90)*(MAX(Z243^2,
                        Z244^2)/(2*'1D'!$I$5))))-AB243,
        0))</f>
        <v>3.4157470064428708E-3</v>
      </c>
      <c r="AG243" s="5">
        <f ca="1">IF($A$2=0,
    1,
    IF(IFERROR(AG244,
            0)=0,
        0,
        IFERROR(IF(OR(ROUND(AD243,
                        3)&gt;=1,
                    AND(ABS(AF243)&lt;'1D'!$D$19,
                        AD243&lt;1)),
                1,
                0),
            0)))</f>
        <v>1</v>
      </c>
      <c r="AH243" s="5">
        <f ca="1">IFERROR(IF('1D'!V32="Supercritical",
        MAX('1D'!$D$16,
            IFERROR(L243,
                MAX('1D'!$D$16,
                    POWER((ABS(K243)^2)/('1D'!$I$5*MAX(F243,
                                0.1)^2),
                        1/3)))),
        IF('1D'!V32="Subcritical",
            MAX('1D'!$D$16,
                IFERROR(W243,
                    MAX('1D'!$D$16,
                        POWER((ABS(K243)^2)/('1D'!$I$5*MAX(F243,
                                    0.1)^2),
                            1/3)))),
            IF(IFERROR(T243,
                    -1E+99)&gt;=IFERROR(AE243,
                    -1E+99),
                MAX('1D'!$D$16,
                    IFERROR(L243,
                        MAX('1D'!$D$16,
                            POWER((ABS(K243)^2)/('1D'!$I$5*MAX(F243,
                                        0.1)^2),
                                1/3)))),
                MAX('1D'!$D$16,
                    IFERROR(W243,
                        MAX('1D'!$D$16,
                            POWER((ABS(K243)^2)/('1D'!$I$5*MAX(F243,
                                        0.1)^2),
                                1/3))))))),
    MAX('1D'!$D$16,
        POWER((ABS(K243)^2)/('1D'!$I$5*MAX(F243,
                    0.1)^2),
            1/3)))</f>
        <v>2.0411692021517887</v>
      </c>
      <c r="AI243" s="5">
        <f t="shared" ca="1" si="50"/>
        <v>634.4866692021518</v>
      </c>
      <c r="AJ243" s="5">
        <f ca="1">AI243+((ABS(K243)/MAX(((F243)+(G243)*(AH243))*(AH243),
            0.000001))^2)/(2*'1D'!$I$5)</f>
        <v>635.66109253909485</v>
      </c>
      <c r="AM243">
        <v>0</v>
      </c>
      <c r="AN243">
        <v>0</v>
      </c>
      <c r="AO243" s="5">
        <f t="shared" si="51"/>
        <v>0</v>
      </c>
      <c r="AP243" s="5">
        <f t="shared" si="55"/>
        <v>0</v>
      </c>
      <c r="AQ243" s="5">
        <f ca="1">ABS(ABS(K243)/MAX(((F243)+(G243)*(AH243))*(AH243),
        0.000001))/SQRT('1D'!$I$5*MAX((((F243)+(G243)*(AH243))*(AH243))/MAX((F243)+2*(G243)*(AH243),
            0.000001),
        0.000001))</f>
        <v>1.0727235886044055</v>
      </c>
      <c r="AR243" s="5" t="str">
        <f t="shared" ca="1" si="52"/>
        <v>Supercritical</v>
      </c>
      <c r="AS243" s="5">
        <f ca="1">((ABS(K243)*'1D'!$D$6)/(MAX(((F243)+(G243)*(AH243))*(AH243),
            0.000001)*MAX(((((F243)+(G243)*(AH243))*(AH243))/MAX((F243)+2*(AH243)*SQRT(1+(G243)^2),
                    0.000001))^(2/3),
            0.000001)))^2</f>
        <v>4.3358367565141456E-3</v>
      </c>
    </row>
    <row r="244" spans="1:45" x14ac:dyDescent="0.35">
      <c r="A244">
        <v>235</v>
      </c>
      <c r="B244">
        <v>233.99700000000001</v>
      </c>
      <c r="C244">
        <v>616350.81400000001</v>
      </c>
      <c r="D244">
        <v>3097689.6260000002</v>
      </c>
      <c r="E244">
        <v>632.44500000000005</v>
      </c>
      <c r="F244">
        <v>5.2</v>
      </c>
      <c r="G244">
        <v>0</v>
      </c>
      <c r="H244" t="s">
        <v>176</v>
      </c>
      <c r="I244">
        <v>5.7000000000000002E-2</v>
      </c>
      <c r="J244" s="5">
        <f t="shared" si="53"/>
        <v>1</v>
      </c>
      <c r="K244" s="5">
        <f t="shared" ca="1" si="54"/>
        <v>50.95</v>
      </c>
      <c r="L244" s="5">
        <f ca="1">IF($A$2=0,
    IFERROR(L243,
        MAX('1D'!$D$16,
            POWER((ABS(K244)^2)/('1D'!$I$5*MAX(F244,
                        0.1)^2),
                1/3))),
    IF(IFERROR(V243,
            0)=0,
        IFERROR(L243,
            MAX('1D'!$D$16,
                POWER((ABS(K244)^2)/('1D'!$I$5*MAX(F244,
                            0.1)^2),
                    1/3))),
        IF(OR(IFERROR(L244,
                    0)=0,
                IFERROR(S243,
                    0)&lt;1,
                IFERROR(S244,
                    0)&lt;1),
            MAX('1D'!$D$16,
                POWER((ABS(K244)^2)/('1D'!$I$5*MAX(F244,
                            0.1)^2),
                    1/3)),
            IF(IFERROR(U244,
                    0)&gt;0,
                MAX('1D'!$D$16,
                    IFERROR(L244,
                        0)+((IFERROR(U244,
                                0))*'1D'!$D$18*IF((IFERROR(S244,
                                    0))&lt;1,
                            1,
                            -1))),
                IF(IFERROR(U244,
                        0)&lt;0,
                    IF(ABS((MAX('1D'!$D$16,
                                    POWER((ABS(K244)^2)/('1D'!$I$5*MAX(F244,
                                                0.1)^2),
                                        1/3)))-IFERROR(L244,
                                0))&gt;'1D'!$D$19,
                        MAX('1D'!$D$16,
                            IF((MAX('1D'!$D$16,
                                        POWER((ABS(K244)^2)/('1D'!$I$5*MAX(F244,
                                                    0.1)^2),
                                            1/3)))&gt;IFERROR(L244,
                                    0),
                                MIN((MAX('1D'!$D$16,
                                            POWER((ABS(K244)^2)/('1D'!$I$5*MAX(F244,
                                                        0.1)^2),
                                                1/3))),
                                    IFERROR(L244,
                                        0)+(MIN(ABS(IFERROR(U244,
                                                    0))*'1D'!$D$18,
                                            ABS((MAX('1D'!$D$16,
                                                        POWER((ABS(K244)^2)/('1D'!$I$5*MAX(F244,
                                                                    0.1)^2),
                                                            1/3)))-IFERROR(L244,
                                                    0))))),
                                MAX((MAX('1D'!$D$16,
                                            POWER((ABS(K244)^2)/('1D'!$I$5*MAX(F244,
                                                        0.1)^2),
                                                1/3))),
                                    IFERROR(L244,
                                        0)-(MIN(ABS(IFERROR(U244,
                                                    0))*'1D'!$D$18,
                                            ABS((MAX('1D'!$D$16,
                                                        POWER((ABS(K244)^2)/('1D'!$I$5*MAX(F244,
                                                                    0.1)^2),
                                                            1/3)))-IFERROR(L244,
                                                    0))))))),
                        MAX('1D'!$D$16,
                            POWER((ABS(K244)^2)/('1D'!$I$5*MAX(F244,
                                        0.1)^2),
                                1/3))),
                    MAX('1D'!$D$16,
                        IFERROR(L244,
                            0)))))))</f>
        <v>2.0411692021517887</v>
      </c>
      <c r="M244" s="5">
        <f t="shared" ca="1" si="42"/>
        <v>10.614079851189301</v>
      </c>
      <c r="N244" s="5">
        <f t="shared" ca="1" si="43"/>
        <v>1.1434704692804873</v>
      </c>
      <c r="O244" s="5">
        <f t="shared" ca="1" si="44"/>
        <v>4.8002276894771132</v>
      </c>
      <c r="P244" s="5">
        <f t="shared" ca="1" si="45"/>
        <v>634.48616920215181</v>
      </c>
      <c r="Q244" s="5">
        <f ca="1">P244+((ABS(K244)/MAX(((F244)+(G244)*(L244))*(L244),
            0.000001))^2)/(2*'1D'!$I$5)</f>
        <v>635.66059253909486</v>
      </c>
      <c r="R244" s="5">
        <f ca="1">((ABS(K244)*'1D'!$D$6)/(MAX(((F244)+(G244)*(L244))*(L244),
            0.000001)*MAX(((((F244)+(G244)*(L244))*(L244))/MAX((F244)+2*(L244)*SQRT(1+(G244)^2),
                    0.000001))^(2/3),
            0.000001)))^2</f>
        <v>4.3358367565141456E-3</v>
      </c>
      <c r="S244" s="5">
        <f ca="1">ABS(ABS(K244)/MAX(((F244)+(G244)*(L244))*(L244),
        0.000001))/SQRT('1D'!$I$5*MAX((((F244)+(G244)*(L244))*(L244))/MAX((F244)+2*(G244)*(L244),
            0.000001),
        0.000001))</f>
        <v>1.0727235886044055</v>
      </c>
      <c r="T244" s="5">
        <f ca="1">((F244)*(L244)^2)/2+(G244)*(L244)^3/3+(ABS(K244)^2)/('1D'!$I$5*MAX(((F244)+(G244)*(L244))*(L244),
        0.000001))</f>
        <v>35.763412605541333</v>
      </c>
      <c r="U244" s="5">
        <f ca="1">IF($A$2=0,
    0,
    IFERROR(Q243-(((R243+R244)/2)*J244)-(IF(O243&gt;O244,
                '1D'!$D$8*((O243^2-O244^2)/(2*'1D'!$I$5)),
                '1D'!$D$9*((O244^2-O243^2)/(2*'1D'!$I$5)))+('1D'!$D$10*(ABS(I244)/90)*(MAX(O243^2,
                        O244^2)/(2*'1D'!$I$5))))-Q244,
        0))</f>
        <v>-3.9474069734524164E-3</v>
      </c>
      <c r="V244" s="5">
        <f ca="1">IF($A$2=0,
    1,
    IF(IFERROR(V243,
            0)=0,
        0,
        IFERROR(IF(ROUND(S244,
                    3)=1,
                1,
                IF(AND(ABS(U244)&lt;'1D'!$D$19,
                        S244&gt;1),
                    1,
                    0)),
            0)))</f>
        <v>0</v>
      </c>
      <c r="W244" s="5">
        <f ca="1">IF($A$2=0,
    MAX(MAX('1D'!$D$16,
            MAX('1D'!$D$16,
                POWER((ABS(K244)^2)/('1D'!$I$5*MAX(F244,
                            0.1)^2),
                    1/3))),
        IFERROR(W1396,
            MAX(MAX('1D'!$D$16,
                    MAX('1D'!$D$16,
                        POWER((ABS(K244)^2)/('1D'!$I$5*MAX(F244,
                                    0.1)^2),
                            1/3))),
                ($L$2)-E1396))),
    IF(IFERROR(AG245,
            0)=0,
        MAX(MAX('1D'!$D$16,
                MAX('1D'!$D$16,
                    POWER((ABS(K244)^2)/('1D'!$I$5*MAX(F244,
                                0.1)^2),
                        1/3))),
            IFERROR(W1396,
                MAX(MAX('1D'!$D$16,
                        MAX('1D'!$D$16,
                            POWER((ABS(K244)^2)/('1D'!$I$5*MAX(F244,
                                        0.1)^2),
                                1/3))),
                    ($L$2)-E1396))),
        IF(IFERROR(W244,
                0)=0,
            MAX(MAX('1D'!$D$16,
                    MAX('1D'!$D$16,
                        POWER((ABS(K244)^2)/('1D'!$I$5*MAX(F244,
                                    0.1)^2),
                            1/3))),
                IFERROR(W1396,
                    MAX(MAX('1D'!$D$16,
                            MAX('1D'!$D$16,
                                POWER((ABS(K244)^2)/('1D'!$I$5*MAX(F244,
                                            0.1)^2),
                                    1/3))),
                        ($L$2)-E1396))),
            IF(OR(IFERROR(AD244,
                        0)&gt;=1,
                    IFERROR(AD245,
                        0)&gt;=1),
                MAX('1D'!$D$16,
                    MAX('1D'!$D$16,
                        POWER((ABS(K244)^2)/('1D'!$I$5*MAX(F244,
                                    0.1)^2),
                            1/3))),
                IF(ABS(IFERROR(AF244,
                            0))&lt;'1D'!$D$19,
                    MAX(MAX('1D'!$D$16,
                            MAX('1D'!$D$16,
                                POWER((ABS(K244)^2)/('1D'!$I$5*MAX(F244,
                                            0.1)^2),
                                    1/3))),
                        IFERROR(W244,
                            0)),
                    MAX(MAX('1D'!$D$16,
                            MAX('1D'!$D$16,
                                POWER((ABS(K244)^2)/('1D'!$I$5*MAX(F244,
                                            0.1)^2),
                                    1/3))),
                        (IFERROR(W244,
                                0))+((IFERROR(AF244,
                                    0))*'1D'!$D$18)))))))</f>
        <v>2.1389677043987478</v>
      </c>
      <c r="X244" s="5">
        <f t="shared" ca="1" si="46"/>
        <v>11.122632062873489</v>
      </c>
      <c r="Y244" s="5">
        <f t="shared" ca="1" si="47"/>
        <v>1.1735290000551568</v>
      </c>
      <c r="Z244" s="5">
        <f t="shared" ca="1" si="48"/>
        <v>4.5807502857230418</v>
      </c>
      <c r="AA244" s="5">
        <f t="shared" ca="1" si="49"/>
        <v>634.58396770439879</v>
      </c>
      <c r="AB244" s="5">
        <f ca="1">AA244+((ABS(K244)/MAX(((F244)+(G244)*(W244))*(W244),
            0.000001))^2)/(2*'1D'!$I$5)</f>
        <v>635.65345155659816</v>
      </c>
      <c r="AC244" s="5">
        <f ca="1">((ABS(K244)*'1D'!$D$6)/(MAX(((F244)+(G244)*(W244))*(W244),
            0.000001)*MAX(((((F244)+(G244)*(W244))*(W244))/MAX((F244)+2*(W244)*SQRT(1+(G244)^2),
                    0.000001))^(2/3),
            0.000001)))^2</f>
        <v>3.8141460404132466E-3</v>
      </c>
      <c r="AD244" s="5">
        <f ca="1">ABS(ABS(K244)/MAX(((F244)+(G244)*(W244))*(W244),
        0.000001))/SQRT('1D'!$I$5*MAX((((F244)+(G244)*(W244))*(W244))/MAX((F244)+2*(G244)*(W244),
            0.000001),
        0.000001))</f>
        <v>1.0000000000000004</v>
      </c>
      <c r="AE244" s="5">
        <f ca="1">((F244)*(W244)^2)/2+(G244)*(W244)^3/3+(ABS(K244)^2)/('1D'!$I$5*MAX(((F244)+(G244)*(W244))*(W244),
        0.000001))</f>
        <v>35.686426155594638</v>
      </c>
      <c r="AF244" s="5">
        <f ca="1">IF($A$2=0,
    0,
    IFERROR(AB245+(((AC244+AC245)/2)*J245)+(IF(Z244&gt;Z245,
                '1D'!$D$8*((Z244^2-Z245^2)/(2*'1D'!$I$5)),
                '1D'!$D$9*((Z245^2-Z244^2)/(2*'1D'!$I$5)))+('1D'!$D$10*(ABS(I245)/90)*(MAX(Z244^2,
                        Z245^2)/(2*'1D'!$I$5))))-AB244,
        0))</f>
        <v>3.3141460403385281E-3</v>
      </c>
      <c r="AG244" s="5">
        <f ca="1">IF($A$2=0,
    1,
    IF(IFERROR(AG245,
            0)=0,
        0,
        IFERROR(IF(OR(ROUND(AD244,
                        3)&gt;=1,
                    AND(ABS(AF244)&lt;'1D'!$D$19,
                        AD244&lt;1)),
                1,
                0),
            0)))</f>
        <v>1</v>
      </c>
      <c r="AH244" s="5">
        <f ca="1">IFERROR(IF('1D'!V32="Supercritical",
        MAX('1D'!$D$16,
            IFERROR(L244,
                MAX('1D'!$D$16,
                    POWER((ABS(K244)^2)/('1D'!$I$5*MAX(F244,
                                0.1)^2),
                        1/3)))),
        IF('1D'!V32="Subcritical",
            MAX('1D'!$D$16,
                IFERROR(W244,
                    MAX('1D'!$D$16,
                        POWER((ABS(K244)^2)/('1D'!$I$5*MAX(F244,
                                    0.1)^2),
                            1/3)))),
            IF(IFERROR(T244,
                    -1E+99)&gt;=IFERROR(AE244,
                    -1E+99),
                MAX('1D'!$D$16,
                    IFERROR(L244,
                        MAX('1D'!$D$16,
                            POWER((ABS(K244)^2)/('1D'!$I$5*MAX(F244,
                                        0.1)^2),
                                1/3)))),
                MAX('1D'!$D$16,
                    IFERROR(W244,
                        MAX('1D'!$D$16,
                            POWER((ABS(K244)^2)/('1D'!$I$5*MAX(F244,
                                        0.1)^2),
                                1/3))))))),
    MAX('1D'!$D$16,
        POWER((ABS(K244)^2)/('1D'!$I$5*MAX(F244,
                    0.1)^2),
            1/3)))</f>
        <v>2.0411692021517887</v>
      </c>
      <c r="AI244" s="5">
        <f t="shared" ca="1" si="50"/>
        <v>634.48616920215181</v>
      </c>
      <c r="AJ244" s="5">
        <f ca="1">AI244+((ABS(K244)/MAX(((F244)+(G244)*(AH244))*(AH244),
            0.000001))^2)/(2*'1D'!$I$5)</f>
        <v>635.66059253909486</v>
      </c>
      <c r="AM244">
        <v>0</v>
      </c>
      <c r="AN244">
        <v>0</v>
      </c>
      <c r="AO244" s="5">
        <f t="shared" si="51"/>
        <v>0</v>
      </c>
      <c r="AP244" s="5">
        <f t="shared" si="55"/>
        <v>0</v>
      </c>
      <c r="AQ244" s="5">
        <f ca="1">ABS(ABS(K244)/MAX(((F244)+(G244)*(AH244))*(AH244),
        0.000001))/SQRT('1D'!$I$5*MAX((((F244)+(G244)*(AH244))*(AH244))/MAX((F244)+2*(G244)*(AH244),
            0.000001),
        0.000001))</f>
        <v>1.0727235886044055</v>
      </c>
      <c r="AR244" s="5" t="str">
        <f t="shared" ca="1" si="52"/>
        <v>Supercritical</v>
      </c>
      <c r="AS244" s="5">
        <f ca="1">((ABS(K244)*'1D'!$D$6)/(MAX(((F244)+(G244)*(AH244))*(AH244),
            0.000001)*MAX(((((F244)+(G244)*(AH244))*(AH244))/MAX((F244)+2*(AH244)*SQRT(1+(G244)^2),
                    0.000001))^(2/3),
            0.000001)))^2</f>
        <v>4.3358367565141456E-3</v>
      </c>
    </row>
    <row r="245" spans="1:45" x14ac:dyDescent="0.35">
      <c r="A245">
        <v>236</v>
      </c>
      <c r="B245">
        <v>234.99700000000001</v>
      </c>
      <c r="C245">
        <v>616349.81499999994</v>
      </c>
      <c r="D245">
        <v>3097689.5780000002</v>
      </c>
      <c r="E245">
        <v>632.44449999999995</v>
      </c>
      <c r="F245">
        <v>5.2</v>
      </c>
      <c r="G245">
        <v>0</v>
      </c>
      <c r="H245" t="s">
        <v>176</v>
      </c>
      <c r="I245">
        <v>0</v>
      </c>
      <c r="J245" s="5">
        <f t="shared" si="53"/>
        <v>1</v>
      </c>
      <c r="K245" s="5">
        <f t="shared" ca="1" si="54"/>
        <v>50.95</v>
      </c>
      <c r="L245" s="5">
        <f ca="1">IF($A$2=0,
    IFERROR(L244,
        MAX('1D'!$D$16,
            POWER((ABS(K245)^2)/('1D'!$I$5*MAX(F245,
                        0.1)^2),
                1/3))),
    IF(IFERROR(V244,
            0)=0,
        IFERROR(L244,
            MAX('1D'!$D$16,
                POWER((ABS(K245)^2)/('1D'!$I$5*MAX(F245,
                            0.1)^2),
                    1/3))),
        IF(OR(IFERROR(L245,
                    0)=0,
                IFERROR(S244,
                    0)&lt;1,
                IFERROR(S245,
                    0)&lt;1),
            MAX('1D'!$D$16,
                POWER((ABS(K245)^2)/('1D'!$I$5*MAX(F245,
                            0.1)^2),
                    1/3)),
            IF(IFERROR(U245,
                    0)&gt;0,
                MAX('1D'!$D$16,
                    IFERROR(L245,
                        0)+((IFERROR(U245,
                                0))*'1D'!$D$18*IF((IFERROR(S245,
                                    0))&lt;1,
                            1,
                            -1))),
                IF(IFERROR(U245,
                        0)&lt;0,
                    IF(ABS((MAX('1D'!$D$16,
                                    POWER((ABS(K245)^2)/('1D'!$I$5*MAX(F245,
                                                0.1)^2),
                                        1/3)))-IFERROR(L245,
                                0))&gt;'1D'!$D$19,
                        MAX('1D'!$D$16,
                            IF((MAX('1D'!$D$16,
                                        POWER((ABS(K245)^2)/('1D'!$I$5*MAX(F245,
                                                    0.1)^2),
                                            1/3)))&gt;IFERROR(L245,
                                    0),
                                MIN((MAX('1D'!$D$16,
                                            POWER((ABS(K245)^2)/('1D'!$I$5*MAX(F245,
                                                        0.1)^2),
                                                1/3))),
                                    IFERROR(L245,
                                        0)+(MIN(ABS(IFERROR(U245,
                                                    0))*'1D'!$D$18,
                                            ABS((MAX('1D'!$D$16,
                                                        POWER((ABS(K245)^2)/('1D'!$I$5*MAX(F245,
                                                                    0.1)^2),
                                                            1/3)))-IFERROR(L245,
                                                    0))))),
                                MAX((MAX('1D'!$D$16,
                                            POWER((ABS(K245)^2)/('1D'!$I$5*MAX(F245,
                                                        0.1)^2),
                                                1/3))),
                                    IFERROR(L245,
                                        0)-(MIN(ABS(IFERROR(U245,
                                                    0))*'1D'!$D$18,
                                            ABS((MAX('1D'!$D$16,
                                                        POWER((ABS(K245)^2)/('1D'!$I$5*MAX(F245,
                                                                    0.1)^2),
                                                            1/3)))-IFERROR(L245,
                                                    0))))))),
                        MAX('1D'!$D$16,
                            POWER((ABS(K245)^2)/('1D'!$I$5*MAX(F245,
                                        0.1)^2),
                                1/3))),
                    MAX('1D'!$D$16,
                        IFERROR(L245,
                            0)))))))</f>
        <v>2.0411692021517887</v>
      </c>
      <c r="M245" s="5">
        <f t="shared" ca="1" si="42"/>
        <v>10.614079851189301</v>
      </c>
      <c r="N245" s="5">
        <f t="shared" ca="1" si="43"/>
        <v>1.1434704692804873</v>
      </c>
      <c r="O245" s="5">
        <f t="shared" ca="1" si="44"/>
        <v>4.8002276894771132</v>
      </c>
      <c r="P245" s="5">
        <f t="shared" ca="1" si="45"/>
        <v>634.48566920215171</v>
      </c>
      <c r="Q245" s="5">
        <f ca="1">P245+((ABS(K245)/MAX(((F245)+(G245)*(L245))*(L245),
            0.000001))^2)/(2*'1D'!$I$5)</f>
        <v>635.66009253909476</v>
      </c>
      <c r="R245" s="5">
        <f ca="1">((ABS(K245)*'1D'!$D$6)/(MAX(((F245)+(G245)*(L245))*(L245),
            0.000001)*MAX(((((F245)+(G245)*(L245))*(L245))/MAX((F245)+2*(L245)*SQRT(1+(G245)^2),
                    0.000001))^(2/3),
            0.000001)))^2</f>
        <v>4.3358367565141456E-3</v>
      </c>
      <c r="S245" s="5">
        <f ca="1">ABS(ABS(K245)/MAX(((F245)+(G245)*(L245))*(L245),
        0.000001))/SQRT('1D'!$I$5*MAX((((F245)+(G245)*(L245))*(L245))/MAX((F245)+2*(G245)*(L245),
            0.000001),
        0.000001))</f>
        <v>1.0727235886044055</v>
      </c>
      <c r="T245" s="5">
        <f ca="1">((F245)*(L245)^2)/2+(G245)*(L245)^3/3+(ABS(K245)^2)/('1D'!$I$5*MAX(((F245)+(G245)*(L245))*(L245),
        0.000001))</f>
        <v>35.763412605541333</v>
      </c>
      <c r="U245" s="5">
        <f ca="1">IF($A$2=0,
    0,
    IFERROR(Q244-(((R244+R245)/2)*J245)-(IF(O244&gt;O245,
                '1D'!$D$8*((O244^2-O245^2)/(2*'1D'!$I$5)),
                '1D'!$D$9*((O245^2-O244^2)/(2*'1D'!$I$5)))+('1D'!$D$10*(ABS(I245)/90)*(MAX(O244^2,
                        O245^2)/(2*'1D'!$I$5))))-Q245,
        0))</f>
        <v>-3.8358367563660067E-3</v>
      </c>
      <c r="V245" s="5">
        <f ca="1">IF($A$2=0,
    1,
    IF(IFERROR(V244,
            0)=0,
        0,
        IFERROR(IF(ROUND(S245,
                    3)=1,
                1,
                IF(AND(ABS(U245)&lt;'1D'!$D$19,
                        S245&gt;1),
                    1,
                    0)),
            0)))</f>
        <v>0</v>
      </c>
      <c r="W245" s="5">
        <f ca="1">IF($A$2=0,
    MAX(MAX('1D'!$D$16,
            MAX('1D'!$D$16,
                POWER((ABS(K245)^2)/('1D'!$I$5*MAX(F245,
                            0.1)^2),
                    1/3))),
        IFERROR(W1396,
            MAX(MAX('1D'!$D$16,
                    MAX('1D'!$D$16,
                        POWER((ABS(K245)^2)/('1D'!$I$5*MAX(F245,
                                    0.1)^2),
                            1/3))),
                ($L$2)-E1396))),
    IF(IFERROR(AG246,
            0)=0,
        MAX(MAX('1D'!$D$16,
                MAX('1D'!$D$16,
                    POWER((ABS(K245)^2)/('1D'!$I$5*MAX(F245,
                                0.1)^2),
                        1/3))),
            IFERROR(W1396,
                MAX(MAX('1D'!$D$16,
                        MAX('1D'!$D$16,
                            POWER((ABS(K245)^2)/('1D'!$I$5*MAX(F245,
                                        0.1)^2),
                                1/3))),
                    ($L$2)-E1396))),
        IF(IFERROR(W245,
                0)=0,
            MAX(MAX('1D'!$D$16,
                    MAX('1D'!$D$16,
                        POWER((ABS(K245)^2)/('1D'!$I$5*MAX(F245,
                                    0.1)^2),
                            1/3))),
                IFERROR(W1396,
                    MAX(MAX('1D'!$D$16,
                            MAX('1D'!$D$16,
                                POWER((ABS(K245)^2)/('1D'!$I$5*MAX(F245,
                                            0.1)^2),
                                    1/3))),
                        ($L$2)-E1396))),
            IF(OR(IFERROR(AD245,
                        0)&gt;=1,
                    IFERROR(AD246,
                        0)&gt;=1),
                MAX('1D'!$D$16,
                    MAX('1D'!$D$16,
                        POWER((ABS(K245)^2)/('1D'!$I$5*MAX(F245,
                                    0.1)^2),
                            1/3))),
                IF(ABS(IFERROR(AF245,
                            0))&lt;'1D'!$D$19,
                    MAX(MAX('1D'!$D$16,
                            MAX('1D'!$D$16,
                                POWER((ABS(K245)^2)/('1D'!$I$5*MAX(F245,
                                            0.1)^2),
                                    1/3))),
                        IFERROR(W245,
                            0)),
                    MAX(MAX('1D'!$D$16,
                            MAX('1D'!$D$16,
                                POWER((ABS(K245)^2)/('1D'!$I$5*MAX(F245,
                                            0.1)^2),
                                    1/3))),
                        (IFERROR(W245,
                                0))+((IFERROR(AF245,
                                    0))*'1D'!$D$18)))))))</f>
        <v>2.1389677043987478</v>
      </c>
      <c r="X245" s="5">
        <f t="shared" ca="1" si="46"/>
        <v>11.122632062873489</v>
      </c>
      <c r="Y245" s="5">
        <f t="shared" ca="1" si="47"/>
        <v>1.1735290000551568</v>
      </c>
      <c r="Z245" s="5">
        <f t="shared" ca="1" si="48"/>
        <v>4.5807502857230418</v>
      </c>
      <c r="AA245" s="5">
        <f t="shared" ca="1" si="49"/>
        <v>634.58346770439869</v>
      </c>
      <c r="AB245" s="5">
        <f ca="1">AA245+((ABS(K245)/MAX(((F245)+(G245)*(W245))*(W245),
            0.000001))^2)/(2*'1D'!$I$5)</f>
        <v>635.65295155659805</v>
      </c>
      <c r="AC245" s="5">
        <f ca="1">((ABS(K245)*'1D'!$D$6)/(MAX(((F245)+(G245)*(W245))*(W245),
            0.000001)*MAX(((((F245)+(G245)*(W245))*(W245))/MAX((F245)+2*(W245)*SQRT(1+(G245)^2),
                    0.000001))^(2/3),
            0.000001)))^2</f>
        <v>3.8141460404132466E-3</v>
      </c>
      <c r="AD245" s="5">
        <f ca="1">ABS(ABS(K245)/MAX(((F245)+(G245)*(W245))*(W245),
        0.000001))/SQRT('1D'!$I$5*MAX((((F245)+(G245)*(W245))*(W245))/MAX((F245)+2*(G245)*(W245),
            0.000001),
        0.000001))</f>
        <v>1.0000000000000004</v>
      </c>
      <c r="AE245" s="5">
        <f ca="1">((F245)*(W245)^2)/2+(G245)*(W245)^3/3+(ABS(K245)^2)/('1D'!$I$5*MAX(((F245)+(G245)*(W245))*(W245),
        0.000001))</f>
        <v>35.686426155594638</v>
      </c>
      <c r="AF245" s="5">
        <f ca="1">IF($A$2=0,
    0,
    IFERROR(AB246+(((AC245+AC246)/2)*J246)+(IF(Z245&gt;Z246,
                '1D'!$D$8*((Z245^2-Z246^2)/(2*'1D'!$I$5)),
                '1D'!$D$9*((Z246^2-Z245^2)/(2*'1D'!$I$5)))+('1D'!$D$10*(ABS(I246)/90)*(MAX(Z245^2,
                        Z246^2)/(2*'1D'!$I$5))))-AB245,
        0))</f>
        <v>3.4157470064428708E-3</v>
      </c>
      <c r="AG245" s="5">
        <f ca="1">IF($A$2=0,
    1,
    IF(IFERROR(AG246,
            0)=0,
        0,
        IFERROR(IF(OR(ROUND(AD245,
                        3)&gt;=1,
                    AND(ABS(AF245)&lt;'1D'!$D$19,
                        AD245&lt;1)),
                1,
                0),
            0)))</f>
        <v>1</v>
      </c>
      <c r="AH245" s="5">
        <f ca="1">IFERROR(IF('1D'!V32="Supercritical",
        MAX('1D'!$D$16,
            IFERROR(L245,
                MAX('1D'!$D$16,
                    POWER((ABS(K245)^2)/('1D'!$I$5*MAX(F245,
                                0.1)^2),
                        1/3)))),
        IF('1D'!V32="Subcritical",
            MAX('1D'!$D$16,
                IFERROR(W245,
                    MAX('1D'!$D$16,
                        POWER((ABS(K245)^2)/('1D'!$I$5*MAX(F245,
                                    0.1)^2),
                            1/3)))),
            IF(IFERROR(T245,
                    -1E+99)&gt;=IFERROR(AE245,
                    -1E+99),
                MAX('1D'!$D$16,
                    IFERROR(L245,
                        MAX('1D'!$D$16,
                            POWER((ABS(K245)^2)/('1D'!$I$5*MAX(F245,
                                        0.1)^2),
                                1/3)))),
                MAX('1D'!$D$16,
                    IFERROR(W245,
                        MAX('1D'!$D$16,
                            POWER((ABS(K245)^2)/('1D'!$I$5*MAX(F245,
                                        0.1)^2),
                                1/3))))))),
    MAX('1D'!$D$16,
        POWER((ABS(K245)^2)/('1D'!$I$5*MAX(F245,
                    0.1)^2),
            1/3)))</f>
        <v>2.0411692021517887</v>
      </c>
      <c r="AI245" s="5">
        <f t="shared" ca="1" si="50"/>
        <v>634.48566920215171</v>
      </c>
      <c r="AJ245" s="5">
        <f ca="1">AI245+((ABS(K245)/MAX(((F245)+(G245)*(AH245))*(AH245),
            0.000001))^2)/(2*'1D'!$I$5)</f>
        <v>635.66009253909476</v>
      </c>
      <c r="AM245">
        <v>0</v>
      </c>
      <c r="AN245">
        <v>0</v>
      </c>
      <c r="AO245" s="5">
        <f t="shared" si="51"/>
        <v>0</v>
      </c>
      <c r="AP245" s="5">
        <f t="shared" si="55"/>
        <v>0</v>
      </c>
      <c r="AQ245" s="5">
        <f ca="1">ABS(ABS(K245)/MAX(((F245)+(G245)*(AH245))*(AH245),
        0.000001))/SQRT('1D'!$I$5*MAX((((F245)+(G245)*(AH245))*(AH245))/MAX((F245)+2*(G245)*(AH245),
            0.000001),
        0.000001))</f>
        <v>1.0727235886044055</v>
      </c>
      <c r="AR245" s="5" t="str">
        <f t="shared" ca="1" si="52"/>
        <v>Supercritical</v>
      </c>
      <c r="AS245" s="5">
        <f ca="1">((ABS(K245)*'1D'!$D$6)/(MAX(((F245)+(G245)*(AH245))*(AH245),
            0.000001)*MAX(((((F245)+(G245)*(AH245))*(AH245))/MAX((F245)+2*(AH245)*SQRT(1+(G245)^2),
                    0.000001))^(2/3),
            0.000001)))^2</f>
        <v>4.3358367565141456E-3</v>
      </c>
    </row>
    <row r="246" spans="1:45" x14ac:dyDescent="0.35">
      <c r="A246">
        <v>237</v>
      </c>
      <c r="B246">
        <v>235.99700000000001</v>
      </c>
      <c r="C246">
        <v>616348.81599999999</v>
      </c>
      <c r="D246">
        <v>3097689.53</v>
      </c>
      <c r="E246">
        <v>632.44399999999996</v>
      </c>
      <c r="F246">
        <v>5.2</v>
      </c>
      <c r="G246">
        <v>0</v>
      </c>
      <c r="H246" t="s">
        <v>176</v>
      </c>
      <c r="I246">
        <v>5.7000000000000002E-2</v>
      </c>
      <c r="J246" s="5">
        <f t="shared" si="53"/>
        <v>1</v>
      </c>
      <c r="K246" s="5">
        <f t="shared" ca="1" si="54"/>
        <v>50.95</v>
      </c>
      <c r="L246" s="5">
        <f ca="1">IF($A$2=0,
    IFERROR(L245,
        MAX('1D'!$D$16,
            POWER((ABS(K246)^2)/('1D'!$I$5*MAX(F246,
                        0.1)^2),
                1/3))),
    IF(IFERROR(V245,
            0)=0,
        IFERROR(L245,
            MAX('1D'!$D$16,
                POWER((ABS(K246)^2)/('1D'!$I$5*MAX(F246,
                            0.1)^2),
                    1/3))),
        IF(OR(IFERROR(L246,
                    0)=0,
                IFERROR(S245,
                    0)&lt;1,
                IFERROR(S246,
                    0)&lt;1),
            MAX('1D'!$D$16,
                POWER((ABS(K246)^2)/('1D'!$I$5*MAX(F246,
                            0.1)^2),
                    1/3)),
            IF(IFERROR(U246,
                    0)&gt;0,
                MAX('1D'!$D$16,
                    IFERROR(L246,
                        0)+((IFERROR(U246,
                                0))*'1D'!$D$18*IF((IFERROR(S246,
                                    0))&lt;1,
                            1,
                            -1))),
                IF(IFERROR(U246,
                        0)&lt;0,
                    IF(ABS((MAX('1D'!$D$16,
                                    POWER((ABS(K246)^2)/('1D'!$I$5*MAX(F246,
                                                0.1)^2),
                                        1/3)))-IFERROR(L246,
                                0))&gt;'1D'!$D$19,
                        MAX('1D'!$D$16,
                            IF((MAX('1D'!$D$16,
                                        POWER((ABS(K246)^2)/('1D'!$I$5*MAX(F246,
                                                    0.1)^2),
                                            1/3)))&gt;IFERROR(L246,
                                    0),
                                MIN((MAX('1D'!$D$16,
                                            POWER((ABS(K246)^2)/('1D'!$I$5*MAX(F246,
                                                        0.1)^2),
                                                1/3))),
                                    IFERROR(L246,
                                        0)+(MIN(ABS(IFERROR(U246,
                                                    0))*'1D'!$D$18,
                                            ABS((MAX('1D'!$D$16,
                                                        POWER((ABS(K246)^2)/('1D'!$I$5*MAX(F246,
                                                                    0.1)^2),
                                                            1/3)))-IFERROR(L246,
                                                    0))))),
                                MAX((MAX('1D'!$D$16,
                                            POWER((ABS(K246)^2)/('1D'!$I$5*MAX(F246,
                                                        0.1)^2),
                                                1/3))),
                                    IFERROR(L246,
                                        0)-(MIN(ABS(IFERROR(U246,
                                                    0))*'1D'!$D$18,
                                            ABS((MAX('1D'!$D$16,
                                                        POWER((ABS(K246)^2)/('1D'!$I$5*MAX(F246,
                                                                    0.1)^2),
                                                            1/3)))-IFERROR(L246,
                                                    0))))))),
                        MAX('1D'!$D$16,
                            POWER((ABS(K246)^2)/('1D'!$I$5*MAX(F246,
                                        0.1)^2),
                                1/3))),
                    MAX('1D'!$D$16,
                        IFERROR(L246,
                            0)))))))</f>
        <v>2.0411692021517887</v>
      </c>
      <c r="M246" s="5">
        <f t="shared" ca="1" si="42"/>
        <v>10.614079851189301</v>
      </c>
      <c r="N246" s="5">
        <f t="shared" ca="1" si="43"/>
        <v>1.1434704692804873</v>
      </c>
      <c r="O246" s="5">
        <f t="shared" ca="1" si="44"/>
        <v>4.8002276894771132</v>
      </c>
      <c r="P246" s="5">
        <f t="shared" ca="1" si="45"/>
        <v>634.48516920215172</v>
      </c>
      <c r="Q246" s="5">
        <f ca="1">P246+((ABS(K246)/MAX(((F246)+(G246)*(L246))*(L246),
            0.000001))^2)/(2*'1D'!$I$5)</f>
        <v>635.65959253909477</v>
      </c>
      <c r="R246" s="5">
        <f ca="1">((ABS(K246)*'1D'!$D$6)/(MAX(((F246)+(G246)*(L246))*(L246),
            0.000001)*MAX(((((F246)+(G246)*(L246))*(L246))/MAX((F246)+2*(L246)*SQRT(1+(G246)^2),
                    0.000001))^(2/3),
            0.000001)))^2</f>
        <v>4.3358367565141456E-3</v>
      </c>
      <c r="S246" s="5">
        <f ca="1">ABS(ABS(K246)/MAX(((F246)+(G246)*(L246))*(L246),
        0.000001))/SQRT('1D'!$I$5*MAX((((F246)+(G246)*(L246))*(L246))/MAX((F246)+2*(G246)*(L246),
            0.000001),
        0.000001))</f>
        <v>1.0727235886044055</v>
      </c>
      <c r="T246" s="5">
        <f ca="1">((F246)*(L246)^2)/2+(G246)*(L246)^3/3+(ABS(K246)^2)/('1D'!$I$5*MAX(((F246)+(G246)*(L246))*(L246),
        0.000001))</f>
        <v>35.763412605541333</v>
      </c>
      <c r="U246" s="5">
        <f ca="1">IF($A$2=0,
    0,
    IFERROR(Q245-(((R245+R246)/2)*J246)-(IF(O245&gt;O246,
                '1D'!$D$8*((O245^2-O246^2)/(2*'1D'!$I$5)),
                '1D'!$D$9*((O246^2-O245^2)/(2*'1D'!$I$5)))+('1D'!$D$10*(ABS(I246)/90)*(MAX(O245^2,
                        O246^2)/(2*'1D'!$I$5))))-Q246,
        0))</f>
        <v>-3.9474069734524164E-3</v>
      </c>
      <c r="V246" s="5">
        <f ca="1">IF($A$2=0,
    1,
    IF(IFERROR(V245,
            0)=0,
        0,
        IFERROR(IF(ROUND(S246,
                    3)=1,
                1,
                IF(AND(ABS(U246)&lt;'1D'!$D$19,
                        S246&gt;1),
                    1,
                    0)),
            0)))</f>
        <v>0</v>
      </c>
      <c r="W246" s="5">
        <f ca="1">IF($A$2=0,
    MAX(MAX('1D'!$D$16,
            MAX('1D'!$D$16,
                POWER((ABS(K246)^2)/('1D'!$I$5*MAX(F246,
                            0.1)^2),
                    1/3))),
        IFERROR(W1396,
            MAX(MAX('1D'!$D$16,
                    MAX('1D'!$D$16,
                        POWER((ABS(K246)^2)/('1D'!$I$5*MAX(F246,
                                    0.1)^2),
                            1/3))),
                ($L$2)-E1396))),
    IF(IFERROR(AG247,
            0)=0,
        MAX(MAX('1D'!$D$16,
                MAX('1D'!$D$16,
                    POWER((ABS(K246)^2)/('1D'!$I$5*MAX(F246,
                                0.1)^2),
                        1/3))),
            IFERROR(W1396,
                MAX(MAX('1D'!$D$16,
                        MAX('1D'!$D$16,
                            POWER((ABS(K246)^2)/('1D'!$I$5*MAX(F246,
                                        0.1)^2),
                                1/3))),
                    ($L$2)-E1396))),
        IF(IFERROR(W246,
                0)=0,
            MAX(MAX('1D'!$D$16,
                    MAX('1D'!$D$16,
                        POWER((ABS(K246)^2)/('1D'!$I$5*MAX(F246,
                                    0.1)^2),
                            1/3))),
                IFERROR(W1396,
                    MAX(MAX('1D'!$D$16,
                            MAX('1D'!$D$16,
                                POWER((ABS(K246)^2)/('1D'!$I$5*MAX(F246,
                                            0.1)^2),
                                    1/3))),
                        ($L$2)-E1396))),
            IF(OR(IFERROR(AD246,
                        0)&gt;=1,
                    IFERROR(AD247,
                        0)&gt;=1),
                MAX('1D'!$D$16,
                    MAX('1D'!$D$16,
                        POWER((ABS(K246)^2)/('1D'!$I$5*MAX(F246,
                                    0.1)^2),
                            1/3))),
                IF(ABS(IFERROR(AF246,
                            0))&lt;'1D'!$D$19,
                    MAX(MAX('1D'!$D$16,
                            MAX('1D'!$D$16,
                                POWER((ABS(K246)^2)/('1D'!$I$5*MAX(F246,
                                            0.1)^2),
                                    1/3))),
                        IFERROR(W246,
                            0)),
                    MAX(MAX('1D'!$D$16,
                            MAX('1D'!$D$16,
                                POWER((ABS(K246)^2)/('1D'!$I$5*MAX(F246,
                                            0.1)^2),
                                    1/3))),
                        (IFERROR(W246,
                                0))+((IFERROR(AF246,
                                    0))*'1D'!$D$18)))))))</f>
        <v>2.1389677043987478</v>
      </c>
      <c r="X246" s="5">
        <f t="shared" ca="1" si="46"/>
        <v>11.122632062873489</v>
      </c>
      <c r="Y246" s="5">
        <f t="shared" ca="1" si="47"/>
        <v>1.1735290000551568</v>
      </c>
      <c r="Z246" s="5">
        <f t="shared" ca="1" si="48"/>
        <v>4.5807502857230418</v>
      </c>
      <c r="AA246" s="5">
        <f t="shared" ca="1" si="49"/>
        <v>634.5829677043987</v>
      </c>
      <c r="AB246" s="5">
        <f ca="1">AA246+((ABS(K246)/MAX(((F246)+(G246)*(W246))*(W246),
            0.000001))^2)/(2*'1D'!$I$5)</f>
        <v>635.65245155659807</v>
      </c>
      <c r="AC246" s="5">
        <f ca="1">((ABS(K246)*'1D'!$D$6)/(MAX(((F246)+(G246)*(W246))*(W246),
            0.000001)*MAX(((((F246)+(G246)*(W246))*(W246))/MAX((F246)+2*(W246)*SQRT(1+(G246)^2),
                    0.000001))^(2/3),
            0.000001)))^2</f>
        <v>3.8141460404132466E-3</v>
      </c>
      <c r="AD246" s="5">
        <f ca="1">ABS(ABS(K246)/MAX(((F246)+(G246)*(W246))*(W246),
        0.000001))/SQRT('1D'!$I$5*MAX((((F246)+(G246)*(W246))*(W246))/MAX((F246)+2*(G246)*(W246),
            0.000001),
        0.000001))</f>
        <v>1.0000000000000004</v>
      </c>
      <c r="AE246" s="5">
        <f ca="1">((F246)*(W246)^2)/2+(G246)*(W246)^3/3+(ABS(K246)^2)/('1D'!$I$5*MAX(((F246)+(G246)*(W246))*(W246),
        0.000001))</f>
        <v>35.686426155594638</v>
      </c>
      <c r="AF246" s="5">
        <f ca="1">IF($A$2=0,
    0,
    IFERROR(AB247+(((AC246+AC247)/2)*J247)+(IF(Z246&gt;Z247,
                '1D'!$D$8*((Z246^2-Z247^2)/(2*'1D'!$I$5)),
                '1D'!$D$9*((Z247^2-Z246^2)/(2*'1D'!$I$5)))+('1D'!$D$10*(ABS(I247)/90)*(MAX(Z246^2,
                        Z247^2)/(2*'1D'!$I$5))))-AB246,
        0))</f>
        <v>3.4157470064428708E-3</v>
      </c>
      <c r="AG246" s="5">
        <f ca="1">IF($A$2=0,
    1,
    IF(IFERROR(AG247,
            0)=0,
        0,
        IFERROR(IF(OR(ROUND(AD246,
                        3)&gt;=1,
                    AND(ABS(AF246)&lt;'1D'!$D$19,
                        AD246&lt;1)),
                1,
                0),
            0)))</f>
        <v>1</v>
      </c>
      <c r="AH246" s="5">
        <f ca="1">IFERROR(IF('1D'!V32="Supercritical",
        MAX('1D'!$D$16,
            IFERROR(L246,
                MAX('1D'!$D$16,
                    POWER((ABS(K246)^2)/('1D'!$I$5*MAX(F246,
                                0.1)^2),
                        1/3)))),
        IF('1D'!V32="Subcritical",
            MAX('1D'!$D$16,
                IFERROR(W246,
                    MAX('1D'!$D$16,
                        POWER((ABS(K246)^2)/('1D'!$I$5*MAX(F246,
                                    0.1)^2),
                            1/3)))),
            IF(IFERROR(T246,
                    -1E+99)&gt;=IFERROR(AE246,
                    -1E+99),
                MAX('1D'!$D$16,
                    IFERROR(L246,
                        MAX('1D'!$D$16,
                            POWER((ABS(K246)^2)/('1D'!$I$5*MAX(F246,
                                        0.1)^2),
                                1/3)))),
                MAX('1D'!$D$16,
                    IFERROR(W246,
                        MAX('1D'!$D$16,
                            POWER((ABS(K246)^2)/('1D'!$I$5*MAX(F246,
                                        0.1)^2),
                                1/3))))))),
    MAX('1D'!$D$16,
        POWER((ABS(K246)^2)/('1D'!$I$5*MAX(F246,
                    0.1)^2),
            1/3)))</f>
        <v>2.0411692021517887</v>
      </c>
      <c r="AI246" s="5">
        <f t="shared" ca="1" si="50"/>
        <v>634.48516920215172</v>
      </c>
      <c r="AJ246" s="5">
        <f ca="1">AI246+((ABS(K246)/MAX(((F246)+(G246)*(AH246))*(AH246),
            0.000001))^2)/(2*'1D'!$I$5)</f>
        <v>635.65959253909477</v>
      </c>
      <c r="AM246">
        <v>0</v>
      </c>
      <c r="AN246">
        <v>0</v>
      </c>
      <c r="AO246" s="5">
        <f t="shared" si="51"/>
        <v>0</v>
      </c>
      <c r="AP246" s="5">
        <f t="shared" si="55"/>
        <v>0</v>
      </c>
      <c r="AQ246" s="5">
        <f ca="1">ABS(ABS(K246)/MAX(((F246)+(G246)*(AH246))*(AH246),
        0.000001))/SQRT('1D'!$I$5*MAX((((F246)+(G246)*(AH246))*(AH246))/MAX((F246)+2*(G246)*(AH246),
            0.000001),
        0.000001))</f>
        <v>1.0727235886044055</v>
      </c>
      <c r="AR246" s="5" t="str">
        <f t="shared" ca="1" si="52"/>
        <v>Supercritical</v>
      </c>
      <c r="AS246" s="5">
        <f ca="1">((ABS(K246)*'1D'!$D$6)/(MAX(((F246)+(G246)*(AH246))*(AH246),
            0.000001)*MAX(((((F246)+(G246)*(AH246))*(AH246))/MAX((F246)+2*(AH246)*SQRT(1+(G246)^2),
                    0.000001))^(2/3),
            0.000001)))^2</f>
        <v>4.3358367565141456E-3</v>
      </c>
    </row>
    <row r="247" spans="1:45" x14ac:dyDescent="0.35">
      <c r="A247">
        <v>238</v>
      </c>
      <c r="B247">
        <v>236.99700000000001</v>
      </c>
      <c r="C247">
        <v>616347.81700000004</v>
      </c>
      <c r="D247">
        <v>3097689.483</v>
      </c>
      <c r="E247">
        <v>632.44349999999997</v>
      </c>
      <c r="F247">
        <v>5.2</v>
      </c>
      <c r="G247">
        <v>0</v>
      </c>
      <c r="H247" t="s">
        <v>176</v>
      </c>
      <c r="I247">
        <v>5.7000000000000002E-2</v>
      </c>
      <c r="J247" s="5">
        <f t="shared" si="53"/>
        <v>1</v>
      </c>
      <c r="K247" s="5">
        <f t="shared" ca="1" si="54"/>
        <v>50.95</v>
      </c>
      <c r="L247" s="5">
        <f ca="1">IF($A$2=0,
    IFERROR(L246,
        MAX('1D'!$D$16,
            POWER((ABS(K247)^2)/('1D'!$I$5*MAX(F247,
                        0.1)^2),
                1/3))),
    IF(IFERROR(V246,
            0)=0,
        IFERROR(L246,
            MAX('1D'!$D$16,
                POWER((ABS(K247)^2)/('1D'!$I$5*MAX(F247,
                            0.1)^2),
                    1/3))),
        IF(OR(IFERROR(L247,
                    0)=0,
                IFERROR(S246,
                    0)&lt;1,
                IFERROR(S247,
                    0)&lt;1),
            MAX('1D'!$D$16,
                POWER((ABS(K247)^2)/('1D'!$I$5*MAX(F247,
                            0.1)^2),
                    1/3)),
            IF(IFERROR(U247,
                    0)&gt;0,
                MAX('1D'!$D$16,
                    IFERROR(L247,
                        0)+((IFERROR(U247,
                                0))*'1D'!$D$18*IF((IFERROR(S247,
                                    0))&lt;1,
                            1,
                            -1))),
                IF(IFERROR(U247,
                        0)&lt;0,
                    IF(ABS((MAX('1D'!$D$16,
                                    POWER((ABS(K247)^2)/('1D'!$I$5*MAX(F247,
                                                0.1)^2),
                                        1/3)))-IFERROR(L247,
                                0))&gt;'1D'!$D$19,
                        MAX('1D'!$D$16,
                            IF((MAX('1D'!$D$16,
                                        POWER((ABS(K247)^2)/('1D'!$I$5*MAX(F247,
                                                    0.1)^2),
                                            1/3)))&gt;IFERROR(L247,
                                    0),
                                MIN((MAX('1D'!$D$16,
                                            POWER((ABS(K247)^2)/('1D'!$I$5*MAX(F247,
                                                        0.1)^2),
                                                1/3))),
                                    IFERROR(L247,
                                        0)+(MIN(ABS(IFERROR(U247,
                                                    0))*'1D'!$D$18,
                                            ABS((MAX('1D'!$D$16,
                                                        POWER((ABS(K247)^2)/('1D'!$I$5*MAX(F247,
                                                                    0.1)^2),
                                                            1/3)))-IFERROR(L247,
                                                    0))))),
                                MAX((MAX('1D'!$D$16,
                                            POWER((ABS(K247)^2)/('1D'!$I$5*MAX(F247,
                                                        0.1)^2),
                                                1/3))),
                                    IFERROR(L247,
                                        0)-(MIN(ABS(IFERROR(U247,
                                                    0))*'1D'!$D$18,
                                            ABS((MAX('1D'!$D$16,
                                                        POWER((ABS(K247)^2)/('1D'!$I$5*MAX(F247,
                                                                    0.1)^2),
                                                            1/3)))-IFERROR(L247,
                                                    0))))))),
                        MAX('1D'!$D$16,
                            POWER((ABS(K247)^2)/('1D'!$I$5*MAX(F247,
                                        0.1)^2),
                                1/3))),
                    MAX('1D'!$D$16,
                        IFERROR(L247,
                            0)))))))</f>
        <v>2.0411692021517887</v>
      </c>
      <c r="M247" s="5">
        <f t="shared" ca="1" si="42"/>
        <v>10.614079851189301</v>
      </c>
      <c r="N247" s="5">
        <f t="shared" ca="1" si="43"/>
        <v>1.1434704692804873</v>
      </c>
      <c r="O247" s="5">
        <f t="shared" ca="1" si="44"/>
        <v>4.8002276894771132</v>
      </c>
      <c r="P247" s="5">
        <f t="shared" ca="1" si="45"/>
        <v>634.48466920215174</v>
      </c>
      <c r="Q247" s="5">
        <f ca="1">P247+((ABS(K247)/MAX(((F247)+(G247)*(L247))*(L247),
            0.000001))^2)/(2*'1D'!$I$5)</f>
        <v>635.65909253909479</v>
      </c>
      <c r="R247" s="5">
        <f ca="1">((ABS(K247)*'1D'!$D$6)/(MAX(((F247)+(G247)*(L247))*(L247),
            0.000001)*MAX(((((F247)+(G247)*(L247))*(L247))/MAX((F247)+2*(L247)*SQRT(1+(G247)^2),
                    0.000001))^(2/3),
            0.000001)))^2</f>
        <v>4.3358367565141456E-3</v>
      </c>
      <c r="S247" s="5">
        <f ca="1">ABS(ABS(K247)/MAX(((F247)+(G247)*(L247))*(L247),
        0.000001))/SQRT('1D'!$I$5*MAX((((F247)+(G247)*(L247))*(L247))/MAX((F247)+2*(G247)*(L247),
            0.000001),
        0.000001))</f>
        <v>1.0727235886044055</v>
      </c>
      <c r="T247" s="5">
        <f ca="1">((F247)*(L247)^2)/2+(G247)*(L247)^3/3+(ABS(K247)^2)/('1D'!$I$5*MAX(((F247)+(G247)*(L247))*(L247),
        0.000001))</f>
        <v>35.763412605541333</v>
      </c>
      <c r="U247" s="5">
        <f ca="1">IF($A$2=0,
    0,
    IFERROR(Q246-(((R246+R247)/2)*J247)-(IF(O246&gt;O247,
                '1D'!$D$8*((O246^2-O247^2)/(2*'1D'!$I$5)),
                '1D'!$D$9*((O247^2-O246^2)/(2*'1D'!$I$5)))+('1D'!$D$10*(ABS(I247)/90)*(MAX(O246^2,
                        O247^2)/(2*'1D'!$I$5))))-Q247,
        0))</f>
        <v>-3.9474069734524164E-3</v>
      </c>
      <c r="V247" s="5">
        <f ca="1">IF($A$2=0,
    1,
    IF(IFERROR(V246,
            0)=0,
        0,
        IFERROR(IF(ROUND(S247,
                    3)=1,
                1,
                IF(AND(ABS(U247)&lt;'1D'!$D$19,
                        S247&gt;1),
                    1,
                    0)),
            0)))</f>
        <v>0</v>
      </c>
      <c r="W247" s="5">
        <f ca="1">IF($A$2=0,
    MAX(MAX('1D'!$D$16,
            MAX('1D'!$D$16,
                POWER((ABS(K247)^2)/('1D'!$I$5*MAX(F247,
                            0.1)^2),
                    1/3))),
        IFERROR(W1396,
            MAX(MAX('1D'!$D$16,
                    MAX('1D'!$D$16,
                        POWER((ABS(K247)^2)/('1D'!$I$5*MAX(F247,
                                    0.1)^2),
                            1/3))),
                ($L$2)-E1396))),
    IF(IFERROR(AG248,
            0)=0,
        MAX(MAX('1D'!$D$16,
                MAX('1D'!$D$16,
                    POWER((ABS(K247)^2)/('1D'!$I$5*MAX(F247,
                                0.1)^2),
                        1/3))),
            IFERROR(W1396,
                MAX(MAX('1D'!$D$16,
                        MAX('1D'!$D$16,
                            POWER((ABS(K247)^2)/('1D'!$I$5*MAX(F247,
                                        0.1)^2),
                                1/3))),
                    ($L$2)-E1396))),
        IF(IFERROR(W247,
                0)=0,
            MAX(MAX('1D'!$D$16,
                    MAX('1D'!$D$16,
                        POWER((ABS(K247)^2)/('1D'!$I$5*MAX(F247,
                                    0.1)^2),
                            1/3))),
                IFERROR(W1396,
                    MAX(MAX('1D'!$D$16,
                            MAX('1D'!$D$16,
                                POWER((ABS(K247)^2)/('1D'!$I$5*MAX(F247,
                                            0.1)^2),
                                    1/3))),
                        ($L$2)-E1396))),
            IF(OR(IFERROR(AD247,
                        0)&gt;=1,
                    IFERROR(AD248,
                        0)&gt;=1),
                MAX('1D'!$D$16,
                    MAX('1D'!$D$16,
                        POWER((ABS(K247)^2)/('1D'!$I$5*MAX(F247,
                                    0.1)^2),
                            1/3))),
                IF(ABS(IFERROR(AF247,
                            0))&lt;'1D'!$D$19,
                    MAX(MAX('1D'!$D$16,
                            MAX('1D'!$D$16,
                                POWER((ABS(K247)^2)/('1D'!$I$5*MAX(F247,
                                            0.1)^2),
                                    1/3))),
                        IFERROR(W247,
                            0)),
                    MAX(MAX('1D'!$D$16,
                            MAX('1D'!$D$16,
                                POWER((ABS(K247)^2)/('1D'!$I$5*MAX(F247,
                                            0.1)^2),
                                    1/3))),
                        (IFERROR(W247,
                                0))+((IFERROR(AF247,
                                    0))*'1D'!$D$18)))))))</f>
        <v>2.1389677043987478</v>
      </c>
      <c r="X247" s="5">
        <f t="shared" ca="1" si="46"/>
        <v>11.122632062873489</v>
      </c>
      <c r="Y247" s="5">
        <f t="shared" ca="1" si="47"/>
        <v>1.1735290000551568</v>
      </c>
      <c r="Z247" s="5">
        <f t="shared" ca="1" si="48"/>
        <v>4.5807502857230418</v>
      </c>
      <c r="AA247" s="5">
        <f t="shared" ca="1" si="49"/>
        <v>634.58246770439871</v>
      </c>
      <c r="AB247" s="5">
        <f ca="1">AA247+((ABS(K247)/MAX(((F247)+(G247)*(W247))*(W247),
            0.000001))^2)/(2*'1D'!$I$5)</f>
        <v>635.65195155659808</v>
      </c>
      <c r="AC247" s="5">
        <f ca="1">((ABS(K247)*'1D'!$D$6)/(MAX(((F247)+(G247)*(W247))*(W247),
            0.000001)*MAX(((((F247)+(G247)*(W247))*(W247))/MAX((F247)+2*(W247)*SQRT(1+(G247)^2),
                    0.000001))^(2/3),
            0.000001)))^2</f>
        <v>3.8141460404132466E-3</v>
      </c>
      <c r="AD247" s="5">
        <f ca="1">ABS(ABS(K247)/MAX(((F247)+(G247)*(W247))*(W247),
        0.000001))/SQRT('1D'!$I$5*MAX((((F247)+(G247)*(W247))*(W247))/MAX((F247)+2*(G247)*(W247),
            0.000001),
        0.000001))</f>
        <v>1.0000000000000004</v>
      </c>
      <c r="AE247" s="5">
        <f ca="1">((F247)*(W247)^2)/2+(G247)*(W247)^3/3+(ABS(K247)^2)/('1D'!$I$5*MAX(((F247)+(G247)*(W247))*(W247),
        0.000001))</f>
        <v>35.686426155594638</v>
      </c>
      <c r="AF247" s="5">
        <f ca="1">IF($A$2=0,
    0,
    IFERROR(AB248+(((AC247+AC248)/2)*J248)+(IF(Z247&gt;Z248,
                '1D'!$D$8*((Z247^2-Z248^2)/(2*'1D'!$I$5)),
                '1D'!$D$9*((Z248^2-Z247^2)/(2*'1D'!$I$5)))+('1D'!$D$10*(ABS(I248)/90)*(MAX(Z247^2,
                        Z248^2)/(2*'1D'!$I$5))))-AB247,
        0))</f>
        <v>3.3194934596849635E-3</v>
      </c>
      <c r="AG247" s="5">
        <f ca="1">IF($A$2=0,
    1,
    IF(IFERROR(AG248,
            0)=0,
        0,
        IFERROR(IF(OR(ROUND(AD247,
                        3)&gt;=1,
                    AND(ABS(AF247)&lt;'1D'!$D$19,
                        AD247&lt;1)),
                1,
                0),
            0)))</f>
        <v>1</v>
      </c>
      <c r="AH247" s="5">
        <f ca="1">IFERROR(IF('1D'!V32="Supercritical",
        MAX('1D'!$D$16,
            IFERROR(L247,
                MAX('1D'!$D$16,
                    POWER((ABS(K247)^2)/('1D'!$I$5*MAX(F247,
                                0.1)^2),
                        1/3)))),
        IF('1D'!V32="Subcritical",
            MAX('1D'!$D$16,
                IFERROR(W247,
                    MAX('1D'!$D$16,
                        POWER((ABS(K247)^2)/('1D'!$I$5*MAX(F247,
                                    0.1)^2),
                            1/3)))),
            IF(IFERROR(T247,
                    -1E+99)&gt;=IFERROR(AE247,
                    -1E+99),
                MAX('1D'!$D$16,
                    IFERROR(L247,
                        MAX('1D'!$D$16,
                            POWER((ABS(K247)^2)/('1D'!$I$5*MAX(F247,
                                        0.1)^2),
                                1/3)))),
                MAX('1D'!$D$16,
                    IFERROR(W247,
                        MAX('1D'!$D$16,
                            POWER((ABS(K247)^2)/('1D'!$I$5*MAX(F247,
                                        0.1)^2),
                                1/3))))))),
    MAX('1D'!$D$16,
        POWER((ABS(K247)^2)/('1D'!$I$5*MAX(F247,
                    0.1)^2),
            1/3)))</f>
        <v>2.0411692021517887</v>
      </c>
      <c r="AI247" s="5">
        <f t="shared" ca="1" si="50"/>
        <v>634.48466920215174</v>
      </c>
      <c r="AJ247" s="5">
        <f ca="1">AI247+((ABS(K247)/MAX(((F247)+(G247)*(AH247))*(AH247),
            0.000001))^2)/(2*'1D'!$I$5)</f>
        <v>635.65909253909479</v>
      </c>
      <c r="AM247">
        <v>0</v>
      </c>
      <c r="AN247">
        <v>0</v>
      </c>
      <c r="AO247" s="5">
        <f t="shared" si="51"/>
        <v>0</v>
      </c>
      <c r="AP247" s="5">
        <f t="shared" si="55"/>
        <v>0</v>
      </c>
      <c r="AQ247" s="5">
        <f ca="1">ABS(ABS(K247)/MAX(((F247)+(G247)*(AH247))*(AH247),
        0.000001))/SQRT('1D'!$I$5*MAX((((F247)+(G247)*(AH247))*(AH247))/MAX((F247)+2*(G247)*(AH247),
            0.000001),
        0.000001))</f>
        <v>1.0727235886044055</v>
      </c>
      <c r="AR247" s="5" t="str">
        <f t="shared" ca="1" si="52"/>
        <v>Supercritical</v>
      </c>
      <c r="AS247" s="5">
        <f ca="1">((ABS(K247)*'1D'!$D$6)/(MAX(((F247)+(G247)*(AH247))*(AH247),
            0.000001)*MAX(((((F247)+(G247)*(AH247))*(AH247))/MAX((F247)+2*(AH247)*SQRT(1+(G247)^2),
                    0.000001))^(2/3),
            0.000001)))^2</f>
        <v>4.3358367565141456E-3</v>
      </c>
    </row>
    <row r="248" spans="1:45" x14ac:dyDescent="0.35">
      <c r="A248">
        <v>239</v>
      </c>
      <c r="B248">
        <v>237.99700000000001</v>
      </c>
      <c r="C248">
        <v>616346.81799999997</v>
      </c>
      <c r="D248">
        <v>3097689.4350000001</v>
      </c>
      <c r="E248">
        <v>632.44299999999998</v>
      </c>
      <c r="F248">
        <v>5.2</v>
      </c>
      <c r="G248">
        <v>0</v>
      </c>
      <c r="H248" t="s">
        <v>176</v>
      </c>
      <c r="I248">
        <v>3.0000000000000001E-3</v>
      </c>
      <c r="J248" s="5">
        <f t="shared" si="53"/>
        <v>1</v>
      </c>
      <c r="K248" s="5">
        <f t="shared" ca="1" si="54"/>
        <v>50.95</v>
      </c>
      <c r="L248" s="5">
        <f ca="1">IF($A$2=0,
    IFERROR(L247,
        MAX('1D'!$D$16,
            POWER((ABS(K248)^2)/('1D'!$I$5*MAX(F248,
                        0.1)^2),
                1/3))),
    IF(IFERROR(V247,
            0)=0,
        IFERROR(L247,
            MAX('1D'!$D$16,
                POWER((ABS(K248)^2)/('1D'!$I$5*MAX(F248,
                            0.1)^2),
                    1/3))),
        IF(OR(IFERROR(L248,
                    0)=0,
                IFERROR(S247,
                    0)&lt;1,
                IFERROR(S248,
                    0)&lt;1),
            MAX('1D'!$D$16,
                POWER((ABS(K248)^2)/('1D'!$I$5*MAX(F248,
                            0.1)^2),
                    1/3)),
            IF(IFERROR(U248,
                    0)&gt;0,
                MAX('1D'!$D$16,
                    IFERROR(L248,
                        0)+((IFERROR(U248,
                                0))*'1D'!$D$18*IF((IFERROR(S248,
                                    0))&lt;1,
                            1,
                            -1))),
                IF(IFERROR(U248,
                        0)&lt;0,
                    IF(ABS((MAX('1D'!$D$16,
                                    POWER((ABS(K248)^2)/('1D'!$I$5*MAX(F248,
                                                0.1)^2),
                                        1/3)))-IFERROR(L248,
                                0))&gt;'1D'!$D$19,
                        MAX('1D'!$D$16,
                            IF((MAX('1D'!$D$16,
                                        POWER((ABS(K248)^2)/('1D'!$I$5*MAX(F248,
                                                    0.1)^2),
                                            1/3)))&gt;IFERROR(L248,
                                    0),
                                MIN((MAX('1D'!$D$16,
                                            POWER((ABS(K248)^2)/('1D'!$I$5*MAX(F248,
                                                        0.1)^2),
                                                1/3))),
                                    IFERROR(L248,
                                        0)+(MIN(ABS(IFERROR(U248,
                                                    0))*'1D'!$D$18,
                                            ABS((MAX('1D'!$D$16,
                                                        POWER((ABS(K248)^2)/('1D'!$I$5*MAX(F248,
                                                                    0.1)^2),
                                                            1/3)))-IFERROR(L248,
                                                    0))))),
                                MAX((MAX('1D'!$D$16,
                                            POWER((ABS(K248)^2)/('1D'!$I$5*MAX(F248,
                                                        0.1)^2),
                                                1/3))),
                                    IFERROR(L248,
                                        0)-(MIN(ABS(IFERROR(U248,
                                                    0))*'1D'!$D$18,
                                            ABS((MAX('1D'!$D$16,
                                                        POWER((ABS(K248)^2)/('1D'!$I$5*MAX(F248,
                                                                    0.1)^2),
                                                            1/3)))-IFERROR(L248,
                                                    0))))))),
                        MAX('1D'!$D$16,
                            POWER((ABS(K248)^2)/('1D'!$I$5*MAX(F248,
                                        0.1)^2),
                                1/3))),
                    MAX('1D'!$D$16,
                        IFERROR(L248,
                            0)))))))</f>
        <v>2.0411692021517887</v>
      </c>
      <c r="M248" s="5">
        <f t="shared" ca="1" si="42"/>
        <v>10.614079851189301</v>
      </c>
      <c r="N248" s="5">
        <f t="shared" ca="1" si="43"/>
        <v>1.1434704692804873</v>
      </c>
      <c r="O248" s="5">
        <f t="shared" ca="1" si="44"/>
        <v>4.8002276894771132</v>
      </c>
      <c r="P248" s="5">
        <f t="shared" ca="1" si="45"/>
        <v>634.48416920215175</v>
      </c>
      <c r="Q248" s="5">
        <f ca="1">P248+((ABS(K248)/MAX(((F248)+(G248)*(L248))*(L248),
            0.000001))^2)/(2*'1D'!$I$5)</f>
        <v>635.6585925390948</v>
      </c>
      <c r="R248" s="5">
        <f ca="1">((ABS(K248)*'1D'!$D$6)/(MAX(((F248)+(G248)*(L248))*(L248),
            0.000001)*MAX(((((F248)+(G248)*(L248))*(L248))/MAX((F248)+2*(L248)*SQRT(1+(G248)^2),
                    0.000001))^(2/3),
            0.000001)))^2</f>
        <v>4.3358367565141456E-3</v>
      </c>
      <c r="S248" s="5">
        <f ca="1">ABS(ABS(K248)/MAX(((F248)+(G248)*(L248))*(L248),
        0.000001))/SQRT('1D'!$I$5*MAX((((F248)+(G248)*(L248))*(L248))/MAX((F248)+2*(G248)*(L248),
            0.000001),
        0.000001))</f>
        <v>1.0727235886044055</v>
      </c>
      <c r="T248" s="5">
        <f ca="1">((F248)*(L248)^2)/2+(G248)*(L248)^3/3+(ABS(K248)^2)/('1D'!$I$5*MAX(((F248)+(G248)*(L248))*(L248),
        0.000001))</f>
        <v>35.763412605541333</v>
      </c>
      <c r="U248" s="5">
        <f ca="1">IF($A$2=0,
    0,
    IFERROR(Q247-(((R247+R248)/2)*J248)-(IF(O247&gt;O248,
                '1D'!$D$8*((O247^2-O248^2)/(2*'1D'!$I$5)),
                '1D'!$D$9*((O248^2-O247^2)/(2*'1D'!$I$5)))+('1D'!$D$10*(ABS(I248)/90)*(MAX(O247^2,
                        O248^2)/(2*'1D'!$I$5))))-Q248,
        0))</f>
        <v>-3.8417088732103366E-3</v>
      </c>
      <c r="V248" s="5">
        <f ca="1">IF($A$2=0,
    1,
    IF(IFERROR(V247,
            0)=0,
        0,
        IFERROR(IF(ROUND(S248,
                    3)=1,
                1,
                IF(AND(ABS(U248)&lt;'1D'!$D$19,
                        S248&gt;1),
                    1,
                    0)),
            0)))</f>
        <v>0</v>
      </c>
      <c r="W248" s="5">
        <f ca="1">IF($A$2=0,
    MAX(MAX('1D'!$D$16,
            MAX('1D'!$D$16,
                POWER((ABS(K248)^2)/('1D'!$I$5*MAX(F248,
                            0.1)^2),
                    1/3))),
        IFERROR(W1396,
            MAX(MAX('1D'!$D$16,
                    MAX('1D'!$D$16,
                        POWER((ABS(K248)^2)/('1D'!$I$5*MAX(F248,
                                    0.1)^2),
                            1/3))),
                ($L$2)-E1396))),
    IF(IFERROR(AG249,
            0)=0,
        MAX(MAX('1D'!$D$16,
                MAX('1D'!$D$16,
                    POWER((ABS(K248)^2)/('1D'!$I$5*MAX(F248,
                                0.1)^2),
                        1/3))),
            IFERROR(W1396,
                MAX(MAX('1D'!$D$16,
                        MAX('1D'!$D$16,
                            POWER((ABS(K248)^2)/('1D'!$I$5*MAX(F248,
                                        0.1)^2),
                                1/3))),
                    ($L$2)-E1396))),
        IF(IFERROR(W248,
                0)=0,
            MAX(MAX('1D'!$D$16,
                    MAX('1D'!$D$16,
                        POWER((ABS(K248)^2)/('1D'!$I$5*MAX(F248,
                                    0.1)^2),
                            1/3))),
                IFERROR(W1396,
                    MAX(MAX('1D'!$D$16,
                            MAX('1D'!$D$16,
                                POWER((ABS(K248)^2)/('1D'!$I$5*MAX(F248,
                                            0.1)^2),
                                    1/3))),
                        ($L$2)-E1396))),
            IF(OR(IFERROR(AD248,
                        0)&gt;=1,
                    IFERROR(AD249,
                        0)&gt;=1),
                MAX('1D'!$D$16,
                    MAX('1D'!$D$16,
                        POWER((ABS(K248)^2)/('1D'!$I$5*MAX(F248,
                                    0.1)^2),
                            1/3))),
                IF(ABS(IFERROR(AF248,
                            0))&lt;'1D'!$D$19,
                    MAX(MAX('1D'!$D$16,
                            MAX('1D'!$D$16,
                                POWER((ABS(K248)^2)/('1D'!$I$5*MAX(F248,
                                            0.1)^2),
                                    1/3))),
                        IFERROR(W248,
                            0)),
                    MAX(MAX('1D'!$D$16,
                            MAX('1D'!$D$16,
                                POWER((ABS(K248)^2)/('1D'!$I$5*MAX(F248,
                                            0.1)^2),
                                    1/3))),
                        (IFERROR(W248,
                                0))+((IFERROR(AF248,
                                    0))*'1D'!$D$18)))))))</f>
        <v>2.1389677043987478</v>
      </c>
      <c r="X248" s="5">
        <f t="shared" ca="1" si="46"/>
        <v>11.122632062873489</v>
      </c>
      <c r="Y248" s="5">
        <f t="shared" ca="1" si="47"/>
        <v>1.1735290000551568</v>
      </c>
      <c r="Z248" s="5">
        <f t="shared" ca="1" si="48"/>
        <v>4.5807502857230418</v>
      </c>
      <c r="AA248" s="5">
        <f t="shared" ca="1" si="49"/>
        <v>634.58196770439872</v>
      </c>
      <c r="AB248" s="5">
        <f ca="1">AA248+((ABS(K248)/MAX(((F248)+(G248)*(W248))*(W248),
            0.000001))^2)/(2*'1D'!$I$5)</f>
        <v>635.65145155659809</v>
      </c>
      <c r="AC248" s="5">
        <f ca="1">((ABS(K248)*'1D'!$D$6)/(MAX(((F248)+(G248)*(W248))*(W248),
            0.000001)*MAX(((((F248)+(G248)*(W248))*(W248))/MAX((F248)+2*(W248)*SQRT(1+(G248)^2),
                    0.000001))^(2/3),
            0.000001)))^2</f>
        <v>3.8141460404132466E-3</v>
      </c>
      <c r="AD248" s="5">
        <f ca="1">ABS(ABS(K248)/MAX(((F248)+(G248)*(W248))*(W248),
        0.000001))/SQRT('1D'!$I$5*MAX((((F248)+(G248)*(W248))*(W248))/MAX((F248)+2*(G248)*(W248),
            0.000001),
        0.000001))</f>
        <v>1.0000000000000004</v>
      </c>
      <c r="AE248" s="5">
        <f ca="1">((F248)*(W248)^2)/2+(G248)*(W248)^3/3+(ABS(K248)^2)/('1D'!$I$5*MAX(((F248)+(G248)*(W248))*(W248),
        0.000001))</f>
        <v>35.686426155594638</v>
      </c>
      <c r="AF248" s="5">
        <f ca="1">IF($A$2=0,
    0,
    IFERROR(AB249+(((AC248+AC249)/2)*J249)+(IF(Z248&gt;Z249,
                '1D'!$D$8*((Z248^2-Z249^2)/(2*'1D'!$I$5)),
                '1D'!$D$9*((Z249^2-Z248^2)/(2*'1D'!$I$5)))+('1D'!$D$10*(ABS(I249)/90)*(MAX(Z248^2,
                        Z249^2)/(2*'1D'!$I$5))))-AB248,
        0))</f>
        <v>3.4172802795637836E-3</v>
      </c>
      <c r="AG248" s="5">
        <f ca="1">IF($A$2=0,
    1,
    IF(IFERROR(AG249,
            0)=0,
        0,
        IFERROR(IF(OR(ROUND(AD248,
                        3)&gt;=1,
                    AND(ABS(AF248)&lt;'1D'!$D$19,
                        AD248&lt;1)),
                1,
                0),
            0)))</f>
        <v>1</v>
      </c>
      <c r="AH248" s="5">
        <f ca="1">IFERROR(IF('1D'!V32="Supercritical",
        MAX('1D'!$D$16,
            IFERROR(L248,
                MAX('1D'!$D$16,
                    POWER((ABS(K248)^2)/('1D'!$I$5*MAX(F248,
                                0.1)^2),
                        1/3)))),
        IF('1D'!V32="Subcritical",
            MAX('1D'!$D$16,
                IFERROR(W248,
                    MAX('1D'!$D$16,
                        POWER((ABS(K248)^2)/('1D'!$I$5*MAX(F248,
                                    0.1)^2),
                            1/3)))),
            IF(IFERROR(T248,
                    -1E+99)&gt;=IFERROR(AE248,
                    -1E+99),
                MAX('1D'!$D$16,
                    IFERROR(L248,
                        MAX('1D'!$D$16,
                            POWER((ABS(K248)^2)/('1D'!$I$5*MAX(F248,
                                        0.1)^2),
                                1/3)))),
                MAX('1D'!$D$16,
                    IFERROR(W248,
                        MAX('1D'!$D$16,
                            POWER((ABS(K248)^2)/('1D'!$I$5*MAX(F248,
                                        0.1)^2),
                                1/3))))))),
    MAX('1D'!$D$16,
        POWER((ABS(K248)^2)/('1D'!$I$5*MAX(F248,
                    0.1)^2),
            1/3)))</f>
        <v>2.0411692021517887</v>
      </c>
      <c r="AI248" s="5">
        <f t="shared" ca="1" si="50"/>
        <v>634.48416920215175</v>
      </c>
      <c r="AJ248" s="5">
        <f ca="1">AI248+((ABS(K248)/MAX(((F248)+(G248)*(AH248))*(AH248),
            0.000001))^2)/(2*'1D'!$I$5)</f>
        <v>635.6585925390948</v>
      </c>
      <c r="AM248">
        <v>0</v>
      </c>
      <c r="AN248">
        <v>0</v>
      </c>
      <c r="AO248" s="5">
        <f t="shared" si="51"/>
        <v>0</v>
      </c>
      <c r="AP248" s="5">
        <f t="shared" si="55"/>
        <v>0</v>
      </c>
      <c r="AQ248" s="5">
        <f ca="1">ABS(ABS(K248)/MAX(((F248)+(G248)*(AH248))*(AH248),
        0.000001))/SQRT('1D'!$I$5*MAX((((F248)+(G248)*(AH248))*(AH248))/MAX((F248)+2*(G248)*(AH248),
            0.000001),
        0.000001))</f>
        <v>1.0727235886044055</v>
      </c>
      <c r="AR248" s="5" t="str">
        <f t="shared" ca="1" si="52"/>
        <v>Supercritical</v>
      </c>
      <c r="AS248" s="5">
        <f ca="1">((ABS(K248)*'1D'!$D$6)/(MAX(((F248)+(G248)*(AH248))*(AH248),
            0.000001)*MAX(((((F248)+(G248)*(AH248))*(AH248))/MAX((F248)+2*(AH248)*SQRT(1+(G248)^2),
                    0.000001))^(2/3),
            0.000001)))^2</f>
        <v>4.3358367565141456E-3</v>
      </c>
    </row>
    <row r="249" spans="1:45" x14ac:dyDescent="0.35">
      <c r="A249">
        <v>240</v>
      </c>
      <c r="B249">
        <v>238.99600000000001</v>
      </c>
      <c r="C249">
        <v>616345.81999999995</v>
      </c>
      <c r="D249">
        <v>3097689.3870000001</v>
      </c>
      <c r="E249">
        <v>632.4425</v>
      </c>
      <c r="F249">
        <v>5.2</v>
      </c>
      <c r="G249">
        <v>0</v>
      </c>
      <c r="H249" t="s">
        <v>176</v>
      </c>
      <c r="I249">
        <v>0.06</v>
      </c>
      <c r="J249" s="5">
        <f t="shared" si="53"/>
        <v>0.99899999999999523</v>
      </c>
      <c r="K249" s="5">
        <f t="shared" ca="1" si="54"/>
        <v>50.95</v>
      </c>
      <c r="L249" s="5">
        <f ca="1">IF($A$2=0,
    IFERROR(L248,
        MAX('1D'!$D$16,
            POWER((ABS(K249)^2)/('1D'!$I$5*MAX(F249,
                        0.1)^2),
                1/3))),
    IF(IFERROR(V248,
            0)=0,
        IFERROR(L248,
            MAX('1D'!$D$16,
                POWER((ABS(K249)^2)/('1D'!$I$5*MAX(F249,
                            0.1)^2),
                    1/3))),
        IF(OR(IFERROR(L249,
                    0)=0,
                IFERROR(S248,
                    0)&lt;1,
                IFERROR(S249,
                    0)&lt;1),
            MAX('1D'!$D$16,
                POWER((ABS(K249)^2)/('1D'!$I$5*MAX(F249,
                            0.1)^2),
                    1/3)),
            IF(IFERROR(U249,
                    0)&gt;0,
                MAX('1D'!$D$16,
                    IFERROR(L249,
                        0)+((IFERROR(U249,
                                0))*'1D'!$D$18*IF((IFERROR(S249,
                                    0))&lt;1,
                            1,
                            -1))),
                IF(IFERROR(U249,
                        0)&lt;0,
                    IF(ABS((MAX('1D'!$D$16,
                                    POWER((ABS(K249)^2)/('1D'!$I$5*MAX(F249,
                                                0.1)^2),
                                        1/3)))-IFERROR(L249,
                                0))&gt;'1D'!$D$19,
                        MAX('1D'!$D$16,
                            IF((MAX('1D'!$D$16,
                                        POWER((ABS(K249)^2)/('1D'!$I$5*MAX(F249,
                                                    0.1)^2),
                                            1/3)))&gt;IFERROR(L249,
                                    0),
                                MIN((MAX('1D'!$D$16,
                                            POWER((ABS(K249)^2)/('1D'!$I$5*MAX(F249,
                                                        0.1)^2),
                                                1/3))),
                                    IFERROR(L249,
                                        0)+(MIN(ABS(IFERROR(U249,
                                                    0))*'1D'!$D$18,
                                            ABS((MAX('1D'!$D$16,
                                                        POWER((ABS(K249)^2)/('1D'!$I$5*MAX(F249,
                                                                    0.1)^2),
                                                            1/3)))-IFERROR(L249,
                                                    0))))),
                                MAX((MAX('1D'!$D$16,
                                            POWER((ABS(K249)^2)/('1D'!$I$5*MAX(F249,
                                                        0.1)^2),
                                                1/3))),
                                    IFERROR(L249,
                                        0)-(MIN(ABS(IFERROR(U249,
                                                    0))*'1D'!$D$18,
                                            ABS((MAX('1D'!$D$16,
                                                        POWER((ABS(K249)^2)/('1D'!$I$5*MAX(F249,
                                                                    0.1)^2),
                                                            1/3)))-IFERROR(L249,
                                                    0))))))),
                        MAX('1D'!$D$16,
                            POWER((ABS(K249)^2)/('1D'!$I$5*MAX(F249,
                                        0.1)^2),
                                1/3))),
                    MAX('1D'!$D$16,
                        IFERROR(L249,
                            0)))))))</f>
        <v>2.0411692021517887</v>
      </c>
      <c r="M249" s="5">
        <f t="shared" ca="1" si="42"/>
        <v>10.614079851189301</v>
      </c>
      <c r="N249" s="5">
        <f t="shared" ca="1" si="43"/>
        <v>1.1434704692804873</v>
      </c>
      <c r="O249" s="5">
        <f t="shared" ca="1" si="44"/>
        <v>4.8002276894771132</v>
      </c>
      <c r="P249" s="5">
        <f t="shared" ca="1" si="45"/>
        <v>634.48366920215176</v>
      </c>
      <c r="Q249" s="5">
        <f ca="1">P249+((ABS(K249)/MAX(((F249)+(G249)*(L249))*(L249),
            0.000001))^2)/(2*'1D'!$I$5)</f>
        <v>635.65809253909481</v>
      </c>
      <c r="R249" s="5">
        <f ca="1">((ABS(K249)*'1D'!$D$6)/(MAX(((F249)+(G249)*(L249))*(L249),
            0.000001)*MAX(((((F249)+(G249)*(L249))*(L249))/MAX((F249)+2*(L249)*SQRT(1+(G249)^2),
                    0.000001))^(2/3),
            0.000001)))^2</f>
        <v>4.3358367565141456E-3</v>
      </c>
      <c r="S249" s="5">
        <f ca="1">ABS(ABS(K249)/MAX(((F249)+(G249)*(L249))*(L249),
        0.000001))/SQRT('1D'!$I$5*MAX((((F249)+(G249)*(L249))*(L249))/MAX((F249)+2*(G249)*(L249),
            0.000001),
        0.000001))</f>
        <v>1.0727235886044055</v>
      </c>
      <c r="T249" s="5">
        <f ca="1">((F249)*(L249)^2)/2+(G249)*(L249)^3/3+(ABS(K249)^2)/('1D'!$I$5*MAX(((F249)+(G249)*(L249))*(L249),
        0.000001))</f>
        <v>35.763412605541333</v>
      </c>
      <c r="U249" s="5">
        <f ca="1">IF($A$2=0,
    0,
    IFERROR(Q248-(((R248+R249)/2)*J249)-(IF(O248&gt;O249,
                '1D'!$D$8*((O248^2-O249^2)/(2*'1D'!$I$5)),
                '1D'!$D$9*((O249^2-O248^2)/(2*'1D'!$I$5)))+('1D'!$D$10*(ABS(I249)/90)*(MAX(O248^2,
                        O249^2)/(2*'1D'!$I$5))))-Q249,
        0))</f>
        <v>-3.9489432534765001E-3</v>
      </c>
      <c r="V249" s="5">
        <f ca="1">IF($A$2=0,
    1,
    IF(IFERROR(V248,
            0)=0,
        0,
        IFERROR(IF(ROUND(S249,
                    3)=1,
                1,
                IF(AND(ABS(U249)&lt;'1D'!$D$19,
                        S249&gt;1),
                    1,
                    0)),
            0)))</f>
        <v>0</v>
      </c>
      <c r="W249" s="5">
        <f ca="1">IF($A$2=0,
    MAX(MAX('1D'!$D$16,
            MAX('1D'!$D$16,
                POWER((ABS(K249)^2)/('1D'!$I$5*MAX(F249,
                            0.1)^2),
                    1/3))),
        IFERROR(W1396,
            MAX(MAX('1D'!$D$16,
                    MAX('1D'!$D$16,
                        POWER((ABS(K249)^2)/('1D'!$I$5*MAX(F249,
                                    0.1)^2),
                            1/3))),
                ($L$2)-E1396))),
    IF(IFERROR(AG250,
            0)=0,
        MAX(MAX('1D'!$D$16,
                MAX('1D'!$D$16,
                    POWER((ABS(K249)^2)/('1D'!$I$5*MAX(F249,
                                0.1)^2),
                        1/3))),
            IFERROR(W1396,
                MAX(MAX('1D'!$D$16,
                        MAX('1D'!$D$16,
                            POWER((ABS(K249)^2)/('1D'!$I$5*MAX(F249,
                                        0.1)^2),
                                1/3))),
                    ($L$2)-E1396))),
        IF(IFERROR(W249,
                0)=0,
            MAX(MAX('1D'!$D$16,
                    MAX('1D'!$D$16,
                        POWER((ABS(K249)^2)/('1D'!$I$5*MAX(F249,
                                    0.1)^2),
                            1/3))),
                IFERROR(W1396,
                    MAX(MAX('1D'!$D$16,
                            MAX('1D'!$D$16,
                                POWER((ABS(K249)^2)/('1D'!$I$5*MAX(F249,
                                            0.1)^2),
                                    1/3))),
                        ($L$2)-E1396))),
            IF(OR(IFERROR(AD249,
                        0)&gt;=1,
                    IFERROR(AD250,
                        0)&gt;=1),
                MAX('1D'!$D$16,
                    MAX('1D'!$D$16,
                        POWER((ABS(K249)^2)/('1D'!$I$5*MAX(F249,
                                    0.1)^2),
                            1/3))),
                IF(ABS(IFERROR(AF249,
                            0))&lt;'1D'!$D$19,
                    MAX(MAX('1D'!$D$16,
                            MAX('1D'!$D$16,
                                POWER((ABS(K249)^2)/('1D'!$I$5*MAX(F249,
                                            0.1)^2),
                                    1/3))),
                        IFERROR(W249,
                            0)),
                    MAX(MAX('1D'!$D$16,
                            MAX('1D'!$D$16,
                                POWER((ABS(K249)^2)/('1D'!$I$5*MAX(F249,
                                            0.1)^2),
                                    1/3))),
                        (IFERROR(W249,
                                0))+((IFERROR(AF249,
                                    0))*'1D'!$D$18)))))))</f>
        <v>2.1389677043987478</v>
      </c>
      <c r="X249" s="5">
        <f t="shared" ca="1" si="46"/>
        <v>11.122632062873489</v>
      </c>
      <c r="Y249" s="5">
        <f t="shared" ca="1" si="47"/>
        <v>1.1735290000551568</v>
      </c>
      <c r="Z249" s="5">
        <f t="shared" ca="1" si="48"/>
        <v>4.5807502857230418</v>
      </c>
      <c r="AA249" s="5">
        <f t="shared" ca="1" si="49"/>
        <v>634.58146770439873</v>
      </c>
      <c r="AB249" s="5">
        <f ca="1">AA249+((ABS(K249)/MAX(((F249)+(G249)*(W249))*(W249),
            0.000001))^2)/(2*'1D'!$I$5)</f>
        <v>635.6509515565981</v>
      </c>
      <c r="AC249" s="5">
        <f ca="1">((ABS(K249)*'1D'!$D$6)/(MAX(((F249)+(G249)*(W249))*(W249),
            0.000001)*MAX(((((F249)+(G249)*(W249))*(W249))/MAX((F249)+2*(W249)*SQRT(1+(G249)^2),
                    0.000001))^(2/3),
            0.000001)))^2</f>
        <v>3.8141460404132466E-3</v>
      </c>
      <c r="AD249" s="5">
        <f ca="1">ABS(ABS(K249)/MAX(((F249)+(G249)*(W249))*(W249),
        0.000001))/SQRT('1D'!$I$5*MAX((((F249)+(G249)*(W249))*(W249))/MAX((F249)+2*(G249)*(W249),
            0.000001),
        0.000001))</f>
        <v>1.0000000000000004</v>
      </c>
      <c r="AE249" s="5">
        <f ca="1">((F249)*(W249)^2)/2+(G249)*(W249)^3/3+(ABS(K249)^2)/('1D'!$I$5*MAX(((F249)+(G249)*(W249))*(W249),
        0.000001))</f>
        <v>35.686426155594638</v>
      </c>
      <c r="AF249" s="5">
        <f ca="1">IF($A$2=0,
    0,
    IFERROR(AB250+(((AC249+AC250)/2)*J250)+(IF(Z249&gt;Z250,
                '1D'!$D$8*((Z249^2-Z250^2)/(2*'1D'!$I$5)),
                '1D'!$D$9*((Z250^2-Z249^2)/(2*'1D'!$I$5)))+('1D'!$D$10*(ABS(I250)/90)*(MAX(Z249^2,
                        Z250^2)/(2*'1D'!$I$5))))-AB249,
        0))</f>
        <v>3.4195611524410197E-3</v>
      </c>
      <c r="AG249" s="5">
        <f ca="1">IF($A$2=0,
    1,
    IF(IFERROR(AG250,
            0)=0,
        0,
        IFERROR(IF(OR(ROUND(AD249,
                        3)&gt;=1,
                    AND(ABS(AF249)&lt;'1D'!$D$19,
                        AD249&lt;1)),
                1,
                0),
            0)))</f>
        <v>1</v>
      </c>
      <c r="AH249" s="5">
        <f ca="1">IFERROR(IF('1D'!V32="Supercritical",
        MAX('1D'!$D$16,
            IFERROR(L249,
                MAX('1D'!$D$16,
                    POWER((ABS(K249)^2)/('1D'!$I$5*MAX(F249,
                                0.1)^2),
                        1/3)))),
        IF('1D'!V32="Subcritical",
            MAX('1D'!$D$16,
                IFERROR(W249,
                    MAX('1D'!$D$16,
                        POWER((ABS(K249)^2)/('1D'!$I$5*MAX(F249,
                                    0.1)^2),
                            1/3)))),
            IF(IFERROR(T249,
                    -1E+99)&gt;=IFERROR(AE249,
                    -1E+99),
                MAX('1D'!$D$16,
                    IFERROR(L249,
                        MAX('1D'!$D$16,
                            POWER((ABS(K249)^2)/('1D'!$I$5*MAX(F249,
                                        0.1)^2),
                                1/3)))),
                MAX('1D'!$D$16,
                    IFERROR(W249,
                        MAX('1D'!$D$16,
                            POWER((ABS(K249)^2)/('1D'!$I$5*MAX(F249,
                                        0.1)^2),
                                1/3))))))),
    MAX('1D'!$D$16,
        POWER((ABS(K249)^2)/('1D'!$I$5*MAX(F249,
                    0.1)^2),
            1/3)))</f>
        <v>2.0411692021517887</v>
      </c>
      <c r="AI249" s="5">
        <f t="shared" ca="1" si="50"/>
        <v>634.48366920215176</v>
      </c>
      <c r="AJ249" s="5">
        <f ca="1">AI249+((ABS(K249)/MAX(((F249)+(G249)*(AH249))*(AH249),
            0.000001))^2)/(2*'1D'!$I$5)</f>
        <v>635.65809253909481</v>
      </c>
      <c r="AM249">
        <v>0</v>
      </c>
      <c r="AN249">
        <v>0</v>
      </c>
      <c r="AO249" s="5">
        <f t="shared" si="51"/>
        <v>0</v>
      </c>
      <c r="AP249" s="5">
        <f t="shared" si="55"/>
        <v>0</v>
      </c>
      <c r="AQ249" s="5">
        <f ca="1">ABS(ABS(K249)/MAX(((F249)+(G249)*(AH249))*(AH249),
        0.000001))/SQRT('1D'!$I$5*MAX((((F249)+(G249)*(AH249))*(AH249))/MAX((F249)+2*(G249)*(AH249),
            0.000001),
        0.000001))</f>
        <v>1.0727235886044055</v>
      </c>
      <c r="AR249" s="5" t="str">
        <f t="shared" ca="1" si="52"/>
        <v>Supercritical</v>
      </c>
      <c r="AS249" s="5">
        <f ca="1">((ABS(K249)*'1D'!$D$6)/(MAX(((F249)+(G249)*(AH249))*(AH249),
            0.000001)*MAX(((((F249)+(G249)*(AH249))*(AH249))/MAX((F249)+2*(AH249)*SQRT(1+(G249)^2),
                    0.000001))^(2/3),
            0.000001)))^2</f>
        <v>4.3358367565141456E-3</v>
      </c>
    </row>
    <row r="250" spans="1:45" x14ac:dyDescent="0.35">
      <c r="A250">
        <v>241</v>
      </c>
      <c r="B250">
        <v>239.99700000000001</v>
      </c>
      <c r="C250">
        <v>616344.821</v>
      </c>
      <c r="D250">
        <v>3097689.34</v>
      </c>
      <c r="E250">
        <v>632.44200000000001</v>
      </c>
      <c r="F250">
        <v>5.2</v>
      </c>
      <c r="G250">
        <v>0</v>
      </c>
      <c r="H250" t="s">
        <v>176</v>
      </c>
      <c r="I250">
        <v>5.7000000000000002E-2</v>
      </c>
      <c r="J250" s="5">
        <f t="shared" si="53"/>
        <v>1.0010000000000048</v>
      </c>
      <c r="K250" s="5">
        <f t="shared" ca="1" si="54"/>
        <v>50.95</v>
      </c>
      <c r="L250" s="5">
        <f ca="1">IF($A$2=0,
    IFERROR(L249,
        MAX('1D'!$D$16,
            POWER((ABS(K250)^2)/('1D'!$I$5*MAX(F250,
                        0.1)^2),
                1/3))),
    IF(IFERROR(V249,
            0)=0,
        IFERROR(L249,
            MAX('1D'!$D$16,
                POWER((ABS(K250)^2)/('1D'!$I$5*MAX(F250,
                            0.1)^2),
                    1/3))),
        IF(OR(IFERROR(L250,
                    0)=0,
                IFERROR(S249,
                    0)&lt;1,
                IFERROR(S250,
                    0)&lt;1),
            MAX('1D'!$D$16,
                POWER((ABS(K250)^2)/('1D'!$I$5*MAX(F250,
                            0.1)^2),
                    1/3)),
            IF(IFERROR(U250,
                    0)&gt;0,
                MAX('1D'!$D$16,
                    IFERROR(L250,
                        0)+((IFERROR(U250,
                                0))*'1D'!$D$18*IF((IFERROR(S250,
                                    0))&lt;1,
                            1,
                            -1))),
                IF(IFERROR(U250,
                        0)&lt;0,
                    IF(ABS((MAX('1D'!$D$16,
                                    POWER((ABS(K250)^2)/('1D'!$I$5*MAX(F250,
                                                0.1)^2),
                                        1/3)))-IFERROR(L250,
                                0))&gt;'1D'!$D$19,
                        MAX('1D'!$D$16,
                            IF((MAX('1D'!$D$16,
                                        POWER((ABS(K250)^2)/('1D'!$I$5*MAX(F250,
                                                    0.1)^2),
                                            1/3)))&gt;IFERROR(L250,
                                    0),
                                MIN((MAX('1D'!$D$16,
                                            POWER((ABS(K250)^2)/('1D'!$I$5*MAX(F250,
                                                        0.1)^2),
                                                1/3))),
                                    IFERROR(L250,
                                        0)+(MIN(ABS(IFERROR(U250,
                                                    0))*'1D'!$D$18,
                                            ABS((MAX('1D'!$D$16,
                                                        POWER((ABS(K250)^2)/('1D'!$I$5*MAX(F250,
                                                                    0.1)^2),
                                                            1/3)))-IFERROR(L250,
                                                    0))))),
                                MAX((MAX('1D'!$D$16,
                                            POWER((ABS(K250)^2)/('1D'!$I$5*MAX(F250,
                                                        0.1)^2),
                                                1/3))),
                                    IFERROR(L250,
                                        0)-(MIN(ABS(IFERROR(U250,
                                                    0))*'1D'!$D$18,
                                            ABS((MAX('1D'!$D$16,
                                                        POWER((ABS(K250)^2)/('1D'!$I$5*MAX(F250,
                                                                    0.1)^2),
                                                            1/3)))-IFERROR(L250,
                                                    0))))))),
                        MAX('1D'!$D$16,
                            POWER((ABS(K250)^2)/('1D'!$I$5*MAX(F250,
                                        0.1)^2),
                                1/3))),
                    MAX('1D'!$D$16,
                        IFERROR(L250,
                            0)))))))</f>
        <v>2.0411692021517887</v>
      </c>
      <c r="M250" s="5">
        <f t="shared" ca="1" si="42"/>
        <v>10.614079851189301</v>
      </c>
      <c r="N250" s="5">
        <f t="shared" ca="1" si="43"/>
        <v>1.1434704692804873</v>
      </c>
      <c r="O250" s="5">
        <f t="shared" ca="1" si="44"/>
        <v>4.8002276894771132</v>
      </c>
      <c r="P250" s="5">
        <f t="shared" ca="1" si="45"/>
        <v>634.48316920215177</v>
      </c>
      <c r="Q250" s="5">
        <f ca="1">P250+((ABS(K250)/MAX(((F250)+(G250)*(L250))*(L250),
            0.000001))^2)/(2*'1D'!$I$5)</f>
        <v>635.65759253909482</v>
      </c>
      <c r="R250" s="5">
        <f ca="1">((ABS(K250)*'1D'!$D$6)/(MAX(((F250)+(G250)*(L250))*(L250),
            0.000001)*MAX(((((F250)+(G250)*(L250))*(L250))/MAX((F250)+2*(L250)*SQRT(1+(G250)^2),
                    0.000001))^(2/3),
            0.000001)))^2</f>
        <v>4.3358367565141456E-3</v>
      </c>
      <c r="S250" s="5">
        <f ca="1">ABS(ABS(K250)/MAX(((F250)+(G250)*(L250))*(L250),
        0.000001))/SQRT('1D'!$I$5*MAX((((F250)+(G250)*(L250))*(L250))/MAX((F250)+2*(G250)*(L250),
            0.000001),
        0.000001))</f>
        <v>1.0727235886044055</v>
      </c>
      <c r="T250" s="5">
        <f ca="1">((F250)*(L250)^2)/2+(G250)*(L250)^3/3+(ABS(K250)^2)/('1D'!$I$5*MAX(((F250)+(G250)*(L250))*(L250),
        0.000001))</f>
        <v>35.763412605541333</v>
      </c>
      <c r="U250" s="5">
        <f ca="1">IF($A$2=0,
    0,
    IFERROR(Q249-(((R249+R250)/2)*J250)-(IF(O249&gt;O250,
                '1D'!$D$8*((O249^2-O250^2)/(2*'1D'!$I$5)),
                '1D'!$D$9*((O250^2-O249^2)/(2*'1D'!$I$5)))+('1D'!$D$10*(ABS(I250)/90)*(MAX(O249^2,
                        O250^2)/(2*'1D'!$I$5))))-Q250,
        0))</f>
        <v>-3.9517428102726626E-3</v>
      </c>
      <c r="V250" s="5">
        <f ca="1">IF($A$2=0,
    1,
    IF(IFERROR(V249,
            0)=0,
        0,
        IFERROR(IF(ROUND(S250,
                    3)=1,
                1,
                IF(AND(ABS(U250)&lt;'1D'!$D$19,
                        S250&gt;1),
                    1,
                    0)),
            0)))</f>
        <v>0</v>
      </c>
      <c r="W250" s="5">
        <f ca="1">IF($A$2=0,
    MAX(MAX('1D'!$D$16,
            MAX('1D'!$D$16,
                POWER((ABS(K250)^2)/('1D'!$I$5*MAX(F250,
                            0.1)^2),
                    1/3))),
        IFERROR(W1396,
            MAX(MAX('1D'!$D$16,
                    MAX('1D'!$D$16,
                        POWER((ABS(K250)^2)/('1D'!$I$5*MAX(F250,
                                    0.1)^2),
                            1/3))),
                ($L$2)-E1396))),
    IF(IFERROR(AG251,
            0)=0,
        MAX(MAX('1D'!$D$16,
                MAX('1D'!$D$16,
                    POWER((ABS(K250)^2)/('1D'!$I$5*MAX(F250,
                                0.1)^2),
                        1/3))),
            IFERROR(W1396,
                MAX(MAX('1D'!$D$16,
                        MAX('1D'!$D$16,
                            POWER((ABS(K250)^2)/('1D'!$I$5*MAX(F250,
                                        0.1)^2),
                                1/3))),
                    ($L$2)-E1396))),
        IF(IFERROR(W250,
                0)=0,
            MAX(MAX('1D'!$D$16,
                    MAX('1D'!$D$16,
                        POWER((ABS(K250)^2)/('1D'!$I$5*MAX(F250,
                                    0.1)^2),
                            1/3))),
                IFERROR(W1396,
                    MAX(MAX('1D'!$D$16,
                            MAX('1D'!$D$16,
                                POWER((ABS(K250)^2)/('1D'!$I$5*MAX(F250,
                                            0.1)^2),
                                    1/3))),
                        ($L$2)-E1396))),
            IF(OR(IFERROR(AD250,
                        0)&gt;=1,
                    IFERROR(AD251,
                        0)&gt;=1),
                MAX('1D'!$D$16,
                    MAX('1D'!$D$16,
                        POWER((ABS(K250)^2)/('1D'!$I$5*MAX(F250,
                                    0.1)^2),
                            1/3))),
                IF(ABS(IFERROR(AF250,
                            0))&lt;'1D'!$D$19,
                    MAX(MAX('1D'!$D$16,
                            MAX('1D'!$D$16,
                                POWER((ABS(K250)^2)/('1D'!$I$5*MAX(F250,
                                            0.1)^2),
                                    1/3))),
                        IFERROR(W250,
                            0)),
                    MAX(MAX('1D'!$D$16,
                            MAX('1D'!$D$16,
                                POWER((ABS(K250)^2)/('1D'!$I$5*MAX(F250,
                                            0.1)^2),
                                    1/3))),
                        (IFERROR(W250,
                                0))+((IFERROR(AF250,
                                    0))*'1D'!$D$18)))))))</f>
        <v>2.1389677043987478</v>
      </c>
      <c r="X250" s="5">
        <f t="shared" ca="1" si="46"/>
        <v>11.122632062873489</v>
      </c>
      <c r="Y250" s="5">
        <f t="shared" ca="1" si="47"/>
        <v>1.1735290000551568</v>
      </c>
      <c r="Z250" s="5">
        <f t="shared" ca="1" si="48"/>
        <v>4.5807502857230418</v>
      </c>
      <c r="AA250" s="5">
        <f t="shared" ca="1" si="49"/>
        <v>634.58096770439874</v>
      </c>
      <c r="AB250" s="5">
        <f ca="1">AA250+((ABS(K250)/MAX(((F250)+(G250)*(W250))*(W250),
            0.000001))^2)/(2*'1D'!$I$5)</f>
        <v>635.65045155659811</v>
      </c>
      <c r="AC250" s="5">
        <f ca="1">((ABS(K250)*'1D'!$D$6)/(MAX(((F250)+(G250)*(W250))*(W250),
            0.000001)*MAX(((((F250)+(G250)*(W250))*(W250))/MAX((F250)+2*(W250)*SQRT(1+(G250)^2),
                    0.000001))^(2/3),
            0.000001)))^2</f>
        <v>3.8141460404132466E-3</v>
      </c>
      <c r="AD250" s="5">
        <f ca="1">ABS(ABS(K250)/MAX(((F250)+(G250)*(W250))*(W250),
        0.000001))/SQRT('1D'!$I$5*MAX((((F250)+(G250)*(W250))*(W250))/MAX((F250)+2*(G250)*(W250),
            0.000001),
        0.000001))</f>
        <v>1.0000000000000004</v>
      </c>
      <c r="AE250" s="5">
        <f ca="1">((F250)*(W250)^2)/2+(G250)*(W250)^3/3+(ABS(K250)^2)/('1D'!$I$5*MAX(((F250)+(G250)*(W250))*(W250),
        0.000001))</f>
        <v>35.686426155594638</v>
      </c>
      <c r="AF250" s="5">
        <f ca="1">IF($A$2=0,
    0,
    IFERROR(AB251+(((AC250+AC251)/2)*J251)+(IF(Z250&gt;Z251,
                '1D'!$D$8*((Z250^2-Z251^2)/(2*'1D'!$I$5)),
                '1D'!$D$9*((Z251^2-Z250^2)/(2*'1D'!$I$5)))+('1D'!$D$10*(ABS(I251)/90)*(MAX(Z250^2,
                        Z251^2)/(2*'1D'!$I$5))))-AB250,
        0))</f>
        <v>3.4157470064428708E-3</v>
      </c>
      <c r="AG250" s="5">
        <f ca="1">IF($A$2=0,
    1,
    IF(IFERROR(AG251,
            0)=0,
        0,
        IFERROR(IF(OR(ROUND(AD250,
                        3)&gt;=1,
                    AND(ABS(AF250)&lt;'1D'!$D$19,
                        AD250&lt;1)),
                1,
                0),
            0)))</f>
        <v>1</v>
      </c>
      <c r="AH250" s="5">
        <f ca="1">IFERROR(IF('1D'!V32="Supercritical",
        MAX('1D'!$D$16,
            IFERROR(L250,
                MAX('1D'!$D$16,
                    POWER((ABS(K250)^2)/('1D'!$I$5*MAX(F250,
                                0.1)^2),
                        1/3)))),
        IF('1D'!V32="Subcritical",
            MAX('1D'!$D$16,
                IFERROR(W250,
                    MAX('1D'!$D$16,
                        POWER((ABS(K250)^2)/('1D'!$I$5*MAX(F250,
                                    0.1)^2),
                            1/3)))),
            IF(IFERROR(T250,
                    -1E+99)&gt;=IFERROR(AE250,
                    -1E+99),
                MAX('1D'!$D$16,
                    IFERROR(L250,
                        MAX('1D'!$D$16,
                            POWER((ABS(K250)^2)/('1D'!$I$5*MAX(F250,
                                        0.1)^2),
                                1/3)))),
                MAX('1D'!$D$16,
                    IFERROR(W250,
                        MAX('1D'!$D$16,
                            POWER((ABS(K250)^2)/('1D'!$I$5*MAX(F250,
                                        0.1)^2),
                                1/3))))))),
    MAX('1D'!$D$16,
        POWER((ABS(K250)^2)/('1D'!$I$5*MAX(F250,
                    0.1)^2),
            1/3)))</f>
        <v>2.0411692021517887</v>
      </c>
      <c r="AI250" s="5">
        <f t="shared" ca="1" si="50"/>
        <v>634.48316920215177</v>
      </c>
      <c r="AJ250" s="5">
        <f ca="1">AI250+((ABS(K250)/MAX(((F250)+(G250)*(AH250))*(AH250),
            0.000001))^2)/(2*'1D'!$I$5)</f>
        <v>635.65759253909482</v>
      </c>
      <c r="AM250">
        <v>0</v>
      </c>
      <c r="AN250">
        <v>0</v>
      </c>
      <c r="AO250" s="5">
        <f t="shared" si="51"/>
        <v>0</v>
      </c>
      <c r="AP250" s="5">
        <f t="shared" si="55"/>
        <v>0</v>
      </c>
      <c r="AQ250" s="5">
        <f ca="1">ABS(ABS(K250)/MAX(((F250)+(G250)*(AH250))*(AH250),
        0.000001))/SQRT('1D'!$I$5*MAX((((F250)+(G250)*(AH250))*(AH250))/MAX((F250)+2*(G250)*(AH250),
            0.000001),
        0.000001))</f>
        <v>1.0727235886044055</v>
      </c>
      <c r="AR250" s="5" t="str">
        <f t="shared" ca="1" si="52"/>
        <v>Supercritical</v>
      </c>
      <c r="AS250" s="5">
        <f ca="1">((ABS(K250)*'1D'!$D$6)/(MAX(((F250)+(G250)*(AH250))*(AH250),
            0.000001)*MAX(((((F250)+(G250)*(AH250))*(AH250))/MAX((F250)+2*(AH250)*SQRT(1+(G250)^2),
                    0.000001))^(2/3),
            0.000001)))^2</f>
        <v>4.3358367565141456E-3</v>
      </c>
    </row>
    <row r="251" spans="1:45" x14ac:dyDescent="0.35">
      <c r="A251">
        <v>242</v>
      </c>
      <c r="B251">
        <v>240.99700000000001</v>
      </c>
      <c r="C251">
        <v>616343.82200000004</v>
      </c>
      <c r="D251">
        <v>3097689.2919999999</v>
      </c>
      <c r="E251">
        <v>632.44150000000002</v>
      </c>
      <c r="F251">
        <v>5.2</v>
      </c>
      <c r="G251">
        <v>0</v>
      </c>
      <c r="H251" t="s">
        <v>176</v>
      </c>
      <c r="I251">
        <v>5.7000000000000002E-2</v>
      </c>
      <c r="J251" s="5">
        <f t="shared" si="53"/>
        <v>1</v>
      </c>
      <c r="K251" s="5">
        <f t="shared" ca="1" si="54"/>
        <v>50.95</v>
      </c>
      <c r="L251" s="5">
        <f ca="1">IF($A$2=0,
    IFERROR(L250,
        MAX('1D'!$D$16,
            POWER((ABS(K251)^2)/('1D'!$I$5*MAX(F251,
                        0.1)^2),
                1/3))),
    IF(IFERROR(V250,
            0)=0,
        IFERROR(L250,
            MAX('1D'!$D$16,
                POWER((ABS(K251)^2)/('1D'!$I$5*MAX(F251,
                            0.1)^2),
                    1/3))),
        IF(OR(IFERROR(L251,
                    0)=0,
                IFERROR(S250,
                    0)&lt;1,
                IFERROR(S251,
                    0)&lt;1),
            MAX('1D'!$D$16,
                POWER((ABS(K251)^2)/('1D'!$I$5*MAX(F251,
                            0.1)^2),
                    1/3)),
            IF(IFERROR(U251,
                    0)&gt;0,
                MAX('1D'!$D$16,
                    IFERROR(L251,
                        0)+((IFERROR(U251,
                                0))*'1D'!$D$18*IF((IFERROR(S251,
                                    0))&lt;1,
                            1,
                            -1))),
                IF(IFERROR(U251,
                        0)&lt;0,
                    IF(ABS((MAX('1D'!$D$16,
                                    POWER((ABS(K251)^2)/('1D'!$I$5*MAX(F251,
                                                0.1)^2),
                                        1/3)))-IFERROR(L251,
                                0))&gt;'1D'!$D$19,
                        MAX('1D'!$D$16,
                            IF((MAX('1D'!$D$16,
                                        POWER((ABS(K251)^2)/('1D'!$I$5*MAX(F251,
                                                    0.1)^2),
                                            1/3)))&gt;IFERROR(L251,
                                    0),
                                MIN((MAX('1D'!$D$16,
                                            POWER((ABS(K251)^2)/('1D'!$I$5*MAX(F251,
                                                        0.1)^2),
                                                1/3))),
                                    IFERROR(L251,
                                        0)+(MIN(ABS(IFERROR(U251,
                                                    0))*'1D'!$D$18,
                                            ABS((MAX('1D'!$D$16,
                                                        POWER((ABS(K251)^2)/('1D'!$I$5*MAX(F251,
                                                                    0.1)^2),
                                                            1/3)))-IFERROR(L251,
                                                    0))))),
                                MAX((MAX('1D'!$D$16,
                                            POWER((ABS(K251)^2)/('1D'!$I$5*MAX(F251,
                                                        0.1)^2),
                                                1/3))),
                                    IFERROR(L251,
                                        0)-(MIN(ABS(IFERROR(U251,
                                                    0))*'1D'!$D$18,
                                            ABS((MAX('1D'!$D$16,
                                                        POWER((ABS(K251)^2)/('1D'!$I$5*MAX(F251,
                                                                    0.1)^2),
                                                            1/3)))-IFERROR(L251,
                                                    0))))))),
                        MAX('1D'!$D$16,
                            POWER((ABS(K251)^2)/('1D'!$I$5*MAX(F251,
                                        0.1)^2),
                                1/3))),
                    MAX('1D'!$D$16,
                        IFERROR(L251,
                            0)))))))</f>
        <v>2.0411692021517887</v>
      </c>
      <c r="M251" s="5">
        <f t="shared" ca="1" si="42"/>
        <v>10.614079851189301</v>
      </c>
      <c r="N251" s="5">
        <f t="shared" ca="1" si="43"/>
        <v>1.1434704692804873</v>
      </c>
      <c r="O251" s="5">
        <f t="shared" ca="1" si="44"/>
        <v>4.8002276894771132</v>
      </c>
      <c r="P251" s="5">
        <f t="shared" ca="1" si="45"/>
        <v>634.48266920215178</v>
      </c>
      <c r="Q251" s="5">
        <f ca="1">P251+((ABS(K251)/MAX(((F251)+(G251)*(L251))*(L251),
            0.000001))^2)/(2*'1D'!$I$5)</f>
        <v>635.65709253909483</v>
      </c>
      <c r="R251" s="5">
        <f ca="1">((ABS(K251)*'1D'!$D$6)/(MAX(((F251)+(G251)*(L251))*(L251),
            0.000001)*MAX(((((F251)+(G251)*(L251))*(L251))/MAX((F251)+2*(L251)*SQRT(1+(G251)^2),
                    0.000001))^(2/3),
            0.000001)))^2</f>
        <v>4.3358367565141456E-3</v>
      </c>
      <c r="S251" s="5">
        <f ca="1">ABS(ABS(K251)/MAX(((F251)+(G251)*(L251))*(L251),
        0.000001))/SQRT('1D'!$I$5*MAX((((F251)+(G251)*(L251))*(L251))/MAX((F251)+2*(G251)*(L251),
            0.000001),
        0.000001))</f>
        <v>1.0727235886044055</v>
      </c>
      <c r="T251" s="5">
        <f ca="1">((F251)*(L251)^2)/2+(G251)*(L251)^3/3+(ABS(K251)^2)/('1D'!$I$5*MAX(((F251)+(G251)*(L251))*(L251),
        0.000001))</f>
        <v>35.763412605541333</v>
      </c>
      <c r="U251" s="5">
        <f ca="1">IF($A$2=0,
    0,
    IFERROR(Q250-(((R250+R251)/2)*J251)-(IF(O250&gt;O251,
                '1D'!$D$8*((O250^2-O251^2)/(2*'1D'!$I$5)),
                '1D'!$D$9*((O251^2-O250^2)/(2*'1D'!$I$5)))+('1D'!$D$10*(ABS(I251)/90)*(MAX(O250^2,
                        O251^2)/(2*'1D'!$I$5))))-Q251,
        0))</f>
        <v>-3.9474069734524164E-3</v>
      </c>
      <c r="V251" s="5">
        <f ca="1">IF($A$2=0,
    1,
    IF(IFERROR(V250,
            0)=0,
        0,
        IFERROR(IF(ROUND(S251,
                    3)=1,
                1,
                IF(AND(ABS(U251)&lt;'1D'!$D$19,
                        S251&gt;1),
                    1,
                    0)),
            0)))</f>
        <v>0</v>
      </c>
      <c r="W251" s="5">
        <f ca="1">IF($A$2=0,
    MAX(MAX('1D'!$D$16,
            MAX('1D'!$D$16,
                POWER((ABS(K251)^2)/('1D'!$I$5*MAX(F251,
                            0.1)^2),
                    1/3))),
        IFERROR(W1396,
            MAX(MAX('1D'!$D$16,
                    MAX('1D'!$D$16,
                        POWER((ABS(K251)^2)/('1D'!$I$5*MAX(F251,
                                    0.1)^2),
                            1/3))),
                ($L$2)-E1396))),
    IF(IFERROR(AG252,
            0)=0,
        MAX(MAX('1D'!$D$16,
                MAX('1D'!$D$16,
                    POWER((ABS(K251)^2)/('1D'!$I$5*MAX(F251,
                                0.1)^2),
                        1/3))),
            IFERROR(W1396,
                MAX(MAX('1D'!$D$16,
                        MAX('1D'!$D$16,
                            POWER((ABS(K251)^2)/('1D'!$I$5*MAX(F251,
                                        0.1)^2),
                                1/3))),
                    ($L$2)-E1396))),
        IF(IFERROR(W251,
                0)=0,
            MAX(MAX('1D'!$D$16,
                    MAX('1D'!$D$16,
                        POWER((ABS(K251)^2)/('1D'!$I$5*MAX(F251,
                                    0.1)^2),
                            1/3))),
                IFERROR(W1396,
                    MAX(MAX('1D'!$D$16,
                            MAX('1D'!$D$16,
                                POWER((ABS(K251)^2)/('1D'!$I$5*MAX(F251,
                                            0.1)^2),
                                    1/3))),
                        ($L$2)-E1396))),
            IF(OR(IFERROR(AD251,
                        0)&gt;=1,
                    IFERROR(AD252,
                        0)&gt;=1),
                MAX('1D'!$D$16,
                    MAX('1D'!$D$16,
                        POWER((ABS(K251)^2)/('1D'!$I$5*MAX(F251,
                                    0.1)^2),
                            1/3))),
                IF(ABS(IFERROR(AF251,
                            0))&lt;'1D'!$D$19,
                    MAX(MAX('1D'!$D$16,
                            MAX('1D'!$D$16,
                                POWER((ABS(K251)^2)/('1D'!$I$5*MAX(F251,
                                            0.1)^2),
                                    1/3))),
                        IFERROR(W251,
                            0)),
                    MAX(MAX('1D'!$D$16,
                            MAX('1D'!$D$16,
                                POWER((ABS(K251)^2)/('1D'!$I$5*MAX(F251,
                                            0.1)^2),
                                    1/3))),
                        (IFERROR(W251,
                                0))+((IFERROR(AF251,
                                    0))*'1D'!$D$18)))))))</f>
        <v>2.1389677043987478</v>
      </c>
      <c r="X251" s="5">
        <f t="shared" ca="1" si="46"/>
        <v>11.122632062873489</v>
      </c>
      <c r="Y251" s="5">
        <f t="shared" ca="1" si="47"/>
        <v>1.1735290000551568</v>
      </c>
      <c r="Z251" s="5">
        <f t="shared" ca="1" si="48"/>
        <v>4.5807502857230418</v>
      </c>
      <c r="AA251" s="5">
        <f t="shared" ca="1" si="49"/>
        <v>634.58046770439876</v>
      </c>
      <c r="AB251" s="5">
        <f ca="1">AA251+((ABS(K251)/MAX(((F251)+(G251)*(W251))*(W251),
            0.000001))^2)/(2*'1D'!$I$5)</f>
        <v>635.64995155659813</v>
      </c>
      <c r="AC251" s="5">
        <f ca="1">((ABS(K251)*'1D'!$D$6)/(MAX(((F251)+(G251)*(W251))*(W251),
            0.000001)*MAX(((((F251)+(G251)*(W251))*(W251))/MAX((F251)+2*(W251)*SQRT(1+(G251)^2),
                    0.000001))^(2/3),
            0.000001)))^2</f>
        <v>3.8141460404132466E-3</v>
      </c>
      <c r="AD251" s="5">
        <f ca="1">ABS(ABS(K251)/MAX(((F251)+(G251)*(W251))*(W251),
        0.000001))/SQRT('1D'!$I$5*MAX((((F251)+(G251)*(W251))*(W251))/MAX((F251)+2*(G251)*(W251),
            0.000001),
        0.000001))</f>
        <v>1.0000000000000004</v>
      </c>
      <c r="AE251" s="5">
        <f ca="1">((F251)*(W251)^2)/2+(G251)*(W251)^3/3+(ABS(K251)^2)/('1D'!$I$5*MAX(((F251)+(G251)*(W251))*(W251),
        0.000001))</f>
        <v>35.686426155594638</v>
      </c>
      <c r="AF251" s="5">
        <f ca="1">IF($A$2=0,
    0,
    IFERROR(AB252+(((AC251+AC252)/2)*J252)+(IF(Z251&gt;Z252,
                '1D'!$D$8*((Z251^2-Z252^2)/(2*'1D'!$I$5)),
                '1D'!$D$9*((Z252^2-Z251^2)/(2*'1D'!$I$5)))+('1D'!$D$10*(ABS(I252)/90)*(MAX(Z251^2,
                        Z252^2)/(2*'1D'!$I$5))))-AB251,
        0))</f>
        <v>3.4157470064428708E-3</v>
      </c>
      <c r="AG251" s="5">
        <f ca="1">IF($A$2=0,
    1,
    IF(IFERROR(AG252,
            0)=0,
        0,
        IFERROR(IF(OR(ROUND(AD251,
                        3)&gt;=1,
                    AND(ABS(AF251)&lt;'1D'!$D$19,
                        AD251&lt;1)),
                1,
                0),
            0)))</f>
        <v>1</v>
      </c>
      <c r="AH251" s="5">
        <f ca="1">IFERROR(IF('1D'!V32="Supercritical",
        MAX('1D'!$D$16,
            IFERROR(L251,
                MAX('1D'!$D$16,
                    POWER((ABS(K251)^2)/('1D'!$I$5*MAX(F251,
                                0.1)^2),
                        1/3)))),
        IF('1D'!V32="Subcritical",
            MAX('1D'!$D$16,
                IFERROR(W251,
                    MAX('1D'!$D$16,
                        POWER((ABS(K251)^2)/('1D'!$I$5*MAX(F251,
                                    0.1)^2),
                            1/3)))),
            IF(IFERROR(T251,
                    -1E+99)&gt;=IFERROR(AE251,
                    -1E+99),
                MAX('1D'!$D$16,
                    IFERROR(L251,
                        MAX('1D'!$D$16,
                            POWER((ABS(K251)^2)/('1D'!$I$5*MAX(F251,
                                        0.1)^2),
                                1/3)))),
                MAX('1D'!$D$16,
                    IFERROR(W251,
                        MAX('1D'!$D$16,
                            POWER((ABS(K251)^2)/('1D'!$I$5*MAX(F251,
                                        0.1)^2),
                                1/3))))))),
    MAX('1D'!$D$16,
        POWER((ABS(K251)^2)/('1D'!$I$5*MAX(F251,
                    0.1)^2),
            1/3)))</f>
        <v>2.0411692021517887</v>
      </c>
      <c r="AI251" s="5">
        <f t="shared" ca="1" si="50"/>
        <v>634.48266920215178</v>
      </c>
      <c r="AJ251" s="5">
        <f ca="1">AI251+((ABS(K251)/MAX(((F251)+(G251)*(AH251))*(AH251),
            0.000001))^2)/(2*'1D'!$I$5)</f>
        <v>635.65709253909483</v>
      </c>
      <c r="AM251">
        <v>0</v>
      </c>
      <c r="AN251">
        <v>0</v>
      </c>
      <c r="AO251" s="5">
        <f t="shared" si="51"/>
        <v>0</v>
      </c>
      <c r="AP251" s="5">
        <f t="shared" si="55"/>
        <v>0</v>
      </c>
      <c r="AQ251" s="5">
        <f ca="1">ABS(ABS(K251)/MAX(((F251)+(G251)*(AH251))*(AH251),
        0.000001))/SQRT('1D'!$I$5*MAX((((F251)+(G251)*(AH251))*(AH251))/MAX((F251)+2*(G251)*(AH251),
            0.000001),
        0.000001))</f>
        <v>1.0727235886044055</v>
      </c>
      <c r="AR251" s="5" t="str">
        <f t="shared" ca="1" si="52"/>
        <v>Supercritical</v>
      </c>
      <c r="AS251" s="5">
        <f ca="1">((ABS(K251)*'1D'!$D$6)/(MAX(((F251)+(G251)*(AH251))*(AH251),
            0.000001)*MAX(((((F251)+(G251)*(AH251))*(AH251))/MAX((F251)+2*(AH251)*SQRT(1+(G251)^2),
                    0.000001))^(2/3),
            0.000001)))^2</f>
        <v>4.3358367565141456E-3</v>
      </c>
    </row>
    <row r="252" spans="1:45" x14ac:dyDescent="0.35">
      <c r="A252">
        <v>243</v>
      </c>
      <c r="B252">
        <v>241.99700000000001</v>
      </c>
      <c r="C252">
        <v>616342.82299999997</v>
      </c>
      <c r="D252">
        <v>3097689.2450000001</v>
      </c>
      <c r="E252">
        <v>632.44100000000003</v>
      </c>
      <c r="F252">
        <v>5.2</v>
      </c>
      <c r="G252">
        <v>0</v>
      </c>
      <c r="H252" t="s">
        <v>176</v>
      </c>
      <c r="I252">
        <v>5.7000000000000002E-2</v>
      </c>
      <c r="J252" s="5">
        <f t="shared" si="53"/>
        <v>1</v>
      </c>
      <c r="K252" s="5">
        <f t="shared" ca="1" si="54"/>
        <v>50.95</v>
      </c>
      <c r="L252" s="5">
        <f ca="1">IF($A$2=0,
    IFERROR(L251,
        MAX('1D'!$D$16,
            POWER((ABS(K252)^2)/('1D'!$I$5*MAX(F252,
                        0.1)^2),
                1/3))),
    IF(IFERROR(V251,
            0)=0,
        IFERROR(L251,
            MAX('1D'!$D$16,
                POWER((ABS(K252)^2)/('1D'!$I$5*MAX(F252,
                            0.1)^2),
                    1/3))),
        IF(OR(IFERROR(L252,
                    0)=0,
                IFERROR(S251,
                    0)&lt;1,
                IFERROR(S252,
                    0)&lt;1),
            MAX('1D'!$D$16,
                POWER((ABS(K252)^2)/('1D'!$I$5*MAX(F252,
                            0.1)^2),
                    1/3)),
            IF(IFERROR(U252,
                    0)&gt;0,
                MAX('1D'!$D$16,
                    IFERROR(L252,
                        0)+((IFERROR(U252,
                                0))*'1D'!$D$18*IF((IFERROR(S252,
                                    0))&lt;1,
                            1,
                            -1))),
                IF(IFERROR(U252,
                        0)&lt;0,
                    IF(ABS((MAX('1D'!$D$16,
                                    POWER((ABS(K252)^2)/('1D'!$I$5*MAX(F252,
                                                0.1)^2),
                                        1/3)))-IFERROR(L252,
                                0))&gt;'1D'!$D$19,
                        MAX('1D'!$D$16,
                            IF((MAX('1D'!$D$16,
                                        POWER((ABS(K252)^2)/('1D'!$I$5*MAX(F252,
                                                    0.1)^2),
                                            1/3)))&gt;IFERROR(L252,
                                    0),
                                MIN((MAX('1D'!$D$16,
                                            POWER((ABS(K252)^2)/('1D'!$I$5*MAX(F252,
                                                        0.1)^2),
                                                1/3))),
                                    IFERROR(L252,
                                        0)+(MIN(ABS(IFERROR(U252,
                                                    0))*'1D'!$D$18,
                                            ABS((MAX('1D'!$D$16,
                                                        POWER((ABS(K252)^2)/('1D'!$I$5*MAX(F252,
                                                                    0.1)^2),
                                                            1/3)))-IFERROR(L252,
                                                    0))))),
                                MAX((MAX('1D'!$D$16,
                                            POWER((ABS(K252)^2)/('1D'!$I$5*MAX(F252,
                                                        0.1)^2),
                                                1/3))),
                                    IFERROR(L252,
                                        0)-(MIN(ABS(IFERROR(U252,
                                                    0))*'1D'!$D$18,
                                            ABS((MAX('1D'!$D$16,
                                                        POWER((ABS(K252)^2)/('1D'!$I$5*MAX(F252,
                                                                    0.1)^2),
                                                            1/3)))-IFERROR(L252,
                                                    0))))))),
                        MAX('1D'!$D$16,
                            POWER((ABS(K252)^2)/('1D'!$I$5*MAX(F252,
                                        0.1)^2),
                                1/3))),
                    MAX('1D'!$D$16,
                        IFERROR(L252,
                            0)))))))</f>
        <v>2.0411692021517887</v>
      </c>
      <c r="M252" s="5">
        <f t="shared" ca="1" si="42"/>
        <v>10.614079851189301</v>
      </c>
      <c r="N252" s="5">
        <f t="shared" ca="1" si="43"/>
        <v>1.1434704692804873</v>
      </c>
      <c r="O252" s="5">
        <f t="shared" ca="1" si="44"/>
        <v>4.8002276894771132</v>
      </c>
      <c r="P252" s="5">
        <f t="shared" ca="1" si="45"/>
        <v>634.48216920215179</v>
      </c>
      <c r="Q252" s="5">
        <f ca="1">P252+((ABS(K252)/MAX(((F252)+(G252)*(L252))*(L252),
            0.000001))^2)/(2*'1D'!$I$5)</f>
        <v>635.65659253909485</v>
      </c>
      <c r="R252" s="5">
        <f ca="1">((ABS(K252)*'1D'!$D$6)/(MAX(((F252)+(G252)*(L252))*(L252),
            0.000001)*MAX(((((F252)+(G252)*(L252))*(L252))/MAX((F252)+2*(L252)*SQRT(1+(G252)^2),
                    0.000001))^(2/3),
            0.000001)))^2</f>
        <v>4.3358367565141456E-3</v>
      </c>
      <c r="S252" s="5">
        <f ca="1">ABS(ABS(K252)/MAX(((F252)+(G252)*(L252))*(L252),
        0.000001))/SQRT('1D'!$I$5*MAX((((F252)+(G252)*(L252))*(L252))/MAX((F252)+2*(G252)*(L252),
            0.000001),
        0.000001))</f>
        <v>1.0727235886044055</v>
      </c>
      <c r="T252" s="5">
        <f ca="1">((F252)*(L252)^2)/2+(G252)*(L252)^3/3+(ABS(K252)^2)/('1D'!$I$5*MAX(((F252)+(G252)*(L252))*(L252),
        0.000001))</f>
        <v>35.763412605541333</v>
      </c>
      <c r="U252" s="5">
        <f ca="1">IF($A$2=0,
    0,
    IFERROR(Q251-(((R251+R252)/2)*J252)-(IF(O251&gt;O252,
                '1D'!$D$8*((O251^2-O252^2)/(2*'1D'!$I$5)),
                '1D'!$D$9*((O252^2-O251^2)/(2*'1D'!$I$5)))+('1D'!$D$10*(ABS(I252)/90)*(MAX(O251^2,
                        O252^2)/(2*'1D'!$I$5))))-Q252,
        0))</f>
        <v>-3.9474069734524164E-3</v>
      </c>
      <c r="V252" s="5">
        <f ca="1">IF($A$2=0,
    1,
    IF(IFERROR(V251,
            0)=0,
        0,
        IFERROR(IF(ROUND(S252,
                    3)=1,
                1,
                IF(AND(ABS(U252)&lt;'1D'!$D$19,
                        S252&gt;1),
                    1,
                    0)),
            0)))</f>
        <v>0</v>
      </c>
      <c r="W252" s="5">
        <f ca="1">IF($A$2=0,
    MAX(MAX('1D'!$D$16,
            MAX('1D'!$D$16,
                POWER((ABS(K252)^2)/('1D'!$I$5*MAX(F252,
                            0.1)^2),
                    1/3))),
        IFERROR(W1396,
            MAX(MAX('1D'!$D$16,
                    MAX('1D'!$D$16,
                        POWER((ABS(K252)^2)/('1D'!$I$5*MAX(F252,
                                    0.1)^2),
                            1/3))),
                ($L$2)-E1396))),
    IF(IFERROR(AG253,
            0)=0,
        MAX(MAX('1D'!$D$16,
                MAX('1D'!$D$16,
                    POWER((ABS(K252)^2)/('1D'!$I$5*MAX(F252,
                                0.1)^2),
                        1/3))),
            IFERROR(W1396,
                MAX(MAX('1D'!$D$16,
                        MAX('1D'!$D$16,
                            POWER((ABS(K252)^2)/('1D'!$I$5*MAX(F252,
                                        0.1)^2),
                                1/3))),
                    ($L$2)-E1396))),
        IF(IFERROR(W252,
                0)=0,
            MAX(MAX('1D'!$D$16,
                    MAX('1D'!$D$16,
                        POWER((ABS(K252)^2)/('1D'!$I$5*MAX(F252,
                                    0.1)^2),
                            1/3))),
                IFERROR(W1396,
                    MAX(MAX('1D'!$D$16,
                            MAX('1D'!$D$16,
                                POWER((ABS(K252)^2)/('1D'!$I$5*MAX(F252,
                                            0.1)^2),
                                    1/3))),
                        ($L$2)-E1396))),
            IF(OR(IFERROR(AD252,
                        0)&gt;=1,
                    IFERROR(AD253,
                        0)&gt;=1),
                MAX('1D'!$D$16,
                    MAX('1D'!$D$16,
                        POWER((ABS(K252)^2)/('1D'!$I$5*MAX(F252,
                                    0.1)^2),
                            1/3))),
                IF(ABS(IFERROR(AF252,
                            0))&lt;'1D'!$D$19,
                    MAX(MAX('1D'!$D$16,
                            MAX('1D'!$D$16,
                                POWER((ABS(K252)^2)/('1D'!$I$5*MAX(F252,
                                            0.1)^2),
                                    1/3))),
                        IFERROR(W252,
                            0)),
                    MAX(MAX('1D'!$D$16,
                            MAX('1D'!$D$16,
                                POWER((ABS(K252)^2)/('1D'!$I$5*MAX(F252,
                                            0.1)^2),
                                    1/3))),
                        (IFERROR(W252,
                                0))+((IFERROR(AF252,
                                    0))*'1D'!$D$18)))))))</f>
        <v>2.1389677043987478</v>
      </c>
      <c r="X252" s="5">
        <f t="shared" ca="1" si="46"/>
        <v>11.122632062873489</v>
      </c>
      <c r="Y252" s="5">
        <f t="shared" ca="1" si="47"/>
        <v>1.1735290000551568</v>
      </c>
      <c r="Z252" s="5">
        <f t="shared" ca="1" si="48"/>
        <v>4.5807502857230418</v>
      </c>
      <c r="AA252" s="5">
        <f t="shared" ca="1" si="49"/>
        <v>634.57996770439877</v>
      </c>
      <c r="AB252" s="5">
        <f ca="1">AA252+((ABS(K252)/MAX(((F252)+(G252)*(W252))*(W252),
            0.000001))^2)/(2*'1D'!$I$5)</f>
        <v>635.64945155659814</v>
      </c>
      <c r="AC252" s="5">
        <f ca="1">((ABS(K252)*'1D'!$D$6)/(MAX(((F252)+(G252)*(W252))*(W252),
            0.000001)*MAX(((((F252)+(G252)*(W252))*(W252))/MAX((F252)+2*(W252)*SQRT(1+(G252)^2),
                    0.000001))^(2/3),
            0.000001)))^2</f>
        <v>3.8141460404132466E-3</v>
      </c>
      <c r="AD252" s="5">
        <f ca="1">ABS(ABS(K252)/MAX(((F252)+(G252)*(W252))*(W252),
        0.000001))/SQRT('1D'!$I$5*MAX((((F252)+(G252)*(W252))*(W252))/MAX((F252)+2*(G252)*(W252),
            0.000001),
        0.000001))</f>
        <v>1.0000000000000004</v>
      </c>
      <c r="AE252" s="5">
        <f ca="1">((F252)*(W252)^2)/2+(G252)*(W252)^3/3+(ABS(K252)^2)/('1D'!$I$5*MAX(((F252)+(G252)*(W252))*(W252),
        0.000001))</f>
        <v>35.686426155594638</v>
      </c>
      <c r="AF252" s="5">
        <f ca="1">IF($A$2=0,
    0,
    IFERROR(AB253+(((AC252+AC253)/2)*J253)+(IF(Z252&gt;Z253,
                '1D'!$D$8*((Z252^2-Z253^2)/(2*'1D'!$I$5)),
                '1D'!$D$9*((Z253^2-Z252^2)/(2*'1D'!$I$5)))+('1D'!$D$10*(ABS(I253)/90)*(MAX(Z252^2,
                        Z253^2)/(2*'1D'!$I$5))))-AB252,
        0))</f>
        <v>3.3141460404522149E-3</v>
      </c>
      <c r="AG252" s="5">
        <f ca="1">IF($A$2=0,
    1,
    IF(IFERROR(AG253,
            0)=0,
        0,
        IFERROR(IF(OR(ROUND(AD252,
                        3)&gt;=1,
                    AND(ABS(AF252)&lt;'1D'!$D$19,
                        AD252&lt;1)),
                1,
                0),
            0)))</f>
        <v>1</v>
      </c>
      <c r="AH252" s="5">
        <f ca="1">IFERROR(IF('1D'!V32="Supercritical",
        MAX('1D'!$D$16,
            IFERROR(L252,
                MAX('1D'!$D$16,
                    POWER((ABS(K252)^2)/('1D'!$I$5*MAX(F252,
                                0.1)^2),
                        1/3)))),
        IF('1D'!V32="Subcritical",
            MAX('1D'!$D$16,
                IFERROR(W252,
                    MAX('1D'!$D$16,
                        POWER((ABS(K252)^2)/('1D'!$I$5*MAX(F252,
                                    0.1)^2),
                            1/3)))),
            IF(IFERROR(T252,
                    -1E+99)&gt;=IFERROR(AE252,
                    -1E+99),
                MAX('1D'!$D$16,
                    IFERROR(L252,
                        MAX('1D'!$D$16,
                            POWER((ABS(K252)^2)/('1D'!$I$5*MAX(F252,
                                        0.1)^2),
                                1/3)))),
                MAX('1D'!$D$16,
                    IFERROR(W252,
                        MAX('1D'!$D$16,
                            POWER((ABS(K252)^2)/('1D'!$I$5*MAX(F252,
                                        0.1)^2),
                                1/3))))))),
    MAX('1D'!$D$16,
        POWER((ABS(K252)^2)/('1D'!$I$5*MAX(F252,
                    0.1)^2),
            1/3)))</f>
        <v>2.0411692021517887</v>
      </c>
      <c r="AI252" s="5">
        <f t="shared" ca="1" si="50"/>
        <v>634.48216920215179</v>
      </c>
      <c r="AJ252" s="5">
        <f ca="1">AI252+((ABS(K252)/MAX(((F252)+(G252)*(AH252))*(AH252),
            0.000001))^2)/(2*'1D'!$I$5)</f>
        <v>635.65659253909485</v>
      </c>
      <c r="AM252">
        <v>0</v>
      </c>
      <c r="AN252">
        <v>0</v>
      </c>
      <c r="AO252" s="5">
        <f t="shared" si="51"/>
        <v>0</v>
      </c>
      <c r="AP252" s="5">
        <f t="shared" si="55"/>
        <v>0</v>
      </c>
      <c r="AQ252" s="5">
        <f ca="1">ABS(ABS(K252)/MAX(((F252)+(G252)*(AH252))*(AH252),
        0.000001))/SQRT('1D'!$I$5*MAX((((F252)+(G252)*(AH252))*(AH252))/MAX((F252)+2*(G252)*(AH252),
            0.000001),
        0.000001))</f>
        <v>1.0727235886044055</v>
      </c>
      <c r="AR252" s="5" t="str">
        <f t="shared" ca="1" si="52"/>
        <v>Supercritical</v>
      </c>
      <c r="AS252" s="5">
        <f ca="1">((ABS(K252)*'1D'!$D$6)/(MAX(((F252)+(G252)*(AH252))*(AH252),
            0.000001)*MAX(((((F252)+(G252)*(AH252))*(AH252))/MAX((F252)+2*(AH252)*SQRT(1+(G252)^2),
                    0.000001))^(2/3),
            0.000001)))^2</f>
        <v>4.3358367565141456E-3</v>
      </c>
    </row>
    <row r="253" spans="1:45" x14ac:dyDescent="0.35">
      <c r="A253">
        <v>244</v>
      </c>
      <c r="B253">
        <v>242.99700000000001</v>
      </c>
      <c r="C253">
        <v>616341.82400000002</v>
      </c>
      <c r="D253">
        <v>3097689.1970000002</v>
      </c>
      <c r="E253">
        <v>632.44050000000004</v>
      </c>
      <c r="F253">
        <v>5.2</v>
      </c>
      <c r="G253">
        <v>0</v>
      </c>
      <c r="H253" t="s">
        <v>176</v>
      </c>
      <c r="I253">
        <v>0</v>
      </c>
      <c r="J253" s="5">
        <f t="shared" si="53"/>
        <v>1</v>
      </c>
      <c r="K253" s="5">
        <f t="shared" ca="1" si="54"/>
        <v>50.95</v>
      </c>
      <c r="L253" s="5">
        <f ca="1">IF($A$2=0,
    IFERROR(L252,
        MAX('1D'!$D$16,
            POWER((ABS(K253)^2)/('1D'!$I$5*MAX(F253,
                        0.1)^2),
                1/3))),
    IF(IFERROR(V252,
            0)=0,
        IFERROR(L252,
            MAX('1D'!$D$16,
                POWER((ABS(K253)^2)/('1D'!$I$5*MAX(F253,
                            0.1)^2),
                    1/3))),
        IF(OR(IFERROR(L253,
                    0)=0,
                IFERROR(S252,
                    0)&lt;1,
                IFERROR(S253,
                    0)&lt;1),
            MAX('1D'!$D$16,
                POWER((ABS(K253)^2)/('1D'!$I$5*MAX(F253,
                            0.1)^2),
                    1/3)),
            IF(IFERROR(U253,
                    0)&gt;0,
                MAX('1D'!$D$16,
                    IFERROR(L253,
                        0)+((IFERROR(U253,
                                0))*'1D'!$D$18*IF((IFERROR(S253,
                                    0))&lt;1,
                            1,
                            -1))),
                IF(IFERROR(U253,
                        0)&lt;0,
                    IF(ABS((MAX('1D'!$D$16,
                                    POWER((ABS(K253)^2)/('1D'!$I$5*MAX(F253,
                                                0.1)^2),
                                        1/3)))-IFERROR(L253,
                                0))&gt;'1D'!$D$19,
                        MAX('1D'!$D$16,
                            IF((MAX('1D'!$D$16,
                                        POWER((ABS(K253)^2)/('1D'!$I$5*MAX(F253,
                                                    0.1)^2),
                                            1/3)))&gt;IFERROR(L253,
                                    0),
                                MIN((MAX('1D'!$D$16,
                                            POWER((ABS(K253)^2)/('1D'!$I$5*MAX(F253,
                                                        0.1)^2),
                                                1/3))),
                                    IFERROR(L253,
                                        0)+(MIN(ABS(IFERROR(U253,
                                                    0))*'1D'!$D$18,
                                            ABS((MAX('1D'!$D$16,
                                                        POWER((ABS(K253)^2)/('1D'!$I$5*MAX(F253,
                                                                    0.1)^2),
                                                            1/3)))-IFERROR(L253,
                                                    0))))),
                                MAX((MAX('1D'!$D$16,
                                            POWER((ABS(K253)^2)/('1D'!$I$5*MAX(F253,
                                                        0.1)^2),
                                                1/3))),
                                    IFERROR(L253,
                                        0)-(MIN(ABS(IFERROR(U253,
                                                    0))*'1D'!$D$18,
                                            ABS((MAX('1D'!$D$16,
                                                        POWER((ABS(K253)^2)/('1D'!$I$5*MAX(F253,
                                                                    0.1)^2),
                                                            1/3)))-IFERROR(L253,
                                                    0))))))),
                        MAX('1D'!$D$16,
                            POWER((ABS(K253)^2)/('1D'!$I$5*MAX(F253,
                                        0.1)^2),
                                1/3))),
                    MAX('1D'!$D$16,
                        IFERROR(L253,
                            0)))))))</f>
        <v>2.0411692021517887</v>
      </c>
      <c r="M253" s="5">
        <f t="shared" ca="1" si="42"/>
        <v>10.614079851189301</v>
      </c>
      <c r="N253" s="5">
        <f t="shared" ca="1" si="43"/>
        <v>1.1434704692804873</v>
      </c>
      <c r="O253" s="5">
        <f t="shared" ca="1" si="44"/>
        <v>4.8002276894771132</v>
      </c>
      <c r="P253" s="5">
        <f t="shared" ca="1" si="45"/>
        <v>634.48166920215181</v>
      </c>
      <c r="Q253" s="5">
        <f ca="1">P253+((ABS(K253)/MAX(((F253)+(G253)*(L253))*(L253),
            0.000001))^2)/(2*'1D'!$I$5)</f>
        <v>635.65609253909486</v>
      </c>
      <c r="R253" s="5">
        <f ca="1">((ABS(K253)*'1D'!$D$6)/(MAX(((F253)+(G253)*(L253))*(L253),
            0.000001)*MAX(((((F253)+(G253)*(L253))*(L253))/MAX((F253)+2*(L253)*SQRT(1+(G253)^2),
                    0.000001))^(2/3),
            0.000001)))^2</f>
        <v>4.3358367565141456E-3</v>
      </c>
      <c r="S253" s="5">
        <f ca="1">ABS(ABS(K253)/MAX(((F253)+(G253)*(L253))*(L253),
        0.000001))/SQRT('1D'!$I$5*MAX((((F253)+(G253)*(L253))*(L253))/MAX((F253)+2*(G253)*(L253),
            0.000001),
        0.000001))</f>
        <v>1.0727235886044055</v>
      </c>
      <c r="T253" s="5">
        <f ca="1">((F253)*(L253)^2)/2+(G253)*(L253)^3/3+(ABS(K253)^2)/('1D'!$I$5*MAX(((F253)+(G253)*(L253))*(L253),
        0.000001))</f>
        <v>35.763412605541333</v>
      </c>
      <c r="U253" s="5">
        <f ca="1">IF($A$2=0,
    0,
    IFERROR(Q252-(((R252+R253)/2)*J253)-(IF(O252&gt;O253,
                '1D'!$D$8*((O252^2-O253^2)/(2*'1D'!$I$5)),
                '1D'!$D$9*((O253^2-O252^2)/(2*'1D'!$I$5)))+('1D'!$D$10*(ABS(I253)/90)*(MAX(O252^2,
                        O253^2)/(2*'1D'!$I$5))))-Q253,
        0))</f>
        <v>-3.8358367564796936E-3</v>
      </c>
      <c r="V253" s="5">
        <f ca="1">IF($A$2=0,
    1,
    IF(IFERROR(V252,
            0)=0,
        0,
        IFERROR(IF(ROUND(S253,
                    3)=1,
                1,
                IF(AND(ABS(U253)&lt;'1D'!$D$19,
                        S253&gt;1),
                    1,
                    0)),
            0)))</f>
        <v>0</v>
      </c>
      <c r="W253" s="5">
        <f ca="1">IF($A$2=0,
    MAX(MAX('1D'!$D$16,
            MAX('1D'!$D$16,
                POWER((ABS(K253)^2)/('1D'!$I$5*MAX(F253,
                            0.1)^2),
                    1/3))),
        IFERROR(W1396,
            MAX(MAX('1D'!$D$16,
                    MAX('1D'!$D$16,
                        POWER((ABS(K253)^2)/('1D'!$I$5*MAX(F253,
                                    0.1)^2),
                            1/3))),
                ($L$2)-E1396))),
    IF(IFERROR(AG254,
            0)=0,
        MAX(MAX('1D'!$D$16,
                MAX('1D'!$D$16,
                    POWER((ABS(K253)^2)/('1D'!$I$5*MAX(F253,
                                0.1)^2),
                        1/3))),
            IFERROR(W1396,
                MAX(MAX('1D'!$D$16,
                        MAX('1D'!$D$16,
                            POWER((ABS(K253)^2)/('1D'!$I$5*MAX(F253,
                                        0.1)^2),
                                1/3))),
                    ($L$2)-E1396))),
        IF(IFERROR(W253,
                0)=0,
            MAX(MAX('1D'!$D$16,
                    MAX('1D'!$D$16,
                        POWER((ABS(K253)^2)/('1D'!$I$5*MAX(F253,
                                    0.1)^2),
                            1/3))),
                IFERROR(W1396,
                    MAX(MAX('1D'!$D$16,
                            MAX('1D'!$D$16,
                                POWER((ABS(K253)^2)/('1D'!$I$5*MAX(F253,
                                            0.1)^2),
                                    1/3))),
                        ($L$2)-E1396))),
            IF(OR(IFERROR(AD253,
                        0)&gt;=1,
                    IFERROR(AD254,
                        0)&gt;=1),
                MAX('1D'!$D$16,
                    MAX('1D'!$D$16,
                        POWER((ABS(K253)^2)/('1D'!$I$5*MAX(F253,
                                    0.1)^2),
                            1/3))),
                IF(ABS(IFERROR(AF253,
                            0))&lt;'1D'!$D$19,
                    MAX(MAX('1D'!$D$16,
                            MAX('1D'!$D$16,
                                POWER((ABS(K253)^2)/('1D'!$I$5*MAX(F253,
                                            0.1)^2),
                                    1/3))),
                        IFERROR(W253,
                            0)),
                    MAX(MAX('1D'!$D$16,
                            MAX('1D'!$D$16,
                                POWER((ABS(K253)^2)/('1D'!$I$5*MAX(F253,
                                            0.1)^2),
                                    1/3))),
                        (IFERROR(W253,
                                0))+((IFERROR(AF253,
                                    0))*'1D'!$D$18)))))))</f>
        <v>2.1389677043987478</v>
      </c>
      <c r="X253" s="5">
        <f t="shared" ca="1" si="46"/>
        <v>11.122632062873489</v>
      </c>
      <c r="Y253" s="5">
        <f t="shared" ca="1" si="47"/>
        <v>1.1735290000551568</v>
      </c>
      <c r="Z253" s="5">
        <f t="shared" ca="1" si="48"/>
        <v>4.5807502857230418</v>
      </c>
      <c r="AA253" s="5">
        <f t="shared" ca="1" si="49"/>
        <v>634.57946770439878</v>
      </c>
      <c r="AB253" s="5">
        <f ca="1">AA253+((ABS(K253)/MAX(((F253)+(G253)*(W253))*(W253),
            0.000001))^2)/(2*'1D'!$I$5)</f>
        <v>635.64895155659815</v>
      </c>
      <c r="AC253" s="5">
        <f ca="1">((ABS(K253)*'1D'!$D$6)/(MAX(((F253)+(G253)*(W253))*(W253),
            0.000001)*MAX(((((F253)+(G253)*(W253))*(W253))/MAX((F253)+2*(W253)*SQRT(1+(G253)^2),
                    0.000001))^(2/3),
            0.000001)))^2</f>
        <v>3.8141460404132466E-3</v>
      </c>
      <c r="AD253" s="5">
        <f ca="1">ABS(ABS(K253)/MAX(((F253)+(G253)*(W253))*(W253),
        0.000001))/SQRT('1D'!$I$5*MAX((((F253)+(G253)*(W253))*(W253))/MAX((F253)+2*(G253)*(W253),
            0.000001),
        0.000001))</f>
        <v>1.0000000000000004</v>
      </c>
      <c r="AE253" s="5">
        <f ca="1">((F253)*(W253)^2)/2+(G253)*(W253)^3/3+(ABS(K253)^2)/('1D'!$I$5*MAX(((F253)+(G253)*(W253))*(W253),
        0.000001))</f>
        <v>35.686426155594638</v>
      </c>
      <c r="AF253" s="5">
        <f ca="1">IF($A$2=0,
    0,
    IFERROR(AB254+(((AC253+AC254)/2)*J254)+(IF(Z253&gt;Z254,
                '1D'!$D$8*((Z253^2-Z254^2)/(2*'1D'!$I$5)),
                '1D'!$D$9*((Z254^2-Z253^2)/(2*'1D'!$I$5)))+('1D'!$D$10*(ABS(I254)/90)*(MAX(Z253^2,
                        Z254^2)/(2*'1D'!$I$5))))-AB253,
        0))</f>
        <v>0.18829879638576585</v>
      </c>
      <c r="AG253" s="5">
        <f ca="1">IF($A$2=0,
    1,
    IF(IFERROR(AG254,
            0)=0,
        0,
        IFERROR(IF(OR(ROUND(AD253,
                        3)&gt;=1,
                    AND(ABS(AF253)&lt;'1D'!$D$19,
                        AD253&lt;1)),
                1,
                0),
            0)))</f>
        <v>1</v>
      </c>
      <c r="AH253" s="5">
        <f ca="1">IFERROR(IF('1D'!V32="Supercritical",
        MAX('1D'!$D$16,
            IFERROR(L253,
                MAX('1D'!$D$16,
                    POWER((ABS(K253)^2)/('1D'!$I$5*MAX(F253,
                                0.1)^2),
                        1/3)))),
        IF('1D'!V32="Subcritical",
            MAX('1D'!$D$16,
                IFERROR(W253,
                    MAX('1D'!$D$16,
                        POWER((ABS(K253)^2)/('1D'!$I$5*MAX(F253,
                                    0.1)^2),
                            1/3)))),
            IF(IFERROR(T253,
                    -1E+99)&gt;=IFERROR(AE253,
                    -1E+99),
                MAX('1D'!$D$16,
                    IFERROR(L253,
                        MAX('1D'!$D$16,
                            POWER((ABS(K253)^2)/('1D'!$I$5*MAX(F253,
                                        0.1)^2),
                                1/3)))),
                MAX('1D'!$D$16,
                    IFERROR(W253,
                        MAX('1D'!$D$16,
                            POWER((ABS(K253)^2)/('1D'!$I$5*MAX(F253,
                                        0.1)^2),
                                1/3))))))),
    MAX('1D'!$D$16,
        POWER((ABS(K253)^2)/('1D'!$I$5*MAX(F253,
                    0.1)^2),
            1/3)))</f>
        <v>2.0411692021517887</v>
      </c>
      <c r="AI253" s="5">
        <f t="shared" ca="1" si="50"/>
        <v>634.48166920215181</v>
      </c>
      <c r="AJ253" s="5">
        <f ca="1">AI253+((ABS(K253)/MAX(((F253)+(G253)*(AH253))*(AH253),
            0.000001))^2)/(2*'1D'!$I$5)</f>
        <v>635.65609253909486</v>
      </c>
      <c r="AM253">
        <v>0</v>
      </c>
      <c r="AN253">
        <v>0</v>
      </c>
      <c r="AO253" s="5">
        <f t="shared" si="51"/>
        <v>0</v>
      </c>
      <c r="AP253" s="5">
        <f t="shared" si="55"/>
        <v>0</v>
      </c>
      <c r="AQ253" s="5">
        <f ca="1">ABS(ABS(K253)/MAX(((F253)+(G253)*(AH253))*(AH253),
        0.000001))/SQRT('1D'!$I$5*MAX((((F253)+(G253)*(AH253))*(AH253))/MAX((F253)+2*(G253)*(AH253),
            0.000001),
        0.000001))</f>
        <v>1.0727235886044055</v>
      </c>
      <c r="AR253" s="5" t="str">
        <f t="shared" ca="1" si="52"/>
        <v>Supercritical</v>
      </c>
      <c r="AS253" s="5">
        <f ca="1">((ABS(K253)*'1D'!$D$6)/(MAX(((F253)+(G253)*(AH253))*(AH253),
            0.000001)*MAX(((((F253)+(G253)*(AH253))*(AH253))/MAX((F253)+2*(AH253)*SQRT(1+(G253)^2),
                    0.000001))^(2/3),
            0.000001)))^2</f>
        <v>4.3358367565141456E-3</v>
      </c>
    </row>
    <row r="254" spans="1:45" x14ac:dyDescent="0.35">
      <c r="A254">
        <v>245</v>
      </c>
      <c r="B254">
        <v>243.99700000000001</v>
      </c>
      <c r="C254">
        <v>616340.82499999995</v>
      </c>
      <c r="D254">
        <v>3097689.1490000002</v>
      </c>
      <c r="E254">
        <v>632.44000000000005</v>
      </c>
      <c r="F254">
        <v>4.7960000000000003</v>
      </c>
      <c r="G254">
        <v>0</v>
      </c>
      <c r="H254" t="s">
        <v>176</v>
      </c>
      <c r="I254">
        <v>0.63200000000000001</v>
      </c>
      <c r="J254" s="5">
        <f t="shared" si="53"/>
        <v>1</v>
      </c>
      <c r="K254" s="5">
        <f t="shared" ca="1" si="54"/>
        <v>50.95</v>
      </c>
      <c r="L254" s="5">
        <f ca="1">IF($A$2=0,
    IFERROR(L253,
        MAX('1D'!$D$16,
            POWER((ABS(K254)^2)/('1D'!$I$5*MAX(F254,
                        0.1)^2),
                1/3))),
    IF(IFERROR(V253,
            0)=0,
        IFERROR(L253,
            MAX('1D'!$D$16,
                POWER((ABS(K254)^2)/('1D'!$I$5*MAX(F254,
                            0.1)^2),
                    1/3))),
        IF(OR(IFERROR(L254,
                    0)=0,
                IFERROR(S253,
                    0)&lt;1,
                IFERROR(S254,
                    0)&lt;1),
            MAX('1D'!$D$16,
                POWER((ABS(K254)^2)/('1D'!$I$5*MAX(F254,
                            0.1)^2),
                    1/3)),
            IF(IFERROR(U254,
                    0)&gt;0,
                MAX('1D'!$D$16,
                    IFERROR(L254,
                        0)+((IFERROR(U254,
                                0))*'1D'!$D$18*IF((IFERROR(S254,
                                    0))&lt;1,
                            1,
                            -1))),
                IF(IFERROR(U254,
                        0)&lt;0,
                    IF(ABS((MAX('1D'!$D$16,
                                    POWER((ABS(K254)^2)/('1D'!$I$5*MAX(F254,
                                                0.1)^2),
                                        1/3)))-IFERROR(L254,
                                0))&gt;'1D'!$D$19,
                        MAX('1D'!$D$16,
                            IF((MAX('1D'!$D$16,
                                        POWER((ABS(K254)^2)/('1D'!$I$5*MAX(F254,
                                                    0.1)^2),
                                            1/3)))&gt;IFERROR(L254,
                                    0),
                                MIN((MAX('1D'!$D$16,
                                            POWER((ABS(K254)^2)/('1D'!$I$5*MAX(F254,
                                                        0.1)^2),
                                                1/3))),
                                    IFERROR(L254,
                                        0)+(MIN(ABS(IFERROR(U254,
                                                    0))*'1D'!$D$18,
                                            ABS((MAX('1D'!$D$16,
                                                        POWER((ABS(K254)^2)/('1D'!$I$5*MAX(F254,
                                                                    0.1)^2),
                                                            1/3)))-IFERROR(L254,
                                                    0))))),
                                MAX((MAX('1D'!$D$16,
                                            POWER((ABS(K254)^2)/('1D'!$I$5*MAX(F254,
                                                        0.1)^2),
                                                1/3))),
                                    IFERROR(L254,
                                        0)-(MIN(ABS(IFERROR(U254,
                                                    0))*'1D'!$D$18,
                                            ABS((MAX('1D'!$D$16,
                                                        POWER((ABS(K254)^2)/('1D'!$I$5*MAX(F254,
                                                                    0.1)^2),
                                                            1/3)))-IFERROR(L254,
                                                    0))))))),
                        MAX('1D'!$D$16,
                            POWER((ABS(K254)^2)/('1D'!$I$5*MAX(F254,
                                        0.1)^2),
                                1/3))),
                    MAX('1D'!$D$16,
                        IFERROR(L254,
                            0)))))))</f>
        <v>2.0411692021517887</v>
      </c>
      <c r="M254" s="5">
        <f t="shared" ca="1" si="42"/>
        <v>9.7894474935199796</v>
      </c>
      <c r="N254" s="5">
        <f t="shared" ca="1" si="43"/>
        <v>1.1026215771156869</v>
      </c>
      <c r="O254" s="5">
        <f t="shared" ca="1" si="44"/>
        <v>5.2045838167808567</v>
      </c>
      <c r="P254" s="5">
        <f t="shared" ca="1" si="45"/>
        <v>634.48116920215182</v>
      </c>
      <c r="Q254" s="5">
        <f ca="1">P254+((ABS(K254)/MAX(((F254)+(G254)*(L254))*(L254),
            0.000001))^2)/(2*'1D'!$I$5)</f>
        <v>635.86178554801813</v>
      </c>
      <c r="R254" s="5">
        <f ca="1">((ABS(K254)*'1D'!$D$6)/(MAX(((F254)+(G254)*(L254))*(L254),
            0.000001)*MAX(((((F254)+(G254)*(L254))*(L254))/MAX((F254)+2*(L254)*SQRT(1+(G254)^2),
                    0.000001))^(2/3),
            0.000001)))^2</f>
        <v>5.3503954596996655E-3</v>
      </c>
      <c r="S254" s="5">
        <f ca="1">ABS(ABS(K254)/MAX(((F254)+(G254)*(L254))*(L254),
        0.000001))/SQRT('1D'!$I$5*MAX((((F254)+(G254)*(L254))*(L254))/MAX((F254)+2*(G254)*(L254),
            0.000001),
        0.000001))</f>
        <v>1.1630864597045265</v>
      </c>
      <c r="T254" s="5">
        <f ca="1">((F254)*(L254)^2)/2+(G254)*(L254)^3/3+(ABS(K254)^2)/('1D'!$I$5*MAX(((F254)+(G254)*(L254))*(L254),
        0.000001))</f>
        <v>37.021901818035005</v>
      </c>
      <c r="U254" s="5">
        <f ca="1">IF($A$2=0,
    0,
    IFERROR(Q253-(((R253+R254)/2)*J254)-(IF(O253&gt;O254,
                '1D'!$D$8*((O253^2-O254^2)/(2*'1D'!$I$5)),
                '1D'!$D$9*((O254^2-O253^2)/(2*'1D'!$I$5)))+('1D'!$D$10*(ABS(I254)/90)*(MAX(O253^2,
                        O254^2)/(2*'1D'!$I$5))))-Q254,
        0))</f>
        <v>-0.23260967514136155</v>
      </c>
      <c r="V254" s="5">
        <f ca="1">IF($A$2=0,
    1,
    IF(IFERROR(V253,
            0)=0,
        0,
        IFERROR(IF(ROUND(S254,
                    3)=1,
                1,
                IF(AND(ABS(U254)&lt;'1D'!$D$19,
                        S254&gt;1),
                    1,
                    0)),
            0)))</f>
        <v>0</v>
      </c>
      <c r="W254" s="5">
        <f ca="1">IF($A$2=0,
    MAX(MAX('1D'!$D$16,
            MAX('1D'!$D$16,
                POWER((ABS(K254)^2)/('1D'!$I$5*MAX(F254,
                            0.1)^2),
                    1/3))),
        IFERROR(W1396,
            MAX(MAX('1D'!$D$16,
                    MAX('1D'!$D$16,
                        POWER((ABS(K254)^2)/('1D'!$I$5*MAX(F254,
                                    0.1)^2),
                            1/3))),
                ($L$2)-E1396))),
    IF(IFERROR(AG255,
            0)=0,
        MAX(MAX('1D'!$D$16,
                MAX('1D'!$D$16,
                    POWER((ABS(K254)^2)/('1D'!$I$5*MAX(F254,
                                0.1)^2),
                        1/3))),
            IFERROR(W1396,
                MAX(MAX('1D'!$D$16,
                        MAX('1D'!$D$16,
                            POWER((ABS(K254)^2)/('1D'!$I$5*MAX(F254,
                                        0.1)^2),
                                1/3))),
                    ($L$2)-E1396))),
        IF(IFERROR(W254,
                0)=0,
            MAX(MAX('1D'!$D$16,
                    MAX('1D'!$D$16,
                        POWER((ABS(K254)^2)/('1D'!$I$5*MAX(F254,
                                    0.1)^2),
                            1/3))),
                IFERROR(W1396,
                    MAX(MAX('1D'!$D$16,
                            MAX('1D'!$D$16,
                                POWER((ABS(K254)^2)/('1D'!$I$5*MAX(F254,
                                            0.1)^2),
                                    1/3))),
                        ($L$2)-E1396))),
            IF(OR(IFERROR(AD254,
                        0)&gt;=1,
                    IFERROR(AD255,
                        0)&gt;=1),
                MAX('1D'!$D$16,
                    MAX('1D'!$D$16,
                        POWER((ABS(K254)^2)/('1D'!$I$5*MAX(F254,
                                    0.1)^2),
                            1/3))),
                IF(ABS(IFERROR(AF254,
                            0))&lt;'1D'!$D$19,
                    MAX(MAX('1D'!$D$16,
                            MAX('1D'!$D$16,
                                POWER((ABS(K254)^2)/('1D'!$I$5*MAX(F254,
                                            0.1)^2),
                                    1/3))),
                        IFERROR(W254,
                            0)),
                    MAX(MAX('1D'!$D$16,
                            MAX('1D'!$D$16,
                                POWER((ABS(K254)^2)/('1D'!$I$5*MAX(F254,
                                            0.1)^2),
                                    1/3))),
                        (IFERROR(W254,
                                0))+((IFERROR(AF254,
                                    0))*'1D'!$D$18)))))))</f>
        <v>2.2574614365876244</v>
      </c>
      <c r="X254" s="5">
        <f t="shared" ca="1" si="46"/>
        <v>10.826785049874248</v>
      </c>
      <c r="Y254" s="5">
        <f t="shared" ca="1" si="47"/>
        <v>1.1628047184308867</v>
      </c>
      <c r="Z254" s="5">
        <f t="shared" ca="1" si="48"/>
        <v>4.7059214499314166</v>
      </c>
      <c r="AA254" s="5">
        <f t="shared" ca="1" si="49"/>
        <v>634.69746143658767</v>
      </c>
      <c r="AB254" s="5">
        <f ca="1">AA254+((ABS(K254)/MAX(((F254)+(G254)*(W254))*(W254),
            0.000001))^2)/(2*'1D'!$I$5)</f>
        <v>635.82619215488148</v>
      </c>
      <c r="AC254" s="5">
        <f ca="1">((ABS(K254)*'1D'!$D$6)/(MAX(((F254)+(G254)*(W254))*(W254),
            0.000001)*MAX(((((F254)+(G254)*(W254))*(W254))/MAX((F254)+2*(W254)*SQRT(1+(G254)^2),
                    0.000001))^(2/3),
            0.000001)))^2</f>
        <v>4.075017565597085E-3</v>
      </c>
      <c r="AD254" s="5">
        <f ca="1">ABS(ABS(K254)/MAX(((F254)+(G254)*(W254))*(W254),
        0.000001))/SQRT('1D'!$I$5*MAX((((F254)+(G254)*(W254))*(W254))/MAX((F254)+2*(G254)*(W254),
            0.000001),
        0.000001))</f>
        <v>1.0000000000000002</v>
      </c>
      <c r="AE254" s="5">
        <f ca="1">((F254)*(W254)^2)/2+(G254)*(W254)^3/3+(ABS(K254)^2)/('1D'!$I$5*MAX(((F254)+(G254)*(W254))*(W254),
        0.000001))</f>
        <v>36.661574598471802</v>
      </c>
      <c r="AF254" s="5">
        <f ca="1">IF($A$2=0,
    0,
    IFERROR(AB255+(((AC254+AC255)/2)*J255)+(IF(Z254&gt;Z255,
                '1D'!$D$8*((Z254^2-Z255^2)/(2*'1D'!$I$5)),
                '1D'!$D$9*((Z255^2-Z254^2)/(2*'1D'!$I$5)))+('1D'!$D$10*(ABS(I255)/90)*(MAX(Z254^2,
                        Z255^2)/(2*'1D'!$I$5))))-AB254,
        0))</f>
        <v>0.14376565300779021</v>
      </c>
      <c r="AG254" s="5">
        <f ca="1">IF($A$2=0,
    1,
    IF(IFERROR(AG255,
            0)=0,
        0,
        IFERROR(IF(OR(ROUND(AD254,
                        3)&gt;=1,
                    AND(ABS(AF254)&lt;'1D'!$D$19,
                        AD254&lt;1)),
                1,
                0),
            0)))</f>
        <v>1</v>
      </c>
      <c r="AH254" s="5">
        <f ca="1">IFERROR(IF('1D'!V32="Supercritical",
        MAX('1D'!$D$16,
            IFERROR(L254,
                MAX('1D'!$D$16,
                    POWER((ABS(K254)^2)/('1D'!$I$5*MAX(F254,
                                0.1)^2),
                        1/3)))),
        IF('1D'!V32="Subcritical",
            MAX('1D'!$D$16,
                IFERROR(W254,
                    MAX('1D'!$D$16,
                        POWER((ABS(K254)^2)/('1D'!$I$5*MAX(F254,
                                    0.1)^2),
                            1/3)))),
            IF(IFERROR(T254,
                    -1E+99)&gt;=IFERROR(AE254,
                    -1E+99),
                MAX('1D'!$D$16,
                    IFERROR(L254,
                        MAX('1D'!$D$16,
                            POWER((ABS(K254)^2)/('1D'!$I$5*MAX(F254,
                                        0.1)^2),
                                1/3)))),
                MAX('1D'!$D$16,
                    IFERROR(W254,
                        MAX('1D'!$D$16,
                            POWER((ABS(K254)^2)/('1D'!$I$5*MAX(F254,
                                        0.1)^2),
                                1/3))))))),
    MAX('1D'!$D$16,
        POWER((ABS(K254)^2)/('1D'!$I$5*MAX(F254,
                    0.1)^2),
            1/3)))</f>
        <v>2.0411692021517887</v>
      </c>
      <c r="AI254" s="5">
        <f t="shared" ca="1" si="50"/>
        <v>634.48116920215182</v>
      </c>
      <c r="AJ254" s="5">
        <f ca="1">AI254+((ABS(K254)/MAX(((F254)+(G254)*(AH254))*(AH254),
            0.000001))^2)/(2*'1D'!$I$5)</f>
        <v>635.86178554801813</v>
      </c>
      <c r="AM254">
        <v>0</v>
      </c>
      <c r="AN254">
        <v>0</v>
      </c>
      <c r="AO254" s="5">
        <f t="shared" si="51"/>
        <v>0</v>
      </c>
      <c r="AP254" s="5">
        <f t="shared" si="55"/>
        <v>0</v>
      </c>
      <c r="AQ254" s="5">
        <f ca="1">ABS(ABS(K254)/MAX(((F254)+(G254)*(AH254))*(AH254),
        0.000001))/SQRT('1D'!$I$5*MAX((((F254)+(G254)*(AH254))*(AH254))/MAX((F254)+2*(G254)*(AH254),
            0.000001),
        0.000001))</f>
        <v>1.1630864597045265</v>
      </c>
      <c r="AR254" s="5" t="str">
        <f t="shared" ca="1" si="52"/>
        <v>Supercritical</v>
      </c>
      <c r="AS254" s="5">
        <f ca="1">((ABS(K254)*'1D'!$D$6)/(MAX(((F254)+(G254)*(AH254))*(AH254),
            0.000001)*MAX(((((F254)+(G254)*(AH254))*(AH254))/MAX((F254)+2*(AH254)*SQRT(1+(G254)^2),
                    0.000001))^(2/3),
            0.000001)))^2</f>
        <v>5.3503954596996655E-3</v>
      </c>
    </row>
    <row r="255" spans="1:45" x14ac:dyDescent="0.35">
      <c r="A255">
        <v>246</v>
      </c>
      <c r="B255">
        <v>244.99700000000001</v>
      </c>
      <c r="C255">
        <v>616339.82700000005</v>
      </c>
      <c r="D255">
        <v>3097689.09</v>
      </c>
      <c r="E255">
        <v>632.43949999999995</v>
      </c>
      <c r="F255">
        <v>4.5270000000000001</v>
      </c>
      <c r="G255">
        <v>0</v>
      </c>
      <c r="H255" t="s">
        <v>176</v>
      </c>
      <c r="I255">
        <v>1.4370000000000001</v>
      </c>
      <c r="J255" s="5">
        <f t="shared" si="53"/>
        <v>1</v>
      </c>
      <c r="K255" s="5">
        <f t="shared" ca="1" si="54"/>
        <v>50.95</v>
      </c>
      <c r="L255" s="5">
        <f ca="1">IF($A$2=0,
    IFERROR(L254,
        MAX('1D'!$D$16,
            POWER((ABS(K255)^2)/('1D'!$I$5*MAX(F255,
                        0.1)^2),
                1/3))),
    IF(IFERROR(V254,
            0)=0,
        IFERROR(L254,
            MAX('1D'!$D$16,
                POWER((ABS(K255)^2)/('1D'!$I$5*MAX(F255,
                            0.1)^2),
                    1/3))),
        IF(OR(IFERROR(L255,
                    0)=0,
                IFERROR(S254,
                    0)&lt;1,
                IFERROR(S255,
                    0)&lt;1),
            MAX('1D'!$D$16,
                POWER((ABS(K255)^2)/('1D'!$I$5*MAX(F255,
                            0.1)^2),
                    1/3)),
            IF(IFERROR(U255,
                    0)&gt;0,
                MAX('1D'!$D$16,
                    IFERROR(L255,
                        0)+((IFERROR(U255,
                                0))*'1D'!$D$18*IF((IFERROR(S255,
                                    0))&lt;1,
                            1,
                            -1))),
                IF(IFERROR(U255,
                        0)&lt;0,
                    IF(ABS((MAX('1D'!$D$16,
                                    POWER((ABS(K255)^2)/('1D'!$I$5*MAX(F255,
                                                0.1)^2),
                                        1/3)))-IFERROR(L255,
                                0))&gt;'1D'!$D$19,
                        MAX('1D'!$D$16,
                            IF((MAX('1D'!$D$16,
                                        POWER((ABS(K255)^2)/('1D'!$I$5*MAX(F255,
                                                    0.1)^2),
                                            1/3)))&gt;IFERROR(L255,
                                    0),
                                MIN((MAX('1D'!$D$16,
                                            POWER((ABS(K255)^2)/('1D'!$I$5*MAX(F255,
                                                        0.1)^2),
                                                1/3))),
                                    IFERROR(L255,
                                        0)+(MIN(ABS(IFERROR(U255,
                                                    0))*'1D'!$D$18,
                                            ABS((MAX('1D'!$D$16,
                                                        POWER((ABS(K255)^2)/('1D'!$I$5*MAX(F255,
                                                                    0.1)^2),
                                                            1/3)))-IFERROR(L255,
                                                    0))))),
                                MAX((MAX('1D'!$D$16,
                                            POWER((ABS(K255)^2)/('1D'!$I$5*MAX(F255,
                                                        0.1)^2),
                                                1/3))),
                                    IFERROR(L255,
                                        0)-(MIN(ABS(IFERROR(U255,
                                                    0))*'1D'!$D$18,
                                            ABS((MAX('1D'!$D$16,
                                                        POWER((ABS(K255)^2)/('1D'!$I$5*MAX(F255,
                                                                    0.1)^2),
                                                            1/3)))-IFERROR(L255,
                                                    0))))))),
                        MAX('1D'!$D$16,
                            POWER((ABS(K255)^2)/('1D'!$I$5*MAX(F255,
                                        0.1)^2),
                                1/3))),
                    MAX('1D'!$D$16,
                        IFERROR(L255,
                            0)))))))</f>
        <v>2.0411692021517887</v>
      </c>
      <c r="M255" s="5">
        <f t="shared" ca="1" si="42"/>
        <v>9.2403729781411474</v>
      </c>
      <c r="N255" s="5">
        <f t="shared" ca="1" si="43"/>
        <v>1.0732965234032539</v>
      </c>
      <c r="O255" s="5">
        <f t="shared" ca="1" si="44"/>
        <v>5.5138466943408417</v>
      </c>
      <c r="P255" s="5">
        <f t="shared" ca="1" si="45"/>
        <v>634.48066920215172</v>
      </c>
      <c r="Q255" s="5">
        <f ca="1">P255+((ABS(K255)/MAX(((F255)+(G255)*(L255))*(L255),
            0.000001))^2)/(2*'1D'!$I$5)</f>
        <v>636.0302362443889</v>
      </c>
      <c r="R255" s="5">
        <f ca="1">((ABS(K255)*'1D'!$D$6)/(MAX(((F255)+(G255)*(L255))*(L255),
            0.000001)*MAX(((((F255)+(G255)*(L255))*(L255))/MAX((F255)+2*(L255)*SQRT(1+(G255)^2),
                    0.000001))^(2/3),
            0.000001)))^2</f>
        <v>6.2248983188966595E-3</v>
      </c>
      <c r="S255" s="5">
        <f ca="1">ABS(ABS(K255)/MAX(((F255)+(G255)*(L255))*(L255),
        0.000001))/SQRT('1D'!$I$5*MAX((((F255)+(G255)*(L255))*(L255))/MAX((F255)+2*(G255)*(L255),
            0.000001),
        0.000001))</f>
        <v>1.2321985113193967</v>
      </c>
      <c r="T255" s="5">
        <f ca="1">((F255)*(L255)^2)/2+(G255)*(L255)^3/3+(ABS(K255)^2)/('1D'!$I$5*MAX(((F255)+(G255)*(L255))*(L255),
        0.000001))</f>
        <v>38.067737219501687</v>
      </c>
      <c r="U255" s="5">
        <f ca="1">IF($A$2=0,
    0,
    IFERROR(Q254-(((R254+R255)/2)*J255)-(IF(O254&gt;O255,
                '1D'!$D$8*((O254^2-O255^2)/(2*'1D'!$I$5)),
                '1D'!$D$9*((O255^2-O254^2)/(2*'1D'!$I$5)))+('1D'!$D$10*(ABS(I255)/90)*(MAX(O254^2,
                        O255^2)/(2*'1D'!$I$5))))-Q255,
        0))</f>
        <v>-0.19484462596335561</v>
      </c>
      <c r="V255" s="5">
        <f ca="1">IF($A$2=0,
    1,
    IF(IFERROR(V254,
            0)=0,
        0,
        IFERROR(IF(ROUND(S255,
                    3)=1,
                1,
                IF(AND(ABS(U255)&lt;'1D'!$D$19,
                        S255&gt;1),
                    1,
                    0)),
            0)))</f>
        <v>0</v>
      </c>
      <c r="W255" s="5">
        <f ca="1">IF($A$2=0,
    MAX(MAX('1D'!$D$16,
            MAX('1D'!$D$16,
                POWER((ABS(K255)^2)/('1D'!$I$5*MAX(F255,
                            0.1)^2),
                    1/3))),
        IFERROR(W1396,
            MAX(MAX('1D'!$D$16,
                    MAX('1D'!$D$16,
                        POWER((ABS(K255)^2)/('1D'!$I$5*MAX(F255,
                                    0.1)^2),
                            1/3))),
                ($L$2)-E1396))),
    IF(IFERROR(AG256,
            0)=0,
        MAX(MAX('1D'!$D$16,
                MAX('1D'!$D$16,
                    POWER((ABS(K255)^2)/('1D'!$I$5*MAX(F255,
                                0.1)^2),
                        1/3))),
            IFERROR(W1396,
                MAX(MAX('1D'!$D$16,
                        MAX('1D'!$D$16,
                            POWER((ABS(K255)^2)/('1D'!$I$5*MAX(F255,
                                        0.1)^2),
                                1/3))),
                    ($L$2)-E1396))),
        IF(IFERROR(W255,
                0)=0,
            MAX(MAX('1D'!$D$16,
                    MAX('1D'!$D$16,
                        POWER((ABS(K255)^2)/('1D'!$I$5*MAX(F255,
                                    0.1)^2),
                            1/3))),
                IFERROR(W1396,
                    MAX(MAX('1D'!$D$16,
                            MAX('1D'!$D$16,
                                POWER((ABS(K255)^2)/('1D'!$I$5*MAX(F255,
                                            0.1)^2),
                                    1/3))),
                        ($L$2)-E1396))),
            IF(OR(IFERROR(AD255,
                        0)&gt;=1,
                    IFERROR(AD256,
                        0)&gt;=1),
                MAX('1D'!$D$16,
                    MAX('1D'!$D$16,
                        POWER((ABS(K255)^2)/('1D'!$I$5*MAX(F255,
                                    0.1)^2),
                            1/3))),
                IF(ABS(IFERROR(AF255,
                            0))&lt;'1D'!$D$19,
                    MAX(MAX('1D'!$D$16,
                            MAX('1D'!$D$16,
                                POWER((ABS(K255)^2)/('1D'!$I$5*MAX(F255,
                                            0.1)^2),
                                    1/3))),
                        IFERROR(W255,
                            0)),
                    MAX(MAX('1D'!$D$16,
                            MAX('1D'!$D$16,
                                POWER((ABS(K255)^2)/('1D'!$I$5*MAX(F255,
                                            0.1)^2),
                                    1/3))),
                        (IFERROR(W255,
                                0))+((IFERROR(AF255,
                                    0))*'1D'!$D$18)))))))</f>
        <v>2.3460258516225387</v>
      </c>
      <c r="X255" s="5">
        <f t="shared" ca="1" si="46"/>
        <v>10.620459030295233</v>
      </c>
      <c r="Y255" s="5">
        <f t="shared" ca="1" si="47"/>
        <v>1.1520120910653819</v>
      </c>
      <c r="Z255" s="5">
        <f t="shared" ca="1" si="48"/>
        <v>4.7973444325394352</v>
      </c>
      <c r="AA255" s="5">
        <f t="shared" ca="1" si="49"/>
        <v>634.78552585162254</v>
      </c>
      <c r="AB255" s="5">
        <f ca="1">AA255+((ABS(K255)/MAX(((F255)+(G255)*(W255))*(W255),
            0.000001))^2)/(2*'1D'!$I$5)</f>
        <v>635.95853877743377</v>
      </c>
      <c r="AC255" s="5">
        <f ca="1">((ABS(K255)*'1D'!$D$6)/(MAX(((F255)+(G255)*(W255))*(W255),
            0.000001)*MAX(((((F255)+(G255)*(W255))*(W255))/MAX((F255)+2*(W255)*SQRT(1+(G255)^2),
                    0.000001))^(2/3),
            0.000001)))^2</f>
        <v>4.2878699272156737E-3</v>
      </c>
      <c r="AD255" s="5">
        <f ca="1">ABS(ABS(K255)/MAX(((F255)+(G255)*(W255))*(W255),
        0.000001))/SQRT('1D'!$I$5*MAX((((F255)+(G255)*(W255))*(W255))/MAX((F255)+2*(G255)*(W255),
            0.000001),
        0.000001))</f>
        <v>1.0000000000000002</v>
      </c>
      <c r="AE255" s="5">
        <f ca="1">((F255)*(W255)^2)/2+(G255)*(W255)^3/3+(ABS(K255)^2)/('1D'!$I$5*MAX(((F255)+(G255)*(W255))*(W255),
        0.000001))</f>
        <v>37.373807161755991</v>
      </c>
      <c r="AF255" s="5">
        <f ca="1">IF($A$2=0,
    0,
    IFERROR(AB256+(((AC255+AC256)/2)*J256)+(IF(Z255&gt;Z256,
                '1D'!$D$8*((Z255^2-Z256^2)/(2*'1D'!$I$5)),
                '1D'!$D$9*((Z256^2-Z255^2)/(2*'1D'!$I$5)))+('1D'!$D$10*(ABS(I256)/90)*(MAX(Z255^2,
                        Z256^2)/(2*'1D'!$I$5))))-AB255,
        0))</f>
        <v>6.7043842425391631E-3</v>
      </c>
      <c r="AG255" s="5">
        <f ca="1">IF($A$2=0,
    1,
    IF(IFERROR(AG256,
            0)=0,
        0,
        IFERROR(IF(OR(ROUND(AD255,
                        3)&gt;=1,
                    AND(ABS(AF255)&lt;'1D'!$D$19,
                        AD255&lt;1)),
                1,
                0),
            0)))</f>
        <v>1</v>
      </c>
      <c r="AH255" s="5">
        <f ca="1">IFERROR(IF('1D'!V32="Supercritical",
        MAX('1D'!$D$16,
            IFERROR(L255,
                MAX('1D'!$D$16,
                    POWER((ABS(K255)^2)/('1D'!$I$5*MAX(F255,
                                0.1)^2),
                        1/3)))),
        IF('1D'!V32="Subcritical",
            MAX('1D'!$D$16,
                IFERROR(W255,
                    MAX('1D'!$D$16,
                        POWER((ABS(K255)^2)/('1D'!$I$5*MAX(F255,
                                    0.1)^2),
                            1/3)))),
            IF(IFERROR(T255,
                    -1E+99)&gt;=IFERROR(AE255,
                    -1E+99),
                MAX('1D'!$D$16,
                    IFERROR(L255,
                        MAX('1D'!$D$16,
                            POWER((ABS(K255)^2)/('1D'!$I$5*MAX(F255,
                                        0.1)^2),
                                1/3)))),
                MAX('1D'!$D$16,
                    IFERROR(W255,
                        MAX('1D'!$D$16,
                            POWER((ABS(K255)^2)/('1D'!$I$5*MAX(F255,
                                        0.1)^2),
                                1/3))))))),
    MAX('1D'!$D$16,
        POWER((ABS(K255)^2)/('1D'!$I$5*MAX(F255,
                    0.1)^2),
            1/3)))</f>
        <v>2.0411692021517887</v>
      </c>
      <c r="AI255" s="5">
        <f t="shared" ca="1" si="50"/>
        <v>634.48066920215172</v>
      </c>
      <c r="AJ255" s="5">
        <f ca="1">AI255+((ABS(K255)/MAX(((F255)+(G255)*(AH255))*(AH255),
            0.000001))^2)/(2*'1D'!$I$5)</f>
        <v>636.0302362443889</v>
      </c>
      <c r="AM255">
        <v>0</v>
      </c>
      <c r="AN255">
        <v>0</v>
      </c>
      <c r="AO255" s="5">
        <f t="shared" si="51"/>
        <v>0</v>
      </c>
      <c r="AP255" s="5">
        <f t="shared" si="55"/>
        <v>0</v>
      </c>
      <c r="AQ255" s="5">
        <f ca="1">ABS(ABS(K255)/MAX(((F255)+(G255)*(AH255))*(AH255),
        0.000001))/SQRT('1D'!$I$5*MAX((((F255)+(G255)*(AH255))*(AH255))/MAX((F255)+2*(G255)*(AH255),
            0.000001),
        0.000001))</f>
        <v>1.2321985113193967</v>
      </c>
      <c r="AR255" s="5" t="str">
        <f t="shared" ca="1" si="52"/>
        <v>Supercritical</v>
      </c>
      <c r="AS255" s="5">
        <f ca="1">((ABS(K255)*'1D'!$D$6)/(MAX(((F255)+(G255)*(AH255))*(AH255),
            0.000001)*MAX(((((F255)+(G255)*(AH255))*(AH255))/MAX((F255)+2*(AH255)*SQRT(1+(G255)^2),
                    0.000001))^(2/3),
            0.000001)))^2</f>
        <v>6.2248983188966595E-3</v>
      </c>
    </row>
    <row r="256" spans="1:45" x14ac:dyDescent="0.35">
      <c r="A256">
        <v>247</v>
      </c>
      <c r="B256">
        <v>245.99600000000001</v>
      </c>
      <c r="C256">
        <v>616338.83100000001</v>
      </c>
      <c r="D256">
        <v>3097689.0060000001</v>
      </c>
      <c r="E256">
        <v>632.43899999999996</v>
      </c>
      <c r="F256">
        <v>4.5270000000000001</v>
      </c>
      <c r="G256">
        <v>0</v>
      </c>
      <c r="H256" t="s">
        <v>176</v>
      </c>
      <c r="I256">
        <v>1.494</v>
      </c>
      <c r="J256" s="5">
        <f t="shared" si="53"/>
        <v>0.99899999999999523</v>
      </c>
      <c r="K256" s="5">
        <f t="shared" ca="1" si="54"/>
        <v>50.95</v>
      </c>
      <c r="L256" s="5">
        <f ca="1">IF($A$2=0,
    IFERROR(L255,
        MAX('1D'!$D$16,
            POWER((ABS(K256)^2)/('1D'!$I$5*MAX(F256,
                        0.1)^2),
                1/3))),
    IF(IFERROR(V255,
            0)=0,
        IFERROR(L255,
            MAX('1D'!$D$16,
                POWER((ABS(K256)^2)/('1D'!$I$5*MAX(F256,
                            0.1)^2),
                    1/3))),
        IF(OR(IFERROR(L256,
                    0)=0,
                IFERROR(S255,
                    0)&lt;1,
                IFERROR(S256,
                    0)&lt;1),
            MAX('1D'!$D$16,
                POWER((ABS(K256)^2)/('1D'!$I$5*MAX(F256,
                            0.1)^2),
                    1/3)),
            IF(IFERROR(U256,
                    0)&gt;0,
                MAX('1D'!$D$16,
                    IFERROR(L256,
                        0)+((IFERROR(U256,
                                0))*'1D'!$D$18*IF((IFERROR(S256,
                                    0))&lt;1,
                            1,
                            -1))),
                IF(IFERROR(U256,
                        0)&lt;0,
                    IF(ABS((MAX('1D'!$D$16,
                                    POWER((ABS(K256)^2)/('1D'!$I$5*MAX(F256,
                                                0.1)^2),
                                        1/3)))-IFERROR(L256,
                                0))&gt;'1D'!$D$19,
                        MAX('1D'!$D$16,
                            IF((MAX('1D'!$D$16,
                                        POWER((ABS(K256)^2)/('1D'!$I$5*MAX(F256,
                                                    0.1)^2),
                                            1/3)))&gt;IFERROR(L256,
                                    0),
                                MIN((MAX('1D'!$D$16,
                                            POWER((ABS(K256)^2)/('1D'!$I$5*MAX(F256,
                                                        0.1)^2),
                                                1/3))),
                                    IFERROR(L256,
                                        0)+(MIN(ABS(IFERROR(U256,
                                                    0))*'1D'!$D$18,
                                            ABS((MAX('1D'!$D$16,
                                                        POWER((ABS(K256)^2)/('1D'!$I$5*MAX(F256,
                                                                    0.1)^2),
                                                            1/3)))-IFERROR(L256,
                                                    0))))),
                                MAX((MAX('1D'!$D$16,
                                            POWER((ABS(K256)^2)/('1D'!$I$5*MAX(F256,
                                                        0.1)^2),
                                                1/3))),
                                    IFERROR(L256,
                                        0)-(MIN(ABS(IFERROR(U256,
                                                    0))*'1D'!$D$18,
                                            ABS((MAX('1D'!$D$16,
                                                        POWER((ABS(K256)^2)/('1D'!$I$5*MAX(F256,
                                                                    0.1)^2),
                                                            1/3)))-IFERROR(L256,
                                                    0))))))),
                        MAX('1D'!$D$16,
                            POWER((ABS(K256)^2)/('1D'!$I$5*MAX(F256,
                                        0.1)^2),
                                1/3))),
                    MAX('1D'!$D$16,
                        IFERROR(L256,
                            0)))))))</f>
        <v>2.0411692021517887</v>
      </c>
      <c r="M256" s="5">
        <f t="shared" ca="1" si="42"/>
        <v>9.2403729781411474</v>
      </c>
      <c r="N256" s="5">
        <f t="shared" ca="1" si="43"/>
        <v>1.0732965234032539</v>
      </c>
      <c r="O256" s="5">
        <f t="shared" ca="1" si="44"/>
        <v>5.5138466943408417</v>
      </c>
      <c r="P256" s="5">
        <f t="shared" ca="1" si="45"/>
        <v>634.48016920215173</v>
      </c>
      <c r="Q256" s="5">
        <f ca="1">P256+((ABS(K256)/MAX(((F256)+(G256)*(L256))*(L256),
            0.000001))^2)/(2*'1D'!$I$5)</f>
        <v>636.02973624438891</v>
      </c>
      <c r="R256" s="5">
        <f ca="1">((ABS(K256)*'1D'!$D$6)/(MAX(((F256)+(G256)*(L256))*(L256),
            0.000001)*MAX(((((F256)+(G256)*(L256))*(L256))/MAX((F256)+2*(L256)*SQRT(1+(G256)^2),
                    0.000001))^(2/3),
            0.000001)))^2</f>
        <v>6.2248983188966595E-3</v>
      </c>
      <c r="S256" s="5">
        <f ca="1">ABS(ABS(K256)/MAX(((F256)+(G256)*(L256))*(L256),
        0.000001))/SQRT('1D'!$I$5*MAX((((F256)+(G256)*(L256))*(L256))/MAX((F256)+2*(G256)*(L256),
            0.000001),
        0.000001))</f>
        <v>1.2321985113193967</v>
      </c>
      <c r="T256" s="5">
        <f ca="1">((F256)*(L256)^2)/2+(G256)*(L256)^3/3+(ABS(K256)^2)/('1D'!$I$5*MAX(((F256)+(G256)*(L256))*(L256),
        0.000001))</f>
        <v>38.067737219501687</v>
      </c>
      <c r="U256" s="5">
        <f ca="1">IF($A$2=0,
    0,
    IFERROR(Q255-(((R255+R256)/2)*J256)-(IF(O255&gt;O256,
                '1D'!$D$8*((O255^2-O256^2)/(2*'1D'!$I$5)),
                '1D'!$D$9*((O256^2-O255^2)/(2*'1D'!$I$5)))+('1D'!$D$10*(ABS(I256)/90)*(MAX(O255^2,
                        O256^2)/(2*'1D'!$I$5))))-Q256,
        0))</f>
        <v>-9.5770953557803296E-3</v>
      </c>
      <c r="V256" s="5">
        <f ca="1">IF($A$2=0,
    1,
    IF(IFERROR(V255,
            0)=0,
        0,
        IFERROR(IF(ROUND(S256,
                    3)=1,
                1,
                IF(AND(ABS(U256)&lt;'1D'!$D$19,
                        S256&gt;1),
                    1,
                    0)),
            0)))</f>
        <v>0</v>
      </c>
      <c r="W256" s="5">
        <f ca="1">IF($A$2=0,
    MAX(MAX('1D'!$D$16,
            MAX('1D'!$D$16,
                POWER((ABS(K256)^2)/('1D'!$I$5*MAX(F256,
                            0.1)^2),
                    1/3))),
        IFERROR(W1396,
            MAX(MAX('1D'!$D$16,
                    MAX('1D'!$D$16,
                        POWER((ABS(K256)^2)/('1D'!$I$5*MAX(F256,
                                    0.1)^2),
                            1/3))),
                ($L$2)-E1396))),
    IF(IFERROR(AG257,
            0)=0,
        MAX(MAX('1D'!$D$16,
                MAX('1D'!$D$16,
                    POWER((ABS(K256)^2)/('1D'!$I$5*MAX(F256,
                                0.1)^2),
                        1/3))),
            IFERROR(W1396,
                MAX(MAX('1D'!$D$16,
                        MAX('1D'!$D$16,
                            POWER((ABS(K256)^2)/('1D'!$I$5*MAX(F256,
                                        0.1)^2),
                                1/3))),
                    ($L$2)-E1396))),
        IF(IFERROR(W256,
                0)=0,
            MAX(MAX('1D'!$D$16,
                    MAX('1D'!$D$16,
                        POWER((ABS(K256)^2)/('1D'!$I$5*MAX(F256,
                                    0.1)^2),
                            1/3))),
                IFERROR(W1396,
                    MAX(MAX('1D'!$D$16,
                            MAX('1D'!$D$16,
                                POWER((ABS(K256)^2)/('1D'!$I$5*MAX(F256,
                                            0.1)^2),
                                    1/3))),
                        ($L$2)-E1396))),
            IF(OR(IFERROR(AD256,
                        0)&gt;=1,
                    IFERROR(AD257,
                        0)&gt;=1),
                MAX('1D'!$D$16,
                    MAX('1D'!$D$16,
                        POWER((ABS(K256)^2)/('1D'!$I$5*MAX(F256,
                                    0.1)^2),
                            1/3))),
                IF(ABS(IFERROR(AF256,
                            0))&lt;'1D'!$D$19,
                    MAX(MAX('1D'!$D$16,
                            MAX('1D'!$D$16,
                                POWER((ABS(K256)^2)/('1D'!$I$5*MAX(F256,
                                            0.1)^2),
                                    1/3))),
                        IFERROR(W256,
                            0)),
                    MAX(MAX('1D'!$D$16,
                            MAX('1D'!$D$16,
                                POWER((ABS(K256)^2)/('1D'!$I$5*MAX(F256,
                                            0.1)^2),
                                    1/3))),
                        (IFERROR(W256,
                                0))+((IFERROR(AF256,
                                    0))*'1D'!$D$18)))))))</f>
        <v>2.3460258516225387</v>
      </c>
      <c r="X256" s="5">
        <f t="shared" ca="1" si="46"/>
        <v>10.620459030295233</v>
      </c>
      <c r="Y256" s="5">
        <f t="shared" ca="1" si="47"/>
        <v>1.1520120910653819</v>
      </c>
      <c r="Z256" s="5">
        <f t="shared" ca="1" si="48"/>
        <v>4.7973444325394352</v>
      </c>
      <c r="AA256" s="5">
        <f t="shared" ca="1" si="49"/>
        <v>634.78502585162255</v>
      </c>
      <c r="AB256" s="5">
        <f ca="1">AA256+((ABS(K256)/MAX(((F256)+(G256)*(W256))*(W256),
            0.000001))^2)/(2*'1D'!$I$5)</f>
        <v>635.95803877743379</v>
      </c>
      <c r="AC256" s="5">
        <f ca="1">((ABS(K256)*'1D'!$D$6)/(MAX(((F256)+(G256)*(W256))*(W256),
            0.000001)*MAX(((((F256)+(G256)*(W256))*(W256))/MAX((F256)+2*(W256)*SQRT(1+(G256)^2),
                    0.000001))^(2/3),
            0.000001)))^2</f>
        <v>4.2878699272156737E-3</v>
      </c>
      <c r="AD256" s="5">
        <f ca="1">ABS(ABS(K256)/MAX(((F256)+(G256)*(W256))*(W256),
        0.000001))/SQRT('1D'!$I$5*MAX((((F256)+(G256)*(W256))*(W256))/MAX((F256)+2*(G256)*(W256),
            0.000001),
        0.000001))</f>
        <v>1.0000000000000002</v>
      </c>
      <c r="AE256" s="5">
        <f ca="1">((F256)*(W256)^2)/2+(G256)*(W256)^3/3+(ABS(K256)^2)/('1D'!$I$5*MAX(((F256)+(G256)*(W256))*(W256),
        0.000001))</f>
        <v>37.373807161755991</v>
      </c>
      <c r="AF256" s="5">
        <f ca="1">IF($A$2=0,
    0,
    IFERROR(AB257+(((AC256+AC257)/2)*J257)+(IF(Z256&gt;Z257,
                '1D'!$D$8*((Z256^2-Z257^2)/(2*'1D'!$I$5)),
                '1D'!$D$9*((Z257^2-Z256^2)/(2*'1D'!$I$5)))+('1D'!$D$10*(ABS(I257)/90)*(MAX(Z256^2,
                        Z257^2)/(2*'1D'!$I$5))))-AB256,
        0))</f>
        <v>6.4975297858609338E-3</v>
      </c>
      <c r="AG256" s="5">
        <f ca="1">IF($A$2=0,
    1,
    IF(IFERROR(AG257,
            0)=0,
        0,
        IFERROR(IF(OR(ROUND(AD256,
                        3)&gt;=1,
                    AND(ABS(AF256)&lt;'1D'!$D$19,
                        AD256&lt;1)),
                1,
                0),
            0)))</f>
        <v>1</v>
      </c>
      <c r="AH256" s="5">
        <f ca="1">IFERROR(IF('1D'!V32="Supercritical",
        MAX('1D'!$D$16,
            IFERROR(L256,
                MAX('1D'!$D$16,
                    POWER((ABS(K256)^2)/('1D'!$I$5*MAX(F256,
                                0.1)^2),
                        1/3)))),
        IF('1D'!V32="Subcritical",
            MAX('1D'!$D$16,
                IFERROR(W256,
                    MAX('1D'!$D$16,
                        POWER((ABS(K256)^2)/('1D'!$I$5*MAX(F256,
                                    0.1)^2),
                            1/3)))),
            IF(IFERROR(T256,
                    -1E+99)&gt;=IFERROR(AE256,
                    -1E+99),
                MAX('1D'!$D$16,
                    IFERROR(L256,
                        MAX('1D'!$D$16,
                            POWER((ABS(K256)^2)/('1D'!$I$5*MAX(F256,
                                        0.1)^2),
                                1/3)))),
                MAX('1D'!$D$16,
                    IFERROR(W256,
                        MAX('1D'!$D$16,
                            POWER((ABS(K256)^2)/('1D'!$I$5*MAX(F256,
                                        0.1)^2),
                                1/3))))))),
    MAX('1D'!$D$16,
        POWER((ABS(K256)^2)/('1D'!$I$5*MAX(F256,
                    0.1)^2),
            1/3)))</f>
        <v>2.0411692021517887</v>
      </c>
      <c r="AI256" s="5">
        <f t="shared" ca="1" si="50"/>
        <v>634.48016920215173</v>
      </c>
      <c r="AJ256" s="5">
        <f ca="1">AI256+((ABS(K256)/MAX(((F256)+(G256)*(AH256))*(AH256),
            0.000001))^2)/(2*'1D'!$I$5)</f>
        <v>636.02973624438891</v>
      </c>
      <c r="AM256">
        <v>0</v>
      </c>
      <c r="AN256">
        <v>0</v>
      </c>
      <c r="AO256" s="5">
        <f t="shared" si="51"/>
        <v>0</v>
      </c>
      <c r="AP256" s="5">
        <f t="shared" si="55"/>
        <v>0</v>
      </c>
      <c r="AQ256" s="5">
        <f ca="1">ABS(ABS(K256)/MAX(((F256)+(G256)*(AH256))*(AH256),
        0.000001))/SQRT('1D'!$I$5*MAX((((F256)+(G256)*(AH256))*(AH256))/MAX((F256)+2*(G256)*(AH256),
            0.000001),
        0.000001))</f>
        <v>1.2321985113193967</v>
      </c>
      <c r="AR256" s="5" t="str">
        <f t="shared" ca="1" si="52"/>
        <v>Supercritical</v>
      </c>
      <c r="AS256" s="5">
        <f ca="1">((ABS(K256)*'1D'!$D$6)/(MAX(((F256)+(G256)*(AH256))*(AH256),
            0.000001)*MAX(((((F256)+(G256)*(AH256))*(AH256))/MAX((F256)+2*(AH256)*SQRT(1+(G256)^2),
                    0.000001))^(2/3),
            0.000001)))^2</f>
        <v>6.2248983188966595E-3</v>
      </c>
    </row>
    <row r="257" spans="1:45" x14ac:dyDescent="0.35">
      <c r="A257">
        <v>248</v>
      </c>
      <c r="B257">
        <v>246.99600000000001</v>
      </c>
      <c r="C257">
        <v>616337.83700000006</v>
      </c>
      <c r="D257">
        <v>3097688.8960000002</v>
      </c>
      <c r="E257">
        <v>632.43849999999998</v>
      </c>
      <c r="F257">
        <v>4.5270000000000001</v>
      </c>
      <c r="G257">
        <v>0</v>
      </c>
      <c r="H257" t="s">
        <v>176</v>
      </c>
      <c r="I257">
        <v>1.3859999999999999</v>
      </c>
      <c r="J257" s="5">
        <f t="shared" si="53"/>
        <v>1</v>
      </c>
      <c r="K257" s="5">
        <f t="shared" ca="1" si="54"/>
        <v>50.95</v>
      </c>
      <c r="L257" s="5">
        <f ca="1">IF($A$2=0,
    IFERROR(L256,
        MAX('1D'!$D$16,
            POWER((ABS(K257)^2)/('1D'!$I$5*MAX(F257,
                        0.1)^2),
                1/3))),
    IF(IFERROR(V256,
            0)=0,
        IFERROR(L256,
            MAX('1D'!$D$16,
                POWER((ABS(K257)^2)/('1D'!$I$5*MAX(F257,
                            0.1)^2),
                    1/3))),
        IF(OR(IFERROR(L257,
                    0)=0,
                IFERROR(S256,
                    0)&lt;1,
                IFERROR(S257,
                    0)&lt;1),
            MAX('1D'!$D$16,
                POWER((ABS(K257)^2)/('1D'!$I$5*MAX(F257,
                            0.1)^2),
                    1/3)),
            IF(IFERROR(U257,
                    0)&gt;0,
                MAX('1D'!$D$16,
                    IFERROR(L257,
                        0)+((IFERROR(U257,
                                0))*'1D'!$D$18*IF((IFERROR(S257,
                                    0))&lt;1,
                            1,
                            -1))),
                IF(IFERROR(U257,
                        0)&lt;0,
                    IF(ABS((MAX('1D'!$D$16,
                                    POWER((ABS(K257)^2)/('1D'!$I$5*MAX(F257,
                                                0.1)^2),
                                        1/3)))-IFERROR(L257,
                                0))&gt;'1D'!$D$19,
                        MAX('1D'!$D$16,
                            IF((MAX('1D'!$D$16,
                                        POWER((ABS(K257)^2)/('1D'!$I$5*MAX(F257,
                                                    0.1)^2),
                                            1/3)))&gt;IFERROR(L257,
                                    0),
                                MIN((MAX('1D'!$D$16,
                                            POWER((ABS(K257)^2)/('1D'!$I$5*MAX(F257,
                                                        0.1)^2),
                                                1/3))),
                                    IFERROR(L257,
                                        0)+(MIN(ABS(IFERROR(U257,
                                                    0))*'1D'!$D$18,
                                            ABS((MAX('1D'!$D$16,
                                                        POWER((ABS(K257)^2)/('1D'!$I$5*MAX(F257,
                                                                    0.1)^2),
                                                            1/3)))-IFERROR(L257,
                                                    0))))),
                                MAX((MAX('1D'!$D$16,
                                            POWER((ABS(K257)^2)/('1D'!$I$5*MAX(F257,
                                                        0.1)^2),
                                                1/3))),
                                    IFERROR(L257,
                                        0)-(MIN(ABS(IFERROR(U257,
                                                    0))*'1D'!$D$18,
                                            ABS((MAX('1D'!$D$16,
                                                        POWER((ABS(K257)^2)/('1D'!$I$5*MAX(F257,
                                                                    0.1)^2),
                                                            1/3)))-IFERROR(L257,
                                                    0))))))),
                        MAX('1D'!$D$16,
                            POWER((ABS(K257)^2)/('1D'!$I$5*MAX(F257,
                                        0.1)^2),
                                1/3))),
                    MAX('1D'!$D$16,
                        IFERROR(L257,
                            0)))))))</f>
        <v>2.0411692021517887</v>
      </c>
      <c r="M257" s="5">
        <f t="shared" ca="1" si="42"/>
        <v>9.2403729781411474</v>
      </c>
      <c r="N257" s="5">
        <f t="shared" ca="1" si="43"/>
        <v>1.0732965234032539</v>
      </c>
      <c r="O257" s="5">
        <f t="shared" ca="1" si="44"/>
        <v>5.5138466943408417</v>
      </c>
      <c r="P257" s="5">
        <f t="shared" ca="1" si="45"/>
        <v>634.47966920215174</v>
      </c>
      <c r="Q257" s="5">
        <f ca="1">P257+((ABS(K257)/MAX(((F257)+(G257)*(L257))*(L257),
            0.000001))^2)/(2*'1D'!$I$5)</f>
        <v>636.02923624438893</v>
      </c>
      <c r="R257" s="5">
        <f ca="1">((ABS(K257)*'1D'!$D$6)/(MAX(((F257)+(G257)*(L257))*(L257),
            0.000001)*MAX(((((F257)+(G257)*(L257))*(L257))/MAX((F257)+2*(L257)*SQRT(1+(G257)^2),
                    0.000001))^(2/3),
            0.000001)))^2</f>
        <v>6.2248983188966595E-3</v>
      </c>
      <c r="S257" s="5">
        <f ca="1">ABS(ABS(K257)/MAX(((F257)+(G257)*(L257))*(L257),
        0.000001))/SQRT('1D'!$I$5*MAX((((F257)+(G257)*(L257))*(L257))/MAX((F257)+2*(G257)*(L257),
            0.000001),
        0.000001))</f>
        <v>1.2321985113193967</v>
      </c>
      <c r="T257" s="5">
        <f ca="1">((F257)*(L257)^2)/2+(G257)*(L257)^3/3+(ABS(K257)^2)/('1D'!$I$5*MAX(((F257)+(G257)*(L257))*(L257),
        0.000001))</f>
        <v>38.067737219501687</v>
      </c>
      <c r="U257" s="5">
        <f ca="1">IF($A$2=0,
    0,
    IFERROR(Q256-(((R256+R257)/2)*J257)-(IF(O256&gt;O257,
                '1D'!$D$8*((O256^2-O257^2)/(2*'1D'!$I$5)),
                '1D'!$D$9*((O257^2-O256^2)/(2*'1D'!$I$5)))+('1D'!$D$10*(ABS(I257)/90)*(MAX(O256^2,
                        O257^2)/(2*'1D'!$I$5))))-Q257,
        0))</f>
        <v>-9.304398186486651E-3</v>
      </c>
      <c r="V257" s="5">
        <f ca="1">IF($A$2=0,
    1,
    IF(IFERROR(V256,
            0)=0,
        0,
        IFERROR(IF(ROUND(S257,
                    3)=1,
                1,
                IF(AND(ABS(U257)&lt;'1D'!$D$19,
                        S257&gt;1),
                    1,
                    0)),
            0)))</f>
        <v>0</v>
      </c>
      <c r="W257" s="5">
        <f ca="1">IF($A$2=0,
    MAX(MAX('1D'!$D$16,
            MAX('1D'!$D$16,
                POWER((ABS(K257)^2)/('1D'!$I$5*MAX(F257,
                            0.1)^2),
                    1/3))),
        IFERROR(W1396,
            MAX(MAX('1D'!$D$16,
                    MAX('1D'!$D$16,
                        POWER((ABS(K257)^2)/('1D'!$I$5*MAX(F257,
                                    0.1)^2),
                            1/3))),
                ($L$2)-E1396))),
    IF(IFERROR(AG258,
            0)=0,
        MAX(MAX('1D'!$D$16,
                MAX('1D'!$D$16,
                    POWER((ABS(K257)^2)/('1D'!$I$5*MAX(F257,
                                0.1)^2),
                        1/3))),
            IFERROR(W1396,
                MAX(MAX('1D'!$D$16,
                        MAX('1D'!$D$16,
                            POWER((ABS(K257)^2)/('1D'!$I$5*MAX(F257,
                                        0.1)^2),
                                1/3))),
                    ($L$2)-E1396))),
        IF(IFERROR(W257,
                0)=0,
            MAX(MAX('1D'!$D$16,
                    MAX('1D'!$D$16,
                        POWER((ABS(K257)^2)/('1D'!$I$5*MAX(F257,
                                    0.1)^2),
                            1/3))),
                IFERROR(W1396,
                    MAX(MAX('1D'!$D$16,
                            MAX('1D'!$D$16,
                                POWER((ABS(K257)^2)/('1D'!$I$5*MAX(F257,
                                            0.1)^2),
                                    1/3))),
                        ($L$2)-E1396))),
            IF(OR(IFERROR(AD257,
                        0)&gt;=1,
                    IFERROR(AD258,
                        0)&gt;=1),
                MAX('1D'!$D$16,
                    MAX('1D'!$D$16,
                        POWER((ABS(K257)^2)/('1D'!$I$5*MAX(F257,
                                    0.1)^2),
                            1/3))),
                IF(ABS(IFERROR(AF257,
                            0))&lt;'1D'!$D$19,
                    MAX(MAX('1D'!$D$16,
                            MAX('1D'!$D$16,
                                POWER((ABS(K257)^2)/('1D'!$I$5*MAX(F257,
                                            0.1)^2),
                                    1/3))),
                        IFERROR(W257,
                            0)),
                    MAX(MAX('1D'!$D$16,
                            MAX('1D'!$D$16,
                                POWER((ABS(K257)^2)/('1D'!$I$5*MAX(F257,
                                            0.1)^2),
                                    1/3))),
                        (IFERROR(W257,
                                0))+((IFERROR(AF257,
                                    0))*'1D'!$D$18)))))))</f>
        <v>2.3460258516225387</v>
      </c>
      <c r="X257" s="5">
        <f t="shared" ca="1" si="46"/>
        <v>10.620459030295233</v>
      </c>
      <c r="Y257" s="5">
        <f t="shared" ca="1" si="47"/>
        <v>1.1520120910653819</v>
      </c>
      <c r="Z257" s="5">
        <f t="shared" ca="1" si="48"/>
        <v>4.7973444325394352</v>
      </c>
      <c r="AA257" s="5">
        <f t="shared" ca="1" si="49"/>
        <v>634.78452585162256</v>
      </c>
      <c r="AB257" s="5">
        <f ca="1">AA257+((ABS(K257)/MAX(((F257)+(G257)*(W257))*(W257),
            0.000001))^2)/(2*'1D'!$I$5)</f>
        <v>635.9575387774338</v>
      </c>
      <c r="AC257" s="5">
        <f ca="1">((ABS(K257)*'1D'!$D$6)/(MAX(((F257)+(G257)*(W257))*(W257),
            0.000001)*MAX(((((F257)+(G257)*(W257))*(W257))/MAX((F257)+2*(W257)*SQRT(1+(G257)^2),
                    0.000001))^(2/3),
            0.000001)))^2</f>
        <v>4.2878699272156737E-3</v>
      </c>
      <c r="AD257" s="5">
        <f ca="1">ABS(ABS(K257)/MAX(((F257)+(G257)*(W257))*(W257),
        0.000001))/SQRT('1D'!$I$5*MAX((((F257)+(G257)*(W257))*(W257))/MAX((F257)+2*(G257)*(W257),
            0.000001),
        0.000001))</f>
        <v>1.0000000000000002</v>
      </c>
      <c r="AE257" s="5">
        <f ca="1">((F257)*(W257)^2)/2+(G257)*(W257)^3/3+(ABS(K257)^2)/('1D'!$I$5*MAX(((F257)+(G257)*(W257))*(W257),
        0.000001))</f>
        <v>37.373807161755991</v>
      </c>
      <c r="AF257" s="5">
        <f ca="1">IF($A$2=0,
    0,
    IFERROR(AB258+(((AC257+AC258)/2)*J258)+(IF(Z257&gt;Z258,
                '1D'!$D$8*((Z257^2-Z258^2)/(2*'1D'!$I$5)),
                '1D'!$D$9*((Z258^2-Z257^2)/(2*'1D'!$I$5)))+('1D'!$D$10*(ABS(I258)/90)*(MAX(Z257^2,
                        Z258^2)/(2*'1D'!$I$5))))-AB257,
        0))</f>
        <v>6.4955747643580253E-3</v>
      </c>
      <c r="AG257" s="5">
        <f ca="1">IF($A$2=0,
    1,
    IF(IFERROR(AG258,
            0)=0,
        0,
        IFERROR(IF(OR(ROUND(AD257,
                        3)&gt;=1,
                    AND(ABS(AF257)&lt;'1D'!$D$19,
                        AD257&lt;1)),
                1,
                0),
            0)))</f>
        <v>1</v>
      </c>
      <c r="AH257" s="5">
        <f ca="1">IFERROR(IF('1D'!V32="Supercritical",
        MAX('1D'!$D$16,
            IFERROR(L257,
                MAX('1D'!$D$16,
                    POWER((ABS(K257)^2)/('1D'!$I$5*MAX(F257,
                                0.1)^2),
                        1/3)))),
        IF('1D'!V32="Subcritical",
            MAX('1D'!$D$16,
                IFERROR(W257,
                    MAX('1D'!$D$16,
                        POWER((ABS(K257)^2)/('1D'!$I$5*MAX(F257,
                                    0.1)^2),
                            1/3)))),
            IF(IFERROR(T257,
                    -1E+99)&gt;=IFERROR(AE257,
                    -1E+99),
                MAX('1D'!$D$16,
                    IFERROR(L257,
                        MAX('1D'!$D$16,
                            POWER((ABS(K257)^2)/('1D'!$I$5*MAX(F257,
                                        0.1)^2),
                                1/3)))),
                MAX('1D'!$D$16,
                    IFERROR(W257,
                        MAX('1D'!$D$16,
                            POWER((ABS(K257)^2)/('1D'!$I$5*MAX(F257,
                                        0.1)^2),
                                1/3))))))),
    MAX('1D'!$D$16,
        POWER((ABS(K257)^2)/('1D'!$I$5*MAX(F257,
                    0.1)^2),
            1/3)))</f>
        <v>2.0411692021517887</v>
      </c>
      <c r="AI257" s="5">
        <f t="shared" ca="1" si="50"/>
        <v>634.47966920215174</v>
      </c>
      <c r="AJ257" s="5">
        <f ca="1">AI257+((ABS(K257)/MAX(((F257)+(G257)*(AH257))*(AH257),
            0.000001))^2)/(2*'1D'!$I$5)</f>
        <v>636.02923624438893</v>
      </c>
      <c r="AM257">
        <v>0</v>
      </c>
      <c r="AN257">
        <v>0</v>
      </c>
      <c r="AO257" s="5">
        <f t="shared" si="51"/>
        <v>0</v>
      </c>
      <c r="AP257" s="5">
        <f t="shared" si="55"/>
        <v>0</v>
      </c>
      <c r="AQ257" s="5">
        <f ca="1">ABS(ABS(K257)/MAX(((F257)+(G257)*(AH257))*(AH257),
        0.000001))/SQRT('1D'!$I$5*MAX((((F257)+(G257)*(AH257))*(AH257))/MAX((F257)+2*(G257)*(AH257),
            0.000001),
        0.000001))</f>
        <v>1.2321985113193967</v>
      </c>
      <c r="AR257" s="5" t="str">
        <f t="shared" ca="1" si="52"/>
        <v>Supercritical</v>
      </c>
      <c r="AS257" s="5">
        <f ca="1">((ABS(K257)*'1D'!$D$6)/(MAX(((F257)+(G257)*(AH257))*(AH257),
            0.000001)*MAX(((((F257)+(G257)*(AH257))*(AH257))/MAX((F257)+2*(AH257)*SQRT(1+(G257)^2),
                    0.000001))^(2/3),
            0.000001)))^2</f>
        <v>6.2248983188966595E-3</v>
      </c>
    </row>
    <row r="258" spans="1:45" x14ac:dyDescent="0.35">
      <c r="A258">
        <v>249</v>
      </c>
      <c r="B258">
        <v>247.99600000000001</v>
      </c>
      <c r="C258">
        <v>616336.84600000002</v>
      </c>
      <c r="D258">
        <v>3097688.7620000001</v>
      </c>
      <c r="E258">
        <v>632.43799999999999</v>
      </c>
      <c r="F258">
        <v>4.5270000000000001</v>
      </c>
      <c r="G258">
        <v>0</v>
      </c>
      <c r="H258" t="s">
        <v>176</v>
      </c>
      <c r="I258">
        <v>1.385</v>
      </c>
      <c r="J258" s="5">
        <f t="shared" si="53"/>
        <v>1</v>
      </c>
      <c r="K258" s="5">
        <f t="shared" ca="1" si="54"/>
        <v>50.95</v>
      </c>
      <c r="L258" s="5">
        <f ca="1">IF($A$2=0,
    IFERROR(L257,
        MAX('1D'!$D$16,
            POWER((ABS(K258)^2)/('1D'!$I$5*MAX(F258,
                        0.1)^2),
                1/3))),
    IF(IFERROR(V257,
            0)=0,
        IFERROR(L257,
            MAX('1D'!$D$16,
                POWER((ABS(K258)^2)/('1D'!$I$5*MAX(F258,
                            0.1)^2),
                    1/3))),
        IF(OR(IFERROR(L258,
                    0)=0,
                IFERROR(S257,
                    0)&lt;1,
                IFERROR(S258,
                    0)&lt;1),
            MAX('1D'!$D$16,
                POWER((ABS(K258)^2)/('1D'!$I$5*MAX(F258,
                            0.1)^2),
                    1/3)),
            IF(IFERROR(U258,
                    0)&gt;0,
                MAX('1D'!$D$16,
                    IFERROR(L258,
                        0)+((IFERROR(U258,
                                0))*'1D'!$D$18*IF((IFERROR(S258,
                                    0))&lt;1,
                            1,
                            -1))),
                IF(IFERROR(U258,
                        0)&lt;0,
                    IF(ABS((MAX('1D'!$D$16,
                                    POWER((ABS(K258)^2)/('1D'!$I$5*MAX(F258,
                                                0.1)^2),
                                        1/3)))-IFERROR(L258,
                                0))&gt;'1D'!$D$19,
                        MAX('1D'!$D$16,
                            IF((MAX('1D'!$D$16,
                                        POWER((ABS(K258)^2)/('1D'!$I$5*MAX(F258,
                                                    0.1)^2),
                                            1/3)))&gt;IFERROR(L258,
                                    0),
                                MIN((MAX('1D'!$D$16,
                                            POWER((ABS(K258)^2)/('1D'!$I$5*MAX(F258,
                                                        0.1)^2),
                                                1/3))),
                                    IFERROR(L258,
                                        0)+(MIN(ABS(IFERROR(U258,
                                                    0))*'1D'!$D$18,
                                            ABS((MAX('1D'!$D$16,
                                                        POWER((ABS(K258)^2)/('1D'!$I$5*MAX(F258,
                                                                    0.1)^2),
                                                            1/3)))-IFERROR(L258,
                                                    0))))),
                                MAX((MAX('1D'!$D$16,
                                            POWER((ABS(K258)^2)/('1D'!$I$5*MAX(F258,
                                                        0.1)^2),
                                                1/3))),
                                    IFERROR(L258,
                                        0)-(MIN(ABS(IFERROR(U258,
                                                    0))*'1D'!$D$18,
                                            ABS((MAX('1D'!$D$16,
                                                        POWER((ABS(K258)^2)/('1D'!$I$5*MAX(F258,
                                                                    0.1)^2),
                                                            1/3)))-IFERROR(L258,
                                                    0))))))),
                        MAX('1D'!$D$16,
                            POWER((ABS(K258)^2)/('1D'!$I$5*MAX(F258,
                                        0.1)^2),
                                1/3))),
                    MAX('1D'!$D$16,
                        IFERROR(L258,
                            0)))))))</f>
        <v>2.0411692021517887</v>
      </c>
      <c r="M258" s="5">
        <f t="shared" ca="1" si="42"/>
        <v>9.2403729781411474</v>
      </c>
      <c r="N258" s="5">
        <f t="shared" ca="1" si="43"/>
        <v>1.0732965234032539</v>
      </c>
      <c r="O258" s="5">
        <f t="shared" ca="1" si="44"/>
        <v>5.5138466943408417</v>
      </c>
      <c r="P258" s="5">
        <f t="shared" ca="1" si="45"/>
        <v>634.47916920215175</v>
      </c>
      <c r="Q258" s="5">
        <f ca="1">P258+((ABS(K258)/MAX(((F258)+(G258)*(L258))*(L258),
            0.000001))^2)/(2*'1D'!$I$5)</f>
        <v>636.02873624438894</v>
      </c>
      <c r="R258" s="5">
        <f ca="1">((ABS(K258)*'1D'!$D$6)/(MAX(((F258)+(G258)*(L258))*(L258),
            0.000001)*MAX(((((F258)+(G258)*(L258))*(L258))/MAX((F258)+2*(L258)*SQRT(1+(G258)^2),
                    0.000001))^(2/3),
            0.000001)))^2</f>
        <v>6.2248983188966595E-3</v>
      </c>
      <c r="S258" s="5">
        <f ca="1">ABS(ABS(K258)/MAX(((F258)+(G258)*(L258))*(L258),
        0.000001))/SQRT('1D'!$I$5*MAX((((F258)+(G258)*(L258))*(L258))/MAX((F258)+2*(G258)*(L258),
            0.000001),
        0.000001))</f>
        <v>1.2321985113193967</v>
      </c>
      <c r="T258" s="5">
        <f ca="1">((F258)*(L258)^2)/2+(G258)*(L258)^3/3+(ABS(K258)^2)/('1D'!$I$5*MAX(((F258)+(G258)*(L258))*(L258),
        0.000001))</f>
        <v>38.067737219501687</v>
      </c>
      <c r="U258" s="5">
        <f ca="1">IF($A$2=0,
    0,
    IFERROR(Q257-(((R257+R258)/2)*J258)-(IF(O257&gt;O258,
                '1D'!$D$8*((O257^2-O258^2)/(2*'1D'!$I$5)),
                '1D'!$D$9*((O258^2-O257^2)/(2*'1D'!$I$5)))+('1D'!$D$10*(ABS(I258)/90)*(MAX(O257^2,
                        O258^2)/(2*'1D'!$I$5))))-Q258,
        0))</f>
        <v>-9.3018155747586206E-3</v>
      </c>
      <c r="V258" s="5">
        <f ca="1">IF($A$2=0,
    1,
    IF(IFERROR(V257,
            0)=0,
        0,
        IFERROR(IF(ROUND(S258,
                    3)=1,
                1,
                IF(AND(ABS(U258)&lt;'1D'!$D$19,
                        S258&gt;1),
                    1,
                    0)),
            0)))</f>
        <v>0</v>
      </c>
      <c r="W258" s="5">
        <f ca="1">IF($A$2=0,
    MAX(MAX('1D'!$D$16,
            MAX('1D'!$D$16,
                POWER((ABS(K258)^2)/('1D'!$I$5*MAX(F258,
                            0.1)^2),
                    1/3))),
        IFERROR(W1396,
            MAX(MAX('1D'!$D$16,
                    MAX('1D'!$D$16,
                        POWER((ABS(K258)^2)/('1D'!$I$5*MAX(F258,
                                    0.1)^2),
                            1/3))),
                ($L$2)-E1396))),
    IF(IFERROR(AG259,
            0)=0,
        MAX(MAX('1D'!$D$16,
                MAX('1D'!$D$16,
                    POWER((ABS(K258)^2)/('1D'!$I$5*MAX(F258,
                                0.1)^2),
                        1/3))),
            IFERROR(W1396,
                MAX(MAX('1D'!$D$16,
                        MAX('1D'!$D$16,
                            POWER((ABS(K258)^2)/('1D'!$I$5*MAX(F258,
                                        0.1)^2),
                                1/3))),
                    ($L$2)-E1396))),
        IF(IFERROR(W258,
                0)=0,
            MAX(MAX('1D'!$D$16,
                    MAX('1D'!$D$16,
                        POWER((ABS(K258)^2)/('1D'!$I$5*MAX(F258,
                                    0.1)^2),
                            1/3))),
                IFERROR(W1396,
                    MAX(MAX('1D'!$D$16,
                            MAX('1D'!$D$16,
                                POWER((ABS(K258)^2)/('1D'!$I$5*MAX(F258,
                                            0.1)^2),
                                    1/3))),
                        ($L$2)-E1396))),
            IF(OR(IFERROR(AD258,
                        0)&gt;=1,
                    IFERROR(AD259,
                        0)&gt;=1),
                MAX('1D'!$D$16,
                    MAX('1D'!$D$16,
                        POWER((ABS(K258)^2)/('1D'!$I$5*MAX(F258,
                                    0.1)^2),
                            1/3))),
                IF(ABS(IFERROR(AF258,
                            0))&lt;'1D'!$D$19,
                    MAX(MAX('1D'!$D$16,
                            MAX('1D'!$D$16,
                                POWER((ABS(K258)^2)/('1D'!$I$5*MAX(F258,
                                            0.1)^2),
                                    1/3))),
                        IFERROR(W258,
                            0)),
                    MAX(MAX('1D'!$D$16,
                            MAX('1D'!$D$16,
                                POWER((ABS(K258)^2)/('1D'!$I$5*MAX(F258,
                                            0.1)^2),
                                    1/3))),
                        (IFERROR(W258,
                                0))+((IFERROR(AF258,
                                    0))*'1D'!$D$18)))))))</f>
        <v>2.3460258516225387</v>
      </c>
      <c r="X258" s="5">
        <f t="shared" ca="1" si="46"/>
        <v>10.620459030295233</v>
      </c>
      <c r="Y258" s="5">
        <f t="shared" ca="1" si="47"/>
        <v>1.1520120910653819</v>
      </c>
      <c r="Z258" s="5">
        <f t="shared" ca="1" si="48"/>
        <v>4.7973444325394352</v>
      </c>
      <c r="AA258" s="5">
        <f t="shared" ca="1" si="49"/>
        <v>634.78402585162257</v>
      </c>
      <c r="AB258" s="5">
        <f ca="1">AA258+((ABS(K258)/MAX(((F258)+(G258)*(W258))*(W258),
            0.000001))^2)/(2*'1D'!$I$5)</f>
        <v>635.95703877743381</v>
      </c>
      <c r="AC258" s="5">
        <f ca="1">((ABS(K258)*'1D'!$D$6)/(MAX(((F258)+(G258)*(W258))*(W258),
            0.000001)*MAX(((((F258)+(G258)*(W258))*(W258))/MAX((F258)+2*(W258)*SQRT(1+(G258)^2),
                    0.000001))^(2/3),
            0.000001)))^2</f>
        <v>4.2878699272156737E-3</v>
      </c>
      <c r="AD258" s="5">
        <f ca="1">ABS(ABS(K258)/MAX(((F258)+(G258)*(W258))*(W258),
        0.000001))/SQRT('1D'!$I$5*MAX((((F258)+(G258)*(W258))*(W258))/MAX((F258)+2*(G258)*(W258),
            0.000001),
        0.000001))</f>
        <v>1.0000000000000002</v>
      </c>
      <c r="AE258" s="5">
        <f ca="1">((F258)*(W258)^2)/2+(G258)*(W258)^3/3+(ABS(K258)^2)/('1D'!$I$5*MAX(((F258)+(G258)*(W258))*(W258),
        0.000001))</f>
        <v>37.373807161755991</v>
      </c>
      <c r="AF258" s="5">
        <f ca="1">IF($A$2=0,
    0,
    IFERROR(AB259+(((AC258+AC259)/2)*J259)+(IF(Z258&gt;Z259,
                '1D'!$D$8*((Z258^2-Z259^2)/(2*'1D'!$I$5)),
                '1D'!$D$9*((Z259^2-Z258^2)/(2*'1D'!$I$5)))+('1D'!$D$10*(ABS(I259)/90)*(MAX(Z258^2,
                        Z259^2)/(2*'1D'!$I$5))))-AB258,
        0))</f>
        <v>6.7559704564246204E-3</v>
      </c>
      <c r="AG258" s="5">
        <f ca="1">IF($A$2=0,
    1,
    IF(IFERROR(AG259,
            0)=0,
        0,
        IFERROR(IF(OR(ROUND(AD258,
                        3)&gt;=1,
                    AND(ABS(AF258)&lt;'1D'!$D$19,
                        AD258&lt;1)),
                1,
                0),
            0)))</f>
        <v>1</v>
      </c>
      <c r="AH258" s="5">
        <f ca="1">IFERROR(IF('1D'!V32="Supercritical",
        MAX('1D'!$D$16,
            IFERROR(L258,
                MAX('1D'!$D$16,
                    POWER((ABS(K258)^2)/('1D'!$I$5*MAX(F258,
                                0.1)^2),
                        1/3)))),
        IF('1D'!V32="Subcritical",
            MAX('1D'!$D$16,
                IFERROR(W258,
                    MAX('1D'!$D$16,
                        POWER((ABS(K258)^2)/('1D'!$I$5*MAX(F258,
                                    0.1)^2),
                            1/3)))),
            IF(IFERROR(T258,
                    -1E+99)&gt;=IFERROR(AE258,
                    -1E+99),
                MAX('1D'!$D$16,
                    IFERROR(L258,
                        MAX('1D'!$D$16,
                            POWER((ABS(K258)^2)/('1D'!$I$5*MAX(F258,
                                        0.1)^2),
                                1/3)))),
                MAX('1D'!$D$16,
                    IFERROR(W258,
                        MAX('1D'!$D$16,
                            POWER((ABS(K258)^2)/('1D'!$I$5*MAX(F258,
                                        0.1)^2),
                                1/3))))))),
    MAX('1D'!$D$16,
        POWER((ABS(K258)^2)/('1D'!$I$5*MAX(F258,
                    0.1)^2),
            1/3)))</f>
        <v>2.0411692021517887</v>
      </c>
      <c r="AI258" s="5">
        <f t="shared" ca="1" si="50"/>
        <v>634.47916920215175</v>
      </c>
      <c r="AJ258" s="5">
        <f ca="1">AI258+((ABS(K258)/MAX(((F258)+(G258)*(AH258))*(AH258),
            0.000001))^2)/(2*'1D'!$I$5)</f>
        <v>636.02873624438894</v>
      </c>
      <c r="AM258">
        <v>0</v>
      </c>
      <c r="AN258">
        <v>0</v>
      </c>
      <c r="AO258" s="5">
        <f t="shared" si="51"/>
        <v>0</v>
      </c>
      <c r="AP258" s="5">
        <f t="shared" si="55"/>
        <v>0</v>
      </c>
      <c r="AQ258" s="5">
        <f ca="1">ABS(ABS(K258)/MAX(((F258)+(G258)*(AH258))*(AH258),
        0.000001))/SQRT('1D'!$I$5*MAX((((F258)+(G258)*(AH258))*(AH258))/MAX((F258)+2*(G258)*(AH258),
            0.000001),
        0.000001))</f>
        <v>1.2321985113193967</v>
      </c>
      <c r="AR258" s="5" t="str">
        <f t="shared" ca="1" si="52"/>
        <v>Supercritical</v>
      </c>
      <c r="AS258" s="5">
        <f ca="1">((ABS(K258)*'1D'!$D$6)/(MAX(((F258)+(G258)*(AH258))*(AH258),
            0.000001)*MAX(((((F258)+(G258)*(AH258))*(AH258))/MAX((F258)+2*(AH258)*SQRT(1+(G258)^2),
                    0.000001))^(2/3),
            0.000001)))^2</f>
        <v>6.2248983188966595E-3</v>
      </c>
    </row>
    <row r="259" spans="1:45" x14ac:dyDescent="0.35">
      <c r="A259">
        <v>250</v>
      </c>
      <c r="B259">
        <v>248.99700000000001</v>
      </c>
      <c r="C259">
        <v>616335.85800000001</v>
      </c>
      <c r="D259">
        <v>3097688.6039999998</v>
      </c>
      <c r="E259">
        <v>632.4375</v>
      </c>
      <c r="F259">
        <v>4.5270000000000001</v>
      </c>
      <c r="G259">
        <v>0</v>
      </c>
      <c r="H259" t="s">
        <v>176</v>
      </c>
      <c r="I259">
        <v>1.516</v>
      </c>
      <c r="J259" s="5">
        <f t="shared" si="53"/>
        <v>1.0010000000000048</v>
      </c>
      <c r="K259" s="5">
        <f t="shared" ca="1" si="54"/>
        <v>50.95</v>
      </c>
      <c r="L259" s="5">
        <f ca="1">IF($A$2=0,
    IFERROR(L258,
        MAX('1D'!$D$16,
            POWER((ABS(K259)^2)/('1D'!$I$5*MAX(F259,
                        0.1)^2),
                1/3))),
    IF(IFERROR(V258,
            0)=0,
        IFERROR(L258,
            MAX('1D'!$D$16,
                POWER((ABS(K259)^2)/('1D'!$I$5*MAX(F259,
                            0.1)^2),
                    1/3))),
        IF(OR(IFERROR(L259,
                    0)=0,
                IFERROR(S258,
                    0)&lt;1,
                IFERROR(S259,
                    0)&lt;1),
            MAX('1D'!$D$16,
                POWER((ABS(K259)^2)/('1D'!$I$5*MAX(F259,
                            0.1)^2),
                    1/3)),
            IF(IFERROR(U259,
                    0)&gt;0,
                MAX('1D'!$D$16,
                    IFERROR(L259,
                        0)+((IFERROR(U259,
                                0))*'1D'!$D$18*IF((IFERROR(S259,
                                    0))&lt;1,
                            1,
                            -1))),
                IF(IFERROR(U259,
                        0)&lt;0,
                    IF(ABS((MAX('1D'!$D$16,
                                    POWER((ABS(K259)^2)/('1D'!$I$5*MAX(F259,
                                                0.1)^2),
                                        1/3)))-IFERROR(L259,
                                0))&gt;'1D'!$D$19,
                        MAX('1D'!$D$16,
                            IF((MAX('1D'!$D$16,
                                        POWER((ABS(K259)^2)/('1D'!$I$5*MAX(F259,
                                                    0.1)^2),
                                            1/3)))&gt;IFERROR(L259,
                                    0),
                                MIN((MAX('1D'!$D$16,
                                            POWER((ABS(K259)^2)/('1D'!$I$5*MAX(F259,
                                                        0.1)^2),
                                                1/3))),
                                    IFERROR(L259,
                                        0)+(MIN(ABS(IFERROR(U259,
                                                    0))*'1D'!$D$18,
                                            ABS((MAX('1D'!$D$16,
                                                        POWER((ABS(K259)^2)/('1D'!$I$5*MAX(F259,
                                                                    0.1)^2),
                                                            1/3)))-IFERROR(L259,
                                                    0))))),
                                MAX((MAX('1D'!$D$16,
                                            POWER((ABS(K259)^2)/('1D'!$I$5*MAX(F259,
                                                        0.1)^2),
                                                1/3))),
                                    IFERROR(L259,
                                        0)-(MIN(ABS(IFERROR(U259,
                                                    0))*'1D'!$D$18,
                                            ABS((MAX('1D'!$D$16,
                                                        POWER((ABS(K259)^2)/('1D'!$I$5*MAX(F259,
                                                                    0.1)^2),
                                                            1/3)))-IFERROR(L259,
                                                    0))))))),
                        MAX('1D'!$D$16,
                            POWER((ABS(K259)^2)/('1D'!$I$5*MAX(F259,
                                        0.1)^2),
                                1/3))),
                    MAX('1D'!$D$16,
                        IFERROR(L259,
                            0)))))))</f>
        <v>2.0411692021517887</v>
      </c>
      <c r="M259" s="5">
        <f t="shared" ca="1" si="42"/>
        <v>9.2403729781411474</v>
      </c>
      <c r="N259" s="5">
        <f t="shared" ca="1" si="43"/>
        <v>1.0732965234032539</v>
      </c>
      <c r="O259" s="5">
        <f t="shared" ca="1" si="44"/>
        <v>5.5138466943408417</v>
      </c>
      <c r="P259" s="5">
        <f t="shared" ca="1" si="45"/>
        <v>634.47866920215176</v>
      </c>
      <c r="Q259" s="5">
        <f ca="1">P259+((ABS(K259)/MAX(((F259)+(G259)*(L259))*(L259),
            0.000001))^2)/(2*'1D'!$I$5)</f>
        <v>636.02823624438895</v>
      </c>
      <c r="R259" s="5">
        <f ca="1">((ABS(K259)*'1D'!$D$6)/(MAX(((F259)+(G259)*(L259))*(L259),
            0.000001)*MAX(((((F259)+(G259)*(L259))*(L259))/MAX((F259)+2*(L259)*SQRT(1+(G259)^2),
                    0.000001))^(2/3),
            0.000001)))^2</f>
        <v>6.2248983188966595E-3</v>
      </c>
      <c r="S259" s="5">
        <f ca="1">ABS(ABS(K259)/MAX(((F259)+(G259)*(L259))*(L259),
        0.000001))/SQRT('1D'!$I$5*MAX((((F259)+(G259)*(L259))*(L259))/MAX((F259)+2*(G259)*(L259),
            0.000001),
        0.000001))</f>
        <v>1.2321985113193967</v>
      </c>
      <c r="T259" s="5">
        <f ca="1">((F259)*(L259)^2)/2+(G259)*(L259)^3/3+(ABS(K259)^2)/('1D'!$I$5*MAX(((F259)+(G259)*(L259))*(L259),
        0.000001))</f>
        <v>38.067737219501687</v>
      </c>
      <c r="U259" s="5">
        <f ca="1">IF($A$2=0,
    0,
    IFERROR(Q258-(((R258+R259)/2)*J259)-(IF(O258&gt;O259,
                '1D'!$D$8*((O258^2-O259^2)/(2*'1D'!$I$5)),
                '1D'!$D$9*((O259^2-O258^2)/(2*'1D'!$I$5)))+('1D'!$D$10*(ABS(I259)/90)*(MAX(O258^2,
                        O259^2)/(2*'1D'!$I$5))))-Q259,
        0))</f>
        <v>-9.6463626105105504E-3</v>
      </c>
      <c r="V259" s="5">
        <f ca="1">IF($A$2=0,
    1,
    IF(IFERROR(V258,
            0)=0,
        0,
        IFERROR(IF(ROUND(S259,
                    3)=1,
                1,
                IF(AND(ABS(U259)&lt;'1D'!$D$19,
                        S259&gt;1),
                    1,
                    0)),
            0)))</f>
        <v>0</v>
      </c>
      <c r="W259" s="5">
        <f ca="1">IF($A$2=0,
    MAX(MAX('1D'!$D$16,
            MAX('1D'!$D$16,
                POWER((ABS(K259)^2)/('1D'!$I$5*MAX(F259,
                            0.1)^2),
                    1/3))),
        IFERROR(W1396,
            MAX(MAX('1D'!$D$16,
                    MAX('1D'!$D$16,
                        POWER((ABS(K259)^2)/('1D'!$I$5*MAX(F259,
                                    0.1)^2),
                            1/3))),
                ($L$2)-E1396))),
    IF(IFERROR(AG260,
            0)=0,
        MAX(MAX('1D'!$D$16,
                MAX('1D'!$D$16,
                    POWER((ABS(K259)^2)/('1D'!$I$5*MAX(F259,
                                0.1)^2),
                        1/3))),
            IFERROR(W1396,
                MAX(MAX('1D'!$D$16,
                        MAX('1D'!$D$16,
                            POWER((ABS(K259)^2)/('1D'!$I$5*MAX(F259,
                                        0.1)^2),
                                1/3))),
                    ($L$2)-E1396))),
        IF(IFERROR(W259,
                0)=0,
            MAX(MAX('1D'!$D$16,
                    MAX('1D'!$D$16,
                        POWER((ABS(K259)^2)/('1D'!$I$5*MAX(F259,
                                    0.1)^2),
                            1/3))),
                IFERROR(W1396,
                    MAX(MAX('1D'!$D$16,
                            MAX('1D'!$D$16,
                                POWER((ABS(K259)^2)/('1D'!$I$5*MAX(F259,
                                            0.1)^2),
                                    1/3))),
                        ($L$2)-E1396))),
            IF(OR(IFERROR(AD259,
                        0)&gt;=1,
                    IFERROR(AD260,
                        0)&gt;=1),
                MAX('1D'!$D$16,
                    MAX('1D'!$D$16,
                        POWER((ABS(K259)^2)/('1D'!$I$5*MAX(F259,
                                    0.1)^2),
                            1/3))),
                IF(ABS(IFERROR(AF259,
                            0))&lt;'1D'!$D$19,
                    MAX(MAX('1D'!$D$16,
                            MAX('1D'!$D$16,
                                POWER((ABS(K259)^2)/('1D'!$I$5*MAX(F259,
                                            0.1)^2),
                                    1/3))),
                        IFERROR(W259,
                            0)),
                    MAX(MAX('1D'!$D$16,
                            MAX('1D'!$D$16,
                                POWER((ABS(K259)^2)/('1D'!$I$5*MAX(F259,
                                            0.1)^2),
                                    1/3))),
                        (IFERROR(W259,
                                0))+((IFERROR(AF259,
                                    0))*'1D'!$D$18)))))))</f>
        <v>2.3460258516225387</v>
      </c>
      <c r="X259" s="5">
        <f t="shared" ca="1" si="46"/>
        <v>10.620459030295233</v>
      </c>
      <c r="Y259" s="5">
        <f t="shared" ca="1" si="47"/>
        <v>1.1520120910653819</v>
      </c>
      <c r="Z259" s="5">
        <f t="shared" ca="1" si="48"/>
        <v>4.7973444325394352</v>
      </c>
      <c r="AA259" s="5">
        <f t="shared" ca="1" si="49"/>
        <v>634.78352585162258</v>
      </c>
      <c r="AB259" s="5">
        <f ca="1">AA259+((ABS(K259)/MAX(((F259)+(G259)*(W259))*(W259),
            0.000001))^2)/(2*'1D'!$I$5)</f>
        <v>635.95653877743382</v>
      </c>
      <c r="AC259" s="5">
        <f ca="1">((ABS(K259)*'1D'!$D$6)/(MAX(((F259)+(G259)*(W259))*(W259),
            0.000001)*MAX(((((F259)+(G259)*(W259))*(W259))/MAX((F259)+2*(W259)*SQRT(1+(G259)^2),
                    0.000001))^(2/3),
            0.000001)))^2</f>
        <v>4.2878699272156737E-3</v>
      </c>
      <c r="AD259" s="5">
        <f ca="1">ABS(ABS(K259)/MAX(((F259)+(G259)*(W259))*(W259),
        0.000001))/SQRT('1D'!$I$5*MAX((((F259)+(G259)*(W259))*(W259))/MAX((F259)+2*(G259)*(W259),
            0.000001),
        0.000001))</f>
        <v>1.0000000000000002</v>
      </c>
      <c r="AE259" s="5">
        <f ca="1">((F259)*(W259)^2)/2+(G259)*(W259)^3/3+(ABS(K259)^2)/('1D'!$I$5*MAX(((F259)+(G259)*(W259))*(W259),
        0.000001))</f>
        <v>37.373807161755991</v>
      </c>
      <c r="AF259" s="5">
        <f ca="1">IF($A$2=0,
    0,
    IFERROR(AB260+(((AC259+AC260)/2)*J260)+(IF(Z259&gt;Z260,
                '1D'!$D$8*((Z259^2-Z260^2)/(2*'1D'!$I$5)),
                '1D'!$D$9*((Z260^2-Z259^2)/(2*'1D'!$I$5)))+('1D'!$D$10*(ABS(I260)/90)*(MAX(Z259^2,
                        Z260^2)/(2*'1D'!$I$5))))-AB259,
        0))</f>
        <v>6.534675195212003E-3</v>
      </c>
      <c r="AG259" s="5">
        <f ca="1">IF($A$2=0,
    1,
    IF(IFERROR(AG260,
            0)=0,
        0,
        IFERROR(IF(OR(ROUND(AD259,
                        3)&gt;=1,
                    AND(ABS(AF259)&lt;'1D'!$D$19,
                        AD259&lt;1)),
                1,
                0),
            0)))</f>
        <v>1</v>
      </c>
      <c r="AH259" s="5">
        <f ca="1">IFERROR(IF('1D'!V32="Supercritical",
        MAX('1D'!$D$16,
            IFERROR(L259,
                MAX('1D'!$D$16,
                    POWER((ABS(K259)^2)/('1D'!$I$5*MAX(F259,
                                0.1)^2),
                        1/3)))),
        IF('1D'!V32="Subcritical",
            MAX('1D'!$D$16,
                IFERROR(W259,
                    MAX('1D'!$D$16,
                        POWER((ABS(K259)^2)/('1D'!$I$5*MAX(F259,
                                    0.1)^2),
                            1/3)))),
            IF(IFERROR(T259,
                    -1E+99)&gt;=IFERROR(AE259,
                    -1E+99),
                MAX('1D'!$D$16,
                    IFERROR(L259,
                        MAX('1D'!$D$16,
                            POWER((ABS(K259)^2)/('1D'!$I$5*MAX(F259,
                                        0.1)^2),
                                1/3)))),
                MAX('1D'!$D$16,
                    IFERROR(W259,
                        MAX('1D'!$D$16,
                            POWER((ABS(K259)^2)/('1D'!$I$5*MAX(F259,
                                        0.1)^2),
                                1/3))))))),
    MAX('1D'!$D$16,
        POWER((ABS(K259)^2)/('1D'!$I$5*MAX(F259,
                    0.1)^2),
            1/3)))</f>
        <v>2.0411692021517887</v>
      </c>
      <c r="AI259" s="5">
        <f t="shared" ca="1" si="50"/>
        <v>634.47866920215176</v>
      </c>
      <c r="AJ259" s="5">
        <f ca="1">AI259+((ABS(K259)/MAX(((F259)+(G259)*(AH259))*(AH259),
            0.000001))^2)/(2*'1D'!$I$5)</f>
        <v>636.02823624438895</v>
      </c>
      <c r="AM259">
        <v>0</v>
      </c>
      <c r="AN259">
        <v>0</v>
      </c>
      <c r="AO259" s="5">
        <f t="shared" si="51"/>
        <v>0</v>
      </c>
      <c r="AP259" s="5">
        <f t="shared" si="55"/>
        <v>0</v>
      </c>
      <c r="AQ259" s="5">
        <f ca="1">ABS(ABS(K259)/MAX(((F259)+(G259)*(AH259))*(AH259),
        0.000001))/SQRT('1D'!$I$5*MAX((((F259)+(G259)*(AH259))*(AH259))/MAX((F259)+2*(G259)*(AH259),
            0.000001),
        0.000001))</f>
        <v>1.2321985113193967</v>
      </c>
      <c r="AR259" s="5" t="str">
        <f t="shared" ca="1" si="52"/>
        <v>Supercritical</v>
      </c>
      <c r="AS259" s="5">
        <f ca="1">((ABS(K259)*'1D'!$D$6)/(MAX(((F259)+(G259)*(AH259))*(AH259),
            0.000001)*MAX(((((F259)+(G259)*(AH259))*(AH259))/MAX((F259)+2*(AH259)*SQRT(1+(G259)^2),
                    0.000001))^(2/3),
            0.000001)))^2</f>
        <v>6.2248983188966595E-3</v>
      </c>
    </row>
    <row r="260" spans="1:45" x14ac:dyDescent="0.35">
      <c r="A260">
        <v>251</v>
      </c>
      <c r="B260">
        <v>249.99700000000001</v>
      </c>
      <c r="C260">
        <v>616334.875</v>
      </c>
      <c r="D260">
        <v>3097688.42</v>
      </c>
      <c r="E260">
        <v>632.43700000000001</v>
      </c>
      <c r="F260">
        <v>4.5270000000000001</v>
      </c>
      <c r="G260">
        <v>0</v>
      </c>
      <c r="H260" t="s">
        <v>176</v>
      </c>
      <c r="I260">
        <v>1.405</v>
      </c>
      <c r="J260" s="5">
        <f t="shared" si="53"/>
        <v>1</v>
      </c>
      <c r="K260" s="5">
        <f t="shared" ca="1" si="54"/>
        <v>50.95</v>
      </c>
      <c r="L260" s="5">
        <f ca="1">IF($A$2=0,
    IFERROR(L259,
        MAX('1D'!$D$16,
            POWER((ABS(K260)^2)/('1D'!$I$5*MAX(F260,
                        0.1)^2),
                1/3))),
    IF(IFERROR(V259,
            0)=0,
        IFERROR(L259,
            MAX('1D'!$D$16,
                POWER((ABS(K260)^2)/('1D'!$I$5*MAX(F260,
                            0.1)^2),
                    1/3))),
        IF(OR(IFERROR(L260,
                    0)=0,
                IFERROR(S259,
                    0)&lt;1,
                IFERROR(S260,
                    0)&lt;1),
            MAX('1D'!$D$16,
                POWER((ABS(K260)^2)/('1D'!$I$5*MAX(F260,
                            0.1)^2),
                    1/3)),
            IF(IFERROR(U260,
                    0)&gt;0,
                MAX('1D'!$D$16,
                    IFERROR(L260,
                        0)+((IFERROR(U260,
                                0))*'1D'!$D$18*IF((IFERROR(S260,
                                    0))&lt;1,
                            1,
                            -1))),
                IF(IFERROR(U260,
                        0)&lt;0,
                    IF(ABS((MAX('1D'!$D$16,
                                    POWER((ABS(K260)^2)/('1D'!$I$5*MAX(F260,
                                                0.1)^2),
                                        1/3)))-IFERROR(L260,
                                0))&gt;'1D'!$D$19,
                        MAX('1D'!$D$16,
                            IF((MAX('1D'!$D$16,
                                        POWER((ABS(K260)^2)/('1D'!$I$5*MAX(F260,
                                                    0.1)^2),
                                            1/3)))&gt;IFERROR(L260,
                                    0),
                                MIN((MAX('1D'!$D$16,
                                            POWER((ABS(K260)^2)/('1D'!$I$5*MAX(F260,
                                                        0.1)^2),
                                                1/3))),
                                    IFERROR(L260,
                                        0)+(MIN(ABS(IFERROR(U260,
                                                    0))*'1D'!$D$18,
                                            ABS((MAX('1D'!$D$16,
                                                        POWER((ABS(K260)^2)/('1D'!$I$5*MAX(F260,
                                                                    0.1)^2),
                                                            1/3)))-IFERROR(L260,
                                                    0))))),
                                MAX((MAX('1D'!$D$16,
                                            POWER((ABS(K260)^2)/('1D'!$I$5*MAX(F260,
                                                        0.1)^2),
                                                1/3))),
                                    IFERROR(L260,
                                        0)-(MIN(ABS(IFERROR(U260,
                                                    0))*'1D'!$D$18,
                                            ABS((MAX('1D'!$D$16,
                                                        POWER((ABS(K260)^2)/('1D'!$I$5*MAX(F260,
                                                                    0.1)^2),
                                                            1/3)))-IFERROR(L260,
                                                    0))))))),
                        MAX('1D'!$D$16,
                            POWER((ABS(K260)^2)/('1D'!$I$5*MAX(F260,
                                        0.1)^2),
                                1/3))),
                    MAX('1D'!$D$16,
                        IFERROR(L260,
                            0)))))))</f>
        <v>2.0411692021517887</v>
      </c>
      <c r="M260" s="5">
        <f t="shared" ca="1" si="42"/>
        <v>9.2403729781411474</v>
      </c>
      <c r="N260" s="5">
        <f t="shared" ca="1" si="43"/>
        <v>1.0732965234032539</v>
      </c>
      <c r="O260" s="5">
        <f t="shared" ca="1" si="44"/>
        <v>5.5138466943408417</v>
      </c>
      <c r="P260" s="5">
        <f t="shared" ca="1" si="45"/>
        <v>634.47816920215178</v>
      </c>
      <c r="Q260" s="5">
        <f ca="1">P260+((ABS(K260)/MAX(((F260)+(G260)*(L260))*(L260),
            0.000001))^2)/(2*'1D'!$I$5)</f>
        <v>636.02773624438896</v>
      </c>
      <c r="R260" s="5">
        <f ca="1">((ABS(K260)*'1D'!$D$6)/(MAX(((F260)+(G260)*(L260))*(L260),
            0.000001)*MAX(((((F260)+(G260)*(L260))*(L260))/MAX((F260)+2*(L260)*SQRT(1+(G260)^2),
                    0.000001))^(2/3),
            0.000001)))^2</f>
        <v>6.2248983188966595E-3</v>
      </c>
      <c r="S260" s="5">
        <f ca="1">ABS(ABS(K260)/MAX(((F260)+(G260)*(L260))*(L260),
        0.000001))/SQRT('1D'!$I$5*MAX((((F260)+(G260)*(L260))*(L260))/MAX((F260)+2*(G260)*(L260),
            0.000001),
        0.000001))</f>
        <v>1.2321985113193967</v>
      </c>
      <c r="T260" s="5">
        <f ca="1">((F260)*(L260)^2)/2+(G260)*(L260)^3/3+(ABS(K260)^2)/('1D'!$I$5*MAX(((F260)+(G260)*(L260))*(L260),
        0.000001))</f>
        <v>38.067737219501687</v>
      </c>
      <c r="U260" s="5">
        <f ca="1">IF($A$2=0,
    0,
    IFERROR(Q259-(((R259+R260)/2)*J260)-(IF(O259&gt;O260,
                '1D'!$D$8*((O259^2-O260^2)/(2*'1D'!$I$5)),
                '1D'!$D$9*((O260^2-O259^2)/(2*'1D'!$I$5)))+('1D'!$D$10*(ABS(I260)/90)*(MAX(O259^2,
                        O260^2)/(2*'1D'!$I$5))))-Q260,
        0))</f>
        <v>-9.3534678095466006E-3</v>
      </c>
      <c r="V260" s="5">
        <f ca="1">IF($A$2=0,
    1,
    IF(IFERROR(V259,
            0)=0,
        0,
        IFERROR(IF(ROUND(S260,
                    3)=1,
                1,
                IF(AND(ABS(U260)&lt;'1D'!$D$19,
                        S260&gt;1),
                    1,
                    0)),
            0)))</f>
        <v>0</v>
      </c>
      <c r="W260" s="5">
        <f ca="1">IF($A$2=0,
    MAX(MAX('1D'!$D$16,
            MAX('1D'!$D$16,
                POWER((ABS(K260)^2)/('1D'!$I$5*MAX(F260,
                            0.1)^2),
                    1/3))),
        IFERROR(W1396,
            MAX(MAX('1D'!$D$16,
                    MAX('1D'!$D$16,
                        POWER((ABS(K260)^2)/('1D'!$I$5*MAX(F260,
                                    0.1)^2),
                            1/3))),
                ($L$2)-E1396))),
    IF(IFERROR(AG261,
            0)=0,
        MAX(MAX('1D'!$D$16,
                MAX('1D'!$D$16,
                    POWER((ABS(K260)^2)/('1D'!$I$5*MAX(F260,
                                0.1)^2),
                        1/3))),
            IFERROR(W1396,
                MAX(MAX('1D'!$D$16,
                        MAX('1D'!$D$16,
                            POWER((ABS(K260)^2)/('1D'!$I$5*MAX(F260,
                                        0.1)^2),
                                1/3))),
                    ($L$2)-E1396))),
        IF(IFERROR(W260,
                0)=0,
            MAX(MAX('1D'!$D$16,
                    MAX('1D'!$D$16,
                        POWER((ABS(K260)^2)/('1D'!$I$5*MAX(F260,
                                    0.1)^2),
                            1/3))),
                IFERROR(W1396,
                    MAX(MAX('1D'!$D$16,
                            MAX('1D'!$D$16,
                                POWER((ABS(K260)^2)/('1D'!$I$5*MAX(F260,
                                            0.1)^2),
                                    1/3))),
                        ($L$2)-E1396))),
            IF(OR(IFERROR(AD260,
                        0)&gt;=1,
                    IFERROR(AD261,
                        0)&gt;=1),
                MAX('1D'!$D$16,
                    MAX('1D'!$D$16,
                        POWER((ABS(K260)^2)/('1D'!$I$5*MAX(F260,
                                    0.1)^2),
                            1/3))),
                IF(ABS(IFERROR(AF260,
                            0))&lt;'1D'!$D$19,
                    MAX(MAX('1D'!$D$16,
                            MAX('1D'!$D$16,
                                POWER((ABS(K260)^2)/('1D'!$I$5*MAX(F260,
                                            0.1)^2),
                                    1/3))),
                        IFERROR(W260,
                            0)),
                    MAX(MAX('1D'!$D$16,
                            MAX('1D'!$D$16,
                                POWER((ABS(K260)^2)/('1D'!$I$5*MAX(F260,
                                            0.1)^2),
                                    1/3))),
                        (IFERROR(W260,
                                0))+((IFERROR(AF260,
                                    0))*'1D'!$D$18)))))))</f>
        <v>2.3460258516225387</v>
      </c>
      <c r="X260" s="5">
        <f t="shared" ca="1" si="46"/>
        <v>10.620459030295233</v>
      </c>
      <c r="Y260" s="5">
        <f t="shared" ca="1" si="47"/>
        <v>1.1520120910653819</v>
      </c>
      <c r="Z260" s="5">
        <f t="shared" ca="1" si="48"/>
        <v>4.7973444325394352</v>
      </c>
      <c r="AA260" s="5">
        <f t="shared" ca="1" si="49"/>
        <v>634.7830258516226</v>
      </c>
      <c r="AB260" s="5">
        <f ca="1">AA260+((ABS(K260)/MAX(((F260)+(G260)*(W260))*(W260),
            0.000001))^2)/(2*'1D'!$I$5)</f>
        <v>635.95603877743383</v>
      </c>
      <c r="AC260" s="5">
        <f ca="1">((ABS(K260)*'1D'!$D$6)/(MAX(((F260)+(G260)*(W260))*(W260),
            0.000001)*MAX(((((F260)+(G260)*(W260))*(W260))/MAX((F260)+2*(W260)*SQRT(1+(G260)^2),
                    0.000001))^(2/3),
            0.000001)))^2</f>
        <v>4.2878699272156737E-3</v>
      </c>
      <c r="AD260" s="5">
        <f ca="1">ABS(ABS(K260)/MAX(((F260)+(G260)*(W260))*(W260),
        0.000001))/SQRT('1D'!$I$5*MAX((((F260)+(G260)*(W260))*(W260))/MAX((F260)+2*(G260)*(W260),
            0.000001),
        0.000001))</f>
        <v>1.0000000000000002</v>
      </c>
      <c r="AE260" s="5">
        <f ca="1">((F260)*(W260)^2)/2+(G260)*(W260)^3/3+(ABS(K260)^2)/('1D'!$I$5*MAX(((F260)+(G260)*(W260))*(W260),
        0.000001))</f>
        <v>37.373807161755991</v>
      </c>
      <c r="AF260" s="5">
        <f ca="1">IF($A$2=0,
    0,
    IFERROR(AB261+(((AC260+AC261)/2)*J261)+(IF(Z260&gt;Z261,
                '1D'!$D$8*((Z260^2-Z261^2)/(2*'1D'!$I$5)),
                '1D'!$D$9*((Z261^2-Z260^2)/(2*'1D'!$I$5)))+('1D'!$D$10*(ABS(I261)/90)*(MAX(Z260^2,
                        Z261^2)/(2*'1D'!$I$5))))-AB260,
        0))</f>
        <v>6.5600904752045608E-3</v>
      </c>
      <c r="AG260" s="5">
        <f ca="1">IF($A$2=0,
    1,
    IF(IFERROR(AG261,
            0)=0,
        0,
        IFERROR(IF(OR(ROUND(AD260,
                        3)&gt;=1,
                    AND(ABS(AF260)&lt;'1D'!$D$19,
                        AD260&lt;1)),
                1,
                0),
            0)))</f>
        <v>1</v>
      </c>
      <c r="AH260" s="5">
        <f ca="1">IFERROR(IF('1D'!V32="Supercritical",
        MAX('1D'!$D$16,
            IFERROR(L260,
                MAX('1D'!$D$16,
                    POWER((ABS(K260)^2)/('1D'!$I$5*MAX(F260,
                                0.1)^2),
                        1/3)))),
        IF('1D'!V32="Subcritical",
            MAX('1D'!$D$16,
                IFERROR(W260,
                    MAX('1D'!$D$16,
                        POWER((ABS(K260)^2)/('1D'!$I$5*MAX(F260,
                                    0.1)^2),
                            1/3)))),
            IF(IFERROR(T260,
                    -1E+99)&gt;=IFERROR(AE260,
                    -1E+99),
                MAX('1D'!$D$16,
                    IFERROR(L260,
                        MAX('1D'!$D$16,
                            POWER((ABS(K260)^2)/('1D'!$I$5*MAX(F260,
                                        0.1)^2),
                                1/3)))),
                MAX('1D'!$D$16,
                    IFERROR(W260,
                        MAX('1D'!$D$16,
                            POWER((ABS(K260)^2)/('1D'!$I$5*MAX(F260,
                                        0.1)^2),
                                1/3))))))),
    MAX('1D'!$D$16,
        POWER((ABS(K260)^2)/('1D'!$I$5*MAX(F260,
                    0.1)^2),
            1/3)))</f>
        <v>2.0411692021517887</v>
      </c>
      <c r="AI260" s="5">
        <f t="shared" ca="1" si="50"/>
        <v>634.47816920215178</v>
      </c>
      <c r="AJ260" s="5">
        <f ca="1">AI260+((ABS(K260)/MAX(((F260)+(G260)*(AH260))*(AH260),
            0.000001))^2)/(2*'1D'!$I$5)</f>
        <v>636.02773624438896</v>
      </c>
      <c r="AM260">
        <v>0</v>
      </c>
      <c r="AN260">
        <v>0</v>
      </c>
      <c r="AO260" s="5">
        <f t="shared" si="51"/>
        <v>0</v>
      </c>
      <c r="AP260" s="5">
        <f t="shared" si="55"/>
        <v>0</v>
      </c>
      <c r="AQ260" s="5">
        <f ca="1">ABS(ABS(K260)/MAX(((F260)+(G260)*(AH260))*(AH260),
        0.000001))/SQRT('1D'!$I$5*MAX((((F260)+(G260)*(AH260))*(AH260))/MAX((F260)+2*(G260)*(AH260),
            0.000001),
        0.000001))</f>
        <v>1.2321985113193967</v>
      </c>
      <c r="AR260" s="5" t="str">
        <f t="shared" ca="1" si="52"/>
        <v>Supercritical</v>
      </c>
      <c r="AS260" s="5">
        <f ca="1">((ABS(K260)*'1D'!$D$6)/(MAX(((F260)+(G260)*(AH260))*(AH260),
            0.000001)*MAX(((((F260)+(G260)*(AH260))*(AH260))/MAX((F260)+2*(AH260)*SQRT(1+(G260)^2),
                    0.000001))^(2/3),
            0.000001)))^2</f>
        <v>6.2248983188966595E-3</v>
      </c>
    </row>
    <row r="261" spans="1:45" x14ac:dyDescent="0.35">
      <c r="A261">
        <v>252</v>
      </c>
      <c r="B261">
        <v>250.99700000000001</v>
      </c>
      <c r="C261">
        <v>616333.897</v>
      </c>
      <c r="D261">
        <v>3097688.2119999998</v>
      </c>
      <c r="E261">
        <v>632.43650000000002</v>
      </c>
      <c r="F261">
        <v>4.5270000000000001</v>
      </c>
      <c r="G261">
        <v>0</v>
      </c>
      <c r="H261" t="s">
        <v>176</v>
      </c>
      <c r="I261">
        <v>1.4179999999999999</v>
      </c>
      <c r="J261" s="5">
        <f t="shared" si="53"/>
        <v>1</v>
      </c>
      <c r="K261" s="5">
        <f t="shared" ca="1" si="54"/>
        <v>50.95</v>
      </c>
      <c r="L261" s="5">
        <f ca="1">IF($A$2=0,
    IFERROR(L260,
        MAX('1D'!$D$16,
            POWER((ABS(K261)^2)/('1D'!$I$5*MAX(F261,
                        0.1)^2),
                1/3))),
    IF(IFERROR(V260,
            0)=0,
        IFERROR(L260,
            MAX('1D'!$D$16,
                POWER((ABS(K261)^2)/('1D'!$I$5*MAX(F261,
                            0.1)^2),
                    1/3))),
        IF(OR(IFERROR(L261,
                    0)=0,
                IFERROR(S260,
                    0)&lt;1,
                IFERROR(S261,
                    0)&lt;1),
            MAX('1D'!$D$16,
                POWER((ABS(K261)^2)/('1D'!$I$5*MAX(F261,
                            0.1)^2),
                    1/3)),
            IF(IFERROR(U261,
                    0)&gt;0,
                MAX('1D'!$D$16,
                    IFERROR(L261,
                        0)+((IFERROR(U261,
                                0))*'1D'!$D$18*IF((IFERROR(S261,
                                    0))&lt;1,
                            1,
                            -1))),
                IF(IFERROR(U261,
                        0)&lt;0,
                    IF(ABS((MAX('1D'!$D$16,
                                    POWER((ABS(K261)^2)/('1D'!$I$5*MAX(F261,
                                                0.1)^2),
                                        1/3)))-IFERROR(L261,
                                0))&gt;'1D'!$D$19,
                        MAX('1D'!$D$16,
                            IF((MAX('1D'!$D$16,
                                        POWER((ABS(K261)^2)/('1D'!$I$5*MAX(F261,
                                                    0.1)^2),
                                            1/3)))&gt;IFERROR(L261,
                                    0),
                                MIN((MAX('1D'!$D$16,
                                            POWER((ABS(K261)^2)/('1D'!$I$5*MAX(F261,
                                                        0.1)^2),
                                                1/3))),
                                    IFERROR(L261,
                                        0)+(MIN(ABS(IFERROR(U261,
                                                    0))*'1D'!$D$18,
                                            ABS((MAX('1D'!$D$16,
                                                        POWER((ABS(K261)^2)/('1D'!$I$5*MAX(F261,
                                                                    0.1)^2),
                                                            1/3)))-IFERROR(L261,
                                                    0))))),
                                MAX((MAX('1D'!$D$16,
                                            POWER((ABS(K261)^2)/('1D'!$I$5*MAX(F261,
                                                        0.1)^2),
                                                1/3))),
                                    IFERROR(L261,
                                        0)-(MIN(ABS(IFERROR(U261,
                                                    0))*'1D'!$D$18,
                                            ABS((MAX('1D'!$D$16,
                                                        POWER((ABS(K261)^2)/('1D'!$I$5*MAX(F261,
                                                                    0.1)^2),
                                                            1/3)))-IFERROR(L261,
                                                    0))))))),
                        MAX('1D'!$D$16,
                            POWER((ABS(K261)^2)/('1D'!$I$5*MAX(F261,
                                        0.1)^2),
                                1/3))),
                    MAX('1D'!$D$16,
                        IFERROR(L261,
                            0)))))))</f>
        <v>2.0411692021517887</v>
      </c>
      <c r="M261" s="5">
        <f t="shared" ca="1" si="42"/>
        <v>9.2403729781411474</v>
      </c>
      <c r="N261" s="5">
        <f t="shared" ca="1" si="43"/>
        <v>1.0732965234032539</v>
      </c>
      <c r="O261" s="5">
        <f t="shared" ca="1" si="44"/>
        <v>5.5138466943408417</v>
      </c>
      <c r="P261" s="5">
        <f t="shared" ca="1" si="45"/>
        <v>634.47766920215179</v>
      </c>
      <c r="Q261" s="5">
        <f ca="1">P261+((ABS(K261)/MAX(((F261)+(G261)*(L261))*(L261),
            0.000001))^2)/(2*'1D'!$I$5)</f>
        <v>636.02723624438897</v>
      </c>
      <c r="R261" s="5">
        <f ca="1">((ABS(K261)*'1D'!$D$6)/(MAX(((F261)+(G261)*(L261))*(L261),
            0.000001)*MAX(((((F261)+(G261)*(L261))*(L261))/MAX((F261)+2*(L261)*SQRT(1+(G261)^2),
                    0.000001))^(2/3),
            0.000001)))^2</f>
        <v>6.2248983188966595E-3</v>
      </c>
      <c r="S261" s="5">
        <f ca="1">ABS(ABS(K261)/MAX(((F261)+(G261)*(L261))*(L261),
        0.000001))/SQRT('1D'!$I$5*MAX((((F261)+(G261)*(L261))*(L261))/MAX((F261)+2*(G261)*(L261),
            0.000001),
        0.000001))</f>
        <v>1.2321985113193967</v>
      </c>
      <c r="T261" s="5">
        <f ca="1">((F261)*(L261)^2)/2+(G261)*(L261)^3/3+(ABS(K261)^2)/('1D'!$I$5*MAX(((F261)+(G261)*(L261))*(L261),
        0.000001))</f>
        <v>38.067737219501687</v>
      </c>
      <c r="U261" s="5">
        <f ca="1">IF($A$2=0,
    0,
    IFERROR(Q260-(((R260+R261)/2)*J261)-(IF(O260&gt;O261,
                '1D'!$D$8*((O260^2-O261^2)/(2*'1D'!$I$5)),
                '1D'!$D$9*((O261^2-O260^2)/(2*'1D'!$I$5)))+('1D'!$D$10*(ABS(I261)/90)*(MAX(O260^2,
                        O261^2)/(2*'1D'!$I$5))))-Q261,
        0))</f>
        <v>-9.3870417621246816E-3</v>
      </c>
      <c r="V261" s="5">
        <f ca="1">IF($A$2=0,
    1,
    IF(IFERROR(V260,
            0)=0,
        0,
        IFERROR(IF(ROUND(S261,
                    3)=1,
                1,
                IF(AND(ABS(U261)&lt;'1D'!$D$19,
                        S261&gt;1),
                    1,
                    0)),
            0)))</f>
        <v>0</v>
      </c>
      <c r="W261" s="5">
        <f ca="1">IF($A$2=0,
    MAX(MAX('1D'!$D$16,
            MAX('1D'!$D$16,
                POWER((ABS(K261)^2)/('1D'!$I$5*MAX(F261,
                            0.1)^2),
                    1/3))),
        IFERROR(W1396,
            MAX(MAX('1D'!$D$16,
                    MAX('1D'!$D$16,
                        POWER((ABS(K261)^2)/('1D'!$I$5*MAX(F261,
                                    0.1)^2),
                            1/3))),
                ($L$2)-E1396))),
    IF(IFERROR(AG262,
            0)=0,
        MAX(MAX('1D'!$D$16,
                MAX('1D'!$D$16,
                    POWER((ABS(K261)^2)/('1D'!$I$5*MAX(F261,
                                0.1)^2),
                        1/3))),
            IFERROR(W1396,
                MAX(MAX('1D'!$D$16,
                        MAX('1D'!$D$16,
                            POWER((ABS(K261)^2)/('1D'!$I$5*MAX(F261,
                                        0.1)^2),
                                1/3))),
                    ($L$2)-E1396))),
        IF(IFERROR(W261,
                0)=0,
            MAX(MAX('1D'!$D$16,
                    MAX('1D'!$D$16,
                        POWER((ABS(K261)^2)/('1D'!$I$5*MAX(F261,
                                    0.1)^2),
                            1/3))),
                IFERROR(W1396,
                    MAX(MAX('1D'!$D$16,
                            MAX('1D'!$D$16,
                                POWER((ABS(K261)^2)/('1D'!$I$5*MAX(F261,
                                            0.1)^2),
                                    1/3))),
                        ($L$2)-E1396))),
            IF(OR(IFERROR(AD261,
                        0)&gt;=1,
                    IFERROR(AD262,
                        0)&gt;=1),
                MAX('1D'!$D$16,
                    MAX('1D'!$D$16,
                        POWER((ABS(K261)^2)/('1D'!$I$5*MAX(F261,
                                    0.1)^2),
                            1/3))),
                IF(ABS(IFERROR(AF261,
                            0))&lt;'1D'!$D$19,
                    MAX(MAX('1D'!$D$16,
                            MAX('1D'!$D$16,
                                POWER((ABS(K261)^2)/('1D'!$I$5*MAX(F261,
                                            0.1)^2),
                                    1/3))),
                        IFERROR(W261,
                            0)),
                    MAX(MAX('1D'!$D$16,
                            MAX('1D'!$D$16,
                                POWER((ABS(K261)^2)/('1D'!$I$5*MAX(F261,
                                            0.1)^2),
                                    1/3))),
                        (IFERROR(W261,
                                0))+((IFERROR(AF261,
                                    0))*'1D'!$D$18)))))))</f>
        <v>2.3460258516225387</v>
      </c>
      <c r="X261" s="5">
        <f t="shared" ca="1" si="46"/>
        <v>10.620459030295233</v>
      </c>
      <c r="Y261" s="5">
        <f t="shared" ca="1" si="47"/>
        <v>1.1520120910653819</v>
      </c>
      <c r="Z261" s="5">
        <f t="shared" ca="1" si="48"/>
        <v>4.7973444325394352</v>
      </c>
      <c r="AA261" s="5">
        <f t="shared" ca="1" si="49"/>
        <v>634.78252585162261</v>
      </c>
      <c r="AB261" s="5">
        <f ca="1">AA261+((ABS(K261)/MAX(((F261)+(G261)*(W261))*(W261),
            0.000001))^2)/(2*'1D'!$I$5)</f>
        <v>635.95553877743384</v>
      </c>
      <c r="AC261" s="5">
        <f ca="1">((ABS(K261)*'1D'!$D$6)/(MAX(((F261)+(G261)*(W261))*(W261),
            0.000001)*MAX(((((F261)+(G261)*(W261))*(W261))/MAX((F261)+2*(W261)*SQRT(1+(G261)^2),
                    0.000001))^(2/3),
            0.000001)))^2</f>
        <v>4.2878699272156737E-3</v>
      </c>
      <c r="AD261" s="5">
        <f ca="1">ABS(ABS(K261)/MAX(((F261)+(G261)*(W261))*(W261),
        0.000001))/SQRT('1D'!$I$5*MAX((((F261)+(G261)*(W261))*(W261))/MAX((F261)+2*(G261)*(W261),
            0.000001),
        0.000001))</f>
        <v>1.0000000000000002</v>
      </c>
      <c r="AE261" s="5">
        <f ca="1">((F261)*(W261)^2)/2+(G261)*(W261)^3/3+(ABS(K261)^2)/('1D'!$I$5*MAX(((F261)+(G261)*(W261))*(W261),
        0.000001))</f>
        <v>37.373807161755991</v>
      </c>
      <c r="AF261" s="5">
        <f ca="1">IF($A$2=0,
    0,
    IFERROR(AB262+(((AC261+AC262)/2)*J262)+(IF(Z261&gt;Z262,
                '1D'!$D$8*((Z261^2-Z262^2)/(2*'1D'!$I$5)),
                '1D'!$D$9*((Z262^2-Z261^2)/(2*'1D'!$I$5)))+('1D'!$D$10*(ABS(I262)/90)*(MAX(Z261^2,
                        Z262^2)/(2*'1D'!$I$5))))-AB261,
        0))</f>
        <v>6.5284323036394198E-3</v>
      </c>
      <c r="AG261" s="5">
        <f ca="1">IF($A$2=0,
    1,
    IF(IFERROR(AG262,
            0)=0,
        0,
        IFERROR(IF(OR(ROUND(AD261,
                        3)&gt;=1,
                    AND(ABS(AF261)&lt;'1D'!$D$19,
                        AD261&lt;1)),
                1,
                0),
            0)))</f>
        <v>1</v>
      </c>
      <c r="AH261" s="5">
        <f ca="1">IFERROR(IF('1D'!V32="Supercritical",
        MAX('1D'!$D$16,
            IFERROR(L261,
                MAX('1D'!$D$16,
                    POWER((ABS(K261)^2)/('1D'!$I$5*MAX(F261,
                                0.1)^2),
                        1/3)))),
        IF('1D'!V32="Subcritical",
            MAX('1D'!$D$16,
                IFERROR(W261,
                    MAX('1D'!$D$16,
                        POWER((ABS(K261)^2)/('1D'!$I$5*MAX(F261,
                                    0.1)^2),
                            1/3)))),
            IF(IFERROR(T261,
                    -1E+99)&gt;=IFERROR(AE261,
                    -1E+99),
                MAX('1D'!$D$16,
                    IFERROR(L261,
                        MAX('1D'!$D$16,
                            POWER((ABS(K261)^2)/('1D'!$I$5*MAX(F261,
                                        0.1)^2),
                                1/3)))),
                MAX('1D'!$D$16,
                    IFERROR(W261,
                        MAX('1D'!$D$16,
                            POWER((ABS(K261)^2)/('1D'!$I$5*MAX(F261,
                                        0.1)^2),
                                1/3))))))),
    MAX('1D'!$D$16,
        POWER((ABS(K261)^2)/('1D'!$I$5*MAX(F261,
                    0.1)^2),
            1/3)))</f>
        <v>2.0411692021517887</v>
      </c>
      <c r="AI261" s="5">
        <f t="shared" ca="1" si="50"/>
        <v>634.47766920215179</v>
      </c>
      <c r="AJ261" s="5">
        <f ca="1">AI261+((ABS(K261)/MAX(((F261)+(G261)*(AH261))*(AH261),
            0.000001))^2)/(2*'1D'!$I$5)</f>
        <v>636.02723624438897</v>
      </c>
      <c r="AM261">
        <v>0</v>
      </c>
      <c r="AN261">
        <v>0</v>
      </c>
      <c r="AO261" s="5">
        <f t="shared" si="51"/>
        <v>0</v>
      </c>
      <c r="AP261" s="5">
        <f t="shared" si="55"/>
        <v>0</v>
      </c>
      <c r="AQ261" s="5">
        <f ca="1">ABS(ABS(K261)/MAX(((F261)+(G261)*(AH261))*(AH261),
        0.000001))/SQRT('1D'!$I$5*MAX((((F261)+(G261)*(AH261))*(AH261))/MAX((F261)+2*(G261)*(AH261),
            0.000001),
        0.000001))</f>
        <v>1.2321985113193967</v>
      </c>
      <c r="AR261" s="5" t="str">
        <f t="shared" ca="1" si="52"/>
        <v>Supercritical</v>
      </c>
      <c r="AS261" s="5">
        <f ca="1">((ABS(K261)*'1D'!$D$6)/(MAX(((F261)+(G261)*(AH261))*(AH261),
            0.000001)*MAX(((((F261)+(G261)*(AH261))*(AH261))/MAX((F261)+2*(AH261)*SQRT(1+(G261)^2),
                    0.000001))^(2/3),
            0.000001)))^2</f>
        <v>6.2248983188966595E-3</v>
      </c>
    </row>
    <row r="262" spans="1:45" x14ac:dyDescent="0.35">
      <c r="A262">
        <v>253</v>
      </c>
      <c r="B262">
        <v>251.99600000000001</v>
      </c>
      <c r="C262">
        <v>616332.92500000005</v>
      </c>
      <c r="D262">
        <v>3097687.98</v>
      </c>
      <c r="E262">
        <v>632.43600000000004</v>
      </c>
      <c r="F262">
        <v>4.5270000000000001</v>
      </c>
      <c r="G262">
        <v>0</v>
      </c>
      <c r="H262" t="s">
        <v>176</v>
      </c>
      <c r="I262">
        <v>1.4039999999999999</v>
      </c>
      <c r="J262" s="5">
        <f t="shared" si="53"/>
        <v>0.99899999999999523</v>
      </c>
      <c r="K262" s="5">
        <f t="shared" ca="1" si="54"/>
        <v>50.95</v>
      </c>
      <c r="L262" s="5">
        <f ca="1">IF($A$2=0,
    IFERROR(L261,
        MAX('1D'!$D$16,
            POWER((ABS(K262)^2)/('1D'!$I$5*MAX(F262,
                        0.1)^2),
                1/3))),
    IF(IFERROR(V261,
            0)=0,
        IFERROR(L261,
            MAX('1D'!$D$16,
                POWER((ABS(K262)^2)/('1D'!$I$5*MAX(F262,
                            0.1)^2),
                    1/3))),
        IF(OR(IFERROR(L262,
                    0)=0,
                IFERROR(S261,
                    0)&lt;1,
                IFERROR(S262,
                    0)&lt;1),
            MAX('1D'!$D$16,
                POWER((ABS(K262)^2)/('1D'!$I$5*MAX(F262,
                            0.1)^2),
                    1/3)),
            IF(IFERROR(U262,
                    0)&gt;0,
                MAX('1D'!$D$16,
                    IFERROR(L262,
                        0)+((IFERROR(U262,
                                0))*'1D'!$D$18*IF((IFERROR(S262,
                                    0))&lt;1,
                            1,
                            -1))),
                IF(IFERROR(U262,
                        0)&lt;0,
                    IF(ABS((MAX('1D'!$D$16,
                                    POWER((ABS(K262)^2)/('1D'!$I$5*MAX(F262,
                                                0.1)^2),
                                        1/3)))-IFERROR(L262,
                                0))&gt;'1D'!$D$19,
                        MAX('1D'!$D$16,
                            IF((MAX('1D'!$D$16,
                                        POWER((ABS(K262)^2)/('1D'!$I$5*MAX(F262,
                                                    0.1)^2),
                                            1/3)))&gt;IFERROR(L262,
                                    0),
                                MIN((MAX('1D'!$D$16,
                                            POWER((ABS(K262)^2)/('1D'!$I$5*MAX(F262,
                                                        0.1)^2),
                                                1/3))),
                                    IFERROR(L262,
                                        0)+(MIN(ABS(IFERROR(U262,
                                                    0))*'1D'!$D$18,
                                            ABS((MAX('1D'!$D$16,
                                                        POWER((ABS(K262)^2)/('1D'!$I$5*MAX(F262,
                                                                    0.1)^2),
                                                            1/3)))-IFERROR(L262,
                                                    0))))),
                                MAX((MAX('1D'!$D$16,
                                            POWER((ABS(K262)^2)/('1D'!$I$5*MAX(F262,
                                                        0.1)^2),
                                                1/3))),
                                    IFERROR(L262,
                                        0)-(MIN(ABS(IFERROR(U262,
                                                    0))*'1D'!$D$18,
                                            ABS((MAX('1D'!$D$16,
                                                        POWER((ABS(K262)^2)/('1D'!$I$5*MAX(F262,
                                                                    0.1)^2),
                                                            1/3)))-IFERROR(L262,
                                                    0))))))),
                        MAX('1D'!$D$16,
                            POWER((ABS(K262)^2)/('1D'!$I$5*MAX(F262,
                                        0.1)^2),
                                1/3))),
                    MAX('1D'!$D$16,
                        IFERROR(L262,
                            0)))))))</f>
        <v>2.0411692021517887</v>
      </c>
      <c r="M262" s="5">
        <f t="shared" ca="1" si="42"/>
        <v>9.2403729781411474</v>
      </c>
      <c r="N262" s="5">
        <f t="shared" ca="1" si="43"/>
        <v>1.0732965234032539</v>
      </c>
      <c r="O262" s="5">
        <f t="shared" ca="1" si="44"/>
        <v>5.5138466943408417</v>
      </c>
      <c r="P262" s="5">
        <f t="shared" ca="1" si="45"/>
        <v>634.4771692021518</v>
      </c>
      <c r="Q262" s="5">
        <f ca="1">P262+((ABS(K262)/MAX(((F262)+(G262)*(L262))*(L262),
            0.000001))^2)/(2*'1D'!$I$5)</f>
        <v>636.02673624438899</v>
      </c>
      <c r="R262" s="5">
        <f ca="1">((ABS(K262)*'1D'!$D$6)/(MAX(((F262)+(G262)*(L262))*(L262),
            0.000001)*MAX(((((F262)+(G262)*(L262))*(L262))/MAX((F262)+2*(L262)*SQRT(1+(G262)^2),
                    0.000001))^(2/3),
            0.000001)))^2</f>
        <v>6.2248983188966595E-3</v>
      </c>
      <c r="S262" s="5">
        <f ca="1">ABS(ABS(K262)/MAX(((F262)+(G262)*(L262))*(L262),
        0.000001))/SQRT('1D'!$I$5*MAX((((F262)+(G262)*(L262))*(L262))/MAX((F262)+2*(G262)*(L262),
            0.000001),
        0.000001))</f>
        <v>1.2321985113193967</v>
      </c>
      <c r="T262" s="5">
        <f ca="1">((F262)*(L262)^2)/2+(G262)*(L262)^3/3+(ABS(K262)^2)/('1D'!$I$5*MAX(((F262)+(G262)*(L262))*(L262),
        0.000001))</f>
        <v>38.067737219501687</v>
      </c>
      <c r="U262" s="5">
        <f ca="1">IF($A$2=0,
    0,
    IFERROR(Q261-(((R261+R262)/2)*J262)-(IF(O261&gt;O262,
                '1D'!$D$8*((O261^2-O262^2)/(2*'1D'!$I$5)),
                '1D'!$D$9*((O262^2-O261^2)/(2*'1D'!$I$5)))+('1D'!$D$10*(ABS(I262)/90)*(MAX(O261^2,
                        O262^2)/(2*'1D'!$I$5))))-Q262,
        0))</f>
        <v>-9.3446602994617933E-3</v>
      </c>
      <c r="V262" s="5">
        <f ca="1">IF($A$2=0,
    1,
    IF(IFERROR(V261,
            0)=0,
        0,
        IFERROR(IF(ROUND(S262,
                    3)=1,
                1,
                IF(AND(ABS(U262)&lt;'1D'!$D$19,
                        S262&gt;1),
                    1,
                    0)),
            0)))</f>
        <v>0</v>
      </c>
      <c r="W262" s="5">
        <f ca="1">IF($A$2=0,
    MAX(MAX('1D'!$D$16,
            MAX('1D'!$D$16,
                POWER((ABS(K262)^2)/('1D'!$I$5*MAX(F262,
                            0.1)^2),
                    1/3))),
        IFERROR(W1396,
            MAX(MAX('1D'!$D$16,
                    MAX('1D'!$D$16,
                        POWER((ABS(K262)^2)/('1D'!$I$5*MAX(F262,
                                    0.1)^2),
                            1/3))),
                ($L$2)-E1396))),
    IF(IFERROR(AG263,
            0)=0,
        MAX(MAX('1D'!$D$16,
                MAX('1D'!$D$16,
                    POWER((ABS(K262)^2)/('1D'!$I$5*MAX(F262,
                                0.1)^2),
                        1/3))),
            IFERROR(W1396,
                MAX(MAX('1D'!$D$16,
                        MAX('1D'!$D$16,
                            POWER((ABS(K262)^2)/('1D'!$I$5*MAX(F262,
                                        0.1)^2),
                                1/3))),
                    ($L$2)-E1396))),
        IF(IFERROR(W262,
                0)=0,
            MAX(MAX('1D'!$D$16,
                    MAX('1D'!$D$16,
                        POWER((ABS(K262)^2)/('1D'!$I$5*MAX(F262,
                                    0.1)^2),
                            1/3))),
                IFERROR(W1396,
                    MAX(MAX('1D'!$D$16,
                            MAX('1D'!$D$16,
                                POWER((ABS(K262)^2)/('1D'!$I$5*MAX(F262,
                                            0.1)^2),
                                    1/3))),
                        ($L$2)-E1396))),
            IF(OR(IFERROR(AD262,
                        0)&gt;=1,
                    IFERROR(AD263,
                        0)&gt;=1),
                MAX('1D'!$D$16,
                    MAX('1D'!$D$16,
                        POWER((ABS(K262)^2)/('1D'!$I$5*MAX(F262,
                                    0.1)^2),
                            1/3))),
                IF(ABS(IFERROR(AF262,
                            0))&lt;'1D'!$D$19,
                    MAX(MAX('1D'!$D$16,
                            MAX('1D'!$D$16,
                                POWER((ABS(K262)^2)/('1D'!$I$5*MAX(F262,
                                            0.1)^2),
                                    1/3))),
                        IFERROR(W262,
                            0)),
                    MAX(MAX('1D'!$D$16,
                            MAX('1D'!$D$16,
                                POWER((ABS(K262)^2)/('1D'!$I$5*MAX(F262,
                                            0.1)^2),
                                    1/3))),
                        (IFERROR(W262,
                                0))+((IFERROR(AF262,
                                    0))*'1D'!$D$18)))))))</f>
        <v>2.3460258516225387</v>
      </c>
      <c r="X262" s="5">
        <f t="shared" ca="1" si="46"/>
        <v>10.620459030295233</v>
      </c>
      <c r="Y262" s="5">
        <f t="shared" ca="1" si="47"/>
        <v>1.1520120910653819</v>
      </c>
      <c r="Z262" s="5">
        <f t="shared" ca="1" si="48"/>
        <v>4.7973444325394352</v>
      </c>
      <c r="AA262" s="5">
        <f t="shared" ca="1" si="49"/>
        <v>634.78202585162262</v>
      </c>
      <c r="AB262" s="5">
        <f ca="1">AA262+((ABS(K262)/MAX(((F262)+(G262)*(W262))*(W262),
            0.000001))^2)/(2*'1D'!$I$5)</f>
        <v>635.95503877743386</v>
      </c>
      <c r="AC262" s="5">
        <f ca="1">((ABS(K262)*'1D'!$D$6)/(MAX(((F262)+(G262)*(W262))*(W262),
            0.000001)*MAX(((((F262)+(G262)*(W262))*(W262))/MAX((F262)+2*(W262)*SQRT(1+(G262)^2),
                    0.000001))^(2/3),
            0.000001)))^2</f>
        <v>4.2878699272156737E-3</v>
      </c>
      <c r="AD262" s="5">
        <f ca="1">ABS(ABS(K262)/MAX(((F262)+(G262)*(W262))*(W262),
        0.000001))/SQRT('1D'!$I$5*MAX((((F262)+(G262)*(W262))*(W262))/MAX((F262)+2*(G262)*(W262),
            0.000001),
        0.000001))</f>
        <v>1.0000000000000002</v>
      </c>
      <c r="AE262" s="5">
        <f ca="1">((F262)*(W262)^2)/2+(G262)*(W262)^3/3+(ABS(K262)^2)/('1D'!$I$5*MAX(((F262)+(G262)*(W262))*(W262),
        0.000001))</f>
        <v>37.373807161755991</v>
      </c>
      <c r="AF262" s="5">
        <f ca="1">IF($A$2=0,
    0,
    IFERROR(AB263+(((AC262+AC263)/2)*J263)+(IF(Z262&gt;Z263,
                '1D'!$D$8*((Z262^2-Z263^2)/(2*'1D'!$I$5)),
                '1D'!$D$9*((Z263^2-Z262^2)/(2*'1D'!$I$5)))+('1D'!$D$10*(ABS(I263)/90)*(MAX(Z262^2,
                        Z263^2)/(2*'1D'!$I$5))))-AB262,
        0))</f>
        <v>6.6992748317034057E-3</v>
      </c>
      <c r="AG262" s="5">
        <f ca="1">IF($A$2=0,
    1,
    IF(IFERROR(AG263,
            0)=0,
        0,
        IFERROR(IF(OR(ROUND(AD262,
                        3)&gt;=1,
                    AND(ABS(AF262)&lt;'1D'!$D$19,
                        AD262&lt;1)),
                1,
                0),
            0)))</f>
        <v>1</v>
      </c>
      <c r="AH262" s="5">
        <f ca="1">IFERROR(IF('1D'!V32="Supercritical",
        MAX('1D'!$D$16,
            IFERROR(L262,
                MAX('1D'!$D$16,
                    POWER((ABS(K262)^2)/('1D'!$I$5*MAX(F262,
                                0.1)^2),
                        1/3)))),
        IF('1D'!V32="Subcritical",
            MAX('1D'!$D$16,
                IFERROR(W262,
                    MAX('1D'!$D$16,
                        POWER((ABS(K262)^2)/('1D'!$I$5*MAX(F262,
                                    0.1)^2),
                            1/3)))),
            IF(IFERROR(T262,
                    -1E+99)&gt;=IFERROR(AE262,
                    -1E+99),
                MAX('1D'!$D$16,
                    IFERROR(L262,
                        MAX('1D'!$D$16,
                            POWER((ABS(K262)^2)/('1D'!$I$5*MAX(F262,
                                        0.1)^2),
                                1/3)))),
                MAX('1D'!$D$16,
                    IFERROR(W262,
                        MAX('1D'!$D$16,
                            POWER((ABS(K262)^2)/('1D'!$I$5*MAX(F262,
                                        0.1)^2),
                                1/3))))))),
    MAX('1D'!$D$16,
        POWER((ABS(K262)^2)/('1D'!$I$5*MAX(F262,
                    0.1)^2),
            1/3)))</f>
        <v>2.0411692021517887</v>
      </c>
      <c r="AI262" s="5">
        <f t="shared" ca="1" si="50"/>
        <v>634.4771692021518</v>
      </c>
      <c r="AJ262" s="5">
        <f ca="1">AI262+((ABS(K262)/MAX(((F262)+(G262)*(AH262))*(AH262),
            0.000001))^2)/(2*'1D'!$I$5)</f>
        <v>636.02673624438899</v>
      </c>
      <c r="AM262">
        <v>0</v>
      </c>
      <c r="AN262">
        <v>0</v>
      </c>
      <c r="AO262" s="5">
        <f t="shared" si="51"/>
        <v>0</v>
      </c>
      <c r="AP262" s="5">
        <f t="shared" si="55"/>
        <v>0</v>
      </c>
      <c r="AQ262" s="5">
        <f ca="1">ABS(ABS(K262)/MAX(((F262)+(G262)*(AH262))*(AH262),
        0.000001))/SQRT('1D'!$I$5*MAX((((F262)+(G262)*(AH262))*(AH262))/MAX((F262)+2*(G262)*(AH262),
            0.000001),
        0.000001))</f>
        <v>1.2321985113193967</v>
      </c>
      <c r="AR262" s="5" t="str">
        <f t="shared" ca="1" si="52"/>
        <v>Supercritical</v>
      </c>
      <c r="AS262" s="5">
        <f ca="1">((ABS(K262)*'1D'!$D$6)/(MAX(((F262)+(G262)*(AH262))*(AH262),
            0.000001)*MAX(((((F262)+(G262)*(AH262))*(AH262))/MAX((F262)+2*(AH262)*SQRT(1+(G262)^2),
                    0.000001))^(2/3),
            0.000001)))^2</f>
        <v>6.2248983188966595E-3</v>
      </c>
    </row>
    <row r="263" spans="1:45" x14ac:dyDescent="0.35">
      <c r="A263">
        <v>254</v>
      </c>
      <c r="B263">
        <v>252.99700000000001</v>
      </c>
      <c r="C263">
        <v>616331.95799999998</v>
      </c>
      <c r="D263">
        <v>3097687.7239999999</v>
      </c>
      <c r="E263">
        <v>632.43550000000005</v>
      </c>
      <c r="F263">
        <v>4.5270000000000001</v>
      </c>
      <c r="G263">
        <v>0</v>
      </c>
      <c r="H263" t="s">
        <v>176</v>
      </c>
      <c r="I263">
        <v>1.4870000000000001</v>
      </c>
      <c r="J263" s="5">
        <f t="shared" si="53"/>
        <v>1.0010000000000048</v>
      </c>
      <c r="K263" s="5">
        <f t="shared" ca="1" si="54"/>
        <v>50.95</v>
      </c>
      <c r="L263" s="5">
        <f ca="1">IF($A$2=0,
    IFERROR(L262,
        MAX('1D'!$D$16,
            POWER((ABS(K263)^2)/('1D'!$I$5*MAX(F263,
                        0.1)^2),
                1/3))),
    IF(IFERROR(V262,
            0)=0,
        IFERROR(L262,
            MAX('1D'!$D$16,
                POWER((ABS(K263)^2)/('1D'!$I$5*MAX(F263,
                            0.1)^2),
                    1/3))),
        IF(OR(IFERROR(L263,
                    0)=0,
                IFERROR(S262,
                    0)&lt;1,
                IFERROR(S263,
                    0)&lt;1),
            MAX('1D'!$D$16,
                POWER((ABS(K263)^2)/('1D'!$I$5*MAX(F263,
                            0.1)^2),
                    1/3)),
            IF(IFERROR(U263,
                    0)&gt;0,
                MAX('1D'!$D$16,
                    IFERROR(L263,
                        0)+((IFERROR(U263,
                                0))*'1D'!$D$18*IF((IFERROR(S263,
                                    0))&lt;1,
                            1,
                            -1))),
                IF(IFERROR(U263,
                        0)&lt;0,
                    IF(ABS((MAX('1D'!$D$16,
                                    POWER((ABS(K263)^2)/('1D'!$I$5*MAX(F263,
                                                0.1)^2),
                                        1/3)))-IFERROR(L263,
                                0))&gt;'1D'!$D$19,
                        MAX('1D'!$D$16,
                            IF((MAX('1D'!$D$16,
                                        POWER((ABS(K263)^2)/('1D'!$I$5*MAX(F263,
                                                    0.1)^2),
                                            1/3)))&gt;IFERROR(L263,
                                    0),
                                MIN((MAX('1D'!$D$16,
                                            POWER((ABS(K263)^2)/('1D'!$I$5*MAX(F263,
                                                        0.1)^2),
                                                1/3))),
                                    IFERROR(L263,
                                        0)+(MIN(ABS(IFERROR(U263,
                                                    0))*'1D'!$D$18,
                                            ABS((MAX('1D'!$D$16,
                                                        POWER((ABS(K263)^2)/('1D'!$I$5*MAX(F263,
                                                                    0.1)^2),
                                                            1/3)))-IFERROR(L263,
                                                    0))))),
                                MAX((MAX('1D'!$D$16,
                                            POWER((ABS(K263)^2)/('1D'!$I$5*MAX(F263,
                                                        0.1)^2),
                                                1/3))),
                                    IFERROR(L263,
                                        0)-(MIN(ABS(IFERROR(U263,
                                                    0))*'1D'!$D$18,
                                            ABS((MAX('1D'!$D$16,
                                                        POWER((ABS(K263)^2)/('1D'!$I$5*MAX(F263,
                                                                    0.1)^2),
                                                            1/3)))-IFERROR(L263,
                                                    0))))))),
                        MAX('1D'!$D$16,
                            POWER((ABS(K263)^2)/('1D'!$I$5*MAX(F263,
                                        0.1)^2),
                                1/3))),
                    MAX('1D'!$D$16,
                        IFERROR(L263,
                            0)))))))</f>
        <v>2.0411692021517887</v>
      </c>
      <c r="M263" s="5">
        <f t="shared" ca="1" si="42"/>
        <v>9.2403729781411474</v>
      </c>
      <c r="N263" s="5">
        <f t="shared" ca="1" si="43"/>
        <v>1.0732965234032539</v>
      </c>
      <c r="O263" s="5">
        <f t="shared" ca="1" si="44"/>
        <v>5.5138466943408417</v>
      </c>
      <c r="P263" s="5">
        <f t="shared" ca="1" si="45"/>
        <v>634.47666920215181</v>
      </c>
      <c r="Q263" s="5">
        <f ca="1">P263+((ABS(K263)/MAX(((F263)+(G263)*(L263))*(L263),
            0.000001))^2)/(2*'1D'!$I$5)</f>
        <v>636.026236244389</v>
      </c>
      <c r="R263" s="5">
        <f ca="1">((ABS(K263)*'1D'!$D$6)/(MAX(((F263)+(G263)*(L263))*(L263),
            0.000001)*MAX(((((F263)+(G263)*(L263))*(L263))/MAX((F263)+2*(L263)*SQRT(1+(G263)^2),
                    0.000001))^(2/3),
            0.000001)))^2</f>
        <v>6.2248983188966595E-3</v>
      </c>
      <c r="S263" s="5">
        <f ca="1">ABS(ABS(K263)/MAX(((F263)+(G263)*(L263))*(L263),
        0.000001))/SQRT('1D'!$I$5*MAX((((F263)+(G263)*(L263))*(L263))/MAX((F263)+2*(G263)*(L263),
            0.000001),
        0.000001))</f>
        <v>1.2321985113193967</v>
      </c>
      <c r="T263" s="5">
        <f ca="1">((F263)*(L263)^2)/2+(G263)*(L263)^3/3+(ABS(K263)^2)/('1D'!$I$5*MAX(((F263)+(G263)*(L263))*(L263),
        0.000001))</f>
        <v>38.067737219501687</v>
      </c>
      <c r="U263" s="5">
        <f ca="1">IF($A$2=0,
    0,
    IFERROR(Q262-(((R262+R263)/2)*J263)-(IF(O262&gt;O263,
                '1D'!$D$8*((O262^2-O263^2)/(2*'1D'!$I$5)),
                '1D'!$D$9*((O263^2-O262^2)/(2*'1D'!$I$5)))+('1D'!$D$10*(ABS(I263)/90)*(MAX(O262^2,
                        O263^2)/(2*'1D'!$I$5))))-Q263,
        0))</f>
        <v>-9.5714668701702976E-3</v>
      </c>
      <c r="V263" s="5">
        <f ca="1">IF($A$2=0,
    1,
    IF(IFERROR(V262,
            0)=0,
        0,
        IFERROR(IF(ROUND(S263,
                    3)=1,
                1,
                IF(AND(ABS(U263)&lt;'1D'!$D$19,
                        S263&gt;1),
                    1,
                    0)),
            0)))</f>
        <v>0</v>
      </c>
      <c r="W263" s="5">
        <f ca="1">IF($A$2=0,
    MAX(MAX('1D'!$D$16,
            MAX('1D'!$D$16,
                POWER((ABS(K263)^2)/('1D'!$I$5*MAX(F263,
                            0.1)^2),
                    1/3))),
        IFERROR(W1396,
            MAX(MAX('1D'!$D$16,
                    MAX('1D'!$D$16,
                        POWER((ABS(K263)^2)/('1D'!$I$5*MAX(F263,
                                    0.1)^2),
                            1/3))),
                ($L$2)-E1396))),
    IF(IFERROR(AG264,
            0)=0,
        MAX(MAX('1D'!$D$16,
                MAX('1D'!$D$16,
                    POWER((ABS(K263)^2)/('1D'!$I$5*MAX(F263,
                                0.1)^2),
                        1/3))),
            IFERROR(W1396,
                MAX(MAX('1D'!$D$16,
                        MAX('1D'!$D$16,
                            POWER((ABS(K263)^2)/('1D'!$I$5*MAX(F263,
                                        0.1)^2),
                                1/3))),
                    ($L$2)-E1396))),
        IF(IFERROR(W263,
                0)=0,
            MAX(MAX('1D'!$D$16,
                    MAX('1D'!$D$16,
                        POWER((ABS(K263)^2)/('1D'!$I$5*MAX(F263,
                                    0.1)^2),
                            1/3))),
                IFERROR(W1396,
                    MAX(MAX('1D'!$D$16,
                            MAX('1D'!$D$16,
                                POWER((ABS(K263)^2)/('1D'!$I$5*MAX(F263,
                                            0.1)^2),
                                    1/3))),
                        ($L$2)-E1396))),
            IF(OR(IFERROR(AD263,
                        0)&gt;=1,
                    IFERROR(AD264,
                        0)&gt;=1),
                MAX('1D'!$D$16,
                    MAX('1D'!$D$16,
                        POWER((ABS(K263)^2)/('1D'!$I$5*MAX(F263,
                                    0.1)^2),
                            1/3))),
                IF(ABS(IFERROR(AF263,
                            0))&lt;'1D'!$D$19,
                    MAX(MAX('1D'!$D$16,
                            MAX('1D'!$D$16,
                                POWER((ABS(K263)^2)/('1D'!$I$5*MAX(F263,
                                            0.1)^2),
                                    1/3))),
                        IFERROR(W263,
                            0)),
                    MAX(MAX('1D'!$D$16,
                            MAX('1D'!$D$16,
                                POWER((ABS(K263)^2)/('1D'!$I$5*MAX(F263,
                                            0.1)^2),
                                    1/3))),
                        (IFERROR(W263,
                                0))+((IFERROR(AF263,
                                    0))*'1D'!$D$18)))))))</f>
        <v>2.3460258516225387</v>
      </c>
      <c r="X263" s="5">
        <f t="shared" ca="1" si="46"/>
        <v>10.620459030295233</v>
      </c>
      <c r="Y263" s="5">
        <f t="shared" ca="1" si="47"/>
        <v>1.1520120910653819</v>
      </c>
      <c r="Z263" s="5">
        <f t="shared" ca="1" si="48"/>
        <v>4.7973444325394352</v>
      </c>
      <c r="AA263" s="5">
        <f t="shared" ca="1" si="49"/>
        <v>634.78152585162263</v>
      </c>
      <c r="AB263" s="5">
        <f ca="1">AA263+((ABS(K263)/MAX(((F263)+(G263)*(W263))*(W263),
            0.000001))^2)/(2*'1D'!$I$5)</f>
        <v>635.95453877743387</v>
      </c>
      <c r="AC263" s="5">
        <f ca="1">((ABS(K263)*'1D'!$D$6)/(MAX(((F263)+(G263)*(W263))*(W263),
            0.000001)*MAX(((((F263)+(G263)*(W263))*(W263))/MAX((F263)+2*(W263)*SQRT(1+(G263)^2),
                    0.000001))^(2/3),
            0.000001)))^2</f>
        <v>4.2878699272156737E-3</v>
      </c>
      <c r="AD263" s="5">
        <f ca="1">ABS(ABS(K263)/MAX(((F263)+(G263)*(W263))*(W263),
        0.000001))/SQRT('1D'!$I$5*MAX((((F263)+(G263)*(W263))*(W263))/MAX((F263)+2*(G263)*(W263),
            0.000001),
        0.000001))</f>
        <v>1.0000000000000002</v>
      </c>
      <c r="AE263" s="5">
        <f ca="1">((F263)*(W263)^2)/2+(G263)*(W263)^3/3+(ABS(K263)^2)/('1D'!$I$5*MAX(((F263)+(G263)*(W263))*(W263),
        0.000001))</f>
        <v>37.373807161755991</v>
      </c>
      <c r="AF263" s="5">
        <f ca="1">IF($A$2=0,
    0,
    IFERROR(AB264+(((AC263+AC264)/2)*J264)+(IF(Z263&gt;Z264,
                '1D'!$D$8*((Z263^2-Z264^2)/(2*'1D'!$I$5)),
                '1D'!$D$9*((Z264^2-Z263^2)/(2*'1D'!$I$5)))+('1D'!$D$10*(ABS(I264)/90)*(MAX(Z263^2,
                        Z264^2)/(2*'1D'!$I$5))))-AB263,
        0))</f>
        <v>6.5151249796144839E-3</v>
      </c>
      <c r="AG263" s="5">
        <f ca="1">IF($A$2=0,
    1,
    IF(IFERROR(AG264,
            0)=0,
        0,
        IFERROR(IF(OR(ROUND(AD263,
                        3)&gt;=1,
                    AND(ABS(AF263)&lt;'1D'!$D$19,
                        AD263&lt;1)),
                1,
                0),
            0)))</f>
        <v>1</v>
      </c>
      <c r="AH263" s="5">
        <f ca="1">IFERROR(IF('1D'!V32="Supercritical",
        MAX('1D'!$D$16,
            IFERROR(L263,
                MAX('1D'!$D$16,
                    POWER((ABS(K263)^2)/('1D'!$I$5*MAX(F263,
                                0.1)^2),
                        1/3)))),
        IF('1D'!V32="Subcritical",
            MAX('1D'!$D$16,
                IFERROR(W263,
                    MAX('1D'!$D$16,
                        POWER((ABS(K263)^2)/('1D'!$I$5*MAX(F263,
                                    0.1)^2),
                            1/3)))),
            IF(IFERROR(T263,
                    -1E+99)&gt;=IFERROR(AE263,
                    -1E+99),
                MAX('1D'!$D$16,
                    IFERROR(L263,
                        MAX('1D'!$D$16,
                            POWER((ABS(K263)^2)/('1D'!$I$5*MAX(F263,
                                        0.1)^2),
                                1/3)))),
                MAX('1D'!$D$16,
                    IFERROR(W263,
                        MAX('1D'!$D$16,
                            POWER((ABS(K263)^2)/('1D'!$I$5*MAX(F263,
                                        0.1)^2),
                                1/3))))))),
    MAX('1D'!$D$16,
        POWER((ABS(K263)^2)/('1D'!$I$5*MAX(F263,
                    0.1)^2),
            1/3)))</f>
        <v>2.0411692021517887</v>
      </c>
      <c r="AI263" s="5">
        <f t="shared" ca="1" si="50"/>
        <v>634.47666920215181</v>
      </c>
      <c r="AJ263" s="5">
        <f ca="1">AI263+((ABS(K263)/MAX(((F263)+(G263)*(AH263))*(AH263),
            0.000001))^2)/(2*'1D'!$I$5)</f>
        <v>636.026236244389</v>
      </c>
      <c r="AM263">
        <v>0</v>
      </c>
      <c r="AN263">
        <v>0</v>
      </c>
      <c r="AO263" s="5">
        <f t="shared" si="51"/>
        <v>0</v>
      </c>
      <c r="AP263" s="5">
        <f t="shared" si="55"/>
        <v>0</v>
      </c>
      <c r="AQ263" s="5">
        <f ca="1">ABS(ABS(K263)/MAX(((F263)+(G263)*(AH263))*(AH263),
        0.000001))/SQRT('1D'!$I$5*MAX((((F263)+(G263)*(AH263))*(AH263))/MAX((F263)+2*(G263)*(AH263),
            0.000001),
        0.000001))</f>
        <v>1.2321985113193967</v>
      </c>
      <c r="AR263" s="5" t="str">
        <f t="shared" ca="1" si="52"/>
        <v>Supercritical</v>
      </c>
      <c r="AS263" s="5">
        <f ca="1">((ABS(K263)*'1D'!$D$6)/(MAX(((F263)+(G263)*(AH263))*(AH263),
            0.000001)*MAX(((((F263)+(G263)*(AH263))*(AH263))/MAX((F263)+2*(AH263)*SQRT(1+(G263)^2),
                    0.000001))^(2/3),
            0.000001)))^2</f>
        <v>6.2248983188966595E-3</v>
      </c>
    </row>
    <row r="264" spans="1:45" x14ac:dyDescent="0.35">
      <c r="A264">
        <v>255</v>
      </c>
      <c r="B264">
        <v>253.99700000000001</v>
      </c>
      <c r="C264">
        <v>616330.99800000002</v>
      </c>
      <c r="D264">
        <v>3097687.443</v>
      </c>
      <c r="E264">
        <v>632.43499999999995</v>
      </c>
      <c r="F264">
        <v>4.5270000000000001</v>
      </c>
      <c r="G264">
        <v>0</v>
      </c>
      <c r="H264" t="s">
        <v>176</v>
      </c>
      <c r="I264">
        <v>1.395</v>
      </c>
      <c r="J264" s="5">
        <f t="shared" si="53"/>
        <v>1</v>
      </c>
      <c r="K264" s="5">
        <f t="shared" ca="1" si="54"/>
        <v>50.95</v>
      </c>
      <c r="L264" s="5">
        <f ca="1">IF($A$2=0,
    IFERROR(L263,
        MAX('1D'!$D$16,
            POWER((ABS(K264)^2)/('1D'!$I$5*MAX(F264,
                        0.1)^2),
                1/3))),
    IF(IFERROR(V263,
            0)=0,
        IFERROR(L263,
            MAX('1D'!$D$16,
                POWER((ABS(K264)^2)/('1D'!$I$5*MAX(F264,
                            0.1)^2),
                    1/3))),
        IF(OR(IFERROR(L264,
                    0)=0,
                IFERROR(S263,
                    0)&lt;1,
                IFERROR(S264,
                    0)&lt;1),
            MAX('1D'!$D$16,
                POWER((ABS(K264)^2)/('1D'!$I$5*MAX(F264,
                            0.1)^2),
                    1/3)),
            IF(IFERROR(U264,
                    0)&gt;0,
                MAX('1D'!$D$16,
                    IFERROR(L264,
                        0)+((IFERROR(U264,
                                0))*'1D'!$D$18*IF((IFERROR(S264,
                                    0))&lt;1,
                            1,
                            -1))),
                IF(IFERROR(U264,
                        0)&lt;0,
                    IF(ABS((MAX('1D'!$D$16,
                                    POWER((ABS(K264)^2)/('1D'!$I$5*MAX(F264,
                                                0.1)^2),
                                        1/3)))-IFERROR(L264,
                                0))&gt;'1D'!$D$19,
                        MAX('1D'!$D$16,
                            IF((MAX('1D'!$D$16,
                                        POWER((ABS(K264)^2)/('1D'!$I$5*MAX(F264,
                                                    0.1)^2),
                                            1/3)))&gt;IFERROR(L264,
                                    0),
                                MIN((MAX('1D'!$D$16,
                                            POWER((ABS(K264)^2)/('1D'!$I$5*MAX(F264,
                                                        0.1)^2),
                                                1/3))),
                                    IFERROR(L264,
                                        0)+(MIN(ABS(IFERROR(U264,
                                                    0))*'1D'!$D$18,
                                            ABS((MAX('1D'!$D$16,
                                                        POWER((ABS(K264)^2)/('1D'!$I$5*MAX(F264,
                                                                    0.1)^2),
                                                            1/3)))-IFERROR(L264,
                                                    0))))),
                                MAX((MAX('1D'!$D$16,
                                            POWER((ABS(K264)^2)/('1D'!$I$5*MAX(F264,
                                                        0.1)^2),
                                                1/3))),
                                    IFERROR(L264,
                                        0)-(MIN(ABS(IFERROR(U264,
                                                    0))*'1D'!$D$18,
                                            ABS((MAX('1D'!$D$16,
                                                        POWER((ABS(K264)^2)/('1D'!$I$5*MAX(F264,
                                                                    0.1)^2),
                                                            1/3)))-IFERROR(L264,
                                                    0))))))),
                        MAX('1D'!$D$16,
                            POWER((ABS(K264)^2)/('1D'!$I$5*MAX(F264,
                                        0.1)^2),
                                1/3))),
                    MAX('1D'!$D$16,
                        IFERROR(L264,
                            0)))))))</f>
        <v>2.0411692021517887</v>
      </c>
      <c r="M264" s="5">
        <f t="shared" ca="1" si="42"/>
        <v>9.2403729781411474</v>
      </c>
      <c r="N264" s="5">
        <f t="shared" ca="1" si="43"/>
        <v>1.0732965234032539</v>
      </c>
      <c r="O264" s="5">
        <f t="shared" ca="1" si="44"/>
        <v>5.5138466943408417</v>
      </c>
      <c r="P264" s="5">
        <f t="shared" ca="1" si="45"/>
        <v>634.47616920215171</v>
      </c>
      <c r="Q264" s="5">
        <f ca="1">P264+((ABS(K264)/MAX(((F264)+(G264)*(L264))*(L264),
            0.000001))^2)/(2*'1D'!$I$5)</f>
        <v>636.0257362443889</v>
      </c>
      <c r="R264" s="5">
        <f ca="1">((ABS(K264)*'1D'!$D$6)/(MAX(((F264)+(G264)*(L264))*(L264),
            0.000001)*MAX(((((F264)+(G264)*(L264))*(L264))/MAX((F264)+2*(L264)*SQRT(1+(G264)^2),
                    0.000001))^(2/3),
            0.000001)))^2</f>
        <v>6.2248983188966595E-3</v>
      </c>
      <c r="S264" s="5">
        <f ca="1">ABS(ABS(K264)/MAX(((F264)+(G264)*(L264))*(L264),
        0.000001))/SQRT('1D'!$I$5*MAX((((F264)+(G264)*(L264))*(L264))/MAX((F264)+2*(G264)*(L264),
            0.000001),
        0.000001))</f>
        <v>1.2321985113193967</v>
      </c>
      <c r="T264" s="5">
        <f ca="1">((F264)*(L264)^2)/2+(G264)*(L264)^3/3+(ABS(K264)^2)/('1D'!$I$5*MAX(((F264)+(G264)*(L264))*(L264),
        0.000001))</f>
        <v>38.067737219501687</v>
      </c>
      <c r="U264" s="5">
        <f ca="1">IF($A$2=0,
    0,
    IFERROR(Q263-(((R263+R264)/2)*J264)-(IF(O263&gt;O264,
                '1D'!$D$8*((O263^2-O264^2)/(2*'1D'!$I$5)),
                '1D'!$D$9*((O264^2-O263^2)/(2*'1D'!$I$5)))+('1D'!$D$10*(ABS(I264)/90)*(MAX(O263^2,
                        O264^2)/(2*'1D'!$I$5))))-Q264,
        0))</f>
        <v>-9.3276416920389238E-3</v>
      </c>
      <c r="V264" s="5">
        <f ca="1">IF($A$2=0,
    1,
    IF(IFERROR(V263,
            0)=0,
        0,
        IFERROR(IF(ROUND(S264,
                    3)=1,
                1,
                IF(AND(ABS(U264)&lt;'1D'!$D$19,
                        S264&gt;1),
                    1,
                    0)),
            0)))</f>
        <v>0</v>
      </c>
      <c r="W264" s="5">
        <f ca="1">IF($A$2=0,
    MAX(MAX('1D'!$D$16,
            MAX('1D'!$D$16,
                POWER((ABS(K264)^2)/('1D'!$I$5*MAX(F264,
                            0.1)^2),
                    1/3))),
        IFERROR(W1396,
            MAX(MAX('1D'!$D$16,
                    MAX('1D'!$D$16,
                        POWER((ABS(K264)^2)/('1D'!$I$5*MAX(F264,
                                    0.1)^2),
                            1/3))),
                ($L$2)-E1396))),
    IF(IFERROR(AG265,
            0)=0,
        MAX(MAX('1D'!$D$16,
                MAX('1D'!$D$16,
                    POWER((ABS(K264)^2)/('1D'!$I$5*MAX(F264,
                                0.1)^2),
                        1/3))),
            IFERROR(W1396,
                MAX(MAX('1D'!$D$16,
                        MAX('1D'!$D$16,
                            POWER((ABS(K264)^2)/('1D'!$I$5*MAX(F264,
                                        0.1)^2),
                                1/3))),
                    ($L$2)-E1396))),
        IF(IFERROR(W264,
                0)=0,
            MAX(MAX('1D'!$D$16,
                    MAX('1D'!$D$16,
                        POWER((ABS(K264)^2)/('1D'!$I$5*MAX(F264,
                                    0.1)^2),
                            1/3))),
                IFERROR(W1396,
                    MAX(MAX('1D'!$D$16,
                            MAX('1D'!$D$16,
                                POWER((ABS(K264)^2)/('1D'!$I$5*MAX(F264,
                                            0.1)^2),
                                    1/3))),
                        ($L$2)-E1396))),
            IF(OR(IFERROR(AD264,
                        0)&gt;=1,
                    IFERROR(AD265,
                        0)&gt;=1),
                MAX('1D'!$D$16,
                    MAX('1D'!$D$16,
                        POWER((ABS(K264)^2)/('1D'!$I$5*MAX(F264,
                                    0.1)^2),
                            1/3))),
                IF(ABS(IFERROR(AF264,
                            0))&lt;'1D'!$D$19,
                    MAX(MAX('1D'!$D$16,
                            MAX('1D'!$D$16,
                                POWER((ABS(K264)^2)/('1D'!$I$5*MAX(F264,
                                            0.1)^2),
                                    1/3))),
                        IFERROR(W264,
                            0)),
                    MAX(MAX('1D'!$D$16,
                            MAX('1D'!$D$16,
                                POWER((ABS(K264)^2)/('1D'!$I$5*MAX(F264,
                                            0.1)^2),
                                    1/3))),
                        (IFERROR(W264,
                                0))+((IFERROR(AF264,
                                    0))*'1D'!$D$18)))))))</f>
        <v>2.3460258516225387</v>
      </c>
      <c r="X264" s="5">
        <f t="shared" ca="1" si="46"/>
        <v>10.620459030295233</v>
      </c>
      <c r="Y264" s="5">
        <f t="shared" ca="1" si="47"/>
        <v>1.1520120910653819</v>
      </c>
      <c r="Z264" s="5">
        <f t="shared" ca="1" si="48"/>
        <v>4.7973444325394352</v>
      </c>
      <c r="AA264" s="5">
        <f t="shared" ca="1" si="49"/>
        <v>634.78102585162253</v>
      </c>
      <c r="AB264" s="5">
        <f ca="1">AA264+((ABS(K264)/MAX(((F264)+(G264)*(W264))*(W264),
            0.000001))^2)/(2*'1D'!$I$5)</f>
        <v>635.95403877743377</v>
      </c>
      <c r="AC264" s="5">
        <f ca="1">((ABS(K264)*'1D'!$D$6)/(MAX(((F264)+(G264)*(W264))*(W264),
            0.000001)*MAX(((((F264)+(G264)*(W264))*(W264))/MAX((F264)+2*(W264)*SQRT(1+(G264)^2),
                    0.000001))^(2/3),
            0.000001)))^2</f>
        <v>4.2878699272156737E-3</v>
      </c>
      <c r="AD264" s="5">
        <f ca="1">ABS(ABS(K264)/MAX(((F264)+(G264)*(W264))*(W264),
        0.000001))/SQRT('1D'!$I$5*MAX((((F264)+(G264)*(W264))*(W264))/MAX((F264)+2*(G264)*(W264),
            0.000001),
        0.000001))</f>
        <v>1.0000000000000002</v>
      </c>
      <c r="AE264" s="5">
        <f ca="1">((F264)*(W264)^2)/2+(G264)*(W264)^3/3+(ABS(K264)^2)/('1D'!$I$5*MAX(((F264)+(G264)*(W264))*(W264),
        0.000001))</f>
        <v>37.373807161755991</v>
      </c>
      <c r="AF264" s="5">
        <f ca="1">IF($A$2=0,
    0,
    IFERROR(AB265+(((AC264+AC265)/2)*J265)+(IF(Z264&gt;Z265,
                '1D'!$D$8*((Z264^2-Z265^2)/(2*'1D'!$I$5)),
                '1D'!$D$9*((Z265^2-Z264^2)/(2*'1D'!$I$5)))+('1D'!$D$10*(ABS(I265)/90)*(MAX(Z264^2,
                        Z265^2)/(2*'1D'!$I$5))))-AB264,
        0))</f>
        <v>6.6887440701748346E-3</v>
      </c>
      <c r="AG264" s="5">
        <f ca="1">IF($A$2=0,
    1,
    IF(IFERROR(AG265,
            0)=0,
        0,
        IFERROR(IF(OR(ROUND(AD264,
                        3)&gt;=1,
                    AND(ABS(AF264)&lt;'1D'!$D$19,
                        AD264&lt;1)),
                1,
                0),
            0)))</f>
        <v>1</v>
      </c>
      <c r="AH264" s="5">
        <f ca="1">IFERROR(IF('1D'!V32="Supercritical",
        MAX('1D'!$D$16,
            IFERROR(L264,
                MAX('1D'!$D$16,
                    POWER((ABS(K264)^2)/('1D'!$I$5*MAX(F264,
                                0.1)^2),
                        1/3)))),
        IF('1D'!V32="Subcritical",
            MAX('1D'!$D$16,
                IFERROR(W264,
                    MAX('1D'!$D$16,
                        POWER((ABS(K264)^2)/('1D'!$I$5*MAX(F264,
                                    0.1)^2),
                            1/3)))),
            IF(IFERROR(T264,
                    -1E+99)&gt;=IFERROR(AE264,
                    -1E+99),
                MAX('1D'!$D$16,
                    IFERROR(L264,
                        MAX('1D'!$D$16,
                            POWER((ABS(K264)^2)/('1D'!$I$5*MAX(F264,
                                        0.1)^2),
                                1/3)))),
                MAX('1D'!$D$16,
                    IFERROR(W264,
                        MAX('1D'!$D$16,
                            POWER((ABS(K264)^2)/('1D'!$I$5*MAX(F264,
                                        0.1)^2),
                                1/3))))))),
    MAX('1D'!$D$16,
        POWER((ABS(K264)^2)/('1D'!$I$5*MAX(F264,
                    0.1)^2),
            1/3)))</f>
        <v>2.0411692021517887</v>
      </c>
      <c r="AI264" s="5">
        <f t="shared" ca="1" si="50"/>
        <v>634.47616920215171</v>
      </c>
      <c r="AJ264" s="5">
        <f ca="1">AI264+((ABS(K264)/MAX(((F264)+(G264)*(AH264))*(AH264),
            0.000001))^2)/(2*'1D'!$I$5)</f>
        <v>636.0257362443889</v>
      </c>
      <c r="AM264">
        <v>0</v>
      </c>
      <c r="AN264">
        <v>0</v>
      </c>
      <c r="AO264" s="5">
        <f t="shared" si="51"/>
        <v>0</v>
      </c>
      <c r="AP264" s="5">
        <f t="shared" si="55"/>
        <v>0</v>
      </c>
      <c r="AQ264" s="5">
        <f ca="1">ABS(ABS(K264)/MAX(((F264)+(G264)*(AH264))*(AH264),
        0.000001))/SQRT('1D'!$I$5*MAX((((F264)+(G264)*(AH264))*(AH264))/MAX((F264)+2*(G264)*(AH264),
            0.000001),
        0.000001))</f>
        <v>1.2321985113193967</v>
      </c>
      <c r="AR264" s="5" t="str">
        <f t="shared" ca="1" si="52"/>
        <v>Supercritical</v>
      </c>
      <c r="AS264" s="5">
        <f ca="1">((ABS(K264)*'1D'!$D$6)/(MAX(((F264)+(G264)*(AH264))*(AH264),
            0.000001)*MAX(((((F264)+(G264)*(AH264))*(AH264))/MAX((F264)+2*(AH264)*SQRT(1+(G264)^2),
                    0.000001))^(2/3),
            0.000001)))^2</f>
        <v>6.2248983188966595E-3</v>
      </c>
    </row>
    <row r="265" spans="1:45" x14ac:dyDescent="0.35">
      <c r="A265">
        <v>256</v>
      </c>
      <c r="B265">
        <v>254.99600000000001</v>
      </c>
      <c r="C265">
        <v>616330.04599999997</v>
      </c>
      <c r="D265">
        <v>3097687.139</v>
      </c>
      <c r="E265">
        <v>632.43449999999996</v>
      </c>
      <c r="F265">
        <v>4.5270000000000001</v>
      </c>
      <c r="G265">
        <v>0</v>
      </c>
      <c r="H265" t="s">
        <v>176</v>
      </c>
      <c r="I265">
        <v>1.486</v>
      </c>
      <c r="J265" s="5">
        <f t="shared" si="53"/>
        <v>0.99899999999999523</v>
      </c>
      <c r="K265" s="5">
        <f t="shared" ca="1" si="54"/>
        <v>50.95</v>
      </c>
      <c r="L265" s="5">
        <f ca="1">IF($A$2=0,
    IFERROR(L264,
        MAX('1D'!$D$16,
            POWER((ABS(K265)^2)/('1D'!$I$5*MAX(F265,
                        0.1)^2),
                1/3))),
    IF(IFERROR(V264,
            0)=0,
        IFERROR(L264,
            MAX('1D'!$D$16,
                POWER((ABS(K265)^2)/('1D'!$I$5*MAX(F265,
                            0.1)^2),
                    1/3))),
        IF(OR(IFERROR(L265,
                    0)=0,
                IFERROR(S264,
                    0)&lt;1,
                IFERROR(S265,
                    0)&lt;1),
            MAX('1D'!$D$16,
                POWER((ABS(K265)^2)/('1D'!$I$5*MAX(F265,
                            0.1)^2),
                    1/3)),
            IF(IFERROR(U265,
                    0)&gt;0,
                MAX('1D'!$D$16,
                    IFERROR(L265,
                        0)+((IFERROR(U265,
                                0))*'1D'!$D$18*IF((IFERROR(S265,
                                    0))&lt;1,
                            1,
                            -1))),
                IF(IFERROR(U265,
                        0)&lt;0,
                    IF(ABS((MAX('1D'!$D$16,
                                    POWER((ABS(K265)^2)/('1D'!$I$5*MAX(F265,
                                                0.1)^2),
                                        1/3)))-IFERROR(L265,
                                0))&gt;'1D'!$D$19,
                        MAX('1D'!$D$16,
                            IF((MAX('1D'!$D$16,
                                        POWER((ABS(K265)^2)/('1D'!$I$5*MAX(F265,
                                                    0.1)^2),
                                            1/3)))&gt;IFERROR(L265,
                                    0),
                                MIN((MAX('1D'!$D$16,
                                            POWER((ABS(K265)^2)/('1D'!$I$5*MAX(F265,
                                                        0.1)^2),
                                                1/3))),
                                    IFERROR(L265,
                                        0)+(MIN(ABS(IFERROR(U265,
                                                    0))*'1D'!$D$18,
                                            ABS((MAX('1D'!$D$16,
                                                        POWER((ABS(K265)^2)/('1D'!$I$5*MAX(F265,
                                                                    0.1)^2),
                                                            1/3)))-IFERROR(L265,
                                                    0))))),
                                MAX((MAX('1D'!$D$16,
                                            POWER((ABS(K265)^2)/('1D'!$I$5*MAX(F265,
                                                        0.1)^2),
                                                1/3))),
                                    IFERROR(L265,
                                        0)-(MIN(ABS(IFERROR(U265,
                                                    0))*'1D'!$D$18,
                                            ABS((MAX('1D'!$D$16,
                                                        POWER((ABS(K265)^2)/('1D'!$I$5*MAX(F265,
                                                                    0.1)^2),
                                                            1/3)))-IFERROR(L265,
                                                    0))))))),
                        MAX('1D'!$D$16,
                            POWER((ABS(K265)^2)/('1D'!$I$5*MAX(F265,
                                        0.1)^2),
                                1/3))),
                    MAX('1D'!$D$16,
                        IFERROR(L265,
                            0)))))))</f>
        <v>2.0411692021517887</v>
      </c>
      <c r="M265" s="5">
        <f t="shared" ca="1" si="42"/>
        <v>9.2403729781411474</v>
      </c>
      <c r="N265" s="5">
        <f t="shared" ca="1" si="43"/>
        <v>1.0732965234032539</v>
      </c>
      <c r="O265" s="5">
        <f t="shared" ca="1" si="44"/>
        <v>5.5138466943408417</v>
      </c>
      <c r="P265" s="5">
        <f t="shared" ca="1" si="45"/>
        <v>634.47566920215172</v>
      </c>
      <c r="Q265" s="5">
        <f ca="1">P265+((ABS(K265)/MAX(((F265)+(G265)*(L265))*(L265),
            0.000001))^2)/(2*'1D'!$I$5)</f>
        <v>636.02523624438891</v>
      </c>
      <c r="R265" s="5">
        <f ca="1">((ABS(K265)*'1D'!$D$6)/(MAX(((F265)+(G265)*(L265))*(L265),
            0.000001)*MAX(((((F265)+(G265)*(L265))*(L265))/MAX((F265)+2*(L265)*SQRT(1+(G265)^2),
                    0.000001))^(2/3),
            0.000001)))^2</f>
        <v>6.2248983188966595E-3</v>
      </c>
      <c r="S265" s="5">
        <f ca="1">ABS(ABS(K265)/MAX(((F265)+(G265)*(L265))*(L265),
        0.000001))/SQRT('1D'!$I$5*MAX((((F265)+(G265)*(L265))*(L265))/MAX((F265)+2*(G265)*(L265),
            0.000001),
        0.000001))</f>
        <v>1.2321985113193967</v>
      </c>
      <c r="T265" s="5">
        <f ca="1">((F265)*(L265)^2)/2+(G265)*(L265)^3/3+(ABS(K265)^2)/('1D'!$I$5*MAX(((F265)+(G265)*(L265))*(L265),
        0.000001))</f>
        <v>38.067737219501687</v>
      </c>
      <c r="U265" s="5">
        <f ca="1">IF($A$2=0,
    0,
    IFERROR(Q264-(((R264+R265)/2)*J265)-(IF(O264&gt;O265,
                '1D'!$D$8*((O264^2-O265^2)/(2*'1D'!$I$5)),
                '1D'!$D$9*((O265^2-O264^2)/(2*'1D'!$I$5)))+('1D'!$D$10*(ABS(I265)/90)*(MAX(O264^2,
                        O265^2)/(2*'1D'!$I$5))))-Q265,
        0))</f>
        <v>-9.5564344618424002E-3</v>
      </c>
      <c r="V265" s="5">
        <f ca="1">IF($A$2=0,
    1,
    IF(IFERROR(V264,
            0)=0,
        0,
        IFERROR(IF(ROUND(S265,
                    3)=1,
                1,
                IF(AND(ABS(U265)&lt;'1D'!$D$19,
                        S265&gt;1),
                    1,
                    0)),
            0)))</f>
        <v>0</v>
      </c>
      <c r="W265" s="5">
        <f ca="1">IF($A$2=0,
    MAX(MAX('1D'!$D$16,
            MAX('1D'!$D$16,
                POWER((ABS(K265)^2)/('1D'!$I$5*MAX(F265,
                            0.1)^2),
                    1/3))),
        IFERROR(W1396,
            MAX(MAX('1D'!$D$16,
                    MAX('1D'!$D$16,
                        POWER((ABS(K265)^2)/('1D'!$I$5*MAX(F265,
                                    0.1)^2),
                            1/3))),
                ($L$2)-E1396))),
    IF(IFERROR(AG266,
            0)=0,
        MAX(MAX('1D'!$D$16,
                MAX('1D'!$D$16,
                    POWER((ABS(K265)^2)/('1D'!$I$5*MAX(F265,
                                0.1)^2),
                        1/3))),
            IFERROR(W1396,
                MAX(MAX('1D'!$D$16,
                        MAX('1D'!$D$16,
                            POWER((ABS(K265)^2)/('1D'!$I$5*MAX(F265,
                                        0.1)^2),
                                1/3))),
                    ($L$2)-E1396))),
        IF(IFERROR(W265,
                0)=0,
            MAX(MAX('1D'!$D$16,
                    MAX('1D'!$D$16,
                        POWER((ABS(K265)^2)/('1D'!$I$5*MAX(F265,
                                    0.1)^2),
                            1/3))),
                IFERROR(W1396,
                    MAX(MAX('1D'!$D$16,
                            MAX('1D'!$D$16,
                                POWER((ABS(K265)^2)/('1D'!$I$5*MAX(F265,
                                            0.1)^2),
                                    1/3))),
                        ($L$2)-E1396))),
            IF(OR(IFERROR(AD265,
                        0)&gt;=1,
                    IFERROR(AD266,
                        0)&gt;=1),
                MAX('1D'!$D$16,
                    MAX('1D'!$D$16,
                        POWER((ABS(K265)^2)/('1D'!$I$5*MAX(F265,
                                    0.1)^2),
                            1/3))),
                IF(ABS(IFERROR(AF265,
                            0))&lt;'1D'!$D$19,
                    MAX(MAX('1D'!$D$16,
                            MAX('1D'!$D$16,
                                POWER((ABS(K265)^2)/('1D'!$I$5*MAX(F265,
                                            0.1)^2),
                                    1/3))),
                        IFERROR(W265,
                            0)),
                    MAX(MAX('1D'!$D$16,
                            MAX('1D'!$D$16,
                                POWER((ABS(K265)^2)/('1D'!$I$5*MAX(F265,
                                            0.1)^2),
                                    1/3))),
                        (IFERROR(W265,
                                0))+((IFERROR(AF265,
                                    0))*'1D'!$D$18)))))))</f>
        <v>2.3460258516225387</v>
      </c>
      <c r="X265" s="5">
        <f t="shared" ca="1" si="46"/>
        <v>10.620459030295233</v>
      </c>
      <c r="Y265" s="5">
        <f t="shared" ca="1" si="47"/>
        <v>1.1520120910653819</v>
      </c>
      <c r="Z265" s="5">
        <f t="shared" ca="1" si="48"/>
        <v>4.7973444325394352</v>
      </c>
      <c r="AA265" s="5">
        <f t="shared" ca="1" si="49"/>
        <v>634.78052585162254</v>
      </c>
      <c r="AB265" s="5">
        <f ca="1">AA265+((ABS(K265)/MAX(((F265)+(G265)*(W265))*(W265),
            0.000001))^2)/(2*'1D'!$I$5)</f>
        <v>635.95353877743378</v>
      </c>
      <c r="AC265" s="5">
        <f ca="1">((ABS(K265)*'1D'!$D$6)/(MAX(((F265)+(G265)*(W265))*(W265),
            0.000001)*MAX(((((F265)+(G265)*(W265))*(W265))/MAX((F265)+2*(W265)*SQRT(1+(G265)^2),
                    0.000001))^(2/3),
            0.000001)))^2</f>
        <v>4.2878699272156737E-3</v>
      </c>
      <c r="AD265" s="5">
        <f ca="1">ABS(ABS(K265)/MAX(((F265)+(G265)*(W265))*(W265),
        0.000001))/SQRT('1D'!$I$5*MAX((((F265)+(G265)*(W265))*(W265))/MAX((F265)+2*(G265)*(W265),
            0.000001),
        0.000001))</f>
        <v>1.0000000000000002</v>
      </c>
      <c r="AE265" s="5">
        <f ca="1">((F265)*(W265)^2)/2+(G265)*(W265)^3/3+(ABS(K265)^2)/('1D'!$I$5*MAX(((F265)+(G265)*(W265))*(W265),
        0.000001))</f>
        <v>37.373807161755991</v>
      </c>
      <c r="AF265" s="5">
        <f ca="1">IF($A$2=0,
    0,
    IFERROR(AB266+(((AC265+AC266)/2)*J266)+(IF(Z265&gt;Z266,
                '1D'!$D$8*((Z265^2-Z266^2)/(2*'1D'!$I$5)),
                '1D'!$D$9*((Z266^2-Z265^2)/(2*'1D'!$I$5)))+('1D'!$D$10*(ABS(I266)/90)*(MAX(Z265^2,
                        Z266^2)/(2*'1D'!$I$5))))-AB265,
        0))</f>
        <v>6.4529421172210277E-3</v>
      </c>
      <c r="AG265" s="5">
        <f ca="1">IF($A$2=0,
    1,
    IF(IFERROR(AG266,
            0)=0,
        0,
        IFERROR(IF(OR(ROUND(AD265,
                        3)&gt;=1,
                    AND(ABS(AF265)&lt;'1D'!$D$19,
                        AD265&lt;1)),
                1,
                0),
            0)))</f>
        <v>1</v>
      </c>
      <c r="AH265" s="5">
        <f ca="1">IFERROR(IF('1D'!V32="Supercritical",
        MAX('1D'!$D$16,
            IFERROR(L265,
                MAX('1D'!$D$16,
                    POWER((ABS(K265)^2)/('1D'!$I$5*MAX(F265,
                                0.1)^2),
                        1/3)))),
        IF('1D'!V32="Subcritical",
            MAX('1D'!$D$16,
                IFERROR(W265,
                    MAX('1D'!$D$16,
                        POWER((ABS(K265)^2)/('1D'!$I$5*MAX(F265,
                                    0.1)^2),
                            1/3)))),
            IF(IFERROR(T265,
                    -1E+99)&gt;=IFERROR(AE265,
                    -1E+99),
                MAX('1D'!$D$16,
                    IFERROR(L265,
                        MAX('1D'!$D$16,
                            POWER((ABS(K265)^2)/('1D'!$I$5*MAX(F265,
                                        0.1)^2),
                                1/3)))),
                MAX('1D'!$D$16,
                    IFERROR(W265,
                        MAX('1D'!$D$16,
                            POWER((ABS(K265)^2)/('1D'!$I$5*MAX(F265,
                                        0.1)^2),
                                1/3))))))),
    MAX('1D'!$D$16,
        POWER((ABS(K265)^2)/('1D'!$I$5*MAX(F265,
                    0.1)^2),
            1/3)))</f>
        <v>2.0411692021517887</v>
      </c>
      <c r="AI265" s="5">
        <f t="shared" ca="1" si="50"/>
        <v>634.47566920215172</v>
      </c>
      <c r="AJ265" s="5">
        <f ca="1">AI265+((ABS(K265)/MAX(((F265)+(G265)*(AH265))*(AH265),
            0.000001))^2)/(2*'1D'!$I$5)</f>
        <v>636.02523624438891</v>
      </c>
      <c r="AM265">
        <v>0</v>
      </c>
      <c r="AN265">
        <v>0</v>
      </c>
      <c r="AO265" s="5">
        <f t="shared" si="51"/>
        <v>0</v>
      </c>
      <c r="AP265" s="5">
        <f t="shared" si="55"/>
        <v>0</v>
      </c>
      <c r="AQ265" s="5">
        <f ca="1">ABS(ABS(K265)/MAX(((F265)+(G265)*(AH265))*(AH265),
        0.000001))/SQRT('1D'!$I$5*MAX((((F265)+(G265)*(AH265))*(AH265))/MAX((F265)+2*(G265)*(AH265),
            0.000001),
        0.000001))</f>
        <v>1.2321985113193967</v>
      </c>
      <c r="AR265" s="5" t="str">
        <f t="shared" ca="1" si="52"/>
        <v>Supercritical</v>
      </c>
      <c r="AS265" s="5">
        <f ca="1">((ABS(K265)*'1D'!$D$6)/(MAX(((F265)+(G265)*(AH265))*(AH265),
            0.000001)*MAX(((((F265)+(G265)*(AH265))*(AH265))/MAX((F265)+2*(AH265)*SQRT(1+(G265)^2),
                    0.000001))^(2/3),
            0.000001)))^2</f>
        <v>6.2248983188966595E-3</v>
      </c>
    </row>
    <row r="266" spans="1:45" x14ac:dyDescent="0.35">
      <c r="A266">
        <v>257</v>
      </c>
      <c r="B266">
        <v>255.99700000000001</v>
      </c>
      <c r="C266">
        <v>616329.10100000002</v>
      </c>
      <c r="D266">
        <v>3097686.81</v>
      </c>
      <c r="E266">
        <v>632.43399999999997</v>
      </c>
      <c r="F266">
        <v>4.5270000000000001</v>
      </c>
      <c r="G266">
        <v>0</v>
      </c>
      <c r="H266" t="s">
        <v>176</v>
      </c>
      <c r="I266">
        <v>1.361</v>
      </c>
      <c r="J266" s="5">
        <f t="shared" si="53"/>
        <v>1.0010000000000048</v>
      </c>
      <c r="K266" s="5">
        <f t="shared" ca="1" si="54"/>
        <v>50.95</v>
      </c>
      <c r="L266" s="5">
        <f ca="1">IF($A$2=0,
    IFERROR(L265,
        MAX('1D'!$D$16,
            POWER((ABS(K266)^2)/('1D'!$I$5*MAX(F266,
                        0.1)^2),
                1/3))),
    IF(IFERROR(V265,
            0)=0,
        IFERROR(L265,
            MAX('1D'!$D$16,
                POWER((ABS(K266)^2)/('1D'!$I$5*MAX(F266,
                            0.1)^2),
                    1/3))),
        IF(OR(IFERROR(L266,
                    0)=0,
                IFERROR(S265,
                    0)&lt;1,
                IFERROR(S266,
                    0)&lt;1),
            MAX('1D'!$D$16,
                POWER((ABS(K266)^2)/('1D'!$I$5*MAX(F266,
                            0.1)^2),
                    1/3)),
            IF(IFERROR(U266,
                    0)&gt;0,
                MAX('1D'!$D$16,
                    IFERROR(L266,
                        0)+((IFERROR(U266,
                                0))*'1D'!$D$18*IF((IFERROR(S266,
                                    0))&lt;1,
                            1,
                            -1))),
                IF(IFERROR(U266,
                        0)&lt;0,
                    IF(ABS((MAX('1D'!$D$16,
                                    POWER((ABS(K266)^2)/('1D'!$I$5*MAX(F266,
                                                0.1)^2),
                                        1/3)))-IFERROR(L266,
                                0))&gt;'1D'!$D$19,
                        MAX('1D'!$D$16,
                            IF((MAX('1D'!$D$16,
                                        POWER((ABS(K266)^2)/('1D'!$I$5*MAX(F266,
                                                    0.1)^2),
                                            1/3)))&gt;IFERROR(L266,
                                    0),
                                MIN((MAX('1D'!$D$16,
                                            POWER((ABS(K266)^2)/('1D'!$I$5*MAX(F266,
                                                        0.1)^2),
                                                1/3))),
                                    IFERROR(L266,
                                        0)+(MIN(ABS(IFERROR(U266,
                                                    0))*'1D'!$D$18,
                                            ABS((MAX('1D'!$D$16,
                                                        POWER((ABS(K266)^2)/('1D'!$I$5*MAX(F266,
                                                                    0.1)^2),
                                                            1/3)))-IFERROR(L266,
                                                    0))))),
                                MAX((MAX('1D'!$D$16,
                                            POWER((ABS(K266)^2)/('1D'!$I$5*MAX(F266,
                                                        0.1)^2),
                                                1/3))),
                                    IFERROR(L266,
                                        0)-(MIN(ABS(IFERROR(U266,
                                                    0))*'1D'!$D$18,
                                            ABS((MAX('1D'!$D$16,
                                                        POWER((ABS(K266)^2)/('1D'!$I$5*MAX(F266,
                                                                    0.1)^2),
                                                            1/3)))-IFERROR(L266,
                                                    0))))))),
                        MAX('1D'!$D$16,
                            POWER((ABS(K266)^2)/('1D'!$I$5*MAX(F266,
                                        0.1)^2),
                                1/3))),
                    MAX('1D'!$D$16,
                        IFERROR(L266,
                            0)))))))</f>
        <v>2.0411692021517887</v>
      </c>
      <c r="M266" s="5">
        <f t="shared" ref="M266:M329" ca="1" si="56">((F266)+(G266)*(L266))*(L266)</f>
        <v>9.2403729781411474</v>
      </c>
      <c r="N266" s="5">
        <f t="shared" ref="N266:N329" ca="1" si="57">(((F266)+(G266)*(L266))*(L266))/MAX((F266)+2*(L266)*SQRT(1+(G266)^2),
    0.000001)</f>
        <v>1.0732965234032539</v>
      </c>
      <c r="O266" s="5">
        <f t="shared" ref="O266:O329" ca="1" si="58">ABS(K266)/MAX(((F266)+(G266)*(L266))*(L266),
    0.000001)</f>
        <v>5.5138466943408417</v>
      </c>
      <c r="P266" s="5">
        <f t="shared" ref="P266:P329" ca="1" si="59">E266+L266</f>
        <v>634.47516920215173</v>
      </c>
      <c r="Q266" s="5">
        <f ca="1">P266+((ABS(K266)/MAX(((F266)+(G266)*(L266))*(L266),
            0.000001))^2)/(2*'1D'!$I$5)</f>
        <v>636.02473624438892</v>
      </c>
      <c r="R266" s="5">
        <f ca="1">((ABS(K266)*'1D'!$D$6)/(MAX(((F266)+(G266)*(L266))*(L266),
            0.000001)*MAX(((((F266)+(G266)*(L266))*(L266))/MAX((F266)+2*(L266)*SQRT(1+(G266)^2),
                    0.000001))^(2/3),
            0.000001)))^2</f>
        <v>6.2248983188966595E-3</v>
      </c>
      <c r="S266" s="5">
        <f ca="1">ABS(ABS(K266)/MAX(((F266)+(G266)*(L266))*(L266),
        0.000001))/SQRT('1D'!$I$5*MAX((((F266)+(G266)*(L266))*(L266))/MAX((F266)+2*(G266)*(L266),
            0.000001),
        0.000001))</f>
        <v>1.2321985113193967</v>
      </c>
      <c r="T266" s="5">
        <f ca="1">((F266)*(L266)^2)/2+(G266)*(L266)^3/3+(ABS(K266)^2)/('1D'!$I$5*MAX(((F266)+(G266)*(L266))*(L266),
        0.000001))</f>
        <v>38.067737219501687</v>
      </c>
      <c r="U266" s="5">
        <f ca="1">IF($A$2=0,
    0,
    IFERROR(Q265-(((R265+R266)/2)*J266)-(IF(O265&gt;O266,
                '1D'!$D$8*((O265^2-O266^2)/(2*'1D'!$I$5)),
                '1D'!$D$9*((O266^2-O265^2)/(2*'1D'!$I$5)))+('1D'!$D$10*(ABS(I266)/90)*(MAX(O265^2,
                        O266^2)/(2*'1D'!$I$5))))-Q266,
        0))</f>
        <v>-9.2460577913016095E-3</v>
      </c>
      <c r="V266" s="5">
        <f ca="1">IF($A$2=0,
    1,
    IF(IFERROR(V265,
            0)=0,
        0,
        IFERROR(IF(ROUND(S266,
                    3)=1,
                1,
                IF(AND(ABS(U266)&lt;'1D'!$D$19,
                        S266&gt;1),
                    1,
                    0)),
            0)))</f>
        <v>0</v>
      </c>
      <c r="W266" s="5">
        <f ca="1">IF($A$2=0,
    MAX(MAX('1D'!$D$16,
            MAX('1D'!$D$16,
                POWER((ABS(K266)^2)/('1D'!$I$5*MAX(F266,
                            0.1)^2),
                    1/3))),
        IFERROR(W1396,
            MAX(MAX('1D'!$D$16,
                    MAX('1D'!$D$16,
                        POWER((ABS(K266)^2)/('1D'!$I$5*MAX(F266,
                                    0.1)^2),
                            1/3))),
                ($L$2)-E1396))),
    IF(IFERROR(AG267,
            0)=0,
        MAX(MAX('1D'!$D$16,
                MAX('1D'!$D$16,
                    POWER((ABS(K266)^2)/('1D'!$I$5*MAX(F266,
                                0.1)^2),
                        1/3))),
            IFERROR(W1396,
                MAX(MAX('1D'!$D$16,
                        MAX('1D'!$D$16,
                            POWER((ABS(K266)^2)/('1D'!$I$5*MAX(F266,
                                        0.1)^2),
                                1/3))),
                    ($L$2)-E1396))),
        IF(IFERROR(W266,
                0)=0,
            MAX(MAX('1D'!$D$16,
                    MAX('1D'!$D$16,
                        POWER((ABS(K266)^2)/('1D'!$I$5*MAX(F266,
                                    0.1)^2),
                            1/3))),
                IFERROR(W1396,
                    MAX(MAX('1D'!$D$16,
                            MAX('1D'!$D$16,
                                POWER((ABS(K266)^2)/('1D'!$I$5*MAX(F266,
                                            0.1)^2),
                                    1/3))),
                        ($L$2)-E1396))),
            IF(OR(IFERROR(AD266,
                        0)&gt;=1,
                    IFERROR(AD267,
                        0)&gt;=1),
                MAX('1D'!$D$16,
                    MAX('1D'!$D$16,
                        POWER((ABS(K266)^2)/('1D'!$I$5*MAX(F266,
                                    0.1)^2),
                            1/3))),
                IF(ABS(IFERROR(AF266,
                            0))&lt;'1D'!$D$19,
                    MAX(MAX('1D'!$D$16,
                            MAX('1D'!$D$16,
                                POWER((ABS(K266)^2)/('1D'!$I$5*MAX(F266,
                                            0.1)^2),
                                    1/3))),
                        IFERROR(W266,
                            0)),
                    MAX(MAX('1D'!$D$16,
                            MAX('1D'!$D$16,
                                POWER((ABS(K266)^2)/('1D'!$I$5*MAX(F266,
                                            0.1)^2),
                                    1/3))),
                        (IFERROR(W266,
                                0))+((IFERROR(AF266,
                                    0))*'1D'!$D$18)))))))</f>
        <v>2.3460258516225387</v>
      </c>
      <c r="X266" s="5">
        <f t="shared" ref="X266:X329" ca="1" si="60">((F266)+(G266)*(W266))*(W266)</f>
        <v>10.620459030295233</v>
      </c>
      <c r="Y266" s="5">
        <f t="shared" ref="Y266:Y329" ca="1" si="61">(((F266)+(G266)*(W266))*(W266))/MAX((F266)+2*(W266)*SQRT(1+(G266)^2),
    0.000001)</f>
        <v>1.1520120910653819</v>
      </c>
      <c r="Z266" s="5">
        <f t="shared" ref="Z266:Z329" ca="1" si="62">ABS(K266)/MAX(((F266)+(G266)*(W266))*(W266),
    0.000001)</f>
        <v>4.7973444325394352</v>
      </c>
      <c r="AA266" s="5">
        <f t="shared" ref="AA266:AA329" ca="1" si="63">E266+W266</f>
        <v>634.78002585162255</v>
      </c>
      <c r="AB266" s="5">
        <f ca="1">AA266+((ABS(K266)/MAX(((F266)+(G266)*(W266))*(W266),
            0.000001))^2)/(2*'1D'!$I$5)</f>
        <v>635.95303877743379</v>
      </c>
      <c r="AC266" s="5">
        <f ca="1">((ABS(K266)*'1D'!$D$6)/(MAX(((F266)+(G266)*(W266))*(W266),
            0.000001)*MAX(((((F266)+(G266)*(W266))*(W266))/MAX((F266)+2*(W266)*SQRT(1+(G266)^2),
                    0.000001))^(2/3),
            0.000001)))^2</f>
        <v>4.2878699272156737E-3</v>
      </c>
      <c r="AD266" s="5">
        <f ca="1">ABS(ABS(K266)/MAX(((F266)+(G266)*(W266))*(W266),
        0.000001))/SQRT('1D'!$I$5*MAX((((F266)+(G266)*(W266))*(W266))/MAX((F266)+2*(G266)*(W266),
            0.000001),
        0.000001))</f>
        <v>1.0000000000000002</v>
      </c>
      <c r="AE266" s="5">
        <f ca="1">((F266)*(W266)^2)/2+(G266)*(W266)^3/3+(ABS(K266)^2)/('1D'!$I$5*MAX(((F266)+(G266)*(W266))*(W266),
        0.000001))</f>
        <v>37.373807161755991</v>
      </c>
      <c r="AF266" s="5">
        <f ca="1">IF($A$2=0,
    0,
    IFERROR(AB267+(((AC266+AC267)/2)*J267)+(IF(Z266&gt;Z267,
                '1D'!$D$8*((Z266^2-Z267^2)/(2*'1D'!$I$5)),
                '1D'!$D$9*((Z267^2-Z266^2)/(2*'1D'!$I$5)))+('1D'!$D$10*(ABS(I267)/90)*(MAX(Z266^2,
                        Z267^2)/(2*'1D'!$I$5))))-AB266,
        0))</f>
        <v>6.6555087039432692E-3</v>
      </c>
      <c r="AG266" s="5">
        <f ca="1">IF($A$2=0,
    1,
    IF(IFERROR(AG267,
            0)=0,
        0,
        IFERROR(IF(OR(ROUND(AD266,
                        3)&gt;=1,
                    AND(ABS(AF266)&lt;'1D'!$D$19,
                        AD266&lt;1)),
                1,
                0),
            0)))</f>
        <v>1</v>
      </c>
      <c r="AH266" s="5">
        <f ca="1">IFERROR(IF('1D'!V32="Supercritical",
        MAX('1D'!$D$16,
            IFERROR(L266,
                MAX('1D'!$D$16,
                    POWER((ABS(K266)^2)/('1D'!$I$5*MAX(F266,
                                0.1)^2),
                        1/3)))),
        IF('1D'!V32="Subcritical",
            MAX('1D'!$D$16,
                IFERROR(W266,
                    MAX('1D'!$D$16,
                        POWER((ABS(K266)^2)/('1D'!$I$5*MAX(F266,
                                    0.1)^2),
                            1/3)))),
            IF(IFERROR(T266,
                    -1E+99)&gt;=IFERROR(AE266,
                    -1E+99),
                MAX('1D'!$D$16,
                    IFERROR(L266,
                        MAX('1D'!$D$16,
                            POWER((ABS(K266)^2)/('1D'!$I$5*MAX(F266,
                                        0.1)^2),
                                1/3)))),
                MAX('1D'!$D$16,
                    IFERROR(W266,
                        MAX('1D'!$D$16,
                            POWER((ABS(K266)^2)/('1D'!$I$5*MAX(F266,
                                        0.1)^2),
                                1/3))))))),
    MAX('1D'!$D$16,
        POWER((ABS(K266)^2)/('1D'!$I$5*MAX(F266,
                    0.1)^2),
            1/3)))</f>
        <v>2.0411692021517887</v>
      </c>
      <c r="AI266" s="5">
        <f t="shared" ref="AI266:AI329" ca="1" si="64">E266+AH266</f>
        <v>634.47516920215173</v>
      </c>
      <c r="AJ266" s="5">
        <f ca="1">AI266+((ABS(K266)/MAX(((F266)+(G266)*(AH266))*(AH266),
            0.000001))^2)/(2*'1D'!$I$5)</f>
        <v>636.02473624438892</v>
      </c>
      <c r="AM266">
        <v>0</v>
      </c>
      <c r="AN266">
        <v>0</v>
      </c>
      <c r="AO266" s="5">
        <f t="shared" ref="AO266:AO329" si="65">AM266+AN266</f>
        <v>0</v>
      </c>
      <c r="AP266" s="5">
        <f t="shared" si="55"/>
        <v>0</v>
      </c>
      <c r="AQ266" s="5">
        <f ca="1">ABS(ABS(K266)/MAX(((F266)+(G266)*(AH266))*(AH266),
        0.000001))/SQRT('1D'!$I$5*MAX((((F266)+(G266)*(AH266))*(AH266))/MAX((F266)+2*(G266)*(AH266),
            0.000001),
        0.000001))</f>
        <v>1.2321985113193967</v>
      </c>
      <c r="AR266" s="5" t="str">
        <f t="shared" ref="AR266:AR329" ca="1" si="66">IF(AQ266&lt;1,
    "Subcritical",
    "Supercritical")</f>
        <v>Supercritical</v>
      </c>
      <c r="AS266" s="5">
        <f ca="1">((ABS(K266)*'1D'!$D$6)/(MAX(((F266)+(G266)*(AH266))*(AH266),
            0.000001)*MAX(((((F266)+(G266)*(AH266))*(AH266))/MAX((F266)+2*(AH266)*SQRT(1+(G266)^2),
                    0.000001))^(2/3),
            0.000001)))^2</f>
        <v>6.2248983188966595E-3</v>
      </c>
    </row>
    <row r="267" spans="1:45" x14ac:dyDescent="0.35">
      <c r="A267">
        <v>258</v>
      </c>
      <c r="B267">
        <v>256.99599999999998</v>
      </c>
      <c r="C267">
        <v>616328.16500000004</v>
      </c>
      <c r="D267">
        <v>3097686.4589999998</v>
      </c>
      <c r="E267">
        <v>632.43349999999998</v>
      </c>
      <c r="F267">
        <v>4.5270000000000001</v>
      </c>
      <c r="G267">
        <v>0</v>
      </c>
      <c r="H267" t="s">
        <v>176</v>
      </c>
      <c r="I267">
        <v>1.4690000000000001</v>
      </c>
      <c r="J267" s="5">
        <f t="shared" ref="J267:J330" si="67">B267-B266</f>
        <v>0.9989999999999668</v>
      </c>
      <c r="K267" s="5">
        <f t="shared" ref="K267:K330" ca="1" si="68">MAX(0,
    K266-AO266)</f>
        <v>50.95</v>
      </c>
      <c r="L267" s="5">
        <f ca="1">IF($A$2=0,
    IFERROR(L266,
        MAX('1D'!$D$16,
            POWER((ABS(K267)^2)/('1D'!$I$5*MAX(F267,
                        0.1)^2),
                1/3))),
    IF(IFERROR(V266,
            0)=0,
        IFERROR(L266,
            MAX('1D'!$D$16,
                POWER((ABS(K267)^2)/('1D'!$I$5*MAX(F267,
                            0.1)^2),
                    1/3))),
        IF(OR(IFERROR(L267,
                    0)=0,
                IFERROR(S266,
                    0)&lt;1,
                IFERROR(S267,
                    0)&lt;1),
            MAX('1D'!$D$16,
                POWER((ABS(K267)^2)/('1D'!$I$5*MAX(F267,
                            0.1)^2),
                    1/3)),
            IF(IFERROR(U267,
                    0)&gt;0,
                MAX('1D'!$D$16,
                    IFERROR(L267,
                        0)+((IFERROR(U267,
                                0))*'1D'!$D$18*IF((IFERROR(S267,
                                    0))&lt;1,
                            1,
                            -1))),
                IF(IFERROR(U267,
                        0)&lt;0,
                    IF(ABS((MAX('1D'!$D$16,
                                    POWER((ABS(K267)^2)/('1D'!$I$5*MAX(F267,
                                                0.1)^2),
                                        1/3)))-IFERROR(L267,
                                0))&gt;'1D'!$D$19,
                        MAX('1D'!$D$16,
                            IF((MAX('1D'!$D$16,
                                        POWER((ABS(K267)^2)/('1D'!$I$5*MAX(F267,
                                                    0.1)^2),
                                            1/3)))&gt;IFERROR(L267,
                                    0),
                                MIN((MAX('1D'!$D$16,
                                            POWER((ABS(K267)^2)/('1D'!$I$5*MAX(F267,
                                                        0.1)^2),
                                                1/3))),
                                    IFERROR(L267,
                                        0)+(MIN(ABS(IFERROR(U267,
                                                    0))*'1D'!$D$18,
                                            ABS((MAX('1D'!$D$16,
                                                        POWER((ABS(K267)^2)/('1D'!$I$5*MAX(F267,
                                                                    0.1)^2),
                                                            1/3)))-IFERROR(L267,
                                                    0))))),
                                MAX((MAX('1D'!$D$16,
                                            POWER((ABS(K267)^2)/('1D'!$I$5*MAX(F267,
                                                        0.1)^2),
                                                1/3))),
                                    IFERROR(L267,
                                        0)-(MIN(ABS(IFERROR(U267,
                                                    0))*'1D'!$D$18,
                                            ABS((MAX('1D'!$D$16,
                                                        POWER((ABS(K267)^2)/('1D'!$I$5*MAX(F267,
                                                                    0.1)^2),
                                                            1/3)))-IFERROR(L267,
                                                    0))))))),
                        MAX('1D'!$D$16,
                            POWER((ABS(K267)^2)/('1D'!$I$5*MAX(F267,
                                        0.1)^2),
                                1/3))),
                    MAX('1D'!$D$16,
                        IFERROR(L267,
                            0)))))))</f>
        <v>2.0411692021517887</v>
      </c>
      <c r="M267" s="5">
        <f t="shared" ca="1" si="56"/>
        <v>9.2403729781411474</v>
      </c>
      <c r="N267" s="5">
        <f t="shared" ca="1" si="57"/>
        <v>1.0732965234032539</v>
      </c>
      <c r="O267" s="5">
        <f t="shared" ca="1" si="58"/>
        <v>5.5138466943408417</v>
      </c>
      <c r="P267" s="5">
        <f t="shared" ca="1" si="59"/>
        <v>634.47466920215174</v>
      </c>
      <c r="Q267" s="5">
        <f ca="1">P267+((ABS(K267)/MAX(((F267)+(G267)*(L267))*(L267),
            0.000001))^2)/(2*'1D'!$I$5)</f>
        <v>636.02423624438893</v>
      </c>
      <c r="R267" s="5">
        <f ca="1">((ABS(K267)*'1D'!$D$6)/(MAX(((F267)+(G267)*(L267))*(L267),
            0.000001)*MAX(((((F267)+(G267)*(L267))*(L267))/MAX((F267)+2*(L267)*SQRT(1+(G267)^2),
                    0.000001))^(2/3),
            0.000001)))^2</f>
        <v>6.2248983188966595E-3</v>
      </c>
      <c r="S267" s="5">
        <f ca="1">ABS(ABS(K267)/MAX(((F267)+(G267)*(L267))*(L267),
        0.000001))/SQRT('1D'!$I$5*MAX((((F267)+(G267)*(L267))*(L267))/MAX((F267)+2*(G267)*(L267),
            0.000001),
        0.000001))</f>
        <v>1.2321985113193967</v>
      </c>
      <c r="T267" s="5">
        <f ca="1">((F267)*(L267)^2)/2+(G267)*(L267)^3/3+(ABS(K267)^2)/('1D'!$I$5*MAX(((F267)+(G267)*(L267))*(L267),
        0.000001))</f>
        <v>38.067737219501687</v>
      </c>
      <c r="U267" s="5">
        <f ca="1">IF($A$2=0,
    0,
    IFERROR(Q266-(((R266+R267)/2)*J267)-(IF(O266&gt;O267,
                '1D'!$D$8*((O266^2-O267^2)/(2*'1D'!$I$5)),
                '1D'!$D$9*((O267^2-O266^2)/(2*'1D'!$I$5)))+('1D'!$D$10*(ABS(I267)/90)*(MAX(O266^2,
                        O267^2)/(2*'1D'!$I$5))))-Q267,
        0))</f>
        <v>-9.512530062352198E-3</v>
      </c>
      <c r="V267" s="5">
        <f ca="1">IF($A$2=0,
    1,
    IF(IFERROR(V266,
            0)=0,
        0,
        IFERROR(IF(ROUND(S267,
                    3)=1,
                1,
                IF(AND(ABS(U267)&lt;'1D'!$D$19,
                        S267&gt;1),
                    1,
                    0)),
            0)))</f>
        <v>0</v>
      </c>
      <c r="W267" s="5">
        <f ca="1">IF($A$2=0,
    MAX(MAX('1D'!$D$16,
            MAX('1D'!$D$16,
                POWER((ABS(K267)^2)/('1D'!$I$5*MAX(F267,
                            0.1)^2),
                    1/3))),
        IFERROR(W1396,
            MAX(MAX('1D'!$D$16,
                    MAX('1D'!$D$16,
                        POWER((ABS(K267)^2)/('1D'!$I$5*MAX(F267,
                                    0.1)^2),
                            1/3))),
                ($L$2)-E1396))),
    IF(IFERROR(AG268,
            0)=0,
        MAX(MAX('1D'!$D$16,
                MAX('1D'!$D$16,
                    POWER((ABS(K267)^2)/('1D'!$I$5*MAX(F267,
                                0.1)^2),
                        1/3))),
            IFERROR(W1396,
                MAX(MAX('1D'!$D$16,
                        MAX('1D'!$D$16,
                            POWER((ABS(K267)^2)/('1D'!$I$5*MAX(F267,
                                        0.1)^2),
                                1/3))),
                    ($L$2)-E1396))),
        IF(IFERROR(W267,
                0)=0,
            MAX(MAX('1D'!$D$16,
                    MAX('1D'!$D$16,
                        POWER((ABS(K267)^2)/('1D'!$I$5*MAX(F267,
                                    0.1)^2),
                            1/3))),
                IFERROR(W1396,
                    MAX(MAX('1D'!$D$16,
                            MAX('1D'!$D$16,
                                POWER((ABS(K267)^2)/('1D'!$I$5*MAX(F267,
                                            0.1)^2),
                                    1/3))),
                        ($L$2)-E1396))),
            IF(OR(IFERROR(AD267,
                        0)&gt;=1,
                    IFERROR(AD268,
                        0)&gt;=1),
                MAX('1D'!$D$16,
                    MAX('1D'!$D$16,
                        POWER((ABS(K267)^2)/('1D'!$I$5*MAX(F267,
                                    0.1)^2),
                            1/3))),
                IF(ABS(IFERROR(AF267,
                            0))&lt;'1D'!$D$19,
                    MAX(MAX('1D'!$D$16,
                            MAX('1D'!$D$16,
                                POWER((ABS(K267)^2)/('1D'!$I$5*MAX(F267,
                                            0.1)^2),
                                    1/3))),
                        IFERROR(W267,
                            0)),
                    MAX(MAX('1D'!$D$16,
                            MAX('1D'!$D$16,
                                POWER((ABS(K267)^2)/('1D'!$I$5*MAX(F267,
                                            0.1)^2),
                                    1/3))),
                        (IFERROR(W267,
                                0))+((IFERROR(AF267,
                                    0))*'1D'!$D$18)))))))</f>
        <v>2.3460258516225387</v>
      </c>
      <c r="X267" s="5">
        <f t="shared" ca="1" si="60"/>
        <v>10.620459030295233</v>
      </c>
      <c r="Y267" s="5">
        <f t="shared" ca="1" si="61"/>
        <v>1.1520120910653819</v>
      </c>
      <c r="Z267" s="5">
        <f t="shared" ca="1" si="62"/>
        <v>4.7973444325394352</v>
      </c>
      <c r="AA267" s="5">
        <f t="shared" ca="1" si="63"/>
        <v>634.77952585162257</v>
      </c>
      <c r="AB267" s="5">
        <f ca="1">AA267+((ABS(K267)/MAX(((F267)+(G267)*(W267))*(W267),
            0.000001))^2)/(2*'1D'!$I$5)</f>
        <v>635.9525387774338</v>
      </c>
      <c r="AC267" s="5">
        <f ca="1">((ABS(K267)*'1D'!$D$6)/(MAX(((F267)+(G267)*(W267))*(W267),
            0.000001)*MAX(((((F267)+(G267)*(W267))*(W267))/MAX((F267)+2*(W267)*SQRT(1+(G267)^2),
                    0.000001))^(2/3),
            0.000001)))^2</f>
        <v>4.2878699272156737E-3</v>
      </c>
      <c r="AD267" s="5">
        <f ca="1">ABS(ABS(K267)/MAX(((F267)+(G267)*(W267))*(W267),
        0.000001))/SQRT('1D'!$I$5*MAX((((F267)+(G267)*(W267))*(W267))/MAX((F267)+2*(G267)*(W267),
            0.000001),
        0.000001))</f>
        <v>1.0000000000000002</v>
      </c>
      <c r="AE267" s="5">
        <f ca="1">((F267)*(W267)^2)/2+(G267)*(W267)^3/3+(ABS(K267)^2)/('1D'!$I$5*MAX(((F267)+(G267)*(W267))*(W267),
        0.000001))</f>
        <v>37.373807161755991</v>
      </c>
      <c r="AF267" s="5">
        <f ca="1">IF($A$2=0,
    0,
    IFERROR(AB268+(((AC267+AC268)/2)*J268)+(IF(Z267&gt;Z268,
                '1D'!$D$8*((Z267^2-Z268^2)/(2*'1D'!$I$5)),
                '1D'!$D$9*((Z268^2-Z267^2)/(2*'1D'!$I$5)))+('1D'!$D$10*(ABS(I268)/90)*(MAX(Z267^2,
                        Z268^2)/(2*'1D'!$I$5))))-AB267,
        0))</f>
        <v>6.59723588455563E-3</v>
      </c>
      <c r="AG267" s="5">
        <f ca="1">IF($A$2=0,
    1,
    IF(IFERROR(AG268,
            0)=0,
        0,
        IFERROR(IF(OR(ROUND(AD267,
                        3)&gt;=1,
                    AND(ABS(AF267)&lt;'1D'!$D$19,
                        AD267&lt;1)),
                1,
                0),
            0)))</f>
        <v>1</v>
      </c>
      <c r="AH267" s="5">
        <f ca="1">IFERROR(IF('1D'!V32="Supercritical",
        MAX('1D'!$D$16,
            IFERROR(L267,
                MAX('1D'!$D$16,
                    POWER((ABS(K267)^2)/('1D'!$I$5*MAX(F267,
                                0.1)^2),
                        1/3)))),
        IF('1D'!V32="Subcritical",
            MAX('1D'!$D$16,
                IFERROR(W267,
                    MAX('1D'!$D$16,
                        POWER((ABS(K267)^2)/('1D'!$I$5*MAX(F267,
                                    0.1)^2),
                            1/3)))),
            IF(IFERROR(T267,
                    -1E+99)&gt;=IFERROR(AE267,
                    -1E+99),
                MAX('1D'!$D$16,
                    IFERROR(L267,
                        MAX('1D'!$D$16,
                            POWER((ABS(K267)^2)/('1D'!$I$5*MAX(F267,
                                        0.1)^2),
                                1/3)))),
                MAX('1D'!$D$16,
                    IFERROR(W267,
                        MAX('1D'!$D$16,
                            POWER((ABS(K267)^2)/('1D'!$I$5*MAX(F267,
                                        0.1)^2),
                                1/3))))))),
    MAX('1D'!$D$16,
        POWER((ABS(K267)^2)/('1D'!$I$5*MAX(F267,
                    0.1)^2),
            1/3)))</f>
        <v>2.0411692021517887</v>
      </c>
      <c r="AI267" s="5">
        <f t="shared" ca="1" si="64"/>
        <v>634.47466920215174</v>
      </c>
      <c r="AJ267" s="5">
        <f ca="1">AI267+((ABS(K267)/MAX(((F267)+(G267)*(AH267))*(AH267),
            0.000001))^2)/(2*'1D'!$I$5)</f>
        <v>636.02423624438893</v>
      </c>
      <c r="AM267">
        <v>0</v>
      </c>
      <c r="AN267">
        <v>0</v>
      </c>
      <c r="AO267" s="5">
        <f t="shared" si="65"/>
        <v>0</v>
      </c>
      <c r="AP267" s="5">
        <f t="shared" ref="AP267:AP330" si="69">AP266+AO267</f>
        <v>0</v>
      </c>
      <c r="AQ267" s="5">
        <f ca="1">ABS(ABS(K267)/MAX(((F267)+(G267)*(AH267))*(AH267),
        0.000001))/SQRT('1D'!$I$5*MAX((((F267)+(G267)*(AH267))*(AH267))/MAX((F267)+2*(G267)*(AH267),
            0.000001),
        0.000001))</f>
        <v>1.2321985113193967</v>
      </c>
      <c r="AR267" s="5" t="str">
        <f t="shared" ca="1" si="66"/>
        <v>Supercritical</v>
      </c>
      <c r="AS267" s="5">
        <f ca="1">((ABS(K267)*'1D'!$D$6)/(MAX(((F267)+(G267)*(AH267))*(AH267),
            0.000001)*MAX(((((F267)+(G267)*(AH267))*(AH267))/MAX((F267)+2*(AH267)*SQRT(1+(G267)^2),
                    0.000001))^(2/3),
            0.000001)))^2</f>
        <v>6.2248983188966595E-3</v>
      </c>
    </row>
    <row r="268" spans="1:45" x14ac:dyDescent="0.35">
      <c r="A268">
        <v>259</v>
      </c>
      <c r="B268">
        <v>257.99599999999998</v>
      </c>
      <c r="C268">
        <v>616327.23800000001</v>
      </c>
      <c r="D268">
        <v>3097686.0839999998</v>
      </c>
      <c r="E268">
        <v>632.43299999999999</v>
      </c>
      <c r="F268">
        <v>4.5270000000000001</v>
      </c>
      <c r="G268">
        <v>0</v>
      </c>
      <c r="H268" t="s">
        <v>176</v>
      </c>
      <c r="I268">
        <v>1.4370000000000001</v>
      </c>
      <c r="J268" s="5">
        <f t="shared" si="67"/>
        <v>1</v>
      </c>
      <c r="K268" s="5">
        <f t="shared" ca="1" si="68"/>
        <v>50.95</v>
      </c>
      <c r="L268" s="5">
        <f ca="1">IF($A$2=0,
    IFERROR(L267,
        MAX('1D'!$D$16,
            POWER((ABS(K268)^2)/('1D'!$I$5*MAX(F268,
                        0.1)^2),
                1/3))),
    IF(IFERROR(V267,
            0)=0,
        IFERROR(L267,
            MAX('1D'!$D$16,
                POWER((ABS(K268)^2)/('1D'!$I$5*MAX(F268,
                            0.1)^2),
                    1/3))),
        IF(OR(IFERROR(L268,
                    0)=0,
                IFERROR(S267,
                    0)&lt;1,
                IFERROR(S268,
                    0)&lt;1),
            MAX('1D'!$D$16,
                POWER((ABS(K268)^2)/('1D'!$I$5*MAX(F268,
                            0.1)^2),
                    1/3)),
            IF(IFERROR(U268,
                    0)&gt;0,
                MAX('1D'!$D$16,
                    IFERROR(L268,
                        0)+((IFERROR(U268,
                                0))*'1D'!$D$18*IF((IFERROR(S268,
                                    0))&lt;1,
                            1,
                            -1))),
                IF(IFERROR(U268,
                        0)&lt;0,
                    IF(ABS((MAX('1D'!$D$16,
                                    POWER((ABS(K268)^2)/('1D'!$I$5*MAX(F268,
                                                0.1)^2),
                                        1/3)))-IFERROR(L268,
                                0))&gt;'1D'!$D$19,
                        MAX('1D'!$D$16,
                            IF((MAX('1D'!$D$16,
                                        POWER((ABS(K268)^2)/('1D'!$I$5*MAX(F268,
                                                    0.1)^2),
                                            1/3)))&gt;IFERROR(L268,
                                    0),
                                MIN((MAX('1D'!$D$16,
                                            POWER((ABS(K268)^2)/('1D'!$I$5*MAX(F268,
                                                        0.1)^2),
                                                1/3))),
                                    IFERROR(L268,
                                        0)+(MIN(ABS(IFERROR(U268,
                                                    0))*'1D'!$D$18,
                                            ABS((MAX('1D'!$D$16,
                                                        POWER((ABS(K268)^2)/('1D'!$I$5*MAX(F268,
                                                                    0.1)^2),
                                                            1/3)))-IFERROR(L268,
                                                    0))))),
                                MAX((MAX('1D'!$D$16,
                                            POWER((ABS(K268)^2)/('1D'!$I$5*MAX(F268,
                                                        0.1)^2),
                                                1/3))),
                                    IFERROR(L268,
                                        0)-(MIN(ABS(IFERROR(U268,
                                                    0))*'1D'!$D$18,
                                            ABS((MAX('1D'!$D$16,
                                                        POWER((ABS(K268)^2)/('1D'!$I$5*MAX(F268,
                                                                    0.1)^2),
                                                            1/3)))-IFERROR(L268,
                                                    0))))))),
                        MAX('1D'!$D$16,
                            POWER((ABS(K268)^2)/('1D'!$I$5*MAX(F268,
                                        0.1)^2),
                                1/3))),
                    MAX('1D'!$D$16,
                        IFERROR(L268,
                            0)))))))</f>
        <v>2.0411692021517887</v>
      </c>
      <c r="M268" s="5">
        <f t="shared" ca="1" si="56"/>
        <v>9.2403729781411474</v>
      </c>
      <c r="N268" s="5">
        <f t="shared" ca="1" si="57"/>
        <v>1.0732965234032539</v>
      </c>
      <c r="O268" s="5">
        <f t="shared" ca="1" si="58"/>
        <v>5.5138466943408417</v>
      </c>
      <c r="P268" s="5">
        <f t="shared" ca="1" si="59"/>
        <v>634.47416920215176</v>
      </c>
      <c r="Q268" s="5">
        <f ca="1">P268+((ABS(K268)/MAX(((F268)+(G268)*(L268))*(L268),
            0.000001))^2)/(2*'1D'!$I$5)</f>
        <v>636.02373624438894</v>
      </c>
      <c r="R268" s="5">
        <f ca="1">((ABS(K268)*'1D'!$D$6)/(MAX(((F268)+(G268)*(L268))*(L268),
            0.000001)*MAX(((((F268)+(G268)*(L268))*(L268))/MAX((F268)+2*(L268)*SQRT(1+(G268)^2),
                    0.000001))^(2/3),
            0.000001)))^2</f>
        <v>6.2248983188966595E-3</v>
      </c>
      <c r="S268" s="5">
        <f ca="1">ABS(ABS(K268)/MAX(((F268)+(G268)*(L268))*(L268),
        0.000001))/SQRT('1D'!$I$5*MAX((((F268)+(G268)*(L268))*(L268))/MAX((F268)+2*(G268)*(L268),
            0.000001),
        0.000001))</f>
        <v>1.2321985113193967</v>
      </c>
      <c r="T268" s="5">
        <f ca="1">((F268)*(L268)^2)/2+(G268)*(L268)^3/3+(ABS(K268)^2)/('1D'!$I$5*MAX(((F268)+(G268)*(L268))*(L268),
        0.000001))</f>
        <v>38.067737219501687</v>
      </c>
      <c r="U268" s="5">
        <f ca="1">IF($A$2=0,
    0,
    IFERROR(Q267-(((R267+R268)/2)*J268)-(IF(O267&gt;O268,
                '1D'!$D$8*((O267^2-O268^2)/(2*'1D'!$I$5)),
                '1D'!$D$9*((O268^2-O267^2)/(2*'1D'!$I$5)))+('1D'!$D$10*(ABS(I268)/90)*(MAX(O267^2,
                        O268^2)/(2*'1D'!$I$5))))-Q268,
        0))</f>
        <v>-9.4361113850709444E-3</v>
      </c>
      <c r="V268" s="5">
        <f ca="1">IF($A$2=0,
    1,
    IF(IFERROR(V267,
            0)=0,
        0,
        IFERROR(IF(ROUND(S268,
                    3)=1,
                1,
                IF(AND(ABS(U268)&lt;'1D'!$D$19,
                        S268&gt;1),
                    1,
                    0)),
            0)))</f>
        <v>0</v>
      </c>
      <c r="W268" s="5">
        <f ca="1">IF($A$2=0,
    MAX(MAX('1D'!$D$16,
            MAX('1D'!$D$16,
                POWER((ABS(K268)^2)/('1D'!$I$5*MAX(F268,
                            0.1)^2),
                    1/3))),
        IFERROR(W1396,
            MAX(MAX('1D'!$D$16,
                    MAX('1D'!$D$16,
                        POWER((ABS(K268)^2)/('1D'!$I$5*MAX(F268,
                                    0.1)^2),
                            1/3))),
                ($L$2)-E1396))),
    IF(IFERROR(AG269,
            0)=0,
        MAX(MAX('1D'!$D$16,
                MAX('1D'!$D$16,
                    POWER((ABS(K268)^2)/('1D'!$I$5*MAX(F268,
                                0.1)^2),
                        1/3))),
            IFERROR(W1396,
                MAX(MAX('1D'!$D$16,
                        MAX('1D'!$D$16,
                            POWER((ABS(K268)^2)/('1D'!$I$5*MAX(F268,
                                        0.1)^2),
                                1/3))),
                    ($L$2)-E1396))),
        IF(IFERROR(W268,
                0)=0,
            MAX(MAX('1D'!$D$16,
                    MAX('1D'!$D$16,
                        POWER((ABS(K268)^2)/('1D'!$I$5*MAX(F268,
                                    0.1)^2),
                            1/3))),
                IFERROR(W1396,
                    MAX(MAX('1D'!$D$16,
                            MAX('1D'!$D$16,
                                POWER((ABS(K268)^2)/('1D'!$I$5*MAX(F268,
                                            0.1)^2),
                                    1/3))),
                        ($L$2)-E1396))),
            IF(OR(IFERROR(AD268,
                        0)&gt;=1,
                    IFERROR(AD269,
                        0)&gt;=1),
                MAX('1D'!$D$16,
                    MAX('1D'!$D$16,
                        POWER((ABS(K268)^2)/('1D'!$I$5*MAX(F268,
                                    0.1)^2),
                            1/3))),
                IF(ABS(IFERROR(AF268,
                            0))&lt;'1D'!$D$19,
                    MAX(MAX('1D'!$D$16,
                            MAX('1D'!$D$16,
                                POWER((ABS(K268)^2)/('1D'!$I$5*MAX(F268,
                                            0.1)^2),
                                    1/3))),
                        IFERROR(W268,
                            0)),
                    MAX(MAX('1D'!$D$16,
                            MAX('1D'!$D$16,
                                POWER((ABS(K268)^2)/('1D'!$I$5*MAX(F268,
                                            0.1)^2),
                                    1/3))),
                        (IFERROR(W268,
                                0))+((IFERROR(AF268,
                                    0))*'1D'!$D$18)))))))</f>
        <v>2.3460258516225387</v>
      </c>
      <c r="X268" s="5">
        <f t="shared" ca="1" si="60"/>
        <v>10.620459030295233</v>
      </c>
      <c r="Y268" s="5">
        <f t="shared" ca="1" si="61"/>
        <v>1.1520120910653819</v>
      </c>
      <c r="Z268" s="5">
        <f t="shared" ca="1" si="62"/>
        <v>4.7973444325394352</v>
      </c>
      <c r="AA268" s="5">
        <f t="shared" ca="1" si="63"/>
        <v>634.77902585162258</v>
      </c>
      <c r="AB268" s="5">
        <f ca="1">AA268+((ABS(K268)/MAX(((F268)+(G268)*(W268))*(W268),
            0.000001))^2)/(2*'1D'!$I$5)</f>
        <v>635.95203877743381</v>
      </c>
      <c r="AC268" s="5">
        <f ca="1">((ABS(K268)*'1D'!$D$6)/(MAX(((F268)+(G268)*(W268))*(W268),
            0.000001)*MAX(((((F268)+(G268)*(W268))*(W268))/MAX((F268)+2*(W268)*SQRT(1+(G268)^2),
                    0.000001))^(2/3),
            0.000001)))^2</f>
        <v>4.2878699272156737E-3</v>
      </c>
      <c r="AD268" s="5">
        <f ca="1">ABS(ABS(K268)/MAX(((F268)+(G268)*(W268))*(W268),
        0.000001))/SQRT('1D'!$I$5*MAX((((F268)+(G268)*(W268))*(W268))/MAX((F268)+2*(G268)*(W268),
            0.000001),
        0.000001))</f>
        <v>1.0000000000000002</v>
      </c>
      <c r="AE268" s="5">
        <f ca="1">((F268)*(W268)^2)/2+(G268)*(W268)^3/3+(ABS(K268)^2)/('1D'!$I$5*MAX(((F268)+(G268)*(W268))*(W268),
        0.000001))</f>
        <v>37.373807161755991</v>
      </c>
      <c r="AF268" s="5">
        <f ca="1">IF($A$2=0,
    0,
    IFERROR(AB269+(((AC268+AC269)/2)*J269)+(IF(Z268&gt;Z269,
                '1D'!$D$8*((Z268^2-Z269^2)/(2*'1D'!$I$5)),
                '1D'!$D$9*((Z269^2-Z268^2)/(2*'1D'!$I$5)))+('1D'!$D$10*(ABS(I269)/90)*(MAX(Z268^2,
                        Z269^2)/(2*'1D'!$I$5))))-AB268,
        0))</f>
        <v>6.59723588455563E-3</v>
      </c>
      <c r="AG268" s="5">
        <f ca="1">IF($A$2=0,
    1,
    IF(IFERROR(AG269,
            0)=0,
        0,
        IFERROR(IF(OR(ROUND(AD268,
                        3)&gt;=1,
                    AND(ABS(AF268)&lt;'1D'!$D$19,
                        AD268&lt;1)),
                1,
                0),
            0)))</f>
        <v>1</v>
      </c>
      <c r="AH268" s="5">
        <f ca="1">IFERROR(IF('1D'!V32="Supercritical",
        MAX('1D'!$D$16,
            IFERROR(L268,
                MAX('1D'!$D$16,
                    POWER((ABS(K268)^2)/('1D'!$I$5*MAX(F268,
                                0.1)^2),
                        1/3)))),
        IF('1D'!V32="Subcritical",
            MAX('1D'!$D$16,
                IFERROR(W268,
                    MAX('1D'!$D$16,
                        POWER((ABS(K268)^2)/('1D'!$I$5*MAX(F268,
                                    0.1)^2),
                            1/3)))),
            IF(IFERROR(T268,
                    -1E+99)&gt;=IFERROR(AE268,
                    -1E+99),
                MAX('1D'!$D$16,
                    IFERROR(L268,
                        MAX('1D'!$D$16,
                            POWER((ABS(K268)^2)/('1D'!$I$5*MAX(F268,
                                        0.1)^2),
                                1/3)))),
                MAX('1D'!$D$16,
                    IFERROR(W268,
                        MAX('1D'!$D$16,
                            POWER((ABS(K268)^2)/('1D'!$I$5*MAX(F268,
                                        0.1)^2),
                                1/3))))))),
    MAX('1D'!$D$16,
        POWER((ABS(K268)^2)/('1D'!$I$5*MAX(F268,
                    0.1)^2),
            1/3)))</f>
        <v>2.0411692021517887</v>
      </c>
      <c r="AI268" s="5">
        <f t="shared" ca="1" si="64"/>
        <v>634.47416920215176</v>
      </c>
      <c r="AJ268" s="5">
        <f ca="1">AI268+((ABS(K268)/MAX(((F268)+(G268)*(AH268))*(AH268),
            0.000001))^2)/(2*'1D'!$I$5)</f>
        <v>636.02373624438894</v>
      </c>
      <c r="AM268">
        <v>0</v>
      </c>
      <c r="AN268">
        <v>0</v>
      </c>
      <c r="AO268" s="5">
        <f t="shared" si="65"/>
        <v>0</v>
      </c>
      <c r="AP268" s="5">
        <f t="shared" si="69"/>
        <v>0</v>
      </c>
      <c r="AQ268" s="5">
        <f ca="1">ABS(ABS(K268)/MAX(((F268)+(G268)*(AH268))*(AH268),
        0.000001))/SQRT('1D'!$I$5*MAX((((F268)+(G268)*(AH268))*(AH268))/MAX((F268)+2*(G268)*(AH268),
            0.000001),
        0.000001))</f>
        <v>1.2321985113193967</v>
      </c>
      <c r="AR268" s="5" t="str">
        <f t="shared" ca="1" si="66"/>
        <v>Supercritical</v>
      </c>
      <c r="AS268" s="5">
        <f ca="1">((ABS(K268)*'1D'!$D$6)/(MAX(((F268)+(G268)*(AH268))*(AH268),
            0.000001)*MAX(((((F268)+(G268)*(AH268))*(AH268))/MAX((F268)+2*(AH268)*SQRT(1+(G268)^2),
                    0.000001))^(2/3),
            0.000001)))^2</f>
        <v>6.2248983188966595E-3</v>
      </c>
    </row>
    <row r="269" spans="1:45" x14ac:dyDescent="0.35">
      <c r="A269">
        <v>260</v>
      </c>
      <c r="B269">
        <v>258.99599999999998</v>
      </c>
      <c r="C269">
        <v>616326.321</v>
      </c>
      <c r="D269">
        <v>3097685.6860000002</v>
      </c>
      <c r="E269">
        <v>632.4325</v>
      </c>
      <c r="F269">
        <v>4.5270000000000001</v>
      </c>
      <c r="G269">
        <v>0</v>
      </c>
      <c r="H269" t="s">
        <v>176</v>
      </c>
      <c r="I269">
        <v>1.4370000000000001</v>
      </c>
      <c r="J269" s="5">
        <f t="shared" si="67"/>
        <v>1</v>
      </c>
      <c r="K269" s="5">
        <f t="shared" ca="1" si="68"/>
        <v>50.95</v>
      </c>
      <c r="L269" s="5">
        <f ca="1">IF($A$2=0,
    IFERROR(L268,
        MAX('1D'!$D$16,
            POWER((ABS(K269)^2)/('1D'!$I$5*MAX(F269,
                        0.1)^2),
                1/3))),
    IF(IFERROR(V268,
            0)=0,
        IFERROR(L268,
            MAX('1D'!$D$16,
                POWER((ABS(K269)^2)/('1D'!$I$5*MAX(F269,
                            0.1)^2),
                    1/3))),
        IF(OR(IFERROR(L269,
                    0)=0,
                IFERROR(S268,
                    0)&lt;1,
                IFERROR(S269,
                    0)&lt;1),
            MAX('1D'!$D$16,
                POWER((ABS(K269)^2)/('1D'!$I$5*MAX(F269,
                            0.1)^2),
                    1/3)),
            IF(IFERROR(U269,
                    0)&gt;0,
                MAX('1D'!$D$16,
                    IFERROR(L269,
                        0)+((IFERROR(U269,
                                0))*'1D'!$D$18*IF((IFERROR(S269,
                                    0))&lt;1,
                            1,
                            -1))),
                IF(IFERROR(U269,
                        0)&lt;0,
                    IF(ABS((MAX('1D'!$D$16,
                                    POWER((ABS(K269)^2)/('1D'!$I$5*MAX(F269,
                                                0.1)^2),
                                        1/3)))-IFERROR(L269,
                                0))&gt;'1D'!$D$19,
                        MAX('1D'!$D$16,
                            IF((MAX('1D'!$D$16,
                                        POWER((ABS(K269)^2)/('1D'!$I$5*MAX(F269,
                                                    0.1)^2),
                                            1/3)))&gt;IFERROR(L269,
                                    0),
                                MIN((MAX('1D'!$D$16,
                                            POWER((ABS(K269)^2)/('1D'!$I$5*MAX(F269,
                                                        0.1)^2),
                                                1/3))),
                                    IFERROR(L269,
                                        0)+(MIN(ABS(IFERROR(U269,
                                                    0))*'1D'!$D$18,
                                            ABS((MAX('1D'!$D$16,
                                                        POWER((ABS(K269)^2)/('1D'!$I$5*MAX(F269,
                                                                    0.1)^2),
                                                            1/3)))-IFERROR(L269,
                                                    0))))),
                                MAX((MAX('1D'!$D$16,
                                            POWER((ABS(K269)^2)/('1D'!$I$5*MAX(F269,
                                                        0.1)^2),
                                                1/3))),
                                    IFERROR(L269,
                                        0)-(MIN(ABS(IFERROR(U269,
                                                    0))*'1D'!$D$18,
                                            ABS((MAX('1D'!$D$16,
                                                        POWER((ABS(K269)^2)/('1D'!$I$5*MAX(F269,
                                                                    0.1)^2),
                                                            1/3)))-IFERROR(L269,
                                                    0))))))),
                        MAX('1D'!$D$16,
                            POWER((ABS(K269)^2)/('1D'!$I$5*MAX(F269,
                                        0.1)^2),
                                1/3))),
                    MAX('1D'!$D$16,
                        IFERROR(L269,
                            0)))))))</f>
        <v>2.0411692021517887</v>
      </c>
      <c r="M269" s="5">
        <f t="shared" ca="1" si="56"/>
        <v>9.2403729781411474</v>
      </c>
      <c r="N269" s="5">
        <f t="shared" ca="1" si="57"/>
        <v>1.0732965234032539</v>
      </c>
      <c r="O269" s="5">
        <f t="shared" ca="1" si="58"/>
        <v>5.5138466943408417</v>
      </c>
      <c r="P269" s="5">
        <f t="shared" ca="1" si="59"/>
        <v>634.47366920215177</v>
      </c>
      <c r="Q269" s="5">
        <f ca="1">P269+((ABS(K269)/MAX(((F269)+(G269)*(L269))*(L269),
            0.000001))^2)/(2*'1D'!$I$5)</f>
        <v>636.02323624438895</v>
      </c>
      <c r="R269" s="5">
        <f ca="1">((ABS(K269)*'1D'!$D$6)/(MAX(((F269)+(G269)*(L269))*(L269),
            0.000001)*MAX(((((F269)+(G269)*(L269))*(L269))/MAX((F269)+2*(L269)*SQRT(1+(G269)^2),
                    0.000001))^(2/3),
            0.000001)))^2</f>
        <v>6.2248983188966595E-3</v>
      </c>
      <c r="S269" s="5">
        <f ca="1">ABS(ABS(K269)/MAX(((F269)+(G269)*(L269))*(L269),
        0.000001))/SQRT('1D'!$I$5*MAX((((F269)+(G269)*(L269))*(L269))/MAX((F269)+2*(G269)*(L269),
            0.000001),
        0.000001))</f>
        <v>1.2321985113193967</v>
      </c>
      <c r="T269" s="5">
        <f ca="1">((F269)*(L269)^2)/2+(G269)*(L269)^3/3+(ABS(K269)^2)/('1D'!$I$5*MAX(((F269)+(G269)*(L269))*(L269),
        0.000001))</f>
        <v>38.067737219501687</v>
      </c>
      <c r="U269" s="5">
        <f ca="1">IF($A$2=0,
    0,
    IFERROR(Q268-(((R268+R269)/2)*J269)-(IF(O268&gt;O269,
                '1D'!$D$8*((O268^2-O269^2)/(2*'1D'!$I$5)),
                '1D'!$D$9*((O269^2-O268^2)/(2*'1D'!$I$5)))+('1D'!$D$10*(ABS(I269)/90)*(MAX(O268^2,
                        O269^2)/(2*'1D'!$I$5))))-Q269,
        0))</f>
        <v>-9.4361113850709444E-3</v>
      </c>
      <c r="V269" s="5">
        <f ca="1">IF($A$2=0,
    1,
    IF(IFERROR(V268,
            0)=0,
        0,
        IFERROR(IF(ROUND(S269,
                    3)=1,
                1,
                IF(AND(ABS(U269)&lt;'1D'!$D$19,
                        S269&gt;1),
                    1,
                    0)),
            0)))</f>
        <v>0</v>
      </c>
      <c r="W269" s="5">
        <f ca="1">IF($A$2=0,
    MAX(MAX('1D'!$D$16,
            MAX('1D'!$D$16,
                POWER((ABS(K269)^2)/('1D'!$I$5*MAX(F269,
                            0.1)^2),
                    1/3))),
        IFERROR(W1396,
            MAX(MAX('1D'!$D$16,
                    MAX('1D'!$D$16,
                        POWER((ABS(K269)^2)/('1D'!$I$5*MAX(F269,
                                    0.1)^2),
                            1/3))),
                ($L$2)-E1396))),
    IF(IFERROR(AG270,
            0)=0,
        MAX(MAX('1D'!$D$16,
                MAX('1D'!$D$16,
                    POWER((ABS(K269)^2)/('1D'!$I$5*MAX(F269,
                                0.1)^2),
                        1/3))),
            IFERROR(W1396,
                MAX(MAX('1D'!$D$16,
                        MAX('1D'!$D$16,
                            POWER((ABS(K269)^2)/('1D'!$I$5*MAX(F269,
                                        0.1)^2),
                                1/3))),
                    ($L$2)-E1396))),
        IF(IFERROR(W269,
                0)=0,
            MAX(MAX('1D'!$D$16,
                    MAX('1D'!$D$16,
                        POWER((ABS(K269)^2)/('1D'!$I$5*MAX(F269,
                                    0.1)^2),
                            1/3))),
                IFERROR(W1396,
                    MAX(MAX('1D'!$D$16,
                            MAX('1D'!$D$16,
                                POWER((ABS(K269)^2)/('1D'!$I$5*MAX(F269,
                                            0.1)^2),
                                    1/3))),
                        ($L$2)-E1396))),
            IF(OR(IFERROR(AD269,
                        0)&gt;=1,
                    IFERROR(AD270,
                        0)&gt;=1),
                MAX('1D'!$D$16,
                    MAX('1D'!$D$16,
                        POWER((ABS(K269)^2)/('1D'!$I$5*MAX(F269,
                                    0.1)^2),
                            1/3))),
                IF(ABS(IFERROR(AF269,
                            0))&lt;'1D'!$D$19,
                    MAX(MAX('1D'!$D$16,
                            MAX('1D'!$D$16,
                                POWER((ABS(K269)^2)/('1D'!$I$5*MAX(F269,
                                            0.1)^2),
                                    1/3))),
                        IFERROR(W269,
                            0)),
                    MAX(MAX('1D'!$D$16,
                            MAX('1D'!$D$16,
                                POWER((ABS(K269)^2)/('1D'!$I$5*MAX(F269,
                                            0.1)^2),
                                    1/3))),
                        (IFERROR(W269,
                                0))+((IFERROR(AF269,
                                    0))*'1D'!$D$18)))))))</f>
        <v>2.3460258516225387</v>
      </c>
      <c r="X269" s="5">
        <f t="shared" ca="1" si="60"/>
        <v>10.620459030295233</v>
      </c>
      <c r="Y269" s="5">
        <f t="shared" ca="1" si="61"/>
        <v>1.1520120910653819</v>
      </c>
      <c r="Z269" s="5">
        <f t="shared" ca="1" si="62"/>
        <v>4.7973444325394352</v>
      </c>
      <c r="AA269" s="5">
        <f t="shared" ca="1" si="63"/>
        <v>634.77852585162259</v>
      </c>
      <c r="AB269" s="5">
        <f ca="1">AA269+((ABS(K269)/MAX(((F269)+(G269)*(W269))*(W269),
            0.000001))^2)/(2*'1D'!$I$5)</f>
        <v>635.95153877743383</v>
      </c>
      <c r="AC269" s="5">
        <f ca="1">((ABS(K269)*'1D'!$D$6)/(MAX(((F269)+(G269)*(W269))*(W269),
            0.000001)*MAX(((((F269)+(G269)*(W269))*(W269))/MAX((F269)+2*(W269)*SQRT(1+(G269)^2),
                    0.000001))^(2/3),
            0.000001)))^2</f>
        <v>4.2878699272156737E-3</v>
      </c>
      <c r="AD269" s="5">
        <f ca="1">ABS(ABS(K269)/MAX(((F269)+(G269)*(W269))*(W269),
        0.000001))/SQRT('1D'!$I$5*MAX((((F269)+(G269)*(W269))*(W269))/MAX((F269)+2*(G269)*(W269),
            0.000001),
        0.000001))</f>
        <v>1.0000000000000002</v>
      </c>
      <c r="AE269" s="5">
        <f ca="1">((F269)*(W269)^2)/2+(G269)*(W269)^3/3+(ABS(K269)^2)/('1D'!$I$5*MAX(((F269)+(G269)*(W269))*(W269),
        0.000001))</f>
        <v>37.373807161755991</v>
      </c>
      <c r="AF269" s="5">
        <f ca="1">IF($A$2=0,
    0,
    IFERROR(AB270+(((AC269+AC270)/2)*J270)+(IF(Z269&gt;Z270,
                '1D'!$D$8*((Z269^2-Z270^2)/(2*'1D'!$I$5)),
                '1D'!$D$9*((Z270^2-Z269^2)/(2*'1D'!$I$5)))+('1D'!$D$10*(ABS(I270)/90)*(MAX(Z269^2,
                        Z270^2)/(2*'1D'!$I$5))))-AB269,
        0))</f>
        <v>6.5933258414361262E-3</v>
      </c>
      <c r="AG269" s="5">
        <f ca="1">IF($A$2=0,
    1,
    IF(IFERROR(AG270,
            0)=0,
        0,
        IFERROR(IF(OR(ROUND(AD269,
                        3)&gt;=1,
                    AND(ABS(AF269)&lt;'1D'!$D$19,
                        AD269&lt;1)),
                1,
                0),
            0)))</f>
        <v>1</v>
      </c>
      <c r="AH269" s="5">
        <f ca="1">IFERROR(IF('1D'!V32="Supercritical",
        MAX('1D'!$D$16,
            IFERROR(L269,
                MAX('1D'!$D$16,
                    POWER((ABS(K269)^2)/('1D'!$I$5*MAX(F269,
                                0.1)^2),
                        1/3)))),
        IF('1D'!V32="Subcritical",
            MAX('1D'!$D$16,
                IFERROR(W269,
                    MAX('1D'!$D$16,
                        POWER((ABS(K269)^2)/('1D'!$I$5*MAX(F269,
                                    0.1)^2),
                            1/3)))),
            IF(IFERROR(T269,
                    -1E+99)&gt;=IFERROR(AE269,
                    -1E+99),
                MAX('1D'!$D$16,
                    IFERROR(L269,
                        MAX('1D'!$D$16,
                            POWER((ABS(K269)^2)/('1D'!$I$5*MAX(F269,
                                        0.1)^2),
                                1/3)))),
                MAX('1D'!$D$16,
                    IFERROR(W269,
                        MAX('1D'!$D$16,
                            POWER((ABS(K269)^2)/('1D'!$I$5*MAX(F269,
                                        0.1)^2),
                                1/3))))))),
    MAX('1D'!$D$16,
        POWER((ABS(K269)^2)/('1D'!$I$5*MAX(F269,
                    0.1)^2),
            1/3)))</f>
        <v>2.0411692021517887</v>
      </c>
      <c r="AI269" s="5">
        <f t="shared" ca="1" si="64"/>
        <v>634.47366920215177</v>
      </c>
      <c r="AJ269" s="5">
        <f ca="1">AI269+((ABS(K269)/MAX(((F269)+(G269)*(AH269))*(AH269),
            0.000001))^2)/(2*'1D'!$I$5)</f>
        <v>636.02323624438895</v>
      </c>
      <c r="AM269">
        <v>0</v>
      </c>
      <c r="AN269">
        <v>0</v>
      </c>
      <c r="AO269" s="5">
        <f t="shared" si="65"/>
        <v>0</v>
      </c>
      <c r="AP269" s="5">
        <f t="shared" si="69"/>
        <v>0</v>
      </c>
      <c r="AQ269" s="5">
        <f ca="1">ABS(ABS(K269)/MAX(((F269)+(G269)*(AH269))*(AH269),
        0.000001))/SQRT('1D'!$I$5*MAX((((F269)+(G269)*(AH269))*(AH269))/MAX((F269)+2*(G269)*(AH269),
            0.000001),
        0.000001))</f>
        <v>1.2321985113193967</v>
      </c>
      <c r="AR269" s="5" t="str">
        <f t="shared" ca="1" si="66"/>
        <v>Supercritical</v>
      </c>
      <c r="AS269" s="5">
        <f ca="1">((ABS(K269)*'1D'!$D$6)/(MAX(((F269)+(G269)*(AH269))*(AH269),
            0.000001)*MAX(((((F269)+(G269)*(AH269))*(AH269))/MAX((F269)+2*(AH269)*SQRT(1+(G269)^2),
                    0.000001))^(2/3),
            0.000001)))^2</f>
        <v>6.2248983188966595E-3</v>
      </c>
    </row>
    <row r="270" spans="1:45" x14ac:dyDescent="0.35">
      <c r="A270">
        <v>261</v>
      </c>
      <c r="B270">
        <v>259.99599999999998</v>
      </c>
      <c r="C270">
        <v>616325.41399999999</v>
      </c>
      <c r="D270">
        <v>3097685.2650000001</v>
      </c>
      <c r="E270">
        <v>632.43200000000002</v>
      </c>
      <c r="F270">
        <v>4.5270000000000001</v>
      </c>
      <c r="G270">
        <v>0</v>
      </c>
      <c r="H270" t="s">
        <v>176</v>
      </c>
      <c r="I270">
        <v>1.4350000000000001</v>
      </c>
      <c r="J270" s="5">
        <f t="shared" si="67"/>
        <v>1</v>
      </c>
      <c r="K270" s="5">
        <f t="shared" ca="1" si="68"/>
        <v>50.95</v>
      </c>
      <c r="L270" s="5">
        <f ca="1">IF($A$2=0,
    IFERROR(L269,
        MAX('1D'!$D$16,
            POWER((ABS(K270)^2)/('1D'!$I$5*MAX(F270,
                        0.1)^2),
                1/3))),
    IF(IFERROR(V269,
            0)=0,
        IFERROR(L269,
            MAX('1D'!$D$16,
                POWER((ABS(K270)^2)/('1D'!$I$5*MAX(F270,
                            0.1)^2),
                    1/3))),
        IF(OR(IFERROR(L270,
                    0)=0,
                IFERROR(S269,
                    0)&lt;1,
                IFERROR(S270,
                    0)&lt;1),
            MAX('1D'!$D$16,
                POWER((ABS(K270)^2)/('1D'!$I$5*MAX(F270,
                            0.1)^2),
                    1/3)),
            IF(IFERROR(U270,
                    0)&gt;0,
                MAX('1D'!$D$16,
                    IFERROR(L270,
                        0)+((IFERROR(U270,
                                0))*'1D'!$D$18*IF((IFERROR(S270,
                                    0))&lt;1,
                            1,
                            -1))),
                IF(IFERROR(U270,
                        0)&lt;0,
                    IF(ABS((MAX('1D'!$D$16,
                                    POWER((ABS(K270)^2)/('1D'!$I$5*MAX(F270,
                                                0.1)^2),
                                        1/3)))-IFERROR(L270,
                                0))&gt;'1D'!$D$19,
                        MAX('1D'!$D$16,
                            IF((MAX('1D'!$D$16,
                                        POWER((ABS(K270)^2)/('1D'!$I$5*MAX(F270,
                                                    0.1)^2),
                                            1/3)))&gt;IFERROR(L270,
                                    0),
                                MIN((MAX('1D'!$D$16,
                                            POWER((ABS(K270)^2)/('1D'!$I$5*MAX(F270,
                                                        0.1)^2),
                                                1/3))),
                                    IFERROR(L270,
                                        0)+(MIN(ABS(IFERROR(U270,
                                                    0))*'1D'!$D$18,
                                            ABS((MAX('1D'!$D$16,
                                                        POWER((ABS(K270)^2)/('1D'!$I$5*MAX(F270,
                                                                    0.1)^2),
                                                            1/3)))-IFERROR(L270,
                                                    0))))),
                                MAX((MAX('1D'!$D$16,
                                            POWER((ABS(K270)^2)/('1D'!$I$5*MAX(F270,
                                                        0.1)^2),
                                                1/3))),
                                    IFERROR(L270,
                                        0)-(MIN(ABS(IFERROR(U270,
                                                    0))*'1D'!$D$18,
                                            ABS((MAX('1D'!$D$16,
                                                        POWER((ABS(K270)^2)/('1D'!$I$5*MAX(F270,
                                                                    0.1)^2),
                                                            1/3)))-IFERROR(L270,
                                                    0))))))),
                        MAX('1D'!$D$16,
                            POWER((ABS(K270)^2)/('1D'!$I$5*MAX(F270,
                                        0.1)^2),
                                1/3))),
                    MAX('1D'!$D$16,
                        IFERROR(L270,
                            0)))))))</f>
        <v>2.0411692021517887</v>
      </c>
      <c r="M270" s="5">
        <f t="shared" ca="1" si="56"/>
        <v>9.2403729781411474</v>
      </c>
      <c r="N270" s="5">
        <f t="shared" ca="1" si="57"/>
        <v>1.0732965234032539</v>
      </c>
      <c r="O270" s="5">
        <f t="shared" ca="1" si="58"/>
        <v>5.5138466943408417</v>
      </c>
      <c r="P270" s="5">
        <f t="shared" ca="1" si="59"/>
        <v>634.47316920215178</v>
      </c>
      <c r="Q270" s="5">
        <f ca="1">P270+((ABS(K270)/MAX(((F270)+(G270)*(L270))*(L270),
            0.000001))^2)/(2*'1D'!$I$5)</f>
        <v>636.02273624438897</v>
      </c>
      <c r="R270" s="5">
        <f ca="1">((ABS(K270)*'1D'!$D$6)/(MAX(((F270)+(G270)*(L270))*(L270),
            0.000001)*MAX(((((F270)+(G270)*(L270))*(L270))/MAX((F270)+2*(L270)*SQRT(1+(G270)^2),
                    0.000001))^(2/3),
            0.000001)))^2</f>
        <v>6.2248983188966595E-3</v>
      </c>
      <c r="S270" s="5">
        <f ca="1">ABS(ABS(K270)/MAX(((F270)+(G270)*(L270))*(L270),
        0.000001))/SQRT('1D'!$I$5*MAX((((F270)+(G270)*(L270))*(L270))/MAX((F270)+2*(G270)*(L270),
            0.000001),
        0.000001))</f>
        <v>1.2321985113193967</v>
      </c>
      <c r="T270" s="5">
        <f ca="1">((F270)*(L270)^2)/2+(G270)*(L270)^3/3+(ABS(K270)^2)/('1D'!$I$5*MAX(((F270)+(G270)*(L270))*(L270),
        0.000001))</f>
        <v>38.067737219501687</v>
      </c>
      <c r="U270" s="5">
        <f ca="1">IF($A$2=0,
    0,
    IFERROR(Q269-(((R269+R270)/2)*J270)-(IF(O269&gt;O270,
                '1D'!$D$8*((O269^2-O270^2)/(2*'1D'!$I$5)),
                '1D'!$D$9*((O270^2-O269^2)/(2*'1D'!$I$5)))+('1D'!$D$10*(ABS(I270)/90)*(MAX(O269^2,
                        O270^2)/(2*'1D'!$I$5))))-Q270,
        0))</f>
        <v>-9.4309461616148837E-3</v>
      </c>
      <c r="V270" s="5">
        <f ca="1">IF($A$2=0,
    1,
    IF(IFERROR(V269,
            0)=0,
        0,
        IFERROR(IF(ROUND(S270,
                    3)=1,
                1,
                IF(AND(ABS(U270)&lt;'1D'!$D$19,
                        S270&gt;1),
                    1,
                    0)),
            0)))</f>
        <v>0</v>
      </c>
      <c r="W270" s="5">
        <f ca="1">IF($A$2=0,
    MAX(MAX('1D'!$D$16,
            MAX('1D'!$D$16,
                POWER((ABS(K270)^2)/('1D'!$I$5*MAX(F270,
                            0.1)^2),
                    1/3))),
        IFERROR(W1396,
            MAX(MAX('1D'!$D$16,
                    MAX('1D'!$D$16,
                        POWER((ABS(K270)^2)/('1D'!$I$5*MAX(F270,
                                    0.1)^2),
                            1/3))),
                ($L$2)-E1396))),
    IF(IFERROR(AG271,
            0)=0,
        MAX(MAX('1D'!$D$16,
                MAX('1D'!$D$16,
                    POWER((ABS(K270)^2)/('1D'!$I$5*MAX(F270,
                                0.1)^2),
                        1/3))),
            IFERROR(W1396,
                MAX(MAX('1D'!$D$16,
                        MAX('1D'!$D$16,
                            POWER((ABS(K270)^2)/('1D'!$I$5*MAX(F270,
                                        0.1)^2),
                                1/3))),
                    ($L$2)-E1396))),
        IF(IFERROR(W270,
                0)=0,
            MAX(MAX('1D'!$D$16,
                    MAX('1D'!$D$16,
                        POWER((ABS(K270)^2)/('1D'!$I$5*MAX(F270,
                                    0.1)^2),
                            1/3))),
                IFERROR(W1396,
                    MAX(MAX('1D'!$D$16,
                            MAX('1D'!$D$16,
                                POWER((ABS(K270)^2)/('1D'!$I$5*MAX(F270,
                                            0.1)^2),
                                    1/3))),
                        ($L$2)-E1396))),
            IF(OR(IFERROR(AD270,
                        0)&gt;=1,
                    IFERROR(AD271,
                        0)&gt;=1),
                MAX('1D'!$D$16,
                    MAX('1D'!$D$16,
                        POWER((ABS(K270)^2)/('1D'!$I$5*MAX(F270,
                                    0.1)^2),
                            1/3))),
                IF(ABS(IFERROR(AF270,
                            0))&lt;'1D'!$D$19,
                    MAX(MAX('1D'!$D$16,
                            MAX('1D'!$D$16,
                                POWER((ABS(K270)^2)/('1D'!$I$5*MAX(F270,
                                            0.1)^2),
                                    1/3))),
                        IFERROR(W270,
                            0)),
                    MAX(MAX('1D'!$D$16,
                            MAX('1D'!$D$16,
                                POWER((ABS(K270)^2)/('1D'!$I$5*MAX(F270,
                                            0.1)^2),
                                    1/3))),
                        (IFERROR(W270,
                                0))+((IFERROR(AF270,
                                    0))*'1D'!$D$18)))))))</f>
        <v>2.3460258516225387</v>
      </c>
      <c r="X270" s="5">
        <f t="shared" ca="1" si="60"/>
        <v>10.620459030295233</v>
      </c>
      <c r="Y270" s="5">
        <f t="shared" ca="1" si="61"/>
        <v>1.1520120910653819</v>
      </c>
      <c r="Z270" s="5">
        <f t="shared" ca="1" si="62"/>
        <v>4.7973444325394352</v>
      </c>
      <c r="AA270" s="5">
        <f t="shared" ca="1" si="63"/>
        <v>634.7780258516226</v>
      </c>
      <c r="AB270" s="5">
        <f ca="1">AA270+((ABS(K270)/MAX(((F270)+(G270)*(W270))*(W270),
            0.000001))^2)/(2*'1D'!$I$5)</f>
        <v>635.95103877743384</v>
      </c>
      <c r="AC270" s="5">
        <f ca="1">((ABS(K270)*'1D'!$D$6)/(MAX(((F270)+(G270)*(W270))*(W270),
            0.000001)*MAX(((((F270)+(G270)*(W270))*(W270))/MAX((F270)+2*(W270)*SQRT(1+(G270)^2),
                    0.000001))^(2/3),
            0.000001)))^2</f>
        <v>4.2878699272156737E-3</v>
      </c>
      <c r="AD270" s="5">
        <f ca="1">ABS(ABS(K270)/MAX(((F270)+(G270)*(W270))*(W270),
        0.000001))/SQRT('1D'!$I$5*MAX((((F270)+(G270)*(W270))*(W270))/MAX((F270)+2*(G270)*(W270),
            0.000001),
        0.000001))</f>
        <v>1.0000000000000002</v>
      </c>
      <c r="AE270" s="5">
        <f ca="1">((F270)*(W270)^2)/2+(G270)*(W270)^3/3+(ABS(K270)^2)/('1D'!$I$5*MAX(((F270)+(G270)*(W270))*(W270),
        0.000001))</f>
        <v>37.373807161755991</v>
      </c>
      <c r="AF270" s="5">
        <f ca="1">IF($A$2=0,
    0,
    IFERROR(AB271+(((AC270+AC271)/2)*J271)+(IF(Z270&gt;Z271,
                '1D'!$D$8*((Z270^2-Z271^2)/(2*'1D'!$I$5)),
                '1D'!$D$9*((Z271^2-Z270^2)/(2*'1D'!$I$5)))+('1D'!$D$10*(ABS(I271)/90)*(MAX(Z270^2,
                        Z271^2)/(2*'1D'!$I$5))))-AB270,
        0))</f>
        <v>6.4979076126974178E-3</v>
      </c>
      <c r="AG270" s="5">
        <f ca="1">IF($A$2=0,
    1,
    IF(IFERROR(AG271,
            0)=0,
        0,
        IFERROR(IF(OR(ROUND(AD270,
                        3)&gt;=1,
                    AND(ABS(AF270)&lt;'1D'!$D$19,
                        AD270&lt;1)),
                1,
                0),
            0)))</f>
        <v>1</v>
      </c>
      <c r="AH270" s="5">
        <f ca="1">IFERROR(IF('1D'!V32="Supercritical",
        MAX('1D'!$D$16,
            IFERROR(L270,
                MAX('1D'!$D$16,
                    POWER((ABS(K270)^2)/('1D'!$I$5*MAX(F270,
                                0.1)^2),
                        1/3)))),
        IF('1D'!V32="Subcritical",
            MAX('1D'!$D$16,
                IFERROR(W270,
                    MAX('1D'!$D$16,
                        POWER((ABS(K270)^2)/('1D'!$I$5*MAX(F270,
                                    0.1)^2),
                            1/3)))),
            IF(IFERROR(T270,
                    -1E+99)&gt;=IFERROR(AE270,
                    -1E+99),
                MAX('1D'!$D$16,
                    IFERROR(L270,
                        MAX('1D'!$D$16,
                            POWER((ABS(K270)^2)/('1D'!$I$5*MAX(F270,
                                        0.1)^2),
                                1/3)))),
                MAX('1D'!$D$16,
                    IFERROR(W270,
                        MAX('1D'!$D$16,
                            POWER((ABS(K270)^2)/('1D'!$I$5*MAX(F270,
                                        0.1)^2),
                                1/3))))))),
    MAX('1D'!$D$16,
        POWER((ABS(K270)^2)/('1D'!$I$5*MAX(F270,
                    0.1)^2),
            1/3)))</f>
        <v>2.0411692021517887</v>
      </c>
      <c r="AI270" s="5">
        <f t="shared" ca="1" si="64"/>
        <v>634.47316920215178</v>
      </c>
      <c r="AJ270" s="5">
        <f ca="1">AI270+((ABS(K270)/MAX(((F270)+(G270)*(AH270))*(AH270),
            0.000001))^2)/(2*'1D'!$I$5)</f>
        <v>636.02273624438897</v>
      </c>
      <c r="AM270">
        <v>0</v>
      </c>
      <c r="AN270">
        <v>0</v>
      </c>
      <c r="AO270" s="5">
        <f t="shared" si="65"/>
        <v>0</v>
      </c>
      <c r="AP270" s="5">
        <f t="shared" si="69"/>
        <v>0</v>
      </c>
      <c r="AQ270" s="5">
        <f ca="1">ABS(ABS(K270)/MAX(((F270)+(G270)*(AH270))*(AH270),
        0.000001))/SQRT('1D'!$I$5*MAX((((F270)+(G270)*(AH270))*(AH270))/MAX((F270)+2*(G270)*(AH270),
            0.000001),
        0.000001))</f>
        <v>1.2321985113193967</v>
      </c>
      <c r="AR270" s="5" t="str">
        <f t="shared" ca="1" si="66"/>
        <v>Supercritical</v>
      </c>
      <c r="AS270" s="5">
        <f ca="1">((ABS(K270)*'1D'!$D$6)/(MAX(((F270)+(G270)*(AH270))*(AH270),
            0.000001)*MAX(((((F270)+(G270)*(AH270))*(AH270))/MAX((F270)+2*(AH270)*SQRT(1+(G270)^2),
                    0.000001))^(2/3),
            0.000001)))^2</f>
        <v>6.2248983188966595E-3</v>
      </c>
    </row>
    <row r="271" spans="1:45" x14ac:dyDescent="0.35">
      <c r="A271">
        <v>262</v>
      </c>
      <c r="B271">
        <v>260.99700000000001</v>
      </c>
      <c r="C271">
        <v>616324.51699999999</v>
      </c>
      <c r="D271">
        <v>3097684.821</v>
      </c>
      <c r="E271">
        <v>632.43150000000003</v>
      </c>
      <c r="F271">
        <v>4.5270000000000001</v>
      </c>
      <c r="G271">
        <v>0</v>
      </c>
      <c r="H271" t="s">
        <v>176</v>
      </c>
      <c r="I271">
        <v>1.3839999999999999</v>
      </c>
      <c r="J271" s="5">
        <f t="shared" si="67"/>
        <v>1.0010000000000332</v>
      </c>
      <c r="K271" s="5">
        <f t="shared" ca="1" si="68"/>
        <v>50.95</v>
      </c>
      <c r="L271" s="5">
        <f ca="1">IF($A$2=0,
    IFERROR(L270,
        MAX('1D'!$D$16,
            POWER((ABS(K271)^2)/('1D'!$I$5*MAX(F271,
                        0.1)^2),
                1/3))),
    IF(IFERROR(V270,
            0)=0,
        IFERROR(L270,
            MAX('1D'!$D$16,
                POWER((ABS(K271)^2)/('1D'!$I$5*MAX(F271,
                            0.1)^2),
                    1/3))),
        IF(OR(IFERROR(L271,
                    0)=0,
                IFERROR(S270,
                    0)&lt;1,
                IFERROR(S271,
                    0)&lt;1),
            MAX('1D'!$D$16,
                POWER((ABS(K271)^2)/('1D'!$I$5*MAX(F271,
                            0.1)^2),
                    1/3)),
            IF(IFERROR(U271,
                    0)&gt;0,
                MAX('1D'!$D$16,
                    IFERROR(L271,
                        0)+((IFERROR(U271,
                                0))*'1D'!$D$18*IF((IFERROR(S271,
                                    0))&lt;1,
                            1,
                            -1))),
                IF(IFERROR(U271,
                        0)&lt;0,
                    IF(ABS((MAX('1D'!$D$16,
                                    POWER((ABS(K271)^2)/('1D'!$I$5*MAX(F271,
                                                0.1)^2),
                                        1/3)))-IFERROR(L271,
                                0))&gt;'1D'!$D$19,
                        MAX('1D'!$D$16,
                            IF((MAX('1D'!$D$16,
                                        POWER((ABS(K271)^2)/('1D'!$I$5*MAX(F271,
                                                    0.1)^2),
                                            1/3)))&gt;IFERROR(L271,
                                    0),
                                MIN((MAX('1D'!$D$16,
                                            POWER((ABS(K271)^2)/('1D'!$I$5*MAX(F271,
                                                        0.1)^2),
                                                1/3))),
                                    IFERROR(L271,
                                        0)+(MIN(ABS(IFERROR(U271,
                                                    0))*'1D'!$D$18,
                                            ABS((MAX('1D'!$D$16,
                                                        POWER((ABS(K271)^2)/('1D'!$I$5*MAX(F271,
                                                                    0.1)^2),
                                                            1/3)))-IFERROR(L271,
                                                    0))))),
                                MAX((MAX('1D'!$D$16,
                                            POWER((ABS(K271)^2)/('1D'!$I$5*MAX(F271,
                                                        0.1)^2),
                                                1/3))),
                                    IFERROR(L271,
                                        0)-(MIN(ABS(IFERROR(U271,
                                                    0))*'1D'!$D$18,
                                            ABS((MAX('1D'!$D$16,
                                                        POWER((ABS(K271)^2)/('1D'!$I$5*MAX(F271,
                                                                    0.1)^2),
                                                            1/3)))-IFERROR(L271,
                                                    0))))))),
                        MAX('1D'!$D$16,
                            POWER((ABS(K271)^2)/('1D'!$I$5*MAX(F271,
                                        0.1)^2),
                                1/3))),
                    MAX('1D'!$D$16,
                        IFERROR(L271,
                            0)))))))</f>
        <v>2.0411692021517887</v>
      </c>
      <c r="M271" s="5">
        <f t="shared" ca="1" si="56"/>
        <v>9.2403729781411474</v>
      </c>
      <c r="N271" s="5">
        <f t="shared" ca="1" si="57"/>
        <v>1.0732965234032539</v>
      </c>
      <c r="O271" s="5">
        <f t="shared" ca="1" si="58"/>
        <v>5.5138466943408417</v>
      </c>
      <c r="P271" s="5">
        <f t="shared" ca="1" si="59"/>
        <v>634.47266920215179</v>
      </c>
      <c r="Q271" s="5">
        <f ca="1">P271+((ABS(K271)/MAX(((F271)+(G271)*(L271))*(L271),
            0.000001))^2)/(2*'1D'!$I$5)</f>
        <v>636.02223624438898</v>
      </c>
      <c r="R271" s="5">
        <f ca="1">((ABS(K271)*'1D'!$D$6)/(MAX(((F271)+(G271)*(L271))*(L271),
            0.000001)*MAX(((((F271)+(G271)*(L271))*(L271))/MAX((F271)+2*(L271)*SQRT(1+(G271)^2),
                    0.000001))^(2/3),
            0.000001)))^2</f>
        <v>6.2248983188966595E-3</v>
      </c>
      <c r="S271" s="5">
        <f ca="1">ABS(ABS(K271)/MAX(((F271)+(G271)*(L271))*(L271),
        0.000001))/SQRT('1D'!$I$5*MAX((((F271)+(G271)*(L271))*(L271))/MAX((F271)+2*(G271)*(L271),
            0.000001),
        0.000001))</f>
        <v>1.2321985113193967</v>
      </c>
      <c r="T271" s="5">
        <f ca="1">((F271)*(L271)^2)/2+(G271)*(L271)^3/3+(ABS(K271)^2)/('1D'!$I$5*MAX(((F271)+(G271)*(L271))*(L271),
        0.000001))</f>
        <v>38.067737219501687</v>
      </c>
      <c r="U271" s="5">
        <f ca="1">IF($A$2=0,
    0,
    IFERROR(Q270-(((R270+R271)/2)*J271)-(IF(O270&gt;O271,
                '1D'!$D$8*((O270^2-O271^2)/(2*'1D'!$I$5)),
                '1D'!$D$9*((O271^2-O270^2)/(2*'1D'!$I$5)))+('1D'!$D$10*(ABS(I271)/90)*(MAX(O270^2,
                        O271^2)/(2*'1D'!$I$5))))-Q271,
        0))</f>
        <v>-9.3054578612736805E-3</v>
      </c>
      <c r="V271" s="5">
        <f ca="1">IF($A$2=0,
    1,
    IF(IFERROR(V270,
            0)=0,
        0,
        IFERROR(IF(ROUND(S271,
                    3)=1,
                1,
                IF(AND(ABS(U271)&lt;'1D'!$D$19,
                        S271&gt;1),
                    1,
                    0)),
            0)))</f>
        <v>0</v>
      </c>
      <c r="W271" s="5">
        <f ca="1">IF($A$2=0,
    MAX(MAX('1D'!$D$16,
            MAX('1D'!$D$16,
                POWER((ABS(K271)^2)/('1D'!$I$5*MAX(F271,
                            0.1)^2),
                    1/3))),
        IFERROR(W1396,
            MAX(MAX('1D'!$D$16,
                    MAX('1D'!$D$16,
                        POWER((ABS(K271)^2)/('1D'!$I$5*MAX(F271,
                                    0.1)^2),
                            1/3))),
                ($L$2)-E1396))),
    IF(IFERROR(AG272,
            0)=0,
        MAX(MAX('1D'!$D$16,
                MAX('1D'!$D$16,
                    POWER((ABS(K271)^2)/('1D'!$I$5*MAX(F271,
                                0.1)^2),
                        1/3))),
            IFERROR(W1396,
                MAX(MAX('1D'!$D$16,
                        MAX('1D'!$D$16,
                            POWER((ABS(K271)^2)/('1D'!$I$5*MAX(F271,
                                        0.1)^2),
                                1/3))),
                    ($L$2)-E1396))),
        IF(IFERROR(W271,
                0)=0,
            MAX(MAX('1D'!$D$16,
                    MAX('1D'!$D$16,
                        POWER((ABS(K271)^2)/('1D'!$I$5*MAX(F271,
                                    0.1)^2),
                            1/3))),
                IFERROR(W1396,
                    MAX(MAX('1D'!$D$16,
                            MAX('1D'!$D$16,
                                POWER((ABS(K271)^2)/('1D'!$I$5*MAX(F271,
                                            0.1)^2),
                                    1/3))),
                        ($L$2)-E1396))),
            IF(OR(IFERROR(AD271,
                        0)&gt;=1,
                    IFERROR(AD272,
                        0)&gt;=1),
                MAX('1D'!$D$16,
                    MAX('1D'!$D$16,
                        POWER((ABS(K271)^2)/('1D'!$I$5*MAX(F271,
                                    0.1)^2),
                            1/3))),
                IF(ABS(IFERROR(AF271,
                            0))&lt;'1D'!$D$19,
                    MAX(MAX('1D'!$D$16,
                            MAX('1D'!$D$16,
                                POWER((ABS(K271)^2)/('1D'!$I$5*MAX(F271,
                                            0.1)^2),
                                    1/3))),
                        IFERROR(W271,
                            0)),
                    MAX(MAX('1D'!$D$16,
                            MAX('1D'!$D$16,
                                POWER((ABS(K271)^2)/('1D'!$I$5*MAX(F271,
                                            0.1)^2),
                                    1/3))),
                        (IFERROR(W271,
                                0))+((IFERROR(AF271,
                                    0))*'1D'!$D$18)))))))</f>
        <v>2.3460258516225387</v>
      </c>
      <c r="X271" s="5">
        <f t="shared" ca="1" si="60"/>
        <v>10.620459030295233</v>
      </c>
      <c r="Y271" s="5">
        <f t="shared" ca="1" si="61"/>
        <v>1.1520120910653819</v>
      </c>
      <c r="Z271" s="5">
        <f t="shared" ca="1" si="62"/>
        <v>4.7973444325394352</v>
      </c>
      <c r="AA271" s="5">
        <f t="shared" ca="1" si="63"/>
        <v>634.77752585162261</v>
      </c>
      <c r="AB271" s="5">
        <f ca="1">AA271+((ABS(K271)/MAX(((F271)+(G271)*(W271))*(W271),
            0.000001))^2)/(2*'1D'!$I$5)</f>
        <v>635.95053877743385</v>
      </c>
      <c r="AC271" s="5">
        <f ca="1">((ABS(K271)*'1D'!$D$6)/(MAX(((F271)+(G271)*(W271))*(W271),
            0.000001)*MAX(((((F271)+(G271)*(W271))*(W271))/MAX((F271)+2*(W271)*SQRT(1+(G271)^2),
                    0.000001))^(2/3),
            0.000001)))^2</f>
        <v>4.2878699272156737E-3</v>
      </c>
      <c r="AD271" s="5">
        <f ca="1">ABS(ABS(K271)/MAX(((F271)+(G271)*(W271))*(W271),
        0.000001))/SQRT('1D'!$I$5*MAX((((F271)+(G271)*(W271))*(W271))/MAX((F271)+2*(G271)*(W271),
            0.000001),
        0.000001))</f>
        <v>1.0000000000000002</v>
      </c>
      <c r="AE271" s="5">
        <f ca="1">((F271)*(W271)^2)/2+(G271)*(W271)^3/3+(ABS(K271)^2)/('1D'!$I$5*MAX(((F271)+(G271)*(W271))*(W271),
        0.000001))</f>
        <v>37.373807161755991</v>
      </c>
      <c r="AF271" s="5">
        <f ca="1">IF($A$2=0,
    0,
    IFERROR(AB272+(((AC271+AC272)/2)*J272)+(IF(Z271&gt;Z272,
                '1D'!$D$8*((Z271^2-Z272^2)/(2*'1D'!$I$5)),
                '1D'!$D$9*((Z272^2-Z271^2)/(2*'1D'!$I$5)))+('1D'!$D$10*(ABS(I272)/90)*(MAX(Z271^2,
                        Z272^2)/(2*'1D'!$I$5))))-AB271,
        0))</f>
        <v>6.6930319401308225E-3</v>
      </c>
      <c r="AG271" s="5">
        <f ca="1">IF($A$2=0,
    1,
    IF(IFERROR(AG272,
            0)=0,
        0,
        IFERROR(IF(OR(ROUND(AD271,
                        3)&gt;=1,
                    AND(ABS(AF271)&lt;'1D'!$D$19,
                        AD271&lt;1)),
                1,
                0),
            0)))</f>
        <v>1</v>
      </c>
      <c r="AH271" s="5">
        <f ca="1">IFERROR(IF('1D'!V32="Supercritical",
        MAX('1D'!$D$16,
            IFERROR(L271,
                MAX('1D'!$D$16,
                    POWER((ABS(K271)^2)/('1D'!$I$5*MAX(F271,
                                0.1)^2),
                        1/3)))),
        IF('1D'!V32="Subcritical",
            MAX('1D'!$D$16,
                IFERROR(W271,
                    MAX('1D'!$D$16,
                        POWER((ABS(K271)^2)/('1D'!$I$5*MAX(F271,
                                    0.1)^2),
                            1/3)))),
            IF(IFERROR(T271,
                    -1E+99)&gt;=IFERROR(AE271,
                    -1E+99),
                MAX('1D'!$D$16,
                    IFERROR(L271,
                        MAX('1D'!$D$16,
                            POWER((ABS(K271)^2)/('1D'!$I$5*MAX(F271,
                                        0.1)^2),
                                1/3)))),
                MAX('1D'!$D$16,
                    IFERROR(W271,
                        MAX('1D'!$D$16,
                            POWER((ABS(K271)^2)/('1D'!$I$5*MAX(F271,
                                        0.1)^2),
                                1/3))))))),
    MAX('1D'!$D$16,
        POWER((ABS(K271)^2)/('1D'!$I$5*MAX(F271,
                    0.1)^2),
            1/3)))</f>
        <v>2.0411692021517887</v>
      </c>
      <c r="AI271" s="5">
        <f t="shared" ca="1" si="64"/>
        <v>634.47266920215179</v>
      </c>
      <c r="AJ271" s="5">
        <f ca="1">AI271+((ABS(K271)/MAX(((F271)+(G271)*(AH271))*(AH271),
            0.000001))^2)/(2*'1D'!$I$5)</f>
        <v>636.02223624438898</v>
      </c>
      <c r="AM271">
        <v>0</v>
      </c>
      <c r="AN271">
        <v>0</v>
      </c>
      <c r="AO271" s="5">
        <f t="shared" si="65"/>
        <v>0</v>
      </c>
      <c r="AP271" s="5">
        <f t="shared" si="69"/>
        <v>0</v>
      </c>
      <c r="AQ271" s="5">
        <f ca="1">ABS(ABS(K271)/MAX(((F271)+(G271)*(AH271))*(AH271),
        0.000001))/SQRT('1D'!$I$5*MAX((((F271)+(G271)*(AH271))*(AH271))/MAX((F271)+2*(G271)*(AH271),
            0.000001),
        0.000001))</f>
        <v>1.2321985113193967</v>
      </c>
      <c r="AR271" s="5" t="str">
        <f t="shared" ca="1" si="66"/>
        <v>Supercritical</v>
      </c>
      <c r="AS271" s="5">
        <f ca="1">((ABS(K271)*'1D'!$D$6)/(MAX(((F271)+(G271)*(AH271))*(AH271),
            0.000001)*MAX(((((F271)+(G271)*(AH271))*(AH271))/MAX((F271)+2*(AH271)*SQRT(1+(G271)^2),
                    0.000001))^(2/3),
            0.000001)))^2</f>
        <v>6.2248983188966595E-3</v>
      </c>
    </row>
    <row r="272" spans="1:45" x14ac:dyDescent="0.35">
      <c r="A272">
        <v>263</v>
      </c>
      <c r="B272">
        <v>261.99700000000001</v>
      </c>
      <c r="C272">
        <v>616323.63199999998</v>
      </c>
      <c r="D272">
        <v>3097684.3560000001</v>
      </c>
      <c r="E272">
        <v>632.43100000000004</v>
      </c>
      <c r="F272">
        <v>4.5270000000000001</v>
      </c>
      <c r="G272">
        <v>0</v>
      </c>
      <c r="H272" t="s">
        <v>176</v>
      </c>
      <c r="I272">
        <v>1.486</v>
      </c>
      <c r="J272" s="5">
        <f t="shared" si="67"/>
        <v>1</v>
      </c>
      <c r="K272" s="5">
        <f t="shared" ca="1" si="68"/>
        <v>50.95</v>
      </c>
      <c r="L272" s="5">
        <f ca="1">IF($A$2=0,
    IFERROR(L271,
        MAX('1D'!$D$16,
            POWER((ABS(K272)^2)/('1D'!$I$5*MAX(F272,
                        0.1)^2),
                1/3))),
    IF(IFERROR(V271,
            0)=0,
        IFERROR(L271,
            MAX('1D'!$D$16,
                POWER((ABS(K272)^2)/('1D'!$I$5*MAX(F272,
                            0.1)^2),
                    1/3))),
        IF(OR(IFERROR(L272,
                    0)=0,
                IFERROR(S271,
                    0)&lt;1,
                IFERROR(S272,
                    0)&lt;1),
            MAX('1D'!$D$16,
                POWER((ABS(K272)^2)/('1D'!$I$5*MAX(F272,
                            0.1)^2),
                    1/3)),
            IF(IFERROR(U272,
                    0)&gt;0,
                MAX('1D'!$D$16,
                    IFERROR(L272,
                        0)+((IFERROR(U272,
                                0))*'1D'!$D$18*IF((IFERROR(S272,
                                    0))&lt;1,
                            1,
                            -1))),
                IF(IFERROR(U272,
                        0)&lt;0,
                    IF(ABS((MAX('1D'!$D$16,
                                    POWER((ABS(K272)^2)/('1D'!$I$5*MAX(F272,
                                                0.1)^2),
                                        1/3)))-IFERROR(L272,
                                0))&gt;'1D'!$D$19,
                        MAX('1D'!$D$16,
                            IF((MAX('1D'!$D$16,
                                        POWER((ABS(K272)^2)/('1D'!$I$5*MAX(F272,
                                                    0.1)^2),
                                            1/3)))&gt;IFERROR(L272,
                                    0),
                                MIN((MAX('1D'!$D$16,
                                            POWER((ABS(K272)^2)/('1D'!$I$5*MAX(F272,
                                                        0.1)^2),
                                                1/3))),
                                    IFERROR(L272,
                                        0)+(MIN(ABS(IFERROR(U272,
                                                    0))*'1D'!$D$18,
                                            ABS((MAX('1D'!$D$16,
                                                        POWER((ABS(K272)^2)/('1D'!$I$5*MAX(F272,
                                                                    0.1)^2),
                                                            1/3)))-IFERROR(L272,
                                                    0))))),
                                MAX((MAX('1D'!$D$16,
                                            POWER((ABS(K272)^2)/('1D'!$I$5*MAX(F272,
                                                        0.1)^2),
                                                1/3))),
                                    IFERROR(L272,
                                        0)-(MIN(ABS(IFERROR(U272,
                                                    0))*'1D'!$D$18,
                                            ABS((MAX('1D'!$D$16,
                                                        POWER((ABS(K272)^2)/('1D'!$I$5*MAX(F272,
                                                                    0.1)^2),
                                                            1/3)))-IFERROR(L272,
                                                    0))))))),
                        MAX('1D'!$D$16,
                            POWER((ABS(K272)^2)/('1D'!$I$5*MAX(F272,
                                        0.1)^2),
                                1/3))),
                    MAX('1D'!$D$16,
                        IFERROR(L272,
                            0)))))))</f>
        <v>2.0411692021517887</v>
      </c>
      <c r="M272" s="5">
        <f t="shared" ca="1" si="56"/>
        <v>9.2403729781411474</v>
      </c>
      <c r="N272" s="5">
        <f t="shared" ca="1" si="57"/>
        <v>1.0732965234032539</v>
      </c>
      <c r="O272" s="5">
        <f t="shared" ca="1" si="58"/>
        <v>5.5138466943408417</v>
      </c>
      <c r="P272" s="5">
        <f t="shared" ca="1" si="59"/>
        <v>634.4721692021518</v>
      </c>
      <c r="Q272" s="5">
        <f ca="1">P272+((ABS(K272)/MAX(((F272)+(G272)*(L272))*(L272),
            0.000001))^2)/(2*'1D'!$I$5)</f>
        <v>636.02173624438899</v>
      </c>
      <c r="R272" s="5">
        <f ca="1">((ABS(K272)*'1D'!$D$6)/(MAX(((F272)+(G272)*(L272))*(L272),
            0.000001)*MAX(((((F272)+(G272)*(L272))*(L272))/MAX((F272)+2*(L272)*SQRT(1+(G272)^2),
                    0.000001))^(2/3),
            0.000001)))^2</f>
        <v>6.2248983188966595E-3</v>
      </c>
      <c r="S272" s="5">
        <f ca="1">ABS(ABS(K272)/MAX(((F272)+(G272)*(L272))*(L272),
        0.000001))/SQRT('1D'!$I$5*MAX((((F272)+(G272)*(L272))*(L272))/MAX((F272)+2*(G272)*(L272),
            0.000001),
        0.000001))</f>
        <v>1.2321985113193967</v>
      </c>
      <c r="T272" s="5">
        <f ca="1">((F272)*(L272)^2)/2+(G272)*(L272)^3/3+(ABS(K272)^2)/('1D'!$I$5*MAX(((F272)+(G272)*(L272))*(L272),
        0.000001))</f>
        <v>38.067737219501687</v>
      </c>
      <c r="U272" s="5">
        <f ca="1">IF($A$2=0,
    0,
    IFERROR(Q271-(((R271+R272)/2)*J272)-(IF(O271&gt;O272,
                '1D'!$D$8*((O271^2-O272^2)/(2*'1D'!$I$5)),
                '1D'!$D$9*((O272^2-O271^2)/(2*'1D'!$I$5)))+('1D'!$D$10*(ABS(I272)/90)*(MAX(O271^2,
                        O272^2)/(2*'1D'!$I$5))))-Q272,
        0))</f>
        <v>-9.5626593601991772E-3</v>
      </c>
      <c r="V272" s="5">
        <f ca="1">IF($A$2=0,
    1,
    IF(IFERROR(V271,
            0)=0,
        0,
        IFERROR(IF(ROUND(S272,
                    3)=1,
                1,
                IF(AND(ABS(U272)&lt;'1D'!$D$19,
                        S272&gt;1),
                    1,
                    0)),
            0)))</f>
        <v>0</v>
      </c>
      <c r="W272" s="5">
        <f ca="1">IF($A$2=0,
    MAX(MAX('1D'!$D$16,
            MAX('1D'!$D$16,
                POWER((ABS(K272)^2)/('1D'!$I$5*MAX(F272,
                            0.1)^2),
                    1/3))),
        IFERROR(W1396,
            MAX(MAX('1D'!$D$16,
                    MAX('1D'!$D$16,
                        POWER((ABS(K272)^2)/('1D'!$I$5*MAX(F272,
                                    0.1)^2),
                            1/3))),
                ($L$2)-E1396))),
    IF(IFERROR(AG273,
            0)=0,
        MAX(MAX('1D'!$D$16,
                MAX('1D'!$D$16,
                    POWER((ABS(K272)^2)/('1D'!$I$5*MAX(F272,
                                0.1)^2),
                        1/3))),
            IFERROR(W1396,
                MAX(MAX('1D'!$D$16,
                        MAX('1D'!$D$16,
                            POWER((ABS(K272)^2)/('1D'!$I$5*MAX(F272,
                                        0.1)^2),
                                1/3))),
                    ($L$2)-E1396))),
        IF(IFERROR(W272,
                0)=0,
            MAX(MAX('1D'!$D$16,
                    MAX('1D'!$D$16,
                        POWER((ABS(K272)^2)/('1D'!$I$5*MAX(F272,
                                    0.1)^2),
                            1/3))),
                IFERROR(W1396,
                    MAX(MAX('1D'!$D$16,
                            MAX('1D'!$D$16,
                                POWER((ABS(K272)^2)/('1D'!$I$5*MAX(F272,
                                            0.1)^2),
                                    1/3))),
                        ($L$2)-E1396))),
            IF(OR(IFERROR(AD272,
                        0)&gt;=1,
                    IFERROR(AD273,
                        0)&gt;=1),
                MAX('1D'!$D$16,
                    MAX('1D'!$D$16,
                        POWER((ABS(K272)^2)/('1D'!$I$5*MAX(F272,
                                    0.1)^2),
                            1/3))),
                IF(ABS(IFERROR(AF272,
                            0))&lt;'1D'!$D$19,
                    MAX(MAX('1D'!$D$16,
                            MAX('1D'!$D$16,
                                POWER((ABS(K272)^2)/('1D'!$I$5*MAX(F272,
                                            0.1)^2),
                                    1/3))),
                        IFERROR(W272,
                            0)),
                    MAX(MAX('1D'!$D$16,
                            MAX('1D'!$D$16,
                                POWER((ABS(K272)^2)/('1D'!$I$5*MAX(F272,
                                            0.1)^2),
                                    1/3))),
                        (IFERROR(W272,
                                0))+((IFERROR(AF272,
                                    0))*'1D'!$D$18)))))))</f>
        <v>2.3460258516225387</v>
      </c>
      <c r="X272" s="5">
        <f t="shared" ca="1" si="60"/>
        <v>10.620459030295233</v>
      </c>
      <c r="Y272" s="5">
        <f t="shared" ca="1" si="61"/>
        <v>1.1520120910653819</v>
      </c>
      <c r="Z272" s="5">
        <f t="shared" ca="1" si="62"/>
        <v>4.7973444325394352</v>
      </c>
      <c r="AA272" s="5">
        <f t="shared" ca="1" si="63"/>
        <v>634.77702585162262</v>
      </c>
      <c r="AB272" s="5">
        <f ca="1">AA272+((ABS(K272)/MAX(((F272)+(G272)*(W272))*(W272),
            0.000001))^2)/(2*'1D'!$I$5)</f>
        <v>635.95003877743386</v>
      </c>
      <c r="AC272" s="5">
        <f ca="1">((ABS(K272)*'1D'!$D$6)/(MAX(((F272)+(G272)*(W272))*(W272),
            0.000001)*MAX(((((F272)+(G272)*(W272))*(W272))/MAX((F272)+2*(W272)*SQRT(1+(G272)^2),
                    0.000001))^(2/3),
            0.000001)))^2</f>
        <v>4.2878699272156737E-3</v>
      </c>
      <c r="AD272" s="5">
        <f ca="1">ABS(ABS(K272)/MAX(((F272)+(G272)*(W272))*(W272),
        0.000001))/SQRT('1D'!$I$5*MAX((((F272)+(G272)*(W272))*(W272))/MAX((F272)+2*(G272)*(W272),
            0.000001),
        0.000001))</f>
        <v>1.0000000000000002</v>
      </c>
      <c r="AE272" s="5">
        <f ca="1">((F272)*(W272)^2)/2+(G272)*(W272)^3/3+(ABS(K272)^2)/('1D'!$I$5*MAX(((F272)+(G272)*(W272))*(W272),
        0.000001))</f>
        <v>37.373807161755991</v>
      </c>
      <c r="AF272" s="5">
        <f ca="1">IF($A$2=0,
    0,
    IFERROR(AB273+(((AC272+AC273)/2)*J273)+(IF(Z272&gt;Z273,
                '1D'!$D$8*((Z272^2-Z273^2)/(2*'1D'!$I$5)),
                '1D'!$D$9*((Z273^2-Z272^2)/(2*'1D'!$I$5)))+('1D'!$D$10*(ABS(I273)/90)*(MAX(Z272^2,
                        Z273^2)/(2*'1D'!$I$5))))-AB272,
        0))</f>
        <v>6.5542254105821485E-3</v>
      </c>
      <c r="AG272" s="5">
        <f ca="1">IF($A$2=0,
    1,
    IF(IFERROR(AG273,
            0)=0,
        0,
        IFERROR(IF(OR(ROUND(AD272,
                        3)&gt;=1,
                    AND(ABS(AF272)&lt;'1D'!$D$19,
                        AD272&lt;1)),
                1,
                0),
            0)))</f>
        <v>1</v>
      </c>
      <c r="AH272" s="5">
        <f ca="1">IFERROR(IF('1D'!V32="Supercritical",
        MAX('1D'!$D$16,
            IFERROR(L272,
                MAX('1D'!$D$16,
                    POWER((ABS(K272)^2)/('1D'!$I$5*MAX(F272,
                                0.1)^2),
                        1/3)))),
        IF('1D'!V32="Subcritical",
            MAX('1D'!$D$16,
                IFERROR(W272,
                    MAX('1D'!$D$16,
                        POWER((ABS(K272)^2)/('1D'!$I$5*MAX(F272,
                                    0.1)^2),
                            1/3)))),
            IF(IFERROR(T272,
                    -1E+99)&gt;=IFERROR(AE272,
                    -1E+99),
                MAX('1D'!$D$16,
                    IFERROR(L272,
                        MAX('1D'!$D$16,
                            POWER((ABS(K272)^2)/('1D'!$I$5*MAX(F272,
                                        0.1)^2),
                                1/3)))),
                MAX('1D'!$D$16,
                    IFERROR(W272,
                        MAX('1D'!$D$16,
                            POWER((ABS(K272)^2)/('1D'!$I$5*MAX(F272,
                                        0.1)^2),
                                1/3))))))),
    MAX('1D'!$D$16,
        POWER((ABS(K272)^2)/('1D'!$I$5*MAX(F272,
                    0.1)^2),
            1/3)))</f>
        <v>2.0411692021517887</v>
      </c>
      <c r="AI272" s="5">
        <f t="shared" ca="1" si="64"/>
        <v>634.4721692021518</v>
      </c>
      <c r="AJ272" s="5">
        <f ca="1">AI272+((ABS(K272)/MAX(((F272)+(G272)*(AH272))*(AH272),
            0.000001))^2)/(2*'1D'!$I$5)</f>
        <v>636.02173624438899</v>
      </c>
      <c r="AM272">
        <v>0</v>
      </c>
      <c r="AN272">
        <v>0</v>
      </c>
      <c r="AO272" s="5">
        <f t="shared" si="65"/>
        <v>0</v>
      </c>
      <c r="AP272" s="5">
        <f t="shared" si="69"/>
        <v>0</v>
      </c>
      <c r="AQ272" s="5">
        <f ca="1">ABS(ABS(K272)/MAX(((F272)+(G272)*(AH272))*(AH272),
        0.000001))/SQRT('1D'!$I$5*MAX((((F272)+(G272)*(AH272))*(AH272))/MAX((F272)+2*(G272)*(AH272),
            0.000001),
        0.000001))</f>
        <v>1.2321985113193967</v>
      </c>
      <c r="AR272" s="5" t="str">
        <f t="shared" ca="1" si="66"/>
        <v>Supercritical</v>
      </c>
      <c r="AS272" s="5">
        <f ca="1">((ABS(K272)*'1D'!$D$6)/(MAX(((F272)+(G272)*(AH272))*(AH272),
            0.000001)*MAX(((((F272)+(G272)*(AH272))*(AH272))/MAX((F272)+2*(AH272)*SQRT(1+(G272)^2),
                    0.000001))^(2/3),
            0.000001)))^2</f>
        <v>6.2248983188966595E-3</v>
      </c>
    </row>
    <row r="273" spans="1:45" x14ac:dyDescent="0.35">
      <c r="A273">
        <v>264</v>
      </c>
      <c r="B273">
        <v>262.99700000000001</v>
      </c>
      <c r="C273">
        <v>616322.75899999996</v>
      </c>
      <c r="D273">
        <v>3097683.8679999998</v>
      </c>
      <c r="E273">
        <v>632.43050000000005</v>
      </c>
      <c r="F273">
        <v>4.5270000000000001</v>
      </c>
      <c r="G273">
        <v>0</v>
      </c>
      <c r="H273" t="s">
        <v>176</v>
      </c>
      <c r="I273">
        <v>1.415</v>
      </c>
      <c r="J273" s="5">
        <f t="shared" si="67"/>
        <v>1</v>
      </c>
      <c r="K273" s="5">
        <f t="shared" ca="1" si="68"/>
        <v>50.95</v>
      </c>
      <c r="L273" s="5">
        <f ca="1">IF($A$2=0,
    IFERROR(L272,
        MAX('1D'!$D$16,
            POWER((ABS(K273)^2)/('1D'!$I$5*MAX(F273,
                        0.1)^2),
                1/3))),
    IF(IFERROR(V272,
            0)=0,
        IFERROR(L272,
            MAX('1D'!$D$16,
                POWER((ABS(K273)^2)/('1D'!$I$5*MAX(F273,
                            0.1)^2),
                    1/3))),
        IF(OR(IFERROR(L273,
                    0)=0,
                IFERROR(S272,
                    0)&lt;1,
                IFERROR(S273,
                    0)&lt;1),
            MAX('1D'!$D$16,
                POWER((ABS(K273)^2)/('1D'!$I$5*MAX(F273,
                            0.1)^2),
                    1/3)),
            IF(IFERROR(U273,
                    0)&gt;0,
                MAX('1D'!$D$16,
                    IFERROR(L273,
                        0)+((IFERROR(U273,
                                0))*'1D'!$D$18*IF((IFERROR(S273,
                                    0))&lt;1,
                            1,
                            -1))),
                IF(IFERROR(U273,
                        0)&lt;0,
                    IF(ABS((MAX('1D'!$D$16,
                                    POWER((ABS(K273)^2)/('1D'!$I$5*MAX(F273,
                                                0.1)^2),
                                        1/3)))-IFERROR(L273,
                                0))&gt;'1D'!$D$19,
                        MAX('1D'!$D$16,
                            IF((MAX('1D'!$D$16,
                                        POWER((ABS(K273)^2)/('1D'!$I$5*MAX(F273,
                                                    0.1)^2),
                                            1/3)))&gt;IFERROR(L273,
                                    0),
                                MIN((MAX('1D'!$D$16,
                                            POWER((ABS(K273)^2)/('1D'!$I$5*MAX(F273,
                                                        0.1)^2),
                                                1/3))),
                                    IFERROR(L273,
                                        0)+(MIN(ABS(IFERROR(U273,
                                                    0))*'1D'!$D$18,
                                            ABS((MAX('1D'!$D$16,
                                                        POWER((ABS(K273)^2)/('1D'!$I$5*MAX(F273,
                                                                    0.1)^2),
                                                            1/3)))-IFERROR(L273,
                                                    0))))),
                                MAX((MAX('1D'!$D$16,
                                            POWER((ABS(K273)^2)/('1D'!$I$5*MAX(F273,
                                                        0.1)^2),
                                                1/3))),
                                    IFERROR(L273,
                                        0)-(MIN(ABS(IFERROR(U273,
                                                    0))*'1D'!$D$18,
                                            ABS((MAX('1D'!$D$16,
                                                        POWER((ABS(K273)^2)/('1D'!$I$5*MAX(F273,
                                                                    0.1)^2),
                                                            1/3)))-IFERROR(L273,
                                                    0))))))),
                        MAX('1D'!$D$16,
                            POWER((ABS(K273)^2)/('1D'!$I$5*MAX(F273,
                                        0.1)^2),
                                1/3))),
                    MAX('1D'!$D$16,
                        IFERROR(L273,
                            0)))))))</f>
        <v>2.0411692021517887</v>
      </c>
      <c r="M273" s="5">
        <f t="shared" ca="1" si="56"/>
        <v>9.2403729781411474</v>
      </c>
      <c r="N273" s="5">
        <f t="shared" ca="1" si="57"/>
        <v>1.0732965234032539</v>
      </c>
      <c r="O273" s="5">
        <f t="shared" ca="1" si="58"/>
        <v>5.5138466943408417</v>
      </c>
      <c r="P273" s="5">
        <f t="shared" ca="1" si="59"/>
        <v>634.47166920215182</v>
      </c>
      <c r="Q273" s="5">
        <f ca="1">P273+((ABS(K273)/MAX(((F273)+(G273)*(L273))*(L273),
            0.000001))^2)/(2*'1D'!$I$5)</f>
        <v>636.021236244389</v>
      </c>
      <c r="R273" s="5">
        <f ca="1">((ABS(K273)*'1D'!$D$6)/(MAX(((F273)+(G273)*(L273))*(L273),
            0.000001)*MAX(((((F273)+(G273)*(L273))*(L273))/MAX((F273)+2*(L273)*SQRT(1+(G273)^2),
                    0.000001))^(2/3),
            0.000001)))^2</f>
        <v>6.2248983188966595E-3</v>
      </c>
      <c r="S273" s="5">
        <f ca="1">ABS(ABS(K273)/MAX(((F273)+(G273)*(L273))*(L273),
        0.000001))/SQRT('1D'!$I$5*MAX((((F273)+(G273)*(L273))*(L273))/MAX((F273)+2*(G273)*(L273),
            0.000001),
        0.000001))</f>
        <v>1.2321985113193967</v>
      </c>
      <c r="T273" s="5">
        <f ca="1">((F273)*(L273)^2)/2+(G273)*(L273)^3/3+(ABS(K273)^2)/('1D'!$I$5*MAX(((F273)+(G273)*(L273))*(L273),
        0.000001))</f>
        <v>38.067737219501687</v>
      </c>
      <c r="U273" s="5">
        <f ca="1">IF($A$2=0,
    0,
    IFERROR(Q272-(((R272+R273)/2)*J273)-(IF(O272&gt;O273,
                '1D'!$D$8*((O272^2-O273^2)/(2*'1D'!$I$5)),
                '1D'!$D$9*((O273^2-O272^2)/(2*'1D'!$I$5)))+('1D'!$D$10*(ABS(I273)/90)*(MAX(O272^2,
                        O273^2)/(2*'1D'!$I$5))))-Q273,
        0))</f>
        <v>-9.3792939268269038E-3</v>
      </c>
      <c r="V273" s="5">
        <f ca="1">IF($A$2=0,
    1,
    IF(IFERROR(V272,
            0)=0,
        0,
        IFERROR(IF(ROUND(S273,
                    3)=1,
                1,
                IF(AND(ABS(U273)&lt;'1D'!$D$19,
                        S273&gt;1),
                    1,
                    0)),
            0)))</f>
        <v>0</v>
      </c>
      <c r="W273" s="5">
        <f ca="1">IF($A$2=0,
    MAX(MAX('1D'!$D$16,
            MAX('1D'!$D$16,
                POWER((ABS(K273)^2)/('1D'!$I$5*MAX(F273,
                            0.1)^2),
                    1/3))),
        IFERROR(W1396,
            MAX(MAX('1D'!$D$16,
                    MAX('1D'!$D$16,
                        POWER((ABS(K273)^2)/('1D'!$I$5*MAX(F273,
                                    0.1)^2),
                            1/3))),
                ($L$2)-E1396))),
    IF(IFERROR(AG274,
            0)=0,
        MAX(MAX('1D'!$D$16,
                MAX('1D'!$D$16,
                    POWER((ABS(K273)^2)/('1D'!$I$5*MAX(F273,
                                0.1)^2),
                        1/3))),
            IFERROR(W1396,
                MAX(MAX('1D'!$D$16,
                        MAX('1D'!$D$16,
                            POWER((ABS(K273)^2)/('1D'!$I$5*MAX(F273,
                                        0.1)^2),
                                1/3))),
                    ($L$2)-E1396))),
        IF(IFERROR(W273,
                0)=0,
            MAX(MAX('1D'!$D$16,
                    MAX('1D'!$D$16,
                        POWER((ABS(K273)^2)/('1D'!$I$5*MAX(F273,
                                    0.1)^2),
                            1/3))),
                IFERROR(W1396,
                    MAX(MAX('1D'!$D$16,
                            MAX('1D'!$D$16,
                                POWER((ABS(K273)^2)/('1D'!$I$5*MAX(F273,
                                            0.1)^2),
                                    1/3))),
                        ($L$2)-E1396))),
            IF(OR(IFERROR(AD273,
                        0)&gt;=1,
                    IFERROR(AD274,
                        0)&gt;=1),
                MAX('1D'!$D$16,
                    MAX('1D'!$D$16,
                        POWER((ABS(K273)^2)/('1D'!$I$5*MAX(F273,
                                    0.1)^2),
                            1/3))),
                IF(ABS(IFERROR(AF273,
                            0))&lt;'1D'!$D$19,
                    MAX(MAX('1D'!$D$16,
                            MAX('1D'!$D$16,
                                POWER((ABS(K273)^2)/('1D'!$I$5*MAX(F273,
                                            0.1)^2),
                                    1/3))),
                        IFERROR(W273,
                            0)),
                    MAX(MAX('1D'!$D$16,
                            MAX('1D'!$D$16,
                                POWER((ABS(K273)^2)/('1D'!$I$5*MAX(F273,
                                            0.1)^2),
                                    1/3))),
                        (IFERROR(W273,
                                0))+((IFERROR(AF273,
                                    0))*'1D'!$D$18)))))))</f>
        <v>2.3460258516225387</v>
      </c>
      <c r="X273" s="5">
        <f t="shared" ca="1" si="60"/>
        <v>10.620459030295233</v>
      </c>
      <c r="Y273" s="5">
        <f t="shared" ca="1" si="61"/>
        <v>1.1520120910653819</v>
      </c>
      <c r="Z273" s="5">
        <f t="shared" ca="1" si="62"/>
        <v>4.7973444325394352</v>
      </c>
      <c r="AA273" s="5">
        <f t="shared" ca="1" si="63"/>
        <v>634.77652585162264</v>
      </c>
      <c r="AB273" s="5">
        <f ca="1">AA273+((ABS(K273)/MAX(((F273)+(G273)*(W273))*(W273),
            0.000001))^2)/(2*'1D'!$I$5)</f>
        <v>635.94953877743387</v>
      </c>
      <c r="AC273" s="5">
        <f ca="1">((ABS(K273)*'1D'!$D$6)/(MAX(((F273)+(G273)*(W273))*(W273),
            0.000001)*MAX(((((F273)+(G273)*(W273))*(W273))/MAX((F273)+2*(W273)*SQRT(1+(G273)^2),
                    0.000001))^(2/3),
            0.000001)))^2</f>
        <v>4.2878699272156737E-3</v>
      </c>
      <c r="AD273" s="5">
        <f ca="1">ABS(ABS(K273)/MAX(((F273)+(G273)*(W273))*(W273),
        0.000001))/SQRT('1D'!$I$5*MAX((((F273)+(G273)*(W273))*(W273))/MAX((F273)+2*(G273)*(W273),
            0.000001),
        0.000001))</f>
        <v>1.0000000000000002</v>
      </c>
      <c r="AE273" s="5">
        <f ca="1">((F273)*(W273)^2)/2+(G273)*(W273)^3/3+(ABS(K273)^2)/('1D'!$I$5*MAX(((F273)+(G273)*(W273))*(W273),
        0.000001))</f>
        <v>37.373807161755991</v>
      </c>
      <c r="AF273" s="5">
        <f ca="1">IF($A$2=0,
    0,
    IFERROR(AB274+(((AC273+AC274)/2)*J274)+(IF(Z273&gt;Z274,
                '1D'!$D$8*((Z273^2-Z274^2)/(2*'1D'!$I$5)),
                '1D'!$D$9*((Z274^2-Z273^2)/(2*'1D'!$I$5)))+('1D'!$D$10*(ABS(I274)/90)*(MAX(Z273^2,
                        Z274^2)/(2*'1D'!$I$5))))-AB273,
        0))</f>
        <v>6.587082949863543E-3</v>
      </c>
      <c r="AG273" s="5">
        <f ca="1">IF($A$2=0,
    1,
    IF(IFERROR(AG274,
            0)=0,
        0,
        IFERROR(IF(OR(ROUND(AD273,
                        3)&gt;=1,
                    AND(ABS(AF273)&lt;'1D'!$D$19,
                        AD273&lt;1)),
                1,
                0),
            0)))</f>
        <v>1</v>
      </c>
      <c r="AH273" s="5">
        <f ca="1">IFERROR(IF('1D'!V32="Supercritical",
        MAX('1D'!$D$16,
            IFERROR(L273,
                MAX('1D'!$D$16,
                    POWER((ABS(K273)^2)/('1D'!$I$5*MAX(F273,
                                0.1)^2),
                        1/3)))),
        IF('1D'!V32="Subcritical",
            MAX('1D'!$D$16,
                IFERROR(W273,
                    MAX('1D'!$D$16,
                        POWER((ABS(K273)^2)/('1D'!$I$5*MAX(F273,
                                    0.1)^2),
                            1/3)))),
            IF(IFERROR(T273,
                    -1E+99)&gt;=IFERROR(AE273,
                    -1E+99),
                MAX('1D'!$D$16,
                    IFERROR(L273,
                        MAX('1D'!$D$16,
                            POWER((ABS(K273)^2)/('1D'!$I$5*MAX(F273,
                                        0.1)^2),
                                1/3)))),
                MAX('1D'!$D$16,
                    IFERROR(W273,
                        MAX('1D'!$D$16,
                            POWER((ABS(K273)^2)/('1D'!$I$5*MAX(F273,
                                        0.1)^2),
                                1/3))))))),
    MAX('1D'!$D$16,
        POWER((ABS(K273)^2)/('1D'!$I$5*MAX(F273,
                    0.1)^2),
            1/3)))</f>
        <v>2.0411692021517887</v>
      </c>
      <c r="AI273" s="5">
        <f t="shared" ca="1" si="64"/>
        <v>634.47166920215182</v>
      </c>
      <c r="AJ273" s="5">
        <f ca="1">AI273+((ABS(K273)/MAX(((F273)+(G273)*(AH273))*(AH273),
            0.000001))^2)/(2*'1D'!$I$5)</f>
        <v>636.021236244389</v>
      </c>
      <c r="AM273">
        <v>0</v>
      </c>
      <c r="AN273">
        <v>0</v>
      </c>
      <c r="AO273" s="5">
        <f t="shared" si="65"/>
        <v>0</v>
      </c>
      <c r="AP273" s="5">
        <f t="shared" si="69"/>
        <v>0</v>
      </c>
      <c r="AQ273" s="5">
        <f ca="1">ABS(ABS(K273)/MAX(((F273)+(G273)*(AH273))*(AH273),
        0.000001))/SQRT('1D'!$I$5*MAX((((F273)+(G273)*(AH273))*(AH273))/MAX((F273)+2*(G273)*(AH273),
            0.000001),
        0.000001))</f>
        <v>1.2321985113193967</v>
      </c>
      <c r="AR273" s="5" t="str">
        <f t="shared" ca="1" si="66"/>
        <v>Supercritical</v>
      </c>
      <c r="AS273" s="5">
        <f ca="1">((ABS(K273)*'1D'!$D$6)/(MAX(((F273)+(G273)*(AH273))*(AH273),
            0.000001)*MAX(((((F273)+(G273)*(AH273))*(AH273))/MAX((F273)+2*(AH273)*SQRT(1+(G273)^2),
                    0.000001))^(2/3),
            0.000001)))^2</f>
        <v>6.2248983188966595E-3</v>
      </c>
    </row>
    <row r="274" spans="1:45" x14ac:dyDescent="0.35">
      <c r="A274">
        <v>265</v>
      </c>
      <c r="B274">
        <v>263.99599999999998</v>
      </c>
      <c r="C274">
        <v>616321.89899999998</v>
      </c>
      <c r="D274">
        <v>3097683.3590000002</v>
      </c>
      <c r="E274">
        <v>632.42999999999995</v>
      </c>
      <c r="F274">
        <v>4.5270000000000001</v>
      </c>
      <c r="G274">
        <v>0</v>
      </c>
      <c r="H274" t="s">
        <v>176</v>
      </c>
      <c r="I274">
        <v>1.4339999999999999</v>
      </c>
      <c r="J274" s="5">
        <f t="shared" si="67"/>
        <v>0.9989999999999668</v>
      </c>
      <c r="K274" s="5">
        <f t="shared" ca="1" si="68"/>
        <v>50.95</v>
      </c>
      <c r="L274" s="5">
        <f ca="1">IF($A$2=0,
    IFERROR(L273,
        MAX('1D'!$D$16,
            POWER((ABS(K274)^2)/('1D'!$I$5*MAX(F274,
                        0.1)^2),
                1/3))),
    IF(IFERROR(V273,
            0)=0,
        IFERROR(L273,
            MAX('1D'!$D$16,
                POWER((ABS(K274)^2)/('1D'!$I$5*MAX(F274,
                            0.1)^2),
                    1/3))),
        IF(OR(IFERROR(L274,
                    0)=0,
                IFERROR(S273,
                    0)&lt;1,
                IFERROR(S274,
                    0)&lt;1),
            MAX('1D'!$D$16,
                POWER((ABS(K274)^2)/('1D'!$I$5*MAX(F274,
                            0.1)^2),
                    1/3)),
            IF(IFERROR(U274,
                    0)&gt;0,
                MAX('1D'!$D$16,
                    IFERROR(L274,
                        0)+((IFERROR(U274,
                                0))*'1D'!$D$18*IF((IFERROR(S274,
                                    0))&lt;1,
                            1,
                            -1))),
                IF(IFERROR(U274,
                        0)&lt;0,
                    IF(ABS((MAX('1D'!$D$16,
                                    POWER((ABS(K274)^2)/('1D'!$I$5*MAX(F274,
                                                0.1)^2),
                                        1/3)))-IFERROR(L274,
                                0))&gt;'1D'!$D$19,
                        MAX('1D'!$D$16,
                            IF((MAX('1D'!$D$16,
                                        POWER((ABS(K274)^2)/('1D'!$I$5*MAX(F274,
                                                    0.1)^2),
                                            1/3)))&gt;IFERROR(L274,
                                    0),
                                MIN((MAX('1D'!$D$16,
                                            POWER((ABS(K274)^2)/('1D'!$I$5*MAX(F274,
                                                        0.1)^2),
                                                1/3))),
                                    IFERROR(L274,
                                        0)+(MIN(ABS(IFERROR(U274,
                                                    0))*'1D'!$D$18,
                                            ABS((MAX('1D'!$D$16,
                                                        POWER((ABS(K274)^2)/('1D'!$I$5*MAX(F274,
                                                                    0.1)^2),
                                                            1/3)))-IFERROR(L274,
                                                    0))))),
                                MAX((MAX('1D'!$D$16,
                                            POWER((ABS(K274)^2)/('1D'!$I$5*MAX(F274,
                                                        0.1)^2),
                                                1/3))),
                                    IFERROR(L274,
                                        0)-(MIN(ABS(IFERROR(U274,
                                                    0))*'1D'!$D$18,
                                            ABS((MAX('1D'!$D$16,
                                                        POWER((ABS(K274)^2)/('1D'!$I$5*MAX(F274,
                                                                    0.1)^2),
                                                            1/3)))-IFERROR(L274,
                                                    0))))))),
                        MAX('1D'!$D$16,
                            POWER((ABS(K274)^2)/('1D'!$I$5*MAX(F274,
                                        0.1)^2),
                                1/3))),
                    MAX('1D'!$D$16,
                        IFERROR(L274,
                            0)))))))</f>
        <v>2.0411692021517887</v>
      </c>
      <c r="M274" s="5">
        <f t="shared" ca="1" si="56"/>
        <v>9.2403729781411474</v>
      </c>
      <c r="N274" s="5">
        <f t="shared" ca="1" si="57"/>
        <v>1.0732965234032539</v>
      </c>
      <c r="O274" s="5">
        <f t="shared" ca="1" si="58"/>
        <v>5.5138466943408417</v>
      </c>
      <c r="P274" s="5">
        <f t="shared" ca="1" si="59"/>
        <v>634.47116920215171</v>
      </c>
      <c r="Q274" s="5">
        <f ca="1">P274+((ABS(K274)/MAX(((F274)+(G274)*(L274))*(L274),
            0.000001))^2)/(2*'1D'!$I$5)</f>
        <v>636.0207362443889</v>
      </c>
      <c r="R274" s="5">
        <f ca="1">((ABS(K274)*'1D'!$D$6)/(MAX(((F274)+(G274)*(L274))*(L274),
            0.000001)*MAX(((((F274)+(G274)*(L274))*(L274))/MAX((F274)+2*(L274)*SQRT(1+(G274)^2),
                    0.000001))^(2/3),
            0.000001)))^2</f>
        <v>6.2248983188966595E-3</v>
      </c>
      <c r="S274" s="5">
        <f ca="1">ABS(ABS(K274)/MAX(((F274)+(G274)*(L274))*(L274),
        0.000001))/SQRT('1D'!$I$5*MAX((((F274)+(G274)*(L274))*(L274))/MAX((F274)+2*(G274)*(L274),
            0.000001),
        0.000001))</f>
        <v>1.2321985113193967</v>
      </c>
      <c r="T274" s="5">
        <f ca="1">((F274)*(L274)^2)/2+(G274)*(L274)^3/3+(ABS(K274)^2)/('1D'!$I$5*MAX(((F274)+(G274)*(L274))*(L274),
        0.000001))</f>
        <v>38.067737219501687</v>
      </c>
      <c r="U274" s="5">
        <f ca="1">IF($A$2=0,
    0,
    IFERROR(Q273-(((R273+R274)/2)*J274)-(IF(O273&gt;O274,
                '1D'!$D$8*((O273^2-O274^2)/(2*'1D'!$I$5)),
                '1D'!$D$9*((O274^2-O273^2)/(2*'1D'!$I$5)))+('1D'!$D$10*(ABS(I274)/90)*(MAX(O273^2,
                        O274^2)/(2*'1D'!$I$5))))-Q274,
        0))</f>
        <v>-9.4221386514163896E-3</v>
      </c>
      <c r="V274" s="5">
        <f ca="1">IF($A$2=0,
    1,
    IF(IFERROR(V273,
            0)=0,
        0,
        IFERROR(IF(ROUND(S274,
                    3)=1,
                1,
                IF(AND(ABS(U274)&lt;'1D'!$D$19,
                        S274&gt;1),
                    1,
                    0)),
            0)))</f>
        <v>0</v>
      </c>
      <c r="W274" s="5">
        <f ca="1">IF($A$2=0,
    MAX(MAX('1D'!$D$16,
            MAX('1D'!$D$16,
                POWER((ABS(K274)^2)/('1D'!$I$5*MAX(F274,
                            0.1)^2),
                    1/3))),
        IFERROR(W1396,
            MAX(MAX('1D'!$D$16,
                    MAX('1D'!$D$16,
                        POWER((ABS(K274)^2)/('1D'!$I$5*MAX(F274,
                                    0.1)^2),
                            1/3))),
                ($L$2)-E1396))),
    IF(IFERROR(AG275,
            0)=0,
        MAX(MAX('1D'!$D$16,
                MAX('1D'!$D$16,
                    POWER((ABS(K274)^2)/('1D'!$I$5*MAX(F274,
                                0.1)^2),
                        1/3))),
            IFERROR(W1396,
                MAX(MAX('1D'!$D$16,
                        MAX('1D'!$D$16,
                            POWER((ABS(K274)^2)/('1D'!$I$5*MAX(F274,
                                        0.1)^2),
                                1/3))),
                    ($L$2)-E1396))),
        IF(IFERROR(W274,
                0)=0,
            MAX(MAX('1D'!$D$16,
                    MAX('1D'!$D$16,
                        POWER((ABS(K274)^2)/('1D'!$I$5*MAX(F274,
                                    0.1)^2),
                            1/3))),
                IFERROR(W1396,
                    MAX(MAX('1D'!$D$16,
                            MAX('1D'!$D$16,
                                POWER((ABS(K274)^2)/('1D'!$I$5*MAX(F274,
                                            0.1)^2),
                                    1/3))),
                        ($L$2)-E1396))),
            IF(OR(IFERROR(AD274,
                        0)&gt;=1,
                    IFERROR(AD275,
                        0)&gt;=1),
                MAX('1D'!$D$16,
                    MAX('1D'!$D$16,
                        POWER((ABS(K274)^2)/('1D'!$I$5*MAX(F274,
                                    0.1)^2),
                            1/3))),
                IF(ABS(IFERROR(AF274,
                            0))&lt;'1D'!$D$19,
                    MAX(MAX('1D'!$D$16,
                            MAX('1D'!$D$16,
                                POWER((ABS(K274)^2)/('1D'!$I$5*MAX(F274,
                                            0.1)^2),
                                    1/3))),
                        IFERROR(W274,
                            0)),
                    MAX(MAX('1D'!$D$16,
                            MAX('1D'!$D$16,
                                POWER((ABS(K274)^2)/('1D'!$I$5*MAX(F274,
                                            0.1)^2),
                                    1/3))),
                        (IFERROR(W274,
                                0))+((IFERROR(AF274,
                                    0))*'1D'!$D$18)))))))</f>
        <v>2.3460258516225387</v>
      </c>
      <c r="X274" s="5">
        <f t="shared" ca="1" si="60"/>
        <v>10.620459030295233</v>
      </c>
      <c r="Y274" s="5">
        <f t="shared" ca="1" si="61"/>
        <v>1.1520120910653819</v>
      </c>
      <c r="Z274" s="5">
        <f t="shared" ca="1" si="62"/>
        <v>4.7973444325394352</v>
      </c>
      <c r="AA274" s="5">
        <f t="shared" ca="1" si="63"/>
        <v>634.77602585162253</v>
      </c>
      <c r="AB274" s="5">
        <f ca="1">AA274+((ABS(K274)/MAX(((F274)+(G274)*(W274))*(W274),
            0.000001))^2)/(2*'1D'!$I$5)</f>
        <v>635.94903877743377</v>
      </c>
      <c r="AC274" s="5">
        <f ca="1">((ABS(K274)*'1D'!$D$6)/(MAX(((F274)+(G274)*(W274))*(W274),
            0.000001)*MAX(((((F274)+(G274)*(W274))*(W274))/MAX((F274)+2*(W274)*SQRT(1+(G274)^2),
                    0.000001))^(2/3),
            0.000001)))^2</f>
        <v>4.2878699272156737E-3</v>
      </c>
      <c r="AD274" s="5">
        <f ca="1">ABS(ABS(K274)/MAX(((F274)+(G274)*(W274))*(W274),
        0.000001))/SQRT('1D'!$I$5*MAX((((F274)+(G274)*(W274))*(W274))/MAX((F274)+2*(G274)*(W274),
            0.000001),
        0.000001))</f>
        <v>1.0000000000000002</v>
      </c>
      <c r="AE274" s="5">
        <f ca="1">((F274)*(W274)^2)/2+(G274)*(W274)^3/3+(ABS(K274)^2)/('1D'!$I$5*MAX(((F274)+(G274)*(W274))*(W274),
        0.000001))</f>
        <v>37.373807161755991</v>
      </c>
      <c r="AF274" s="5">
        <f ca="1">IF($A$2=0,
    0,
    IFERROR(AB275+(((AC274+AC275)/2)*J275)+(IF(Z274&gt;Z275,
                '1D'!$D$8*((Z274^2-Z275^2)/(2*'1D'!$I$5)),
                '1D'!$D$9*((Z275^2-Z274^2)/(2*'1D'!$I$5)))+('1D'!$D$10*(ABS(I275)/90)*(MAX(Z274^2,
                        Z275^2)/(2*'1D'!$I$5))))-AB274,
        0))</f>
        <v>6.6171639268759463E-3</v>
      </c>
      <c r="AG274" s="5">
        <f ca="1">IF($A$2=0,
    1,
    IF(IFERROR(AG275,
            0)=0,
        0,
        IFERROR(IF(OR(ROUND(AD274,
                        3)&gt;=1,
                    AND(ABS(AF274)&lt;'1D'!$D$19,
                        AD274&lt;1)),
                1,
                0),
            0)))</f>
        <v>1</v>
      </c>
      <c r="AH274" s="5">
        <f ca="1">IFERROR(IF('1D'!V32="Supercritical",
        MAX('1D'!$D$16,
            IFERROR(L274,
                MAX('1D'!$D$16,
                    POWER((ABS(K274)^2)/('1D'!$I$5*MAX(F274,
                                0.1)^2),
                        1/3)))),
        IF('1D'!V32="Subcritical",
            MAX('1D'!$D$16,
                IFERROR(W274,
                    MAX('1D'!$D$16,
                        POWER((ABS(K274)^2)/('1D'!$I$5*MAX(F274,
                                    0.1)^2),
                            1/3)))),
            IF(IFERROR(T274,
                    -1E+99)&gt;=IFERROR(AE274,
                    -1E+99),
                MAX('1D'!$D$16,
                    IFERROR(L274,
                        MAX('1D'!$D$16,
                            POWER((ABS(K274)^2)/('1D'!$I$5*MAX(F274,
                                        0.1)^2),
                                1/3)))),
                MAX('1D'!$D$16,
                    IFERROR(W274,
                        MAX('1D'!$D$16,
                            POWER((ABS(K274)^2)/('1D'!$I$5*MAX(F274,
                                        0.1)^2),
                                1/3))))))),
    MAX('1D'!$D$16,
        POWER((ABS(K274)^2)/('1D'!$I$5*MAX(F274,
                    0.1)^2),
            1/3)))</f>
        <v>2.0411692021517887</v>
      </c>
      <c r="AI274" s="5">
        <f t="shared" ca="1" si="64"/>
        <v>634.47116920215171</v>
      </c>
      <c r="AJ274" s="5">
        <f ca="1">AI274+((ABS(K274)/MAX(((F274)+(G274)*(AH274))*(AH274),
            0.000001))^2)/(2*'1D'!$I$5)</f>
        <v>636.0207362443889</v>
      </c>
      <c r="AM274">
        <v>0</v>
      </c>
      <c r="AN274">
        <v>0</v>
      </c>
      <c r="AO274" s="5">
        <f t="shared" si="65"/>
        <v>0</v>
      </c>
      <c r="AP274" s="5">
        <f t="shared" si="69"/>
        <v>0</v>
      </c>
      <c r="AQ274" s="5">
        <f ca="1">ABS(ABS(K274)/MAX(((F274)+(G274)*(AH274))*(AH274),
        0.000001))/SQRT('1D'!$I$5*MAX((((F274)+(G274)*(AH274))*(AH274))/MAX((F274)+2*(G274)*(AH274),
            0.000001),
        0.000001))</f>
        <v>1.2321985113193967</v>
      </c>
      <c r="AR274" s="5" t="str">
        <f t="shared" ca="1" si="66"/>
        <v>Supercritical</v>
      </c>
      <c r="AS274" s="5">
        <f ca="1">((ABS(K274)*'1D'!$D$6)/(MAX(((F274)+(G274)*(AH274))*(AH274),
            0.000001)*MAX(((((F274)+(G274)*(AH274))*(AH274))/MAX((F274)+2*(AH274)*SQRT(1+(G274)^2),
                    0.000001))^(2/3),
            0.000001)))^2</f>
        <v>6.2248983188966595E-3</v>
      </c>
    </row>
    <row r="275" spans="1:45" x14ac:dyDescent="0.35">
      <c r="A275">
        <v>266</v>
      </c>
      <c r="B275">
        <v>264.99700000000001</v>
      </c>
      <c r="C275">
        <v>616321.05099999998</v>
      </c>
      <c r="D275">
        <v>3097682.8280000002</v>
      </c>
      <c r="E275">
        <v>632.42949999999996</v>
      </c>
      <c r="F275">
        <v>4.5270000000000001</v>
      </c>
      <c r="G275">
        <v>0</v>
      </c>
      <c r="H275" t="s">
        <v>176</v>
      </c>
      <c r="I275">
        <v>1.4450000000000001</v>
      </c>
      <c r="J275" s="5">
        <f t="shared" si="67"/>
        <v>1.0010000000000332</v>
      </c>
      <c r="K275" s="5">
        <f t="shared" ca="1" si="68"/>
        <v>50.95</v>
      </c>
      <c r="L275" s="5">
        <f ca="1">IF($A$2=0,
    IFERROR(L274,
        MAX('1D'!$D$16,
            POWER((ABS(K275)^2)/('1D'!$I$5*MAX(F275,
                        0.1)^2),
                1/3))),
    IF(IFERROR(V274,
            0)=0,
        IFERROR(L274,
            MAX('1D'!$D$16,
                POWER((ABS(K275)^2)/('1D'!$I$5*MAX(F275,
                            0.1)^2),
                    1/3))),
        IF(OR(IFERROR(L275,
                    0)=0,
                IFERROR(S274,
                    0)&lt;1,
                IFERROR(S275,
                    0)&lt;1),
            MAX('1D'!$D$16,
                POWER((ABS(K275)^2)/('1D'!$I$5*MAX(F275,
                            0.1)^2),
                    1/3)),
            IF(IFERROR(U275,
                    0)&gt;0,
                MAX('1D'!$D$16,
                    IFERROR(L275,
                        0)+((IFERROR(U275,
                                0))*'1D'!$D$18*IF((IFERROR(S275,
                                    0))&lt;1,
                            1,
                            -1))),
                IF(IFERROR(U275,
                        0)&lt;0,
                    IF(ABS((MAX('1D'!$D$16,
                                    POWER((ABS(K275)^2)/('1D'!$I$5*MAX(F275,
                                                0.1)^2),
                                        1/3)))-IFERROR(L275,
                                0))&gt;'1D'!$D$19,
                        MAX('1D'!$D$16,
                            IF((MAX('1D'!$D$16,
                                        POWER((ABS(K275)^2)/('1D'!$I$5*MAX(F275,
                                                    0.1)^2),
                                            1/3)))&gt;IFERROR(L275,
                                    0),
                                MIN((MAX('1D'!$D$16,
                                            POWER((ABS(K275)^2)/('1D'!$I$5*MAX(F275,
                                                        0.1)^2),
                                                1/3))),
                                    IFERROR(L275,
                                        0)+(MIN(ABS(IFERROR(U275,
                                                    0))*'1D'!$D$18,
                                            ABS((MAX('1D'!$D$16,
                                                        POWER((ABS(K275)^2)/('1D'!$I$5*MAX(F275,
                                                                    0.1)^2),
                                                            1/3)))-IFERROR(L275,
                                                    0))))),
                                MAX((MAX('1D'!$D$16,
                                            POWER((ABS(K275)^2)/('1D'!$I$5*MAX(F275,
                                                        0.1)^2),
                                                1/3))),
                                    IFERROR(L275,
                                        0)-(MIN(ABS(IFERROR(U275,
                                                    0))*'1D'!$D$18,
                                            ABS((MAX('1D'!$D$16,
                                                        POWER((ABS(K275)^2)/('1D'!$I$5*MAX(F275,
                                                                    0.1)^2),
                                                            1/3)))-IFERROR(L275,
                                                    0))))))),
                        MAX('1D'!$D$16,
                            POWER((ABS(K275)^2)/('1D'!$I$5*MAX(F275,
                                        0.1)^2),
                                1/3))),
                    MAX('1D'!$D$16,
                        IFERROR(L275,
                            0)))))))</f>
        <v>2.0411692021517887</v>
      </c>
      <c r="M275" s="5">
        <f t="shared" ca="1" si="56"/>
        <v>9.2403729781411474</v>
      </c>
      <c r="N275" s="5">
        <f t="shared" ca="1" si="57"/>
        <v>1.0732965234032539</v>
      </c>
      <c r="O275" s="5">
        <f t="shared" ca="1" si="58"/>
        <v>5.5138466943408417</v>
      </c>
      <c r="P275" s="5">
        <f t="shared" ca="1" si="59"/>
        <v>634.47066920215173</v>
      </c>
      <c r="Q275" s="5">
        <f ca="1">P275+((ABS(K275)/MAX(((F275)+(G275)*(L275))*(L275),
            0.000001))^2)/(2*'1D'!$I$5)</f>
        <v>636.02023624438891</v>
      </c>
      <c r="R275" s="5">
        <f ca="1">((ABS(K275)*'1D'!$D$6)/(MAX(((F275)+(G275)*(L275))*(L275),
            0.000001)*MAX(((((F275)+(G275)*(L275))*(L275))/MAX((F275)+2*(L275)*SQRT(1+(G275)^2),
                    0.000001))^(2/3),
            0.000001)))^2</f>
        <v>6.2248983188966595E-3</v>
      </c>
      <c r="S275" s="5">
        <f ca="1">ABS(ABS(K275)/MAX(((F275)+(G275)*(L275))*(L275),
        0.000001))/SQRT('1D'!$I$5*MAX((((F275)+(G275)*(L275))*(L275))/MAX((F275)+2*(G275)*(L275),
            0.000001),
        0.000001))</f>
        <v>1.2321985113193967</v>
      </c>
      <c r="T275" s="5">
        <f ca="1">((F275)*(L275)^2)/2+(G275)*(L275)^3/3+(ABS(K275)^2)/('1D'!$I$5*MAX(((F275)+(G275)*(L275))*(L275),
        0.000001))</f>
        <v>38.067737219501687</v>
      </c>
      <c r="U275" s="5">
        <f ca="1">IF($A$2=0,
    0,
    IFERROR(Q274-(((R274+R275)/2)*J275)-(IF(O274&gt;O275,
                '1D'!$D$8*((O274^2-O275^2)/(2*'1D'!$I$5)),
                '1D'!$D$9*((O275^2-O274^2)/(2*'1D'!$I$5)))+('1D'!$D$10*(ABS(I275)/90)*(MAX(O274^2,
                        O275^2)/(2*'1D'!$I$5))))-Q275,
        0))</f>
        <v>-9.4629971772519639E-3</v>
      </c>
      <c r="V275" s="5">
        <f ca="1">IF($A$2=0,
    1,
    IF(IFERROR(V274,
            0)=0,
        0,
        IFERROR(IF(ROUND(S275,
                    3)=1,
                1,
                IF(AND(ABS(U275)&lt;'1D'!$D$19,
                        S275&gt;1),
                    1,
                    0)),
            0)))</f>
        <v>0</v>
      </c>
      <c r="W275" s="5">
        <f ca="1">IF($A$2=0,
    MAX(MAX('1D'!$D$16,
            MAX('1D'!$D$16,
                POWER((ABS(K275)^2)/('1D'!$I$5*MAX(F275,
                            0.1)^2),
                    1/3))),
        IFERROR(W1396,
            MAX(MAX('1D'!$D$16,
                    MAX('1D'!$D$16,
                        POWER((ABS(K275)^2)/('1D'!$I$5*MAX(F275,
                                    0.1)^2),
                            1/3))),
                ($L$2)-E1396))),
    IF(IFERROR(AG276,
            0)=0,
        MAX(MAX('1D'!$D$16,
                MAX('1D'!$D$16,
                    POWER((ABS(K275)^2)/('1D'!$I$5*MAX(F275,
                                0.1)^2),
                        1/3))),
            IFERROR(W1396,
                MAX(MAX('1D'!$D$16,
                        MAX('1D'!$D$16,
                            POWER((ABS(K275)^2)/('1D'!$I$5*MAX(F275,
                                        0.1)^2),
                                1/3))),
                    ($L$2)-E1396))),
        IF(IFERROR(W275,
                0)=0,
            MAX(MAX('1D'!$D$16,
                    MAX('1D'!$D$16,
                        POWER((ABS(K275)^2)/('1D'!$I$5*MAX(F275,
                                    0.1)^2),
                            1/3))),
                IFERROR(W1396,
                    MAX(MAX('1D'!$D$16,
                            MAX('1D'!$D$16,
                                POWER((ABS(K275)^2)/('1D'!$I$5*MAX(F275,
                                            0.1)^2),
                                    1/3))),
                        ($L$2)-E1396))),
            IF(OR(IFERROR(AD275,
                        0)&gt;=1,
                    IFERROR(AD276,
                        0)&gt;=1),
                MAX('1D'!$D$16,
                    MAX('1D'!$D$16,
                        POWER((ABS(K275)^2)/('1D'!$I$5*MAX(F275,
                                    0.1)^2),
                            1/3))),
                IF(ABS(IFERROR(AF275,
                            0))&lt;'1D'!$D$19,
                    MAX(MAX('1D'!$D$16,
                            MAX('1D'!$D$16,
                                POWER((ABS(K275)^2)/('1D'!$I$5*MAX(F275,
                                            0.1)^2),
                                    1/3))),
                        IFERROR(W275,
                            0)),
                    MAX(MAX('1D'!$D$16,
                            MAX('1D'!$D$16,
                                POWER((ABS(K275)^2)/('1D'!$I$5*MAX(F275,
                                            0.1)^2),
                                    1/3))),
                        (IFERROR(W275,
                                0))+((IFERROR(AF275,
                                    0))*'1D'!$D$18)))))))</f>
        <v>2.3460258516225387</v>
      </c>
      <c r="X275" s="5">
        <f t="shared" ca="1" si="60"/>
        <v>10.620459030295233</v>
      </c>
      <c r="Y275" s="5">
        <f t="shared" ca="1" si="61"/>
        <v>1.1520120910653819</v>
      </c>
      <c r="Z275" s="5">
        <f t="shared" ca="1" si="62"/>
        <v>4.7973444325394352</v>
      </c>
      <c r="AA275" s="5">
        <f t="shared" ca="1" si="63"/>
        <v>634.77552585162255</v>
      </c>
      <c r="AB275" s="5">
        <f ca="1">AA275+((ABS(K275)/MAX(((F275)+(G275)*(W275))*(W275),
            0.000001))^2)/(2*'1D'!$I$5)</f>
        <v>635.94853877743378</v>
      </c>
      <c r="AC275" s="5">
        <f ca="1">((ABS(K275)*'1D'!$D$6)/(MAX(((F275)+(G275)*(W275))*(W275),
            0.000001)*MAX(((((F275)+(G275)*(W275))*(W275))/MAX((F275)+2*(W275)*SQRT(1+(G275)^2),
                    0.000001))^(2/3),
            0.000001)))^2</f>
        <v>4.2878699272156737E-3</v>
      </c>
      <c r="AD275" s="5">
        <f ca="1">ABS(ABS(K275)/MAX(((F275)+(G275)*(W275))*(W275),
        0.000001))/SQRT('1D'!$I$5*MAX((((F275)+(G275)*(W275))*(W275))/MAX((F275)+2*(G275)*(W275),
            0.000001),
        0.000001))</f>
        <v>1.0000000000000002</v>
      </c>
      <c r="AE275" s="5">
        <f ca="1">((F275)*(W275)^2)/2+(G275)*(W275)^3/3+(ABS(K275)^2)/('1D'!$I$5*MAX(((F275)+(G275)*(W275))*(W275),
        0.000001))</f>
        <v>37.373807161755991</v>
      </c>
      <c r="AF275" s="5">
        <f ca="1">IF($A$2=0,
    0,
    IFERROR(AB276+(((AC275+AC276)/2)*J276)+(IF(Z275&gt;Z276,
                '1D'!$D$8*((Z275^2-Z276^2)/(2*'1D'!$I$5)),
                '1D'!$D$9*((Z276^2-Z275^2)/(2*'1D'!$I$5)))+('1D'!$D$10*(ABS(I276)/90)*(MAX(Z275^2,
                        Z276^2)/(2*'1D'!$I$5))))-AB275,
        0))</f>
        <v>6.5229450659671784E-3</v>
      </c>
      <c r="AG275" s="5">
        <f ca="1">IF($A$2=0,
    1,
    IF(IFERROR(AG276,
            0)=0,
        0,
        IFERROR(IF(OR(ROUND(AD275,
                        3)&gt;=1,
                    AND(ABS(AF275)&lt;'1D'!$D$19,
                        AD275&lt;1)),
                1,
                0),
            0)))</f>
        <v>1</v>
      </c>
      <c r="AH275" s="5">
        <f ca="1">IFERROR(IF('1D'!V32="Supercritical",
        MAX('1D'!$D$16,
            IFERROR(L275,
                MAX('1D'!$D$16,
                    POWER((ABS(K275)^2)/('1D'!$I$5*MAX(F275,
                                0.1)^2),
                        1/3)))),
        IF('1D'!V32="Subcritical",
            MAX('1D'!$D$16,
                IFERROR(W275,
                    MAX('1D'!$D$16,
                        POWER((ABS(K275)^2)/('1D'!$I$5*MAX(F275,
                                    0.1)^2),
                            1/3)))),
            IF(IFERROR(T275,
                    -1E+99)&gt;=IFERROR(AE275,
                    -1E+99),
                MAX('1D'!$D$16,
                    IFERROR(L275,
                        MAX('1D'!$D$16,
                            POWER((ABS(K275)^2)/('1D'!$I$5*MAX(F275,
                                        0.1)^2),
                                1/3)))),
                MAX('1D'!$D$16,
                    IFERROR(W275,
                        MAX('1D'!$D$16,
                            POWER((ABS(K275)^2)/('1D'!$I$5*MAX(F275,
                                        0.1)^2),
                                1/3))))))),
    MAX('1D'!$D$16,
        POWER((ABS(K275)^2)/('1D'!$I$5*MAX(F275,
                    0.1)^2),
            1/3)))</f>
        <v>2.0411692021517887</v>
      </c>
      <c r="AI275" s="5">
        <f t="shared" ca="1" si="64"/>
        <v>634.47066920215173</v>
      </c>
      <c r="AJ275" s="5">
        <f ca="1">AI275+((ABS(K275)/MAX(((F275)+(G275)*(AH275))*(AH275),
            0.000001))^2)/(2*'1D'!$I$5)</f>
        <v>636.02023624438891</v>
      </c>
      <c r="AM275">
        <v>0</v>
      </c>
      <c r="AN275">
        <v>0</v>
      </c>
      <c r="AO275" s="5">
        <f t="shared" si="65"/>
        <v>0</v>
      </c>
      <c r="AP275" s="5">
        <f t="shared" si="69"/>
        <v>0</v>
      </c>
      <c r="AQ275" s="5">
        <f ca="1">ABS(ABS(K275)/MAX(((F275)+(G275)*(AH275))*(AH275),
        0.000001))/SQRT('1D'!$I$5*MAX((((F275)+(G275)*(AH275))*(AH275))/MAX((F275)+2*(G275)*(AH275),
            0.000001),
        0.000001))</f>
        <v>1.2321985113193967</v>
      </c>
      <c r="AR275" s="5" t="str">
        <f t="shared" ca="1" si="66"/>
        <v>Supercritical</v>
      </c>
      <c r="AS275" s="5">
        <f ca="1">((ABS(K275)*'1D'!$D$6)/(MAX(((F275)+(G275)*(AH275))*(AH275),
            0.000001)*MAX(((((F275)+(G275)*(AH275))*(AH275))/MAX((F275)+2*(AH275)*SQRT(1+(G275)^2),
                    0.000001))^(2/3),
            0.000001)))^2</f>
        <v>6.2248983188966595E-3</v>
      </c>
    </row>
    <row r="276" spans="1:45" x14ac:dyDescent="0.35">
      <c r="A276">
        <v>267</v>
      </c>
      <c r="B276">
        <v>265.99700000000001</v>
      </c>
      <c r="C276">
        <v>616320.21699999995</v>
      </c>
      <c r="D276">
        <v>3097682.2760000001</v>
      </c>
      <c r="E276">
        <v>632.42899999999997</v>
      </c>
      <c r="F276">
        <v>4.5270000000000001</v>
      </c>
      <c r="G276">
        <v>0</v>
      </c>
      <c r="H276" t="s">
        <v>176</v>
      </c>
      <c r="I276">
        <v>1.399</v>
      </c>
      <c r="J276" s="5">
        <f t="shared" si="67"/>
        <v>1</v>
      </c>
      <c r="K276" s="5">
        <f t="shared" ca="1" si="68"/>
        <v>50.95</v>
      </c>
      <c r="L276" s="5">
        <f ca="1">IF($A$2=0,
    IFERROR(L275,
        MAX('1D'!$D$16,
            POWER((ABS(K276)^2)/('1D'!$I$5*MAX(F276,
                        0.1)^2),
                1/3))),
    IF(IFERROR(V275,
            0)=0,
        IFERROR(L275,
            MAX('1D'!$D$16,
                POWER((ABS(K276)^2)/('1D'!$I$5*MAX(F276,
                            0.1)^2),
                    1/3))),
        IF(OR(IFERROR(L276,
                    0)=0,
                IFERROR(S275,
                    0)&lt;1,
                IFERROR(S276,
                    0)&lt;1),
            MAX('1D'!$D$16,
                POWER((ABS(K276)^2)/('1D'!$I$5*MAX(F276,
                            0.1)^2),
                    1/3)),
            IF(IFERROR(U276,
                    0)&gt;0,
                MAX('1D'!$D$16,
                    IFERROR(L276,
                        0)+((IFERROR(U276,
                                0))*'1D'!$D$18*IF((IFERROR(S276,
                                    0))&lt;1,
                            1,
                            -1))),
                IF(IFERROR(U276,
                        0)&lt;0,
                    IF(ABS((MAX('1D'!$D$16,
                                    POWER((ABS(K276)^2)/('1D'!$I$5*MAX(F276,
                                                0.1)^2),
                                        1/3)))-IFERROR(L276,
                                0))&gt;'1D'!$D$19,
                        MAX('1D'!$D$16,
                            IF((MAX('1D'!$D$16,
                                        POWER((ABS(K276)^2)/('1D'!$I$5*MAX(F276,
                                                    0.1)^2),
                                            1/3)))&gt;IFERROR(L276,
                                    0),
                                MIN((MAX('1D'!$D$16,
                                            POWER((ABS(K276)^2)/('1D'!$I$5*MAX(F276,
                                                        0.1)^2),
                                                1/3))),
                                    IFERROR(L276,
                                        0)+(MIN(ABS(IFERROR(U276,
                                                    0))*'1D'!$D$18,
                                            ABS((MAX('1D'!$D$16,
                                                        POWER((ABS(K276)^2)/('1D'!$I$5*MAX(F276,
                                                                    0.1)^2),
                                                            1/3)))-IFERROR(L276,
                                                    0))))),
                                MAX((MAX('1D'!$D$16,
                                            POWER((ABS(K276)^2)/('1D'!$I$5*MAX(F276,
                                                        0.1)^2),
                                                1/3))),
                                    IFERROR(L276,
                                        0)-(MIN(ABS(IFERROR(U276,
                                                    0))*'1D'!$D$18,
                                            ABS((MAX('1D'!$D$16,
                                                        POWER((ABS(K276)^2)/('1D'!$I$5*MAX(F276,
                                                                    0.1)^2),
                                                            1/3)))-IFERROR(L276,
                                                    0))))))),
                        MAX('1D'!$D$16,
                            POWER((ABS(K276)^2)/('1D'!$I$5*MAX(F276,
                                        0.1)^2),
                                1/3))),
                    MAX('1D'!$D$16,
                        IFERROR(L276,
                            0)))))))</f>
        <v>2.0411692021517887</v>
      </c>
      <c r="M276" s="5">
        <f t="shared" ca="1" si="56"/>
        <v>9.2403729781411474</v>
      </c>
      <c r="N276" s="5">
        <f t="shared" ca="1" si="57"/>
        <v>1.0732965234032539</v>
      </c>
      <c r="O276" s="5">
        <f t="shared" ca="1" si="58"/>
        <v>5.5138466943408417</v>
      </c>
      <c r="P276" s="5">
        <f t="shared" ca="1" si="59"/>
        <v>634.47016920215174</v>
      </c>
      <c r="Q276" s="5">
        <f ca="1">P276+((ABS(K276)/MAX(((F276)+(G276)*(L276))*(L276),
            0.000001))^2)/(2*'1D'!$I$5)</f>
        <v>636.01973624438892</v>
      </c>
      <c r="R276" s="5">
        <f ca="1">((ABS(K276)*'1D'!$D$6)/(MAX(((F276)+(G276)*(L276))*(L276),
            0.000001)*MAX(((((F276)+(G276)*(L276))*(L276))/MAX((F276)+2*(L276)*SQRT(1+(G276)^2),
                    0.000001))^(2/3),
            0.000001)))^2</f>
        <v>6.2248983188966595E-3</v>
      </c>
      <c r="S276" s="5">
        <f ca="1">ABS(ABS(K276)/MAX(((F276)+(G276)*(L276))*(L276),
        0.000001))/SQRT('1D'!$I$5*MAX((((F276)+(G276)*(L276))*(L276))/MAX((F276)+2*(G276)*(L276),
            0.000001),
        0.000001))</f>
        <v>1.2321985113193967</v>
      </c>
      <c r="T276" s="5">
        <f ca="1">((F276)*(L276)^2)/2+(G276)*(L276)^3/3+(ABS(K276)^2)/('1D'!$I$5*MAX(((F276)+(G276)*(L276))*(L276),
        0.000001))</f>
        <v>38.067737219501687</v>
      </c>
      <c r="U276" s="5">
        <f ca="1">IF($A$2=0,
    0,
    IFERROR(Q275-(((R275+R276)/2)*J276)-(IF(O275&gt;O276,
                '1D'!$D$8*((O275^2-O276^2)/(2*'1D'!$I$5)),
                '1D'!$D$9*((O276^2-O275^2)/(2*'1D'!$I$5)))+('1D'!$D$10*(ABS(I276)/90)*(MAX(O275^2,
                        O276^2)/(2*'1D'!$I$5))))-Q276,
        0))</f>
        <v>-9.3379721390647319E-3</v>
      </c>
      <c r="V276" s="5">
        <f ca="1">IF($A$2=0,
    1,
    IF(IFERROR(V275,
            0)=0,
        0,
        IFERROR(IF(ROUND(S276,
                    3)=1,
                1,
                IF(AND(ABS(U276)&lt;'1D'!$D$19,
                        S276&gt;1),
                    1,
                    0)),
            0)))</f>
        <v>0</v>
      </c>
      <c r="W276" s="5">
        <f ca="1">IF($A$2=0,
    MAX(MAX('1D'!$D$16,
            MAX('1D'!$D$16,
                POWER((ABS(K276)^2)/('1D'!$I$5*MAX(F276,
                            0.1)^2),
                    1/3))),
        IFERROR(W1396,
            MAX(MAX('1D'!$D$16,
                    MAX('1D'!$D$16,
                        POWER((ABS(K276)^2)/('1D'!$I$5*MAX(F276,
                                    0.1)^2),
                            1/3))),
                ($L$2)-E1396))),
    IF(IFERROR(AG277,
            0)=0,
        MAX(MAX('1D'!$D$16,
                MAX('1D'!$D$16,
                    POWER((ABS(K276)^2)/('1D'!$I$5*MAX(F276,
                                0.1)^2),
                        1/3))),
            IFERROR(W1396,
                MAX(MAX('1D'!$D$16,
                        MAX('1D'!$D$16,
                            POWER((ABS(K276)^2)/('1D'!$I$5*MAX(F276,
                                        0.1)^2),
                                1/3))),
                    ($L$2)-E1396))),
        IF(IFERROR(W276,
                0)=0,
            MAX(MAX('1D'!$D$16,
                    MAX('1D'!$D$16,
                        POWER((ABS(K276)^2)/('1D'!$I$5*MAX(F276,
                                    0.1)^2),
                            1/3))),
                IFERROR(W1396,
                    MAX(MAX('1D'!$D$16,
                            MAX('1D'!$D$16,
                                POWER((ABS(K276)^2)/('1D'!$I$5*MAX(F276,
                                            0.1)^2),
                                    1/3))),
                        ($L$2)-E1396))),
            IF(OR(IFERROR(AD276,
                        0)&gt;=1,
                    IFERROR(AD277,
                        0)&gt;=1),
                MAX('1D'!$D$16,
                    MAX('1D'!$D$16,
                        POWER((ABS(K276)^2)/('1D'!$I$5*MAX(F276,
                                    0.1)^2),
                            1/3))),
                IF(ABS(IFERROR(AF276,
                            0))&lt;'1D'!$D$19,
                    MAX(MAX('1D'!$D$16,
                            MAX('1D'!$D$16,
                                POWER((ABS(K276)^2)/('1D'!$I$5*MAX(F276,
                                            0.1)^2),
                                    1/3))),
                        IFERROR(W276,
                            0)),
                    MAX(MAX('1D'!$D$16,
                            MAX('1D'!$D$16,
                                POWER((ABS(K276)^2)/('1D'!$I$5*MAX(F276,
                                            0.1)^2),
                                    1/3))),
                        (IFERROR(W276,
                                0))+((IFERROR(AF276,
                                    0))*'1D'!$D$18)))))))</f>
        <v>2.3460258516225387</v>
      </c>
      <c r="X276" s="5">
        <f t="shared" ca="1" si="60"/>
        <v>10.620459030295233</v>
      </c>
      <c r="Y276" s="5">
        <f t="shared" ca="1" si="61"/>
        <v>1.1520120910653819</v>
      </c>
      <c r="Z276" s="5">
        <f t="shared" ca="1" si="62"/>
        <v>4.7973444325394352</v>
      </c>
      <c r="AA276" s="5">
        <f t="shared" ca="1" si="63"/>
        <v>634.77502585162256</v>
      </c>
      <c r="AB276" s="5">
        <f ca="1">AA276+((ABS(K276)/MAX(((F276)+(G276)*(W276))*(W276),
            0.000001))^2)/(2*'1D'!$I$5)</f>
        <v>635.94803877743379</v>
      </c>
      <c r="AC276" s="5">
        <f ca="1">((ABS(K276)*'1D'!$D$6)/(MAX(((F276)+(G276)*(W276))*(W276),
            0.000001)*MAX(((((F276)+(G276)*(W276))*(W276))/MAX((F276)+2*(W276)*SQRT(1+(G276)^2),
                    0.000001))^(2/3),
            0.000001)))^2</f>
        <v>4.2878699272156737E-3</v>
      </c>
      <c r="AD276" s="5">
        <f ca="1">ABS(ABS(K276)/MAX(((F276)+(G276)*(W276))*(W276),
        0.000001))/SQRT('1D'!$I$5*MAX((((F276)+(G276)*(W276))*(W276))/MAX((F276)+2*(G276)*(W276),
            0.000001),
        0.000001))</f>
        <v>1.0000000000000002</v>
      </c>
      <c r="AE276" s="5">
        <f ca="1">((F276)*(W276)^2)/2+(G276)*(W276)^3/3+(ABS(K276)^2)/('1D'!$I$5*MAX(((F276)+(G276)*(W276))*(W276),
        0.000001))</f>
        <v>37.373807161755991</v>
      </c>
      <c r="AF276" s="5">
        <f ca="1">IF($A$2=0,
    0,
    IFERROR(AB277+(((AC276+AC277)/2)*J277)+(IF(Z276&gt;Z277,
                '1D'!$D$8*((Z276^2-Z277^2)/(2*'1D'!$I$5)),
                '1D'!$D$9*((Z277^2-Z276^2)/(2*'1D'!$I$5)))+('1D'!$D$10*(ABS(I277)/90)*(MAX(Z276^2,
                        Z277^2)/(2*'1D'!$I$5))))-AB276,
        0))</f>
        <v>6.6793467893830893E-3</v>
      </c>
      <c r="AG276" s="5">
        <f ca="1">IF($A$2=0,
    1,
    IF(IFERROR(AG277,
            0)=0,
        0,
        IFERROR(IF(OR(ROUND(AD276,
                        3)&gt;=1,
                    AND(ABS(AF276)&lt;'1D'!$D$19,
                        AD276&lt;1)),
                1,
                0),
            0)))</f>
        <v>1</v>
      </c>
      <c r="AH276" s="5">
        <f ca="1">IFERROR(IF('1D'!V32="Supercritical",
        MAX('1D'!$D$16,
            IFERROR(L276,
                MAX('1D'!$D$16,
                    POWER((ABS(K276)^2)/('1D'!$I$5*MAX(F276,
                                0.1)^2),
                        1/3)))),
        IF('1D'!V32="Subcritical",
            MAX('1D'!$D$16,
                IFERROR(W276,
                    MAX('1D'!$D$16,
                        POWER((ABS(K276)^2)/('1D'!$I$5*MAX(F276,
                                    0.1)^2),
                            1/3)))),
            IF(IFERROR(T276,
                    -1E+99)&gt;=IFERROR(AE276,
                    -1E+99),
                MAX('1D'!$D$16,
                    IFERROR(L276,
                        MAX('1D'!$D$16,
                            POWER((ABS(K276)^2)/('1D'!$I$5*MAX(F276,
                                        0.1)^2),
                                1/3)))),
                MAX('1D'!$D$16,
                    IFERROR(W276,
                        MAX('1D'!$D$16,
                            POWER((ABS(K276)^2)/('1D'!$I$5*MAX(F276,
                                        0.1)^2),
                                1/3))))))),
    MAX('1D'!$D$16,
        POWER((ABS(K276)^2)/('1D'!$I$5*MAX(F276,
                    0.1)^2),
            1/3)))</f>
        <v>2.0411692021517887</v>
      </c>
      <c r="AI276" s="5">
        <f t="shared" ca="1" si="64"/>
        <v>634.47016920215174</v>
      </c>
      <c r="AJ276" s="5">
        <f ca="1">AI276+((ABS(K276)/MAX(((F276)+(G276)*(AH276))*(AH276),
            0.000001))^2)/(2*'1D'!$I$5)</f>
        <v>636.01973624438892</v>
      </c>
      <c r="AM276">
        <v>0</v>
      </c>
      <c r="AN276">
        <v>0</v>
      </c>
      <c r="AO276" s="5">
        <f t="shared" si="65"/>
        <v>0</v>
      </c>
      <c r="AP276" s="5">
        <f t="shared" si="69"/>
        <v>0</v>
      </c>
      <c r="AQ276" s="5">
        <f ca="1">ABS(ABS(K276)/MAX(((F276)+(G276)*(AH276))*(AH276),
        0.000001))/SQRT('1D'!$I$5*MAX((((F276)+(G276)*(AH276))*(AH276))/MAX((F276)+2*(G276)*(AH276),
            0.000001),
        0.000001))</f>
        <v>1.2321985113193967</v>
      </c>
      <c r="AR276" s="5" t="str">
        <f t="shared" ca="1" si="66"/>
        <v>Supercritical</v>
      </c>
      <c r="AS276" s="5">
        <f ca="1">((ABS(K276)*'1D'!$D$6)/(MAX(((F276)+(G276)*(AH276))*(AH276),
            0.000001)*MAX(((((F276)+(G276)*(AH276))*(AH276))/MAX((F276)+2*(AH276)*SQRT(1+(G276)^2),
                    0.000001))^(2/3),
            0.000001)))^2</f>
        <v>6.2248983188966595E-3</v>
      </c>
    </row>
    <row r="277" spans="1:45" x14ac:dyDescent="0.35">
      <c r="A277">
        <v>268</v>
      </c>
      <c r="B277">
        <v>266.99700000000001</v>
      </c>
      <c r="C277">
        <v>616319.397</v>
      </c>
      <c r="D277">
        <v>3097681.7039999999</v>
      </c>
      <c r="E277">
        <v>632.42849999999999</v>
      </c>
      <c r="F277">
        <v>4.5270000000000001</v>
      </c>
      <c r="G277">
        <v>0</v>
      </c>
      <c r="H277" t="s">
        <v>176</v>
      </c>
      <c r="I277">
        <v>1.4790000000000001</v>
      </c>
      <c r="J277" s="5">
        <f t="shared" si="67"/>
        <v>1</v>
      </c>
      <c r="K277" s="5">
        <f t="shared" ca="1" si="68"/>
        <v>50.95</v>
      </c>
      <c r="L277" s="5">
        <f ca="1">IF($A$2=0,
    IFERROR(L276,
        MAX('1D'!$D$16,
            POWER((ABS(K277)^2)/('1D'!$I$5*MAX(F277,
                        0.1)^2),
                1/3))),
    IF(IFERROR(V276,
            0)=0,
        IFERROR(L276,
            MAX('1D'!$D$16,
                POWER((ABS(K277)^2)/('1D'!$I$5*MAX(F277,
                            0.1)^2),
                    1/3))),
        IF(OR(IFERROR(L277,
                    0)=0,
                IFERROR(S276,
                    0)&lt;1,
                IFERROR(S277,
                    0)&lt;1),
            MAX('1D'!$D$16,
                POWER((ABS(K277)^2)/('1D'!$I$5*MAX(F277,
                            0.1)^2),
                    1/3)),
            IF(IFERROR(U277,
                    0)&gt;0,
                MAX('1D'!$D$16,
                    IFERROR(L277,
                        0)+((IFERROR(U277,
                                0))*'1D'!$D$18*IF((IFERROR(S277,
                                    0))&lt;1,
                            1,
                            -1))),
                IF(IFERROR(U277,
                        0)&lt;0,
                    IF(ABS((MAX('1D'!$D$16,
                                    POWER((ABS(K277)^2)/('1D'!$I$5*MAX(F277,
                                                0.1)^2),
                                        1/3)))-IFERROR(L277,
                                0))&gt;'1D'!$D$19,
                        MAX('1D'!$D$16,
                            IF((MAX('1D'!$D$16,
                                        POWER((ABS(K277)^2)/('1D'!$I$5*MAX(F277,
                                                    0.1)^2),
                                            1/3)))&gt;IFERROR(L277,
                                    0),
                                MIN((MAX('1D'!$D$16,
                                            POWER((ABS(K277)^2)/('1D'!$I$5*MAX(F277,
                                                        0.1)^2),
                                                1/3))),
                                    IFERROR(L277,
                                        0)+(MIN(ABS(IFERROR(U277,
                                                    0))*'1D'!$D$18,
                                            ABS((MAX('1D'!$D$16,
                                                        POWER((ABS(K277)^2)/('1D'!$I$5*MAX(F277,
                                                                    0.1)^2),
                                                            1/3)))-IFERROR(L277,
                                                    0))))),
                                MAX((MAX('1D'!$D$16,
                                            POWER((ABS(K277)^2)/('1D'!$I$5*MAX(F277,
                                                        0.1)^2),
                                                1/3))),
                                    IFERROR(L277,
                                        0)-(MIN(ABS(IFERROR(U277,
                                                    0))*'1D'!$D$18,
                                            ABS((MAX('1D'!$D$16,
                                                        POWER((ABS(K277)^2)/('1D'!$I$5*MAX(F277,
                                                                    0.1)^2),
                                                            1/3)))-IFERROR(L277,
                                                    0))))))),
                        MAX('1D'!$D$16,
                            POWER((ABS(K277)^2)/('1D'!$I$5*MAX(F277,
                                        0.1)^2),
                                1/3))),
                    MAX('1D'!$D$16,
                        IFERROR(L277,
                            0)))))))</f>
        <v>2.0411692021517887</v>
      </c>
      <c r="M277" s="5">
        <f t="shared" ca="1" si="56"/>
        <v>9.2403729781411474</v>
      </c>
      <c r="N277" s="5">
        <f t="shared" ca="1" si="57"/>
        <v>1.0732965234032539</v>
      </c>
      <c r="O277" s="5">
        <f t="shared" ca="1" si="58"/>
        <v>5.5138466943408417</v>
      </c>
      <c r="P277" s="5">
        <f t="shared" ca="1" si="59"/>
        <v>634.46966920215175</v>
      </c>
      <c r="Q277" s="5">
        <f ca="1">P277+((ABS(K277)/MAX(((F277)+(G277)*(L277))*(L277),
            0.000001))^2)/(2*'1D'!$I$5)</f>
        <v>636.01923624438894</v>
      </c>
      <c r="R277" s="5">
        <f ca="1">((ABS(K277)*'1D'!$D$6)/(MAX(((F277)+(G277)*(L277))*(L277),
            0.000001)*MAX(((((F277)+(G277)*(L277))*(L277))/MAX((F277)+2*(L277)*SQRT(1+(G277)^2),
                    0.000001))^(2/3),
            0.000001)))^2</f>
        <v>6.2248983188966595E-3</v>
      </c>
      <c r="S277" s="5">
        <f ca="1">ABS(ABS(K277)/MAX(((F277)+(G277)*(L277))*(L277),
        0.000001))/SQRT('1D'!$I$5*MAX((((F277)+(G277)*(L277))*(L277))/MAX((F277)+2*(G277)*(L277),
            0.000001),
        0.000001))</f>
        <v>1.2321985113193967</v>
      </c>
      <c r="T277" s="5">
        <f ca="1">((F277)*(L277)^2)/2+(G277)*(L277)^3/3+(ABS(K277)^2)/('1D'!$I$5*MAX(((F277)+(G277)*(L277))*(L277),
        0.000001))</f>
        <v>38.067737219501687</v>
      </c>
      <c r="U277" s="5">
        <f ca="1">IF($A$2=0,
    0,
    IFERROR(Q276-(((R276+R277)/2)*J277)-(IF(O276&gt;O277,
                '1D'!$D$8*((O276^2-O277^2)/(2*'1D'!$I$5)),
                '1D'!$D$9*((O277^2-O276^2)/(2*'1D'!$I$5)))+('1D'!$D$10*(ABS(I277)/90)*(MAX(O276^2,
                        O277^2)/(2*'1D'!$I$5))))-Q277,
        0))</f>
        <v>-9.5445810779892781E-3</v>
      </c>
      <c r="V277" s="5">
        <f ca="1">IF($A$2=0,
    1,
    IF(IFERROR(V276,
            0)=0,
        0,
        IFERROR(IF(ROUND(S277,
                    3)=1,
                1,
                IF(AND(ABS(U277)&lt;'1D'!$D$19,
                        S277&gt;1),
                    1,
                    0)),
            0)))</f>
        <v>0</v>
      </c>
      <c r="W277" s="5">
        <f ca="1">IF($A$2=0,
    MAX(MAX('1D'!$D$16,
            MAX('1D'!$D$16,
                POWER((ABS(K277)^2)/('1D'!$I$5*MAX(F277,
                            0.1)^2),
                    1/3))),
        IFERROR(W1396,
            MAX(MAX('1D'!$D$16,
                    MAX('1D'!$D$16,
                        POWER((ABS(K277)^2)/('1D'!$I$5*MAX(F277,
                                    0.1)^2),
                            1/3))),
                ($L$2)-E1396))),
    IF(IFERROR(AG278,
            0)=0,
        MAX(MAX('1D'!$D$16,
                MAX('1D'!$D$16,
                    POWER((ABS(K277)^2)/('1D'!$I$5*MAX(F277,
                                0.1)^2),
                        1/3))),
            IFERROR(W1396,
                MAX(MAX('1D'!$D$16,
                        MAX('1D'!$D$16,
                            POWER((ABS(K277)^2)/('1D'!$I$5*MAX(F277,
                                        0.1)^2),
                                1/3))),
                    ($L$2)-E1396))),
        IF(IFERROR(W277,
                0)=0,
            MAX(MAX('1D'!$D$16,
                    MAX('1D'!$D$16,
                        POWER((ABS(K277)^2)/('1D'!$I$5*MAX(F277,
                                    0.1)^2),
                            1/3))),
                IFERROR(W1396,
                    MAX(MAX('1D'!$D$16,
                            MAX('1D'!$D$16,
                                POWER((ABS(K277)^2)/('1D'!$I$5*MAX(F277,
                                            0.1)^2),
                                    1/3))),
                        ($L$2)-E1396))),
            IF(OR(IFERROR(AD277,
                        0)&gt;=1,
                    IFERROR(AD278,
                        0)&gt;=1),
                MAX('1D'!$D$16,
                    MAX('1D'!$D$16,
                        POWER((ABS(K277)^2)/('1D'!$I$5*MAX(F277,
                                    0.1)^2),
                            1/3))),
                IF(ABS(IFERROR(AF277,
                            0))&lt;'1D'!$D$19,
                    MAX(MAX('1D'!$D$16,
                            MAX('1D'!$D$16,
                                POWER((ABS(K277)^2)/('1D'!$I$5*MAX(F277,
                                            0.1)^2),
                                    1/3))),
                        IFERROR(W277,
                            0)),
                    MAX(MAX('1D'!$D$16,
                            MAX('1D'!$D$16,
                                POWER((ABS(K277)^2)/('1D'!$I$5*MAX(F277,
                                            0.1)^2),
                                    1/3))),
                        (IFERROR(W277,
                                0))+((IFERROR(AF277,
                                    0))*'1D'!$D$18)))))))</f>
        <v>2.3460258516225387</v>
      </c>
      <c r="X277" s="5">
        <f t="shared" ca="1" si="60"/>
        <v>10.620459030295233</v>
      </c>
      <c r="Y277" s="5">
        <f t="shared" ca="1" si="61"/>
        <v>1.1520120910653819</v>
      </c>
      <c r="Z277" s="5">
        <f t="shared" ca="1" si="62"/>
        <v>4.7973444325394352</v>
      </c>
      <c r="AA277" s="5">
        <f t="shared" ca="1" si="63"/>
        <v>634.77452585162257</v>
      </c>
      <c r="AB277" s="5">
        <f ca="1">AA277+((ABS(K277)/MAX(((F277)+(G277)*(W277))*(W277),
            0.000001))^2)/(2*'1D'!$I$5)</f>
        <v>635.94753877743381</v>
      </c>
      <c r="AC277" s="5">
        <f ca="1">((ABS(K277)*'1D'!$D$6)/(MAX(((F277)+(G277)*(W277))*(W277),
            0.000001)*MAX(((((F277)+(G277)*(W277))*(W277))/MAX((F277)+2*(W277)*SQRT(1+(G277)^2),
                    0.000001))^(2/3),
            0.000001)))^2</f>
        <v>4.2878699272156737E-3</v>
      </c>
      <c r="AD277" s="5">
        <f ca="1">ABS(ABS(K277)/MAX(((F277)+(G277)*(W277))*(W277),
        0.000001))/SQRT('1D'!$I$5*MAX((((F277)+(G277)*(W277))*(W277))/MAX((F277)+2*(G277)*(W277),
            0.000001),
        0.000001))</f>
        <v>1.0000000000000002</v>
      </c>
      <c r="AE277" s="5">
        <f ca="1">((F277)*(W277)^2)/2+(G277)*(W277)^3/3+(ABS(K277)^2)/('1D'!$I$5*MAX(((F277)+(G277)*(W277))*(W277),
        0.000001))</f>
        <v>37.373807161755991</v>
      </c>
      <c r="AF277" s="5">
        <f ca="1">IF($A$2=0,
    0,
    IFERROR(AB278+(((AC277+AC278)/2)*J278)+(IF(Z277&gt;Z278,
                '1D'!$D$8*((Z277^2-Z278^2)/(2*'1D'!$I$5)),
                '1D'!$D$9*((Z278^2-Z277^2)/(2*'1D'!$I$5)))+('1D'!$D$10*(ABS(I278)/90)*(MAX(Z277^2,
                        Z278^2)/(2*'1D'!$I$5))))-AB277,
        0))</f>
        <v>6.4951969374078544E-3</v>
      </c>
      <c r="AG277" s="5">
        <f ca="1">IF($A$2=0,
    1,
    IF(IFERROR(AG278,
            0)=0,
        0,
        IFERROR(IF(OR(ROUND(AD277,
                        3)&gt;=1,
                    AND(ABS(AF277)&lt;'1D'!$D$19,
                        AD277&lt;1)),
                1,
                0),
            0)))</f>
        <v>1</v>
      </c>
      <c r="AH277" s="5">
        <f ca="1">IFERROR(IF('1D'!V32="Supercritical",
        MAX('1D'!$D$16,
            IFERROR(L277,
                MAX('1D'!$D$16,
                    POWER((ABS(K277)^2)/('1D'!$I$5*MAX(F277,
                                0.1)^2),
                        1/3)))),
        IF('1D'!V32="Subcritical",
            MAX('1D'!$D$16,
                IFERROR(W277,
                    MAX('1D'!$D$16,
                        POWER((ABS(K277)^2)/('1D'!$I$5*MAX(F277,
                                    0.1)^2),
                            1/3)))),
            IF(IFERROR(T277,
                    -1E+99)&gt;=IFERROR(AE277,
                    -1E+99),
                MAX('1D'!$D$16,
                    IFERROR(L277,
                        MAX('1D'!$D$16,
                            POWER((ABS(K277)^2)/('1D'!$I$5*MAX(F277,
                                        0.1)^2),
                                1/3)))),
                MAX('1D'!$D$16,
                    IFERROR(W277,
                        MAX('1D'!$D$16,
                            POWER((ABS(K277)^2)/('1D'!$I$5*MAX(F277,
                                        0.1)^2),
                                1/3))))))),
    MAX('1D'!$D$16,
        POWER((ABS(K277)^2)/('1D'!$I$5*MAX(F277,
                    0.1)^2),
            1/3)))</f>
        <v>2.0411692021517887</v>
      </c>
      <c r="AI277" s="5">
        <f t="shared" ca="1" si="64"/>
        <v>634.46966920215175</v>
      </c>
      <c r="AJ277" s="5">
        <f ca="1">AI277+((ABS(K277)/MAX(((F277)+(G277)*(AH277))*(AH277),
            0.000001))^2)/(2*'1D'!$I$5)</f>
        <v>636.01923624438894</v>
      </c>
      <c r="AM277">
        <v>0</v>
      </c>
      <c r="AN277">
        <v>0</v>
      </c>
      <c r="AO277" s="5">
        <f t="shared" si="65"/>
        <v>0</v>
      </c>
      <c r="AP277" s="5">
        <f t="shared" si="69"/>
        <v>0</v>
      </c>
      <c r="AQ277" s="5">
        <f ca="1">ABS(ABS(K277)/MAX(((F277)+(G277)*(AH277))*(AH277),
        0.000001))/SQRT('1D'!$I$5*MAX((((F277)+(G277)*(AH277))*(AH277))/MAX((F277)+2*(G277)*(AH277),
            0.000001),
        0.000001))</f>
        <v>1.2321985113193967</v>
      </c>
      <c r="AR277" s="5" t="str">
        <f t="shared" ca="1" si="66"/>
        <v>Supercritical</v>
      </c>
      <c r="AS277" s="5">
        <f ca="1">((ABS(K277)*'1D'!$D$6)/(MAX(((F277)+(G277)*(AH277))*(AH277),
            0.000001)*MAX(((((F277)+(G277)*(AH277))*(AH277))/MAX((F277)+2*(AH277)*SQRT(1+(G277)^2),
                    0.000001))^(2/3),
            0.000001)))^2</f>
        <v>6.2248983188966595E-3</v>
      </c>
    </row>
    <row r="278" spans="1:45" x14ac:dyDescent="0.35">
      <c r="A278">
        <v>269</v>
      </c>
      <c r="B278">
        <v>267.99599999999998</v>
      </c>
      <c r="C278">
        <v>616318.59199999995</v>
      </c>
      <c r="D278">
        <v>3097681.111</v>
      </c>
      <c r="E278">
        <v>632.428</v>
      </c>
      <c r="F278">
        <v>4.5270000000000001</v>
      </c>
      <c r="G278">
        <v>0</v>
      </c>
      <c r="H278" t="s">
        <v>176</v>
      </c>
      <c r="I278">
        <v>1.387</v>
      </c>
      <c r="J278" s="5">
        <f t="shared" si="67"/>
        <v>0.9989999999999668</v>
      </c>
      <c r="K278" s="5">
        <f t="shared" ca="1" si="68"/>
        <v>50.95</v>
      </c>
      <c r="L278" s="5">
        <f ca="1">IF($A$2=0,
    IFERROR(L277,
        MAX('1D'!$D$16,
            POWER((ABS(K278)^2)/('1D'!$I$5*MAX(F278,
                        0.1)^2),
                1/3))),
    IF(IFERROR(V277,
            0)=0,
        IFERROR(L277,
            MAX('1D'!$D$16,
                POWER((ABS(K278)^2)/('1D'!$I$5*MAX(F278,
                            0.1)^2),
                    1/3))),
        IF(OR(IFERROR(L278,
                    0)=0,
                IFERROR(S277,
                    0)&lt;1,
                IFERROR(S278,
                    0)&lt;1),
            MAX('1D'!$D$16,
                POWER((ABS(K278)^2)/('1D'!$I$5*MAX(F278,
                            0.1)^2),
                    1/3)),
            IF(IFERROR(U278,
                    0)&gt;0,
                MAX('1D'!$D$16,
                    IFERROR(L278,
                        0)+((IFERROR(U278,
                                0))*'1D'!$D$18*IF((IFERROR(S278,
                                    0))&lt;1,
                            1,
                            -1))),
                IF(IFERROR(U278,
                        0)&lt;0,
                    IF(ABS((MAX('1D'!$D$16,
                                    POWER((ABS(K278)^2)/('1D'!$I$5*MAX(F278,
                                                0.1)^2),
                                        1/3)))-IFERROR(L278,
                                0))&gt;'1D'!$D$19,
                        MAX('1D'!$D$16,
                            IF((MAX('1D'!$D$16,
                                        POWER((ABS(K278)^2)/('1D'!$I$5*MAX(F278,
                                                    0.1)^2),
                                            1/3)))&gt;IFERROR(L278,
                                    0),
                                MIN((MAX('1D'!$D$16,
                                            POWER((ABS(K278)^2)/('1D'!$I$5*MAX(F278,
                                                        0.1)^2),
                                                1/3))),
                                    IFERROR(L278,
                                        0)+(MIN(ABS(IFERROR(U278,
                                                    0))*'1D'!$D$18,
                                            ABS((MAX('1D'!$D$16,
                                                        POWER((ABS(K278)^2)/('1D'!$I$5*MAX(F278,
                                                                    0.1)^2),
                                                            1/3)))-IFERROR(L278,
                                                    0))))),
                                MAX((MAX('1D'!$D$16,
                                            POWER((ABS(K278)^2)/('1D'!$I$5*MAX(F278,
                                                        0.1)^2),
                                                1/3))),
                                    IFERROR(L278,
                                        0)-(MIN(ABS(IFERROR(U278,
                                                    0))*'1D'!$D$18,
                                            ABS((MAX('1D'!$D$16,
                                                        POWER((ABS(K278)^2)/('1D'!$I$5*MAX(F278,
                                                                    0.1)^2),
                                                            1/3)))-IFERROR(L278,
                                                    0))))))),
                        MAX('1D'!$D$16,
                            POWER((ABS(K278)^2)/('1D'!$I$5*MAX(F278,
                                        0.1)^2),
                                1/3))),
                    MAX('1D'!$D$16,
                        IFERROR(L278,
                            0)))))))</f>
        <v>2.0411692021517887</v>
      </c>
      <c r="M278" s="5">
        <f t="shared" ca="1" si="56"/>
        <v>9.2403729781411474</v>
      </c>
      <c r="N278" s="5">
        <f t="shared" ca="1" si="57"/>
        <v>1.0732965234032539</v>
      </c>
      <c r="O278" s="5">
        <f t="shared" ca="1" si="58"/>
        <v>5.5138466943408417</v>
      </c>
      <c r="P278" s="5">
        <f t="shared" ca="1" si="59"/>
        <v>634.46916920215176</v>
      </c>
      <c r="Q278" s="5">
        <f ca="1">P278+((ABS(K278)/MAX(((F278)+(G278)*(L278))*(L278),
            0.000001))^2)/(2*'1D'!$I$5)</f>
        <v>636.01873624438895</v>
      </c>
      <c r="R278" s="5">
        <f ca="1">((ABS(K278)*'1D'!$D$6)/(MAX(((F278)+(G278)*(L278))*(L278),
            0.000001)*MAX(((((F278)+(G278)*(L278))*(L278))/MAX((F278)+2*(L278)*SQRT(1+(G278)^2),
                    0.000001))^(2/3),
            0.000001)))^2</f>
        <v>6.2248983188966595E-3</v>
      </c>
      <c r="S278" s="5">
        <f ca="1">ABS(ABS(K278)/MAX(((F278)+(G278)*(L278))*(L278),
        0.000001))/SQRT('1D'!$I$5*MAX((((F278)+(G278)*(L278))*(L278))/MAX((F278)+2*(G278)*(L278),
            0.000001),
        0.000001))</f>
        <v>1.2321985113193967</v>
      </c>
      <c r="T278" s="5">
        <f ca="1">((F278)*(L278)^2)/2+(G278)*(L278)^3/3+(ABS(K278)^2)/('1D'!$I$5*MAX(((F278)+(G278)*(L278))*(L278),
        0.000001))</f>
        <v>38.067737219501687</v>
      </c>
      <c r="U278" s="5">
        <f ca="1">IF($A$2=0,
    0,
    IFERROR(Q277-(((R277+R278)/2)*J278)-(IF(O277&gt;O278,
                '1D'!$D$8*((O277^2-O278^2)/(2*'1D'!$I$5)),
                '1D'!$D$9*((O278^2-O277^2)/(2*'1D'!$I$5)))+('1D'!$D$10*(ABS(I278)/90)*(MAX(O277^2,
                        O278^2)/(2*'1D'!$I$5))))-Q278,
        0))</f>
        <v>-9.3007558998579043E-3</v>
      </c>
      <c r="V278" s="5">
        <f ca="1">IF($A$2=0,
    1,
    IF(IFERROR(V277,
            0)=0,
        0,
        IFERROR(IF(ROUND(S278,
                    3)=1,
                1,
                IF(AND(ABS(U278)&lt;'1D'!$D$19,
                        S278&gt;1),
                    1,
                    0)),
            0)))</f>
        <v>0</v>
      </c>
      <c r="W278" s="5">
        <f ca="1">IF($A$2=0,
    MAX(MAX('1D'!$D$16,
            MAX('1D'!$D$16,
                POWER((ABS(K278)^2)/('1D'!$I$5*MAX(F278,
                            0.1)^2),
                    1/3))),
        IFERROR(W1396,
            MAX(MAX('1D'!$D$16,
                    MAX('1D'!$D$16,
                        POWER((ABS(K278)^2)/('1D'!$I$5*MAX(F278,
                                    0.1)^2),
                            1/3))),
                ($L$2)-E1396))),
    IF(IFERROR(AG279,
            0)=0,
        MAX(MAX('1D'!$D$16,
                MAX('1D'!$D$16,
                    POWER((ABS(K278)^2)/('1D'!$I$5*MAX(F278,
                                0.1)^2),
                        1/3))),
            IFERROR(W1396,
                MAX(MAX('1D'!$D$16,
                        MAX('1D'!$D$16,
                            POWER((ABS(K278)^2)/('1D'!$I$5*MAX(F278,
                                        0.1)^2),
                                1/3))),
                    ($L$2)-E1396))),
        IF(IFERROR(W278,
                0)=0,
            MAX(MAX('1D'!$D$16,
                    MAX('1D'!$D$16,
                        POWER((ABS(K278)^2)/('1D'!$I$5*MAX(F278,
                                    0.1)^2),
                            1/3))),
                IFERROR(W1396,
                    MAX(MAX('1D'!$D$16,
                            MAX('1D'!$D$16,
                                POWER((ABS(K278)^2)/('1D'!$I$5*MAX(F278,
                                            0.1)^2),
                                    1/3))),
                        ($L$2)-E1396))),
            IF(OR(IFERROR(AD278,
                        0)&gt;=1,
                    IFERROR(AD279,
                        0)&gt;=1),
                MAX('1D'!$D$16,
                    MAX('1D'!$D$16,
                        POWER((ABS(K278)^2)/('1D'!$I$5*MAX(F278,
                                    0.1)^2),
                            1/3))),
                IF(ABS(IFERROR(AF278,
                            0))&lt;'1D'!$D$19,
                    MAX(MAX('1D'!$D$16,
                            MAX('1D'!$D$16,
                                POWER((ABS(K278)^2)/('1D'!$I$5*MAX(F278,
                                            0.1)^2),
                                    1/3))),
                        IFERROR(W278,
                            0)),
                    MAX(MAX('1D'!$D$16,
                            MAX('1D'!$D$16,
                                POWER((ABS(K278)^2)/('1D'!$I$5*MAX(F278,
                                            0.1)^2),
                                    1/3))),
                        (IFERROR(W278,
                                0))+((IFERROR(AF278,
                                    0))*'1D'!$D$18)))))))</f>
        <v>2.3460258516225387</v>
      </c>
      <c r="X278" s="5">
        <f t="shared" ca="1" si="60"/>
        <v>10.620459030295233</v>
      </c>
      <c r="Y278" s="5">
        <f t="shared" ca="1" si="61"/>
        <v>1.1520120910653819</v>
      </c>
      <c r="Z278" s="5">
        <f t="shared" ca="1" si="62"/>
        <v>4.7973444325394352</v>
      </c>
      <c r="AA278" s="5">
        <f t="shared" ca="1" si="63"/>
        <v>634.77402585162258</v>
      </c>
      <c r="AB278" s="5">
        <f ca="1">AA278+((ABS(K278)/MAX(((F278)+(G278)*(W278))*(W278),
            0.000001))^2)/(2*'1D'!$I$5)</f>
        <v>635.94703877743382</v>
      </c>
      <c r="AC278" s="5">
        <f ca="1">((ABS(K278)*'1D'!$D$6)/(MAX(((F278)+(G278)*(W278))*(W278),
            0.000001)*MAX(((((F278)+(G278)*(W278))*(W278))/MAX((F278)+2*(W278)*SQRT(1+(G278)^2),
                    0.000001))^(2/3),
            0.000001)))^2</f>
        <v>4.2878699272156737E-3</v>
      </c>
      <c r="AD278" s="5">
        <f ca="1">ABS(ABS(K278)/MAX(((F278)+(G278)*(W278))*(W278),
        0.000001))/SQRT('1D'!$I$5*MAX((((F278)+(G278)*(W278))*(W278))/MAX((F278)+2*(G278)*(W278),
            0.000001),
        0.000001))</f>
        <v>1.0000000000000002</v>
      </c>
      <c r="AE278" s="5">
        <f ca="1">((F278)*(W278)^2)/2+(G278)*(W278)^3/3+(ABS(K278)^2)/('1D'!$I$5*MAX(((F278)+(G278)*(W278))*(W278),
        0.000001))</f>
        <v>37.373807161755991</v>
      </c>
      <c r="AF278" s="5">
        <f ca="1">IF($A$2=0,
    0,
    IFERROR(AB279+(((AC278+AC279)/2)*J279)+(IF(Z278&gt;Z279,
                '1D'!$D$8*((Z278^2-Z279^2)/(2*'1D'!$I$5)),
                '1D'!$D$9*((Z279^2-Z278^2)/(2*'1D'!$I$5)))+('1D'!$D$10*(ABS(I279)/90)*(MAX(Z278^2,
                        Z279^2)/(2*'1D'!$I$5))))-AB278,
        0))</f>
        <v>6.5874607768137139E-3</v>
      </c>
      <c r="AG278" s="5">
        <f ca="1">IF($A$2=0,
    1,
    IF(IFERROR(AG279,
            0)=0,
        0,
        IFERROR(IF(OR(ROUND(AD278,
                        3)&gt;=1,
                    AND(ABS(AF278)&lt;'1D'!$D$19,
                        AD278&lt;1)),
                1,
                0),
            0)))</f>
        <v>1</v>
      </c>
      <c r="AH278" s="5">
        <f ca="1">IFERROR(IF('1D'!V32="Supercritical",
        MAX('1D'!$D$16,
            IFERROR(L278,
                MAX('1D'!$D$16,
                    POWER((ABS(K278)^2)/('1D'!$I$5*MAX(F278,
                                0.1)^2),
                        1/3)))),
        IF('1D'!V32="Subcritical",
            MAX('1D'!$D$16,
                IFERROR(W278,
                    MAX('1D'!$D$16,
                        POWER((ABS(K278)^2)/('1D'!$I$5*MAX(F278,
                                    0.1)^2),
                            1/3)))),
            IF(IFERROR(T278,
                    -1E+99)&gt;=IFERROR(AE278,
                    -1E+99),
                MAX('1D'!$D$16,
                    IFERROR(L278,
                        MAX('1D'!$D$16,
                            POWER((ABS(K278)^2)/('1D'!$I$5*MAX(F278,
                                        0.1)^2),
                                1/3)))),
                MAX('1D'!$D$16,
                    IFERROR(W278,
                        MAX('1D'!$D$16,
                            POWER((ABS(K278)^2)/('1D'!$I$5*MAX(F278,
                                        0.1)^2),
                                1/3))))))),
    MAX('1D'!$D$16,
        POWER((ABS(K278)^2)/('1D'!$I$5*MAX(F278,
                    0.1)^2),
            1/3)))</f>
        <v>2.0411692021517887</v>
      </c>
      <c r="AI278" s="5">
        <f t="shared" ca="1" si="64"/>
        <v>634.46916920215176</v>
      </c>
      <c r="AJ278" s="5">
        <f ca="1">AI278+((ABS(K278)/MAX(((F278)+(G278)*(AH278))*(AH278),
            0.000001))^2)/(2*'1D'!$I$5)</f>
        <v>636.01873624438895</v>
      </c>
      <c r="AM278">
        <v>0</v>
      </c>
      <c r="AN278">
        <v>0</v>
      </c>
      <c r="AO278" s="5">
        <f t="shared" si="65"/>
        <v>0</v>
      </c>
      <c r="AP278" s="5">
        <f t="shared" si="69"/>
        <v>0</v>
      </c>
      <c r="AQ278" s="5">
        <f ca="1">ABS(ABS(K278)/MAX(((F278)+(G278)*(AH278))*(AH278),
        0.000001))/SQRT('1D'!$I$5*MAX((((F278)+(G278)*(AH278))*(AH278))/MAX((F278)+2*(G278)*(AH278),
            0.000001),
        0.000001))</f>
        <v>1.2321985113193967</v>
      </c>
      <c r="AR278" s="5" t="str">
        <f t="shared" ca="1" si="66"/>
        <v>Supercritical</v>
      </c>
      <c r="AS278" s="5">
        <f ca="1">((ABS(K278)*'1D'!$D$6)/(MAX(((F278)+(G278)*(AH278))*(AH278),
            0.000001)*MAX(((((F278)+(G278)*(AH278))*(AH278))/MAX((F278)+2*(AH278)*SQRT(1+(G278)^2),
                    0.000001))^(2/3),
            0.000001)))^2</f>
        <v>6.2248983188966595E-3</v>
      </c>
    </row>
    <row r="279" spans="1:45" x14ac:dyDescent="0.35">
      <c r="A279">
        <v>270</v>
      </c>
      <c r="B279">
        <v>268.99599999999998</v>
      </c>
      <c r="C279">
        <v>616317.80200000003</v>
      </c>
      <c r="D279">
        <v>3097680.4989999998</v>
      </c>
      <c r="E279">
        <v>632.42750000000001</v>
      </c>
      <c r="F279">
        <v>4.5270000000000001</v>
      </c>
      <c r="G279">
        <v>0</v>
      </c>
      <c r="H279" t="s">
        <v>176</v>
      </c>
      <c r="I279">
        <v>1.4319999999999999</v>
      </c>
      <c r="J279" s="5">
        <f t="shared" si="67"/>
        <v>1</v>
      </c>
      <c r="K279" s="5">
        <f t="shared" ca="1" si="68"/>
        <v>50.95</v>
      </c>
      <c r="L279" s="5">
        <f ca="1">IF($A$2=0,
    IFERROR(L278,
        MAX('1D'!$D$16,
            POWER((ABS(K279)^2)/('1D'!$I$5*MAX(F279,
                        0.1)^2),
                1/3))),
    IF(IFERROR(V278,
            0)=0,
        IFERROR(L278,
            MAX('1D'!$D$16,
                POWER((ABS(K279)^2)/('1D'!$I$5*MAX(F279,
                            0.1)^2),
                    1/3))),
        IF(OR(IFERROR(L279,
                    0)=0,
                IFERROR(S278,
                    0)&lt;1,
                IFERROR(S279,
                    0)&lt;1),
            MAX('1D'!$D$16,
                POWER((ABS(K279)^2)/('1D'!$I$5*MAX(F279,
                            0.1)^2),
                    1/3)),
            IF(IFERROR(U279,
                    0)&gt;0,
                MAX('1D'!$D$16,
                    IFERROR(L279,
                        0)+((IFERROR(U279,
                                0))*'1D'!$D$18*IF((IFERROR(S279,
                                    0))&lt;1,
                            1,
                            -1))),
                IF(IFERROR(U279,
                        0)&lt;0,
                    IF(ABS((MAX('1D'!$D$16,
                                    POWER((ABS(K279)^2)/('1D'!$I$5*MAX(F279,
                                                0.1)^2),
                                        1/3)))-IFERROR(L279,
                                0))&gt;'1D'!$D$19,
                        MAX('1D'!$D$16,
                            IF((MAX('1D'!$D$16,
                                        POWER((ABS(K279)^2)/('1D'!$I$5*MAX(F279,
                                                    0.1)^2),
                                            1/3)))&gt;IFERROR(L279,
                                    0),
                                MIN((MAX('1D'!$D$16,
                                            POWER((ABS(K279)^2)/('1D'!$I$5*MAX(F279,
                                                        0.1)^2),
                                                1/3))),
                                    IFERROR(L279,
                                        0)+(MIN(ABS(IFERROR(U279,
                                                    0))*'1D'!$D$18,
                                            ABS((MAX('1D'!$D$16,
                                                        POWER((ABS(K279)^2)/('1D'!$I$5*MAX(F279,
                                                                    0.1)^2),
                                                            1/3)))-IFERROR(L279,
                                                    0))))),
                                MAX((MAX('1D'!$D$16,
                                            POWER((ABS(K279)^2)/('1D'!$I$5*MAX(F279,
                                                        0.1)^2),
                                                1/3))),
                                    IFERROR(L279,
                                        0)-(MIN(ABS(IFERROR(U279,
                                                    0))*'1D'!$D$18,
                                            ABS((MAX('1D'!$D$16,
                                                        POWER((ABS(K279)^2)/('1D'!$I$5*MAX(F279,
                                                                    0.1)^2),
                                                            1/3)))-IFERROR(L279,
                                                    0))))))),
                        MAX('1D'!$D$16,
                            POWER((ABS(K279)^2)/('1D'!$I$5*MAX(F279,
                                        0.1)^2),
                                1/3))),
                    MAX('1D'!$D$16,
                        IFERROR(L279,
                            0)))))))</f>
        <v>2.0411692021517887</v>
      </c>
      <c r="M279" s="5">
        <f t="shared" ca="1" si="56"/>
        <v>9.2403729781411474</v>
      </c>
      <c r="N279" s="5">
        <f t="shared" ca="1" si="57"/>
        <v>1.0732965234032539</v>
      </c>
      <c r="O279" s="5">
        <f t="shared" ca="1" si="58"/>
        <v>5.5138466943408417</v>
      </c>
      <c r="P279" s="5">
        <f t="shared" ca="1" si="59"/>
        <v>634.46866920215177</v>
      </c>
      <c r="Q279" s="5">
        <f ca="1">P279+((ABS(K279)/MAX(((F279)+(G279)*(L279))*(L279),
            0.000001))^2)/(2*'1D'!$I$5)</f>
        <v>636.01823624438896</v>
      </c>
      <c r="R279" s="5">
        <f ca="1">((ABS(K279)*'1D'!$D$6)/(MAX(((F279)+(G279)*(L279))*(L279),
            0.000001)*MAX(((((F279)+(G279)*(L279))*(L279))/MAX((F279)+2*(L279)*SQRT(1+(G279)^2),
                    0.000001))^(2/3),
            0.000001)))^2</f>
        <v>6.2248983188966595E-3</v>
      </c>
      <c r="S279" s="5">
        <f ca="1">ABS(ABS(K279)/MAX(((F279)+(G279)*(L279))*(L279),
        0.000001))/SQRT('1D'!$I$5*MAX((((F279)+(G279)*(L279))*(L279))/MAX((F279)+2*(G279)*(L279),
            0.000001),
        0.000001))</f>
        <v>1.2321985113193967</v>
      </c>
      <c r="T279" s="5">
        <f ca="1">((F279)*(L279)^2)/2+(G279)*(L279)^3/3+(ABS(K279)^2)/('1D'!$I$5*MAX(((F279)+(G279)*(L279))*(L279),
        0.000001))</f>
        <v>38.067737219501687</v>
      </c>
      <c r="U279" s="5">
        <f ca="1">IF($A$2=0,
    0,
    IFERROR(Q278-(((R278+R279)/2)*J279)-(IF(O278&gt;O279,
                '1D'!$D$8*((O278^2-O279^2)/(2*'1D'!$I$5)),
                '1D'!$D$9*((O279^2-O278^2)/(2*'1D'!$I$5)))+('1D'!$D$10*(ABS(I279)/90)*(MAX(O278^2,
                        O279^2)/(2*'1D'!$I$5))))-Q279,
        0))</f>
        <v>-9.4231983264307928E-3</v>
      </c>
      <c r="V279" s="5">
        <f ca="1">IF($A$2=0,
    1,
    IF(IFERROR(V278,
            0)=0,
        0,
        IFERROR(IF(ROUND(S279,
                    3)=1,
                1,
                IF(AND(ABS(U279)&lt;'1D'!$D$19,
                        S279&gt;1),
                    1,
                    0)),
            0)))</f>
        <v>0</v>
      </c>
      <c r="W279" s="5">
        <f ca="1">IF($A$2=0,
    MAX(MAX('1D'!$D$16,
            MAX('1D'!$D$16,
                POWER((ABS(K279)^2)/('1D'!$I$5*MAX(F279,
                            0.1)^2),
                    1/3))),
        IFERROR(W1396,
            MAX(MAX('1D'!$D$16,
                    MAX('1D'!$D$16,
                        POWER((ABS(K279)^2)/('1D'!$I$5*MAX(F279,
                                    0.1)^2),
                            1/3))),
                ($L$2)-E1396))),
    IF(IFERROR(AG280,
            0)=0,
        MAX(MAX('1D'!$D$16,
                MAX('1D'!$D$16,
                    POWER((ABS(K279)^2)/('1D'!$I$5*MAX(F279,
                                0.1)^2),
                        1/3))),
            IFERROR(W1396,
                MAX(MAX('1D'!$D$16,
                        MAX('1D'!$D$16,
                            POWER((ABS(K279)^2)/('1D'!$I$5*MAX(F279,
                                        0.1)^2),
                                1/3))),
                    ($L$2)-E1396))),
        IF(IFERROR(W279,
                0)=0,
            MAX(MAX('1D'!$D$16,
                    MAX('1D'!$D$16,
                        POWER((ABS(K279)^2)/('1D'!$I$5*MAX(F279,
                                    0.1)^2),
                            1/3))),
                IFERROR(W1396,
                    MAX(MAX('1D'!$D$16,
                            MAX('1D'!$D$16,
                                POWER((ABS(K279)^2)/('1D'!$I$5*MAX(F279,
                                            0.1)^2),
                                    1/3))),
                        ($L$2)-E1396))),
            IF(OR(IFERROR(AD279,
                        0)&gt;=1,
                    IFERROR(AD280,
                        0)&gt;=1),
                MAX('1D'!$D$16,
                    MAX('1D'!$D$16,
                        POWER((ABS(K279)^2)/('1D'!$I$5*MAX(F279,
                                    0.1)^2),
                            1/3))),
                IF(ABS(IFERROR(AF279,
                            0))&lt;'1D'!$D$19,
                    MAX(MAX('1D'!$D$16,
                            MAX('1D'!$D$16,
                                POWER((ABS(K279)^2)/('1D'!$I$5*MAX(F279,
                                            0.1)^2),
                                    1/3))),
                        IFERROR(W279,
                            0)),
                    MAX(MAX('1D'!$D$16,
                            MAX('1D'!$D$16,
                                POWER((ABS(K279)^2)/('1D'!$I$5*MAX(F279,
                                            0.1)^2),
                                    1/3))),
                        (IFERROR(W279,
                                0))+((IFERROR(AF279,
                                    0))*'1D'!$D$18)))))))</f>
        <v>2.3460258516225387</v>
      </c>
      <c r="X279" s="5">
        <f t="shared" ca="1" si="60"/>
        <v>10.620459030295233</v>
      </c>
      <c r="Y279" s="5">
        <f t="shared" ca="1" si="61"/>
        <v>1.1520120910653819</v>
      </c>
      <c r="Z279" s="5">
        <f t="shared" ca="1" si="62"/>
        <v>4.7973444325394352</v>
      </c>
      <c r="AA279" s="5">
        <f t="shared" ca="1" si="63"/>
        <v>634.77352585162259</v>
      </c>
      <c r="AB279" s="5">
        <f ca="1">AA279+((ABS(K279)/MAX(((F279)+(G279)*(W279))*(W279),
            0.000001))^2)/(2*'1D'!$I$5)</f>
        <v>635.94653877743383</v>
      </c>
      <c r="AC279" s="5">
        <f ca="1">((ABS(K279)*'1D'!$D$6)/(MAX(((F279)+(G279)*(W279))*(W279),
            0.000001)*MAX(((((F279)+(G279)*(W279))*(W279))/MAX((F279)+2*(W279)*SQRT(1+(G279)^2),
                    0.000001))^(2/3),
            0.000001)))^2</f>
        <v>4.2878699272156737E-3</v>
      </c>
      <c r="AD279" s="5">
        <f ca="1">ABS(ABS(K279)/MAX(((F279)+(G279)*(W279))*(W279),
        0.000001))/SQRT('1D'!$I$5*MAX((((F279)+(G279)*(W279))*(W279))/MAX((F279)+2*(G279)*(W279),
            0.000001),
        0.000001))</f>
        <v>1.0000000000000002</v>
      </c>
      <c r="AE279" s="5">
        <f ca="1">((F279)*(W279)^2)/2+(G279)*(W279)^3/3+(ABS(K279)^2)/('1D'!$I$5*MAX(((F279)+(G279)*(W279))*(W279),
        0.000001))</f>
        <v>37.373807161755991</v>
      </c>
      <c r="AF279" s="5">
        <f ca="1">IF($A$2=0,
    0,
    IFERROR(AB280+(((AC279+AC280)/2)*J280)+(IF(Z279&gt;Z280,
                '1D'!$D$8*((Z279^2-Z280^2)/(2*'1D'!$I$5)),
                '1D'!$D$9*((Z280^2-Z279^2)/(2*'1D'!$I$5)))+('1D'!$D$10*(ABS(I280)/90)*(MAX(Z279^2,
                        Z280^2)/(2*'1D'!$I$5))))-AB279,
        0))</f>
        <v>6.6558865308934401E-3</v>
      </c>
      <c r="AG279" s="5">
        <f ca="1">IF($A$2=0,
    1,
    IF(IFERROR(AG280,
            0)=0,
        0,
        IFERROR(IF(OR(ROUND(AD279,
                        3)&gt;=1,
                    AND(ABS(AF279)&lt;'1D'!$D$19,
                        AD279&lt;1)),
                1,
                0),
            0)))</f>
        <v>1</v>
      </c>
      <c r="AH279" s="5">
        <f ca="1">IFERROR(IF('1D'!V32="Supercritical",
        MAX('1D'!$D$16,
            IFERROR(L279,
                MAX('1D'!$D$16,
                    POWER((ABS(K279)^2)/('1D'!$I$5*MAX(F279,
                                0.1)^2),
                        1/3)))),
        IF('1D'!V32="Subcritical",
            MAX('1D'!$D$16,
                IFERROR(W279,
                    MAX('1D'!$D$16,
                        POWER((ABS(K279)^2)/('1D'!$I$5*MAX(F279,
                                    0.1)^2),
                            1/3)))),
            IF(IFERROR(T279,
                    -1E+99)&gt;=IFERROR(AE279,
                    -1E+99),
                MAX('1D'!$D$16,
                    IFERROR(L279,
                        MAX('1D'!$D$16,
                            POWER((ABS(K279)^2)/('1D'!$I$5*MAX(F279,
                                        0.1)^2),
                                1/3)))),
                MAX('1D'!$D$16,
                    IFERROR(W279,
                        MAX('1D'!$D$16,
                            POWER((ABS(K279)^2)/('1D'!$I$5*MAX(F279,
                                        0.1)^2),
                                1/3))))))),
    MAX('1D'!$D$16,
        POWER((ABS(K279)^2)/('1D'!$I$5*MAX(F279,
                    0.1)^2),
            1/3)))</f>
        <v>2.0411692021517887</v>
      </c>
      <c r="AI279" s="5">
        <f t="shared" ca="1" si="64"/>
        <v>634.46866920215177</v>
      </c>
      <c r="AJ279" s="5">
        <f ca="1">AI279+((ABS(K279)/MAX(((F279)+(G279)*(AH279))*(AH279),
            0.000001))^2)/(2*'1D'!$I$5)</f>
        <v>636.01823624438896</v>
      </c>
      <c r="AM279">
        <v>0</v>
      </c>
      <c r="AN279">
        <v>0</v>
      </c>
      <c r="AO279" s="5">
        <f t="shared" si="65"/>
        <v>0</v>
      </c>
      <c r="AP279" s="5">
        <f t="shared" si="69"/>
        <v>0</v>
      </c>
      <c r="AQ279" s="5">
        <f ca="1">ABS(ABS(K279)/MAX(((F279)+(G279)*(AH279))*(AH279),
        0.000001))/SQRT('1D'!$I$5*MAX((((F279)+(G279)*(AH279))*(AH279))/MAX((F279)+2*(G279)*(AH279),
            0.000001),
        0.000001))</f>
        <v>1.2321985113193967</v>
      </c>
      <c r="AR279" s="5" t="str">
        <f t="shared" ca="1" si="66"/>
        <v>Supercritical</v>
      </c>
      <c r="AS279" s="5">
        <f ca="1">((ABS(K279)*'1D'!$D$6)/(MAX(((F279)+(G279)*(AH279))*(AH279),
            0.000001)*MAX(((((F279)+(G279)*(AH279))*(AH279))/MAX((F279)+2*(AH279)*SQRT(1+(G279)^2),
                    0.000001))^(2/3),
            0.000001)))^2</f>
        <v>6.2248983188966595E-3</v>
      </c>
    </row>
    <row r="280" spans="1:45" x14ac:dyDescent="0.35">
      <c r="A280">
        <v>271</v>
      </c>
      <c r="B280">
        <v>269.99599999999998</v>
      </c>
      <c r="C280">
        <v>616317.027</v>
      </c>
      <c r="D280">
        <v>3097679.8670000001</v>
      </c>
      <c r="E280">
        <v>632.42700000000002</v>
      </c>
      <c r="F280">
        <v>4.5270000000000001</v>
      </c>
      <c r="G280">
        <v>0</v>
      </c>
      <c r="H280" t="s">
        <v>176</v>
      </c>
      <c r="I280">
        <v>1.4670000000000001</v>
      </c>
      <c r="J280" s="5">
        <f t="shared" si="67"/>
        <v>1</v>
      </c>
      <c r="K280" s="5">
        <f t="shared" ca="1" si="68"/>
        <v>50.95</v>
      </c>
      <c r="L280" s="5">
        <f ca="1">IF($A$2=0,
    IFERROR(L279,
        MAX('1D'!$D$16,
            POWER((ABS(K280)^2)/('1D'!$I$5*MAX(F280,
                        0.1)^2),
                1/3))),
    IF(IFERROR(V279,
            0)=0,
        IFERROR(L279,
            MAX('1D'!$D$16,
                POWER((ABS(K280)^2)/('1D'!$I$5*MAX(F280,
                            0.1)^2),
                    1/3))),
        IF(OR(IFERROR(L280,
                    0)=0,
                IFERROR(S279,
                    0)&lt;1,
                IFERROR(S280,
                    0)&lt;1),
            MAX('1D'!$D$16,
                POWER((ABS(K280)^2)/('1D'!$I$5*MAX(F280,
                            0.1)^2),
                    1/3)),
            IF(IFERROR(U280,
                    0)&gt;0,
                MAX('1D'!$D$16,
                    IFERROR(L280,
                        0)+((IFERROR(U280,
                                0))*'1D'!$D$18*IF((IFERROR(S280,
                                    0))&lt;1,
                            1,
                            -1))),
                IF(IFERROR(U280,
                        0)&lt;0,
                    IF(ABS((MAX('1D'!$D$16,
                                    POWER((ABS(K280)^2)/('1D'!$I$5*MAX(F280,
                                                0.1)^2),
                                        1/3)))-IFERROR(L280,
                                0))&gt;'1D'!$D$19,
                        MAX('1D'!$D$16,
                            IF((MAX('1D'!$D$16,
                                        POWER((ABS(K280)^2)/('1D'!$I$5*MAX(F280,
                                                    0.1)^2),
                                            1/3)))&gt;IFERROR(L280,
                                    0),
                                MIN((MAX('1D'!$D$16,
                                            POWER((ABS(K280)^2)/('1D'!$I$5*MAX(F280,
                                                        0.1)^2),
                                                1/3))),
                                    IFERROR(L280,
                                        0)+(MIN(ABS(IFERROR(U280,
                                                    0))*'1D'!$D$18,
                                            ABS((MAX('1D'!$D$16,
                                                        POWER((ABS(K280)^2)/('1D'!$I$5*MAX(F280,
                                                                    0.1)^2),
                                                            1/3)))-IFERROR(L280,
                                                    0))))),
                                MAX((MAX('1D'!$D$16,
                                            POWER((ABS(K280)^2)/('1D'!$I$5*MAX(F280,
                                                        0.1)^2),
                                                1/3))),
                                    IFERROR(L280,
                                        0)-(MIN(ABS(IFERROR(U280,
                                                    0))*'1D'!$D$18,
                                            ABS((MAX('1D'!$D$16,
                                                        POWER((ABS(K280)^2)/('1D'!$I$5*MAX(F280,
                                                                    0.1)^2),
                                                            1/3)))-IFERROR(L280,
                                                    0))))))),
                        MAX('1D'!$D$16,
                            POWER((ABS(K280)^2)/('1D'!$I$5*MAX(F280,
                                        0.1)^2),
                                1/3))),
                    MAX('1D'!$D$16,
                        IFERROR(L280,
                            0)))))))</f>
        <v>2.0411692021517887</v>
      </c>
      <c r="M280" s="5">
        <f t="shared" ca="1" si="56"/>
        <v>9.2403729781411474</v>
      </c>
      <c r="N280" s="5">
        <f t="shared" ca="1" si="57"/>
        <v>1.0732965234032539</v>
      </c>
      <c r="O280" s="5">
        <f t="shared" ca="1" si="58"/>
        <v>5.5138466943408417</v>
      </c>
      <c r="P280" s="5">
        <f t="shared" ca="1" si="59"/>
        <v>634.46816920215178</v>
      </c>
      <c r="Q280" s="5">
        <f ca="1">P280+((ABS(K280)/MAX(((F280)+(G280)*(L280))*(L280),
            0.000001))^2)/(2*'1D'!$I$5)</f>
        <v>636.01773624438897</v>
      </c>
      <c r="R280" s="5">
        <f ca="1">((ABS(K280)*'1D'!$D$6)/(MAX(((F280)+(G280)*(L280))*(L280),
            0.000001)*MAX(((((F280)+(G280)*(L280))*(L280))/MAX((F280)+2*(L280)*SQRT(1+(G280)^2),
                    0.000001))^(2/3),
            0.000001)))^2</f>
        <v>6.2248983188966595E-3</v>
      </c>
      <c r="S280" s="5">
        <f ca="1">ABS(ABS(K280)/MAX(((F280)+(G280)*(L280))*(L280),
        0.000001))/SQRT('1D'!$I$5*MAX((((F280)+(G280)*(L280))*(L280))/MAX((F280)+2*(G280)*(L280),
            0.000001),
        0.000001))</f>
        <v>1.2321985113193967</v>
      </c>
      <c r="T280" s="5">
        <f ca="1">((F280)*(L280)^2)/2+(G280)*(L280)^3/3+(ABS(K280)^2)/('1D'!$I$5*MAX(((F280)+(G280)*(L280))*(L280),
        0.000001))</f>
        <v>38.067737219501687</v>
      </c>
      <c r="U280" s="5">
        <f ca="1">IF($A$2=0,
    0,
    IFERROR(Q279-(((R279+R280)/2)*J280)-(IF(O279&gt;O280,
                '1D'!$D$8*((O279^2-O280^2)/(2*'1D'!$I$5)),
                '1D'!$D$9*((O280^2-O279^2)/(2*'1D'!$I$5)))+('1D'!$D$10*(ABS(I280)/90)*(MAX(O279^2,
                        O280^2)/(2*'1D'!$I$5))))-Q280,
        0))</f>
        <v>-9.5135897372529143E-3</v>
      </c>
      <c r="V280" s="5">
        <f ca="1">IF($A$2=0,
    1,
    IF(IFERROR(V279,
            0)=0,
        0,
        IFERROR(IF(ROUND(S280,
                    3)=1,
                1,
                IF(AND(ABS(U280)&lt;'1D'!$D$19,
                        S280&gt;1),
                    1,
                    0)),
            0)))</f>
        <v>0</v>
      </c>
      <c r="W280" s="5">
        <f ca="1">IF($A$2=0,
    MAX(MAX('1D'!$D$16,
            MAX('1D'!$D$16,
                POWER((ABS(K280)^2)/('1D'!$I$5*MAX(F280,
                            0.1)^2),
                    1/3))),
        IFERROR(W1396,
            MAX(MAX('1D'!$D$16,
                    MAX('1D'!$D$16,
                        POWER((ABS(K280)^2)/('1D'!$I$5*MAX(F280,
                                    0.1)^2),
                            1/3))),
                ($L$2)-E1396))),
    IF(IFERROR(AG281,
            0)=0,
        MAX(MAX('1D'!$D$16,
                MAX('1D'!$D$16,
                    POWER((ABS(K280)^2)/('1D'!$I$5*MAX(F280,
                                0.1)^2),
                        1/3))),
            IFERROR(W1396,
                MAX(MAX('1D'!$D$16,
                        MAX('1D'!$D$16,
                            POWER((ABS(K280)^2)/('1D'!$I$5*MAX(F280,
                                        0.1)^2),
                                1/3))),
                    ($L$2)-E1396))),
        IF(IFERROR(W280,
                0)=0,
            MAX(MAX('1D'!$D$16,
                    MAX('1D'!$D$16,
                        POWER((ABS(K280)^2)/('1D'!$I$5*MAX(F280,
                                    0.1)^2),
                            1/3))),
                IFERROR(W1396,
                    MAX(MAX('1D'!$D$16,
                            MAX('1D'!$D$16,
                                POWER((ABS(K280)^2)/('1D'!$I$5*MAX(F280,
                                            0.1)^2),
                                    1/3))),
                        ($L$2)-E1396))),
            IF(OR(IFERROR(AD280,
                        0)&gt;=1,
                    IFERROR(AD281,
                        0)&gt;=1),
                MAX('1D'!$D$16,
                    MAX('1D'!$D$16,
                        POWER((ABS(K280)^2)/('1D'!$I$5*MAX(F280,
                                    0.1)^2),
                            1/3))),
                IF(ABS(IFERROR(AF280,
                            0))&lt;'1D'!$D$19,
                    MAX(MAX('1D'!$D$16,
                            MAX('1D'!$D$16,
                                POWER((ABS(K280)^2)/('1D'!$I$5*MAX(F280,
                                            0.1)^2),
                                    1/3))),
                        IFERROR(W280,
                            0)),
                    MAX(MAX('1D'!$D$16,
                            MAX('1D'!$D$16,
                                POWER((ABS(K280)^2)/('1D'!$I$5*MAX(F280,
                                            0.1)^2),
                                    1/3))),
                        (IFERROR(W280,
                                0))+((IFERROR(AF280,
                                    0))*'1D'!$D$18)))))))</f>
        <v>2.3460258516225387</v>
      </c>
      <c r="X280" s="5">
        <f t="shared" ca="1" si="60"/>
        <v>10.620459030295233</v>
      </c>
      <c r="Y280" s="5">
        <f t="shared" ca="1" si="61"/>
        <v>1.1520120910653819</v>
      </c>
      <c r="Z280" s="5">
        <f t="shared" ca="1" si="62"/>
        <v>4.7973444325394352</v>
      </c>
      <c r="AA280" s="5">
        <f t="shared" ca="1" si="63"/>
        <v>634.77302585162261</v>
      </c>
      <c r="AB280" s="5">
        <f ca="1">AA280+((ABS(K280)/MAX(((F280)+(G280)*(W280))*(W280),
            0.000001))^2)/(2*'1D'!$I$5)</f>
        <v>635.94603877743384</v>
      </c>
      <c r="AC280" s="5">
        <f ca="1">((ABS(K280)*'1D'!$D$6)/(MAX(((F280)+(G280)*(W280))*(W280),
            0.000001)*MAX(((((F280)+(G280)*(W280))*(W280))/MAX((F280)+2*(W280)*SQRT(1+(G280)^2),
                    0.000001))^(2/3),
            0.000001)))^2</f>
        <v>4.2878699272156737E-3</v>
      </c>
      <c r="AD280" s="5">
        <f ca="1">ABS(ABS(K280)/MAX(((F280)+(G280)*(W280))*(W280),
        0.000001))/SQRT('1D'!$I$5*MAX((((F280)+(G280)*(W280))*(W280))/MAX((F280)+2*(G280)*(W280),
            0.000001),
        0.000001))</f>
        <v>1.0000000000000002</v>
      </c>
      <c r="AE280" s="5">
        <f ca="1">((F280)*(W280)^2)/2+(G280)*(W280)^3/3+(ABS(K280)^2)/('1D'!$I$5*MAX(((F280)+(G280)*(W280))*(W280),
        0.000001))</f>
        <v>37.373807161755991</v>
      </c>
      <c r="AF280" s="5">
        <f ca="1">IF($A$2=0,
    0,
    IFERROR(AB281+(((AC280+AC281)/2)*J281)+(IF(Z280&gt;Z281,
                '1D'!$D$8*((Z280^2-Z281^2)/(2*'1D'!$I$5)),
                '1D'!$D$9*((Z281^2-Z280^2)/(2*'1D'!$I$5)))+('1D'!$D$10*(ABS(I281)/90)*(MAX(Z280^2,
                        Z281^2)/(2*'1D'!$I$5))))-AB280,
        0))</f>
        <v>6.5600904752045608E-3</v>
      </c>
      <c r="AG280" s="5">
        <f ca="1">IF($A$2=0,
    1,
    IF(IFERROR(AG281,
            0)=0,
        0,
        IFERROR(IF(OR(ROUND(AD280,
                        3)&gt;=1,
                    AND(ABS(AF280)&lt;'1D'!$D$19,
                        AD280&lt;1)),
                1,
                0),
            0)))</f>
        <v>1</v>
      </c>
      <c r="AH280" s="5">
        <f ca="1">IFERROR(IF('1D'!V32="Supercritical",
        MAX('1D'!$D$16,
            IFERROR(L280,
                MAX('1D'!$D$16,
                    POWER((ABS(K280)^2)/('1D'!$I$5*MAX(F280,
                                0.1)^2),
                        1/3)))),
        IF('1D'!V32="Subcritical",
            MAX('1D'!$D$16,
                IFERROR(W280,
                    MAX('1D'!$D$16,
                        POWER((ABS(K280)^2)/('1D'!$I$5*MAX(F280,
                                    0.1)^2),
                            1/3)))),
            IF(IFERROR(T280,
                    -1E+99)&gt;=IFERROR(AE280,
                    -1E+99),
                MAX('1D'!$D$16,
                    IFERROR(L280,
                        MAX('1D'!$D$16,
                            POWER((ABS(K280)^2)/('1D'!$I$5*MAX(F280,
                                        0.1)^2),
                                1/3)))),
                MAX('1D'!$D$16,
                    IFERROR(W280,
                        MAX('1D'!$D$16,
                            POWER((ABS(K280)^2)/('1D'!$I$5*MAX(F280,
                                        0.1)^2),
                                1/3))))))),
    MAX('1D'!$D$16,
        POWER((ABS(K280)^2)/('1D'!$I$5*MAX(F280,
                    0.1)^2),
            1/3)))</f>
        <v>2.0411692021517887</v>
      </c>
      <c r="AI280" s="5">
        <f t="shared" ca="1" si="64"/>
        <v>634.46816920215178</v>
      </c>
      <c r="AJ280" s="5">
        <f ca="1">AI280+((ABS(K280)/MAX(((F280)+(G280)*(AH280))*(AH280),
            0.000001))^2)/(2*'1D'!$I$5)</f>
        <v>636.01773624438897</v>
      </c>
      <c r="AM280">
        <v>0</v>
      </c>
      <c r="AN280">
        <v>0</v>
      </c>
      <c r="AO280" s="5">
        <f t="shared" si="65"/>
        <v>0</v>
      </c>
      <c r="AP280" s="5">
        <f t="shared" si="69"/>
        <v>0</v>
      </c>
      <c r="AQ280" s="5">
        <f ca="1">ABS(ABS(K280)/MAX(((F280)+(G280)*(AH280))*(AH280),
        0.000001))/SQRT('1D'!$I$5*MAX((((F280)+(G280)*(AH280))*(AH280))/MAX((F280)+2*(G280)*(AH280),
            0.000001),
        0.000001))</f>
        <v>1.2321985113193967</v>
      </c>
      <c r="AR280" s="5" t="str">
        <f t="shared" ca="1" si="66"/>
        <v>Supercritical</v>
      </c>
      <c r="AS280" s="5">
        <f ca="1">((ABS(K280)*'1D'!$D$6)/(MAX(((F280)+(G280)*(AH280))*(AH280),
            0.000001)*MAX(((((F280)+(G280)*(AH280))*(AH280))/MAX((F280)+2*(AH280)*SQRT(1+(G280)^2),
                    0.000001))^(2/3),
            0.000001)))^2</f>
        <v>6.2248983188966595E-3</v>
      </c>
    </row>
    <row r="281" spans="1:45" x14ac:dyDescent="0.35">
      <c r="A281">
        <v>272</v>
      </c>
      <c r="B281">
        <v>270.99599999999998</v>
      </c>
      <c r="C281">
        <v>616316.26800000004</v>
      </c>
      <c r="D281">
        <v>3097679.2149999999</v>
      </c>
      <c r="E281">
        <v>632.42650000000003</v>
      </c>
      <c r="F281">
        <v>4.5270000000000001</v>
      </c>
      <c r="G281">
        <v>0</v>
      </c>
      <c r="H281" t="s">
        <v>176</v>
      </c>
      <c r="I281">
        <v>1.4179999999999999</v>
      </c>
      <c r="J281" s="5">
        <f t="shared" si="67"/>
        <v>1</v>
      </c>
      <c r="K281" s="5">
        <f t="shared" ca="1" si="68"/>
        <v>50.95</v>
      </c>
      <c r="L281" s="5">
        <f ca="1">IF($A$2=0,
    IFERROR(L280,
        MAX('1D'!$D$16,
            POWER((ABS(K281)^2)/('1D'!$I$5*MAX(F281,
                        0.1)^2),
                1/3))),
    IF(IFERROR(V280,
            0)=0,
        IFERROR(L280,
            MAX('1D'!$D$16,
                POWER((ABS(K281)^2)/('1D'!$I$5*MAX(F281,
                            0.1)^2),
                    1/3))),
        IF(OR(IFERROR(L281,
                    0)=0,
                IFERROR(S280,
                    0)&lt;1,
                IFERROR(S281,
                    0)&lt;1),
            MAX('1D'!$D$16,
                POWER((ABS(K281)^2)/('1D'!$I$5*MAX(F281,
                            0.1)^2),
                    1/3)),
            IF(IFERROR(U281,
                    0)&gt;0,
                MAX('1D'!$D$16,
                    IFERROR(L281,
                        0)+((IFERROR(U281,
                                0))*'1D'!$D$18*IF((IFERROR(S281,
                                    0))&lt;1,
                            1,
                            -1))),
                IF(IFERROR(U281,
                        0)&lt;0,
                    IF(ABS((MAX('1D'!$D$16,
                                    POWER((ABS(K281)^2)/('1D'!$I$5*MAX(F281,
                                                0.1)^2),
                                        1/3)))-IFERROR(L281,
                                0))&gt;'1D'!$D$19,
                        MAX('1D'!$D$16,
                            IF((MAX('1D'!$D$16,
                                        POWER((ABS(K281)^2)/('1D'!$I$5*MAX(F281,
                                                    0.1)^2),
                                            1/3)))&gt;IFERROR(L281,
                                    0),
                                MIN((MAX('1D'!$D$16,
                                            POWER((ABS(K281)^2)/('1D'!$I$5*MAX(F281,
                                                        0.1)^2),
                                                1/3))),
                                    IFERROR(L281,
                                        0)+(MIN(ABS(IFERROR(U281,
                                                    0))*'1D'!$D$18,
                                            ABS((MAX('1D'!$D$16,
                                                        POWER((ABS(K281)^2)/('1D'!$I$5*MAX(F281,
                                                                    0.1)^2),
                                                            1/3)))-IFERROR(L281,
                                                    0))))),
                                MAX((MAX('1D'!$D$16,
                                            POWER((ABS(K281)^2)/('1D'!$I$5*MAX(F281,
                                                        0.1)^2),
                                                1/3))),
                                    IFERROR(L281,
                                        0)-(MIN(ABS(IFERROR(U281,
                                                    0))*'1D'!$D$18,
                                            ABS((MAX('1D'!$D$16,
                                                        POWER((ABS(K281)^2)/('1D'!$I$5*MAX(F281,
                                                                    0.1)^2),
                                                            1/3)))-IFERROR(L281,
                                                    0))))))),
                        MAX('1D'!$D$16,
                            POWER((ABS(K281)^2)/('1D'!$I$5*MAX(F281,
                                        0.1)^2),
                                1/3))),
                    MAX('1D'!$D$16,
                        IFERROR(L281,
                            0)))))))</f>
        <v>2.0411692021517887</v>
      </c>
      <c r="M281" s="5">
        <f t="shared" ca="1" si="56"/>
        <v>9.2403729781411474</v>
      </c>
      <c r="N281" s="5">
        <f t="shared" ca="1" si="57"/>
        <v>1.0732965234032539</v>
      </c>
      <c r="O281" s="5">
        <f t="shared" ca="1" si="58"/>
        <v>5.5138466943408417</v>
      </c>
      <c r="P281" s="5">
        <f t="shared" ca="1" si="59"/>
        <v>634.4676692021518</v>
      </c>
      <c r="Q281" s="5">
        <f ca="1">P281+((ABS(K281)/MAX(((F281)+(G281)*(L281))*(L281),
            0.000001))^2)/(2*'1D'!$I$5)</f>
        <v>636.01723624438898</v>
      </c>
      <c r="R281" s="5">
        <f ca="1">((ABS(K281)*'1D'!$D$6)/(MAX(((F281)+(G281)*(L281))*(L281),
            0.000001)*MAX(((((F281)+(G281)*(L281))*(L281))/MAX((F281)+2*(L281)*SQRT(1+(G281)^2),
                    0.000001))^(2/3),
            0.000001)))^2</f>
        <v>6.2248983188966595E-3</v>
      </c>
      <c r="S281" s="5">
        <f ca="1">ABS(ABS(K281)/MAX(((F281)+(G281)*(L281))*(L281),
        0.000001))/SQRT('1D'!$I$5*MAX((((F281)+(G281)*(L281))*(L281))/MAX((F281)+2*(G281)*(L281),
            0.000001),
        0.000001))</f>
        <v>1.2321985113193967</v>
      </c>
      <c r="T281" s="5">
        <f ca="1">((F281)*(L281)^2)/2+(G281)*(L281)^3/3+(ABS(K281)^2)/('1D'!$I$5*MAX(((F281)+(G281)*(L281))*(L281),
        0.000001))</f>
        <v>38.067737219501687</v>
      </c>
      <c r="U281" s="5">
        <f ca="1">IF($A$2=0,
    0,
    IFERROR(Q280-(((R280+R281)/2)*J281)-(IF(O280&gt;O281,
                '1D'!$D$8*((O280^2-O281^2)/(2*'1D'!$I$5)),
                '1D'!$D$9*((O281^2-O280^2)/(2*'1D'!$I$5)))+('1D'!$D$10*(ABS(I281)/90)*(MAX(O280^2,
                        O281^2)/(2*'1D'!$I$5))))-Q281,
        0))</f>
        <v>-9.3870417621246816E-3</v>
      </c>
      <c r="V281" s="5">
        <f ca="1">IF($A$2=0,
    1,
    IF(IFERROR(V280,
            0)=0,
        0,
        IFERROR(IF(ROUND(S281,
                    3)=1,
                1,
                IF(AND(ABS(U281)&lt;'1D'!$D$19,
                        S281&gt;1),
                    1,
                    0)),
            0)))</f>
        <v>0</v>
      </c>
      <c r="W281" s="5">
        <f ca="1">IF($A$2=0,
    MAX(MAX('1D'!$D$16,
            MAX('1D'!$D$16,
                POWER((ABS(K281)^2)/('1D'!$I$5*MAX(F281,
                            0.1)^2),
                    1/3))),
        IFERROR(W1396,
            MAX(MAX('1D'!$D$16,
                    MAX('1D'!$D$16,
                        POWER((ABS(K281)^2)/('1D'!$I$5*MAX(F281,
                                    0.1)^2),
                            1/3))),
                ($L$2)-E1396))),
    IF(IFERROR(AG282,
            0)=0,
        MAX(MAX('1D'!$D$16,
                MAX('1D'!$D$16,
                    POWER((ABS(K281)^2)/('1D'!$I$5*MAX(F281,
                                0.1)^2),
                        1/3))),
            IFERROR(W1396,
                MAX(MAX('1D'!$D$16,
                        MAX('1D'!$D$16,
                            POWER((ABS(K281)^2)/('1D'!$I$5*MAX(F281,
                                        0.1)^2),
                                1/3))),
                    ($L$2)-E1396))),
        IF(IFERROR(W281,
                0)=0,
            MAX(MAX('1D'!$D$16,
                    MAX('1D'!$D$16,
                        POWER((ABS(K281)^2)/('1D'!$I$5*MAX(F281,
                                    0.1)^2),
                            1/3))),
                IFERROR(W1396,
                    MAX(MAX('1D'!$D$16,
                            MAX('1D'!$D$16,
                                POWER((ABS(K281)^2)/('1D'!$I$5*MAX(F281,
                                            0.1)^2),
                                    1/3))),
                        ($L$2)-E1396))),
            IF(OR(IFERROR(AD281,
                        0)&gt;=1,
                    IFERROR(AD282,
                        0)&gt;=1),
                MAX('1D'!$D$16,
                    MAX('1D'!$D$16,
                        POWER((ABS(K281)^2)/('1D'!$I$5*MAX(F281,
                                    0.1)^2),
                            1/3))),
                IF(ABS(IFERROR(AF281,
                            0))&lt;'1D'!$D$19,
                    MAX(MAX('1D'!$D$16,
                            MAX('1D'!$D$16,
                                POWER((ABS(K281)^2)/('1D'!$I$5*MAX(F281,
                                            0.1)^2),
                                    1/3))),
                        IFERROR(W281,
                            0)),
                    MAX(MAX('1D'!$D$16,
                            MAX('1D'!$D$16,
                                POWER((ABS(K281)^2)/('1D'!$I$5*MAX(F281,
                                            0.1)^2),
                                    1/3))),
                        (IFERROR(W281,
                                0))+((IFERROR(AF281,
                                    0))*'1D'!$D$18)))))))</f>
        <v>2.3460258516225387</v>
      </c>
      <c r="X281" s="5">
        <f t="shared" ca="1" si="60"/>
        <v>10.620459030295233</v>
      </c>
      <c r="Y281" s="5">
        <f t="shared" ca="1" si="61"/>
        <v>1.1520120910653819</v>
      </c>
      <c r="Z281" s="5">
        <f t="shared" ca="1" si="62"/>
        <v>4.7973444325394352</v>
      </c>
      <c r="AA281" s="5">
        <f t="shared" ca="1" si="63"/>
        <v>634.77252585162262</v>
      </c>
      <c r="AB281" s="5">
        <f ca="1">AA281+((ABS(K281)/MAX(((F281)+(G281)*(W281))*(W281),
            0.000001))^2)/(2*'1D'!$I$5)</f>
        <v>635.94553877743385</v>
      </c>
      <c r="AC281" s="5">
        <f ca="1">((ABS(K281)*'1D'!$D$6)/(MAX(((F281)+(G281)*(W281))*(W281),
            0.000001)*MAX(((((F281)+(G281)*(W281))*(W281))/MAX((F281)+2*(W281)*SQRT(1+(G281)^2),
                    0.000001))^(2/3),
            0.000001)))^2</f>
        <v>4.2878699272156737E-3</v>
      </c>
      <c r="AD281" s="5">
        <f ca="1">ABS(ABS(K281)/MAX(((F281)+(G281)*(W281))*(W281),
        0.000001))/SQRT('1D'!$I$5*MAX((((F281)+(G281)*(W281))*(W281))/MAX((F281)+2*(G281)*(W281),
            0.000001),
        0.000001))</f>
        <v>1.0000000000000002</v>
      </c>
      <c r="AE281" s="5">
        <f ca="1">((F281)*(W281)^2)/2+(G281)*(W281)^3/3+(ABS(K281)^2)/('1D'!$I$5*MAX(((F281)+(G281)*(W281))*(W281),
        0.000001))</f>
        <v>37.373807161755991</v>
      </c>
      <c r="AF281" s="5">
        <f ca="1">IF($A$2=0,
    0,
    IFERROR(AB282+(((AC281+AC282)/2)*J282)+(IF(Z281&gt;Z282,
                '1D'!$D$8*((Z281^2-Z282^2)/(2*'1D'!$I$5)),
                '1D'!$D$9*((Z282^2-Z281^2)/(2*'1D'!$I$5)))+('1D'!$D$10*(ABS(I282)/90)*(MAX(Z281^2,
                        Z282^2)/(2*'1D'!$I$5))))-AB281,
        0))</f>
        <v>6.5620454968211561E-3</v>
      </c>
      <c r="AG281" s="5">
        <f ca="1">IF($A$2=0,
    1,
    IF(IFERROR(AG282,
            0)=0,
        0,
        IFERROR(IF(OR(ROUND(AD281,
                        3)&gt;=1,
                    AND(ABS(AF281)&lt;'1D'!$D$19,
                        AD281&lt;1)),
                1,
                0),
            0)))</f>
        <v>1</v>
      </c>
      <c r="AH281" s="5">
        <f ca="1">IFERROR(IF('1D'!V32="Supercritical",
        MAX('1D'!$D$16,
            IFERROR(L281,
                MAX('1D'!$D$16,
                    POWER((ABS(K281)^2)/('1D'!$I$5*MAX(F281,
                                0.1)^2),
                        1/3)))),
        IF('1D'!V32="Subcritical",
            MAX('1D'!$D$16,
                IFERROR(W281,
                    MAX('1D'!$D$16,
                        POWER((ABS(K281)^2)/('1D'!$I$5*MAX(F281,
                                    0.1)^2),
                            1/3)))),
            IF(IFERROR(T281,
                    -1E+99)&gt;=IFERROR(AE281,
                    -1E+99),
                MAX('1D'!$D$16,
                    IFERROR(L281,
                        MAX('1D'!$D$16,
                            POWER((ABS(K281)^2)/('1D'!$I$5*MAX(F281,
                                        0.1)^2),
                                1/3)))),
                MAX('1D'!$D$16,
                    IFERROR(W281,
                        MAX('1D'!$D$16,
                            POWER((ABS(K281)^2)/('1D'!$I$5*MAX(F281,
                                        0.1)^2),
                                1/3))))))),
    MAX('1D'!$D$16,
        POWER((ABS(K281)^2)/('1D'!$I$5*MAX(F281,
                    0.1)^2),
            1/3)))</f>
        <v>2.0411692021517887</v>
      </c>
      <c r="AI281" s="5">
        <f t="shared" ca="1" si="64"/>
        <v>634.4676692021518</v>
      </c>
      <c r="AJ281" s="5">
        <f ca="1">AI281+((ABS(K281)/MAX(((F281)+(G281)*(AH281))*(AH281),
            0.000001))^2)/(2*'1D'!$I$5)</f>
        <v>636.01723624438898</v>
      </c>
      <c r="AM281">
        <v>0</v>
      </c>
      <c r="AN281">
        <v>0</v>
      </c>
      <c r="AO281" s="5">
        <f t="shared" si="65"/>
        <v>0</v>
      </c>
      <c r="AP281" s="5">
        <f t="shared" si="69"/>
        <v>0</v>
      </c>
      <c r="AQ281" s="5">
        <f ca="1">ABS(ABS(K281)/MAX(((F281)+(G281)*(AH281))*(AH281),
        0.000001))/SQRT('1D'!$I$5*MAX((((F281)+(G281)*(AH281))*(AH281))/MAX((F281)+2*(G281)*(AH281),
            0.000001),
        0.000001))</f>
        <v>1.2321985113193967</v>
      </c>
      <c r="AR281" s="5" t="str">
        <f t="shared" ca="1" si="66"/>
        <v>Supercritical</v>
      </c>
      <c r="AS281" s="5">
        <f ca="1">((ABS(K281)*'1D'!$D$6)/(MAX(((F281)+(G281)*(AH281))*(AH281),
            0.000001)*MAX(((((F281)+(G281)*(AH281))*(AH281))/MAX((F281)+2*(AH281)*SQRT(1+(G281)^2),
                    0.000001))^(2/3),
            0.000001)))^2</f>
        <v>6.2248983188966595E-3</v>
      </c>
    </row>
    <row r="282" spans="1:45" x14ac:dyDescent="0.35">
      <c r="A282">
        <v>273</v>
      </c>
      <c r="B282">
        <v>271.99599999999998</v>
      </c>
      <c r="C282">
        <v>616315.52599999995</v>
      </c>
      <c r="D282">
        <v>3097678.5449999999</v>
      </c>
      <c r="E282">
        <v>632.42600000000004</v>
      </c>
      <c r="F282">
        <v>4.5270000000000001</v>
      </c>
      <c r="G282">
        <v>0</v>
      </c>
      <c r="H282" t="s">
        <v>176</v>
      </c>
      <c r="I282">
        <v>1.419</v>
      </c>
      <c r="J282" s="5">
        <f t="shared" si="67"/>
        <v>1</v>
      </c>
      <c r="K282" s="5">
        <f t="shared" ca="1" si="68"/>
        <v>50.95</v>
      </c>
      <c r="L282" s="5">
        <f ca="1">IF($A$2=0,
    IFERROR(L281,
        MAX('1D'!$D$16,
            POWER((ABS(K282)^2)/('1D'!$I$5*MAX(F282,
                        0.1)^2),
                1/3))),
    IF(IFERROR(V281,
            0)=0,
        IFERROR(L281,
            MAX('1D'!$D$16,
                POWER((ABS(K282)^2)/('1D'!$I$5*MAX(F282,
                            0.1)^2),
                    1/3))),
        IF(OR(IFERROR(L282,
                    0)=0,
                IFERROR(S281,
                    0)&lt;1,
                IFERROR(S282,
                    0)&lt;1),
            MAX('1D'!$D$16,
                POWER((ABS(K282)^2)/('1D'!$I$5*MAX(F282,
                            0.1)^2),
                    1/3)),
            IF(IFERROR(U282,
                    0)&gt;0,
                MAX('1D'!$D$16,
                    IFERROR(L282,
                        0)+((IFERROR(U282,
                                0))*'1D'!$D$18*IF((IFERROR(S282,
                                    0))&lt;1,
                            1,
                            -1))),
                IF(IFERROR(U282,
                        0)&lt;0,
                    IF(ABS((MAX('1D'!$D$16,
                                    POWER((ABS(K282)^2)/('1D'!$I$5*MAX(F282,
                                                0.1)^2),
                                        1/3)))-IFERROR(L282,
                                0))&gt;'1D'!$D$19,
                        MAX('1D'!$D$16,
                            IF((MAX('1D'!$D$16,
                                        POWER((ABS(K282)^2)/('1D'!$I$5*MAX(F282,
                                                    0.1)^2),
                                            1/3)))&gt;IFERROR(L282,
                                    0),
                                MIN((MAX('1D'!$D$16,
                                            POWER((ABS(K282)^2)/('1D'!$I$5*MAX(F282,
                                                        0.1)^2),
                                                1/3))),
                                    IFERROR(L282,
                                        0)+(MIN(ABS(IFERROR(U282,
                                                    0))*'1D'!$D$18,
                                            ABS((MAX('1D'!$D$16,
                                                        POWER((ABS(K282)^2)/('1D'!$I$5*MAX(F282,
                                                                    0.1)^2),
                                                            1/3)))-IFERROR(L282,
                                                    0))))),
                                MAX((MAX('1D'!$D$16,
                                            POWER((ABS(K282)^2)/('1D'!$I$5*MAX(F282,
                                                        0.1)^2),
                                                1/3))),
                                    IFERROR(L282,
                                        0)-(MIN(ABS(IFERROR(U282,
                                                    0))*'1D'!$D$18,
                                            ABS((MAX('1D'!$D$16,
                                                        POWER((ABS(K282)^2)/('1D'!$I$5*MAX(F282,
                                                                    0.1)^2),
                                                            1/3)))-IFERROR(L282,
                                                    0))))))),
                        MAX('1D'!$D$16,
                            POWER((ABS(K282)^2)/('1D'!$I$5*MAX(F282,
                                        0.1)^2),
                                1/3))),
                    MAX('1D'!$D$16,
                        IFERROR(L282,
                            0)))))))</f>
        <v>2.0411692021517887</v>
      </c>
      <c r="M282" s="5">
        <f t="shared" ca="1" si="56"/>
        <v>9.2403729781411474</v>
      </c>
      <c r="N282" s="5">
        <f t="shared" ca="1" si="57"/>
        <v>1.0732965234032539</v>
      </c>
      <c r="O282" s="5">
        <f t="shared" ca="1" si="58"/>
        <v>5.5138466943408417</v>
      </c>
      <c r="P282" s="5">
        <f t="shared" ca="1" si="59"/>
        <v>634.46716920215181</v>
      </c>
      <c r="Q282" s="5">
        <f ca="1">P282+((ABS(K282)/MAX(((F282)+(G282)*(L282))*(L282),
            0.000001))^2)/(2*'1D'!$I$5)</f>
        <v>636.01673624438899</v>
      </c>
      <c r="R282" s="5">
        <f ca="1">((ABS(K282)*'1D'!$D$6)/(MAX(((F282)+(G282)*(L282))*(L282),
            0.000001)*MAX(((((F282)+(G282)*(L282))*(L282))/MAX((F282)+2*(L282)*SQRT(1+(G282)^2),
                    0.000001))^(2/3),
            0.000001)))^2</f>
        <v>6.2248983188966595E-3</v>
      </c>
      <c r="S282" s="5">
        <f ca="1">ABS(ABS(K282)/MAX(((F282)+(G282)*(L282))*(L282),
        0.000001))/SQRT('1D'!$I$5*MAX((((F282)+(G282)*(L282))*(L282))/MAX((F282)+2*(G282)*(L282),
            0.000001),
        0.000001))</f>
        <v>1.2321985113193967</v>
      </c>
      <c r="T282" s="5">
        <f ca="1">((F282)*(L282)^2)/2+(G282)*(L282)^3/3+(ABS(K282)^2)/('1D'!$I$5*MAX(((F282)+(G282)*(L282))*(L282),
        0.000001))</f>
        <v>38.067737219501687</v>
      </c>
      <c r="U282" s="5">
        <f ca="1">IF($A$2=0,
    0,
    IFERROR(Q281-(((R281+R282)/2)*J282)-(IF(O281&gt;O282,
                '1D'!$D$8*((O281^2-O282^2)/(2*'1D'!$I$5)),
                '1D'!$D$9*((O282^2-O281^2)/(2*'1D'!$I$5)))+('1D'!$D$10*(ABS(I282)/90)*(MAX(O281^2,
                        O282^2)/(2*'1D'!$I$5))))-Q282,
        0))</f>
        <v>-9.3896243738527119E-3</v>
      </c>
      <c r="V282" s="5">
        <f ca="1">IF($A$2=0,
    1,
    IF(IFERROR(V281,
            0)=0,
        0,
        IFERROR(IF(ROUND(S282,
                    3)=1,
                1,
                IF(AND(ABS(U282)&lt;'1D'!$D$19,
                        S282&gt;1),
                    1,
                    0)),
            0)))</f>
        <v>0</v>
      </c>
      <c r="W282" s="5">
        <f ca="1">IF($A$2=0,
    MAX(MAX('1D'!$D$16,
            MAX('1D'!$D$16,
                POWER((ABS(K282)^2)/('1D'!$I$5*MAX(F282,
                            0.1)^2),
                    1/3))),
        IFERROR(W1396,
            MAX(MAX('1D'!$D$16,
                    MAX('1D'!$D$16,
                        POWER((ABS(K282)^2)/('1D'!$I$5*MAX(F282,
                                    0.1)^2),
                            1/3))),
                ($L$2)-E1396))),
    IF(IFERROR(AG283,
            0)=0,
        MAX(MAX('1D'!$D$16,
                MAX('1D'!$D$16,
                    POWER((ABS(K282)^2)/('1D'!$I$5*MAX(F282,
                                0.1)^2),
                        1/3))),
            IFERROR(W1396,
                MAX(MAX('1D'!$D$16,
                        MAX('1D'!$D$16,
                            POWER((ABS(K282)^2)/('1D'!$I$5*MAX(F282,
                                        0.1)^2),
                                1/3))),
                    ($L$2)-E1396))),
        IF(IFERROR(W282,
                0)=0,
            MAX(MAX('1D'!$D$16,
                    MAX('1D'!$D$16,
                        POWER((ABS(K282)^2)/('1D'!$I$5*MAX(F282,
                                    0.1)^2),
                            1/3))),
                IFERROR(W1396,
                    MAX(MAX('1D'!$D$16,
                            MAX('1D'!$D$16,
                                POWER((ABS(K282)^2)/('1D'!$I$5*MAX(F282,
                                            0.1)^2),
                                    1/3))),
                        ($L$2)-E1396))),
            IF(OR(IFERROR(AD282,
                        0)&gt;=1,
                    IFERROR(AD283,
                        0)&gt;=1),
                MAX('1D'!$D$16,
                    MAX('1D'!$D$16,
                        POWER((ABS(K282)^2)/('1D'!$I$5*MAX(F282,
                                    0.1)^2),
                            1/3))),
                IF(ABS(IFERROR(AF282,
                            0))&lt;'1D'!$D$19,
                    MAX(MAX('1D'!$D$16,
                            MAX('1D'!$D$16,
                                POWER((ABS(K282)^2)/('1D'!$I$5*MAX(F282,
                                            0.1)^2),
                                    1/3))),
                        IFERROR(W282,
                            0)),
                    MAX(MAX('1D'!$D$16,
                            MAX('1D'!$D$16,
                                POWER((ABS(K282)^2)/('1D'!$I$5*MAX(F282,
                                            0.1)^2),
                                    1/3))),
                        (IFERROR(W282,
                                0))+((IFERROR(AF282,
                                    0))*'1D'!$D$18)))))))</f>
        <v>2.3460258516225387</v>
      </c>
      <c r="X282" s="5">
        <f t="shared" ca="1" si="60"/>
        <v>10.620459030295233</v>
      </c>
      <c r="Y282" s="5">
        <f t="shared" ca="1" si="61"/>
        <v>1.1520120910653819</v>
      </c>
      <c r="Z282" s="5">
        <f t="shared" ca="1" si="62"/>
        <v>4.7973444325394352</v>
      </c>
      <c r="AA282" s="5">
        <f t="shared" ca="1" si="63"/>
        <v>634.77202585162263</v>
      </c>
      <c r="AB282" s="5">
        <f ca="1">AA282+((ABS(K282)/MAX(((F282)+(G282)*(W282))*(W282),
            0.000001))^2)/(2*'1D'!$I$5)</f>
        <v>635.94503877743387</v>
      </c>
      <c r="AC282" s="5">
        <f ca="1">((ABS(K282)*'1D'!$D$6)/(MAX(((F282)+(G282)*(W282))*(W282),
            0.000001)*MAX(((((F282)+(G282)*(W282))*(W282))/MAX((F282)+2*(W282)*SQRT(1+(G282)^2),
                    0.000001))^(2/3),
            0.000001)))^2</f>
        <v>4.2878699272156737E-3</v>
      </c>
      <c r="AD282" s="5">
        <f ca="1">ABS(ABS(K282)/MAX(((F282)+(G282)*(W282))*(W282),
        0.000001))/SQRT('1D'!$I$5*MAX((((F282)+(G282)*(W282))*(W282))/MAX((F282)+2*(G282)*(W282),
            0.000001),
        0.000001))</f>
        <v>1.0000000000000002</v>
      </c>
      <c r="AE282" s="5">
        <f ca="1">((F282)*(W282)^2)/2+(G282)*(W282)^3/3+(ABS(K282)^2)/('1D'!$I$5*MAX(((F282)+(G282)*(W282))*(W282),
        0.000001))</f>
        <v>37.373807161755991</v>
      </c>
      <c r="AF282" s="5">
        <f ca="1">IF($A$2=0,
    0,
    IFERROR(AB283+(((AC282+AC283)/2)*J283)+(IF(Z282&gt;Z283,
                '1D'!$D$8*((Z282^2-Z283^2)/(2*'1D'!$I$5)),
                '1D'!$D$9*((Z283^2-Z282^2)/(2*'1D'!$I$5)))+('1D'!$D$10*(ABS(I283)/90)*(MAX(Z282^2,
                        Z283^2)/(2*'1D'!$I$5))))-AB282,
        0))</f>
        <v>6.6402463585291116E-3</v>
      </c>
      <c r="AG282" s="5">
        <f ca="1">IF($A$2=0,
    1,
    IF(IFERROR(AG283,
            0)=0,
        0,
        IFERROR(IF(OR(ROUND(AD282,
                        3)&gt;=1,
                    AND(ABS(AF282)&lt;'1D'!$D$19,
                        AD282&lt;1)),
                1,
                0),
            0)))</f>
        <v>1</v>
      </c>
      <c r="AH282" s="5">
        <f ca="1">IFERROR(IF('1D'!V32="Supercritical",
        MAX('1D'!$D$16,
            IFERROR(L282,
                MAX('1D'!$D$16,
                    POWER((ABS(K282)^2)/('1D'!$I$5*MAX(F282,
                                0.1)^2),
                        1/3)))),
        IF('1D'!V32="Subcritical",
            MAX('1D'!$D$16,
                IFERROR(W282,
                    MAX('1D'!$D$16,
                        POWER((ABS(K282)^2)/('1D'!$I$5*MAX(F282,
                                    0.1)^2),
                            1/3)))),
            IF(IFERROR(T282,
                    -1E+99)&gt;=IFERROR(AE282,
                    -1E+99),
                MAX('1D'!$D$16,
                    IFERROR(L282,
                        MAX('1D'!$D$16,
                            POWER((ABS(K282)^2)/('1D'!$I$5*MAX(F282,
                                        0.1)^2),
                                1/3)))),
                MAX('1D'!$D$16,
                    IFERROR(W282,
                        MAX('1D'!$D$16,
                            POWER((ABS(K282)^2)/('1D'!$I$5*MAX(F282,
                                        0.1)^2),
                                1/3))))))),
    MAX('1D'!$D$16,
        POWER((ABS(K282)^2)/('1D'!$I$5*MAX(F282,
                    0.1)^2),
            1/3)))</f>
        <v>2.0411692021517887</v>
      </c>
      <c r="AI282" s="5">
        <f t="shared" ca="1" si="64"/>
        <v>634.46716920215181</v>
      </c>
      <c r="AJ282" s="5">
        <f ca="1">AI282+((ABS(K282)/MAX(((F282)+(G282)*(AH282))*(AH282),
            0.000001))^2)/(2*'1D'!$I$5)</f>
        <v>636.01673624438899</v>
      </c>
      <c r="AM282">
        <v>0</v>
      </c>
      <c r="AN282">
        <v>0</v>
      </c>
      <c r="AO282" s="5">
        <f t="shared" si="65"/>
        <v>0</v>
      </c>
      <c r="AP282" s="5">
        <f t="shared" si="69"/>
        <v>0</v>
      </c>
      <c r="AQ282" s="5">
        <f ca="1">ABS(ABS(K282)/MAX(((F282)+(G282)*(AH282))*(AH282),
        0.000001))/SQRT('1D'!$I$5*MAX((((F282)+(G282)*(AH282))*(AH282))/MAX((F282)+2*(G282)*(AH282),
            0.000001),
        0.000001))</f>
        <v>1.2321985113193967</v>
      </c>
      <c r="AR282" s="5" t="str">
        <f t="shared" ca="1" si="66"/>
        <v>Supercritical</v>
      </c>
      <c r="AS282" s="5">
        <f ca="1">((ABS(K282)*'1D'!$D$6)/(MAX(((F282)+(G282)*(AH282))*(AH282),
            0.000001)*MAX(((((F282)+(G282)*(AH282))*(AH282))/MAX((F282)+2*(AH282)*SQRT(1+(G282)^2),
                    0.000001))^(2/3),
            0.000001)))^2</f>
        <v>6.2248983188966595E-3</v>
      </c>
    </row>
    <row r="283" spans="1:45" x14ac:dyDescent="0.35">
      <c r="A283">
        <v>274</v>
      </c>
      <c r="B283">
        <v>272.99599999999998</v>
      </c>
      <c r="C283">
        <v>616314.80099999998</v>
      </c>
      <c r="D283">
        <v>3097677.8569999998</v>
      </c>
      <c r="E283">
        <v>632.42550000000006</v>
      </c>
      <c r="F283">
        <v>4.5270000000000001</v>
      </c>
      <c r="G283">
        <v>0</v>
      </c>
      <c r="H283" t="s">
        <v>176</v>
      </c>
      <c r="I283">
        <v>1.4590000000000001</v>
      </c>
      <c r="J283" s="5">
        <f t="shared" si="67"/>
        <v>1</v>
      </c>
      <c r="K283" s="5">
        <f t="shared" ca="1" si="68"/>
        <v>50.95</v>
      </c>
      <c r="L283" s="5">
        <f ca="1">IF($A$2=0,
    IFERROR(L282,
        MAX('1D'!$D$16,
            POWER((ABS(K283)^2)/('1D'!$I$5*MAX(F283,
                        0.1)^2),
                1/3))),
    IF(IFERROR(V282,
            0)=0,
        IFERROR(L282,
            MAX('1D'!$D$16,
                POWER((ABS(K283)^2)/('1D'!$I$5*MAX(F283,
                            0.1)^2),
                    1/3))),
        IF(OR(IFERROR(L283,
                    0)=0,
                IFERROR(S282,
                    0)&lt;1,
                IFERROR(S283,
                    0)&lt;1),
            MAX('1D'!$D$16,
                POWER((ABS(K283)^2)/('1D'!$I$5*MAX(F283,
                            0.1)^2),
                    1/3)),
            IF(IFERROR(U283,
                    0)&gt;0,
                MAX('1D'!$D$16,
                    IFERROR(L283,
                        0)+((IFERROR(U283,
                                0))*'1D'!$D$18*IF((IFERROR(S283,
                                    0))&lt;1,
                            1,
                            -1))),
                IF(IFERROR(U283,
                        0)&lt;0,
                    IF(ABS((MAX('1D'!$D$16,
                                    POWER((ABS(K283)^2)/('1D'!$I$5*MAX(F283,
                                                0.1)^2),
                                        1/3)))-IFERROR(L283,
                                0))&gt;'1D'!$D$19,
                        MAX('1D'!$D$16,
                            IF((MAX('1D'!$D$16,
                                        POWER((ABS(K283)^2)/('1D'!$I$5*MAX(F283,
                                                    0.1)^2),
                                            1/3)))&gt;IFERROR(L283,
                                    0),
                                MIN((MAX('1D'!$D$16,
                                            POWER((ABS(K283)^2)/('1D'!$I$5*MAX(F283,
                                                        0.1)^2),
                                                1/3))),
                                    IFERROR(L283,
                                        0)+(MIN(ABS(IFERROR(U283,
                                                    0))*'1D'!$D$18,
                                            ABS((MAX('1D'!$D$16,
                                                        POWER((ABS(K283)^2)/('1D'!$I$5*MAX(F283,
                                                                    0.1)^2),
                                                            1/3)))-IFERROR(L283,
                                                    0))))),
                                MAX((MAX('1D'!$D$16,
                                            POWER((ABS(K283)^2)/('1D'!$I$5*MAX(F283,
                                                        0.1)^2),
                                                1/3))),
                                    IFERROR(L283,
                                        0)-(MIN(ABS(IFERROR(U283,
                                                    0))*'1D'!$D$18,
                                            ABS((MAX('1D'!$D$16,
                                                        POWER((ABS(K283)^2)/('1D'!$I$5*MAX(F283,
                                                                    0.1)^2),
                                                            1/3)))-IFERROR(L283,
                                                    0))))))),
                        MAX('1D'!$D$16,
                            POWER((ABS(K283)^2)/('1D'!$I$5*MAX(F283,
                                        0.1)^2),
                                1/3))),
                    MAX('1D'!$D$16,
                        IFERROR(L283,
                            0)))))))</f>
        <v>2.0411692021517887</v>
      </c>
      <c r="M283" s="5">
        <f t="shared" ca="1" si="56"/>
        <v>9.2403729781411474</v>
      </c>
      <c r="N283" s="5">
        <f t="shared" ca="1" si="57"/>
        <v>1.0732965234032539</v>
      </c>
      <c r="O283" s="5">
        <f t="shared" ca="1" si="58"/>
        <v>5.5138466943408417</v>
      </c>
      <c r="P283" s="5">
        <f t="shared" ca="1" si="59"/>
        <v>634.46666920215182</v>
      </c>
      <c r="Q283" s="5">
        <f ca="1">P283+((ABS(K283)/MAX(((F283)+(G283)*(L283))*(L283),
            0.000001))^2)/(2*'1D'!$I$5)</f>
        <v>636.01623624438901</v>
      </c>
      <c r="R283" s="5">
        <f ca="1">((ABS(K283)*'1D'!$D$6)/(MAX(((F283)+(G283)*(L283))*(L283),
            0.000001)*MAX(((((F283)+(G283)*(L283))*(L283))/MAX((F283)+2*(L283)*SQRT(1+(G283)^2),
                    0.000001))^(2/3),
            0.000001)))^2</f>
        <v>6.2248983188966595E-3</v>
      </c>
      <c r="S283" s="5">
        <f ca="1">ABS(ABS(K283)/MAX(((F283)+(G283)*(L283))*(L283),
        0.000001))/SQRT('1D'!$I$5*MAX((((F283)+(G283)*(L283))*(L283))/MAX((F283)+2*(G283)*(L283),
            0.000001),
        0.000001))</f>
        <v>1.2321985113193967</v>
      </c>
      <c r="T283" s="5">
        <f ca="1">((F283)*(L283)^2)/2+(G283)*(L283)^3/3+(ABS(K283)^2)/('1D'!$I$5*MAX(((F283)+(G283)*(L283))*(L283),
        0.000001))</f>
        <v>38.067737219501687</v>
      </c>
      <c r="U283" s="5">
        <f ca="1">IF($A$2=0,
    0,
    IFERROR(Q282-(((R282+R283)/2)*J283)-(IF(O282&gt;O283,
                '1D'!$D$8*((O282^2-O283^2)/(2*'1D'!$I$5)),
                '1D'!$D$9*((O283^2-O282^2)/(2*'1D'!$I$5)))+('1D'!$D$10*(ABS(I283)/90)*(MAX(O282^2,
                        O283^2)/(2*'1D'!$I$5))))-Q283,
        0))</f>
        <v>-9.492928843314985E-3</v>
      </c>
      <c r="V283" s="5">
        <f ca="1">IF($A$2=0,
    1,
    IF(IFERROR(V282,
            0)=0,
        0,
        IFERROR(IF(ROUND(S283,
                    3)=1,
                1,
                IF(AND(ABS(U283)&lt;'1D'!$D$19,
                        S283&gt;1),
                    1,
                    0)),
            0)))</f>
        <v>0</v>
      </c>
      <c r="W283" s="5">
        <f ca="1">IF($A$2=0,
    MAX(MAX('1D'!$D$16,
            MAX('1D'!$D$16,
                POWER((ABS(K283)^2)/('1D'!$I$5*MAX(F283,
                            0.1)^2),
                    1/3))),
        IFERROR(W1396,
            MAX(MAX('1D'!$D$16,
                    MAX('1D'!$D$16,
                        POWER((ABS(K283)^2)/('1D'!$I$5*MAX(F283,
                                    0.1)^2),
                            1/3))),
                ($L$2)-E1396))),
    IF(IFERROR(AG284,
            0)=0,
        MAX(MAX('1D'!$D$16,
                MAX('1D'!$D$16,
                    POWER((ABS(K283)^2)/('1D'!$I$5*MAX(F283,
                                0.1)^2),
                        1/3))),
            IFERROR(W1396,
                MAX(MAX('1D'!$D$16,
                        MAX('1D'!$D$16,
                            POWER((ABS(K283)^2)/('1D'!$I$5*MAX(F283,
                                        0.1)^2),
                                1/3))),
                    ($L$2)-E1396))),
        IF(IFERROR(W283,
                0)=0,
            MAX(MAX('1D'!$D$16,
                    MAX('1D'!$D$16,
                        POWER((ABS(K283)^2)/('1D'!$I$5*MAX(F283,
                                    0.1)^2),
                            1/3))),
                IFERROR(W1396,
                    MAX(MAX('1D'!$D$16,
                            MAX('1D'!$D$16,
                                POWER((ABS(K283)^2)/('1D'!$I$5*MAX(F283,
                                            0.1)^2),
                                    1/3))),
                        ($L$2)-E1396))),
            IF(OR(IFERROR(AD283,
                        0)&gt;=1,
                    IFERROR(AD284,
                        0)&gt;=1),
                MAX('1D'!$D$16,
                    MAX('1D'!$D$16,
                        POWER((ABS(K283)^2)/('1D'!$I$5*MAX(F283,
                                    0.1)^2),
                            1/3))),
                IF(ABS(IFERROR(AF283,
                            0))&lt;'1D'!$D$19,
                    MAX(MAX('1D'!$D$16,
                            MAX('1D'!$D$16,
                                POWER((ABS(K283)^2)/('1D'!$I$5*MAX(F283,
                                            0.1)^2),
                                    1/3))),
                        IFERROR(W283,
                            0)),
                    MAX(MAX('1D'!$D$16,
                            MAX('1D'!$D$16,
                                POWER((ABS(K283)^2)/('1D'!$I$5*MAX(F283,
                                            0.1)^2),
                                    1/3))),
                        (IFERROR(W283,
                                0))+((IFERROR(AF283,
                                    0))*'1D'!$D$18)))))))</f>
        <v>2.3460258516225387</v>
      </c>
      <c r="X283" s="5">
        <f t="shared" ca="1" si="60"/>
        <v>10.620459030295233</v>
      </c>
      <c r="Y283" s="5">
        <f t="shared" ca="1" si="61"/>
        <v>1.1520120910653819</v>
      </c>
      <c r="Z283" s="5">
        <f t="shared" ca="1" si="62"/>
        <v>4.7973444325394352</v>
      </c>
      <c r="AA283" s="5">
        <f t="shared" ca="1" si="63"/>
        <v>634.77152585162264</v>
      </c>
      <c r="AB283" s="5">
        <f ca="1">AA283+((ABS(K283)/MAX(((F283)+(G283)*(W283))*(W283),
            0.000001))^2)/(2*'1D'!$I$5)</f>
        <v>635.94453877743388</v>
      </c>
      <c r="AC283" s="5">
        <f ca="1">((ABS(K283)*'1D'!$D$6)/(MAX(((F283)+(G283)*(W283))*(W283),
            0.000001)*MAX(((((F283)+(G283)*(W283))*(W283))/MAX((F283)+2*(W283)*SQRT(1+(G283)^2),
                    0.000001))^(2/3),
            0.000001)))^2</f>
        <v>4.2878699272156737E-3</v>
      </c>
      <c r="AD283" s="5">
        <f ca="1">ABS(ABS(K283)/MAX(((F283)+(G283)*(W283))*(W283),
        0.000001))/SQRT('1D'!$I$5*MAX((((F283)+(G283)*(W283))*(W283))/MAX((F283)+2*(G283)*(W283),
            0.000001),
        0.000001))</f>
        <v>1.0000000000000002</v>
      </c>
      <c r="AE283" s="5">
        <f ca="1">((F283)*(W283)^2)/2+(G283)*(W283)^3/3+(ABS(K283)^2)/('1D'!$I$5*MAX(((F283)+(G283)*(W283))*(W283),
        0.000001))</f>
        <v>37.373807161755991</v>
      </c>
      <c r="AF283" s="5">
        <f ca="1">IF($A$2=0,
    0,
    IFERROR(AB284+(((AC283+AC284)/2)*J284)+(IF(Z283&gt;Z284,
                '1D'!$D$8*((Z283^2-Z284^2)/(2*'1D'!$I$5)),
                '1D'!$D$9*((Z284^2-Z283^2)/(2*'1D'!$I$5)))+('1D'!$D$10*(ABS(I284)/90)*(MAX(Z283^2,
                        Z284^2)/(2*'1D'!$I$5))))-AB283,
        0))</f>
        <v>6.560090475090874E-3</v>
      </c>
      <c r="AG283" s="5">
        <f ca="1">IF($A$2=0,
    1,
    IF(IFERROR(AG284,
            0)=0,
        0,
        IFERROR(IF(OR(ROUND(AD283,
                        3)&gt;=1,
                    AND(ABS(AF283)&lt;'1D'!$D$19,
                        AD283&lt;1)),
                1,
                0),
            0)))</f>
        <v>1</v>
      </c>
      <c r="AH283" s="5">
        <f ca="1">IFERROR(IF('1D'!V32="Supercritical",
        MAX('1D'!$D$16,
            IFERROR(L283,
                MAX('1D'!$D$16,
                    POWER((ABS(K283)^2)/('1D'!$I$5*MAX(F283,
                                0.1)^2),
                        1/3)))),
        IF('1D'!V32="Subcritical",
            MAX('1D'!$D$16,
                IFERROR(W283,
                    MAX('1D'!$D$16,
                        POWER((ABS(K283)^2)/('1D'!$I$5*MAX(F283,
                                    0.1)^2),
                            1/3)))),
            IF(IFERROR(T283,
                    -1E+99)&gt;=IFERROR(AE283,
                    -1E+99),
                MAX('1D'!$D$16,
                    IFERROR(L283,
                        MAX('1D'!$D$16,
                            POWER((ABS(K283)^2)/('1D'!$I$5*MAX(F283,
                                        0.1)^2),
                                1/3)))),
                MAX('1D'!$D$16,
                    IFERROR(W283,
                        MAX('1D'!$D$16,
                            POWER((ABS(K283)^2)/('1D'!$I$5*MAX(F283,
                                        0.1)^2),
                                1/3))))))),
    MAX('1D'!$D$16,
        POWER((ABS(K283)^2)/('1D'!$I$5*MAX(F283,
                    0.1)^2),
            1/3)))</f>
        <v>2.0411692021517887</v>
      </c>
      <c r="AI283" s="5">
        <f t="shared" ca="1" si="64"/>
        <v>634.46666920215182</v>
      </c>
      <c r="AJ283" s="5">
        <f ca="1">AI283+((ABS(K283)/MAX(((F283)+(G283)*(AH283))*(AH283),
            0.000001))^2)/(2*'1D'!$I$5)</f>
        <v>636.01623624438901</v>
      </c>
      <c r="AM283">
        <v>0</v>
      </c>
      <c r="AN283">
        <v>0</v>
      </c>
      <c r="AO283" s="5">
        <f t="shared" si="65"/>
        <v>0</v>
      </c>
      <c r="AP283" s="5">
        <f t="shared" si="69"/>
        <v>0</v>
      </c>
      <c r="AQ283" s="5">
        <f ca="1">ABS(ABS(K283)/MAX(((F283)+(G283)*(AH283))*(AH283),
        0.000001))/SQRT('1D'!$I$5*MAX((((F283)+(G283)*(AH283))*(AH283))/MAX((F283)+2*(G283)*(AH283),
            0.000001),
        0.000001))</f>
        <v>1.2321985113193967</v>
      </c>
      <c r="AR283" s="5" t="str">
        <f t="shared" ca="1" si="66"/>
        <v>Supercritical</v>
      </c>
      <c r="AS283" s="5">
        <f ca="1">((ABS(K283)*'1D'!$D$6)/(MAX(((F283)+(G283)*(AH283))*(AH283),
            0.000001)*MAX(((((F283)+(G283)*(AH283))*(AH283))/MAX((F283)+2*(AH283)*SQRT(1+(G283)^2),
                    0.000001))^(2/3),
            0.000001)))^2</f>
        <v>6.2248983188966595E-3</v>
      </c>
    </row>
    <row r="284" spans="1:45" x14ac:dyDescent="0.35">
      <c r="A284">
        <v>275</v>
      </c>
      <c r="B284">
        <v>273.99599999999998</v>
      </c>
      <c r="C284">
        <v>616314.09299999999</v>
      </c>
      <c r="D284">
        <v>3097677.15</v>
      </c>
      <c r="E284">
        <v>632.42499999999995</v>
      </c>
      <c r="F284">
        <v>4.5270000000000001</v>
      </c>
      <c r="G284">
        <v>0</v>
      </c>
      <c r="H284" t="s">
        <v>176</v>
      </c>
      <c r="I284">
        <v>1.4179999999999999</v>
      </c>
      <c r="J284" s="5">
        <f t="shared" si="67"/>
        <v>1</v>
      </c>
      <c r="K284" s="5">
        <f t="shared" ca="1" si="68"/>
        <v>50.95</v>
      </c>
      <c r="L284" s="5">
        <f ca="1">IF($A$2=0,
    IFERROR(L283,
        MAX('1D'!$D$16,
            POWER((ABS(K284)^2)/('1D'!$I$5*MAX(F284,
                        0.1)^2),
                1/3))),
    IF(IFERROR(V283,
            0)=0,
        IFERROR(L283,
            MAX('1D'!$D$16,
                POWER((ABS(K284)^2)/('1D'!$I$5*MAX(F284,
                            0.1)^2),
                    1/3))),
        IF(OR(IFERROR(L284,
                    0)=0,
                IFERROR(S283,
                    0)&lt;1,
                IFERROR(S284,
                    0)&lt;1),
            MAX('1D'!$D$16,
                POWER((ABS(K284)^2)/('1D'!$I$5*MAX(F284,
                            0.1)^2),
                    1/3)),
            IF(IFERROR(U284,
                    0)&gt;0,
                MAX('1D'!$D$16,
                    IFERROR(L284,
                        0)+((IFERROR(U284,
                                0))*'1D'!$D$18*IF((IFERROR(S284,
                                    0))&lt;1,
                            1,
                            -1))),
                IF(IFERROR(U284,
                        0)&lt;0,
                    IF(ABS((MAX('1D'!$D$16,
                                    POWER((ABS(K284)^2)/('1D'!$I$5*MAX(F284,
                                                0.1)^2),
                                        1/3)))-IFERROR(L284,
                                0))&gt;'1D'!$D$19,
                        MAX('1D'!$D$16,
                            IF((MAX('1D'!$D$16,
                                        POWER((ABS(K284)^2)/('1D'!$I$5*MAX(F284,
                                                    0.1)^2),
                                            1/3)))&gt;IFERROR(L284,
                                    0),
                                MIN((MAX('1D'!$D$16,
                                            POWER((ABS(K284)^2)/('1D'!$I$5*MAX(F284,
                                                        0.1)^2),
                                                1/3))),
                                    IFERROR(L284,
                                        0)+(MIN(ABS(IFERROR(U284,
                                                    0))*'1D'!$D$18,
                                            ABS((MAX('1D'!$D$16,
                                                        POWER((ABS(K284)^2)/('1D'!$I$5*MAX(F284,
                                                                    0.1)^2),
                                                            1/3)))-IFERROR(L284,
                                                    0))))),
                                MAX((MAX('1D'!$D$16,
                                            POWER((ABS(K284)^2)/('1D'!$I$5*MAX(F284,
                                                        0.1)^2),
                                                1/3))),
                                    IFERROR(L284,
                                        0)-(MIN(ABS(IFERROR(U284,
                                                    0))*'1D'!$D$18,
                                            ABS((MAX('1D'!$D$16,
                                                        POWER((ABS(K284)^2)/('1D'!$I$5*MAX(F284,
                                                                    0.1)^2),
                                                            1/3)))-IFERROR(L284,
                                                    0))))))),
                        MAX('1D'!$D$16,
                            POWER((ABS(K284)^2)/('1D'!$I$5*MAX(F284,
                                        0.1)^2),
                                1/3))),
                    MAX('1D'!$D$16,
                        IFERROR(L284,
                            0)))))))</f>
        <v>2.0411692021517887</v>
      </c>
      <c r="M284" s="5">
        <f t="shared" ca="1" si="56"/>
        <v>9.2403729781411474</v>
      </c>
      <c r="N284" s="5">
        <f t="shared" ca="1" si="57"/>
        <v>1.0732965234032539</v>
      </c>
      <c r="O284" s="5">
        <f t="shared" ca="1" si="58"/>
        <v>5.5138466943408417</v>
      </c>
      <c r="P284" s="5">
        <f t="shared" ca="1" si="59"/>
        <v>634.46616920215172</v>
      </c>
      <c r="Q284" s="5">
        <f ca="1">P284+((ABS(K284)/MAX(((F284)+(G284)*(L284))*(L284),
            0.000001))^2)/(2*'1D'!$I$5)</f>
        <v>636.0157362443889</v>
      </c>
      <c r="R284" s="5">
        <f ca="1">((ABS(K284)*'1D'!$D$6)/(MAX(((F284)+(G284)*(L284))*(L284),
            0.000001)*MAX(((((F284)+(G284)*(L284))*(L284))/MAX((F284)+2*(L284)*SQRT(1+(G284)^2),
                    0.000001))^(2/3),
            0.000001)))^2</f>
        <v>6.2248983188966595E-3</v>
      </c>
      <c r="S284" s="5">
        <f ca="1">ABS(ABS(K284)/MAX(((F284)+(G284)*(L284))*(L284),
        0.000001))/SQRT('1D'!$I$5*MAX((((F284)+(G284)*(L284))*(L284))/MAX((F284)+2*(G284)*(L284),
            0.000001),
        0.000001))</f>
        <v>1.2321985113193967</v>
      </c>
      <c r="T284" s="5">
        <f ca="1">((F284)*(L284)^2)/2+(G284)*(L284)^3/3+(ABS(K284)^2)/('1D'!$I$5*MAX(((F284)+(G284)*(L284))*(L284),
        0.000001))</f>
        <v>38.067737219501687</v>
      </c>
      <c r="U284" s="5">
        <f ca="1">IF($A$2=0,
    0,
    IFERROR(Q283-(((R283+R284)/2)*J284)-(IF(O283&gt;O284,
                '1D'!$D$8*((O283^2-O284^2)/(2*'1D'!$I$5)),
                '1D'!$D$9*((O284^2-O283^2)/(2*'1D'!$I$5)))+('1D'!$D$10*(ABS(I284)/90)*(MAX(O283^2,
                        O284^2)/(2*'1D'!$I$5))))-Q284,
        0))</f>
        <v>-9.3870417620109947E-3</v>
      </c>
      <c r="V284" s="5">
        <f ca="1">IF($A$2=0,
    1,
    IF(IFERROR(V283,
            0)=0,
        0,
        IFERROR(IF(ROUND(S284,
                    3)=1,
                1,
                IF(AND(ABS(U284)&lt;'1D'!$D$19,
                        S284&gt;1),
                    1,
                    0)),
            0)))</f>
        <v>0</v>
      </c>
      <c r="W284" s="5">
        <f ca="1">IF($A$2=0,
    MAX(MAX('1D'!$D$16,
            MAX('1D'!$D$16,
                POWER((ABS(K284)^2)/('1D'!$I$5*MAX(F284,
                            0.1)^2),
                    1/3))),
        IFERROR(W1396,
            MAX(MAX('1D'!$D$16,
                    MAX('1D'!$D$16,
                        POWER((ABS(K284)^2)/('1D'!$I$5*MAX(F284,
                                    0.1)^2),
                            1/3))),
                ($L$2)-E1396))),
    IF(IFERROR(AG285,
            0)=0,
        MAX(MAX('1D'!$D$16,
                MAX('1D'!$D$16,
                    POWER((ABS(K284)^2)/('1D'!$I$5*MAX(F284,
                                0.1)^2),
                        1/3))),
            IFERROR(W1396,
                MAX(MAX('1D'!$D$16,
                        MAX('1D'!$D$16,
                            POWER((ABS(K284)^2)/('1D'!$I$5*MAX(F284,
                                        0.1)^2),
                                1/3))),
                    ($L$2)-E1396))),
        IF(IFERROR(W284,
                0)=0,
            MAX(MAX('1D'!$D$16,
                    MAX('1D'!$D$16,
                        POWER((ABS(K284)^2)/('1D'!$I$5*MAX(F284,
                                    0.1)^2),
                            1/3))),
                IFERROR(W1396,
                    MAX(MAX('1D'!$D$16,
                            MAX('1D'!$D$16,
                                POWER((ABS(K284)^2)/('1D'!$I$5*MAX(F284,
                                            0.1)^2),
                                    1/3))),
                        ($L$2)-E1396))),
            IF(OR(IFERROR(AD284,
                        0)&gt;=1,
                    IFERROR(AD285,
                        0)&gt;=1),
                MAX('1D'!$D$16,
                    MAX('1D'!$D$16,
                        POWER((ABS(K284)^2)/('1D'!$I$5*MAX(F284,
                                    0.1)^2),
                            1/3))),
                IF(ABS(IFERROR(AF284,
                            0))&lt;'1D'!$D$19,
                    MAX(MAX('1D'!$D$16,
                            MAX('1D'!$D$16,
                                POWER((ABS(K284)^2)/('1D'!$I$5*MAX(F284,
                                            0.1)^2),
                                    1/3))),
                        IFERROR(W284,
                            0)),
                    MAX(MAX('1D'!$D$16,
                            MAX('1D'!$D$16,
                                POWER((ABS(K284)^2)/('1D'!$I$5*MAX(F284,
                                            0.1)^2),
                                    1/3))),
                        (IFERROR(W284,
                                0))+((IFERROR(AF284,
                                    0))*'1D'!$D$18)))))))</f>
        <v>2.3460258516225387</v>
      </c>
      <c r="X284" s="5">
        <f t="shared" ca="1" si="60"/>
        <v>10.620459030295233</v>
      </c>
      <c r="Y284" s="5">
        <f t="shared" ca="1" si="61"/>
        <v>1.1520120910653819</v>
      </c>
      <c r="Z284" s="5">
        <f t="shared" ca="1" si="62"/>
        <v>4.7973444325394352</v>
      </c>
      <c r="AA284" s="5">
        <f t="shared" ca="1" si="63"/>
        <v>634.77102585162254</v>
      </c>
      <c r="AB284" s="5">
        <f ca="1">AA284+((ABS(K284)/MAX(((F284)+(G284)*(W284))*(W284),
            0.000001))^2)/(2*'1D'!$I$5)</f>
        <v>635.94403877743378</v>
      </c>
      <c r="AC284" s="5">
        <f ca="1">((ABS(K284)*'1D'!$D$6)/(MAX(((F284)+(G284)*(W284))*(W284),
            0.000001)*MAX(((((F284)+(G284)*(W284))*(W284))/MAX((F284)+2*(W284)*SQRT(1+(G284)^2),
                    0.000001))^(2/3),
            0.000001)))^2</f>
        <v>4.2878699272156737E-3</v>
      </c>
      <c r="AD284" s="5">
        <f ca="1">ABS(ABS(K284)/MAX(((F284)+(G284)*(W284))*(W284),
        0.000001))/SQRT('1D'!$I$5*MAX((((F284)+(G284)*(W284))*(W284))/MAX((F284)+2*(G284)*(W284),
            0.000001),
        0.000001))</f>
        <v>1.0000000000000002</v>
      </c>
      <c r="AE284" s="5">
        <f ca="1">((F284)*(W284)^2)/2+(G284)*(W284)^3/3+(ABS(K284)^2)/('1D'!$I$5*MAX(((F284)+(G284)*(W284))*(W284),
        0.000001))</f>
        <v>37.373807161755991</v>
      </c>
      <c r="AF284" s="5">
        <f ca="1">IF($A$2=0,
    0,
    IFERROR(AB285+(((AC284+AC285)/2)*J285)+(IF(Z284&gt;Z285,
                '1D'!$D$8*((Z284^2-Z285^2)/(2*'1D'!$I$5)),
                '1D'!$D$9*((Z285^2-Z284^2)/(2*'1D'!$I$5)))+('1D'!$D$10*(ABS(I285)/90)*(MAX(Z284^2,
                        Z285^2)/(2*'1D'!$I$5))))-AB284,
        0))</f>
        <v>6.5600904752045608E-3</v>
      </c>
      <c r="AG284" s="5">
        <f ca="1">IF($A$2=0,
    1,
    IF(IFERROR(AG285,
            0)=0,
        0,
        IFERROR(IF(OR(ROUND(AD284,
                        3)&gt;=1,
                    AND(ABS(AF284)&lt;'1D'!$D$19,
                        AD284&lt;1)),
                1,
                0),
            0)))</f>
        <v>1</v>
      </c>
      <c r="AH284" s="5">
        <f ca="1">IFERROR(IF('1D'!V32="Supercritical",
        MAX('1D'!$D$16,
            IFERROR(L284,
                MAX('1D'!$D$16,
                    POWER((ABS(K284)^2)/('1D'!$I$5*MAX(F284,
                                0.1)^2),
                        1/3)))),
        IF('1D'!V32="Subcritical",
            MAX('1D'!$D$16,
                IFERROR(W284,
                    MAX('1D'!$D$16,
                        POWER((ABS(K284)^2)/('1D'!$I$5*MAX(F284,
                                    0.1)^2),
                            1/3)))),
            IF(IFERROR(T284,
                    -1E+99)&gt;=IFERROR(AE284,
                    -1E+99),
                MAX('1D'!$D$16,
                    IFERROR(L284,
                        MAX('1D'!$D$16,
                            POWER((ABS(K284)^2)/('1D'!$I$5*MAX(F284,
                                        0.1)^2),
                                1/3)))),
                MAX('1D'!$D$16,
                    IFERROR(W284,
                        MAX('1D'!$D$16,
                            POWER((ABS(K284)^2)/('1D'!$I$5*MAX(F284,
                                        0.1)^2),
                                1/3))))))),
    MAX('1D'!$D$16,
        POWER((ABS(K284)^2)/('1D'!$I$5*MAX(F284,
                    0.1)^2),
            1/3)))</f>
        <v>2.0411692021517887</v>
      </c>
      <c r="AI284" s="5">
        <f t="shared" ca="1" si="64"/>
        <v>634.46616920215172</v>
      </c>
      <c r="AJ284" s="5">
        <f ca="1">AI284+((ABS(K284)/MAX(((F284)+(G284)*(AH284))*(AH284),
            0.000001))^2)/(2*'1D'!$I$5)</f>
        <v>636.0157362443889</v>
      </c>
      <c r="AM284">
        <v>0</v>
      </c>
      <c r="AN284">
        <v>0</v>
      </c>
      <c r="AO284" s="5">
        <f t="shared" si="65"/>
        <v>0</v>
      </c>
      <c r="AP284" s="5">
        <f t="shared" si="69"/>
        <v>0</v>
      </c>
      <c r="AQ284" s="5">
        <f ca="1">ABS(ABS(K284)/MAX(((F284)+(G284)*(AH284))*(AH284),
        0.000001))/SQRT('1D'!$I$5*MAX((((F284)+(G284)*(AH284))*(AH284))/MAX((F284)+2*(G284)*(AH284),
            0.000001),
        0.000001))</f>
        <v>1.2321985113193967</v>
      </c>
      <c r="AR284" s="5" t="str">
        <f t="shared" ca="1" si="66"/>
        <v>Supercritical</v>
      </c>
      <c r="AS284" s="5">
        <f ca="1">((ABS(K284)*'1D'!$D$6)/(MAX(((F284)+(G284)*(AH284))*(AH284),
            0.000001)*MAX(((((F284)+(G284)*(AH284))*(AH284))/MAX((F284)+2*(AH284)*SQRT(1+(G284)^2),
                    0.000001))^(2/3),
            0.000001)))^2</f>
        <v>6.2248983188966595E-3</v>
      </c>
    </row>
    <row r="285" spans="1:45" x14ac:dyDescent="0.35">
      <c r="A285">
        <v>276</v>
      </c>
      <c r="B285">
        <v>274.99599999999998</v>
      </c>
      <c r="C285">
        <v>616313.40300000005</v>
      </c>
      <c r="D285">
        <v>3097676.426</v>
      </c>
      <c r="E285">
        <v>632.42449999999997</v>
      </c>
      <c r="F285">
        <v>4.5270000000000001</v>
      </c>
      <c r="G285">
        <v>0</v>
      </c>
      <c r="H285" t="s">
        <v>176</v>
      </c>
      <c r="I285">
        <v>1.4179999999999999</v>
      </c>
      <c r="J285" s="5">
        <f t="shared" si="67"/>
        <v>1</v>
      </c>
      <c r="K285" s="5">
        <f t="shared" ca="1" si="68"/>
        <v>50.95</v>
      </c>
      <c r="L285" s="5">
        <f ca="1">IF($A$2=0,
    IFERROR(L284,
        MAX('1D'!$D$16,
            POWER((ABS(K285)^2)/('1D'!$I$5*MAX(F285,
                        0.1)^2),
                1/3))),
    IF(IFERROR(V284,
            0)=0,
        IFERROR(L284,
            MAX('1D'!$D$16,
                POWER((ABS(K285)^2)/('1D'!$I$5*MAX(F285,
                            0.1)^2),
                    1/3))),
        IF(OR(IFERROR(L285,
                    0)=0,
                IFERROR(S284,
                    0)&lt;1,
                IFERROR(S285,
                    0)&lt;1),
            MAX('1D'!$D$16,
                POWER((ABS(K285)^2)/('1D'!$I$5*MAX(F285,
                            0.1)^2),
                    1/3)),
            IF(IFERROR(U285,
                    0)&gt;0,
                MAX('1D'!$D$16,
                    IFERROR(L285,
                        0)+((IFERROR(U285,
                                0))*'1D'!$D$18*IF((IFERROR(S285,
                                    0))&lt;1,
                            1,
                            -1))),
                IF(IFERROR(U285,
                        0)&lt;0,
                    IF(ABS((MAX('1D'!$D$16,
                                    POWER((ABS(K285)^2)/('1D'!$I$5*MAX(F285,
                                                0.1)^2),
                                        1/3)))-IFERROR(L285,
                                0))&gt;'1D'!$D$19,
                        MAX('1D'!$D$16,
                            IF((MAX('1D'!$D$16,
                                        POWER((ABS(K285)^2)/('1D'!$I$5*MAX(F285,
                                                    0.1)^2),
                                            1/3)))&gt;IFERROR(L285,
                                    0),
                                MIN((MAX('1D'!$D$16,
                                            POWER((ABS(K285)^2)/('1D'!$I$5*MAX(F285,
                                                        0.1)^2),
                                                1/3))),
                                    IFERROR(L285,
                                        0)+(MIN(ABS(IFERROR(U285,
                                                    0))*'1D'!$D$18,
                                            ABS((MAX('1D'!$D$16,
                                                        POWER((ABS(K285)^2)/('1D'!$I$5*MAX(F285,
                                                                    0.1)^2),
                                                            1/3)))-IFERROR(L285,
                                                    0))))),
                                MAX((MAX('1D'!$D$16,
                                            POWER((ABS(K285)^2)/('1D'!$I$5*MAX(F285,
                                                        0.1)^2),
                                                1/3))),
                                    IFERROR(L285,
                                        0)-(MIN(ABS(IFERROR(U285,
                                                    0))*'1D'!$D$18,
                                            ABS((MAX('1D'!$D$16,
                                                        POWER((ABS(K285)^2)/('1D'!$I$5*MAX(F285,
                                                                    0.1)^2),
                                                            1/3)))-IFERROR(L285,
                                                    0))))))),
                        MAX('1D'!$D$16,
                            POWER((ABS(K285)^2)/('1D'!$I$5*MAX(F285,
                                        0.1)^2),
                                1/3))),
                    MAX('1D'!$D$16,
                        IFERROR(L285,
                            0)))))))</f>
        <v>2.0411692021517887</v>
      </c>
      <c r="M285" s="5">
        <f t="shared" ca="1" si="56"/>
        <v>9.2403729781411474</v>
      </c>
      <c r="N285" s="5">
        <f t="shared" ca="1" si="57"/>
        <v>1.0732965234032539</v>
      </c>
      <c r="O285" s="5">
        <f t="shared" ca="1" si="58"/>
        <v>5.5138466943408417</v>
      </c>
      <c r="P285" s="5">
        <f t="shared" ca="1" si="59"/>
        <v>634.46566920215173</v>
      </c>
      <c r="Q285" s="5">
        <f ca="1">P285+((ABS(K285)/MAX(((F285)+(G285)*(L285))*(L285),
            0.000001))^2)/(2*'1D'!$I$5)</f>
        <v>636.01523624438892</v>
      </c>
      <c r="R285" s="5">
        <f ca="1">((ABS(K285)*'1D'!$D$6)/(MAX(((F285)+(G285)*(L285))*(L285),
            0.000001)*MAX(((((F285)+(G285)*(L285))*(L285))/MAX((F285)+2*(L285)*SQRT(1+(G285)^2),
                    0.000001))^(2/3),
            0.000001)))^2</f>
        <v>6.2248983188966595E-3</v>
      </c>
      <c r="S285" s="5">
        <f ca="1">ABS(ABS(K285)/MAX(((F285)+(G285)*(L285))*(L285),
        0.000001))/SQRT('1D'!$I$5*MAX((((F285)+(G285)*(L285))*(L285))/MAX((F285)+2*(G285)*(L285),
            0.000001),
        0.000001))</f>
        <v>1.2321985113193967</v>
      </c>
      <c r="T285" s="5">
        <f ca="1">((F285)*(L285)^2)/2+(G285)*(L285)^3/3+(ABS(K285)^2)/('1D'!$I$5*MAX(((F285)+(G285)*(L285))*(L285),
        0.000001))</f>
        <v>38.067737219501687</v>
      </c>
      <c r="U285" s="5">
        <f ca="1">IF($A$2=0,
    0,
    IFERROR(Q284-(((R284+R285)/2)*J285)-(IF(O284&gt;O285,
                '1D'!$D$8*((O284^2-O285^2)/(2*'1D'!$I$5)),
                '1D'!$D$9*((O285^2-O284^2)/(2*'1D'!$I$5)))+('1D'!$D$10*(ABS(I285)/90)*(MAX(O284^2,
                        O285^2)/(2*'1D'!$I$5))))-Q285,
        0))</f>
        <v>-9.3870417621246816E-3</v>
      </c>
      <c r="V285" s="5">
        <f ca="1">IF($A$2=0,
    1,
    IF(IFERROR(V284,
            0)=0,
        0,
        IFERROR(IF(ROUND(S285,
                    3)=1,
                1,
                IF(AND(ABS(U285)&lt;'1D'!$D$19,
                        S285&gt;1),
                    1,
                    0)),
            0)))</f>
        <v>0</v>
      </c>
      <c r="W285" s="5">
        <f ca="1">IF($A$2=0,
    MAX(MAX('1D'!$D$16,
            MAX('1D'!$D$16,
                POWER((ABS(K285)^2)/('1D'!$I$5*MAX(F285,
                            0.1)^2),
                    1/3))),
        IFERROR(W1396,
            MAX(MAX('1D'!$D$16,
                    MAX('1D'!$D$16,
                        POWER((ABS(K285)^2)/('1D'!$I$5*MAX(F285,
                                    0.1)^2),
                            1/3))),
                ($L$2)-E1396))),
    IF(IFERROR(AG286,
            0)=0,
        MAX(MAX('1D'!$D$16,
                MAX('1D'!$D$16,
                    POWER((ABS(K285)^2)/('1D'!$I$5*MAX(F285,
                                0.1)^2),
                        1/3))),
            IFERROR(W1396,
                MAX(MAX('1D'!$D$16,
                        MAX('1D'!$D$16,
                            POWER((ABS(K285)^2)/('1D'!$I$5*MAX(F285,
                                        0.1)^2),
                                1/3))),
                    ($L$2)-E1396))),
        IF(IFERROR(W285,
                0)=0,
            MAX(MAX('1D'!$D$16,
                    MAX('1D'!$D$16,
                        POWER((ABS(K285)^2)/('1D'!$I$5*MAX(F285,
                                    0.1)^2),
                            1/3))),
                IFERROR(W1396,
                    MAX(MAX('1D'!$D$16,
                            MAX('1D'!$D$16,
                                POWER((ABS(K285)^2)/('1D'!$I$5*MAX(F285,
                                            0.1)^2),
                                    1/3))),
                        ($L$2)-E1396))),
            IF(OR(IFERROR(AD285,
                        0)&gt;=1,
                    IFERROR(AD286,
                        0)&gt;=1),
                MAX('1D'!$D$16,
                    MAX('1D'!$D$16,
                        POWER((ABS(K285)^2)/('1D'!$I$5*MAX(F285,
                                    0.1)^2),
                            1/3))),
                IF(ABS(IFERROR(AF285,
                            0))&lt;'1D'!$D$19,
                    MAX(MAX('1D'!$D$16,
                            MAX('1D'!$D$16,
                                POWER((ABS(K285)^2)/('1D'!$I$5*MAX(F285,
                                            0.1)^2),
                                    1/3))),
                        IFERROR(W285,
                            0)),
                    MAX(MAX('1D'!$D$16,
                            MAX('1D'!$D$16,
                                POWER((ABS(K285)^2)/('1D'!$I$5*MAX(F285,
                                            0.1)^2),
                                    1/3))),
                        (IFERROR(W285,
                                0))+((IFERROR(AF285,
                                    0))*'1D'!$D$18)))))))</f>
        <v>2.3460258516225387</v>
      </c>
      <c r="X285" s="5">
        <f t="shared" ca="1" si="60"/>
        <v>10.620459030295233</v>
      </c>
      <c r="Y285" s="5">
        <f t="shared" ca="1" si="61"/>
        <v>1.1520120910653819</v>
      </c>
      <c r="Z285" s="5">
        <f t="shared" ca="1" si="62"/>
        <v>4.7973444325394352</v>
      </c>
      <c r="AA285" s="5">
        <f t="shared" ca="1" si="63"/>
        <v>634.77052585162255</v>
      </c>
      <c r="AB285" s="5">
        <f ca="1">AA285+((ABS(K285)/MAX(((F285)+(G285)*(W285))*(W285),
            0.000001))^2)/(2*'1D'!$I$5)</f>
        <v>635.94353877743379</v>
      </c>
      <c r="AC285" s="5">
        <f ca="1">((ABS(K285)*'1D'!$D$6)/(MAX(((F285)+(G285)*(W285))*(W285),
            0.000001)*MAX(((((F285)+(G285)*(W285))*(W285))/MAX((F285)+2*(W285)*SQRT(1+(G285)^2),
                    0.000001))^(2/3),
            0.000001)))^2</f>
        <v>4.2878699272156737E-3</v>
      </c>
      <c r="AD285" s="5">
        <f ca="1">ABS(ABS(K285)/MAX(((F285)+(G285)*(W285))*(W285),
        0.000001))/SQRT('1D'!$I$5*MAX((((F285)+(G285)*(W285))*(W285))/MAX((F285)+2*(G285)*(W285),
            0.000001),
        0.000001))</f>
        <v>1.0000000000000002</v>
      </c>
      <c r="AE285" s="5">
        <f ca="1">((F285)*(W285)^2)/2+(G285)*(W285)^3/3+(ABS(K285)^2)/('1D'!$I$5*MAX(((F285)+(G285)*(W285))*(W285),
        0.000001))</f>
        <v>37.373807161755991</v>
      </c>
      <c r="AF285" s="5">
        <f ca="1">IF($A$2=0,
    0,
    IFERROR(AB286+(((AC285+AC286)/2)*J286)+(IF(Z285&gt;Z286,
                '1D'!$D$8*((Z285^2-Z286^2)/(2*'1D'!$I$5)),
                '1D'!$D$9*((Z286^2-Z285^2)/(2*'1D'!$I$5)))+('1D'!$D$10*(ABS(I286)/90)*(MAX(Z285^2,
                        Z286^2)/(2*'1D'!$I$5))))-AB285,
        0))</f>
        <v>6.6582193792328326E-3</v>
      </c>
      <c r="AG285" s="5">
        <f ca="1">IF($A$2=0,
    1,
    IF(IFERROR(AG286,
            0)=0,
        0,
        IFERROR(IF(OR(ROUND(AD285,
                        3)&gt;=1,
                    AND(ABS(AF285)&lt;'1D'!$D$19,
                        AD285&lt;1)),
                1,
                0),
            0)))</f>
        <v>1</v>
      </c>
      <c r="AH285" s="5">
        <f ca="1">IFERROR(IF('1D'!V32="Supercritical",
        MAX('1D'!$D$16,
            IFERROR(L285,
                MAX('1D'!$D$16,
                    POWER((ABS(K285)^2)/('1D'!$I$5*MAX(F285,
                                0.1)^2),
                        1/3)))),
        IF('1D'!V32="Subcritical",
            MAX('1D'!$D$16,
                IFERROR(W285,
                    MAX('1D'!$D$16,
                        POWER((ABS(K285)^2)/('1D'!$I$5*MAX(F285,
                                    0.1)^2),
                            1/3)))),
            IF(IFERROR(T285,
                    -1E+99)&gt;=IFERROR(AE285,
                    -1E+99),
                MAX('1D'!$D$16,
                    IFERROR(L285,
                        MAX('1D'!$D$16,
                            POWER((ABS(K285)^2)/('1D'!$I$5*MAX(F285,
                                        0.1)^2),
                                1/3)))),
                MAX('1D'!$D$16,
                    IFERROR(W285,
                        MAX('1D'!$D$16,
                            POWER((ABS(K285)^2)/('1D'!$I$5*MAX(F285,
                                        0.1)^2),
                                1/3))))))),
    MAX('1D'!$D$16,
        POWER((ABS(K285)^2)/('1D'!$I$5*MAX(F285,
                    0.1)^2),
            1/3)))</f>
        <v>2.0411692021517887</v>
      </c>
      <c r="AI285" s="5">
        <f t="shared" ca="1" si="64"/>
        <v>634.46566920215173</v>
      </c>
      <c r="AJ285" s="5">
        <f ca="1">AI285+((ABS(K285)/MAX(((F285)+(G285)*(AH285))*(AH285),
            0.000001))^2)/(2*'1D'!$I$5)</f>
        <v>636.01523624438892</v>
      </c>
      <c r="AM285">
        <v>0</v>
      </c>
      <c r="AN285">
        <v>0</v>
      </c>
      <c r="AO285" s="5">
        <f t="shared" si="65"/>
        <v>0</v>
      </c>
      <c r="AP285" s="5">
        <f t="shared" si="69"/>
        <v>0</v>
      </c>
      <c r="AQ285" s="5">
        <f ca="1">ABS(ABS(K285)/MAX(((F285)+(G285)*(AH285))*(AH285),
        0.000001))/SQRT('1D'!$I$5*MAX((((F285)+(G285)*(AH285))*(AH285))/MAX((F285)+2*(G285)*(AH285),
            0.000001),
        0.000001))</f>
        <v>1.2321985113193967</v>
      </c>
      <c r="AR285" s="5" t="str">
        <f t="shared" ca="1" si="66"/>
        <v>Supercritical</v>
      </c>
      <c r="AS285" s="5">
        <f ca="1">((ABS(K285)*'1D'!$D$6)/(MAX(((F285)+(G285)*(AH285))*(AH285),
            0.000001)*MAX(((((F285)+(G285)*(AH285))*(AH285))/MAX((F285)+2*(AH285)*SQRT(1+(G285)^2),
                    0.000001))^(2/3),
            0.000001)))^2</f>
        <v>6.2248983188966595E-3</v>
      </c>
    </row>
    <row r="286" spans="1:45" x14ac:dyDescent="0.35">
      <c r="A286">
        <v>277</v>
      </c>
      <c r="B286">
        <v>275.99700000000001</v>
      </c>
      <c r="C286">
        <v>616312.73100000003</v>
      </c>
      <c r="D286">
        <v>3097675.6850000001</v>
      </c>
      <c r="E286">
        <v>632.42399999999998</v>
      </c>
      <c r="F286">
        <v>4.5270000000000001</v>
      </c>
      <c r="G286">
        <v>0</v>
      </c>
      <c r="H286" t="s">
        <v>176</v>
      </c>
      <c r="I286">
        <v>1.466</v>
      </c>
      <c r="J286" s="5">
        <f t="shared" si="67"/>
        <v>1.0010000000000332</v>
      </c>
      <c r="K286" s="5">
        <f t="shared" ca="1" si="68"/>
        <v>50.95</v>
      </c>
      <c r="L286" s="5">
        <f ca="1">IF($A$2=0,
    IFERROR(L285,
        MAX('1D'!$D$16,
            POWER((ABS(K286)^2)/('1D'!$I$5*MAX(F286,
                        0.1)^2),
                1/3))),
    IF(IFERROR(V285,
            0)=0,
        IFERROR(L285,
            MAX('1D'!$D$16,
                POWER((ABS(K286)^2)/('1D'!$I$5*MAX(F286,
                            0.1)^2),
                    1/3))),
        IF(OR(IFERROR(L286,
                    0)=0,
                IFERROR(S285,
                    0)&lt;1,
                IFERROR(S286,
                    0)&lt;1),
            MAX('1D'!$D$16,
                POWER((ABS(K286)^2)/('1D'!$I$5*MAX(F286,
                            0.1)^2),
                    1/3)),
            IF(IFERROR(U286,
                    0)&gt;0,
                MAX('1D'!$D$16,
                    IFERROR(L286,
                        0)+((IFERROR(U286,
                                0))*'1D'!$D$18*IF((IFERROR(S286,
                                    0))&lt;1,
                            1,
                            -1))),
                IF(IFERROR(U286,
                        0)&lt;0,
                    IF(ABS((MAX('1D'!$D$16,
                                    POWER((ABS(K286)^2)/('1D'!$I$5*MAX(F286,
                                                0.1)^2),
                                        1/3)))-IFERROR(L286,
                                0))&gt;'1D'!$D$19,
                        MAX('1D'!$D$16,
                            IF((MAX('1D'!$D$16,
                                        POWER((ABS(K286)^2)/('1D'!$I$5*MAX(F286,
                                                    0.1)^2),
                                            1/3)))&gt;IFERROR(L286,
                                    0),
                                MIN((MAX('1D'!$D$16,
                                            POWER((ABS(K286)^2)/('1D'!$I$5*MAX(F286,
                                                        0.1)^2),
                                                1/3))),
                                    IFERROR(L286,
                                        0)+(MIN(ABS(IFERROR(U286,
                                                    0))*'1D'!$D$18,
                                            ABS((MAX('1D'!$D$16,
                                                        POWER((ABS(K286)^2)/('1D'!$I$5*MAX(F286,
                                                                    0.1)^2),
                                                            1/3)))-IFERROR(L286,
                                                    0))))),
                                MAX((MAX('1D'!$D$16,
                                            POWER((ABS(K286)^2)/('1D'!$I$5*MAX(F286,
                                                        0.1)^2),
                                                1/3))),
                                    IFERROR(L286,
                                        0)-(MIN(ABS(IFERROR(U286,
                                                    0))*'1D'!$D$18,
                                            ABS((MAX('1D'!$D$16,
                                                        POWER((ABS(K286)^2)/('1D'!$I$5*MAX(F286,
                                                                    0.1)^2),
                                                            1/3)))-IFERROR(L286,
                                                    0))))))),
                        MAX('1D'!$D$16,
                            POWER((ABS(K286)^2)/('1D'!$I$5*MAX(F286,
                                        0.1)^2),
                                1/3))),
                    MAX('1D'!$D$16,
                        IFERROR(L286,
                            0)))))))</f>
        <v>2.0411692021517887</v>
      </c>
      <c r="M286" s="5">
        <f t="shared" ca="1" si="56"/>
        <v>9.2403729781411474</v>
      </c>
      <c r="N286" s="5">
        <f t="shared" ca="1" si="57"/>
        <v>1.0732965234032539</v>
      </c>
      <c r="O286" s="5">
        <f t="shared" ca="1" si="58"/>
        <v>5.5138466943408417</v>
      </c>
      <c r="P286" s="5">
        <f t="shared" ca="1" si="59"/>
        <v>634.46516920215174</v>
      </c>
      <c r="Q286" s="5">
        <f ca="1">P286+((ABS(K286)/MAX(((F286)+(G286)*(L286))*(L286),
            0.000001))^2)/(2*'1D'!$I$5)</f>
        <v>636.01473624438893</v>
      </c>
      <c r="R286" s="5">
        <f ca="1">((ABS(K286)*'1D'!$D$6)/(MAX(((F286)+(G286)*(L286))*(L286),
            0.000001)*MAX(((((F286)+(G286)*(L286))*(L286))/MAX((F286)+2*(L286)*SQRT(1+(G286)^2),
                    0.000001))^(2/3),
            0.000001)))^2</f>
        <v>6.2248983188966595E-3</v>
      </c>
      <c r="S286" s="5">
        <f ca="1">ABS(ABS(K286)/MAX(((F286)+(G286)*(L286))*(L286),
        0.000001))/SQRT('1D'!$I$5*MAX((((F286)+(G286)*(L286))*(L286))/MAX((F286)+2*(G286)*(L286),
            0.000001),
        0.000001))</f>
        <v>1.2321985113193967</v>
      </c>
      <c r="T286" s="5">
        <f ca="1">((F286)*(L286)^2)/2+(G286)*(L286)^3/3+(ABS(K286)^2)/('1D'!$I$5*MAX(((F286)+(G286)*(L286))*(L286),
        0.000001))</f>
        <v>38.067737219501687</v>
      </c>
      <c r="U286" s="5">
        <f ca="1">IF($A$2=0,
    0,
    IFERROR(Q285-(((R285+R286)/2)*J286)-(IF(O285&gt;O286,
                '1D'!$D$8*((O285^2-O286^2)/(2*'1D'!$I$5)),
                '1D'!$D$9*((O286^2-O285^2)/(2*'1D'!$I$5)))+('1D'!$D$10*(ABS(I286)/90)*(MAX(O285^2,
                        O286^2)/(2*'1D'!$I$5))))-Q286,
        0))</f>
        <v>-9.5172320236542873E-3</v>
      </c>
      <c r="V286" s="5">
        <f ca="1">IF($A$2=0,
    1,
    IF(IFERROR(V285,
            0)=0,
        0,
        IFERROR(IF(ROUND(S286,
                    3)=1,
                1,
                IF(AND(ABS(U286)&lt;'1D'!$D$19,
                        S286&gt;1),
                    1,
                    0)),
            0)))</f>
        <v>0</v>
      </c>
      <c r="W286" s="5">
        <f ca="1">IF($A$2=0,
    MAX(MAX('1D'!$D$16,
            MAX('1D'!$D$16,
                POWER((ABS(K286)^2)/('1D'!$I$5*MAX(F286,
                            0.1)^2),
                    1/3))),
        IFERROR(W1396,
            MAX(MAX('1D'!$D$16,
                    MAX('1D'!$D$16,
                        POWER((ABS(K286)^2)/('1D'!$I$5*MAX(F286,
                                    0.1)^2),
                            1/3))),
                ($L$2)-E1396))),
    IF(IFERROR(AG287,
            0)=0,
        MAX(MAX('1D'!$D$16,
                MAX('1D'!$D$16,
                    POWER((ABS(K286)^2)/('1D'!$I$5*MAX(F286,
                                0.1)^2),
                        1/3))),
            IFERROR(W1396,
                MAX(MAX('1D'!$D$16,
                        MAX('1D'!$D$16,
                            POWER((ABS(K286)^2)/('1D'!$I$5*MAX(F286,
                                        0.1)^2),
                                1/3))),
                    ($L$2)-E1396))),
        IF(IFERROR(W286,
                0)=0,
            MAX(MAX('1D'!$D$16,
                    MAX('1D'!$D$16,
                        POWER((ABS(K286)^2)/('1D'!$I$5*MAX(F286,
                                    0.1)^2),
                            1/3))),
                IFERROR(W1396,
                    MAX(MAX('1D'!$D$16,
                            MAX('1D'!$D$16,
                                POWER((ABS(K286)^2)/('1D'!$I$5*MAX(F286,
                                            0.1)^2),
                                    1/3))),
                        ($L$2)-E1396))),
            IF(OR(IFERROR(AD286,
                        0)&gt;=1,
                    IFERROR(AD287,
                        0)&gt;=1),
                MAX('1D'!$D$16,
                    MAX('1D'!$D$16,
                        POWER((ABS(K286)^2)/('1D'!$I$5*MAX(F286,
                                    0.1)^2),
                            1/3))),
                IF(ABS(IFERROR(AF286,
                            0))&lt;'1D'!$D$19,
                    MAX(MAX('1D'!$D$16,
                            MAX('1D'!$D$16,
                                POWER((ABS(K286)^2)/('1D'!$I$5*MAX(F286,
                                            0.1)^2),
                                    1/3))),
                        IFERROR(W286,
                            0)),
                    MAX(MAX('1D'!$D$16,
                            MAX('1D'!$D$16,
                                POWER((ABS(K286)^2)/('1D'!$I$5*MAX(F286,
                                            0.1)^2),
                                    1/3))),
                        (IFERROR(W286,
                                0))+((IFERROR(AF286,
                                    0))*'1D'!$D$18)))))))</f>
        <v>2.3460258516225387</v>
      </c>
      <c r="X286" s="5">
        <f t="shared" ca="1" si="60"/>
        <v>10.620459030295233</v>
      </c>
      <c r="Y286" s="5">
        <f t="shared" ca="1" si="61"/>
        <v>1.1520120910653819</v>
      </c>
      <c r="Z286" s="5">
        <f t="shared" ca="1" si="62"/>
        <v>4.7973444325394352</v>
      </c>
      <c r="AA286" s="5">
        <f t="shared" ca="1" si="63"/>
        <v>634.77002585162256</v>
      </c>
      <c r="AB286" s="5">
        <f ca="1">AA286+((ABS(K286)/MAX(((F286)+(G286)*(W286))*(W286),
            0.000001))^2)/(2*'1D'!$I$5)</f>
        <v>635.9430387774338</v>
      </c>
      <c r="AC286" s="5">
        <f ca="1">((ABS(K286)*'1D'!$D$6)/(MAX(((F286)+(G286)*(W286))*(W286),
            0.000001)*MAX(((((F286)+(G286)*(W286))*(W286))/MAX((F286)+2*(W286)*SQRT(1+(G286)^2),
                    0.000001))^(2/3),
            0.000001)))^2</f>
        <v>4.2878699272156737E-3</v>
      </c>
      <c r="AD286" s="5">
        <f ca="1">ABS(ABS(K286)/MAX(((F286)+(G286)*(W286))*(W286),
        0.000001))/SQRT('1D'!$I$5*MAX((((F286)+(G286)*(W286))*(W286))/MAX((F286)+2*(G286)*(W286),
            0.000001),
        0.000001))</f>
        <v>1.0000000000000002</v>
      </c>
      <c r="AE286" s="5">
        <f ca="1">((F286)*(W286)^2)/2+(G286)*(W286)^3/3+(ABS(K286)^2)/('1D'!$I$5*MAX(((F286)+(G286)*(W286))*(W286),
        0.000001))</f>
        <v>37.373807161755991</v>
      </c>
      <c r="AF286" s="5">
        <f ca="1">IF($A$2=0,
    0,
    IFERROR(AB287+(((AC286+AC287)/2)*J287)+(IF(Z286&gt;Z287,
                '1D'!$D$8*((Z286^2-Z287^2)/(2*'1D'!$I$5)),
                '1D'!$D$9*((Z287^2-Z286^2)/(2*'1D'!$I$5)))+('1D'!$D$10*(ABS(I287)/90)*(MAX(Z286^2,
                        Z287^2)/(2*'1D'!$I$5))))-AB286,
        0))</f>
        <v>6.5538475837456645E-3</v>
      </c>
      <c r="AG286" s="5">
        <f ca="1">IF($A$2=0,
    1,
    IF(IFERROR(AG287,
            0)=0,
        0,
        IFERROR(IF(OR(ROUND(AD286,
                        3)&gt;=1,
                    AND(ABS(AF286)&lt;'1D'!$D$19,
                        AD286&lt;1)),
                1,
                0),
            0)))</f>
        <v>1</v>
      </c>
      <c r="AH286" s="5">
        <f ca="1">IFERROR(IF('1D'!V32="Supercritical",
        MAX('1D'!$D$16,
            IFERROR(L286,
                MAX('1D'!$D$16,
                    POWER((ABS(K286)^2)/('1D'!$I$5*MAX(F286,
                                0.1)^2),
                        1/3)))),
        IF('1D'!V32="Subcritical",
            MAX('1D'!$D$16,
                IFERROR(W286,
                    MAX('1D'!$D$16,
                        POWER((ABS(K286)^2)/('1D'!$I$5*MAX(F286,
                                    0.1)^2),
                            1/3)))),
            IF(IFERROR(T286,
                    -1E+99)&gt;=IFERROR(AE286,
                    -1E+99),
                MAX('1D'!$D$16,
                    IFERROR(L286,
                        MAX('1D'!$D$16,
                            POWER((ABS(K286)^2)/('1D'!$I$5*MAX(F286,
                                        0.1)^2),
                                1/3)))),
                MAX('1D'!$D$16,
                    IFERROR(W286,
                        MAX('1D'!$D$16,
                            POWER((ABS(K286)^2)/('1D'!$I$5*MAX(F286,
                                        0.1)^2),
                                1/3))))))),
    MAX('1D'!$D$16,
        POWER((ABS(K286)^2)/('1D'!$I$5*MAX(F286,
                    0.1)^2),
            1/3)))</f>
        <v>2.0411692021517887</v>
      </c>
      <c r="AI286" s="5">
        <f t="shared" ca="1" si="64"/>
        <v>634.46516920215174</v>
      </c>
      <c r="AJ286" s="5">
        <f ca="1">AI286+((ABS(K286)/MAX(((F286)+(G286)*(AH286))*(AH286),
            0.000001))^2)/(2*'1D'!$I$5)</f>
        <v>636.01473624438893</v>
      </c>
      <c r="AM286">
        <v>0</v>
      </c>
      <c r="AN286">
        <v>0</v>
      </c>
      <c r="AO286" s="5">
        <f t="shared" si="65"/>
        <v>0</v>
      </c>
      <c r="AP286" s="5">
        <f t="shared" si="69"/>
        <v>0</v>
      </c>
      <c r="AQ286" s="5">
        <f ca="1">ABS(ABS(K286)/MAX(((F286)+(G286)*(AH286))*(AH286),
        0.000001))/SQRT('1D'!$I$5*MAX((((F286)+(G286)*(AH286))*(AH286))/MAX((F286)+2*(G286)*(AH286),
            0.000001),
        0.000001))</f>
        <v>1.2321985113193967</v>
      </c>
      <c r="AR286" s="5" t="str">
        <f t="shared" ca="1" si="66"/>
        <v>Supercritical</v>
      </c>
      <c r="AS286" s="5">
        <f ca="1">((ABS(K286)*'1D'!$D$6)/(MAX(((F286)+(G286)*(AH286))*(AH286),
            0.000001)*MAX(((((F286)+(G286)*(AH286))*(AH286))/MAX((F286)+2*(AH286)*SQRT(1+(G286)^2),
                    0.000001))^(2/3),
            0.000001)))^2</f>
        <v>6.2248983188966595E-3</v>
      </c>
    </row>
    <row r="287" spans="1:45" x14ac:dyDescent="0.35">
      <c r="A287">
        <v>278</v>
      </c>
      <c r="B287">
        <v>276.99599999999998</v>
      </c>
      <c r="C287">
        <v>616312.07900000003</v>
      </c>
      <c r="D287">
        <v>3097674.9279999998</v>
      </c>
      <c r="E287">
        <v>632.42349999999999</v>
      </c>
      <c r="F287">
        <v>4.5270000000000001</v>
      </c>
      <c r="G287">
        <v>0</v>
      </c>
      <c r="H287" t="s">
        <v>176</v>
      </c>
      <c r="I287">
        <v>1.417</v>
      </c>
      <c r="J287" s="5">
        <f t="shared" si="67"/>
        <v>0.9989999999999668</v>
      </c>
      <c r="K287" s="5">
        <f t="shared" ca="1" si="68"/>
        <v>50.95</v>
      </c>
      <c r="L287" s="5">
        <f ca="1">IF($A$2=0,
    IFERROR(L286,
        MAX('1D'!$D$16,
            POWER((ABS(K287)^2)/('1D'!$I$5*MAX(F287,
                        0.1)^2),
                1/3))),
    IF(IFERROR(V286,
            0)=0,
        IFERROR(L286,
            MAX('1D'!$D$16,
                POWER((ABS(K287)^2)/('1D'!$I$5*MAX(F287,
                            0.1)^2),
                    1/3))),
        IF(OR(IFERROR(L287,
                    0)=0,
                IFERROR(S286,
                    0)&lt;1,
                IFERROR(S287,
                    0)&lt;1),
            MAX('1D'!$D$16,
                POWER((ABS(K287)^2)/('1D'!$I$5*MAX(F287,
                            0.1)^2),
                    1/3)),
            IF(IFERROR(U287,
                    0)&gt;0,
                MAX('1D'!$D$16,
                    IFERROR(L287,
                        0)+((IFERROR(U287,
                                0))*'1D'!$D$18*IF((IFERROR(S287,
                                    0))&lt;1,
                            1,
                            -1))),
                IF(IFERROR(U287,
                        0)&lt;0,
                    IF(ABS((MAX('1D'!$D$16,
                                    POWER((ABS(K287)^2)/('1D'!$I$5*MAX(F287,
                                                0.1)^2),
                                        1/3)))-IFERROR(L287,
                                0))&gt;'1D'!$D$19,
                        MAX('1D'!$D$16,
                            IF((MAX('1D'!$D$16,
                                        POWER((ABS(K287)^2)/('1D'!$I$5*MAX(F287,
                                                    0.1)^2),
                                            1/3)))&gt;IFERROR(L287,
                                    0),
                                MIN((MAX('1D'!$D$16,
                                            POWER((ABS(K287)^2)/('1D'!$I$5*MAX(F287,
                                                        0.1)^2),
                                                1/3))),
                                    IFERROR(L287,
                                        0)+(MIN(ABS(IFERROR(U287,
                                                    0))*'1D'!$D$18,
                                            ABS((MAX('1D'!$D$16,
                                                        POWER((ABS(K287)^2)/('1D'!$I$5*MAX(F287,
                                                                    0.1)^2),
                                                            1/3)))-IFERROR(L287,
                                                    0))))),
                                MAX((MAX('1D'!$D$16,
                                            POWER((ABS(K287)^2)/('1D'!$I$5*MAX(F287,
                                                        0.1)^2),
                                                1/3))),
                                    IFERROR(L287,
                                        0)-(MIN(ABS(IFERROR(U287,
                                                    0))*'1D'!$D$18,
                                            ABS((MAX('1D'!$D$16,
                                                        POWER((ABS(K287)^2)/('1D'!$I$5*MAX(F287,
                                                                    0.1)^2),
                                                            1/3)))-IFERROR(L287,
                                                    0))))))),
                        MAX('1D'!$D$16,
                            POWER((ABS(K287)^2)/('1D'!$I$5*MAX(F287,
                                        0.1)^2),
                                1/3))),
                    MAX('1D'!$D$16,
                        IFERROR(L287,
                            0)))))))</f>
        <v>2.0411692021517887</v>
      </c>
      <c r="M287" s="5">
        <f t="shared" ca="1" si="56"/>
        <v>9.2403729781411474</v>
      </c>
      <c r="N287" s="5">
        <f t="shared" ca="1" si="57"/>
        <v>1.0732965234032539</v>
      </c>
      <c r="O287" s="5">
        <f t="shared" ca="1" si="58"/>
        <v>5.5138466943408417</v>
      </c>
      <c r="P287" s="5">
        <f t="shared" ca="1" si="59"/>
        <v>634.46466920215175</v>
      </c>
      <c r="Q287" s="5">
        <f ca="1">P287+((ABS(K287)/MAX(((F287)+(G287)*(L287))*(L287),
            0.000001))^2)/(2*'1D'!$I$5)</f>
        <v>636.01423624438894</v>
      </c>
      <c r="R287" s="5">
        <f ca="1">((ABS(K287)*'1D'!$D$6)/(MAX(((F287)+(G287)*(L287))*(L287),
            0.000001)*MAX(((((F287)+(G287)*(L287))*(L287))/MAX((F287)+2*(L287)*SQRT(1+(G287)^2),
                    0.000001))^(2/3),
            0.000001)))^2</f>
        <v>6.2248983188966595E-3</v>
      </c>
      <c r="S287" s="5">
        <f ca="1">ABS(ABS(K287)/MAX(((F287)+(G287)*(L287))*(L287),
        0.000001))/SQRT('1D'!$I$5*MAX((((F287)+(G287)*(L287))*(L287))/MAX((F287)+2*(G287)*(L287),
            0.000001),
        0.000001))</f>
        <v>1.2321985113193967</v>
      </c>
      <c r="T287" s="5">
        <f ca="1">((F287)*(L287)^2)/2+(G287)*(L287)^3/3+(ABS(K287)^2)/('1D'!$I$5*MAX(((F287)+(G287)*(L287))*(L287),
        0.000001))</f>
        <v>38.067737219501687</v>
      </c>
      <c r="U287" s="5">
        <f ca="1">IF($A$2=0,
    0,
    IFERROR(Q286-(((R286+R287)/2)*J287)-(IF(O286&gt;O287,
                '1D'!$D$8*((O286^2-O287^2)/(2*'1D'!$I$5)),
                '1D'!$D$9*((O287^2-O286^2)/(2*'1D'!$I$5)))+('1D'!$D$10*(ABS(I287)/90)*(MAX(O286^2,
                        O287^2)/(2*'1D'!$I$5))))-Q287,
        0))</f>
        <v>-9.3782342520398743E-3</v>
      </c>
      <c r="V287" s="5">
        <f ca="1">IF($A$2=0,
    1,
    IF(IFERROR(V286,
            0)=0,
        0,
        IFERROR(IF(ROUND(S287,
                    3)=1,
                1,
                IF(AND(ABS(U287)&lt;'1D'!$D$19,
                        S287&gt;1),
                    1,
                    0)),
            0)))</f>
        <v>0</v>
      </c>
      <c r="W287" s="5">
        <f ca="1">IF($A$2=0,
    MAX(MAX('1D'!$D$16,
            MAX('1D'!$D$16,
                POWER((ABS(K287)^2)/('1D'!$I$5*MAX(F287,
                            0.1)^2),
                    1/3))),
        IFERROR(W1396,
            MAX(MAX('1D'!$D$16,
                    MAX('1D'!$D$16,
                        POWER((ABS(K287)^2)/('1D'!$I$5*MAX(F287,
                                    0.1)^2),
                            1/3))),
                ($L$2)-E1396))),
    IF(IFERROR(AG288,
            0)=0,
        MAX(MAX('1D'!$D$16,
                MAX('1D'!$D$16,
                    POWER((ABS(K287)^2)/('1D'!$I$5*MAX(F287,
                                0.1)^2),
                        1/3))),
            IFERROR(W1396,
                MAX(MAX('1D'!$D$16,
                        MAX('1D'!$D$16,
                            POWER((ABS(K287)^2)/('1D'!$I$5*MAX(F287,
                                        0.1)^2),
                                1/3))),
                    ($L$2)-E1396))),
        IF(IFERROR(W287,
                0)=0,
            MAX(MAX('1D'!$D$16,
                    MAX('1D'!$D$16,
                        POWER((ABS(K287)^2)/('1D'!$I$5*MAX(F287,
                                    0.1)^2),
                            1/3))),
                IFERROR(W1396,
                    MAX(MAX('1D'!$D$16,
                            MAX('1D'!$D$16,
                                POWER((ABS(K287)^2)/('1D'!$I$5*MAX(F287,
                                            0.1)^2),
                                    1/3))),
                        ($L$2)-E1396))),
            IF(OR(IFERROR(AD287,
                        0)&gt;=1,
                    IFERROR(AD288,
                        0)&gt;=1),
                MAX('1D'!$D$16,
                    MAX('1D'!$D$16,
                        POWER((ABS(K287)^2)/('1D'!$I$5*MAX(F287,
                                    0.1)^2),
                            1/3))),
                IF(ABS(IFERROR(AF287,
                            0))&lt;'1D'!$D$19,
                    MAX(MAX('1D'!$D$16,
                            MAX('1D'!$D$16,
                                POWER((ABS(K287)^2)/('1D'!$I$5*MAX(F287,
                                            0.1)^2),
                                    1/3))),
                        IFERROR(W287,
                            0)),
                    MAX(MAX('1D'!$D$16,
                            MAX('1D'!$D$16,
                                POWER((ABS(K287)^2)/('1D'!$I$5*MAX(F287,
                                            0.1)^2),
                                    1/3))),
                        (IFERROR(W287,
                                0))+((IFERROR(AF287,
                                    0))*'1D'!$D$18)))))))</f>
        <v>2.3460258516225387</v>
      </c>
      <c r="X287" s="5">
        <f t="shared" ca="1" si="60"/>
        <v>10.620459030295233</v>
      </c>
      <c r="Y287" s="5">
        <f t="shared" ca="1" si="61"/>
        <v>1.1520120910653819</v>
      </c>
      <c r="Z287" s="5">
        <f t="shared" ca="1" si="62"/>
        <v>4.7973444325394352</v>
      </c>
      <c r="AA287" s="5">
        <f t="shared" ca="1" si="63"/>
        <v>634.76952585162257</v>
      </c>
      <c r="AB287" s="5">
        <f ca="1">AA287+((ABS(K287)/MAX(((F287)+(G287)*(W287))*(W287),
            0.000001))^2)/(2*'1D'!$I$5)</f>
        <v>635.94253877743381</v>
      </c>
      <c r="AC287" s="5">
        <f ca="1">((ABS(K287)*'1D'!$D$6)/(MAX(((F287)+(G287)*(W287))*(W287),
            0.000001)*MAX(((((F287)+(G287)*(W287))*(W287))/MAX((F287)+2*(W287)*SQRT(1+(G287)^2),
                    0.000001))^(2/3),
            0.000001)))^2</f>
        <v>4.2878699272156737E-3</v>
      </c>
      <c r="AD287" s="5">
        <f ca="1">ABS(ABS(K287)/MAX(((F287)+(G287)*(W287))*(W287),
        0.000001))/SQRT('1D'!$I$5*MAX((((F287)+(G287)*(W287))*(W287))/MAX((F287)+2*(G287)*(W287),
            0.000001),
        0.000001))</f>
        <v>1.0000000000000002</v>
      </c>
      <c r="AE287" s="5">
        <f ca="1">((F287)*(W287)^2)/2+(G287)*(W287)^3/3+(ABS(K287)^2)/('1D'!$I$5*MAX(((F287)+(G287)*(W287))*(W287),
        0.000001))</f>
        <v>37.373807161755991</v>
      </c>
      <c r="AF287" s="5">
        <f ca="1">IF($A$2=0,
    0,
    IFERROR(AB288+(((AC287+AC288)/2)*J288)+(IF(Z287&gt;Z288,
                '1D'!$D$8*((Z287^2-Z288^2)/(2*'1D'!$I$5)),
                '1D'!$D$9*((Z288^2-Z287^2)/(2*'1D'!$I$5)))+('1D'!$D$10*(ABS(I288)/90)*(MAX(Z287^2,
                        Z288^2)/(2*'1D'!$I$5))))-AB287,
        0))</f>
        <v>6.5874607768137139E-3</v>
      </c>
      <c r="AG287" s="5">
        <f ca="1">IF($A$2=0,
    1,
    IF(IFERROR(AG288,
            0)=0,
        0,
        IFERROR(IF(OR(ROUND(AD287,
                        3)&gt;=1,
                    AND(ABS(AF287)&lt;'1D'!$D$19,
                        AD287&lt;1)),
                1,
                0),
            0)))</f>
        <v>1</v>
      </c>
      <c r="AH287" s="5">
        <f ca="1">IFERROR(IF('1D'!V32="Supercritical",
        MAX('1D'!$D$16,
            IFERROR(L287,
                MAX('1D'!$D$16,
                    POWER((ABS(K287)^2)/('1D'!$I$5*MAX(F287,
                                0.1)^2),
                        1/3)))),
        IF('1D'!V32="Subcritical",
            MAX('1D'!$D$16,
                IFERROR(W287,
                    MAX('1D'!$D$16,
                        POWER((ABS(K287)^2)/('1D'!$I$5*MAX(F287,
                                    0.1)^2),
                            1/3)))),
            IF(IFERROR(T287,
                    -1E+99)&gt;=IFERROR(AE287,
                    -1E+99),
                MAX('1D'!$D$16,
                    IFERROR(L287,
                        MAX('1D'!$D$16,
                            POWER((ABS(K287)^2)/('1D'!$I$5*MAX(F287,
                                        0.1)^2),
                                1/3)))),
                MAX('1D'!$D$16,
                    IFERROR(W287,
                        MAX('1D'!$D$16,
                            POWER((ABS(K287)^2)/('1D'!$I$5*MAX(F287,
                                        0.1)^2),
                                1/3))))))),
    MAX('1D'!$D$16,
        POWER((ABS(K287)^2)/('1D'!$I$5*MAX(F287,
                    0.1)^2),
            1/3)))</f>
        <v>2.0411692021517887</v>
      </c>
      <c r="AI287" s="5">
        <f t="shared" ca="1" si="64"/>
        <v>634.46466920215175</v>
      </c>
      <c r="AJ287" s="5">
        <f ca="1">AI287+((ABS(K287)/MAX(((F287)+(G287)*(AH287))*(AH287),
            0.000001))^2)/(2*'1D'!$I$5)</f>
        <v>636.01423624438894</v>
      </c>
      <c r="AM287">
        <v>0</v>
      </c>
      <c r="AN287">
        <v>0</v>
      </c>
      <c r="AO287" s="5">
        <f t="shared" si="65"/>
        <v>0</v>
      </c>
      <c r="AP287" s="5">
        <f t="shared" si="69"/>
        <v>0</v>
      </c>
      <c r="AQ287" s="5">
        <f ca="1">ABS(ABS(K287)/MAX(((F287)+(G287)*(AH287))*(AH287),
        0.000001))/SQRT('1D'!$I$5*MAX((((F287)+(G287)*(AH287))*(AH287))/MAX((F287)+2*(G287)*(AH287),
            0.000001),
        0.000001))</f>
        <v>1.2321985113193967</v>
      </c>
      <c r="AR287" s="5" t="str">
        <f t="shared" ca="1" si="66"/>
        <v>Supercritical</v>
      </c>
      <c r="AS287" s="5">
        <f ca="1">((ABS(K287)*'1D'!$D$6)/(MAX(((F287)+(G287)*(AH287))*(AH287),
            0.000001)*MAX(((((F287)+(G287)*(AH287))*(AH287))/MAX((F287)+2*(AH287)*SQRT(1+(G287)^2),
                    0.000001))^(2/3),
            0.000001)))^2</f>
        <v>6.2248983188966595E-3</v>
      </c>
    </row>
    <row r="288" spans="1:45" x14ac:dyDescent="0.35">
      <c r="A288">
        <v>279</v>
      </c>
      <c r="B288">
        <v>277.99599999999998</v>
      </c>
      <c r="C288">
        <v>616311.44499999995</v>
      </c>
      <c r="D288">
        <v>3097674.1540000001</v>
      </c>
      <c r="E288">
        <v>632.423</v>
      </c>
      <c r="F288">
        <v>4.5270000000000001</v>
      </c>
      <c r="G288">
        <v>0</v>
      </c>
      <c r="H288" t="s">
        <v>176</v>
      </c>
      <c r="I288">
        <v>1.4319999999999999</v>
      </c>
      <c r="J288" s="5">
        <f t="shared" si="67"/>
        <v>1</v>
      </c>
      <c r="K288" s="5">
        <f t="shared" ca="1" si="68"/>
        <v>50.95</v>
      </c>
      <c r="L288" s="5">
        <f ca="1">IF($A$2=0,
    IFERROR(L287,
        MAX('1D'!$D$16,
            POWER((ABS(K288)^2)/('1D'!$I$5*MAX(F288,
                        0.1)^2),
                1/3))),
    IF(IFERROR(V287,
            0)=0,
        IFERROR(L287,
            MAX('1D'!$D$16,
                POWER((ABS(K288)^2)/('1D'!$I$5*MAX(F288,
                            0.1)^2),
                    1/3))),
        IF(OR(IFERROR(L288,
                    0)=0,
                IFERROR(S287,
                    0)&lt;1,
                IFERROR(S288,
                    0)&lt;1),
            MAX('1D'!$D$16,
                POWER((ABS(K288)^2)/('1D'!$I$5*MAX(F288,
                            0.1)^2),
                    1/3)),
            IF(IFERROR(U288,
                    0)&gt;0,
                MAX('1D'!$D$16,
                    IFERROR(L288,
                        0)+((IFERROR(U288,
                                0))*'1D'!$D$18*IF((IFERROR(S288,
                                    0))&lt;1,
                            1,
                            -1))),
                IF(IFERROR(U288,
                        0)&lt;0,
                    IF(ABS((MAX('1D'!$D$16,
                                    POWER((ABS(K288)^2)/('1D'!$I$5*MAX(F288,
                                                0.1)^2),
                                        1/3)))-IFERROR(L288,
                                0))&gt;'1D'!$D$19,
                        MAX('1D'!$D$16,
                            IF((MAX('1D'!$D$16,
                                        POWER((ABS(K288)^2)/('1D'!$I$5*MAX(F288,
                                                    0.1)^2),
                                            1/3)))&gt;IFERROR(L288,
                                    0),
                                MIN((MAX('1D'!$D$16,
                                            POWER((ABS(K288)^2)/('1D'!$I$5*MAX(F288,
                                                        0.1)^2),
                                                1/3))),
                                    IFERROR(L288,
                                        0)+(MIN(ABS(IFERROR(U288,
                                                    0))*'1D'!$D$18,
                                            ABS((MAX('1D'!$D$16,
                                                        POWER((ABS(K288)^2)/('1D'!$I$5*MAX(F288,
                                                                    0.1)^2),
                                                            1/3)))-IFERROR(L288,
                                                    0))))),
                                MAX((MAX('1D'!$D$16,
                                            POWER((ABS(K288)^2)/('1D'!$I$5*MAX(F288,
                                                        0.1)^2),
                                                1/3))),
                                    IFERROR(L288,
                                        0)-(MIN(ABS(IFERROR(U288,
                                                    0))*'1D'!$D$18,
                                            ABS((MAX('1D'!$D$16,
                                                        POWER((ABS(K288)^2)/('1D'!$I$5*MAX(F288,
                                                                    0.1)^2),
                                                            1/3)))-IFERROR(L288,
                                                    0))))))),
                        MAX('1D'!$D$16,
                            POWER((ABS(K288)^2)/('1D'!$I$5*MAX(F288,
                                        0.1)^2),
                                1/3))),
                    MAX('1D'!$D$16,
                        IFERROR(L288,
                            0)))))))</f>
        <v>2.0411692021517887</v>
      </c>
      <c r="M288" s="5">
        <f t="shared" ca="1" si="56"/>
        <v>9.2403729781411474</v>
      </c>
      <c r="N288" s="5">
        <f t="shared" ca="1" si="57"/>
        <v>1.0732965234032539</v>
      </c>
      <c r="O288" s="5">
        <f t="shared" ca="1" si="58"/>
        <v>5.5138466943408417</v>
      </c>
      <c r="P288" s="5">
        <f t="shared" ca="1" si="59"/>
        <v>634.46416920215177</v>
      </c>
      <c r="Q288" s="5">
        <f ca="1">P288+((ABS(K288)/MAX(((F288)+(G288)*(L288))*(L288),
            0.000001))^2)/(2*'1D'!$I$5)</f>
        <v>636.01373624438895</v>
      </c>
      <c r="R288" s="5">
        <f ca="1">((ABS(K288)*'1D'!$D$6)/(MAX(((F288)+(G288)*(L288))*(L288),
            0.000001)*MAX(((((F288)+(G288)*(L288))*(L288))/MAX((F288)+2*(L288)*SQRT(1+(G288)^2),
                    0.000001))^(2/3),
            0.000001)))^2</f>
        <v>6.2248983188966595E-3</v>
      </c>
      <c r="S288" s="5">
        <f ca="1">ABS(ABS(K288)/MAX(((F288)+(G288)*(L288))*(L288),
        0.000001))/SQRT('1D'!$I$5*MAX((((F288)+(G288)*(L288))*(L288))/MAX((F288)+2*(G288)*(L288),
            0.000001),
        0.000001))</f>
        <v>1.2321985113193967</v>
      </c>
      <c r="T288" s="5">
        <f ca="1">((F288)*(L288)^2)/2+(G288)*(L288)^3/3+(ABS(K288)^2)/('1D'!$I$5*MAX(((F288)+(G288)*(L288))*(L288),
        0.000001))</f>
        <v>38.067737219501687</v>
      </c>
      <c r="U288" s="5">
        <f ca="1">IF($A$2=0,
    0,
    IFERROR(Q287-(((R287+R288)/2)*J288)-(IF(O287&gt;O288,
                '1D'!$D$8*((O287^2-O288^2)/(2*'1D'!$I$5)),
                '1D'!$D$9*((O288^2-O287^2)/(2*'1D'!$I$5)))+('1D'!$D$10*(ABS(I288)/90)*(MAX(O287^2,
                        O288^2)/(2*'1D'!$I$5))))-Q288,
        0))</f>
        <v>-9.4231983264307928E-3</v>
      </c>
      <c r="V288" s="5">
        <f ca="1">IF($A$2=0,
    1,
    IF(IFERROR(V287,
            0)=0,
        0,
        IFERROR(IF(ROUND(S288,
                    3)=1,
                1,
                IF(AND(ABS(U288)&lt;'1D'!$D$19,
                        S288&gt;1),
                    1,
                    0)),
            0)))</f>
        <v>0</v>
      </c>
      <c r="W288" s="5">
        <f ca="1">IF($A$2=0,
    MAX(MAX('1D'!$D$16,
            MAX('1D'!$D$16,
                POWER((ABS(K288)^2)/('1D'!$I$5*MAX(F288,
                            0.1)^2),
                    1/3))),
        IFERROR(W1396,
            MAX(MAX('1D'!$D$16,
                    MAX('1D'!$D$16,
                        POWER((ABS(K288)^2)/('1D'!$I$5*MAX(F288,
                                    0.1)^2),
                            1/3))),
                ($L$2)-E1396))),
    IF(IFERROR(AG289,
            0)=0,
        MAX(MAX('1D'!$D$16,
                MAX('1D'!$D$16,
                    POWER((ABS(K288)^2)/('1D'!$I$5*MAX(F288,
                                0.1)^2),
                        1/3))),
            IFERROR(W1396,
                MAX(MAX('1D'!$D$16,
                        MAX('1D'!$D$16,
                            POWER((ABS(K288)^2)/('1D'!$I$5*MAX(F288,
                                        0.1)^2),
                                1/3))),
                    ($L$2)-E1396))),
        IF(IFERROR(W288,
                0)=0,
            MAX(MAX('1D'!$D$16,
                    MAX('1D'!$D$16,
                        POWER((ABS(K288)^2)/('1D'!$I$5*MAX(F288,
                                    0.1)^2),
                            1/3))),
                IFERROR(W1396,
                    MAX(MAX('1D'!$D$16,
                            MAX('1D'!$D$16,
                                POWER((ABS(K288)^2)/('1D'!$I$5*MAX(F288,
                                            0.1)^2),
                                    1/3))),
                        ($L$2)-E1396))),
            IF(OR(IFERROR(AD288,
                        0)&gt;=1,
                    IFERROR(AD289,
                        0)&gt;=1),
                MAX('1D'!$D$16,
                    MAX('1D'!$D$16,
                        POWER((ABS(K288)^2)/('1D'!$I$5*MAX(F288,
                                    0.1)^2),
                            1/3))),
                IF(ABS(IFERROR(AF288,
                            0))&lt;'1D'!$D$19,
                    MAX(MAX('1D'!$D$16,
                            MAX('1D'!$D$16,
                                POWER((ABS(K288)^2)/('1D'!$I$5*MAX(F288,
                                            0.1)^2),
                                    1/3))),
                        IFERROR(W288,
                            0)),
                    MAX(MAX('1D'!$D$16,
                            MAX('1D'!$D$16,
                                POWER((ABS(K288)^2)/('1D'!$I$5*MAX(F288,
                                            0.1)^2),
                                    1/3))),
                        (IFERROR(W288,
                                0))+((IFERROR(AF288,
                                    0))*'1D'!$D$18)))))))</f>
        <v>2.3460258516225387</v>
      </c>
      <c r="X288" s="5">
        <f t="shared" ca="1" si="60"/>
        <v>10.620459030295233</v>
      </c>
      <c r="Y288" s="5">
        <f t="shared" ca="1" si="61"/>
        <v>1.1520120910653819</v>
      </c>
      <c r="Z288" s="5">
        <f t="shared" ca="1" si="62"/>
        <v>4.7973444325394352</v>
      </c>
      <c r="AA288" s="5">
        <f t="shared" ca="1" si="63"/>
        <v>634.76902585162259</v>
      </c>
      <c r="AB288" s="5">
        <f ca="1">AA288+((ABS(K288)/MAX(((F288)+(G288)*(W288))*(W288),
            0.000001))^2)/(2*'1D'!$I$5)</f>
        <v>635.94203877743382</v>
      </c>
      <c r="AC288" s="5">
        <f ca="1">((ABS(K288)*'1D'!$D$6)/(MAX(((F288)+(G288)*(W288))*(W288),
            0.000001)*MAX(((((F288)+(G288)*(W288))*(W288))/MAX((F288)+2*(W288)*SQRT(1+(G288)^2),
                    0.000001))^(2/3),
            0.000001)))^2</f>
        <v>4.2878699272156737E-3</v>
      </c>
      <c r="AD288" s="5">
        <f ca="1">ABS(ABS(K288)/MAX(((F288)+(G288)*(W288))*(W288),
        0.000001))/SQRT('1D'!$I$5*MAX((((F288)+(G288)*(W288))*(W288))/MAX((F288)+2*(G288)*(W288),
            0.000001),
        0.000001))</f>
        <v>1.0000000000000002</v>
      </c>
      <c r="AE288" s="5">
        <f ca="1">((F288)*(W288)^2)/2+(G288)*(W288)^3/3+(ABS(K288)^2)/('1D'!$I$5*MAX(((F288)+(G288)*(W288))*(W288),
        0.000001))</f>
        <v>37.373807161755991</v>
      </c>
      <c r="AF288" s="5">
        <f ca="1">IF($A$2=0,
    0,
    IFERROR(AB289+(((AC288+AC289)/2)*J289)+(IF(Z288&gt;Z289,
                '1D'!$D$8*((Z288^2-Z289^2)/(2*'1D'!$I$5)),
                '1D'!$D$9*((Z289^2-Z288^2)/(2*'1D'!$I$5)))+('1D'!$D$10*(ABS(I289)/90)*(MAX(Z288^2,
                        Z289^2)/(2*'1D'!$I$5))))-AB288,
        0))</f>
        <v>6.4994848073638423E-3</v>
      </c>
      <c r="AG288" s="5">
        <f ca="1">IF($A$2=0,
    1,
    IF(IFERROR(AG289,
            0)=0,
        0,
        IFERROR(IF(OR(ROUND(AD288,
                        3)&gt;=1,
                    AND(ABS(AF288)&lt;'1D'!$D$19,
                        AD288&lt;1)),
                1,
                0),
            0)))</f>
        <v>1</v>
      </c>
      <c r="AH288" s="5">
        <f ca="1">IFERROR(IF('1D'!V32="Supercritical",
        MAX('1D'!$D$16,
            IFERROR(L288,
                MAX('1D'!$D$16,
                    POWER((ABS(K288)^2)/('1D'!$I$5*MAX(F288,
                                0.1)^2),
                        1/3)))),
        IF('1D'!V32="Subcritical",
            MAX('1D'!$D$16,
                IFERROR(W288,
                    MAX('1D'!$D$16,
                        POWER((ABS(K288)^2)/('1D'!$I$5*MAX(F288,
                                    0.1)^2),
                            1/3)))),
            IF(IFERROR(T288,
                    -1E+99)&gt;=IFERROR(AE288,
                    -1E+99),
                MAX('1D'!$D$16,
                    IFERROR(L288,
                        MAX('1D'!$D$16,
                            POWER((ABS(K288)^2)/('1D'!$I$5*MAX(F288,
                                        0.1)^2),
                                1/3)))),
                MAX('1D'!$D$16,
                    IFERROR(W288,
                        MAX('1D'!$D$16,
                            POWER((ABS(K288)^2)/('1D'!$I$5*MAX(F288,
                                        0.1)^2),
                                1/3))))))),
    MAX('1D'!$D$16,
        POWER((ABS(K288)^2)/('1D'!$I$5*MAX(F288,
                    0.1)^2),
            1/3)))</f>
        <v>2.0411692021517887</v>
      </c>
      <c r="AI288" s="5">
        <f t="shared" ca="1" si="64"/>
        <v>634.46416920215177</v>
      </c>
      <c r="AJ288" s="5">
        <f ca="1">AI288+((ABS(K288)/MAX(((F288)+(G288)*(AH288))*(AH288),
            0.000001))^2)/(2*'1D'!$I$5)</f>
        <v>636.01373624438895</v>
      </c>
      <c r="AM288">
        <v>0</v>
      </c>
      <c r="AN288">
        <v>0</v>
      </c>
      <c r="AO288" s="5">
        <f t="shared" si="65"/>
        <v>0</v>
      </c>
      <c r="AP288" s="5">
        <f t="shared" si="69"/>
        <v>0</v>
      </c>
      <c r="AQ288" s="5">
        <f ca="1">ABS(ABS(K288)/MAX(((F288)+(G288)*(AH288))*(AH288),
        0.000001))/SQRT('1D'!$I$5*MAX((((F288)+(G288)*(AH288))*(AH288))/MAX((F288)+2*(G288)*(AH288),
            0.000001),
        0.000001))</f>
        <v>1.2321985113193967</v>
      </c>
      <c r="AR288" s="5" t="str">
        <f t="shared" ca="1" si="66"/>
        <v>Supercritical</v>
      </c>
      <c r="AS288" s="5">
        <f ca="1">((ABS(K288)*'1D'!$D$6)/(MAX(((F288)+(G288)*(AH288))*(AH288),
            0.000001)*MAX(((((F288)+(G288)*(AH288))*(AH288))/MAX((F288)+2*(AH288)*SQRT(1+(G288)^2),
                    0.000001))^(2/3),
            0.000001)))^2</f>
        <v>6.2248983188966595E-3</v>
      </c>
    </row>
    <row r="289" spans="1:45" x14ac:dyDescent="0.35">
      <c r="A289">
        <v>280</v>
      </c>
      <c r="B289">
        <v>278.99599999999998</v>
      </c>
      <c r="C289">
        <v>616310.83100000001</v>
      </c>
      <c r="D289">
        <v>3097673.3650000002</v>
      </c>
      <c r="E289">
        <v>632.42250000000001</v>
      </c>
      <c r="F289">
        <v>4.5270000000000001</v>
      </c>
      <c r="G289">
        <v>0</v>
      </c>
      <c r="H289" t="s">
        <v>176</v>
      </c>
      <c r="I289">
        <v>1.387</v>
      </c>
      <c r="J289" s="5">
        <f t="shared" si="67"/>
        <v>1</v>
      </c>
      <c r="K289" s="5">
        <f t="shared" ca="1" si="68"/>
        <v>50.95</v>
      </c>
      <c r="L289" s="5">
        <f ca="1">IF($A$2=0,
    IFERROR(L288,
        MAX('1D'!$D$16,
            POWER((ABS(K289)^2)/('1D'!$I$5*MAX(F289,
                        0.1)^2),
                1/3))),
    IF(IFERROR(V288,
            0)=0,
        IFERROR(L288,
            MAX('1D'!$D$16,
                POWER((ABS(K289)^2)/('1D'!$I$5*MAX(F289,
                            0.1)^2),
                    1/3))),
        IF(OR(IFERROR(L289,
                    0)=0,
                IFERROR(S288,
                    0)&lt;1,
                IFERROR(S289,
                    0)&lt;1),
            MAX('1D'!$D$16,
                POWER((ABS(K289)^2)/('1D'!$I$5*MAX(F289,
                            0.1)^2),
                    1/3)),
            IF(IFERROR(U289,
                    0)&gt;0,
                MAX('1D'!$D$16,
                    IFERROR(L289,
                        0)+((IFERROR(U289,
                                0))*'1D'!$D$18*IF((IFERROR(S289,
                                    0))&lt;1,
                            1,
                            -1))),
                IF(IFERROR(U289,
                        0)&lt;0,
                    IF(ABS((MAX('1D'!$D$16,
                                    POWER((ABS(K289)^2)/('1D'!$I$5*MAX(F289,
                                                0.1)^2),
                                        1/3)))-IFERROR(L289,
                                0))&gt;'1D'!$D$19,
                        MAX('1D'!$D$16,
                            IF((MAX('1D'!$D$16,
                                        POWER((ABS(K289)^2)/('1D'!$I$5*MAX(F289,
                                                    0.1)^2),
                                            1/3)))&gt;IFERROR(L289,
                                    0),
                                MIN((MAX('1D'!$D$16,
                                            POWER((ABS(K289)^2)/('1D'!$I$5*MAX(F289,
                                                        0.1)^2),
                                                1/3))),
                                    IFERROR(L289,
                                        0)+(MIN(ABS(IFERROR(U289,
                                                    0))*'1D'!$D$18,
                                            ABS((MAX('1D'!$D$16,
                                                        POWER((ABS(K289)^2)/('1D'!$I$5*MAX(F289,
                                                                    0.1)^2),
                                                            1/3)))-IFERROR(L289,
                                                    0))))),
                                MAX((MAX('1D'!$D$16,
                                            POWER((ABS(K289)^2)/('1D'!$I$5*MAX(F289,
                                                        0.1)^2),
                                                1/3))),
                                    IFERROR(L289,
                                        0)-(MIN(ABS(IFERROR(U289,
                                                    0))*'1D'!$D$18,
                                            ABS((MAX('1D'!$D$16,
                                                        POWER((ABS(K289)^2)/('1D'!$I$5*MAX(F289,
                                                                    0.1)^2),
                                                            1/3)))-IFERROR(L289,
                                                    0))))))),
                        MAX('1D'!$D$16,
                            POWER((ABS(K289)^2)/('1D'!$I$5*MAX(F289,
                                        0.1)^2),
                                1/3))),
                    MAX('1D'!$D$16,
                        IFERROR(L289,
                            0)))))))</f>
        <v>2.0411692021517887</v>
      </c>
      <c r="M289" s="5">
        <f t="shared" ca="1" si="56"/>
        <v>9.2403729781411474</v>
      </c>
      <c r="N289" s="5">
        <f t="shared" ca="1" si="57"/>
        <v>1.0732965234032539</v>
      </c>
      <c r="O289" s="5">
        <f t="shared" ca="1" si="58"/>
        <v>5.5138466943408417</v>
      </c>
      <c r="P289" s="5">
        <f t="shared" ca="1" si="59"/>
        <v>634.46366920215178</v>
      </c>
      <c r="Q289" s="5">
        <f ca="1">P289+((ABS(K289)/MAX(((F289)+(G289)*(L289))*(L289),
            0.000001))^2)/(2*'1D'!$I$5)</f>
        <v>636.01323624438896</v>
      </c>
      <c r="R289" s="5">
        <f ca="1">((ABS(K289)*'1D'!$D$6)/(MAX(((F289)+(G289)*(L289))*(L289),
            0.000001)*MAX(((((F289)+(G289)*(L289))*(L289))/MAX((F289)+2*(L289)*SQRT(1+(G289)^2),
                    0.000001))^(2/3),
            0.000001)))^2</f>
        <v>6.2248983188966595E-3</v>
      </c>
      <c r="S289" s="5">
        <f ca="1">ABS(ABS(K289)/MAX(((F289)+(G289)*(L289))*(L289),
        0.000001))/SQRT('1D'!$I$5*MAX((((F289)+(G289)*(L289))*(L289))/MAX((F289)+2*(G289)*(L289),
            0.000001),
        0.000001))</f>
        <v>1.2321985113193967</v>
      </c>
      <c r="T289" s="5">
        <f ca="1">((F289)*(L289)^2)/2+(G289)*(L289)^3/3+(ABS(K289)^2)/('1D'!$I$5*MAX(((F289)+(G289)*(L289))*(L289),
        0.000001))</f>
        <v>38.067737219501687</v>
      </c>
      <c r="U289" s="5">
        <f ca="1">IF($A$2=0,
    0,
    IFERROR(Q288-(((R288+R289)/2)*J289)-(IF(O288&gt;O289,
                '1D'!$D$8*((O288^2-O289^2)/(2*'1D'!$I$5)),
                '1D'!$D$9*((O289^2-O288^2)/(2*'1D'!$I$5)))+('1D'!$D$10*(ABS(I289)/90)*(MAX(O288^2,
                        O289^2)/(2*'1D'!$I$5))))-Q289,
        0))</f>
        <v>-9.3069807982146813E-3</v>
      </c>
      <c r="V289" s="5">
        <f ca="1">IF($A$2=0,
    1,
    IF(IFERROR(V288,
            0)=0,
        0,
        IFERROR(IF(ROUND(S289,
                    3)=1,
                1,
                IF(AND(ABS(U289)&lt;'1D'!$D$19,
                        S289&gt;1),
                    1,
                    0)),
            0)))</f>
        <v>0</v>
      </c>
      <c r="W289" s="5">
        <f ca="1">IF($A$2=0,
    MAX(MAX('1D'!$D$16,
            MAX('1D'!$D$16,
                POWER((ABS(K289)^2)/('1D'!$I$5*MAX(F289,
                            0.1)^2),
                    1/3))),
        IFERROR(W1396,
            MAX(MAX('1D'!$D$16,
                    MAX('1D'!$D$16,
                        POWER((ABS(K289)^2)/('1D'!$I$5*MAX(F289,
                                    0.1)^2),
                            1/3))),
                ($L$2)-E1396))),
    IF(IFERROR(AG290,
            0)=0,
        MAX(MAX('1D'!$D$16,
                MAX('1D'!$D$16,
                    POWER((ABS(K289)^2)/('1D'!$I$5*MAX(F289,
                                0.1)^2),
                        1/3))),
            IFERROR(W1396,
                MAX(MAX('1D'!$D$16,
                        MAX('1D'!$D$16,
                            POWER((ABS(K289)^2)/('1D'!$I$5*MAX(F289,
                                        0.1)^2),
                                1/3))),
                    ($L$2)-E1396))),
        IF(IFERROR(W289,
                0)=0,
            MAX(MAX('1D'!$D$16,
                    MAX('1D'!$D$16,
                        POWER((ABS(K289)^2)/('1D'!$I$5*MAX(F289,
                                    0.1)^2),
                            1/3))),
                IFERROR(W1396,
                    MAX(MAX('1D'!$D$16,
                            MAX('1D'!$D$16,
                                POWER((ABS(K289)^2)/('1D'!$I$5*MAX(F289,
                                            0.1)^2),
                                    1/3))),
                        ($L$2)-E1396))),
            IF(OR(IFERROR(AD289,
                        0)&gt;=1,
                    IFERROR(AD290,
                        0)&gt;=1),
                MAX('1D'!$D$16,
                    MAX('1D'!$D$16,
                        POWER((ABS(K289)^2)/('1D'!$I$5*MAX(F289,
                                    0.1)^2),
                            1/3))),
                IF(ABS(IFERROR(AF289,
                            0))&lt;'1D'!$D$19,
                    MAX(MAX('1D'!$D$16,
                            MAX('1D'!$D$16,
                                POWER((ABS(K289)^2)/('1D'!$I$5*MAX(F289,
                                            0.1)^2),
                                    1/3))),
                        IFERROR(W289,
                            0)),
                    MAX(MAX('1D'!$D$16,
                            MAX('1D'!$D$16,
                                POWER((ABS(K289)^2)/('1D'!$I$5*MAX(F289,
                                            0.1)^2),
                                    1/3))),
                        (IFERROR(W289,
                                0))+((IFERROR(AF289,
                                    0))*'1D'!$D$18)))))))</f>
        <v>2.3460258516225387</v>
      </c>
      <c r="X289" s="5">
        <f t="shared" ca="1" si="60"/>
        <v>10.620459030295233</v>
      </c>
      <c r="Y289" s="5">
        <f t="shared" ca="1" si="61"/>
        <v>1.1520120910653819</v>
      </c>
      <c r="Z289" s="5">
        <f t="shared" ca="1" si="62"/>
        <v>4.7973444325394352</v>
      </c>
      <c r="AA289" s="5">
        <f t="shared" ca="1" si="63"/>
        <v>634.7685258516226</v>
      </c>
      <c r="AB289" s="5">
        <f ca="1">AA289+((ABS(K289)/MAX(((F289)+(G289)*(W289))*(W289),
            0.000001))^2)/(2*'1D'!$I$5)</f>
        <v>635.94153877743383</v>
      </c>
      <c r="AC289" s="5">
        <f ca="1">((ABS(K289)*'1D'!$D$6)/(MAX(((F289)+(G289)*(W289))*(W289),
            0.000001)*MAX(((((F289)+(G289)*(W289))*(W289))/MAX((F289)+2*(W289)*SQRT(1+(G289)^2),
                    0.000001))^(2/3),
            0.000001)))^2</f>
        <v>4.2878699272156737E-3</v>
      </c>
      <c r="AD289" s="5">
        <f ca="1">ABS(ABS(K289)/MAX(((F289)+(G289)*(W289))*(W289),
        0.000001))/SQRT('1D'!$I$5*MAX((((F289)+(G289)*(W289))*(W289))/MAX((F289)+2*(G289)*(W289),
            0.000001),
        0.000001))</f>
        <v>1.0000000000000002</v>
      </c>
      <c r="AE289" s="5">
        <f ca="1">((F289)*(W289)^2)/2+(G289)*(W289)^3/3+(ABS(K289)^2)/('1D'!$I$5*MAX(((F289)+(G289)*(W289))*(W289),
        0.000001))</f>
        <v>37.373807161755991</v>
      </c>
      <c r="AF289" s="5">
        <f ca="1">IF($A$2=0,
    0,
    IFERROR(AB290+(((AC289+AC290)/2)*J290)+(IF(Z289&gt;Z290,
                '1D'!$D$8*((Z289^2-Z290^2)/(2*'1D'!$I$5)),
                '1D'!$D$9*((Z290^2-Z289^2)/(2*'1D'!$I$5)))+('1D'!$D$10*(ABS(I290)/90)*(MAX(Z289^2,
                        Z290^2)/(2*'1D'!$I$5))))-AB289,
        0))</f>
        <v>6.677391767766494E-3</v>
      </c>
      <c r="AG289" s="5">
        <f ca="1">IF($A$2=0,
    1,
    IF(IFERROR(AG290,
            0)=0,
        0,
        IFERROR(IF(OR(ROUND(AD289,
                        3)&gt;=1,
                    AND(ABS(AF289)&lt;'1D'!$D$19,
                        AD289&lt;1)),
                1,
                0),
            0)))</f>
        <v>1</v>
      </c>
      <c r="AH289" s="5">
        <f ca="1">IFERROR(IF('1D'!V32="Supercritical",
        MAX('1D'!$D$16,
            IFERROR(L289,
                MAX('1D'!$D$16,
                    POWER((ABS(K289)^2)/('1D'!$I$5*MAX(F289,
                                0.1)^2),
                        1/3)))),
        IF('1D'!V32="Subcritical",
            MAX('1D'!$D$16,
                IFERROR(W289,
                    MAX('1D'!$D$16,
                        POWER((ABS(K289)^2)/('1D'!$I$5*MAX(F289,
                                    0.1)^2),
                            1/3)))),
            IF(IFERROR(T289,
                    -1E+99)&gt;=IFERROR(AE289,
                    -1E+99),
                MAX('1D'!$D$16,
                    IFERROR(L289,
                        MAX('1D'!$D$16,
                            POWER((ABS(K289)^2)/('1D'!$I$5*MAX(F289,
                                        0.1)^2),
                                1/3)))),
                MAX('1D'!$D$16,
                    IFERROR(W289,
                        MAX('1D'!$D$16,
                            POWER((ABS(K289)^2)/('1D'!$I$5*MAX(F289,
                                        0.1)^2),
                                1/3))))))),
    MAX('1D'!$D$16,
        POWER((ABS(K289)^2)/('1D'!$I$5*MAX(F289,
                    0.1)^2),
            1/3)))</f>
        <v>2.0411692021517887</v>
      </c>
      <c r="AI289" s="5">
        <f t="shared" ca="1" si="64"/>
        <v>634.46366920215178</v>
      </c>
      <c r="AJ289" s="5">
        <f ca="1">AI289+((ABS(K289)/MAX(((F289)+(G289)*(AH289))*(AH289),
            0.000001))^2)/(2*'1D'!$I$5)</f>
        <v>636.01323624438896</v>
      </c>
      <c r="AM289">
        <v>0</v>
      </c>
      <c r="AN289">
        <v>0</v>
      </c>
      <c r="AO289" s="5">
        <f t="shared" si="65"/>
        <v>0</v>
      </c>
      <c r="AP289" s="5">
        <f t="shared" si="69"/>
        <v>0</v>
      </c>
      <c r="AQ289" s="5">
        <f ca="1">ABS(ABS(K289)/MAX(((F289)+(G289)*(AH289))*(AH289),
        0.000001))/SQRT('1D'!$I$5*MAX((((F289)+(G289)*(AH289))*(AH289))/MAX((F289)+2*(G289)*(AH289),
            0.000001),
        0.000001))</f>
        <v>1.2321985113193967</v>
      </c>
      <c r="AR289" s="5" t="str">
        <f t="shared" ca="1" si="66"/>
        <v>Supercritical</v>
      </c>
      <c r="AS289" s="5">
        <f ca="1">((ABS(K289)*'1D'!$D$6)/(MAX(((F289)+(G289)*(AH289))*(AH289),
            0.000001)*MAX(((((F289)+(G289)*(AH289))*(AH289))/MAX((F289)+2*(AH289)*SQRT(1+(G289)^2),
                    0.000001))^(2/3),
            0.000001)))^2</f>
        <v>6.2248983188966595E-3</v>
      </c>
    </row>
    <row r="290" spans="1:45" x14ac:dyDescent="0.35">
      <c r="A290">
        <v>281</v>
      </c>
      <c r="B290">
        <v>279.99599999999998</v>
      </c>
      <c r="C290">
        <v>616310.23600000003</v>
      </c>
      <c r="D290">
        <v>3097672.5610000002</v>
      </c>
      <c r="E290">
        <v>632.42200000000003</v>
      </c>
      <c r="F290">
        <v>4.5270000000000001</v>
      </c>
      <c r="G290">
        <v>0</v>
      </c>
      <c r="H290" t="s">
        <v>176</v>
      </c>
      <c r="I290">
        <v>1.478</v>
      </c>
      <c r="J290" s="5">
        <f t="shared" si="67"/>
        <v>1</v>
      </c>
      <c r="K290" s="5">
        <f t="shared" ca="1" si="68"/>
        <v>50.95</v>
      </c>
      <c r="L290" s="5">
        <f ca="1">IF($A$2=0,
    IFERROR(L289,
        MAX('1D'!$D$16,
            POWER((ABS(K290)^2)/('1D'!$I$5*MAX(F290,
                        0.1)^2),
                1/3))),
    IF(IFERROR(V289,
            0)=0,
        IFERROR(L289,
            MAX('1D'!$D$16,
                POWER((ABS(K290)^2)/('1D'!$I$5*MAX(F290,
                            0.1)^2),
                    1/3))),
        IF(OR(IFERROR(L290,
                    0)=0,
                IFERROR(S289,
                    0)&lt;1,
                IFERROR(S290,
                    0)&lt;1),
            MAX('1D'!$D$16,
                POWER((ABS(K290)^2)/('1D'!$I$5*MAX(F290,
                            0.1)^2),
                    1/3)),
            IF(IFERROR(U290,
                    0)&gt;0,
                MAX('1D'!$D$16,
                    IFERROR(L290,
                        0)+((IFERROR(U290,
                                0))*'1D'!$D$18*IF((IFERROR(S290,
                                    0))&lt;1,
                            1,
                            -1))),
                IF(IFERROR(U290,
                        0)&lt;0,
                    IF(ABS((MAX('1D'!$D$16,
                                    POWER((ABS(K290)^2)/('1D'!$I$5*MAX(F290,
                                                0.1)^2),
                                        1/3)))-IFERROR(L290,
                                0))&gt;'1D'!$D$19,
                        MAX('1D'!$D$16,
                            IF((MAX('1D'!$D$16,
                                        POWER((ABS(K290)^2)/('1D'!$I$5*MAX(F290,
                                                    0.1)^2),
                                            1/3)))&gt;IFERROR(L290,
                                    0),
                                MIN((MAX('1D'!$D$16,
                                            POWER((ABS(K290)^2)/('1D'!$I$5*MAX(F290,
                                                        0.1)^2),
                                                1/3))),
                                    IFERROR(L290,
                                        0)+(MIN(ABS(IFERROR(U290,
                                                    0))*'1D'!$D$18,
                                            ABS((MAX('1D'!$D$16,
                                                        POWER((ABS(K290)^2)/('1D'!$I$5*MAX(F290,
                                                                    0.1)^2),
                                                            1/3)))-IFERROR(L290,
                                                    0))))),
                                MAX((MAX('1D'!$D$16,
                                            POWER((ABS(K290)^2)/('1D'!$I$5*MAX(F290,
                                                        0.1)^2),
                                                1/3))),
                                    IFERROR(L290,
                                        0)-(MIN(ABS(IFERROR(U290,
                                                    0))*'1D'!$D$18,
                                            ABS((MAX('1D'!$D$16,
                                                        POWER((ABS(K290)^2)/('1D'!$I$5*MAX(F290,
                                                                    0.1)^2),
                                                            1/3)))-IFERROR(L290,
                                                    0))))))),
                        MAX('1D'!$D$16,
                            POWER((ABS(K290)^2)/('1D'!$I$5*MAX(F290,
                                        0.1)^2),
                                1/3))),
                    MAX('1D'!$D$16,
                        IFERROR(L290,
                            0)))))))</f>
        <v>2.0411692021517887</v>
      </c>
      <c r="M290" s="5">
        <f t="shared" ca="1" si="56"/>
        <v>9.2403729781411474</v>
      </c>
      <c r="N290" s="5">
        <f t="shared" ca="1" si="57"/>
        <v>1.0732965234032539</v>
      </c>
      <c r="O290" s="5">
        <f t="shared" ca="1" si="58"/>
        <v>5.5138466943408417</v>
      </c>
      <c r="P290" s="5">
        <f t="shared" ca="1" si="59"/>
        <v>634.46316920215179</v>
      </c>
      <c r="Q290" s="5">
        <f ca="1">P290+((ABS(K290)/MAX(((F290)+(G290)*(L290))*(L290),
            0.000001))^2)/(2*'1D'!$I$5)</f>
        <v>636.01273624438898</v>
      </c>
      <c r="R290" s="5">
        <f ca="1">((ABS(K290)*'1D'!$D$6)/(MAX(((F290)+(G290)*(L290))*(L290),
            0.000001)*MAX(((((F290)+(G290)*(L290))*(L290))/MAX((F290)+2*(L290)*SQRT(1+(G290)^2),
                    0.000001))^(2/3),
            0.000001)))^2</f>
        <v>6.2248983188966595E-3</v>
      </c>
      <c r="S290" s="5">
        <f ca="1">ABS(ABS(K290)/MAX(((F290)+(G290)*(L290))*(L290),
        0.000001))/SQRT('1D'!$I$5*MAX((((F290)+(G290)*(L290))*(L290))/MAX((F290)+2*(G290)*(L290),
            0.000001),
        0.000001))</f>
        <v>1.2321985113193967</v>
      </c>
      <c r="T290" s="5">
        <f ca="1">((F290)*(L290)^2)/2+(G290)*(L290)^3/3+(ABS(K290)^2)/('1D'!$I$5*MAX(((F290)+(G290)*(L290))*(L290),
        0.000001))</f>
        <v>38.067737219501687</v>
      </c>
      <c r="U290" s="5">
        <f ca="1">IF($A$2=0,
    0,
    IFERROR(Q289-(((R289+R290)/2)*J290)-(IF(O289&gt;O290,
                '1D'!$D$8*((O289^2-O290^2)/(2*'1D'!$I$5)),
                '1D'!$D$9*((O290^2-O289^2)/(2*'1D'!$I$5)))+('1D'!$D$10*(ABS(I290)/90)*(MAX(O289^2,
                        O290^2)/(2*'1D'!$I$5))))-Q290,
        0))</f>
        <v>-9.5419984662612478E-3</v>
      </c>
      <c r="V290" s="5">
        <f ca="1">IF($A$2=0,
    1,
    IF(IFERROR(V289,
            0)=0,
        0,
        IFERROR(IF(ROUND(S290,
                    3)=1,
                1,
                IF(AND(ABS(U290)&lt;'1D'!$D$19,
                        S290&gt;1),
                    1,
                    0)),
            0)))</f>
        <v>0</v>
      </c>
      <c r="W290" s="5">
        <f ca="1">IF($A$2=0,
    MAX(MAX('1D'!$D$16,
            MAX('1D'!$D$16,
                POWER((ABS(K290)^2)/('1D'!$I$5*MAX(F290,
                            0.1)^2),
                    1/3))),
        IFERROR(W1396,
            MAX(MAX('1D'!$D$16,
                    MAX('1D'!$D$16,
                        POWER((ABS(K290)^2)/('1D'!$I$5*MAX(F290,
                                    0.1)^2),
                            1/3))),
                ($L$2)-E1396))),
    IF(IFERROR(AG291,
            0)=0,
        MAX(MAX('1D'!$D$16,
                MAX('1D'!$D$16,
                    POWER((ABS(K290)^2)/('1D'!$I$5*MAX(F290,
                                0.1)^2),
                        1/3))),
            IFERROR(W1396,
                MAX(MAX('1D'!$D$16,
                        MAX('1D'!$D$16,
                            POWER((ABS(K290)^2)/('1D'!$I$5*MAX(F290,
                                        0.1)^2),
                                1/3))),
                    ($L$2)-E1396))),
        IF(IFERROR(W290,
                0)=0,
            MAX(MAX('1D'!$D$16,
                    MAX('1D'!$D$16,
                        POWER((ABS(K290)^2)/('1D'!$I$5*MAX(F290,
                                    0.1)^2),
                            1/3))),
                IFERROR(W1396,
                    MAX(MAX('1D'!$D$16,
                            MAX('1D'!$D$16,
                                POWER((ABS(K290)^2)/('1D'!$I$5*MAX(F290,
                                            0.1)^2),
                                    1/3))),
                        ($L$2)-E1396))),
            IF(OR(IFERROR(AD290,
                        0)&gt;=1,
                    IFERROR(AD291,
                        0)&gt;=1),
                MAX('1D'!$D$16,
                    MAX('1D'!$D$16,
                        POWER((ABS(K290)^2)/('1D'!$I$5*MAX(F290,
                                    0.1)^2),
                            1/3))),
                IF(ABS(IFERROR(AF290,
                            0))&lt;'1D'!$D$19,
                    MAX(MAX('1D'!$D$16,
                            MAX('1D'!$D$16,
                                POWER((ABS(K290)^2)/('1D'!$I$5*MAX(F290,
                                            0.1)^2),
                                    1/3))),
                        IFERROR(W290,
                            0)),
                    MAX(MAX('1D'!$D$16,
                            MAX('1D'!$D$16,
                                POWER((ABS(K290)^2)/('1D'!$I$5*MAX(F290,
                                            0.1)^2),
                                    1/3))),
                        (IFERROR(W290,
                                0))+((IFERROR(AF290,
                                    0))*'1D'!$D$18)))))))</f>
        <v>2.3460258516225387</v>
      </c>
      <c r="X290" s="5">
        <f t="shared" ca="1" si="60"/>
        <v>10.620459030295233</v>
      </c>
      <c r="Y290" s="5">
        <f t="shared" ca="1" si="61"/>
        <v>1.1520120910653819</v>
      </c>
      <c r="Z290" s="5">
        <f t="shared" ca="1" si="62"/>
        <v>4.7973444325394352</v>
      </c>
      <c r="AA290" s="5">
        <f t="shared" ca="1" si="63"/>
        <v>634.76802585162261</v>
      </c>
      <c r="AB290" s="5">
        <f ca="1">AA290+((ABS(K290)/MAX(((F290)+(G290)*(W290))*(W290),
            0.000001))^2)/(2*'1D'!$I$5)</f>
        <v>635.94103877743385</v>
      </c>
      <c r="AC290" s="5">
        <f ca="1">((ABS(K290)*'1D'!$D$6)/(MAX(((F290)+(G290)*(W290))*(W290),
            0.000001)*MAX(((((F290)+(G290)*(W290))*(W290))/MAX((F290)+2*(W290)*SQRT(1+(G290)^2),
                    0.000001))^(2/3),
            0.000001)))^2</f>
        <v>4.2878699272156737E-3</v>
      </c>
      <c r="AD290" s="5">
        <f ca="1">ABS(ABS(K290)/MAX(((F290)+(G290)*(W290))*(W290),
        0.000001))/SQRT('1D'!$I$5*MAX((((F290)+(G290)*(W290))*(W290))/MAX((F290)+2*(G290)*(W290),
            0.000001),
        0.000001))</f>
        <v>1.0000000000000002</v>
      </c>
      <c r="AE290" s="5">
        <f ca="1">((F290)*(W290)^2)/2+(G290)*(W290)^3/3+(ABS(K290)^2)/('1D'!$I$5*MAX(((F290)+(G290)*(W290))*(W290),
        0.000001))</f>
        <v>37.373807161755991</v>
      </c>
      <c r="AF290" s="5">
        <f ca="1">IF($A$2=0,
    0,
    IFERROR(AB291+(((AC290+AC291)/2)*J291)+(IF(Z290&gt;Z291,
                '1D'!$D$8*((Z290^2-Z291^2)/(2*'1D'!$I$5)),
                '1D'!$D$9*((Z291^2-Z290^2)/(2*'1D'!$I$5)))+('1D'!$D$10*(ABS(I291)/90)*(MAX(Z290^2,
                        Z291^2)/(2*'1D'!$I$5))))-AB290,
        0))</f>
        <v>6.614831078422867E-3</v>
      </c>
      <c r="AG290" s="5">
        <f ca="1">IF($A$2=0,
    1,
    IF(IFERROR(AG291,
            0)=0,
        0,
        IFERROR(IF(OR(ROUND(AD290,
                        3)&gt;=1,
                    AND(ABS(AF290)&lt;'1D'!$D$19,
                        AD290&lt;1)),
                1,
                0),
            0)))</f>
        <v>1</v>
      </c>
      <c r="AH290" s="5">
        <f ca="1">IFERROR(IF('1D'!V32="Supercritical",
        MAX('1D'!$D$16,
            IFERROR(L290,
                MAX('1D'!$D$16,
                    POWER((ABS(K290)^2)/('1D'!$I$5*MAX(F290,
                                0.1)^2),
                        1/3)))),
        IF('1D'!V32="Subcritical",
            MAX('1D'!$D$16,
                IFERROR(W290,
                    MAX('1D'!$D$16,
                        POWER((ABS(K290)^2)/('1D'!$I$5*MAX(F290,
                                    0.1)^2),
                            1/3)))),
            IF(IFERROR(T290,
                    -1E+99)&gt;=IFERROR(AE290,
                    -1E+99),
                MAX('1D'!$D$16,
                    IFERROR(L290,
                        MAX('1D'!$D$16,
                            POWER((ABS(K290)^2)/('1D'!$I$5*MAX(F290,
                                        0.1)^2),
                                1/3)))),
                MAX('1D'!$D$16,
                    IFERROR(W290,
                        MAX('1D'!$D$16,
                            POWER((ABS(K290)^2)/('1D'!$I$5*MAX(F290,
                                        0.1)^2),
                                1/3))))))),
    MAX('1D'!$D$16,
        POWER((ABS(K290)^2)/('1D'!$I$5*MAX(F290,
                    0.1)^2),
            1/3)))</f>
        <v>2.0411692021517887</v>
      </c>
      <c r="AI290" s="5">
        <f t="shared" ca="1" si="64"/>
        <v>634.46316920215179</v>
      </c>
      <c r="AJ290" s="5">
        <f ca="1">AI290+((ABS(K290)/MAX(((F290)+(G290)*(AH290))*(AH290),
            0.000001))^2)/(2*'1D'!$I$5)</f>
        <v>636.01273624438898</v>
      </c>
      <c r="AM290">
        <v>0</v>
      </c>
      <c r="AN290">
        <v>0</v>
      </c>
      <c r="AO290" s="5">
        <f t="shared" si="65"/>
        <v>0</v>
      </c>
      <c r="AP290" s="5">
        <f t="shared" si="69"/>
        <v>0</v>
      </c>
      <c r="AQ290" s="5">
        <f ca="1">ABS(ABS(K290)/MAX(((F290)+(G290)*(AH290))*(AH290),
        0.000001))/SQRT('1D'!$I$5*MAX((((F290)+(G290)*(AH290))*(AH290))/MAX((F290)+2*(G290)*(AH290),
            0.000001),
        0.000001))</f>
        <v>1.2321985113193967</v>
      </c>
      <c r="AR290" s="5" t="str">
        <f t="shared" ca="1" si="66"/>
        <v>Supercritical</v>
      </c>
      <c r="AS290" s="5">
        <f ca="1">((ABS(K290)*'1D'!$D$6)/(MAX(((F290)+(G290)*(AH290))*(AH290),
            0.000001)*MAX(((((F290)+(G290)*(AH290))*(AH290))/MAX((F290)+2*(AH290)*SQRT(1+(G290)^2),
                    0.000001))^(2/3),
            0.000001)))^2</f>
        <v>6.2248983188966595E-3</v>
      </c>
    </row>
    <row r="291" spans="1:45" x14ac:dyDescent="0.35">
      <c r="A291">
        <v>282</v>
      </c>
      <c r="B291">
        <v>280.99599999999998</v>
      </c>
      <c r="C291">
        <v>616309.66200000001</v>
      </c>
      <c r="D291">
        <v>3097671.7420000001</v>
      </c>
      <c r="E291">
        <v>632.42150000000004</v>
      </c>
      <c r="F291">
        <v>4.5270000000000001</v>
      </c>
      <c r="G291">
        <v>0</v>
      </c>
      <c r="H291" t="s">
        <v>176</v>
      </c>
      <c r="I291">
        <v>1.446</v>
      </c>
      <c r="J291" s="5">
        <f t="shared" si="67"/>
        <v>1</v>
      </c>
      <c r="K291" s="5">
        <f t="shared" ca="1" si="68"/>
        <v>50.95</v>
      </c>
      <c r="L291" s="5">
        <f ca="1">IF($A$2=0,
    IFERROR(L290,
        MAX('1D'!$D$16,
            POWER((ABS(K291)^2)/('1D'!$I$5*MAX(F291,
                        0.1)^2),
                1/3))),
    IF(IFERROR(V290,
            0)=0,
        IFERROR(L290,
            MAX('1D'!$D$16,
                POWER((ABS(K291)^2)/('1D'!$I$5*MAX(F291,
                            0.1)^2),
                    1/3))),
        IF(OR(IFERROR(L291,
                    0)=0,
                IFERROR(S290,
                    0)&lt;1,
                IFERROR(S291,
                    0)&lt;1),
            MAX('1D'!$D$16,
                POWER((ABS(K291)^2)/('1D'!$I$5*MAX(F291,
                            0.1)^2),
                    1/3)),
            IF(IFERROR(U291,
                    0)&gt;0,
                MAX('1D'!$D$16,
                    IFERROR(L291,
                        0)+((IFERROR(U291,
                                0))*'1D'!$D$18*IF((IFERROR(S291,
                                    0))&lt;1,
                            1,
                            -1))),
                IF(IFERROR(U291,
                        0)&lt;0,
                    IF(ABS((MAX('1D'!$D$16,
                                    POWER((ABS(K291)^2)/('1D'!$I$5*MAX(F291,
                                                0.1)^2),
                                        1/3)))-IFERROR(L291,
                                0))&gt;'1D'!$D$19,
                        MAX('1D'!$D$16,
                            IF((MAX('1D'!$D$16,
                                        POWER((ABS(K291)^2)/('1D'!$I$5*MAX(F291,
                                                    0.1)^2),
                                            1/3)))&gt;IFERROR(L291,
                                    0),
                                MIN((MAX('1D'!$D$16,
                                            POWER((ABS(K291)^2)/('1D'!$I$5*MAX(F291,
                                                        0.1)^2),
                                                1/3))),
                                    IFERROR(L291,
                                        0)+(MIN(ABS(IFERROR(U291,
                                                    0))*'1D'!$D$18,
                                            ABS((MAX('1D'!$D$16,
                                                        POWER((ABS(K291)^2)/('1D'!$I$5*MAX(F291,
                                                                    0.1)^2),
                                                            1/3)))-IFERROR(L291,
                                                    0))))),
                                MAX((MAX('1D'!$D$16,
                                            POWER((ABS(K291)^2)/('1D'!$I$5*MAX(F291,
                                                        0.1)^2),
                                                1/3))),
                                    IFERROR(L291,
                                        0)-(MIN(ABS(IFERROR(U291,
                                                    0))*'1D'!$D$18,
                                            ABS((MAX('1D'!$D$16,
                                                        POWER((ABS(K291)^2)/('1D'!$I$5*MAX(F291,
                                                                    0.1)^2),
                                                            1/3)))-IFERROR(L291,
                                                    0))))))),
                        MAX('1D'!$D$16,
                            POWER((ABS(K291)^2)/('1D'!$I$5*MAX(F291,
                                        0.1)^2),
                                1/3))),
                    MAX('1D'!$D$16,
                        IFERROR(L291,
                            0)))))))</f>
        <v>2.0411692021517887</v>
      </c>
      <c r="M291" s="5">
        <f t="shared" ca="1" si="56"/>
        <v>9.2403729781411474</v>
      </c>
      <c r="N291" s="5">
        <f t="shared" ca="1" si="57"/>
        <v>1.0732965234032539</v>
      </c>
      <c r="O291" s="5">
        <f t="shared" ca="1" si="58"/>
        <v>5.5138466943408417</v>
      </c>
      <c r="P291" s="5">
        <f t="shared" ca="1" si="59"/>
        <v>634.4626692021518</v>
      </c>
      <c r="Q291" s="5">
        <f ca="1">P291+((ABS(K291)/MAX(((F291)+(G291)*(L291))*(L291),
            0.000001))^2)/(2*'1D'!$I$5)</f>
        <v>636.01223624438899</v>
      </c>
      <c r="R291" s="5">
        <f ca="1">((ABS(K291)*'1D'!$D$6)/(MAX(((F291)+(G291)*(L291))*(L291),
            0.000001)*MAX(((((F291)+(G291)*(L291))*(L291))/MAX((F291)+2*(L291)*SQRT(1+(G291)^2),
                    0.000001))^(2/3),
            0.000001)))^2</f>
        <v>6.2248983188966595E-3</v>
      </c>
      <c r="S291" s="5">
        <f ca="1">ABS(ABS(K291)/MAX(((F291)+(G291)*(L291))*(L291),
        0.000001))/SQRT('1D'!$I$5*MAX((((F291)+(G291)*(L291))*(L291))/MAX((F291)+2*(G291)*(L291),
            0.000001),
        0.000001))</f>
        <v>1.2321985113193967</v>
      </c>
      <c r="T291" s="5">
        <f ca="1">((F291)*(L291)^2)/2+(G291)*(L291)^3/3+(ABS(K291)^2)/('1D'!$I$5*MAX(((F291)+(G291)*(L291))*(L291),
        0.000001))</f>
        <v>38.067737219501687</v>
      </c>
      <c r="U291" s="5">
        <f ca="1">IF($A$2=0,
    0,
    IFERROR(Q290-(((R290+R291)/2)*J291)-(IF(O290&gt;O291,
                '1D'!$D$8*((O290^2-O291^2)/(2*'1D'!$I$5)),
                '1D'!$D$9*((O291^2-O290^2)/(2*'1D'!$I$5)))+('1D'!$D$10*(ABS(I291)/90)*(MAX(O290^2,
                        O291^2)/(2*'1D'!$I$5))))-Q291,
        0))</f>
        <v>-9.4593548907369041E-3</v>
      </c>
      <c r="V291" s="5">
        <f ca="1">IF($A$2=0,
    1,
    IF(IFERROR(V290,
            0)=0,
        0,
        IFERROR(IF(ROUND(S291,
                    3)=1,
                1,
                IF(AND(ABS(U291)&lt;'1D'!$D$19,
                        S291&gt;1),
                    1,
                    0)),
            0)))</f>
        <v>0</v>
      </c>
      <c r="W291" s="5">
        <f ca="1">IF($A$2=0,
    MAX(MAX('1D'!$D$16,
            MAX('1D'!$D$16,
                POWER((ABS(K291)^2)/('1D'!$I$5*MAX(F291,
                            0.1)^2),
                    1/3))),
        IFERROR(W1396,
            MAX(MAX('1D'!$D$16,
                    MAX('1D'!$D$16,
                        POWER((ABS(K291)^2)/('1D'!$I$5*MAX(F291,
                                    0.1)^2),
                            1/3))),
                ($L$2)-E1396))),
    IF(IFERROR(AG292,
            0)=0,
        MAX(MAX('1D'!$D$16,
                MAX('1D'!$D$16,
                    POWER((ABS(K291)^2)/('1D'!$I$5*MAX(F291,
                                0.1)^2),
                        1/3))),
            IFERROR(W1396,
                MAX(MAX('1D'!$D$16,
                        MAX('1D'!$D$16,
                            POWER((ABS(K291)^2)/('1D'!$I$5*MAX(F291,
                                        0.1)^2),
                                1/3))),
                    ($L$2)-E1396))),
        IF(IFERROR(W291,
                0)=0,
            MAX(MAX('1D'!$D$16,
                    MAX('1D'!$D$16,
                        POWER((ABS(K291)^2)/('1D'!$I$5*MAX(F291,
                                    0.1)^2),
                            1/3))),
                IFERROR(W1396,
                    MAX(MAX('1D'!$D$16,
                            MAX('1D'!$D$16,
                                POWER((ABS(K291)^2)/('1D'!$I$5*MAX(F291,
                                            0.1)^2),
                                    1/3))),
                        ($L$2)-E1396))),
            IF(OR(IFERROR(AD291,
                        0)&gt;=1,
                    IFERROR(AD292,
                        0)&gt;=1),
                MAX('1D'!$D$16,
                    MAX('1D'!$D$16,
                        POWER((ABS(K291)^2)/('1D'!$I$5*MAX(F291,
                                    0.1)^2),
                            1/3))),
                IF(ABS(IFERROR(AF291,
                            0))&lt;'1D'!$D$19,
                    MAX(MAX('1D'!$D$16,
                            MAX('1D'!$D$16,
                                POWER((ABS(K291)^2)/('1D'!$I$5*MAX(F291,
                                            0.1)^2),
                                    1/3))),
                        IFERROR(W291,
                            0)),
                    MAX(MAX('1D'!$D$16,
                            MAX('1D'!$D$16,
                                POWER((ABS(K291)^2)/('1D'!$I$5*MAX(F291,
                                            0.1)^2),
                                    1/3))),
                        (IFERROR(W291,
                                0))+((IFERROR(AF291,
                                    0))*'1D'!$D$18)))))))</f>
        <v>2.3460258516225387</v>
      </c>
      <c r="X291" s="5">
        <f t="shared" ca="1" si="60"/>
        <v>10.620459030295233</v>
      </c>
      <c r="Y291" s="5">
        <f t="shared" ca="1" si="61"/>
        <v>1.1520120910653819</v>
      </c>
      <c r="Z291" s="5">
        <f t="shared" ca="1" si="62"/>
        <v>4.7973444325394352</v>
      </c>
      <c r="AA291" s="5">
        <f t="shared" ca="1" si="63"/>
        <v>634.76752585162262</v>
      </c>
      <c r="AB291" s="5">
        <f ca="1">AA291+((ABS(K291)/MAX(((F291)+(G291)*(W291))*(W291),
            0.000001))^2)/(2*'1D'!$I$5)</f>
        <v>635.94053877743386</v>
      </c>
      <c r="AC291" s="5">
        <f ca="1">((ABS(K291)*'1D'!$D$6)/(MAX(((F291)+(G291)*(W291))*(W291),
            0.000001)*MAX(((((F291)+(G291)*(W291))*(W291))/MAX((F291)+2*(W291)*SQRT(1+(G291)^2),
                    0.000001))^(2/3),
            0.000001)))^2</f>
        <v>4.2878699272156737E-3</v>
      </c>
      <c r="AD291" s="5">
        <f ca="1">ABS(ABS(K291)/MAX(((F291)+(G291)*(W291))*(W291),
        0.000001))/SQRT('1D'!$I$5*MAX((((F291)+(G291)*(W291))*(W291))/MAX((F291)+2*(G291)*(W291),
            0.000001),
        0.000001))</f>
        <v>1.0000000000000002</v>
      </c>
      <c r="AE291" s="5">
        <f ca="1">((F291)*(W291)^2)/2+(G291)*(W291)^3/3+(ABS(K291)^2)/('1D'!$I$5*MAX(((F291)+(G291)*(W291))*(W291),
        0.000001))</f>
        <v>37.373807161755991</v>
      </c>
      <c r="AF291" s="5">
        <f ca="1">IF($A$2=0,
    0,
    IFERROR(AB292+(((AC291+AC292)/2)*J292)+(IF(Z291&gt;Z292,
                '1D'!$D$8*((Z291^2-Z292^2)/(2*'1D'!$I$5)),
                '1D'!$D$9*((Z292^2-Z291^2)/(2*'1D'!$I$5)))+('1D'!$D$10*(ABS(I292)/90)*(MAX(Z291^2,
                        Z292^2)/(2*'1D'!$I$5))))-AB291,
        0))</f>
        <v>-0.16863725551070274</v>
      </c>
      <c r="AG291" s="5">
        <f ca="1">IF($A$2=0,
    1,
    IF(IFERROR(AG292,
            0)=0,
        0,
        IFERROR(IF(OR(ROUND(AD291,
                        3)&gt;=1,
                    AND(ABS(AF291)&lt;'1D'!$D$19,
                        AD291&lt;1)),
                1,
                0),
            0)))</f>
        <v>1</v>
      </c>
      <c r="AH291" s="5">
        <f ca="1">IFERROR(IF('1D'!V32="Supercritical",
        MAX('1D'!$D$16,
            IFERROR(L291,
                MAX('1D'!$D$16,
                    POWER((ABS(K291)^2)/('1D'!$I$5*MAX(F291,
                                0.1)^2),
                        1/3)))),
        IF('1D'!V32="Subcritical",
            MAX('1D'!$D$16,
                IFERROR(W291,
                    MAX('1D'!$D$16,
                        POWER((ABS(K291)^2)/('1D'!$I$5*MAX(F291,
                                    0.1)^2),
                            1/3)))),
            IF(IFERROR(T291,
                    -1E+99)&gt;=IFERROR(AE291,
                    -1E+99),
                MAX('1D'!$D$16,
                    IFERROR(L291,
                        MAX('1D'!$D$16,
                            POWER((ABS(K291)^2)/('1D'!$I$5*MAX(F291,
                                        0.1)^2),
                                1/3)))),
                MAX('1D'!$D$16,
                    IFERROR(W291,
                        MAX('1D'!$D$16,
                            POWER((ABS(K291)^2)/('1D'!$I$5*MAX(F291,
                                        0.1)^2),
                                1/3))))))),
    MAX('1D'!$D$16,
        POWER((ABS(K291)^2)/('1D'!$I$5*MAX(F291,
                    0.1)^2),
            1/3)))</f>
        <v>2.0411692021517887</v>
      </c>
      <c r="AI291" s="5">
        <f t="shared" ca="1" si="64"/>
        <v>634.4626692021518</v>
      </c>
      <c r="AJ291" s="5">
        <f ca="1">AI291+((ABS(K291)/MAX(((F291)+(G291)*(AH291))*(AH291),
            0.000001))^2)/(2*'1D'!$I$5)</f>
        <v>636.01223624438899</v>
      </c>
      <c r="AM291">
        <v>0</v>
      </c>
      <c r="AN291">
        <v>0</v>
      </c>
      <c r="AO291" s="5">
        <f t="shared" si="65"/>
        <v>0</v>
      </c>
      <c r="AP291" s="5">
        <f t="shared" si="69"/>
        <v>0</v>
      </c>
      <c r="AQ291" s="5">
        <f ca="1">ABS(ABS(K291)/MAX(((F291)+(G291)*(AH291))*(AH291),
        0.000001))/SQRT('1D'!$I$5*MAX((((F291)+(G291)*(AH291))*(AH291))/MAX((F291)+2*(G291)*(AH291),
            0.000001),
        0.000001))</f>
        <v>1.2321985113193967</v>
      </c>
      <c r="AR291" s="5" t="str">
        <f t="shared" ca="1" si="66"/>
        <v>Supercritical</v>
      </c>
      <c r="AS291" s="5">
        <f ca="1">((ABS(K291)*'1D'!$D$6)/(MAX(((F291)+(G291)*(AH291))*(AH291),
            0.000001)*MAX(((((F291)+(G291)*(AH291))*(AH291))/MAX((F291)+2*(AH291)*SQRT(1+(G291)^2),
                    0.000001))^(2/3),
            0.000001)))^2</f>
        <v>6.2248983188966595E-3</v>
      </c>
    </row>
    <row r="292" spans="1:45" x14ac:dyDescent="0.35">
      <c r="A292">
        <v>283</v>
      </c>
      <c r="B292">
        <v>281.99599999999998</v>
      </c>
      <c r="C292">
        <v>616309.10900000005</v>
      </c>
      <c r="D292">
        <v>3097670.909</v>
      </c>
      <c r="E292">
        <v>632.42100000000005</v>
      </c>
      <c r="F292">
        <v>4.93</v>
      </c>
      <c r="G292">
        <v>0</v>
      </c>
      <c r="H292" t="s">
        <v>176</v>
      </c>
      <c r="I292">
        <v>1.415</v>
      </c>
      <c r="J292" s="5">
        <f t="shared" si="67"/>
        <v>1</v>
      </c>
      <c r="K292" s="5">
        <f t="shared" ca="1" si="68"/>
        <v>50.95</v>
      </c>
      <c r="L292" s="5">
        <f ca="1">IF($A$2=0,
    IFERROR(L291,
        MAX('1D'!$D$16,
            POWER((ABS(K292)^2)/('1D'!$I$5*MAX(F292,
                        0.1)^2),
                1/3))),
    IF(IFERROR(V291,
            0)=0,
        IFERROR(L291,
            MAX('1D'!$D$16,
                POWER((ABS(K292)^2)/('1D'!$I$5*MAX(F292,
                            0.1)^2),
                    1/3))),
        IF(OR(IFERROR(L292,
                    0)=0,
                IFERROR(S291,
                    0)&lt;1,
                IFERROR(S292,
                    0)&lt;1),
            MAX('1D'!$D$16,
                POWER((ABS(K292)^2)/('1D'!$I$5*MAX(F292,
                            0.1)^2),
                    1/3)),
            IF(IFERROR(U292,
                    0)&gt;0,
                MAX('1D'!$D$16,
                    IFERROR(L292,
                        0)+((IFERROR(U292,
                                0))*'1D'!$D$18*IF((IFERROR(S292,
                                    0))&lt;1,
                            1,
                            -1))),
                IF(IFERROR(U292,
                        0)&lt;0,
                    IF(ABS((MAX('1D'!$D$16,
                                    POWER((ABS(K292)^2)/('1D'!$I$5*MAX(F292,
                                                0.1)^2),
                                        1/3)))-IFERROR(L292,
                                0))&gt;'1D'!$D$19,
                        MAX('1D'!$D$16,
                            IF((MAX('1D'!$D$16,
                                        POWER((ABS(K292)^2)/('1D'!$I$5*MAX(F292,
                                                    0.1)^2),
                                            1/3)))&gt;IFERROR(L292,
                                    0),
                                MIN((MAX('1D'!$D$16,
                                            POWER((ABS(K292)^2)/('1D'!$I$5*MAX(F292,
                                                        0.1)^2),
                                                1/3))),
                                    IFERROR(L292,
                                        0)+(MIN(ABS(IFERROR(U292,
                                                    0))*'1D'!$D$18,
                                            ABS((MAX('1D'!$D$16,
                                                        POWER((ABS(K292)^2)/('1D'!$I$5*MAX(F292,
                                                                    0.1)^2),
                                                            1/3)))-IFERROR(L292,
                                                    0))))),
                                MAX((MAX('1D'!$D$16,
                                            POWER((ABS(K292)^2)/('1D'!$I$5*MAX(F292,
                                                        0.1)^2),
                                                1/3))),
                                    IFERROR(L292,
                                        0)-(MIN(ABS(IFERROR(U292,
                                                    0))*'1D'!$D$18,
                                            ABS((MAX('1D'!$D$16,
                                                        POWER((ABS(K292)^2)/('1D'!$I$5*MAX(F292,
                                                                    0.1)^2),
                                                            1/3)))-IFERROR(L292,
                                                    0))))))),
                        MAX('1D'!$D$16,
                            POWER((ABS(K292)^2)/('1D'!$I$5*MAX(F292,
                                        0.1)^2),
                                1/3))),
                    MAX('1D'!$D$16,
                        IFERROR(L292,
                            0)))))))</f>
        <v>2.0411692021517887</v>
      </c>
      <c r="M292" s="5">
        <f t="shared" ca="1" si="56"/>
        <v>10.062964166608317</v>
      </c>
      <c r="N292" s="5">
        <f t="shared" ca="1" si="57"/>
        <v>1.1165763773143544</v>
      </c>
      <c r="O292" s="5">
        <f t="shared" ca="1" si="58"/>
        <v>5.0631204838298158</v>
      </c>
      <c r="P292" s="5">
        <f t="shared" ca="1" si="59"/>
        <v>634.46216920215181</v>
      </c>
      <c r="Q292" s="5">
        <f ca="1">P292+((ABS(K292)/MAX(((F292)+(G292)*(L292))*(L292),
            0.000001))^2)/(2*'1D'!$I$5)</f>
        <v>635.76875376044825</v>
      </c>
      <c r="R292" s="5">
        <f ca="1">((ABS(K292)*'1D'!$D$6)/(MAX(((F292)+(G292)*(L292))*(L292),
            0.000001)*MAX(((((F292)+(G292)*(L292))*(L292))/MAX((F292)+2*(L292)*SQRT(1+(G292)^2),
                    0.000001))^(2/3),
            0.000001)))^2</f>
        <v>4.9792942898513569E-3</v>
      </c>
      <c r="S292" s="5">
        <f ca="1">ABS(ABS(K292)/MAX(((F292)+(G292)*(L292))*(L292),
        0.000001))/SQRT('1D'!$I$5*MAX((((F292)+(G292)*(L292))*(L292))/MAX((F292)+2*(G292)*(L292),
            0.000001),
        0.000001))</f>
        <v>1.1314731563373042</v>
      </c>
      <c r="T292" s="5">
        <f ca="1">((F292)*(L292)^2)/2+(G292)*(L292)^3/3+(ABS(K292)^2)/('1D'!$I$5*MAX(((F292)+(G292)*(L292))*(L292),
        0.000001))</f>
        <v>36.566333451181571</v>
      </c>
      <c r="U292" s="5">
        <f ca="1">IF($A$2=0,
    0,
    IFERROR(Q291-(((R291+R292)/2)*J292)-(IF(O291&gt;O292,
                '1D'!$D$8*((O291^2-O292^2)/(2*'1D'!$I$5)),
                '1D'!$D$9*((O292^2-O291^2)/(2*'1D'!$I$5)))+('1D'!$D$10*(ABS(I292)/90)*(MAX(O291^2,
                        O292^2)/(2*'1D'!$I$5))))-Q292,
        0))</f>
        <v>0.1613312468462027</v>
      </c>
      <c r="V292" s="5">
        <f ca="1">IF($A$2=0,
    1,
    IF(IFERROR(V291,
            0)=0,
        0,
        IFERROR(IF(ROUND(S292,
                    3)=1,
                1,
                IF(AND(ABS(U292)&lt;'1D'!$D$19,
                        S292&gt;1),
                    1,
                    0)),
            0)))</f>
        <v>0</v>
      </c>
      <c r="W292" s="5">
        <f ca="1">IF($A$2=0,
    MAX(MAX('1D'!$D$16,
            MAX('1D'!$D$16,
                POWER((ABS(K292)^2)/('1D'!$I$5*MAX(F292,
                            0.1)^2),
                    1/3))),
        IFERROR(W1396,
            MAX(MAX('1D'!$D$16,
                    MAX('1D'!$D$16,
                        POWER((ABS(K292)^2)/('1D'!$I$5*MAX(F292,
                                    0.1)^2),
                            1/3))),
                ($L$2)-E1396))),
    IF(IFERROR(AG293,
            0)=0,
        MAX(MAX('1D'!$D$16,
                MAX('1D'!$D$16,
                    POWER((ABS(K292)^2)/('1D'!$I$5*MAX(F292,
                                0.1)^2),
                        1/3))),
            IFERROR(W1396,
                MAX(MAX('1D'!$D$16,
                        MAX('1D'!$D$16,
                            POWER((ABS(K292)^2)/('1D'!$I$5*MAX(F292,
                                        0.1)^2),
                                1/3))),
                    ($L$2)-E1396))),
        IF(IFERROR(W292,
                0)=0,
            MAX(MAX('1D'!$D$16,
                    MAX('1D'!$D$16,
                        POWER((ABS(K292)^2)/('1D'!$I$5*MAX(F292,
                                    0.1)^2),
                            1/3))),
                IFERROR(W1396,
                    MAX(MAX('1D'!$D$16,
                            MAX('1D'!$D$16,
                                POWER((ABS(K292)^2)/('1D'!$I$5*MAX(F292,
                                            0.1)^2),
                                    1/3))),
                        ($L$2)-E1396))),
            IF(OR(IFERROR(AD292,
                        0)&gt;=1,
                    IFERROR(AD293,
                        0)&gt;=1),
                MAX('1D'!$D$16,
                    MAX('1D'!$D$16,
                        POWER((ABS(K292)^2)/('1D'!$I$5*MAX(F292,
                                    0.1)^2),
                            1/3))),
                IF(ABS(IFERROR(AF292,
                            0))&lt;'1D'!$D$19,
                    MAX(MAX('1D'!$D$16,
                            MAX('1D'!$D$16,
                                POWER((ABS(K292)^2)/('1D'!$I$5*MAX(F292,
                                            0.1)^2),
                                    1/3))),
                        IFERROR(W292,
                            0)),
                    MAX(MAX('1D'!$D$16,
                            MAX('1D'!$D$16,
                                POWER((ABS(K292)^2)/('1D'!$I$5*MAX(F292,
                                            0.1)^2),
                                    1/3))),
                        (IFERROR(W292,
                                0))+((IFERROR(AF292,
                                    0))*'1D'!$D$18)))))))</f>
        <v>2.2163678591954947</v>
      </c>
      <c r="X292" s="5">
        <f t="shared" ca="1" si="60"/>
        <v>10.926693545833789</v>
      </c>
      <c r="Y292" s="5">
        <f t="shared" ca="1" si="61"/>
        <v>1.1670406892262009</v>
      </c>
      <c r="Z292" s="5">
        <f t="shared" ca="1" si="62"/>
        <v>4.6628927393526656</v>
      </c>
      <c r="AA292" s="5">
        <f t="shared" ca="1" si="63"/>
        <v>634.63736785919559</v>
      </c>
      <c r="AB292" s="5">
        <f ca="1">AA292+((ABS(K292)/MAX(((F292)+(G292)*(W292))*(W292),
            0.000001))^2)/(2*'1D'!$I$5)</f>
        <v>635.74555178879336</v>
      </c>
      <c r="AC292" s="5">
        <f ca="1">((ABS(K292)*'1D'!$D$6)/(MAX(((F292)+(G292)*(W292))*(W292),
            0.000001)*MAX(((((F292)+(G292)*(W292))*(W292))/MAX((F292)+2*(W292)*SQRT(1+(G292)^2),
                    0.000001))^(2/3),
            0.000001)))^2</f>
        <v>3.9814876375230566E-3</v>
      </c>
      <c r="AD292" s="5">
        <f ca="1">ABS(ABS(K292)/MAX(((F292)+(G292)*(W292))*(W292),
        0.000001))/SQRT('1D'!$I$5*MAX((((F292)+(G292)*(W292))*(W292))/MAX((F292)+2*(G292)*(W292),
            0.000001),
        0.000001))</f>
        <v>1</v>
      </c>
      <c r="AE292" s="5">
        <f ca="1">((F292)*(W292)^2)/2+(G292)*(W292)^3/3+(ABS(K292)^2)/('1D'!$I$5*MAX(((F292)+(G292)*(W292))*(W292),
        0.000001))</f>
        <v>36.326358573397286</v>
      </c>
      <c r="AF292" s="5">
        <f ca="1">IF($A$2=0,
    0,
    IFERROR(AB293+(((AC292+AC293)/2)*J293)+(IF(Z292&gt;Z293,
                '1D'!$D$8*((Z292^2-Z293^2)/(2*'1D'!$I$5)),
                '1D'!$D$9*((Z293^2-Z292^2)/(2*'1D'!$I$5)))+('1D'!$D$10*(ABS(I293)/90)*(MAX(Z292^2,
                        Z293^2)/(2*'1D'!$I$5))))-AB292,
        0))</f>
        <v>-9.8423515839726861E-2</v>
      </c>
      <c r="AG292" s="5">
        <f ca="1">IF($A$2=0,
    1,
    IF(IFERROR(AG293,
            0)=0,
        0,
        IFERROR(IF(OR(ROUND(AD292,
                        3)&gt;=1,
                    AND(ABS(AF292)&lt;'1D'!$D$19,
                        AD292&lt;1)),
                1,
                0),
            0)))</f>
        <v>1</v>
      </c>
      <c r="AH292" s="5">
        <f ca="1">IFERROR(IF('1D'!V32="Supercritical",
        MAX('1D'!$D$16,
            IFERROR(L292,
                MAX('1D'!$D$16,
                    POWER((ABS(K292)^2)/('1D'!$I$5*MAX(F292,
                                0.1)^2),
                        1/3)))),
        IF('1D'!V32="Subcritical",
            MAX('1D'!$D$16,
                IFERROR(W292,
                    MAX('1D'!$D$16,
                        POWER((ABS(K292)^2)/('1D'!$I$5*MAX(F292,
                                    0.1)^2),
                            1/3)))),
            IF(IFERROR(T292,
                    -1E+99)&gt;=IFERROR(AE292,
                    -1E+99),
                MAX('1D'!$D$16,
                    IFERROR(L292,
                        MAX('1D'!$D$16,
                            POWER((ABS(K292)^2)/('1D'!$I$5*MAX(F292,
                                        0.1)^2),
                                1/3)))),
                MAX('1D'!$D$16,
                    IFERROR(W292,
                        MAX('1D'!$D$16,
                            POWER((ABS(K292)^2)/('1D'!$I$5*MAX(F292,
                                        0.1)^2),
                                1/3))))))),
    MAX('1D'!$D$16,
        POWER((ABS(K292)^2)/('1D'!$I$5*MAX(F292,
                    0.1)^2),
            1/3)))</f>
        <v>2.0411692021517887</v>
      </c>
      <c r="AI292" s="5">
        <f t="shared" ca="1" si="64"/>
        <v>634.46216920215181</v>
      </c>
      <c r="AJ292" s="5">
        <f ca="1">AI292+((ABS(K292)/MAX(((F292)+(G292)*(AH292))*(AH292),
            0.000001))^2)/(2*'1D'!$I$5)</f>
        <v>635.76875376044825</v>
      </c>
      <c r="AM292">
        <v>0</v>
      </c>
      <c r="AN292">
        <v>0</v>
      </c>
      <c r="AO292" s="5">
        <f t="shared" si="65"/>
        <v>0</v>
      </c>
      <c r="AP292" s="5">
        <f t="shared" si="69"/>
        <v>0</v>
      </c>
      <c r="AQ292" s="5">
        <f ca="1">ABS(ABS(K292)/MAX(((F292)+(G292)*(AH292))*(AH292),
        0.000001))/SQRT('1D'!$I$5*MAX((((F292)+(G292)*(AH292))*(AH292))/MAX((F292)+2*(G292)*(AH292),
            0.000001),
        0.000001))</f>
        <v>1.1314731563373042</v>
      </c>
      <c r="AR292" s="5" t="str">
        <f t="shared" ca="1" si="66"/>
        <v>Supercritical</v>
      </c>
      <c r="AS292" s="5">
        <f ca="1">((ABS(K292)*'1D'!$D$6)/(MAX(((F292)+(G292)*(AH292))*(AH292),
            0.000001)*MAX(((((F292)+(G292)*(AH292))*(AH292))/MAX((F292)+2*(AH292)*SQRT(1+(G292)^2),
                    0.000001))^(2/3),
            0.000001)))^2</f>
        <v>4.9792942898513569E-3</v>
      </c>
    </row>
    <row r="293" spans="1:45" x14ac:dyDescent="0.35">
      <c r="A293">
        <v>284</v>
      </c>
      <c r="B293">
        <v>282.99599999999998</v>
      </c>
      <c r="C293">
        <v>616308.57700000005</v>
      </c>
      <c r="D293">
        <v>3097670.0630000001</v>
      </c>
      <c r="E293">
        <v>632.42049999999995</v>
      </c>
      <c r="F293">
        <v>5.2</v>
      </c>
      <c r="G293">
        <v>0</v>
      </c>
      <c r="H293" t="s">
        <v>176</v>
      </c>
      <c r="I293">
        <v>1.4450000000000001</v>
      </c>
      <c r="J293" s="5">
        <f t="shared" si="67"/>
        <v>1</v>
      </c>
      <c r="K293" s="5">
        <f t="shared" ca="1" si="68"/>
        <v>50.95</v>
      </c>
      <c r="L293" s="5">
        <f ca="1">IF($A$2=0,
    IFERROR(L292,
        MAX('1D'!$D$16,
            POWER((ABS(K293)^2)/('1D'!$I$5*MAX(F293,
                        0.1)^2),
                1/3))),
    IF(IFERROR(V292,
            0)=0,
        IFERROR(L292,
            MAX('1D'!$D$16,
                POWER((ABS(K293)^2)/('1D'!$I$5*MAX(F293,
                            0.1)^2),
                    1/3))),
        IF(OR(IFERROR(L293,
                    0)=0,
                IFERROR(S292,
                    0)&lt;1,
                IFERROR(S293,
                    0)&lt;1),
            MAX('1D'!$D$16,
                POWER((ABS(K293)^2)/('1D'!$I$5*MAX(F293,
                            0.1)^2),
                    1/3)),
            IF(IFERROR(U293,
                    0)&gt;0,
                MAX('1D'!$D$16,
                    IFERROR(L293,
                        0)+((IFERROR(U293,
                                0))*'1D'!$D$18*IF((IFERROR(S293,
                                    0))&lt;1,
                            1,
                            -1))),
                IF(IFERROR(U293,
                        0)&lt;0,
                    IF(ABS((MAX('1D'!$D$16,
                                    POWER((ABS(K293)^2)/('1D'!$I$5*MAX(F293,
                                                0.1)^2),
                                        1/3)))-IFERROR(L293,
                                0))&gt;'1D'!$D$19,
                        MAX('1D'!$D$16,
                            IF((MAX('1D'!$D$16,
                                        POWER((ABS(K293)^2)/('1D'!$I$5*MAX(F293,
                                                    0.1)^2),
                                            1/3)))&gt;IFERROR(L293,
                                    0),
                                MIN((MAX('1D'!$D$16,
                                            POWER((ABS(K293)^2)/('1D'!$I$5*MAX(F293,
                                                        0.1)^2),
                                                1/3))),
                                    IFERROR(L293,
                                        0)+(MIN(ABS(IFERROR(U293,
                                                    0))*'1D'!$D$18,
                                            ABS((MAX('1D'!$D$16,
                                                        POWER((ABS(K293)^2)/('1D'!$I$5*MAX(F293,
                                                                    0.1)^2),
                                                            1/3)))-IFERROR(L293,
                                                    0))))),
                                MAX((MAX('1D'!$D$16,
                                            POWER((ABS(K293)^2)/('1D'!$I$5*MAX(F293,
                                                        0.1)^2),
                                                1/3))),
                                    IFERROR(L293,
                                        0)-(MIN(ABS(IFERROR(U293,
                                                    0))*'1D'!$D$18,
                                            ABS((MAX('1D'!$D$16,
                                                        POWER((ABS(K293)^2)/('1D'!$I$5*MAX(F293,
                                                                    0.1)^2),
                                                            1/3)))-IFERROR(L293,
                                                    0))))))),
                        MAX('1D'!$D$16,
                            POWER((ABS(K293)^2)/('1D'!$I$5*MAX(F293,
                                        0.1)^2),
                                1/3))),
                    MAX('1D'!$D$16,
                        IFERROR(L293,
                            0)))))))</f>
        <v>2.0411692021517887</v>
      </c>
      <c r="M293" s="5">
        <f t="shared" ca="1" si="56"/>
        <v>10.614079851189301</v>
      </c>
      <c r="N293" s="5">
        <f t="shared" ca="1" si="57"/>
        <v>1.1434704692804873</v>
      </c>
      <c r="O293" s="5">
        <f t="shared" ca="1" si="58"/>
        <v>4.8002276894771132</v>
      </c>
      <c r="P293" s="5">
        <f t="shared" ca="1" si="59"/>
        <v>634.46166920215171</v>
      </c>
      <c r="Q293" s="5">
        <f ca="1">P293+((ABS(K293)/MAX(((F293)+(G293)*(L293))*(L293),
            0.000001))^2)/(2*'1D'!$I$5)</f>
        <v>635.63609253909476</v>
      </c>
      <c r="R293" s="5">
        <f ca="1">((ABS(K293)*'1D'!$D$6)/(MAX(((F293)+(G293)*(L293))*(L293),
            0.000001)*MAX(((((F293)+(G293)*(L293))*(L293))/MAX((F293)+2*(L293)*SQRT(1+(G293)^2),
                    0.000001))^(2/3),
            0.000001)))^2</f>
        <v>4.3358367565141456E-3</v>
      </c>
      <c r="S293" s="5">
        <f ca="1">ABS(ABS(K293)/MAX(((F293)+(G293)*(L293))*(L293),
        0.000001))/SQRT('1D'!$I$5*MAX((((F293)+(G293)*(L293))*(L293))/MAX((F293)+2*(G293)*(L293),
            0.000001),
        0.000001))</f>
        <v>1.0727235886044055</v>
      </c>
      <c r="T293" s="5">
        <f ca="1">((F293)*(L293)^2)/2+(G293)*(L293)^3/3+(ABS(K293)^2)/('1D'!$I$5*MAX(((F293)+(G293)*(L293))*(L293),
        0.000001))</f>
        <v>35.763412605541333</v>
      </c>
      <c r="U293" s="5">
        <f ca="1">IF($A$2=0,
    0,
    IFERROR(Q292-(((R292+R293)/2)*J293)-(IF(O292&gt;O293,
                '1D'!$D$8*((O292^2-O293^2)/(2*'1D'!$I$5)),
                '1D'!$D$9*((O293^2-O292^2)/(2*'1D'!$I$5)))+('1D'!$D$10*(ABS(I293)/90)*(MAX(O292^2,
                        O293^2)/(2*'1D'!$I$5))))-Q293,
        0))</f>
        <v>8.5208598279677972E-2</v>
      </c>
      <c r="V293" s="5">
        <f ca="1">IF($A$2=0,
    1,
    IF(IFERROR(V292,
            0)=0,
        0,
        IFERROR(IF(ROUND(S293,
                    3)=1,
                1,
                IF(AND(ABS(U293)&lt;'1D'!$D$19,
                        S293&gt;1),
                    1,
                    0)),
            0)))</f>
        <v>0</v>
      </c>
      <c r="W293" s="5">
        <f ca="1">IF($A$2=0,
    MAX(MAX('1D'!$D$16,
            MAX('1D'!$D$16,
                POWER((ABS(K293)^2)/('1D'!$I$5*MAX(F293,
                            0.1)^2),
                    1/3))),
        IFERROR(W1396,
            MAX(MAX('1D'!$D$16,
                    MAX('1D'!$D$16,
                        POWER((ABS(K293)^2)/('1D'!$I$5*MAX(F293,
                                    0.1)^2),
                            1/3))),
                ($L$2)-E1396))),
    IF(IFERROR(AG294,
            0)=0,
        MAX(MAX('1D'!$D$16,
                MAX('1D'!$D$16,
                    POWER((ABS(K293)^2)/('1D'!$I$5*MAX(F293,
                                0.1)^2),
                        1/3))),
            IFERROR(W1396,
                MAX(MAX('1D'!$D$16,
                        MAX('1D'!$D$16,
                            POWER((ABS(K293)^2)/('1D'!$I$5*MAX(F293,
                                        0.1)^2),
                                1/3))),
                    ($L$2)-E1396))),
        IF(IFERROR(W293,
                0)=0,
            MAX(MAX('1D'!$D$16,
                    MAX('1D'!$D$16,
                        POWER((ABS(K293)^2)/('1D'!$I$5*MAX(F293,
                                    0.1)^2),
                            1/3))),
                IFERROR(W1396,
                    MAX(MAX('1D'!$D$16,
                            MAX('1D'!$D$16,
                                POWER((ABS(K293)^2)/('1D'!$I$5*MAX(F293,
                                            0.1)^2),
                                    1/3))),
                        ($L$2)-E1396))),
            IF(OR(IFERROR(AD293,
                        0)&gt;=1,
                    IFERROR(AD294,
                        0)&gt;=1),
                MAX('1D'!$D$16,
                    MAX('1D'!$D$16,
                        POWER((ABS(K293)^2)/('1D'!$I$5*MAX(F293,
                                    0.1)^2),
                            1/3))),
                IF(ABS(IFERROR(AF293,
                            0))&lt;'1D'!$D$19,
                    MAX(MAX('1D'!$D$16,
                            MAX('1D'!$D$16,
                                POWER((ABS(K293)^2)/('1D'!$I$5*MAX(F293,
                                            0.1)^2),
                                    1/3))),
                        IFERROR(W293,
                            0)),
                    MAX(MAX('1D'!$D$16,
                            MAX('1D'!$D$16,
                                POWER((ABS(K293)^2)/('1D'!$I$5*MAX(F293,
                                            0.1)^2),
                                    1/3))),
                        (IFERROR(W293,
                                0))+((IFERROR(AF293,
                                    0))*'1D'!$D$18)))))))</f>
        <v>2.1389677043987478</v>
      </c>
      <c r="X293" s="5">
        <f t="shared" ca="1" si="60"/>
        <v>11.122632062873489</v>
      </c>
      <c r="Y293" s="5">
        <f t="shared" ca="1" si="61"/>
        <v>1.1735290000551568</v>
      </c>
      <c r="Z293" s="5">
        <f t="shared" ca="1" si="62"/>
        <v>4.5807502857230418</v>
      </c>
      <c r="AA293" s="5">
        <f t="shared" ca="1" si="63"/>
        <v>634.55946770439868</v>
      </c>
      <c r="AB293" s="5">
        <f ca="1">AA293+((ABS(K293)/MAX(((F293)+(G293)*(W293))*(W293),
            0.000001))^2)/(2*'1D'!$I$5)</f>
        <v>635.62895155659805</v>
      </c>
      <c r="AC293" s="5">
        <f ca="1">((ABS(K293)*'1D'!$D$6)/(MAX(((F293)+(G293)*(W293))*(W293),
            0.000001)*MAX(((((F293)+(G293)*(W293))*(W293))/MAX((F293)+2*(W293)*SQRT(1+(G293)^2),
                    0.000001))^(2/3),
            0.000001)))^2</f>
        <v>3.8141460404132466E-3</v>
      </c>
      <c r="AD293" s="5">
        <f ca="1">ABS(ABS(K293)/MAX(((F293)+(G293)*(W293))*(W293),
        0.000001))/SQRT('1D'!$I$5*MAX((((F293)+(G293)*(W293))*(W293))/MAX((F293)+2*(G293)*(W293),
            0.000001),
        0.000001))</f>
        <v>1.0000000000000004</v>
      </c>
      <c r="AE293" s="5">
        <f ca="1">((F293)*(W293)^2)/2+(G293)*(W293)^3/3+(ABS(K293)^2)/('1D'!$I$5*MAX(((F293)+(G293)*(W293))*(W293),
        0.000001))</f>
        <v>35.686426155594638</v>
      </c>
      <c r="AF293" s="5">
        <f ca="1">IF($A$2=0,
    0,
    IFERROR(AB294+(((AC293+AC294)/2)*J294)+(IF(Z293&gt;Z294,
                '1D'!$D$8*((Z293^2-Z294^2)/(2*'1D'!$I$5)),
                '1D'!$D$9*((Z294^2-Z293^2)/(2*'1D'!$I$5)))+('1D'!$D$10*(ABS(I294)/90)*(MAX(Z293^2,
                        Z294^2)/(2*'1D'!$I$5))))-AB293,
        0))</f>
        <v>5.7828712659784287E-3</v>
      </c>
      <c r="AG293" s="5">
        <f ca="1">IF($A$2=0,
    1,
    IF(IFERROR(AG294,
            0)=0,
        0,
        IFERROR(IF(OR(ROUND(AD293,
                        3)&gt;=1,
                    AND(ABS(AF293)&lt;'1D'!$D$19,
                        AD293&lt;1)),
                1,
                0),
            0)))</f>
        <v>1</v>
      </c>
      <c r="AH293" s="5">
        <f ca="1">IFERROR(IF('1D'!V32="Supercritical",
        MAX('1D'!$D$16,
            IFERROR(L293,
                MAX('1D'!$D$16,
                    POWER((ABS(K293)^2)/('1D'!$I$5*MAX(F293,
                                0.1)^2),
                        1/3)))),
        IF('1D'!V32="Subcritical",
            MAX('1D'!$D$16,
                IFERROR(W293,
                    MAX('1D'!$D$16,
                        POWER((ABS(K293)^2)/('1D'!$I$5*MAX(F293,
                                    0.1)^2),
                            1/3)))),
            IF(IFERROR(T293,
                    -1E+99)&gt;=IFERROR(AE293,
                    -1E+99),
                MAX('1D'!$D$16,
                    IFERROR(L293,
                        MAX('1D'!$D$16,
                            POWER((ABS(K293)^2)/('1D'!$I$5*MAX(F293,
                                        0.1)^2),
                                1/3)))),
                MAX('1D'!$D$16,
                    IFERROR(W293,
                        MAX('1D'!$D$16,
                            POWER((ABS(K293)^2)/('1D'!$I$5*MAX(F293,
                                        0.1)^2),
                                1/3))))))),
    MAX('1D'!$D$16,
        POWER((ABS(K293)^2)/('1D'!$I$5*MAX(F293,
                    0.1)^2),
            1/3)))</f>
        <v>2.0411692021517887</v>
      </c>
      <c r="AI293" s="5">
        <f t="shared" ca="1" si="64"/>
        <v>634.46166920215171</v>
      </c>
      <c r="AJ293" s="5">
        <f ca="1">AI293+((ABS(K293)/MAX(((F293)+(G293)*(AH293))*(AH293),
            0.000001))^2)/(2*'1D'!$I$5)</f>
        <v>635.63609253909476</v>
      </c>
      <c r="AM293">
        <v>0</v>
      </c>
      <c r="AN293">
        <v>0</v>
      </c>
      <c r="AO293" s="5">
        <f t="shared" si="65"/>
        <v>0</v>
      </c>
      <c r="AP293" s="5">
        <f t="shared" si="69"/>
        <v>0</v>
      </c>
      <c r="AQ293" s="5">
        <f ca="1">ABS(ABS(K293)/MAX(((F293)+(G293)*(AH293))*(AH293),
        0.000001))/SQRT('1D'!$I$5*MAX((((F293)+(G293)*(AH293))*(AH293))/MAX((F293)+2*(G293)*(AH293),
            0.000001),
        0.000001))</f>
        <v>1.0727235886044055</v>
      </c>
      <c r="AR293" s="5" t="str">
        <f t="shared" ca="1" si="66"/>
        <v>Supercritical</v>
      </c>
      <c r="AS293" s="5">
        <f ca="1">((ABS(K293)*'1D'!$D$6)/(MAX(((F293)+(G293)*(AH293))*(AH293),
            0.000001)*MAX(((((F293)+(G293)*(AH293))*(AH293))/MAX((F293)+2*(AH293)*SQRT(1+(G293)^2),
                    0.000001))^(2/3),
            0.000001)))^2</f>
        <v>4.3358367565141456E-3</v>
      </c>
    </row>
    <row r="294" spans="1:45" x14ac:dyDescent="0.35">
      <c r="A294">
        <v>285</v>
      </c>
      <c r="B294">
        <v>283.99599999999998</v>
      </c>
      <c r="C294">
        <v>616308.06599999999</v>
      </c>
      <c r="D294">
        <v>3097669.2030000002</v>
      </c>
      <c r="E294">
        <v>632.41999999999996</v>
      </c>
      <c r="F294">
        <v>5.2</v>
      </c>
      <c r="G294">
        <v>0</v>
      </c>
      <c r="H294" t="s">
        <v>176</v>
      </c>
      <c r="I294">
        <v>1.385</v>
      </c>
      <c r="J294" s="5">
        <f t="shared" si="67"/>
        <v>1</v>
      </c>
      <c r="K294" s="5">
        <f t="shared" ca="1" si="68"/>
        <v>50.95</v>
      </c>
      <c r="L294" s="5">
        <f ca="1">IF($A$2=0,
    IFERROR(L293,
        MAX('1D'!$D$16,
            POWER((ABS(K294)^2)/('1D'!$I$5*MAX(F294,
                        0.1)^2),
                1/3))),
    IF(IFERROR(V293,
            0)=0,
        IFERROR(L293,
            MAX('1D'!$D$16,
                POWER((ABS(K294)^2)/('1D'!$I$5*MAX(F294,
                            0.1)^2),
                    1/3))),
        IF(OR(IFERROR(L294,
                    0)=0,
                IFERROR(S293,
                    0)&lt;1,
                IFERROR(S294,
                    0)&lt;1),
            MAX('1D'!$D$16,
                POWER((ABS(K294)^2)/('1D'!$I$5*MAX(F294,
                            0.1)^2),
                    1/3)),
            IF(IFERROR(U294,
                    0)&gt;0,
                MAX('1D'!$D$16,
                    IFERROR(L294,
                        0)+((IFERROR(U294,
                                0))*'1D'!$D$18*IF((IFERROR(S294,
                                    0))&lt;1,
                            1,
                            -1))),
                IF(IFERROR(U294,
                        0)&lt;0,
                    IF(ABS((MAX('1D'!$D$16,
                                    POWER((ABS(K294)^2)/('1D'!$I$5*MAX(F294,
                                                0.1)^2),
                                        1/3)))-IFERROR(L294,
                                0))&gt;'1D'!$D$19,
                        MAX('1D'!$D$16,
                            IF((MAX('1D'!$D$16,
                                        POWER((ABS(K294)^2)/('1D'!$I$5*MAX(F294,
                                                    0.1)^2),
                                            1/3)))&gt;IFERROR(L294,
                                    0),
                                MIN((MAX('1D'!$D$16,
                                            POWER((ABS(K294)^2)/('1D'!$I$5*MAX(F294,
                                                        0.1)^2),
                                                1/3))),
                                    IFERROR(L294,
                                        0)+(MIN(ABS(IFERROR(U294,
                                                    0))*'1D'!$D$18,
                                            ABS((MAX('1D'!$D$16,
                                                        POWER((ABS(K294)^2)/('1D'!$I$5*MAX(F294,
                                                                    0.1)^2),
                                                            1/3)))-IFERROR(L294,
                                                    0))))),
                                MAX((MAX('1D'!$D$16,
                                            POWER((ABS(K294)^2)/('1D'!$I$5*MAX(F294,
                                                        0.1)^2),
                                                1/3))),
                                    IFERROR(L294,
                                        0)-(MIN(ABS(IFERROR(U294,
                                                    0))*'1D'!$D$18,
                                            ABS((MAX('1D'!$D$16,
                                                        POWER((ABS(K294)^2)/('1D'!$I$5*MAX(F294,
                                                                    0.1)^2),
                                                            1/3)))-IFERROR(L294,
                                                    0))))))),
                        MAX('1D'!$D$16,
                            POWER((ABS(K294)^2)/('1D'!$I$5*MAX(F294,
                                        0.1)^2),
                                1/3))),
                    MAX('1D'!$D$16,
                        IFERROR(L294,
                            0)))))))</f>
        <v>2.0411692021517887</v>
      </c>
      <c r="M294" s="5">
        <f t="shared" ca="1" si="56"/>
        <v>10.614079851189301</v>
      </c>
      <c r="N294" s="5">
        <f t="shared" ca="1" si="57"/>
        <v>1.1434704692804873</v>
      </c>
      <c r="O294" s="5">
        <f t="shared" ca="1" si="58"/>
        <v>4.8002276894771132</v>
      </c>
      <c r="P294" s="5">
        <f t="shared" ca="1" si="59"/>
        <v>634.46116920215172</v>
      </c>
      <c r="Q294" s="5">
        <f ca="1">P294+((ABS(K294)/MAX(((F294)+(G294)*(L294))*(L294),
            0.000001))^2)/(2*'1D'!$I$5)</f>
        <v>635.63559253909477</v>
      </c>
      <c r="R294" s="5">
        <f ca="1">((ABS(K294)*'1D'!$D$6)/(MAX(((F294)+(G294)*(L294))*(L294),
            0.000001)*MAX(((((F294)+(G294)*(L294))*(L294))/MAX((F294)+2*(L294)*SQRT(1+(G294)^2),
                    0.000001))^(2/3),
            0.000001)))^2</f>
        <v>4.3358367565141456E-3</v>
      </c>
      <c r="S294" s="5">
        <f ca="1">ABS(ABS(K294)/MAX(((F294)+(G294)*(L294))*(L294),
        0.000001))/SQRT('1D'!$I$5*MAX((((F294)+(G294)*(L294))*(L294))/MAX((F294)+2*(G294)*(L294),
            0.000001),
        0.000001))</f>
        <v>1.0727235886044055</v>
      </c>
      <c r="T294" s="5">
        <f ca="1">((F294)*(L294)^2)/2+(G294)*(L294)^3/3+(ABS(K294)^2)/('1D'!$I$5*MAX(((F294)+(G294)*(L294))*(L294),
        0.000001))</f>
        <v>35.763412605541333</v>
      </c>
      <c r="U294" s="5">
        <f ca="1">IF($A$2=0,
    0,
    IFERROR(Q293-(((R293+R294)/2)*J294)-(IF(O293&gt;O294,
                '1D'!$D$8*((O293^2-O294^2)/(2*'1D'!$I$5)),
                '1D'!$D$9*((O294^2-O293^2)/(2*'1D'!$I$5)))+('1D'!$D$10*(ABS(I294)/90)*(MAX(O293^2,
                        O294^2)/(2*'1D'!$I$5))))-Q294,
        0))</f>
        <v>-6.5467972925716822E-3</v>
      </c>
      <c r="V294" s="5">
        <f ca="1">IF($A$2=0,
    1,
    IF(IFERROR(V293,
            0)=0,
        0,
        IFERROR(IF(ROUND(S294,
                    3)=1,
                1,
                IF(AND(ABS(U294)&lt;'1D'!$D$19,
                        S294&gt;1),
                    1,
                    0)),
            0)))</f>
        <v>0</v>
      </c>
      <c r="W294" s="5">
        <f ca="1">IF($A$2=0,
    MAX(MAX('1D'!$D$16,
            MAX('1D'!$D$16,
                POWER((ABS(K294)^2)/('1D'!$I$5*MAX(F294,
                            0.1)^2),
                    1/3))),
        IFERROR(W1396,
            MAX(MAX('1D'!$D$16,
                    MAX('1D'!$D$16,
                        POWER((ABS(K294)^2)/('1D'!$I$5*MAX(F294,
                                    0.1)^2),
                            1/3))),
                ($L$2)-E1396))),
    IF(IFERROR(AG295,
            0)=0,
        MAX(MAX('1D'!$D$16,
                MAX('1D'!$D$16,
                    POWER((ABS(K294)^2)/('1D'!$I$5*MAX(F294,
                                0.1)^2),
                        1/3))),
            IFERROR(W1396,
                MAX(MAX('1D'!$D$16,
                        MAX('1D'!$D$16,
                            POWER((ABS(K294)^2)/('1D'!$I$5*MAX(F294,
                                        0.1)^2),
                                1/3))),
                    ($L$2)-E1396))),
        IF(IFERROR(W294,
                0)=0,
            MAX(MAX('1D'!$D$16,
                    MAX('1D'!$D$16,
                        POWER((ABS(K294)^2)/('1D'!$I$5*MAX(F294,
                                    0.1)^2),
                            1/3))),
                IFERROR(W1396,
                    MAX(MAX('1D'!$D$16,
                            MAX('1D'!$D$16,
                                POWER((ABS(K294)^2)/('1D'!$I$5*MAX(F294,
                                            0.1)^2),
                                    1/3))),
                        ($L$2)-E1396))),
            IF(OR(IFERROR(AD294,
                        0)&gt;=1,
                    IFERROR(AD295,
                        0)&gt;=1),
                MAX('1D'!$D$16,
                    MAX('1D'!$D$16,
                        POWER((ABS(K294)^2)/('1D'!$I$5*MAX(F294,
                                    0.1)^2),
                            1/3))),
                IF(ABS(IFERROR(AF294,
                            0))&lt;'1D'!$D$19,
                    MAX(MAX('1D'!$D$16,
                            MAX('1D'!$D$16,
                                POWER((ABS(K294)^2)/('1D'!$I$5*MAX(F294,
                                            0.1)^2),
                                    1/3))),
                        IFERROR(W294,
                            0)),
                    MAX(MAX('1D'!$D$16,
                            MAX('1D'!$D$16,
                                POWER((ABS(K294)^2)/('1D'!$I$5*MAX(F294,
                                            0.1)^2),
                                    1/3))),
                        (IFERROR(W294,
                                0))+((IFERROR(AF294,
                                    0))*'1D'!$D$18)))))))</f>
        <v>2.1389677043987478</v>
      </c>
      <c r="X294" s="5">
        <f t="shared" ca="1" si="60"/>
        <v>11.122632062873489</v>
      </c>
      <c r="Y294" s="5">
        <f t="shared" ca="1" si="61"/>
        <v>1.1735290000551568</v>
      </c>
      <c r="Z294" s="5">
        <f t="shared" ca="1" si="62"/>
        <v>4.5807502857230418</v>
      </c>
      <c r="AA294" s="5">
        <f t="shared" ca="1" si="63"/>
        <v>634.5589677043987</v>
      </c>
      <c r="AB294" s="5">
        <f ca="1">AA294+((ABS(K294)/MAX(((F294)+(G294)*(W294))*(W294),
            0.000001))^2)/(2*'1D'!$I$5)</f>
        <v>635.62845155659807</v>
      </c>
      <c r="AC294" s="5">
        <f ca="1">((ABS(K294)*'1D'!$D$6)/(MAX(((F294)+(G294)*(W294))*(W294),
            0.000001)*MAX(((((F294)+(G294)*(W294))*(W294))/MAX((F294)+2*(W294)*SQRT(1+(G294)^2),
                    0.000001))^(2/3),
            0.000001)))^2</f>
        <v>3.8141460404132466E-3</v>
      </c>
      <c r="AD294" s="5">
        <f ca="1">ABS(ABS(K294)/MAX(((F294)+(G294)*(W294))*(W294),
        0.000001))/SQRT('1D'!$I$5*MAX((((F294)+(G294)*(W294))*(W294))/MAX((F294)+2*(G294)*(W294),
            0.000001),
        0.000001))</f>
        <v>1.0000000000000004</v>
      </c>
      <c r="AE294" s="5">
        <f ca="1">((F294)*(W294)^2)/2+(G294)*(W294)^3/3+(ABS(K294)^2)/('1D'!$I$5*MAX(((F294)+(G294)*(W294))*(W294),
        0.000001))</f>
        <v>35.686426155594638</v>
      </c>
      <c r="AF294" s="5">
        <f ca="1">IF($A$2=0,
    0,
    IFERROR(AB295+(((AC294+AC295)/2)*J295)+(IF(Z294&gt;Z295,
                '1D'!$D$8*((Z294^2-Z295^2)/(2*'1D'!$I$5)),
                '1D'!$D$9*((Z295^2-Z294^2)/(2*'1D'!$I$5)))+('1D'!$D$10*(ABS(I295)/90)*(MAX(Z294^2,
                        Z295^2)/(2*'1D'!$I$5))))-AB294,
        0))</f>
        <v>5.1393984815604199E-3</v>
      </c>
      <c r="AG294" s="5">
        <f ca="1">IF($A$2=0,
    1,
    IF(IFERROR(AG295,
            0)=0,
        0,
        IFERROR(IF(OR(ROUND(AD294,
                        3)&gt;=1,
                    AND(ABS(AF294)&lt;'1D'!$D$19,
                        AD294&lt;1)),
                1,
                0),
            0)))</f>
        <v>1</v>
      </c>
      <c r="AH294" s="5">
        <f ca="1">IFERROR(IF('1D'!V32="Supercritical",
        MAX('1D'!$D$16,
            IFERROR(L294,
                MAX('1D'!$D$16,
                    POWER((ABS(K294)^2)/('1D'!$I$5*MAX(F294,
                                0.1)^2),
                        1/3)))),
        IF('1D'!V32="Subcritical",
            MAX('1D'!$D$16,
                IFERROR(W294,
                    MAX('1D'!$D$16,
                        POWER((ABS(K294)^2)/('1D'!$I$5*MAX(F294,
                                    0.1)^2),
                            1/3)))),
            IF(IFERROR(T294,
                    -1E+99)&gt;=IFERROR(AE294,
                    -1E+99),
                MAX('1D'!$D$16,
                    IFERROR(L294,
                        MAX('1D'!$D$16,
                            POWER((ABS(K294)^2)/('1D'!$I$5*MAX(F294,
                                        0.1)^2),
                                1/3)))),
                MAX('1D'!$D$16,
                    IFERROR(W294,
                        MAX('1D'!$D$16,
                            POWER((ABS(K294)^2)/('1D'!$I$5*MAX(F294,
                                        0.1)^2),
                                1/3))))))),
    MAX('1D'!$D$16,
        POWER((ABS(K294)^2)/('1D'!$I$5*MAX(F294,
                    0.1)^2),
            1/3)))</f>
        <v>2.0411692021517887</v>
      </c>
      <c r="AI294" s="5">
        <f t="shared" ca="1" si="64"/>
        <v>634.46116920215172</v>
      </c>
      <c r="AJ294" s="5">
        <f ca="1">AI294+((ABS(K294)/MAX(((F294)+(G294)*(AH294))*(AH294),
            0.000001))^2)/(2*'1D'!$I$5)</f>
        <v>635.63559253909477</v>
      </c>
      <c r="AM294">
        <v>0</v>
      </c>
      <c r="AN294">
        <v>0</v>
      </c>
      <c r="AO294" s="5">
        <f t="shared" si="65"/>
        <v>0</v>
      </c>
      <c r="AP294" s="5">
        <f t="shared" si="69"/>
        <v>0</v>
      </c>
      <c r="AQ294" s="5">
        <f ca="1">ABS(ABS(K294)/MAX(((F294)+(G294)*(AH294))*(AH294),
        0.000001))/SQRT('1D'!$I$5*MAX((((F294)+(G294)*(AH294))*(AH294))/MAX((F294)+2*(G294)*(AH294),
            0.000001),
        0.000001))</f>
        <v>1.0727235886044055</v>
      </c>
      <c r="AR294" s="5" t="str">
        <f t="shared" ca="1" si="66"/>
        <v>Supercritical</v>
      </c>
      <c r="AS294" s="5">
        <f ca="1">((ABS(K294)*'1D'!$D$6)/(MAX(((F294)+(G294)*(AH294))*(AH294),
            0.000001)*MAX(((((F294)+(G294)*(AH294))*(AH294))/MAX((F294)+2*(AH294)*SQRT(1+(G294)^2),
                    0.000001))^(2/3),
            0.000001)))^2</f>
        <v>4.3358367565141456E-3</v>
      </c>
    </row>
    <row r="295" spans="1:45" x14ac:dyDescent="0.35">
      <c r="A295">
        <v>286</v>
      </c>
      <c r="B295">
        <v>284.99599999999998</v>
      </c>
      <c r="C295">
        <v>616307.576</v>
      </c>
      <c r="D295">
        <v>3097668.3309999998</v>
      </c>
      <c r="E295">
        <v>632.41949999999997</v>
      </c>
      <c r="F295">
        <v>5.2</v>
      </c>
      <c r="G295">
        <v>0</v>
      </c>
      <c r="H295" t="s">
        <v>176</v>
      </c>
      <c r="I295">
        <v>1.024</v>
      </c>
      <c r="J295" s="5">
        <f t="shared" si="67"/>
        <v>1</v>
      </c>
      <c r="K295" s="5">
        <f t="shared" ca="1" si="68"/>
        <v>50.95</v>
      </c>
      <c r="L295" s="5">
        <f ca="1">IF($A$2=0,
    IFERROR(L294,
        MAX('1D'!$D$16,
            POWER((ABS(K295)^2)/('1D'!$I$5*MAX(F295,
                        0.1)^2),
                1/3))),
    IF(IFERROR(V294,
            0)=0,
        IFERROR(L294,
            MAX('1D'!$D$16,
                POWER((ABS(K295)^2)/('1D'!$I$5*MAX(F295,
                            0.1)^2),
                    1/3))),
        IF(OR(IFERROR(L295,
                    0)=0,
                IFERROR(S294,
                    0)&lt;1,
                IFERROR(S295,
                    0)&lt;1),
            MAX('1D'!$D$16,
                POWER((ABS(K295)^2)/('1D'!$I$5*MAX(F295,
                            0.1)^2),
                    1/3)),
            IF(IFERROR(U295,
                    0)&gt;0,
                MAX('1D'!$D$16,
                    IFERROR(L295,
                        0)+((IFERROR(U295,
                                0))*'1D'!$D$18*IF((IFERROR(S295,
                                    0))&lt;1,
                            1,
                            -1))),
                IF(IFERROR(U295,
                        0)&lt;0,
                    IF(ABS((MAX('1D'!$D$16,
                                    POWER((ABS(K295)^2)/('1D'!$I$5*MAX(F295,
                                                0.1)^2),
                                        1/3)))-IFERROR(L295,
                                0))&gt;'1D'!$D$19,
                        MAX('1D'!$D$16,
                            IF((MAX('1D'!$D$16,
                                        POWER((ABS(K295)^2)/('1D'!$I$5*MAX(F295,
                                                    0.1)^2),
                                            1/3)))&gt;IFERROR(L295,
                                    0),
                                MIN((MAX('1D'!$D$16,
                                            POWER((ABS(K295)^2)/('1D'!$I$5*MAX(F295,
                                                        0.1)^2),
                                                1/3))),
                                    IFERROR(L295,
                                        0)+(MIN(ABS(IFERROR(U295,
                                                    0))*'1D'!$D$18,
                                            ABS((MAX('1D'!$D$16,
                                                        POWER((ABS(K295)^2)/('1D'!$I$5*MAX(F295,
                                                                    0.1)^2),
                                                            1/3)))-IFERROR(L295,
                                                    0))))),
                                MAX((MAX('1D'!$D$16,
                                            POWER((ABS(K295)^2)/('1D'!$I$5*MAX(F295,
                                                        0.1)^2),
                                                1/3))),
                                    IFERROR(L295,
                                        0)-(MIN(ABS(IFERROR(U295,
                                                    0))*'1D'!$D$18,
                                            ABS((MAX('1D'!$D$16,
                                                        POWER((ABS(K295)^2)/('1D'!$I$5*MAX(F295,
                                                                    0.1)^2),
                                                            1/3)))-IFERROR(L295,
                                                    0))))))),
                        MAX('1D'!$D$16,
                            POWER((ABS(K295)^2)/('1D'!$I$5*MAX(F295,
                                        0.1)^2),
                                1/3))),
                    MAX('1D'!$D$16,
                        IFERROR(L295,
                            0)))))))</f>
        <v>2.0411692021517887</v>
      </c>
      <c r="M295" s="5">
        <f t="shared" ca="1" si="56"/>
        <v>10.614079851189301</v>
      </c>
      <c r="N295" s="5">
        <f t="shared" ca="1" si="57"/>
        <v>1.1434704692804873</v>
      </c>
      <c r="O295" s="5">
        <f t="shared" ca="1" si="58"/>
        <v>4.8002276894771132</v>
      </c>
      <c r="P295" s="5">
        <f t="shared" ca="1" si="59"/>
        <v>634.46066920215173</v>
      </c>
      <c r="Q295" s="5">
        <f ca="1">P295+((ABS(K295)/MAX(((F295)+(G295)*(L295))*(L295),
            0.000001))^2)/(2*'1D'!$I$5)</f>
        <v>635.63509253909479</v>
      </c>
      <c r="R295" s="5">
        <f ca="1">((ABS(K295)*'1D'!$D$6)/(MAX(((F295)+(G295)*(L295))*(L295),
            0.000001)*MAX(((((F295)+(G295)*(L295))*(L295))/MAX((F295)+2*(L295)*SQRT(1+(G295)^2),
                    0.000001))^(2/3),
            0.000001)))^2</f>
        <v>4.3358367565141456E-3</v>
      </c>
      <c r="S295" s="5">
        <f ca="1">ABS(ABS(K295)/MAX(((F295)+(G295)*(L295))*(L295),
        0.000001))/SQRT('1D'!$I$5*MAX((((F295)+(G295)*(L295))*(L295))/MAX((F295)+2*(G295)*(L295),
            0.000001),
        0.000001))</f>
        <v>1.0727235886044055</v>
      </c>
      <c r="T295" s="5">
        <f ca="1">((F295)*(L295)^2)/2+(G295)*(L295)^3/3+(ABS(K295)^2)/('1D'!$I$5*MAX(((F295)+(G295)*(L295))*(L295),
        0.000001))</f>
        <v>35.763412605541333</v>
      </c>
      <c r="U295" s="5">
        <f ca="1">IF($A$2=0,
    0,
    IFERROR(Q294-(((R294+R295)/2)*J295)-(IF(O294&gt;O295,
                '1D'!$D$8*((O294^2-O295^2)/(2*'1D'!$I$5)),
                '1D'!$D$9*((O295^2-O294^2)/(2*'1D'!$I$5)))+('1D'!$D$10*(ABS(I295)/90)*(MAX(O294^2,
                        O295^2)/(2*'1D'!$I$5))))-Q295,
        0))</f>
        <v>-5.8401859181458349E-3</v>
      </c>
      <c r="V295" s="5">
        <f ca="1">IF($A$2=0,
    1,
    IF(IFERROR(V294,
            0)=0,
        0,
        IFERROR(IF(ROUND(S295,
                    3)=1,
                1,
                IF(AND(ABS(U295)&lt;'1D'!$D$19,
                        S295&gt;1),
                    1,
                    0)),
            0)))</f>
        <v>0</v>
      </c>
      <c r="W295" s="5">
        <f ca="1">IF($A$2=0,
    MAX(MAX('1D'!$D$16,
            MAX('1D'!$D$16,
                POWER((ABS(K295)^2)/('1D'!$I$5*MAX(F295,
                            0.1)^2),
                    1/3))),
        IFERROR(W1396,
            MAX(MAX('1D'!$D$16,
                    MAX('1D'!$D$16,
                        POWER((ABS(K295)^2)/('1D'!$I$5*MAX(F295,
                                    0.1)^2),
                            1/3))),
                ($L$2)-E1396))),
    IF(IFERROR(AG296,
            0)=0,
        MAX(MAX('1D'!$D$16,
                MAX('1D'!$D$16,
                    POWER((ABS(K295)^2)/('1D'!$I$5*MAX(F295,
                                0.1)^2),
                        1/3))),
            IFERROR(W1396,
                MAX(MAX('1D'!$D$16,
                        MAX('1D'!$D$16,
                            POWER((ABS(K295)^2)/('1D'!$I$5*MAX(F295,
                                        0.1)^2),
                                1/3))),
                    ($L$2)-E1396))),
        IF(IFERROR(W295,
                0)=0,
            MAX(MAX('1D'!$D$16,
                    MAX('1D'!$D$16,
                        POWER((ABS(K295)^2)/('1D'!$I$5*MAX(F295,
                                    0.1)^2),
                            1/3))),
                IFERROR(W1396,
                    MAX(MAX('1D'!$D$16,
                            MAX('1D'!$D$16,
                                POWER((ABS(K295)^2)/('1D'!$I$5*MAX(F295,
                                            0.1)^2),
                                    1/3))),
                        ($L$2)-E1396))),
            IF(OR(IFERROR(AD295,
                        0)&gt;=1,
                    IFERROR(AD296,
                        0)&gt;=1),
                MAX('1D'!$D$16,
                    MAX('1D'!$D$16,
                        POWER((ABS(K295)^2)/('1D'!$I$5*MAX(F295,
                                    0.1)^2),
                            1/3))),
                IF(ABS(IFERROR(AF295,
                            0))&lt;'1D'!$D$19,
                    MAX(MAX('1D'!$D$16,
                            MAX('1D'!$D$16,
                                POWER((ABS(K295)^2)/('1D'!$I$5*MAX(F295,
                                            0.1)^2),
                                    1/3))),
                        IFERROR(W295,
                            0)),
                    MAX(MAX('1D'!$D$16,
                            MAX('1D'!$D$16,
                                POWER((ABS(K295)^2)/('1D'!$I$5*MAX(F295,
                                            0.1)^2),
                                    1/3))),
                        (IFERROR(W295,
                                0))+((IFERROR(AF295,
                                    0))*'1D'!$D$18)))))))</f>
        <v>2.1389677043987478</v>
      </c>
      <c r="X295" s="5">
        <f t="shared" ca="1" si="60"/>
        <v>11.122632062873489</v>
      </c>
      <c r="Y295" s="5">
        <f t="shared" ca="1" si="61"/>
        <v>1.1735290000551568</v>
      </c>
      <c r="Z295" s="5">
        <f t="shared" ca="1" si="62"/>
        <v>4.5807502857230418</v>
      </c>
      <c r="AA295" s="5">
        <f t="shared" ca="1" si="63"/>
        <v>634.55846770439871</v>
      </c>
      <c r="AB295" s="5">
        <f ca="1">AA295+((ABS(K295)/MAX(((F295)+(G295)*(W295))*(W295),
            0.000001))^2)/(2*'1D'!$I$5)</f>
        <v>635.62795155659808</v>
      </c>
      <c r="AC295" s="5">
        <f ca="1">((ABS(K295)*'1D'!$D$6)/(MAX(((F295)+(G295)*(W295))*(W295),
            0.000001)*MAX(((((F295)+(G295)*(W295))*(W295))/MAX((F295)+2*(W295)*SQRT(1+(G295)^2),
                    0.000001))^(2/3),
            0.000001)))^2</f>
        <v>3.8141460404132466E-3</v>
      </c>
      <c r="AD295" s="5">
        <f ca="1">ABS(ABS(K295)/MAX(((F295)+(G295)*(W295))*(W295),
        0.000001))/SQRT('1D'!$I$5*MAX((((F295)+(G295)*(W295))*(W295))/MAX((F295)+2*(G295)*(W295),
            0.000001),
        0.000001))</f>
        <v>1.0000000000000004</v>
      </c>
      <c r="AE295" s="5">
        <f ca="1">((F295)*(W295)^2)/2+(G295)*(W295)^3/3+(ABS(K295)^2)/('1D'!$I$5*MAX(((F295)+(G295)*(W295))*(W295),
        0.000001))</f>
        <v>35.686426155594638</v>
      </c>
      <c r="AF295" s="5">
        <f ca="1">IF($A$2=0,
    0,
    IFERROR(AB296+(((AC295+AC296)/2)*J296)+(IF(Z295&gt;Z296,
                '1D'!$D$8*((Z295^2-Z296^2)/(2*'1D'!$I$5)),
                '1D'!$D$9*((Z296^2-Z295^2)/(2*'1D'!$I$5)))+('1D'!$D$10*(ABS(I296)/90)*(MAX(Z295^2,
                        Z296^2)/(2*'1D'!$I$5))))-AB295,
        0))</f>
        <v>3.4032696947861041E-3</v>
      </c>
      <c r="AG295" s="5">
        <f ca="1">IF($A$2=0,
    1,
    IF(IFERROR(AG296,
            0)=0,
        0,
        IFERROR(IF(OR(ROUND(AD295,
                        3)&gt;=1,
                    AND(ABS(AF295)&lt;'1D'!$D$19,
                        AD295&lt;1)),
                1,
                0),
            0)))</f>
        <v>1</v>
      </c>
      <c r="AH295" s="5">
        <f ca="1">IFERROR(IF('1D'!V32="Supercritical",
        MAX('1D'!$D$16,
            IFERROR(L295,
                MAX('1D'!$D$16,
                    POWER((ABS(K295)^2)/('1D'!$I$5*MAX(F295,
                                0.1)^2),
                        1/3)))),
        IF('1D'!V32="Subcritical",
            MAX('1D'!$D$16,
                IFERROR(W295,
                    MAX('1D'!$D$16,
                        POWER((ABS(K295)^2)/('1D'!$I$5*MAX(F295,
                                    0.1)^2),
                            1/3)))),
            IF(IFERROR(T295,
                    -1E+99)&gt;=IFERROR(AE295,
                    -1E+99),
                MAX('1D'!$D$16,
                    IFERROR(L295,
                        MAX('1D'!$D$16,
                            POWER((ABS(K295)^2)/('1D'!$I$5*MAX(F295,
                                        0.1)^2),
                                1/3)))),
                MAX('1D'!$D$16,
                    IFERROR(W295,
                        MAX('1D'!$D$16,
                            POWER((ABS(K295)^2)/('1D'!$I$5*MAX(F295,
                                        0.1)^2),
                                1/3))))))),
    MAX('1D'!$D$16,
        POWER((ABS(K295)^2)/('1D'!$I$5*MAX(F295,
                    0.1)^2),
            1/3)))</f>
        <v>2.0411692021517887</v>
      </c>
      <c r="AI295" s="5">
        <f t="shared" ca="1" si="64"/>
        <v>634.46066920215173</v>
      </c>
      <c r="AJ295" s="5">
        <f ca="1">AI295+((ABS(K295)/MAX(((F295)+(G295)*(AH295))*(AH295),
            0.000001))^2)/(2*'1D'!$I$5)</f>
        <v>635.63509253909479</v>
      </c>
      <c r="AM295">
        <v>0</v>
      </c>
      <c r="AN295">
        <v>0</v>
      </c>
      <c r="AO295" s="5">
        <f t="shared" si="65"/>
        <v>0</v>
      </c>
      <c r="AP295" s="5">
        <f t="shared" si="69"/>
        <v>0</v>
      </c>
      <c r="AQ295" s="5">
        <f ca="1">ABS(ABS(K295)/MAX(((F295)+(G295)*(AH295))*(AH295),
        0.000001))/SQRT('1D'!$I$5*MAX((((F295)+(G295)*(AH295))*(AH295))/MAX((F295)+2*(G295)*(AH295),
            0.000001),
        0.000001))</f>
        <v>1.0727235886044055</v>
      </c>
      <c r="AR295" s="5" t="str">
        <f t="shared" ca="1" si="66"/>
        <v>Supercritical</v>
      </c>
      <c r="AS295" s="5">
        <f ca="1">((ABS(K295)*'1D'!$D$6)/(MAX(((F295)+(G295)*(AH295))*(AH295),
            0.000001)*MAX(((((F295)+(G295)*(AH295))*(AH295))/MAX((F295)+2*(AH295)*SQRT(1+(G295)^2),
                    0.000001))^(2/3),
            0.000001)))^2</f>
        <v>4.3358367565141456E-3</v>
      </c>
    </row>
    <row r="296" spans="1:45" x14ac:dyDescent="0.35">
      <c r="A296">
        <v>287</v>
      </c>
      <c r="B296">
        <v>285.99599999999998</v>
      </c>
      <c r="C296">
        <v>616307.10199999996</v>
      </c>
      <c r="D296">
        <v>3097667.4509999999</v>
      </c>
      <c r="E296">
        <v>632.41899999999998</v>
      </c>
      <c r="F296">
        <v>5.2</v>
      </c>
      <c r="G296">
        <v>0</v>
      </c>
      <c r="H296" t="s">
        <v>176</v>
      </c>
      <c r="I296">
        <v>0.05</v>
      </c>
      <c r="J296" s="5">
        <f t="shared" si="67"/>
        <v>1</v>
      </c>
      <c r="K296" s="5">
        <f t="shared" ca="1" si="68"/>
        <v>50.95</v>
      </c>
      <c r="L296" s="5">
        <f ca="1">IF($A$2=0,
    IFERROR(L295,
        MAX('1D'!$D$16,
            POWER((ABS(K296)^2)/('1D'!$I$5*MAX(F296,
                        0.1)^2),
                1/3))),
    IF(IFERROR(V295,
            0)=0,
        IFERROR(L295,
            MAX('1D'!$D$16,
                POWER((ABS(K296)^2)/('1D'!$I$5*MAX(F296,
                            0.1)^2),
                    1/3))),
        IF(OR(IFERROR(L296,
                    0)=0,
                IFERROR(S295,
                    0)&lt;1,
                IFERROR(S296,
                    0)&lt;1),
            MAX('1D'!$D$16,
                POWER((ABS(K296)^2)/('1D'!$I$5*MAX(F296,
                            0.1)^2),
                    1/3)),
            IF(IFERROR(U296,
                    0)&gt;0,
                MAX('1D'!$D$16,
                    IFERROR(L296,
                        0)+((IFERROR(U296,
                                0))*'1D'!$D$18*IF((IFERROR(S296,
                                    0))&lt;1,
                            1,
                            -1))),
                IF(IFERROR(U296,
                        0)&lt;0,
                    IF(ABS((MAX('1D'!$D$16,
                                    POWER((ABS(K296)^2)/('1D'!$I$5*MAX(F296,
                                                0.1)^2),
                                        1/3)))-IFERROR(L296,
                                0))&gt;'1D'!$D$19,
                        MAX('1D'!$D$16,
                            IF((MAX('1D'!$D$16,
                                        POWER((ABS(K296)^2)/('1D'!$I$5*MAX(F296,
                                                    0.1)^2),
                                            1/3)))&gt;IFERROR(L296,
                                    0),
                                MIN((MAX('1D'!$D$16,
                                            POWER((ABS(K296)^2)/('1D'!$I$5*MAX(F296,
                                                        0.1)^2),
                                                1/3))),
                                    IFERROR(L296,
                                        0)+(MIN(ABS(IFERROR(U296,
                                                    0))*'1D'!$D$18,
                                            ABS((MAX('1D'!$D$16,
                                                        POWER((ABS(K296)^2)/('1D'!$I$5*MAX(F296,
                                                                    0.1)^2),
                                                            1/3)))-IFERROR(L296,
                                                    0))))),
                                MAX((MAX('1D'!$D$16,
                                            POWER((ABS(K296)^2)/('1D'!$I$5*MAX(F296,
                                                        0.1)^2),
                                                1/3))),
                                    IFERROR(L296,
                                        0)-(MIN(ABS(IFERROR(U296,
                                                    0))*'1D'!$D$18,
                                            ABS((MAX('1D'!$D$16,
                                                        POWER((ABS(K296)^2)/('1D'!$I$5*MAX(F296,
                                                                    0.1)^2),
                                                            1/3)))-IFERROR(L296,
                                                    0))))))),
                        MAX('1D'!$D$16,
                            POWER((ABS(K296)^2)/('1D'!$I$5*MAX(F296,
                                        0.1)^2),
                                1/3))),
                    MAX('1D'!$D$16,
                        IFERROR(L296,
                            0)))))))</f>
        <v>2.0411692021517887</v>
      </c>
      <c r="M296" s="5">
        <f t="shared" ca="1" si="56"/>
        <v>10.614079851189301</v>
      </c>
      <c r="N296" s="5">
        <f t="shared" ca="1" si="57"/>
        <v>1.1434704692804873</v>
      </c>
      <c r="O296" s="5">
        <f t="shared" ca="1" si="58"/>
        <v>4.8002276894771132</v>
      </c>
      <c r="P296" s="5">
        <f t="shared" ca="1" si="59"/>
        <v>634.46016920215175</v>
      </c>
      <c r="Q296" s="5">
        <f ca="1">P296+((ABS(K296)/MAX(((F296)+(G296)*(L296))*(L296),
            0.000001))^2)/(2*'1D'!$I$5)</f>
        <v>635.6345925390948</v>
      </c>
      <c r="R296" s="5">
        <f ca="1">((ABS(K296)*'1D'!$D$6)/(MAX(((F296)+(G296)*(L296))*(L296),
            0.000001)*MAX(((((F296)+(G296)*(L296))*(L296))/MAX((F296)+2*(L296)*SQRT(1+(G296)^2),
                    0.000001))^(2/3),
            0.000001)))^2</f>
        <v>4.3358367565141456E-3</v>
      </c>
      <c r="S296" s="5">
        <f ca="1">ABS(ABS(K296)/MAX(((F296)+(G296)*(L296))*(L296),
        0.000001))/SQRT('1D'!$I$5*MAX((((F296)+(G296)*(L296))*(L296))/MAX((F296)+2*(G296)*(L296),
            0.000001),
        0.000001))</f>
        <v>1.0727235886044055</v>
      </c>
      <c r="T296" s="5">
        <f ca="1">((F296)*(L296)^2)/2+(G296)*(L296)^3/3+(ABS(K296)^2)/('1D'!$I$5*MAX(((F296)+(G296)*(L296))*(L296),
        0.000001))</f>
        <v>35.763412605541333</v>
      </c>
      <c r="U296" s="5">
        <f ca="1">IF($A$2=0,
    0,
    IFERROR(Q295-(((R295+R296)/2)*J296)-(IF(O295&gt;O296,
                '1D'!$D$8*((O295^2-O296^2)/(2*'1D'!$I$5)),
                '1D'!$D$9*((O296^2-O295^2)/(2*'1D'!$I$5)))+('1D'!$D$10*(ABS(I296)/90)*(MAX(O295^2,
                        O296^2)/(2*'1D'!$I$5))))-Q296,
        0))</f>
        <v>-3.9337053678991651E-3</v>
      </c>
      <c r="V296" s="5">
        <f ca="1">IF($A$2=0,
    1,
    IF(IFERROR(V295,
            0)=0,
        0,
        IFERROR(IF(ROUND(S296,
                    3)=1,
                1,
                IF(AND(ABS(U296)&lt;'1D'!$D$19,
                        S296&gt;1),
                    1,
                    0)),
            0)))</f>
        <v>0</v>
      </c>
      <c r="W296" s="5">
        <f ca="1">IF($A$2=0,
    MAX(MAX('1D'!$D$16,
            MAX('1D'!$D$16,
                POWER((ABS(K296)^2)/('1D'!$I$5*MAX(F296,
                            0.1)^2),
                    1/3))),
        IFERROR(W1396,
            MAX(MAX('1D'!$D$16,
                    MAX('1D'!$D$16,
                        POWER((ABS(K296)^2)/('1D'!$I$5*MAX(F296,
                                    0.1)^2),
                            1/3))),
                ($L$2)-E1396))),
    IF(IFERROR(AG297,
            0)=0,
        MAX(MAX('1D'!$D$16,
                MAX('1D'!$D$16,
                    POWER((ABS(K296)^2)/('1D'!$I$5*MAX(F296,
                                0.1)^2),
                        1/3))),
            IFERROR(W1396,
                MAX(MAX('1D'!$D$16,
                        MAX('1D'!$D$16,
                            POWER((ABS(K296)^2)/('1D'!$I$5*MAX(F296,
                                        0.1)^2),
                                1/3))),
                    ($L$2)-E1396))),
        IF(IFERROR(W296,
                0)=0,
            MAX(MAX('1D'!$D$16,
                    MAX('1D'!$D$16,
                        POWER((ABS(K296)^2)/('1D'!$I$5*MAX(F296,
                                    0.1)^2),
                            1/3))),
                IFERROR(W1396,
                    MAX(MAX('1D'!$D$16,
                            MAX('1D'!$D$16,
                                POWER((ABS(K296)^2)/('1D'!$I$5*MAX(F296,
                                            0.1)^2),
                                    1/3))),
                        ($L$2)-E1396))),
            IF(OR(IFERROR(AD296,
                        0)&gt;=1,
                    IFERROR(AD297,
                        0)&gt;=1),
                MAX('1D'!$D$16,
                    MAX('1D'!$D$16,
                        POWER((ABS(K296)^2)/('1D'!$I$5*MAX(F296,
                                    0.1)^2),
                            1/3))),
                IF(ABS(IFERROR(AF296,
                            0))&lt;'1D'!$D$19,
                    MAX(MAX('1D'!$D$16,
                            MAX('1D'!$D$16,
                                POWER((ABS(K296)^2)/('1D'!$I$5*MAX(F296,
                                            0.1)^2),
                                    1/3))),
                        IFERROR(W296,
                            0)),
                    MAX(MAX('1D'!$D$16,
                            MAX('1D'!$D$16,
                                POWER((ABS(K296)^2)/('1D'!$I$5*MAX(F296,
                                            0.1)^2),
                                    1/3))),
                        (IFERROR(W296,
                                0))+((IFERROR(AF296,
                                    0))*'1D'!$D$18)))))))</f>
        <v>2.1389677043987478</v>
      </c>
      <c r="X296" s="5">
        <f t="shared" ca="1" si="60"/>
        <v>11.122632062873489</v>
      </c>
      <c r="Y296" s="5">
        <f t="shared" ca="1" si="61"/>
        <v>1.1735290000551568</v>
      </c>
      <c r="Z296" s="5">
        <f t="shared" ca="1" si="62"/>
        <v>4.5807502857230418</v>
      </c>
      <c r="AA296" s="5">
        <f t="shared" ca="1" si="63"/>
        <v>634.55796770439872</v>
      </c>
      <c r="AB296" s="5">
        <f ca="1">AA296+((ABS(K296)/MAX(((F296)+(G296)*(W296))*(W296),
            0.000001))^2)/(2*'1D'!$I$5)</f>
        <v>635.62745155659809</v>
      </c>
      <c r="AC296" s="5">
        <f ca="1">((ABS(K296)*'1D'!$D$6)/(MAX(((F296)+(G296)*(W296))*(W296),
            0.000001)*MAX(((((F296)+(G296)*(W296))*(W296))/MAX((F296)+2*(W296)*SQRT(1+(G296)^2),
                    0.000001))^(2/3),
            0.000001)))^2</f>
        <v>3.8141460404132466E-3</v>
      </c>
      <c r="AD296" s="5">
        <f ca="1">ABS(ABS(K296)/MAX(((F296)+(G296)*(W296))*(W296),
        0.000001))/SQRT('1D'!$I$5*MAX((((F296)+(G296)*(W296))*(W296))/MAX((F296)+2*(G296)*(W296),
            0.000001),
        0.000001))</f>
        <v>1.0000000000000004</v>
      </c>
      <c r="AE296" s="5">
        <f ca="1">((F296)*(W296)^2)/2+(G296)*(W296)^3/3+(ABS(K296)^2)/('1D'!$I$5*MAX(((F296)+(G296)*(W296))*(W296),
        0.000001))</f>
        <v>35.686426155594638</v>
      </c>
      <c r="AF296" s="5">
        <f ca="1">IF($A$2=0,
    0,
    IFERROR(AB297+(((AC296+AC297)/2)*J297)+(IF(Z296&gt;Z297,
                '1D'!$D$8*((Z296^2-Z297^2)/(2*'1D'!$I$5)),
                '1D'!$D$9*((Z297^2-Z296^2)/(2*'1D'!$I$5)))+('1D'!$D$10*(ABS(I297)/90)*(MAX(Z296^2,
                        Z297^2)/(2*'1D'!$I$5))))-AB296,
        0))</f>
        <v>3.9531789411739737E-3</v>
      </c>
      <c r="AG296" s="5">
        <f ca="1">IF($A$2=0,
    1,
    IF(IFERROR(AG297,
            0)=0,
        0,
        IFERROR(IF(OR(ROUND(AD296,
                        3)&gt;=1,
                    AND(ABS(AF296)&lt;'1D'!$D$19,
                        AD296&lt;1)),
                1,
                0),
            0)))</f>
        <v>1</v>
      </c>
      <c r="AH296" s="5">
        <f ca="1">IFERROR(IF('1D'!V32="Supercritical",
        MAX('1D'!$D$16,
            IFERROR(L296,
                MAX('1D'!$D$16,
                    POWER((ABS(K296)^2)/('1D'!$I$5*MAX(F296,
                                0.1)^2),
                        1/3)))),
        IF('1D'!V32="Subcritical",
            MAX('1D'!$D$16,
                IFERROR(W296,
                    MAX('1D'!$D$16,
                        POWER((ABS(K296)^2)/('1D'!$I$5*MAX(F296,
                                    0.1)^2),
                            1/3)))),
            IF(IFERROR(T296,
                    -1E+99)&gt;=IFERROR(AE296,
                    -1E+99),
                MAX('1D'!$D$16,
                    IFERROR(L296,
                        MAX('1D'!$D$16,
                            POWER((ABS(K296)^2)/('1D'!$I$5*MAX(F296,
                                        0.1)^2),
                                1/3)))),
                MAX('1D'!$D$16,
                    IFERROR(W296,
                        MAX('1D'!$D$16,
                            POWER((ABS(K296)^2)/('1D'!$I$5*MAX(F296,
                                        0.1)^2),
                                1/3))))))),
    MAX('1D'!$D$16,
        POWER((ABS(K296)^2)/('1D'!$I$5*MAX(F296,
                    0.1)^2),
            1/3)))</f>
        <v>2.0411692021517887</v>
      </c>
      <c r="AI296" s="5">
        <f t="shared" ca="1" si="64"/>
        <v>634.46016920215175</v>
      </c>
      <c r="AJ296" s="5">
        <f ca="1">AI296+((ABS(K296)/MAX(((F296)+(G296)*(AH296))*(AH296),
            0.000001))^2)/(2*'1D'!$I$5)</f>
        <v>635.6345925390948</v>
      </c>
      <c r="AM296">
        <v>0</v>
      </c>
      <c r="AN296">
        <v>0</v>
      </c>
      <c r="AO296" s="5">
        <f t="shared" si="65"/>
        <v>0</v>
      </c>
      <c r="AP296" s="5">
        <f t="shared" si="69"/>
        <v>0</v>
      </c>
      <c r="AQ296" s="5">
        <f ca="1">ABS(ABS(K296)/MAX(((F296)+(G296)*(AH296))*(AH296),
        0.000001))/SQRT('1D'!$I$5*MAX((((F296)+(G296)*(AH296))*(AH296))/MAX((F296)+2*(G296)*(AH296),
            0.000001),
        0.000001))</f>
        <v>1.0727235886044055</v>
      </c>
      <c r="AR296" s="5" t="str">
        <f t="shared" ca="1" si="66"/>
        <v>Supercritical</v>
      </c>
      <c r="AS296" s="5">
        <f ca="1">((ABS(K296)*'1D'!$D$6)/(MAX(((F296)+(G296)*(AH296))*(AH296),
            0.000001)*MAX(((((F296)+(G296)*(AH296))*(AH296))/MAX((F296)+2*(AH296)*SQRT(1+(G296)^2),
                    0.000001))^(2/3),
            0.000001)))^2</f>
        <v>4.3358367565141456E-3</v>
      </c>
    </row>
    <row r="297" spans="1:45" x14ac:dyDescent="0.35">
      <c r="A297">
        <v>288</v>
      </c>
      <c r="B297">
        <v>286.99599999999998</v>
      </c>
      <c r="C297">
        <v>616306.62699999998</v>
      </c>
      <c r="D297">
        <v>3097666.571</v>
      </c>
      <c r="E297">
        <v>632.41899999999998</v>
      </c>
      <c r="F297">
        <v>5.2</v>
      </c>
      <c r="G297">
        <v>0</v>
      </c>
      <c r="H297" t="s">
        <v>176</v>
      </c>
      <c r="I297">
        <v>7.8E-2</v>
      </c>
      <c r="J297" s="5">
        <f t="shared" si="67"/>
        <v>1</v>
      </c>
      <c r="K297" s="5">
        <f t="shared" ca="1" si="68"/>
        <v>50.95</v>
      </c>
      <c r="L297" s="5">
        <f ca="1">IF($A$2=0,
    IFERROR(L296,
        MAX('1D'!$D$16,
            POWER((ABS(K297)^2)/('1D'!$I$5*MAX(F297,
                        0.1)^2),
                1/3))),
    IF(IFERROR(V296,
            0)=0,
        IFERROR(L296,
            MAX('1D'!$D$16,
                POWER((ABS(K297)^2)/('1D'!$I$5*MAX(F297,
                            0.1)^2),
                    1/3))),
        IF(OR(IFERROR(L297,
                    0)=0,
                IFERROR(S296,
                    0)&lt;1,
                IFERROR(S297,
                    0)&lt;1),
            MAX('1D'!$D$16,
                POWER((ABS(K297)^2)/('1D'!$I$5*MAX(F297,
                            0.1)^2),
                    1/3)),
            IF(IFERROR(U297,
                    0)&gt;0,
                MAX('1D'!$D$16,
                    IFERROR(L297,
                        0)+((IFERROR(U297,
                                0))*'1D'!$D$18*IF((IFERROR(S297,
                                    0))&lt;1,
                            1,
                            -1))),
                IF(IFERROR(U297,
                        0)&lt;0,
                    IF(ABS((MAX('1D'!$D$16,
                                    POWER((ABS(K297)^2)/('1D'!$I$5*MAX(F297,
                                                0.1)^2),
                                        1/3)))-IFERROR(L297,
                                0))&gt;'1D'!$D$19,
                        MAX('1D'!$D$16,
                            IF((MAX('1D'!$D$16,
                                        POWER((ABS(K297)^2)/('1D'!$I$5*MAX(F297,
                                                    0.1)^2),
                                            1/3)))&gt;IFERROR(L297,
                                    0),
                                MIN((MAX('1D'!$D$16,
                                            POWER((ABS(K297)^2)/('1D'!$I$5*MAX(F297,
                                                        0.1)^2),
                                                1/3))),
                                    IFERROR(L297,
                                        0)+(MIN(ABS(IFERROR(U297,
                                                    0))*'1D'!$D$18,
                                            ABS((MAX('1D'!$D$16,
                                                        POWER((ABS(K297)^2)/('1D'!$I$5*MAX(F297,
                                                                    0.1)^2),
                                                            1/3)))-IFERROR(L297,
                                                    0))))),
                                MAX((MAX('1D'!$D$16,
                                            POWER((ABS(K297)^2)/('1D'!$I$5*MAX(F297,
                                                        0.1)^2),
                                                1/3))),
                                    IFERROR(L297,
                                        0)-(MIN(ABS(IFERROR(U297,
                                                    0))*'1D'!$D$18,
                                            ABS((MAX('1D'!$D$16,
                                                        POWER((ABS(K297)^2)/('1D'!$I$5*MAX(F297,
                                                                    0.1)^2),
                                                            1/3)))-IFERROR(L297,
                                                    0))))))),
                        MAX('1D'!$D$16,
                            POWER((ABS(K297)^2)/('1D'!$I$5*MAX(F297,
                                        0.1)^2),
                                1/3))),
                    MAX('1D'!$D$16,
                        IFERROR(L297,
                            0)))))))</f>
        <v>2.0411692021517887</v>
      </c>
      <c r="M297" s="5">
        <f t="shared" ca="1" si="56"/>
        <v>10.614079851189301</v>
      </c>
      <c r="N297" s="5">
        <f t="shared" ca="1" si="57"/>
        <v>1.1434704692804873</v>
      </c>
      <c r="O297" s="5">
        <f t="shared" ca="1" si="58"/>
        <v>4.8002276894771132</v>
      </c>
      <c r="P297" s="5">
        <f t="shared" ca="1" si="59"/>
        <v>634.46016920215175</v>
      </c>
      <c r="Q297" s="5">
        <f ca="1">P297+((ABS(K297)/MAX(((F297)+(G297)*(L297))*(L297),
            0.000001))^2)/(2*'1D'!$I$5)</f>
        <v>635.6345925390948</v>
      </c>
      <c r="R297" s="5">
        <f ca="1">((ABS(K297)*'1D'!$D$6)/(MAX(((F297)+(G297)*(L297))*(L297),
            0.000001)*MAX(((((F297)+(G297)*(L297))*(L297))/MAX((F297)+2*(L297)*SQRT(1+(G297)^2),
                    0.000001))^(2/3),
            0.000001)))^2</f>
        <v>4.3358367565141456E-3</v>
      </c>
      <c r="S297" s="5">
        <f ca="1">ABS(ABS(K297)/MAX(((F297)+(G297)*(L297))*(L297),
        0.000001))/SQRT('1D'!$I$5*MAX((((F297)+(G297)*(L297))*(L297))/MAX((F297)+2*(G297)*(L297),
            0.000001),
        0.000001))</f>
        <v>1.0727235886044055</v>
      </c>
      <c r="T297" s="5">
        <f ca="1">((F297)*(L297)^2)/2+(G297)*(L297)^3/3+(ABS(K297)^2)/('1D'!$I$5*MAX(((F297)+(G297)*(L297))*(L297),
        0.000001))</f>
        <v>35.763412605541333</v>
      </c>
      <c r="U297" s="5">
        <f ca="1">IF($A$2=0,
    0,
    IFERROR(Q296-(((R296+R297)/2)*J297)-(IF(O296&gt;O297,
                '1D'!$D$8*((O296^2-O297^2)/(2*'1D'!$I$5)),
                '1D'!$D$9*((O297^2-O296^2)/(2*'1D'!$I$5)))+('1D'!$D$10*(ABS(I297)/90)*(MAX(O296^2,
                        O297^2)/(2*'1D'!$I$5))))-Q297,
        0))</f>
        <v>-4.4885117902140337E-3</v>
      </c>
      <c r="V297" s="5">
        <f ca="1">IF($A$2=0,
    1,
    IF(IFERROR(V296,
            0)=0,
        0,
        IFERROR(IF(ROUND(S297,
                    3)=1,
                1,
                IF(AND(ABS(U297)&lt;'1D'!$D$19,
                        S297&gt;1),
                    1,
                    0)),
            0)))</f>
        <v>0</v>
      </c>
      <c r="W297" s="5">
        <f ca="1">IF($A$2=0,
    MAX(MAX('1D'!$D$16,
            MAX('1D'!$D$16,
                POWER((ABS(K297)^2)/('1D'!$I$5*MAX(F297,
                            0.1)^2),
                    1/3))),
        IFERROR(W1396,
            MAX(MAX('1D'!$D$16,
                    MAX('1D'!$D$16,
                        POWER((ABS(K297)^2)/('1D'!$I$5*MAX(F297,
                                    0.1)^2),
                            1/3))),
                ($L$2)-E1396))),
    IF(IFERROR(AG298,
            0)=0,
        MAX(MAX('1D'!$D$16,
                MAX('1D'!$D$16,
                    POWER((ABS(K297)^2)/('1D'!$I$5*MAX(F297,
                                0.1)^2),
                        1/3))),
            IFERROR(W1396,
                MAX(MAX('1D'!$D$16,
                        MAX('1D'!$D$16,
                            POWER((ABS(K297)^2)/('1D'!$I$5*MAX(F297,
                                        0.1)^2),
                                1/3))),
                    ($L$2)-E1396))),
        IF(IFERROR(W297,
                0)=0,
            MAX(MAX('1D'!$D$16,
                    MAX('1D'!$D$16,
                        POWER((ABS(K297)^2)/('1D'!$I$5*MAX(F297,
                                    0.1)^2),
                            1/3))),
                IFERROR(W1396,
                    MAX(MAX('1D'!$D$16,
                            MAX('1D'!$D$16,
                                POWER((ABS(K297)^2)/('1D'!$I$5*MAX(F297,
                                            0.1)^2),
                                    1/3))),
                        ($L$2)-E1396))),
            IF(OR(IFERROR(AD297,
                        0)&gt;=1,
                    IFERROR(AD298,
                        0)&gt;=1),
                MAX('1D'!$D$16,
                    MAX('1D'!$D$16,
                        POWER((ABS(K297)^2)/('1D'!$I$5*MAX(F297,
                                    0.1)^2),
                            1/3))),
                IF(ABS(IFERROR(AF297,
                            0))&lt;'1D'!$D$19,
                    MAX(MAX('1D'!$D$16,
                            MAX('1D'!$D$16,
                                POWER((ABS(K297)^2)/('1D'!$I$5*MAX(F297,
                                            0.1)^2),
                                    1/3))),
                        IFERROR(W297,
                            0)),
                    MAX(MAX('1D'!$D$16,
                            MAX('1D'!$D$16,
                                POWER((ABS(K297)^2)/('1D'!$I$5*MAX(F297,
                                            0.1)^2),
                                    1/3))),
                        (IFERROR(W297,
                                0))+((IFERROR(AF297,
                                    0))*'1D'!$D$18)))))))</f>
        <v>2.1389677043987478</v>
      </c>
      <c r="X297" s="5">
        <f t="shared" ca="1" si="60"/>
        <v>11.122632062873489</v>
      </c>
      <c r="Y297" s="5">
        <f t="shared" ca="1" si="61"/>
        <v>1.1735290000551568</v>
      </c>
      <c r="Z297" s="5">
        <f t="shared" ca="1" si="62"/>
        <v>4.5807502857230418</v>
      </c>
      <c r="AA297" s="5">
        <f t="shared" ca="1" si="63"/>
        <v>634.55796770439872</v>
      </c>
      <c r="AB297" s="5">
        <f ca="1">AA297+((ABS(K297)/MAX(((F297)+(G297)*(W297))*(W297),
            0.000001))^2)/(2*'1D'!$I$5)</f>
        <v>635.62745155659809</v>
      </c>
      <c r="AC297" s="5">
        <f ca="1">((ABS(K297)*'1D'!$D$6)/(MAX(((F297)+(G297)*(W297))*(W297),
            0.000001)*MAX(((((F297)+(G297)*(W297))*(W297))/MAX((F297)+2*(W297)*SQRT(1+(G297)^2),
                    0.000001))^(2/3),
            0.000001)))^2</f>
        <v>3.8141460404132466E-3</v>
      </c>
      <c r="AD297" s="5">
        <f ca="1">ABS(ABS(K297)/MAX(((F297)+(G297)*(W297))*(W297),
        0.000001))/SQRT('1D'!$I$5*MAX((((F297)+(G297)*(W297))*(W297))/MAX((F297)+2*(G297)*(W297),
            0.000001),
        0.000001))</f>
        <v>1.0000000000000004</v>
      </c>
      <c r="AE297" s="5">
        <f ca="1">((F297)*(W297)^2)/2+(G297)*(W297)^3/3+(ABS(K297)^2)/('1D'!$I$5*MAX(((F297)+(G297)*(W297))*(W297),
        0.000001))</f>
        <v>35.686426155594638</v>
      </c>
      <c r="AF297" s="5">
        <f ca="1">IF($A$2=0,
    0,
    IFERROR(AB298+(((AC297+AC298)/2)*J298)+(IF(Z297&gt;Z298,
                '1D'!$D$8*((Z297^2-Z298^2)/(2*'1D'!$I$5)),
                '1D'!$D$9*((Z298^2-Z297^2)/(2*'1D'!$I$5)))+('1D'!$D$10*(ABS(I298)/90)*(MAX(Z297^2,
                        Z298^2)/(2*'1D'!$I$5))))-AB297,
        0))</f>
        <v>3.3622728137743252E-3</v>
      </c>
      <c r="AG297" s="5">
        <f ca="1">IF($A$2=0,
    1,
    IF(IFERROR(AG298,
            0)=0,
        0,
        IFERROR(IF(OR(ROUND(AD297,
                        3)&gt;=1,
                    AND(ABS(AF297)&lt;'1D'!$D$19,
                        AD297&lt;1)),
                1,
                0),
            0)))</f>
        <v>1</v>
      </c>
      <c r="AH297" s="5">
        <f ca="1">IFERROR(IF('1D'!V32="Supercritical",
        MAX('1D'!$D$16,
            IFERROR(L297,
                MAX('1D'!$D$16,
                    POWER((ABS(K297)^2)/('1D'!$I$5*MAX(F297,
                                0.1)^2),
                        1/3)))),
        IF('1D'!V32="Subcritical",
            MAX('1D'!$D$16,
                IFERROR(W297,
                    MAX('1D'!$D$16,
                        POWER((ABS(K297)^2)/('1D'!$I$5*MAX(F297,
                                    0.1)^2),
                            1/3)))),
            IF(IFERROR(T297,
                    -1E+99)&gt;=IFERROR(AE297,
                    -1E+99),
                MAX('1D'!$D$16,
                    IFERROR(L297,
                        MAX('1D'!$D$16,
                            POWER((ABS(K297)^2)/('1D'!$I$5*MAX(F297,
                                        0.1)^2),
                                1/3)))),
                MAX('1D'!$D$16,
                    IFERROR(W297,
                        MAX('1D'!$D$16,
                            POWER((ABS(K297)^2)/('1D'!$I$5*MAX(F297,
                                        0.1)^2),
                                1/3))))))),
    MAX('1D'!$D$16,
        POWER((ABS(K297)^2)/('1D'!$I$5*MAX(F297,
                    0.1)^2),
            1/3)))</f>
        <v>2.0411692021517887</v>
      </c>
      <c r="AI297" s="5">
        <f t="shared" ca="1" si="64"/>
        <v>634.46016920215175</v>
      </c>
      <c r="AJ297" s="5">
        <f ca="1">AI297+((ABS(K297)/MAX(((F297)+(G297)*(AH297))*(AH297),
            0.000001))^2)/(2*'1D'!$I$5)</f>
        <v>635.6345925390948</v>
      </c>
      <c r="AM297">
        <v>0</v>
      </c>
      <c r="AN297">
        <v>0</v>
      </c>
      <c r="AO297" s="5">
        <f t="shared" si="65"/>
        <v>0</v>
      </c>
      <c r="AP297" s="5">
        <f t="shared" si="69"/>
        <v>0</v>
      </c>
      <c r="AQ297" s="5">
        <f ca="1">ABS(ABS(K297)/MAX(((F297)+(G297)*(AH297))*(AH297),
        0.000001))/SQRT('1D'!$I$5*MAX((((F297)+(G297)*(AH297))*(AH297))/MAX((F297)+2*(G297)*(AH297),
            0.000001),
        0.000001))</f>
        <v>1.0727235886044055</v>
      </c>
      <c r="AR297" s="5" t="str">
        <f t="shared" ca="1" si="66"/>
        <v>Supercritical</v>
      </c>
      <c r="AS297" s="5">
        <f ca="1">((ABS(K297)*'1D'!$D$6)/(MAX(((F297)+(G297)*(AH297))*(AH297),
            0.000001)*MAX(((((F297)+(G297)*(AH297))*(AH297))/MAX((F297)+2*(AH297)*SQRT(1+(G297)^2),
                    0.000001))^(2/3),
            0.000001)))^2</f>
        <v>4.3358367565141456E-3</v>
      </c>
    </row>
    <row r="298" spans="1:45" x14ac:dyDescent="0.35">
      <c r="A298">
        <v>289</v>
      </c>
      <c r="B298">
        <v>287.99599999999998</v>
      </c>
      <c r="C298">
        <v>616306.15300000005</v>
      </c>
      <c r="D298">
        <v>3097665.69</v>
      </c>
      <c r="E298">
        <v>632.41849999999999</v>
      </c>
      <c r="F298">
        <v>5.2</v>
      </c>
      <c r="G298">
        <v>0</v>
      </c>
      <c r="H298" t="s">
        <v>176</v>
      </c>
      <c r="I298">
        <v>2.7E-2</v>
      </c>
      <c r="J298" s="5">
        <f t="shared" si="67"/>
        <v>1</v>
      </c>
      <c r="K298" s="5">
        <f t="shared" ca="1" si="68"/>
        <v>50.95</v>
      </c>
      <c r="L298" s="5">
        <f ca="1">IF($A$2=0,
    IFERROR(L297,
        MAX('1D'!$D$16,
            POWER((ABS(K298)^2)/('1D'!$I$5*MAX(F298,
                        0.1)^2),
                1/3))),
    IF(IFERROR(V297,
            0)=0,
        IFERROR(L297,
            MAX('1D'!$D$16,
                POWER((ABS(K298)^2)/('1D'!$I$5*MAX(F298,
                            0.1)^2),
                    1/3))),
        IF(OR(IFERROR(L298,
                    0)=0,
                IFERROR(S297,
                    0)&lt;1,
                IFERROR(S298,
                    0)&lt;1),
            MAX('1D'!$D$16,
                POWER((ABS(K298)^2)/('1D'!$I$5*MAX(F298,
                            0.1)^2),
                    1/3)),
            IF(IFERROR(U298,
                    0)&gt;0,
                MAX('1D'!$D$16,
                    IFERROR(L298,
                        0)+((IFERROR(U298,
                                0))*'1D'!$D$18*IF((IFERROR(S298,
                                    0))&lt;1,
                            1,
                            -1))),
                IF(IFERROR(U298,
                        0)&lt;0,
                    IF(ABS((MAX('1D'!$D$16,
                                    POWER((ABS(K298)^2)/('1D'!$I$5*MAX(F298,
                                                0.1)^2),
                                        1/3)))-IFERROR(L298,
                                0))&gt;'1D'!$D$19,
                        MAX('1D'!$D$16,
                            IF((MAX('1D'!$D$16,
                                        POWER((ABS(K298)^2)/('1D'!$I$5*MAX(F298,
                                                    0.1)^2),
                                            1/3)))&gt;IFERROR(L298,
                                    0),
                                MIN((MAX('1D'!$D$16,
                                            POWER((ABS(K298)^2)/('1D'!$I$5*MAX(F298,
                                                        0.1)^2),
                                                1/3))),
                                    IFERROR(L298,
                                        0)+(MIN(ABS(IFERROR(U298,
                                                    0))*'1D'!$D$18,
                                            ABS((MAX('1D'!$D$16,
                                                        POWER((ABS(K298)^2)/('1D'!$I$5*MAX(F298,
                                                                    0.1)^2),
                                                            1/3)))-IFERROR(L298,
                                                    0))))),
                                MAX((MAX('1D'!$D$16,
                                            POWER((ABS(K298)^2)/('1D'!$I$5*MAX(F298,
                                                        0.1)^2),
                                                1/3))),
                                    IFERROR(L298,
                                        0)-(MIN(ABS(IFERROR(U298,
                                                    0))*'1D'!$D$18,
                                            ABS((MAX('1D'!$D$16,
                                                        POWER((ABS(K298)^2)/('1D'!$I$5*MAX(F298,
                                                                    0.1)^2),
                                                            1/3)))-IFERROR(L298,
                                                    0))))))),
                        MAX('1D'!$D$16,
                            POWER((ABS(K298)^2)/('1D'!$I$5*MAX(F298,
                                        0.1)^2),
                                1/3))),
                    MAX('1D'!$D$16,
                        IFERROR(L298,
                            0)))))))</f>
        <v>2.0411692021517887</v>
      </c>
      <c r="M298" s="5">
        <f t="shared" ca="1" si="56"/>
        <v>10.614079851189301</v>
      </c>
      <c r="N298" s="5">
        <f t="shared" ca="1" si="57"/>
        <v>1.1434704692804873</v>
      </c>
      <c r="O298" s="5">
        <f t="shared" ca="1" si="58"/>
        <v>4.8002276894771132</v>
      </c>
      <c r="P298" s="5">
        <f t="shared" ca="1" si="59"/>
        <v>634.45966920215176</v>
      </c>
      <c r="Q298" s="5">
        <f ca="1">P298+((ABS(K298)/MAX(((F298)+(G298)*(L298))*(L298),
            0.000001))^2)/(2*'1D'!$I$5)</f>
        <v>635.63409253909481</v>
      </c>
      <c r="R298" s="5">
        <f ca="1">((ABS(K298)*'1D'!$D$6)/(MAX(((F298)+(G298)*(L298))*(L298),
            0.000001)*MAX(((((F298)+(G298)*(L298))*(L298))/MAX((F298)+2*(L298)*SQRT(1+(G298)^2),
                    0.000001))^(2/3),
            0.000001)))^2</f>
        <v>4.3358367565141456E-3</v>
      </c>
      <c r="S298" s="5">
        <f ca="1">ABS(ABS(K298)/MAX(((F298)+(G298)*(L298))*(L298),
        0.000001))/SQRT('1D'!$I$5*MAX((((F298)+(G298)*(L298))*(L298))/MAX((F298)+2*(G298)*(L298),
            0.000001),
        0.000001))</f>
        <v>1.0727235886044055</v>
      </c>
      <c r="T298" s="5">
        <f ca="1">((F298)*(L298)^2)/2+(G298)*(L298)^3/3+(ABS(K298)^2)/('1D'!$I$5*MAX(((F298)+(G298)*(L298))*(L298),
        0.000001))</f>
        <v>35.763412605541333</v>
      </c>
      <c r="U298" s="5">
        <f ca="1">IF($A$2=0,
    0,
    IFERROR(Q297-(((R297+R298)/2)*J298)-(IF(O297&gt;O298,
                '1D'!$D$8*((O297^2-O298^2)/(2*'1D'!$I$5)),
                '1D'!$D$9*((O298^2-O297^2)/(2*'1D'!$I$5)))+('1D'!$D$10*(ABS(I298)/90)*(MAX(O297^2,
                        O298^2)/(2*'1D'!$I$5))))-Q298,
        0))</f>
        <v>-3.8886858066007335E-3</v>
      </c>
      <c r="V298" s="5">
        <f ca="1">IF($A$2=0,
    1,
    IF(IFERROR(V297,
            0)=0,
        0,
        IFERROR(IF(ROUND(S298,
                    3)=1,
                1,
                IF(AND(ABS(U298)&lt;'1D'!$D$19,
                        S298&gt;1),
                    1,
                    0)),
            0)))</f>
        <v>0</v>
      </c>
      <c r="W298" s="5">
        <f ca="1">IF($A$2=0,
    MAX(MAX('1D'!$D$16,
            MAX('1D'!$D$16,
                POWER((ABS(K298)^2)/('1D'!$I$5*MAX(F298,
                            0.1)^2),
                    1/3))),
        IFERROR(W1396,
            MAX(MAX('1D'!$D$16,
                    MAX('1D'!$D$16,
                        POWER((ABS(K298)^2)/('1D'!$I$5*MAX(F298,
                                    0.1)^2),
                            1/3))),
                ($L$2)-E1396))),
    IF(IFERROR(AG299,
            0)=0,
        MAX(MAX('1D'!$D$16,
                MAX('1D'!$D$16,
                    POWER((ABS(K298)^2)/('1D'!$I$5*MAX(F298,
                                0.1)^2),
                        1/3))),
            IFERROR(W1396,
                MAX(MAX('1D'!$D$16,
                        MAX('1D'!$D$16,
                            POWER((ABS(K298)^2)/('1D'!$I$5*MAX(F298,
                                        0.1)^2),
                                1/3))),
                    ($L$2)-E1396))),
        IF(IFERROR(W298,
                0)=0,
            MAX(MAX('1D'!$D$16,
                    MAX('1D'!$D$16,
                        POWER((ABS(K298)^2)/('1D'!$I$5*MAX(F298,
                                    0.1)^2),
                            1/3))),
                IFERROR(W1396,
                    MAX(MAX('1D'!$D$16,
                            MAX('1D'!$D$16,
                                POWER((ABS(K298)^2)/('1D'!$I$5*MAX(F298,
                                            0.1)^2),
                                    1/3))),
                        ($L$2)-E1396))),
            IF(OR(IFERROR(AD298,
                        0)&gt;=1,
                    IFERROR(AD299,
                        0)&gt;=1),
                MAX('1D'!$D$16,
                    MAX('1D'!$D$16,
                        POWER((ABS(K298)^2)/('1D'!$I$5*MAX(F298,
                                    0.1)^2),
                            1/3))),
                IF(ABS(IFERROR(AF298,
                            0))&lt;'1D'!$D$19,
                    MAX(MAX('1D'!$D$16,
                            MAX('1D'!$D$16,
                                POWER((ABS(K298)^2)/('1D'!$I$5*MAX(F298,
                                            0.1)^2),
                                    1/3))),
                        IFERROR(W298,
                            0)),
                    MAX(MAX('1D'!$D$16,
                            MAX('1D'!$D$16,
                                POWER((ABS(K298)^2)/('1D'!$I$5*MAX(F298,
                                            0.1)^2),
                                    1/3))),
                        (IFERROR(W298,
                                0))+((IFERROR(AF298,
                                    0))*'1D'!$D$18)))))))</f>
        <v>2.1389677043987478</v>
      </c>
      <c r="X298" s="5">
        <f t="shared" ca="1" si="60"/>
        <v>11.122632062873489</v>
      </c>
      <c r="Y298" s="5">
        <f t="shared" ca="1" si="61"/>
        <v>1.1735290000551568</v>
      </c>
      <c r="Z298" s="5">
        <f t="shared" ca="1" si="62"/>
        <v>4.5807502857230418</v>
      </c>
      <c r="AA298" s="5">
        <f t="shared" ca="1" si="63"/>
        <v>634.55746770439873</v>
      </c>
      <c r="AB298" s="5">
        <f ca="1">AA298+((ABS(K298)/MAX(((F298)+(G298)*(W298))*(W298),
            0.000001))^2)/(2*'1D'!$I$5)</f>
        <v>635.6269515565981</v>
      </c>
      <c r="AC298" s="5">
        <f ca="1">((ABS(K298)*'1D'!$D$6)/(MAX(((F298)+(G298)*(W298))*(W298),
            0.000001)*MAX(((((F298)+(G298)*(W298))*(W298))/MAX((F298)+2*(W298)*SQRT(1+(G298)^2),
                    0.000001))^(2/3),
            0.000001)))^2</f>
        <v>3.8141460404132466E-3</v>
      </c>
      <c r="AD298" s="5">
        <f ca="1">ABS(ABS(K298)/MAX(((F298)+(G298)*(W298))*(W298),
        0.000001))/SQRT('1D'!$I$5*MAX((((F298)+(G298)*(W298))*(W298))/MAX((F298)+2*(G298)*(W298),
            0.000001),
        0.000001))</f>
        <v>1.0000000000000004</v>
      </c>
      <c r="AE298" s="5">
        <f ca="1">((F298)*(W298)^2)/2+(G298)*(W298)^3/3+(ABS(K298)^2)/('1D'!$I$5*MAX(((F298)+(G298)*(W298))*(W298),
        0.000001))</f>
        <v>35.686426155594638</v>
      </c>
      <c r="AF298" s="5">
        <f ca="1">IF($A$2=0,
    0,
    IFERROR(AB299+(((AC298+AC299)/2)*J299)+(IF(Z298&gt;Z299,
                '1D'!$D$8*((Z298^2-Z299^2)/(2*'1D'!$I$5)),
                '1D'!$D$9*((Z299^2-Z298^2)/(2*'1D'!$I$5)))+('1D'!$D$10*(ABS(I299)/90)*(MAX(Z298^2,
                        Z299^2)/(2*'1D'!$I$5))))-AB298,
        0))</f>
        <v>3.3141460404522149E-3</v>
      </c>
      <c r="AG298" s="5">
        <f ca="1">IF($A$2=0,
    1,
    IF(IFERROR(AG299,
            0)=0,
        0,
        IFERROR(IF(OR(ROUND(AD298,
                        3)&gt;=1,
                    AND(ABS(AF298)&lt;'1D'!$D$19,
                        AD298&lt;1)),
                1,
                0),
            0)))</f>
        <v>1</v>
      </c>
      <c r="AH298" s="5">
        <f ca="1">IFERROR(IF('1D'!V32="Supercritical",
        MAX('1D'!$D$16,
            IFERROR(L298,
                MAX('1D'!$D$16,
                    POWER((ABS(K298)^2)/('1D'!$I$5*MAX(F298,
                                0.1)^2),
                        1/3)))),
        IF('1D'!V32="Subcritical",
            MAX('1D'!$D$16,
                IFERROR(W298,
                    MAX('1D'!$D$16,
                        POWER((ABS(K298)^2)/('1D'!$I$5*MAX(F298,
                                    0.1)^2),
                            1/3)))),
            IF(IFERROR(T298,
                    -1E+99)&gt;=IFERROR(AE298,
                    -1E+99),
                MAX('1D'!$D$16,
                    IFERROR(L298,
                        MAX('1D'!$D$16,
                            POWER((ABS(K298)^2)/('1D'!$I$5*MAX(F298,
                                        0.1)^2),
                                1/3)))),
                MAX('1D'!$D$16,
                    IFERROR(W298,
                        MAX('1D'!$D$16,
                            POWER((ABS(K298)^2)/('1D'!$I$5*MAX(F298,
                                        0.1)^2),
                                1/3))))))),
    MAX('1D'!$D$16,
        POWER((ABS(K298)^2)/('1D'!$I$5*MAX(F298,
                    0.1)^2),
            1/3)))</f>
        <v>2.0411692021517887</v>
      </c>
      <c r="AI298" s="5">
        <f t="shared" ca="1" si="64"/>
        <v>634.45966920215176</v>
      </c>
      <c r="AJ298" s="5">
        <f ca="1">AI298+((ABS(K298)/MAX(((F298)+(G298)*(AH298))*(AH298),
            0.000001))^2)/(2*'1D'!$I$5)</f>
        <v>635.63409253909481</v>
      </c>
      <c r="AM298">
        <v>0</v>
      </c>
      <c r="AN298">
        <v>0</v>
      </c>
      <c r="AO298" s="5">
        <f t="shared" si="65"/>
        <v>0</v>
      </c>
      <c r="AP298" s="5">
        <f t="shared" si="69"/>
        <v>0</v>
      </c>
      <c r="AQ298" s="5">
        <f ca="1">ABS(ABS(K298)/MAX(((F298)+(G298)*(AH298))*(AH298),
        0.000001))/SQRT('1D'!$I$5*MAX((((F298)+(G298)*(AH298))*(AH298))/MAX((F298)+2*(G298)*(AH298),
            0.000001),
        0.000001))</f>
        <v>1.0727235886044055</v>
      </c>
      <c r="AR298" s="5" t="str">
        <f t="shared" ca="1" si="66"/>
        <v>Supercritical</v>
      </c>
      <c r="AS298" s="5">
        <f ca="1">((ABS(K298)*'1D'!$D$6)/(MAX(((F298)+(G298)*(AH298))*(AH298),
            0.000001)*MAX(((((F298)+(G298)*(AH298))*(AH298))/MAX((F298)+2*(AH298)*SQRT(1+(G298)^2),
                    0.000001))^(2/3),
            0.000001)))^2</f>
        <v>4.3358367565141456E-3</v>
      </c>
    </row>
    <row r="299" spans="1:45" x14ac:dyDescent="0.35">
      <c r="A299">
        <v>290</v>
      </c>
      <c r="B299">
        <v>288.99599999999998</v>
      </c>
      <c r="C299">
        <v>616305.679</v>
      </c>
      <c r="D299">
        <v>3097664.81</v>
      </c>
      <c r="E299">
        <v>632.41800000000001</v>
      </c>
      <c r="F299">
        <v>5.2</v>
      </c>
      <c r="G299">
        <v>0</v>
      </c>
      <c r="H299" t="s">
        <v>176</v>
      </c>
      <c r="I299">
        <v>0</v>
      </c>
      <c r="J299" s="5">
        <f t="shared" si="67"/>
        <v>1</v>
      </c>
      <c r="K299" s="5">
        <f t="shared" ca="1" si="68"/>
        <v>50.95</v>
      </c>
      <c r="L299" s="5">
        <f ca="1">IF($A$2=0,
    IFERROR(L298,
        MAX('1D'!$D$16,
            POWER((ABS(K299)^2)/('1D'!$I$5*MAX(F299,
                        0.1)^2),
                1/3))),
    IF(IFERROR(V298,
            0)=0,
        IFERROR(L298,
            MAX('1D'!$D$16,
                POWER((ABS(K299)^2)/('1D'!$I$5*MAX(F299,
                            0.1)^2),
                    1/3))),
        IF(OR(IFERROR(L299,
                    0)=0,
                IFERROR(S298,
                    0)&lt;1,
                IFERROR(S299,
                    0)&lt;1),
            MAX('1D'!$D$16,
                POWER((ABS(K299)^2)/('1D'!$I$5*MAX(F299,
                            0.1)^2),
                    1/3)),
            IF(IFERROR(U299,
                    0)&gt;0,
                MAX('1D'!$D$16,
                    IFERROR(L299,
                        0)+((IFERROR(U299,
                                0))*'1D'!$D$18*IF((IFERROR(S299,
                                    0))&lt;1,
                            1,
                            -1))),
                IF(IFERROR(U299,
                        0)&lt;0,
                    IF(ABS((MAX('1D'!$D$16,
                                    POWER((ABS(K299)^2)/('1D'!$I$5*MAX(F299,
                                                0.1)^2),
                                        1/3)))-IFERROR(L299,
                                0))&gt;'1D'!$D$19,
                        MAX('1D'!$D$16,
                            IF((MAX('1D'!$D$16,
                                        POWER((ABS(K299)^2)/('1D'!$I$5*MAX(F299,
                                                    0.1)^2),
                                            1/3)))&gt;IFERROR(L299,
                                    0),
                                MIN((MAX('1D'!$D$16,
                                            POWER((ABS(K299)^2)/('1D'!$I$5*MAX(F299,
                                                        0.1)^2),
                                                1/3))),
                                    IFERROR(L299,
                                        0)+(MIN(ABS(IFERROR(U299,
                                                    0))*'1D'!$D$18,
                                            ABS((MAX('1D'!$D$16,
                                                        POWER((ABS(K299)^2)/('1D'!$I$5*MAX(F299,
                                                                    0.1)^2),
                                                            1/3)))-IFERROR(L299,
                                                    0))))),
                                MAX((MAX('1D'!$D$16,
                                            POWER((ABS(K299)^2)/('1D'!$I$5*MAX(F299,
                                                        0.1)^2),
                                                1/3))),
                                    IFERROR(L299,
                                        0)-(MIN(ABS(IFERROR(U299,
                                                    0))*'1D'!$D$18,
                                            ABS((MAX('1D'!$D$16,
                                                        POWER((ABS(K299)^2)/('1D'!$I$5*MAX(F299,
                                                                    0.1)^2),
                                                            1/3)))-IFERROR(L299,
                                                    0))))))),
                        MAX('1D'!$D$16,
                            POWER((ABS(K299)^2)/('1D'!$I$5*MAX(F299,
                                        0.1)^2),
                                1/3))),
                    MAX('1D'!$D$16,
                        IFERROR(L299,
                            0)))))))</f>
        <v>2.0411692021517887</v>
      </c>
      <c r="M299" s="5">
        <f t="shared" ca="1" si="56"/>
        <v>10.614079851189301</v>
      </c>
      <c r="N299" s="5">
        <f t="shared" ca="1" si="57"/>
        <v>1.1434704692804873</v>
      </c>
      <c r="O299" s="5">
        <f t="shared" ca="1" si="58"/>
        <v>4.8002276894771132</v>
      </c>
      <c r="P299" s="5">
        <f t="shared" ca="1" si="59"/>
        <v>634.45916920215177</v>
      </c>
      <c r="Q299" s="5">
        <f ca="1">P299+((ABS(K299)/MAX(((F299)+(G299)*(L299))*(L299),
            0.000001))^2)/(2*'1D'!$I$5)</f>
        <v>635.63359253909482</v>
      </c>
      <c r="R299" s="5">
        <f ca="1">((ABS(K299)*'1D'!$D$6)/(MAX(((F299)+(G299)*(L299))*(L299),
            0.000001)*MAX(((((F299)+(G299)*(L299))*(L299))/MAX((F299)+2*(L299)*SQRT(1+(G299)^2),
                    0.000001))^(2/3),
            0.000001)))^2</f>
        <v>4.3358367565141456E-3</v>
      </c>
      <c r="S299" s="5">
        <f ca="1">ABS(ABS(K299)/MAX(((F299)+(G299)*(L299))*(L299),
        0.000001))/SQRT('1D'!$I$5*MAX((((F299)+(G299)*(L299))*(L299))/MAX((F299)+2*(G299)*(L299),
            0.000001),
        0.000001))</f>
        <v>1.0727235886044055</v>
      </c>
      <c r="T299" s="5">
        <f ca="1">((F299)*(L299)^2)/2+(G299)*(L299)^3/3+(ABS(K299)^2)/('1D'!$I$5*MAX(((F299)+(G299)*(L299))*(L299),
        0.000001))</f>
        <v>35.763412605541333</v>
      </c>
      <c r="U299" s="5">
        <f ca="1">IF($A$2=0,
    0,
    IFERROR(Q298-(((R298+R299)/2)*J299)-(IF(O298&gt;O299,
                '1D'!$D$8*((O298^2-O299^2)/(2*'1D'!$I$5)),
                '1D'!$D$9*((O299^2-O298^2)/(2*'1D'!$I$5)))+('1D'!$D$10*(ABS(I299)/90)*(MAX(O298^2,
                        O299^2)/(2*'1D'!$I$5))))-Q299,
        0))</f>
        <v>-3.8358367564796936E-3</v>
      </c>
      <c r="V299" s="5">
        <f ca="1">IF($A$2=0,
    1,
    IF(IFERROR(V298,
            0)=0,
        0,
        IFERROR(IF(ROUND(S299,
                    3)=1,
                1,
                IF(AND(ABS(U299)&lt;'1D'!$D$19,
                        S299&gt;1),
                    1,
                    0)),
            0)))</f>
        <v>0</v>
      </c>
      <c r="W299" s="5">
        <f ca="1">IF($A$2=0,
    MAX(MAX('1D'!$D$16,
            MAX('1D'!$D$16,
                POWER((ABS(K299)^2)/('1D'!$I$5*MAX(F299,
                            0.1)^2),
                    1/3))),
        IFERROR(W1396,
            MAX(MAX('1D'!$D$16,
                    MAX('1D'!$D$16,
                        POWER((ABS(K299)^2)/('1D'!$I$5*MAX(F299,
                                    0.1)^2),
                            1/3))),
                ($L$2)-E1396))),
    IF(IFERROR(AG300,
            0)=0,
        MAX(MAX('1D'!$D$16,
                MAX('1D'!$D$16,
                    POWER((ABS(K299)^2)/('1D'!$I$5*MAX(F299,
                                0.1)^2),
                        1/3))),
            IFERROR(W1396,
                MAX(MAX('1D'!$D$16,
                        MAX('1D'!$D$16,
                            POWER((ABS(K299)^2)/('1D'!$I$5*MAX(F299,
                                        0.1)^2),
                                1/3))),
                    ($L$2)-E1396))),
        IF(IFERROR(W299,
                0)=0,
            MAX(MAX('1D'!$D$16,
                    MAX('1D'!$D$16,
                        POWER((ABS(K299)^2)/('1D'!$I$5*MAX(F299,
                                    0.1)^2),
                            1/3))),
                IFERROR(W1396,
                    MAX(MAX('1D'!$D$16,
                            MAX('1D'!$D$16,
                                POWER((ABS(K299)^2)/('1D'!$I$5*MAX(F299,
                                            0.1)^2),
                                    1/3))),
                        ($L$2)-E1396))),
            IF(OR(IFERROR(AD299,
                        0)&gt;=1,
                    IFERROR(AD300,
                        0)&gt;=1),
                MAX('1D'!$D$16,
                    MAX('1D'!$D$16,
                        POWER((ABS(K299)^2)/('1D'!$I$5*MAX(F299,
                                    0.1)^2),
                            1/3))),
                IF(ABS(IFERROR(AF299,
                            0))&lt;'1D'!$D$19,
                    MAX(MAX('1D'!$D$16,
                            MAX('1D'!$D$16,
                                POWER((ABS(K299)^2)/('1D'!$I$5*MAX(F299,
                                            0.1)^2),
                                    1/3))),
                        IFERROR(W299,
                            0)),
                    MAX(MAX('1D'!$D$16,
                            MAX('1D'!$D$16,
                                POWER((ABS(K299)^2)/('1D'!$I$5*MAX(F299,
                                            0.1)^2),
                                    1/3))),
                        (IFERROR(W299,
                                0))+((IFERROR(AF299,
                                    0))*'1D'!$D$18)))))))</f>
        <v>2.1389677043987478</v>
      </c>
      <c r="X299" s="5">
        <f t="shared" ca="1" si="60"/>
        <v>11.122632062873489</v>
      </c>
      <c r="Y299" s="5">
        <f t="shared" ca="1" si="61"/>
        <v>1.1735290000551568</v>
      </c>
      <c r="Z299" s="5">
        <f t="shared" ca="1" si="62"/>
        <v>4.5807502857230418</v>
      </c>
      <c r="AA299" s="5">
        <f t="shared" ca="1" si="63"/>
        <v>634.55696770439874</v>
      </c>
      <c r="AB299" s="5">
        <f ca="1">AA299+((ABS(K299)/MAX(((F299)+(G299)*(W299))*(W299),
            0.000001))^2)/(2*'1D'!$I$5)</f>
        <v>635.62645155659811</v>
      </c>
      <c r="AC299" s="5">
        <f ca="1">((ABS(K299)*'1D'!$D$6)/(MAX(((F299)+(G299)*(W299))*(W299),
            0.000001)*MAX(((((F299)+(G299)*(W299))*(W299))/MAX((F299)+2*(W299)*SQRT(1+(G299)^2),
                    0.000001))^(2/3),
            0.000001)))^2</f>
        <v>3.8141460404132466E-3</v>
      </c>
      <c r="AD299" s="5">
        <f ca="1">ABS(ABS(K299)/MAX(((F299)+(G299)*(W299))*(W299),
        0.000001))/SQRT('1D'!$I$5*MAX((((F299)+(G299)*(W299))*(W299))/MAX((F299)+2*(G299)*(W299),
            0.000001),
        0.000001))</f>
        <v>1.0000000000000004</v>
      </c>
      <c r="AE299" s="5">
        <f ca="1">((F299)*(W299)^2)/2+(G299)*(W299)^3/3+(ABS(K299)^2)/('1D'!$I$5*MAX(((F299)+(G299)*(W299))*(W299),
        0.000001))</f>
        <v>35.686426155594638</v>
      </c>
      <c r="AF299" s="5">
        <f ca="1">IF($A$2=0,
    0,
    IFERROR(AB300+(((AC299+AC300)/2)*J300)+(IF(Z299&gt;Z300,
                '1D'!$D$8*((Z299^2-Z300^2)/(2*'1D'!$I$5)),
                '1D'!$D$9*((Z300^2-Z299^2)/(2*'1D'!$I$5)))+('1D'!$D$10*(ABS(I300)/90)*(MAX(Z299^2,
                        Z300^2)/(2*'1D'!$I$5))))-AB299,
        0))</f>
        <v>3.3513287753521581E-3</v>
      </c>
      <c r="AG299" s="5">
        <f ca="1">IF($A$2=0,
    1,
    IF(IFERROR(AG300,
            0)=0,
        0,
        IFERROR(IF(OR(ROUND(AD299,
                        3)&gt;=1,
                    AND(ABS(AF299)&lt;'1D'!$D$19,
                        AD299&lt;1)),
                1,
                0),
            0)))</f>
        <v>1</v>
      </c>
      <c r="AH299" s="5">
        <f ca="1">IFERROR(IF('1D'!V32="Supercritical",
        MAX('1D'!$D$16,
            IFERROR(L299,
                MAX('1D'!$D$16,
                    POWER((ABS(K299)^2)/('1D'!$I$5*MAX(F299,
                                0.1)^2),
                        1/3)))),
        IF('1D'!V32="Subcritical",
            MAX('1D'!$D$16,
                IFERROR(W299,
                    MAX('1D'!$D$16,
                        POWER((ABS(K299)^2)/('1D'!$I$5*MAX(F299,
                                    0.1)^2),
                            1/3)))),
            IF(IFERROR(T299,
                    -1E+99)&gt;=IFERROR(AE299,
                    -1E+99),
                MAX('1D'!$D$16,
                    IFERROR(L299,
                        MAX('1D'!$D$16,
                            POWER((ABS(K299)^2)/('1D'!$I$5*MAX(F299,
                                        0.1)^2),
                                1/3)))),
                MAX('1D'!$D$16,
                    IFERROR(W299,
                        MAX('1D'!$D$16,
                            POWER((ABS(K299)^2)/('1D'!$I$5*MAX(F299,
                                        0.1)^2),
                                1/3))))))),
    MAX('1D'!$D$16,
        POWER((ABS(K299)^2)/('1D'!$I$5*MAX(F299,
                    0.1)^2),
            1/3)))</f>
        <v>2.0411692021517887</v>
      </c>
      <c r="AI299" s="5">
        <f t="shared" ca="1" si="64"/>
        <v>634.45916920215177</v>
      </c>
      <c r="AJ299" s="5">
        <f ca="1">AI299+((ABS(K299)/MAX(((F299)+(G299)*(AH299))*(AH299),
            0.000001))^2)/(2*'1D'!$I$5)</f>
        <v>635.63359253909482</v>
      </c>
      <c r="AM299">
        <v>0</v>
      </c>
      <c r="AN299">
        <v>0</v>
      </c>
      <c r="AO299" s="5">
        <f t="shared" si="65"/>
        <v>0</v>
      </c>
      <c r="AP299" s="5">
        <f t="shared" si="69"/>
        <v>0</v>
      </c>
      <c r="AQ299" s="5">
        <f ca="1">ABS(ABS(K299)/MAX(((F299)+(G299)*(AH299))*(AH299),
        0.000001))/SQRT('1D'!$I$5*MAX((((F299)+(G299)*(AH299))*(AH299))/MAX((F299)+2*(G299)*(AH299),
            0.000001),
        0.000001))</f>
        <v>1.0727235886044055</v>
      </c>
      <c r="AR299" s="5" t="str">
        <f t="shared" ca="1" si="66"/>
        <v>Supercritical</v>
      </c>
      <c r="AS299" s="5">
        <f ca="1">((ABS(K299)*'1D'!$D$6)/(MAX(((F299)+(G299)*(AH299))*(AH299),
            0.000001)*MAX(((((F299)+(G299)*(AH299))*(AH299))/MAX((F299)+2*(AH299)*SQRT(1+(G299)^2),
                    0.000001))^(2/3),
            0.000001)))^2</f>
        <v>4.3358367565141456E-3</v>
      </c>
    </row>
    <row r="300" spans="1:45" x14ac:dyDescent="0.35">
      <c r="A300">
        <v>291</v>
      </c>
      <c r="B300">
        <v>289.995</v>
      </c>
      <c r="C300">
        <v>616305.20499999996</v>
      </c>
      <c r="D300">
        <v>3097663.93</v>
      </c>
      <c r="E300">
        <v>632.41750000000002</v>
      </c>
      <c r="F300">
        <v>5.2</v>
      </c>
      <c r="G300">
        <v>0</v>
      </c>
      <c r="H300" t="s">
        <v>176</v>
      </c>
      <c r="I300">
        <v>2.3E-2</v>
      </c>
      <c r="J300" s="5">
        <f t="shared" si="67"/>
        <v>0.99900000000002365</v>
      </c>
      <c r="K300" s="5">
        <f t="shared" ca="1" si="68"/>
        <v>50.95</v>
      </c>
      <c r="L300" s="5">
        <f ca="1">IF($A$2=0,
    IFERROR(L299,
        MAX('1D'!$D$16,
            POWER((ABS(K300)^2)/('1D'!$I$5*MAX(F300,
                        0.1)^2),
                1/3))),
    IF(IFERROR(V299,
            0)=0,
        IFERROR(L299,
            MAX('1D'!$D$16,
                POWER((ABS(K300)^2)/('1D'!$I$5*MAX(F300,
                            0.1)^2),
                    1/3))),
        IF(OR(IFERROR(L300,
                    0)=0,
                IFERROR(S299,
                    0)&lt;1,
                IFERROR(S300,
                    0)&lt;1),
            MAX('1D'!$D$16,
                POWER((ABS(K300)^2)/('1D'!$I$5*MAX(F300,
                            0.1)^2),
                    1/3)),
            IF(IFERROR(U300,
                    0)&gt;0,
                MAX('1D'!$D$16,
                    IFERROR(L300,
                        0)+((IFERROR(U300,
                                0))*'1D'!$D$18*IF((IFERROR(S300,
                                    0))&lt;1,
                            1,
                            -1))),
                IF(IFERROR(U300,
                        0)&lt;0,
                    IF(ABS((MAX('1D'!$D$16,
                                    POWER((ABS(K300)^2)/('1D'!$I$5*MAX(F300,
                                                0.1)^2),
                                        1/3)))-IFERROR(L300,
                                0))&gt;'1D'!$D$19,
                        MAX('1D'!$D$16,
                            IF((MAX('1D'!$D$16,
                                        POWER((ABS(K300)^2)/('1D'!$I$5*MAX(F300,
                                                    0.1)^2),
                                            1/3)))&gt;IFERROR(L300,
                                    0),
                                MIN((MAX('1D'!$D$16,
                                            POWER((ABS(K300)^2)/('1D'!$I$5*MAX(F300,
                                                        0.1)^2),
                                                1/3))),
                                    IFERROR(L300,
                                        0)+(MIN(ABS(IFERROR(U300,
                                                    0))*'1D'!$D$18,
                                            ABS((MAX('1D'!$D$16,
                                                        POWER((ABS(K300)^2)/('1D'!$I$5*MAX(F300,
                                                                    0.1)^2),
                                                            1/3)))-IFERROR(L300,
                                                    0))))),
                                MAX((MAX('1D'!$D$16,
                                            POWER((ABS(K300)^2)/('1D'!$I$5*MAX(F300,
                                                        0.1)^2),
                                                1/3))),
                                    IFERROR(L300,
                                        0)-(MIN(ABS(IFERROR(U300,
                                                    0))*'1D'!$D$18,
                                            ABS((MAX('1D'!$D$16,
                                                        POWER((ABS(K300)^2)/('1D'!$I$5*MAX(F300,
                                                                    0.1)^2),
                                                            1/3)))-IFERROR(L300,
                                                    0))))))),
                        MAX('1D'!$D$16,
                            POWER((ABS(K300)^2)/('1D'!$I$5*MAX(F300,
                                        0.1)^2),
                                1/3))),
                    MAX('1D'!$D$16,
                        IFERROR(L300,
                            0)))))))</f>
        <v>2.0411692021517887</v>
      </c>
      <c r="M300" s="5">
        <f t="shared" ca="1" si="56"/>
        <v>10.614079851189301</v>
      </c>
      <c r="N300" s="5">
        <f t="shared" ca="1" si="57"/>
        <v>1.1434704692804873</v>
      </c>
      <c r="O300" s="5">
        <f t="shared" ca="1" si="58"/>
        <v>4.8002276894771132</v>
      </c>
      <c r="P300" s="5">
        <f t="shared" ca="1" si="59"/>
        <v>634.45866920215178</v>
      </c>
      <c r="Q300" s="5">
        <f ca="1">P300+((ABS(K300)/MAX(((F300)+(G300)*(L300))*(L300),
            0.000001))^2)/(2*'1D'!$I$5)</f>
        <v>635.63309253909483</v>
      </c>
      <c r="R300" s="5">
        <f ca="1">((ABS(K300)*'1D'!$D$6)/(MAX(((F300)+(G300)*(L300))*(L300),
            0.000001)*MAX(((((F300)+(G300)*(L300))*(L300))/MAX((F300)+2*(L300)*SQRT(1+(G300)^2),
                    0.000001))^(2/3),
            0.000001)))^2</f>
        <v>4.3358367565141456E-3</v>
      </c>
      <c r="S300" s="5">
        <f ca="1">ABS(ABS(K300)/MAX(((F300)+(G300)*(L300))*(L300),
        0.000001))/SQRT('1D'!$I$5*MAX((((F300)+(G300)*(L300))*(L300))/MAX((F300)+2*(G300)*(L300),
            0.000001),
        0.000001))</f>
        <v>1.0727235886044055</v>
      </c>
      <c r="T300" s="5">
        <f ca="1">((F300)*(L300)^2)/2+(G300)*(L300)^3/3+(ABS(K300)^2)/('1D'!$I$5*MAX(((F300)+(G300)*(L300))*(L300),
        0.000001))</f>
        <v>35.763412605541333</v>
      </c>
      <c r="U300" s="5">
        <f ca="1">IF($A$2=0,
    0,
    IFERROR(Q299-(((R299+R300)/2)*J300)-(IF(O299&gt;O300,
                '1D'!$D$8*((O299^2-O300^2)/(2*'1D'!$I$5)),
                '1D'!$D$9*((O300^2-O299^2)/(2*'1D'!$I$5)))+('1D'!$D$10*(ABS(I300)/90)*(MAX(O299^2,
                        O300^2)/(2*'1D'!$I$5))))-Q300,
        0))</f>
        <v>-3.8765204810715659E-3</v>
      </c>
      <c r="V300" s="5">
        <f ca="1">IF($A$2=0,
    1,
    IF(IFERROR(V299,
            0)=0,
        0,
        IFERROR(IF(ROUND(S300,
                    3)=1,
                1,
                IF(AND(ABS(U300)&lt;'1D'!$D$19,
                        S300&gt;1),
                    1,
                    0)),
            0)))</f>
        <v>0</v>
      </c>
      <c r="W300" s="5">
        <f ca="1">IF($A$2=0,
    MAX(MAX('1D'!$D$16,
            MAX('1D'!$D$16,
                POWER((ABS(K300)^2)/('1D'!$I$5*MAX(F300,
                            0.1)^2),
                    1/3))),
        IFERROR(W1396,
            MAX(MAX('1D'!$D$16,
                    MAX('1D'!$D$16,
                        POWER((ABS(K300)^2)/('1D'!$I$5*MAX(F300,
                                    0.1)^2),
                            1/3))),
                ($L$2)-E1396))),
    IF(IFERROR(AG301,
            0)=0,
        MAX(MAX('1D'!$D$16,
                MAX('1D'!$D$16,
                    POWER((ABS(K300)^2)/('1D'!$I$5*MAX(F300,
                                0.1)^2),
                        1/3))),
            IFERROR(W1396,
                MAX(MAX('1D'!$D$16,
                        MAX('1D'!$D$16,
                            POWER((ABS(K300)^2)/('1D'!$I$5*MAX(F300,
                                        0.1)^2),
                                1/3))),
                    ($L$2)-E1396))),
        IF(IFERROR(W300,
                0)=0,
            MAX(MAX('1D'!$D$16,
                    MAX('1D'!$D$16,
                        POWER((ABS(K300)^2)/('1D'!$I$5*MAX(F300,
                                    0.1)^2),
                            1/3))),
                IFERROR(W1396,
                    MAX(MAX('1D'!$D$16,
                            MAX('1D'!$D$16,
                                POWER((ABS(K300)^2)/('1D'!$I$5*MAX(F300,
                                            0.1)^2),
                                    1/3))),
                        ($L$2)-E1396))),
            IF(OR(IFERROR(AD300,
                        0)&gt;=1,
                    IFERROR(AD301,
                        0)&gt;=1),
                MAX('1D'!$D$16,
                    MAX('1D'!$D$16,
                        POWER((ABS(K300)^2)/('1D'!$I$5*MAX(F300,
                                    0.1)^2),
                            1/3))),
                IF(ABS(IFERROR(AF300,
                            0))&lt;'1D'!$D$19,
                    MAX(MAX('1D'!$D$16,
                            MAX('1D'!$D$16,
                                POWER((ABS(K300)^2)/('1D'!$I$5*MAX(F300,
                                            0.1)^2),
                                    1/3))),
                        IFERROR(W300,
                            0)),
                    MAX(MAX('1D'!$D$16,
                            MAX('1D'!$D$16,
                                POWER((ABS(K300)^2)/('1D'!$I$5*MAX(F300,
                                            0.1)^2),
                                    1/3))),
                        (IFERROR(W300,
                                0))+((IFERROR(AF300,
                                    0))*'1D'!$D$18)))))))</f>
        <v>2.1389677043987478</v>
      </c>
      <c r="X300" s="5">
        <f t="shared" ca="1" si="60"/>
        <v>11.122632062873489</v>
      </c>
      <c r="Y300" s="5">
        <f t="shared" ca="1" si="61"/>
        <v>1.1735290000551568</v>
      </c>
      <c r="Z300" s="5">
        <f t="shared" ca="1" si="62"/>
        <v>4.5807502857230418</v>
      </c>
      <c r="AA300" s="5">
        <f t="shared" ca="1" si="63"/>
        <v>634.55646770439876</v>
      </c>
      <c r="AB300" s="5">
        <f ca="1">AA300+((ABS(K300)/MAX(((F300)+(G300)*(W300))*(W300),
            0.000001))^2)/(2*'1D'!$I$5)</f>
        <v>635.62595155659812</v>
      </c>
      <c r="AC300" s="5">
        <f ca="1">((ABS(K300)*'1D'!$D$6)/(MAX(((F300)+(G300)*(W300))*(W300),
            0.000001)*MAX(((((F300)+(G300)*(W300))*(W300))/MAX((F300)+2*(W300)*SQRT(1+(G300)^2),
                    0.000001))^(2/3),
            0.000001)))^2</f>
        <v>3.8141460404132466E-3</v>
      </c>
      <c r="AD300" s="5">
        <f ca="1">ABS(ABS(K300)/MAX(((F300)+(G300)*(W300))*(W300),
        0.000001))/SQRT('1D'!$I$5*MAX((((F300)+(G300)*(W300))*(W300))/MAX((F300)+2*(G300)*(W300),
            0.000001),
        0.000001))</f>
        <v>1.0000000000000004</v>
      </c>
      <c r="AE300" s="5">
        <f ca="1">((F300)*(W300)^2)/2+(G300)*(W300)^3/3+(ABS(K300)^2)/('1D'!$I$5*MAX(((F300)+(G300)*(W300))*(W300),
        0.000001))</f>
        <v>35.686426155594638</v>
      </c>
      <c r="AF300" s="5">
        <f ca="1">IF($A$2=0,
    0,
    IFERROR(AB301+(((AC300+AC301)/2)*J301)+(IF(Z300&gt;Z301,
                '1D'!$D$8*((Z300^2-Z301^2)/(2*'1D'!$I$5)),
                '1D'!$D$9*((Z301^2-Z300^2)/(2*'1D'!$I$5)))+('1D'!$D$10*(ABS(I301)/90)*(MAX(Z300^2,
                        Z301^2)/(2*'1D'!$I$5))))-AB300,
        0))</f>
        <v>3.3589570674621427E-3</v>
      </c>
      <c r="AG300" s="5">
        <f ca="1">IF($A$2=0,
    1,
    IF(IFERROR(AG301,
            0)=0,
        0,
        IFERROR(IF(OR(ROUND(AD300,
                        3)&gt;=1,
                    AND(ABS(AF300)&lt;'1D'!$D$19,
                        AD300&lt;1)),
                1,
                0),
            0)))</f>
        <v>1</v>
      </c>
      <c r="AH300" s="5">
        <f ca="1">IFERROR(IF('1D'!V32="Supercritical",
        MAX('1D'!$D$16,
            IFERROR(L300,
                MAX('1D'!$D$16,
                    POWER((ABS(K300)^2)/('1D'!$I$5*MAX(F300,
                                0.1)^2),
                        1/3)))),
        IF('1D'!V32="Subcritical",
            MAX('1D'!$D$16,
                IFERROR(W300,
                    MAX('1D'!$D$16,
                        POWER((ABS(K300)^2)/('1D'!$I$5*MAX(F300,
                                    0.1)^2),
                            1/3)))),
            IF(IFERROR(T300,
                    -1E+99)&gt;=IFERROR(AE300,
                    -1E+99),
                MAX('1D'!$D$16,
                    IFERROR(L300,
                        MAX('1D'!$D$16,
                            POWER((ABS(K300)^2)/('1D'!$I$5*MAX(F300,
                                        0.1)^2),
                                1/3)))),
                MAX('1D'!$D$16,
                    IFERROR(W300,
                        MAX('1D'!$D$16,
                            POWER((ABS(K300)^2)/('1D'!$I$5*MAX(F300,
                                        0.1)^2),
                                1/3))))))),
    MAX('1D'!$D$16,
        POWER((ABS(K300)^2)/('1D'!$I$5*MAX(F300,
                    0.1)^2),
            1/3)))</f>
        <v>2.0411692021517887</v>
      </c>
      <c r="AI300" s="5">
        <f t="shared" ca="1" si="64"/>
        <v>634.45866920215178</v>
      </c>
      <c r="AJ300" s="5">
        <f ca="1">AI300+((ABS(K300)/MAX(((F300)+(G300)*(AH300))*(AH300),
            0.000001))^2)/(2*'1D'!$I$5)</f>
        <v>635.63309253909483</v>
      </c>
      <c r="AM300">
        <v>0</v>
      </c>
      <c r="AN300">
        <v>0</v>
      </c>
      <c r="AO300" s="5">
        <f t="shared" si="65"/>
        <v>0</v>
      </c>
      <c r="AP300" s="5">
        <f t="shared" si="69"/>
        <v>0</v>
      </c>
      <c r="AQ300" s="5">
        <f ca="1">ABS(ABS(K300)/MAX(((F300)+(G300)*(AH300))*(AH300),
        0.000001))/SQRT('1D'!$I$5*MAX((((F300)+(G300)*(AH300))*(AH300))/MAX((F300)+2*(G300)*(AH300),
            0.000001),
        0.000001))</f>
        <v>1.0727235886044055</v>
      </c>
      <c r="AR300" s="5" t="str">
        <f t="shared" ca="1" si="66"/>
        <v>Supercritical</v>
      </c>
      <c r="AS300" s="5">
        <f ca="1">((ABS(K300)*'1D'!$D$6)/(MAX(((F300)+(G300)*(AH300))*(AH300),
            0.000001)*MAX(((((F300)+(G300)*(AH300))*(AH300))/MAX((F300)+2*(AH300)*SQRT(1+(G300)^2),
                    0.000001))^(2/3),
            0.000001)))^2</f>
        <v>4.3358367565141456E-3</v>
      </c>
    </row>
    <row r="301" spans="1:45" x14ac:dyDescent="0.35">
      <c r="A301">
        <v>292</v>
      </c>
      <c r="B301">
        <v>290.99599999999998</v>
      </c>
      <c r="C301">
        <v>616304.73</v>
      </c>
      <c r="D301">
        <v>3097663.0490000001</v>
      </c>
      <c r="E301">
        <v>632.41700000000003</v>
      </c>
      <c r="F301">
        <v>5.2</v>
      </c>
      <c r="G301">
        <v>0</v>
      </c>
      <c r="H301" t="s">
        <v>176</v>
      </c>
      <c r="I301">
        <v>2.3E-2</v>
      </c>
      <c r="J301" s="5">
        <f t="shared" si="67"/>
        <v>1.0009999999999764</v>
      </c>
      <c r="K301" s="5">
        <f t="shared" ca="1" si="68"/>
        <v>50.95</v>
      </c>
      <c r="L301" s="5">
        <f ca="1">IF($A$2=0,
    IFERROR(L300,
        MAX('1D'!$D$16,
            POWER((ABS(K301)^2)/('1D'!$I$5*MAX(F301,
                        0.1)^2),
                1/3))),
    IF(IFERROR(V300,
            0)=0,
        IFERROR(L300,
            MAX('1D'!$D$16,
                POWER((ABS(K301)^2)/('1D'!$I$5*MAX(F301,
                            0.1)^2),
                    1/3))),
        IF(OR(IFERROR(L301,
                    0)=0,
                IFERROR(S300,
                    0)&lt;1,
                IFERROR(S301,
                    0)&lt;1),
            MAX('1D'!$D$16,
                POWER((ABS(K301)^2)/('1D'!$I$5*MAX(F301,
                            0.1)^2),
                    1/3)),
            IF(IFERROR(U301,
                    0)&gt;0,
                MAX('1D'!$D$16,
                    IFERROR(L301,
                        0)+((IFERROR(U301,
                                0))*'1D'!$D$18*IF((IFERROR(S301,
                                    0))&lt;1,
                            1,
                            -1))),
                IF(IFERROR(U301,
                        0)&lt;0,
                    IF(ABS((MAX('1D'!$D$16,
                                    POWER((ABS(K301)^2)/('1D'!$I$5*MAX(F301,
                                                0.1)^2),
                                        1/3)))-IFERROR(L301,
                                0))&gt;'1D'!$D$19,
                        MAX('1D'!$D$16,
                            IF((MAX('1D'!$D$16,
                                        POWER((ABS(K301)^2)/('1D'!$I$5*MAX(F301,
                                                    0.1)^2),
                                            1/3)))&gt;IFERROR(L301,
                                    0),
                                MIN((MAX('1D'!$D$16,
                                            POWER((ABS(K301)^2)/('1D'!$I$5*MAX(F301,
                                                        0.1)^2),
                                                1/3))),
                                    IFERROR(L301,
                                        0)+(MIN(ABS(IFERROR(U301,
                                                    0))*'1D'!$D$18,
                                            ABS((MAX('1D'!$D$16,
                                                        POWER((ABS(K301)^2)/('1D'!$I$5*MAX(F301,
                                                                    0.1)^2),
                                                            1/3)))-IFERROR(L301,
                                                    0))))),
                                MAX((MAX('1D'!$D$16,
                                            POWER((ABS(K301)^2)/('1D'!$I$5*MAX(F301,
                                                        0.1)^2),
                                                1/3))),
                                    IFERROR(L301,
                                        0)-(MIN(ABS(IFERROR(U301,
                                                    0))*'1D'!$D$18,
                                            ABS((MAX('1D'!$D$16,
                                                        POWER((ABS(K301)^2)/('1D'!$I$5*MAX(F301,
                                                                    0.1)^2),
                                                            1/3)))-IFERROR(L301,
                                                    0))))))),
                        MAX('1D'!$D$16,
                            POWER((ABS(K301)^2)/('1D'!$I$5*MAX(F301,
                                        0.1)^2),
                                1/3))),
                    MAX('1D'!$D$16,
                        IFERROR(L301,
                            0)))))))</f>
        <v>2.0411692021517887</v>
      </c>
      <c r="M301" s="5">
        <f t="shared" ca="1" si="56"/>
        <v>10.614079851189301</v>
      </c>
      <c r="N301" s="5">
        <f t="shared" ca="1" si="57"/>
        <v>1.1434704692804873</v>
      </c>
      <c r="O301" s="5">
        <f t="shared" ca="1" si="58"/>
        <v>4.8002276894771132</v>
      </c>
      <c r="P301" s="5">
        <f t="shared" ca="1" si="59"/>
        <v>634.45816920215179</v>
      </c>
      <c r="Q301" s="5">
        <f ca="1">P301+((ABS(K301)/MAX(((F301)+(G301)*(L301))*(L301),
            0.000001))^2)/(2*'1D'!$I$5)</f>
        <v>635.63259253909484</v>
      </c>
      <c r="R301" s="5">
        <f ca="1">((ABS(K301)*'1D'!$D$6)/(MAX(((F301)+(G301)*(L301))*(L301),
            0.000001)*MAX(((((F301)+(G301)*(L301))*(L301))/MAX((F301)+2*(L301)*SQRT(1+(G301)^2),
                    0.000001))^(2/3),
            0.000001)))^2</f>
        <v>4.3358367565141456E-3</v>
      </c>
      <c r="S301" s="5">
        <f ca="1">ABS(ABS(K301)/MAX(((F301)+(G301)*(L301))*(L301),
        0.000001))/SQRT('1D'!$I$5*MAX((((F301)+(G301)*(L301))*(L301))/MAX((F301)+2*(G301)*(L301),
            0.000001),
        0.000001))</f>
        <v>1.0727235886044055</v>
      </c>
      <c r="T301" s="5">
        <f ca="1">((F301)*(L301)^2)/2+(G301)*(L301)^3/3+(ABS(K301)^2)/('1D'!$I$5*MAX(((F301)+(G301)*(L301))*(L301),
        0.000001))</f>
        <v>35.763412605541333</v>
      </c>
      <c r="U301" s="5">
        <f ca="1">IF($A$2=0,
    0,
    IFERROR(Q300-(((R300+R301)/2)*J301)-(IF(O300&gt;O301,
                '1D'!$D$8*((O300^2-O301^2)/(2*'1D'!$I$5)),
                '1D'!$D$9*((O301^2-O300^2)/(2*'1D'!$I$5)))+('1D'!$D$10*(ABS(I301)/90)*(MAX(O300^2,
                        O301^2)/(2*'1D'!$I$5))))-Q301,
        0))</f>
        <v>-3.8851921545983714E-3</v>
      </c>
      <c r="V301" s="5">
        <f ca="1">IF($A$2=0,
    1,
    IF(IFERROR(V300,
            0)=0,
        0,
        IFERROR(IF(ROUND(S301,
                    3)=1,
                1,
                IF(AND(ABS(U301)&lt;'1D'!$D$19,
                        S301&gt;1),
                    1,
                    0)),
            0)))</f>
        <v>0</v>
      </c>
      <c r="W301" s="5">
        <f ca="1">IF($A$2=0,
    MAX(MAX('1D'!$D$16,
            MAX('1D'!$D$16,
                POWER((ABS(K301)^2)/('1D'!$I$5*MAX(F301,
                            0.1)^2),
                    1/3))),
        IFERROR(W1396,
            MAX(MAX('1D'!$D$16,
                    MAX('1D'!$D$16,
                        POWER((ABS(K301)^2)/('1D'!$I$5*MAX(F301,
                                    0.1)^2),
                            1/3))),
                ($L$2)-E1396))),
    IF(IFERROR(AG302,
            0)=0,
        MAX(MAX('1D'!$D$16,
                MAX('1D'!$D$16,
                    POWER((ABS(K301)^2)/('1D'!$I$5*MAX(F301,
                                0.1)^2),
                        1/3))),
            IFERROR(W1396,
                MAX(MAX('1D'!$D$16,
                        MAX('1D'!$D$16,
                            POWER((ABS(K301)^2)/('1D'!$I$5*MAX(F301,
                                        0.1)^2),
                                1/3))),
                    ($L$2)-E1396))),
        IF(IFERROR(W301,
                0)=0,
            MAX(MAX('1D'!$D$16,
                    MAX('1D'!$D$16,
                        POWER((ABS(K301)^2)/('1D'!$I$5*MAX(F301,
                                    0.1)^2),
                            1/3))),
                IFERROR(W1396,
                    MAX(MAX('1D'!$D$16,
                            MAX('1D'!$D$16,
                                POWER((ABS(K301)^2)/('1D'!$I$5*MAX(F301,
                                            0.1)^2),
                                    1/3))),
                        ($L$2)-E1396))),
            IF(OR(IFERROR(AD301,
                        0)&gt;=1,
                    IFERROR(AD302,
                        0)&gt;=1),
                MAX('1D'!$D$16,
                    MAX('1D'!$D$16,
                        POWER((ABS(K301)^2)/('1D'!$I$5*MAX(F301,
                                    0.1)^2),
                            1/3))),
                IF(ABS(IFERROR(AF301,
                            0))&lt;'1D'!$D$19,
                    MAX(MAX('1D'!$D$16,
                            MAX('1D'!$D$16,
                                POWER((ABS(K301)^2)/('1D'!$I$5*MAX(F301,
                                            0.1)^2),
                                    1/3))),
                        IFERROR(W301,
                            0)),
                    MAX(MAX('1D'!$D$16,
                            MAX('1D'!$D$16,
                                POWER((ABS(K301)^2)/('1D'!$I$5*MAX(F301,
                                            0.1)^2),
                                    1/3))),
                        (IFERROR(W301,
                                0))+((IFERROR(AF301,
                                    0))*'1D'!$D$18)))))))</f>
        <v>2.1389677043987478</v>
      </c>
      <c r="X301" s="5">
        <f t="shared" ca="1" si="60"/>
        <v>11.122632062873489</v>
      </c>
      <c r="Y301" s="5">
        <f t="shared" ca="1" si="61"/>
        <v>1.1735290000551568</v>
      </c>
      <c r="Z301" s="5">
        <f t="shared" ca="1" si="62"/>
        <v>4.5807502857230418</v>
      </c>
      <c r="AA301" s="5">
        <f t="shared" ca="1" si="63"/>
        <v>634.55596770439877</v>
      </c>
      <c r="AB301" s="5">
        <f ca="1">AA301+((ABS(K301)/MAX(((F301)+(G301)*(W301))*(W301),
            0.000001))^2)/(2*'1D'!$I$5)</f>
        <v>635.62545155659814</v>
      </c>
      <c r="AC301" s="5">
        <f ca="1">((ABS(K301)*'1D'!$D$6)/(MAX(((F301)+(G301)*(W301))*(W301),
            0.000001)*MAX(((((F301)+(G301)*(W301))*(W301))/MAX((F301)+2*(W301)*SQRT(1+(G301)^2),
                    0.000001))^(2/3),
            0.000001)))^2</f>
        <v>3.8141460404132466E-3</v>
      </c>
      <c r="AD301" s="5">
        <f ca="1">ABS(ABS(K301)/MAX(((F301)+(G301)*(W301))*(W301),
        0.000001))/SQRT('1D'!$I$5*MAX((((F301)+(G301)*(W301))*(W301))/MAX((F301)+2*(G301)*(W301),
            0.000001),
        0.000001))</f>
        <v>1.0000000000000004</v>
      </c>
      <c r="AE301" s="5">
        <f ca="1">((F301)*(W301)^2)/2+(G301)*(W301)^3/3+(ABS(K301)^2)/('1D'!$I$5*MAX(((F301)+(G301)*(W301))*(W301),
        0.000001))</f>
        <v>35.686426155594638</v>
      </c>
      <c r="AF301" s="5">
        <f ca="1">IF($A$2=0,
    0,
    IFERROR(AB302+(((AC301+AC302)/2)*J302)+(IF(Z301&gt;Z302,
                '1D'!$D$8*((Z301^2-Z302^2)/(2*'1D'!$I$5)),
                '1D'!$D$9*((Z302^2-Z301^2)/(2*'1D'!$I$5)))+('1D'!$D$10*(ABS(I302)/90)*(MAX(Z301^2,
                        Z302^2)/(2*'1D'!$I$5))))-AB301,
        0))</f>
        <v>3.3622728137743252E-3</v>
      </c>
      <c r="AG301" s="5">
        <f ca="1">IF($A$2=0,
    1,
    IF(IFERROR(AG302,
            0)=0,
        0,
        IFERROR(IF(OR(ROUND(AD301,
                        3)&gt;=1,
                    AND(ABS(AF301)&lt;'1D'!$D$19,
                        AD301&lt;1)),
                1,
                0),
            0)))</f>
        <v>1</v>
      </c>
      <c r="AH301" s="5">
        <f ca="1">IFERROR(IF('1D'!V32="Supercritical",
        MAX('1D'!$D$16,
            IFERROR(L301,
                MAX('1D'!$D$16,
                    POWER((ABS(K301)^2)/('1D'!$I$5*MAX(F301,
                                0.1)^2),
                        1/3)))),
        IF('1D'!V32="Subcritical",
            MAX('1D'!$D$16,
                IFERROR(W301,
                    MAX('1D'!$D$16,
                        POWER((ABS(K301)^2)/('1D'!$I$5*MAX(F301,
                                    0.1)^2),
                            1/3)))),
            IF(IFERROR(T301,
                    -1E+99)&gt;=IFERROR(AE301,
                    -1E+99),
                MAX('1D'!$D$16,
                    IFERROR(L301,
                        MAX('1D'!$D$16,
                            POWER((ABS(K301)^2)/('1D'!$I$5*MAX(F301,
                                        0.1)^2),
                                1/3)))),
                MAX('1D'!$D$16,
                    IFERROR(W301,
                        MAX('1D'!$D$16,
                            POWER((ABS(K301)^2)/('1D'!$I$5*MAX(F301,
                                        0.1)^2),
                                1/3))))))),
    MAX('1D'!$D$16,
        POWER((ABS(K301)^2)/('1D'!$I$5*MAX(F301,
                    0.1)^2),
            1/3)))</f>
        <v>2.0411692021517887</v>
      </c>
      <c r="AI301" s="5">
        <f t="shared" ca="1" si="64"/>
        <v>634.45816920215179</v>
      </c>
      <c r="AJ301" s="5">
        <f ca="1">AI301+((ABS(K301)/MAX(((F301)+(G301)*(AH301))*(AH301),
            0.000001))^2)/(2*'1D'!$I$5)</f>
        <v>635.63259253909484</v>
      </c>
      <c r="AM301">
        <v>0</v>
      </c>
      <c r="AN301">
        <v>0</v>
      </c>
      <c r="AO301" s="5">
        <f t="shared" si="65"/>
        <v>0</v>
      </c>
      <c r="AP301" s="5">
        <f t="shared" si="69"/>
        <v>0</v>
      </c>
      <c r="AQ301" s="5">
        <f ca="1">ABS(ABS(K301)/MAX(((F301)+(G301)*(AH301))*(AH301),
        0.000001))/SQRT('1D'!$I$5*MAX((((F301)+(G301)*(AH301))*(AH301))/MAX((F301)+2*(G301)*(AH301),
            0.000001),
        0.000001))</f>
        <v>1.0727235886044055</v>
      </c>
      <c r="AR301" s="5" t="str">
        <f t="shared" ca="1" si="66"/>
        <v>Supercritical</v>
      </c>
      <c r="AS301" s="5">
        <f ca="1">((ABS(K301)*'1D'!$D$6)/(MAX(((F301)+(G301)*(AH301))*(AH301),
            0.000001)*MAX(((((F301)+(G301)*(AH301))*(AH301))/MAX((F301)+2*(AH301)*SQRT(1+(G301)^2),
                    0.000001))^(2/3),
            0.000001)))^2</f>
        <v>4.3358367565141456E-3</v>
      </c>
    </row>
    <row r="302" spans="1:45" x14ac:dyDescent="0.35">
      <c r="A302">
        <v>293</v>
      </c>
      <c r="B302">
        <v>291.99599999999998</v>
      </c>
      <c r="C302">
        <v>616304.25600000005</v>
      </c>
      <c r="D302">
        <v>3097662.1690000002</v>
      </c>
      <c r="E302">
        <v>632.41650000000004</v>
      </c>
      <c r="F302">
        <v>5.2</v>
      </c>
      <c r="G302">
        <v>0</v>
      </c>
      <c r="H302" t="s">
        <v>176</v>
      </c>
      <c r="I302">
        <v>2.7E-2</v>
      </c>
      <c r="J302" s="5">
        <f t="shared" si="67"/>
        <v>1</v>
      </c>
      <c r="K302" s="5">
        <f t="shared" ca="1" si="68"/>
        <v>50.95</v>
      </c>
      <c r="L302" s="5">
        <f ca="1">IF($A$2=0,
    IFERROR(L301,
        MAX('1D'!$D$16,
            POWER((ABS(K302)^2)/('1D'!$I$5*MAX(F302,
                        0.1)^2),
                1/3))),
    IF(IFERROR(V301,
            0)=0,
        IFERROR(L301,
            MAX('1D'!$D$16,
                POWER((ABS(K302)^2)/('1D'!$I$5*MAX(F302,
                            0.1)^2),
                    1/3))),
        IF(OR(IFERROR(L302,
                    0)=0,
                IFERROR(S301,
                    0)&lt;1,
                IFERROR(S302,
                    0)&lt;1),
            MAX('1D'!$D$16,
                POWER((ABS(K302)^2)/('1D'!$I$5*MAX(F302,
                            0.1)^2),
                    1/3)),
            IF(IFERROR(U302,
                    0)&gt;0,
                MAX('1D'!$D$16,
                    IFERROR(L302,
                        0)+((IFERROR(U302,
                                0))*'1D'!$D$18*IF((IFERROR(S302,
                                    0))&lt;1,
                            1,
                            -1))),
                IF(IFERROR(U302,
                        0)&lt;0,
                    IF(ABS((MAX('1D'!$D$16,
                                    POWER((ABS(K302)^2)/('1D'!$I$5*MAX(F302,
                                                0.1)^2),
                                        1/3)))-IFERROR(L302,
                                0))&gt;'1D'!$D$19,
                        MAX('1D'!$D$16,
                            IF((MAX('1D'!$D$16,
                                        POWER((ABS(K302)^2)/('1D'!$I$5*MAX(F302,
                                                    0.1)^2),
                                            1/3)))&gt;IFERROR(L302,
                                    0),
                                MIN((MAX('1D'!$D$16,
                                            POWER((ABS(K302)^2)/('1D'!$I$5*MAX(F302,
                                                        0.1)^2),
                                                1/3))),
                                    IFERROR(L302,
                                        0)+(MIN(ABS(IFERROR(U302,
                                                    0))*'1D'!$D$18,
                                            ABS((MAX('1D'!$D$16,
                                                        POWER((ABS(K302)^2)/('1D'!$I$5*MAX(F302,
                                                                    0.1)^2),
                                                            1/3)))-IFERROR(L302,
                                                    0))))),
                                MAX((MAX('1D'!$D$16,
                                            POWER((ABS(K302)^2)/('1D'!$I$5*MAX(F302,
                                                        0.1)^2),
                                                1/3))),
                                    IFERROR(L302,
                                        0)-(MIN(ABS(IFERROR(U302,
                                                    0))*'1D'!$D$18,
                                            ABS((MAX('1D'!$D$16,
                                                        POWER((ABS(K302)^2)/('1D'!$I$5*MAX(F302,
                                                                    0.1)^2),
                                                            1/3)))-IFERROR(L302,
                                                    0))))))),
                        MAX('1D'!$D$16,
                            POWER((ABS(K302)^2)/('1D'!$I$5*MAX(F302,
                                        0.1)^2),
                                1/3))),
                    MAX('1D'!$D$16,
                        IFERROR(L302,
                            0)))))))</f>
        <v>2.0411692021517887</v>
      </c>
      <c r="M302" s="5">
        <f t="shared" ca="1" si="56"/>
        <v>10.614079851189301</v>
      </c>
      <c r="N302" s="5">
        <f t="shared" ca="1" si="57"/>
        <v>1.1434704692804873</v>
      </c>
      <c r="O302" s="5">
        <f t="shared" ca="1" si="58"/>
        <v>4.8002276894771132</v>
      </c>
      <c r="P302" s="5">
        <f t="shared" ca="1" si="59"/>
        <v>634.45766920215181</v>
      </c>
      <c r="Q302" s="5">
        <f ca="1">P302+((ABS(K302)/MAX(((F302)+(G302)*(L302))*(L302),
            0.000001))^2)/(2*'1D'!$I$5)</f>
        <v>635.63209253909486</v>
      </c>
      <c r="R302" s="5">
        <f ca="1">((ABS(K302)*'1D'!$D$6)/(MAX(((F302)+(G302)*(L302))*(L302),
            0.000001)*MAX(((((F302)+(G302)*(L302))*(L302))/MAX((F302)+2*(L302)*SQRT(1+(G302)^2),
                    0.000001))^(2/3),
            0.000001)))^2</f>
        <v>4.3358367565141456E-3</v>
      </c>
      <c r="S302" s="5">
        <f ca="1">ABS(ABS(K302)/MAX(((F302)+(G302)*(L302))*(L302),
        0.000001))/SQRT('1D'!$I$5*MAX((((F302)+(G302)*(L302))*(L302))/MAX((F302)+2*(G302)*(L302),
            0.000001),
        0.000001))</f>
        <v>1.0727235886044055</v>
      </c>
      <c r="T302" s="5">
        <f ca="1">((F302)*(L302)^2)/2+(G302)*(L302)^3/3+(ABS(K302)^2)/('1D'!$I$5*MAX(((F302)+(G302)*(L302))*(L302),
        0.000001))</f>
        <v>35.763412605541333</v>
      </c>
      <c r="U302" s="5">
        <f ca="1">IF($A$2=0,
    0,
    IFERROR(Q301-(((R301+R302)/2)*J302)-(IF(O301&gt;O302,
                '1D'!$D$8*((O301^2-O302^2)/(2*'1D'!$I$5)),
                '1D'!$D$9*((O302^2-O301^2)/(2*'1D'!$I$5)))+('1D'!$D$10*(ABS(I302)/90)*(MAX(O301^2,
                        O302^2)/(2*'1D'!$I$5))))-Q302,
        0))</f>
        <v>-3.8886858066007335E-3</v>
      </c>
      <c r="V302" s="5">
        <f ca="1">IF($A$2=0,
    1,
    IF(IFERROR(V301,
            0)=0,
        0,
        IFERROR(IF(ROUND(S302,
                    3)=1,
                1,
                IF(AND(ABS(U302)&lt;'1D'!$D$19,
                        S302&gt;1),
                    1,
                    0)),
            0)))</f>
        <v>0</v>
      </c>
      <c r="W302" s="5">
        <f ca="1">IF($A$2=0,
    MAX(MAX('1D'!$D$16,
            MAX('1D'!$D$16,
                POWER((ABS(K302)^2)/('1D'!$I$5*MAX(F302,
                            0.1)^2),
                    1/3))),
        IFERROR(W1396,
            MAX(MAX('1D'!$D$16,
                    MAX('1D'!$D$16,
                        POWER((ABS(K302)^2)/('1D'!$I$5*MAX(F302,
                                    0.1)^2),
                            1/3))),
                ($L$2)-E1396))),
    IF(IFERROR(AG303,
            0)=0,
        MAX(MAX('1D'!$D$16,
                MAX('1D'!$D$16,
                    POWER((ABS(K302)^2)/('1D'!$I$5*MAX(F302,
                                0.1)^2),
                        1/3))),
            IFERROR(W1396,
                MAX(MAX('1D'!$D$16,
                        MAX('1D'!$D$16,
                            POWER((ABS(K302)^2)/('1D'!$I$5*MAX(F302,
                                        0.1)^2),
                                1/3))),
                    ($L$2)-E1396))),
        IF(IFERROR(W302,
                0)=0,
            MAX(MAX('1D'!$D$16,
                    MAX('1D'!$D$16,
                        POWER((ABS(K302)^2)/('1D'!$I$5*MAX(F302,
                                    0.1)^2),
                            1/3))),
                IFERROR(W1396,
                    MAX(MAX('1D'!$D$16,
                            MAX('1D'!$D$16,
                                POWER((ABS(K302)^2)/('1D'!$I$5*MAX(F302,
                                            0.1)^2),
                                    1/3))),
                        ($L$2)-E1396))),
            IF(OR(IFERROR(AD302,
                        0)&gt;=1,
                    IFERROR(AD303,
                        0)&gt;=1),
                MAX('1D'!$D$16,
                    MAX('1D'!$D$16,
                        POWER((ABS(K302)^2)/('1D'!$I$5*MAX(F302,
                                    0.1)^2),
                            1/3))),
                IF(ABS(IFERROR(AF302,
                            0))&lt;'1D'!$D$19,
                    MAX(MAX('1D'!$D$16,
                            MAX('1D'!$D$16,
                                POWER((ABS(K302)^2)/('1D'!$I$5*MAX(F302,
                                            0.1)^2),
                                    1/3))),
                        IFERROR(W302,
                            0)),
                    MAX(MAX('1D'!$D$16,
                            MAX('1D'!$D$16,
                                POWER((ABS(K302)^2)/('1D'!$I$5*MAX(F302,
                                            0.1)^2),
                                    1/3))),
                        (IFERROR(W302,
                                0))+((IFERROR(AF302,
                                    0))*'1D'!$D$18)))))))</f>
        <v>2.1389677043987478</v>
      </c>
      <c r="X302" s="5">
        <f t="shared" ca="1" si="60"/>
        <v>11.122632062873489</v>
      </c>
      <c r="Y302" s="5">
        <f t="shared" ca="1" si="61"/>
        <v>1.1735290000551568</v>
      </c>
      <c r="Z302" s="5">
        <f t="shared" ca="1" si="62"/>
        <v>4.5807502857230418</v>
      </c>
      <c r="AA302" s="5">
        <f t="shared" ca="1" si="63"/>
        <v>634.55546770439878</v>
      </c>
      <c r="AB302" s="5">
        <f ca="1">AA302+((ABS(K302)/MAX(((F302)+(G302)*(W302))*(W302),
            0.000001))^2)/(2*'1D'!$I$5)</f>
        <v>635.62495155659815</v>
      </c>
      <c r="AC302" s="5">
        <f ca="1">((ABS(K302)*'1D'!$D$6)/(MAX(((F302)+(G302)*(W302))*(W302),
            0.000001)*MAX(((((F302)+(G302)*(W302))*(W302))/MAX((F302)+2*(W302)*SQRT(1+(G302)^2),
                    0.000001))^(2/3),
            0.000001)))^2</f>
        <v>3.8141460404132466E-3</v>
      </c>
      <c r="AD302" s="5">
        <f ca="1">ABS(ABS(K302)/MAX(((F302)+(G302)*(W302))*(W302),
        0.000001))/SQRT('1D'!$I$5*MAX((((F302)+(G302)*(W302))*(W302))/MAX((F302)+2*(G302)*(W302),
            0.000001),
        0.000001))</f>
        <v>1.0000000000000004</v>
      </c>
      <c r="AE302" s="5">
        <f ca="1">((F302)*(W302)^2)/2+(G302)*(W302)^3/3+(ABS(K302)^2)/('1D'!$I$5*MAX(((F302)+(G302)*(W302))*(W302),
        0.000001))</f>
        <v>35.686426155594638</v>
      </c>
      <c r="AF302" s="5">
        <f ca="1">IF($A$2=0,
    0,
    IFERROR(AB303+(((AC302+AC303)/2)*J303)+(IF(Z302&gt;Z303,
                '1D'!$D$8*((Z302^2-Z303^2)/(2*'1D'!$I$5)),
                '1D'!$D$9*((Z303^2-Z302^2)/(2*'1D'!$I$5)))+('1D'!$D$10*(ABS(I303)/90)*(MAX(Z302^2,
                        Z303^2)/(2*'1D'!$I$5))))-AB302,
        0))</f>
        <v>3.3622728137743252E-3</v>
      </c>
      <c r="AG302" s="5">
        <f ca="1">IF($A$2=0,
    1,
    IF(IFERROR(AG303,
            0)=0,
        0,
        IFERROR(IF(OR(ROUND(AD302,
                        3)&gt;=1,
                    AND(ABS(AF302)&lt;'1D'!$D$19,
                        AD302&lt;1)),
                1,
                0),
            0)))</f>
        <v>1</v>
      </c>
      <c r="AH302" s="5">
        <f ca="1">IFERROR(IF('1D'!V32="Supercritical",
        MAX('1D'!$D$16,
            IFERROR(L302,
                MAX('1D'!$D$16,
                    POWER((ABS(K302)^2)/('1D'!$I$5*MAX(F302,
                                0.1)^2),
                        1/3)))),
        IF('1D'!V32="Subcritical",
            MAX('1D'!$D$16,
                IFERROR(W302,
                    MAX('1D'!$D$16,
                        POWER((ABS(K302)^2)/('1D'!$I$5*MAX(F302,
                                    0.1)^2),
                            1/3)))),
            IF(IFERROR(T302,
                    -1E+99)&gt;=IFERROR(AE302,
                    -1E+99),
                MAX('1D'!$D$16,
                    IFERROR(L302,
                        MAX('1D'!$D$16,
                            POWER((ABS(K302)^2)/('1D'!$I$5*MAX(F302,
                                        0.1)^2),
                                1/3)))),
                MAX('1D'!$D$16,
                    IFERROR(W302,
                        MAX('1D'!$D$16,
                            POWER((ABS(K302)^2)/('1D'!$I$5*MAX(F302,
                                        0.1)^2),
                                1/3))))))),
    MAX('1D'!$D$16,
        POWER((ABS(K302)^2)/('1D'!$I$5*MAX(F302,
                    0.1)^2),
            1/3)))</f>
        <v>2.0411692021517887</v>
      </c>
      <c r="AI302" s="5">
        <f t="shared" ca="1" si="64"/>
        <v>634.45766920215181</v>
      </c>
      <c r="AJ302" s="5">
        <f ca="1">AI302+((ABS(K302)/MAX(((F302)+(G302)*(AH302))*(AH302),
            0.000001))^2)/(2*'1D'!$I$5)</f>
        <v>635.63209253909486</v>
      </c>
      <c r="AM302">
        <v>0</v>
      </c>
      <c r="AN302">
        <v>0</v>
      </c>
      <c r="AO302" s="5">
        <f t="shared" si="65"/>
        <v>0</v>
      </c>
      <c r="AP302" s="5">
        <f t="shared" si="69"/>
        <v>0</v>
      </c>
      <c r="AQ302" s="5">
        <f ca="1">ABS(ABS(K302)/MAX(((F302)+(G302)*(AH302))*(AH302),
        0.000001))/SQRT('1D'!$I$5*MAX((((F302)+(G302)*(AH302))*(AH302))/MAX((F302)+2*(G302)*(AH302),
            0.000001),
        0.000001))</f>
        <v>1.0727235886044055</v>
      </c>
      <c r="AR302" s="5" t="str">
        <f t="shared" ca="1" si="66"/>
        <v>Supercritical</v>
      </c>
      <c r="AS302" s="5">
        <f ca="1">((ABS(K302)*'1D'!$D$6)/(MAX(((F302)+(G302)*(AH302))*(AH302),
            0.000001)*MAX(((((F302)+(G302)*(AH302))*(AH302))/MAX((F302)+2*(AH302)*SQRT(1+(G302)^2),
                    0.000001))^(2/3),
            0.000001)))^2</f>
        <v>4.3358367565141456E-3</v>
      </c>
    </row>
    <row r="303" spans="1:45" x14ac:dyDescent="0.35">
      <c r="A303">
        <v>294</v>
      </c>
      <c r="B303">
        <v>292.99599999999998</v>
      </c>
      <c r="C303">
        <v>616303.78200000001</v>
      </c>
      <c r="D303">
        <v>3097661.2880000002</v>
      </c>
      <c r="E303">
        <v>632.41600000000005</v>
      </c>
      <c r="F303">
        <v>5.2</v>
      </c>
      <c r="G303">
        <v>0</v>
      </c>
      <c r="H303" t="s">
        <v>176</v>
      </c>
      <c r="I303">
        <v>2.7E-2</v>
      </c>
      <c r="J303" s="5">
        <f t="shared" si="67"/>
        <v>1</v>
      </c>
      <c r="K303" s="5">
        <f t="shared" ca="1" si="68"/>
        <v>50.95</v>
      </c>
      <c r="L303" s="5">
        <f ca="1">IF($A$2=0,
    IFERROR(L302,
        MAX('1D'!$D$16,
            POWER((ABS(K303)^2)/('1D'!$I$5*MAX(F303,
                        0.1)^2),
                1/3))),
    IF(IFERROR(V302,
            0)=0,
        IFERROR(L302,
            MAX('1D'!$D$16,
                POWER((ABS(K303)^2)/('1D'!$I$5*MAX(F303,
                            0.1)^2),
                    1/3))),
        IF(OR(IFERROR(L303,
                    0)=0,
                IFERROR(S302,
                    0)&lt;1,
                IFERROR(S303,
                    0)&lt;1),
            MAX('1D'!$D$16,
                POWER((ABS(K303)^2)/('1D'!$I$5*MAX(F303,
                            0.1)^2),
                    1/3)),
            IF(IFERROR(U303,
                    0)&gt;0,
                MAX('1D'!$D$16,
                    IFERROR(L303,
                        0)+((IFERROR(U303,
                                0))*'1D'!$D$18*IF((IFERROR(S303,
                                    0))&lt;1,
                            1,
                            -1))),
                IF(IFERROR(U303,
                        0)&lt;0,
                    IF(ABS((MAX('1D'!$D$16,
                                    POWER((ABS(K303)^2)/('1D'!$I$5*MAX(F303,
                                                0.1)^2),
                                        1/3)))-IFERROR(L303,
                                0))&gt;'1D'!$D$19,
                        MAX('1D'!$D$16,
                            IF((MAX('1D'!$D$16,
                                        POWER((ABS(K303)^2)/('1D'!$I$5*MAX(F303,
                                                    0.1)^2),
                                            1/3)))&gt;IFERROR(L303,
                                    0),
                                MIN((MAX('1D'!$D$16,
                                            POWER((ABS(K303)^2)/('1D'!$I$5*MAX(F303,
                                                        0.1)^2),
                                                1/3))),
                                    IFERROR(L303,
                                        0)+(MIN(ABS(IFERROR(U303,
                                                    0))*'1D'!$D$18,
                                            ABS((MAX('1D'!$D$16,
                                                        POWER((ABS(K303)^2)/('1D'!$I$5*MAX(F303,
                                                                    0.1)^2),
                                                            1/3)))-IFERROR(L303,
                                                    0))))),
                                MAX((MAX('1D'!$D$16,
                                            POWER((ABS(K303)^2)/('1D'!$I$5*MAX(F303,
                                                        0.1)^2),
                                                1/3))),
                                    IFERROR(L303,
                                        0)-(MIN(ABS(IFERROR(U303,
                                                    0))*'1D'!$D$18,
                                            ABS((MAX('1D'!$D$16,
                                                        POWER((ABS(K303)^2)/('1D'!$I$5*MAX(F303,
                                                                    0.1)^2),
                                                            1/3)))-IFERROR(L303,
                                                    0))))))),
                        MAX('1D'!$D$16,
                            POWER((ABS(K303)^2)/('1D'!$I$5*MAX(F303,
                                        0.1)^2),
                                1/3))),
                    MAX('1D'!$D$16,
                        IFERROR(L303,
                            0)))))))</f>
        <v>2.0411692021517887</v>
      </c>
      <c r="M303" s="5">
        <f t="shared" ca="1" si="56"/>
        <v>10.614079851189301</v>
      </c>
      <c r="N303" s="5">
        <f t="shared" ca="1" si="57"/>
        <v>1.1434704692804873</v>
      </c>
      <c r="O303" s="5">
        <f t="shared" ca="1" si="58"/>
        <v>4.8002276894771132</v>
      </c>
      <c r="P303" s="5">
        <f t="shared" ca="1" si="59"/>
        <v>634.45716920215182</v>
      </c>
      <c r="Q303" s="5">
        <f ca="1">P303+((ABS(K303)/MAX(((F303)+(G303)*(L303))*(L303),
            0.000001))^2)/(2*'1D'!$I$5)</f>
        <v>635.63159253909487</v>
      </c>
      <c r="R303" s="5">
        <f ca="1">((ABS(K303)*'1D'!$D$6)/(MAX(((F303)+(G303)*(L303))*(L303),
            0.000001)*MAX(((((F303)+(G303)*(L303))*(L303))/MAX((F303)+2*(L303)*SQRT(1+(G303)^2),
                    0.000001))^(2/3),
            0.000001)))^2</f>
        <v>4.3358367565141456E-3</v>
      </c>
      <c r="S303" s="5">
        <f ca="1">ABS(ABS(K303)/MAX(((F303)+(G303)*(L303))*(L303),
        0.000001))/SQRT('1D'!$I$5*MAX((((F303)+(G303)*(L303))*(L303))/MAX((F303)+2*(G303)*(L303),
            0.000001),
        0.000001))</f>
        <v>1.0727235886044055</v>
      </c>
      <c r="T303" s="5">
        <f ca="1">((F303)*(L303)^2)/2+(G303)*(L303)^3/3+(ABS(K303)^2)/('1D'!$I$5*MAX(((F303)+(G303)*(L303))*(L303),
        0.000001))</f>
        <v>35.763412605541333</v>
      </c>
      <c r="U303" s="5">
        <f ca="1">IF($A$2=0,
    0,
    IFERROR(Q302-(((R302+R303)/2)*J303)-(IF(O302&gt;O303,
                '1D'!$D$8*((O302^2-O303^2)/(2*'1D'!$I$5)),
                '1D'!$D$9*((O303^2-O302^2)/(2*'1D'!$I$5)))+('1D'!$D$10*(ABS(I303)/90)*(MAX(O302^2,
                        O303^2)/(2*'1D'!$I$5))))-Q303,
        0))</f>
        <v>-3.8886858066007335E-3</v>
      </c>
      <c r="V303" s="5">
        <f ca="1">IF($A$2=0,
    1,
    IF(IFERROR(V302,
            0)=0,
        0,
        IFERROR(IF(ROUND(S303,
                    3)=1,
                1,
                IF(AND(ABS(U303)&lt;'1D'!$D$19,
                        S303&gt;1),
                    1,
                    0)),
            0)))</f>
        <v>0</v>
      </c>
      <c r="W303" s="5">
        <f ca="1">IF($A$2=0,
    MAX(MAX('1D'!$D$16,
            MAX('1D'!$D$16,
                POWER((ABS(K303)^2)/('1D'!$I$5*MAX(F303,
                            0.1)^2),
                    1/3))),
        IFERROR(W1396,
            MAX(MAX('1D'!$D$16,
                    MAX('1D'!$D$16,
                        POWER((ABS(K303)^2)/('1D'!$I$5*MAX(F303,
                                    0.1)^2),
                            1/3))),
                ($L$2)-E1396))),
    IF(IFERROR(AG304,
            0)=0,
        MAX(MAX('1D'!$D$16,
                MAX('1D'!$D$16,
                    POWER((ABS(K303)^2)/('1D'!$I$5*MAX(F303,
                                0.1)^2),
                        1/3))),
            IFERROR(W1396,
                MAX(MAX('1D'!$D$16,
                        MAX('1D'!$D$16,
                            POWER((ABS(K303)^2)/('1D'!$I$5*MAX(F303,
                                        0.1)^2),
                                1/3))),
                    ($L$2)-E1396))),
        IF(IFERROR(W303,
                0)=0,
            MAX(MAX('1D'!$D$16,
                    MAX('1D'!$D$16,
                        POWER((ABS(K303)^2)/('1D'!$I$5*MAX(F303,
                                    0.1)^2),
                            1/3))),
                IFERROR(W1396,
                    MAX(MAX('1D'!$D$16,
                            MAX('1D'!$D$16,
                                POWER((ABS(K303)^2)/('1D'!$I$5*MAX(F303,
                                            0.1)^2),
                                    1/3))),
                        ($L$2)-E1396))),
            IF(OR(IFERROR(AD303,
                        0)&gt;=1,
                    IFERROR(AD304,
                        0)&gt;=1),
                MAX('1D'!$D$16,
                    MAX('1D'!$D$16,
                        POWER((ABS(K303)^2)/('1D'!$I$5*MAX(F303,
                                    0.1)^2),
                            1/3))),
                IF(ABS(IFERROR(AF303,
                            0))&lt;'1D'!$D$19,
                    MAX(MAX('1D'!$D$16,
                            MAX('1D'!$D$16,
                                POWER((ABS(K303)^2)/('1D'!$I$5*MAX(F303,
                                            0.1)^2),
                                    1/3))),
                        IFERROR(W303,
                            0)),
                    MAX(MAX('1D'!$D$16,
                            MAX('1D'!$D$16,
                                POWER((ABS(K303)^2)/('1D'!$I$5*MAX(F303,
                                            0.1)^2),
                                    1/3))),
                        (IFERROR(W303,
                                0))+((IFERROR(AF303,
                                    0))*'1D'!$D$18)))))))</f>
        <v>2.1389677043987478</v>
      </c>
      <c r="X303" s="5">
        <f t="shared" ca="1" si="60"/>
        <v>11.122632062873489</v>
      </c>
      <c r="Y303" s="5">
        <f t="shared" ca="1" si="61"/>
        <v>1.1735290000551568</v>
      </c>
      <c r="Z303" s="5">
        <f t="shared" ca="1" si="62"/>
        <v>4.5807502857230418</v>
      </c>
      <c r="AA303" s="5">
        <f t="shared" ca="1" si="63"/>
        <v>634.55496770439879</v>
      </c>
      <c r="AB303" s="5">
        <f ca="1">AA303+((ABS(K303)/MAX(((F303)+(G303)*(W303))*(W303),
            0.000001))^2)/(2*'1D'!$I$5)</f>
        <v>635.62445155659816</v>
      </c>
      <c r="AC303" s="5">
        <f ca="1">((ABS(K303)*'1D'!$D$6)/(MAX(((F303)+(G303)*(W303))*(W303),
            0.000001)*MAX(((((F303)+(G303)*(W303))*(W303))/MAX((F303)+2*(W303)*SQRT(1+(G303)^2),
                    0.000001))^(2/3),
            0.000001)))^2</f>
        <v>3.8141460404132466E-3</v>
      </c>
      <c r="AD303" s="5">
        <f ca="1">ABS(ABS(K303)/MAX(((F303)+(G303)*(W303))*(W303),
        0.000001))/SQRT('1D'!$I$5*MAX((((F303)+(G303)*(W303))*(W303))/MAX((F303)+2*(G303)*(W303),
            0.000001),
        0.000001))</f>
        <v>1.0000000000000004</v>
      </c>
      <c r="AE303" s="5">
        <f ca="1">((F303)*(W303)^2)/2+(G303)*(W303)^3/3+(ABS(K303)^2)/('1D'!$I$5*MAX(((F303)+(G303)*(W303))*(W303),
        0.000001))</f>
        <v>35.686426155594638</v>
      </c>
      <c r="AF303" s="5">
        <f ca="1">IF($A$2=0,
    0,
    IFERROR(AB304+(((AC303+AC304)/2)*J304)+(IF(Z303&gt;Z304,
                '1D'!$D$8*((Z303^2-Z304^2)/(2*'1D'!$I$5)),
                '1D'!$D$9*((Z304^2-Z303^2)/(2*'1D'!$I$5)))+('1D'!$D$10*(ABS(I304)/90)*(MAX(Z303^2,
                        Z304^2)/(2*'1D'!$I$5))))-AB303,
        0))</f>
        <v>3.4032696946724172E-3</v>
      </c>
      <c r="AG303" s="5">
        <f ca="1">IF($A$2=0,
    1,
    IF(IFERROR(AG304,
            0)=0,
        0,
        IFERROR(IF(OR(ROUND(AD303,
                        3)&gt;=1,
                    AND(ABS(AF303)&lt;'1D'!$D$19,
                        AD303&lt;1)),
                1,
                0),
            0)))</f>
        <v>1</v>
      </c>
      <c r="AH303" s="5">
        <f ca="1">IFERROR(IF('1D'!V32="Supercritical",
        MAX('1D'!$D$16,
            IFERROR(L303,
                MAX('1D'!$D$16,
                    POWER((ABS(K303)^2)/('1D'!$I$5*MAX(F303,
                                0.1)^2),
                        1/3)))),
        IF('1D'!V32="Subcritical",
            MAX('1D'!$D$16,
                IFERROR(W303,
                    MAX('1D'!$D$16,
                        POWER((ABS(K303)^2)/('1D'!$I$5*MAX(F303,
                                    0.1)^2),
                            1/3)))),
            IF(IFERROR(T303,
                    -1E+99)&gt;=IFERROR(AE303,
                    -1E+99),
                MAX('1D'!$D$16,
                    IFERROR(L303,
                        MAX('1D'!$D$16,
                            POWER((ABS(K303)^2)/('1D'!$I$5*MAX(F303,
                                        0.1)^2),
                                1/3)))),
                MAX('1D'!$D$16,
                    IFERROR(W303,
                        MAX('1D'!$D$16,
                            POWER((ABS(K303)^2)/('1D'!$I$5*MAX(F303,
                                        0.1)^2),
                                1/3))))))),
    MAX('1D'!$D$16,
        POWER((ABS(K303)^2)/('1D'!$I$5*MAX(F303,
                    0.1)^2),
            1/3)))</f>
        <v>2.0411692021517887</v>
      </c>
      <c r="AI303" s="5">
        <f t="shared" ca="1" si="64"/>
        <v>634.45716920215182</v>
      </c>
      <c r="AJ303" s="5">
        <f ca="1">AI303+((ABS(K303)/MAX(((F303)+(G303)*(AH303))*(AH303),
            0.000001))^2)/(2*'1D'!$I$5)</f>
        <v>635.63159253909487</v>
      </c>
      <c r="AM303">
        <v>0</v>
      </c>
      <c r="AN303">
        <v>0</v>
      </c>
      <c r="AO303" s="5">
        <f t="shared" si="65"/>
        <v>0</v>
      </c>
      <c r="AP303" s="5">
        <f t="shared" si="69"/>
        <v>0</v>
      </c>
      <c r="AQ303" s="5">
        <f ca="1">ABS(ABS(K303)/MAX(((F303)+(G303)*(AH303))*(AH303),
        0.000001))/SQRT('1D'!$I$5*MAX((((F303)+(G303)*(AH303))*(AH303))/MAX((F303)+2*(G303)*(AH303),
            0.000001),
        0.000001))</f>
        <v>1.0727235886044055</v>
      </c>
      <c r="AR303" s="5" t="str">
        <f t="shared" ca="1" si="66"/>
        <v>Supercritical</v>
      </c>
      <c r="AS303" s="5">
        <f ca="1">((ABS(K303)*'1D'!$D$6)/(MAX(((F303)+(G303)*(AH303))*(AH303),
            0.000001)*MAX(((((F303)+(G303)*(AH303))*(AH303))/MAX((F303)+2*(AH303)*SQRT(1+(G303)^2),
                    0.000001))^(2/3),
            0.000001)))^2</f>
        <v>4.3358367565141456E-3</v>
      </c>
    </row>
    <row r="304" spans="1:45" x14ac:dyDescent="0.35">
      <c r="A304">
        <v>295</v>
      </c>
      <c r="B304">
        <v>293.99599999999998</v>
      </c>
      <c r="C304">
        <v>616303.30799999996</v>
      </c>
      <c r="D304">
        <v>3097660.4079999998</v>
      </c>
      <c r="E304">
        <v>632.41549999999995</v>
      </c>
      <c r="F304">
        <v>5.2</v>
      </c>
      <c r="G304">
        <v>0</v>
      </c>
      <c r="H304" t="s">
        <v>176</v>
      </c>
      <c r="I304">
        <v>0.05</v>
      </c>
      <c r="J304" s="5">
        <f t="shared" si="67"/>
        <v>1</v>
      </c>
      <c r="K304" s="5">
        <f t="shared" ca="1" si="68"/>
        <v>50.95</v>
      </c>
      <c r="L304" s="5">
        <f ca="1">IF($A$2=0,
    IFERROR(L303,
        MAX('1D'!$D$16,
            POWER((ABS(K304)^2)/('1D'!$I$5*MAX(F304,
                        0.1)^2),
                1/3))),
    IF(IFERROR(V303,
            0)=0,
        IFERROR(L303,
            MAX('1D'!$D$16,
                POWER((ABS(K304)^2)/('1D'!$I$5*MAX(F304,
                            0.1)^2),
                    1/3))),
        IF(OR(IFERROR(L304,
                    0)=0,
                IFERROR(S303,
                    0)&lt;1,
                IFERROR(S304,
                    0)&lt;1),
            MAX('1D'!$D$16,
                POWER((ABS(K304)^2)/('1D'!$I$5*MAX(F304,
                            0.1)^2),
                    1/3)),
            IF(IFERROR(U304,
                    0)&gt;0,
                MAX('1D'!$D$16,
                    IFERROR(L304,
                        0)+((IFERROR(U304,
                                0))*'1D'!$D$18*IF((IFERROR(S304,
                                    0))&lt;1,
                            1,
                            -1))),
                IF(IFERROR(U304,
                        0)&lt;0,
                    IF(ABS((MAX('1D'!$D$16,
                                    POWER((ABS(K304)^2)/('1D'!$I$5*MAX(F304,
                                                0.1)^2),
                                        1/3)))-IFERROR(L304,
                                0))&gt;'1D'!$D$19,
                        MAX('1D'!$D$16,
                            IF((MAX('1D'!$D$16,
                                        POWER((ABS(K304)^2)/('1D'!$I$5*MAX(F304,
                                                    0.1)^2),
                                            1/3)))&gt;IFERROR(L304,
                                    0),
                                MIN((MAX('1D'!$D$16,
                                            POWER((ABS(K304)^2)/('1D'!$I$5*MAX(F304,
                                                        0.1)^2),
                                                1/3))),
                                    IFERROR(L304,
                                        0)+(MIN(ABS(IFERROR(U304,
                                                    0))*'1D'!$D$18,
                                            ABS((MAX('1D'!$D$16,
                                                        POWER((ABS(K304)^2)/('1D'!$I$5*MAX(F304,
                                                                    0.1)^2),
                                                            1/3)))-IFERROR(L304,
                                                    0))))),
                                MAX((MAX('1D'!$D$16,
                                            POWER((ABS(K304)^2)/('1D'!$I$5*MAX(F304,
                                                        0.1)^2),
                                                1/3))),
                                    IFERROR(L304,
                                        0)-(MIN(ABS(IFERROR(U304,
                                                    0))*'1D'!$D$18,
                                            ABS((MAX('1D'!$D$16,
                                                        POWER((ABS(K304)^2)/('1D'!$I$5*MAX(F304,
                                                                    0.1)^2),
                                                            1/3)))-IFERROR(L304,
                                                    0))))))),
                        MAX('1D'!$D$16,
                            POWER((ABS(K304)^2)/('1D'!$I$5*MAX(F304,
                                        0.1)^2),
                                1/3))),
                    MAX('1D'!$D$16,
                        IFERROR(L304,
                            0)))))))</f>
        <v>2.0411692021517887</v>
      </c>
      <c r="M304" s="5">
        <f t="shared" ca="1" si="56"/>
        <v>10.614079851189301</v>
      </c>
      <c r="N304" s="5">
        <f t="shared" ca="1" si="57"/>
        <v>1.1434704692804873</v>
      </c>
      <c r="O304" s="5">
        <f t="shared" ca="1" si="58"/>
        <v>4.8002276894771132</v>
      </c>
      <c r="P304" s="5">
        <f t="shared" ca="1" si="59"/>
        <v>634.45666920215172</v>
      </c>
      <c r="Q304" s="5">
        <f ca="1">P304+((ABS(K304)/MAX(((F304)+(G304)*(L304))*(L304),
            0.000001))^2)/(2*'1D'!$I$5)</f>
        <v>635.63109253909477</v>
      </c>
      <c r="R304" s="5">
        <f ca="1">((ABS(K304)*'1D'!$D$6)/(MAX(((F304)+(G304)*(L304))*(L304),
            0.000001)*MAX(((((F304)+(G304)*(L304))*(L304))/MAX((F304)+2*(L304)*SQRT(1+(G304)^2),
                    0.000001))^(2/3),
            0.000001)))^2</f>
        <v>4.3358367565141456E-3</v>
      </c>
      <c r="S304" s="5">
        <f ca="1">ABS(ABS(K304)/MAX(((F304)+(G304)*(L304))*(L304),
        0.000001))/SQRT('1D'!$I$5*MAX((((F304)+(G304)*(L304))*(L304))/MAX((F304)+2*(G304)*(L304),
            0.000001),
        0.000001))</f>
        <v>1.0727235886044055</v>
      </c>
      <c r="T304" s="5">
        <f ca="1">((F304)*(L304)^2)/2+(G304)*(L304)^3/3+(ABS(K304)^2)/('1D'!$I$5*MAX(((F304)+(G304)*(L304))*(L304),
        0.000001))</f>
        <v>35.763412605541333</v>
      </c>
      <c r="U304" s="5">
        <f ca="1">IF($A$2=0,
    0,
    IFERROR(Q303-(((R303+R304)/2)*J304)-(IF(O303&gt;O304,
                '1D'!$D$8*((O303^2-O304^2)/(2*'1D'!$I$5)),
                '1D'!$D$9*((O304^2-O303^2)/(2*'1D'!$I$5)))+('1D'!$D$10*(ABS(I304)/90)*(MAX(O303^2,
                        O304^2)/(2*'1D'!$I$5))))-Q304,
        0))</f>
        <v>-3.9337053677854783E-3</v>
      </c>
      <c r="V304" s="5">
        <f ca="1">IF($A$2=0,
    1,
    IF(IFERROR(V303,
            0)=0,
        0,
        IFERROR(IF(ROUND(S304,
                    3)=1,
                1,
                IF(AND(ABS(U304)&lt;'1D'!$D$19,
                        S304&gt;1),
                    1,
                    0)),
            0)))</f>
        <v>0</v>
      </c>
      <c r="W304" s="5">
        <f ca="1">IF($A$2=0,
    MAX(MAX('1D'!$D$16,
            MAX('1D'!$D$16,
                POWER((ABS(K304)^2)/('1D'!$I$5*MAX(F304,
                            0.1)^2),
                    1/3))),
        IFERROR(W1396,
            MAX(MAX('1D'!$D$16,
                    MAX('1D'!$D$16,
                        POWER((ABS(K304)^2)/('1D'!$I$5*MAX(F304,
                                    0.1)^2),
                            1/3))),
                ($L$2)-E1396))),
    IF(IFERROR(AG305,
            0)=0,
        MAX(MAX('1D'!$D$16,
                MAX('1D'!$D$16,
                    POWER((ABS(K304)^2)/('1D'!$I$5*MAX(F304,
                                0.1)^2),
                        1/3))),
            IFERROR(W1396,
                MAX(MAX('1D'!$D$16,
                        MAX('1D'!$D$16,
                            POWER((ABS(K304)^2)/('1D'!$I$5*MAX(F304,
                                        0.1)^2),
                                1/3))),
                    ($L$2)-E1396))),
        IF(IFERROR(W304,
                0)=0,
            MAX(MAX('1D'!$D$16,
                    MAX('1D'!$D$16,
                        POWER((ABS(K304)^2)/('1D'!$I$5*MAX(F304,
                                    0.1)^2),
                            1/3))),
                IFERROR(W1396,
                    MAX(MAX('1D'!$D$16,
                            MAX('1D'!$D$16,
                                POWER((ABS(K304)^2)/('1D'!$I$5*MAX(F304,
                                            0.1)^2),
                                    1/3))),
                        ($L$2)-E1396))),
            IF(OR(IFERROR(AD304,
                        0)&gt;=1,
                    IFERROR(AD305,
                        0)&gt;=1),
                MAX('1D'!$D$16,
                    MAX('1D'!$D$16,
                        POWER((ABS(K304)^2)/('1D'!$I$5*MAX(F304,
                                    0.1)^2),
                            1/3))),
                IF(ABS(IFERROR(AF304,
                            0))&lt;'1D'!$D$19,
                    MAX(MAX('1D'!$D$16,
                            MAX('1D'!$D$16,
                                POWER((ABS(K304)^2)/('1D'!$I$5*MAX(F304,
                                            0.1)^2),
                                    1/3))),
                        IFERROR(W304,
                            0)),
                    MAX(MAX('1D'!$D$16,
                            MAX('1D'!$D$16,
                                POWER((ABS(K304)^2)/('1D'!$I$5*MAX(F304,
                                            0.1)^2),
                                    1/3))),
                        (IFERROR(W304,
                                0))+((IFERROR(AF304,
                                    0))*'1D'!$D$18)))))))</f>
        <v>2.1389677043987478</v>
      </c>
      <c r="X304" s="5">
        <f t="shared" ca="1" si="60"/>
        <v>11.122632062873489</v>
      </c>
      <c r="Y304" s="5">
        <f t="shared" ca="1" si="61"/>
        <v>1.1735290000551568</v>
      </c>
      <c r="Z304" s="5">
        <f t="shared" ca="1" si="62"/>
        <v>4.5807502857230418</v>
      </c>
      <c r="AA304" s="5">
        <f t="shared" ca="1" si="63"/>
        <v>634.55446770439869</v>
      </c>
      <c r="AB304" s="5">
        <f ca="1">AA304+((ABS(K304)/MAX(((F304)+(G304)*(W304))*(W304),
            0.000001))^2)/(2*'1D'!$I$5)</f>
        <v>635.62395155659806</v>
      </c>
      <c r="AC304" s="5">
        <f ca="1">((ABS(K304)*'1D'!$D$6)/(MAX(((F304)+(G304)*(W304))*(W304),
            0.000001)*MAX(((((F304)+(G304)*(W304))*(W304))/MAX((F304)+2*(W304)*SQRT(1+(G304)^2),
                    0.000001))^(2/3),
            0.000001)))^2</f>
        <v>3.8141460404132466E-3</v>
      </c>
      <c r="AD304" s="5">
        <f ca="1">ABS(ABS(K304)/MAX(((F304)+(G304)*(W304))*(W304),
        0.000001))/SQRT('1D'!$I$5*MAX((((F304)+(G304)*(W304))*(W304))/MAX((F304)+2*(G304)*(W304),
            0.000001),
        0.000001))</f>
        <v>1.0000000000000004</v>
      </c>
      <c r="AE304" s="5">
        <f ca="1">((F304)*(W304)^2)/2+(G304)*(W304)^3/3+(ABS(K304)^2)/('1D'!$I$5*MAX(((F304)+(G304)*(W304))*(W304),
        0.000001))</f>
        <v>35.686426155594638</v>
      </c>
      <c r="AF304" s="5">
        <f ca="1">IF($A$2=0,
    0,
    IFERROR(AB305+(((AC304+AC305)/2)*J305)+(IF(Z304&gt;Z305,
                '1D'!$D$8*((Z304^2-Z305^2)/(2*'1D'!$I$5)),
                '1D'!$D$9*((Z305^2-Z304^2)/(2*'1D'!$I$5)))+('1D'!$D$10*(ABS(I305)/90)*(MAX(Z304^2,
                        Z305^2)/(2*'1D'!$I$5))))-AB304,
        0))</f>
        <v>3.4531789411857972E-3</v>
      </c>
      <c r="AG304" s="5">
        <f ca="1">IF($A$2=0,
    1,
    IF(IFERROR(AG305,
            0)=0,
        0,
        IFERROR(IF(OR(ROUND(AD304,
                        3)&gt;=1,
                    AND(ABS(AF304)&lt;'1D'!$D$19,
                        AD304&lt;1)),
                1,
                0),
            0)))</f>
        <v>1</v>
      </c>
      <c r="AH304" s="5">
        <f ca="1">IFERROR(IF('1D'!V32="Supercritical",
        MAX('1D'!$D$16,
            IFERROR(L304,
                MAX('1D'!$D$16,
                    POWER((ABS(K304)^2)/('1D'!$I$5*MAX(F304,
                                0.1)^2),
                        1/3)))),
        IF('1D'!V32="Subcritical",
            MAX('1D'!$D$16,
                IFERROR(W304,
                    MAX('1D'!$D$16,
                        POWER((ABS(K304)^2)/('1D'!$I$5*MAX(F304,
                                    0.1)^2),
                            1/3)))),
            IF(IFERROR(T304,
                    -1E+99)&gt;=IFERROR(AE304,
                    -1E+99),
                MAX('1D'!$D$16,
                    IFERROR(L304,
                        MAX('1D'!$D$16,
                            POWER((ABS(K304)^2)/('1D'!$I$5*MAX(F304,
                                        0.1)^2),
                                1/3)))),
                MAX('1D'!$D$16,
                    IFERROR(W304,
                        MAX('1D'!$D$16,
                            POWER((ABS(K304)^2)/('1D'!$I$5*MAX(F304,
                                        0.1)^2),
                                1/3))))))),
    MAX('1D'!$D$16,
        POWER((ABS(K304)^2)/('1D'!$I$5*MAX(F304,
                    0.1)^2),
            1/3)))</f>
        <v>2.0411692021517887</v>
      </c>
      <c r="AI304" s="5">
        <f t="shared" ca="1" si="64"/>
        <v>634.45666920215172</v>
      </c>
      <c r="AJ304" s="5">
        <f ca="1">AI304+((ABS(K304)/MAX(((F304)+(G304)*(AH304))*(AH304),
            0.000001))^2)/(2*'1D'!$I$5)</f>
        <v>635.63109253909477</v>
      </c>
      <c r="AM304">
        <v>0</v>
      </c>
      <c r="AN304">
        <v>0</v>
      </c>
      <c r="AO304" s="5">
        <f t="shared" si="65"/>
        <v>0</v>
      </c>
      <c r="AP304" s="5">
        <f t="shared" si="69"/>
        <v>0</v>
      </c>
      <c r="AQ304" s="5">
        <f ca="1">ABS(ABS(K304)/MAX(((F304)+(G304)*(AH304))*(AH304),
        0.000001))/SQRT('1D'!$I$5*MAX((((F304)+(G304)*(AH304))*(AH304))/MAX((F304)+2*(G304)*(AH304),
            0.000001),
        0.000001))</f>
        <v>1.0727235886044055</v>
      </c>
      <c r="AR304" s="5" t="str">
        <f t="shared" ca="1" si="66"/>
        <v>Supercritical</v>
      </c>
      <c r="AS304" s="5">
        <f ca="1">((ABS(K304)*'1D'!$D$6)/(MAX(((F304)+(G304)*(AH304))*(AH304),
            0.000001)*MAX(((((F304)+(G304)*(AH304))*(AH304))/MAX((F304)+2*(AH304)*SQRT(1+(G304)^2),
                    0.000001))^(2/3),
            0.000001)))^2</f>
        <v>4.3358367565141456E-3</v>
      </c>
    </row>
    <row r="305" spans="1:45" x14ac:dyDescent="0.35">
      <c r="A305">
        <v>296</v>
      </c>
      <c r="B305">
        <v>294.99599999999998</v>
      </c>
      <c r="C305">
        <v>616302.83299999998</v>
      </c>
      <c r="D305">
        <v>3097659.5279999999</v>
      </c>
      <c r="E305">
        <v>632.41499999999996</v>
      </c>
      <c r="F305">
        <v>5.2</v>
      </c>
      <c r="G305">
        <v>0</v>
      </c>
      <c r="H305" t="s">
        <v>176</v>
      </c>
      <c r="I305">
        <v>7.8E-2</v>
      </c>
      <c r="J305" s="5">
        <f t="shared" si="67"/>
        <v>1</v>
      </c>
      <c r="K305" s="5">
        <f t="shared" ca="1" si="68"/>
        <v>50.95</v>
      </c>
      <c r="L305" s="5">
        <f ca="1">IF($A$2=0,
    IFERROR(L304,
        MAX('1D'!$D$16,
            POWER((ABS(K305)^2)/('1D'!$I$5*MAX(F305,
                        0.1)^2),
                1/3))),
    IF(IFERROR(V304,
            0)=0,
        IFERROR(L304,
            MAX('1D'!$D$16,
                POWER((ABS(K305)^2)/('1D'!$I$5*MAX(F305,
                            0.1)^2),
                    1/3))),
        IF(OR(IFERROR(L305,
                    0)=0,
                IFERROR(S304,
                    0)&lt;1,
                IFERROR(S305,
                    0)&lt;1),
            MAX('1D'!$D$16,
                POWER((ABS(K305)^2)/('1D'!$I$5*MAX(F305,
                            0.1)^2),
                    1/3)),
            IF(IFERROR(U305,
                    0)&gt;0,
                MAX('1D'!$D$16,
                    IFERROR(L305,
                        0)+((IFERROR(U305,
                                0))*'1D'!$D$18*IF((IFERROR(S305,
                                    0))&lt;1,
                            1,
                            -1))),
                IF(IFERROR(U305,
                        0)&lt;0,
                    IF(ABS((MAX('1D'!$D$16,
                                    POWER((ABS(K305)^2)/('1D'!$I$5*MAX(F305,
                                                0.1)^2),
                                        1/3)))-IFERROR(L305,
                                0))&gt;'1D'!$D$19,
                        MAX('1D'!$D$16,
                            IF((MAX('1D'!$D$16,
                                        POWER((ABS(K305)^2)/('1D'!$I$5*MAX(F305,
                                                    0.1)^2),
                                            1/3)))&gt;IFERROR(L305,
                                    0),
                                MIN((MAX('1D'!$D$16,
                                            POWER((ABS(K305)^2)/('1D'!$I$5*MAX(F305,
                                                        0.1)^2),
                                                1/3))),
                                    IFERROR(L305,
                                        0)+(MIN(ABS(IFERROR(U305,
                                                    0))*'1D'!$D$18,
                                            ABS((MAX('1D'!$D$16,
                                                        POWER((ABS(K305)^2)/('1D'!$I$5*MAX(F305,
                                                                    0.1)^2),
                                                            1/3)))-IFERROR(L305,
                                                    0))))),
                                MAX((MAX('1D'!$D$16,
                                            POWER((ABS(K305)^2)/('1D'!$I$5*MAX(F305,
                                                        0.1)^2),
                                                1/3))),
                                    IFERROR(L305,
                                        0)-(MIN(ABS(IFERROR(U305,
                                                    0))*'1D'!$D$18,
                                            ABS((MAX('1D'!$D$16,
                                                        POWER((ABS(K305)^2)/('1D'!$I$5*MAX(F305,
                                                                    0.1)^2),
                                                            1/3)))-IFERROR(L305,
                                                    0))))))),
                        MAX('1D'!$D$16,
                            POWER((ABS(K305)^2)/('1D'!$I$5*MAX(F305,
                                        0.1)^2),
                                1/3))),
                    MAX('1D'!$D$16,
                        IFERROR(L305,
                            0)))))))</f>
        <v>2.0411692021517887</v>
      </c>
      <c r="M305" s="5">
        <f t="shared" ca="1" si="56"/>
        <v>10.614079851189301</v>
      </c>
      <c r="N305" s="5">
        <f t="shared" ca="1" si="57"/>
        <v>1.1434704692804873</v>
      </c>
      <c r="O305" s="5">
        <f t="shared" ca="1" si="58"/>
        <v>4.8002276894771132</v>
      </c>
      <c r="P305" s="5">
        <f t="shared" ca="1" si="59"/>
        <v>634.45616920215173</v>
      </c>
      <c r="Q305" s="5">
        <f ca="1">P305+((ABS(K305)/MAX(((F305)+(G305)*(L305))*(L305),
            0.000001))^2)/(2*'1D'!$I$5)</f>
        <v>635.63059253909478</v>
      </c>
      <c r="R305" s="5">
        <f ca="1">((ABS(K305)*'1D'!$D$6)/(MAX(((F305)+(G305)*(L305))*(L305),
            0.000001)*MAX(((((F305)+(G305)*(L305))*(L305))/MAX((F305)+2*(L305)*SQRT(1+(G305)^2),
                    0.000001))^(2/3),
            0.000001)))^2</f>
        <v>4.3358367565141456E-3</v>
      </c>
      <c r="S305" s="5">
        <f ca="1">ABS(ABS(K305)/MAX(((F305)+(G305)*(L305))*(L305),
        0.000001))/SQRT('1D'!$I$5*MAX((((F305)+(G305)*(L305))*(L305))/MAX((F305)+2*(G305)*(L305),
            0.000001),
        0.000001))</f>
        <v>1.0727235886044055</v>
      </c>
      <c r="T305" s="5">
        <f ca="1">((F305)*(L305)^2)/2+(G305)*(L305)^3/3+(ABS(K305)^2)/('1D'!$I$5*MAX(((F305)+(G305)*(L305))*(L305),
        0.000001))</f>
        <v>35.763412605541333</v>
      </c>
      <c r="U305" s="5">
        <f ca="1">IF($A$2=0,
    0,
    IFERROR(Q304-(((R304+R305)/2)*J305)-(IF(O304&gt;O305,
                '1D'!$D$8*((O304^2-O305^2)/(2*'1D'!$I$5)),
                '1D'!$D$9*((O305^2-O304^2)/(2*'1D'!$I$5)))+('1D'!$D$10*(ABS(I305)/90)*(MAX(O304^2,
                        O305^2)/(2*'1D'!$I$5))))-Q305,
        0))</f>
        <v>-3.9885117902258571E-3</v>
      </c>
      <c r="V305" s="5">
        <f ca="1">IF($A$2=0,
    1,
    IF(IFERROR(V304,
            0)=0,
        0,
        IFERROR(IF(ROUND(S305,
                    3)=1,
                1,
                IF(AND(ABS(U305)&lt;'1D'!$D$19,
                        S305&gt;1),
                    1,
                    0)),
            0)))</f>
        <v>0</v>
      </c>
      <c r="W305" s="5">
        <f ca="1">IF($A$2=0,
    MAX(MAX('1D'!$D$16,
            MAX('1D'!$D$16,
                POWER((ABS(K305)^2)/('1D'!$I$5*MAX(F305,
                            0.1)^2),
                    1/3))),
        IFERROR(W1396,
            MAX(MAX('1D'!$D$16,
                    MAX('1D'!$D$16,
                        POWER((ABS(K305)^2)/('1D'!$I$5*MAX(F305,
                                    0.1)^2),
                            1/3))),
                ($L$2)-E1396))),
    IF(IFERROR(AG306,
            0)=0,
        MAX(MAX('1D'!$D$16,
                MAX('1D'!$D$16,
                    POWER((ABS(K305)^2)/('1D'!$I$5*MAX(F305,
                                0.1)^2),
                        1/3))),
            IFERROR(W1396,
                MAX(MAX('1D'!$D$16,
                        MAX('1D'!$D$16,
                            POWER((ABS(K305)^2)/('1D'!$I$5*MAX(F305,
                                        0.1)^2),
                                1/3))),
                    ($L$2)-E1396))),
        IF(IFERROR(W305,
                0)=0,
            MAX(MAX('1D'!$D$16,
                    MAX('1D'!$D$16,
                        POWER((ABS(K305)^2)/('1D'!$I$5*MAX(F305,
                                    0.1)^2),
                            1/3))),
                IFERROR(W1396,
                    MAX(MAX('1D'!$D$16,
                            MAX('1D'!$D$16,
                                POWER((ABS(K305)^2)/('1D'!$I$5*MAX(F305,
                                            0.1)^2),
                                    1/3))),
                        ($L$2)-E1396))),
            IF(OR(IFERROR(AD305,
                        0)&gt;=1,
                    IFERROR(AD306,
                        0)&gt;=1),
                MAX('1D'!$D$16,
                    MAX('1D'!$D$16,
                        POWER((ABS(K305)^2)/('1D'!$I$5*MAX(F305,
                                    0.1)^2),
                            1/3))),
                IF(ABS(IFERROR(AF305,
                            0))&lt;'1D'!$D$19,
                    MAX(MAX('1D'!$D$16,
                            MAX('1D'!$D$16,
                                POWER((ABS(K305)^2)/('1D'!$I$5*MAX(F305,
                                            0.1)^2),
                                    1/3))),
                        IFERROR(W305,
                            0)),
                    MAX(MAX('1D'!$D$16,
                            MAX('1D'!$D$16,
                                POWER((ABS(K305)^2)/('1D'!$I$5*MAX(F305,
                                            0.1)^2),
                                    1/3))),
                        (IFERROR(W305,
                                0))+((IFERROR(AF305,
                                    0))*'1D'!$D$18)))))))</f>
        <v>2.1389677043987478</v>
      </c>
      <c r="X305" s="5">
        <f t="shared" ca="1" si="60"/>
        <v>11.122632062873489</v>
      </c>
      <c r="Y305" s="5">
        <f t="shared" ca="1" si="61"/>
        <v>1.1735290000551568</v>
      </c>
      <c r="Z305" s="5">
        <f t="shared" ca="1" si="62"/>
        <v>4.5807502857230418</v>
      </c>
      <c r="AA305" s="5">
        <f t="shared" ca="1" si="63"/>
        <v>634.5539677043987</v>
      </c>
      <c r="AB305" s="5">
        <f ca="1">AA305+((ABS(K305)/MAX(((F305)+(G305)*(W305))*(W305),
            0.000001))^2)/(2*'1D'!$I$5)</f>
        <v>635.62345155659807</v>
      </c>
      <c r="AC305" s="5">
        <f ca="1">((ABS(K305)*'1D'!$D$6)/(MAX(((F305)+(G305)*(W305))*(W305),
            0.000001)*MAX(((((F305)+(G305)*(W305))*(W305))/MAX((F305)+2*(W305)*SQRT(1+(G305)^2),
                    0.000001))^(2/3),
            0.000001)))^2</f>
        <v>3.8141460404132466E-3</v>
      </c>
      <c r="AD305" s="5">
        <f ca="1">ABS(ABS(K305)/MAX(((F305)+(G305)*(W305))*(W305),
        0.000001))/SQRT('1D'!$I$5*MAX((((F305)+(G305)*(W305))*(W305))/MAX((F305)+2*(G305)*(W305),
            0.000001),
        0.000001))</f>
        <v>1.0000000000000004</v>
      </c>
      <c r="AE305" s="5">
        <f ca="1">((F305)*(W305)^2)/2+(G305)*(W305)^3/3+(ABS(K305)^2)/('1D'!$I$5*MAX(((F305)+(G305)*(W305))*(W305),
        0.000001))</f>
        <v>35.686426155594638</v>
      </c>
      <c r="AF305" s="5">
        <f ca="1">IF($A$2=0,
    0,
    IFERROR(AB306+(((AC305+AC306)/2)*J306)+(IF(Z305&gt;Z306,
                '1D'!$D$8*((Z305^2-Z306^2)/(2*'1D'!$I$5)),
                '1D'!$D$9*((Z306^2-Z305^2)/(2*'1D'!$I$5)))+('1D'!$D$10*(ABS(I306)/90)*(MAX(Z305^2,
                        Z306^2)/(2*'1D'!$I$5))))-AB305,
        0))</f>
        <v>3.3622728137743252E-3</v>
      </c>
      <c r="AG305" s="5">
        <f ca="1">IF($A$2=0,
    1,
    IF(IFERROR(AG306,
            0)=0,
        0,
        IFERROR(IF(OR(ROUND(AD305,
                        3)&gt;=1,
                    AND(ABS(AF305)&lt;'1D'!$D$19,
                        AD305&lt;1)),
                1,
                0),
            0)))</f>
        <v>1</v>
      </c>
      <c r="AH305" s="5">
        <f ca="1">IFERROR(IF('1D'!V32="Supercritical",
        MAX('1D'!$D$16,
            IFERROR(L305,
                MAX('1D'!$D$16,
                    POWER((ABS(K305)^2)/('1D'!$I$5*MAX(F305,
                                0.1)^2),
                        1/3)))),
        IF('1D'!V32="Subcritical",
            MAX('1D'!$D$16,
                IFERROR(W305,
                    MAX('1D'!$D$16,
                        POWER((ABS(K305)^2)/('1D'!$I$5*MAX(F305,
                                    0.1)^2),
                            1/3)))),
            IF(IFERROR(T305,
                    -1E+99)&gt;=IFERROR(AE305,
                    -1E+99),
                MAX('1D'!$D$16,
                    IFERROR(L305,
                        MAX('1D'!$D$16,
                            POWER((ABS(K305)^2)/('1D'!$I$5*MAX(F305,
                                        0.1)^2),
                                1/3)))),
                MAX('1D'!$D$16,
                    IFERROR(W305,
                        MAX('1D'!$D$16,
                            POWER((ABS(K305)^2)/('1D'!$I$5*MAX(F305,
                                        0.1)^2),
                                1/3))))))),
    MAX('1D'!$D$16,
        POWER((ABS(K305)^2)/('1D'!$I$5*MAX(F305,
                    0.1)^2),
            1/3)))</f>
        <v>2.0411692021517887</v>
      </c>
      <c r="AI305" s="5">
        <f t="shared" ca="1" si="64"/>
        <v>634.45616920215173</v>
      </c>
      <c r="AJ305" s="5">
        <f ca="1">AI305+((ABS(K305)/MAX(((F305)+(G305)*(AH305))*(AH305),
            0.000001))^2)/(2*'1D'!$I$5)</f>
        <v>635.63059253909478</v>
      </c>
      <c r="AM305">
        <v>0</v>
      </c>
      <c r="AN305">
        <v>0</v>
      </c>
      <c r="AO305" s="5">
        <f t="shared" si="65"/>
        <v>0</v>
      </c>
      <c r="AP305" s="5">
        <f t="shared" si="69"/>
        <v>0</v>
      </c>
      <c r="AQ305" s="5">
        <f ca="1">ABS(ABS(K305)/MAX(((F305)+(G305)*(AH305))*(AH305),
        0.000001))/SQRT('1D'!$I$5*MAX((((F305)+(G305)*(AH305))*(AH305))/MAX((F305)+2*(G305)*(AH305),
            0.000001),
        0.000001))</f>
        <v>1.0727235886044055</v>
      </c>
      <c r="AR305" s="5" t="str">
        <f t="shared" ca="1" si="66"/>
        <v>Supercritical</v>
      </c>
      <c r="AS305" s="5">
        <f ca="1">((ABS(K305)*'1D'!$D$6)/(MAX(((F305)+(G305)*(AH305))*(AH305),
            0.000001)*MAX(((((F305)+(G305)*(AH305))*(AH305))/MAX((F305)+2*(AH305)*SQRT(1+(G305)^2),
                    0.000001))^(2/3),
            0.000001)))^2</f>
        <v>4.3358367565141456E-3</v>
      </c>
    </row>
    <row r="306" spans="1:45" x14ac:dyDescent="0.35">
      <c r="A306">
        <v>297</v>
      </c>
      <c r="B306">
        <v>295.99599999999998</v>
      </c>
      <c r="C306">
        <v>616302.35900000005</v>
      </c>
      <c r="D306">
        <v>3097658.6469999999</v>
      </c>
      <c r="E306">
        <v>632.41449999999998</v>
      </c>
      <c r="F306">
        <v>5.2</v>
      </c>
      <c r="G306">
        <v>0</v>
      </c>
      <c r="H306" t="s">
        <v>176</v>
      </c>
      <c r="I306">
        <v>2.7E-2</v>
      </c>
      <c r="J306" s="5">
        <f t="shared" si="67"/>
        <v>1</v>
      </c>
      <c r="K306" s="5">
        <f t="shared" ca="1" si="68"/>
        <v>50.95</v>
      </c>
      <c r="L306" s="5">
        <f ca="1">IF($A$2=0,
    IFERROR(L305,
        MAX('1D'!$D$16,
            POWER((ABS(K306)^2)/('1D'!$I$5*MAX(F306,
                        0.1)^2),
                1/3))),
    IF(IFERROR(V305,
            0)=0,
        IFERROR(L305,
            MAX('1D'!$D$16,
                POWER((ABS(K306)^2)/('1D'!$I$5*MAX(F306,
                            0.1)^2),
                    1/3))),
        IF(OR(IFERROR(L306,
                    0)=0,
                IFERROR(S305,
                    0)&lt;1,
                IFERROR(S306,
                    0)&lt;1),
            MAX('1D'!$D$16,
                POWER((ABS(K306)^2)/('1D'!$I$5*MAX(F306,
                            0.1)^2),
                    1/3)),
            IF(IFERROR(U306,
                    0)&gt;0,
                MAX('1D'!$D$16,
                    IFERROR(L306,
                        0)+((IFERROR(U306,
                                0))*'1D'!$D$18*IF((IFERROR(S306,
                                    0))&lt;1,
                            1,
                            -1))),
                IF(IFERROR(U306,
                        0)&lt;0,
                    IF(ABS((MAX('1D'!$D$16,
                                    POWER((ABS(K306)^2)/('1D'!$I$5*MAX(F306,
                                                0.1)^2),
                                        1/3)))-IFERROR(L306,
                                0))&gt;'1D'!$D$19,
                        MAX('1D'!$D$16,
                            IF((MAX('1D'!$D$16,
                                        POWER((ABS(K306)^2)/('1D'!$I$5*MAX(F306,
                                                    0.1)^2),
                                            1/3)))&gt;IFERROR(L306,
                                    0),
                                MIN((MAX('1D'!$D$16,
                                            POWER((ABS(K306)^2)/('1D'!$I$5*MAX(F306,
                                                        0.1)^2),
                                                1/3))),
                                    IFERROR(L306,
                                        0)+(MIN(ABS(IFERROR(U306,
                                                    0))*'1D'!$D$18,
                                            ABS((MAX('1D'!$D$16,
                                                        POWER((ABS(K306)^2)/('1D'!$I$5*MAX(F306,
                                                                    0.1)^2),
                                                            1/3)))-IFERROR(L306,
                                                    0))))),
                                MAX((MAX('1D'!$D$16,
                                            POWER((ABS(K306)^2)/('1D'!$I$5*MAX(F306,
                                                        0.1)^2),
                                                1/3))),
                                    IFERROR(L306,
                                        0)-(MIN(ABS(IFERROR(U306,
                                                    0))*'1D'!$D$18,
                                            ABS((MAX('1D'!$D$16,
                                                        POWER((ABS(K306)^2)/('1D'!$I$5*MAX(F306,
                                                                    0.1)^2),
                                                            1/3)))-IFERROR(L306,
                                                    0))))))),
                        MAX('1D'!$D$16,
                            POWER((ABS(K306)^2)/('1D'!$I$5*MAX(F306,
                                        0.1)^2),
                                1/3))),
                    MAX('1D'!$D$16,
                        IFERROR(L306,
                            0)))))))</f>
        <v>2.0411692021517887</v>
      </c>
      <c r="M306" s="5">
        <f t="shared" ca="1" si="56"/>
        <v>10.614079851189301</v>
      </c>
      <c r="N306" s="5">
        <f t="shared" ca="1" si="57"/>
        <v>1.1434704692804873</v>
      </c>
      <c r="O306" s="5">
        <f t="shared" ca="1" si="58"/>
        <v>4.8002276894771132</v>
      </c>
      <c r="P306" s="5">
        <f t="shared" ca="1" si="59"/>
        <v>634.45566920215174</v>
      </c>
      <c r="Q306" s="5">
        <f ca="1">P306+((ABS(K306)/MAX(((F306)+(G306)*(L306))*(L306),
            0.000001))^2)/(2*'1D'!$I$5)</f>
        <v>635.63009253909479</v>
      </c>
      <c r="R306" s="5">
        <f ca="1">((ABS(K306)*'1D'!$D$6)/(MAX(((F306)+(G306)*(L306))*(L306),
            0.000001)*MAX(((((F306)+(G306)*(L306))*(L306))/MAX((F306)+2*(L306)*SQRT(1+(G306)^2),
                    0.000001))^(2/3),
            0.000001)))^2</f>
        <v>4.3358367565141456E-3</v>
      </c>
      <c r="S306" s="5">
        <f ca="1">ABS(ABS(K306)/MAX(((F306)+(G306)*(L306))*(L306),
        0.000001))/SQRT('1D'!$I$5*MAX((((F306)+(G306)*(L306))*(L306))/MAX((F306)+2*(G306)*(L306),
            0.000001),
        0.000001))</f>
        <v>1.0727235886044055</v>
      </c>
      <c r="T306" s="5">
        <f ca="1">((F306)*(L306)^2)/2+(G306)*(L306)^3/3+(ABS(K306)^2)/('1D'!$I$5*MAX(((F306)+(G306)*(L306))*(L306),
        0.000001))</f>
        <v>35.763412605541333</v>
      </c>
      <c r="U306" s="5">
        <f ca="1">IF($A$2=0,
    0,
    IFERROR(Q305-(((R305+R306)/2)*J306)-(IF(O305&gt;O306,
                '1D'!$D$8*((O305^2-O306^2)/(2*'1D'!$I$5)),
                '1D'!$D$9*((O306^2-O305^2)/(2*'1D'!$I$5)))+('1D'!$D$10*(ABS(I306)/90)*(MAX(O305^2,
                        O306^2)/(2*'1D'!$I$5))))-Q306,
        0))</f>
        <v>-3.8886858066007335E-3</v>
      </c>
      <c r="V306" s="5">
        <f ca="1">IF($A$2=0,
    1,
    IF(IFERROR(V305,
            0)=0,
        0,
        IFERROR(IF(ROUND(S306,
                    3)=1,
                1,
                IF(AND(ABS(U306)&lt;'1D'!$D$19,
                        S306&gt;1),
                    1,
                    0)),
            0)))</f>
        <v>0</v>
      </c>
      <c r="W306" s="5">
        <f ca="1">IF($A$2=0,
    MAX(MAX('1D'!$D$16,
            MAX('1D'!$D$16,
                POWER((ABS(K306)^2)/('1D'!$I$5*MAX(F306,
                            0.1)^2),
                    1/3))),
        IFERROR(W1396,
            MAX(MAX('1D'!$D$16,
                    MAX('1D'!$D$16,
                        POWER((ABS(K306)^2)/('1D'!$I$5*MAX(F306,
                                    0.1)^2),
                            1/3))),
                ($L$2)-E1396))),
    IF(IFERROR(AG307,
            0)=0,
        MAX(MAX('1D'!$D$16,
                MAX('1D'!$D$16,
                    POWER((ABS(K306)^2)/('1D'!$I$5*MAX(F306,
                                0.1)^2),
                        1/3))),
            IFERROR(W1396,
                MAX(MAX('1D'!$D$16,
                        MAX('1D'!$D$16,
                            POWER((ABS(K306)^2)/('1D'!$I$5*MAX(F306,
                                        0.1)^2),
                                1/3))),
                    ($L$2)-E1396))),
        IF(IFERROR(W306,
                0)=0,
            MAX(MAX('1D'!$D$16,
                    MAX('1D'!$D$16,
                        POWER((ABS(K306)^2)/('1D'!$I$5*MAX(F306,
                                    0.1)^2),
                            1/3))),
                IFERROR(W1396,
                    MAX(MAX('1D'!$D$16,
                            MAX('1D'!$D$16,
                                POWER((ABS(K306)^2)/('1D'!$I$5*MAX(F306,
                                            0.1)^2),
                                    1/3))),
                        ($L$2)-E1396))),
            IF(OR(IFERROR(AD306,
                        0)&gt;=1,
                    IFERROR(AD307,
                        0)&gt;=1),
                MAX('1D'!$D$16,
                    MAX('1D'!$D$16,
                        POWER((ABS(K306)^2)/('1D'!$I$5*MAX(F306,
                                    0.1)^2),
                            1/3))),
                IF(ABS(IFERROR(AF306,
                            0))&lt;'1D'!$D$19,
                    MAX(MAX('1D'!$D$16,
                            MAX('1D'!$D$16,
                                POWER((ABS(K306)^2)/('1D'!$I$5*MAX(F306,
                                            0.1)^2),
                                    1/3))),
                        IFERROR(W306,
                            0)),
                    MAX(MAX('1D'!$D$16,
                            MAX('1D'!$D$16,
                                POWER((ABS(K306)^2)/('1D'!$I$5*MAX(F306,
                                            0.1)^2),
                                    1/3))),
                        (IFERROR(W306,
                                0))+((IFERROR(AF306,
                                    0))*'1D'!$D$18)))))))</f>
        <v>2.1389677043987478</v>
      </c>
      <c r="X306" s="5">
        <f t="shared" ca="1" si="60"/>
        <v>11.122632062873489</v>
      </c>
      <c r="Y306" s="5">
        <f t="shared" ca="1" si="61"/>
        <v>1.1735290000551568</v>
      </c>
      <c r="Z306" s="5">
        <f t="shared" ca="1" si="62"/>
        <v>4.5807502857230418</v>
      </c>
      <c r="AA306" s="5">
        <f t="shared" ca="1" si="63"/>
        <v>634.55346770439871</v>
      </c>
      <c r="AB306" s="5">
        <f ca="1">AA306+((ABS(K306)/MAX(((F306)+(G306)*(W306))*(W306),
            0.000001))^2)/(2*'1D'!$I$5)</f>
        <v>635.62295155659808</v>
      </c>
      <c r="AC306" s="5">
        <f ca="1">((ABS(K306)*'1D'!$D$6)/(MAX(((F306)+(G306)*(W306))*(W306),
            0.000001)*MAX(((((F306)+(G306)*(W306))*(W306))/MAX((F306)+2*(W306)*SQRT(1+(G306)^2),
                    0.000001))^(2/3),
            0.000001)))^2</f>
        <v>3.8141460404132466E-3</v>
      </c>
      <c r="AD306" s="5">
        <f ca="1">ABS(ABS(K306)/MAX(((F306)+(G306)*(W306))*(W306),
        0.000001))/SQRT('1D'!$I$5*MAX((((F306)+(G306)*(W306))*(W306))/MAX((F306)+2*(G306)*(W306),
            0.000001),
        0.000001))</f>
        <v>1.0000000000000004</v>
      </c>
      <c r="AE306" s="5">
        <f ca="1">((F306)*(W306)^2)/2+(G306)*(W306)^3/3+(ABS(K306)^2)/('1D'!$I$5*MAX(((F306)+(G306)*(W306))*(W306),
        0.000001))</f>
        <v>35.686426155594638</v>
      </c>
      <c r="AF306" s="5">
        <f ca="1">IF($A$2=0,
    0,
    IFERROR(AB307+(((AC306+AC307)/2)*J307)+(IF(Z306&gt;Z307,
                '1D'!$D$8*((Z306^2-Z307^2)/(2*'1D'!$I$5)),
                '1D'!$D$9*((Z307^2-Z306^2)/(2*'1D'!$I$5)))+('1D'!$D$10*(ABS(I307)/90)*(MAX(Z306^2,
                        Z307^2)/(2*'1D'!$I$5))))-AB306,
        0))</f>
        <v>3.3622728137743252E-3</v>
      </c>
      <c r="AG306" s="5">
        <f ca="1">IF($A$2=0,
    1,
    IF(IFERROR(AG307,
            0)=0,
        0,
        IFERROR(IF(OR(ROUND(AD306,
                        3)&gt;=1,
                    AND(ABS(AF306)&lt;'1D'!$D$19,
                        AD306&lt;1)),
                1,
                0),
            0)))</f>
        <v>1</v>
      </c>
      <c r="AH306" s="5">
        <f ca="1">IFERROR(IF('1D'!V32="Supercritical",
        MAX('1D'!$D$16,
            IFERROR(L306,
                MAX('1D'!$D$16,
                    POWER((ABS(K306)^2)/('1D'!$I$5*MAX(F306,
                                0.1)^2),
                        1/3)))),
        IF('1D'!V32="Subcritical",
            MAX('1D'!$D$16,
                IFERROR(W306,
                    MAX('1D'!$D$16,
                        POWER((ABS(K306)^2)/('1D'!$I$5*MAX(F306,
                                    0.1)^2),
                            1/3)))),
            IF(IFERROR(T306,
                    -1E+99)&gt;=IFERROR(AE306,
                    -1E+99),
                MAX('1D'!$D$16,
                    IFERROR(L306,
                        MAX('1D'!$D$16,
                            POWER((ABS(K306)^2)/('1D'!$I$5*MAX(F306,
                                        0.1)^2),
                                1/3)))),
                MAX('1D'!$D$16,
                    IFERROR(W306,
                        MAX('1D'!$D$16,
                            POWER((ABS(K306)^2)/('1D'!$I$5*MAX(F306,
                                        0.1)^2),
                                1/3))))))),
    MAX('1D'!$D$16,
        POWER((ABS(K306)^2)/('1D'!$I$5*MAX(F306,
                    0.1)^2),
            1/3)))</f>
        <v>2.0411692021517887</v>
      </c>
      <c r="AI306" s="5">
        <f t="shared" ca="1" si="64"/>
        <v>634.45566920215174</v>
      </c>
      <c r="AJ306" s="5">
        <f ca="1">AI306+((ABS(K306)/MAX(((F306)+(G306)*(AH306))*(AH306),
            0.000001))^2)/(2*'1D'!$I$5)</f>
        <v>635.63009253909479</v>
      </c>
      <c r="AM306">
        <v>0</v>
      </c>
      <c r="AN306">
        <v>0</v>
      </c>
      <c r="AO306" s="5">
        <f t="shared" si="65"/>
        <v>0</v>
      </c>
      <c r="AP306" s="5">
        <f t="shared" si="69"/>
        <v>0</v>
      </c>
      <c r="AQ306" s="5">
        <f ca="1">ABS(ABS(K306)/MAX(((F306)+(G306)*(AH306))*(AH306),
        0.000001))/SQRT('1D'!$I$5*MAX((((F306)+(G306)*(AH306))*(AH306))/MAX((F306)+2*(G306)*(AH306),
            0.000001),
        0.000001))</f>
        <v>1.0727235886044055</v>
      </c>
      <c r="AR306" s="5" t="str">
        <f t="shared" ca="1" si="66"/>
        <v>Supercritical</v>
      </c>
      <c r="AS306" s="5">
        <f ca="1">((ABS(K306)*'1D'!$D$6)/(MAX(((F306)+(G306)*(AH306))*(AH306),
            0.000001)*MAX(((((F306)+(G306)*(AH306))*(AH306))/MAX((F306)+2*(AH306)*SQRT(1+(G306)^2),
                    0.000001))^(2/3),
            0.000001)))^2</f>
        <v>4.3358367565141456E-3</v>
      </c>
    </row>
    <row r="307" spans="1:45" x14ac:dyDescent="0.35">
      <c r="A307">
        <v>298</v>
      </c>
      <c r="B307">
        <v>296.99599999999998</v>
      </c>
      <c r="C307">
        <v>616301.88500000001</v>
      </c>
      <c r="D307">
        <v>3097657.767</v>
      </c>
      <c r="E307">
        <v>632.41399999999999</v>
      </c>
      <c r="F307">
        <v>5.2</v>
      </c>
      <c r="G307">
        <v>0</v>
      </c>
      <c r="H307" t="s">
        <v>176</v>
      </c>
      <c r="I307">
        <v>2.7E-2</v>
      </c>
      <c r="J307" s="5">
        <f t="shared" si="67"/>
        <v>1</v>
      </c>
      <c r="K307" s="5">
        <f t="shared" ca="1" si="68"/>
        <v>50.95</v>
      </c>
      <c r="L307" s="5">
        <f ca="1">IF($A$2=0,
    IFERROR(L306,
        MAX('1D'!$D$16,
            POWER((ABS(K307)^2)/('1D'!$I$5*MAX(F307,
                        0.1)^2),
                1/3))),
    IF(IFERROR(V306,
            0)=0,
        IFERROR(L306,
            MAX('1D'!$D$16,
                POWER((ABS(K307)^2)/('1D'!$I$5*MAX(F307,
                            0.1)^2),
                    1/3))),
        IF(OR(IFERROR(L307,
                    0)=0,
                IFERROR(S306,
                    0)&lt;1,
                IFERROR(S307,
                    0)&lt;1),
            MAX('1D'!$D$16,
                POWER((ABS(K307)^2)/('1D'!$I$5*MAX(F307,
                            0.1)^2),
                    1/3)),
            IF(IFERROR(U307,
                    0)&gt;0,
                MAX('1D'!$D$16,
                    IFERROR(L307,
                        0)+((IFERROR(U307,
                                0))*'1D'!$D$18*IF((IFERROR(S307,
                                    0))&lt;1,
                            1,
                            -1))),
                IF(IFERROR(U307,
                        0)&lt;0,
                    IF(ABS((MAX('1D'!$D$16,
                                    POWER((ABS(K307)^2)/('1D'!$I$5*MAX(F307,
                                                0.1)^2),
                                        1/3)))-IFERROR(L307,
                                0))&gt;'1D'!$D$19,
                        MAX('1D'!$D$16,
                            IF((MAX('1D'!$D$16,
                                        POWER((ABS(K307)^2)/('1D'!$I$5*MAX(F307,
                                                    0.1)^2),
                                            1/3)))&gt;IFERROR(L307,
                                    0),
                                MIN((MAX('1D'!$D$16,
                                            POWER((ABS(K307)^2)/('1D'!$I$5*MAX(F307,
                                                        0.1)^2),
                                                1/3))),
                                    IFERROR(L307,
                                        0)+(MIN(ABS(IFERROR(U307,
                                                    0))*'1D'!$D$18,
                                            ABS((MAX('1D'!$D$16,
                                                        POWER((ABS(K307)^2)/('1D'!$I$5*MAX(F307,
                                                                    0.1)^2),
                                                            1/3)))-IFERROR(L307,
                                                    0))))),
                                MAX((MAX('1D'!$D$16,
                                            POWER((ABS(K307)^2)/('1D'!$I$5*MAX(F307,
                                                        0.1)^2),
                                                1/3))),
                                    IFERROR(L307,
                                        0)-(MIN(ABS(IFERROR(U307,
                                                    0))*'1D'!$D$18,
                                            ABS((MAX('1D'!$D$16,
                                                        POWER((ABS(K307)^2)/('1D'!$I$5*MAX(F307,
                                                                    0.1)^2),
                                                            1/3)))-IFERROR(L307,
                                                    0))))))),
                        MAX('1D'!$D$16,
                            POWER((ABS(K307)^2)/('1D'!$I$5*MAX(F307,
                                        0.1)^2),
                                1/3))),
                    MAX('1D'!$D$16,
                        IFERROR(L307,
                            0)))))))</f>
        <v>2.0411692021517887</v>
      </c>
      <c r="M307" s="5">
        <f t="shared" ca="1" si="56"/>
        <v>10.614079851189301</v>
      </c>
      <c r="N307" s="5">
        <f t="shared" ca="1" si="57"/>
        <v>1.1434704692804873</v>
      </c>
      <c r="O307" s="5">
        <f t="shared" ca="1" si="58"/>
        <v>4.8002276894771132</v>
      </c>
      <c r="P307" s="5">
        <f t="shared" ca="1" si="59"/>
        <v>634.45516920215175</v>
      </c>
      <c r="Q307" s="5">
        <f ca="1">P307+((ABS(K307)/MAX(((F307)+(G307)*(L307))*(L307),
            0.000001))^2)/(2*'1D'!$I$5)</f>
        <v>635.6295925390948</v>
      </c>
      <c r="R307" s="5">
        <f ca="1">((ABS(K307)*'1D'!$D$6)/(MAX(((F307)+(G307)*(L307))*(L307),
            0.000001)*MAX(((((F307)+(G307)*(L307))*(L307))/MAX((F307)+2*(L307)*SQRT(1+(G307)^2),
                    0.000001))^(2/3),
            0.000001)))^2</f>
        <v>4.3358367565141456E-3</v>
      </c>
      <c r="S307" s="5">
        <f ca="1">ABS(ABS(K307)/MAX(((F307)+(G307)*(L307))*(L307),
        0.000001))/SQRT('1D'!$I$5*MAX((((F307)+(G307)*(L307))*(L307))/MAX((F307)+2*(G307)*(L307),
            0.000001),
        0.000001))</f>
        <v>1.0727235886044055</v>
      </c>
      <c r="T307" s="5">
        <f ca="1">((F307)*(L307)^2)/2+(G307)*(L307)^3/3+(ABS(K307)^2)/('1D'!$I$5*MAX(((F307)+(G307)*(L307))*(L307),
        0.000001))</f>
        <v>35.763412605541333</v>
      </c>
      <c r="U307" s="5">
        <f ca="1">IF($A$2=0,
    0,
    IFERROR(Q306-(((R306+R307)/2)*J307)-(IF(O306&gt;O307,
                '1D'!$D$8*((O306^2-O307^2)/(2*'1D'!$I$5)),
                '1D'!$D$9*((O307^2-O306^2)/(2*'1D'!$I$5)))+('1D'!$D$10*(ABS(I307)/90)*(MAX(O306^2,
                        O307^2)/(2*'1D'!$I$5))))-Q307,
        0))</f>
        <v>-3.8886858066007335E-3</v>
      </c>
      <c r="V307" s="5">
        <f ca="1">IF($A$2=0,
    1,
    IF(IFERROR(V306,
            0)=0,
        0,
        IFERROR(IF(ROUND(S307,
                    3)=1,
                1,
                IF(AND(ABS(U307)&lt;'1D'!$D$19,
                        S307&gt;1),
                    1,
                    0)),
            0)))</f>
        <v>0</v>
      </c>
      <c r="W307" s="5">
        <f ca="1">IF($A$2=0,
    MAX(MAX('1D'!$D$16,
            MAX('1D'!$D$16,
                POWER((ABS(K307)^2)/('1D'!$I$5*MAX(F307,
                            0.1)^2),
                    1/3))),
        IFERROR(W1396,
            MAX(MAX('1D'!$D$16,
                    MAX('1D'!$D$16,
                        POWER((ABS(K307)^2)/('1D'!$I$5*MAX(F307,
                                    0.1)^2),
                            1/3))),
                ($L$2)-E1396))),
    IF(IFERROR(AG308,
            0)=0,
        MAX(MAX('1D'!$D$16,
                MAX('1D'!$D$16,
                    POWER((ABS(K307)^2)/('1D'!$I$5*MAX(F307,
                                0.1)^2),
                        1/3))),
            IFERROR(W1396,
                MAX(MAX('1D'!$D$16,
                        MAX('1D'!$D$16,
                            POWER((ABS(K307)^2)/('1D'!$I$5*MAX(F307,
                                        0.1)^2),
                                1/3))),
                    ($L$2)-E1396))),
        IF(IFERROR(W307,
                0)=0,
            MAX(MAX('1D'!$D$16,
                    MAX('1D'!$D$16,
                        POWER((ABS(K307)^2)/('1D'!$I$5*MAX(F307,
                                    0.1)^2),
                            1/3))),
                IFERROR(W1396,
                    MAX(MAX('1D'!$D$16,
                            MAX('1D'!$D$16,
                                POWER((ABS(K307)^2)/('1D'!$I$5*MAX(F307,
                                            0.1)^2),
                                    1/3))),
                        ($L$2)-E1396))),
            IF(OR(IFERROR(AD307,
                        0)&gt;=1,
                    IFERROR(AD308,
                        0)&gt;=1),
                MAX('1D'!$D$16,
                    MAX('1D'!$D$16,
                        POWER((ABS(K307)^2)/('1D'!$I$5*MAX(F307,
                                    0.1)^2),
                            1/3))),
                IF(ABS(IFERROR(AF307,
                            0))&lt;'1D'!$D$19,
                    MAX(MAX('1D'!$D$16,
                            MAX('1D'!$D$16,
                                POWER((ABS(K307)^2)/('1D'!$I$5*MAX(F307,
                                            0.1)^2),
                                    1/3))),
                        IFERROR(W307,
                            0)),
                    MAX(MAX('1D'!$D$16,
                            MAX('1D'!$D$16,
                                POWER((ABS(K307)^2)/('1D'!$I$5*MAX(F307,
                                            0.1)^2),
                                    1/3))),
                        (IFERROR(W307,
                                0))+((IFERROR(AF307,
                                    0))*'1D'!$D$18)))))))</f>
        <v>2.1389677043987478</v>
      </c>
      <c r="X307" s="5">
        <f t="shared" ca="1" si="60"/>
        <v>11.122632062873489</v>
      </c>
      <c r="Y307" s="5">
        <f t="shared" ca="1" si="61"/>
        <v>1.1735290000551568</v>
      </c>
      <c r="Z307" s="5">
        <f t="shared" ca="1" si="62"/>
        <v>4.5807502857230418</v>
      </c>
      <c r="AA307" s="5">
        <f t="shared" ca="1" si="63"/>
        <v>634.55296770439872</v>
      </c>
      <c r="AB307" s="5">
        <f ca="1">AA307+((ABS(K307)/MAX(((F307)+(G307)*(W307))*(W307),
            0.000001))^2)/(2*'1D'!$I$5)</f>
        <v>635.62245155659809</v>
      </c>
      <c r="AC307" s="5">
        <f ca="1">((ABS(K307)*'1D'!$D$6)/(MAX(((F307)+(G307)*(W307))*(W307),
            0.000001)*MAX(((((F307)+(G307)*(W307))*(W307))/MAX((F307)+2*(W307)*SQRT(1+(G307)^2),
                    0.000001))^(2/3),
            0.000001)))^2</f>
        <v>3.8141460404132466E-3</v>
      </c>
      <c r="AD307" s="5">
        <f ca="1">ABS(ABS(K307)/MAX(((F307)+(G307)*(W307))*(W307),
        0.000001))/SQRT('1D'!$I$5*MAX((((F307)+(G307)*(W307))*(W307))/MAX((F307)+2*(G307)*(W307),
            0.000001),
        0.000001))</f>
        <v>1.0000000000000004</v>
      </c>
      <c r="AE307" s="5">
        <f ca="1">((F307)*(W307)^2)/2+(G307)*(W307)^3/3+(ABS(K307)^2)/('1D'!$I$5*MAX(((F307)+(G307)*(W307))*(W307),
        0.000001))</f>
        <v>35.686426155594638</v>
      </c>
      <c r="AF307" s="5">
        <f ca="1">IF($A$2=0,
    0,
    IFERROR(AB308+(((AC307+AC308)/2)*J308)+(IF(Z307&gt;Z308,
                '1D'!$D$8*((Z307^2-Z308^2)/(2*'1D'!$I$5)),
                '1D'!$D$9*((Z308^2-Z307^2)/(2*'1D'!$I$5)))+('1D'!$D$10*(ABS(I308)/90)*(MAX(Z307^2,
                        Z308^2)/(2*'1D'!$I$5))))-AB307,
        0))</f>
        <v>3.3622728137743252E-3</v>
      </c>
      <c r="AG307" s="5">
        <f ca="1">IF($A$2=0,
    1,
    IF(IFERROR(AG308,
            0)=0,
        0,
        IFERROR(IF(OR(ROUND(AD307,
                        3)&gt;=1,
                    AND(ABS(AF307)&lt;'1D'!$D$19,
                        AD307&lt;1)),
                1,
                0),
            0)))</f>
        <v>1</v>
      </c>
      <c r="AH307" s="5">
        <f ca="1">IFERROR(IF('1D'!V32="Supercritical",
        MAX('1D'!$D$16,
            IFERROR(L307,
                MAX('1D'!$D$16,
                    POWER((ABS(K307)^2)/('1D'!$I$5*MAX(F307,
                                0.1)^2),
                        1/3)))),
        IF('1D'!V32="Subcritical",
            MAX('1D'!$D$16,
                IFERROR(W307,
                    MAX('1D'!$D$16,
                        POWER((ABS(K307)^2)/('1D'!$I$5*MAX(F307,
                                    0.1)^2),
                            1/3)))),
            IF(IFERROR(T307,
                    -1E+99)&gt;=IFERROR(AE307,
                    -1E+99),
                MAX('1D'!$D$16,
                    IFERROR(L307,
                        MAX('1D'!$D$16,
                            POWER((ABS(K307)^2)/('1D'!$I$5*MAX(F307,
                                        0.1)^2),
                                1/3)))),
                MAX('1D'!$D$16,
                    IFERROR(W307,
                        MAX('1D'!$D$16,
                            POWER((ABS(K307)^2)/('1D'!$I$5*MAX(F307,
                                        0.1)^2),
                                1/3))))))),
    MAX('1D'!$D$16,
        POWER((ABS(K307)^2)/('1D'!$I$5*MAX(F307,
                    0.1)^2),
            1/3)))</f>
        <v>2.0411692021517887</v>
      </c>
      <c r="AI307" s="5">
        <f t="shared" ca="1" si="64"/>
        <v>634.45516920215175</v>
      </c>
      <c r="AJ307" s="5">
        <f ca="1">AI307+((ABS(K307)/MAX(((F307)+(G307)*(AH307))*(AH307),
            0.000001))^2)/(2*'1D'!$I$5)</f>
        <v>635.6295925390948</v>
      </c>
      <c r="AM307">
        <v>0</v>
      </c>
      <c r="AN307">
        <v>0</v>
      </c>
      <c r="AO307" s="5">
        <f t="shared" si="65"/>
        <v>0</v>
      </c>
      <c r="AP307" s="5">
        <f t="shared" si="69"/>
        <v>0</v>
      </c>
      <c r="AQ307" s="5">
        <f ca="1">ABS(ABS(K307)/MAX(((F307)+(G307)*(AH307))*(AH307),
        0.000001))/SQRT('1D'!$I$5*MAX((((F307)+(G307)*(AH307))*(AH307))/MAX((F307)+2*(G307)*(AH307),
            0.000001),
        0.000001))</f>
        <v>1.0727235886044055</v>
      </c>
      <c r="AR307" s="5" t="str">
        <f t="shared" ca="1" si="66"/>
        <v>Supercritical</v>
      </c>
      <c r="AS307" s="5">
        <f ca="1">((ABS(K307)*'1D'!$D$6)/(MAX(((F307)+(G307)*(AH307))*(AH307),
            0.000001)*MAX(((((F307)+(G307)*(AH307))*(AH307))/MAX((F307)+2*(AH307)*SQRT(1+(G307)^2),
                    0.000001))^(2/3),
            0.000001)))^2</f>
        <v>4.3358367565141456E-3</v>
      </c>
    </row>
    <row r="308" spans="1:45" x14ac:dyDescent="0.35">
      <c r="A308">
        <v>299</v>
      </c>
      <c r="B308">
        <v>297.99599999999998</v>
      </c>
      <c r="C308">
        <v>616301.41099999996</v>
      </c>
      <c r="D308">
        <v>3097656.8859999999</v>
      </c>
      <c r="E308">
        <v>632.4135</v>
      </c>
      <c r="F308">
        <v>5.2</v>
      </c>
      <c r="G308">
        <v>0</v>
      </c>
      <c r="H308" t="s">
        <v>176</v>
      </c>
      <c r="I308">
        <v>2.7E-2</v>
      </c>
      <c r="J308" s="5">
        <f t="shared" si="67"/>
        <v>1</v>
      </c>
      <c r="K308" s="5">
        <f t="shared" ca="1" si="68"/>
        <v>50.95</v>
      </c>
      <c r="L308" s="5">
        <f ca="1">IF($A$2=0,
    IFERROR(L307,
        MAX('1D'!$D$16,
            POWER((ABS(K308)^2)/('1D'!$I$5*MAX(F308,
                        0.1)^2),
                1/3))),
    IF(IFERROR(V307,
            0)=0,
        IFERROR(L307,
            MAX('1D'!$D$16,
                POWER((ABS(K308)^2)/('1D'!$I$5*MAX(F308,
                            0.1)^2),
                    1/3))),
        IF(OR(IFERROR(L308,
                    0)=0,
                IFERROR(S307,
                    0)&lt;1,
                IFERROR(S308,
                    0)&lt;1),
            MAX('1D'!$D$16,
                POWER((ABS(K308)^2)/('1D'!$I$5*MAX(F308,
                            0.1)^2),
                    1/3)),
            IF(IFERROR(U308,
                    0)&gt;0,
                MAX('1D'!$D$16,
                    IFERROR(L308,
                        0)+((IFERROR(U308,
                                0))*'1D'!$D$18*IF((IFERROR(S308,
                                    0))&lt;1,
                            1,
                            -1))),
                IF(IFERROR(U308,
                        0)&lt;0,
                    IF(ABS((MAX('1D'!$D$16,
                                    POWER((ABS(K308)^2)/('1D'!$I$5*MAX(F308,
                                                0.1)^2),
                                        1/3)))-IFERROR(L308,
                                0))&gt;'1D'!$D$19,
                        MAX('1D'!$D$16,
                            IF((MAX('1D'!$D$16,
                                        POWER((ABS(K308)^2)/('1D'!$I$5*MAX(F308,
                                                    0.1)^2),
                                            1/3)))&gt;IFERROR(L308,
                                    0),
                                MIN((MAX('1D'!$D$16,
                                            POWER((ABS(K308)^2)/('1D'!$I$5*MAX(F308,
                                                        0.1)^2),
                                                1/3))),
                                    IFERROR(L308,
                                        0)+(MIN(ABS(IFERROR(U308,
                                                    0))*'1D'!$D$18,
                                            ABS((MAX('1D'!$D$16,
                                                        POWER((ABS(K308)^2)/('1D'!$I$5*MAX(F308,
                                                                    0.1)^2),
                                                            1/3)))-IFERROR(L308,
                                                    0))))),
                                MAX((MAX('1D'!$D$16,
                                            POWER((ABS(K308)^2)/('1D'!$I$5*MAX(F308,
                                                        0.1)^2),
                                                1/3))),
                                    IFERROR(L308,
                                        0)-(MIN(ABS(IFERROR(U308,
                                                    0))*'1D'!$D$18,
                                            ABS((MAX('1D'!$D$16,
                                                        POWER((ABS(K308)^2)/('1D'!$I$5*MAX(F308,
                                                                    0.1)^2),
                                                            1/3)))-IFERROR(L308,
                                                    0))))))),
                        MAX('1D'!$D$16,
                            POWER((ABS(K308)^2)/('1D'!$I$5*MAX(F308,
                                        0.1)^2),
                                1/3))),
                    MAX('1D'!$D$16,
                        IFERROR(L308,
                            0)))))))</f>
        <v>2.0411692021517887</v>
      </c>
      <c r="M308" s="5">
        <f t="shared" ca="1" si="56"/>
        <v>10.614079851189301</v>
      </c>
      <c r="N308" s="5">
        <f t="shared" ca="1" si="57"/>
        <v>1.1434704692804873</v>
      </c>
      <c r="O308" s="5">
        <f t="shared" ca="1" si="58"/>
        <v>4.8002276894771132</v>
      </c>
      <c r="P308" s="5">
        <f t="shared" ca="1" si="59"/>
        <v>634.45466920215176</v>
      </c>
      <c r="Q308" s="5">
        <f ca="1">P308+((ABS(K308)/MAX(((F308)+(G308)*(L308))*(L308),
            0.000001))^2)/(2*'1D'!$I$5)</f>
        <v>635.62909253909481</v>
      </c>
      <c r="R308" s="5">
        <f ca="1">((ABS(K308)*'1D'!$D$6)/(MAX(((F308)+(G308)*(L308))*(L308),
            0.000001)*MAX(((((F308)+(G308)*(L308))*(L308))/MAX((F308)+2*(L308)*SQRT(1+(G308)^2),
                    0.000001))^(2/3),
            0.000001)))^2</f>
        <v>4.3358367565141456E-3</v>
      </c>
      <c r="S308" s="5">
        <f ca="1">ABS(ABS(K308)/MAX(((F308)+(G308)*(L308))*(L308),
        0.000001))/SQRT('1D'!$I$5*MAX((((F308)+(G308)*(L308))*(L308))/MAX((F308)+2*(G308)*(L308),
            0.000001),
        0.000001))</f>
        <v>1.0727235886044055</v>
      </c>
      <c r="T308" s="5">
        <f ca="1">((F308)*(L308)^2)/2+(G308)*(L308)^3/3+(ABS(K308)^2)/('1D'!$I$5*MAX(((F308)+(G308)*(L308))*(L308),
        0.000001))</f>
        <v>35.763412605541333</v>
      </c>
      <c r="U308" s="5">
        <f ca="1">IF($A$2=0,
    0,
    IFERROR(Q307-(((R307+R308)/2)*J308)-(IF(O307&gt;O308,
                '1D'!$D$8*((O307^2-O308^2)/(2*'1D'!$I$5)),
                '1D'!$D$9*((O308^2-O307^2)/(2*'1D'!$I$5)))+('1D'!$D$10*(ABS(I308)/90)*(MAX(O307^2,
                        O308^2)/(2*'1D'!$I$5))))-Q308,
        0))</f>
        <v>-3.8886858066007335E-3</v>
      </c>
      <c r="V308" s="5">
        <f ca="1">IF($A$2=0,
    1,
    IF(IFERROR(V307,
            0)=0,
        0,
        IFERROR(IF(ROUND(S308,
                    3)=1,
                1,
                IF(AND(ABS(U308)&lt;'1D'!$D$19,
                        S308&gt;1),
                    1,
                    0)),
            0)))</f>
        <v>0</v>
      </c>
      <c r="W308" s="5">
        <f ca="1">IF($A$2=0,
    MAX(MAX('1D'!$D$16,
            MAX('1D'!$D$16,
                POWER((ABS(K308)^2)/('1D'!$I$5*MAX(F308,
                            0.1)^2),
                    1/3))),
        IFERROR(W1396,
            MAX(MAX('1D'!$D$16,
                    MAX('1D'!$D$16,
                        POWER((ABS(K308)^2)/('1D'!$I$5*MAX(F308,
                                    0.1)^2),
                            1/3))),
                ($L$2)-E1396))),
    IF(IFERROR(AG309,
            0)=0,
        MAX(MAX('1D'!$D$16,
                MAX('1D'!$D$16,
                    POWER((ABS(K308)^2)/('1D'!$I$5*MAX(F308,
                                0.1)^2),
                        1/3))),
            IFERROR(W1396,
                MAX(MAX('1D'!$D$16,
                        MAX('1D'!$D$16,
                            POWER((ABS(K308)^2)/('1D'!$I$5*MAX(F308,
                                        0.1)^2),
                                1/3))),
                    ($L$2)-E1396))),
        IF(IFERROR(W308,
                0)=0,
            MAX(MAX('1D'!$D$16,
                    MAX('1D'!$D$16,
                        POWER((ABS(K308)^2)/('1D'!$I$5*MAX(F308,
                                    0.1)^2),
                            1/3))),
                IFERROR(W1396,
                    MAX(MAX('1D'!$D$16,
                            MAX('1D'!$D$16,
                                POWER((ABS(K308)^2)/('1D'!$I$5*MAX(F308,
                                            0.1)^2),
                                    1/3))),
                        ($L$2)-E1396))),
            IF(OR(IFERROR(AD308,
                        0)&gt;=1,
                    IFERROR(AD309,
                        0)&gt;=1),
                MAX('1D'!$D$16,
                    MAX('1D'!$D$16,
                        POWER((ABS(K308)^2)/('1D'!$I$5*MAX(F308,
                                    0.1)^2),
                            1/3))),
                IF(ABS(IFERROR(AF308,
                            0))&lt;'1D'!$D$19,
                    MAX(MAX('1D'!$D$16,
                            MAX('1D'!$D$16,
                                POWER((ABS(K308)^2)/('1D'!$I$5*MAX(F308,
                                            0.1)^2),
                                    1/3))),
                        IFERROR(W308,
                            0)),
                    MAX(MAX('1D'!$D$16,
                            MAX('1D'!$D$16,
                                POWER((ABS(K308)^2)/('1D'!$I$5*MAX(F308,
                                            0.1)^2),
                                    1/3))),
                        (IFERROR(W308,
                                0))+((IFERROR(AF308,
                                    0))*'1D'!$D$18)))))))</f>
        <v>2.1389677043987478</v>
      </c>
      <c r="X308" s="5">
        <f t="shared" ca="1" si="60"/>
        <v>11.122632062873489</v>
      </c>
      <c r="Y308" s="5">
        <f t="shared" ca="1" si="61"/>
        <v>1.1735290000551568</v>
      </c>
      <c r="Z308" s="5">
        <f t="shared" ca="1" si="62"/>
        <v>4.5807502857230418</v>
      </c>
      <c r="AA308" s="5">
        <f t="shared" ca="1" si="63"/>
        <v>634.55246770439874</v>
      </c>
      <c r="AB308" s="5">
        <f ca="1">AA308+((ABS(K308)/MAX(((F308)+(G308)*(W308))*(W308),
            0.000001))^2)/(2*'1D'!$I$5)</f>
        <v>635.62195155659811</v>
      </c>
      <c r="AC308" s="5">
        <f ca="1">((ABS(K308)*'1D'!$D$6)/(MAX(((F308)+(G308)*(W308))*(W308),
            0.000001)*MAX(((((F308)+(G308)*(W308))*(W308))/MAX((F308)+2*(W308)*SQRT(1+(G308)^2),
                    0.000001))^(2/3),
            0.000001)))^2</f>
        <v>3.8141460404132466E-3</v>
      </c>
      <c r="AD308" s="5">
        <f ca="1">ABS(ABS(K308)/MAX(((F308)+(G308)*(W308))*(W308),
        0.000001))/SQRT('1D'!$I$5*MAX((((F308)+(G308)*(W308))*(W308))/MAX((F308)+2*(G308)*(W308),
            0.000001),
        0.000001))</f>
        <v>1.0000000000000004</v>
      </c>
      <c r="AE308" s="5">
        <f ca="1">((F308)*(W308)^2)/2+(G308)*(W308)^3/3+(ABS(K308)^2)/('1D'!$I$5*MAX(((F308)+(G308)*(W308))*(W308),
        0.000001))</f>
        <v>35.686426155594638</v>
      </c>
      <c r="AF308" s="5">
        <f ca="1">IF($A$2=0,
    0,
    IFERROR(AB309+(((AC308+AC309)/2)*J309)+(IF(Z308&gt;Z309,
                '1D'!$D$8*((Z308^2-Z309^2)/(2*'1D'!$I$5)),
                '1D'!$D$9*((Z309^2-Z308^2)/(2*'1D'!$I$5)))+('1D'!$D$10*(ABS(I309)/90)*(MAX(Z308^2,
                        Z309^2)/(2*'1D'!$I$5))))-AB308,
        0))</f>
        <v>3.3994555486742684E-3</v>
      </c>
      <c r="AG308" s="5">
        <f ca="1">IF($A$2=0,
    1,
    IF(IFERROR(AG309,
            0)=0,
        0,
        IFERROR(IF(OR(ROUND(AD308,
                        3)&gt;=1,
                    AND(ABS(AF308)&lt;'1D'!$D$19,
                        AD308&lt;1)),
                1,
                0),
            0)))</f>
        <v>1</v>
      </c>
      <c r="AH308" s="5">
        <f ca="1">IFERROR(IF('1D'!V32="Supercritical",
        MAX('1D'!$D$16,
            IFERROR(L308,
                MAX('1D'!$D$16,
                    POWER((ABS(K308)^2)/('1D'!$I$5*MAX(F308,
                                0.1)^2),
                        1/3)))),
        IF('1D'!V32="Subcritical",
            MAX('1D'!$D$16,
                IFERROR(W308,
                    MAX('1D'!$D$16,
                        POWER((ABS(K308)^2)/('1D'!$I$5*MAX(F308,
                                    0.1)^2),
                            1/3)))),
            IF(IFERROR(T308,
                    -1E+99)&gt;=IFERROR(AE308,
                    -1E+99),
                MAX('1D'!$D$16,
                    IFERROR(L308,
                        MAX('1D'!$D$16,
                            POWER((ABS(K308)^2)/('1D'!$I$5*MAX(F308,
                                        0.1)^2),
                                1/3)))),
                MAX('1D'!$D$16,
                    IFERROR(W308,
                        MAX('1D'!$D$16,
                            POWER((ABS(K308)^2)/('1D'!$I$5*MAX(F308,
                                        0.1)^2),
                                1/3))))))),
    MAX('1D'!$D$16,
        POWER((ABS(K308)^2)/('1D'!$I$5*MAX(F308,
                    0.1)^2),
            1/3)))</f>
        <v>2.0411692021517887</v>
      </c>
      <c r="AI308" s="5">
        <f t="shared" ca="1" si="64"/>
        <v>634.45466920215176</v>
      </c>
      <c r="AJ308" s="5">
        <f ca="1">AI308+((ABS(K308)/MAX(((F308)+(G308)*(AH308))*(AH308),
            0.000001))^2)/(2*'1D'!$I$5)</f>
        <v>635.62909253909481</v>
      </c>
      <c r="AM308">
        <v>0</v>
      </c>
      <c r="AN308">
        <v>0</v>
      </c>
      <c r="AO308" s="5">
        <f t="shared" si="65"/>
        <v>0</v>
      </c>
      <c r="AP308" s="5">
        <f t="shared" si="69"/>
        <v>0</v>
      </c>
      <c r="AQ308" s="5">
        <f ca="1">ABS(ABS(K308)/MAX(((F308)+(G308)*(AH308))*(AH308),
        0.000001))/SQRT('1D'!$I$5*MAX((((F308)+(G308)*(AH308))*(AH308))/MAX((F308)+2*(G308)*(AH308),
            0.000001),
        0.000001))</f>
        <v>1.0727235886044055</v>
      </c>
      <c r="AR308" s="5" t="str">
        <f t="shared" ca="1" si="66"/>
        <v>Supercritical</v>
      </c>
      <c r="AS308" s="5">
        <f ca="1">((ABS(K308)*'1D'!$D$6)/(MAX(((F308)+(G308)*(AH308))*(AH308),
            0.000001)*MAX(((((F308)+(G308)*(AH308))*(AH308))/MAX((F308)+2*(AH308)*SQRT(1+(G308)^2),
                    0.000001))^(2/3),
            0.000001)))^2</f>
        <v>4.3358367565141456E-3</v>
      </c>
    </row>
    <row r="309" spans="1:45" x14ac:dyDescent="0.35">
      <c r="A309">
        <v>300</v>
      </c>
      <c r="B309">
        <v>298.995</v>
      </c>
      <c r="C309">
        <v>616300.93700000003</v>
      </c>
      <c r="D309">
        <v>3097656.0060000001</v>
      </c>
      <c r="E309">
        <v>632.41300000000001</v>
      </c>
      <c r="F309">
        <v>5.2</v>
      </c>
      <c r="G309">
        <v>0</v>
      </c>
      <c r="H309" t="s">
        <v>176</v>
      </c>
      <c r="I309">
        <v>0.05</v>
      </c>
      <c r="J309" s="5">
        <f t="shared" si="67"/>
        <v>0.99900000000002365</v>
      </c>
      <c r="K309" s="5">
        <f t="shared" ca="1" si="68"/>
        <v>50.95</v>
      </c>
      <c r="L309" s="5">
        <f ca="1">IF($A$2=0,
    IFERROR(L308,
        MAX('1D'!$D$16,
            POWER((ABS(K309)^2)/('1D'!$I$5*MAX(F309,
                        0.1)^2),
                1/3))),
    IF(IFERROR(V308,
            0)=0,
        IFERROR(L308,
            MAX('1D'!$D$16,
                POWER((ABS(K309)^2)/('1D'!$I$5*MAX(F309,
                            0.1)^2),
                    1/3))),
        IF(OR(IFERROR(L309,
                    0)=0,
                IFERROR(S308,
                    0)&lt;1,
                IFERROR(S309,
                    0)&lt;1),
            MAX('1D'!$D$16,
                POWER((ABS(K309)^2)/('1D'!$I$5*MAX(F309,
                            0.1)^2),
                    1/3)),
            IF(IFERROR(U309,
                    0)&gt;0,
                MAX('1D'!$D$16,
                    IFERROR(L309,
                        0)+((IFERROR(U309,
                                0))*'1D'!$D$18*IF((IFERROR(S309,
                                    0))&lt;1,
                            1,
                            -1))),
                IF(IFERROR(U309,
                        0)&lt;0,
                    IF(ABS((MAX('1D'!$D$16,
                                    POWER((ABS(K309)^2)/('1D'!$I$5*MAX(F309,
                                                0.1)^2),
                                        1/3)))-IFERROR(L309,
                                0))&gt;'1D'!$D$19,
                        MAX('1D'!$D$16,
                            IF((MAX('1D'!$D$16,
                                        POWER((ABS(K309)^2)/('1D'!$I$5*MAX(F309,
                                                    0.1)^2),
                                            1/3)))&gt;IFERROR(L309,
                                    0),
                                MIN((MAX('1D'!$D$16,
                                            POWER((ABS(K309)^2)/('1D'!$I$5*MAX(F309,
                                                        0.1)^2),
                                                1/3))),
                                    IFERROR(L309,
                                        0)+(MIN(ABS(IFERROR(U309,
                                                    0))*'1D'!$D$18,
                                            ABS((MAX('1D'!$D$16,
                                                        POWER((ABS(K309)^2)/('1D'!$I$5*MAX(F309,
                                                                    0.1)^2),
                                                            1/3)))-IFERROR(L309,
                                                    0))))),
                                MAX((MAX('1D'!$D$16,
                                            POWER((ABS(K309)^2)/('1D'!$I$5*MAX(F309,
                                                        0.1)^2),
                                                1/3))),
                                    IFERROR(L309,
                                        0)-(MIN(ABS(IFERROR(U309,
                                                    0))*'1D'!$D$18,
                                            ABS((MAX('1D'!$D$16,
                                                        POWER((ABS(K309)^2)/('1D'!$I$5*MAX(F309,
                                                                    0.1)^2),
                                                            1/3)))-IFERROR(L309,
                                                    0))))))),
                        MAX('1D'!$D$16,
                            POWER((ABS(K309)^2)/('1D'!$I$5*MAX(F309,
                                        0.1)^2),
                                1/3))),
                    MAX('1D'!$D$16,
                        IFERROR(L309,
                            0)))))))</f>
        <v>2.0411692021517887</v>
      </c>
      <c r="M309" s="5">
        <f t="shared" ca="1" si="56"/>
        <v>10.614079851189301</v>
      </c>
      <c r="N309" s="5">
        <f t="shared" ca="1" si="57"/>
        <v>1.1434704692804873</v>
      </c>
      <c r="O309" s="5">
        <f t="shared" ca="1" si="58"/>
        <v>4.8002276894771132</v>
      </c>
      <c r="P309" s="5">
        <f t="shared" ca="1" si="59"/>
        <v>634.45416920215177</v>
      </c>
      <c r="Q309" s="5">
        <f ca="1">P309+((ABS(K309)/MAX(((F309)+(G309)*(L309))*(L309),
            0.000001))^2)/(2*'1D'!$I$5)</f>
        <v>635.62859253909483</v>
      </c>
      <c r="R309" s="5">
        <f ca="1">((ABS(K309)*'1D'!$D$6)/(MAX(((F309)+(G309)*(L309))*(L309),
            0.000001)*MAX(((((F309)+(G309)*(L309))*(L309))/MAX((F309)+2*(L309)*SQRT(1+(G309)^2),
                    0.000001))^(2/3),
            0.000001)))^2</f>
        <v>4.3358367565141456E-3</v>
      </c>
      <c r="S309" s="5">
        <f ca="1">ABS(ABS(K309)/MAX(((F309)+(G309)*(L309))*(L309),
        0.000001))/SQRT('1D'!$I$5*MAX((((F309)+(G309)*(L309))*(L309))/MAX((F309)+2*(G309)*(L309),
            0.000001),
        0.000001))</f>
        <v>1.0727235886044055</v>
      </c>
      <c r="T309" s="5">
        <f ca="1">((F309)*(L309)^2)/2+(G309)*(L309)^3/3+(ABS(K309)^2)/('1D'!$I$5*MAX(((F309)+(G309)*(L309))*(L309),
        0.000001))</f>
        <v>35.763412605541333</v>
      </c>
      <c r="U309" s="5">
        <f ca="1">IF($A$2=0,
    0,
    IFERROR(Q308-(((R308+R309)/2)*J309)-(IF(O308&gt;O309,
                '1D'!$D$8*((O308^2-O309^2)/(2*'1D'!$I$5)),
                '1D'!$D$9*((O309^2-O308^2)/(2*'1D'!$I$5)))+('1D'!$D$10*(ABS(I309)/90)*(MAX(O308^2,
                        O309^2)/(2*'1D'!$I$5))))-Q309,
        0))</f>
        <v>-3.9293695311926058E-3</v>
      </c>
      <c r="V309" s="5">
        <f ca="1">IF($A$2=0,
    1,
    IF(IFERROR(V308,
            0)=0,
        0,
        IFERROR(IF(ROUND(S309,
                    3)=1,
                1,
                IF(AND(ABS(U309)&lt;'1D'!$D$19,
                        S309&gt;1),
                    1,
                    0)),
            0)))</f>
        <v>0</v>
      </c>
      <c r="W309" s="5">
        <f ca="1">IF($A$2=0,
    MAX(MAX('1D'!$D$16,
            MAX('1D'!$D$16,
                POWER((ABS(K309)^2)/('1D'!$I$5*MAX(F309,
                            0.1)^2),
                    1/3))),
        IFERROR(W1396,
            MAX(MAX('1D'!$D$16,
                    MAX('1D'!$D$16,
                        POWER((ABS(K309)^2)/('1D'!$I$5*MAX(F309,
                                    0.1)^2),
                            1/3))),
                ($L$2)-E1396))),
    IF(IFERROR(AG310,
            0)=0,
        MAX(MAX('1D'!$D$16,
                MAX('1D'!$D$16,
                    POWER((ABS(K309)^2)/('1D'!$I$5*MAX(F309,
                                0.1)^2),
                        1/3))),
            IFERROR(W1396,
                MAX(MAX('1D'!$D$16,
                        MAX('1D'!$D$16,
                            POWER((ABS(K309)^2)/('1D'!$I$5*MAX(F309,
                                        0.1)^2),
                                1/3))),
                    ($L$2)-E1396))),
        IF(IFERROR(W309,
                0)=0,
            MAX(MAX('1D'!$D$16,
                    MAX('1D'!$D$16,
                        POWER((ABS(K309)^2)/('1D'!$I$5*MAX(F309,
                                    0.1)^2),
                            1/3))),
                IFERROR(W1396,
                    MAX(MAX('1D'!$D$16,
                            MAX('1D'!$D$16,
                                POWER((ABS(K309)^2)/('1D'!$I$5*MAX(F309,
                                            0.1)^2),
                                    1/3))),
                        ($L$2)-E1396))),
            IF(OR(IFERROR(AD309,
                        0)&gt;=1,
                    IFERROR(AD310,
                        0)&gt;=1),
                MAX('1D'!$D$16,
                    MAX('1D'!$D$16,
                        POWER((ABS(K309)^2)/('1D'!$I$5*MAX(F309,
                                    0.1)^2),
                            1/3))),
                IF(ABS(IFERROR(AF309,
                            0))&lt;'1D'!$D$19,
                    MAX(MAX('1D'!$D$16,
                            MAX('1D'!$D$16,
                                POWER((ABS(K309)^2)/('1D'!$I$5*MAX(F309,
                                            0.1)^2),
                                    1/3))),
                        IFERROR(W309,
                            0)),
                    MAX(MAX('1D'!$D$16,
                            MAX('1D'!$D$16,
                                POWER((ABS(K309)^2)/('1D'!$I$5*MAX(F309,
                                            0.1)^2),
                                    1/3))),
                        (IFERROR(W309,
                                0))+((IFERROR(AF309,
                                    0))*'1D'!$D$18)))))))</f>
        <v>2.1389677043987478</v>
      </c>
      <c r="X309" s="5">
        <f t="shared" ca="1" si="60"/>
        <v>11.122632062873489</v>
      </c>
      <c r="Y309" s="5">
        <f t="shared" ca="1" si="61"/>
        <v>1.1735290000551568</v>
      </c>
      <c r="Z309" s="5">
        <f t="shared" ca="1" si="62"/>
        <v>4.5807502857230418</v>
      </c>
      <c r="AA309" s="5">
        <f t="shared" ca="1" si="63"/>
        <v>634.55196770439875</v>
      </c>
      <c r="AB309" s="5">
        <f ca="1">AA309+((ABS(K309)/MAX(((F309)+(G309)*(W309))*(W309),
            0.000001))^2)/(2*'1D'!$I$5)</f>
        <v>635.62145155659812</v>
      </c>
      <c r="AC309" s="5">
        <f ca="1">((ABS(K309)*'1D'!$D$6)/(MAX(((F309)+(G309)*(W309))*(W309),
            0.000001)*MAX(((((F309)+(G309)*(W309))*(W309))/MAX((F309)+2*(W309)*SQRT(1+(G309)^2),
                    0.000001))^(2/3),
            0.000001)))^2</f>
        <v>3.8141460404132466E-3</v>
      </c>
      <c r="AD309" s="5">
        <f ca="1">ABS(ABS(K309)/MAX(((F309)+(G309)*(W309))*(W309),
        0.000001))/SQRT('1D'!$I$5*MAX((((F309)+(G309)*(W309))*(W309))/MAX((F309)+2*(G309)*(W309),
            0.000001),
        0.000001))</f>
        <v>1.0000000000000004</v>
      </c>
      <c r="AE309" s="5">
        <f ca="1">((F309)*(W309)^2)/2+(G309)*(W309)^3/3+(ABS(K309)^2)/('1D'!$I$5*MAX(((F309)+(G309)*(W309))*(W309),
        0.000001))</f>
        <v>35.686426155594638</v>
      </c>
      <c r="AF309" s="5">
        <f ca="1">IF($A$2=0,
    0,
    IFERROR(AB310+(((AC309+AC310)/2)*J310)+(IF(Z309&gt;Z310,
                '1D'!$D$8*((Z309^2-Z310^2)/(2*'1D'!$I$5)),
                '1D'!$D$9*((Z310^2-Z309^2)/(2*'1D'!$I$5)))+('1D'!$D$10*(ABS(I310)/90)*(MAX(Z309^2,
                        Z310^2)/(2*'1D'!$I$5))))-AB309,
        0))</f>
        <v>3.4531789411857972E-3</v>
      </c>
      <c r="AG309" s="5">
        <f ca="1">IF($A$2=0,
    1,
    IF(IFERROR(AG310,
            0)=0,
        0,
        IFERROR(IF(OR(ROUND(AD309,
                        3)&gt;=1,
                    AND(ABS(AF309)&lt;'1D'!$D$19,
                        AD309&lt;1)),
                1,
                0),
            0)))</f>
        <v>1</v>
      </c>
      <c r="AH309" s="5">
        <f ca="1">IFERROR(IF('1D'!V32="Supercritical",
        MAX('1D'!$D$16,
            IFERROR(L309,
                MAX('1D'!$D$16,
                    POWER((ABS(K309)^2)/('1D'!$I$5*MAX(F309,
                                0.1)^2),
                        1/3)))),
        IF('1D'!V32="Subcritical",
            MAX('1D'!$D$16,
                IFERROR(W309,
                    MAX('1D'!$D$16,
                        POWER((ABS(K309)^2)/('1D'!$I$5*MAX(F309,
                                    0.1)^2),
                            1/3)))),
            IF(IFERROR(T309,
                    -1E+99)&gt;=IFERROR(AE309,
                    -1E+99),
                MAX('1D'!$D$16,
                    IFERROR(L309,
                        MAX('1D'!$D$16,
                            POWER((ABS(K309)^2)/('1D'!$I$5*MAX(F309,
                                        0.1)^2),
                                1/3)))),
                MAX('1D'!$D$16,
                    IFERROR(W309,
                        MAX('1D'!$D$16,
                            POWER((ABS(K309)^2)/('1D'!$I$5*MAX(F309,
                                        0.1)^2),
                                1/3))))))),
    MAX('1D'!$D$16,
        POWER((ABS(K309)^2)/('1D'!$I$5*MAX(F309,
                    0.1)^2),
            1/3)))</f>
        <v>2.0411692021517887</v>
      </c>
      <c r="AI309" s="5">
        <f t="shared" ca="1" si="64"/>
        <v>634.45416920215177</v>
      </c>
      <c r="AJ309" s="5">
        <f ca="1">AI309+((ABS(K309)/MAX(((F309)+(G309)*(AH309))*(AH309),
            0.000001))^2)/(2*'1D'!$I$5)</f>
        <v>635.62859253909483</v>
      </c>
      <c r="AM309">
        <v>0</v>
      </c>
      <c r="AN309">
        <v>0</v>
      </c>
      <c r="AO309" s="5">
        <f t="shared" si="65"/>
        <v>0</v>
      </c>
      <c r="AP309" s="5">
        <f t="shared" si="69"/>
        <v>0</v>
      </c>
      <c r="AQ309" s="5">
        <f ca="1">ABS(ABS(K309)/MAX(((F309)+(G309)*(AH309))*(AH309),
        0.000001))/SQRT('1D'!$I$5*MAX((((F309)+(G309)*(AH309))*(AH309))/MAX((F309)+2*(G309)*(AH309),
            0.000001),
        0.000001))</f>
        <v>1.0727235886044055</v>
      </c>
      <c r="AR309" s="5" t="str">
        <f t="shared" ca="1" si="66"/>
        <v>Supercritical</v>
      </c>
      <c r="AS309" s="5">
        <f ca="1">((ABS(K309)*'1D'!$D$6)/(MAX(((F309)+(G309)*(AH309))*(AH309),
            0.000001)*MAX(((((F309)+(G309)*(AH309))*(AH309))/MAX((F309)+2*(AH309)*SQRT(1+(G309)^2),
                    0.000001))^(2/3),
            0.000001)))^2</f>
        <v>4.3358367565141456E-3</v>
      </c>
    </row>
    <row r="310" spans="1:45" x14ac:dyDescent="0.35">
      <c r="A310">
        <v>301</v>
      </c>
      <c r="B310">
        <v>299.995</v>
      </c>
      <c r="C310">
        <v>616300.46200000006</v>
      </c>
      <c r="D310">
        <v>3097655.1260000002</v>
      </c>
      <c r="E310">
        <v>632.41250000000002</v>
      </c>
      <c r="F310">
        <v>5.2</v>
      </c>
      <c r="G310">
        <v>0</v>
      </c>
      <c r="H310" t="s">
        <v>176</v>
      </c>
      <c r="I310">
        <v>7.8E-2</v>
      </c>
      <c r="J310" s="5">
        <f t="shared" si="67"/>
        <v>1</v>
      </c>
      <c r="K310" s="5">
        <f t="shared" ca="1" si="68"/>
        <v>50.95</v>
      </c>
      <c r="L310" s="5">
        <f ca="1">IF($A$2=0,
    IFERROR(L309,
        MAX('1D'!$D$16,
            POWER((ABS(K310)^2)/('1D'!$I$5*MAX(F310,
                        0.1)^2),
                1/3))),
    IF(IFERROR(V309,
            0)=0,
        IFERROR(L309,
            MAX('1D'!$D$16,
                POWER((ABS(K310)^2)/('1D'!$I$5*MAX(F310,
                            0.1)^2),
                    1/3))),
        IF(OR(IFERROR(L310,
                    0)=0,
                IFERROR(S309,
                    0)&lt;1,
                IFERROR(S310,
                    0)&lt;1),
            MAX('1D'!$D$16,
                POWER((ABS(K310)^2)/('1D'!$I$5*MAX(F310,
                            0.1)^2),
                    1/3)),
            IF(IFERROR(U310,
                    0)&gt;0,
                MAX('1D'!$D$16,
                    IFERROR(L310,
                        0)+((IFERROR(U310,
                                0))*'1D'!$D$18*IF((IFERROR(S310,
                                    0))&lt;1,
                            1,
                            -1))),
                IF(IFERROR(U310,
                        0)&lt;0,
                    IF(ABS((MAX('1D'!$D$16,
                                    POWER((ABS(K310)^2)/('1D'!$I$5*MAX(F310,
                                                0.1)^2),
                                        1/3)))-IFERROR(L310,
                                0))&gt;'1D'!$D$19,
                        MAX('1D'!$D$16,
                            IF((MAX('1D'!$D$16,
                                        POWER((ABS(K310)^2)/('1D'!$I$5*MAX(F310,
                                                    0.1)^2),
                                            1/3)))&gt;IFERROR(L310,
                                    0),
                                MIN((MAX('1D'!$D$16,
                                            POWER((ABS(K310)^2)/('1D'!$I$5*MAX(F310,
                                                        0.1)^2),
                                                1/3))),
                                    IFERROR(L310,
                                        0)+(MIN(ABS(IFERROR(U310,
                                                    0))*'1D'!$D$18,
                                            ABS((MAX('1D'!$D$16,
                                                        POWER((ABS(K310)^2)/('1D'!$I$5*MAX(F310,
                                                                    0.1)^2),
                                                            1/3)))-IFERROR(L310,
                                                    0))))),
                                MAX((MAX('1D'!$D$16,
                                            POWER((ABS(K310)^2)/('1D'!$I$5*MAX(F310,
                                                        0.1)^2),
                                                1/3))),
                                    IFERROR(L310,
                                        0)-(MIN(ABS(IFERROR(U310,
                                                    0))*'1D'!$D$18,
                                            ABS((MAX('1D'!$D$16,
                                                        POWER((ABS(K310)^2)/('1D'!$I$5*MAX(F310,
                                                                    0.1)^2),
                                                            1/3)))-IFERROR(L310,
                                                    0))))))),
                        MAX('1D'!$D$16,
                            POWER((ABS(K310)^2)/('1D'!$I$5*MAX(F310,
                                        0.1)^2),
                                1/3))),
                    MAX('1D'!$D$16,
                        IFERROR(L310,
                            0)))))))</f>
        <v>2.0411692021517887</v>
      </c>
      <c r="M310" s="5">
        <f t="shared" ca="1" si="56"/>
        <v>10.614079851189301</v>
      </c>
      <c r="N310" s="5">
        <f t="shared" ca="1" si="57"/>
        <v>1.1434704692804873</v>
      </c>
      <c r="O310" s="5">
        <f t="shared" ca="1" si="58"/>
        <v>4.8002276894771132</v>
      </c>
      <c r="P310" s="5">
        <f t="shared" ca="1" si="59"/>
        <v>634.45366920215179</v>
      </c>
      <c r="Q310" s="5">
        <f ca="1">P310+((ABS(K310)/MAX(((F310)+(G310)*(L310))*(L310),
            0.000001))^2)/(2*'1D'!$I$5)</f>
        <v>635.62809253909484</v>
      </c>
      <c r="R310" s="5">
        <f ca="1">((ABS(K310)*'1D'!$D$6)/(MAX(((F310)+(G310)*(L310))*(L310),
            0.000001)*MAX(((((F310)+(G310)*(L310))*(L310))/MAX((F310)+2*(L310)*SQRT(1+(G310)^2),
                    0.000001))^(2/3),
            0.000001)))^2</f>
        <v>4.3358367565141456E-3</v>
      </c>
      <c r="S310" s="5">
        <f ca="1">ABS(ABS(K310)/MAX(((F310)+(G310)*(L310))*(L310),
        0.000001))/SQRT('1D'!$I$5*MAX((((F310)+(G310)*(L310))*(L310))/MAX((F310)+2*(G310)*(L310),
            0.000001),
        0.000001))</f>
        <v>1.0727235886044055</v>
      </c>
      <c r="T310" s="5">
        <f ca="1">((F310)*(L310)^2)/2+(G310)*(L310)^3/3+(ABS(K310)^2)/('1D'!$I$5*MAX(((F310)+(G310)*(L310))*(L310),
        0.000001))</f>
        <v>35.763412605541333</v>
      </c>
      <c r="U310" s="5">
        <f ca="1">IF($A$2=0,
    0,
    IFERROR(Q309-(((R309+R310)/2)*J310)-(IF(O309&gt;O310,
                '1D'!$D$8*((O309^2-O310^2)/(2*'1D'!$I$5)),
                '1D'!$D$9*((O310^2-O309^2)/(2*'1D'!$I$5)))+('1D'!$D$10*(ABS(I310)/90)*(MAX(O309^2,
                        O310^2)/(2*'1D'!$I$5))))-Q310,
        0))</f>
        <v>-3.9885117902258571E-3</v>
      </c>
      <c r="V310" s="5">
        <f ca="1">IF($A$2=0,
    1,
    IF(IFERROR(V309,
            0)=0,
        0,
        IFERROR(IF(ROUND(S310,
                    3)=1,
                1,
                IF(AND(ABS(U310)&lt;'1D'!$D$19,
                        S310&gt;1),
                    1,
                    0)),
            0)))</f>
        <v>0</v>
      </c>
      <c r="W310" s="5">
        <f ca="1">IF($A$2=0,
    MAX(MAX('1D'!$D$16,
            MAX('1D'!$D$16,
                POWER((ABS(K310)^2)/('1D'!$I$5*MAX(F310,
                            0.1)^2),
                    1/3))),
        IFERROR(W1396,
            MAX(MAX('1D'!$D$16,
                    MAX('1D'!$D$16,
                        POWER((ABS(K310)^2)/('1D'!$I$5*MAX(F310,
                                    0.1)^2),
                            1/3))),
                ($L$2)-E1396))),
    IF(IFERROR(AG311,
            0)=0,
        MAX(MAX('1D'!$D$16,
                MAX('1D'!$D$16,
                    POWER((ABS(K310)^2)/('1D'!$I$5*MAX(F310,
                                0.1)^2),
                        1/3))),
            IFERROR(W1396,
                MAX(MAX('1D'!$D$16,
                        MAX('1D'!$D$16,
                            POWER((ABS(K310)^2)/('1D'!$I$5*MAX(F310,
                                        0.1)^2),
                                1/3))),
                    ($L$2)-E1396))),
        IF(IFERROR(W310,
                0)=0,
            MAX(MAX('1D'!$D$16,
                    MAX('1D'!$D$16,
                        POWER((ABS(K310)^2)/('1D'!$I$5*MAX(F310,
                                    0.1)^2),
                            1/3))),
                IFERROR(W1396,
                    MAX(MAX('1D'!$D$16,
                            MAX('1D'!$D$16,
                                POWER((ABS(K310)^2)/('1D'!$I$5*MAX(F310,
                                            0.1)^2),
                                    1/3))),
                        ($L$2)-E1396))),
            IF(OR(IFERROR(AD310,
                        0)&gt;=1,
                    IFERROR(AD311,
                        0)&gt;=1),
                MAX('1D'!$D$16,
                    MAX('1D'!$D$16,
                        POWER((ABS(K310)^2)/('1D'!$I$5*MAX(F310,
                                    0.1)^2),
                            1/3))),
                IF(ABS(IFERROR(AF310,
                            0))&lt;'1D'!$D$19,
                    MAX(MAX('1D'!$D$16,
                            MAX('1D'!$D$16,
                                POWER((ABS(K310)^2)/('1D'!$I$5*MAX(F310,
                                            0.1)^2),
                                    1/3))),
                        IFERROR(W310,
                            0)),
                    MAX(MAX('1D'!$D$16,
                            MAX('1D'!$D$16,
                                POWER((ABS(K310)^2)/('1D'!$I$5*MAX(F310,
                                            0.1)^2),
                                    1/3))),
                        (IFERROR(W310,
                                0))+((IFERROR(AF310,
                                    0))*'1D'!$D$18)))))))</f>
        <v>2.1389677043987478</v>
      </c>
      <c r="X310" s="5">
        <f t="shared" ca="1" si="60"/>
        <v>11.122632062873489</v>
      </c>
      <c r="Y310" s="5">
        <f t="shared" ca="1" si="61"/>
        <v>1.1735290000551568</v>
      </c>
      <c r="Z310" s="5">
        <f t="shared" ca="1" si="62"/>
        <v>4.5807502857230418</v>
      </c>
      <c r="AA310" s="5">
        <f t="shared" ca="1" si="63"/>
        <v>634.55146770439876</v>
      </c>
      <c r="AB310" s="5">
        <f ca="1">AA310+((ABS(K310)/MAX(((F310)+(G310)*(W310))*(W310),
            0.000001))^2)/(2*'1D'!$I$5)</f>
        <v>635.62095155659813</v>
      </c>
      <c r="AC310" s="5">
        <f ca="1">((ABS(K310)*'1D'!$D$6)/(MAX(((F310)+(G310)*(W310))*(W310),
            0.000001)*MAX(((((F310)+(G310)*(W310))*(W310))/MAX((F310)+2*(W310)*SQRT(1+(G310)^2),
                    0.000001))^(2/3),
            0.000001)))^2</f>
        <v>3.8141460404132466E-3</v>
      </c>
      <c r="AD310" s="5">
        <f ca="1">ABS(ABS(K310)/MAX(((F310)+(G310)*(W310))*(W310),
        0.000001))/SQRT('1D'!$I$5*MAX((((F310)+(G310)*(W310))*(W310))/MAX((F310)+2*(G310)*(W310),
            0.000001),
        0.000001))</f>
        <v>1.0000000000000004</v>
      </c>
      <c r="AE310" s="5">
        <f ca="1">((F310)*(W310)^2)/2+(G310)*(W310)^3/3+(ABS(K310)^2)/('1D'!$I$5*MAX(((F310)+(G310)*(W310))*(W310),
        0.000001))</f>
        <v>35.686426155594638</v>
      </c>
      <c r="AF310" s="5">
        <f ca="1">IF($A$2=0,
    0,
    IFERROR(AB311+(((AC310+AC311)/2)*J311)+(IF(Z310&gt;Z311,
                '1D'!$D$8*((Z310^2-Z311^2)/(2*'1D'!$I$5)),
                '1D'!$D$9*((Z311^2-Z310^2)/(2*'1D'!$I$5)))+('1D'!$D$10*(ABS(I311)/90)*(MAX(Z310^2,
                        Z311^2)/(2*'1D'!$I$5))))-AB310,
        0))</f>
        <v>3.3660869597724741E-3</v>
      </c>
      <c r="AG310" s="5">
        <f ca="1">IF($A$2=0,
    1,
    IF(IFERROR(AG311,
            0)=0,
        0,
        IFERROR(IF(OR(ROUND(AD310,
                        3)&gt;=1,
                    AND(ABS(AF310)&lt;'1D'!$D$19,
                        AD310&lt;1)),
                1,
                0),
            0)))</f>
        <v>1</v>
      </c>
      <c r="AH310" s="5">
        <f ca="1">IFERROR(IF('1D'!V32="Supercritical",
        MAX('1D'!$D$16,
            IFERROR(L310,
                MAX('1D'!$D$16,
                    POWER((ABS(K310)^2)/('1D'!$I$5*MAX(F310,
                                0.1)^2),
                        1/3)))),
        IF('1D'!V32="Subcritical",
            MAX('1D'!$D$16,
                IFERROR(W310,
                    MAX('1D'!$D$16,
                        POWER((ABS(K310)^2)/('1D'!$I$5*MAX(F310,
                                    0.1)^2),
                            1/3)))),
            IF(IFERROR(T310,
                    -1E+99)&gt;=IFERROR(AE310,
                    -1E+99),
                MAX('1D'!$D$16,
                    IFERROR(L310,
                        MAX('1D'!$D$16,
                            POWER((ABS(K310)^2)/('1D'!$I$5*MAX(F310,
                                        0.1)^2),
                                1/3)))),
                MAX('1D'!$D$16,
                    IFERROR(W310,
                        MAX('1D'!$D$16,
                            POWER((ABS(K310)^2)/('1D'!$I$5*MAX(F310,
                                        0.1)^2),
                                1/3))))))),
    MAX('1D'!$D$16,
        POWER((ABS(K310)^2)/('1D'!$I$5*MAX(F310,
                    0.1)^2),
            1/3)))</f>
        <v>2.0411692021517887</v>
      </c>
      <c r="AI310" s="5">
        <f t="shared" ca="1" si="64"/>
        <v>634.45366920215179</v>
      </c>
      <c r="AJ310" s="5">
        <f ca="1">AI310+((ABS(K310)/MAX(((F310)+(G310)*(AH310))*(AH310),
            0.000001))^2)/(2*'1D'!$I$5)</f>
        <v>635.62809253909484</v>
      </c>
      <c r="AM310">
        <v>0</v>
      </c>
      <c r="AN310">
        <v>0</v>
      </c>
      <c r="AO310" s="5">
        <f t="shared" si="65"/>
        <v>0</v>
      </c>
      <c r="AP310" s="5">
        <f t="shared" si="69"/>
        <v>0</v>
      </c>
      <c r="AQ310" s="5">
        <f ca="1">ABS(ABS(K310)/MAX(((F310)+(G310)*(AH310))*(AH310),
        0.000001))/SQRT('1D'!$I$5*MAX((((F310)+(G310)*(AH310))*(AH310))/MAX((F310)+2*(G310)*(AH310),
            0.000001),
        0.000001))</f>
        <v>1.0727235886044055</v>
      </c>
      <c r="AR310" s="5" t="str">
        <f t="shared" ca="1" si="66"/>
        <v>Supercritical</v>
      </c>
      <c r="AS310" s="5">
        <f ca="1">((ABS(K310)*'1D'!$D$6)/(MAX(((F310)+(G310)*(AH310))*(AH310),
            0.000001)*MAX(((((F310)+(G310)*(AH310))*(AH310))/MAX((F310)+2*(AH310)*SQRT(1+(G310)^2),
                    0.000001))^(2/3),
            0.000001)))^2</f>
        <v>4.3358367565141456E-3</v>
      </c>
    </row>
    <row r="311" spans="1:45" x14ac:dyDescent="0.35">
      <c r="A311">
        <v>302</v>
      </c>
      <c r="B311">
        <v>300.99599999999998</v>
      </c>
      <c r="C311">
        <v>616299.98800000001</v>
      </c>
      <c r="D311">
        <v>3097654.2450000001</v>
      </c>
      <c r="E311">
        <v>632.41200000000003</v>
      </c>
      <c r="F311">
        <v>5.2</v>
      </c>
      <c r="G311">
        <v>0</v>
      </c>
      <c r="H311" t="s">
        <v>176</v>
      </c>
      <c r="I311">
        <v>2.7E-2</v>
      </c>
      <c r="J311" s="5">
        <f t="shared" si="67"/>
        <v>1.0009999999999764</v>
      </c>
      <c r="K311" s="5">
        <f t="shared" ca="1" si="68"/>
        <v>50.95</v>
      </c>
      <c r="L311" s="5">
        <f ca="1">IF($A$2=0,
    IFERROR(L310,
        MAX('1D'!$D$16,
            POWER((ABS(K311)^2)/('1D'!$I$5*MAX(F311,
                        0.1)^2),
                1/3))),
    IF(IFERROR(V310,
            0)=0,
        IFERROR(L310,
            MAX('1D'!$D$16,
                POWER((ABS(K311)^2)/('1D'!$I$5*MAX(F311,
                            0.1)^2),
                    1/3))),
        IF(OR(IFERROR(L311,
                    0)=0,
                IFERROR(S310,
                    0)&lt;1,
                IFERROR(S311,
                    0)&lt;1),
            MAX('1D'!$D$16,
                POWER((ABS(K311)^2)/('1D'!$I$5*MAX(F311,
                            0.1)^2),
                    1/3)),
            IF(IFERROR(U311,
                    0)&gt;0,
                MAX('1D'!$D$16,
                    IFERROR(L311,
                        0)+((IFERROR(U311,
                                0))*'1D'!$D$18*IF((IFERROR(S311,
                                    0))&lt;1,
                            1,
                            -1))),
                IF(IFERROR(U311,
                        0)&lt;0,
                    IF(ABS((MAX('1D'!$D$16,
                                    POWER((ABS(K311)^2)/('1D'!$I$5*MAX(F311,
                                                0.1)^2),
                                        1/3)))-IFERROR(L311,
                                0))&gt;'1D'!$D$19,
                        MAX('1D'!$D$16,
                            IF((MAX('1D'!$D$16,
                                        POWER((ABS(K311)^2)/('1D'!$I$5*MAX(F311,
                                                    0.1)^2),
                                            1/3)))&gt;IFERROR(L311,
                                    0),
                                MIN((MAX('1D'!$D$16,
                                            POWER((ABS(K311)^2)/('1D'!$I$5*MAX(F311,
                                                        0.1)^2),
                                                1/3))),
                                    IFERROR(L311,
                                        0)+(MIN(ABS(IFERROR(U311,
                                                    0))*'1D'!$D$18,
                                            ABS((MAX('1D'!$D$16,
                                                        POWER((ABS(K311)^2)/('1D'!$I$5*MAX(F311,
                                                                    0.1)^2),
                                                            1/3)))-IFERROR(L311,
                                                    0))))),
                                MAX((MAX('1D'!$D$16,
                                            POWER((ABS(K311)^2)/('1D'!$I$5*MAX(F311,
                                                        0.1)^2),
                                                1/3))),
                                    IFERROR(L311,
                                        0)-(MIN(ABS(IFERROR(U311,
                                                    0))*'1D'!$D$18,
                                            ABS((MAX('1D'!$D$16,
                                                        POWER((ABS(K311)^2)/('1D'!$I$5*MAX(F311,
                                                                    0.1)^2),
                                                            1/3)))-IFERROR(L311,
                                                    0))))))),
                        MAX('1D'!$D$16,
                            POWER((ABS(K311)^2)/('1D'!$I$5*MAX(F311,
                                        0.1)^2),
                                1/3))),
                    MAX('1D'!$D$16,
                        IFERROR(L311,
                            0)))))))</f>
        <v>2.0411692021517887</v>
      </c>
      <c r="M311" s="5">
        <f t="shared" ca="1" si="56"/>
        <v>10.614079851189301</v>
      </c>
      <c r="N311" s="5">
        <f t="shared" ca="1" si="57"/>
        <v>1.1434704692804873</v>
      </c>
      <c r="O311" s="5">
        <f t="shared" ca="1" si="58"/>
        <v>4.8002276894771132</v>
      </c>
      <c r="P311" s="5">
        <f t="shared" ca="1" si="59"/>
        <v>634.4531692021518</v>
      </c>
      <c r="Q311" s="5">
        <f ca="1">P311+((ABS(K311)/MAX(((F311)+(G311)*(L311))*(L311),
            0.000001))^2)/(2*'1D'!$I$5)</f>
        <v>635.62759253909485</v>
      </c>
      <c r="R311" s="5">
        <f ca="1">((ABS(K311)*'1D'!$D$6)/(MAX(((F311)+(G311)*(L311))*(L311),
            0.000001)*MAX(((((F311)+(G311)*(L311))*(L311))/MAX((F311)+2*(L311)*SQRT(1+(G311)^2),
                    0.000001))^(2/3),
            0.000001)))^2</f>
        <v>4.3358367565141456E-3</v>
      </c>
      <c r="S311" s="5">
        <f ca="1">ABS(ABS(K311)/MAX(((F311)+(G311)*(L311))*(L311),
        0.000001))/SQRT('1D'!$I$5*MAX((((F311)+(G311)*(L311))*(L311))/MAX((F311)+2*(G311)*(L311),
            0.000001),
        0.000001))</f>
        <v>1.0727235886044055</v>
      </c>
      <c r="T311" s="5">
        <f ca="1">((F311)*(L311)^2)/2+(G311)*(L311)^3/3+(ABS(K311)^2)/('1D'!$I$5*MAX(((F311)+(G311)*(L311))*(L311),
        0.000001))</f>
        <v>35.763412605541333</v>
      </c>
      <c r="U311" s="5">
        <f ca="1">IF($A$2=0,
    0,
    IFERROR(Q310-(((R310+R311)/2)*J311)-(IF(O310&gt;O311,
                '1D'!$D$8*((O310^2-O311^2)/(2*'1D'!$I$5)),
                '1D'!$D$9*((O311^2-O310^2)/(2*'1D'!$I$5)))+('1D'!$D$10*(ABS(I311)/90)*(MAX(O310^2,
                        O311^2)/(2*'1D'!$I$5))))-Q311,
        0))</f>
        <v>-3.8930216434209797E-3</v>
      </c>
      <c r="V311" s="5">
        <f ca="1">IF($A$2=0,
    1,
    IF(IFERROR(V310,
            0)=0,
        0,
        IFERROR(IF(ROUND(S311,
                    3)=1,
                1,
                IF(AND(ABS(U311)&lt;'1D'!$D$19,
                        S311&gt;1),
                    1,
                    0)),
            0)))</f>
        <v>0</v>
      </c>
      <c r="W311" s="5">
        <f ca="1">IF($A$2=0,
    MAX(MAX('1D'!$D$16,
            MAX('1D'!$D$16,
                POWER((ABS(K311)^2)/('1D'!$I$5*MAX(F311,
                            0.1)^2),
                    1/3))),
        IFERROR(W1396,
            MAX(MAX('1D'!$D$16,
                    MAX('1D'!$D$16,
                        POWER((ABS(K311)^2)/('1D'!$I$5*MAX(F311,
                                    0.1)^2),
                            1/3))),
                ($L$2)-E1396))),
    IF(IFERROR(AG312,
            0)=0,
        MAX(MAX('1D'!$D$16,
                MAX('1D'!$D$16,
                    POWER((ABS(K311)^2)/('1D'!$I$5*MAX(F311,
                                0.1)^2),
                        1/3))),
            IFERROR(W1396,
                MAX(MAX('1D'!$D$16,
                        MAX('1D'!$D$16,
                            POWER((ABS(K311)^2)/('1D'!$I$5*MAX(F311,
                                        0.1)^2),
                                1/3))),
                    ($L$2)-E1396))),
        IF(IFERROR(W311,
                0)=0,
            MAX(MAX('1D'!$D$16,
                    MAX('1D'!$D$16,
                        POWER((ABS(K311)^2)/('1D'!$I$5*MAX(F311,
                                    0.1)^2),
                            1/3))),
                IFERROR(W1396,
                    MAX(MAX('1D'!$D$16,
                            MAX('1D'!$D$16,
                                POWER((ABS(K311)^2)/('1D'!$I$5*MAX(F311,
                                            0.1)^2),
                                    1/3))),
                        ($L$2)-E1396))),
            IF(OR(IFERROR(AD311,
                        0)&gt;=1,
                    IFERROR(AD312,
                        0)&gt;=1),
                MAX('1D'!$D$16,
                    MAX('1D'!$D$16,
                        POWER((ABS(K311)^2)/('1D'!$I$5*MAX(F311,
                                    0.1)^2),
                            1/3))),
                IF(ABS(IFERROR(AF311,
                            0))&lt;'1D'!$D$19,
                    MAX(MAX('1D'!$D$16,
                            MAX('1D'!$D$16,
                                POWER((ABS(K311)^2)/('1D'!$I$5*MAX(F311,
                                            0.1)^2),
                                    1/3))),
                        IFERROR(W311,
                            0)),
                    MAX(MAX('1D'!$D$16,
                            MAX('1D'!$D$16,
                                POWER((ABS(K311)^2)/('1D'!$I$5*MAX(F311,
                                            0.1)^2),
                                    1/3))),
                        (IFERROR(W311,
                                0))+((IFERROR(AF311,
                                    0))*'1D'!$D$18)))))))</f>
        <v>2.1389677043987478</v>
      </c>
      <c r="X311" s="5">
        <f t="shared" ca="1" si="60"/>
        <v>11.122632062873489</v>
      </c>
      <c r="Y311" s="5">
        <f t="shared" ca="1" si="61"/>
        <v>1.1735290000551568</v>
      </c>
      <c r="Z311" s="5">
        <f t="shared" ca="1" si="62"/>
        <v>4.5807502857230418</v>
      </c>
      <c r="AA311" s="5">
        <f t="shared" ca="1" si="63"/>
        <v>634.55096770439877</v>
      </c>
      <c r="AB311" s="5">
        <f ca="1">AA311+((ABS(K311)/MAX(((F311)+(G311)*(W311))*(W311),
            0.000001))^2)/(2*'1D'!$I$5)</f>
        <v>635.62045155659814</v>
      </c>
      <c r="AC311" s="5">
        <f ca="1">((ABS(K311)*'1D'!$D$6)/(MAX(((F311)+(G311)*(W311))*(W311),
            0.000001)*MAX(((((F311)+(G311)*(W311))*(W311))/MAX((F311)+2*(W311)*SQRT(1+(G311)^2),
                    0.000001))^(2/3),
            0.000001)))^2</f>
        <v>3.8141460404132466E-3</v>
      </c>
      <c r="AD311" s="5">
        <f ca="1">ABS(ABS(K311)/MAX(((F311)+(G311)*(W311))*(W311),
        0.000001))/SQRT('1D'!$I$5*MAX((((F311)+(G311)*(W311))*(W311))/MAX((F311)+2*(G311)*(W311),
            0.000001),
        0.000001))</f>
        <v>1.0000000000000004</v>
      </c>
      <c r="AE311" s="5">
        <f ca="1">((F311)*(W311)^2)/2+(G311)*(W311)^3/3+(ABS(K311)^2)/('1D'!$I$5*MAX(((F311)+(G311)*(W311))*(W311),
        0.000001))</f>
        <v>35.686426155594638</v>
      </c>
      <c r="AF311" s="5">
        <f ca="1">IF($A$2=0,
    0,
    IFERROR(AB312+(((AC311+AC312)/2)*J312)+(IF(Z311&gt;Z312,
                '1D'!$D$8*((Z311^2-Z312^2)/(2*'1D'!$I$5)),
                '1D'!$D$9*((Z312^2-Z311^2)/(2*'1D'!$I$5)))+('1D'!$D$10*(ABS(I312)/90)*(MAX(Z311^2,
                        Z312^2)/(2*'1D'!$I$5))))-AB311,
        0))</f>
        <v>3.3584586676624895E-3</v>
      </c>
      <c r="AG311" s="5">
        <f ca="1">IF($A$2=0,
    1,
    IF(IFERROR(AG312,
            0)=0,
        0,
        IFERROR(IF(OR(ROUND(AD311,
                        3)&gt;=1,
                    AND(ABS(AF311)&lt;'1D'!$D$19,
                        AD311&lt;1)),
                1,
                0),
            0)))</f>
        <v>1</v>
      </c>
      <c r="AH311" s="5">
        <f ca="1">IFERROR(IF('1D'!V32="Supercritical",
        MAX('1D'!$D$16,
            IFERROR(L311,
                MAX('1D'!$D$16,
                    POWER((ABS(K311)^2)/('1D'!$I$5*MAX(F311,
                                0.1)^2),
                        1/3)))),
        IF('1D'!V32="Subcritical",
            MAX('1D'!$D$16,
                IFERROR(W311,
                    MAX('1D'!$D$16,
                        POWER((ABS(K311)^2)/('1D'!$I$5*MAX(F311,
                                    0.1)^2),
                            1/3)))),
            IF(IFERROR(T311,
                    -1E+99)&gt;=IFERROR(AE311,
                    -1E+99),
                MAX('1D'!$D$16,
                    IFERROR(L311,
                        MAX('1D'!$D$16,
                            POWER((ABS(K311)^2)/('1D'!$I$5*MAX(F311,
                                        0.1)^2),
                                1/3)))),
                MAX('1D'!$D$16,
                    IFERROR(W311,
                        MAX('1D'!$D$16,
                            POWER((ABS(K311)^2)/('1D'!$I$5*MAX(F311,
                                        0.1)^2),
                                1/3))))))),
    MAX('1D'!$D$16,
        POWER((ABS(K311)^2)/('1D'!$I$5*MAX(F311,
                    0.1)^2),
            1/3)))</f>
        <v>2.0411692021517887</v>
      </c>
      <c r="AI311" s="5">
        <f t="shared" ca="1" si="64"/>
        <v>634.4531692021518</v>
      </c>
      <c r="AJ311" s="5">
        <f ca="1">AI311+((ABS(K311)/MAX(((F311)+(G311)*(AH311))*(AH311),
            0.000001))^2)/(2*'1D'!$I$5)</f>
        <v>635.62759253909485</v>
      </c>
      <c r="AM311">
        <v>0</v>
      </c>
      <c r="AN311">
        <v>0</v>
      </c>
      <c r="AO311" s="5">
        <f t="shared" si="65"/>
        <v>0</v>
      </c>
      <c r="AP311" s="5">
        <f t="shared" si="69"/>
        <v>0</v>
      </c>
      <c r="AQ311" s="5">
        <f ca="1">ABS(ABS(K311)/MAX(((F311)+(G311)*(AH311))*(AH311),
        0.000001))/SQRT('1D'!$I$5*MAX((((F311)+(G311)*(AH311))*(AH311))/MAX((F311)+2*(G311)*(AH311),
            0.000001),
        0.000001))</f>
        <v>1.0727235886044055</v>
      </c>
      <c r="AR311" s="5" t="str">
        <f t="shared" ca="1" si="66"/>
        <v>Supercritical</v>
      </c>
      <c r="AS311" s="5">
        <f ca="1">((ABS(K311)*'1D'!$D$6)/(MAX(((F311)+(G311)*(AH311))*(AH311),
            0.000001)*MAX(((((F311)+(G311)*(AH311))*(AH311))/MAX((F311)+2*(AH311)*SQRT(1+(G311)^2),
                    0.000001))^(2/3),
            0.000001)))^2</f>
        <v>4.3358367565141456E-3</v>
      </c>
    </row>
    <row r="312" spans="1:45" x14ac:dyDescent="0.35">
      <c r="A312">
        <v>303</v>
      </c>
      <c r="B312">
        <v>301.995</v>
      </c>
      <c r="C312">
        <v>616299.51399999997</v>
      </c>
      <c r="D312">
        <v>3097653.3650000002</v>
      </c>
      <c r="E312">
        <v>632.41150000000005</v>
      </c>
      <c r="F312">
        <v>5.2</v>
      </c>
      <c r="G312">
        <v>0</v>
      </c>
      <c r="H312" t="s">
        <v>176</v>
      </c>
      <c r="I312">
        <v>2.7E-2</v>
      </c>
      <c r="J312" s="5">
        <f t="shared" si="67"/>
        <v>0.99900000000002365</v>
      </c>
      <c r="K312" s="5">
        <f t="shared" ca="1" si="68"/>
        <v>50.95</v>
      </c>
      <c r="L312" s="5">
        <f ca="1">IF($A$2=0,
    IFERROR(L311,
        MAX('1D'!$D$16,
            POWER((ABS(K312)^2)/('1D'!$I$5*MAX(F312,
                        0.1)^2),
                1/3))),
    IF(IFERROR(V311,
            0)=0,
        IFERROR(L311,
            MAX('1D'!$D$16,
                POWER((ABS(K312)^2)/('1D'!$I$5*MAX(F312,
                            0.1)^2),
                    1/3))),
        IF(OR(IFERROR(L312,
                    0)=0,
                IFERROR(S311,
                    0)&lt;1,
                IFERROR(S312,
                    0)&lt;1),
            MAX('1D'!$D$16,
                POWER((ABS(K312)^2)/('1D'!$I$5*MAX(F312,
                            0.1)^2),
                    1/3)),
            IF(IFERROR(U312,
                    0)&gt;0,
                MAX('1D'!$D$16,
                    IFERROR(L312,
                        0)+((IFERROR(U312,
                                0))*'1D'!$D$18*IF((IFERROR(S312,
                                    0))&lt;1,
                            1,
                            -1))),
                IF(IFERROR(U312,
                        0)&lt;0,
                    IF(ABS((MAX('1D'!$D$16,
                                    POWER((ABS(K312)^2)/('1D'!$I$5*MAX(F312,
                                                0.1)^2),
                                        1/3)))-IFERROR(L312,
                                0))&gt;'1D'!$D$19,
                        MAX('1D'!$D$16,
                            IF((MAX('1D'!$D$16,
                                        POWER((ABS(K312)^2)/('1D'!$I$5*MAX(F312,
                                                    0.1)^2),
                                            1/3)))&gt;IFERROR(L312,
                                    0),
                                MIN((MAX('1D'!$D$16,
                                            POWER((ABS(K312)^2)/('1D'!$I$5*MAX(F312,
                                                        0.1)^2),
                                                1/3))),
                                    IFERROR(L312,
                                        0)+(MIN(ABS(IFERROR(U312,
                                                    0))*'1D'!$D$18,
                                            ABS((MAX('1D'!$D$16,
                                                        POWER((ABS(K312)^2)/('1D'!$I$5*MAX(F312,
                                                                    0.1)^2),
                                                            1/3)))-IFERROR(L312,
                                                    0))))),
                                MAX((MAX('1D'!$D$16,
                                            POWER((ABS(K312)^2)/('1D'!$I$5*MAX(F312,
                                                        0.1)^2),
                                                1/3))),
                                    IFERROR(L312,
                                        0)-(MIN(ABS(IFERROR(U312,
                                                    0))*'1D'!$D$18,
                                            ABS((MAX('1D'!$D$16,
                                                        POWER((ABS(K312)^2)/('1D'!$I$5*MAX(F312,
                                                                    0.1)^2),
                                                            1/3)))-IFERROR(L312,
                                                    0))))))),
                        MAX('1D'!$D$16,
                            POWER((ABS(K312)^2)/('1D'!$I$5*MAX(F312,
                                        0.1)^2),
                                1/3))),
                    MAX('1D'!$D$16,
                        IFERROR(L312,
                            0)))))))</f>
        <v>2.0411692021517887</v>
      </c>
      <c r="M312" s="5">
        <f t="shared" ca="1" si="56"/>
        <v>10.614079851189301</v>
      </c>
      <c r="N312" s="5">
        <f t="shared" ca="1" si="57"/>
        <v>1.1434704692804873</v>
      </c>
      <c r="O312" s="5">
        <f t="shared" ca="1" si="58"/>
        <v>4.8002276894771132</v>
      </c>
      <c r="P312" s="5">
        <f t="shared" ca="1" si="59"/>
        <v>634.45266920215181</v>
      </c>
      <c r="Q312" s="5">
        <f ca="1">P312+((ABS(K312)/MAX(((F312)+(G312)*(L312))*(L312),
            0.000001))^2)/(2*'1D'!$I$5)</f>
        <v>635.62709253909486</v>
      </c>
      <c r="R312" s="5">
        <f ca="1">((ABS(K312)*'1D'!$D$6)/(MAX(((F312)+(G312)*(L312))*(L312),
            0.000001)*MAX(((((F312)+(G312)*(L312))*(L312))/MAX((F312)+2*(L312)*SQRT(1+(G312)^2),
                    0.000001))^(2/3),
            0.000001)))^2</f>
        <v>4.3358367565141456E-3</v>
      </c>
      <c r="S312" s="5">
        <f ca="1">ABS(ABS(K312)/MAX(((F312)+(G312)*(L312))*(L312),
        0.000001))/SQRT('1D'!$I$5*MAX((((F312)+(G312)*(L312))*(L312))/MAX((F312)+2*(G312)*(L312),
            0.000001),
        0.000001))</f>
        <v>1.0727235886044055</v>
      </c>
      <c r="T312" s="5">
        <f ca="1">((F312)*(L312)^2)/2+(G312)*(L312)^3/3+(ABS(K312)^2)/('1D'!$I$5*MAX(((F312)+(G312)*(L312))*(L312),
        0.000001))</f>
        <v>35.763412605541333</v>
      </c>
      <c r="U312" s="5">
        <f ca="1">IF($A$2=0,
    0,
    IFERROR(Q311-(((R311+R312)/2)*J312)-(IF(O311&gt;O312,
                '1D'!$D$8*((O311^2-O312^2)/(2*'1D'!$I$5)),
                '1D'!$D$9*((O312^2-O311^2)/(2*'1D'!$I$5)))+('1D'!$D$10*(ABS(I312)/90)*(MAX(O311^2,
                        O312^2)/(2*'1D'!$I$5))))-Q312,
        0))</f>
        <v>-3.8843499698941741E-3</v>
      </c>
      <c r="V312" s="5">
        <f ca="1">IF($A$2=0,
    1,
    IF(IFERROR(V311,
            0)=0,
        0,
        IFERROR(IF(ROUND(S312,
                    3)=1,
                1,
                IF(AND(ABS(U312)&lt;'1D'!$D$19,
                        S312&gt;1),
                    1,
                    0)),
            0)))</f>
        <v>0</v>
      </c>
      <c r="W312" s="5">
        <f ca="1">IF($A$2=0,
    MAX(MAX('1D'!$D$16,
            MAX('1D'!$D$16,
                POWER((ABS(K312)^2)/('1D'!$I$5*MAX(F312,
                            0.1)^2),
                    1/3))),
        IFERROR(W1396,
            MAX(MAX('1D'!$D$16,
                    MAX('1D'!$D$16,
                        POWER((ABS(K312)^2)/('1D'!$I$5*MAX(F312,
                                    0.1)^2),
                            1/3))),
                ($L$2)-E1396))),
    IF(IFERROR(AG313,
            0)=0,
        MAX(MAX('1D'!$D$16,
                MAX('1D'!$D$16,
                    POWER((ABS(K312)^2)/('1D'!$I$5*MAX(F312,
                                0.1)^2),
                        1/3))),
            IFERROR(W1396,
                MAX(MAX('1D'!$D$16,
                        MAX('1D'!$D$16,
                            POWER((ABS(K312)^2)/('1D'!$I$5*MAX(F312,
                                        0.1)^2),
                                1/3))),
                    ($L$2)-E1396))),
        IF(IFERROR(W312,
                0)=0,
            MAX(MAX('1D'!$D$16,
                    MAX('1D'!$D$16,
                        POWER((ABS(K312)^2)/('1D'!$I$5*MAX(F312,
                                    0.1)^2),
                            1/3))),
                IFERROR(W1396,
                    MAX(MAX('1D'!$D$16,
                            MAX('1D'!$D$16,
                                POWER((ABS(K312)^2)/('1D'!$I$5*MAX(F312,
                                            0.1)^2),
                                    1/3))),
                        ($L$2)-E1396))),
            IF(OR(IFERROR(AD312,
                        0)&gt;=1,
                    IFERROR(AD313,
                        0)&gt;=1),
                MAX('1D'!$D$16,
                    MAX('1D'!$D$16,
                        POWER((ABS(K312)^2)/('1D'!$I$5*MAX(F312,
                                    0.1)^2),
                            1/3))),
                IF(ABS(IFERROR(AF312,
                            0))&lt;'1D'!$D$19,
                    MAX(MAX('1D'!$D$16,
                            MAX('1D'!$D$16,
                                POWER((ABS(K312)^2)/('1D'!$I$5*MAX(F312,
                                            0.1)^2),
                                    1/3))),
                        IFERROR(W312,
                            0)),
                    MAX(MAX('1D'!$D$16,
                            MAX('1D'!$D$16,
                                POWER((ABS(K312)^2)/('1D'!$I$5*MAX(F312,
                                            0.1)^2),
                                    1/3))),
                        (IFERROR(W312,
                                0))+((IFERROR(AF312,
                                    0))*'1D'!$D$18)))))))</f>
        <v>2.1389677043987478</v>
      </c>
      <c r="X312" s="5">
        <f t="shared" ca="1" si="60"/>
        <v>11.122632062873489</v>
      </c>
      <c r="Y312" s="5">
        <f t="shared" ca="1" si="61"/>
        <v>1.1735290000551568</v>
      </c>
      <c r="Z312" s="5">
        <f t="shared" ca="1" si="62"/>
        <v>4.5807502857230418</v>
      </c>
      <c r="AA312" s="5">
        <f t="shared" ca="1" si="63"/>
        <v>634.55046770439878</v>
      </c>
      <c r="AB312" s="5">
        <f ca="1">AA312+((ABS(K312)/MAX(((F312)+(G312)*(W312))*(W312),
            0.000001))^2)/(2*'1D'!$I$5)</f>
        <v>635.61995155659815</v>
      </c>
      <c r="AC312" s="5">
        <f ca="1">((ABS(K312)*'1D'!$D$6)/(MAX(((F312)+(G312)*(W312))*(W312),
            0.000001)*MAX(((((F312)+(G312)*(W312))*(W312))/MAX((F312)+2*(W312)*SQRT(1+(G312)^2),
                    0.000001))^(2/3),
            0.000001)))^2</f>
        <v>3.8141460404132466E-3</v>
      </c>
      <c r="AD312" s="5">
        <f ca="1">ABS(ABS(K312)/MAX(((F312)+(G312)*(W312))*(W312),
        0.000001))/SQRT('1D'!$I$5*MAX((((F312)+(G312)*(W312))*(W312))/MAX((F312)+2*(G312)*(W312),
            0.000001),
        0.000001))</f>
        <v>1.0000000000000004</v>
      </c>
      <c r="AE312" s="5">
        <f ca="1">((F312)*(W312)^2)/2+(G312)*(W312)^3/3+(ABS(K312)^2)/('1D'!$I$5*MAX(((F312)+(G312)*(W312))*(W312),
        0.000001))</f>
        <v>35.686426155594638</v>
      </c>
      <c r="AF312" s="5">
        <f ca="1">IF($A$2=0,
    0,
    IFERROR(AB313+(((AC312+AC313)/2)*J313)+(IF(Z312&gt;Z313,
                '1D'!$D$8*((Z312^2-Z313^2)/(2*'1D'!$I$5)),
                '1D'!$D$9*((Z313^2-Z312^2)/(2*'1D'!$I$5)))+('1D'!$D$10*(ABS(I313)/90)*(MAX(Z312^2,
                        Z313^2)/(2*'1D'!$I$5))))-AB312,
        0))</f>
        <v>3.4569930870702592E-3</v>
      </c>
      <c r="AG312" s="5">
        <f ca="1">IF($A$2=0,
    1,
    IF(IFERROR(AG313,
            0)=0,
        0,
        IFERROR(IF(OR(ROUND(AD312,
                        3)&gt;=1,
                    AND(ABS(AF312)&lt;'1D'!$D$19,
                        AD312&lt;1)),
                1,
                0),
            0)))</f>
        <v>1</v>
      </c>
      <c r="AH312" s="5">
        <f ca="1">IFERROR(IF('1D'!V32="Supercritical",
        MAX('1D'!$D$16,
            IFERROR(L312,
                MAX('1D'!$D$16,
                    POWER((ABS(K312)^2)/('1D'!$I$5*MAX(F312,
                                0.1)^2),
                        1/3)))),
        IF('1D'!V32="Subcritical",
            MAX('1D'!$D$16,
                IFERROR(W312,
                    MAX('1D'!$D$16,
                        POWER((ABS(K312)^2)/('1D'!$I$5*MAX(F312,
                                    0.1)^2),
                            1/3)))),
            IF(IFERROR(T312,
                    -1E+99)&gt;=IFERROR(AE312,
                    -1E+99),
                MAX('1D'!$D$16,
                    IFERROR(L312,
                        MAX('1D'!$D$16,
                            POWER((ABS(K312)^2)/('1D'!$I$5*MAX(F312,
                                        0.1)^2),
                                1/3)))),
                MAX('1D'!$D$16,
                    IFERROR(W312,
                        MAX('1D'!$D$16,
                            POWER((ABS(K312)^2)/('1D'!$I$5*MAX(F312,
                                        0.1)^2),
                                1/3))))))),
    MAX('1D'!$D$16,
        POWER((ABS(K312)^2)/('1D'!$I$5*MAX(F312,
                    0.1)^2),
            1/3)))</f>
        <v>2.0411692021517887</v>
      </c>
      <c r="AI312" s="5">
        <f t="shared" ca="1" si="64"/>
        <v>634.45266920215181</v>
      </c>
      <c r="AJ312" s="5">
        <f ca="1">AI312+((ABS(K312)/MAX(((F312)+(G312)*(AH312))*(AH312),
            0.000001))^2)/(2*'1D'!$I$5)</f>
        <v>635.62709253909486</v>
      </c>
      <c r="AM312">
        <v>0</v>
      </c>
      <c r="AN312">
        <v>0</v>
      </c>
      <c r="AO312" s="5">
        <f t="shared" si="65"/>
        <v>0</v>
      </c>
      <c r="AP312" s="5">
        <f t="shared" si="69"/>
        <v>0</v>
      </c>
      <c r="AQ312" s="5">
        <f ca="1">ABS(ABS(K312)/MAX(((F312)+(G312)*(AH312))*(AH312),
        0.000001))/SQRT('1D'!$I$5*MAX((((F312)+(G312)*(AH312))*(AH312))/MAX((F312)+2*(G312)*(AH312),
            0.000001),
        0.000001))</f>
        <v>1.0727235886044055</v>
      </c>
      <c r="AR312" s="5" t="str">
        <f t="shared" ca="1" si="66"/>
        <v>Supercritical</v>
      </c>
      <c r="AS312" s="5">
        <f ca="1">((ABS(K312)*'1D'!$D$6)/(MAX(((F312)+(G312)*(AH312))*(AH312),
            0.000001)*MAX(((((F312)+(G312)*(AH312))*(AH312))/MAX((F312)+2*(AH312)*SQRT(1+(G312)^2),
                    0.000001))^(2/3),
            0.000001)))^2</f>
        <v>4.3358367565141456E-3</v>
      </c>
    </row>
    <row r="313" spans="1:45" x14ac:dyDescent="0.35">
      <c r="A313">
        <v>304</v>
      </c>
      <c r="B313">
        <v>302.99599999999998</v>
      </c>
      <c r="C313">
        <v>616299.04</v>
      </c>
      <c r="D313">
        <v>3097652.4840000002</v>
      </c>
      <c r="E313">
        <v>632.41099999999994</v>
      </c>
      <c r="F313">
        <v>5.2</v>
      </c>
      <c r="G313">
        <v>0</v>
      </c>
      <c r="H313" t="s">
        <v>176</v>
      </c>
      <c r="I313">
        <v>7.8E-2</v>
      </c>
      <c r="J313" s="5">
        <f t="shared" si="67"/>
        <v>1.0009999999999764</v>
      </c>
      <c r="K313" s="5">
        <f t="shared" ca="1" si="68"/>
        <v>50.95</v>
      </c>
      <c r="L313" s="5">
        <f ca="1">IF($A$2=0,
    IFERROR(L312,
        MAX('1D'!$D$16,
            POWER((ABS(K313)^2)/('1D'!$I$5*MAX(F313,
                        0.1)^2),
                1/3))),
    IF(IFERROR(V312,
            0)=0,
        IFERROR(L312,
            MAX('1D'!$D$16,
                POWER((ABS(K313)^2)/('1D'!$I$5*MAX(F313,
                            0.1)^2),
                    1/3))),
        IF(OR(IFERROR(L313,
                    0)=0,
                IFERROR(S312,
                    0)&lt;1,
                IFERROR(S313,
                    0)&lt;1),
            MAX('1D'!$D$16,
                POWER((ABS(K313)^2)/('1D'!$I$5*MAX(F313,
                            0.1)^2),
                    1/3)),
            IF(IFERROR(U313,
                    0)&gt;0,
                MAX('1D'!$D$16,
                    IFERROR(L313,
                        0)+((IFERROR(U313,
                                0))*'1D'!$D$18*IF((IFERROR(S313,
                                    0))&lt;1,
                            1,
                            -1))),
                IF(IFERROR(U313,
                        0)&lt;0,
                    IF(ABS((MAX('1D'!$D$16,
                                    POWER((ABS(K313)^2)/('1D'!$I$5*MAX(F313,
                                                0.1)^2),
                                        1/3)))-IFERROR(L313,
                                0))&gt;'1D'!$D$19,
                        MAX('1D'!$D$16,
                            IF((MAX('1D'!$D$16,
                                        POWER((ABS(K313)^2)/('1D'!$I$5*MAX(F313,
                                                    0.1)^2),
                                            1/3)))&gt;IFERROR(L313,
                                    0),
                                MIN((MAX('1D'!$D$16,
                                            POWER((ABS(K313)^2)/('1D'!$I$5*MAX(F313,
                                                        0.1)^2),
                                                1/3))),
                                    IFERROR(L313,
                                        0)+(MIN(ABS(IFERROR(U313,
                                                    0))*'1D'!$D$18,
                                            ABS((MAX('1D'!$D$16,
                                                        POWER((ABS(K313)^2)/('1D'!$I$5*MAX(F313,
                                                                    0.1)^2),
                                                            1/3)))-IFERROR(L313,
                                                    0))))),
                                MAX((MAX('1D'!$D$16,
                                            POWER((ABS(K313)^2)/('1D'!$I$5*MAX(F313,
                                                        0.1)^2),
                                                1/3))),
                                    IFERROR(L313,
                                        0)-(MIN(ABS(IFERROR(U313,
                                                    0))*'1D'!$D$18,
                                            ABS((MAX('1D'!$D$16,
                                                        POWER((ABS(K313)^2)/('1D'!$I$5*MAX(F313,
                                                                    0.1)^2),
                                                            1/3)))-IFERROR(L313,
                                                    0))))))),
                        MAX('1D'!$D$16,
                            POWER((ABS(K313)^2)/('1D'!$I$5*MAX(F313,
                                        0.1)^2),
                                1/3))),
                    MAX('1D'!$D$16,
                        IFERROR(L313,
                            0)))))))</f>
        <v>2.0411692021517887</v>
      </c>
      <c r="M313" s="5">
        <f t="shared" ca="1" si="56"/>
        <v>10.614079851189301</v>
      </c>
      <c r="N313" s="5">
        <f t="shared" ca="1" si="57"/>
        <v>1.1434704692804873</v>
      </c>
      <c r="O313" s="5">
        <f t="shared" ca="1" si="58"/>
        <v>4.8002276894771132</v>
      </c>
      <c r="P313" s="5">
        <f t="shared" ca="1" si="59"/>
        <v>634.45216920215171</v>
      </c>
      <c r="Q313" s="5">
        <f ca="1">P313+((ABS(K313)/MAX(((F313)+(G313)*(L313))*(L313),
            0.000001))^2)/(2*'1D'!$I$5)</f>
        <v>635.62659253909476</v>
      </c>
      <c r="R313" s="5">
        <f ca="1">((ABS(K313)*'1D'!$D$6)/(MAX(((F313)+(G313)*(L313))*(L313),
            0.000001)*MAX(((((F313)+(G313)*(L313))*(L313))/MAX((F313)+2*(L313)*SQRT(1+(G313)^2),
                    0.000001))^(2/3),
            0.000001)))^2</f>
        <v>4.3358367565141456E-3</v>
      </c>
      <c r="S313" s="5">
        <f ca="1">ABS(ABS(K313)/MAX(((F313)+(G313)*(L313))*(L313),
        0.000001))/SQRT('1D'!$I$5*MAX((((F313)+(G313)*(L313))*(L313))/MAX((F313)+2*(G313)*(L313),
            0.000001),
        0.000001))</f>
        <v>1.0727235886044055</v>
      </c>
      <c r="T313" s="5">
        <f ca="1">((F313)*(L313)^2)/2+(G313)*(L313)^3/3+(ABS(K313)^2)/('1D'!$I$5*MAX(((F313)+(G313)*(L313))*(L313),
        0.000001))</f>
        <v>35.763412605541333</v>
      </c>
      <c r="U313" s="5">
        <f ca="1">IF($A$2=0,
    0,
    IFERROR(Q312-(((R312+R313)/2)*J313)-(IF(O312&gt;O313,
                '1D'!$D$8*((O312^2-O313^2)/(2*'1D'!$I$5)),
                '1D'!$D$9*((O313^2-O312^2)/(2*'1D'!$I$5)))+('1D'!$D$10*(ABS(I313)/90)*(MAX(O312^2,
                        O313^2)/(2*'1D'!$I$5))))-Q313,
        0))</f>
        <v>-3.9928476269324165E-3</v>
      </c>
      <c r="V313" s="5">
        <f ca="1">IF($A$2=0,
    1,
    IF(IFERROR(V312,
            0)=0,
        0,
        IFERROR(IF(ROUND(S313,
                    3)=1,
                1,
                IF(AND(ABS(U313)&lt;'1D'!$D$19,
                        S313&gt;1),
                    1,
                    0)),
            0)))</f>
        <v>0</v>
      </c>
      <c r="W313" s="5">
        <f ca="1">IF($A$2=0,
    MAX(MAX('1D'!$D$16,
            MAX('1D'!$D$16,
                POWER((ABS(K313)^2)/('1D'!$I$5*MAX(F313,
                            0.1)^2),
                    1/3))),
        IFERROR(W1396,
            MAX(MAX('1D'!$D$16,
                    MAX('1D'!$D$16,
                        POWER((ABS(K313)^2)/('1D'!$I$5*MAX(F313,
                                    0.1)^2),
                            1/3))),
                ($L$2)-E1396))),
    IF(IFERROR(AG314,
            0)=0,
        MAX(MAX('1D'!$D$16,
                MAX('1D'!$D$16,
                    POWER((ABS(K313)^2)/('1D'!$I$5*MAX(F313,
                                0.1)^2),
                        1/3))),
            IFERROR(W1396,
                MAX(MAX('1D'!$D$16,
                        MAX('1D'!$D$16,
                            POWER((ABS(K313)^2)/('1D'!$I$5*MAX(F313,
                                        0.1)^2),
                                1/3))),
                    ($L$2)-E1396))),
        IF(IFERROR(W313,
                0)=0,
            MAX(MAX('1D'!$D$16,
                    MAX('1D'!$D$16,
                        POWER((ABS(K313)^2)/('1D'!$I$5*MAX(F313,
                                    0.1)^2),
                            1/3))),
                IFERROR(W1396,
                    MAX(MAX('1D'!$D$16,
                            MAX('1D'!$D$16,
                                POWER((ABS(K313)^2)/('1D'!$I$5*MAX(F313,
                                            0.1)^2),
                                    1/3))),
                        ($L$2)-E1396))),
            IF(OR(IFERROR(AD313,
                        0)&gt;=1,
                    IFERROR(AD314,
                        0)&gt;=1),
                MAX('1D'!$D$16,
                    MAX('1D'!$D$16,
                        POWER((ABS(K313)^2)/('1D'!$I$5*MAX(F313,
                                    0.1)^2),
                            1/3))),
                IF(ABS(IFERROR(AF313,
                            0))&lt;'1D'!$D$19,
                    MAX(MAX('1D'!$D$16,
                            MAX('1D'!$D$16,
                                POWER((ABS(K313)^2)/('1D'!$I$5*MAX(F313,
                                            0.1)^2),
                                    1/3))),
                        IFERROR(W313,
                            0)),
                    MAX(MAX('1D'!$D$16,
                            MAX('1D'!$D$16,
                                POWER((ABS(K313)^2)/('1D'!$I$5*MAX(F313,
                                            0.1)^2),
                                    1/3))),
                        (IFERROR(W313,
                                0))+((IFERROR(AF313,
                                    0))*'1D'!$D$18)))))))</f>
        <v>2.1389677043987478</v>
      </c>
      <c r="X313" s="5">
        <f t="shared" ca="1" si="60"/>
        <v>11.122632062873489</v>
      </c>
      <c r="Y313" s="5">
        <f t="shared" ca="1" si="61"/>
        <v>1.1735290000551568</v>
      </c>
      <c r="Z313" s="5">
        <f t="shared" ca="1" si="62"/>
        <v>4.5807502857230418</v>
      </c>
      <c r="AA313" s="5">
        <f t="shared" ca="1" si="63"/>
        <v>634.54996770439868</v>
      </c>
      <c r="AB313" s="5">
        <f ca="1">AA313+((ABS(K313)/MAX(((F313)+(G313)*(W313))*(W313),
            0.000001))^2)/(2*'1D'!$I$5)</f>
        <v>635.61945155659805</v>
      </c>
      <c r="AC313" s="5">
        <f ca="1">((ABS(K313)*'1D'!$D$6)/(MAX(((F313)+(G313)*(W313))*(W313),
            0.000001)*MAX(((((F313)+(G313)*(W313))*(W313))/MAX((F313)+2*(W313)*SQRT(1+(G313)^2),
                    0.000001))^(2/3),
            0.000001)))^2</f>
        <v>3.8141460404132466E-3</v>
      </c>
      <c r="AD313" s="5">
        <f ca="1">ABS(ABS(K313)/MAX(((F313)+(G313)*(W313))*(W313),
        0.000001))/SQRT('1D'!$I$5*MAX((((F313)+(G313)*(W313))*(W313))/MAX((F313)+2*(G313)*(W313),
            0.000001),
        0.000001))</f>
        <v>1.0000000000000004</v>
      </c>
      <c r="AE313" s="5">
        <f ca="1">((F313)*(W313)^2)/2+(G313)*(W313)^3/3+(ABS(K313)^2)/('1D'!$I$5*MAX(((F313)+(G313)*(W313))*(W313),
        0.000001))</f>
        <v>35.686426155594638</v>
      </c>
      <c r="AF313" s="5">
        <f ca="1">IF($A$2=0,
    0,
    IFERROR(AB314+(((AC313+AC314)/2)*J314)+(IF(Z313&gt;Z314,
                '1D'!$D$8*((Z313^2-Z314^2)/(2*'1D'!$I$5)),
                '1D'!$D$9*((Z314^2-Z313^2)/(2*'1D'!$I$5)))+('1D'!$D$10*(ABS(I314)/90)*(MAX(Z313^2,
                        Z314^2)/(2*'1D'!$I$5))))-AB313,
        0))</f>
        <v>3.4032696947861041E-3</v>
      </c>
      <c r="AG313" s="5">
        <f ca="1">IF($A$2=0,
    1,
    IF(IFERROR(AG314,
            0)=0,
        0,
        IFERROR(IF(OR(ROUND(AD313,
                        3)&gt;=1,
                    AND(ABS(AF313)&lt;'1D'!$D$19,
                        AD313&lt;1)),
                1,
                0),
            0)))</f>
        <v>1</v>
      </c>
      <c r="AH313" s="5">
        <f ca="1">IFERROR(IF('1D'!V32="Supercritical",
        MAX('1D'!$D$16,
            IFERROR(L313,
                MAX('1D'!$D$16,
                    POWER((ABS(K313)^2)/('1D'!$I$5*MAX(F313,
                                0.1)^2),
                        1/3)))),
        IF('1D'!V32="Subcritical",
            MAX('1D'!$D$16,
                IFERROR(W313,
                    MAX('1D'!$D$16,
                        POWER((ABS(K313)^2)/('1D'!$I$5*MAX(F313,
                                    0.1)^2),
                            1/3)))),
            IF(IFERROR(T313,
                    -1E+99)&gt;=IFERROR(AE313,
                    -1E+99),
                MAX('1D'!$D$16,
                    IFERROR(L313,
                        MAX('1D'!$D$16,
                            POWER((ABS(K313)^2)/('1D'!$I$5*MAX(F313,
                                        0.1)^2),
                                1/3)))),
                MAX('1D'!$D$16,
                    IFERROR(W313,
                        MAX('1D'!$D$16,
                            POWER((ABS(K313)^2)/('1D'!$I$5*MAX(F313,
                                        0.1)^2),
                                1/3))))))),
    MAX('1D'!$D$16,
        POWER((ABS(K313)^2)/('1D'!$I$5*MAX(F313,
                    0.1)^2),
            1/3)))</f>
        <v>2.0411692021517887</v>
      </c>
      <c r="AI313" s="5">
        <f t="shared" ca="1" si="64"/>
        <v>634.45216920215171</v>
      </c>
      <c r="AJ313" s="5">
        <f ca="1">AI313+((ABS(K313)/MAX(((F313)+(G313)*(AH313))*(AH313),
            0.000001))^2)/(2*'1D'!$I$5)</f>
        <v>635.62659253909476</v>
      </c>
      <c r="AM313">
        <v>0</v>
      </c>
      <c r="AN313">
        <v>0</v>
      </c>
      <c r="AO313" s="5">
        <f t="shared" si="65"/>
        <v>0</v>
      </c>
      <c r="AP313" s="5">
        <f t="shared" si="69"/>
        <v>0</v>
      </c>
      <c r="AQ313" s="5">
        <f ca="1">ABS(ABS(K313)/MAX(((F313)+(G313)*(AH313))*(AH313),
        0.000001))/SQRT('1D'!$I$5*MAX((((F313)+(G313)*(AH313))*(AH313))/MAX((F313)+2*(G313)*(AH313),
            0.000001),
        0.000001))</f>
        <v>1.0727235886044055</v>
      </c>
      <c r="AR313" s="5" t="str">
        <f t="shared" ca="1" si="66"/>
        <v>Supercritical</v>
      </c>
      <c r="AS313" s="5">
        <f ca="1">((ABS(K313)*'1D'!$D$6)/(MAX(((F313)+(G313)*(AH313))*(AH313),
            0.000001)*MAX(((((F313)+(G313)*(AH313))*(AH313))/MAX((F313)+2*(AH313)*SQRT(1+(G313)^2),
                    0.000001))^(2/3),
            0.000001)))^2</f>
        <v>4.3358367565141456E-3</v>
      </c>
    </row>
    <row r="314" spans="1:45" x14ac:dyDescent="0.35">
      <c r="A314">
        <v>305</v>
      </c>
      <c r="B314">
        <v>303.99599999999998</v>
      </c>
      <c r="C314">
        <v>616298.56499999994</v>
      </c>
      <c r="D314">
        <v>3097651.6039999998</v>
      </c>
      <c r="E314">
        <v>632.41049999999996</v>
      </c>
      <c r="F314">
        <v>5.2</v>
      </c>
      <c r="G314">
        <v>0</v>
      </c>
      <c r="H314" t="s">
        <v>176</v>
      </c>
      <c r="I314">
        <v>0.05</v>
      </c>
      <c r="J314" s="5">
        <f t="shared" si="67"/>
        <v>1</v>
      </c>
      <c r="K314" s="5">
        <f t="shared" ca="1" si="68"/>
        <v>50.95</v>
      </c>
      <c r="L314" s="5">
        <f ca="1">IF($A$2=0,
    IFERROR(L313,
        MAX('1D'!$D$16,
            POWER((ABS(K314)^2)/('1D'!$I$5*MAX(F314,
                        0.1)^2),
                1/3))),
    IF(IFERROR(V313,
            0)=0,
        IFERROR(L313,
            MAX('1D'!$D$16,
                POWER((ABS(K314)^2)/('1D'!$I$5*MAX(F314,
                            0.1)^2),
                    1/3))),
        IF(OR(IFERROR(L314,
                    0)=0,
                IFERROR(S313,
                    0)&lt;1,
                IFERROR(S314,
                    0)&lt;1),
            MAX('1D'!$D$16,
                POWER((ABS(K314)^2)/('1D'!$I$5*MAX(F314,
                            0.1)^2),
                    1/3)),
            IF(IFERROR(U314,
                    0)&gt;0,
                MAX('1D'!$D$16,
                    IFERROR(L314,
                        0)+((IFERROR(U314,
                                0))*'1D'!$D$18*IF((IFERROR(S314,
                                    0))&lt;1,
                            1,
                            -1))),
                IF(IFERROR(U314,
                        0)&lt;0,
                    IF(ABS((MAX('1D'!$D$16,
                                    POWER((ABS(K314)^2)/('1D'!$I$5*MAX(F314,
                                                0.1)^2),
                                        1/3)))-IFERROR(L314,
                                0))&gt;'1D'!$D$19,
                        MAX('1D'!$D$16,
                            IF((MAX('1D'!$D$16,
                                        POWER((ABS(K314)^2)/('1D'!$I$5*MAX(F314,
                                                    0.1)^2),
                                            1/3)))&gt;IFERROR(L314,
                                    0),
                                MIN((MAX('1D'!$D$16,
                                            POWER((ABS(K314)^2)/('1D'!$I$5*MAX(F314,
                                                        0.1)^2),
                                                1/3))),
                                    IFERROR(L314,
                                        0)+(MIN(ABS(IFERROR(U314,
                                                    0))*'1D'!$D$18,
                                            ABS((MAX('1D'!$D$16,
                                                        POWER((ABS(K314)^2)/('1D'!$I$5*MAX(F314,
                                                                    0.1)^2),
                                                            1/3)))-IFERROR(L314,
                                                    0))))),
                                MAX((MAX('1D'!$D$16,
                                            POWER((ABS(K314)^2)/('1D'!$I$5*MAX(F314,
                                                        0.1)^2),
                                                1/3))),
                                    IFERROR(L314,
                                        0)-(MIN(ABS(IFERROR(U314,
                                                    0))*'1D'!$D$18,
                                            ABS((MAX('1D'!$D$16,
                                                        POWER((ABS(K314)^2)/('1D'!$I$5*MAX(F314,
                                                                    0.1)^2),
                                                            1/3)))-IFERROR(L314,
                                                    0))))))),
                        MAX('1D'!$D$16,
                            POWER((ABS(K314)^2)/('1D'!$I$5*MAX(F314,
                                        0.1)^2),
                                1/3))),
                    MAX('1D'!$D$16,
                        IFERROR(L314,
                            0)))))))</f>
        <v>2.0411692021517887</v>
      </c>
      <c r="M314" s="5">
        <f t="shared" ca="1" si="56"/>
        <v>10.614079851189301</v>
      </c>
      <c r="N314" s="5">
        <f t="shared" ca="1" si="57"/>
        <v>1.1434704692804873</v>
      </c>
      <c r="O314" s="5">
        <f t="shared" ca="1" si="58"/>
        <v>4.8002276894771132</v>
      </c>
      <c r="P314" s="5">
        <f t="shared" ca="1" si="59"/>
        <v>634.45166920215172</v>
      </c>
      <c r="Q314" s="5">
        <f ca="1">P314+((ABS(K314)/MAX(((F314)+(G314)*(L314))*(L314),
            0.000001))^2)/(2*'1D'!$I$5)</f>
        <v>635.62609253909477</v>
      </c>
      <c r="R314" s="5">
        <f ca="1">((ABS(K314)*'1D'!$D$6)/(MAX(((F314)+(G314)*(L314))*(L314),
            0.000001)*MAX(((((F314)+(G314)*(L314))*(L314))/MAX((F314)+2*(L314)*SQRT(1+(G314)^2),
                    0.000001))^(2/3),
            0.000001)))^2</f>
        <v>4.3358367565141456E-3</v>
      </c>
      <c r="S314" s="5">
        <f ca="1">ABS(ABS(K314)/MAX(((F314)+(G314)*(L314))*(L314),
        0.000001))/SQRT('1D'!$I$5*MAX((((F314)+(G314)*(L314))*(L314))/MAX((F314)+2*(G314)*(L314),
            0.000001),
        0.000001))</f>
        <v>1.0727235886044055</v>
      </c>
      <c r="T314" s="5">
        <f ca="1">((F314)*(L314)^2)/2+(G314)*(L314)^3/3+(ABS(K314)^2)/('1D'!$I$5*MAX(((F314)+(G314)*(L314))*(L314),
        0.000001))</f>
        <v>35.763412605541333</v>
      </c>
      <c r="U314" s="5">
        <f ca="1">IF($A$2=0,
    0,
    IFERROR(Q313-(((R313+R314)/2)*J314)-(IF(O313&gt;O314,
                '1D'!$D$8*((O313^2-O314^2)/(2*'1D'!$I$5)),
                '1D'!$D$9*((O314^2-O313^2)/(2*'1D'!$I$5)))+('1D'!$D$10*(ABS(I314)/90)*(MAX(O313^2,
                        O314^2)/(2*'1D'!$I$5))))-Q314,
        0))</f>
        <v>-3.9337053678991651E-3</v>
      </c>
      <c r="V314" s="5">
        <f ca="1">IF($A$2=0,
    1,
    IF(IFERROR(V313,
            0)=0,
        0,
        IFERROR(IF(ROUND(S314,
                    3)=1,
                1,
                IF(AND(ABS(U314)&lt;'1D'!$D$19,
                        S314&gt;1),
                    1,
                    0)),
            0)))</f>
        <v>0</v>
      </c>
      <c r="W314" s="5">
        <f ca="1">IF($A$2=0,
    MAX(MAX('1D'!$D$16,
            MAX('1D'!$D$16,
                POWER((ABS(K314)^2)/('1D'!$I$5*MAX(F314,
                            0.1)^2),
                    1/3))),
        IFERROR(W1396,
            MAX(MAX('1D'!$D$16,
                    MAX('1D'!$D$16,
                        POWER((ABS(K314)^2)/('1D'!$I$5*MAX(F314,
                                    0.1)^2),
                            1/3))),
                ($L$2)-E1396))),
    IF(IFERROR(AG315,
            0)=0,
        MAX(MAX('1D'!$D$16,
                MAX('1D'!$D$16,
                    POWER((ABS(K314)^2)/('1D'!$I$5*MAX(F314,
                                0.1)^2),
                        1/3))),
            IFERROR(W1396,
                MAX(MAX('1D'!$D$16,
                        MAX('1D'!$D$16,
                            POWER((ABS(K314)^2)/('1D'!$I$5*MAX(F314,
                                        0.1)^2),
                                1/3))),
                    ($L$2)-E1396))),
        IF(IFERROR(W314,
                0)=0,
            MAX(MAX('1D'!$D$16,
                    MAX('1D'!$D$16,
                        POWER((ABS(K314)^2)/('1D'!$I$5*MAX(F314,
                                    0.1)^2),
                            1/3))),
                IFERROR(W1396,
                    MAX(MAX('1D'!$D$16,
                            MAX('1D'!$D$16,
                                POWER((ABS(K314)^2)/('1D'!$I$5*MAX(F314,
                                            0.1)^2),
                                    1/3))),
                        ($L$2)-E1396))),
            IF(OR(IFERROR(AD314,
                        0)&gt;=1,
                    IFERROR(AD315,
                        0)&gt;=1),
                MAX('1D'!$D$16,
                    MAX('1D'!$D$16,
                        POWER((ABS(K314)^2)/('1D'!$I$5*MAX(F314,
                                    0.1)^2),
                            1/3))),
                IF(ABS(IFERROR(AF314,
                            0))&lt;'1D'!$D$19,
                    MAX(MAX('1D'!$D$16,
                            MAX('1D'!$D$16,
                                POWER((ABS(K314)^2)/('1D'!$I$5*MAX(F314,
                                            0.1)^2),
                                    1/3))),
                        IFERROR(W314,
                            0)),
                    MAX(MAX('1D'!$D$16,
                            MAX('1D'!$D$16,
                                POWER((ABS(K314)^2)/('1D'!$I$5*MAX(F314,
                                            0.1)^2),
                                    1/3))),
                        (IFERROR(W314,
                                0))+((IFERROR(AF314,
                                    0))*'1D'!$D$18)))))))</f>
        <v>2.1389677043987478</v>
      </c>
      <c r="X314" s="5">
        <f t="shared" ca="1" si="60"/>
        <v>11.122632062873489</v>
      </c>
      <c r="Y314" s="5">
        <f t="shared" ca="1" si="61"/>
        <v>1.1735290000551568</v>
      </c>
      <c r="Z314" s="5">
        <f t="shared" ca="1" si="62"/>
        <v>4.5807502857230418</v>
      </c>
      <c r="AA314" s="5">
        <f t="shared" ca="1" si="63"/>
        <v>634.54946770439869</v>
      </c>
      <c r="AB314" s="5">
        <f ca="1">AA314+((ABS(K314)/MAX(((F314)+(G314)*(W314))*(W314),
            0.000001))^2)/(2*'1D'!$I$5)</f>
        <v>635.61895155659806</v>
      </c>
      <c r="AC314" s="5">
        <f ca="1">((ABS(K314)*'1D'!$D$6)/(MAX(((F314)+(G314)*(W314))*(W314),
            0.000001)*MAX(((((F314)+(G314)*(W314))*(W314))/MAX((F314)+2*(W314)*SQRT(1+(G314)^2),
                    0.000001))^(2/3),
            0.000001)))^2</f>
        <v>3.8141460404132466E-3</v>
      </c>
      <c r="AD314" s="5">
        <f ca="1">ABS(ABS(K314)/MAX(((F314)+(G314)*(W314))*(W314),
        0.000001))/SQRT('1D'!$I$5*MAX((((F314)+(G314)*(W314))*(W314))/MAX((F314)+2*(G314)*(W314),
            0.000001),
        0.000001))</f>
        <v>1.0000000000000004</v>
      </c>
      <c r="AE314" s="5">
        <f ca="1">((F314)*(W314)^2)/2+(G314)*(W314)^3/3+(ABS(K314)^2)/('1D'!$I$5*MAX(((F314)+(G314)*(W314))*(W314),
        0.000001))</f>
        <v>35.686426155594638</v>
      </c>
      <c r="AF314" s="5">
        <f ca="1">IF($A$2=0,
    0,
    IFERROR(AB315+(((AC314+AC315)/2)*J315)+(IF(Z314&gt;Z315,
                '1D'!$D$8*((Z314^2-Z315^2)/(2*'1D'!$I$5)),
                '1D'!$D$9*((Z315^2-Z314^2)/(2*'1D'!$I$5)))+('1D'!$D$10*(ABS(I315)/90)*(MAX(Z314^2,
                        Z315^2)/(2*'1D'!$I$5))))-AB314,
        0))</f>
        <v>3.3584586676624895E-3</v>
      </c>
      <c r="AG314" s="5">
        <f ca="1">IF($A$2=0,
    1,
    IF(IFERROR(AG315,
            0)=0,
        0,
        IFERROR(IF(OR(ROUND(AD314,
                        3)&gt;=1,
                    AND(ABS(AF314)&lt;'1D'!$D$19,
                        AD314&lt;1)),
                1,
                0),
            0)))</f>
        <v>1</v>
      </c>
      <c r="AH314" s="5">
        <f ca="1">IFERROR(IF('1D'!V32="Supercritical",
        MAX('1D'!$D$16,
            IFERROR(L314,
                MAX('1D'!$D$16,
                    POWER((ABS(K314)^2)/('1D'!$I$5*MAX(F314,
                                0.1)^2),
                        1/3)))),
        IF('1D'!V32="Subcritical",
            MAX('1D'!$D$16,
                IFERROR(W314,
                    MAX('1D'!$D$16,
                        POWER((ABS(K314)^2)/('1D'!$I$5*MAX(F314,
                                    0.1)^2),
                            1/3)))),
            IF(IFERROR(T314,
                    -1E+99)&gt;=IFERROR(AE314,
                    -1E+99),
                MAX('1D'!$D$16,
                    IFERROR(L314,
                        MAX('1D'!$D$16,
                            POWER((ABS(K314)^2)/('1D'!$I$5*MAX(F314,
                                        0.1)^2),
                                1/3)))),
                MAX('1D'!$D$16,
                    IFERROR(W314,
                        MAX('1D'!$D$16,
                            POWER((ABS(K314)^2)/('1D'!$I$5*MAX(F314,
                                        0.1)^2),
                                1/3))))))),
    MAX('1D'!$D$16,
        POWER((ABS(K314)^2)/('1D'!$I$5*MAX(F314,
                    0.1)^2),
            1/3)))</f>
        <v>2.0411692021517887</v>
      </c>
      <c r="AI314" s="5">
        <f t="shared" ca="1" si="64"/>
        <v>634.45166920215172</v>
      </c>
      <c r="AJ314" s="5">
        <f ca="1">AI314+((ABS(K314)/MAX(((F314)+(G314)*(AH314))*(AH314),
            0.000001))^2)/(2*'1D'!$I$5)</f>
        <v>635.62609253909477</v>
      </c>
      <c r="AM314">
        <v>0</v>
      </c>
      <c r="AN314">
        <v>0</v>
      </c>
      <c r="AO314" s="5">
        <f t="shared" si="65"/>
        <v>0</v>
      </c>
      <c r="AP314" s="5">
        <f t="shared" si="69"/>
        <v>0</v>
      </c>
      <c r="AQ314" s="5">
        <f ca="1">ABS(ABS(K314)/MAX(((F314)+(G314)*(AH314))*(AH314),
        0.000001))/SQRT('1D'!$I$5*MAX((((F314)+(G314)*(AH314))*(AH314))/MAX((F314)+2*(G314)*(AH314),
            0.000001),
        0.000001))</f>
        <v>1.0727235886044055</v>
      </c>
      <c r="AR314" s="5" t="str">
        <f t="shared" ca="1" si="66"/>
        <v>Supercritical</v>
      </c>
      <c r="AS314" s="5">
        <f ca="1">((ABS(K314)*'1D'!$D$6)/(MAX(((F314)+(G314)*(AH314))*(AH314),
            0.000001)*MAX(((((F314)+(G314)*(AH314))*(AH314))/MAX((F314)+2*(AH314)*SQRT(1+(G314)^2),
                    0.000001))^(2/3),
            0.000001)))^2</f>
        <v>4.3358367565141456E-3</v>
      </c>
    </row>
    <row r="315" spans="1:45" x14ac:dyDescent="0.35">
      <c r="A315">
        <v>306</v>
      </c>
      <c r="B315">
        <v>304.995</v>
      </c>
      <c r="C315">
        <v>616298.09100000001</v>
      </c>
      <c r="D315">
        <v>3097650.7239999999</v>
      </c>
      <c r="E315">
        <v>632.41</v>
      </c>
      <c r="F315">
        <v>5.2</v>
      </c>
      <c r="G315">
        <v>0</v>
      </c>
      <c r="H315" t="s">
        <v>176</v>
      </c>
      <c r="I315">
        <v>2.7E-2</v>
      </c>
      <c r="J315" s="5">
        <f t="shared" si="67"/>
        <v>0.99900000000002365</v>
      </c>
      <c r="K315" s="5">
        <f t="shared" ca="1" si="68"/>
        <v>50.95</v>
      </c>
      <c r="L315" s="5">
        <f ca="1">IF($A$2=0,
    IFERROR(L314,
        MAX('1D'!$D$16,
            POWER((ABS(K315)^2)/('1D'!$I$5*MAX(F315,
                        0.1)^2),
                1/3))),
    IF(IFERROR(V314,
            0)=0,
        IFERROR(L314,
            MAX('1D'!$D$16,
                POWER((ABS(K315)^2)/('1D'!$I$5*MAX(F315,
                            0.1)^2),
                    1/3))),
        IF(OR(IFERROR(L315,
                    0)=0,
                IFERROR(S314,
                    0)&lt;1,
                IFERROR(S315,
                    0)&lt;1),
            MAX('1D'!$D$16,
                POWER((ABS(K315)^2)/('1D'!$I$5*MAX(F315,
                            0.1)^2),
                    1/3)),
            IF(IFERROR(U315,
                    0)&gt;0,
                MAX('1D'!$D$16,
                    IFERROR(L315,
                        0)+((IFERROR(U315,
                                0))*'1D'!$D$18*IF((IFERROR(S315,
                                    0))&lt;1,
                            1,
                            -1))),
                IF(IFERROR(U315,
                        0)&lt;0,
                    IF(ABS((MAX('1D'!$D$16,
                                    POWER((ABS(K315)^2)/('1D'!$I$5*MAX(F315,
                                                0.1)^2),
                                        1/3)))-IFERROR(L315,
                                0))&gt;'1D'!$D$19,
                        MAX('1D'!$D$16,
                            IF((MAX('1D'!$D$16,
                                        POWER((ABS(K315)^2)/('1D'!$I$5*MAX(F315,
                                                    0.1)^2),
                                            1/3)))&gt;IFERROR(L315,
                                    0),
                                MIN((MAX('1D'!$D$16,
                                            POWER((ABS(K315)^2)/('1D'!$I$5*MAX(F315,
                                                        0.1)^2),
                                                1/3))),
                                    IFERROR(L315,
                                        0)+(MIN(ABS(IFERROR(U315,
                                                    0))*'1D'!$D$18,
                                            ABS((MAX('1D'!$D$16,
                                                        POWER((ABS(K315)^2)/('1D'!$I$5*MAX(F315,
                                                                    0.1)^2),
                                                            1/3)))-IFERROR(L315,
                                                    0))))),
                                MAX((MAX('1D'!$D$16,
                                            POWER((ABS(K315)^2)/('1D'!$I$5*MAX(F315,
                                                        0.1)^2),
                                                1/3))),
                                    IFERROR(L315,
                                        0)-(MIN(ABS(IFERROR(U315,
                                                    0))*'1D'!$D$18,
                                            ABS((MAX('1D'!$D$16,
                                                        POWER((ABS(K315)^2)/('1D'!$I$5*MAX(F315,
                                                                    0.1)^2),
                                                            1/3)))-IFERROR(L315,
                                                    0))))))),
                        MAX('1D'!$D$16,
                            POWER((ABS(K315)^2)/('1D'!$I$5*MAX(F315,
                                        0.1)^2),
                                1/3))),
                    MAX('1D'!$D$16,
                        IFERROR(L315,
                            0)))))))</f>
        <v>2.0411692021517887</v>
      </c>
      <c r="M315" s="5">
        <f t="shared" ca="1" si="56"/>
        <v>10.614079851189301</v>
      </c>
      <c r="N315" s="5">
        <f t="shared" ca="1" si="57"/>
        <v>1.1434704692804873</v>
      </c>
      <c r="O315" s="5">
        <f t="shared" ca="1" si="58"/>
        <v>4.8002276894771132</v>
      </c>
      <c r="P315" s="5">
        <f t="shared" ca="1" si="59"/>
        <v>634.45116920215173</v>
      </c>
      <c r="Q315" s="5">
        <f ca="1">P315+((ABS(K315)/MAX(((F315)+(G315)*(L315))*(L315),
            0.000001))^2)/(2*'1D'!$I$5)</f>
        <v>635.62559253909478</v>
      </c>
      <c r="R315" s="5">
        <f ca="1">((ABS(K315)*'1D'!$D$6)/(MAX(((F315)+(G315)*(L315))*(L315),
            0.000001)*MAX(((((F315)+(G315)*(L315))*(L315))/MAX((F315)+2*(L315)*SQRT(1+(G315)^2),
                    0.000001))^(2/3),
            0.000001)))^2</f>
        <v>4.3358367565141456E-3</v>
      </c>
      <c r="S315" s="5">
        <f ca="1">ABS(ABS(K315)/MAX(((F315)+(G315)*(L315))*(L315),
        0.000001))/SQRT('1D'!$I$5*MAX((((F315)+(G315)*(L315))*(L315))/MAX((F315)+2*(G315)*(L315),
            0.000001),
        0.000001))</f>
        <v>1.0727235886044055</v>
      </c>
      <c r="T315" s="5">
        <f ca="1">((F315)*(L315)^2)/2+(G315)*(L315)^3/3+(ABS(K315)^2)/('1D'!$I$5*MAX(((F315)+(G315)*(L315))*(L315),
        0.000001))</f>
        <v>35.763412605541333</v>
      </c>
      <c r="U315" s="5">
        <f ca="1">IF($A$2=0,
    0,
    IFERROR(Q314-(((R314+R315)/2)*J315)-(IF(O314&gt;O315,
                '1D'!$D$8*((O314^2-O315^2)/(2*'1D'!$I$5)),
                '1D'!$D$9*((O315^2-O314^2)/(2*'1D'!$I$5)))+('1D'!$D$10*(ABS(I315)/90)*(MAX(O314^2,
                        O315^2)/(2*'1D'!$I$5))))-Q315,
        0))</f>
        <v>-3.8843499698941741E-3</v>
      </c>
      <c r="V315" s="5">
        <f ca="1">IF($A$2=0,
    1,
    IF(IFERROR(V314,
            0)=0,
        0,
        IFERROR(IF(ROUND(S315,
                    3)=1,
                1,
                IF(AND(ABS(U315)&lt;'1D'!$D$19,
                        S315&gt;1),
                    1,
                    0)),
            0)))</f>
        <v>0</v>
      </c>
      <c r="W315" s="5">
        <f ca="1">IF($A$2=0,
    MAX(MAX('1D'!$D$16,
            MAX('1D'!$D$16,
                POWER((ABS(K315)^2)/('1D'!$I$5*MAX(F315,
                            0.1)^2),
                    1/3))),
        IFERROR(W1396,
            MAX(MAX('1D'!$D$16,
                    MAX('1D'!$D$16,
                        POWER((ABS(K315)^2)/('1D'!$I$5*MAX(F315,
                                    0.1)^2),
                            1/3))),
                ($L$2)-E1396))),
    IF(IFERROR(AG316,
            0)=0,
        MAX(MAX('1D'!$D$16,
                MAX('1D'!$D$16,
                    POWER((ABS(K315)^2)/('1D'!$I$5*MAX(F315,
                                0.1)^2),
                        1/3))),
            IFERROR(W1396,
                MAX(MAX('1D'!$D$16,
                        MAX('1D'!$D$16,
                            POWER((ABS(K315)^2)/('1D'!$I$5*MAX(F315,
                                        0.1)^2),
                                1/3))),
                    ($L$2)-E1396))),
        IF(IFERROR(W315,
                0)=0,
            MAX(MAX('1D'!$D$16,
                    MAX('1D'!$D$16,
                        POWER((ABS(K315)^2)/('1D'!$I$5*MAX(F315,
                                    0.1)^2),
                            1/3))),
                IFERROR(W1396,
                    MAX(MAX('1D'!$D$16,
                            MAX('1D'!$D$16,
                                POWER((ABS(K315)^2)/('1D'!$I$5*MAX(F315,
                                            0.1)^2),
                                    1/3))),
                        ($L$2)-E1396))),
            IF(OR(IFERROR(AD315,
                        0)&gt;=1,
                    IFERROR(AD316,
                        0)&gt;=1),
                MAX('1D'!$D$16,
                    MAX('1D'!$D$16,
                        POWER((ABS(K315)^2)/('1D'!$I$5*MAX(F315,
                                    0.1)^2),
                            1/3))),
                IF(ABS(IFERROR(AF315,
                            0))&lt;'1D'!$D$19,
                    MAX(MAX('1D'!$D$16,
                            MAX('1D'!$D$16,
                                POWER((ABS(K315)^2)/('1D'!$I$5*MAX(F315,
                                            0.1)^2),
                                    1/3))),
                        IFERROR(W315,
                            0)),
                    MAX(MAX('1D'!$D$16,
                            MAX('1D'!$D$16,
                                POWER((ABS(K315)^2)/('1D'!$I$5*MAX(F315,
                                            0.1)^2),
                                    1/3))),
                        (IFERROR(W315,
                                0))+((IFERROR(AF315,
                                    0))*'1D'!$D$18)))))))</f>
        <v>2.1389677043987478</v>
      </c>
      <c r="X315" s="5">
        <f t="shared" ca="1" si="60"/>
        <v>11.122632062873489</v>
      </c>
      <c r="Y315" s="5">
        <f t="shared" ca="1" si="61"/>
        <v>1.1735290000551568</v>
      </c>
      <c r="Z315" s="5">
        <f t="shared" ca="1" si="62"/>
        <v>4.5807502857230418</v>
      </c>
      <c r="AA315" s="5">
        <f t="shared" ca="1" si="63"/>
        <v>634.54896770439871</v>
      </c>
      <c r="AB315" s="5">
        <f ca="1">AA315+((ABS(K315)/MAX(((F315)+(G315)*(W315))*(W315),
            0.000001))^2)/(2*'1D'!$I$5)</f>
        <v>635.61845155659807</v>
      </c>
      <c r="AC315" s="5">
        <f ca="1">((ABS(K315)*'1D'!$D$6)/(MAX(((F315)+(G315)*(W315))*(W315),
            0.000001)*MAX(((((F315)+(G315)*(W315))*(W315))/MAX((F315)+2*(W315)*SQRT(1+(G315)^2),
                    0.000001))^(2/3),
            0.000001)))^2</f>
        <v>3.8141460404132466E-3</v>
      </c>
      <c r="AD315" s="5">
        <f ca="1">ABS(ABS(K315)/MAX(((F315)+(G315)*(W315))*(W315),
        0.000001))/SQRT('1D'!$I$5*MAX((((F315)+(G315)*(W315))*(W315))/MAX((F315)+2*(G315)*(W315),
            0.000001),
        0.000001))</f>
        <v>1.0000000000000004</v>
      </c>
      <c r="AE315" s="5">
        <f ca="1">((F315)*(W315)^2)/2+(G315)*(W315)^3/3+(ABS(K315)^2)/('1D'!$I$5*MAX(((F315)+(G315)*(W315))*(W315),
        0.000001))</f>
        <v>35.686426155594638</v>
      </c>
      <c r="AF315" s="5">
        <f ca="1">IF($A$2=0,
    0,
    IFERROR(AB316+(((AC315+AC316)/2)*J316)+(IF(Z315&gt;Z316,
                '1D'!$D$8*((Z315^2-Z316^2)/(2*'1D'!$I$5)),
                '1D'!$D$9*((Z316^2-Z315^2)/(2*'1D'!$I$5)))+('1D'!$D$10*(ABS(I316)/90)*(MAX(Z315^2,
                        Z316^2)/(2*'1D'!$I$5))))-AB315,
        0))</f>
        <v>3.3660869597724741E-3</v>
      </c>
      <c r="AG315" s="5">
        <f ca="1">IF($A$2=0,
    1,
    IF(IFERROR(AG316,
            0)=0,
        0,
        IFERROR(IF(OR(ROUND(AD315,
                        3)&gt;=1,
                    AND(ABS(AF315)&lt;'1D'!$D$19,
                        AD315&lt;1)),
                1,
                0),
            0)))</f>
        <v>1</v>
      </c>
      <c r="AH315" s="5">
        <f ca="1">IFERROR(IF('1D'!V32="Supercritical",
        MAX('1D'!$D$16,
            IFERROR(L315,
                MAX('1D'!$D$16,
                    POWER((ABS(K315)^2)/('1D'!$I$5*MAX(F315,
                                0.1)^2),
                        1/3)))),
        IF('1D'!V32="Subcritical",
            MAX('1D'!$D$16,
                IFERROR(W315,
                    MAX('1D'!$D$16,
                        POWER((ABS(K315)^2)/('1D'!$I$5*MAX(F315,
                                    0.1)^2),
                            1/3)))),
            IF(IFERROR(T315,
                    -1E+99)&gt;=IFERROR(AE315,
                    -1E+99),
                MAX('1D'!$D$16,
                    IFERROR(L315,
                        MAX('1D'!$D$16,
                            POWER((ABS(K315)^2)/('1D'!$I$5*MAX(F315,
                                        0.1)^2),
                                1/3)))),
                MAX('1D'!$D$16,
                    IFERROR(W315,
                        MAX('1D'!$D$16,
                            POWER((ABS(K315)^2)/('1D'!$I$5*MAX(F315,
                                        0.1)^2),
                                1/3))))))),
    MAX('1D'!$D$16,
        POWER((ABS(K315)^2)/('1D'!$I$5*MAX(F315,
                    0.1)^2),
            1/3)))</f>
        <v>2.0411692021517887</v>
      </c>
      <c r="AI315" s="5">
        <f t="shared" ca="1" si="64"/>
        <v>634.45116920215173</v>
      </c>
      <c r="AJ315" s="5">
        <f ca="1">AI315+((ABS(K315)/MAX(((F315)+(G315)*(AH315))*(AH315),
            0.000001))^2)/(2*'1D'!$I$5)</f>
        <v>635.62559253909478</v>
      </c>
      <c r="AM315">
        <v>0</v>
      </c>
      <c r="AN315">
        <v>0</v>
      </c>
      <c r="AO315" s="5">
        <f t="shared" si="65"/>
        <v>0</v>
      </c>
      <c r="AP315" s="5">
        <f t="shared" si="69"/>
        <v>0</v>
      </c>
      <c r="AQ315" s="5">
        <f ca="1">ABS(ABS(K315)/MAX(((F315)+(G315)*(AH315))*(AH315),
        0.000001))/SQRT('1D'!$I$5*MAX((((F315)+(G315)*(AH315))*(AH315))/MAX((F315)+2*(G315)*(AH315),
            0.000001),
        0.000001))</f>
        <v>1.0727235886044055</v>
      </c>
      <c r="AR315" s="5" t="str">
        <f t="shared" ca="1" si="66"/>
        <v>Supercritical</v>
      </c>
      <c r="AS315" s="5">
        <f ca="1">((ABS(K315)*'1D'!$D$6)/(MAX(((F315)+(G315)*(AH315))*(AH315),
            0.000001)*MAX(((((F315)+(G315)*(AH315))*(AH315))/MAX((F315)+2*(AH315)*SQRT(1+(G315)^2),
                    0.000001))^(2/3),
            0.000001)))^2</f>
        <v>4.3358367565141456E-3</v>
      </c>
    </row>
    <row r="316" spans="1:45" x14ac:dyDescent="0.35">
      <c r="A316">
        <v>307</v>
      </c>
      <c r="B316">
        <v>305.99599999999998</v>
      </c>
      <c r="C316">
        <v>616297.61699999997</v>
      </c>
      <c r="D316">
        <v>3097649.8429999999</v>
      </c>
      <c r="E316">
        <v>632.40949999999998</v>
      </c>
      <c r="F316">
        <v>5.2</v>
      </c>
      <c r="G316">
        <v>0</v>
      </c>
      <c r="H316" t="s">
        <v>176</v>
      </c>
      <c r="I316">
        <v>2.7E-2</v>
      </c>
      <c r="J316" s="5">
        <f t="shared" si="67"/>
        <v>1.0009999999999764</v>
      </c>
      <c r="K316" s="5">
        <f t="shared" ca="1" si="68"/>
        <v>50.95</v>
      </c>
      <c r="L316" s="5">
        <f ca="1">IF($A$2=0,
    IFERROR(L315,
        MAX('1D'!$D$16,
            POWER((ABS(K316)^2)/('1D'!$I$5*MAX(F316,
                        0.1)^2),
                1/3))),
    IF(IFERROR(V315,
            0)=0,
        IFERROR(L315,
            MAX('1D'!$D$16,
                POWER((ABS(K316)^2)/('1D'!$I$5*MAX(F316,
                            0.1)^2),
                    1/3))),
        IF(OR(IFERROR(L316,
                    0)=0,
                IFERROR(S315,
                    0)&lt;1,
                IFERROR(S316,
                    0)&lt;1),
            MAX('1D'!$D$16,
                POWER((ABS(K316)^2)/('1D'!$I$5*MAX(F316,
                            0.1)^2),
                    1/3)),
            IF(IFERROR(U316,
                    0)&gt;0,
                MAX('1D'!$D$16,
                    IFERROR(L316,
                        0)+((IFERROR(U316,
                                0))*'1D'!$D$18*IF((IFERROR(S316,
                                    0))&lt;1,
                            1,
                            -1))),
                IF(IFERROR(U316,
                        0)&lt;0,
                    IF(ABS((MAX('1D'!$D$16,
                                    POWER((ABS(K316)^2)/('1D'!$I$5*MAX(F316,
                                                0.1)^2),
                                        1/3)))-IFERROR(L316,
                                0))&gt;'1D'!$D$19,
                        MAX('1D'!$D$16,
                            IF((MAX('1D'!$D$16,
                                        POWER((ABS(K316)^2)/('1D'!$I$5*MAX(F316,
                                                    0.1)^2),
                                            1/3)))&gt;IFERROR(L316,
                                    0),
                                MIN((MAX('1D'!$D$16,
                                            POWER((ABS(K316)^2)/('1D'!$I$5*MAX(F316,
                                                        0.1)^2),
                                                1/3))),
                                    IFERROR(L316,
                                        0)+(MIN(ABS(IFERROR(U316,
                                                    0))*'1D'!$D$18,
                                            ABS((MAX('1D'!$D$16,
                                                        POWER((ABS(K316)^2)/('1D'!$I$5*MAX(F316,
                                                                    0.1)^2),
                                                            1/3)))-IFERROR(L316,
                                                    0))))),
                                MAX((MAX('1D'!$D$16,
                                            POWER((ABS(K316)^2)/('1D'!$I$5*MAX(F316,
                                                        0.1)^2),
                                                1/3))),
                                    IFERROR(L316,
                                        0)-(MIN(ABS(IFERROR(U316,
                                                    0))*'1D'!$D$18,
                                            ABS((MAX('1D'!$D$16,
                                                        POWER((ABS(K316)^2)/('1D'!$I$5*MAX(F316,
                                                                    0.1)^2),
                                                            1/3)))-IFERROR(L316,
                                                    0))))))),
                        MAX('1D'!$D$16,
                            POWER((ABS(K316)^2)/('1D'!$I$5*MAX(F316,
                                        0.1)^2),
                                1/3))),
                    MAX('1D'!$D$16,
                        IFERROR(L316,
                            0)))))))</f>
        <v>2.0411692021517887</v>
      </c>
      <c r="M316" s="5">
        <f t="shared" ca="1" si="56"/>
        <v>10.614079851189301</v>
      </c>
      <c r="N316" s="5">
        <f t="shared" ca="1" si="57"/>
        <v>1.1434704692804873</v>
      </c>
      <c r="O316" s="5">
        <f t="shared" ca="1" si="58"/>
        <v>4.8002276894771132</v>
      </c>
      <c r="P316" s="5">
        <f t="shared" ca="1" si="59"/>
        <v>634.45066920215174</v>
      </c>
      <c r="Q316" s="5">
        <f ca="1">P316+((ABS(K316)/MAX(((F316)+(G316)*(L316))*(L316),
            0.000001))^2)/(2*'1D'!$I$5)</f>
        <v>635.62509253909479</v>
      </c>
      <c r="R316" s="5">
        <f ca="1">((ABS(K316)*'1D'!$D$6)/(MAX(((F316)+(G316)*(L316))*(L316),
            0.000001)*MAX(((((F316)+(G316)*(L316))*(L316))/MAX((F316)+2*(L316)*SQRT(1+(G316)^2),
                    0.000001))^(2/3),
            0.000001)))^2</f>
        <v>4.3358367565141456E-3</v>
      </c>
      <c r="S316" s="5">
        <f ca="1">ABS(ABS(K316)/MAX(((F316)+(G316)*(L316))*(L316),
        0.000001))/SQRT('1D'!$I$5*MAX((((F316)+(G316)*(L316))*(L316))/MAX((F316)+2*(G316)*(L316),
            0.000001),
        0.000001))</f>
        <v>1.0727235886044055</v>
      </c>
      <c r="T316" s="5">
        <f ca="1">((F316)*(L316)^2)/2+(G316)*(L316)^3/3+(ABS(K316)^2)/('1D'!$I$5*MAX(((F316)+(G316)*(L316))*(L316),
        0.000001))</f>
        <v>35.763412605541333</v>
      </c>
      <c r="U316" s="5">
        <f ca="1">IF($A$2=0,
    0,
    IFERROR(Q315-(((R315+R316)/2)*J316)-(IF(O315&gt;O316,
                '1D'!$D$8*((O315^2-O316^2)/(2*'1D'!$I$5)),
                '1D'!$D$9*((O316^2-O315^2)/(2*'1D'!$I$5)))+('1D'!$D$10*(ABS(I316)/90)*(MAX(O315^2,
                        O316^2)/(2*'1D'!$I$5))))-Q316,
        0))</f>
        <v>-3.8930216434209797E-3</v>
      </c>
      <c r="V316" s="5">
        <f ca="1">IF($A$2=0,
    1,
    IF(IFERROR(V315,
            0)=0,
        0,
        IFERROR(IF(ROUND(S316,
                    3)=1,
                1,
                IF(AND(ABS(U316)&lt;'1D'!$D$19,
                        S316&gt;1),
                    1,
                    0)),
            0)))</f>
        <v>0</v>
      </c>
      <c r="W316" s="5">
        <f ca="1">IF($A$2=0,
    MAX(MAX('1D'!$D$16,
            MAX('1D'!$D$16,
                POWER((ABS(K316)^2)/('1D'!$I$5*MAX(F316,
                            0.1)^2),
                    1/3))),
        IFERROR(W1396,
            MAX(MAX('1D'!$D$16,
                    MAX('1D'!$D$16,
                        POWER((ABS(K316)^2)/('1D'!$I$5*MAX(F316,
                                    0.1)^2),
                            1/3))),
                ($L$2)-E1396))),
    IF(IFERROR(AG317,
            0)=0,
        MAX(MAX('1D'!$D$16,
                MAX('1D'!$D$16,
                    POWER((ABS(K316)^2)/('1D'!$I$5*MAX(F316,
                                0.1)^2),
                        1/3))),
            IFERROR(W1396,
                MAX(MAX('1D'!$D$16,
                        MAX('1D'!$D$16,
                            POWER((ABS(K316)^2)/('1D'!$I$5*MAX(F316,
                                        0.1)^2),
                                1/3))),
                    ($L$2)-E1396))),
        IF(IFERROR(W316,
                0)=0,
            MAX(MAX('1D'!$D$16,
                    MAX('1D'!$D$16,
                        POWER((ABS(K316)^2)/('1D'!$I$5*MAX(F316,
                                    0.1)^2),
                            1/3))),
                IFERROR(W1396,
                    MAX(MAX('1D'!$D$16,
                            MAX('1D'!$D$16,
                                POWER((ABS(K316)^2)/('1D'!$I$5*MAX(F316,
                                            0.1)^2),
                                    1/3))),
                        ($L$2)-E1396))),
            IF(OR(IFERROR(AD316,
                        0)&gt;=1,
                    IFERROR(AD317,
                        0)&gt;=1),
                MAX('1D'!$D$16,
                    MAX('1D'!$D$16,
                        POWER((ABS(K316)^2)/('1D'!$I$5*MAX(F316,
                                    0.1)^2),
                            1/3))),
                IF(ABS(IFERROR(AF316,
                            0))&lt;'1D'!$D$19,
                    MAX(MAX('1D'!$D$16,
                            MAX('1D'!$D$16,
                                POWER((ABS(K316)^2)/('1D'!$I$5*MAX(F316,
                                            0.1)^2),
                                    1/3))),
                        IFERROR(W316,
                            0)),
                    MAX(MAX('1D'!$D$16,
                            MAX('1D'!$D$16,
                                POWER((ABS(K316)^2)/('1D'!$I$5*MAX(F316,
                                            0.1)^2),
                                    1/3))),
                        (IFERROR(W316,
                                0))+((IFERROR(AF316,
                                    0))*'1D'!$D$18)))))))</f>
        <v>2.1389677043987478</v>
      </c>
      <c r="X316" s="5">
        <f t="shared" ca="1" si="60"/>
        <v>11.122632062873489</v>
      </c>
      <c r="Y316" s="5">
        <f t="shared" ca="1" si="61"/>
        <v>1.1735290000551568</v>
      </c>
      <c r="Z316" s="5">
        <f t="shared" ca="1" si="62"/>
        <v>4.5807502857230418</v>
      </c>
      <c r="AA316" s="5">
        <f t="shared" ca="1" si="63"/>
        <v>634.54846770439872</v>
      </c>
      <c r="AB316" s="5">
        <f ca="1">AA316+((ABS(K316)/MAX(((F316)+(G316)*(W316))*(W316),
            0.000001))^2)/(2*'1D'!$I$5)</f>
        <v>635.61795155659809</v>
      </c>
      <c r="AC316" s="5">
        <f ca="1">((ABS(K316)*'1D'!$D$6)/(MAX(((F316)+(G316)*(W316))*(W316),
            0.000001)*MAX(((((F316)+(G316)*(W316))*(W316))/MAX((F316)+2*(W316)*SQRT(1+(G316)^2),
                    0.000001))^(2/3),
            0.000001)))^2</f>
        <v>3.8141460404132466E-3</v>
      </c>
      <c r="AD316" s="5">
        <f ca="1">ABS(ABS(K316)/MAX(((F316)+(G316)*(W316))*(W316),
        0.000001))/SQRT('1D'!$I$5*MAX((((F316)+(G316)*(W316))*(W316))/MAX((F316)+2*(G316)*(W316),
            0.000001),
        0.000001))</f>
        <v>1.0000000000000004</v>
      </c>
      <c r="AE316" s="5">
        <f ca="1">((F316)*(W316)^2)/2+(G316)*(W316)^3/3+(ABS(K316)^2)/('1D'!$I$5*MAX(((F316)+(G316)*(W316))*(W316),
        0.000001))</f>
        <v>35.686426155594638</v>
      </c>
      <c r="AF316" s="5">
        <f ca="1">IF($A$2=0,
    0,
    IFERROR(AB317+(((AC316+AC317)/2)*J317)+(IF(Z316&gt;Z317,
                '1D'!$D$8*((Z316^2-Z317^2)/(2*'1D'!$I$5)),
                '1D'!$D$9*((Z317^2-Z316^2)/(2*'1D'!$I$5)))+('1D'!$D$10*(ABS(I317)/90)*(MAX(Z316^2,
                        Z317^2)/(2*'1D'!$I$5))))-AB316,
        0))</f>
        <v>3.3513287753521581E-3</v>
      </c>
      <c r="AG316" s="5">
        <f ca="1">IF($A$2=0,
    1,
    IF(IFERROR(AG317,
            0)=0,
        0,
        IFERROR(IF(OR(ROUND(AD316,
                        3)&gt;=1,
                    AND(ABS(AF316)&lt;'1D'!$D$19,
                        AD316&lt;1)),
                1,
                0),
            0)))</f>
        <v>1</v>
      </c>
      <c r="AH316" s="5">
        <f ca="1">IFERROR(IF('1D'!V32="Supercritical",
        MAX('1D'!$D$16,
            IFERROR(L316,
                MAX('1D'!$D$16,
                    POWER((ABS(K316)^2)/('1D'!$I$5*MAX(F316,
                                0.1)^2),
                        1/3)))),
        IF('1D'!V32="Subcritical",
            MAX('1D'!$D$16,
                IFERROR(W316,
                    MAX('1D'!$D$16,
                        POWER((ABS(K316)^2)/('1D'!$I$5*MAX(F316,
                                    0.1)^2),
                            1/3)))),
            IF(IFERROR(T316,
                    -1E+99)&gt;=IFERROR(AE316,
                    -1E+99),
                MAX('1D'!$D$16,
                    IFERROR(L316,
                        MAX('1D'!$D$16,
                            POWER((ABS(K316)^2)/('1D'!$I$5*MAX(F316,
                                        0.1)^2),
                                1/3)))),
                MAX('1D'!$D$16,
                    IFERROR(W316,
                        MAX('1D'!$D$16,
                            POWER((ABS(K316)^2)/('1D'!$I$5*MAX(F316,
                                        0.1)^2),
                                1/3))))))),
    MAX('1D'!$D$16,
        POWER((ABS(K316)^2)/('1D'!$I$5*MAX(F316,
                    0.1)^2),
            1/3)))</f>
        <v>2.0411692021517887</v>
      </c>
      <c r="AI316" s="5">
        <f t="shared" ca="1" si="64"/>
        <v>634.45066920215174</v>
      </c>
      <c r="AJ316" s="5">
        <f ca="1">AI316+((ABS(K316)/MAX(((F316)+(G316)*(AH316))*(AH316),
            0.000001))^2)/(2*'1D'!$I$5)</f>
        <v>635.62509253909479</v>
      </c>
      <c r="AM316">
        <v>0</v>
      </c>
      <c r="AN316">
        <v>0</v>
      </c>
      <c r="AO316" s="5">
        <f t="shared" si="65"/>
        <v>0</v>
      </c>
      <c r="AP316" s="5">
        <f t="shared" si="69"/>
        <v>0</v>
      </c>
      <c r="AQ316" s="5">
        <f ca="1">ABS(ABS(K316)/MAX(((F316)+(G316)*(AH316))*(AH316),
        0.000001))/SQRT('1D'!$I$5*MAX((((F316)+(G316)*(AH316))*(AH316))/MAX((F316)+2*(G316)*(AH316),
            0.000001),
        0.000001))</f>
        <v>1.0727235886044055</v>
      </c>
      <c r="AR316" s="5" t="str">
        <f t="shared" ca="1" si="66"/>
        <v>Supercritical</v>
      </c>
      <c r="AS316" s="5">
        <f ca="1">((ABS(K316)*'1D'!$D$6)/(MAX(((F316)+(G316)*(AH316))*(AH316),
            0.000001)*MAX(((((F316)+(G316)*(AH316))*(AH316))/MAX((F316)+2*(AH316)*SQRT(1+(G316)^2),
                    0.000001))^(2/3),
            0.000001)))^2</f>
        <v>4.3358367565141456E-3</v>
      </c>
    </row>
    <row r="317" spans="1:45" x14ac:dyDescent="0.35">
      <c r="A317">
        <v>308</v>
      </c>
      <c r="B317">
        <v>306.995</v>
      </c>
      <c r="C317">
        <v>616297.14300000004</v>
      </c>
      <c r="D317">
        <v>3097648.963</v>
      </c>
      <c r="E317">
        <v>632.40899999999999</v>
      </c>
      <c r="F317">
        <v>5.2</v>
      </c>
      <c r="G317">
        <v>0</v>
      </c>
      <c r="H317" t="s">
        <v>176</v>
      </c>
      <c r="I317">
        <v>2.3E-2</v>
      </c>
      <c r="J317" s="5">
        <f t="shared" si="67"/>
        <v>0.99900000000002365</v>
      </c>
      <c r="K317" s="5">
        <f t="shared" ca="1" si="68"/>
        <v>50.95</v>
      </c>
      <c r="L317" s="5">
        <f ca="1">IF($A$2=0,
    IFERROR(L316,
        MAX('1D'!$D$16,
            POWER((ABS(K317)^2)/('1D'!$I$5*MAX(F317,
                        0.1)^2),
                1/3))),
    IF(IFERROR(V316,
            0)=0,
        IFERROR(L316,
            MAX('1D'!$D$16,
                POWER((ABS(K317)^2)/('1D'!$I$5*MAX(F317,
                            0.1)^2),
                    1/3))),
        IF(OR(IFERROR(L317,
                    0)=0,
                IFERROR(S316,
                    0)&lt;1,
                IFERROR(S317,
                    0)&lt;1),
            MAX('1D'!$D$16,
                POWER((ABS(K317)^2)/('1D'!$I$5*MAX(F317,
                            0.1)^2),
                    1/3)),
            IF(IFERROR(U317,
                    0)&gt;0,
                MAX('1D'!$D$16,
                    IFERROR(L317,
                        0)+((IFERROR(U317,
                                0))*'1D'!$D$18*IF((IFERROR(S317,
                                    0))&lt;1,
                            1,
                            -1))),
                IF(IFERROR(U317,
                        0)&lt;0,
                    IF(ABS((MAX('1D'!$D$16,
                                    POWER((ABS(K317)^2)/('1D'!$I$5*MAX(F317,
                                                0.1)^2),
                                        1/3)))-IFERROR(L317,
                                0))&gt;'1D'!$D$19,
                        MAX('1D'!$D$16,
                            IF((MAX('1D'!$D$16,
                                        POWER((ABS(K317)^2)/('1D'!$I$5*MAX(F317,
                                                    0.1)^2),
                                            1/3)))&gt;IFERROR(L317,
                                    0),
                                MIN((MAX('1D'!$D$16,
                                            POWER((ABS(K317)^2)/('1D'!$I$5*MAX(F317,
                                                        0.1)^2),
                                                1/3))),
                                    IFERROR(L317,
                                        0)+(MIN(ABS(IFERROR(U317,
                                                    0))*'1D'!$D$18,
                                            ABS((MAX('1D'!$D$16,
                                                        POWER((ABS(K317)^2)/('1D'!$I$5*MAX(F317,
                                                                    0.1)^2),
                                                            1/3)))-IFERROR(L317,
                                                    0))))),
                                MAX((MAX('1D'!$D$16,
                                            POWER((ABS(K317)^2)/('1D'!$I$5*MAX(F317,
                                                        0.1)^2),
                                                1/3))),
                                    IFERROR(L317,
                                        0)-(MIN(ABS(IFERROR(U317,
                                                    0))*'1D'!$D$18,
                                            ABS((MAX('1D'!$D$16,
                                                        POWER((ABS(K317)^2)/('1D'!$I$5*MAX(F317,
                                                                    0.1)^2),
                                                            1/3)))-IFERROR(L317,
                                                    0))))))),
                        MAX('1D'!$D$16,
                            POWER((ABS(K317)^2)/('1D'!$I$5*MAX(F317,
                                        0.1)^2),
                                1/3))),
                    MAX('1D'!$D$16,
                        IFERROR(L317,
                            0)))))))</f>
        <v>2.0411692021517887</v>
      </c>
      <c r="M317" s="5">
        <f t="shared" ca="1" si="56"/>
        <v>10.614079851189301</v>
      </c>
      <c r="N317" s="5">
        <f t="shared" ca="1" si="57"/>
        <v>1.1434704692804873</v>
      </c>
      <c r="O317" s="5">
        <f t="shared" ca="1" si="58"/>
        <v>4.8002276894771132</v>
      </c>
      <c r="P317" s="5">
        <f t="shared" ca="1" si="59"/>
        <v>634.45016920215176</v>
      </c>
      <c r="Q317" s="5">
        <f ca="1">P317+((ABS(K317)/MAX(((F317)+(G317)*(L317))*(L317),
            0.000001))^2)/(2*'1D'!$I$5)</f>
        <v>635.62459253909481</v>
      </c>
      <c r="R317" s="5">
        <f ca="1">((ABS(K317)*'1D'!$D$6)/(MAX(((F317)+(G317)*(L317))*(L317),
            0.000001)*MAX(((((F317)+(G317)*(L317))*(L317))/MAX((F317)+2*(L317)*SQRT(1+(G317)^2),
                    0.000001))^(2/3),
            0.000001)))^2</f>
        <v>4.3358367565141456E-3</v>
      </c>
      <c r="S317" s="5">
        <f ca="1">ABS(ABS(K317)/MAX(((F317)+(G317)*(L317))*(L317),
        0.000001))/SQRT('1D'!$I$5*MAX((((F317)+(G317)*(L317))*(L317))/MAX((F317)+2*(G317)*(L317),
            0.000001),
        0.000001))</f>
        <v>1.0727235886044055</v>
      </c>
      <c r="T317" s="5">
        <f ca="1">((F317)*(L317)^2)/2+(G317)*(L317)^3/3+(ABS(K317)^2)/('1D'!$I$5*MAX(((F317)+(G317)*(L317))*(L317),
        0.000001))</f>
        <v>35.763412605541333</v>
      </c>
      <c r="U317" s="5">
        <f ca="1">IF($A$2=0,
    0,
    IFERROR(Q316-(((R316+R317)/2)*J317)-(IF(O316&gt;O317,
                '1D'!$D$8*((O316^2-O317^2)/(2*'1D'!$I$5)),
                '1D'!$D$9*((O317^2-O316^2)/(2*'1D'!$I$5)))+('1D'!$D$10*(ABS(I317)/90)*(MAX(O316^2,
                        O317^2)/(2*'1D'!$I$5))))-Q317,
        0))</f>
        <v>-3.8765204810715659E-3</v>
      </c>
      <c r="V317" s="5">
        <f ca="1">IF($A$2=0,
    1,
    IF(IFERROR(V316,
            0)=0,
        0,
        IFERROR(IF(ROUND(S317,
                    3)=1,
                1,
                IF(AND(ABS(U317)&lt;'1D'!$D$19,
                        S317&gt;1),
                    1,
                    0)),
            0)))</f>
        <v>0</v>
      </c>
      <c r="W317" s="5">
        <f ca="1">IF($A$2=0,
    MAX(MAX('1D'!$D$16,
            MAX('1D'!$D$16,
                POWER((ABS(K317)^2)/('1D'!$I$5*MAX(F317,
                            0.1)^2),
                    1/3))),
        IFERROR(W1396,
            MAX(MAX('1D'!$D$16,
                    MAX('1D'!$D$16,
                        POWER((ABS(K317)^2)/('1D'!$I$5*MAX(F317,
                                    0.1)^2),
                            1/3))),
                ($L$2)-E1396))),
    IF(IFERROR(AG318,
            0)=0,
        MAX(MAX('1D'!$D$16,
                MAX('1D'!$D$16,
                    POWER((ABS(K317)^2)/('1D'!$I$5*MAX(F317,
                                0.1)^2),
                        1/3))),
            IFERROR(W1396,
                MAX(MAX('1D'!$D$16,
                        MAX('1D'!$D$16,
                            POWER((ABS(K317)^2)/('1D'!$I$5*MAX(F317,
                                        0.1)^2),
                                1/3))),
                    ($L$2)-E1396))),
        IF(IFERROR(W317,
                0)=0,
            MAX(MAX('1D'!$D$16,
                    MAX('1D'!$D$16,
                        POWER((ABS(K317)^2)/('1D'!$I$5*MAX(F317,
                                    0.1)^2),
                            1/3))),
                IFERROR(W1396,
                    MAX(MAX('1D'!$D$16,
                            MAX('1D'!$D$16,
                                POWER((ABS(K317)^2)/('1D'!$I$5*MAX(F317,
                                            0.1)^2),
                                    1/3))),
                        ($L$2)-E1396))),
            IF(OR(IFERROR(AD317,
                        0)&gt;=1,
                    IFERROR(AD318,
                        0)&gt;=1),
                MAX('1D'!$D$16,
                    MAX('1D'!$D$16,
                        POWER((ABS(K317)^2)/('1D'!$I$5*MAX(F317,
                                    0.1)^2),
                            1/3))),
                IF(ABS(IFERROR(AF317,
                            0))&lt;'1D'!$D$19,
                    MAX(MAX('1D'!$D$16,
                            MAX('1D'!$D$16,
                                POWER((ABS(K317)^2)/('1D'!$I$5*MAX(F317,
                                            0.1)^2),
                                    1/3))),
                        IFERROR(W317,
                            0)),
                    MAX(MAX('1D'!$D$16,
                            MAX('1D'!$D$16,
                                POWER((ABS(K317)^2)/('1D'!$I$5*MAX(F317,
                                            0.1)^2),
                                    1/3))),
                        (IFERROR(W317,
                                0))+((IFERROR(AF317,
                                    0))*'1D'!$D$18)))))))</f>
        <v>2.1389677043987478</v>
      </c>
      <c r="X317" s="5">
        <f t="shared" ca="1" si="60"/>
        <v>11.122632062873489</v>
      </c>
      <c r="Y317" s="5">
        <f t="shared" ca="1" si="61"/>
        <v>1.1735290000551568</v>
      </c>
      <c r="Z317" s="5">
        <f t="shared" ca="1" si="62"/>
        <v>4.5807502857230418</v>
      </c>
      <c r="AA317" s="5">
        <f t="shared" ca="1" si="63"/>
        <v>634.54796770439873</v>
      </c>
      <c r="AB317" s="5">
        <f ca="1">AA317+((ABS(K317)/MAX(((F317)+(G317)*(W317))*(W317),
            0.000001))^2)/(2*'1D'!$I$5)</f>
        <v>635.6174515565981</v>
      </c>
      <c r="AC317" s="5">
        <f ca="1">((ABS(K317)*'1D'!$D$6)/(MAX(((F317)+(G317)*(W317))*(W317),
            0.000001)*MAX(((((F317)+(G317)*(W317))*(W317))/MAX((F317)+2*(W317)*SQRT(1+(G317)^2),
                    0.000001))^(2/3),
            0.000001)))^2</f>
        <v>3.8141460404132466E-3</v>
      </c>
      <c r="AD317" s="5">
        <f ca="1">ABS(ABS(K317)/MAX(((F317)+(G317)*(W317))*(W317),
        0.000001))/SQRT('1D'!$I$5*MAX((((F317)+(G317)*(W317))*(W317))/MAX((F317)+2*(G317)*(W317),
            0.000001),
        0.000001))</f>
        <v>1.0000000000000004</v>
      </c>
      <c r="AE317" s="5">
        <f ca="1">((F317)*(W317)^2)/2+(G317)*(W317)^3/3+(ABS(K317)^2)/('1D'!$I$5*MAX(((F317)+(G317)*(W317))*(W317),
        0.000001))</f>
        <v>35.686426155594638</v>
      </c>
      <c r="AF317" s="5">
        <f ca="1">IF($A$2=0,
    0,
    IFERROR(AB318+(((AC317+AC318)/2)*J318)+(IF(Z317&gt;Z318,
                '1D'!$D$8*((Z317^2-Z318^2)/(2*'1D'!$I$5)),
                '1D'!$D$9*((Z318^2-Z317^2)/(2*'1D'!$I$5)))+('1D'!$D$10*(ABS(I318)/90)*(MAX(Z317^2,
                        Z318^2)/(2*'1D'!$I$5))))-AB317,
        0))</f>
        <v>3.3589570674621427E-3</v>
      </c>
      <c r="AG317" s="5">
        <f ca="1">IF($A$2=0,
    1,
    IF(IFERROR(AG318,
            0)=0,
        0,
        IFERROR(IF(OR(ROUND(AD317,
                        3)&gt;=1,
                    AND(ABS(AF317)&lt;'1D'!$D$19,
                        AD317&lt;1)),
                1,
                0),
            0)))</f>
        <v>1</v>
      </c>
      <c r="AH317" s="5">
        <f ca="1">IFERROR(IF('1D'!V32="Supercritical",
        MAX('1D'!$D$16,
            IFERROR(L317,
                MAX('1D'!$D$16,
                    POWER((ABS(K317)^2)/('1D'!$I$5*MAX(F317,
                                0.1)^2),
                        1/3)))),
        IF('1D'!V32="Subcritical",
            MAX('1D'!$D$16,
                IFERROR(W317,
                    MAX('1D'!$D$16,
                        POWER((ABS(K317)^2)/('1D'!$I$5*MAX(F317,
                                    0.1)^2),
                            1/3)))),
            IF(IFERROR(T317,
                    -1E+99)&gt;=IFERROR(AE317,
                    -1E+99),
                MAX('1D'!$D$16,
                    IFERROR(L317,
                        MAX('1D'!$D$16,
                            POWER((ABS(K317)^2)/('1D'!$I$5*MAX(F317,
                                        0.1)^2),
                                1/3)))),
                MAX('1D'!$D$16,
                    IFERROR(W317,
                        MAX('1D'!$D$16,
                            POWER((ABS(K317)^2)/('1D'!$I$5*MAX(F317,
                                        0.1)^2),
                                1/3))))))),
    MAX('1D'!$D$16,
        POWER((ABS(K317)^2)/('1D'!$I$5*MAX(F317,
                    0.1)^2),
            1/3)))</f>
        <v>2.0411692021517887</v>
      </c>
      <c r="AI317" s="5">
        <f t="shared" ca="1" si="64"/>
        <v>634.45016920215176</v>
      </c>
      <c r="AJ317" s="5">
        <f ca="1">AI317+((ABS(K317)/MAX(((F317)+(G317)*(AH317))*(AH317),
            0.000001))^2)/(2*'1D'!$I$5)</f>
        <v>635.62459253909481</v>
      </c>
      <c r="AM317">
        <v>0</v>
      </c>
      <c r="AN317">
        <v>0</v>
      </c>
      <c r="AO317" s="5">
        <f t="shared" si="65"/>
        <v>0</v>
      </c>
      <c r="AP317" s="5">
        <f t="shared" si="69"/>
        <v>0</v>
      </c>
      <c r="AQ317" s="5">
        <f ca="1">ABS(ABS(K317)/MAX(((F317)+(G317)*(AH317))*(AH317),
        0.000001))/SQRT('1D'!$I$5*MAX((((F317)+(G317)*(AH317))*(AH317))/MAX((F317)+2*(G317)*(AH317),
            0.000001),
        0.000001))</f>
        <v>1.0727235886044055</v>
      </c>
      <c r="AR317" s="5" t="str">
        <f t="shared" ca="1" si="66"/>
        <v>Supercritical</v>
      </c>
      <c r="AS317" s="5">
        <f ca="1">((ABS(K317)*'1D'!$D$6)/(MAX(((F317)+(G317)*(AH317))*(AH317),
            0.000001)*MAX(((((F317)+(G317)*(AH317))*(AH317))/MAX((F317)+2*(AH317)*SQRT(1+(G317)^2),
                    0.000001))^(2/3),
            0.000001)))^2</f>
        <v>4.3358367565141456E-3</v>
      </c>
    </row>
    <row r="318" spans="1:45" x14ac:dyDescent="0.35">
      <c r="A318">
        <v>309</v>
      </c>
      <c r="B318">
        <v>307.99599999999998</v>
      </c>
      <c r="C318">
        <v>616296.66799999995</v>
      </c>
      <c r="D318">
        <v>3097648.0819999999</v>
      </c>
      <c r="E318">
        <v>632.4085</v>
      </c>
      <c r="F318">
        <v>5.2</v>
      </c>
      <c r="G318">
        <v>0</v>
      </c>
      <c r="H318" t="s">
        <v>176</v>
      </c>
      <c r="I318">
        <v>2.3E-2</v>
      </c>
      <c r="J318" s="5">
        <f t="shared" si="67"/>
        <v>1.0009999999999764</v>
      </c>
      <c r="K318" s="5">
        <f t="shared" ca="1" si="68"/>
        <v>50.95</v>
      </c>
      <c r="L318" s="5">
        <f ca="1">IF($A$2=0,
    IFERROR(L317,
        MAX('1D'!$D$16,
            POWER((ABS(K318)^2)/('1D'!$I$5*MAX(F318,
                        0.1)^2),
                1/3))),
    IF(IFERROR(V317,
            0)=0,
        IFERROR(L317,
            MAX('1D'!$D$16,
                POWER((ABS(K318)^2)/('1D'!$I$5*MAX(F318,
                            0.1)^2),
                    1/3))),
        IF(OR(IFERROR(L318,
                    0)=0,
                IFERROR(S317,
                    0)&lt;1,
                IFERROR(S318,
                    0)&lt;1),
            MAX('1D'!$D$16,
                POWER((ABS(K318)^2)/('1D'!$I$5*MAX(F318,
                            0.1)^2),
                    1/3)),
            IF(IFERROR(U318,
                    0)&gt;0,
                MAX('1D'!$D$16,
                    IFERROR(L318,
                        0)+((IFERROR(U318,
                                0))*'1D'!$D$18*IF((IFERROR(S318,
                                    0))&lt;1,
                            1,
                            -1))),
                IF(IFERROR(U318,
                        0)&lt;0,
                    IF(ABS((MAX('1D'!$D$16,
                                    POWER((ABS(K318)^2)/('1D'!$I$5*MAX(F318,
                                                0.1)^2),
                                        1/3)))-IFERROR(L318,
                                0))&gt;'1D'!$D$19,
                        MAX('1D'!$D$16,
                            IF((MAX('1D'!$D$16,
                                        POWER((ABS(K318)^2)/('1D'!$I$5*MAX(F318,
                                                    0.1)^2),
                                            1/3)))&gt;IFERROR(L318,
                                    0),
                                MIN((MAX('1D'!$D$16,
                                            POWER((ABS(K318)^2)/('1D'!$I$5*MAX(F318,
                                                        0.1)^2),
                                                1/3))),
                                    IFERROR(L318,
                                        0)+(MIN(ABS(IFERROR(U318,
                                                    0))*'1D'!$D$18,
                                            ABS((MAX('1D'!$D$16,
                                                        POWER((ABS(K318)^2)/('1D'!$I$5*MAX(F318,
                                                                    0.1)^2),
                                                            1/3)))-IFERROR(L318,
                                                    0))))),
                                MAX((MAX('1D'!$D$16,
                                            POWER((ABS(K318)^2)/('1D'!$I$5*MAX(F318,
                                                        0.1)^2),
                                                1/3))),
                                    IFERROR(L318,
                                        0)-(MIN(ABS(IFERROR(U318,
                                                    0))*'1D'!$D$18,
                                            ABS((MAX('1D'!$D$16,
                                                        POWER((ABS(K318)^2)/('1D'!$I$5*MAX(F318,
                                                                    0.1)^2),
                                                            1/3)))-IFERROR(L318,
                                                    0))))))),
                        MAX('1D'!$D$16,
                            POWER((ABS(K318)^2)/('1D'!$I$5*MAX(F318,
                                        0.1)^2),
                                1/3))),
                    MAX('1D'!$D$16,
                        IFERROR(L318,
                            0)))))))</f>
        <v>2.0411692021517887</v>
      </c>
      <c r="M318" s="5">
        <f t="shared" ca="1" si="56"/>
        <v>10.614079851189301</v>
      </c>
      <c r="N318" s="5">
        <f t="shared" ca="1" si="57"/>
        <v>1.1434704692804873</v>
      </c>
      <c r="O318" s="5">
        <f t="shared" ca="1" si="58"/>
        <v>4.8002276894771132</v>
      </c>
      <c r="P318" s="5">
        <f t="shared" ca="1" si="59"/>
        <v>634.44966920215177</v>
      </c>
      <c r="Q318" s="5">
        <f ca="1">P318+((ABS(K318)/MAX(((F318)+(G318)*(L318))*(L318),
            0.000001))^2)/(2*'1D'!$I$5)</f>
        <v>635.62409253909482</v>
      </c>
      <c r="R318" s="5">
        <f ca="1">((ABS(K318)*'1D'!$D$6)/(MAX(((F318)+(G318)*(L318))*(L318),
            0.000001)*MAX(((((F318)+(G318)*(L318))*(L318))/MAX((F318)+2*(L318)*SQRT(1+(G318)^2),
                    0.000001))^(2/3),
            0.000001)))^2</f>
        <v>4.3358367565141456E-3</v>
      </c>
      <c r="S318" s="5">
        <f ca="1">ABS(ABS(K318)/MAX(((F318)+(G318)*(L318))*(L318),
        0.000001))/SQRT('1D'!$I$5*MAX((((F318)+(G318)*(L318))*(L318))/MAX((F318)+2*(G318)*(L318),
            0.000001),
        0.000001))</f>
        <v>1.0727235886044055</v>
      </c>
      <c r="T318" s="5">
        <f ca="1">((F318)*(L318)^2)/2+(G318)*(L318)^3/3+(ABS(K318)^2)/('1D'!$I$5*MAX(((F318)+(G318)*(L318))*(L318),
        0.000001))</f>
        <v>35.763412605541333</v>
      </c>
      <c r="U318" s="5">
        <f ca="1">IF($A$2=0,
    0,
    IFERROR(Q317-(((R317+R318)/2)*J318)-(IF(O317&gt;O318,
                '1D'!$D$8*((O317^2-O318^2)/(2*'1D'!$I$5)),
                '1D'!$D$9*((O318^2-O317^2)/(2*'1D'!$I$5)))+('1D'!$D$10*(ABS(I318)/90)*(MAX(O317^2,
                        O318^2)/(2*'1D'!$I$5))))-Q318,
        0))</f>
        <v>-3.8851921545983714E-3</v>
      </c>
      <c r="V318" s="5">
        <f ca="1">IF($A$2=0,
    1,
    IF(IFERROR(V317,
            0)=0,
        0,
        IFERROR(IF(ROUND(S318,
                    3)=1,
                1,
                IF(AND(ABS(U318)&lt;'1D'!$D$19,
                        S318&gt;1),
                    1,
                    0)),
            0)))</f>
        <v>0</v>
      </c>
      <c r="W318" s="5">
        <f ca="1">IF($A$2=0,
    MAX(MAX('1D'!$D$16,
            MAX('1D'!$D$16,
                POWER((ABS(K318)^2)/('1D'!$I$5*MAX(F318,
                            0.1)^2),
                    1/3))),
        IFERROR(W1396,
            MAX(MAX('1D'!$D$16,
                    MAX('1D'!$D$16,
                        POWER((ABS(K318)^2)/('1D'!$I$5*MAX(F318,
                                    0.1)^2),
                            1/3))),
                ($L$2)-E1396))),
    IF(IFERROR(AG319,
            0)=0,
        MAX(MAX('1D'!$D$16,
                MAX('1D'!$D$16,
                    POWER((ABS(K318)^2)/('1D'!$I$5*MAX(F318,
                                0.1)^2),
                        1/3))),
            IFERROR(W1396,
                MAX(MAX('1D'!$D$16,
                        MAX('1D'!$D$16,
                            POWER((ABS(K318)^2)/('1D'!$I$5*MAX(F318,
                                        0.1)^2),
                                1/3))),
                    ($L$2)-E1396))),
        IF(IFERROR(W318,
                0)=0,
            MAX(MAX('1D'!$D$16,
                    MAX('1D'!$D$16,
                        POWER((ABS(K318)^2)/('1D'!$I$5*MAX(F318,
                                    0.1)^2),
                            1/3))),
                IFERROR(W1396,
                    MAX(MAX('1D'!$D$16,
                            MAX('1D'!$D$16,
                                POWER((ABS(K318)^2)/('1D'!$I$5*MAX(F318,
                                            0.1)^2),
                                    1/3))),
                        ($L$2)-E1396))),
            IF(OR(IFERROR(AD318,
                        0)&gt;=1,
                    IFERROR(AD319,
                        0)&gt;=1),
                MAX('1D'!$D$16,
                    MAX('1D'!$D$16,
                        POWER((ABS(K318)^2)/('1D'!$I$5*MAX(F318,
                                    0.1)^2),
                            1/3))),
                IF(ABS(IFERROR(AF318,
                            0))&lt;'1D'!$D$19,
                    MAX(MAX('1D'!$D$16,
                            MAX('1D'!$D$16,
                                POWER((ABS(K318)^2)/('1D'!$I$5*MAX(F318,
                                            0.1)^2),
                                    1/3))),
                        IFERROR(W318,
                            0)),
                    MAX(MAX('1D'!$D$16,
                            MAX('1D'!$D$16,
                                POWER((ABS(K318)^2)/('1D'!$I$5*MAX(F318,
                                            0.1)^2),
                                    1/3))),
                        (IFERROR(W318,
                                0))+((IFERROR(AF318,
                                    0))*'1D'!$D$18)))))))</f>
        <v>2.1389677043987478</v>
      </c>
      <c r="X318" s="5">
        <f t="shared" ca="1" si="60"/>
        <v>11.122632062873489</v>
      </c>
      <c r="Y318" s="5">
        <f t="shared" ca="1" si="61"/>
        <v>1.1735290000551568</v>
      </c>
      <c r="Z318" s="5">
        <f t="shared" ca="1" si="62"/>
        <v>4.5807502857230418</v>
      </c>
      <c r="AA318" s="5">
        <f t="shared" ca="1" si="63"/>
        <v>634.54746770439874</v>
      </c>
      <c r="AB318" s="5">
        <f ca="1">AA318+((ABS(K318)/MAX(((F318)+(G318)*(W318))*(W318),
            0.000001))^2)/(2*'1D'!$I$5)</f>
        <v>635.61695155659811</v>
      </c>
      <c r="AC318" s="5">
        <f ca="1">((ABS(K318)*'1D'!$D$6)/(MAX(((F318)+(G318)*(W318))*(W318),
            0.000001)*MAX(((((F318)+(G318)*(W318))*(W318))/MAX((F318)+2*(W318)*SQRT(1+(G318)^2),
                    0.000001))^(2/3),
            0.000001)))^2</f>
        <v>3.8141460404132466E-3</v>
      </c>
      <c r="AD318" s="5">
        <f ca="1">ABS(ABS(K318)/MAX(((F318)+(G318)*(W318))*(W318),
        0.000001))/SQRT('1D'!$I$5*MAX((((F318)+(G318)*(W318))*(W318))/MAX((F318)+2*(G318)*(W318),
            0.000001),
        0.000001))</f>
        <v>1.0000000000000004</v>
      </c>
      <c r="AE318" s="5">
        <f ca="1">((F318)*(W318)^2)/2+(G318)*(W318)^3/3+(ABS(K318)^2)/('1D'!$I$5*MAX(((F318)+(G318)*(W318))*(W318),
        0.000001))</f>
        <v>35.686426155594638</v>
      </c>
      <c r="AF318" s="5">
        <f ca="1">IF($A$2=0,
    0,
    IFERROR(AB319+(((AC318+AC319)/2)*J319)+(IF(Z318&gt;Z319,
                '1D'!$D$8*((Z318^2-Z319^2)/(2*'1D'!$I$5)),
                '1D'!$D$9*((Z319^2-Z318^2)/(2*'1D'!$I$5)))+('1D'!$D$10*(ABS(I319)/90)*(MAX(Z318^2,
                        Z319^2)/(2*'1D'!$I$5))))-AB318,
        0))</f>
        <v>3.3141460404522149E-3</v>
      </c>
      <c r="AG318" s="5">
        <f ca="1">IF($A$2=0,
    1,
    IF(IFERROR(AG319,
            0)=0,
        0,
        IFERROR(IF(OR(ROUND(AD318,
                        3)&gt;=1,
                    AND(ABS(AF318)&lt;'1D'!$D$19,
                        AD318&lt;1)),
                1,
                0),
            0)))</f>
        <v>1</v>
      </c>
      <c r="AH318" s="5">
        <f ca="1">IFERROR(IF('1D'!V32="Supercritical",
        MAX('1D'!$D$16,
            IFERROR(L318,
                MAX('1D'!$D$16,
                    POWER((ABS(K318)^2)/('1D'!$I$5*MAX(F318,
                                0.1)^2),
                        1/3)))),
        IF('1D'!V32="Subcritical",
            MAX('1D'!$D$16,
                IFERROR(W318,
                    MAX('1D'!$D$16,
                        POWER((ABS(K318)^2)/('1D'!$I$5*MAX(F318,
                                    0.1)^2),
                            1/3)))),
            IF(IFERROR(T318,
                    -1E+99)&gt;=IFERROR(AE318,
                    -1E+99),
                MAX('1D'!$D$16,
                    IFERROR(L318,
                        MAX('1D'!$D$16,
                            POWER((ABS(K318)^2)/('1D'!$I$5*MAX(F318,
                                        0.1)^2),
                                1/3)))),
                MAX('1D'!$D$16,
                    IFERROR(W318,
                        MAX('1D'!$D$16,
                            POWER((ABS(K318)^2)/('1D'!$I$5*MAX(F318,
                                        0.1)^2),
                                1/3))))))),
    MAX('1D'!$D$16,
        POWER((ABS(K318)^2)/('1D'!$I$5*MAX(F318,
                    0.1)^2),
            1/3)))</f>
        <v>2.0411692021517887</v>
      </c>
      <c r="AI318" s="5">
        <f t="shared" ca="1" si="64"/>
        <v>634.44966920215177</v>
      </c>
      <c r="AJ318" s="5">
        <f ca="1">AI318+((ABS(K318)/MAX(((F318)+(G318)*(AH318))*(AH318),
            0.000001))^2)/(2*'1D'!$I$5)</f>
        <v>635.62409253909482</v>
      </c>
      <c r="AM318">
        <v>0</v>
      </c>
      <c r="AN318">
        <v>0</v>
      </c>
      <c r="AO318" s="5">
        <f t="shared" si="65"/>
        <v>0</v>
      </c>
      <c r="AP318" s="5">
        <f t="shared" si="69"/>
        <v>0</v>
      </c>
      <c r="AQ318" s="5">
        <f ca="1">ABS(ABS(K318)/MAX(((F318)+(G318)*(AH318))*(AH318),
        0.000001))/SQRT('1D'!$I$5*MAX((((F318)+(G318)*(AH318))*(AH318))/MAX((F318)+2*(G318)*(AH318),
            0.000001),
        0.000001))</f>
        <v>1.0727235886044055</v>
      </c>
      <c r="AR318" s="5" t="str">
        <f t="shared" ca="1" si="66"/>
        <v>Supercritical</v>
      </c>
      <c r="AS318" s="5">
        <f ca="1">((ABS(K318)*'1D'!$D$6)/(MAX(((F318)+(G318)*(AH318))*(AH318),
            0.000001)*MAX(((((F318)+(G318)*(AH318))*(AH318))/MAX((F318)+2*(AH318)*SQRT(1+(G318)^2),
                    0.000001))^(2/3),
            0.000001)))^2</f>
        <v>4.3358367565141456E-3</v>
      </c>
    </row>
    <row r="319" spans="1:45" x14ac:dyDescent="0.35">
      <c r="A319">
        <v>310</v>
      </c>
      <c r="B319">
        <v>308.99599999999998</v>
      </c>
      <c r="C319">
        <v>616296.19400000002</v>
      </c>
      <c r="D319">
        <v>3097647.202</v>
      </c>
      <c r="E319">
        <v>632.40800000000002</v>
      </c>
      <c r="F319">
        <v>5.2</v>
      </c>
      <c r="G319">
        <v>0</v>
      </c>
      <c r="H319" t="s">
        <v>176</v>
      </c>
      <c r="I319">
        <v>0</v>
      </c>
      <c r="J319" s="5">
        <f t="shared" si="67"/>
        <v>1</v>
      </c>
      <c r="K319" s="5">
        <f t="shared" ca="1" si="68"/>
        <v>50.95</v>
      </c>
      <c r="L319" s="5">
        <f ca="1">IF($A$2=0,
    IFERROR(L318,
        MAX('1D'!$D$16,
            POWER((ABS(K319)^2)/('1D'!$I$5*MAX(F319,
                        0.1)^2),
                1/3))),
    IF(IFERROR(V318,
            0)=0,
        IFERROR(L318,
            MAX('1D'!$D$16,
                POWER((ABS(K319)^2)/('1D'!$I$5*MAX(F319,
                            0.1)^2),
                    1/3))),
        IF(OR(IFERROR(L319,
                    0)=0,
                IFERROR(S318,
                    0)&lt;1,
                IFERROR(S319,
                    0)&lt;1),
            MAX('1D'!$D$16,
                POWER((ABS(K319)^2)/('1D'!$I$5*MAX(F319,
                            0.1)^2),
                    1/3)),
            IF(IFERROR(U319,
                    0)&gt;0,
                MAX('1D'!$D$16,
                    IFERROR(L319,
                        0)+((IFERROR(U319,
                                0))*'1D'!$D$18*IF((IFERROR(S319,
                                    0))&lt;1,
                            1,
                            -1))),
                IF(IFERROR(U319,
                        0)&lt;0,
                    IF(ABS((MAX('1D'!$D$16,
                                    POWER((ABS(K319)^2)/('1D'!$I$5*MAX(F319,
                                                0.1)^2),
                                        1/3)))-IFERROR(L319,
                                0))&gt;'1D'!$D$19,
                        MAX('1D'!$D$16,
                            IF((MAX('1D'!$D$16,
                                        POWER((ABS(K319)^2)/('1D'!$I$5*MAX(F319,
                                                    0.1)^2),
                                            1/3)))&gt;IFERROR(L319,
                                    0),
                                MIN((MAX('1D'!$D$16,
                                            POWER((ABS(K319)^2)/('1D'!$I$5*MAX(F319,
                                                        0.1)^2),
                                                1/3))),
                                    IFERROR(L319,
                                        0)+(MIN(ABS(IFERROR(U319,
                                                    0))*'1D'!$D$18,
                                            ABS((MAX('1D'!$D$16,
                                                        POWER((ABS(K319)^2)/('1D'!$I$5*MAX(F319,
                                                                    0.1)^2),
                                                            1/3)))-IFERROR(L319,
                                                    0))))),
                                MAX((MAX('1D'!$D$16,
                                            POWER((ABS(K319)^2)/('1D'!$I$5*MAX(F319,
                                                        0.1)^2),
                                                1/3))),
                                    IFERROR(L319,
                                        0)-(MIN(ABS(IFERROR(U319,
                                                    0))*'1D'!$D$18,
                                            ABS((MAX('1D'!$D$16,
                                                        POWER((ABS(K319)^2)/('1D'!$I$5*MAX(F319,
                                                                    0.1)^2),
                                                            1/3)))-IFERROR(L319,
                                                    0))))))),
                        MAX('1D'!$D$16,
                            POWER((ABS(K319)^2)/('1D'!$I$5*MAX(F319,
                                        0.1)^2),
                                1/3))),
                    MAX('1D'!$D$16,
                        IFERROR(L319,
                            0)))))))</f>
        <v>2.0411692021517887</v>
      </c>
      <c r="M319" s="5">
        <f t="shared" ca="1" si="56"/>
        <v>10.614079851189301</v>
      </c>
      <c r="N319" s="5">
        <f t="shared" ca="1" si="57"/>
        <v>1.1434704692804873</v>
      </c>
      <c r="O319" s="5">
        <f t="shared" ca="1" si="58"/>
        <v>4.8002276894771132</v>
      </c>
      <c r="P319" s="5">
        <f t="shared" ca="1" si="59"/>
        <v>634.44916920215178</v>
      </c>
      <c r="Q319" s="5">
        <f ca="1">P319+((ABS(K319)/MAX(((F319)+(G319)*(L319))*(L319),
            0.000001))^2)/(2*'1D'!$I$5)</f>
        <v>635.62359253909483</v>
      </c>
      <c r="R319" s="5">
        <f ca="1">((ABS(K319)*'1D'!$D$6)/(MAX(((F319)+(G319)*(L319))*(L319),
            0.000001)*MAX(((((F319)+(G319)*(L319))*(L319))/MAX((F319)+2*(L319)*SQRT(1+(G319)^2),
                    0.000001))^(2/3),
            0.000001)))^2</f>
        <v>4.3358367565141456E-3</v>
      </c>
      <c r="S319" s="5">
        <f ca="1">ABS(ABS(K319)/MAX(((F319)+(G319)*(L319))*(L319),
        0.000001))/SQRT('1D'!$I$5*MAX((((F319)+(G319)*(L319))*(L319))/MAX((F319)+2*(G319)*(L319),
            0.000001),
        0.000001))</f>
        <v>1.0727235886044055</v>
      </c>
      <c r="T319" s="5">
        <f ca="1">((F319)*(L319)^2)/2+(G319)*(L319)^3/3+(ABS(K319)^2)/('1D'!$I$5*MAX(((F319)+(G319)*(L319))*(L319),
        0.000001))</f>
        <v>35.763412605541333</v>
      </c>
      <c r="U319" s="5">
        <f ca="1">IF($A$2=0,
    0,
    IFERROR(Q318-(((R318+R319)/2)*J319)-(IF(O318&gt;O319,
                '1D'!$D$8*((O318^2-O319^2)/(2*'1D'!$I$5)),
                '1D'!$D$9*((O319^2-O318^2)/(2*'1D'!$I$5)))+('1D'!$D$10*(ABS(I319)/90)*(MAX(O318^2,
                        O319^2)/(2*'1D'!$I$5))))-Q319,
        0))</f>
        <v>-3.8358367564796936E-3</v>
      </c>
      <c r="V319" s="5">
        <f ca="1">IF($A$2=0,
    1,
    IF(IFERROR(V318,
            0)=0,
        0,
        IFERROR(IF(ROUND(S319,
                    3)=1,
                1,
                IF(AND(ABS(U319)&lt;'1D'!$D$19,
                        S319&gt;1),
                    1,
                    0)),
            0)))</f>
        <v>0</v>
      </c>
      <c r="W319" s="5">
        <f ca="1">IF($A$2=0,
    MAX(MAX('1D'!$D$16,
            MAX('1D'!$D$16,
                POWER((ABS(K319)^2)/('1D'!$I$5*MAX(F319,
                            0.1)^2),
                    1/3))),
        IFERROR(W1396,
            MAX(MAX('1D'!$D$16,
                    MAX('1D'!$D$16,
                        POWER((ABS(K319)^2)/('1D'!$I$5*MAX(F319,
                                    0.1)^2),
                            1/3))),
                ($L$2)-E1396))),
    IF(IFERROR(AG320,
            0)=0,
        MAX(MAX('1D'!$D$16,
                MAX('1D'!$D$16,
                    POWER((ABS(K319)^2)/('1D'!$I$5*MAX(F319,
                                0.1)^2),
                        1/3))),
            IFERROR(W1396,
                MAX(MAX('1D'!$D$16,
                        MAX('1D'!$D$16,
                            POWER((ABS(K319)^2)/('1D'!$I$5*MAX(F319,
                                        0.1)^2),
                                1/3))),
                    ($L$2)-E1396))),
        IF(IFERROR(W319,
                0)=0,
            MAX(MAX('1D'!$D$16,
                    MAX('1D'!$D$16,
                        POWER((ABS(K319)^2)/('1D'!$I$5*MAX(F319,
                                    0.1)^2),
                            1/3))),
                IFERROR(W1396,
                    MAX(MAX('1D'!$D$16,
                            MAX('1D'!$D$16,
                                POWER((ABS(K319)^2)/('1D'!$I$5*MAX(F319,
                                            0.1)^2),
                                    1/3))),
                        ($L$2)-E1396))),
            IF(OR(IFERROR(AD319,
                        0)&gt;=1,
                    IFERROR(AD320,
                        0)&gt;=1),
                MAX('1D'!$D$16,
                    MAX('1D'!$D$16,
                        POWER((ABS(K319)^2)/('1D'!$I$5*MAX(F319,
                                    0.1)^2),
                            1/3))),
                IF(ABS(IFERROR(AF319,
                            0))&lt;'1D'!$D$19,
                    MAX(MAX('1D'!$D$16,
                            MAX('1D'!$D$16,
                                POWER((ABS(K319)^2)/('1D'!$I$5*MAX(F319,
                                            0.1)^2),
                                    1/3))),
                        IFERROR(W319,
                            0)),
                    MAX(MAX('1D'!$D$16,
                            MAX('1D'!$D$16,
                                POWER((ABS(K319)^2)/('1D'!$I$5*MAX(F319,
                                            0.1)^2),
                                    1/3))),
                        (IFERROR(W319,
                                0))+((IFERROR(AF319,
                                    0))*'1D'!$D$18)))))))</f>
        <v>2.1389677043987478</v>
      </c>
      <c r="X319" s="5">
        <f t="shared" ca="1" si="60"/>
        <v>11.122632062873489</v>
      </c>
      <c r="Y319" s="5">
        <f t="shared" ca="1" si="61"/>
        <v>1.1735290000551568</v>
      </c>
      <c r="Z319" s="5">
        <f t="shared" ca="1" si="62"/>
        <v>4.5807502857230418</v>
      </c>
      <c r="AA319" s="5">
        <f t="shared" ca="1" si="63"/>
        <v>634.54696770439875</v>
      </c>
      <c r="AB319" s="5">
        <f ca="1">AA319+((ABS(K319)/MAX(((F319)+(G319)*(W319))*(W319),
            0.000001))^2)/(2*'1D'!$I$5)</f>
        <v>635.61645155659812</v>
      </c>
      <c r="AC319" s="5">
        <f ca="1">((ABS(K319)*'1D'!$D$6)/(MAX(((F319)+(G319)*(W319))*(W319),
            0.000001)*MAX(((((F319)+(G319)*(W319))*(W319))/MAX((F319)+2*(W319)*SQRT(1+(G319)^2),
                    0.000001))^(2/3),
            0.000001)))^2</f>
        <v>3.8141460404132466E-3</v>
      </c>
      <c r="AD319" s="5">
        <f ca="1">ABS(ABS(K319)/MAX(((F319)+(G319)*(W319))*(W319),
        0.000001))/SQRT('1D'!$I$5*MAX((((F319)+(G319)*(W319))*(W319))/MAX((F319)+2*(G319)*(W319),
            0.000001),
        0.000001))</f>
        <v>1.0000000000000004</v>
      </c>
      <c r="AE319" s="5">
        <f ca="1">((F319)*(W319)^2)/2+(G319)*(W319)^3/3+(ABS(K319)^2)/('1D'!$I$5*MAX(((F319)+(G319)*(W319))*(W319),
        0.000001))</f>
        <v>35.686426155594638</v>
      </c>
      <c r="AF319" s="5">
        <f ca="1">IF($A$2=0,
    0,
    IFERROR(AB320+(((AC319+AC320)/2)*J320)+(IF(Z319&gt;Z320,
                '1D'!$D$8*((Z319^2-Z320^2)/(2*'1D'!$I$5)),
                '1D'!$D$9*((Z320^2-Z319^2)/(2*'1D'!$I$5)))+('1D'!$D$10*(ABS(I320)/90)*(MAX(Z319^2,
                        Z320^2)/(2*'1D'!$I$5))))-AB319,
        0))</f>
        <v>3.3584586676624895E-3</v>
      </c>
      <c r="AG319" s="5">
        <f ca="1">IF($A$2=0,
    1,
    IF(IFERROR(AG320,
            0)=0,
        0,
        IFERROR(IF(OR(ROUND(AD319,
                        3)&gt;=1,
                    AND(ABS(AF319)&lt;'1D'!$D$19,
                        AD319&lt;1)),
                1,
                0),
            0)))</f>
        <v>1</v>
      </c>
      <c r="AH319" s="5">
        <f ca="1">IFERROR(IF('1D'!V32="Supercritical",
        MAX('1D'!$D$16,
            IFERROR(L319,
                MAX('1D'!$D$16,
                    POWER((ABS(K319)^2)/('1D'!$I$5*MAX(F319,
                                0.1)^2),
                        1/3)))),
        IF('1D'!V32="Subcritical",
            MAX('1D'!$D$16,
                IFERROR(W319,
                    MAX('1D'!$D$16,
                        POWER((ABS(K319)^2)/('1D'!$I$5*MAX(F319,
                                    0.1)^2),
                            1/3)))),
            IF(IFERROR(T319,
                    -1E+99)&gt;=IFERROR(AE319,
                    -1E+99),
                MAX('1D'!$D$16,
                    IFERROR(L319,
                        MAX('1D'!$D$16,
                            POWER((ABS(K319)^2)/('1D'!$I$5*MAX(F319,
                                        0.1)^2),
                                1/3)))),
                MAX('1D'!$D$16,
                    IFERROR(W319,
                        MAX('1D'!$D$16,
                            POWER((ABS(K319)^2)/('1D'!$I$5*MAX(F319,
                                        0.1)^2),
                                1/3))))))),
    MAX('1D'!$D$16,
        POWER((ABS(K319)^2)/('1D'!$I$5*MAX(F319,
                    0.1)^2),
            1/3)))</f>
        <v>2.0411692021517887</v>
      </c>
      <c r="AI319" s="5">
        <f t="shared" ca="1" si="64"/>
        <v>634.44916920215178</v>
      </c>
      <c r="AJ319" s="5">
        <f ca="1">AI319+((ABS(K319)/MAX(((F319)+(G319)*(AH319))*(AH319),
            0.000001))^2)/(2*'1D'!$I$5)</f>
        <v>635.62359253909483</v>
      </c>
      <c r="AM319">
        <v>0</v>
      </c>
      <c r="AN319">
        <v>0</v>
      </c>
      <c r="AO319" s="5">
        <f t="shared" si="65"/>
        <v>0</v>
      </c>
      <c r="AP319" s="5">
        <f t="shared" si="69"/>
        <v>0</v>
      </c>
      <c r="AQ319" s="5">
        <f ca="1">ABS(ABS(K319)/MAX(((F319)+(G319)*(AH319))*(AH319),
        0.000001))/SQRT('1D'!$I$5*MAX((((F319)+(G319)*(AH319))*(AH319))/MAX((F319)+2*(G319)*(AH319),
            0.000001),
        0.000001))</f>
        <v>1.0727235886044055</v>
      </c>
      <c r="AR319" s="5" t="str">
        <f t="shared" ca="1" si="66"/>
        <v>Supercritical</v>
      </c>
      <c r="AS319" s="5">
        <f ca="1">((ABS(K319)*'1D'!$D$6)/(MAX(((F319)+(G319)*(AH319))*(AH319),
            0.000001)*MAX(((((F319)+(G319)*(AH319))*(AH319))/MAX((F319)+2*(AH319)*SQRT(1+(G319)^2),
                    0.000001))^(2/3),
            0.000001)))^2</f>
        <v>4.3358367565141456E-3</v>
      </c>
    </row>
    <row r="320" spans="1:45" x14ac:dyDescent="0.35">
      <c r="A320">
        <v>311</v>
      </c>
      <c r="B320">
        <v>309.995</v>
      </c>
      <c r="C320">
        <v>616295.72</v>
      </c>
      <c r="D320">
        <v>3097646.3220000002</v>
      </c>
      <c r="E320">
        <v>632.40750000000003</v>
      </c>
      <c r="F320">
        <v>5.2</v>
      </c>
      <c r="G320">
        <v>0</v>
      </c>
      <c r="H320" t="s">
        <v>176</v>
      </c>
      <c r="I320">
        <v>2.7E-2</v>
      </c>
      <c r="J320" s="5">
        <f t="shared" si="67"/>
        <v>0.99900000000002365</v>
      </c>
      <c r="K320" s="5">
        <f t="shared" ca="1" si="68"/>
        <v>50.95</v>
      </c>
      <c r="L320" s="5">
        <f ca="1">IF($A$2=0,
    IFERROR(L319,
        MAX('1D'!$D$16,
            POWER((ABS(K320)^2)/('1D'!$I$5*MAX(F320,
                        0.1)^2),
                1/3))),
    IF(IFERROR(V319,
            0)=0,
        IFERROR(L319,
            MAX('1D'!$D$16,
                POWER((ABS(K320)^2)/('1D'!$I$5*MAX(F320,
                            0.1)^2),
                    1/3))),
        IF(OR(IFERROR(L320,
                    0)=0,
                IFERROR(S319,
                    0)&lt;1,
                IFERROR(S320,
                    0)&lt;1),
            MAX('1D'!$D$16,
                POWER((ABS(K320)^2)/('1D'!$I$5*MAX(F320,
                            0.1)^2),
                    1/3)),
            IF(IFERROR(U320,
                    0)&gt;0,
                MAX('1D'!$D$16,
                    IFERROR(L320,
                        0)+((IFERROR(U320,
                                0))*'1D'!$D$18*IF((IFERROR(S320,
                                    0))&lt;1,
                            1,
                            -1))),
                IF(IFERROR(U320,
                        0)&lt;0,
                    IF(ABS((MAX('1D'!$D$16,
                                    POWER((ABS(K320)^2)/('1D'!$I$5*MAX(F320,
                                                0.1)^2),
                                        1/3)))-IFERROR(L320,
                                0))&gt;'1D'!$D$19,
                        MAX('1D'!$D$16,
                            IF((MAX('1D'!$D$16,
                                        POWER((ABS(K320)^2)/('1D'!$I$5*MAX(F320,
                                                    0.1)^2),
                                            1/3)))&gt;IFERROR(L320,
                                    0),
                                MIN((MAX('1D'!$D$16,
                                            POWER((ABS(K320)^2)/('1D'!$I$5*MAX(F320,
                                                        0.1)^2),
                                                1/3))),
                                    IFERROR(L320,
                                        0)+(MIN(ABS(IFERROR(U320,
                                                    0))*'1D'!$D$18,
                                            ABS((MAX('1D'!$D$16,
                                                        POWER((ABS(K320)^2)/('1D'!$I$5*MAX(F320,
                                                                    0.1)^2),
                                                            1/3)))-IFERROR(L320,
                                                    0))))),
                                MAX((MAX('1D'!$D$16,
                                            POWER((ABS(K320)^2)/('1D'!$I$5*MAX(F320,
                                                        0.1)^2),
                                                1/3))),
                                    IFERROR(L320,
                                        0)-(MIN(ABS(IFERROR(U320,
                                                    0))*'1D'!$D$18,
                                            ABS((MAX('1D'!$D$16,
                                                        POWER((ABS(K320)^2)/('1D'!$I$5*MAX(F320,
                                                                    0.1)^2),
                                                            1/3)))-IFERROR(L320,
                                                    0))))))),
                        MAX('1D'!$D$16,
                            POWER((ABS(K320)^2)/('1D'!$I$5*MAX(F320,
                                        0.1)^2),
                                1/3))),
                    MAX('1D'!$D$16,
                        IFERROR(L320,
                            0)))))))</f>
        <v>2.0411692021517887</v>
      </c>
      <c r="M320" s="5">
        <f t="shared" ca="1" si="56"/>
        <v>10.614079851189301</v>
      </c>
      <c r="N320" s="5">
        <f t="shared" ca="1" si="57"/>
        <v>1.1434704692804873</v>
      </c>
      <c r="O320" s="5">
        <f t="shared" ca="1" si="58"/>
        <v>4.8002276894771132</v>
      </c>
      <c r="P320" s="5">
        <f t="shared" ca="1" si="59"/>
        <v>634.44866920215179</v>
      </c>
      <c r="Q320" s="5">
        <f ca="1">P320+((ABS(K320)/MAX(((F320)+(G320)*(L320))*(L320),
            0.000001))^2)/(2*'1D'!$I$5)</f>
        <v>635.62309253909484</v>
      </c>
      <c r="R320" s="5">
        <f ca="1">((ABS(K320)*'1D'!$D$6)/(MAX(((F320)+(G320)*(L320))*(L320),
            0.000001)*MAX(((((F320)+(G320)*(L320))*(L320))/MAX((F320)+2*(L320)*SQRT(1+(G320)^2),
                    0.000001))^(2/3),
            0.000001)))^2</f>
        <v>4.3358367565141456E-3</v>
      </c>
      <c r="S320" s="5">
        <f ca="1">ABS(ABS(K320)/MAX(((F320)+(G320)*(L320))*(L320),
        0.000001))/SQRT('1D'!$I$5*MAX((((F320)+(G320)*(L320))*(L320))/MAX((F320)+2*(G320)*(L320),
            0.000001),
        0.000001))</f>
        <v>1.0727235886044055</v>
      </c>
      <c r="T320" s="5">
        <f ca="1">((F320)*(L320)^2)/2+(G320)*(L320)^3/3+(ABS(K320)^2)/('1D'!$I$5*MAX(((F320)+(G320)*(L320))*(L320),
        0.000001))</f>
        <v>35.763412605541333</v>
      </c>
      <c r="U320" s="5">
        <f ca="1">IF($A$2=0,
    0,
    IFERROR(Q319-(((R319+R320)/2)*J320)-(IF(O319&gt;O320,
                '1D'!$D$8*((O319^2-O320^2)/(2*'1D'!$I$5)),
                '1D'!$D$9*((O320^2-O319^2)/(2*'1D'!$I$5)))+('1D'!$D$10*(ABS(I320)/90)*(MAX(O319^2,
                        O320^2)/(2*'1D'!$I$5))))-Q320,
        0))</f>
        <v>-3.8843499698941741E-3</v>
      </c>
      <c r="V320" s="5">
        <f ca="1">IF($A$2=0,
    1,
    IF(IFERROR(V319,
            0)=0,
        0,
        IFERROR(IF(ROUND(S320,
                    3)=1,
                1,
                IF(AND(ABS(U320)&lt;'1D'!$D$19,
                        S320&gt;1),
                    1,
                    0)),
            0)))</f>
        <v>0</v>
      </c>
      <c r="W320" s="5">
        <f ca="1">IF($A$2=0,
    MAX(MAX('1D'!$D$16,
            MAX('1D'!$D$16,
                POWER((ABS(K320)^2)/('1D'!$I$5*MAX(F320,
                            0.1)^2),
                    1/3))),
        IFERROR(W1396,
            MAX(MAX('1D'!$D$16,
                    MAX('1D'!$D$16,
                        POWER((ABS(K320)^2)/('1D'!$I$5*MAX(F320,
                                    0.1)^2),
                            1/3))),
                ($L$2)-E1396))),
    IF(IFERROR(AG321,
            0)=0,
        MAX(MAX('1D'!$D$16,
                MAX('1D'!$D$16,
                    POWER((ABS(K320)^2)/('1D'!$I$5*MAX(F320,
                                0.1)^2),
                        1/3))),
            IFERROR(W1396,
                MAX(MAX('1D'!$D$16,
                        MAX('1D'!$D$16,
                            POWER((ABS(K320)^2)/('1D'!$I$5*MAX(F320,
                                        0.1)^2),
                                1/3))),
                    ($L$2)-E1396))),
        IF(IFERROR(W320,
                0)=0,
            MAX(MAX('1D'!$D$16,
                    MAX('1D'!$D$16,
                        POWER((ABS(K320)^2)/('1D'!$I$5*MAX(F320,
                                    0.1)^2),
                            1/3))),
                IFERROR(W1396,
                    MAX(MAX('1D'!$D$16,
                            MAX('1D'!$D$16,
                                POWER((ABS(K320)^2)/('1D'!$I$5*MAX(F320,
                                            0.1)^2),
                                    1/3))),
                        ($L$2)-E1396))),
            IF(OR(IFERROR(AD320,
                        0)&gt;=1,
                    IFERROR(AD321,
                        0)&gt;=1),
                MAX('1D'!$D$16,
                    MAX('1D'!$D$16,
                        POWER((ABS(K320)^2)/('1D'!$I$5*MAX(F320,
                                    0.1)^2),
                            1/3))),
                IF(ABS(IFERROR(AF320,
                            0))&lt;'1D'!$D$19,
                    MAX(MAX('1D'!$D$16,
                            MAX('1D'!$D$16,
                                POWER((ABS(K320)^2)/('1D'!$I$5*MAX(F320,
                                            0.1)^2),
                                    1/3))),
                        IFERROR(W320,
                            0)),
                    MAX(MAX('1D'!$D$16,
                            MAX('1D'!$D$16,
                                POWER((ABS(K320)^2)/('1D'!$I$5*MAX(F320,
                                            0.1)^2),
                                    1/3))),
                        (IFERROR(W320,
                                0))+((IFERROR(AF320,
                                    0))*'1D'!$D$18)))))))</f>
        <v>2.1389677043987478</v>
      </c>
      <c r="X320" s="5">
        <f t="shared" ca="1" si="60"/>
        <v>11.122632062873489</v>
      </c>
      <c r="Y320" s="5">
        <f t="shared" ca="1" si="61"/>
        <v>1.1735290000551568</v>
      </c>
      <c r="Z320" s="5">
        <f t="shared" ca="1" si="62"/>
        <v>4.5807502857230418</v>
      </c>
      <c r="AA320" s="5">
        <f t="shared" ca="1" si="63"/>
        <v>634.54646770439876</v>
      </c>
      <c r="AB320" s="5">
        <f ca="1">AA320+((ABS(K320)/MAX(((F320)+(G320)*(W320))*(W320),
            0.000001))^2)/(2*'1D'!$I$5)</f>
        <v>635.61595155659813</v>
      </c>
      <c r="AC320" s="5">
        <f ca="1">((ABS(K320)*'1D'!$D$6)/(MAX(((F320)+(G320)*(W320))*(W320),
            0.000001)*MAX(((((F320)+(G320)*(W320))*(W320))/MAX((F320)+2*(W320)*SQRT(1+(G320)^2),
                    0.000001))^(2/3),
            0.000001)))^2</f>
        <v>3.8141460404132466E-3</v>
      </c>
      <c r="AD320" s="5">
        <f ca="1">ABS(ABS(K320)/MAX(((F320)+(G320)*(W320))*(W320),
        0.000001))/SQRT('1D'!$I$5*MAX((((F320)+(G320)*(W320))*(W320))/MAX((F320)+2*(G320)*(W320),
            0.000001),
        0.000001))</f>
        <v>1.0000000000000004</v>
      </c>
      <c r="AE320" s="5">
        <f ca="1">((F320)*(W320)^2)/2+(G320)*(W320)^3/3+(ABS(K320)^2)/('1D'!$I$5*MAX(((F320)+(G320)*(W320))*(W320),
        0.000001))</f>
        <v>35.686426155594638</v>
      </c>
      <c r="AF320" s="5">
        <f ca="1">IF($A$2=0,
    0,
    IFERROR(AB321+(((AC320+AC321)/2)*J321)+(IF(Z320&gt;Z321,
                '1D'!$D$8*((Z320^2-Z321^2)/(2*'1D'!$I$5)),
                '1D'!$D$9*((Z321^2-Z320^2)/(2*'1D'!$I$5)))+('1D'!$D$10*(ABS(I321)/90)*(MAX(Z320^2,
                        Z321^2)/(2*'1D'!$I$5))))-AB320,
        0))</f>
        <v>3.3660869597724741E-3</v>
      </c>
      <c r="AG320" s="5">
        <f ca="1">IF($A$2=0,
    1,
    IF(IFERROR(AG321,
            0)=0,
        0,
        IFERROR(IF(OR(ROUND(AD320,
                        3)&gt;=1,
                    AND(ABS(AF320)&lt;'1D'!$D$19,
                        AD320&lt;1)),
                1,
                0),
            0)))</f>
        <v>1</v>
      </c>
      <c r="AH320" s="5">
        <f ca="1">IFERROR(IF('1D'!V32="Supercritical",
        MAX('1D'!$D$16,
            IFERROR(L320,
                MAX('1D'!$D$16,
                    POWER((ABS(K320)^2)/('1D'!$I$5*MAX(F320,
                                0.1)^2),
                        1/3)))),
        IF('1D'!V32="Subcritical",
            MAX('1D'!$D$16,
                IFERROR(W320,
                    MAX('1D'!$D$16,
                        POWER((ABS(K320)^2)/('1D'!$I$5*MAX(F320,
                                    0.1)^2),
                            1/3)))),
            IF(IFERROR(T320,
                    -1E+99)&gt;=IFERROR(AE320,
                    -1E+99),
                MAX('1D'!$D$16,
                    IFERROR(L320,
                        MAX('1D'!$D$16,
                            POWER((ABS(K320)^2)/('1D'!$I$5*MAX(F320,
                                        0.1)^2),
                                1/3)))),
                MAX('1D'!$D$16,
                    IFERROR(W320,
                        MAX('1D'!$D$16,
                            POWER((ABS(K320)^2)/('1D'!$I$5*MAX(F320,
                                        0.1)^2),
                                1/3))))))),
    MAX('1D'!$D$16,
        POWER((ABS(K320)^2)/('1D'!$I$5*MAX(F320,
                    0.1)^2),
            1/3)))</f>
        <v>2.0411692021517887</v>
      </c>
      <c r="AI320" s="5">
        <f t="shared" ca="1" si="64"/>
        <v>634.44866920215179</v>
      </c>
      <c r="AJ320" s="5">
        <f ca="1">AI320+((ABS(K320)/MAX(((F320)+(G320)*(AH320))*(AH320),
            0.000001))^2)/(2*'1D'!$I$5)</f>
        <v>635.62309253909484</v>
      </c>
      <c r="AM320">
        <v>0</v>
      </c>
      <c r="AN320">
        <v>0</v>
      </c>
      <c r="AO320" s="5">
        <f t="shared" si="65"/>
        <v>0</v>
      </c>
      <c r="AP320" s="5">
        <f t="shared" si="69"/>
        <v>0</v>
      </c>
      <c r="AQ320" s="5">
        <f ca="1">ABS(ABS(K320)/MAX(((F320)+(G320)*(AH320))*(AH320),
        0.000001))/SQRT('1D'!$I$5*MAX((((F320)+(G320)*(AH320))*(AH320))/MAX((F320)+2*(G320)*(AH320),
            0.000001),
        0.000001))</f>
        <v>1.0727235886044055</v>
      </c>
      <c r="AR320" s="5" t="str">
        <f t="shared" ca="1" si="66"/>
        <v>Supercritical</v>
      </c>
      <c r="AS320" s="5">
        <f ca="1">((ABS(K320)*'1D'!$D$6)/(MAX(((F320)+(G320)*(AH320))*(AH320),
            0.000001)*MAX(((((F320)+(G320)*(AH320))*(AH320))/MAX((F320)+2*(AH320)*SQRT(1+(G320)^2),
                    0.000001))^(2/3),
            0.000001)))^2</f>
        <v>4.3358367565141456E-3</v>
      </c>
    </row>
    <row r="321" spans="1:45" x14ac:dyDescent="0.35">
      <c r="A321">
        <v>312</v>
      </c>
      <c r="B321">
        <v>310.99599999999998</v>
      </c>
      <c r="C321">
        <v>616295.24600000004</v>
      </c>
      <c r="D321">
        <v>3097645.4410000001</v>
      </c>
      <c r="E321">
        <v>632.40700000000004</v>
      </c>
      <c r="F321">
        <v>5.2</v>
      </c>
      <c r="G321">
        <v>0</v>
      </c>
      <c r="H321" t="s">
        <v>176</v>
      </c>
      <c r="I321">
        <v>2.7E-2</v>
      </c>
      <c r="J321" s="5">
        <f t="shared" si="67"/>
        <v>1.0009999999999764</v>
      </c>
      <c r="K321" s="5">
        <f t="shared" ca="1" si="68"/>
        <v>50.95</v>
      </c>
      <c r="L321" s="5">
        <f ca="1">IF($A$2=0,
    IFERROR(L320,
        MAX('1D'!$D$16,
            POWER((ABS(K321)^2)/('1D'!$I$5*MAX(F321,
                        0.1)^2),
                1/3))),
    IF(IFERROR(V320,
            0)=0,
        IFERROR(L320,
            MAX('1D'!$D$16,
                POWER((ABS(K321)^2)/('1D'!$I$5*MAX(F321,
                            0.1)^2),
                    1/3))),
        IF(OR(IFERROR(L321,
                    0)=0,
                IFERROR(S320,
                    0)&lt;1,
                IFERROR(S321,
                    0)&lt;1),
            MAX('1D'!$D$16,
                POWER((ABS(K321)^2)/('1D'!$I$5*MAX(F321,
                            0.1)^2),
                    1/3)),
            IF(IFERROR(U321,
                    0)&gt;0,
                MAX('1D'!$D$16,
                    IFERROR(L321,
                        0)+((IFERROR(U321,
                                0))*'1D'!$D$18*IF((IFERROR(S321,
                                    0))&lt;1,
                            1,
                            -1))),
                IF(IFERROR(U321,
                        0)&lt;0,
                    IF(ABS((MAX('1D'!$D$16,
                                    POWER((ABS(K321)^2)/('1D'!$I$5*MAX(F321,
                                                0.1)^2),
                                        1/3)))-IFERROR(L321,
                                0))&gt;'1D'!$D$19,
                        MAX('1D'!$D$16,
                            IF((MAX('1D'!$D$16,
                                        POWER((ABS(K321)^2)/('1D'!$I$5*MAX(F321,
                                                    0.1)^2),
                                            1/3)))&gt;IFERROR(L321,
                                    0),
                                MIN((MAX('1D'!$D$16,
                                            POWER((ABS(K321)^2)/('1D'!$I$5*MAX(F321,
                                                        0.1)^2),
                                                1/3))),
                                    IFERROR(L321,
                                        0)+(MIN(ABS(IFERROR(U321,
                                                    0))*'1D'!$D$18,
                                            ABS((MAX('1D'!$D$16,
                                                        POWER((ABS(K321)^2)/('1D'!$I$5*MAX(F321,
                                                                    0.1)^2),
                                                            1/3)))-IFERROR(L321,
                                                    0))))),
                                MAX((MAX('1D'!$D$16,
                                            POWER((ABS(K321)^2)/('1D'!$I$5*MAX(F321,
                                                        0.1)^2),
                                                1/3))),
                                    IFERROR(L321,
                                        0)-(MIN(ABS(IFERROR(U321,
                                                    0))*'1D'!$D$18,
                                            ABS((MAX('1D'!$D$16,
                                                        POWER((ABS(K321)^2)/('1D'!$I$5*MAX(F321,
                                                                    0.1)^2),
                                                            1/3)))-IFERROR(L321,
                                                    0))))))),
                        MAX('1D'!$D$16,
                            POWER((ABS(K321)^2)/('1D'!$I$5*MAX(F321,
                                        0.1)^2),
                                1/3))),
                    MAX('1D'!$D$16,
                        IFERROR(L321,
                            0)))))))</f>
        <v>2.0411692021517887</v>
      </c>
      <c r="M321" s="5">
        <f t="shared" ca="1" si="56"/>
        <v>10.614079851189301</v>
      </c>
      <c r="N321" s="5">
        <f t="shared" ca="1" si="57"/>
        <v>1.1434704692804873</v>
      </c>
      <c r="O321" s="5">
        <f t="shared" ca="1" si="58"/>
        <v>4.8002276894771132</v>
      </c>
      <c r="P321" s="5">
        <f t="shared" ca="1" si="59"/>
        <v>634.4481692021518</v>
      </c>
      <c r="Q321" s="5">
        <f ca="1">P321+((ABS(K321)/MAX(((F321)+(G321)*(L321))*(L321),
            0.000001))^2)/(2*'1D'!$I$5)</f>
        <v>635.62259253909485</v>
      </c>
      <c r="R321" s="5">
        <f ca="1">((ABS(K321)*'1D'!$D$6)/(MAX(((F321)+(G321)*(L321))*(L321),
            0.000001)*MAX(((((F321)+(G321)*(L321))*(L321))/MAX((F321)+2*(L321)*SQRT(1+(G321)^2),
                    0.000001))^(2/3),
            0.000001)))^2</f>
        <v>4.3358367565141456E-3</v>
      </c>
      <c r="S321" s="5">
        <f ca="1">ABS(ABS(K321)/MAX(((F321)+(G321)*(L321))*(L321),
        0.000001))/SQRT('1D'!$I$5*MAX((((F321)+(G321)*(L321))*(L321))/MAX((F321)+2*(G321)*(L321),
            0.000001),
        0.000001))</f>
        <v>1.0727235886044055</v>
      </c>
      <c r="T321" s="5">
        <f ca="1">((F321)*(L321)^2)/2+(G321)*(L321)^3/3+(ABS(K321)^2)/('1D'!$I$5*MAX(((F321)+(G321)*(L321))*(L321),
        0.000001))</f>
        <v>35.763412605541333</v>
      </c>
      <c r="U321" s="5">
        <f ca="1">IF($A$2=0,
    0,
    IFERROR(Q320-(((R320+R321)/2)*J321)-(IF(O320&gt;O321,
                '1D'!$D$8*((O320^2-O321^2)/(2*'1D'!$I$5)),
                '1D'!$D$9*((O321^2-O320^2)/(2*'1D'!$I$5)))+('1D'!$D$10*(ABS(I321)/90)*(MAX(O320^2,
                        O321^2)/(2*'1D'!$I$5))))-Q321,
        0))</f>
        <v>-3.8930216434209797E-3</v>
      </c>
      <c r="V321" s="5">
        <f ca="1">IF($A$2=0,
    1,
    IF(IFERROR(V320,
            0)=0,
        0,
        IFERROR(IF(ROUND(S321,
                    3)=1,
                1,
                IF(AND(ABS(U321)&lt;'1D'!$D$19,
                        S321&gt;1),
                    1,
                    0)),
            0)))</f>
        <v>0</v>
      </c>
      <c r="W321" s="5">
        <f ca="1">IF($A$2=0,
    MAX(MAX('1D'!$D$16,
            MAX('1D'!$D$16,
                POWER((ABS(K321)^2)/('1D'!$I$5*MAX(F321,
                            0.1)^2),
                    1/3))),
        IFERROR(W1396,
            MAX(MAX('1D'!$D$16,
                    MAX('1D'!$D$16,
                        POWER((ABS(K321)^2)/('1D'!$I$5*MAX(F321,
                                    0.1)^2),
                            1/3))),
                ($L$2)-E1396))),
    IF(IFERROR(AG322,
            0)=0,
        MAX(MAX('1D'!$D$16,
                MAX('1D'!$D$16,
                    POWER((ABS(K321)^2)/('1D'!$I$5*MAX(F321,
                                0.1)^2),
                        1/3))),
            IFERROR(W1396,
                MAX(MAX('1D'!$D$16,
                        MAX('1D'!$D$16,
                            POWER((ABS(K321)^2)/('1D'!$I$5*MAX(F321,
                                        0.1)^2),
                                1/3))),
                    ($L$2)-E1396))),
        IF(IFERROR(W321,
                0)=0,
            MAX(MAX('1D'!$D$16,
                    MAX('1D'!$D$16,
                        POWER((ABS(K321)^2)/('1D'!$I$5*MAX(F321,
                                    0.1)^2),
                            1/3))),
                IFERROR(W1396,
                    MAX(MAX('1D'!$D$16,
                            MAX('1D'!$D$16,
                                POWER((ABS(K321)^2)/('1D'!$I$5*MAX(F321,
                                            0.1)^2),
                                    1/3))),
                        ($L$2)-E1396))),
            IF(OR(IFERROR(AD321,
                        0)&gt;=1,
                    IFERROR(AD322,
                        0)&gt;=1),
                MAX('1D'!$D$16,
                    MAX('1D'!$D$16,
                        POWER((ABS(K321)^2)/('1D'!$I$5*MAX(F321,
                                    0.1)^2),
                            1/3))),
                IF(ABS(IFERROR(AF321,
                            0))&lt;'1D'!$D$19,
                    MAX(MAX('1D'!$D$16,
                            MAX('1D'!$D$16,
                                POWER((ABS(K321)^2)/('1D'!$I$5*MAX(F321,
                                            0.1)^2),
                                    1/3))),
                        IFERROR(W321,
                            0)),
                    MAX(MAX('1D'!$D$16,
                            MAX('1D'!$D$16,
                                POWER((ABS(K321)^2)/('1D'!$I$5*MAX(F321,
                                            0.1)^2),
                                    1/3))),
                        (IFERROR(W321,
                                0))+((IFERROR(AF321,
                                    0))*'1D'!$D$18)))))))</f>
        <v>2.1389677043987478</v>
      </c>
      <c r="X321" s="5">
        <f t="shared" ca="1" si="60"/>
        <v>11.122632062873489</v>
      </c>
      <c r="Y321" s="5">
        <f t="shared" ca="1" si="61"/>
        <v>1.1735290000551568</v>
      </c>
      <c r="Z321" s="5">
        <f t="shared" ca="1" si="62"/>
        <v>4.5807502857230418</v>
      </c>
      <c r="AA321" s="5">
        <f t="shared" ca="1" si="63"/>
        <v>634.54596770439878</v>
      </c>
      <c r="AB321" s="5">
        <f ca="1">AA321+((ABS(K321)/MAX(((F321)+(G321)*(W321))*(W321),
            0.000001))^2)/(2*'1D'!$I$5)</f>
        <v>635.61545155659815</v>
      </c>
      <c r="AC321" s="5">
        <f ca="1">((ABS(K321)*'1D'!$D$6)/(MAX(((F321)+(G321)*(W321))*(W321),
            0.000001)*MAX(((((F321)+(G321)*(W321))*(W321))/MAX((F321)+2*(W321)*SQRT(1+(G321)^2),
                    0.000001))^(2/3),
            0.000001)))^2</f>
        <v>3.8141460404132466E-3</v>
      </c>
      <c r="AD321" s="5">
        <f ca="1">ABS(ABS(K321)/MAX(((F321)+(G321)*(W321))*(W321),
        0.000001))/SQRT('1D'!$I$5*MAX((((F321)+(G321)*(W321))*(W321))/MAX((F321)+2*(G321)*(W321),
            0.000001),
        0.000001))</f>
        <v>1.0000000000000004</v>
      </c>
      <c r="AE321" s="5">
        <f ca="1">((F321)*(W321)^2)/2+(G321)*(W321)^3/3+(ABS(K321)^2)/('1D'!$I$5*MAX(((F321)+(G321)*(W321))*(W321),
        0.000001))</f>
        <v>35.686426155594638</v>
      </c>
      <c r="AF321" s="5">
        <f ca="1">IF($A$2=0,
    0,
    IFERROR(AB322+(((AC321+AC322)/2)*J322)+(IF(Z321&gt;Z322,
                '1D'!$D$8*((Z321^2-Z322^2)/(2*'1D'!$I$5)),
                '1D'!$D$9*((Z322^2-Z321^2)/(2*'1D'!$I$5)))+('1D'!$D$10*(ABS(I322)/90)*(MAX(Z321^2,
                        Z322^2)/(2*'1D'!$I$5))))-AB321,
        0))</f>
        <v>3.3513287753521581E-3</v>
      </c>
      <c r="AG321" s="5">
        <f ca="1">IF($A$2=0,
    1,
    IF(IFERROR(AG322,
            0)=0,
        0,
        IFERROR(IF(OR(ROUND(AD321,
                        3)&gt;=1,
                    AND(ABS(AF321)&lt;'1D'!$D$19,
                        AD321&lt;1)),
                1,
                0),
            0)))</f>
        <v>1</v>
      </c>
      <c r="AH321" s="5">
        <f ca="1">IFERROR(IF('1D'!V32="Supercritical",
        MAX('1D'!$D$16,
            IFERROR(L321,
                MAX('1D'!$D$16,
                    POWER((ABS(K321)^2)/('1D'!$I$5*MAX(F321,
                                0.1)^2),
                        1/3)))),
        IF('1D'!V32="Subcritical",
            MAX('1D'!$D$16,
                IFERROR(W321,
                    MAX('1D'!$D$16,
                        POWER((ABS(K321)^2)/('1D'!$I$5*MAX(F321,
                                    0.1)^2),
                            1/3)))),
            IF(IFERROR(T321,
                    -1E+99)&gt;=IFERROR(AE321,
                    -1E+99),
                MAX('1D'!$D$16,
                    IFERROR(L321,
                        MAX('1D'!$D$16,
                            POWER((ABS(K321)^2)/('1D'!$I$5*MAX(F321,
                                        0.1)^2),
                                1/3)))),
                MAX('1D'!$D$16,
                    IFERROR(W321,
                        MAX('1D'!$D$16,
                            POWER((ABS(K321)^2)/('1D'!$I$5*MAX(F321,
                                        0.1)^2),
                                1/3))))))),
    MAX('1D'!$D$16,
        POWER((ABS(K321)^2)/('1D'!$I$5*MAX(F321,
                    0.1)^2),
            1/3)))</f>
        <v>2.0411692021517887</v>
      </c>
      <c r="AI321" s="5">
        <f t="shared" ca="1" si="64"/>
        <v>634.4481692021518</v>
      </c>
      <c r="AJ321" s="5">
        <f ca="1">AI321+((ABS(K321)/MAX(((F321)+(G321)*(AH321))*(AH321),
            0.000001))^2)/(2*'1D'!$I$5)</f>
        <v>635.62259253909485</v>
      </c>
      <c r="AM321">
        <v>0</v>
      </c>
      <c r="AN321">
        <v>0</v>
      </c>
      <c r="AO321" s="5">
        <f t="shared" si="65"/>
        <v>0</v>
      </c>
      <c r="AP321" s="5">
        <f t="shared" si="69"/>
        <v>0</v>
      </c>
      <c r="AQ321" s="5">
        <f ca="1">ABS(ABS(K321)/MAX(((F321)+(G321)*(AH321))*(AH321),
        0.000001))/SQRT('1D'!$I$5*MAX((((F321)+(G321)*(AH321))*(AH321))/MAX((F321)+2*(G321)*(AH321),
            0.000001),
        0.000001))</f>
        <v>1.0727235886044055</v>
      </c>
      <c r="AR321" s="5" t="str">
        <f t="shared" ca="1" si="66"/>
        <v>Supercritical</v>
      </c>
      <c r="AS321" s="5">
        <f ca="1">((ABS(K321)*'1D'!$D$6)/(MAX(((F321)+(G321)*(AH321))*(AH321),
            0.000001)*MAX(((((F321)+(G321)*(AH321))*(AH321))/MAX((F321)+2*(AH321)*SQRT(1+(G321)^2),
                    0.000001))^(2/3),
            0.000001)))^2</f>
        <v>4.3358367565141456E-3</v>
      </c>
    </row>
    <row r="322" spans="1:45" x14ac:dyDescent="0.35">
      <c r="A322">
        <v>313</v>
      </c>
      <c r="B322">
        <v>311.995</v>
      </c>
      <c r="C322">
        <v>616294.772</v>
      </c>
      <c r="D322">
        <v>3097644.5610000002</v>
      </c>
      <c r="E322">
        <v>632.40650000000005</v>
      </c>
      <c r="F322">
        <v>5.2</v>
      </c>
      <c r="G322">
        <v>0</v>
      </c>
      <c r="H322" t="s">
        <v>176</v>
      </c>
      <c r="I322">
        <v>2.3E-2</v>
      </c>
      <c r="J322" s="5">
        <f t="shared" si="67"/>
        <v>0.99900000000002365</v>
      </c>
      <c r="K322" s="5">
        <f t="shared" ca="1" si="68"/>
        <v>50.95</v>
      </c>
      <c r="L322" s="5">
        <f ca="1">IF($A$2=0,
    IFERROR(L321,
        MAX('1D'!$D$16,
            POWER((ABS(K322)^2)/('1D'!$I$5*MAX(F322,
                        0.1)^2),
                1/3))),
    IF(IFERROR(V321,
            0)=0,
        IFERROR(L321,
            MAX('1D'!$D$16,
                POWER((ABS(K322)^2)/('1D'!$I$5*MAX(F322,
                            0.1)^2),
                    1/3))),
        IF(OR(IFERROR(L322,
                    0)=0,
                IFERROR(S321,
                    0)&lt;1,
                IFERROR(S322,
                    0)&lt;1),
            MAX('1D'!$D$16,
                POWER((ABS(K322)^2)/('1D'!$I$5*MAX(F322,
                            0.1)^2),
                    1/3)),
            IF(IFERROR(U322,
                    0)&gt;0,
                MAX('1D'!$D$16,
                    IFERROR(L322,
                        0)+((IFERROR(U322,
                                0))*'1D'!$D$18*IF((IFERROR(S322,
                                    0))&lt;1,
                            1,
                            -1))),
                IF(IFERROR(U322,
                        0)&lt;0,
                    IF(ABS((MAX('1D'!$D$16,
                                    POWER((ABS(K322)^2)/('1D'!$I$5*MAX(F322,
                                                0.1)^2),
                                        1/3)))-IFERROR(L322,
                                0))&gt;'1D'!$D$19,
                        MAX('1D'!$D$16,
                            IF((MAX('1D'!$D$16,
                                        POWER((ABS(K322)^2)/('1D'!$I$5*MAX(F322,
                                                    0.1)^2),
                                            1/3)))&gt;IFERROR(L322,
                                    0),
                                MIN((MAX('1D'!$D$16,
                                            POWER((ABS(K322)^2)/('1D'!$I$5*MAX(F322,
                                                        0.1)^2),
                                                1/3))),
                                    IFERROR(L322,
                                        0)+(MIN(ABS(IFERROR(U322,
                                                    0))*'1D'!$D$18,
                                            ABS((MAX('1D'!$D$16,
                                                        POWER((ABS(K322)^2)/('1D'!$I$5*MAX(F322,
                                                                    0.1)^2),
                                                            1/3)))-IFERROR(L322,
                                                    0))))),
                                MAX((MAX('1D'!$D$16,
                                            POWER((ABS(K322)^2)/('1D'!$I$5*MAX(F322,
                                                        0.1)^2),
                                                1/3))),
                                    IFERROR(L322,
                                        0)-(MIN(ABS(IFERROR(U322,
                                                    0))*'1D'!$D$18,
                                            ABS((MAX('1D'!$D$16,
                                                        POWER((ABS(K322)^2)/('1D'!$I$5*MAX(F322,
                                                                    0.1)^2),
                                                            1/3)))-IFERROR(L322,
                                                    0))))))),
                        MAX('1D'!$D$16,
                            POWER((ABS(K322)^2)/('1D'!$I$5*MAX(F322,
                                        0.1)^2),
                                1/3))),
                    MAX('1D'!$D$16,
                        IFERROR(L322,
                            0)))))))</f>
        <v>2.0411692021517887</v>
      </c>
      <c r="M322" s="5">
        <f t="shared" ca="1" si="56"/>
        <v>10.614079851189301</v>
      </c>
      <c r="N322" s="5">
        <f t="shared" ca="1" si="57"/>
        <v>1.1434704692804873</v>
      </c>
      <c r="O322" s="5">
        <f t="shared" ca="1" si="58"/>
        <v>4.8002276894771132</v>
      </c>
      <c r="P322" s="5">
        <f t="shared" ca="1" si="59"/>
        <v>634.44766920215181</v>
      </c>
      <c r="Q322" s="5">
        <f ca="1">P322+((ABS(K322)/MAX(((F322)+(G322)*(L322))*(L322),
            0.000001))^2)/(2*'1D'!$I$5)</f>
        <v>635.62209253909487</v>
      </c>
      <c r="R322" s="5">
        <f ca="1">((ABS(K322)*'1D'!$D$6)/(MAX(((F322)+(G322)*(L322))*(L322),
            0.000001)*MAX(((((F322)+(G322)*(L322))*(L322))/MAX((F322)+2*(L322)*SQRT(1+(G322)^2),
                    0.000001))^(2/3),
            0.000001)))^2</f>
        <v>4.3358367565141456E-3</v>
      </c>
      <c r="S322" s="5">
        <f ca="1">ABS(ABS(K322)/MAX(((F322)+(G322)*(L322))*(L322),
        0.000001))/SQRT('1D'!$I$5*MAX((((F322)+(G322)*(L322))*(L322))/MAX((F322)+2*(G322)*(L322),
            0.000001),
        0.000001))</f>
        <v>1.0727235886044055</v>
      </c>
      <c r="T322" s="5">
        <f ca="1">((F322)*(L322)^2)/2+(G322)*(L322)^3/3+(ABS(K322)^2)/('1D'!$I$5*MAX(((F322)+(G322)*(L322))*(L322),
        0.000001))</f>
        <v>35.763412605541333</v>
      </c>
      <c r="U322" s="5">
        <f ca="1">IF($A$2=0,
    0,
    IFERROR(Q321-(((R321+R322)/2)*J322)-(IF(O321&gt;O322,
                '1D'!$D$8*((O321^2-O322^2)/(2*'1D'!$I$5)),
                '1D'!$D$9*((O322^2-O321^2)/(2*'1D'!$I$5)))+('1D'!$D$10*(ABS(I322)/90)*(MAX(O321^2,
                        O322^2)/(2*'1D'!$I$5))))-Q322,
        0))</f>
        <v>-3.8765204810715659E-3</v>
      </c>
      <c r="V322" s="5">
        <f ca="1">IF($A$2=0,
    1,
    IF(IFERROR(V321,
            0)=0,
        0,
        IFERROR(IF(ROUND(S322,
                    3)=1,
                1,
                IF(AND(ABS(U322)&lt;'1D'!$D$19,
                        S322&gt;1),
                    1,
                    0)),
            0)))</f>
        <v>0</v>
      </c>
      <c r="W322" s="5">
        <f ca="1">IF($A$2=0,
    MAX(MAX('1D'!$D$16,
            MAX('1D'!$D$16,
                POWER((ABS(K322)^2)/('1D'!$I$5*MAX(F322,
                            0.1)^2),
                    1/3))),
        IFERROR(W1396,
            MAX(MAX('1D'!$D$16,
                    MAX('1D'!$D$16,
                        POWER((ABS(K322)^2)/('1D'!$I$5*MAX(F322,
                                    0.1)^2),
                            1/3))),
                ($L$2)-E1396))),
    IF(IFERROR(AG323,
            0)=0,
        MAX(MAX('1D'!$D$16,
                MAX('1D'!$D$16,
                    POWER((ABS(K322)^2)/('1D'!$I$5*MAX(F322,
                                0.1)^2),
                        1/3))),
            IFERROR(W1396,
                MAX(MAX('1D'!$D$16,
                        MAX('1D'!$D$16,
                            POWER((ABS(K322)^2)/('1D'!$I$5*MAX(F322,
                                        0.1)^2),
                                1/3))),
                    ($L$2)-E1396))),
        IF(IFERROR(W322,
                0)=0,
            MAX(MAX('1D'!$D$16,
                    MAX('1D'!$D$16,
                        POWER((ABS(K322)^2)/('1D'!$I$5*MAX(F322,
                                    0.1)^2),
                            1/3))),
                IFERROR(W1396,
                    MAX(MAX('1D'!$D$16,
                            MAX('1D'!$D$16,
                                POWER((ABS(K322)^2)/('1D'!$I$5*MAX(F322,
                                            0.1)^2),
                                    1/3))),
                        ($L$2)-E1396))),
            IF(OR(IFERROR(AD322,
                        0)&gt;=1,
                    IFERROR(AD323,
                        0)&gt;=1),
                MAX('1D'!$D$16,
                    MAX('1D'!$D$16,
                        POWER((ABS(K322)^2)/('1D'!$I$5*MAX(F322,
                                    0.1)^2),
                            1/3))),
                IF(ABS(IFERROR(AF322,
                            0))&lt;'1D'!$D$19,
                    MAX(MAX('1D'!$D$16,
                            MAX('1D'!$D$16,
                                POWER((ABS(K322)^2)/('1D'!$I$5*MAX(F322,
                                            0.1)^2),
                                    1/3))),
                        IFERROR(W322,
                            0)),
                    MAX(MAX('1D'!$D$16,
                            MAX('1D'!$D$16,
                                POWER((ABS(K322)^2)/('1D'!$I$5*MAX(F322,
                                            0.1)^2),
                                    1/3))),
                        (IFERROR(W322,
                                0))+((IFERROR(AF322,
                                    0))*'1D'!$D$18)))))))</f>
        <v>2.1389677043987478</v>
      </c>
      <c r="X322" s="5">
        <f t="shared" ca="1" si="60"/>
        <v>11.122632062873489</v>
      </c>
      <c r="Y322" s="5">
        <f t="shared" ca="1" si="61"/>
        <v>1.1735290000551568</v>
      </c>
      <c r="Z322" s="5">
        <f t="shared" ca="1" si="62"/>
        <v>4.5807502857230418</v>
      </c>
      <c r="AA322" s="5">
        <f t="shared" ca="1" si="63"/>
        <v>634.54546770439879</v>
      </c>
      <c r="AB322" s="5">
        <f ca="1">AA322+((ABS(K322)/MAX(((F322)+(G322)*(W322))*(W322),
            0.000001))^2)/(2*'1D'!$I$5)</f>
        <v>635.61495155659816</v>
      </c>
      <c r="AC322" s="5">
        <f ca="1">((ABS(K322)*'1D'!$D$6)/(MAX(((F322)+(G322)*(W322))*(W322),
            0.000001)*MAX(((((F322)+(G322)*(W322))*(W322))/MAX((F322)+2*(W322)*SQRT(1+(G322)^2),
                    0.000001))^(2/3),
            0.000001)))^2</f>
        <v>3.8141460404132466E-3</v>
      </c>
      <c r="AD322" s="5">
        <f ca="1">ABS(ABS(K322)/MAX(((F322)+(G322)*(W322))*(W322),
        0.000001))/SQRT('1D'!$I$5*MAX((((F322)+(G322)*(W322))*(W322))/MAX((F322)+2*(G322)*(W322),
            0.000001),
        0.000001))</f>
        <v>1.0000000000000004</v>
      </c>
      <c r="AE322" s="5">
        <f ca="1">((F322)*(W322)^2)/2+(G322)*(W322)^3/3+(ABS(K322)^2)/('1D'!$I$5*MAX(((F322)+(G322)*(W322))*(W322),
        0.000001))</f>
        <v>35.686426155594638</v>
      </c>
      <c r="AF322" s="5">
        <f ca="1">IF($A$2=0,
    0,
    IFERROR(AB323+(((AC322+AC323)/2)*J323)+(IF(Z322&gt;Z323,
                '1D'!$D$8*((Z322^2-Z323^2)/(2*'1D'!$I$5)),
                '1D'!$D$9*((Z323^2-Z322^2)/(2*'1D'!$I$5)))+('1D'!$D$10*(ABS(I323)/90)*(MAX(Z322^2,
                        Z323^2)/(2*'1D'!$I$5))))-AB322,
        0))</f>
        <v>3.3589570673484559E-3</v>
      </c>
      <c r="AG322" s="5">
        <f ca="1">IF($A$2=0,
    1,
    IF(IFERROR(AG323,
            0)=0,
        0,
        IFERROR(IF(OR(ROUND(AD322,
                        3)&gt;=1,
                    AND(ABS(AF322)&lt;'1D'!$D$19,
                        AD322&lt;1)),
                1,
                0),
            0)))</f>
        <v>1</v>
      </c>
      <c r="AH322" s="5">
        <f ca="1">IFERROR(IF('1D'!V32="Supercritical",
        MAX('1D'!$D$16,
            IFERROR(L322,
                MAX('1D'!$D$16,
                    POWER((ABS(K322)^2)/('1D'!$I$5*MAX(F322,
                                0.1)^2),
                        1/3)))),
        IF('1D'!V32="Subcritical",
            MAX('1D'!$D$16,
                IFERROR(W322,
                    MAX('1D'!$D$16,
                        POWER((ABS(K322)^2)/('1D'!$I$5*MAX(F322,
                                    0.1)^2),
                            1/3)))),
            IF(IFERROR(T322,
                    -1E+99)&gt;=IFERROR(AE322,
                    -1E+99),
                MAX('1D'!$D$16,
                    IFERROR(L322,
                        MAX('1D'!$D$16,
                            POWER((ABS(K322)^2)/('1D'!$I$5*MAX(F322,
                                        0.1)^2),
                                1/3)))),
                MAX('1D'!$D$16,
                    IFERROR(W322,
                        MAX('1D'!$D$16,
                            POWER((ABS(K322)^2)/('1D'!$I$5*MAX(F322,
                                        0.1)^2),
                                1/3))))))),
    MAX('1D'!$D$16,
        POWER((ABS(K322)^2)/('1D'!$I$5*MAX(F322,
                    0.1)^2),
            1/3)))</f>
        <v>2.0411692021517887</v>
      </c>
      <c r="AI322" s="5">
        <f t="shared" ca="1" si="64"/>
        <v>634.44766920215181</v>
      </c>
      <c r="AJ322" s="5">
        <f ca="1">AI322+((ABS(K322)/MAX(((F322)+(G322)*(AH322))*(AH322),
            0.000001))^2)/(2*'1D'!$I$5)</f>
        <v>635.62209253909487</v>
      </c>
      <c r="AM322">
        <v>0</v>
      </c>
      <c r="AN322">
        <v>0</v>
      </c>
      <c r="AO322" s="5">
        <f t="shared" si="65"/>
        <v>0</v>
      </c>
      <c r="AP322" s="5">
        <f t="shared" si="69"/>
        <v>0</v>
      </c>
      <c r="AQ322" s="5">
        <f ca="1">ABS(ABS(K322)/MAX(((F322)+(G322)*(AH322))*(AH322),
        0.000001))/SQRT('1D'!$I$5*MAX((((F322)+(G322)*(AH322))*(AH322))/MAX((F322)+2*(G322)*(AH322),
            0.000001),
        0.000001))</f>
        <v>1.0727235886044055</v>
      </c>
      <c r="AR322" s="5" t="str">
        <f t="shared" ca="1" si="66"/>
        <v>Supercritical</v>
      </c>
      <c r="AS322" s="5">
        <f ca="1">((ABS(K322)*'1D'!$D$6)/(MAX(((F322)+(G322)*(AH322))*(AH322),
            0.000001)*MAX(((((F322)+(G322)*(AH322))*(AH322))/MAX((F322)+2*(AH322)*SQRT(1+(G322)^2),
                    0.000001))^(2/3),
            0.000001)))^2</f>
        <v>4.3358367565141456E-3</v>
      </c>
    </row>
    <row r="323" spans="1:45" x14ac:dyDescent="0.35">
      <c r="A323">
        <v>314</v>
      </c>
      <c r="B323">
        <v>312.99599999999998</v>
      </c>
      <c r="C323">
        <v>616294.29700000002</v>
      </c>
      <c r="D323">
        <v>3097643.68</v>
      </c>
      <c r="E323">
        <v>632.40599999999995</v>
      </c>
      <c r="F323">
        <v>5.2</v>
      </c>
      <c r="G323">
        <v>0</v>
      </c>
      <c r="H323" t="s">
        <v>176</v>
      </c>
      <c r="I323">
        <v>2.3E-2</v>
      </c>
      <c r="J323" s="5">
        <f t="shared" si="67"/>
        <v>1.0009999999999764</v>
      </c>
      <c r="K323" s="5">
        <f t="shared" ca="1" si="68"/>
        <v>50.95</v>
      </c>
      <c r="L323" s="5">
        <f ca="1">IF($A$2=0,
    IFERROR(L322,
        MAX('1D'!$D$16,
            POWER((ABS(K323)^2)/('1D'!$I$5*MAX(F323,
                        0.1)^2),
                1/3))),
    IF(IFERROR(V322,
            0)=0,
        IFERROR(L322,
            MAX('1D'!$D$16,
                POWER((ABS(K323)^2)/('1D'!$I$5*MAX(F323,
                            0.1)^2),
                    1/3))),
        IF(OR(IFERROR(L323,
                    0)=0,
                IFERROR(S322,
                    0)&lt;1,
                IFERROR(S323,
                    0)&lt;1),
            MAX('1D'!$D$16,
                POWER((ABS(K323)^2)/('1D'!$I$5*MAX(F323,
                            0.1)^2),
                    1/3)),
            IF(IFERROR(U323,
                    0)&gt;0,
                MAX('1D'!$D$16,
                    IFERROR(L323,
                        0)+((IFERROR(U323,
                                0))*'1D'!$D$18*IF((IFERROR(S323,
                                    0))&lt;1,
                            1,
                            -1))),
                IF(IFERROR(U323,
                        0)&lt;0,
                    IF(ABS((MAX('1D'!$D$16,
                                    POWER((ABS(K323)^2)/('1D'!$I$5*MAX(F323,
                                                0.1)^2),
                                        1/3)))-IFERROR(L323,
                                0))&gt;'1D'!$D$19,
                        MAX('1D'!$D$16,
                            IF((MAX('1D'!$D$16,
                                        POWER((ABS(K323)^2)/('1D'!$I$5*MAX(F323,
                                                    0.1)^2),
                                            1/3)))&gt;IFERROR(L323,
                                    0),
                                MIN((MAX('1D'!$D$16,
                                            POWER((ABS(K323)^2)/('1D'!$I$5*MAX(F323,
                                                        0.1)^2),
                                                1/3))),
                                    IFERROR(L323,
                                        0)+(MIN(ABS(IFERROR(U323,
                                                    0))*'1D'!$D$18,
                                            ABS((MAX('1D'!$D$16,
                                                        POWER((ABS(K323)^2)/('1D'!$I$5*MAX(F323,
                                                                    0.1)^2),
                                                            1/3)))-IFERROR(L323,
                                                    0))))),
                                MAX((MAX('1D'!$D$16,
                                            POWER((ABS(K323)^2)/('1D'!$I$5*MAX(F323,
                                                        0.1)^2),
                                                1/3))),
                                    IFERROR(L323,
                                        0)-(MIN(ABS(IFERROR(U323,
                                                    0))*'1D'!$D$18,
                                            ABS((MAX('1D'!$D$16,
                                                        POWER((ABS(K323)^2)/('1D'!$I$5*MAX(F323,
                                                                    0.1)^2),
                                                            1/3)))-IFERROR(L323,
                                                    0))))))),
                        MAX('1D'!$D$16,
                            POWER((ABS(K323)^2)/('1D'!$I$5*MAX(F323,
                                        0.1)^2),
                                1/3))),
                    MAX('1D'!$D$16,
                        IFERROR(L323,
                            0)))))))</f>
        <v>2.0411692021517887</v>
      </c>
      <c r="M323" s="5">
        <f t="shared" ca="1" si="56"/>
        <v>10.614079851189301</v>
      </c>
      <c r="N323" s="5">
        <f t="shared" ca="1" si="57"/>
        <v>1.1434704692804873</v>
      </c>
      <c r="O323" s="5">
        <f t="shared" ca="1" si="58"/>
        <v>4.8002276894771132</v>
      </c>
      <c r="P323" s="5">
        <f t="shared" ca="1" si="59"/>
        <v>634.44716920215171</v>
      </c>
      <c r="Q323" s="5">
        <f ca="1">P323+((ABS(K323)/MAX(((F323)+(G323)*(L323))*(L323),
            0.000001))^2)/(2*'1D'!$I$5)</f>
        <v>635.62159253909476</v>
      </c>
      <c r="R323" s="5">
        <f ca="1">((ABS(K323)*'1D'!$D$6)/(MAX(((F323)+(G323)*(L323))*(L323),
            0.000001)*MAX(((((F323)+(G323)*(L323))*(L323))/MAX((F323)+2*(L323)*SQRT(1+(G323)^2),
                    0.000001))^(2/3),
            0.000001)))^2</f>
        <v>4.3358367565141456E-3</v>
      </c>
      <c r="S323" s="5">
        <f ca="1">ABS(ABS(K323)/MAX(((F323)+(G323)*(L323))*(L323),
        0.000001))/SQRT('1D'!$I$5*MAX((((F323)+(G323)*(L323))*(L323))/MAX((F323)+2*(G323)*(L323),
            0.000001),
        0.000001))</f>
        <v>1.0727235886044055</v>
      </c>
      <c r="T323" s="5">
        <f ca="1">((F323)*(L323)^2)/2+(G323)*(L323)^3/3+(ABS(K323)^2)/('1D'!$I$5*MAX(((F323)+(G323)*(L323))*(L323),
        0.000001))</f>
        <v>35.763412605541333</v>
      </c>
      <c r="U323" s="5">
        <f ca="1">IF($A$2=0,
    0,
    IFERROR(Q322-(((R322+R323)/2)*J323)-(IF(O322&gt;O323,
                '1D'!$D$8*((O322^2-O323^2)/(2*'1D'!$I$5)),
                '1D'!$D$9*((O323^2-O322^2)/(2*'1D'!$I$5)))+('1D'!$D$10*(ABS(I323)/90)*(MAX(O322^2,
                        O323^2)/(2*'1D'!$I$5))))-Q323,
        0))</f>
        <v>-3.8851921544846846E-3</v>
      </c>
      <c r="V323" s="5">
        <f ca="1">IF($A$2=0,
    1,
    IF(IFERROR(V322,
            0)=0,
        0,
        IFERROR(IF(ROUND(S323,
                    3)=1,
                1,
                IF(AND(ABS(U323)&lt;'1D'!$D$19,
                        S323&gt;1),
                    1,
                    0)),
            0)))</f>
        <v>0</v>
      </c>
      <c r="W323" s="5">
        <f ca="1">IF($A$2=0,
    MAX(MAX('1D'!$D$16,
            MAX('1D'!$D$16,
                POWER((ABS(K323)^2)/('1D'!$I$5*MAX(F323,
                            0.1)^2),
                    1/3))),
        IFERROR(W1396,
            MAX(MAX('1D'!$D$16,
                    MAX('1D'!$D$16,
                        POWER((ABS(K323)^2)/('1D'!$I$5*MAX(F323,
                                    0.1)^2),
                            1/3))),
                ($L$2)-E1396))),
    IF(IFERROR(AG324,
            0)=0,
        MAX(MAX('1D'!$D$16,
                MAX('1D'!$D$16,
                    POWER((ABS(K323)^2)/('1D'!$I$5*MAX(F323,
                                0.1)^2),
                        1/3))),
            IFERROR(W1396,
                MAX(MAX('1D'!$D$16,
                        MAX('1D'!$D$16,
                            POWER((ABS(K323)^2)/('1D'!$I$5*MAX(F323,
                                        0.1)^2),
                                1/3))),
                    ($L$2)-E1396))),
        IF(IFERROR(W323,
                0)=0,
            MAX(MAX('1D'!$D$16,
                    MAX('1D'!$D$16,
                        POWER((ABS(K323)^2)/('1D'!$I$5*MAX(F323,
                                    0.1)^2),
                            1/3))),
                IFERROR(W1396,
                    MAX(MAX('1D'!$D$16,
                            MAX('1D'!$D$16,
                                POWER((ABS(K323)^2)/('1D'!$I$5*MAX(F323,
                                            0.1)^2),
                                    1/3))),
                        ($L$2)-E1396))),
            IF(OR(IFERROR(AD323,
                        0)&gt;=1,
                    IFERROR(AD324,
                        0)&gt;=1),
                MAX('1D'!$D$16,
                    MAX('1D'!$D$16,
                        POWER((ABS(K323)^2)/('1D'!$I$5*MAX(F323,
                                    0.1)^2),
                            1/3))),
                IF(ABS(IFERROR(AF323,
                            0))&lt;'1D'!$D$19,
                    MAX(MAX('1D'!$D$16,
                            MAX('1D'!$D$16,
                                POWER((ABS(K323)^2)/('1D'!$I$5*MAX(F323,
                                            0.1)^2),
                                    1/3))),
                        IFERROR(W323,
                            0)),
                    MAX(MAX('1D'!$D$16,
                            MAX('1D'!$D$16,
                                POWER((ABS(K323)^2)/('1D'!$I$5*MAX(F323,
                                            0.1)^2),
                                    1/3))),
                        (IFERROR(W323,
                                0))+((IFERROR(AF323,
                                    0))*'1D'!$D$18)))))))</f>
        <v>2.1389677043987478</v>
      </c>
      <c r="X323" s="5">
        <f t="shared" ca="1" si="60"/>
        <v>11.122632062873489</v>
      </c>
      <c r="Y323" s="5">
        <f t="shared" ca="1" si="61"/>
        <v>1.1735290000551568</v>
      </c>
      <c r="Z323" s="5">
        <f t="shared" ca="1" si="62"/>
        <v>4.5807502857230418</v>
      </c>
      <c r="AA323" s="5">
        <f t="shared" ca="1" si="63"/>
        <v>634.54496770439869</v>
      </c>
      <c r="AB323" s="5">
        <f ca="1">AA323+((ABS(K323)/MAX(((F323)+(G323)*(W323))*(W323),
            0.000001))^2)/(2*'1D'!$I$5)</f>
        <v>635.61445155659806</v>
      </c>
      <c r="AC323" s="5">
        <f ca="1">((ABS(K323)*'1D'!$D$6)/(MAX(((F323)+(G323)*(W323))*(W323),
            0.000001)*MAX(((((F323)+(G323)*(W323))*(W323))/MAX((F323)+2*(W323)*SQRT(1+(G323)^2),
                    0.000001))^(2/3),
            0.000001)))^2</f>
        <v>3.8141460404132466E-3</v>
      </c>
      <c r="AD323" s="5">
        <f ca="1">ABS(ABS(K323)/MAX(((F323)+(G323)*(W323))*(W323),
        0.000001))/SQRT('1D'!$I$5*MAX((((F323)+(G323)*(W323))*(W323))/MAX((F323)+2*(G323)*(W323),
            0.000001),
        0.000001))</f>
        <v>1.0000000000000004</v>
      </c>
      <c r="AE323" s="5">
        <f ca="1">((F323)*(W323)^2)/2+(G323)*(W323)^3/3+(ABS(K323)^2)/('1D'!$I$5*MAX(((F323)+(G323)*(W323))*(W323),
        0.000001))</f>
        <v>35.686426155594638</v>
      </c>
      <c r="AF323" s="5">
        <f ca="1">IF($A$2=0,
    0,
    IFERROR(AB324+(((AC323+AC324)/2)*J324)+(IF(Z323&gt;Z324,
                '1D'!$D$8*((Z323^2-Z324^2)/(2*'1D'!$I$5)),
                '1D'!$D$9*((Z324^2-Z323^2)/(2*'1D'!$I$5)))+('1D'!$D$10*(ABS(I324)/90)*(MAX(Z323^2,
                        Z324^2)/(2*'1D'!$I$5))))-AB323,
        0))</f>
        <v>3.3141460404522149E-3</v>
      </c>
      <c r="AG323" s="5">
        <f ca="1">IF($A$2=0,
    1,
    IF(IFERROR(AG324,
            0)=0,
        0,
        IFERROR(IF(OR(ROUND(AD323,
                        3)&gt;=1,
                    AND(ABS(AF323)&lt;'1D'!$D$19,
                        AD323&lt;1)),
                1,
                0),
            0)))</f>
        <v>1</v>
      </c>
      <c r="AH323" s="5">
        <f ca="1">IFERROR(IF('1D'!V32="Supercritical",
        MAX('1D'!$D$16,
            IFERROR(L323,
                MAX('1D'!$D$16,
                    POWER((ABS(K323)^2)/('1D'!$I$5*MAX(F323,
                                0.1)^2),
                        1/3)))),
        IF('1D'!V32="Subcritical",
            MAX('1D'!$D$16,
                IFERROR(W323,
                    MAX('1D'!$D$16,
                        POWER((ABS(K323)^2)/('1D'!$I$5*MAX(F323,
                                    0.1)^2),
                            1/3)))),
            IF(IFERROR(T323,
                    -1E+99)&gt;=IFERROR(AE323,
                    -1E+99),
                MAX('1D'!$D$16,
                    IFERROR(L323,
                        MAX('1D'!$D$16,
                            POWER((ABS(K323)^2)/('1D'!$I$5*MAX(F323,
                                        0.1)^2),
                                1/3)))),
                MAX('1D'!$D$16,
                    IFERROR(W323,
                        MAX('1D'!$D$16,
                            POWER((ABS(K323)^2)/('1D'!$I$5*MAX(F323,
                                        0.1)^2),
                                1/3))))))),
    MAX('1D'!$D$16,
        POWER((ABS(K323)^2)/('1D'!$I$5*MAX(F323,
                    0.1)^2),
            1/3)))</f>
        <v>2.0411692021517887</v>
      </c>
      <c r="AI323" s="5">
        <f t="shared" ca="1" si="64"/>
        <v>634.44716920215171</v>
      </c>
      <c r="AJ323" s="5">
        <f ca="1">AI323+((ABS(K323)/MAX(((F323)+(G323)*(AH323))*(AH323),
            0.000001))^2)/(2*'1D'!$I$5)</f>
        <v>635.62159253909476</v>
      </c>
      <c r="AM323">
        <v>0</v>
      </c>
      <c r="AN323">
        <v>0</v>
      </c>
      <c r="AO323" s="5">
        <f t="shared" si="65"/>
        <v>0</v>
      </c>
      <c r="AP323" s="5">
        <f t="shared" si="69"/>
        <v>0</v>
      </c>
      <c r="AQ323" s="5">
        <f ca="1">ABS(ABS(K323)/MAX(((F323)+(G323)*(AH323))*(AH323),
        0.000001))/SQRT('1D'!$I$5*MAX((((F323)+(G323)*(AH323))*(AH323))/MAX((F323)+2*(G323)*(AH323),
            0.000001),
        0.000001))</f>
        <v>1.0727235886044055</v>
      </c>
      <c r="AR323" s="5" t="str">
        <f t="shared" ca="1" si="66"/>
        <v>Supercritical</v>
      </c>
      <c r="AS323" s="5">
        <f ca="1">((ABS(K323)*'1D'!$D$6)/(MAX(((F323)+(G323)*(AH323))*(AH323),
            0.000001)*MAX(((((F323)+(G323)*(AH323))*(AH323))/MAX((F323)+2*(AH323)*SQRT(1+(G323)^2),
                    0.000001))^(2/3),
            0.000001)))^2</f>
        <v>4.3358367565141456E-3</v>
      </c>
    </row>
    <row r="324" spans="1:45" x14ac:dyDescent="0.35">
      <c r="A324">
        <v>315</v>
      </c>
      <c r="B324">
        <v>313.99599999999998</v>
      </c>
      <c r="C324">
        <v>616293.82299999997</v>
      </c>
      <c r="D324">
        <v>3097642.8</v>
      </c>
      <c r="E324">
        <v>632.40549999999996</v>
      </c>
      <c r="F324">
        <v>5.2</v>
      </c>
      <c r="G324">
        <v>0</v>
      </c>
      <c r="H324" t="s">
        <v>176</v>
      </c>
      <c r="I324">
        <v>0</v>
      </c>
      <c r="J324" s="5">
        <f t="shared" si="67"/>
        <v>1</v>
      </c>
      <c r="K324" s="5">
        <f t="shared" ca="1" si="68"/>
        <v>50.95</v>
      </c>
      <c r="L324" s="5">
        <f ca="1">IF($A$2=0,
    IFERROR(L323,
        MAX('1D'!$D$16,
            POWER((ABS(K324)^2)/('1D'!$I$5*MAX(F324,
                        0.1)^2),
                1/3))),
    IF(IFERROR(V323,
            0)=0,
        IFERROR(L323,
            MAX('1D'!$D$16,
                POWER((ABS(K324)^2)/('1D'!$I$5*MAX(F324,
                            0.1)^2),
                    1/3))),
        IF(OR(IFERROR(L324,
                    0)=0,
                IFERROR(S323,
                    0)&lt;1,
                IFERROR(S324,
                    0)&lt;1),
            MAX('1D'!$D$16,
                POWER((ABS(K324)^2)/('1D'!$I$5*MAX(F324,
                            0.1)^2),
                    1/3)),
            IF(IFERROR(U324,
                    0)&gt;0,
                MAX('1D'!$D$16,
                    IFERROR(L324,
                        0)+((IFERROR(U324,
                                0))*'1D'!$D$18*IF((IFERROR(S324,
                                    0))&lt;1,
                            1,
                            -1))),
                IF(IFERROR(U324,
                        0)&lt;0,
                    IF(ABS((MAX('1D'!$D$16,
                                    POWER((ABS(K324)^2)/('1D'!$I$5*MAX(F324,
                                                0.1)^2),
                                        1/3)))-IFERROR(L324,
                                0))&gt;'1D'!$D$19,
                        MAX('1D'!$D$16,
                            IF((MAX('1D'!$D$16,
                                        POWER((ABS(K324)^2)/('1D'!$I$5*MAX(F324,
                                                    0.1)^2),
                                            1/3)))&gt;IFERROR(L324,
                                    0),
                                MIN((MAX('1D'!$D$16,
                                            POWER((ABS(K324)^2)/('1D'!$I$5*MAX(F324,
                                                        0.1)^2),
                                                1/3))),
                                    IFERROR(L324,
                                        0)+(MIN(ABS(IFERROR(U324,
                                                    0))*'1D'!$D$18,
                                            ABS((MAX('1D'!$D$16,
                                                        POWER((ABS(K324)^2)/('1D'!$I$5*MAX(F324,
                                                                    0.1)^2),
                                                            1/3)))-IFERROR(L324,
                                                    0))))),
                                MAX((MAX('1D'!$D$16,
                                            POWER((ABS(K324)^2)/('1D'!$I$5*MAX(F324,
                                                        0.1)^2),
                                                1/3))),
                                    IFERROR(L324,
                                        0)-(MIN(ABS(IFERROR(U324,
                                                    0))*'1D'!$D$18,
                                            ABS((MAX('1D'!$D$16,
                                                        POWER((ABS(K324)^2)/('1D'!$I$5*MAX(F324,
                                                                    0.1)^2),
                                                            1/3)))-IFERROR(L324,
                                                    0))))))),
                        MAX('1D'!$D$16,
                            POWER((ABS(K324)^2)/('1D'!$I$5*MAX(F324,
                                        0.1)^2),
                                1/3))),
                    MAX('1D'!$D$16,
                        IFERROR(L324,
                            0)))))))</f>
        <v>2.0411692021517887</v>
      </c>
      <c r="M324" s="5">
        <f t="shared" ca="1" si="56"/>
        <v>10.614079851189301</v>
      </c>
      <c r="N324" s="5">
        <f t="shared" ca="1" si="57"/>
        <v>1.1434704692804873</v>
      </c>
      <c r="O324" s="5">
        <f t="shared" ca="1" si="58"/>
        <v>4.8002276894771132</v>
      </c>
      <c r="P324" s="5">
        <f t="shared" ca="1" si="59"/>
        <v>634.44666920215172</v>
      </c>
      <c r="Q324" s="5">
        <f ca="1">P324+((ABS(K324)/MAX(((F324)+(G324)*(L324))*(L324),
            0.000001))^2)/(2*'1D'!$I$5)</f>
        <v>635.62109253909478</v>
      </c>
      <c r="R324" s="5">
        <f ca="1">((ABS(K324)*'1D'!$D$6)/(MAX(((F324)+(G324)*(L324))*(L324),
            0.000001)*MAX(((((F324)+(G324)*(L324))*(L324))/MAX((F324)+2*(L324)*SQRT(1+(G324)^2),
                    0.000001))^(2/3),
            0.000001)))^2</f>
        <v>4.3358367565141456E-3</v>
      </c>
      <c r="S324" s="5">
        <f ca="1">ABS(ABS(K324)/MAX(((F324)+(G324)*(L324))*(L324),
        0.000001))/SQRT('1D'!$I$5*MAX((((F324)+(G324)*(L324))*(L324))/MAX((F324)+2*(G324)*(L324),
            0.000001),
        0.000001))</f>
        <v>1.0727235886044055</v>
      </c>
      <c r="T324" s="5">
        <f ca="1">((F324)*(L324)^2)/2+(G324)*(L324)^3/3+(ABS(K324)^2)/('1D'!$I$5*MAX(((F324)+(G324)*(L324))*(L324),
        0.000001))</f>
        <v>35.763412605541333</v>
      </c>
      <c r="U324" s="5">
        <f ca="1">IF($A$2=0,
    0,
    IFERROR(Q323-(((R323+R324)/2)*J324)-(IF(O323&gt;O324,
                '1D'!$D$8*((O323^2-O324^2)/(2*'1D'!$I$5)),
                '1D'!$D$9*((O324^2-O323^2)/(2*'1D'!$I$5)))+('1D'!$D$10*(ABS(I324)/90)*(MAX(O323^2,
                        O324^2)/(2*'1D'!$I$5))))-Q324,
        0))</f>
        <v>-3.8358367564796936E-3</v>
      </c>
      <c r="V324" s="5">
        <f ca="1">IF($A$2=0,
    1,
    IF(IFERROR(V323,
            0)=0,
        0,
        IFERROR(IF(ROUND(S324,
                    3)=1,
                1,
                IF(AND(ABS(U324)&lt;'1D'!$D$19,
                        S324&gt;1),
                    1,
                    0)),
            0)))</f>
        <v>0</v>
      </c>
      <c r="W324" s="5">
        <f ca="1">IF($A$2=0,
    MAX(MAX('1D'!$D$16,
            MAX('1D'!$D$16,
                POWER((ABS(K324)^2)/('1D'!$I$5*MAX(F324,
                            0.1)^2),
                    1/3))),
        IFERROR(W1396,
            MAX(MAX('1D'!$D$16,
                    MAX('1D'!$D$16,
                        POWER((ABS(K324)^2)/('1D'!$I$5*MAX(F324,
                                    0.1)^2),
                            1/3))),
                ($L$2)-E1396))),
    IF(IFERROR(AG325,
            0)=0,
        MAX(MAX('1D'!$D$16,
                MAX('1D'!$D$16,
                    POWER((ABS(K324)^2)/('1D'!$I$5*MAX(F324,
                                0.1)^2),
                        1/3))),
            IFERROR(W1396,
                MAX(MAX('1D'!$D$16,
                        MAX('1D'!$D$16,
                            POWER((ABS(K324)^2)/('1D'!$I$5*MAX(F324,
                                        0.1)^2),
                                1/3))),
                    ($L$2)-E1396))),
        IF(IFERROR(W324,
                0)=0,
            MAX(MAX('1D'!$D$16,
                    MAX('1D'!$D$16,
                        POWER((ABS(K324)^2)/('1D'!$I$5*MAX(F324,
                                    0.1)^2),
                            1/3))),
                IFERROR(W1396,
                    MAX(MAX('1D'!$D$16,
                            MAX('1D'!$D$16,
                                POWER((ABS(K324)^2)/('1D'!$I$5*MAX(F324,
                                            0.1)^2),
                                    1/3))),
                        ($L$2)-E1396))),
            IF(OR(IFERROR(AD324,
                        0)&gt;=1,
                    IFERROR(AD325,
                        0)&gt;=1),
                MAX('1D'!$D$16,
                    MAX('1D'!$D$16,
                        POWER((ABS(K324)^2)/('1D'!$I$5*MAX(F324,
                                    0.1)^2),
                            1/3))),
                IF(ABS(IFERROR(AF324,
                            0))&lt;'1D'!$D$19,
                    MAX(MAX('1D'!$D$16,
                            MAX('1D'!$D$16,
                                POWER((ABS(K324)^2)/('1D'!$I$5*MAX(F324,
                                            0.1)^2),
                                    1/3))),
                        IFERROR(W324,
                            0)),
                    MAX(MAX('1D'!$D$16,
                            MAX('1D'!$D$16,
                                POWER((ABS(K324)^2)/('1D'!$I$5*MAX(F324,
                                            0.1)^2),
                                    1/3))),
                        (IFERROR(W324,
                                0))+((IFERROR(AF324,
                                    0))*'1D'!$D$18)))))))</f>
        <v>2.1389677043987478</v>
      </c>
      <c r="X324" s="5">
        <f t="shared" ca="1" si="60"/>
        <v>11.122632062873489</v>
      </c>
      <c r="Y324" s="5">
        <f t="shared" ca="1" si="61"/>
        <v>1.1735290000551568</v>
      </c>
      <c r="Z324" s="5">
        <f t="shared" ca="1" si="62"/>
        <v>4.5807502857230418</v>
      </c>
      <c r="AA324" s="5">
        <f t="shared" ca="1" si="63"/>
        <v>634.5444677043987</v>
      </c>
      <c r="AB324" s="5">
        <f ca="1">AA324+((ABS(K324)/MAX(((F324)+(G324)*(W324))*(W324),
            0.000001))^2)/(2*'1D'!$I$5)</f>
        <v>635.61395155659807</v>
      </c>
      <c r="AC324" s="5">
        <f ca="1">((ABS(K324)*'1D'!$D$6)/(MAX(((F324)+(G324)*(W324))*(W324),
            0.000001)*MAX(((((F324)+(G324)*(W324))*(W324))/MAX((F324)+2*(W324)*SQRT(1+(G324)^2),
                    0.000001))^(2/3),
            0.000001)))^2</f>
        <v>3.8141460404132466E-3</v>
      </c>
      <c r="AD324" s="5">
        <f ca="1">ABS(ABS(K324)/MAX(((F324)+(G324)*(W324))*(W324),
        0.000001))/SQRT('1D'!$I$5*MAX((((F324)+(G324)*(W324))*(W324))/MAX((F324)+2*(G324)*(W324),
            0.000001),
        0.000001))</f>
        <v>1.0000000000000004</v>
      </c>
      <c r="AE324" s="5">
        <f ca="1">((F324)*(W324)^2)/2+(G324)*(W324)^3/3+(ABS(K324)^2)/('1D'!$I$5*MAX(((F324)+(G324)*(W324))*(W324),
        0.000001))</f>
        <v>35.686426155594638</v>
      </c>
      <c r="AF324" s="5">
        <f ca="1">IF($A$2=0,
    0,
    IFERROR(AB325+(((AC324+AC325)/2)*J325)+(IF(Z324&gt;Z325,
                '1D'!$D$8*((Z324^2-Z325^2)/(2*'1D'!$I$5)),
                '1D'!$D$9*((Z325^2-Z324^2)/(2*'1D'!$I$5)))+('1D'!$D$10*(ABS(I325)/90)*(MAX(Z324^2,
                        Z325^2)/(2*'1D'!$I$5))))-AB324,
        0))</f>
        <v>3.3584586676624895E-3</v>
      </c>
      <c r="AG324" s="5">
        <f ca="1">IF($A$2=0,
    1,
    IF(IFERROR(AG325,
            0)=0,
        0,
        IFERROR(IF(OR(ROUND(AD324,
                        3)&gt;=1,
                    AND(ABS(AF324)&lt;'1D'!$D$19,
                        AD324&lt;1)),
                1,
                0),
            0)))</f>
        <v>1</v>
      </c>
      <c r="AH324" s="5">
        <f ca="1">IFERROR(IF('1D'!V32="Supercritical",
        MAX('1D'!$D$16,
            IFERROR(L324,
                MAX('1D'!$D$16,
                    POWER((ABS(K324)^2)/('1D'!$I$5*MAX(F324,
                                0.1)^2),
                        1/3)))),
        IF('1D'!V32="Subcritical",
            MAX('1D'!$D$16,
                IFERROR(W324,
                    MAX('1D'!$D$16,
                        POWER((ABS(K324)^2)/('1D'!$I$5*MAX(F324,
                                    0.1)^2),
                            1/3)))),
            IF(IFERROR(T324,
                    -1E+99)&gt;=IFERROR(AE324,
                    -1E+99),
                MAX('1D'!$D$16,
                    IFERROR(L324,
                        MAX('1D'!$D$16,
                            POWER((ABS(K324)^2)/('1D'!$I$5*MAX(F324,
                                        0.1)^2),
                                1/3)))),
                MAX('1D'!$D$16,
                    IFERROR(W324,
                        MAX('1D'!$D$16,
                            POWER((ABS(K324)^2)/('1D'!$I$5*MAX(F324,
                                        0.1)^2),
                                1/3))))))),
    MAX('1D'!$D$16,
        POWER((ABS(K324)^2)/('1D'!$I$5*MAX(F324,
                    0.1)^2),
            1/3)))</f>
        <v>2.0411692021517887</v>
      </c>
      <c r="AI324" s="5">
        <f t="shared" ca="1" si="64"/>
        <v>634.44666920215172</v>
      </c>
      <c r="AJ324" s="5">
        <f ca="1">AI324+((ABS(K324)/MAX(((F324)+(G324)*(AH324))*(AH324),
            0.000001))^2)/(2*'1D'!$I$5)</f>
        <v>635.62109253909478</v>
      </c>
      <c r="AM324">
        <v>0</v>
      </c>
      <c r="AN324">
        <v>0</v>
      </c>
      <c r="AO324" s="5">
        <f t="shared" si="65"/>
        <v>0</v>
      </c>
      <c r="AP324" s="5">
        <f t="shared" si="69"/>
        <v>0</v>
      </c>
      <c r="AQ324" s="5">
        <f ca="1">ABS(ABS(K324)/MAX(((F324)+(G324)*(AH324))*(AH324),
        0.000001))/SQRT('1D'!$I$5*MAX((((F324)+(G324)*(AH324))*(AH324))/MAX((F324)+2*(G324)*(AH324),
            0.000001),
        0.000001))</f>
        <v>1.0727235886044055</v>
      </c>
      <c r="AR324" s="5" t="str">
        <f t="shared" ca="1" si="66"/>
        <v>Supercritical</v>
      </c>
      <c r="AS324" s="5">
        <f ca="1">((ABS(K324)*'1D'!$D$6)/(MAX(((F324)+(G324)*(AH324))*(AH324),
            0.000001)*MAX(((((F324)+(G324)*(AH324))*(AH324))/MAX((F324)+2*(AH324)*SQRT(1+(G324)^2),
                    0.000001))^(2/3),
            0.000001)))^2</f>
        <v>4.3358367565141456E-3</v>
      </c>
    </row>
    <row r="325" spans="1:45" x14ac:dyDescent="0.35">
      <c r="A325">
        <v>316</v>
      </c>
      <c r="B325">
        <v>314.995</v>
      </c>
      <c r="C325">
        <v>616293.34900000005</v>
      </c>
      <c r="D325">
        <v>3097641.92</v>
      </c>
      <c r="E325">
        <v>632.40499999999997</v>
      </c>
      <c r="F325">
        <v>5.2</v>
      </c>
      <c r="G325">
        <v>0</v>
      </c>
      <c r="H325" t="s">
        <v>176</v>
      </c>
      <c r="I325">
        <v>2.7E-2</v>
      </c>
      <c r="J325" s="5">
        <f t="shared" si="67"/>
        <v>0.99900000000002365</v>
      </c>
      <c r="K325" s="5">
        <f t="shared" ca="1" si="68"/>
        <v>50.95</v>
      </c>
      <c r="L325" s="5">
        <f ca="1">IF($A$2=0,
    IFERROR(L324,
        MAX('1D'!$D$16,
            POWER((ABS(K325)^2)/('1D'!$I$5*MAX(F325,
                        0.1)^2),
                1/3))),
    IF(IFERROR(V324,
            0)=0,
        IFERROR(L324,
            MAX('1D'!$D$16,
                POWER((ABS(K325)^2)/('1D'!$I$5*MAX(F325,
                            0.1)^2),
                    1/3))),
        IF(OR(IFERROR(L325,
                    0)=0,
                IFERROR(S324,
                    0)&lt;1,
                IFERROR(S325,
                    0)&lt;1),
            MAX('1D'!$D$16,
                POWER((ABS(K325)^2)/('1D'!$I$5*MAX(F325,
                            0.1)^2),
                    1/3)),
            IF(IFERROR(U325,
                    0)&gt;0,
                MAX('1D'!$D$16,
                    IFERROR(L325,
                        0)+((IFERROR(U325,
                                0))*'1D'!$D$18*IF((IFERROR(S325,
                                    0))&lt;1,
                            1,
                            -1))),
                IF(IFERROR(U325,
                        0)&lt;0,
                    IF(ABS((MAX('1D'!$D$16,
                                    POWER((ABS(K325)^2)/('1D'!$I$5*MAX(F325,
                                                0.1)^2),
                                        1/3)))-IFERROR(L325,
                                0))&gt;'1D'!$D$19,
                        MAX('1D'!$D$16,
                            IF((MAX('1D'!$D$16,
                                        POWER((ABS(K325)^2)/('1D'!$I$5*MAX(F325,
                                                    0.1)^2),
                                            1/3)))&gt;IFERROR(L325,
                                    0),
                                MIN((MAX('1D'!$D$16,
                                            POWER((ABS(K325)^2)/('1D'!$I$5*MAX(F325,
                                                        0.1)^2),
                                                1/3))),
                                    IFERROR(L325,
                                        0)+(MIN(ABS(IFERROR(U325,
                                                    0))*'1D'!$D$18,
                                            ABS((MAX('1D'!$D$16,
                                                        POWER((ABS(K325)^2)/('1D'!$I$5*MAX(F325,
                                                                    0.1)^2),
                                                            1/3)))-IFERROR(L325,
                                                    0))))),
                                MAX((MAX('1D'!$D$16,
                                            POWER((ABS(K325)^2)/('1D'!$I$5*MAX(F325,
                                                        0.1)^2),
                                                1/3))),
                                    IFERROR(L325,
                                        0)-(MIN(ABS(IFERROR(U325,
                                                    0))*'1D'!$D$18,
                                            ABS((MAX('1D'!$D$16,
                                                        POWER((ABS(K325)^2)/('1D'!$I$5*MAX(F325,
                                                                    0.1)^2),
                                                            1/3)))-IFERROR(L325,
                                                    0))))))),
                        MAX('1D'!$D$16,
                            POWER((ABS(K325)^2)/('1D'!$I$5*MAX(F325,
                                        0.1)^2),
                                1/3))),
                    MAX('1D'!$D$16,
                        IFERROR(L325,
                            0)))))))</f>
        <v>2.0411692021517887</v>
      </c>
      <c r="M325" s="5">
        <f t="shared" ca="1" si="56"/>
        <v>10.614079851189301</v>
      </c>
      <c r="N325" s="5">
        <f t="shared" ca="1" si="57"/>
        <v>1.1434704692804873</v>
      </c>
      <c r="O325" s="5">
        <f t="shared" ca="1" si="58"/>
        <v>4.8002276894771132</v>
      </c>
      <c r="P325" s="5">
        <f t="shared" ca="1" si="59"/>
        <v>634.44616920215174</v>
      </c>
      <c r="Q325" s="5">
        <f ca="1">P325+((ABS(K325)/MAX(((F325)+(G325)*(L325))*(L325),
            0.000001))^2)/(2*'1D'!$I$5)</f>
        <v>635.62059253909479</v>
      </c>
      <c r="R325" s="5">
        <f ca="1">((ABS(K325)*'1D'!$D$6)/(MAX(((F325)+(G325)*(L325))*(L325),
            0.000001)*MAX(((((F325)+(G325)*(L325))*(L325))/MAX((F325)+2*(L325)*SQRT(1+(G325)^2),
                    0.000001))^(2/3),
            0.000001)))^2</f>
        <v>4.3358367565141456E-3</v>
      </c>
      <c r="S325" s="5">
        <f ca="1">ABS(ABS(K325)/MAX(((F325)+(G325)*(L325))*(L325),
        0.000001))/SQRT('1D'!$I$5*MAX((((F325)+(G325)*(L325))*(L325))/MAX((F325)+2*(G325)*(L325),
            0.000001),
        0.000001))</f>
        <v>1.0727235886044055</v>
      </c>
      <c r="T325" s="5">
        <f ca="1">((F325)*(L325)^2)/2+(G325)*(L325)^3/3+(ABS(K325)^2)/('1D'!$I$5*MAX(((F325)+(G325)*(L325))*(L325),
        0.000001))</f>
        <v>35.763412605541333</v>
      </c>
      <c r="U325" s="5">
        <f ca="1">IF($A$2=0,
    0,
    IFERROR(Q324-(((R324+R325)/2)*J325)-(IF(O324&gt;O325,
                '1D'!$D$8*((O324^2-O325^2)/(2*'1D'!$I$5)),
                '1D'!$D$9*((O325^2-O324^2)/(2*'1D'!$I$5)))+('1D'!$D$10*(ABS(I325)/90)*(MAX(O324^2,
                        O325^2)/(2*'1D'!$I$5))))-Q325,
        0))</f>
        <v>-3.8843499698941741E-3</v>
      </c>
      <c r="V325" s="5">
        <f ca="1">IF($A$2=0,
    1,
    IF(IFERROR(V324,
            0)=0,
        0,
        IFERROR(IF(ROUND(S325,
                    3)=1,
                1,
                IF(AND(ABS(U325)&lt;'1D'!$D$19,
                        S325&gt;1),
                    1,
                    0)),
            0)))</f>
        <v>0</v>
      </c>
      <c r="W325" s="5">
        <f ca="1">IF($A$2=0,
    MAX(MAX('1D'!$D$16,
            MAX('1D'!$D$16,
                POWER((ABS(K325)^2)/('1D'!$I$5*MAX(F325,
                            0.1)^2),
                    1/3))),
        IFERROR(W1396,
            MAX(MAX('1D'!$D$16,
                    MAX('1D'!$D$16,
                        POWER((ABS(K325)^2)/('1D'!$I$5*MAX(F325,
                                    0.1)^2),
                            1/3))),
                ($L$2)-E1396))),
    IF(IFERROR(AG326,
            0)=0,
        MAX(MAX('1D'!$D$16,
                MAX('1D'!$D$16,
                    POWER((ABS(K325)^2)/('1D'!$I$5*MAX(F325,
                                0.1)^2),
                        1/3))),
            IFERROR(W1396,
                MAX(MAX('1D'!$D$16,
                        MAX('1D'!$D$16,
                            POWER((ABS(K325)^2)/('1D'!$I$5*MAX(F325,
                                        0.1)^2),
                                1/3))),
                    ($L$2)-E1396))),
        IF(IFERROR(W325,
                0)=0,
            MAX(MAX('1D'!$D$16,
                    MAX('1D'!$D$16,
                        POWER((ABS(K325)^2)/('1D'!$I$5*MAX(F325,
                                    0.1)^2),
                            1/3))),
                IFERROR(W1396,
                    MAX(MAX('1D'!$D$16,
                            MAX('1D'!$D$16,
                                POWER((ABS(K325)^2)/('1D'!$I$5*MAX(F325,
                                            0.1)^2),
                                    1/3))),
                        ($L$2)-E1396))),
            IF(OR(IFERROR(AD325,
                        0)&gt;=1,
                    IFERROR(AD326,
                        0)&gt;=1),
                MAX('1D'!$D$16,
                    MAX('1D'!$D$16,
                        POWER((ABS(K325)^2)/('1D'!$I$5*MAX(F325,
                                    0.1)^2),
                            1/3))),
                IF(ABS(IFERROR(AF325,
                            0))&lt;'1D'!$D$19,
                    MAX(MAX('1D'!$D$16,
                            MAX('1D'!$D$16,
                                POWER((ABS(K325)^2)/('1D'!$I$5*MAX(F325,
                                            0.1)^2),
                                    1/3))),
                        IFERROR(W325,
                            0)),
                    MAX(MAX('1D'!$D$16,
                            MAX('1D'!$D$16,
                                POWER((ABS(K325)^2)/('1D'!$I$5*MAX(F325,
                                            0.1)^2),
                                    1/3))),
                        (IFERROR(W325,
                                0))+((IFERROR(AF325,
                                    0))*'1D'!$D$18)))))))</f>
        <v>2.1389677043987478</v>
      </c>
      <c r="X325" s="5">
        <f t="shared" ca="1" si="60"/>
        <v>11.122632062873489</v>
      </c>
      <c r="Y325" s="5">
        <f t="shared" ca="1" si="61"/>
        <v>1.1735290000551568</v>
      </c>
      <c r="Z325" s="5">
        <f t="shared" ca="1" si="62"/>
        <v>4.5807502857230418</v>
      </c>
      <c r="AA325" s="5">
        <f t="shared" ca="1" si="63"/>
        <v>634.54396770439871</v>
      </c>
      <c r="AB325" s="5">
        <f ca="1">AA325+((ABS(K325)/MAX(((F325)+(G325)*(W325))*(W325),
            0.000001))^2)/(2*'1D'!$I$5)</f>
        <v>635.61345155659808</v>
      </c>
      <c r="AC325" s="5">
        <f ca="1">((ABS(K325)*'1D'!$D$6)/(MAX(((F325)+(G325)*(W325))*(W325),
            0.000001)*MAX(((((F325)+(G325)*(W325))*(W325))/MAX((F325)+2*(W325)*SQRT(1+(G325)^2),
                    0.000001))^(2/3),
            0.000001)))^2</f>
        <v>3.8141460404132466E-3</v>
      </c>
      <c r="AD325" s="5">
        <f ca="1">ABS(ABS(K325)/MAX(((F325)+(G325)*(W325))*(W325),
        0.000001))/SQRT('1D'!$I$5*MAX((((F325)+(G325)*(W325))*(W325))/MAX((F325)+2*(G325)*(W325),
            0.000001),
        0.000001))</f>
        <v>1.0000000000000004</v>
      </c>
      <c r="AE325" s="5">
        <f ca="1">((F325)*(W325)^2)/2+(G325)*(W325)^3/3+(ABS(K325)^2)/('1D'!$I$5*MAX(((F325)+(G325)*(W325))*(W325),
        0.000001))</f>
        <v>35.686426155594638</v>
      </c>
      <c r="AF325" s="5">
        <f ca="1">IF($A$2=0,
    0,
    IFERROR(AB326+(((AC325+AC326)/2)*J326)+(IF(Z325&gt;Z326,
                '1D'!$D$8*((Z325^2-Z326^2)/(2*'1D'!$I$5)),
                '1D'!$D$9*((Z326^2-Z325^2)/(2*'1D'!$I$5)))+('1D'!$D$10*(ABS(I326)/90)*(MAX(Z325^2,
                        Z326^2)/(2*'1D'!$I$5))))-AB325,
        0))</f>
        <v>3.456993087183946E-3</v>
      </c>
      <c r="AG325" s="5">
        <f ca="1">IF($A$2=0,
    1,
    IF(IFERROR(AG326,
            0)=0,
        0,
        IFERROR(IF(OR(ROUND(AD325,
                        3)&gt;=1,
                    AND(ABS(AF325)&lt;'1D'!$D$19,
                        AD325&lt;1)),
                1,
                0),
            0)))</f>
        <v>1</v>
      </c>
      <c r="AH325" s="5">
        <f ca="1">IFERROR(IF('1D'!V32="Supercritical",
        MAX('1D'!$D$16,
            IFERROR(L325,
                MAX('1D'!$D$16,
                    POWER((ABS(K325)^2)/('1D'!$I$5*MAX(F325,
                                0.1)^2),
                        1/3)))),
        IF('1D'!V32="Subcritical",
            MAX('1D'!$D$16,
                IFERROR(W325,
                    MAX('1D'!$D$16,
                        POWER((ABS(K325)^2)/('1D'!$I$5*MAX(F325,
                                    0.1)^2),
                            1/3)))),
            IF(IFERROR(T325,
                    -1E+99)&gt;=IFERROR(AE325,
                    -1E+99),
                MAX('1D'!$D$16,
                    IFERROR(L325,
                        MAX('1D'!$D$16,
                            POWER((ABS(K325)^2)/('1D'!$I$5*MAX(F325,
                                        0.1)^2),
                                1/3)))),
                MAX('1D'!$D$16,
                    IFERROR(W325,
                        MAX('1D'!$D$16,
                            POWER((ABS(K325)^2)/('1D'!$I$5*MAX(F325,
                                        0.1)^2),
                                1/3))))))),
    MAX('1D'!$D$16,
        POWER((ABS(K325)^2)/('1D'!$I$5*MAX(F325,
                    0.1)^2),
            1/3)))</f>
        <v>2.0411692021517887</v>
      </c>
      <c r="AI325" s="5">
        <f t="shared" ca="1" si="64"/>
        <v>634.44616920215174</v>
      </c>
      <c r="AJ325" s="5">
        <f ca="1">AI325+((ABS(K325)/MAX(((F325)+(G325)*(AH325))*(AH325),
            0.000001))^2)/(2*'1D'!$I$5)</f>
        <v>635.62059253909479</v>
      </c>
      <c r="AM325">
        <v>0</v>
      </c>
      <c r="AN325">
        <v>0</v>
      </c>
      <c r="AO325" s="5">
        <f t="shared" si="65"/>
        <v>0</v>
      </c>
      <c r="AP325" s="5">
        <f t="shared" si="69"/>
        <v>0</v>
      </c>
      <c r="AQ325" s="5">
        <f ca="1">ABS(ABS(K325)/MAX(((F325)+(G325)*(AH325))*(AH325),
        0.000001))/SQRT('1D'!$I$5*MAX((((F325)+(G325)*(AH325))*(AH325))/MAX((F325)+2*(G325)*(AH325),
            0.000001),
        0.000001))</f>
        <v>1.0727235886044055</v>
      </c>
      <c r="AR325" s="5" t="str">
        <f t="shared" ca="1" si="66"/>
        <v>Supercritical</v>
      </c>
      <c r="AS325" s="5">
        <f ca="1">((ABS(K325)*'1D'!$D$6)/(MAX(((F325)+(G325)*(AH325))*(AH325),
            0.000001)*MAX(((((F325)+(G325)*(AH325))*(AH325))/MAX((F325)+2*(AH325)*SQRT(1+(G325)^2),
                    0.000001))^(2/3),
            0.000001)))^2</f>
        <v>4.3358367565141456E-3</v>
      </c>
    </row>
    <row r="326" spans="1:45" x14ac:dyDescent="0.35">
      <c r="A326">
        <v>317</v>
      </c>
      <c r="B326">
        <v>315.99599999999998</v>
      </c>
      <c r="C326">
        <v>616292.875</v>
      </c>
      <c r="D326">
        <v>3097641.0389999999</v>
      </c>
      <c r="E326">
        <v>632.40449999999998</v>
      </c>
      <c r="F326">
        <v>5.2</v>
      </c>
      <c r="G326">
        <v>0</v>
      </c>
      <c r="H326" t="s">
        <v>176</v>
      </c>
      <c r="I326">
        <v>7.8E-2</v>
      </c>
      <c r="J326" s="5">
        <f t="shared" si="67"/>
        <v>1.0009999999999764</v>
      </c>
      <c r="K326" s="5">
        <f t="shared" ca="1" si="68"/>
        <v>50.95</v>
      </c>
      <c r="L326" s="5">
        <f ca="1">IF($A$2=0,
    IFERROR(L325,
        MAX('1D'!$D$16,
            POWER((ABS(K326)^2)/('1D'!$I$5*MAX(F326,
                        0.1)^2),
                1/3))),
    IF(IFERROR(V325,
            0)=0,
        IFERROR(L325,
            MAX('1D'!$D$16,
                POWER((ABS(K326)^2)/('1D'!$I$5*MAX(F326,
                            0.1)^2),
                    1/3))),
        IF(OR(IFERROR(L326,
                    0)=0,
                IFERROR(S325,
                    0)&lt;1,
                IFERROR(S326,
                    0)&lt;1),
            MAX('1D'!$D$16,
                POWER((ABS(K326)^2)/('1D'!$I$5*MAX(F326,
                            0.1)^2),
                    1/3)),
            IF(IFERROR(U326,
                    0)&gt;0,
                MAX('1D'!$D$16,
                    IFERROR(L326,
                        0)+((IFERROR(U326,
                                0))*'1D'!$D$18*IF((IFERROR(S326,
                                    0))&lt;1,
                            1,
                            -1))),
                IF(IFERROR(U326,
                        0)&lt;0,
                    IF(ABS((MAX('1D'!$D$16,
                                    POWER((ABS(K326)^2)/('1D'!$I$5*MAX(F326,
                                                0.1)^2),
                                        1/3)))-IFERROR(L326,
                                0))&gt;'1D'!$D$19,
                        MAX('1D'!$D$16,
                            IF((MAX('1D'!$D$16,
                                        POWER((ABS(K326)^2)/('1D'!$I$5*MAX(F326,
                                                    0.1)^2),
                                            1/3)))&gt;IFERROR(L326,
                                    0),
                                MIN((MAX('1D'!$D$16,
                                            POWER((ABS(K326)^2)/('1D'!$I$5*MAX(F326,
                                                        0.1)^2),
                                                1/3))),
                                    IFERROR(L326,
                                        0)+(MIN(ABS(IFERROR(U326,
                                                    0))*'1D'!$D$18,
                                            ABS((MAX('1D'!$D$16,
                                                        POWER((ABS(K326)^2)/('1D'!$I$5*MAX(F326,
                                                                    0.1)^2),
                                                            1/3)))-IFERROR(L326,
                                                    0))))),
                                MAX((MAX('1D'!$D$16,
                                            POWER((ABS(K326)^2)/('1D'!$I$5*MAX(F326,
                                                        0.1)^2),
                                                1/3))),
                                    IFERROR(L326,
                                        0)-(MIN(ABS(IFERROR(U326,
                                                    0))*'1D'!$D$18,
                                            ABS((MAX('1D'!$D$16,
                                                        POWER((ABS(K326)^2)/('1D'!$I$5*MAX(F326,
                                                                    0.1)^2),
                                                            1/3)))-IFERROR(L326,
                                                    0))))))),
                        MAX('1D'!$D$16,
                            POWER((ABS(K326)^2)/('1D'!$I$5*MAX(F326,
                                        0.1)^2),
                                1/3))),
                    MAX('1D'!$D$16,
                        IFERROR(L326,
                            0)))))))</f>
        <v>2.0411692021517887</v>
      </c>
      <c r="M326" s="5">
        <f t="shared" ca="1" si="56"/>
        <v>10.614079851189301</v>
      </c>
      <c r="N326" s="5">
        <f t="shared" ca="1" si="57"/>
        <v>1.1434704692804873</v>
      </c>
      <c r="O326" s="5">
        <f t="shared" ca="1" si="58"/>
        <v>4.8002276894771132</v>
      </c>
      <c r="P326" s="5">
        <f t="shared" ca="1" si="59"/>
        <v>634.44566920215175</v>
      </c>
      <c r="Q326" s="5">
        <f ca="1">P326+((ABS(K326)/MAX(((F326)+(G326)*(L326))*(L326),
            0.000001))^2)/(2*'1D'!$I$5)</f>
        <v>635.6200925390948</v>
      </c>
      <c r="R326" s="5">
        <f ca="1">((ABS(K326)*'1D'!$D$6)/(MAX(((F326)+(G326)*(L326))*(L326),
            0.000001)*MAX(((((F326)+(G326)*(L326))*(L326))/MAX((F326)+2*(L326)*SQRT(1+(G326)^2),
                    0.000001))^(2/3),
            0.000001)))^2</f>
        <v>4.3358367565141456E-3</v>
      </c>
      <c r="S326" s="5">
        <f ca="1">ABS(ABS(K326)/MAX(((F326)+(G326)*(L326))*(L326),
        0.000001))/SQRT('1D'!$I$5*MAX((((F326)+(G326)*(L326))*(L326))/MAX((F326)+2*(G326)*(L326),
            0.000001),
        0.000001))</f>
        <v>1.0727235886044055</v>
      </c>
      <c r="T326" s="5">
        <f ca="1">((F326)*(L326)^2)/2+(G326)*(L326)^3/3+(ABS(K326)^2)/('1D'!$I$5*MAX(((F326)+(G326)*(L326))*(L326),
        0.000001))</f>
        <v>35.763412605541333</v>
      </c>
      <c r="U326" s="5">
        <f ca="1">IF($A$2=0,
    0,
    IFERROR(Q325-(((R325+R326)/2)*J326)-(IF(O325&gt;O326,
                '1D'!$D$8*((O325^2-O326^2)/(2*'1D'!$I$5)),
                '1D'!$D$9*((O326^2-O325^2)/(2*'1D'!$I$5)))+('1D'!$D$10*(ABS(I326)/90)*(MAX(O325^2,
                        O326^2)/(2*'1D'!$I$5))))-Q326,
        0))</f>
        <v>-3.9928476270461033E-3</v>
      </c>
      <c r="V326" s="5">
        <f ca="1">IF($A$2=0,
    1,
    IF(IFERROR(V325,
            0)=0,
        0,
        IFERROR(IF(ROUND(S326,
                    3)=1,
                1,
                IF(AND(ABS(U326)&lt;'1D'!$D$19,
                        S326&gt;1),
                    1,
                    0)),
            0)))</f>
        <v>0</v>
      </c>
      <c r="W326" s="5">
        <f ca="1">IF($A$2=0,
    MAX(MAX('1D'!$D$16,
            MAX('1D'!$D$16,
                POWER((ABS(K326)^2)/('1D'!$I$5*MAX(F326,
                            0.1)^2),
                    1/3))),
        IFERROR(W1396,
            MAX(MAX('1D'!$D$16,
                    MAX('1D'!$D$16,
                        POWER((ABS(K326)^2)/('1D'!$I$5*MAX(F326,
                                    0.1)^2),
                            1/3))),
                ($L$2)-E1396))),
    IF(IFERROR(AG327,
            0)=0,
        MAX(MAX('1D'!$D$16,
                MAX('1D'!$D$16,
                    POWER((ABS(K326)^2)/('1D'!$I$5*MAX(F326,
                                0.1)^2),
                        1/3))),
            IFERROR(W1396,
                MAX(MAX('1D'!$D$16,
                        MAX('1D'!$D$16,
                            POWER((ABS(K326)^2)/('1D'!$I$5*MAX(F326,
                                        0.1)^2),
                                1/3))),
                    ($L$2)-E1396))),
        IF(IFERROR(W326,
                0)=0,
            MAX(MAX('1D'!$D$16,
                    MAX('1D'!$D$16,
                        POWER((ABS(K326)^2)/('1D'!$I$5*MAX(F326,
                                    0.1)^2),
                            1/3))),
                IFERROR(W1396,
                    MAX(MAX('1D'!$D$16,
                            MAX('1D'!$D$16,
                                POWER((ABS(K326)^2)/('1D'!$I$5*MAX(F326,
                                            0.1)^2),
                                    1/3))),
                        ($L$2)-E1396))),
            IF(OR(IFERROR(AD326,
                        0)&gt;=1,
                    IFERROR(AD327,
                        0)&gt;=1),
                MAX('1D'!$D$16,
                    MAX('1D'!$D$16,
                        POWER((ABS(K326)^2)/('1D'!$I$5*MAX(F326,
                                    0.1)^2),
                            1/3))),
                IF(ABS(IFERROR(AF326,
                            0))&lt;'1D'!$D$19,
                    MAX(MAX('1D'!$D$16,
                            MAX('1D'!$D$16,
                                POWER((ABS(K326)^2)/('1D'!$I$5*MAX(F326,
                                            0.1)^2),
                                    1/3))),
                        IFERROR(W326,
                            0)),
                    MAX(MAX('1D'!$D$16,
                            MAX('1D'!$D$16,
                                POWER((ABS(K326)^2)/('1D'!$I$5*MAX(F326,
                                            0.1)^2),
                                    1/3))),
                        (IFERROR(W326,
                                0))+((IFERROR(AF326,
                                    0))*'1D'!$D$18)))))))</f>
        <v>2.1389677043987478</v>
      </c>
      <c r="X326" s="5">
        <f t="shared" ca="1" si="60"/>
        <v>11.122632062873489</v>
      </c>
      <c r="Y326" s="5">
        <f t="shared" ca="1" si="61"/>
        <v>1.1735290000551568</v>
      </c>
      <c r="Z326" s="5">
        <f t="shared" ca="1" si="62"/>
        <v>4.5807502857230418</v>
      </c>
      <c r="AA326" s="5">
        <f t="shared" ca="1" si="63"/>
        <v>634.54346770439872</v>
      </c>
      <c r="AB326" s="5">
        <f ca="1">AA326+((ABS(K326)/MAX(((F326)+(G326)*(W326))*(W326),
            0.000001))^2)/(2*'1D'!$I$5)</f>
        <v>635.61295155659809</v>
      </c>
      <c r="AC326" s="5">
        <f ca="1">((ABS(K326)*'1D'!$D$6)/(MAX(((F326)+(G326)*(W326))*(W326),
            0.000001)*MAX(((((F326)+(G326)*(W326))*(W326))/MAX((F326)+2*(W326)*SQRT(1+(G326)^2),
                    0.000001))^(2/3),
            0.000001)))^2</f>
        <v>3.8141460404132466E-3</v>
      </c>
      <c r="AD326" s="5">
        <f ca="1">ABS(ABS(K326)/MAX(((F326)+(G326)*(W326))*(W326),
        0.000001))/SQRT('1D'!$I$5*MAX((((F326)+(G326)*(W326))*(W326))/MAX((F326)+2*(G326)*(W326),
            0.000001),
        0.000001))</f>
        <v>1.0000000000000004</v>
      </c>
      <c r="AE326" s="5">
        <f ca="1">((F326)*(W326)^2)/2+(G326)*(W326)^3/3+(ABS(K326)^2)/('1D'!$I$5*MAX(((F326)+(G326)*(W326))*(W326),
        0.000001))</f>
        <v>35.686426155594638</v>
      </c>
      <c r="AF326" s="5">
        <f ca="1">IF($A$2=0,
    0,
    IFERROR(AB327+(((AC326+AC327)/2)*J327)+(IF(Z326&gt;Z327,
                '1D'!$D$8*((Z326^2-Z327^2)/(2*'1D'!$I$5)),
                '1D'!$D$9*((Z327^2-Z326^2)/(2*'1D'!$I$5)))+('1D'!$D$10*(ABS(I327)/90)*(MAX(Z326^2,
                        Z327^2)/(2*'1D'!$I$5))))-AB326,
        0))</f>
        <v>3.4531789411857972E-3</v>
      </c>
      <c r="AG326" s="5">
        <f ca="1">IF($A$2=0,
    1,
    IF(IFERROR(AG327,
            0)=0,
        0,
        IFERROR(IF(OR(ROUND(AD326,
                        3)&gt;=1,
                    AND(ABS(AF326)&lt;'1D'!$D$19,
                        AD326&lt;1)),
                1,
                0),
            0)))</f>
        <v>1</v>
      </c>
      <c r="AH326" s="5">
        <f ca="1">IFERROR(IF('1D'!V32="Supercritical",
        MAX('1D'!$D$16,
            IFERROR(L326,
                MAX('1D'!$D$16,
                    POWER((ABS(K326)^2)/('1D'!$I$5*MAX(F326,
                                0.1)^2),
                        1/3)))),
        IF('1D'!V32="Subcritical",
            MAX('1D'!$D$16,
                IFERROR(W326,
                    MAX('1D'!$D$16,
                        POWER((ABS(K326)^2)/('1D'!$I$5*MAX(F326,
                                    0.1)^2),
                            1/3)))),
            IF(IFERROR(T326,
                    -1E+99)&gt;=IFERROR(AE326,
                    -1E+99),
                MAX('1D'!$D$16,
                    IFERROR(L326,
                        MAX('1D'!$D$16,
                            POWER((ABS(K326)^2)/('1D'!$I$5*MAX(F326,
                                        0.1)^2),
                                1/3)))),
                MAX('1D'!$D$16,
                    IFERROR(W326,
                        MAX('1D'!$D$16,
                            POWER((ABS(K326)^2)/('1D'!$I$5*MAX(F326,
                                        0.1)^2),
                                1/3))))))),
    MAX('1D'!$D$16,
        POWER((ABS(K326)^2)/('1D'!$I$5*MAX(F326,
                    0.1)^2),
            1/3)))</f>
        <v>2.0411692021517887</v>
      </c>
      <c r="AI326" s="5">
        <f t="shared" ca="1" si="64"/>
        <v>634.44566920215175</v>
      </c>
      <c r="AJ326" s="5">
        <f ca="1">AI326+((ABS(K326)/MAX(((F326)+(G326)*(AH326))*(AH326),
            0.000001))^2)/(2*'1D'!$I$5)</f>
        <v>635.6200925390948</v>
      </c>
      <c r="AM326">
        <v>0</v>
      </c>
      <c r="AN326">
        <v>0</v>
      </c>
      <c r="AO326" s="5">
        <f t="shared" si="65"/>
        <v>0</v>
      </c>
      <c r="AP326" s="5">
        <f t="shared" si="69"/>
        <v>0</v>
      </c>
      <c r="AQ326" s="5">
        <f ca="1">ABS(ABS(K326)/MAX(((F326)+(G326)*(AH326))*(AH326),
        0.000001))/SQRT('1D'!$I$5*MAX((((F326)+(G326)*(AH326))*(AH326))/MAX((F326)+2*(G326)*(AH326),
            0.000001),
        0.000001))</f>
        <v>1.0727235886044055</v>
      </c>
      <c r="AR326" s="5" t="str">
        <f t="shared" ca="1" si="66"/>
        <v>Supercritical</v>
      </c>
      <c r="AS326" s="5">
        <f ca="1">((ABS(K326)*'1D'!$D$6)/(MAX(((F326)+(G326)*(AH326))*(AH326),
            0.000001)*MAX(((((F326)+(G326)*(AH326))*(AH326))/MAX((F326)+2*(AH326)*SQRT(1+(G326)^2),
                    0.000001))^(2/3),
            0.000001)))^2</f>
        <v>4.3358367565141456E-3</v>
      </c>
    </row>
    <row r="327" spans="1:45" x14ac:dyDescent="0.35">
      <c r="A327">
        <v>318</v>
      </c>
      <c r="B327">
        <v>316.99599999999998</v>
      </c>
      <c r="C327">
        <v>616292.4</v>
      </c>
      <c r="D327">
        <v>3097640.159</v>
      </c>
      <c r="E327">
        <v>632.404</v>
      </c>
      <c r="F327">
        <v>5.2</v>
      </c>
      <c r="G327">
        <v>0</v>
      </c>
      <c r="H327" t="s">
        <v>176</v>
      </c>
      <c r="I327">
        <v>7.8E-2</v>
      </c>
      <c r="J327" s="5">
        <f t="shared" si="67"/>
        <v>1</v>
      </c>
      <c r="K327" s="5">
        <f t="shared" ca="1" si="68"/>
        <v>50.95</v>
      </c>
      <c r="L327" s="5">
        <f ca="1">IF($A$2=0,
    IFERROR(L326,
        MAX('1D'!$D$16,
            POWER((ABS(K327)^2)/('1D'!$I$5*MAX(F327,
                        0.1)^2),
                1/3))),
    IF(IFERROR(V326,
            0)=0,
        IFERROR(L326,
            MAX('1D'!$D$16,
                POWER((ABS(K327)^2)/('1D'!$I$5*MAX(F327,
                            0.1)^2),
                    1/3))),
        IF(OR(IFERROR(L327,
                    0)=0,
                IFERROR(S326,
                    0)&lt;1,
                IFERROR(S327,
                    0)&lt;1),
            MAX('1D'!$D$16,
                POWER((ABS(K327)^2)/('1D'!$I$5*MAX(F327,
                            0.1)^2),
                    1/3)),
            IF(IFERROR(U327,
                    0)&gt;0,
                MAX('1D'!$D$16,
                    IFERROR(L327,
                        0)+((IFERROR(U327,
                                0))*'1D'!$D$18*IF((IFERROR(S327,
                                    0))&lt;1,
                            1,
                            -1))),
                IF(IFERROR(U327,
                        0)&lt;0,
                    IF(ABS((MAX('1D'!$D$16,
                                    POWER((ABS(K327)^2)/('1D'!$I$5*MAX(F327,
                                                0.1)^2),
                                        1/3)))-IFERROR(L327,
                                0))&gt;'1D'!$D$19,
                        MAX('1D'!$D$16,
                            IF((MAX('1D'!$D$16,
                                        POWER((ABS(K327)^2)/('1D'!$I$5*MAX(F327,
                                                    0.1)^2),
                                            1/3)))&gt;IFERROR(L327,
                                    0),
                                MIN((MAX('1D'!$D$16,
                                            POWER((ABS(K327)^2)/('1D'!$I$5*MAX(F327,
                                                        0.1)^2),
                                                1/3))),
                                    IFERROR(L327,
                                        0)+(MIN(ABS(IFERROR(U327,
                                                    0))*'1D'!$D$18,
                                            ABS((MAX('1D'!$D$16,
                                                        POWER((ABS(K327)^2)/('1D'!$I$5*MAX(F327,
                                                                    0.1)^2),
                                                            1/3)))-IFERROR(L327,
                                                    0))))),
                                MAX((MAX('1D'!$D$16,
                                            POWER((ABS(K327)^2)/('1D'!$I$5*MAX(F327,
                                                        0.1)^2),
                                                1/3))),
                                    IFERROR(L327,
                                        0)-(MIN(ABS(IFERROR(U327,
                                                    0))*'1D'!$D$18,
                                            ABS((MAX('1D'!$D$16,
                                                        POWER((ABS(K327)^2)/('1D'!$I$5*MAX(F327,
                                                                    0.1)^2),
                                                            1/3)))-IFERROR(L327,
                                                    0))))))),
                        MAX('1D'!$D$16,
                            POWER((ABS(K327)^2)/('1D'!$I$5*MAX(F327,
                                        0.1)^2),
                                1/3))),
                    MAX('1D'!$D$16,
                        IFERROR(L327,
                            0)))))))</f>
        <v>2.0411692021517887</v>
      </c>
      <c r="M327" s="5">
        <f t="shared" ca="1" si="56"/>
        <v>10.614079851189301</v>
      </c>
      <c r="N327" s="5">
        <f t="shared" ca="1" si="57"/>
        <v>1.1434704692804873</v>
      </c>
      <c r="O327" s="5">
        <f t="shared" ca="1" si="58"/>
        <v>4.8002276894771132</v>
      </c>
      <c r="P327" s="5">
        <f t="shared" ca="1" si="59"/>
        <v>634.44516920215176</v>
      </c>
      <c r="Q327" s="5">
        <f ca="1">P327+((ABS(K327)/MAX(((F327)+(G327)*(L327))*(L327),
            0.000001))^2)/(2*'1D'!$I$5)</f>
        <v>635.61959253909481</v>
      </c>
      <c r="R327" s="5">
        <f ca="1">((ABS(K327)*'1D'!$D$6)/(MAX(((F327)+(G327)*(L327))*(L327),
            0.000001)*MAX(((((F327)+(G327)*(L327))*(L327))/MAX((F327)+2*(L327)*SQRT(1+(G327)^2),
                    0.000001))^(2/3),
            0.000001)))^2</f>
        <v>4.3358367565141456E-3</v>
      </c>
      <c r="S327" s="5">
        <f ca="1">ABS(ABS(K327)/MAX(((F327)+(G327)*(L327))*(L327),
        0.000001))/SQRT('1D'!$I$5*MAX((((F327)+(G327)*(L327))*(L327))/MAX((F327)+2*(G327)*(L327),
            0.000001),
        0.000001))</f>
        <v>1.0727235886044055</v>
      </c>
      <c r="T327" s="5">
        <f ca="1">((F327)*(L327)^2)/2+(G327)*(L327)^3/3+(ABS(K327)^2)/('1D'!$I$5*MAX(((F327)+(G327)*(L327))*(L327),
        0.000001))</f>
        <v>35.763412605541333</v>
      </c>
      <c r="U327" s="5">
        <f ca="1">IF($A$2=0,
    0,
    IFERROR(Q326-(((R326+R327)/2)*J327)-(IF(O326&gt;O327,
                '1D'!$D$8*((O326^2-O327^2)/(2*'1D'!$I$5)),
                '1D'!$D$9*((O327^2-O326^2)/(2*'1D'!$I$5)))+('1D'!$D$10*(ABS(I327)/90)*(MAX(O326^2,
                        O327^2)/(2*'1D'!$I$5))))-Q327,
        0))</f>
        <v>-3.9885117902258571E-3</v>
      </c>
      <c r="V327" s="5">
        <f ca="1">IF($A$2=0,
    1,
    IF(IFERROR(V326,
            0)=0,
        0,
        IFERROR(IF(ROUND(S327,
                    3)=1,
                1,
                IF(AND(ABS(U327)&lt;'1D'!$D$19,
                        S327&gt;1),
                    1,
                    0)),
            0)))</f>
        <v>0</v>
      </c>
      <c r="W327" s="5">
        <f ca="1">IF($A$2=0,
    MAX(MAX('1D'!$D$16,
            MAX('1D'!$D$16,
                POWER((ABS(K327)^2)/('1D'!$I$5*MAX(F327,
                            0.1)^2),
                    1/3))),
        IFERROR(W1396,
            MAX(MAX('1D'!$D$16,
                    MAX('1D'!$D$16,
                        POWER((ABS(K327)^2)/('1D'!$I$5*MAX(F327,
                                    0.1)^2),
                            1/3))),
                ($L$2)-E1396))),
    IF(IFERROR(AG328,
            0)=0,
        MAX(MAX('1D'!$D$16,
                MAX('1D'!$D$16,
                    POWER((ABS(K327)^2)/('1D'!$I$5*MAX(F327,
                                0.1)^2),
                        1/3))),
            IFERROR(W1396,
                MAX(MAX('1D'!$D$16,
                        MAX('1D'!$D$16,
                            POWER((ABS(K327)^2)/('1D'!$I$5*MAX(F327,
                                        0.1)^2),
                                1/3))),
                    ($L$2)-E1396))),
        IF(IFERROR(W327,
                0)=0,
            MAX(MAX('1D'!$D$16,
                    MAX('1D'!$D$16,
                        POWER((ABS(K327)^2)/('1D'!$I$5*MAX(F327,
                                    0.1)^2),
                            1/3))),
                IFERROR(W1396,
                    MAX(MAX('1D'!$D$16,
                            MAX('1D'!$D$16,
                                POWER((ABS(K327)^2)/('1D'!$I$5*MAX(F327,
                                            0.1)^2),
                                    1/3))),
                        ($L$2)-E1396))),
            IF(OR(IFERROR(AD327,
                        0)&gt;=1,
                    IFERROR(AD328,
                        0)&gt;=1),
                MAX('1D'!$D$16,
                    MAX('1D'!$D$16,
                        POWER((ABS(K327)^2)/('1D'!$I$5*MAX(F327,
                                    0.1)^2),
                            1/3))),
                IF(ABS(IFERROR(AF327,
                            0))&lt;'1D'!$D$19,
                    MAX(MAX('1D'!$D$16,
                            MAX('1D'!$D$16,
                                POWER((ABS(K327)^2)/('1D'!$I$5*MAX(F327,
                                            0.1)^2),
                                    1/3))),
                        IFERROR(W327,
                            0)),
                    MAX(MAX('1D'!$D$16,
                            MAX('1D'!$D$16,
                                POWER((ABS(K327)^2)/('1D'!$I$5*MAX(F327,
                                            0.1)^2),
                                    1/3))),
                        (IFERROR(W327,
                                0))+((IFERROR(AF327,
                                    0))*'1D'!$D$18)))))))</f>
        <v>2.1389677043987478</v>
      </c>
      <c r="X327" s="5">
        <f t="shared" ca="1" si="60"/>
        <v>11.122632062873489</v>
      </c>
      <c r="Y327" s="5">
        <f t="shared" ca="1" si="61"/>
        <v>1.1735290000551568</v>
      </c>
      <c r="Z327" s="5">
        <f t="shared" ca="1" si="62"/>
        <v>4.5807502857230418</v>
      </c>
      <c r="AA327" s="5">
        <f t="shared" ca="1" si="63"/>
        <v>634.54296770439873</v>
      </c>
      <c r="AB327" s="5">
        <f ca="1">AA327+((ABS(K327)/MAX(((F327)+(G327)*(W327))*(W327),
            0.000001))^2)/(2*'1D'!$I$5)</f>
        <v>635.6124515565981</v>
      </c>
      <c r="AC327" s="5">
        <f ca="1">((ABS(K327)*'1D'!$D$6)/(MAX(((F327)+(G327)*(W327))*(W327),
            0.000001)*MAX(((((F327)+(G327)*(W327))*(W327))/MAX((F327)+2*(W327)*SQRT(1+(G327)^2),
                    0.000001))^(2/3),
            0.000001)))^2</f>
        <v>3.8141460404132466E-3</v>
      </c>
      <c r="AD327" s="5">
        <f ca="1">ABS(ABS(K327)/MAX(((F327)+(G327)*(W327))*(W327),
        0.000001))/SQRT('1D'!$I$5*MAX((((F327)+(G327)*(W327))*(W327))/MAX((F327)+2*(G327)*(W327),
            0.000001),
        0.000001))</f>
        <v>1.0000000000000004</v>
      </c>
      <c r="AE327" s="5">
        <f ca="1">((F327)*(W327)^2)/2+(G327)*(W327)^3/3+(ABS(K327)^2)/('1D'!$I$5*MAX(((F327)+(G327)*(W327))*(W327),
        0.000001))</f>
        <v>35.686426155594638</v>
      </c>
      <c r="AF327" s="5">
        <f ca="1">IF($A$2=0,
    0,
    IFERROR(AB328+(((AC327+AC328)/2)*J328)+(IF(Z327&gt;Z328,
                '1D'!$D$8*((Z327^2-Z328^2)/(2*'1D'!$I$5)),
                '1D'!$D$9*((Z328^2-Z327^2)/(2*'1D'!$I$5)))+('1D'!$D$10*(ABS(I328)/90)*(MAX(Z327^2,
                        Z328^2)/(2*'1D'!$I$5))))-AB327,
        0))</f>
        <v>3.3622728137743252E-3</v>
      </c>
      <c r="AG327" s="5">
        <f ca="1">IF($A$2=0,
    1,
    IF(IFERROR(AG328,
            0)=0,
        0,
        IFERROR(IF(OR(ROUND(AD327,
                        3)&gt;=1,
                    AND(ABS(AF327)&lt;'1D'!$D$19,
                        AD327&lt;1)),
                1,
                0),
            0)))</f>
        <v>1</v>
      </c>
      <c r="AH327" s="5">
        <f ca="1">IFERROR(IF('1D'!V32="Supercritical",
        MAX('1D'!$D$16,
            IFERROR(L327,
                MAX('1D'!$D$16,
                    POWER((ABS(K327)^2)/('1D'!$I$5*MAX(F327,
                                0.1)^2),
                        1/3)))),
        IF('1D'!V32="Subcritical",
            MAX('1D'!$D$16,
                IFERROR(W327,
                    MAX('1D'!$D$16,
                        POWER((ABS(K327)^2)/('1D'!$I$5*MAX(F327,
                                    0.1)^2),
                            1/3)))),
            IF(IFERROR(T327,
                    -1E+99)&gt;=IFERROR(AE327,
                    -1E+99),
                MAX('1D'!$D$16,
                    IFERROR(L327,
                        MAX('1D'!$D$16,
                            POWER((ABS(K327)^2)/('1D'!$I$5*MAX(F327,
                                        0.1)^2),
                                1/3)))),
                MAX('1D'!$D$16,
                    IFERROR(W327,
                        MAX('1D'!$D$16,
                            POWER((ABS(K327)^2)/('1D'!$I$5*MAX(F327,
                                        0.1)^2),
                                1/3))))))),
    MAX('1D'!$D$16,
        POWER((ABS(K327)^2)/('1D'!$I$5*MAX(F327,
                    0.1)^2),
            1/3)))</f>
        <v>2.0411692021517887</v>
      </c>
      <c r="AI327" s="5">
        <f t="shared" ca="1" si="64"/>
        <v>634.44516920215176</v>
      </c>
      <c r="AJ327" s="5">
        <f ca="1">AI327+((ABS(K327)/MAX(((F327)+(G327)*(AH327))*(AH327),
            0.000001))^2)/(2*'1D'!$I$5)</f>
        <v>635.61959253909481</v>
      </c>
      <c r="AM327">
        <v>0</v>
      </c>
      <c r="AN327">
        <v>0</v>
      </c>
      <c r="AO327" s="5">
        <f t="shared" si="65"/>
        <v>0</v>
      </c>
      <c r="AP327" s="5">
        <f t="shared" si="69"/>
        <v>0</v>
      </c>
      <c r="AQ327" s="5">
        <f ca="1">ABS(ABS(K327)/MAX(((F327)+(G327)*(AH327))*(AH327),
        0.000001))/SQRT('1D'!$I$5*MAX((((F327)+(G327)*(AH327))*(AH327))/MAX((F327)+2*(G327)*(AH327),
            0.000001),
        0.000001))</f>
        <v>1.0727235886044055</v>
      </c>
      <c r="AR327" s="5" t="str">
        <f t="shared" ca="1" si="66"/>
        <v>Supercritical</v>
      </c>
      <c r="AS327" s="5">
        <f ca="1">((ABS(K327)*'1D'!$D$6)/(MAX(((F327)+(G327)*(AH327))*(AH327),
            0.000001)*MAX(((((F327)+(G327)*(AH327))*(AH327))/MAX((F327)+2*(AH327)*SQRT(1+(G327)^2),
                    0.000001))^(2/3),
            0.000001)))^2</f>
        <v>4.3358367565141456E-3</v>
      </c>
    </row>
    <row r="328" spans="1:45" x14ac:dyDescent="0.35">
      <c r="A328">
        <v>319</v>
      </c>
      <c r="B328">
        <v>317.99599999999998</v>
      </c>
      <c r="C328">
        <v>616291.92599999998</v>
      </c>
      <c r="D328">
        <v>3097639.2779999999</v>
      </c>
      <c r="E328">
        <v>632.40350000000001</v>
      </c>
      <c r="F328">
        <v>5.2</v>
      </c>
      <c r="G328">
        <v>0</v>
      </c>
      <c r="H328" t="s">
        <v>176</v>
      </c>
      <c r="I328">
        <v>2.7E-2</v>
      </c>
      <c r="J328" s="5">
        <f t="shared" si="67"/>
        <v>1</v>
      </c>
      <c r="K328" s="5">
        <f t="shared" ca="1" si="68"/>
        <v>50.95</v>
      </c>
      <c r="L328" s="5">
        <f ca="1">IF($A$2=0,
    IFERROR(L327,
        MAX('1D'!$D$16,
            POWER((ABS(K328)^2)/('1D'!$I$5*MAX(F328,
                        0.1)^2),
                1/3))),
    IF(IFERROR(V327,
            0)=0,
        IFERROR(L327,
            MAX('1D'!$D$16,
                POWER((ABS(K328)^2)/('1D'!$I$5*MAX(F328,
                            0.1)^2),
                    1/3))),
        IF(OR(IFERROR(L328,
                    0)=0,
                IFERROR(S327,
                    0)&lt;1,
                IFERROR(S328,
                    0)&lt;1),
            MAX('1D'!$D$16,
                POWER((ABS(K328)^2)/('1D'!$I$5*MAX(F328,
                            0.1)^2),
                    1/3)),
            IF(IFERROR(U328,
                    0)&gt;0,
                MAX('1D'!$D$16,
                    IFERROR(L328,
                        0)+((IFERROR(U328,
                                0))*'1D'!$D$18*IF((IFERROR(S328,
                                    0))&lt;1,
                            1,
                            -1))),
                IF(IFERROR(U328,
                        0)&lt;0,
                    IF(ABS((MAX('1D'!$D$16,
                                    POWER((ABS(K328)^2)/('1D'!$I$5*MAX(F328,
                                                0.1)^2),
                                        1/3)))-IFERROR(L328,
                                0))&gt;'1D'!$D$19,
                        MAX('1D'!$D$16,
                            IF((MAX('1D'!$D$16,
                                        POWER((ABS(K328)^2)/('1D'!$I$5*MAX(F328,
                                                    0.1)^2),
                                            1/3)))&gt;IFERROR(L328,
                                    0),
                                MIN((MAX('1D'!$D$16,
                                            POWER((ABS(K328)^2)/('1D'!$I$5*MAX(F328,
                                                        0.1)^2),
                                                1/3))),
                                    IFERROR(L328,
                                        0)+(MIN(ABS(IFERROR(U328,
                                                    0))*'1D'!$D$18,
                                            ABS((MAX('1D'!$D$16,
                                                        POWER((ABS(K328)^2)/('1D'!$I$5*MAX(F328,
                                                                    0.1)^2),
                                                            1/3)))-IFERROR(L328,
                                                    0))))),
                                MAX((MAX('1D'!$D$16,
                                            POWER((ABS(K328)^2)/('1D'!$I$5*MAX(F328,
                                                        0.1)^2),
                                                1/3))),
                                    IFERROR(L328,
                                        0)-(MIN(ABS(IFERROR(U328,
                                                    0))*'1D'!$D$18,
                                            ABS((MAX('1D'!$D$16,
                                                        POWER((ABS(K328)^2)/('1D'!$I$5*MAX(F328,
                                                                    0.1)^2),
                                                            1/3)))-IFERROR(L328,
                                                    0))))))),
                        MAX('1D'!$D$16,
                            POWER((ABS(K328)^2)/('1D'!$I$5*MAX(F328,
                                        0.1)^2),
                                1/3))),
                    MAX('1D'!$D$16,
                        IFERROR(L328,
                            0)))))))</f>
        <v>2.0411692021517887</v>
      </c>
      <c r="M328" s="5">
        <f t="shared" ca="1" si="56"/>
        <v>10.614079851189301</v>
      </c>
      <c r="N328" s="5">
        <f t="shared" ca="1" si="57"/>
        <v>1.1434704692804873</v>
      </c>
      <c r="O328" s="5">
        <f t="shared" ca="1" si="58"/>
        <v>4.8002276894771132</v>
      </c>
      <c r="P328" s="5">
        <f t="shared" ca="1" si="59"/>
        <v>634.44466920215177</v>
      </c>
      <c r="Q328" s="5">
        <f ca="1">P328+((ABS(K328)/MAX(((F328)+(G328)*(L328))*(L328),
            0.000001))^2)/(2*'1D'!$I$5)</f>
        <v>635.61909253909482</v>
      </c>
      <c r="R328" s="5">
        <f ca="1">((ABS(K328)*'1D'!$D$6)/(MAX(((F328)+(G328)*(L328))*(L328),
            0.000001)*MAX(((((F328)+(G328)*(L328))*(L328))/MAX((F328)+2*(L328)*SQRT(1+(G328)^2),
                    0.000001))^(2/3),
            0.000001)))^2</f>
        <v>4.3358367565141456E-3</v>
      </c>
      <c r="S328" s="5">
        <f ca="1">ABS(ABS(K328)/MAX(((F328)+(G328)*(L328))*(L328),
        0.000001))/SQRT('1D'!$I$5*MAX((((F328)+(G328)*(L328))*(L328))/MAX((F328)+2*(G328)*(L328),
            0.000001),
        0.000001))</f>
        <v>1.0727235886044055</v>
      </c>
      <c r="T328" s="5">
        <f ca="1">((F328)*(L328)^2)/2+(G328)*(L328)^3/3+(ABS(K328)^2)/('1D'!$I$5*MAX(((F328)+(G328)*(L328))*(L328),
        0.000001))</f>
        <v>35.763412605541333</v>
      </c>
      <c r="U328" s="5">
        <f ca="1">IF($A$2=0,
    0,
    IFERROR(Q327-(((R327+R328)/2)*J328)-(IF(O327&gt;O328,
                '1D'!$D$8*((O327^2-O328^2)/(2*'1D'!$I$5)),
                '1D'!$D$9*((O328^2-O327^2)/(2*'1D'!$I$5)))+('1D'!$D$10*(ABS(I328)/90)*(MAX(O327^2,
                        O328^2)/(2*'1D'!$I$5))))-Q328,
        0))</f>
        <v>-3.8886858066007335E-3</v>
      </c>
      <c r="V328" s="5">
        <f ca="1">IF($A$2=0,
    1,
    IF(IFERROR(V327,
            0)=0,
        0,
        IFERROR(IF(ROUND(S328,
                    3)=1,
                1,
                IF(AND(ABS(U328)&lt;'1D'!$D$19,
                        S328&gt;1),
                    1,
                    0)),
            0)))</f>
        <v>0</v>
      </c>
      <c r="W328" s="5">
        <f ca="1">IF($A$2=0,
    MAX(MAX('1D'!$D$16,
            MAX('1D'!$D$16,
                POWER((ABS(K328)^2)/('1D'!$I$5*MAX(F328,
                            0.1)^2),
                    1/3))),
        IFERROR(W1396,
            MAX(MAX('1D'!$D$16,
                    MAX('1D'!$D$16,
                        POWER((ABS(K328)^2)/('1D'!$I$5*MAX(F328,
                                    0.1)^2),
                            1/3))),
                ($L$2)-E1396))),
    IF(IFERROR(AG329,
            0)=0,
        MAX(MAX('1D'!$D$16,
                MAX('1D'!$D$16,
                    POWER((ABS(K328)^2)/('1D'!$I$5*MAX(F328,
                                0.1)^2),
                        1/3))),
            IFERROR(W1396,
                MAX(MAX('1D'!$D$16,
                        MAX('1D'!$D$16,
                            POWER((ABS(K328)^2)/('1D'!$I$5*MAX(F328,
                                        0.1)^2),
                                1/3))),
                    ($L$2)-E1396))),
        IF(IFERROR(W328,
                0)=0,
            MAX(MAX('1D'!$D$16,
                    MAX('1D'!$D$16,
                        POWER((ABS(K328)^2)/('1D'!$I$5*MAX(F328,
                                    0.1)^2),
                            1/3))),
                IFERROR(W1396,
                    MAX(MAX('1D'!$D$16,
                            MAX('1D'!$D$16,
                                POWER((ABS(K328)^2)/('1D'!$I$5*MAX(F328,
                                            0.1)^2),
                                    1/3))),
                        ($L$2)-E1396))),
            IF(OR(IFERROR(AD328,
                        0)&gt;=1,
                    IFERROR(AD329,
                        0)&gt;=1),
                MAX('1D'!$D$16,
                    MAX('1D'!$D$16,
                        POWER((ABS(K328)^2)/('1D'!$I$5*MAX(F328,
                                    0.1)^2),
                            1/3))),
                IF(ABS(IFERROR(AF328,
                            0))&lt;'1D'!$D$19,
                    MAX(MAX('1D'!$D$16,
                            MAX('1D'!$D$16,
                                POWER((ABS(K328)^2)/('1D'!$I$5*MAX(F328,
                                            0.1)^2),
                                    1/3))),
                        IFERROR(W328,
                            0)),
                    MAX(MAX('1D'!$D$16,
                            MAX('1D'!$D$16,
                                POWER((ABS(K328)^2)/('1D'!$I$5*MAX(F328,
                                            0.1)^2),
                                    1/3))),
                        (IFERROR(W328,
                                0))+((IFERROR(AF328,
                                    0))*'1D'!$D$18)))))))</f>
        <v>2.1389677043987478</v>
      </c>
      <c r="X328" s="5">
        <f t="shared" ca="1" si="60"/>
        <v>11.122632062873489</v>
      </c>
      <c r="Y328" s="5">
        <f t="shared" ca="1" si="61"/>
        <v>1.1735290000551568</v>
      </c>
      <c r="Z328" s="5">
        <f t="shared" ca="1" si="62"/>
        <v>4.5807502857230418</v>
      </c>
      <c r="AA328" s="5">
        <f t="shared" ca="1" si="63"/>
        <v>634.54246770439875</v>
      </c>
      <c r="AB328" s="5">
        <f ca="1">AA328+((ABS(K328)/MAX(((F328)+(G328)*(W328))*(W328),
            0.000001))^2)/(2*'1D'!$I$5)</f>
        <v>635.61195155659811</v>
      </c>
      <c r="AC328" s="5">
        <f ca="1">((ABS(K328)*'1D'!$D$6)/(MAX(((F328)+(G328)*(W328))*(W328),
            0.000001)*MAX(((((F328)+(G328)*(W328))*(W328))/MAX((F328)+2*(W328)*SQRT(1+(G328)^2),
                    0.000001))^(2/3),
            0.000001)))^2</f>
        <v>3.8141460404132466E-3</v>
      </c>
      <c r="AD328" s="5">
        <f ca="1">ABS(ABS(K328)/MAX(((F328)+(G328)*(W328))*(W328),
        0.000001))/SQRT('1D'!$I$5*MAX((((F328)+(G328)*(W328))*(W328))/MAX((F328)+2*(G328)*(W328),
            0.000001),
        0.000001))</f>
        <v>1.0000000000000004</v>
      </c>
      <c r="AE328" s="5">
        <f ca="1">((F328)*(W328)^2)/2+(G328)*(W328)^3/3+(ABS(K328)^2)/('1D'!$I$5*MAX(((F328)+(G328)*(W328))*(W328),
        0.000001))</f>
        <v>35.686426155594638</v>
      </c>
      <c r="AF328" s="5">
        <f ca="1">IF($A$2=0,
    0,
    IFERROR(AB329+(((AC328+AC329)/2)*J329)+(IF(Z328&gt;Z329,
                '1D'!$D$8*((Z328^2-Z329^2)/(2*'1D'!$I$5)),
                '1D'!$D$9*((Z329^2-Z328^2)/(2*'1D'!$I$5)))+('1D'!$D$10*(ABS(I329)/90)*(MAX(Z328^2,
                        Z329^2)/(2*'1D'!$I$5))))-AB328,
        0))</f>
        <v>3.3141460404522149E-3</v>
      </c>
      <c r="AG328" s="5">
        <f ca="1">IF($A$2=0,
    1,
    IF(IFERROR(AG329,
            0)=0,
        0,
        IFERROR(IF(OR(ROUND(AD328,
                        3)&gt;=1,
                    AND(ABS(AF328)&lt;'1D'!$D$19,
                        AD328&lt;1)),
                1,
                0),
            0)))</f>
        <v>1</v>
      </c>
      <c r="AH328" s="5">
        <f ca="1">IFERROR(IF('1D'!V32="Supercritical",
        MAX('1D'!$D$16,
            IFERROR(L328,
                MAX('1D'!$D$16,
                    POWER((ABS(K328)^2)/('1D'!$I$5*MAX(F328,
                                0.1)^2),
                        1/3)))),
        IF('1D'!V32="Subcritical",
            MAX('1D'!$D$16,
                IFERROR(W328,
                    MAX('1D'!$D$16,
                        POWER((ABS(K328)^2)/('1D'!$I$5*MAX(F328,
                                    0.1)^2),
                            1/3)))),
            IF(IFERROR(T328,
                    -1E+99)&gt;=IFERROR(AE328,
                    -1E+99),
                MAX('1D'!$D$16,
                    IFERROR(L328,
                        MAX('1D'!$D$16,
                            POWER((ABS(K328)^2)/('1D'!$I$5*MAX(F328,
                                        0.1)^2),
                                1/3)))),
                MAX('1D'!$D$16,
                    IFERROR(W328,
                        MAX('1D'!$D$16,
                            POWER((ABS(K328)^2)/('1D'!$I$5*MAX(F328,
                                        0.1)^2),
                                1/3))))))),
    MAX('1D'!$D$16,
        POWER((ABS(K328)^2)/('1D'!$I$5*MAX(F328,
                    0.1)^2),
            1/3)))</f>
        <v>2.0411692021517887</v>
      </c>
      <c r="AI328" s="5">
        <f t="shared" ca="1" si="64"/>
        <v>634.44466920215177</v>
      </c>
      <c r="AJ328" s="5">
        <f ca="1">AI328+((ABS(K328)/MAX(((F328)+(G328)*(AH328))*(AH328),
            0.000001))^2)/(2*'1D'!$I$5)</f>
        <v>635.61909253909482</v>
      </c>
      <c r="AM328">
        <v>0</v>
      </c>
      <c r="AN328">
        <v>0</v>
      </c>
      <c r="AO328" s="5">
        <f t="shared" si="65"/>
        <v>0</v>
      </c>
      <c r="AP328" s="5">
        <f t="shared" si="69"/>
        <v>0</v>
      </c>
      <c r="AQ328" s="5">
        <f ca="1">ABS(ABS(K328)/MAX(((F328)+(G328)*(AH328))*(AH328),
        0.000001))/SQRT('1D'!$I$5*MAX((((F328)+(G328)*(AH328))*(AH328))/MAX((F328)+2*(G328)*(AH328),
            0.000001),
        0.000001))</f>
        <v>1.0727235886044055</v>
      </c>
      <c r="AR328" s="5" t="str">
        <f t="shared" ca="1" si="66"/>
        <v>Supercritical</v>
      </c>
      <c r="AS328" s="5">
        <f ca="1">((ABS(K328)*'1D'!$D$6)/(MAX(((F328)+(G328)*(AH328))*(AH328),
            0.000001)*MAX(((((F328)+(G328)*(AH328))*(AH328))/MAX((F328)+2*(AH328)*SQRT(1+(G328)^2),
                    0.000001))^(2/3),
            0.000001)))^2</f>
        <v>4.3358367565141456E-3</v>
      </c>
    </row>
    <row r="329" spans="1:45" x14ac:dyDescent="0.35">
      <c r="A329">
        <v>320</v>
      </c>
      <c r="B329">
        <v>318.99599999999998</v>
      </c>
      <c r="C329">
        <v>616291.45200000005</v>
      </c>
      <c r="D329">
        <v>3097638.398</v>
      </c>
      <c r="E329">
        <v>632.40300000000002</v>
      </c>
      <c r="F329">
        <v>5.2</v>
      </c>
      <c r="G329">
        <v>0</v>
      </c>
      <c r="H329" t="s">
        <v>176</v>
      </c>
      <c r="I329">
        <v>0</v>
      </c>
      <c r="J329" s="5">
        <f t="shared" si="67"/>
        <v>1</v>
      </c>
      <c r="K329" s="5">
        <f t="shared" ca="1" si="68"/>
        <v>50.95</v>
      </c>
      <c r="L329" s="5">
        <f ca="1">IF($A$2=0,
    IFERROR(L328,
        MAX('1D'!$D$16,
            POWER((ABS(K329)^2)/('1D'!$I$5*MAX(F329,
                        0.1)^2),
                1/3))),
    IF(IFERROR(V328,
            0)=0,
        IFERROR(L328,
            MAX('1D'!$D$16,
                POWER((ABS(K329)^2)/('1D'!$I$5*MAX(F329,
                            0.1)^2),
                    1/3))),
        IF(OR(IFERROR(L329,
                    0)=0,
                IFERROR(S328,
                    0)&lt;1,
                IFERROR(S329,
                    0)&lt;1),
            MAX('1D'!$D$16,
                POWER((ABS(K329)^2)/('1D'!$I$5*MAX(F329,
                            0.1)^2),
                    1/3)),
            IF(IFERROR(U329,
                    0)&gt;0,
                MAX('1D'!$D$16,
                    IFERROR(L329,
                        0)+((IFERROR(U329,
                                0))*'1D'!$D$18*IF((IFERROR(S329,
                                    0))&lt;1,
                            1,
                            -1))),
                IF(IFERROR(U329,
                        0)&lt;0,
                    IF(ABS((MAX('1D'!$D$16,
                                    POWER((ABS(K329)^2)/('1D'!$I$5*MAX(F329,
                                                0.1)^2),
                                        1/3)))-IFERROR(L329,
                                0))&gt;'1D'!$D$19,
                        MAX('1D'!$D$16,
                            IF((MAX('1D'!$D$16,
                                        POWER((ABS(K329)^2)/('1D'!$I$5*MAX(F329,
                                                    0.1)^2),
                                            1/3)))&gt;IFERROR(L329,
                                    0),
                                MIN((MAX('1D'!$D$16,
                                            POWER((ABS(K329)^2)/('1D'!$I$5*MAX(F329,
                                                        0.1)^2),
                                                1/3))),
                                    IFERROR(L329,
                                        0)+(MIN(ABS(IFERROR(U329,
                                                    0))*'1D'!$D$18,
                                            ABS((MAX('1D'!$D$16,
                                                        POWER((ABS(K329)^2)/('1D'!$I$5*MAX(F329,
                                                                    0.1)^2),
                                                            1/3)))-IFERROR(L329,
                                                    0))))),
                                MAX((MAX('1D'!$D$16,
                                            POWER((ABS(K329)^2)/('1D'!$I$5*MAX(F329,
                                                        0.1)^2),
                                                1/3))),
                                    IFERROR(L329,
                                        0)-(MIN(ABS(IFERROR(U329,
                                                    0))*'1D'!$D$18,
                                            ABS((MAX('1D'!$D$16,
                                                        POWER((ABS(K329)^2)/('1D'!$I$5*MAX(F329,
                                                                    0.1)^2),
                                                            1/3)))-IFERROR(L329,
                                                    0))))))),
                        MAX('1D'!$D$16,
                            POWER((ABS(K329)^2)/('1D'!$I$5*MAX(F329,
                                        0.1)^2),
                                1/3))),
                    MAX('1D'!$D$16,
                        IFERROR(L329,
                            0)))))))</f>
        <v>2.0411692021517887</v>
      </c>
      <c r="M329" s="5">
        <f t="shared" ca="1" si="56"/>
        <v>10.614079851189301</v>
      </c>
      <c r="N329" s="5">
        <f t="shared" ca="1" si="57"/>
        <v>1.1434704692804873</v>
      </c>
      <c r="O329" s="5">
        <f t="shared" ca="1" si="58"/>
        <v>4.8002276894771132</v>
      </c>
      <c r="P329" s="5">
        <f t="shared" ca="1" si="59"/>
        <v>634.44416920215178</v>
      </c>
      <c r="Q329" s="5">
        <f ca="1">P329+((ABS(K329)/MAX(((F329)+(G329)*(L329))*(L329),
            0.000001))^2)/(2*'1D'!$I$5)</f>
        <v>635.61859253909483</v>
      </c>
      <c r="R329" s="5">
        <f ca="1">((ABS(K329)*'1D'!$D$6)/(MAX(((F329)+(G329)*(L329))*(L329),
            0.000001)*MAX(((((F329)+(G329)*(L329))*(L329))/MAX((F329)+2*(L329)*SQRT(1+(G329)^2),
                    0.000001))^(2/3),
            0.000001)))^2</f>
        <v>4.3358367565141456E-3</v>
      </c>
      <c r="S329" s="5">
        <f ca="1">ABS(ABS(K329)/MAX(((F329)+(G329)*(L329))*(L329),
        0.000001))/SQRT('1D'!$I$5*MAX((((F329)+(G329)*(L329))*(L329))/MAX((F329)+2*(G329)*(L329),
            0.000001),
        0.000001))</f>
        <v>1.0727235886044055</v>
      </c>
      <c r="T329" s="5">
        <f ca="1">((F329)*(L329)^2)/2+(G329)*(L329)^3/3+(ABS(K329)^2)/('1D'!$I$5*MAX(((F329)+(G329)*(L329))*(L329),
        0.000001))</f>
        <v>35.763412605541333</v>
      </c>
      <c r="U329" s="5">
        <f ca="1">IF($A$2=0,
    0,
    IFERROR(Q328-(((R328+R329)/2)*J329)-(IF(O328&gt;O329,
                '1D'!$D$8*((O328^2-O329^2)/(2*'1D'!$I$5)),
                '1D'!$D$9*((O329^2-O328^2)/(2*'1D'!$I$5)))+('1D'!$D$10*(ABS(I329)/90)*(MAX(O328^2,
                        O329^2)/(2*'1D'!$I$5))))-Q329,
        0))</f>
        <v>-3.8358367564796936E-3</v>
      </c>
      <c r="V329" s="5">
        <f ca="1">IF($A$2=0,
    1,
    IF(IFERROR(V328,
            0)=0,
        0,
        IFERROR(IF(ROUND(S329,
                    3)=1,
                1,
                IF(AND(ABS(U329)&lt;'1D'!$D$19,
                        S329&gt;1),
                    1,
                    0)),
            0)))</f>
        <v>0</v>
      </c>
      <c r="W329" s="5">
        <f ca="1">IF($A$2=0,
    MAX(MAX('1D'!$D$16,
            MAX('1D'!$D$16,
                POWER((ABS(K329)^2)/('1D'!$I$5*MAX(F329,
                            0.1)^2),
                    1/3))),
        IFERROR(W1396,
            MAX(MAX('1D'!$D$16,
                    MAX('1D'!$D$16,
                        POWER((ABS(K329)^2)/('1D'!$I$5*MAX(F329,
                                    0.1)^2),
                            1/3))),
                ($L$2)-E1396))),
    IF(IFERROR(AG330,
            0)=0,
        MAX(MAX('1D'!$D$16,
                MAX('1D'!$D$16,
                    POWER((ABS(K329)^2)/('1D'!$I$5*MAX(F329,
                                0.1)^2),
                        1/3))),
            IFERROR(W1396,
                MAX(MAX('1D'!$D$16,
                        MAX('1D'!$D$16,
                            POWER((ABS(K329)^2)/('1D'!$I$5*MAX(F329,
                                        0.1)^2),
                                1/3))),
                    ($L$2)-E1396))),
        IF(IFERROR(W329,
                0)=0,
            MAX(MAX('1D'!$D$16,
                    MAX('1D'!$D$16,
                        POWER((ABS(K329)^2)/('1D'!$I$5*MAX(F329,
                                    0.1)^2),
                            1/3))),
                IFERROR(W1396,
                    MAX(MAX('1D'!$D$16,
                            MAX('1D'!$D$16,
                                POWER((ABS(K329)^2)/('1D'!$I$5*MAX(F329,
                                            0.1)^2),
                                    1/3))),
                        ($L$2)-E1396))),
            IF(OR(IFERROR(AD329,
                        0)&gt;=1,
                    IFERROR(AD330,
                        0)&gt;=1),
                MAX('1D'!$D$16,
                    MAX('1D'!$D$16,
                        POWER((ABS(K329)^2)/('1D'!$I$5*MAX(F329,
                                    0.1)^2),
                            1/3))),
                IF(ABS(IFERROR(AF329,
                            0))&lt;'1D'!$D$19,
                    MAX(MAX('1D'!$D$16,
                            MAX('1D'!$D$16,
                                POWER((ABS(K329)^2)/('1D'!$I$5*MAX(F329,
                                            0.1)^2),
                                    1/3))),
                        IFERROR(W329,
                            0)),
                    MAX(MAX('1D'!$D$16,
                            MAX('1D'!$D$16,
                                POWER((ABS(K329)^2)/('1D'!$I$5*MAX(F329,
                                            0.1)^2),
                                    1/3))),
                        (IFERROR(W329,
                                0))+((IFERROR(AF329,
                                    0))*'1D'!$D$18)))))))</f>
        <v>2.1389677043987478</v>
      </c>
      <c r="X329" s="5">
        <f t="shared" ca="1" si="60"/>
        <v>11.122632062873489</v>
      </c>
      <c r="Y329" s="5">
        <f t="shared" ca="1" si="61"/>
        <v>1.1735290000551568</v>
      </c>
      <c r="Z329" s="5">
        <f t="shared" ca="1" si="62"/>
        <v>4.5807502857230418</v>
      </c>
      <c r="AA329" s="5">
        <f t="shared" ca="1" si="63"/>
        <v>634.54196770439876</v>
      </c>
      <c r="AB329" s="5">
        <f ca="1">AA329+((ABS(K329)/MAX(((F329)+(G329)*(W329))*(W329),
            0.000001))^2)/(2*'1D'!$I$5)</f>
        <v>635.61145155659813</v>
      </c>
      <c r="AC329" s="5">
        <f ca="1">((ABS(K329)*'1D'!$D$6)/(MAX(((F329)+(G329)*(W329))*(W329),
            0.000001)*MAX(((((F329)+(G329)*(W329))*(W329))/MAX((F329)+2*(W329)*SQRT(1+(G329)^2),
                    0.000001))^(2/3),
            0.000001)))^2</f>
        <v>3.8141460404132466E-3</v>
      </c>
      <c r="AD329" s="5">
        <f ca="1">ABS(ABS(K329)/MAX(((F329)+(G329)*(W329))*(W329),
        0.000001))/SQRT('1D'!$I$5*MAX((((F329)+(G329)*(W329))*(W329))/MAX((F329)+2*(G329)*(W329),
            0.000001),
        0.000001))</f>
        <v>1.0000000000000004</v>
      </c>
      <c r="AE329" s="5">
        <f ca="1">((F329)*(W329)^2)/2+(G329)*(W329)^3/3+(ABS(K329)^2)/('1D'!$I$5*MAX(((F329)+(G329)*(W329))*(W329),
        0.000001))</f>
        <v>35.686426155594638</v>
      </c>
      <c r="AF329" s="5">
        <f ca="1">IF($A$2=0,
    0,
    IFERROR(AB330+(((AC329+AC330)/2)*J330)+(IF(Z329&gt;Z330,
                '1D'!$D$8*((Z329^2-Z330^2)/(2*'1D'!$I$5)),
                '1D'!$D$9*((Z330^2-Z329^2)/(2*'1D'!$I$5)))+('1D'!$D$10*(ABS(I330)/90)*(MAX(Z329^2,
                        Z330^2)/(2*'1D'!$I$5))))-AB329,
        0))</f>
        <v>3.3513287753521581E-3</v>
      </c>
      <c r="AG329" s="5">
        <f ca="1">IF($A$2=0,
    1,
    IF(IFERROR(AG330,
            0)=0,
        0,
        IFERROR(IF(OR(ROUND(AD329,
                        3)&gt;=1,
                    AND(ABS(AF329)&lt;'1D'!$D$19,
                        AD329&lt;1)),
                1,
                0),
            0)))</f>
        <v>1</v>
      </c>
      <c r="AH329" s="5">
        <f ca="1">IFERROR(IF('1D'!V32="Supercritical",
        MAX('1D'!$D$16,
            IFERROR(L329,
                MAX('1D'!$D$16,
                    POWER((ABS(K329)^2)/('1D'!$I$5*MAX(F329,
                                0.1)^2),
                        1/3)))),
        IF('1D'!V32="Subcritical",
            MAX('1D'!$D$16,
                IFERROR(W329,
                    MAX('1D'!$D$16,
                        POWER((ABS(K329)^2)/('1D'!$I$5*MAX(F329,
                                    0.1)^2),
                            1/3)))),
            IF(IFERROR(T329,
                    -1E+99)&gt;=IFERROR(AE329,
                    -1E+99),
                MAX('1D'!$D$16,
                    IFERROR(L329,
                        MAX('1D'!$D$16,
                            POWER((ABS(K329)^2)/('1D'!$I$5*MAX(F329,
                                        0.1)^2),
                                1/3)))),
                MAX('1D'!$D$16,
                    IFERROR(W329,
                        MAX('1D'!$D$16,
                            POWER((ABS(K329)^2)/('1D'!$I$5*MAX(F329,
                                        0.1)^2),
                                1/3))))))),
    MAX('1D'!$D$16,
        POWER((ABS(K329)^2)/('1D'!$I$5*MAX(F329,
                    0.1)^2),
            1/3)))</f>
        <v>2.0411692021517887</v>
      </c>
      <c r="AI329" s="5">
        <f t="shared" ca="1" si="64"/>
        <v>634.44416920215178</v>
      </c>
      <c r="AJ329" s="5">
        <f ca="1">AI329+((ABS(K329)/MAX(((F329)+(G329)*(AH329))*(AH329),
            0.000001))^2)/(2*'1D'!$I$5)</f>
        <v>635.61859253909483</v>
      </c>
      <c r="AM329">
        <v>0</v>
      </c>
      <c r="AN329">
        <v>0</v>
      </c>
      <c r="AO329" s="5">
        <f t="shared" si="65"/>
        <v>0</v>
      </c>
      <c r="AP329" s="5">
        <f t="shared" si="69"/>
        <v>0</v>
      </c>
      <c r="AQ329" s="5">
        <f ca="1">ABS(ABS(K329)/MAX(((F329)+(G329)*(AH329))*(AH329),
        0.000001))/SQRT('1D'!$I$5*MAX((((F329)+(G329)*(AH329))*(AH329))/MAX((F329)+2*(G329)*(AH329),
            0.000001),
        0.000001))</f>
        <v>1.0727235886044055</v>
      </c>
      <c r="AR329" s="5" t="str">
        <f t="shared" ca="1" si="66"/>
        <v>Supercritical</v>
      </c>
      <c r="AS329" s="5">
        <f ca="1">((ABS(K329)*'1D'!$D$6)/(MAX(((F329)+(G329)*(AH329))*(AH329),
            0.000001)*MAX(((((F329)+(G329)*(AH329))*(AH329))/MAX((F329)+2*(AH329)*SQRT(1+(G329)^2),
                    0.000001))^(2/3),
            0.000001)))^2</f>
        <v>4.3358367565141456E-3</v>
      </c>
    </row>
    <row r="330" spans="1:45" x14ac:dyDescent="0.35">
      <c r="A330">
        <v>321</v>
      </c>
      <c r="B330">
        <v>319.995</v>
      </c>
      <c r="C330">
        <v>616290.978</v>
      </c>
      <c r="D330">
        <v>3097637.5180000002</v>
      </c>
      <c r="E330">
        <v>632.40250000000003</v>
      </c>
      <c r="F330">
        <v>5.2</v>
      </c>
      <c r="G330">
        <v>0</v>
      </c>
      <c r="H330" t="s">
        <v>176</v>
      </c>
      <c r="I330">
        <v>2.3E-2</v>
      </c>
      <c r="J330" s="5">
        <f t="shared" si="67"/>
        <v>0.99900000000002365</v>
      </c>
      <c r="K330" s="5">
        <f t="shared" ca="1" si="68"/>
        <v>50.95</v>
      </c>
      <c r="L330" s="5">
        <f ca="1">IF($A$2=0,
    IFERROR(L329,
        MAX('1D'!$D$16,
            POWER((ABS(K330)^2)/('1D'!$I$5*MAX(F330,
                        0.1)^2),
                1/3))),
    IF(IFERROR(V329,
            0)=0,
        IFERROR(L329,
            MAX('1D'!$D$16,
                POWER((ABS(K330)^2)/('1D'!$I$5*MAX(F330,
                            0.1)^2),
                    1/3))),
        IF(OR(IFERROR(L330,
                    0)=0,
                IFERROR(S329,
                    0)&lt;1,
                IFERROR(S330,
                    0)&lt;1),
            MAX('1D'!$D$16,
                POWER((ABS(K330)^2)/('1D'!$I$5*MAX(F330,
                            0.1)^2),
                    1/3)),
            IF(IFERROR(U330,
                    0)&gt;0,
                MAX('1D'!$D$16,
                    IFERROR(L330,
                        0)+((IFERROR(U330,
                                0))*'1D'!$D$18*IF((IFERROR(S330,
                                    0))&lt;1,
                            1,
                            -1))),
                IF(IFERROR(U330,
                        0)&lt;0,
                    IF(ABS((MAX('1D'!$D$16,
                                    POWER((ABS(K330)^2)/('1D'!$I$5*MAX(F330,
                                                0.1)^2),
                                        1/3)))-IFERROR(L330,
                                0))&gt;'1D'!$D$19,
                        MAX('1D'!$D$16,
                            IF((MAX('1D'!$D$16,
                                        POWER((ABS(K330)^2)/('1D'!$I$5*MAX(F330,
                                                    0.1)^2),
                                            1/3)))&gt;IFERROR(L330,
                                    0),
                                MIN((MAX('1D'!$D$16,
                                            POWER((ABS(K330)^2)/('1D'!$I$5*MAX(F330,
                                                        0.1)^2),
                                                1/3))),
                                    IFERROR(L330,
                                        0)+(MIN(ABS(IFERROR(U330,
                                                    0))*'1D'!$D$18,
                                            ABS((MAX('1D'!$D$16,
                                                        POWER((ABS(K330)^2)/('1D'!$I$5*MAX(F330,
                                                                    0.1)^2),
                                                            1/3)))-IFERROR(L330,
                                                    0))))),
                                MAX((MAX('1D'!$D$16,
                                            POWER((ABS(K330)^2)/('1D'!$I$5*MAX(F330,
                                                        0.1)^2),
                                                1/3))),
                                    IFERROR(L330,
                                        0)-(MIN(ABS(IFERROR(U330,
                                                    0))*'1D'!$D$18,
                                            ABS((MAX('1D'!$D$16,
                                                        POWER((ABS(K330)^2)/('1D'!$I$5*MAX(F330,
                                                                    0.1)^2),
                                                            1/3)))-IFERROR(L330,
                                                    0))))))),
                        MAX('1D'!$D$16,
                            POWER((ABS(K330)^2)/('1D'!$I$5*MAX(F330,
                                        0.1)^2),
                                1/3))),
                    MAX('1D'!$D$16,
                        IFERROR(L330,
                            0)))))))</f>
        <v>2.0411692021517887</v>
      </c>
      <c r="M330" s="5">
        <f t="shared" ref="M330:M393" ca="1" si="70">((F330)+(G330)*(L330))*(L330)</f>
        <v>10.614079851189301</v>
      </c>
      <c r="N330" s="5">
        <f t="shared" ref="N330:N393" ca="1" si="71">(((F330)+(G330)*(L330))*(L330))/MAX((F330)+2*(L330)*SQRT(1+(G330)^2),
    0.000001)</f>
        <v>1.1434704692804873</v>
      </c>
      <c r="O330" s="5">
        <f t="shared" ref="O330:O393" ca="1" si="72">ABS(K330)/MAX(((F330)+(G330)*(L330))*(L330),
    0.000001)</f>
        <v>4.8002276894771132</v>
      </c>
      <c r="P330" s="5">
        <f t="shared" ref="P330:P393" ca="1" si="73">E330+L330</f>
        <v>634.4436692021518</v>
      </c>
      <c r="Q330" s="5">
        <f ca="1">P330+((ABS(K330)/MAX(((F330)+(G330)*(L330))*(L330),
            0.000001))^2)/(2*'1D'!$I$5)</f>
        <v>635.61809253909485</v>
      </c>
      <c r="R330" s="5">
        <f ca="1">((ABS(K330)*'1D'!$D$6)/(MAX(((F330)+(G330)*(L330))*(L330),
            0.000001)*MAX(((((F330)+(G330)*(L330))*(L330))/MAX((F330)+2*(L330)*SQRT(1+(G330)^2),
                    0.000001))^(2/3),
            0.000001)))^2</f>
        <v>4.3358367565141456E-3</v>
      </c>
      <c r="S330" s="5">
        <f ca="1">ABS(ABS(K330)/MAX(((F330)+(G330)*(L330))*(L330),
        0.000001))/SQRT('1D'!$I$5*MAX((((F330)+(G330)*(L330))*(L330))/MAX((F330)+2*(G330)*(L330),
            0.000001),
        0.000001))</f>
        <v>1.0727235886044055</v>
      </c>
      <c r="T330" s="5">
        <f ca="1">((F330)*(L330)^2)/2+(G330)*(L330)^3/3+(ABS(K330)^2)/('1D'!$I$5*MAX(((F330)+(G330)*(L330))*(L330),
        0.000001))</f>
        <v>35.763412605541333</v>
      </c>
      <c r="U330" s="5">
        <f ca="1">IF($A$2=0,
    0,
    IFERROR(Q329-(((R329+R330)/2)*J330)-(IF(O329&gt;O330,
                '1D'!$D$8*((O329^2-O330^2)/(2*'1D'!$I$5)),
                '1D'!$D$9*((O330^2-O329^2)/(2*'1D'!$I$5)))+('1D'!$D$10*(ABS(I330)/90)*(MAX(O329^2,
                        O330^2)/(2*'1D'!$I$5))))-Q330,
        0))</f>
        <v>-3.8765204810715659E-3</v>
      </c>
      <c r="V330" s="5">
        <f ca="1">IF($A$2=0,
    1,
    IF(IFERROR(V329,
            0)=0,
        0,
        IFERROR(IF(ROUND(S330,
                    3)=1,
                1,
                IF(AND(ABS(U330)&lt;'1D'!$D$19,
                        S330&gt;1),
                    1,
                    0)),
            0)))</f>
        <v>0</v>
      </c>
      <c r="W330" s="5">
        <f ca="1">IF($A$2=0,
    MAX(MAX('1D'!$D$16,
            MAX('1D'!$D$16,
                POWER((ABS(K330)^2)/('1D'!$I$5*MAX(F330,
                            0.1)^2),
                    1/3))),
        IFERROR(W1396,
            MAX(MAX('1D'!$D$16,
                    MAX('1D'!$D$16,
                        POWER((ABS(K330)^2)/('1D'!$I$5*MAX(F330,
                                    0.1)^2),
                            1/3))),
                ($L$2)-E1396))),
    IF(IFERROR(AG331,
            0)=0,
        MAX(MAX('1D'!$D$16,
                MAX('1D'!$D$16,
                    POWER((ABS(K330)^2)/('1D'!$I$5*MAX(F330,
                                0.1)^2),
                        1/3))),
            IFERROR(W1396,
                MAX(MAX('1D'!$D$16,
                        MAX('1D'!$D$16,
                            POWER((ABS(K330)^2)/('1D'!$I$5*MAX(F330,
                                        0.1)^2),
                                1/3))),
                    ($L$2)-E1396))),
        IF(IFERROR(W330,
                0)=0,
            MAX(MAX('1D'!$D$16,
                    MAX('1D'!$D$16,
                        POWER((ABS(K330)^2)/('1D'!$I$5*MAX(F330,
                                    0.1)^2),
                            1/3))),
                IFERROR(W1396,
                    MAX(MAX('1D'!$D$16,
                            MAX('1D'!$D$16,
                                POWER((ABS(K330)^2)/('1D'!$I$5*MAX(F330,
                                            0.1)^2),
                                    1/3))),
                        ($L$2)-E1396))),
            IF(OR(IFERROR(AD330,
                        0)&gt;=1,
                    IFERROR(AD331,
                        0)&gt;=1),
                MAX('1D'!$D$16,
                    MAX('1D'!$D$16,
                        POWER((ABS(K330)^2)/('1D'!$I$5*MAX(F330,
                                    0.1)^2),
                            1/3))),
                IF(ABS(IFERROR(AF330,
                            0))&lt;'1D'!$D$19,
                    MAX(MAX('1D'!$D$16,
                            MAX('1D'!$D$16,
                                POWER((ABS(K330)^2)/('1D'!$I$5*MAX(F330,
                                            0.1)^2),
                                    1/3))),
                        IFERROR(W330,
                            0)),
                    MAX(MAX('1D'!$D$16,
                            MAX('1D'!$D$16,
                                POWER((ABS(K330)^2)/('1D'!$I$5*MAX(F330,
                                            0.1)^2),
                                    1/3))),
                        (IFERROR(W330,
                                0))+((IFERROR(AF330,
                                    0))*'1D'!$D$18)))))))</f>
        <v>2.1389677043987478</v>
      </c>
      <c r="X330" s="5">
        <f t="shared" ref="X330:X393" ca="1" si="74">((F330)+(G330)*(W330))*(W330)</f>
        <v>11.122632062873489</v>
      </c>
      <c r="Y330" s="5">
        <f t="shared" ref="Y330:Y393" ca="1" si="75">(((F330)+(G330)*(W330))*(W330))/MAX((F330)+2*(W330)*SQRT(1+(G330)^2),
    0.000001)</f>
        <v>1.1735290000551568</v>
      </c>
      <c r="Z330" s="5">
        <f t="shared" ref="Z330:Z393" ca="1" si="76">ABS(K330)/MAX(((F330)+(G330)*(W330))*(W330),
    0.000001)</f>
        <v>4.5807502857230418</v>
      </c>
      <c r="AA330" s="5">
        <f t="shared" ref="AA330:AA393" ca="1" si="77">E330+W330</f>
        <v>634.54146770439877</v>
      </c>
      <c r="AB330" s="5">
        <f ca="1">AA330+((ABS(K330)/MAX(((F330)+(G330)*(W330))*(W330),
            0.000001))^2)/(2*'1D'!$I$5)</f>
        <v>635.61095155659814</v>
      </c>
      <c r="AC330" s="5">
        <f ca="1">((ABS(K330)*'1D'!$D$6)/(MAX(((F330)+(G330)*(W330))*(W330),
            0.000001)*MAX(((((F330)+(G330)*(W330))*(W330))/MAX((F330)+2*(W330)*SQRT(1+(G330)^2),
                    0.000001))^(2/3),
            0.000001)))^2</f>
        <v>3.8141460404132466E-3</v>
      </c>
      <c r="AD330" s="5">
        <f ca="1">ABS(ABS(K330)/MAX(((F330)+(G330)*(W330))*(W330),
        0.000001))/SQRT('1D'!$I$5*MAX((((F330)+(G330)*(W330))*(W330))/MAX((F330)+2*(G330)*(W330),
            0.000001),
        0.000001))</f>
        <v>1.0000000000000004</v>
      </c>
      <c r="AE330" s="5">
        <f ca="1">((F330)*(W330)^2)/2+(G330)*(W330)^3/3+(ABS(K330)^2)/('1D'!$I$5*MAX(((F330)+(G330)*(W330))*(W330),
        0.000001))</f>
        <v>35.686426155594638</v>
      </c>
      <c r="AF330" s="5">
        <f ca="1">IF($A$2=0,
    0,
    IFERROR(AB331+(((AC330+AC331)/2)*J331)+(IF(Z330&gt;Z331,
                '1D'!$D$8*((Z330^2-Z331^2)/(2*'1D'!$I$5)),
                '1D'!$D$9*((Z331^2-Z330^2)/(2*'1D'!$I$5)))+('1D'!$D$10*(ABS(I331)/90)*(MAX(Z330^2,
                        Z331^2)/(2*'1D'!$I$5))))-AB330,
        0))</f>
        <v>3.3589570674621427E-3</v>
      </c>
      <c r="AG330" s="5">
        <f ca="1">IF($A$2=0,
    1,
    IF(IFERROR(AG331,
            0)=0,
        0,
        IFERROR(IF(OR(ROUND(AD330,
                        3)&gt;=1,
                    AND(ABS(AF330)&lt;'1D'!$D$19,
                        AD330&lt;1)),
                1,
                0),
            0)))</f>
        <v>1</v>
      </c>
      <c r="AH330" s="5">
        <f ca="1">IFERROR(IF('1D'!V32="Supercritical",
        MAX('1D'!$D$16,
            IFERROR(L330,
                MAX('1D'!$D$16,
                    POWER((ABS(K330)^2)/('1D'!$I$5*MAX(F330,
                                0.1)^2),
                        1/3)))),
        IF('1D'!V32="Subcritical",
            MAX('1D'!$D$16,
                IFERROR(W330,
                    MAX('1D'!$D$16,
                        POWER((ABS(K330)^2)/('1D'!$I$5*MAX(F330,
                                    0.1)^2),
                            1/3)))),
            IF(IFERROR(T330,
                    -1E+99)&gt;=IFERROR(AE330,
                    -1E+99),
                MAX('1D'!$D$16,
                    IFERROR(L330,
                        MAX('1D'!$D$16,
                            POWER((ABS(K330)^2)/('1D'!$I$5*MAX(F330,
                                        0.1)^2),
                                1/3)))),
                MAX('1D'!$D$16,
                    IFERROR(W330,
                        MAX('1D'!$D$16,
                            POWER((ABS(K330)^2)/('1D'!$I$5*MAX(F330,
                                        0.1)^2),
                                1/3))))))),
    MAX('1D'!$D$16,
        POWER((ABS(K330)^2)/('1D'!$I$5*MAX(F330,
                    0.1)^2),
            1/3)))</f>
        <v>2.0411692021517887</v>
      </c>
      <c r="AI330" s="5">
        <f t="shared" ref="AI330:AI393" ca="1" si="78">E330+AH330</f>
        <v>634.4436692021518</v>
      </c>
      <c r="AJ330" s="5">
        <f ca="1">AI330+((ABS(K330)/MAX(((F330)+(G330)*(AH330))*(AH330),
            0.000001))^2)/(2*'1D'!$I$5)</f>
        <v>635.61809253909485</v>
      </c>
      <c r="AM330">
        <v>0</v>
      </c>
      <c r="AN330">
        <v>0</v>
      </c>
      <c r="AO330" s="5">
        <f t="shared" ref="AO330:AO393" si="79">AM330+AN330</f>
        <v>0</v>
      </c>
      <c r="AP330" s="5">
        <f t="shared" si="69"/>
        <v>0</v>
      </c>
      <c r="AQ330" s="5">
        <f ca="1">ABS(ABS(K330)/MAX(((F330)+(G330)*(AH330))*(AH330),
        0.000001))/SQRT('1D'!$I$5*MAX((((F330)+(G330)*(AH330))*(AH330))/MAX((F330)+2*(G330)*(AH330),
            0.000001),
        0.000001))</f>
        <v>1.0727235886044055</v>
      </c>
      <c r="AR330" s="5" t="str">
        <f t="shared" ref="AR330:AR393" ca="1" si="80">IF(AQ330&lt;1,
    "Subcritical",
    "Supercritical")</f>
        <v>Supercritical</v>
      </c>
      <c r="AS330" s="5">
        <f ca="1">((ABS(K330)*'1D'!$D$6)/(MAX(((F330)+(G330)*(AH330))*(AH330),
            0.000001)*MAX(((((F330)+(G330)*(AH330))*(AH330))/MAX((F330)+2*(AH330)*SQRT(1+(G330)^2),
                    0.000001))^(2/3),
            0.000001)))^2</f>
        <v>4.3358367565141456E-3</v>
      </c>
    </row>
    <row r="331" spans="1:45" x14ac:dyDescent="0.35">
      <c r="A331">
        <v>322</v>
      </c>
      <c r="B331">
        <v>320.99599999999998</v>
      </c>
      <c r="C331">
        <v>616290.50300000003</v>
      </c>
      <c r="D331">
        <v>3097636.6370000001</v>
      </c>
      <c r="E331">
        <v>632.40200000000004</v>
      </c>
      <c r="F331">
        <v>5.2</v>
      </c>
      <c r="G331">
        <v>0</v>
      </c>
      <c r="H331" t="s">
        <v>176</v>
      </c>
      <c r="I331">
        <v>2.3E-2</v>
      </c>
      <c r="J331" s="5">
        <f t="shared" ref="J331:J394" si="81">B331-B330</f>
        <v>1.0009999999999764</v>
      </c>
      <c r="K331" s="5">
        <f t="shared" ref="K331:K394" ca="1" si="82">MAX(0,
    K330-AO330)</f>
        <v>50.95</v>
      </c>
      <c r="L331" s="5">
        <f ca="1">IF($A$2=0,
    IFERROR(L330,
        MAX('1D'!$D$16,
            POWER((ABS(K331)^2)/('1D'!$I$5*MAX(F331,
                        0.1)^2),
                1/3))),
    IF(IFERROR(V330,
            0)=0,
        IFERROR(L330,
            MAX('1D'!$D$16,
                POWER((ABS(K331)^2)/('1D'!$I$5*MAX(F331,
                            0.1)^2),
                    1/3))),
        IF(OR(IFERROR(L331,
                    0)=0,
                IFERROR(S330,
                    0)&lt;1,
                IFERROR(S331,
                    0)&lt;1),
            MAX('1D'!$D$16,
                POWER((ABS(K331)^2)/('1D'!$I$5*MAX(F331,
                            0.1)^2),
                    1/3)),
            IF(IFERROR(U331,
                    0)&gt;0,
                MAX('1D'!$D$16,
                    IFERROR(L331,
                        0)+((IFERROR(U331,
                                0))*'1D'!$D$18*IF((IFERROR(S331,
                                    0))&lt;1,
                            1,
                            -1))),
                IF(IFERROR(U331,
                        0)&lt;0,
                    IF(ABS((MAX('1D'!$D$16,
                                    POWER((ABS(K331)^2)/('1D'!$I$5*MAX(F331,
                                                0.1)^2),
                                        1/3)))-IFERROR(L331,
                                0))&gt;'1D'!$D$19,
                        MAX('1D'!$D$16,
                            IF((MAX('1D'!$D$16,
                                        POWER((ABS(K331)^2)/('1D'!$I$5*MAX(F331,
                                                    0.1)^2),
                                            1/3)))&gt;IFERROR(L331,
                                    0),
                                MIN((MAX('1D'!$D$16,
                                            POWER((ABS(K331)^2)/('1D'!$I$5*MAX(F331,
                                                        0.1)^2),
                                                1/3))),
                                    IFERROR(L331,
                                        0)+(MIN(ABS(IFERROR(U331,
                                                    0))*'1D'!$D$18,
                                            ABS((MAX('1D'!$D$16,
                                                        POWER((ABS(K331)^2)/('1D'!$I$5*MAX(F331,
                                                                    0.1)^2),
                                                            1/3)))-IFERROR(L331,
                                                    0))))),
                                MAX((MAX('1D'!$D$16,
                                            POWER((ABS(K331)^2)/('1D'!$I$5*MAX(F331,
                                                        0.1)^2),
                                                1/3))),
                                    IFERROR(L331,
                                        0)-(MIN(ABS(IFERROR(U331,
                                                    0))*'1D'!$D$18,
                                            ABS((MAX('1D'!$D$16,
                                                        POWER((ABS(K331)^2)/('1D'!$I$5*MAX(F331,
                                                                    0.1)^2),
                                                            1/3)))-IFERROR(L331,
                                                    0))))))),
                        MAX('1D'!$D$16,
                            POWER((ABS(K331)^2)/('1D'!$I$5*MAX(F331,
                                        0.1)^2),
                                1/3))),
                    MAX('1D'!$D$16,
                        IFERROR(L331,
                            0)))))))</f>
        <v>2.0411692021517887</v>
      </c>
      <c r="M331" s="5">
        <f t="shared" ca="1" si="70"/>
        <v>10.614079851189301</v>
      </c>
      <c r="N331" s="5">
        <f t="shared" ca="1" si="71"/>
        <v>1.1434704692804873</v>
      </c>
      <c r="O331" s="5">
        <f t="shared" ca="1" si="72"/>
        <v>4.8002276894771132</v>
      </c>
      <c r="P331" s="5">
        <f t="shared" ca="1" si="73"/>
        <v>634.44316920215181</v>
      </c>
      <c r="Q331" s="5">
        <f ca="1">P331+((ABS(K331)/MAX(((F331)+(G331)*(L331))*(L331),
            0.000001))^2)/(2*'1D'!$I$5)</f>
        <v>635.61759253909486</v>
      </c>
      <c r="R331" s="5">
        <f ca="1">((ABS(K331)*'1D'!$D$6)/(MAX(((F331)+(G331)*(L331))*(L331),
            0.000001)*MAX(((((F331)+(G331)*(L331))*(L331))/MAX((F331)+2*(L331)*SQRT(1+(G331)^2),
                    0.000001))^(2/3),
            0.000001)))^2</f>
        <v>4.3358367565141456E-3</v>
      </c>
      <c r="S331" s="5">
        <f ca="1">ABS(ABS(K331)/MAX(((F331)+(G331)*(L331))*(L331),
        0.000001))/SQRT('1D'!$I$5*MAX((((F331)+(G331)*(L331))*(L331))/MAX((F331)+2*(G331)*(L331),
            0.000001),
        0.000001))</f>
        <v>1.0727235886044055</v>
      </c>
      <c r="T331" s="5">
        <f ca="1">((F331)*(L331)^2)/2+(G331)*(L331)^3/3+(ABS(K331)^2)/('1D'!$I$5*MAX(((F331)+(G331)*(L331))*(L331),
        0.000001))</f>
        <v>35.763412605541333</v>
      </c>
      <c r="U331" s="5">
        <f ca="1">IF($A$2=0,
    0,
    IFERROR(Q330-(((R330+R331)/2)*J331)-(IF(O330&gt;O331,
                '1D'!$D$8*((O330^2-O331^2)/(2*'1D'!$I$5)),
                '1D'!$D$9*((O331^2-O330^2)/(2*'1D'!$I$5)))+('1D'!$D$10*(ABS(I331)/90)*(MAX(O330^2,
                        O331^2)/(2*'1D'!$I$5))))-Q331,
        0))</f>
        <v>-3.8851921545983714E-3</v>
      </c>
      <c r="V331" s="5">
        <f ca="1">IF($A$2=0,
    1,
    IF(IFERROR(V330,
            0)=0,
        0,
        IFERROR(IF(ROUND(S331,
                    3)=1,
                1,
                IF(AND(ABS(U331)&lt;'1D'!$D$19,
                        S331&gt;1),
                    1,
                    0)),
            0)))</f>
        <v>0</v>
      </c>
      <c r="W331" s="5">
        <f ca="1">IF($A$2=0,
    MAX(MAX('1D'!$D$16,
            MAX('1D'!$D$16,
                POWER((ABS(K331)^2)/('1D'!$I$5*MAX(F331,
                            0.1)^2),
                    1/3))),
        IFERROR(W1396,
            MAX(MAX('1D'!$D$16,
                    MAX('1D'!$D$16,
                        POWER((ABS(K331)^2)/('1D'!$I$5*MAX(F331,
                                    0.1)^2),
                            1/3))),
                ($L$2)-E1396))),
    IF(IFERROR(AG332,
            0)=0,
        MAX(MAX('1D'!$D$16,
                MAX('1D'!$D$16,
                    POWER((ABS(K331)^2)/('1D'!$I$5*MAX(F331,
                                0.1)^2),
                        1/3))),
            IFERROR(W1396,
                MAX(MAX('1D'!$D$16,
                        MAX('1D'!$D$16,
                            POWER((ABS(K331)^2)/('1D'!$I$5*MAX(F331,
                                        0.1)^2),
                                1/3))),
                    ($L$2)-E1396))),
        IF(IFERROR(W331,
                0)=0,
            MAX(MAX('1D'!$D$16,
                    MAX('1D'!$D$16,
                        POWER((ABS(K331)^2)/('1D'!$I$5*MAX(F331,
                                    0.1)^2),
                            1/3))),
                IFERROR(W1396,
                    MAX(MAX('1D'!$D$16,
                            MAX('1D'!$D$16,
                                POWER((ABS(K331)^2)/('1D'!$I$5*MAX(F331,
                                            0.1)^2),
                                    1/3))),
                        ($L$2)-E1396))),
            IF(OR(IFERROR(AD331,
                        0)&gt;=1,
                    IFERROR(AD332,
                        0)&gt;=1),
                MAX('1D'!$D$16,
                    MAX('1D'!$D$16,
                        POWER((ABS(K331)^2)/('1D'!$I$5*MAX(F331,
                                    0.1)^2),
                            1/3))),
                IF(ABS(IFERROR(AF331,
                            0))&lt;'1D'!$D$19,
                    MAX(MAX('1D'!$D$16,
                            MAX('1D'!$D$16,
                                POWER((ABS(K331)^2)/('1D'!$I$5*MAX(F331,
                                            0.1)^2),
                                    1/3))),
                        IFERROR(W331,
                            0)),
                    MAX(MAX('1D'!$D$16,
                            MAX('1D'!$D$16,
                                POWER((ABS(K331)^2)/('1D'!$I$5*MAX(F331,
                                            0.1)^2),
                                    1/3))),
                        (IFERROR(W331,
                                0))+((IFERROR(AF331,
                                    0))*'1D'!$D$18)))))))</f>
        <v>2.1389677043987478</v>
      </c>
      <c r="X331" s="5">
        <f t="shared" ca="1" si="74"/>
        <v>11.122632062873489</v>
      </c>
      <c r="Y331" s="5">
        <f t="shared" ca="1" si="75"/>
        <v>1.1735290000551568</v>
      </c>
      <c r="Z331" s="5">
        <f t="shared" ca="1" si="76"/>
        <v>4.5807502857230418</v>
      </c>
      <c r="AA331" s="5">
        <f t="shared" ca="1" si="77"/>
        <v>634.54096770439878</v>
      </c>
      <c r="AB331" s="5">
        <f ca="1">AA331+((ABS(K331)/MAX(((F331)+(G331)*(W331))*(W331),
            0.000001))^2)/(2*'1D'!$I$5)</f>
        <v>635.61045155659815</v>
      </c>
      <c r="AC331" s="5">
        <f ca="1">((ABS(K331)*'1D'!$D$6)/(MAX(((F331)+(G331)*(W331))*(W331),
            0.000001)*MAX(((((F331)+(G331)*(W331))*(W331))/MAX((F331)+2*(W331)*SQRT(1+(G331)^2),
                    0.000001))^(2/3),
            0.000001)))^2</f>
        <v>3.8141460404132466E-3</v>
      </c>
      <c r="AD331" s="5">
        <f ca="1">ABS(ABS(K331)/MAX(((F331)+(G331)*(W331))*(W331),
        0.000001))/SQRT('1D'!$I$5*MAX((((F331)+(G331)*(W331))*(W331))/MAX((F331)+2*(G331)*(W331),
            0.000001),
        0.000001))</f>
        <v>1.0000000000000004</v>
      </c>
      <c r="AE331" s="5">
        <f ca="1">((F331)*(W331)^2)/2+(G331)*(W331)^3/3+(ABS(K331)^2)/('1D'!$I$5*MAX(((F331)+(G331)*(W331))*(W331),
        0.000001))</f>
        <v>35.686426155594638</v>
      </c>
      <c r="AF331" s="5">
        <f ca="1">IF($A$2=0,
    0,
    IFERROR(AB332+(((AC331+AC332)/2)*J332)+(IF(Z331&gt;Z332,
                '1D'!$D$8*((Z331^2-Z332^2)/(2*'1D'!$I$5)),
                '1D'!$D$9*((Z332^2-Z331^2)/(2*'1D'!$I$5)))+('1D'!$D$10*(ABS(I332)/90)*(MAX(Z331^2,
                        Z332^2)/(2*'1D'!$I$5))))-AB331,
        0))</f>
        <v>3.3622728137743252E-3</v>
      </c>
      <c r="AG331" s="5">
        <f ca="1">IF($A$2=0,
    1,
    IF(IFERROR(AG332,
            0)=0,
        0,
        IFERROR(IF(OR(ROUND(AD331,
                        3)&gt;=1,
                    AND(ABS(AF331)&lt;'1D'!$D$19,
                        AD331&lt;1)),
                1,
                0),
            0)))</f>
        <v>1</v>
      </c>
      <c r="AH331" s="5">
        <f ca="1">IFERROR(IF('1D'!V32="Supercritical",
        MAX('1D'!$D$16,
            IFERROR(L331,
                MAX('1D'!$D$16,
                    POWER((ABS(K331)^2)/('1D'!$I$5*MAX(F331,
                                0.1)^2),
                        1/3)))),
        IF('1D'!V32="Subcritical",
            MAX('1D'!$D$16,
                IFERROR(W331,
                    MAX('1D'!$D$16,
                        POWER((ABS(K331)^2)/('1D'!$I$5*MAX(F331,
                                    0.1)^2),
                            1/3)))),
            IF(IFERROR(T331,
                    -1E+99)&gt;=IFERROR(AE331,
                    -1E+99),
                MAX('1D'!$D$16,
                    IFERROR(L331,
                        MAX('1D'!$D$16,
                            POWER((ABS(K331)^2)/('1D'!$I$5*MAX(F331,
                                        0.1)^2),
                                1/3)))),
                MAX('1D'!$D$16,
                    IFERROR(W331,
                        MAX('1D'!$D$16,
                            POWER((ABS(K331)^2)/('1D'!$I$5*MAX(F331,
                                        0.1)^2),
                                1/3))))))),
    MAX('1D'!$D$16,
        POWER((ABS(K331)^2)/('1D'!$I$5*MAX(F331,
                    0.1)^2),
            1/3)))</f>
        <v>2.0411692021517887</v>
      </c>
      <c r="AI331" s="5">
        <f t="shared" ca="1" si="78"/>
        <v>634.44316920215181</v>
      </c>
      <c r="AJ331" s="5">
        <f ca="1">AI331+((ABS(K331)/MAX(((F331)+(G331)*(AH331))*(AH331),
            0.000001))^2)/(2*'1D'!$I$5)</f>
        <v>635.61759253909486</v>
      </c>
      <c r="AM331">
        <v>0</v>
      </c>
      <c r="AN331">
        <v>0</v>
      </c>
      <c r="AO331" s="5">
        <f t="shared" si="79"/>
        <v>0</v>
      </c>
      <c r="AP331" s="5">
        <f t="shared" ref="AP331:AP394" si="83">AP330+AO331</f>
        <v>0</v>
      </c>
      <c r="AQ331" s="5">
        <f ca="1">ABS(ABS(K331)/MAX(((F331)+(G331)*(AH331))*(AH331),
        0.000001))/SQRT('1D'!$I$5*MAX((((F331)+(G331)*(AH331))*(AH331))/MAX((F331)+2*(G331)*(AH331),
            0.000001),
        0.000001))</f>
        <v>1.0727235886044055</v>
      </c>
      <c r="AR331" s="5" t="str">
        <f t="shared" ca="1" si="80"/>
        <v>Supercritical</v>
      </c>
      <c r="AS331" s="5">
        <f ca="1">((ABS(K331)*'1D'!$D$6)/(MAX(((F331)+(G331)*(AH331))*(AH331),
            0.000001)*MAX(((((F331)+(G331)*(AH331))*(AH331))/MAX((F331)+2*(AH331)*SQRT(1+(G331)^2),
                    0.000001))^(2/3),
            0.000001)))^2</f>
        <v>4.3358367565141456E-3</v>
      </c>
    </row>
    <row r="332" spans="1:45" x14ac:dyDescent="0.35">
      <c r="A332">
        <v>323</v>
      </c>
      <c r="B332">
        <v>321.99599999999998</v>
      </c>
      <c r="C332">
        <v>616290.02899999998</v>
      </c>
      <c r="D332">
        <v>3097635.7570000002</v>
      </c>
      <c r="E332">
        <v>632.40150000000006</v>
      </c>
      <c r="F332">
        <v>5.2</v>
      </c>
      <c r="G332">
        <v>0</v>
      </c>
      <c r="H332" t="s">
        <v>176</v>
      </c>
      <c r="I332">
        <v>2.7E-2</v>
      </c>
      <c r="J332" s="5">
        <f t="shared" si="81"/>
        <v>1</v>
      </c>
      <c r="K332" s="5">
        <f t="shared" ca="1" si="82"/>
        <v>50.95</v>
      </c>
      <c r="L332" s="5">
        <f ca="1">IF($A$2=0,
    IFERROR(L331,
        MAX('1D'!$D$16,
            POWER((ABS(K332)^2)/('1D'!$I$5*MAX(F332,
                        0.1)^2),
                1/3))),
    IF(IFERROR(V331,
            0)=0,
        IFERROR(L331,
            MAX('1D'!$D$16,
                POWER((ABS(K332)^2)/('1D'!$I$5*MAX(F332,
                            0.1)^2),
                    1/3))),
        IF(OR(IFERROR(L332,
                    0)=0,
                IFERROR(S331,
                    0)&lt;1,
                IFERROR(S332,
                    0)&lt;1),
            MAX('1D'!$D$16,
                POWER((ABS(K332)^2)/('1D'!$I$5*MAX(F332,
                            0.1)^2),
                    1/3)),
            IF(IFERROR(U332,
                    0)&gt;0,
                MAX('1D'!$D$16,
                    IFERROR(L332,
                        0)+((IFERROR(U332,
                                0))*'1D'!$D$18*IF((IFERROR(S332,
                                    0))&lt;1,
                            1,
                            -1))),
                IF(IFERROR(U332,
                        0)&lt;0,
                    IF(ABS((MAX('1D'!$D$16,
                                    POWER((ABS(K332)^2)/('1D'!$I$5*MAX(F332,
                                                0.1)^2),
                                        1/3)))-IFERROR(L332,
                                0))&gt;'1D'!$D$19,
                        MAX('1D'!$D$16,
                            IF((MAX('1D'!$D$16,
                                        POWER((ABS(K332)^2)/('1D'!$I$5*MAX(F332,
                                                    0.1)^2),
                                            1/3)))&gt;IFERROR(L332,
                                    0),
                                MIN((MAX('1D'!$D$16,
                                            POWER((ABS(K332)^2)/('1D'!$I$5*MAX(F332,
                                                        0.1)^2),
                                                1/3))),
                                    IFERROR(L332,
                                        0)+(MIN(ABS(IFERROR(U332,
                                                    0))*'1D'!$D$18,
                                            ABS((MAX('1D'!$D$16,
                                                        POWER((ABS(K332)^2)/('1D'!$I$5*MAX(F332,
                                                                    0.1)^2),
                                                            1/3)))-IFERROR(L332,
                                                    0))))),
                                MAX((MAX('1D'!$D$16,
                                            POWER((ABS(K332)^2)/('1D'!$I$5*MAX(F332,
                                                        0.1)^2),
                                                1/3))),
                                    IFERROR(L332,
                                        0)-(MIN(ABS(IFERROR(U332,
                                                    0))*'1D'!$D$18,
                                            ABS((MAX('1D'!$D$16,
                                                        POWER((ABS(K332)^2)/('1D'!$I$5*MAX(F332,
                                                                    0.1)^2),
                                                            1/3)))-IFERROR(L332,
                                                    0))))))),
                        MAX('1D'!$D$16,
                            POWER((ABS(K332)^2)/('1D'!$I$5*MAX(F332,
                                        0.1)^2),
                                1/3))),
                    MAX('1D'!$D$16,
                        IFERROR(L332,
                            0)))))))</f>
        <v>2.0411692021517887</v>
      </c>
      <c r="M332" s="5">
        <f t="shared" ca="1" si="70"/>
        <v>10.614079851189301</v>
      </c>
      <c r="N332" s="5">
        <f t="shared" ca="1" si="71"/>
        <v>1.1434704692804873</v>
      </c>
      <c r="O332" s="5">
        <f t="shared" ca="1" si="72"/>
        <v>4.8002276894771132</v>
      </c>
      <c r="P332" s="5">
        <f t="shared" ca="1" si="73"/>
        <v>634.44266920215182</v>
      </c>
      <c r="Q332" s="5">
        <f ca="1">P332+((ABS(K332)/MAX(((F332)+(G332)*(L332))*(L332),
            0.000001))^2)/(2*'1D'!$I$5)</f>
        <v>635.61709253909487</v>
      </c>
      <c r="R332" s="5">
        <f ca="1">((ABS(K332)*'1D'!$D$6)/(MAX(((F332)+(G332)*(L332))*(L332),
            0.000001)*MAX(((((F332)+(G332)*(L332))*(L332))/MAX((F332)+2*(L332)*SQRT(1+(G332)^2),
                    0.000001))^(2/3),
            0.000001)))^2</f>
        <v>4.3358367565141456E-3</v>
      </c>
      <c r="S332" s="5">
        <f ca="1">ABS(ABS(K332)/MAX(((F332)+(G332)*(L332))*(L332),
        0.000001))/SQRT('1D'!$I$5*MAX((((F332)+(G332)*(L332))*(L332))/MAX((F332)+2*(G332)*(L332),
            0.000001),
        0.000001))</f>
        <v>1.0727235886044055</v>
      </c>
      <c r="T332" s="5">
        <f ca="1">((F332)*(L332)^2)/2+(G332)*(L332)^3/3+(ABS(K332)^2)/('1D'!$I$5*MAX(((F332)+(G332)*(L332))*(L332),
        0.000001))</f>
        <v>35.763412605541333</v>
      </c>
      <c r="U332" s="5">
        <f ca="1">IF($A$2=0,
    0,
    IFERROR(Q331-(((R331+R332)/2)*J332)-(IF(O331&gt;O332,
                '1D'!$D$8*((O331^2-O332^2)/(2*'1D'!$I$5)),
                '1D'!$D$9*((O332^2-O331^2)/(2*'1D'!$I$5)))+('1D'!$D$10*(ABS(I332)/90)*(MAX(O331^2,
                        O332^2)/(2*'1D'!$I$5))))-Q332,
        0))</f>
        <v>-3.8886858066007335E-3</v>
      </c>
      <c r="V332" s="5">
        <f ca="1">IF($A$2=0,
    1,
    IF(IFERROR(V331,
            0)=0,
        0,
        IFERROR(IF(ROUND(S332,
                    3)=1,
                1,
                IF(AND(ABS(U332)&lt;'1D'!$D$19,
                        S332&gt;1),
                    1,
                    0)),
            0)))</f>
        <v>0</v>
      </c>
      <c r="W332" s="5">
        <f ca="1">IF($A$2=0,
    MAX(MAX('1D'!$D$16,
            MAX('1D'!$D$16,
                POWER((ABS(K332)^2)/('1D'!$I$5*MAX(F332,
                            0.1)^2),
                    1/3))),
        IFERROR(W1396,
            MAX(MAX('1D'!$D$16,
                    MAX('1D'!$D$16,
                        POWER((ABS(K332)^2)/('1D'!$I$5*MAX(F332,
                                    0.1)^2),
                            1/3))),
                ($L$2)-E1396))),
    IF(IFERROR(AG333,
            0)=0,
        MAX(MAX('1D'!$D$16,
                MAX('1D'!$D$16,
                    POWER((ABS(K332)^2)/('1D'!$I$5*MAX(F332,
                                0.1)^2),
                        1/3))),
            IFERROR(W1396,
                MAX(MAX('1D'!$D$16,
                        MAX('1D'!$D$16,
                            POWER((ABS(K332)^2)/('1D'!$I$5*MAX(F332,
                                        0.1)^2),
                                1/3))),
                    ($L$2)-E1396))),
        IF(IFERROR(W332,
                0)=0,
            MAX(MAX('1D'!$D$16,
                    MAX('1D'!$D$16,
                        POWER((ABS(K332)^2)/('1D'!$I$5*MAX(F332,
                                    0.1)^2),
                            1/3))),
                IFERROR(W1396,
                    MAX(MAX('1D'!$D$16,
                            MAX('1D'!$D$16,
                                POWER((ABS(K332)^2)/('1D'!$I$5*MAX(F332,
                                            0.1)^2),
                                    1/3))),
                        ($L$2)-E1396))),
            IF(OR(IFERROR(AD332,
                        0)&gt;=1,
                    IFERROR(AD333,
                        0)&gt;=1),
                MAX('1D'!$D$16,
                    MAX('1D'!$D$16,
                        POWER((ABS(K332)^2)/('1D'!$I$5*MAX(F332,
                                    0.1)^2),
                            1/3))),
                IF(ABS(IFERROR(AF332,
                            0))&lt;'1D'!$D$19,
                    MAX(MAX('1D'!$D$16,
                            MAX('1D'!$D$16,
                                POWER((ABS(K332)^2)/('1D'!$I$5*MAX(F332,
                                            0.1)^2),
                                    1/3))),
                        IFERROR(W332,
                            0)),
                    MAX(MAX('1D'!$D$16,
                            MAX('1D'!$D$16,
                                POWER((ABS(K332)^2)/('1D'!$I$5*MAX(F332,
                                            0.1)^2),
                                    1/3))),
                        (IFERROR(W332,
                                0))+((IFERROR(AF332,
                                    0))*'1D'!$D$18)))))))</f>
        <v>2.1389677043987478</v>
      </c>
      <c r="X332" s="5">
        <f t="shared" ca="1" si="74"/>
        <v>11.122632062873489</v>
      </c>
      <c r="Y332" s="5">
        <f t="shared" ca="1" si="75"/>
        <v>1.1735290000551568</v>
      </c>
      <c r="Z332" s="5">
        <f t="shared" ca="1" si="76"/>
        <v>4.5807502857230418</v>
      </c>
      <c r="AA332" s="5">
        <f t="shared" ca="1" si="77"/>
        <v>634.54046770439879</v>
      </c>
      <c r="AB332" s="5">
        <f ca="1">AA332+((ABS(K332)/MAX(((F332)+(G332)*(W332))*(W332),
            0.000001))^2)/(2*'1D'!$I$5)</f>
        <v>635.60995155659816</v>
      </c>
      <c r="AC332" s="5">
        <f ca="1">((ABS(K332)*'1D'!$D$6)/(MAX(((F332)+(G332)*(W332))*(W332),
            0.000001)*MAX(((((F332)+(G332)*(W332))*(W332))/MAX((F332)+2*(W332)*SQRT(1+(G332)^2),
                    0.000001))^(2/3),
            0.000001)))^2</f>
        <v>3.8141460404132466E-3</v>
      </c>
      <c r="AD332" s="5">
        <f ca="1">ABS(ABS(K332)/MAX(((F332)+(G332)*(W332))*(W332),
        0.000001))/SQRT('1D'!$I$5*MAX((((F332)+(G332)*(W332))*(W332))/MAX((F332)+2*(G332)*(W332),
            0.000001),
        0.000001))</f>
        <v>1.0000000000000004</v>
      </c>
      <c r="AE332" s="5">
        <f ca="1">((F332)*(W332)^2)/2+(G332)*(W332)^3/3+(ABS(K332)^2)/('1D'!$I$5*MAX(((F332)+(G332)*(W332))*(W332),
        0.000001))</f>
        <v>35.686426155594638</v>
      </c>
      <c r="AF332" s="5">
        <f ca="1">IF($A$2=0,
    0,
    IFERROR(AB333+(((AC332+AC333)/2)*J333)+(IF(Z332&gt;Z333,
                '1D'!$D$8*((Z332^2-Z333^2)/(2*'1D'!$I$5)),
                '1D'!$D$9*((Z333^2-Z332^2)/(2*'1D'!$I$5)))+('1D'!$D$10*(ABS(I333)/90)*(MAX(Z332^2,
                        Z333^2)/(2*'1D'!$I$5))))-AB332,
        0))</f>
        <v>3.3622728136606383E-3</v>
      </c>
      <c r="AG332" s="5">
        <f ca="1">IF($A$2=0,
    1,
    IF(IFERROR(AG333,
            0)=0,
        0,
        IFERROR(IF(OR(ROUND(AD332,
                        3)&gt;=1,
                    AND(ABS(AF332)&lt;'1D'!$D$19,
                        AD332&lt;1)),
                1,
                0),
            0)))</f>
        <v>1</v>
      </c>
      <c r="AH332" s="5">
        <f ca="1">IFERROR(IF('1D'!V32="Supercritical",
        MAX('1D'!$D$16,
            IFERROR(L332,
                MAX('1D'!$D$16,
                    POWER((ABS(K332)^2)/('1D'!$I$5*MAX(F332,
                                0.1)^2),
                        1/3)))),
        IF('1D'!V32="Subcritical",
            MAX('1D'!$D$16,
                IFERROR(W332,
                    MAX('1D'!$D$16,
                        POWER((ABS(K332)^2)/('1D'!$I$5*MAX(F332,
                                    0.1)^2),
                            1/3)))),
            IF(IFERROR(T332,
                    -1E+99)&gt;=IFERROR(AE332,
                    -1E+99),
                MAX('1D'!$D$16,
                    IFERROR(L332,
                        MAX('1D'!$D$16,
                            POWER((ABS(K332)^2)/('1D'!$I$5*MAX(F332,
                                        0.1)^2),
                                1/3)))),
                MAX('1D'!$D$16,
                    IFERROR(W332,
                        MAX('1D'!$D$16,
                            POWER((ABS(K332)^2)/('1D'!$I$5*MAX(F332,
                                        0.1)^2),
                                1/3))))))),
    MAX('1D'!$D$16,
        POWER((ABS(K332)^2)/('1D'!$I$5*MAX(F332,
                    0.1)^2),
            1/3)))</f>
        <v>2.0411692021517887</v>
      </c>
      <c r="AI332" s="5">
        <f t="shared" ca="1" si="78"/>
        <v>634.44266920215182</v>
      </c>
      <c r="AJ332" s="5">
        <f ca="1">AI332+((ABS(K332)/MAX(((F332)+(G332)*(AH332))*(AH332),
            0.000001))^2)/(2*'1D'!$I$5)</f>
        <v>635.61709253909487</v>
      </c>
      <c r="AM332">
        <v>0</v>
      </c>
      <c r="AN332">
        <v>0</v>
      </c>
      <c r="AO332" s="5">
        <f t="shared" si="79"/>
        <v>0</v>
      </c>
      <c r="AP332" s="5">
        <f t="shared" si="83"/>
        <v>0</v>
      </c>
      <c r="AQ332" s="5">
        <f ca="1">ABS(ABS(K332)/MAX(((F332)+(G332)*(AH332))*(AH332),
        0.000001))/SQRT('1D'!$I$5*MAX((((F332)+(G332)*(AH332))*(AH332))/MAX((F332)+2*(G332)*(AH332),
            0.000001),
        0.000001))</f>
        <v>1.0727235886044055</v>
      </c>
      <c r="AR332" s="5" t="str">
        <f t="shared" ca="1" si="80"/>
        <v>Supercritical</v>
      </c>
      <c r="AS332" s="5">
        <f ca="1">((ABS(K332)*'1D'!$D$6)/(MAX(((F332)+(G332)*(AH332))*(AH332),
            0.000001)*MAX(((((F332)+(G332)*(AH332))*(AH332))/MAX((F332)+2*(AH332)*SQRT(1+(G332)^2),
                    0.000001))^(2/3),
            0.000001)))^2</f>
        <v>4.3358367565141456E-3</v>
      </c>
    </row>
    <row r="333" spans="1:45" x14ac:dyDescent="0.35">
      <c r="A333">
        <v>324</v>
      </c>
      <c r="B333">
        <v>322.99599999999998</v>
      </c>
      <c r="C333">
        <v>616289.55500000005</v>
      </c>
      <c r="D333">
        <v>3097634.8760000002</v>
      </c>
      <c r="E333">
        <v>632.40099999999995</v>
      </c>
      <c r="F333">
        <v>5.2</v>
      </c>
      <c r="G333">
        <v>0</v>
      </c>
      <c r="H333" t="s">
        <v>176</v>
      </c>
      <c r="I333">
        <v>2.7E-2</v>
      </c>
      <c r="J333" s="5">
        <f t="shared" si="81"/>
        <v>1</v>
      </c>
      <c r="K333" s="5">
        <f t="shared" ca="1" si="82"/>
        <v>50.95</v>
      </c>
      <c r="L333" s="5">
        <f ca="1">IF($A$2=0,
    IFERROR(L332,
        MAX('1D'!$D$16,
            POWER((ABS(K333)^2)/('1D'!$I$5*MAX(F333,
                        0.1)^2),
                1/3))),
    IF(IFERROR(V332,
            0)=0,
        IFERROR(L332,
            MAX('1D'!$D$16,
                POWER((ABS(K333)^2)/('1D'!$I$5*MAX(F333,
                            0.1)^2),
                    1/3))),
        IF(OR(IFERROR(L333,
                    0)=0,
                IFERROR(S332,
                    0)&lt;1,
                IFERROR(S333,
                    0)&lt;1),
            MAX('1D'!$D$16,
                POWER((ABS(K333)^2)/('1D'!$I$5*MAX(F333,
                            0.1)^2),
                    1/3)),
            IF(IFERROR(U333,
                    0)&gt;0,
                MAX('1D'!$D$16,
                    IFERROR(L333,
                        0)+((IFERROR(U333,
                                0))*'1D'!$D$18*IF((IFERROR(S333,
                                    0))&lt;1,
                            1,
                            -1))),
                IF(IFERROR(U333,
                        0)&lt;0,
                    IF(ABS((MAX('1D'!$D$16,
                                    POWER((ABS(K333)^2)/('1D'!$I$5*MAX(F333,
                                                0.1)^2),
                                        1/3)))-IFERROR(L333,
                                0))&gt;'1D'!$D$19,
                        MAX('1D'!$D$16,
                            IF((MAX('1D'!$D$16,
                                        POWER((ABS(K333)^2)/('1D'!$I$5*MAX(F333,
                                                    0.1)^2),
                                            1/3)))&gt;IFERROR(L333,
                                    0),
                                MIN((MAX('1D'!$D$16,
                                            POWER((ABS(K333)^2)/('1D'!$I$5*MAX(F333,
                                                        0.1)^2),
                                                1/3))),
                                    IFERROR(L333,
                                        0)+(MIN(ABS(IFERROR(U333,
                                                    0))*'1D'!$D$18,
                                            ABS((MAX('1D'!$D$16,
                                                        POWER((ABS(K333)^2)/('1D'!$I$5*MAX(F333,
                                                                    0.1)^2),
                                                            1/3)))-IFERROR(L333,
                                                    0))))),
                                MAX((MAX('1D'!$D$16,
                                            POWER((ABS(K333)^2)/('1D'!$I$5*MAX(F333,
                                                        0.1)^2),
                                                1/3))),
                                    IFERROR(L333,
                                        0)-(MIN(ABS(IFERROR(U333,
                                                    0))*'1D'!$D$18,
                                            ABS((MAX('1D'!$D$16,
                                                        POWER((ABS(K333)^2)/('1D'!$I$5*MAX(F333,
                                                                    0.1)^2),
                                                            1/3)))-IFERROR(L333,
                                                    0))))))),
                        MAX('1D'!$D$16,
                            POWER((ABS(K333)^2)/('1D'!$I$5*MAX(F333,
                                        0.1)^2),
                                1/3))),
                    MAX('1D'!$D$16,
                        IFERROR(L333,
                            0)))))))</f>
        <v>2.0411692021517887</v>
      </c>
      <c r="M333" s="5">
        <f t="shared" ca="1" si="70"/>
        <v>10.614079851189301</v>
      </c>
      <c r="N333" s="5">
        <f t="shared" ca="1" si="71"/>
        <v>1.1434704692804873</v>
      </c>
      <c r="O333" s="5">
        <f t="shared" ca="1" si="72"/>
        <v>4.8002276894771132</v>
      </c>
      <c r="P333" s="5">
        <f t="shared" ca="1" si="73"/>
        <v>634.44216920215172</v>
      </c>
      <c r="Q333" s="5">
        <f ca="1">P333+((ABS(K333)/MAX(((F333)+(G333)*(L333))*(L333),
            0.000001))^2)/(2*'1D'!$I$5)</f>
        <v>635.61659253909477</v>
      </c>
      <c r="R333" s="5">
        <f ca="1">((ABS(K333)*'1D'!$D$6)/(MAX(((F333)+(G333)*(L333))*(L333),
            0.000001)*MAX(((((F333)+(G333)*(L333))*(L333))/MAX((F333)+2*(L333)*SQRT(1+(G333)^2),
                    0.000001))^(2/3),
            0.000001)))^2</f>
        <v>4.3358367565141456E-3</v>
      </c>
      <c r="S333" s="5">
        <f ca="1">ABS(ABS(K333)/MAX(((F333)+(G333)*(L333))*(L333),
        0.000001))/SQRT('1D'!$I$5*MAX((((F333)+(G333)*(L333))*(L333))/MAX((F333)+2*(G333)*(L333),
            0.000001),
        0.000001))</f>
        <v>1.0727235886044055</v>
      </c>
      <c r="T333" s="5">
        <f ca="1">((F333)*(L333)^2)/2+(G333)*(L333)^3/3+(ABS(K333)^2)/('1D'!$I$5*MAX(((F333)+(G333)*(L333))*(L333),
        0.000001))</f>
        <v>35.763412605541333</v>
      </c>
      <c r="U333" s="5">
        <f ca="1">IF($A$2=0,
    0,
    IFERROR(Q332-(((R332+R333)/2)*J333)-(IF(O332&gt;O333,
                '1D'!$D$8*((O332^2-O333^2)/(2*'1D'!$I$5)),
                '1D'!$D$9*((O333^2-O332^2)/(2*'1D'!$I$5)))+('1D'!$D$10*(ABS(I333)/90)*(MAX(O332^2,
                        O333^2)/(2*'1D'!$I$5))))-Q333,
        0))</f>
        <v>-3.8886858064870466E-3</v>
      </c>
      <c r="V333" s="5">
        <f ca="1">IF($A$2=0,
    1,
    IF(IFERROR(V332,
            0)=0,
        0,
        IFERROR(IF(ROUND(S333,
                    3)=1,
                1,
                IF(AND(ABS(U333)&lt;'1D'!$D$19,
                        S333&gt;1),
                    1,
                    0)),
            0)))</f>
        <v>0</v>
      </c>
      <c r="W333" s="5">
        <f ca="1">IF($A$2=0,
    MAX(MAX('1D'!$D$16,
            MAX('1D'!$D$16,
                POWER((ABS(K333)^2)/('1D'!$I$5*MAX(F333,
                            0.1)^2),
                    1/3))),
        IFERROR(W1396,
            MAX(MAX('1D'!$D$16,
                    MAX('1D'!$D$16,
                        POWER((ABS(K333)^2)/('1D'!$I$5*MAX(F333,
                                    0.1)^2),
                            1/3))),
                ($L$2)-E1396))),
    IF(IFERROR(AG334,
            0)=0,
        MAX(MAX('1D'!$D$16,
                MAX('1D'!$D$16,
                    POWER((ABS(K333)^2)/('1D'!$I$5*MAX(F333,
                                0.1)^2),
                        1/3))),
            IFERROR(W1396,
                MAX(MAX('1D'!$D$16,
                        MAX('1D'!$D$16,
                            POWER((ABS(K333)^2)/('1D'!$I$5*MAX(F333,
                                        0.1)^2),
                                1/3))),
                    ($L$2)-E1396))),
        IF(IFERROR(W333,
                0)=0,
            MAX(MAX('1D'!$D$16,
                    MAX('1D'!$D$16,
                        POWER((ABS(K333)^2)/('1D'!$I$5*MAX(F333,
                                    0.1)^2),
                            1/3))),
                IFERROR(W1396,
                    MAX(MAX('1D'!$D$16,
                            MAX('1D'!$D$16,
                                POWER((ABS(K333)^2)/('1D'!$I$5*MAX(F333,
                                            0.1)^2),
                                    1/3))),
                        ($L$2)-E1396))),
            IF(OR(IFERROR(AD333,
                        0)&gt;=1,
                    IFERROR(AD334,
                        0)&gt;=1),
                MAX('1D'!$D$16,
                    MAX('1D'!$D$16,
                        POWER((ABS(K333)^2)/('1D'!$I$5*MAX(F333,
                                    0.1)^2),
                            1/3))),
                IF(ABS(IFERROR(AF333,
                            0))&lt;'1D'!$D$19,
                    MAX(MAX('1D'!$D$16,
                            MAX('1D'!$D$16,
                                POWER((ABS(K333)^2)/('1D'!$I$5*MAX(F333,
                                            0.1)^2),
                                    1/3))),
                        IFERROR(W333,
                            0)),
                    MAX(MAX('1D'!$D$16,
                            MAX('1D'!$D$16,
                                POWER((ABS(K333)^2)/('1D'!$I$5*MAX(F333,
                                            0.1)^2),
                                    1/3))),
                        (IFERROR(W333,
                                0))+((IFERROR(AF333,
                                    0))*'1D'!$D$18)))))))</f>
        <v>2.1389677043987478</v>
      </c>
      <c r="X333" s="5">
        <f t="shared" ca="1" si="74"/>
        <v>11.122632062873489</v>
      </c>
      <c r="Y333" s="5">
        <f t="shared" ca="1" si="75"/>
        <v>1.1735290000551568</v>
      </c>
      <c r="Z333" s="5">
        <f t="shared" ca="1" si="76"/>
        <v>4.5807502857230418</v>
      </c>
      <c r="AA333" s="5">
        <f t="shared" ca="1" si="77"/>
        <v>634.53996770439869</v>
      </c>
      <c r="AB333" s="5">
        <f ca="1">AA333+((ABS(K333)/MAX(((F333)+(G333)*(W333))*(W333),
            0.000001))^2)/(2*'1D'!$I$5)</f>
        <v>635.60945155659806</v>
      </c>
      <c r="AC333" s="5">
        <f ca="1">((ABS(K333)*'1D'!$D$6)/(MAX(((F333)+(G333)*(W333))*(W333),
            0.000001)*MAX(((((F333)+(G333)*(W333))*(W333))/MAX((F333)+2*(W333)*SQRT(1+(G333)^2),
                    0.000001))^(2/3),
            0.000001)))^2</f>
        <v>3.8141460404132466E-3</v>
      </c>
      <c r="AD333" s="5">
        <f ca="1">ABS(ABS(K333)/MAX(((F333)+(G333)*(W333))*(W333),
        0.000001))/SQRT('1D'!$I$5*MAX((((F333)+(G333)*(W333))*(W333))/MAX((F333)+2*(G333)*(W333),
            0.000001),
        0.000001))</f>
        <v>1.0000000000000004</v>
      </c>
      <c r="AE333" s="5">
        <f ca="1">((F333)*(W333)^2)/2+(G333)*(W333)^3/3+(ABS(K333)^2)/('1D'!$I$5*MAX(((F333)+(G333)*(W333))*(W333),
        0.000001))</f>
        <v>35.686426155594638</v>
      </c>
      <c r="AF333" s="5">
        <f ca="1">IF($A$2=0,
    0,
    IFERROR(AB334+(((AC333+AC334)/2)*J334)+(IF(Z333&gt;Z334,
                '1D'!$D$8*((Z333^2-Z334^2)/(2*'1D'!$I$5)),
                '1D'!$D$9*((Z334^2-Z333^2)/(2*'1D'!$I$5)))+('1D'!$D$10*(ABS(I334)/90)*(MAX(Z333^2,
                        Z334^2)/(2*'1D'!$I$5))))-AB333,
        0))</f>
        <v>3.3141460404522149E-3</v>
      </c>
      <c r="AG333" s="5">
        <f ca="1">IF($A$2=0,
    1,
    IF(IFERROR(AG334,
            0)=0,
        0,
        IFERROR(IF(OR(ROUND(AD333,
                        3)&gt;=1,
                    AND(ABS(AF333)&lt;'1D'!$D$19,
                        AD333&lt;1)),
                1,
                0),
            0)))</f>
        <v>1</v>
      </c>
      <c r="AH333" s="5">
        <f ca="1">IFERROR(IF('1D'!V32="Supercritical",
        MAX('1D'!$D$16,
            IFERROR(L333,
                MAX('1D'!$D$16,
                    POWER((ABS(K333)^2)/('1D'!$I$5*MAX(F333,
                                0.1)^2),
                        1/3)))),
        IF('1D'!V32="Subcritical",
            MAX('1D'!$D$16,
                IFERROR(W333,
                    MAX('1D'!$D$16,
                        POWER((ABS(K333)^2)/('1D'!$I$5*MAX(F333,
                                    0.1)^2),
                            1/3)))),
            IF(IFERROR(T333,
                    -1E+99)&gt;=IFERROR(AE333,
                    -1E+99),
                MAX('1D'!$D$16,
                    IFERROR(L333,
                        MAX('1D'!$D$16,
                            POWER((ABS(K333)^2)/('1D'!$I$5*MAX(F333,
                                        0.1)^2),
                                1/3)))),
                MAX('1D'!$D$16,
                    IFERROR(W333,
                        MAX('1D'!$D$16,
                            POWER((ABS(K333)^2)/('1D'!$I$5*MAX(F333,
                                        0.1)^2),
                                1/3))))))),
    MAX('1D'!$D$16,
        POWER((ABS(K333)^2)/('1D'!$I$5*MAX(F333,
                    0.1)^2),
            1/3)))</f>
        <v>2.0411692021517887</v>
      </c>
      <c r="AI333" s="5">
        <f t="shared" ca="1" si="78"/>
        <v>634.44216920215172</v>
      </c>
      <c r="AJ333" s="5">
        <f ca="1">AI333+((ABS(K333)/MAX(((F333)+(G333)*(AH333))*(AH333),
            0.000001))^2)/(2*'1D'!$I$5)</f>
        <v>635.61659253909477</v>
      </c>
      <c r="AM333">
        <v>0</v>
      </c>
      <c r="AN333">
        <v>0</v>
      </c>
      <c r="AO333" s="5">
        <f t="shared" si="79"/>
        <v>0</v>
      </c>
      <c r="AP333" s="5">
        <f t="shared" si="83"/>
        <v>0</v>
      </c>
      <c r="AQ333" s="5">
        <f ca="1">ABS(ABS(K333)/MAX(((F333)+(G333)*(AH333))*(AH333),
        0.000001))/SQRT('1D'!$I$5*MAX((((F333)+(G333)*(AH333))*(AH333))/MAX((F333)+2*(G333)*(AH333),
            0.000001),
        0.000001))</f>
        <v>1.0727235886044055</v>
      </c>
      <c r="AR333" s="5" t="str">
        <f t="shared" ca="1" si="80"/>
        <v>Supercritical</v>
      </c>
      <c r="AS333" s="5">
        <f ca="1">((ABS(K333)*'1D'!$D$6)/(MAX(((F333)+(G333)*(AH333))*(AH333),
            0.000001)*MAX(((((F333)+(G333)*(AH333))*(AH333))/MAX((F333)+2*(AH333)*SQRT(1+(G333)^2),
                    0.000001))^(2/3),
            0.000001)))^2</f>
        <v>4.3358367565141456E-3</v>
      </c>
    </row>
    <row r="334" spans="1:45" x14ac:dyDescent="0.35">
      <c r="A334">
        <v>325</v>
      </c>
      <c r="B334">
        <v>323.99599999999998</v>
      </c>
      <c r="C334">
        <v>616289.08100000001</v>
      </c>
      <c r="D334">
        <v>3097633.9959999998</v>
      </c>
      <c r="E334">
        <v>632.40049999999997</v>
      </c>
      <c r="F334">
        <v>5.2</v>
      </c>
      <c r="G334">
        <v>0</v>
      </c>
      <c r="H334" t="s">
        <v>176</v>
      </c>
      <c r="I334">
        <v>0</v>
      </c>
      <c r="J334" s="5">
        <f t="shared" si="81"/>
        <v>1</v>
      </c>
      <c r="K334" s="5">
        <f t="shared" ca="1" si="82"/>
        <v>50.95</v>
      </c>
      <c r="L334" s="5">
        <f ca="1">IF($A$2=0,
    IFERROR(L333,
        MAX('1D'!$D$16,
            POWER((ABS(K334)^2)/('1D'!$I$5*MAX(F334,
                        0.1)^2),
                1/3))),
    IF(IFERROR(V333,
            0)=0,
        IFERROR(L333,
            MAX('1D'!$D$16,
                POWER((ABS(K334)^2)/('1D'!$I$5*MAX(F334,
                            0.1)^2),
                    1/3))),
        IF(OR(IFERROR(L334,
                    0)=0,
                IFERROR(S333,
                    0)&lt;1,
                IFERROR(S334,
                    0)&lt;1),
            MAX('1D'!$D$16,
                POWER((ABS(K334)^2)/('1D'!$I$5*MAX(F334,
                            0.1)^2),
                    1/3)),
            IF(IFERROR(U334,
                    0)&gt;0,
                MAX('1D'!$D$16,
                    IFERROR(L334,
                        0)+((IFERROR(U334,
                                0))*'1D'!$D$18*IF((IFERROR(S334,
                                    0))&lt;1,
                            1,
                            -1))),
                IF(IFERROR(U334,
                        0)&lt;0,
                    IF(ABS((MAX('1D'!$D$16,
                                    POWER((ABS(K334)^2)/('1D'!$I$5*MAX(F334,
                                                0.1)^2),
                                        1/3)))-IFERROR(L334,
                                0))&gt;'1D'!$D$19,
                        MAX('1D'!$D$16,
                            IF((MAX('1D'!$D$16,
                                        POWER((ABS(K334)^2)/('1D'!$I$5*MAX(F334,
                                                    0.1)^2),
                                            1/3)))&gt;IFERROR(L334,
                                    0),
                                MIN((MAX('1D'!$D$16,
                                            POWER((ABS(K334)^2)/('1D'!$I$5*MAX(F334,
                                                        0.1)^2),
                                                1/3))),
                                    IFERROR(L334,
                                        0)+(MIN(ABS(IFERROR(U334,
                                                    0))*'1D'!$D$18,
                                            ABS((MAX('1D'!$D$16,
                                                        POWER((ABS(K334)^2)/('1D'!$I$5*MAX(F334,
                                                                    0.1)^2),
                                                            1/3)))-IFERROR(L334,
                                                    0))))),
                                MAX((MAX('1D'!$D$16,
                                            POWER((ABS(K334)^2)/('1D'!$I$5*MAX(F334,
                                                        0.1)^2),
                                                1/3))),
                                    IFERROR(L334,
                                        0)-(MIN(ABS(IFERROR(U334,
                                                    0))*'1D'!$D$18,
                                            ABS((MAX('1D'!$D$16,
                                                        POWER((ABS(K334)^2)/('1D'!$I$5*MAX(F334,
                                                                    0.1)^2),
                                                            1/3)))-IFERROR(L334,
                                                    0))))))),
                        MAX('1D'!$D$16,
                            POWER((ABS(K334)^2)/('1D'!$I$5*MAX(F334,
                                        0.1)^2),
                                1/3))),
                    MAX('1D'!$D$16,
                        IFERROR(L334,
                            0)))))))</f>
        <v>2.0411692021517887</v>
      </c>
      <c r="M334" s="5">
        <f t="shared" ca="1" si="70"/>
        <v>10.614079851189301</v>
      </c>
      <c r="N334" s="5">
        <f t="shared" ca="1" si="71"/>
        <v>1.1434704692804873</v>
      </c>
      <c r="O334" s="5">
        <f t="shared" ca="1" si="72"/>
        <v>4.8002276894771132</v>
      </c>
      <c r="P334" s="5">
        <f t="shared" ca="1" si="73"/>
        <v>634.44166920215173</v>
      </c>
      <c r="Q334" s="5">
        <f ca="1">P334+((ABS(K334)/MAX(((F334)+(G334)*(L334))*(L334),
            0.000001))^2)/(2*'1D'!$I$5)</f>
        <v>635.61609253909478</v>
      </c>
      <c r="R334" s="5">
        <f ca="1">((ABS(K334)*'1D'!$D$6)/(MAX(((F334)+(G334)*(L334))*(L334),
            0.000001)*MAX(((((F334)+(G334)*(L334))*(L334))/MAX((F334)+2*(L334)*SQRT(1+(G334)^2),
                    0.000001))^(2/3),
            0.000001)))^2</f>
        <v>4.3358367565141456E-3</v>
      </c>
      <c r="S334" s="5">
        <f ca="1">ABS(ABS(K334)/MAX(((F334)+(G334)*(L334))*(L334),
        0.000001))/SQRT('1D'!$I$5*MAX((((F334)+(G334)*(L334))*(L334))/MAX((F334)+2*(G334)*(L334),
            0.000001),
        0.000001))</f>
        <v>1.0727235886044055</v>
      </c>
      <c r="T334" s="5">
        <f ca="1">((F334)*(L334)^2)/2+(G334)*(L334)^3/3+(ABS(K334)^2)/('1D'!$I$5*MAX(((F334)+(G334)*(L334))*(L334),
        0.000001))</f>
        <v>35.763412605541333</v>
      </c>
      <c r="U334" s="5">
        <f ca="1">IF($A$2=0,
    0,
    IFERROR(Q333-(((R333+R334)/2)*J334)-(IF(O333&gt;O334,
                '1D'!$D$8*((O333^2-O334^2)/(2*'1D'!$I$5)),
                '1D'!$D$9*((O334^2-O333^2)/(2*'1D'!$I$5)))+('1D'!$D$10*(ABS(I334)/90)*(MAX(O333^2,
                        O334^2)/(2*'1D'!$I$5))))-Q334,
        0))</f>
        <v>-3.8358367564796936E-3</v>
      </c>
      <c r="V334" s="5">
        <f ca="1">IF($A$2=0,
    1,
    IF(IFERROR(V333,
            0)=0,
        0,
        IFERROR(IF(ROUND(S334,
                    3)=1,
                1,
                IF(AND(ABS(U334)&lt;'1D'!$D$19,
                        S334&gt;1),
                    1,
                    0)),
            0)))</f>
        <v>0</v>
      </c>
      <c r="W334" s="5">
        <f ca="1">IF($A$2=0,
    MAX(MAX('1D'!$D$16,
            MAX('1D'!$D$16,
                POWER((ABS(K334)^2)/('1D'!$I$5*MAX(F334,
                            0.1)^2),
                    1/3))),
        IFERROR(W1396,
            MAX(MAX('1D'!$D$16,
                    MAX('1D'!$D$16,
                        POWER((ABS(K334)^2)/('1D'!$I$5*MAX(F334,
                                    0.1)^2),
                            1/3))),
                ($L$2)-E1396))),
    IF(IFERROR(AG335,
            0)=0,
        MAX(MAX('1D'!$D$16,
                MAX('1D'!$D$16,
                    POWER((ABS(K334)^2)/('1D'!$I$5*MAX(F334,
                                0.1)^2),
                        1/3))),
            IFERROR(W1396,
                MAX(MAX('1D'!$D$16,
                        MAX('1D'!$D$16,
                            POWER((ABS(K334)^2)/('1D'!$I$5*MAX(F334,
                                        0.1)^2),
                                1/3))),
                    ($L$2)-E1396))),
        IF(IFERROR(W334,
                0)=0,
            MAX(MAX('1D'!$D$16,
                    MAX('1D'!$D$16,
                        POWER((ABS(K334)^2)/('1D'!$I$5*MAX(F334,
                                    0.1)^2),
                            1/3))),
                IFERROR(W1396,
                    MAX(MAX('1D'!$D$16,
                            MAX('1D'!$D$16,
                                POWER((ABS(K334)^2)/('1D'!$I$5*MAX(F334,
                                            0.1)^2),
                                    1/3))),
                        ($L$2)-E1396))),
            IF(OR(IFERROR(AD334,
                        0)&gt;=1,
                    IFERROR(AD335,
                        0)&gt;=1),
                MAX('1D'!$D$16,
                    MAX('1D'!$D$16,
                        POWER((ABS(K334)^2)/('1D'!$I$5*MAX(F334,
                                    0.1)^2),
                            1/3))),
                IF(ABS(IFERROR(AF334,
                            0))&lt;'1D'!$D$19,
                    MAX(MAX('1D'!$D$16,
                            MAX('1D'!$D$16,
                                POWER((ABS(K334)^2)/('1D'!$I$5*MAX(F334,
                                            0.1)^2),
                                    1/3))),
                        IFERROR(W334,
                            0)),
                    MAX(MAX('1D'!$D$16,
                            MAX('1D'!$D$16,
                                POWER((ABS(K334)^2)/('1D'!$I$5*MAX(F334,
                                            0.1)^2),
                                    1/3))),
                        (IFERROR(W334,
                                0))+((IFERROR(AF334,
                                    0))*'1D'!$D$18)))))))</f>
        <v>2.1389677043987478</v>
      </c>
      <c r="X334" s="5">
        <f t="shared" ca="1" si="74"/>
        <v>11.122632062873489</v>
      </c>
      <c r="Y334" s="5">
        <f t="shared" ca="1" si="75"/>
        <v>1.1735290000551568</v>
      </c>
      <c r="Z334" s="5">
        <f t="shared" ca="1" si="76"/>
        <v>4.5807502857230418</v>
      </c>
      <c r="AA334" s="5">
        <f t="shared" ca="1" si="77"/>
        <v>634.5394677043987</v>
      </c>
      <c r="AB334" s="5">
        <f ca="1">AA334+((ABS(K334)/MAX(((F334)+(G334)*(W334))*(W334),
            0.000001))^2)/(2*'1D'!$I$5)</f>
        <v>635.60895155659807</v>
      </c>
      <c r="AC334" s="5">
        <f ca="1">((ABS(K334)*'1D'!$D$6)/(MAX(((F334)+(G334)*(W334))*(W334),
            0.000001)*MAX(((((F334)+(G334)*(W334))*(W334))/MAX((F334)+2*(W334)*SQRT(1+(G334)^2),
                    0.000001))^(2/3),
            0.000001)))^2</f>
        <v>3.8141460404132466E-3</v>
      </c>
      <c r="AD334" s="5">
        <f ca="1">ABS(ABS(K334)/MAX(((F334)+(G334)*(W334))*(W334),
        0.000001))/SQRT('1D'!$I$5*MAX((((F334)+(G334)*(W334))*(W334))/MAX((F334)+2*(G334)*(W334),
            0.000001),
        0.000001))</f>
        <v>1.0000000000000004</v>
      </c>
      <c r="AE334" s="5">
        <f ca="1">((F334)*(W334)^2)/2+(G334)*(W334)^3/3+(ABS(K334)^2)/('1D'!$I$5*MAX(((F334)+(G334)*(W334))*(W334),
        0.000001))</f>
        <v>35.686426155594638</v>
      </c>
      <c r="AF334" s="5">
        <f ca="1">IF($A$2=0,
    0,
    IFERROR(AB335+(((AC334+AC335)/2)*J335)+(IF(Z334&gt;Z335,
                '1D'!$D$8*((Z334^2-Z335^2)/(2*'1D'!$I$5)),
                '1D'!$D$9*((Z335^2-Z334^2)/(2*'1D'!$I$5)))+('1D'!$D$10*(ABS(I335)/90)*(MAX(Z334^2,
                        Z335^2)/(2*'1D'!$I$5))))-AB334,
        0))</f>
        <v>3.3513287753521581E-3</v>
      </c>
      <c r="AG334" s="5">
        <f ca="1">IF($A$2=0,
    1,
    IF(IFERROR(AG335,
            0)=0,
        0,
        IFERROR(IF(OR(ROUND(AD334,
                        3)&gt;=1,
                    AND(ABS(AF334)&lt;'1D'!$D$19,
                        AD334&lt;1)),
                1,
                0),
            0)))</f>
        <v>1</v>
      </c>
      <c r="AH334" s="5">
        <f ca="1">IFERROR(IF('1D'!V32="Supercritical",
        MAX('1D'!$D$16,
            IFERROR(L334,
                MAX('1D'!$D$16,
                    POWER((ABS(K334)^2)/('1D'!$I$5*MAX(F334,
                                0.1)^2),
                        1/3)))),
        IF('1D'!V32="Subcritical",
            MAX('1D'!$D$16,
                IFERROR(W334,
                    MAX('1D'!$D$16,
                        POWER((ABS(K334)^2)/('1D'!$I$5*MAX(F334,
                                    0.1)^2),
                            1/3)))),
            IF(IFERROR(T334,
                    -1E+99)&gt;=IFERROR(AE334,
                    -1E+99),
                MAX('1D'!$D$16,
                    IFERROR(L334,
                        MAX('1D'!$D$16,
                            POWER((ABS(K334)^2)/('1D'!$I$5*MAX(F334,
                                        0.1)^2),
                                1/3)))),
                MAX('1D'!$D$16,
                    IFERROR(W334,
                        MAX('1D'!$D$16,
                            POWER((ABS(K334)^2)/('1D'!$I$5*MAX(F334,
                                        0.1)^2),
                                1/3))))))),
    MAX('1D'!$D$16,
        POWER((ABS(K334)^2)/('1D'!$I$5*MAX(F334,
                    0.1)^2),
            1/3)))</f>
        <v>2.0411692021517887</v>
      </c>
      <c r="AI334" s="5">
        <f t="shared" ca="1" si="78"/>
        <v>634.44166920215173</v>
      </c>
      <c r="AJ334" s="5">
        <f ca="1">AI334+((ABS(K334)/MAX(((F334)+(G334)*(AH334))*(AH334),
            0.000001))^2)/(2*'1D'!$I$5)</f>
        <v>635.61609253909478</v>
      </c>
      <c r="AM334">
        <v>0</v>
      </c>
      <c r="AN334">
        <v>0</v>
      </c>
      <c r="AO334" s="5">
        <f t="shared" si="79"/>
        <v>0</v>
      </c>
      <c r="AP334" s="5">
        <f t="shared" si="83"/>
        <v>0</v>
      </c>
      <c r="AQ334" s="5">
        <f ca="1">ABS(ABS(K334)/MAX(((F334)+(G334)*(AH334))*(AH334),
        0.000001))/SQRT('1D'!$I$5*MAX((((F334)+(G334)*(AH334))*(AH334))/MAX((F334)+2*(G334)*(AH334),
            0.000001),
        0.000001))</f>
        <v>1.0727235886044055</v>
      </c>
      <c r="AR334" s="5" t="str">
        <f t="shared" ca="1" si="80"/>
        <v>Supercritical</v>
      </c>
      <c r="AS334" s="5">
        <f ca="1">((ABS(K334)*'1D'!$D$6)/(MAX(((F334)+(G334)*(AH334))*(AH334),
            0.000001)*MAX(((((F334)+(G334)*(AH334))*(AH334))/MAX((F334)+2*(AH334)*SQRT(1+(G334)^2),
                    0.000001))^(2/3),
            0.000001)))^2</f>
        <v>4.3358367565141456E-3</v>
      </c>
    </row>
    <row r="335" spans="1:45" x14ac:dyDescent="0.35">
      <c r="A335">
        <v>326</v>
      </c>
      <c r="B335">
        <v>324.995</v>
      </c>
      <c r="C335">
        <v>616288.60699999996</v>
      </c>
      <c r="D335">
        <v>3097633.1159999999</v>
      </c>
      <c r="E335">
        <v>632.4</v>
      </c>
      <c r="F335">
        <v>5.2</v>
      </c>
      <c r="G335">
        <v>0</v>
      </c>
      <c r="H335" t="s">
        <v>176</v>
      </c>
      <c r="I335">
        <v>2.3E-2</v>
      </c>
      <c r="J335" s="5">
        <f t="shared" si="81"/>
        <v>0.99900000000002365</v>
      </c>
      <c r="K335" s="5">
        <f t="shared" ca="1" si="82"/>
        <v>50.95</v>
      </c>
      <c r="L335" s="5">
        <f ca="1">IF($A$2=0,
    IFERROR(L334,
        MAX('1D'!$D$16,
            POWER((ABS(K335)^2)/('1D'!$I$5*MAX(F335,
                        0.1)^2),
                1/3))),
    IF(IFERROR(V334,
            0)=0,
        IFERROR(L334,
            MAX('1D'!$D$16,
                POWER((ABS(K335)^2)/('1D'!$I$5*MAX(F335,
                            0.1)^2),
                    1/3))),
        IF(OR(IFERROR(L335,
                    0)=0,
                IFERROR(S334,
                    0)&lt;1,
                IFERROR(S335,
                    0)&lt;1),
            MAX('1D'!$D$16,
                POWER((ABS(K335)^2)/('1D'!$I$5*MAX(F335,
                            0.1)^2),
                    1/3)),
            IF(IFERROR(U335,
                    0)&gt;0,
                MAX('1D'!$D$16,
                    IFERROR(L335,
                        0)+((IFERROR(U335,
                                0))*'1D'!$D$18*IF((IFERROR(S335,
                                    0))&lt;1,
                            1,
                            -1))),
                IF(IFERROR(U335,
                        0)&lt;0,
                    IF(ABS((MAX('1D'!$D$16,
                                    POWER((ABS(K335)^2)/('1D'!$I$5*MAX(F335,
                                                0.1)^2),
                                        1/3)))-IFERROR(L335,
                                0))&gt;'1D'!$D$19,
                        MAX('1D'!$D$16,
                            IF((MAX('1D'!$D$16,
                                        POWER((ABS(K335)^2)/('1D'!$I$5*MAX(F335,
                                                    0.1)^2),
                                            1/3)))&gt;IFERROR(L335,
                                    0),
                                MIN((MAX('1D'!$D$16,
                                            POWER((ABS(K335)^2)/('1D'!$I$5*MAX(F335,
                                                        0.1)^2),
                                                1/3))),
                                    IFERROR(L335,
                                        0)+(MIN(ABS(IFERROR(U335,
                                                    0))*'1D'!$D$18,
                                            ABS((MAX('1D'!$D$16,
                                                        POWER((ABS(K335)^2)/('1D'!$I$5*MAX(F335,
                                                                    0.1)^2),
                                                            1/3)))-IFERROR(L335,
                                                    0))))),
                                MAX((MAX('1D'!$D$16,
                                            POWER((ABS(K335)^2)/('1D'!$I$5*MAX(F335,
                                                        0.1)^2),
                                                1/3))),
                                    IFERROR(L335,
                                        0)-(MIN(ABS(IFERROR(U335,
                                                    0))*'1D'!$D$18,
                                            ABS((MAX('1D'!$D$16,
                                                        POWER((ABS(K335)^2)/('1D'!$I$5*MAX(F335,
                                                                    0.1)^2),
                                                            1/3)))-IFERROR(L335,
                                                    0))))))),
                        MAX('1D'!$D$16,
                            POWER((ABS(K335)^2)/('1D'!$I$5*MAX(F335,
                                        0.1)^2),
                                1/3))),
                    MAX('1D'!$D$16,
                        IFERROR(L335,
                            0)))))))</f>
        <v>2.0411692021517887</v>
      </c>
      <c r="M335" s="5">
        <f t="shared" ca="1" si="70"/>
        <v>10.614079851189301</v>
      </c>
      <c r="N335" s="5">
        <f t="shared" ca="1" si="71"/>
        <v>1.1434704692804873</v>
      </c>
      <c r="O335" s="5">
        <f t="shared" ca="1" si="72"/>
        <v>4.8002276894771132</v>
      </c>
      <c r="P335" s="5">
        <f t="shared" ca="1" si="73"/>
        <v>634.44116920215174</v>
      </c>
      <c r="Q335" s="5">
        <f ca="1">P335+((ABS(K335)/MAX(((F335)+(G335)*(L335))*(L335),
            0.000001))^2)/(2*'1D'!$I$5)</f>
        <v>635.61559253909479</v>
      </c>
      <c r="R335" s="5">
        <f ca="1">((ABS(K335)*'1D'!$D$6)/(MAX(((F335)+(G335)*(L335))*(L335),
            0.000001)*MAX(((((F335)+(G335)*(L335))*(L335))/MAX((F335)+2*(L335)*SQRT(1+(G335)^2),
                    0.000001))^(2/3),
            0.000001)))^2</f>
        <v>4.3358367565141456E-3</v>
      </c>
      <c r="S335" s="5">
        <f ca="1">ABS(ABS(K335)/MAX(((F335)+(G335)*(L335))*(L335),
        0.000001))/SQRT('1D'!$I$5*MAX((((F335)+(G335)*(L335))*(L335))/MAX((F335)+2*(G335)*(L335),
            0.000001),
        0.000001))</f>
        <v>1.0727235886044055</v>
      </c>
      <c r="T335" s="5">
        <f ca="1">((F335)*(L335)^2)/2+(G335)*(L335)^3/3+(ABS(K335)^2)/('1D'!$I$5*MAX(((F335)+(G335)*(L335))*(L335),
        0.000001))</f>
        <v>35.763412605541333</v>
      </c>
      <c r="U335" s="5">
        <f ca="1">IF($A$2=0,
    0,
    IFERROR(Q334-(((R334+R335)/2)*J335)-(IF(O334&gt;O335,
                '1D'!$D$8*((O334^2-O335^2)/(2*'1D'!$I$5)),
                '1D'!$D$9*((O335^2-O334^2)/(2*'1D'!$I$5)))+('1D'!$D$10*(ABS(I335)/90)*(MAX(O334^2,
                        O335^2)/(2*'1D'!$I$5))))-Q335,
        0))</f>
        <v>-3.8765204810715659E-3</v>
      </c>
      <c r="V335" s="5">
        <f ca="1">IF($A$2=0,
    1,
    IF(IFERROR(V334,
            0)=0,
        0,
        IFERROR(IF(ROUND(S335,
                    3)=1,
                1,
                IF(AND(ABS(U335)&lt;'1D'!$D$19,
                        S335&gt;1),
                    1,
                    0)),
            0)))</f>
        <v>0</v>
      </c>
      <c r="W335" s="5">
        <f ca="1">IF($A$2=0,
    MAX(MAX('1D'!$D$16,
            MAX('1D'!$D$16,
                POWER((ABS(K335)^2)/('1D'!$I$5*MAX(F335,
                            0.1)^2),
                    1/3))),
        IFERROR(W1396,
            MAX(MAX('1D'!$D$16,
                    MAX('1D'!$D$16,
                        POWER((ABS(K335)^2)/('1D'!$I$5*MAX(F335,
                                    0.1)^2),
                            1/3))),
                ($L$2)-E1396))),
    IF(IFERROR(AG336,
            0)=0,
        MAX(MAX('1D'!$D$16,
                MAX('1D'!$D$16,
                    POWER((ABS(K335)^2)/('1D'!$I$5*MAX(F335,
                                0.1)^2),
                        1/3))),
            IFERROR(W1396,
                MAX(MAX('1D'!$D$16,
                        MAX('1D'!$D$16,
                            POWER((ABS(K335)^2)/('1D'!$I$5*MAX(F335,
                                        0.1)^2),
                                1/3))),
                    ($L$2)-E1396))),
        IF(IFERROR(W335,
                0)=0,
            MAX(MAX('1D'!$D$16,
                    MAX('1D'!$D$16,
                        POWER((ABS(K335)^2)/('1D'!$I$5*MAX(F335,
                                    0.1)^2),
                            1/3))),
                IFERROR(W1396,
                    MAX(MAX('1D'!$D$16,
                            MAX('1D'!$D$16,
                                POWER((ABS(K335)^2)/('1D'!$I$5*MAX(F335,
                                            0.1)^2),
                                    1/3))),
                        ($L$2)-E1396))),
            IF(OR(IFERROR(AD335,
                        0)&gt;=1,
                    IFERROR(AD336,
                        0)&gt;=1),
                MAX('1D'!$D$16,
                    MAX('1D'!$D$16,
                        POWER((ABS(K335)^2)/('1D'!$I$5*MAX(F335,
                                    0.1)^2),
                            1/3))),
                IF(ABS(IFERROR(AF335,
                            0))&lt;'1D'!$D$19,
                    MAX(MAX('1D'!$D$16,
                            MAX('1D'!$D$16,
                                POWER((ABS(K335)^2)/('1D'!$I$5*MAX(F335,
                                            0.1)^2),
                                    1/3))),
                        IFERROR(W335,
                            0)),
                    MAX(MAX('1D'!$D$16,
                            MAX('1D'!$D$16,
                                POWER((ABS(K335)^2)/('1D'!$I$5*MAX(F335,
                                            0.1)^2),
                                    1/3))),
                        (IFERROR(W335,
                                0))+((IFERROR(AF335,
                                    0))*'1D'!$D$18)))))))</f>
        <v>2.1389677043987478</v>
      </c>
      <c r="X335" s="5">
        <f t="shared" ca="1" si="74"/>
        <v>11.122632062873489</v>
      </c>
      <c r="Y335" s="5">
        <f t="shared" ca="1" si="75"/>
        <v>1.1735290000551568</v>
      </c>
      <c r="Z335" s="5">
        <f t="shared" ca="1" si="76"/>
        <v>4.5807502857230418</v>
      </c>
      <c r="AA335" s="5">
        <f t="shared" ca="1" si="77"/>
        <v>634.53896770439871</v>
      </c>
      <c r="AB335" s="5">
        <f ca="1">AA335+((ABS(K335)/MAX(((F335)+(G335)*(W335))*(W335),
            0.000001))^2)/(2*'1D'!$I$5)</f>
        <v>635.60845155659808</v>
      </c>
      <c r="AC335" s="5">
        <f ca="1">((ABS(K335)*'1D'!$D$6)/(MAX(((F335)+(G335)*(W335))*(W335),
            0.000001)*MAX(((((F335)+(G335)*(W335))*(W335))/MAX((F335)+2*(W335)*SQRT(1+(G335)^2),
                    0.000001))^(2/3),
            0.000001)))^2</f>
        <v>3.8141460404132466E-3</v>
      </c>
      <c r="AD335" s="5">
        <f ca="1">ABS(ABS(K335)/MAX(((F335)+(G335)*(W335))*(W335),
        0.000001))/SQRT('1D'!$I$5*MAX((((F335)+(G335)*(W335))*(W335))/MAX((F335)+2*(G335)*(W335),
            0.000001),
        0.000001))</f>
        <v>1.0000000000000004</v>
      </c>
      <c r="AE335" s="5">
        <f ca="1">((F335)*(W335)^2)/2+(G335)*(W335)^3/3+(ABS(K335)^2)/('1D'!$I$5*MAX(((F335)+(G335)*(W335))*(W335),
        0.000001))</f>
        <v>35.686426155594638</v>
      </c>
      <c r="AF335" s="5">
        <f ca="1">IF($A$2=0,
    0,
    IFERROR(AB336+(((AC335+AC336)/2)*J336)+(IF(Z335&gt;Z336,
                '1D'!$D$8*((Z335^2-Z336^2)/(2*'1D'!$I$5)),
                '1D'!$D$9*((Z336^2-Z335^2)/(2*'1D'!$I$5)))+('1D'!$D$10*(ABS(I336)/90)*(MAX(Z335^2,
                        Z336^2)/(2*'1D'!$I$5))))-AB335,
        0))</f>
        <v>3.3589570674621427E-3</v>
      </c>
      <c r="AG335" s="5">
        <f ca="1">IF($A$2=0,
    1,
    IF(IFERROR(AG336,
            0)=0,
        0,
        IFERROR(IF(OR(ROUND(AD335,
                        3)&gt;=1,
                    AND(ABS(AF335)&lt;'1D'!$D$19,
                        AD335&lt;1)),
                1,
                0),
            0)))</f>
        <v>1</v>
      </c>
      <c r="AH335" s="5">
        <f ca="1">IFERROR(IF('1D'!V32="Supercritical",
        MAX('1D'!$D$16,
            IFERROR(L335,
                MAX('1D'!$D$16,
                    POWER((ABS(K335)^2)/('1D'!$I$5*MAX(F335,
                                0.1)^2),
                        1/3)))),
        IF('1D'!V32="Subcritical",
            MAX('1D'!$D$16,
                IFERROR(W335,
                    MAX('1D'!$D$16,
                        POWER((ABS(K335)^2)/('1D'!$I$5*MAX(F335,
                                    0.1)^2),
                            1/3)))),
            IF(IFERROR(T335,
                    -1E+99)&gt;=IFERROR(AE335,
                    -1E+99),
                MAX('1D'!$D$16,
                    IFERROR(L335,
                        MAX('1D'!$D$16,
                            POWER((ABS(K335)^2)/('1D'!$I$5*MAX(F335,
                                        0.1)^2),
                                1/3)))),
                MAX('1D'!$D$16,
                    IFERROR(W335,
                        MAX('1D'!$D$16,
                            POWER((ABS(K335)^2)/('1D'!$I$5*MAX(F335,
                                        0.1)^2),
                                1/3))))))),
    MAX('1D'!$D$16,
        POWER((ABS(K335)^2)/('1D'!$I$5*MAX(F335,
                    0.1)^2),
            1/3)))</f>
        <v>2.0411692021517887</v>
      </c>
      <c r="AI335" s="5">
        <f t="shared" ca="1" si="78"/>
        <v>634.44116920215174</v>
      </c>
      <c r="AJ335" s="5">
        <f ca="1">AI335+((ABS(K335)/MAX(((F335)+(G335)*(AH335))*(AH335),
            0.000001))^2)/(2*'1D'!$I$5)</f>
        <v>635.61559253909479</v>
      </c>
      <c r="AM335">
        <v>0</v>
      </c>
      <c r="AN335">
        <v>0</v>
      </c>
      <c r="AO335" s="5">
        <f t="shared" si="79"/>
        <v>0</v>
      </c>
      <c r="AP335" s="5">
        <f t="shared" si="83"/>
        <v>0</v>
      </c>
      <c r="AQ335" s="5">
        <f ca="1">ABS(ABS(K335)/MAX(((F335)+(G335)*(AH335))*(AH335),
        0.000001))/SQRT('1D'!$I$5*MAX((((F335)+(G335)*(AH335))*(AH335))/MAX((F335)+2*(G335)*(AH335),
            0.000001),
        0.000001))</f>
        <v>1.0727235886044055</v>
      </c>
      <c r="AR335" s="5" t="str">
        <f t="shared" ca="1" si="80"/>
        <v>Supercritical</v>
      </c>
      <c r="AS335" s="5">
        <f ca="1">((ABS(K335)*'1D'!$D$6)/(MAX(((F335)+(G335)*(AH335))*(AH335),
            0.000001)*MAX(((((F335)+(G335)*(AH335))*(AH335))/MAX((F335)+2*(AH335)*SQRT(1+(G335)^2),
                    0.000001))^(2/3),
            0.000001)))^2</f>
        <v>4.3358367565141456E-3</v>
      </c>
    </row>
    <row r="336" spans="1:45" x14ac:dyDescent="0.35">
      <c r="A336">
        <v>327</v>
      </c>
      <c r="B336">
        <v>325.99599999999998</v>
      </c>
      <c r="C336">
        <v>616288.13199999998</v>
      </c>
      <c r="D336">
        <v>3097632.2349999999</v>
      </c>
      <c r="E336">
        <v>632.39949999999999</v>
      </c>
      <c r="F336">
        <v>5.2</v>
      </c>
      <c r="G336">
        <v>0</v>
      </c>
      <c r="H336" t="s">
        <v>176</v>
      </c>
      <c r="I336">
        <v>2.3E-2</v>
      </c>
      <c r="J336" s="5">
        <f t="shared" si="81"/>
        <v>1.0009999999999764</v>
      </c>
      <c r="K336" s="5">
        <f t="shared" ca="1" si="82"/>
        <v>50.95</v>
      </c>
      <c r="L336" s="5">
        <f ca="1">IF($A$2=0,
    IFERROR(L335,
        MAX('1D'!$D$16,
            POWER((ABS(K336)^2)/('1D'!$I$5*MAX(F336,
                        0.1)^2),
                1/3))),
    IF(IFERROR(V335,
            0)=0,
        IFERROR(L335,
            MAX('1D'!$D$16,
                POWER((ABS(K336)^2)/('1D'!$I$5*MAX(F336,
                            0.1)^2),
                    1/3))),
        IF(OR(IFERROR(L336,
                    0)=0,
                IFERROR(S335,
                    0)&lt;1,
                IFERROR(S336,
                    0)&lt;1),
            MAX('1D'!$D$16,
                POWER((ABS(K336)^2)/('1D'!$I$5*MAX(F336,
                            0.1)^2),
                    1/3)),
            IF(IFERROR(U336,
                    0)&gt;0,
                MAX('1D'!$D$16,
                    IFERROR(L336,
                        0)+((IFERROR(U336,
                                0))*'1D'!$D$18*IF((IFERROR(S336,
                                    0))&lt;1,
                            1,
                            -1))),
                IF(IFERROR(U336,
                        0)&lt;0,
                    IF(ABS((MAX('1D'!$D$16,
                                    POWER((ABS(K336)^2)/('1D'!$I$5*MAX(F336,
                                                0.1)^2),
                                        1/3)))-IFERROR(L336,
                                0))&gt;'1D'!$D$19,
                        MAX('1D'!$D$16,
                            IF((MAX('1D'!$D$16,
                                        POWER((ABS(K336)^2)/('1D'!$I$5*MAX(F336,
                                                    0.1)^2),
                                            1/3)))&gt;IFERROR(L336,
                                    0),
                                MIN((MAX('1D'!$D$16,
                                            POWER((ABS(K336)^2)/('1D'!$I$5*MAX(F336,
                                                        0.1)^2),
                                                1/3))),
                                    IFERROR(L336,
                                        0)+(MIN(ABS(IFERROR(U336,
                                                    0))*'1D'!$D$18,
                                            ABS((MAX('1D'!$D$16,
                                                        POWER((ABS(K336)^2)/('1D'!$I$5*MAX(F336,
                                                                    0.1)^2),
                                                            1/3)))-IFERROR(L336,
                                                    0))))),
                                MAX((MAX('1D'!$D$16,
                                            POWER((ABS(K336)^2)/('1D'!$I$5*MAX(F336,
                                                        0.1)^2),
                                                1/3))),
                                    IFERROR(L336,
                                        0)-(MIN(ABS(IFERROR(U336,
                                                    0))*'1D'!$D$18,
                                            ABS((MAX('1D'!$D$16,
                                                        POWER((ABS(K336)^2)/('1D'!$I$5*MAX(F336,
                                                                    0.1)^2),
                                                            1/3)))-IFERROR(L336,
                                                    0))))))),
                        MAX('1D'!$D$16,
                            POWER((ABS(K336)^2)/('1D'!$I$5*MAX(F336,
                                        0.1)^2),
                                1/3))),
                    MAX('1D'!$D$16,
                        IFERROR(L336,
                            0)))))))</f>
        <v>2.0411692021517887</v>
      </c>
      <c r="M336" s="5">
        <f t="shared" ca="1" si="70"/>
        <v>10.614079851189301</v>
      </c>
      <c r="N336" s="5">
        <f t="shared" ca="1" si="71"/>
        <v>1.1434704692804873</v>
      </c>
      <c r="O336" s="5">
        <f t="shared" ca="1" si="72"/>
        <v>4.8002276894771132</v>
      </c>
      <c r="P336" s="5">
        <f t="shared" ca="1" si="73"/>
        <v>634.44066920215175</v>
      </c>
      <c r="Q336" s="5">
        <f ca="1">P336+((ABS(K336)/MAX(((F336)+(G336)*(L336))*(L336),
            0.000001))^2)/(2*'1D'!$I$5)</f>
        <v>635.6150925390948</v>
      </c>
      <c r="R336" s="5">
        <f ca="1">((ABS(K336)*'1D'!$D$6)/(MAX(((F336)+(G336)*(L336))*(L336),
            0.000001)*MAX(((((F336)+(G336)*(L336))*(L336))/MAX((F336)+2*(L336)*SQRT(1+(G336)^2),
                    0.000001))^(2/3),
            0.000001)))^2</f>
        <v>4.3358367565141456E-3</v>
      </c>
      <c r="S336" s="5">
        <f ca="1">ABS(ABS(K336)/MAX(((F336)+(G336)*(L336))*(L336),
        0.000001))/SQRT('1D'!$I$5*MAX((((F336)+(G336)*(L336))*(L336))/MAX((F336)+2*(G336)*(L336),
            0.000001),
        0.000001))</f>
        <v>1.0727235886044055</v>
      </c>
      <c r="T336" s="5">
        <f ca="1">((F336)*(L336)^2)/2+(G336)*(L336)^3/3+(ABS(K336)^2)/('1D'!$I$5*MAX(((F336)+(G336)*(L336))*(L336),
        0.000001))</f>
        <v>35.763412605541333</v>
      </c>
      <c r="U336" s="5">
        <f ca="1">IF($A$2=0,
    0,
    IFERROR(Q335-(((R335+R336)/2)*J336)-(IF(O335&gt;O336,
                '1D'!$D$8*((O335^2-O336^2)/(2*'1D'!$I$5)),
                '1D'!$D$9*((O336^2-O335^2)/(2*'1D'!$I$5)))+('1D'!$D$10*(ABS(I336)/90)*(MAX(O335^2,
                        O336^2)/(2*'1D'!$I$5))))-Q336,
        0))</f>
        <v>-3.8851921545983714E-3</v>
      </c>
      <c r="V336" s="5">
        <f ca="1">IF($A$2=0,
    1,
    IF(IFERROR(V335,
            0)=0,
        0,
        IFERROR(IF(ROUND(S336,
                    3)=1,
                1,
                IF(AND(ABS(U336)&lt;'1D'!$D$19,
                        S336&gt;1),
                    1,
                    0)),
            0)))</f>
        <v>0</v>
      </c>
      <c r="W336" s="5">
        <f ca="1">IF($A$2=0,
    MAX(MAX('1D'!$D$16,
            MAX('1D'!$D$16,
                POWER((ABS(K336)^2)/('1D'!$I$5*MAX(F336,
                            0.1)^2),
                    1/3))),
        IFERROR(W1396,
            MAX(MAX('1D'!$D$16,
                    MAX('1D'!$D$16,
                        POWER((ABS(K336)^2)/('1D'!$I$5*MAX(F336,
                                    0.1)^2),
                            1/3))),
                ($L$2)-E1396))),
    IF(IFERROR(AG337,
            0)=0,
        MAX(MAX('1D'!$D$16,
                MAX('1D'!$D$16,
                    POWER((ABS(K336)^2)/('1D'!$I$5*MAX(F336,
                                0.1)^2),
                        1/3))),
            IFERROR(W1396,
                MAX(MAX('1D'!$D$16,
                        MAX('1D'!$D$16,
                            POWER((ABS(K336)^2)/('1D'!$I$5*MAX(F336,
                                        0.1)^2),
                                1/3))),
                    ($L$2)-E1396))),
        IF(IFERROR(W336,
                0)=0,
            MAX(MAX('1D'!$D$16,
                    MAX('1D'!$D$16,
                        POWER((ABS(K336)^2)/('1D'!$I$5*MAX(F336,
                                    0.1)^2),
                            1/3))),
                IFERROR(W1396,
                    MAX(MAX('1D'!$D$16,
                            MAX('1D'!$D$16,
                                POWER((ABS(K336)^2)/('1D'!$I$5*MAX(F336,
                                            0.1)^2),
                                    1/3))),
                        ($L$2)-E1396))),
            IF(OR(IFERROR(AD336,
                        0)&gt;=1,
                    IFERROR(AD337,
                        0)&gt;=1),
                MAX('1D'!$D$16,
                    MAX('1D'!$D$16,
                        POWER((ABS(K336)^2)/('1D'!$I$5*MAX(F336,
                                    0.1)^2),
                            1/3))),
                IF(ABS(IFERROR(AF336,
                            0))&lt;'1D'!$D$19,
                    MAX(MAX('1D'!$D$16,
                            MAX('1D'!$D$16,
                                POWER((ABS(K336)^2)/('1D'!$I$5*MAX(F336,
                                            0.1)^2),
                                    1/3))),
                        IFERROR(W336,
                            0)),
                    MAX(MAX('1D'!$D$16,
                            MAX('1D'!$D$16,
                                POWER((ABS(K336)^2)/('1D'!$I$5*MAX(F336,
                                            0.1)^2),
                                    1/3))),
                        (IFERROR(W336,
                                0))+((IFERROR(AF336,
                                    0))*'1D'!$D$18)))))))</f>
        <v>2.1389677043987478</v>
      </c>
      <c r="X336" s="5">
        <f t="shared" ca="1" si="74"/>
        <v>11.122632062873489</v>
      </c>
      <c r="Y336" s="5">
        <f t="shared" ca="1" si="75"/>
        <v>1.1735290000551568</v>
      </c>
      <c r="Z336" s="5">
        <f t="shared" ca="1" si="76"/>
        <v>4.5807502857230418</v>
      </c>
      <c r="AA336" s="5">
        <f t="shared" ca="1" si="77"/>
        <v>634.53846770439873</v>
      </c>
      <c r="AB336" s="5">
        <f ca="1">AA336+((ABS(K336)/MAX(((F336)+(G336)*(W336))*(W336),
            0.000001))^2)/(2*'1D'!$I$5)</f>
        <v>635.6079515565981</v>
      </c>
      <c r="AC336" s="5">
        <f ca="1">((ABS(K336)*'1D'!$D$6)/(MAX(((F336)+(G336)*(W336))*(W336),
            0.000001)*MAX(((((F336)+(G336)*(W336))*(W336))/MAX((F336)+2*(W336)*SQRT(1+(G336)^2),
                    0.000001))^(2/3),
            0.000001)))^2</f>
        <v>3.8141460404132466E-3</v>
      </c>
      <c r="AD336" s="5">
        <f ca="1">ABS(ABS(K336)/MAX(((F336)+(G336)*(W336))*(W336),
        0.000001))/SQRT('1D'!$I$5*MAX((((F336)+(G336)*(W336))*(W336))/MAX((F336)+2*(G336)*(W336),
            0.000001),
        0.000001))</f>
        <v>1.0000000000000004</v>
      </c>
      <c r="AE336" s="5">
        <f ca="1">((F336)*(W336)^2)/2+(G336)*(W336)^3/3+(ABS(K336)^2)/('1D'!$I$5*MAX(((F336)+(G336)*(W336))*(W336),
        0.000001))</f>
        <v>35.686426155594638</v>
      </c>
      <c r="AF336" s="5">
        <f ca="1">IF($A$2=0,
    0,
    IFERROR(AB337+(((AC336+AC337)/2)*J337)+(IF(Z336&gt;Z337,
                '1D'!$D$8*((Z336^2-Z337^2)/(2*'1D'!$I$5)),
                '1D'!$D$9*((Z337^2-Z336^2)/(2*'1D'!$I$5)))+('1D'!$D$10*(ABS(I337)/90)*(MAX(Z336^2,
                        Z337^2)/(2*'1D'!$I$5))))-AB336,
        0))</f>
        <v>3.3622728137743252E-3</v>
      </c>
      <c r="AG336" s="5">
        <f ca="1">IF($A$2=0,
    1,
    IF(IFERROR(AG337,
            0)=0,
        0,
        IFERROR(IF(OR(ROUND(AD336,
                        3)&gt;=1,
                    AND(ABS(AF336)&lt;'1D'!$D$19,
                        AD336&lt;1)),
                1,
                0),
            0)))</f>
        <v>1</v>
      </c>
      <c r="AH336" s="5">
        <f ca="1">IFERROR(IF('1D'!V32="Supercritical",
        MAX('1D'!$D$16,
            IFERROR(L336,
                MAX('1D'!$D$16,
                    POWER((ABS(K336)^2)/('1D'!$I$5*MAX(F336,
                                0.1)^2),
                        1/3)))),
        IF('1D'!V32="Subcritical",
            MAX('1D'!$D$16,
                IFERROR(W336,
                    MAX('1D'!$D$16,
                        POWER((ABS(K336)^2)/('1D'!$I$5*MAX(F336,
                                    0.1)^2),
                            1/3)))),
            IF(IFERROR(T336,
                    -1E+99)&gt;=IFERROR(AE336,
                    -1E+99),
                MAX('1D'!$D$16,
                    IFERROR(L336,
                        MAX('1D'!$D$16,
                            POWER((ABS(K336)^2)/('1D'!$I$5*MAX(F336,
                                        0.1)^2),
                                1/3)))),
                MAX('1D'!$D$16,
                    IFERROR(W336,
                        MAX('1D'!$D$16,
                            POWER((ABS(K336)^2)/('1D'!$I$5*MAX(F336,
                                        0.1)^2),
                                1/3))))))),
    MAX('1D'!$D$16,
        POWER((ABS(K336)^2)/('1D'!$I$5*MAX(F336,
                    0.1)^2),
            1/3)))</f>
        <v>2.0411692021517887</v>
      </c>
      <c r="AI336" s="5">
        <f t="shared" ca="1" si="78"/>
        <v>634.44066920215175</v>
      </c>
      <c r="AJ336" s="5">
        <f ca="1">AI336+((ABS(K336)/MAX(((F336)+(G336)*(AH336))*(AH336),
            0.000001))^2)/(2*'1D'!$I$5)</f>
        <v>635.6150925390948</v>
      </c>
      <c r="AM336">
        <v>0</v>
      </c>
      <c r="AN336">
        <v>0</v>
      </c>
      <c r="AO336" s="5">
        <f t="shared" si="79"/>
        <v>0</v>
      </c>
      <c r="AP336" s="5">
        <f t="shared" si="83"/>
        <v>0</v>
      </c>
      <c r="AQ336" s="5">
        <f ca="1">ABS(ABS(K336)/MAX(((F336)+(G336)*(AH336))*(AH336),
        0.000001))/SQRT('1D'!$I$5*MAX((((F336)+(G336)*(AH336))*(AH336))/MAX((F336)+2*(G336)*(AH336),
            0.000001),
        0.000001))</f>
        <v>1.0727235886044055</v>
      </c>
      <c r="AR336" s="5" t="str">
        <f t="shared" ca="1" si="80"/>
        <v>Supercritical</v>
      </c>
      <c r="AS336" s="5">
        <f ca="1">((ABS(K336)*'1D'!$D$6)/(MAX(((F336)+(G336)*(AH336))*(AH336),
            0.000001)*MAX(((((F336)+(G336)*(AH336))*(AH336))/MAX((F336)+2*(AH336)*SQRT(1+(G336)^2),
                    0.000001))^(2/3),
            0.000001)))^2</f>
        <v>4.3358367565141456E-3</v>
      </c>
    </row>
    <row r="337" spans="1:45" x14ac:dyDescent="0.35">
      <c r="A337">
        <v>328</v>
      </c>
      <c r="B337">
        <v>326.99599999999998</v>
      </c>
      <c r="C337">
        <v>616287.65800000005</v>
      </c>
      <c r="D337">
        <v>3097631.355</v>
      </c>
      <c r="E337">
        <v>632.399</v>
      </c>
      <c r="F337">
        <v>5.2</v>
      </c>
      <c r="G337">
        <v>0</v>
      </c>
      <c r="H337" t="s">
        <v>176</v>
      </c>
      <c r="I337">
        <v>2.7E-2</v>
      </c>
      <c r="J337" s="5">
        <f t="shared" si="81"/>
        <v>1</v>
      </c>
      <c r="K337" s="5">
        <f t="shared" ca="1" si="82"/>
        <v>50.95</v>
      </c>
      <c r="L337" s="5">
        <f ca="1">IF($A$2=0,
    IFERROR(L336,
        MAX('1D'!$D$16,
            POWER((ABS(K337)^2)/('1D'!$I$5*MAX(F337,
                        0.1)^2),
                1/3))),
    IF(IFERROR(V336,
            0)=0,
        IFERROR(L336,
            MAX('1D'!$D$16,
                POWER((ABS(K337)^2)/('1D'!$I$5*MAX(F337,
                            0.1)^2),
                    1/3))),
        IF(OR(IFERROR(L337,
                    0)=0,
                IFERROR(S336,
                    0)&lt;1,
                IFERROR(S337,
                    0)&lt;1),
            MAX('1D'!$D$16,
                POWER((ABS(K337)^2)/('1D'!$I$5*MAX(F337,
                            0.1)^2),
                    1/3)),
            IF(IFERROR(U337,
                    0)&gt;0,
                MAX('1D'!$D$16,
                    IFERROR(L337,
                        0)+((IFERROR(U337,
                                0))*'1D'!$D$18*IF((IFERROR(S337,
                                    0))&lt;1,
                            1,
                            -1))),
                IF(IFERROR(U337,
                        0)&lt;0,
                    IF(ABS((MAX('1D'!$D$16,
                                    POWER((ABS(K337)^2)/('1D'!$I$5*MAX(F337,
                                                0.1)^2),
                                        1/3)))-IFERROR(L337,
                                0))&gt;'1D'!$D$19,
                        MAX('1D'!$D$16,
                            IF((MAX('1D'!$D$16,
                                        POWER((ABS(K337)^2)/('1D'!$I$5*MAX(F337,
                                                    0.1)^2),
                                            1/3)))&gt;IFERROR(L337,
                                    0),
                                MIN((MAX('1D'!$D$16,
                                            POWER((ABS(K337)^2)/('1D'!$I$5*MAX(F337,
                                                        0.1)^2),
                                                1/3))),
                                    IFERROR(L337,
                                        0)+(MIN(ABS(IFERROR(U337,
                                                    0))*'1D'!$D$18,
                                            ABS((MAX('1D'!$D$16,
                                                        POWER((ABS(K337)^2)/('1D'!$I$5*MAX(F337,
                                                                    0.1)^2),
                                                            1/3)))-IFERROR(L337,
                                                    0))))),
                                MAX((MAX('1D'!$D$16,
                                            POWER((ABS(K337)^2)/('1D'!$I$5*MAX(F337,
                                                        0.1)^2),
                                                1/3))),
                                    IFERROR(L337,
                                        0)-(MIN(ABS(IFERROR(U337,
                                                    0))*'1D'!$D$18,
                                            ABS((MAX('1D'!$D$16,
                                                        POWER((ABS(K337)^2)/('1D'!$I$5*MAX(F337,
                                                                    0.1)^2),
                                                            1/3)))-IFERROR(L337,
                                                    0))))))),
                        MAX('1D'!$D$16,
                            POWER((ABS(K337)^2)/('1D'!$I$5*MAX(F337,
                                        0.1)^2),
                                1/3))),
                    MAX('1D'!$D$16,
                        IFERROR(L337,
                            0)))))))</f>
        <v>2.0411692021517887</v>
      </c>
      <c r="M337" s="5">
        <f t="shared" ca="1" si="70"/>
        <v>10.614079851189301</v>
      </c>
      <c r="N337" s="5">
        <f t="shared" ca="1" si="71"/>
        <v>1.1434704692804873</v>
      </c>
      <c r="O337" s="5">
        <f t="shared" ca="1" si="72"/>
        <v>4.8002276894771132</v>
      </c>
      <c r="P337" s="5">
        <f t="shared" ca="1" si="73"/>
        <v>634.44016920215176</v>
      </c>
      <c r="Q337" s="5">
        <f ca="1">P337+((ABS(K337)/MAX(((F337)+(G337)*(L337))*(L337),
            0.000001))^2)/(2*'1D'!$I$5)</f>
        <v>635.61459253909482</v>
      </c>
      <c r="R337" s="5">
        <f ca="1">((ABS(K337)*'1D'!$D$6)/(MAX(((F337)+(G337)*(L337))*(L337),
            0.000001)*MAX(((((F337)+(G337)*(L337))*(L337))/MAX((F337)+2*(L337)*SQRT(1+(G337)^2),
                    0.000001))^(2/3),
            0.000001)))^2</f>
        <v>4.3358367565141456E-3</v>
      </c>
      <c r="S337" s="5">
        <f ca="1">ABS(ABS(K337)/MAX(((F337)+(G337)*(L337))*(L337),
        0.000001))/SQRT('1D'!$I$5*MAX((((F337)+(G337)*(L337))*(L337))/MAX((F337)+2*(G337)*(L337),
            0.000001),
        0.000001))</f>
        <v>1.0727235886044055</v>
      </c>
      <c r="T337" s="5">
        <f ca="1">((F337)*(L337)^2)/2+(G337)*(L337)^3/3+(ABS(K337)^2)/('1D'!$I$5*MAX(((F337)+(G337)*(L337))*(L337),
        0.000001))</f>
        <v>35.763412605541333</v>
      </c>
      <c r="U337" s="5">
        <f ca="1">IF($A$2=0,
    0,
    IFERROR(Q336-(((R336+R337)/2)*J337)-(IF(O336&gt;O337,
                '1D'!$D$8*((O336^2-O337^2)/(2*'1D'!$I$5)),
                '1D'!$D$9*((O337^2-O336^2)/(2*'1D'!$I$5)))+('1D'!$D$10*(ABS(I337)/90)*(MAX(O336^2,
                        O337^2)/(2*'1D'!$I$5))))-Q337,
        0))</f>
        <v>-3.8886858066007335E-3</v>
      </c>
      <c r="V337" s="5">
        <f ca="1">IF($A$2=0,
    1,
    IF(IFERROR(V336,
            0)=0,
        0,
        IFERROR(IF(ROUND(S337,
                    3)=1,
                1,
                IF(AND(ABS(U337)&lt;'1D'!$D$19,
                        S337&gt;1),
                    1,
                    0)),
            0)))</f>
        <v>0</v>
      </c>
      <c r="W337" s="5">
        <f ca="1">IF($A$2=0,
    MAX(MAX('1D'!$D$16,
            MAX('1D'!$D$16,
                POWER((ABS(K337)^2)/('1D'!$I$5*MAX(F337,
                            0.1)^2),
                    1/3))),
        IFERROR(W1396,
            MAX(MAX('1D'!$D$16,
                    MAX('1D'!$D$16,
                        POWER((ABS(K337)^2)/('1D'!$I$5*MAX(F337,
                                    0.1)^2),
                            1/3))),
                ($L$2)-E1396))),
    IF(IFERROR(AG338,
            0)=0,
        MAX(MAX('1D'!$D$16,
                MAX('1D'!$D$16,
                    POWER((ABS(K337)^2)/('1D'!$I$5*MAX(F337,
                                0.1)^2),
                        1/3))),
            IFERROR(W1396,
                MAX(MAX('1D'!$D$16,
                        MAX('1D'!$D$16,
                            POWER((ABS(K337)^2)/('1D'!$I$5*MAX(F337,
                                        0.1)^2),
                                1/3))),
                    ($L$2)-E1396))),
        IF(IFERROR(W337,
                0)=0,
            MAX(MAX('1D'!$D$16,
                    MAX('1D'!$D$16,
                        POWER((ABS(K337)^2)/('1D'!$I$5*MAX(F337,
                                    0.1)^2),
                            1/3))),
                IFERROR(W1396,
                    MAX(MAX('1D'!$D$16,
                            MAX('1D'!$D$16,
                                POWER((ABS(K337)^2)/('1D'!$I$5*MAX(F337,
                                            0.1)^2),
                                    1/3))),
                        ($L$2)-E1396))),
            IF(OR(IFERROR(AD337,
                        0)&gt;=1,
                    IFERROR(AD338,
                        0)&gt;=1),
                MAX('1D'!$D$16,
                    MAX('1D'!$D$16,
                        POWER((ABS(K337)^2)/('1D'!$I$5*MAX(F337,
                                    0.1)^2),
                            1/3))),
                IF(ABS(IFERROR(AF337,
                            0))&lt;'1D'!$D$19,
                    MAX(MAX('1D'!$D$16,
                            MAX('1D'!$D$16,
                                POWER((ABS(K337)^2)/('1D'!$I$5*MAX(F337,
                                            0.1)^2),
                                    1/3))),
                        IFERROR(W337,
                            0)),
                    MAX(MAX('1D'!$D$16,
                            MAX('1D'!$D$16,
                                POWER((ABS(K337)^2)/('1D'!$I$5*MAX(F337,
                                            0.1)^2),
                                    1/3))),
                        (IFERROR(W337,
                                0))+((IFERROR(AF337,
                                    0))*'1D'!$D$18)))))))</f>
        <v>2.1389677043987478</v>
      </c>
      <c r="X337" s="5">
        <f t="shared" ca="1" si="74"/>
        <v>11.122632062873489</v>
      </c>
      <c r="Y337" s="5">
        <f t="shared" ca="1" si="75"/>
        <v>1.1735290000551568</v>
      </c>
      <c r="Z337" s="5">
        <f t="shared" ca="1" si="76"/>
        <v>4.5807502857230418</v>
      </c>
      <c r="AA337" s="5">
        <f t="shared" ca="1" si="77"/>
        <v>634.53796770439874</v>
      </c>
      <c r="AB337" s="5">
        <f ca="1">AA337+((ABS(K337)/MAX(((F337)+(G337)*(W337))*(W337),
            0.000001))^2)/(2*'1D'!$I$5)</f>
        <v>635.60745155659811</v>
      </c>
      <c r="AC337" s="5">
        <f ca="1">((ABS(K337)*'1D'!$D$6)/(MAX(((F337)+(G337)*(W337))*(W337),
            0.000001)*MAX(((((F337)+(G337)*(W337))*(W337))/MAX((F337)+2*(W337)*SQRT(1+(G337)^2),
                    0.000001))^(2/3),
            0.000001)))^2</f>
        <v>3.8141460404132466E-3</v>
      </c>
      <c r="AD337" s="5">
        <f ca="1">ABS(ABS(K337)/MAX(((F337)+(G337)*(W337))*(W337),
        0.000001))/SQRT('1D'!$I$5*MAX((((F337)+(G337)*(W337))*(W337))/MAX((F337)+2*(G337)*(W337),
            0.000001),
        0.000001))</f>
        <v>1.0000000000000004</v>
      </c>
      <c r="AE337" s="5">
        <f ca="1">((F337)*(W337)^2)/2+(G337)*(W337)^3/3+(ABS(K337)^2)/('1D'!$I$5*MAX(((F337)+(G337)*(W337))*(W337),
        0.000001))</f>
        <v>35.686426155594638</v>
      </c>
      <c r="AF337" s="5">
        <f ca="1">IF($A$2=0,
    0,
    IFERROR(AB338+(((AC337+AC338)/2)*J338)+(IF(Z337&gt;Z338,
                '1D'!$D$8*((Z337^2-Z338^2)/(2*'1D'!$I$5)),
                '1D'!$D$9*((Z338^2-Z337^2)/(2*'1D'!$I$5)))+('1D'!$D$10*(ABS(I338)/90)*(MAX(Z337^2,
                        Z338^2)/(2*'1D'!$I$5))))-AB337,
        0))</f>
        <v>3.3622728137743252E-3</v>
      </c>
      <c r="AG337" s="5">
        <f ca="1">IF($A$2=0,
    1,
    IF(IFERROR(AG338,
            0)=0,
        0,
        IFERROR(IF(OR(ROUND(AD337,
                        3)&gt;=1,
                    AND(ABS(AF337)&lt;'1D'!$D$19,
                        AD337&lt;1)),
                1,
                0),
            0)))</f>
        <v>1</v>
      </c>
      <c r="AH337" s="5">
        <f ca="1">IFERROR(IF('1D'!V32="Supercritical",
        MAX('1D'!$D$16,
            IFERROR(L337,
                MAX('1D'!$D$16,
                    POWER((ABS(K337)^2)/('1D'!$I$5*MAX(F337,
                                0.1)^2),
                        1/3)))),
        IF('1D'!V32="Subcritical",
            MAX('1D'!$D$16,
                IFERROR(W337,
                    MAX('1D'!$D$16,
                        POWER((ABS(K337)^2)/('1D'!$I$5*MAX(F337,
                                    0.1)^2),
                            1/3)))),
            IF(IFERROR(T337,
                    -1E+99)&gt;=IFERROR(AE337,
                    -1E+99),
                MAX('1D'!$D$16,
                    IFERROR(L337,
                        MAX('1D'!$D$16,
                            POWER((ABS(K337)^2)/('1D'!$I$5*MAX(F337,
                                        0.1)^2),
                                1/3)))),
                MAX('1D'!$D$16,
                    IFERROR(W337,
                        MAX('1D'!$D$16,
                            POWER((ABS(K337)^2)/('1D'!$I$5*MAX(F337,
                                        0.1)^2),
                                1/3))))))),
    MAX('1D'!$D$16,
        POWER((ABS(K337)^2)/('1D'!$I$5*MAX(F337,
                    0.1)^2),
            1/3)))</f>
        <v>2.0411692021517887</v>
      </c>
      <c r="AI337" s="5">
        <f t="shared" ca="1" si="78"/>
        <v>634.44016920215176</v>
      </c>
      <c r="AJ337" s="5">
        <f ca="1">AI337+((ABS(K337)/MAX(((F337)+(G337)*(AH337))*(AH337),
            0.000001))^2)/(2*'1D'!$I$5)</f>
        <v>635.61459253909482</v>
      </c>
      <c r="AM337">
        <v>0</v>
      </c>
      <c r="AN337">
        <v>0</v>
      </c>
      <c r="AO337" s="5">
        <f t="shared" si="79"/>
        <v>0</v>
      </c>
      <c r="AP337" s="5">
        <f t="shared" si="83"/>
        <v>0</v>
      </c>
      <c r="AQ337" s="5">
        <f ca="1">ABS(ABS(K337)/MAX(((F337)+(G337)*(AH337))*(AH337),
        0.000001))/SQRT('1D'!$I$5*MAX((((F337)+(G337)*(AH337))*(AH337))/MAX((F337)+2*(G337)*(AH337),
            0.000001),
        0.000001))</f>
        <v>1.0727235886044055</v>
      </c>
      <c r="AR337" s="5" t="str">
        <f t="shared" ca="1" si="80"/>
        <v>Supercritical</v>
      </c>
      <c r="AS337" s="5">
        <f ca="1">((ABS(K337)*'1D'!$D$6)/(MAX(((F337)+(G337)*(AH337))*(AH337),
            0.000001)*MAX(((((F337)+(G337)*(AH337))*(AH337))/MAX((F337)+2*(AH337)*SQRT(1+(G337)^2),
                    0.000001))^(2/3),
            0.000001)))^2</f>
        <v>4.3358367565141456E-3</v>
      </c>
    </row>
    <row r="338" spans="1:45" x14ac:dyDescent="0.35">
      <c r="A338">
        <v>329</v>
      </c>
      <c r="B338">
        <v>327.99599999999998</v>
      </c>
      <c r="C338">
        <v>616287.18400000001</v>
      </c>
      <c r="D338">
        <v>3097630.4739999999</v>
      </c>
      <c r="E338">
        <v>632.39850000000001</v>
      </c>
      <c r="F338">
        <v>5.2</v>
      </c>
      <c r="G338">
        <v>0</v>
      </c>
      <c r="H338" t="s">
        <v>176</v>
      </c>
      <c r="I338">
        <v>2.7E-2</v>
      </c>
      <c r="J338" s="5">
        <f t="shared" si="81"/>
        <v>1</v>
      </c>
      <c r="K338" s="5">
        <f t="shared" ca="1" si="82"/>
        <v>50.95</v>
      </c>
      <c r="L338" s="5">
        <f ca="1">IF($A$2=0,
    IFERROR(L337,
        MAX('1D'!$D$16,
            POWER((ABS(K338)^2)/('1D'!$I$5*MAX(F338,
                        0.1)^2),
                1/3))),
    IF(IFERROR(V337,
            0)=0,
        IFERROR(L337,
            MAX('1D'!$D$16,
                POWER((ABS(K338)^2)/('1D'!$I$5*MAX(F338,
                            0.1)^2),
                    1/3))),
        IF(OR(IFERROR(L338,
                    0)=0,
                IFERROR(S337,
                    0)&lt;1,
                IFERROR(S338,
                    0)&lt;1),
            MAX('1D'!$D$16,
                POWER((ABS(K338)^2)/('1D'!$I$5*MAX(F338,
                            0.1)^2),
                    1/3)),
            IF(IFERROR(U338,
                    0)&gt;0,
                MAX('1D'!$D$16,
                    IFERROR(L338,
                        0)+((IFERROR(U338,
                                0))*'1D'!$D$18*IF((IFERROR(S338,
                                    0))&lt;1,
                            1,
                            -1))),
                IF(IFERROR(U338,
                        0)&lt;0,
                    IF(ABS((MAX('1D'!$D$16,
                                    POWER((ABS(K338)^2)/('1D'!$I$5*MAX(F338,
                                                0.1)^2),
                                        1/3)))-IFERROR(L338,
                                0))&gt;'1D'!$D$19,
                        MAX('1D'!$D$16,
                            IF((MAX('1D'!$D$16,
                                        POWER((ABS(K338)^2)/('1D'!$I$5*MAX(F338,
                                                    0.1)^2),
                                            1/3)))&gt;IFERROR(L338,
                                    0),
                                MIN((MAX('1D'!$D$16,
                                            POWER((ABS(K338)^2)/('1D'!$I$5*MAX(F338,
                                                        0.1)^2),
                                                1/3))),
                                    IFERROR(L338,
                                        0)+(MIN(ABS(IFERROR(U338,
                                                    0))*'1D'!$D$18,
                                            ABS((MAX('1D'!$D$16,
                                                        POWER((ABS(K338)^2)/('1D'!$I$5*MAX(F338,
                                                                    0.1)^2),
                                                            1/3)))-IFERROR(L338,
                                                    0))))),
                                MAX((MAX('1D'!$D$16,
                                            POWER((ABS(K338)^2)/('1D'!$I$5*MAX(F338,
                                                        0.1)^2),
                                                1/3))),
                                    IFERROR(L338,
                                        0)-(MIN(ABS(IFERROR(U338,
                                                    0))*'1D'!$D$18,
                                            ABS((MAX('1D'!$D$16,
                                                        POWER((ABS(K338)^2)/('1D'!$I$5*MAX(F338,
                                                                    0.1)^2),
                                                            1/3)))-IFERROR(L338,
                                                    0))))))),
                        MAX('1D'!$D$16,
                            POWER((ABS(K338)^2)/('1D'!$I$5*MAX(F338,
                                        0.1)^2),
                                1/3))),
                    MAX('1D'!$D$16,
                        IFERROR(L338,
                            0)))))))</f>
        <v>2.0411692021517887</v>
      </c>
      <c r="M338" s="5">
        <f t="shared" ca="1" si="70"/>
        <v>10.614079851189301</v>
      </c>
      <c r="N338" s="5">
        <f t="shared" ca="1" si="71"/>
        <v>1.1434704692804873</v>
      </c>
      <c r="O338" s="5">
        <f t="shared" ca="1" si="72"/>
        <v>4.8002276894771132</v>
      </c>
      <c r="P338" s="5">
        <f t="shared" ca="1" si="73"/>
        <v>634.43966920215178</v>
      </c>
      <c r="Q338" s="5">
        <f ca="1">P338+((ABS(K338)/MAX(((F338)+(G338)*(L338))*(L338),
            0.000001))^2)/(2*'1D'!$I$5)</f>
        <v>635.61409253909483</v>
      </c>
      <c r="R338" s="5">
        <f ca="1">((ABS(K338)*'1D'!$D$6)/(MAX(((F338)+(G338)*(L338))*(L338),
            0.000001)*MAX(((((F338)+(G338)*(L338))*(L338))/MAX((F338)+2*(L338)*SQRT(1+(G338)^2),
                    0.000001))^(2/3),
            0.000001)))^2</f>
        <v>4.3358367565141456E-3</v>
      </c>
      <c r="S338" s="5">
        <f ca="1">ABS(ABS(K338)/MAX(((F338)+(G338)*(L338))*(L338),
        0.000001))/SQRT('1D'!$I$5*MAX((((F338)+(G338)*(L338))*(L338))/MAX((F338)+2*(G338)*(L338),
            0.000001),
        0.000001))</f>
        <v>1.0727235886044055</v>
      </c>
      <c r="T338" s="5">
        <f ca="1">((F338)*(L338)^2)/2+(G338)*(L338)^3/3+(ABS(K338)^2)/('1D'!$I$5*MAX(((F338)+(G338)*(L338))*(L338),
        0.000001))</f>
        <v>35.763412605541333</v>
      </c>
      <c r="U338" s="5">
        <f ca="1">IF($A$2=0,
    0,
    IFERROR(Q337-(((R337+R338)/2)*J338)-(IF(O337&gt;O338,
                '1D'!$D$8*((O337^2-O338^2)/(2*'1D'!$I$5)),
                '1D'!$D$9*((O338^2-O337^2)/(2*'1D'!$I$5)))+('1D'!$D$10*(ABS(I338)/90)*(MAX(O337^2,
                        O338^2)/(2*'1D'!$I$5))))-Q338,
        0))</f>
        <v>-3.8886858066007335E-3</v>
      </c>
      <c r="V338" s="5">
        <f ca="1">IF($A$2=0,
    1,
    IF(IFERROR(V337,
            0)=0,
        0,
        IFERROR(IF(ROUND(S338,
                    3)=1,
                1,
                IF(AND(ABS(U338)&lt;'1D'!$D$19,
                        S338&gt;1),
                    1,
                    0)),
            0)))</f>
        <v>0</v>
      </c>
      <c r="W338" s="5">
        <f ca="1">IF($A$2=0,
    MAX(MAX('1D'!$D$16,
            MAX('1D'!$D$16,
                POWER((ABS(K338)^2)/('1D'!$I$5*MAX(F338,
                            0.1)^2),
                    1/3))),
        IFERROR(W1396,
            MAX(MAX('1D'!$D$16,
                    MAX('1D'!$D$16,
                        POWER((ABS(K338)^2)/('1D'!$I$5*MAX(F338,
                                    0.1)^2),
                            1/3))),
                ($L$2)-E1396))),
    IF(IFERROR(AG339,
            0)=0,
        MAX(MAX('1D'!$D$16,
                MAX('1D'!$D$16,
                    POWER((ABS(K338)^2)/('1D'!$I$5*MAX(F338,
                                0.1)^2),
                        1/3))),
            IFERROR(W1396,
                MAX(MAX('1D'!$D$16,
                        MAX('1D'!$D$16,
                            POWER((ABS(K338)^2)/('1D'!$I$5*MAX(F338,
                                        0.1)^2),
                                1/3))),
                    ($L$2)-E1396))),
        IF(IFERROR(W338,
                0)=0,
            MAX(MAX('1D'!$D$16,
                    MAX('1D'!$D$16,
                        POWER((ABS(K338)^2)/('1D'!$I$5*MAX(F338,
                                    0.1)^2),
                            1/3))),
                IFERROR(W1396,
                    MAX(MAX('1D'!$D$16,
                            MAX('1D'!$D$16,
                                POWER((ABS(K338)^2)/('1D'!$I$5*MAX(F338,
                                            0.1)^2),
                                    1/3))),
                        ($L$2)-E1396))),
            IF(OR(IFERROR(AD338,
                        0)&gt;=1,
                    IFERROR(AD339,
                        0)&gt;=1),
                MAX('1D'!$D$16,
                    MAX('1D'!$D$16,
                        POWER((ABS(K338)^2)/('1D'!$I$5*MAX(F338,
                                    0.1)^2),
                            1/3))),
                IF(ABS(IFERROR(AF338,
                            0))&lt;'1D'!$D$19,
                    MAX(MAX('1D'!$D$16,
                            MAX('1D'!$D$16,
                                POWER((ABS(K338)^2)/('1D'!$I$5*MAX(F338,
                                            0.1)^2),
                                    1/3))),
                        IFERROR(W338,
                            0)),
                    MAX(MAX('1D'!$D$16,
                            MAX('1D'!$D$16,
                                POWER((ABS(K338)^2)/('1D'!$I$5*MAX(F338,
                                            0.1)^2),
                                    1/3))),
                        (IFERROR(W338,
                                0))+((IFERROR(AF338,
                                    0))*'1D'!$D$18)))))))</f>
        <v>2.1389677043987478</v>
      </c>
      <c r="X338" s="5">
        <f t="shared" ca="1" si="74"/>
        <v>11.122632062873489</v>
      </c>
      <c r="Y338" s="5">
        <f t="shared" ca="1" si="75"/>
        <v>1.1735290000551568</v>
      </c>
      <c r="Z338" s="5">
        <f t="shared" ca="1" si="76"/>
        <v>4.5807502857230418</v>
      </c>
      <c r="AA338" s="5">
        <f t="shared" ca="1" si="77"/>
        <v>634.53746770439875</v>
      </c>
      <c r="AB338" s="5">
        <f ca="1">AA338+((ABS(K338)/MAX(((F338)+(G338)*(W338))*(W338),
            0.000001))^2)/(2*'1D'!$I$5)</f>
        <v>635.60695155659812</v>
      </c>
      <c r="AC338" s="5">
        <f ca="1">((ABS(K338)*'1D'!$D$6)/(MAX(((F338)+(G338)*(W338))*(W338),
            0.000001)*MAX(((((F338)+(G338)*(W338))*(W338))/MAX((F338)+2*(W338)*SQRT(1+(G338)^2),
                    0.000001))^(2/3),
            0.000001)))^2</f>
        <v>3.8141460404132466E-3</v>
      </c>
      <c r="AD338" s="5">
        <f ca="1">ABS(ABS(K338)/MAX(((F338)+(G338)*(W338))*(W338),
        0.000001))/SQRT('1D'!$I$5*MAX((((F338)+(G338)*(W338))*(W338))/MAX((F338)+2*(G338)*(W338),
            0.000001),
        0.000001))</f>
        <v>1.0000000000000004</v>
      </c>
      <c r="AE338" s="5">
        <f ca="1">((F338)*(W338)^2)/2+(G338)*(W338)^3/3+(ABS(K338)^2)/('1D'!$I$5*MAX(((F338)+(G338)*(W338))*(W338),
        0.000001))</f>
        <v>35.686426155594638</v>
      </c>
      <c r="AF338" s="5">
        <f ca="1">IF($A$2=0,
    0,
    IFERROR(AB339+(((AC338+AC339)/2)*J339)+(IF(Z338&gt;Z339,
                '1D'!$D$8*((Z338^2-Z339^2)/(2*'1D'!$I$5)),
                '1D'!$D$9*((Z339^2-Z338^2)/(2*'1D'!$I$5)))+('1D'!$D$10*(ABS(I339)/90)*(MAX(Z338^2,
                        Z339^2)/(2*'1D'!$I$5))))-AB338,
        0))</f>
        <v>3.4032696947861041E-3</v>
      </c>
      <c r="AG338" s="5">
        <f ca="1">IF($A$2=0,
    1,
    IF(IFERROR(AG339,
            0)=0,
        0,
        IFERROR(IF(OR(ROUND(AD338,
                        3)&gt;=1,
                    AND(ABS(AF338)&lt;'1D'!$D$19,
                        AD338&lt;1)),
                1,
                0),
            0)))</f>
        <v>1</v>
      </c>
      <c r="AH338" s="5">
        <f ca="1">IFERROR(IF('1D'!V32="Supercritical",
        MAX('1D'!$D$16,
            IFERROR(L338,
                MAX('1D'!$D$16,
                    POWER((ABS(K338)^2)/('1D'!$I$5*MAX(F338,
                                0.1)^2),
                        1/3)))),
        IF('1D'!V32="Subcritical",
            MAX('1D'!$D$16,
                IFERROR(W338,
                    MAX('1D'!$D$16,
                        POWER((ABS(K338)^2)/('1D'!$I$5*MAX(F338,
                                    0.1)^2),
                            1/3)))),
            IF(IFERROR(T338,
                    -1E+99)&gt;=IFERROR(AE338,
                    -1E+99),
                MAX('1D'!$D$16,
                    IFERROR(L338,
                        MAX('1D'!$D$16,
                            POWER((ABS(K338)^2)/('1D'!$I$5*MAX(F338,
                                        0.1)^2),
                                1/3)))),
                MAX('1D'!$D$16,
                    IFERROR(W338,
                        MAX('1D'!$D$16,
                            POWER((ABS(K338)^2)/('1D'!$I$5*MAX(F338,
                                        0.1)^2),
                                1/3))))))),
    MAX('1D'!$D$16,
        POWER((ABS(K338)^2)/('1D'!$I$5*MAX(F338,
                    0.1)^2),
            1/3)))</f>
        <v>2.0411692021517887</v>
      </c>
      <c r="AI338" s="5">
        <f t="shared" ca="1" si="78"/>
        <v>634.43966920215178</v>
      </c>
      <c r="AJ338" s="5">
        <f ca="1">AI338+((ABS(K338)/MAX(((F338)+(G338)*(AH338))*(AH338),
            0.000001))^2)/(2*'1D'!$I$5)</f>
        <v>635.61409253909483</v>
      </c>
      <c r="AM338">
        <v>0</v>
      </c>
      <c r="AN338">
        <v>0</v>
      </c>
      <c r="AO338" s="5">
        <f t="shared" si="79"/>
        <v>0</v>
      </c>
      <c r="AP338" s="5">
        <f t="shared" si="83"/>
        <v>0</v>
      </c>
      <c r="AQ338" s="5">
        <f ca="1">ABS(ABS(K338)/MAX(((F338)+(G338)*(AH338))*(AH338),
        0.000001))/SQRT('1D'!$I$5*MAX((((F338)+(G338)*(AH338))*(AH338))/MAX((F338)+2*(G338)*(AH338),
            0.000001),
        0.000001))</f>
        <v>1.0727235886044055</v>
      </c>
      <c r="AR338" s="5" t="str">
        <f t="shared" ca="1" si="80"/>
        <v>Supercritical</v>
      </c>
      <c r="AS338" s="5">
        <f ca="1">((ABS(K338)*'1D'!$D$6)/(MAX(((F338)+(G338)*(AH338))*(AH338),
            0.000001)*MAX(((((F338)+(G338)*(AH338))*(AH338))/MAX((F338)+2*(AH338)*SQRT(1+(G338)^2),
                    0.000001))^(2/3),
            0.000001)))^2</f>
        <v>4.3358367565141456E-3</v>
      </c>
    </row>
    <row r="339" spans="1:45" x14ac:dyDescent="0.35">
      <c r="A339">
        <v>330</v>
      </c>
      <c r="B339">
        <v>328.99599999999998</v>
      </c>
      <c r="C339">
        <v>616286.71</v>
      </c>
      <c r="D339">
        <v>3097629.594</v>
      </c>
      <c r="E339">
        <v>632.39800000000002</v>
      </c>
      <c r="F339">
        <v>5.2</v>
      </c>
      <c r="G339">
        <v>0</v>
      </c>
      <c r="H339" t="s">
        <v>176</v>
      </c>
      <c r="I339">
        <v>0.05</v>
      </c>
      <c r="J339" s="5">
        <f t="shared" si="81"/>
        <v>1</v>
      </c>
      <c r="K339" s="5">
        <f t="shared" ca="1" si="82"/>
        <v>50.95</v>
      </c>
      <c r="L339" s="5">
        <f ca="1">IF($A$2=0,
    IFERROR(L338,
        MAX('1D'!$D$16,
            POWER((ABS(K339)^2)/('1D'!$I$5*MAX(F339,
                        0.1)^2),
                1/3))),
    IF(IFERROR(V338,
            0)=0,
        IFERROR(L338,
            MAX('1D'!$D$16,
                POWER((ABS(K339)^2)/('1D'!$I$5*MAX(F339,
                            0.1)^2),
                    1/3))),
        IF(OR(IFERROR(L339,
                    0)=0,
                IFERROR(S338,
                    0)&lt;1,
                IFERROR(S339,
                    0)&lt;1),
            MAX('1D'!$D$16,
                POWER((ABS(K339)^2)/('1D'!$I$5*MAX(F339,
                            0.1)^2),
                    1/3)),
            IF(IFERROR(U339,
                    0)&gt;0,
                MAX('1D'!$D$16,
                    IFERROR(L339,
                        0)+((IFERROR(U339,
                                0))*'1D'!$D$18*IF((IFERROR(S339,
                                    0))&lt;1,
                            1,
                            -1))),
                IF(IFERROR(U339,
                        0)&lt;0,
                    IF(ABS((MAX('1D'!$D$16,
                                    POWER((ABS(K339)^2)/('1D'!$I$5*MAX(F339,
                                                0.1)^2),
                                        1/3)))-IFERROR(L339,
                                0))&gt;'1D'!$D$19,
                        MAX('1D'!$D$16,
                            IF((MAX('1D'!$D$16,
                                        POWER((ABS(K339)^2)/('1D'!$I$5*MAX(F339,
                                                    0.1)^2),
                                            1/3)))&gt;IFERROR(L339,
                                    0),
                                MIN((MAX('1D'!$D$16,
                                            POWER((ABS(K339)^2)/('1D'!$I$5*MAX(F339,
                                                        0.1)^2),
                                                1/3))),
                                    IFERROR(L339,
                                        0)+(MIN(ABS(IFERROR(U339,
                                                    0))*'1D'!$D$18,
                                            ABS((MAX('1D'!$D$16,
                                                        POWER((ABS(K339)^2)/('1D'!$I$5*MAX(F339,
                                                                    0.1)^2),
                                                            1/3)))-IFERROR(L339,
                                                    0))))),
                                MAX((MAX('1D'!$D$16,
                                            POWER((ABS(K339)^2)/('1D'!$I$5*MAX(F339,
                                                        0.1)^2),
                                                1/3))),
                                    IFERROR(L339,
                                        0)-(MIN(ABS(IFERROR(U339,
                                                    0))*'1D'!$D$18,
                                            ABS((MAX('1D'!$D$16,
                                                        POWER((ABS(K339)^2)/('1D'!$I$5*MAX(F339,
                                                                    0.1)^2),
                                                            1/3)))-IFERROR(L339,
                                                    0))))))),
                        MAX('1D'!$D$16,
                            POWER((ABS(K339)^2)/('1D'!$I$5*MAX(F339,
                                        0.1)^2),
                                1/3))),
                    MAX('1D'!$D$16,
                        IFERROR(L339,
                            0)))))))</f>
        <v>2.0411692021517887</v>
      </c>
      <c r="M339" s="5">
        <f t="shared" ca="1" si="70"/>
        <v>10.614079851189301</v>
      </c>
      <c r="N339" s="5">
        <f t="shared" ca="1" si="71"/>
        <v>1.1434704692804873</v>
      </c>
      <c r="O339" s="5">
        <f t="shared" ca="1" si="72"/>
        <v>4.8002276894771132</v>
      </c>
      <c r="P339" s="5">
        <f t="shared" ca="1" si="73"/>
        <v>634.43916920215179</v>
      </c>
      <c r="Q339" s="5">
        <f ca="1">P339+((ABS(K339)/MAX(((F339)+(G339)*(L339))*(L339),
            0.000001))^2)/(2*'1D'!$I$5)</f>
        <v>635.61359253909484</v>
      </c>
      <c r="R339" s="5">
        <f ca="1">((ABS(K339)*'1D'!$D$6)/(MAX(((F339)+(G339)*(L339))*(L339),
            0.000001)*MAX(((((F339)+(G339)*(L339))*(L339))/MAX((F339)+2*(L339)*SQRT(1+(G339)^2),
                    0.000001))^(2/3),
            0.000001)))^2</f>
        <v>4.3358367565141456E-3</v>
      </c>
      <c r="S339" s="5">
        <f ca="1">ABS(ABS(K339)/MAX(((F339)+(G339)*(L339))*(L339),
        0.000001))/SQRT('1D'!$I$5*MAX((((F339)+(G339)*(L339))*(L339))/MAX((F339)+2*(G339)*(L339),
            0.000001),
        0.000001))</f>
        <v>1.0727235886044055</v>
      </c>
      <c r="T339" s="5">
        <f ca="1">((F339)*(L339)^2)/2+(G339)*(L339)^3/3+(ABS(K339)^2)/('1D'!$I$5*MAX(((F339)+(G339)*(L339))*(L339),
        0.000001))</f>
        <v>35.763412605541333</v>
      </c>
      <c r="U339" s="5">
        <f ca="1">IF($A$2=0,
    0,
    IFERROR(Q338-(((R338+R339)/2)*J339)-(IF(O338&gt;O339,
                '1D'!$D$8*((O338^2-O339^2)/(2*'1D'!$I$5)),
                '1D'!$D$9*((O339^2-O338^2)/(2*'1D'!$I$5)))+('1D'!$D$10*(ABS(I339)/90)*(MAX(O338^2,
                        O339^2)/(2*'1D'!$I$5))))-Q339,
        0))</f>
        <v>-3.9337053678991651E-3</v>
      </c>
      <c r="V339" s="5">
        <f ca="1">IF($A$2=0,
    1,
    IF(IFERROR(V338,
            0)=0,
        0,
        IFERROR(IF(ROUND(S339,
                    3)=1,
                1,
                IF(AND(ABS(U339)&lt;'1D'!$D$19,
                        S339&gt;1),
                    1,
                    0)),
            0)))</f>
        <v>0</v>
      </c>
      <c r="W339" s="5">
        <f ca="1">IF($A$2=0,
    MAX(MAX('1D'!$D$16,
            MAX('1D'!$D$16,
                POWER((ABS(K339)^2)/('1D'!$I$5*MAX(F339,
                            0.1)^2),
                    1/3))),
        IFERROR(W1396,
            MAX(MAX('1D'!$D$16,
                    MAX('1D'!$D$16,
                        POWER((ABS(K339)^2)/('1D'!$I$5*MAX(F339,
                                    0.1)^2),
                            1/3))),
                ($L$2)-E1396))),
    IF(IFERROR(AG340,
            0)=0,
        MAX(MAX('1D'!$D$16,
                MAX('1D'!$D$16,
                    POWER((ABS(K339)^2)/('1D'!$I$5*MAX(F339,
                                0.1)^2),
                        1/3))),
            IFERROR(W1396,
                MAX(MAX('1D'!$D$16,
                        MAX('1D'!$D$16,
                            POWER((ABS(K339)^2)/('1D'!$I$5*MAX(F339,
                                        0.1)^2),
                                1/3))),
                    ($L$2)-E1396))),
        IF(IFERROR(W339,
                0)=0,
            MAX(MAX('1D'!$D$16,
                    MAX('1D'!$D$16,
                        POWER((ABS(K339)^2)/('1D'!$I$5*MAX(F339,
                                    0.1)^2),
                            1/3))),
                IFERROR(W1396,
                    MAX(MAX('1D'!$D$16,
                            MAX('1D'!$D$16,
                                POWER((ABS(K339)^2)/('1D'!$I$5*MAX(F339,
                                            0.1)^2),
                                    1/3))),
                        ($L$2)-E1396))),
            IF(OR(IFERROR(AD339,
                        0)&gt;=1,
                    IFERROR(AD340,
                        0)&gt;=1),
                MAX('1D'!$D$16,
                    MAX('1D'!$D$16,
                        POWER((ABS(K339)^2)/('1D'!$I$5*MAX(F339,
                                    0.1)^2),
                            1/3))),
                IF(ABS(IFERROR(AF339,
                            0))&lt;'1D'!$D$19,
                    MAX(MAX('1D'!$D$16,
                            MAX('1D'!$D$16,
                                POWER((ABS(K339)^2)/('1D'!$I$5*MAX(F339,
                                            0.1)^2),
                                    1/3))),
                        IFERROR(W339,
                            0)),
                    MAX(MAX('1D'!$D$16,
                            MAX('1D'!$D$16,
                                POWER((ABS(K339)^2)/('1D'!$I$5*MAX(F339,
                                            0.1)^2),
                                    1/3))),
                        (IFERROR(W339,
                                0))+((IFERROR(AF339,
                                    0))*'1D'!$D$18)))))))</f>
        <v>2.1389677043987478</v>
      </c>
      <c r="X339" s="5">
        <f t="shared" ca="1" si="74"/>
        <v>11.122632062873489</v>
      </c>
      <c r="Y339" s="5">
        <f t="shared" ca="1" si="75"/>
        <v>1.1735290000551568</v>
      </c>
      <c r="Z339" s="5">
        <f t="shared" ca="1" si="76"/>
        <v>4.5807502857230418</v>
      </c>
      <c r="AA339" s="5">
        <f t="shared" ca="1" si="77"/>
        <v>634.53696770439876</v>
      </c>
      <c r="AB339" s="5">
        <f ca="1">AA339+((ABS(K339)/MAX(((F339)+(G339)*(W339))*(W339),
            0.000001))^2)/(2*'1D'!$I$5)</f>
        <v>635.60645155659813</v>
      </c>
      <c r="AC339" s="5">
        <f ca="1">((ABS(K339)*'1D'!$D$6)/(MAX(((F339)+(G339)*(W339))*(W339),
            0.000001)*MAX(((((F339)+(G339)*(W339))*(W339))/MAX((F339)+2*(W339)*SQRT(1+(G339)^2),
                    0.000001))^(2/3),
            0.000001)))^2</f>
        <v>3.8141460404132466E-3</v>
      </c>
      <c r="AD339" s="5">
        <f ca="1">ABS(ABS(K339)/MAX(((F339)+(G339)*(W339))*(W339),
        0.000001))/SQRT('1D'!$I$5*MAX((((F339)+(G339)*(W339))*(W339))/MAX((F339)+2*(G339)*(W339),
            0.000001),
        0.000001))</f>
        <v>1.0000000000000004</v>
      </c>
      <c r="AE339" s="5">
        <f ca="1">((F339)*(W339)^2)/2+(G339)*(W339)^3/3+(ABS(K339)^2)/('1D'!$I$5*MAX(((F339)+(G339)*(W339))*(W339),
        0.000001))</f>
        <v>35.686426155594638</v>
      </c>
      <c r="AF339" s="5">
        <f ca="1">IF($A$2=0,
    0,
    IFERROR(AB340+(((AC339+AC340)/2)*J340)+(IF(Z339&gt;Z340,
                '1D'!$D$8*((Z339^2-Z340^2)/(2*'1D'!$I$5)),
                '1D'!$D$9*((Z340^2-Z339^2)/(2*'1D'!$I$5)))+('1D'!$D$10*(ABS(I340)/90)*(MAX(Z339^2,
                        Z340^2)/(2*'1D'!$I$5))))-AB339,
        0))</f>
        <v>3.4531789411857972E-3</v>
      </c>
      <c r="AG339" s="5">
        <f ca="1">IF($A$2=0,
    1,
    IF(IFERROR(AG340,
            0)=0,
        0,
        IFERROR(IF(OR(ROUND(AD339,
                        3)&gt;=1,
                    AND(ABS(AF339)&lt;'1D'!$D$19,
                        AD339&lt;1)),
                1,
                0),
            0)))</f>
        <v>1</v>
      </c>
      <c r="AH339" s="5">
        <f ca="1">IFERROR(IF('1D'!V32="Supercritical",
        MAX('1D'!$D$16,
            IFERROR(L339,
                MAX('1D'!$D$16,
                    POWER((ABS(K339)^2)/('1D'!$I$5*MAX(F339,
                                0.1)^2),
                        1/3)))),
        IF('1D'!V32="Subcritical",
            MAX('1D'!$D$16,
                IFERROR(W339,
                    MAX('1D'!$D$16,
                        POWER((ABS(K339)^2)/('1D'!$I$5*MAX(F339,
                                    0.1)^2),
                            1/3)))),
            IF(IFERROR(T339,
                    -1E+99)&gt;=IFERROR(AE339,
                    -1E+99),
                MAX('1D'!$D$16,
                    IFERROR(L339,
                        MAX('1D'!$D$16,
                            POWER((ABS(K339)^2)/('1D'!$I$5*MAX(F339,
                                        0.1)^2),
                                1/3)))),
                MAX('1D'!$D$16,
                    IFERROR(W339,
                        MAX('1D'!$D$16,
                            POWER((ABS(K339)^2)/('1D'!$I$5*MAX(F339,
                                        0.1)^2),
                                1/3))))))),
    MAX('1D'!$D$16,
        POWER((ABS(K339)^2)/('1D'!$I$5*MAX(F339,
                    0.1)^2),
            1/3)))</f>
        <v>2.0411692021517887</v>
      </c>
      <c r="AI339" s="5">
        <f t="shared" ca="1" si="78"/>
        <v>634.43916920215179</v>
      </c>
      <c r="AJ339" s="5">
        <f ca="1">AI339+((ABS(K339)/MAX(((F339)+(G339)*(AH339))*(AH339),
            0.000001))^2)/(2*'1D'!$I$5)</f>
        <v>635.61359253909484</v>
      </c>
      <c r="AM339">
        <v>0</v>
      </c>
      <c r="AN339">
        <v>0</v>
      </c>
      <c r="AO339" s="5">
        <f t="shared" si="79"/>
        <v>0</v>
      </c>
      <c r="AP339" s="5">
        <f t="shared" si="83"/>
        <v>0</v>
      </c>
      <c r="AQ339" s="5">
        <f ca="1">ABS(ABS(K339)/MAX(((F339)+(G339)*(AH339))*(AH339),
        0.000001))/SQRT('1D'!$I$5*MAX((((F339)+(G339)*(AH339))*(AH339))/MAX((F339)+2*(G339)*(AH339),
            0.000001),
        0.000001))</f>
        <v>1.0727235886044055</v>
      </c>
      <c r="AR339" s="5" t="str">
        <f t="shared" ca="1" si="80"/>
        <v>Supercritical</v>
      </c>
      <c r="AS339" s="5">
        <f ca="1">((ABS(K339)*'1D'!$D$6)/(MAX(((F339)+(G339)*(AH339))*(AH339),
            0.000001)*MAX(((((F339)+(G339)*(AH339))*(AH339))/MAX((F339)+2*(AH339)*SQRT(1+(G339)^2),
                    0.000001))^(2/3),
            0.000001)))^2</f>
        <v>4.3358367565141456E-3</v>
      </c>
    </row>
    <row r="340" spans="1:45" x14ac:dyDescent="0.35">
      <c r="A340">
        <v>331</v>
      </c>
      <c r="B340">
        <v>329.99599999999998</v>
      </c>
      <c r="C340">
        <v>616286.23499999999</v>
      </c>
      <c r="D340">
        <v>3097628.7140000002</v>
      </c>
      <c r="E340">
        <v>632.39750000000004</v>
      </c>
      <c r="F340">
        <v>5.2</v>
      </c>
      <c r="G340">
        <v>0</v>
      </c>
      <c r="H340" t="s">
        <v>176</v>
      </c>
      <c r="I340">
        <v>7.8E-2</v>
      </c>
      <c r="J340" s="5">
        <f t="shared" si="81"/>
        <v>1</v>
      </c>
      <c r="K340" s="5">
        <f t="shared" ca="1" si="82"/>
        <v>50.95</v>
      </c>
      <c r="L340" s="5">
        <f ca="1">IF($A$2=0,
    IFERROR(L339,
        MAX('1D'!$D$16,
            POWER((ABS(K340)^2)/('1D'!$I$5*MAX(F340,
                        0.1)^2),
                1/3))),
    IF(IFERROR(V339,
            0)=0,
        IFERROR(L339,
            MAX('1D'!$D$16,
                POWER((ABS(K340)^2)/('1D'!$I$5*MAX(F340,
                            0.1)^2),
                    1/3))),
        IF(OR(IFERROR(L340,
                    0)=0,
                IFERROR(S339,
                    0)&lt;1,
                IFERROR(S340,
                    0)&lt;1),
            MAX('1D'!$D$16,
                POWER((ABS(K340)^2)/('1D'!$I$5*MAX(F340,
                            0.1)^2),
                    1/3)),
            IF(IFERROR(U340,
                    0)&gt;0,
                MAX('1D'!$D$16,
                    IFERROR(L340,
                        0)+((IFERROR(U340,
                                0))*'1D'!$D$18*IF((IFERROR(S340,
                                    0))&lt;1,
                            1,
                            -1))),
                IF(IFERROR(U340,
                        0)&lt;0,
                    IF(ABS((MAX('1D'!$D$16,
                                    POWER((ABS(K340)^2)/('1D'!$I$5*MAX(F340,
                                                0.1)^2),
                                        1/3)))-IFERROR(L340,
                                0))&gt;'1D'!$D$19,
                        MAX('1D'!$D$16,
                            IF((MAX('1D'!$D$16,
                                        POWER((ABS(K340)^2)/('1D'!$I$5*MAX(F340,
                                                    0.1)^2),
                                            1/3)))&gt;IFERROR(L340,
                                    0),
                                MIN((MAX('1D'!$D$16,
                                            POWER((ABS(K340)^2)/('1D'!$I$5*MAX(F340,
                                                        0.1)^2),
                                                1/3))),
                                    IFERROR(L340,
                                        0)+(MIN(ABS(IFERROR(U340,
                                                    0))*'1D'!$D$18,
                                            ABS((MAX('1D'!$D$16,
                                                        POWER((ABS(K340)^2)/('1D'!$I$5*MAX(F340,
                                                                    0.1)^2),
                                                            1/3)))-IFERROR(L340,
                                                    0))))),
                                MAX((MAX('1D'!$D$16,
                                            POWER((ABS(K340)^2)/('1D'!$I$5*MAX(F340,
                                                        0.1)^2),
                                                1/3))),
                                    IFERROR(L340,
                                        0)-(MIN(ABS(IFERROR(U340,
                                                    0))*'1D'!$D$18,
                                            ABS((MAX('1D'!$D$16,
                                                        POWER((ABS(K340)^2)/('1D'!$I$5*MAX(F340,
                                                                    0.1)^2),
                                                            1/3)))-IFERROR(L340,
                                                    0))))))),
                        MAX('1D'!$D$16,
                            POWER((ABS(K340)^2)/('1D'!$I$5*MAX(F340,
                                        0.1)^2),
                                1/3))),
                    MAX('1D'!$D$16,
                        IFERROR(L340,
                            0)))))))</f>
        <v>2.0411692021517887</v>
      </c>
      <c r="M340" s="5">
        <f t="shared" ca="1" si="70"/>
        <v>10.614079851189301</v>
      </c>
      <c r="N340" s="5">
        <f t="shared" ca="1" si="71"/>
        <v>1.1434704692804873</v>
      </c>
      <c r="O340" s="5">
        <f t="shared" ca="1" si="72"/>
        <v>4.8002276894771132</v>
      </c>
      <c r="P340" s="5">
        <f t="shared" ca="1" si="73"/>
        <v>634.4386692021518</v>
      </c>
      <c r="Q340" s="5">
        <f ca="1">P340+((ABS(K340)/MAX(((F340)+(G340)*(L340))*(L340),
            0.000001))^2)/(2*'1D'!$I$5)</f>
        <v>635.61309253909485</v>
      </c>
      <c r="R340" s="5">
        <f ca="1">((ABS(K340)*'1D'!$D$6)/(MAX(((F340)+(G340)*(L340))*(L340),
            0.000001)*MAX(((((F340)+(G340)*(L340))*(L340))/MAX((F340)+2*(L340)*SQRT(1+(G340)^2),
                    0.000001))^(2/3),
            0.000001)))^2</f>
        <v>4.3358367565141456E-3</v>
      </c>
      <c r="S340" s="5">
        <f ca="1">ABS(ABS(K340)/MAX(((F340)+(G340)*(L340))*(L340),
        0.000001))/SQRT('1D'!$I$5*MAX((((F340)+(G340)*(L340))*(L340))/MAX((F340)+2*(G340)*(L340),
            0.000001),
        0.000001))</f>
        <v>1.0727235886044055</v>
      </c>
      <c r="T340" s="5">
        <f ca="1">((F340)*(L340)^2)/2+(G340)*(L340)^3/3+(ABS(K340)^2)/('1D'!$I$5*MAX(((F340)+(G340)*(L340))*(L340),
        0.000001))</f>
        <v>35.763412605541333</v>
      </c>
      <c r="U340" s="5">
        <f ca="1">IF($A$2=0,
    0,
    IFERROR(Q339-(((R339+R340)/2)*J340)-(IF(O339&gt;O340,
                '1D'!$D$8*((O339^2-O340^2)/(2*'1D'!$I$5)),
                '1D'!$D$9*((O340^2-O339^2)/(2*'1D'!$I$5)))+('1D'!$D$10*(ABS(I340)/90)*(MAX(O339^2,
                        O340^2)/(2*'1D'!$I$5))))-Q340,
        0))</f>
        <v>-3.9885117902258571E-3</v>
      </c>
      <c r="V340" s="5">
        <f ca="1">IF($A$2=0,
    1,
    IF(IFERROR(V339,
            0)=0,
        0,
        IFERROR(IF(ROUND(S340,
                    3)=1,
                1,
                IF(AND(ABS(U340)&lt;'1D'!$D$19,
                        S340&gt;1),
                    1,
                    0)),
            0)))</f>
        <v>0</v>
      </c>
      <c r="W340" s="5">
        <f ca="1">IF($A$2=0,
    MAX(MAX('1D'!$D$16,
            MAX('1D'!$D$16,
                POWER((ABS(K340)^2)/('1D'!$I$5*MAX(F340,
                            0.1)^2),
                    1/3))),
        IFERROR(W1396,
            MAX(MAX('1D'!$D$16,
                    MAX('1D'!$D$16,
                        POWER((ABS(K340)^2)/('1D'!$I$5*MAX(F340,
                                    0.1)^2),
                            1/3))),
                ($L$2)-E1396))),
    IF(IFERROR(AG341,
            0)=0,
        MAX(MAX('1D'!$D$16,
                MAX('1D'!$D$16,
                    POWER((ABS(K340)^2)/('1D'!$I$5*MAX(F340,
                                0.1)^2),
                        1/3))),
            IFERROR(W1396,
                MAX(MAX('1D'!$D$16,
                        MAX('1D'!$D$16,
                            POWER((ABS(K340)^2)/('1D'!$I$5*MAX(F340,
                                        0.1)^2),
                                1/3))),
                    ($L$2)-E1396))),
        IF(IFERROR(W340,
                0)=0,
            MAX(MAX('1D'!$D$16,
                    MAX('1D'!$D$16,
                        POWER((ABS(K340)^2)/('1D'!$I$5*MAX(F340,
                                    0.1)^2),
                            1/3))),
                IFERROR(W1396,
                    MAX(MAX('1D'!$D$16,
                            MAX('1D'!$D$16,
                                POWER((ABS(K340)^2)/('1D'!$I$5*MAX(F340,
                                            0.1)^2),
                                    1/3))),
                        ($L$2)-E1396))),
            IF(OR(IFERROR(AD340,
                        0)&gt;=1,
                    IFERROR(AD341,
                        0)&gt;=1),
                MAX('1D'!$D$16,
                    MAX('1D'!$D$16,
                        POWER((ABS(K340)^2)/('1D'!$I$5*MAX(F340,
                                    0.1)^2),
                            1/3))),
                IF(ABS(IFERROR(AF340,
                            0))&lt;'1D'!$D$19,
                    MAX(MAX('1D'!$D$16,
                            MAX('1D'!$D$16,
                                POWER((ABS(K340)^2)/('1D'!$I$5*MAX(F340,
                                            0.1)^2),
                                    1/3))),
                        IFERROR(W340,
                            0)),
                    MAX(MAX('1D'!$D$16,
                            MAX('1D'!$D$16,
                                POWER((ABS(K340)^2)/('1D'!$I$5*MAX(F340,
                                            0.1)^2),
                                    1/3))),
                        (IFERROR(W340,
                                0))+((IFERROR(AF340,
                                    0))*'1D'!$D$18)))))))</f>
        <v>2.1389677043987478</v>
      </c>
      <c r="X340" s="5">
        <f t="shared" ca="1" si="74"/>
        <v>11.122632062873489</v>
      </c>
      <c r="Y340" s="5">
        <f t="shared" ca="1" si="75"/>
        <v>1.1735290000551568</v>
      </c>
      <c r="Z340" s="5">
        <f t="shared" ca="1" si="76"/>
        <v>4.5807502857230418</v>
      </c>
      <c r="AA340" s="5">
        <f t="shared" ca="1" si="77"/>
        <v>634.53646770439877</v>
      </c>
      <c r="AB340" s="5">
        <f ca="1">AA340+((ABS(K340)/MAX(((F340)+(G340)*(W340))*(W340),
            0.000001))^2)/(2*'1D'!$I$5)</f>
        <v>635.60595155659814</v>
      </c>
      <c r="AC340" s="5">
        <f ca="1">((ABS(K340)*'1D'!$D$6)/(MAX(((F340)+(G340)*(W340))*(W340),
            0.000001)*MAX(((((F340)+(G340)*(W340))*(W340))/MAX((F340)+2*(W340)*SQRT(1+(G340)^2),
                    0.000001))^(2/3),
            0.000001)))^2</f>
        <v>3.8141460404132466E-3</v>
      </c>
      <c r="AD340" s="5">
        <f ca="1">ABS(ABS(K340)/MAX(((F340)+(G340)*(W340))*(W340),
        0.000001))/SQRT('1D'!$I$5*MAX((((F340)+(G340)*(W340))*(W340))/MAX((F340)+2*(G340)*(W340),
            0.000001),
        0.000001))</f>
        <v>1.0000000000000004</v>
      </c>
      <c r="AE340" s="5">
        <f ca="1">((F340)*(W340)^2)/2+(G340)*(W340)^3/3+(ABS(K340)^2)/('1D'!$I$5*MAX(((F340)+(G340)*(W340))*(W340),
        0.000001))</f>
        <v>35.686426155594638</v>
      </c>
      <c r="AF340" s="5">
        <f ca="1">IF($A$2=0,
    0,
    IFERROR(AB341+(((AC340+AC341)/2)*J341)+(IF(Z340&gt;Z341,
                '1D'!$D$8*((Z340^2-Z341^2)/(2*'1D'!$I$5)),
                '1D'!$D$9*((Z341^2-Z340^2)/(2*'1D'!$I$5)))+('1D'!$D$10*(ABS(I341)/90)*(MAX(Z340^2,
                        Z341^2)/(2*'1D'!$I$5))))-AB340,
        0))</f>
        <v>3.3622728137743252E-3</v>
      </c>
      <c r="AG340" s="5">
        <f ca="1">IF($A$2=0,
    1,
    IF(IFERROR(AG341,
            0)=0,
        0,
        IFERROR(IF(OR(ROUND(AD340,
                        3)&gt;=1,
                    AND(ABS(AF340)&lt;'1D'!$D$19,
                        AD340&lt;1)),
                1,
                0),
            0)))</f>
        <v>1</v>
      </c>
      <c r="AH340" s="5">
        <f ca="1">IFERROR(IF('1D'!V32="Supercritical",
        MAX('1D'!$D$16,
            IFERROR(L340,
                MAX('1D'!$D$16,
                    POWER((ABS(K340)^2)/('1D'!$I$5*MAX(F340,
                                0.1)^2),
                        1/3)))),
        IF('1D'!V32="Subcritical",
            MAX('1D'!$D$16,
                IFERROR(W340,
                    MAX('1D'!$D$16,
                        POWER((ABS(K340)^2)/('1D'!$I$5*MAX(F340,
                                    0.1)^2),
                            1/3)))),
            IF(IFERROR(T340,
                    -1E+99)&gt;=IFERROR(AE340,
                    -1E+99),
                MAX('1D'!$D$16,
                    IFERROR(L340,
                        MAX('1D'!$D$16,
                            POWER((ABS(K340)^2)/('1D'!$I$5*MAX(F340,
                                        0.1)^2),
                                1/3)))),
                MAX('1D'!$D$16,
                    IFERROR(W340,
                        MAX('1D'!$D$16,
                            POWER((ABS(K340)^2)/('1D'!$I$5*MAX(F340,
                                        0.1)^2),
                                1/3))))))),
    MAX('1D'!$D$16,
        POWER((ABS(K340)^2)/('1D'!$I$5*MAX(F340,
                    0.1)^2),
            1/3)))</f>
        <v>2.0411692021517887</v>
      </c>
      <c r="AI340" s="5">
        <f t="shared" ca="1" si="78"/>
        <v>634.4386692021518</v>
      </c>
      <c r="AJ340" s="5">
        <f ca="1">AI340+((ABS(K340)/MAX(((F340)+(G340)*(AH340))*(AH340),
            0.000001))^2)/(2*'1D'!$I$5)</f>
        <v>635.61309253909485</v>
      </c>
      <c r="AM340">
        <v>0</v>
      </c>
      <c r="AN340">
        <v>0</v>
      </c>
      <c r="AO340" s="5">
        <f t="shared" si="79"/>
        <v>0</v>
      </c>
      <c r="AP340" s="5">
        <f t="shared" si="83"/>
        <v>0</v>
      </c>
      <c r="AQ340" s="5">
        <f ca="1">ABS(ABS(K340)/MAX(((F340)+(G340)*(AH340))*(AH340),
        0.000001))/SQRT('1D'!$I$5*MAX((((F340)+(G340)*(AH340))*(AH340))/MAX((F340)+2*(G340)*(AH340),
            0.000001),
        0.000001))</f>
        <v>1.0727235886044055</v>
      </c>
      <c r="AR340" s="5" t="str">
        <f t="shared" ca="1" si="80"/>
        <v>Supercritical</v>
      </c>
      <c r="AS340" s="5">
        <f ca="1">((ABS(K340)*'1D'!$D$6)/(MAX(((F340)+(G340)*(AH340))*(AH340),
            0.000001)*MAX(((((F340)+(G340)*(AH340))*(AH340))/MAX((F340)+2*(AH340)*SQRT(1+(G340)^2),
                    0.000001))^(2/3),
            0.000001)))^2</f>
        <v>4.3358367565141456E-3</v>
      </c>
    </row>
    <row r="341" spans="1:45" x14ac:dyDescent="0.35">
      <c r="A341">
        <v>332</v>
      </c>
      <c r="B341">
        <v>330.99599999999998</v>
      </c>
      <c r="C341">
        <v>616285.76100000006</v>
      </c>
      <c r="D341">
        <v>3097627.8330000001</v>
      </c>
      <c r="E341">
        <v>632.39700000000005</v>
      </c>
      <c r="F341">
        <v>5.2</v>
      </c>
      <c r="G341">
        <v>0</v>
      </c>
      <c r="H341" t="s">
        <v>176</v>
      </c>
      <c r="I341">
        <v>2.7E-2</v>
      </c>
      <c r="J341" s="5">
        <f t="shared" si="81"/>
        <v>1</v>
      </c>
      <c r="K341" s="5">
        <f t="shared" ca="1" si="82"/>
        <v>50.95</v>
      </c>
      <c r="L341" s="5">
        <f ca="1">IF($A$2=0,
    IFERROR(L340,
        MAX('1D'!$D$16,
            POWER((ABS(K341)^2)/('1D'!$I$5*MAX(F341,
                        0.1)^2),
                1/3))),
    IF(IFERROR(V340,
            0)=0,
        IFERROR(L340,
            MAX('1D'!$D$16,
                POWER((ABS(K341)^2)/('1D'!$I$5*MAX(F341,
                            0.1)^2),
                    1/3))),
        IF(OR(IFERROR(L341,
                    0)=0,
                IFERROR(S340,
                    0)&lt;1,
                IFERROR(S341,
                    0)&lt;1),
            MAX('1D'!$D$16,
                POWER((ABS(K341)^2)/('1D'!$I$5*MAX(F341,
                            0.1)^2),
                    1/3)),
            IF(IFERROR(U341,
                    0)&gt;0,
                MAX('1D'!$D$16,
                    IFERROR(L341,
                        0)+((IFERROR(U341,
                                0))*'1D'!$D$18*IF((IFERROR(S341,
                                    0))&lt;1,
                            1,
                            -1))),
                IF(IFERROR(U341,
                        0)&lt;0,
                    IF(ABS((MAX('1D'!$D$16,
                                    POWER((ABS(K341)^2)/('1D'!$I$5*MAX(F341,
                                                0.1)^2),
                                        1/3)))-IFERROR(L341,
                                0))&gt;'1D'!$D$19,
                        MAX('1D'!$D$16,
                            IF((MAX('1D'!$D$16,
                                        POWER((ABS(K341)^2)/('1D'!$I$5*MAX(F341,
                                                    0.1)^2),
                                            1/3)))&gt;IFERROR(L341,
                                    0),
                                MIN((MAX('1D'!$D$16,
                                            POWER((ABS(K341)^2)/('1D'!$I$5*MAX(F341,
                                                        0.1)^2),
                                                1/3))),
                                    IFERROR(L341,
                                        0)+(MIN(ABS(IFERROR(U341,
                                                    0))*'1D'!$D$18,
                                            ABS((MAX('1D'!$D$16,
                                                        POWER((ABS(K341)^2)/('1D'!$I$5*MAX(F341,
                                                                    0.1)^2),
                                                            1/3)))-IFERROR(L341,
                                                    0))))),
                                MAX((MAX('1D'!$D$16,
                                            POWER((ABS(K341)^2)/('1D'!$I$5*MAX(F341,
                                                        0.1)^2),
                                                1/3))),
                                    IFERROR(L341,
                                        0)-(MIN(ABS(IFERROR(U341,
                                                    0))*'1D'!$D$18,
                                            ABS((MAX('1D'!$D$16,
                                                        POWER((ABS(K341)^2)/('1D'!$I$5*MAX(F341,
                                                                    0.1)^2),
                                                            1/3)))-IFERROR(L341,
                                                    0))))))),
                        MAX('1D'!$D$16,
                            POWER((ABS(K341)^2)/('1D'!$I$5*MAX(F341,
                                        0.1)^2),
                                1/3))),
                    MAX('1D'!$D$16,
                        IFERROR(L341,
                            0)))))))</f>
        <v>2.0411692021517887</v>
      </c>
      <c r="M341" s="5">
        <f t="shared" ca="1" si="70"/>
        <v>10.614079851189301</v>
      </c>
      <c r="N341" s="5">
        <f t="shared" ca="1" si="71"/>
        <v>1.1434704692804873</v>
      </c>
      <c r="O341" s="5">
        <f t="shared" ca="1" si="72"/>
        <v>4.8002276894771132</v>
      </c>
      <c r="P341" s="5">
        <f t="shared" ca="1" si="73"/>
        <v>634.43816920215181</v>
      </c>
      <c r="Q341" s="5">
        <f ca="1">P341+((ABS(K341)/MAX(((F341)+(G341)*(L341))*(L341),
            0.000001))^2)/(2*'1D'!$I$5)</f>
        <v>635.61259253909486</v>
      </c>
      <c r="R341" s="5">
        <f ca="1">((ABS(K341)*'1D'!$D$6)/(MAX(((F341)+(G341)*(L341))*(L341),
            0.000001)*MAX(((((F341)+(G341)*(L341))*(L341))/MAX((F341)+2*(L341)*SQRT(1+(G341)^2),
                    0.000001))^(2/3),
            0.000001)))^2</f>
        <v>4.3358367565141456E-3</v>
      </c>
      <c r="S341" s="5">
        <f ca="1">ABS(ABS(K341)/MAX(((F341)+(G341)*(L341))*(L341),
        0.000001))/SQRT('1D'!$I$5*MAX((((F341)+(G341)*(L341))*(L341))/MAX((F341)+2*(G341)*(L341),
            0.000001),
        0.000001))</f>
        <v>1.0727235886044055</v>
      </c>
      <c r="T341" s="5">
        <f ca="1">((F341)*(L341)^2)/2+(G341)*(L341)^3/3+(ABS(K341)^2)/('1D'!$I$5*MAX(((F341)+(G341)*(L341))*(L341),
        0.000001))</f>
        <v>35.763412605541333</v>
      </c>
      <c r="U341" s="5">
        <f ca="1">IF($A$2=0,
    0,
    IFERROR(Q340-(((R340+R341)/2)*J341)-(IF(O340&gt;O341,
                '1D'!$D$8*((O340^2-O341^2)/(2*'1D'!$I$5)),
                '1D'!$D$9*((O341^2-O340^2)/(2*'1D'!$I$5)))+('1D'!$D$10*(ABS(I341)/90)*(MAX(O340^2,
                        O341^2)/(2*'1D'!$I$5))))-Q341,
        0))</f>
        <v>-3.8886858066007335E-3</v>
      </c>
      <c r="V341" s="5">
        <f ca="1">IF($A$2=0,
    1,
    IF(IFERROR(V340,
            0)=0,
        0,
        IFERROR(IF(ROUND(S341,
                    3)=1,
                1,
                IF(AND(ABS(U341)&lt;'1D'!$D$19,
                        S341&gt;1),
                    1,
                    0)),
            0)))</f>
        <v>0</v>
      </c>
      <c r="W341" s="5">
        <f ca="1">IF($A$2=0,
    MAX(MAX('1D'!$D$16,
            MAX('1D'!$D$16,
                POWER((ABS(K341)^2)/('1D'!$I$5*MAX(F341,
                            0.1)^2),
                    1/3))),
        IFERROR(W1396,
            MAX(MAX('1D'!$D$16,
                    MAX('1D'!$D$16,
                        POWER((ABS(K341)^2)/('1D'!$I$5*MAX(F341,
                                    0.1)^2),
                            1/3))),
                ($L$2)-E1396))),
    IF(IFERROR(AG342,
            0)=0,
        MAX(MAX('1D'!$D$16,
                MAX('1D'!$D$16,
                    POWER((ABS(K341)^2)/('1D'!$I$5*MAX(F341,
                                0.1)^2),
                        1/3))),
            IFERROR(W1396,
                MAX(MAX('1D'!$D$16,
                        MAX('1D'!$D$16,
                            POWER((ABS(K341)^2)/('1D'!$I$5*MAX(F341,
                                        0.1)^2),
                                1/3))),
                    ($L$2)-E1396))),
        IF(IFERROR(W341,
                0)=0,
            MAX(MAX('1D'!$D$16,
                    MAX('1D'!$D$16,
                        POWER((ABS(K341)^2)/('1D'!$I$5*MAX(F341,
                                    0.1)^2),
                            1/3))),
                IFERROR(W1396,
                    MAX(MAX('1D'!$D$16,
                            MAX('1D'!$D$16,
                                POWER((ABS(K341)^2)/('1D'!$I$5*MAX(F341,
                                            0.1)^2),
                                    1/3))),
                        ($L$2)-E1396))),
            IF(OR(IFERROR(AD341,
                        0)&gt;=1,
                    IFERROR(AD342,
                        0)&gt;=1),
                MAX('1D'!$D$16,
                    MAX('1D'!$D$16,
                        POWER((ABS(K341)^2)/('1D'!$I$5*MAX(F341,
                                    0.1)^2),
                            1/3))),
                IF(ABS(IFERROR(AF341,
                            0))&lt;'1D'!$D$19,
                    MAX(MAX('1D'!$D$16,
                            MAX('1D'!$D$16,
                                POWER((ABS(K341)^2)/('1D'!$I$5*MAX(F341,
                                            0.1)^2),
                                    1/3))),
                        IFERROR(W341,
                            0)),
                    MAX(MAX('1D'!$D$16,
                            MAX('1D'!$D$16,
                                POWER((ABS(K341)^2)/('1D'!$I$5*MAX(F341,
                                            0.1)^2),
                                    1/3))),
                        (IFERROR(W341,
                                0))+((IFERROR(AF341,
                                    0))*'1D'!$D$18)))))))</f>
        <v>2.1389677043987478</v>
      </c>
      <c r="X341" s="5">
        <f t="shared" ca="1" si="74"/>
        <v>11.122632062873489</v>
      </c>
      <c r="Y341" s="5">
        <f t="shared" ca="1" si="75"/>
        <v>1.1735290000551568</v>
      </c>
      <c r="Z341" s="5">
        <f t="shared" ca="1" si="76"/>
        <v>4.5807502857230418</v>
      </c>
      <c r="AA341" s="5">
        <f t="shared" ca="1" si="77"/>
        <v>634.53596770439879</v>
      </c>
      <c r="AB341" s="5">
        <f ca="1">AA341+((ABS(K341)/MAX(((F341)+(G341)*(W341))*(W341),
            0.000001))^2)/(2*'1D'!$I$5)</f>
        <v>635.60545155659815</v>
      </c>
      <c r="AC341" s="5">
        <f ca="1">((ABS(K341)*'1D'!$D$6)/(MAX(((F341)+(G341)*(W341))*(W341),
            0.000001)*MAX(((((F341)+(G341)*(W341))*(W341))/MAX((F341)+2*(W341)*SQRT(1+(G341)^2),
                    0.000001))^(2/3),
            0.000001)))^2</f>
        <v>3.8141460404132466E-3</v>
      </c>
      <c r="AD341" s="5">
        <f ca="1">ABS(ABS(K341)/MAX(((F341)+(G341)*(W341))*(W341),
        0.000001))/SQRT('1D'!$I$5*MAX((((F341)+(G341)*(W341))*(W341))/MAX((F341)+2*(G341)*(W341),
            0.000001),
        0.000001))</f>
        <v>1.0000000000000004</v>
      </c>
      <c r="AE341" s="5">
        <f ca="1">((F341)*(W341)^2)/2+(G341)*(W341)^3/3+(ABS(K341)^2)/('1D'!$I$5*MAX(((F341)+(G341)*(W341))*(W341),
        0.000001))</f>
        <v>35.686426155594638</v>
      </c>
      <c r="AF341" s="5">
        <f ca="1">IF($A$2=0,
    0,
    IFERROR(AB342+(((AC341+AC342)/2)*J342)+(IF(Z341&gt;Z342,
                '1D'!$D$8*((Z341^2-Z342^2)/(2*'1D'!$I$5)),
                '1D'!$D$9*((Z342^2-Z341^2)/(2*'1D'!$I$5)))+('1D'!$D$10*(ABS(I342)/90)*(MAX(Z341^2,
                        Z342^2)/(2*'1D'!$I$5))))-AB341,
        0))</f>
        <v>3.3584586675488026E-3</v>
      </c>
      <c r="AG341" s="5">
        <f ca="1">IF($A$2=0,
    1,
    IF(IFERROR(AG342,
            0)=0,
        0,
        IFERROR(IF(OR(ROUND(AD341,
                        3)&gt;=1,
                    AND(ABS(AF341)&lt;'1D'!$D$19,
                        AD341&lt;1)),
                1,
                0),
            0)))</f>
        <v>1</v>
      </c>
      <c r="AH341" s="5">
        <f ca="1">IFERROR(IF('1D'!V32="Supercritical",
        MAX('1D'!$D$16,
            IFERROR(L341,
                MAX('1D'!$D$16,
                    POWER((ABS(K341)^2)/('1D'!$I$5*MAX(F341,
                                0.1)^2),
                        1/3)))),
        IF('1D'!V32="Subcritical",
            MAX('1D'!$D$16,
                IFERROR(W341,
                    MAX('1D'!$D$16,
                        POWER((ABS(K341)^2)/('1D'!$I$5*MAX(F341,
                                    0.1)^2),
                            1/3)))),
            IF(IFERROR(T341,
                    -1E+99)&gt;=IFERROR(AE341,
                    -1E+99),
                MAX('1D'!$D$16,
                    IFERROR(L341,
                        MAX('1D'!$D$16,
                            POWER((ABS(K341)^2)/('1D'!$I$5*MAX(F341,
                                        0.1)^2),
                                1/3)))),
                MAX('1D'!$D$16,
                    IFERROR(W341,
                        MAX('1D'!$D$16,
                            POWER((ABS(K341)^2)/('1D'!$I$5*MAX(F341,
                                        0.1)^2),
                                1/3))))))),
    MAX('1D'!$D$16,
        POWER((ABS(K341)^2)/('1D'!$I$5*MAX(F341,
                    0.1)^2),
            1/3)))</f>
        <v>2.0411692021517887</v>
      </c>
      <c r="AI341" s="5">
        <f t="shared" ca="1" si="78"/>
        <v>634.43816920215181</v>
      </c>
      <c r="AJ341" s="5">
        <f ca="1">AI341+((ABS(K341)/MAX(((F341)+(G341)*(AH341))*(AH341),
            0.000001))^2)/(2*'1D'!$I$5)</f>
        <v>635.61259253909486</v>
      </c>
      <c r="AM341">
        <v>0</v>
      </c>
      <c r="AN341">
        <v>0</v>
      </c>
      <c r="AO341" s="5">
        <f t="shared" si="79"/>
        <v>0</v>
      </c>
      <c r="AP341" s="5">
        <f t="shared" si="83"/>
        <v>0</v>
      </c>
      <c r="AQ341" s="5">
        <f ca="1">ABS(ABS(K341)/MAX(((F341)+(G341)*(AH341))*(AH341),
        0.000001))/SQRT('1D'!$I$5*MAX((((F341)+(G341)*(AH341))*(AH341))/MAX((F341)+2*(G341)*(AH341),
            0.000001),
        0.000001))</f>
        <v>1.0727235886044055</v>
      </c>
      <c r="AR341" s="5" t="str">
        <f t="shared" ca="1" si="80"/>
        <v>Supercritical</v>
      </c>
      <c r="AS341" s="5">
        <f ca="1">((ABS(K341)*'1D'!$D$6)/(MAX(((F341)+(G341)*(AH341))*(AH341),
            0.000001)*MAX(((((F341)+(G341)*(AH341))*(AH341))/MAX((F341)+2*(AH341)*SQRT(1+(G341)^2),
                    0.000001))^(2/3),
            0.000001)))^2</f>
        <v>4.3358367565141456E-3</v>
      </c>
    </row>
    <row r="342" spans="1:45" x14ac:dyDescent="0.35">
      <c r="A342">
        <v>333</v>
      </c>
      <c r="B342">
        <v>331.995</v>
      </c>
      <c r="C342">
        <v>616285.28700000001</v>
      </c>
      <c r="D342">
        <v>3097626.9530000002</v>
      </c>
      <c r="E342">
        <v>632.39649999999995</v>
      </c>
      <c r="F342">
        <v>5.2</v>
      </c>
      <c r="G342">
        <v>0</v>
      </c>
      <c r="H342" t="s">
        <v>176</v>
      </c>
      <c r="I342">
        <v>2.7E-2</v>
      </c>
      <c r="J342" s="5">
        <f t="shared" si="81"/>
        <v>0.99900000000002365</v>
      </c>
      <c r="K342" s="5">
        <f t="shared" ca="1" si="82"/>
        <v>50.95</v>
      </c>
      <c r="L342" s="5">
        <f ca="1">IF($A$2=0,
    IFERROR(L341,
        MAX('1D'!$D$16,
            POWER((ABS(K342)^2)/('1D'!$I$5*MAX(F342,
                        0.1)^2),
                1/3))),
    IF(IFERROR(V341,
            0)=0,
        IFERROR(L341,
            MAX('1D'!$D$16,
                POWER((ABS(K342)^2)/('1D'!$I$5*MAX(F342,
                            0.1)^2),
                    1/3))),
        IF(OR(IFERROR(L342,
                    0)=0,
                IFERROR(S341,
                    0)&lt;1,
                IFERROR(S342,
                    0)&lt;1),
            MAX('1D'!$D$16,
                POWER((ABS(K342)^2)/('1D'!$I$5*MAX(F342,
                            0.1)^2),
                    1/3)),
            IF(IFERROR(U342,
                    0)&gt;0,
                MAX('1D'!$D$16,
                    IFERROR(L342,
                        0)+((IFERROR(U342,
                                0))*'1D'!$D$18*IF((IFERROR(S342,
                                    0))&lt;1,
                            1,
                            -1))),
                IF(IFERROR(U342,
                        0)&lt;0,
                    IF(ABS((MAX('1D'!$D$16,
                                    POWER((ABS(K342)^2)/('1D'!$I$5*MAX(F342,
                                                0.1)^2),
                                        1/3)))-IFERROR(L342,
                                0))&gt;'1D'!$D$19,
                        MAX('1D'!$D$16,
                            IF((MAX('1D'!$D$16,
                                        POWER((ABS(K342)^2)/('1D'!$I$5*MAX(F342,
                                                    0.1)^2),
                                            1/3)))&gt;IFERROR(L342,
                                    0),
                                MIN((MAX('1D'!$D$16,
                                            POWER((ABS(K342)^2)/('1D'!$I$5*MAX(F342,
                                                        0.1)^2),
                                                1/3))),
                                    IFERROR(L342,
                                        0)+(MIN(ABS(IFERROR(U342,
                                                    0))*'1D'!$D$18,
                                            ABS((MAX('1D'!$D$16,
                                                        POWER((ABS(K342)^2)/('1D'!$I$5*MAX(F342,
                                                                    0.1)^2),
                                                            1/3)))-IFERROR(L342,
                                                    0))))),
                                MAX((MAX('1D'!$D$16,
                                            POWER((ABS(K342)^2)/('1D'!$I$5*MAX(F342,
                                                        0.1)^2),
                                                1/3))),
                                    IFERROR(L342,
                                        0)-(MIN(ABS(IFERROR(U342,
                                                    0))*'1D'!$D$18,
                                            ABS((MAX('1D'!$D$16,
                                                        POWER((ABS(K342)^2)/('1D'!$I$5*MAX(F342,
                                                                    0.1)^2),
                                                            1/3)))-IFERROR(L342,
                                                    0))))))),
                        MAX('1D'!$D$16,
                            POWER((ABS(K342)^2)/('1D'!$I$5*MAX(F342,
                                        0.1)^2),
                                1/3))),
                    MAX('1D'!$D$16,
                        IFERROR(L342,
                            0)))))))</f>
        <v>2.0411692021517887</v>
      </c>
      <c r="M342" s="5">
        <f t="shared" ca="1" si="70"/>
        <v>10.614079851189301</v>
      </c>
      <c r="N342" s="5">
        <f t="shared" ca="1" si="71"/>
        <v>1.1434704692804873</v>
      </c>
      <c r="O342" s="5">
        <f t="shared" ca="1" si="72"/>
        <v>4.8002276894771132</v>
      </c>
      <c r="P342" s="5">
        <f t="shared" ca="1" si="73"/>
        <v>634.43766920215171</v>
      </c>
      <c r="Q342" s="5">
        <f ca="1">P342+((ABS(K342)/MAX(((F342)+(G342)*(L342))*(L342),
            0.000001))^2)/(2*'1D'!$I$5)</f>
        <v>635.61209253909476</v>
      </c>
      <c r="R342" s="5">
        <f ca="1">((ABS(K342)*'1D'!$D$6)/(MAX(((F342)+(G342)*(L342))*(L342),
            0.000001)*MAX(((((F342)+(G342)*(L342))*(L342))/MAX((F342)+2*(L342)*SQRT(1+(G342)^2),
                    0.000001))^(2/3),
            0.000001)))^2</f>
        <v>4.3358367565141456E-3</v>
      </c>
      <c r="S342" s="5">
        <f ca="1">ABS(ABS(K342)/MAX(((F342)+(G342)*(L342))*(L342),
        0.000001))/SQRT('1D'!$I$5*MAX((((F342)+(G342)*(L342))*(L342))/MAX((F342)+2*(G342)*(L342),
            0.000001),
        0.000001))</f>
        <v>1.0727235886044055</v>
      </c>
      <c r="T342" s="5">
        <f ca="1">((F342)*(L342)^2)/2+(G342)*(L342)^3/3+(ABS(K342)^2)/('1D'!$I$5*MAX(((F342)+(G342)*(L342))*(L342),
        0.000001))</f>
        <v>35.763412605541333</v>
      </c>
      <c r="U342" s="5">
        <f ca="1">IF($A$2=0,
    0,
    IFERROR(Q341-(((R341+R342)/2)*J342)-(IF(O341&gt;O342,
                '1D'!$D$8*((O341^2-O342^2)/(2*'1D'!$I$5)),
                '1D'!$D$9*((O342^2-O341^2)/(2*'1D'!$I$5)))+('1D'!$D$10*(ABS(I342)/90)*(MAX(O341^2,
                        O342^2)/(2*'1D'!$I$5))))-Q342,
        0))</f>
        <v>-3.8843499697804873E-3</v>
      </c>
      <c r="V342" s="5">
        <f ca="1">IF($A$2=0,
    1,
    IF(IFERROR(V341,
            0)=0,
        0,
        IFERROR(IF(ROUND(S342,
                    3)=1,
                1,
                IF(AND(ABS(U342)&lt;'1D'!$D$19,
                        S342&gt;1),
                    1,
                    0)),
            0)))</f>
        <v>0</v>
      </c>
      <c r="W342" s="5">
        <f ca="1">IF($A$2=0,
    MAX(MAX('1D'!$D$16,
            MAX('1D'!$D$16,
                POWER((ABS(K342)^2)/('1D'!$I$5*MAX(F342,
                            0.1)^2),
                    1/3))),
        IFERROR(W1396,
            MAX(MAX('1D'!$D$16,
                    MAX('1D'!$D$16,
                        POWER((ABS(K342)^2)/('1D'!$I$5*MAX(F342,
                                    0.1)^2),
                            1/3))),
                ($L$2)-E1396))),
    IF(IFERROR(AG343,
            0)=0,
        MAX(MAX('1D'!$D$16,
                MAX('1D'!$D$16,
                    POWER((ABS(K342)^2)/('1D'!$I$5*MAX(F342,
                                0.1)^2),
                        1/3))),
            IFERROR(W1396,
                MAX(MAX('1D'!$D$16,
                        MAX('1D'!$D$16,
                            POWER((ABS(K342)^2)/('1D'!$I$5*MAX(F342,
                                        0.1)^2),
                                1/3))),
                    ($L$2)-E1396))),
        IF(IFERROR(W342,
                0)=0,
            MAX(MAX('1D'!$D$16,
                    MAX('1D'!$D$16,
                        POWER((ABS(K342)^2)/('1D'!$I$5*MAX(F342,
                                    0.1)^2),
                            1/3))),
                IFERROR(W1396,
                    MAX(MAX('1D'!$D$16,
                            MAX('1D'!$D$16,
                                POWER((ABS(K342)^2)/('1D'!$I$5*MAX(F342,
                                            0.1)^2),
                                    1/3))),
                        ($L$2)-E1396))),
            IF(OR(IFERROR(AD342,
                        0)&gt;=1,
                    IFERROR(AD343,
                        0)&gt;=1),
                MAX('1D'!$D$16,
                    MAX('1D'!$D$16,
                        POWER((ABS(K342)^2)/('1D'!$I$5*MAX(F342,
                                    0.1)^2),
                            1/3))),
                IF(ABS(IFERROR(AF342,
                            0))&lt;'1D'!$D$19,
                    MAX(MAX('1D'!$D$16,
                            MAX('1D'!$D$16,
                                POWER((ABS(K342)^2)/('1D'!$I$5*MAX(F342,
                                            0.1)^2),
                                    1/3))),
                        IFERROR(W342,
                            0)),
                    MAX(MAX('1D'!$D$16,
                            MAX('1D'!$D$16,
                                POWER((ABS(K342)^2)/('1D'!$I$5*MAX(F342,
                                            0.1)^2),
                                    1/3))),
                        (IFERROR(W342,
                                0))+((IFERROR(AF342,
                                    0))*'1D'!$D$18)))))))</f>
        <v>2.1389677043987478</v>
      </c>
      <c r="X342" s="5">
        <f t="shared" ca="1" si="74"/>
        <v>11.122632062873489</v>
      </c>
      <c r="Y342" s="5">
        <f t="shared" ca="1" si="75"/>
        <v>1.1735290000551568</v>
      </c>
      <c r="Z342" s="5">
        <f t="shared" ca="1" si="76"/>
        <v>4.5807502857230418</v>
      </c>
      <c r="AA342" s="5">
        <f t="shared" ca="1" si="77"/>
        <v>634.53546770439868</v>
      </c>
      <c r="AB342" s="5">
        <f ca="1">AA342+((ABS(K342)/MAX(((F342)+(G342)*(W342))*(W342),
            0.000001))^2)/(2*'1D'!$I$5)</f>
        <v>635.60495155659805</v>
      </c>
      <c r="AC342" s="5">
        <f ca="1">((ABS(K342)*'1D'!$D$6)/(MAX(((F342)+(G342)*(W342))*(W342),
            0.000001)*MAX(((((F342)+(G342)*(W342))*(W342))/MAX((F342)+2*(W342)*SQRT(1+(G342)^2),
                    0.000001))^(2/3),
            0.000001)))^2</f>
        <v>3.8141460404132466E-3</v>
      </c>
      <c r="AD342" s="5">
        <f ca="1">ABS(ABS(K342)/MAX(((F342)+(G342)*(W342))*(W342),
        0.000001))/SQRT('1D'!$I$5*MAX((((F342)+(G342)*(W342))*(W342))/MAX((F342)+2*(G342)*(W342),
            0.000001),
        0.000001))</f>
        <v>1.0000000000000004</v>
      </c>
      <c r="AE342" s="5">
        <f ca="1">((F342)*(W342)^2)/2+(G342)*(W342)^3/3+(ABS(K342)^2)/('1D'!$I$5*MAX(((F342)+(G342)*(W342))*(W342),
        0.000001))</f>
        <v>35.686426155594638</v>
      </c>
      <c r="AF342" s="5">
        <f ca="1">IF($A$2=0,
    0,
    IFERROR(AB343+(((AC342+AC343)/2)*J343)+(IF(Z342&gt;Z343,
                '1D'!$D$8*((Z342^2-Z343^2)/(2*'1D'!$I$5)),
                '1D'!$D$9*((Z343^2-Z342^2)/(2*'1D'!$I$5)))+('1D'!$D$10*(ABS(I343)/90)*(MAX(Z342^2,
                        Z343^2)/(2*'1D'!$I$5))))-AB342,
        0))</f>
        <v>3.456993087183946E-3</v>
      </c>
      <c r="AG342" s="5">
        <f ca="1">IF($A$2=0,
    1,
    IF(IFERROR(AG343,
            0)=0,
        0,
        IFERROR(IF(OR(ROUND(AD342,
                        3)&gt;=1,
                    AND(ABS(AF342)&lt;'1D'!$D$19,
                        AD342&lt;1)),
                1,
                0),
            0)))</f>
        <v>1</v>
      </c>
      <c r="AH342" s="5">
        <f ca="1">IFERROR(IF('1D'!V32="Supercritical",
        MAX('1D'!$D$16,
            IFERROR(L342,
                MAX('1D'!$D$16,
                    POWER((ABS(K342)^2)/('1D'!$I$5*MAX(F342,
                                0.1)^2),
                        1/3)))),
        IF('1D'!V32="Subcritical",
            MAX('1D'!$D$16,
                IFERROR(W342,
                    MAX('1D'!$D$16,
                        POWER((ABS(K342)^2)/('1D'!$I$5*MAX(F342,
                                    0.1)^2),
                            1/3)))),
            IF(IFERROR(T342,
                    -1E+99)&gt;=IFERROR(AE342,
                    -1E+99),
                MAX('1D'!$D$16,
                    IFERROR(L342,
                        MAX('1D'!$D$16,
                            POWER((ABS(K342)^2)/('1D'!$I$5*MAX(F342,
                                        0.1)^2),
                                1/3)))),
                MAX('1D'!$D$16,
                    IFERROR(W342,
                        MAX('1D'!$D$16,
                            POWER((ABS(K342)^2)/('1D'!$I$5*MAX(F342,
                                        0.1)^2),
                                1/3))))))),
    MAX('1D'!$D$16,
        POWER((ABS(K342)^2)/('1D'!$I$5*MAX(F342,
                    0.1)^2),
            1/3)))</f>
        <v>2.0411692021517887</v>
      </c>
      <c r="AI342" s="5">
        <f t="shared" ca="1" si="78"/>
        <v>634.43766920215171</v>
      </c>
      <c r="AJ342" s="5">
        <f ca="1">AI342+((ABS(K342)/MAX(((F342)+(G342)*(AH342))*(AH342),
            0.000001))^2)/(2*'1D'!$I$5)</f>
        <v>635.61209253909476</v>
      </c>
      <c r="AM342">
        <v>0</v>
      </c>
      <c r="AN342">
        <v>0</v>
      </c>
      <c r="AO342" s="5">
        <f t="shared" si="79"/>
        <v>0</v>
      </c>
      <c r="AP342" s="5">
        <f t="shared" si="83"/>
        <v>0</v>
      </c>
      <c r="AQ342" s="5">
        <f ca="1">ABS(ABS(K342)/MAX(((F342)+(G342)*(AH342))*(AH342),
        0.000001))/SQRT('1D'!$I$5*MAX((((F342)+(G342)*(AH342))*(AH342))/MAX((F342)+2*(G342)*(AH342),
            0.000001),
        0.000001))</f>
        <v>1.0727235886044055</v>
      </c>
      <c r="AR342" s="5" t="str">
        <f t="shared" ca="1" si="80"/>
        <v>Supercritical</v>
      </c>
      <c r="AS342" s="5">
        <f ca="1">((ABS(K342)*'1D'!$D$6)/(MAX(((F342)+(G342)*(AH342))*(AH342),
            0.000001)*MAX(((((F342)+(G342)*(AH342))*(AH342))/MAX((F342)+2*(AH342)*SQRT(1+(G342)^2),
                    0.000001))^(2/3),
            0.000001)))^2</f>
        <v>4.3358367565141456E-3</v>
      </c>
    </row>
    <row r="343" spans="1:45" x14ac:dyDescent="0.35">
      <c r="A343">
        <v>334</v>
      </c>
      <c r="B343">
        <v>332.99599999999998</v>
      </c>
      <c r="C343">
        <v>616284.81299999997</v>
      </c>
      <c r="D343">
        <v>3097626.0720000002</v>
      </c>
      <c r="E343">
        <v>632.39599999999996</v>
      </c>
      <c r="F343">
        <v>5.2</v>
      </c>
      <c r="G343">
        <v>0</v>
      </c>
      <c r="H343" t="s">
        <v>176</v>
      </c>
      <c r="I343">
        <v>7.8E-2</v>
      </c>
      <c r="J343" s="5">
        <f t="shared" si="81"/>
        <v>1.0009999999999764</v>
      </c>
      <c r="K343" s="5">
        <f t="shared" ca="1" si="82"/>
        <v>50.95</v>
      </c>
      <c r="L343" s="5">
        <f ca="1">IF($A$2=0,
    IFERROR(L342,
        MAX('1D'!$D$16,
            POWER((ABS(K343)^2)/('1D'!$I$5*MAX(F343,
                        0.1)^2),
                1/3))),
    IF(IFERROR(V342,
            0)=0,
        IFERROR(L342,
            MAX('1D'!$D$16,
                POWER((ABS(K343)^2)/('1D'!$I$5*MAX(F343,
                            0.1)^2),
                    1/3))),
        IF(OR(IFERROR(L343,
                    0)=0,
                IFERROR(S342,
                    0)&lt;1,
                IFERROR(S343,
                    0)&lt;1),
            MAX('1D'!$D$16,
                POWER((ABS(K343)^2)/('1D'!$I$5*MAX(F343,
                            0.1)^2),
                    1/3)),
            IF(IFERROR(U343,
                    0)&gt;0,
                MAX('1D'!$D$16,
                    IFERROR(L343,
                        0)+((IFERROR(U343,
                                0))*'1D'!$D$18*IF((IFERROR(S343,
                                    0))&lt;1,
                            1,
                            -1))),
                IF(IFERROR(U343,
                        0)&lt;0,
                    IF(ABS((MAX('1D'!$D$16,
                                    POWER((ABS(K343)^2)/('1D'!$I$5*MAX(F343,
                                                0.1)^2),
                                        1/3)))-IFERROR(L343,
                                0))&gt;'1D'!$D$19,
                        MAX('1D'!$D$16,
                            IF((MAX('1D'!$D$16,
                                        POWER((ABS(K343)^2)/('1D'!$I$5*MAX(F343,
                                                    0.1)^2),
                                            1/3)))&gt;IFERROR(L343,
                                    0),
                                MIN((MAX('1D'!$D$16,
                                            POWER((ABS(K343)^2)/('1D'!$I$5*MAX(F343,
                                                        0.1)^2),
                                                1/3))),
                                    IFERROR(L343,
                                        0)+(MIN(ABS(IFERROR(U343,
                                                    0))*'1D'!$D$18,
                                            ABS((MAX('1D'!$D$16,
                                                        POWER((ABS(K343)^2)/('1D'!$I$5*MAX(F343,
                                                                    0.1)^2),
                                                            1/3)))-IFERROR(L343,
                                                    0))))),
                                MAX((MAX('1D'!$D$16,
                                            POWER((ABS(K343)^2)/('1D'!$I$5*MAX(F343,
                                                        0.1)^2),
                                                1/3))),
                                    IFERROR(L343,
                                        0)-(MIN(ABS(IFERROR(U343,
                                                    0))*'1D'!$D$18,
                                            ABS((MAX('1D'!$D$16,
                                                        POWER((ABS(K343)^2)/('1D'!$I$5*MAX(F343,
                                                                    0.1)^2),
                                                            1/3)))-IFERROR(L343,
                                                    0))))))),
                        MAX('1D'!$D$16,
                            POWER((ABS(K343)^2)/('1D'!$I$5*MAX(F343,
                                        0.1)^2),
                                1/3))),
                    MAX('1D'!$D$16,
                        IFERROR(L343,
                            0)))))))</f>
        <v>2.0411692021517887</v>
      </c>
      <c r="M343" s="5">
        <f t="shared" ca="1" si="70"/>
        <v>10.614079851189301</v>
      </c>
      <c r="N343" s="5">
        <f t="shared" ca="1" si="71"/>
        <v>1.1434704692804873</v>
      </c>
      <c r="O343" s="5">
        <f t="shared" ca="1" si="72"/>
        <v>4.8002276894771132</v>
      </c>
      <c r="P343" s="5">
        <f t="shared" ca="1" si="73"/>
        <v>634.43716920215172</v>
      </c>
      <c r="Q343" s="5">
        <f ca="1">P343+((ABS(K343)/MAX(((F343)+(G343)*(L343))*(L343),
            0.000001))^2)/(2*'1D'!$I$5)</f>
        <v>635.61159253909477</v>
      </c>
      <c r="R343" s="5">
        <f ca="1">((ABS(K343)*'1D'!$D$6)/(MAX(((F343)+(G343)*(L343))*(L343),
            0.000001)*MAX(((((F343)+(G343)*(L343))*(L343))/MAX((F343)+2*(L343)*SQRT(1+(G343)^2),
                    0.000001))^(2/3),
            0.000001)))^2</f>
        <v>4.3358367565141456E-3</v>
      </c>
      <c r="S343" s="5">
        <f ca="1">ABS(ABS(K343)/MAX(((F343)+(G343)*(L343))*(L343),
        0.000001))/SQRT('1D'!$I$5*MAX((((F343)+(G343)*(L343))*(L343))/MAX((F343)+2*(G343)*(L343),
            0.000001),
        0.000001))</f>
        <v>1.0727235886044055</v>
      </c>
      <c r="T343" s="5">
        <f ca="1">((F343)*(L343)^2)/2+(G343)*(L343)^3/3+(ABS(K343)^2)/('1D'!$I$5*MAX(((F343)+(G343)*(L343))*(L343),
        0.000001))</f>
        <v>35.763412605541333</v>
      </c>
      <c r="U343" s="5">
        <f ca="1">IF($A$2=0,
    0,
    IFERROR(Q342-(((R342+R343)/2)*J343)-(IF(O342&gt;O343,
                '1D'!$D$8*((O342^2-O343^2)/(2*'1D'!$I$5)),
                '1D'!$D$9*((O343^2-O342^2)/(2*'1D'!$I$5)))+('1D'!$D$10*(ABS(I343)/90)*(MAX(O342^2,
                        O343^2)/(2*'1D'!$I$5))))-Q343,
        0))</f>
        <v>-3.9928476270461033E-3</v>
      </c>
      <c r="V343" s="5">
        <f ca="1">IF($A$2=0,
    1,
    IF(IFERROR(V342,
            0)=0,
        0,
        IFERROR(IF(ROUND(S343,
                    3)=1,
                1,
                IF(AND(ABS(U343)&lt;'1D'!$D$19,
                        S343&gt;1),
                    1,
                    0)),
            0)))</f>
        <v>0</v>
      </c>
      <c r="W343" s="5">
        <f ca="1">IF($A$2=0,
    MAX(MAX('1D'!$D$16,
            MAX('1D'!$D$16,
                POWER((ABS(K343)^2)/('1D'!$I$5*MAX(F343,
                            0.1)^2),
                    1/3))),
        IFERROR(W1396,
            MAX(MAX('1D'!$D$16,
                    MAX('1D'!$D$16,
                        POWER((ABS(K343)^2)/('1D'!$I$5*MAX(F343,
                                    0.1)^2),
                            1/3))),
                ($L$2)-E1396))),
    IF(IFERROR(AG344,
            0)=0,
        MAX(MAX('1D'!$D$16,
                MAX('1D'!$D$16,
                    POWER((ABS(K343)^2)/('1D'!$I$5*MAX(F343,
                                0.1)^2),
                        1/3))),
            IFERROR(W1396,
                MAX(MAX('1D'!$D$16,
                        MAX('1D'!$D$16,
                            POWER((ABS(K343)^2)/('1D'!$I$5*MAX(F343,
                                        0.1)^2),
                                1/3))),
                    ($L$2)-E1396))),
        IF(IFERROR(W343,
                0)=0,
            MAX(MAX('1D'!$D$16,
                    MAX('1D'!$D$16,
                        POWER((ABS(K343)^2)/('1D'!$I$5*MAX(F343,
                                    0.1)^2),
                            1/3))),
                IFERROR(W1396,
                    MAX(MAX('1D'!$D$16,
                            MAX('1D'!$D$16,
                                POWER((ABS(K343)^2)/('1D'!$I$5*MAX(F343,
                                            0.1)^2),
                                    1/3))),
                        ($L$2)-E1396))),
            IF(OR(IFERROR(AD343,
                        0)&gt;=1,
                    IFERROR(AD344,
                        0)&gt;=1),
                MAX('1D'!$D$16,
                    MAX('1D'!$D$16,
                        POWER((ABS(K343)^2)/('1D'!$I$5*MAX(F343,
                                    0.1)^2),
                            1/3))),
                IF(ABS(IFERROR(AF343,
                            0))&lt;'1D'!$D$19,
                    MAX(MAX('1D'!$D$16,
                            MAX('1D'!$D$16,
                                POWER((ABS(K343)^2)/('1D'!$I$5*MAX(F343,
                                            0.1)^2),
                                    1/3))),
                        IFERROR(W343,
                            0)),
                    MAX(MAX('1D'!$D$16,
                            MAX('1D'!$D$16,
                                POWER((ABS(K343)^2)/('1D'!$I$5*MAX(F343,
                                            0.1)^2),
                                    1/3))),
                        (IFERROR(W343,
                                0))+((IFERROR(AF343,
                                    0))*'1D'!$D$18)))))))</f>
        <v>2.1389677043987478</v>
      </c>
      <c r="X343" s="5">
        <f t="shared" ca="1" si="74"/>
        <v>11.122632062873489</v>
      </c>
      <c r="Y343" s="5">
        <f t="shared" ca="1" si="75"/>
        <v>1.1735290000551568</v>
      </c>
      <c r="Z343" s="5">
        <f t="shared" ca="1" si="76"/>
        <v>4.5807502857230418</v>
      </c>
      <c r="AA343" s="5">
        <f t="shared" ca="1" si="77"/>
        <v>634.5349677043987</v>
      </c>
      <c r="AB343" s="5">
        <f ca="1">AA343+((ABS(K343)/MAX(((F343)+(G343)*(W343))*(W343),
            0.000001))^2)/(2*'1D'!$I$5)</f>
        <v>635.60445155659806</v>
      </c>
      <c r="AC343" s="5">
        <f ca="1">((ABS(K343)*'1D'!$D$6)/(MAX(((F343)+(G343)*(W343))*(W343),
            0.000001)*MAX(((((F343)+(G343)*(W343))*(W343))/MAX((F343)+2*(W343)*SQRT(1+(G343)^2),
                    0.000001))^(2/3),
            0.000001)))^2</f>
        <v>3.8141460404132466E-3</v>
      </c>
      <c r="AD343" s="5">
        <f ca="1">ABS(ABS(K343)/MAX(((F343)+(G343)*(W343))*(W343),
        0.000001))/SQRT('1D'!$I$5*MAX((((F343)+(G343)*(W343))*(W343))/MAX((F343)+2*(G343)*(W343),
            0.000001),
        0.000001))</f>
        <v>1.0000000000000004</v>
      </c>
      <c r="AE343" s="5">
        <f ca="1">((F343)*(W343)^2)/2+(G343)*(W343)^3/3+(ABS(K343)^2)/('1D'!$I$5*MAX(((F343)+(G343)*(W343))*(W343),
        0.000001))</f>
        <v>35.686426155594638</v>
      </c>
      <c r="AF343" s="5">
        <f ca="1">IF($A$2=0,
    0,
    IFERROR(AB344+(((AC343+AC344)/2)*J344)+(IF(Z343&gt;Z344,
                '1D'!$D$8*((Z343^2-Z344^2)/(2*'1D'!$I$5)),
                '1D'!$D$9*((Z344^2-Z343^2)/(2*'1D'!$I$5)))+('1D'!$D$10*(ABS(I344)/90)*(MAX(Z343^2,
                        Z344^2)/(2*'1D'!$I$5))))-AB343,
        0))</f>
        <v>3.4032696947861041E-3</v>
      </c>
      <c r="AG343" s="5">
        <f ca="1">IF($A$2=0,
    1,
    IF(IFERROR(AG344,
            0)=0,
        0,
        IFERROR(IF(OR(ROUND(AD343,
                        3)&gt;=1,
                    AND(ABS(AF343)&lt;'1D'!$D$19,
                        AD343&lt;1)),
                1,
                0),
            0)))</f>
        <v>1</v>
      </c>
      <c r="AH343" s="5">
        <f ca="1">IFERROR(IF('1D'!V32="Supercritical",
        MAX('1D'!$D$16,
            IFERROR(L343,
                MAX('1D'!$D$16,
                    POWER((ABS(K343)^2)/('1D'!$I$5*MAX(F343,
                                0.1)^2),
                        1/3)))),
        IF('1D'!V32="Subcritical",
            MAX('1D'!$D$16,
                IFERROR(W343,
                    MAX('1D'!$D$16,
                        POWER((ABS(K343)^2)/('1D'!$I$5*MAX(F343,
                                    0.1)^2),
                            1/3)))),
            IF(IFERROR(T343,
                    -1E+99)&gt;=IFERROR(AE343,
                    -1E+99),
                MAX('1D'!$D$16,
                    IFERROR(L343,
                        MAX('1D'!$D$16,
                            POWER((ABS(K343)^2)/('1D'!$I$5*MAX(F343,
                                        0.1)^2),
                                1/3)))),
                MAX('1D'!$D$16,
                    IFERROR(W343,
                        MAX('1D'!$D$16,
                            POWER((ABS(K343)^2)/('1D'!$I$5*MAX(F343,
                                        0.1)^2),
                                1/3))))))),
    MAX('1D'!$D$16,
        POWER((ABS(K343)^2)/('1D'!$I$5*MAX(F343,
                    0.1)^2),
            1/3)))</f>
        <v>2.0411692021517887</v>
      </c>
      <c r="AI343" s="5">
        <f t="shared" ca="1" si="78"/>
        <v>634.43716920215172</v>
      </c>
      <c r="AJ343" s="5">
        <f ca="1">AI343+((ABS(K343)/MAX(((F343)+(G343)*(AH343))*(AH343),
            0.000001))^2)/(2*'1D'!$I$5)</f>
        <v>635.61159253909477</v>
      </c>
      <c r="AM343">
        <v>0</v>
      </c>
      <c r="AN343">
        <v>0</v>
      </c>
      <c r="AO343" s="5">
        <f t="shared" si="79"/>
        <v>0</v>
      </c>
      <c r="AP343" s="5">
        <f t="shared" si="83"/>
        <v>0</v>
      </c>
      <c r="AQ343" s="5">
        <f ca="1">ABS(ABS(K343)/MAX(((F343)+(G343)*(AH343))*(AH343),
        0.000001))/SQRT('1D'!$I$5*MAX((((F343)+(G343)*(AH343))*(AH343))/MAX((F343)+2*(G343)*(AH343),
            0.000001),
        0.000001))</f>
        <v>1.0727235886044055</v>
      </c>
      <c r="AR343" s="5" t="str">
        <f t="shared" ca="1" si="80"/>
        <v>Supercritical</v>
      </c>
      <c r="AS343" s="5">
        <f ca="1">((ABS(K343)*'1D'!$D$6)/(MAX(((F343)+(G343)*(AH343))*(AH343),
            0.000001)*MAX(((((F343)+(G343)*(AH343))*(AH343))/MAX((F343)+2*(AH343)*SQRT(1+(G343)^2),
                    0.000001))^(2/3),
            0.000001)))^2</f>
        <v>4.3358367565141456E-3</v>
      </c>
    </row>
    <row r="344" spans="1:45" x14ac:dyDescent="0.35">
      <c r="A344">
        <v>335</v>
      </c>
      <c r="B344">
        <v>333.99599999999998</v>
      </c>
      <c r="C344">
        <v>616284.33799999999</v>
      </c>
      <c r="D344">
        <v>3097625.1919999998</v>
      </c>
      <c r="E344">
        <v>632.39549999999997</v>
      </c>
      <c r="F344">
        <v>5.2</v>
      </c>
      <c r="G344">
        <v>0</v>
      </c>
      <c r="H344" t="s">
        <v>176</v>
      </c>
      <c r="I344">
        <v>0.05</v>
      </c>
      <c r="J344" s="5">
        <f t="shared" si="81"/>
        <v>1</v>
      </c>
      <c r="K344" s="5">
        <f t="shared" ca="1" si="82"/>
        <v>50.95</v>
      </c>
      <c r="L344" s="5">
        <f ca="1">IF($A$2=0,
    IFERROR(L343,
        MAX('1D'!$D$16,
            POWER((ABS(K344)^2)/('1D'!$I$5*MAX(F344,
                        0.1)^2),
                1/3))),
    IF(IFERROR(V343,
            0)=0,
        IFERROR(L343,
            MAX('1D'!$D$16,
                POWER((ABS(K344)^2)/('1D'!$I$5*MAX(F344,
                            0.1)^2),
                    1/3))),
        IF(OR(IFERROR(L344,
                    0)=0,
                IFERROR(S343,
                    0)&lt;1,
                IFERROR(S344,
                    0)&lt;1),
            MAX('1D'!$D$16,
                POWER((ABS(K344)^2)/('1D'!$I$5*MAX(F344,
                            0.1)^2),
                    1/3)),
            IF(IFERROR(U344,
                    0)&gt;0,
                MAX('1D'!$D$16,
                    IFERROR(L344,
                        0)+((IFERROR(U344,
                                0))*'1D'!$D$18*IF((IFERROR(S344,
                                    0))&lt;1,
                            1,
                            -1))),
                IF(IFERROR(U344,
                        0)&lt;0,
                    IF(ABS((MAX('1D'!$D$16,
                                    POWER((ABS(K344)^2)/('1D'!$I$5*MAX(F344,
                                                0.1)^2),
                                        1/3)))-IFERROR(L344,
                                0))&gt;'1D'!$D$19,
                        MAX('1D'!$D$16,
                            IF((MAX('1D'!$D$16,
                                        POWER((ABS(K344)^2)/('1D'!$I$5*MAX(F344,
                                                    0.1)^2),
                                            1/3)))&gt;IFERROR(L344,
                                    0),
                                MIN((MAX('1D'!$D$16,
                                            POWER((ABS(K344)^2)/('1D'!$I$5*MAX(F344,
                                                        0.1)^2),
                                                1/3))),
                                    IFERROR(L344,
                                        0)+(MIN(ABS(IFERROR(U344,
                                                    0))*'1D'!$D$18,
                                            ABS((MAX('1D'!$D$16,
                                                        POWER((ABS(K344)^2)/('1D'!$I$5*MAX(F344,
                                                                    0.1)^2),
                                                            1/3)))-IFERROR(L344,
                                                    0))))),
                                MAX((MAX('1D'!$D$16,
                                            POWER((ABS(K344)^2)/('1D'!$I$5*MAX(F344,
                                                        0.1)^2),
                                                1/3))),
                                    IFERROR(L344,
                                        0)-(MIN(ABS(IFERROR(U344,
                                                    0))*'1D'!$D$18,
                                            ABS((MAX('1D'!$D$16,
                                                        POWER((ABS(K344)^2)/('1D'!$I$5*MAX(F344,
                                                                    0.1)^2),
                                                            1/3)))-IFERROR(L344,
                                                    0))))))),
                        MAX('1D'!$D$16,
                            POWER((ABS(K344)^2)/('1D'!$I$5*MAX(F344,
                                        0.1)^2),
                                1/3))),
                    MAX('1D'!$D$16,
                        IFERROR(L344,
                            0)))))))</f>
        <v>2.0411692021517887</v>
      </c>
      <c r="M344" s="5">
        <f t="shared" ca="1" si="70"/>
        <v>10.614079851189301</v>
      </c>
      <c r="N344" s="5">
        <f t="shared" ca="1" si="71"/>
        <v>1.1434704692804873</v>
      </c>
      <c r="O344" s="5">
        <f t="shared" ca="1" si="72"/>
        <v>4.8002276894771132</v>
      </c>
      <c r="P344" s="5">
        <f t="shared" ca="1" si="73"/>
        <v>634.43666920215173</v>
      </c>
      <c r="Q344" s="5">
        <f ca="1">P344+((ABS(K344)/MAX(((F344)+(G344)*(L344))*(L344),
            0.000001))^2)/(2*'1D'!$I$5)</f>
        <v>635.61109253909478</v>
      </c>
      <c r="R344" s="5">
        <f ca="1">((ABS(K344)*'1D'!$D$6)/(MAX(((F344)+(G344)*(L344))*(L344),
            0.000001)*MAX(((((F344)+(G344)*(L344))*(L344))/MAX((F344)+2*(L344)*SQRT(1+(G344)^2),
                    0.000001))^(2/3),
            0.000001)))^2</f>
        <v>4.3358367565141456E-3</v>
      </c>
      <c r="S344" s="5">
        <f ca="1">ABS(ABS(K344)/MAX(((F344)+(G344)*(L344))*(L344),
        0.000001))/SQRT('1D'!$I$5*MAX((((F344)+(G344)*(L344))*(L344))/MAX((F344)+2*(G344)*(L344),
            0.000001),
        0.000001))</f>
        <v>1.0727235886044055</v>
      </c>
      <c r="T344" s="5">
        <f ca="1">((F344)*(L344)^2)/2+(G344)*(L344)^3/3+(ABS(K344)^2)/('1D'!$I$5*MAX(((F344)+(G344)*(L344))*(L344),
        0.000001))</f>
        <v>35.763412605541333</v>
      </c>
      <c r="U344" s="5">
        <f ca="1">IF($A$2=0,
    0,
    IFERROR(Q343-(((R343+R344)/2)*J344)-(IF(O343&gt;O344,
                '1D'!$D$8*((O343^2-O344^2)/(2*'1D'!$I$5)),
                '1D'!$D$9*((O344^2-O343^2)/(2*'1D'!$I$5)))+('1D'!$D$10*(ABS(I344)/90)*(MAX(O343^2,
                        O344^2)/(2*'1D'!$I$5))))-Q344,
        0))</f>
        <v>-3.9337053678991651E-3</v>
      </c>
      <c r="V344" s="5">
        <f ca="1">IF($A$2=0,
    1,
    IF(IFERROR(V343,
            0)=0,
        0,
        IFERROR(IF(ROUND(S344,
                    3)=1,
                1,
                IF(AND(ABS(U344)&lt;'1D'!$D$19,
                        S344&gt;1),
                    1,
                    0)),
            0)))</f>
        <v>0</v>
      </c>
      <c r="W344" s="5">
        <f ca="1">IF($A$2=0,
    MAX(MAX('1D'!$D$16,
            MAX('1D'!$D$16,
                POWER((ABS(K344)^2)/('1D'!$I$5*MAX(F344,
                            0.1)^2),
                    1/3))),
        IFERROR(W1396,
            MAX(MAX('1D'!$D$16,
                    MAX('1D'!$D$16,
                        POWER((ABS(K344)^2)/('1D'!$I$5*MAX(F344,
                                    0.1)^2),
                            1/3))),
                ($L$2)-E1396))),
    IF(IFERROR(AG345,
            0)=0,
        MAX(MAX('1D'!$D$16,
                MAX('1D'!$D$16,
                    POWER((ABS(K344)^2)/('1D'!$I$5*MAX(F344,
                                0.1)^2),
                        1/3))),
            IFERROR(W1396,
                MAX(MAX('1D'!$D$16,
                        MAX('1D'!$D$16,
                            POWER((ABS(K344)^2)/('1D'!$I$5*MAX(F344,
                                        0.1)^2),
                                1/3))),
                    ($L$2)-E1396))),
        IF(IFERROR(W344,
                0)=0,
            MAX(MAX('1D'!$D$16,
                    MAX('1D'!$D$16,
                        POWER((ABS(K344)^2)/('1D'!$I$5*MAX(F344,
                                    0.1)^2),
                            1/3))),
                IFERROR(W1396,
                    MAX(MAX('1D'!$D$16,
                            MAX('1D'!$D$16,
                                POWER((ABS(K344)^2)/('1D'!$I$5*MAX(F344,
                                            0.1)^2),
                                    1/3))),
                        ($L$2)-E1396))),
            IF(OR(IFERROR(AD344,
                        0)&gt;=1,
                    IFERROR(AD345,
                        0)&gt;=1),
                MAX('1D'!$D$16,
                    MAX('1D'!$D$16,
                        POWER((ABS(K344)^2)/('1D'!$I$5*MAX(F344,
                                    0.1)^2),
                            1/3))),
                IF(ABS(IFERROR(AF344,
                            0))&lt;'1D'!$D$19,
                    MAX(MAX('1D'!$D$16,
                            MAX('1D'!$D$16,
                                POWER((ABS(K344)^2)/('1D'!$I$5*MAX(F344,
                                            0.1)^2),
                                    1/3))),
                        IFERROR(W344,
                            0)),
                    MAX(MAX('1D'!$D$16,
                            MAX('1D'!$D$16,
                                POWER((ABS(K344)^2)/('1D'!$I$5*MAX(F344,
                                            0.1)^2),
                                    1/3))),
                        (IFERROR(W344,
                                0))+((IFERROR(AF344,
                                    0))*'1D'!$D$18)))))))</f>
        <v>2.1389677043987478</v>
      </c>
      <c r="X344" s="5">
        <f t="shared" ca="1" si="74"/>
        <v>11.122632062873489</v>
      </c>
      <c r="Y344" s="5">
        <f t="shared" ca="1" si="75"/>
        <v>1.1735290000551568</v>
      </c>
      <c r="Z344" s="5">
        <f t="shared" ca="1" si="76"/>
        <v>4.5807502857230418</v>
      </c>
      <c r="AA344" s="5">
        <f t="shared" ca="1" si="77"/>
        <v>634.53446770439871</v>
      </c>
      <c r="AB344" s="5">
        <f ca="1">AA344+((ABS(K344)/MAX(((F344)+(G344)*(W344))*(W344),
            0.000001))^2)/(2*'1D'!$I$5)</f>
        <v>635.60395155659808</v>
      </c>
      <c r="AC344" s="5">
        <f ca="1">((ABS(K344)*'1D'!$D$6)/(MAX(((F344)+(G344)*(W344))*(W344),
            0.000001)*MAX(((((F344)+(G344)*(W344))*(W344))/MAX((F344)+2*(W344)*SQRT(1+(G344)^2),
                    0.000001))^(2/3),
            0.000001)))^2</f>
        <v>3.8141460404132466E-3</v>
      </c>
      <c r="AD344" s="5">
        <f ca="1">ABS(ABS(K344)/MAX(((F344)+(G344)*(W344))*(W344),
        0.000001))/SQRT('1D'!$I$5*MAX((((F344)+(G344)*(W344))*(W344))/MAX((F344)+2*(G344)*(W344),
            0.000001),
        0.000001))</f>
        <v>1.0000000000000004</v>
      </c>
      <c r="AE344" s="5">
        <f ca="1">((F344)*(W344)^2)/2+(G344)*(W344)^3/3+(ABS(K344)^2)/('1D'!$I$5*MAX(((F344)+(G344)*(W344))*(W344),
        0.000001))</f>
        <v>35.686426155594638</v>
      </c>
      <c r="AF344" s="5">
        <f ca="1">IF($A$2=0,
    0,
    IFERROR(AB345+(((AC344+AC345)/2)*J345)+(IF(Z344&gt;Z345,
                '1D'!$D$8*((Z344^2-Z345^2)/(2*'1D'!$I$5)),
                '1D'!$D$9*((Z345^2-Z344^2)/(2*'1D'!$I$5)))+('1D'!$D$10*(ABS(I345)/90)*(MAX(Z344^2,
                        Z345^2)/(2*'1D'!$I$5))))-AB344,
        0))</f>
        <v>3.3584586676624895E-3</v>
      </c>
      <c r="AG344" s="5">
        <f ca="1">IF($A$2=0,
    1,
    IF(IFERROR(AG345,
            0)=0,
        0,
        IFERROR(IF(OR(ROUND(AD344,
                        3)&gt;=1,
                    AND(ABS(AF344)&lt;'1D'!$D$19,
                        AD344&lt;1)),
                1,
                0),
            0)))</f>
        <v>1</v>
      </c>
      <c r="AH344" s="5">
        <f ca="1">IFERROR(IF('1D'!V32="Supercritical",
        MAX('1D'!$D$16,
            IFERROR(L344,
                MAX('1D'!$D$16,
                    POWER((ABS(K344)^2)/('1D'!$I$5*MAX(F344,
                                0.1)^2),
                        1/3)))),
        IF('1D'!V32="Subcritical",
            MAX('1D'!$D$16,
                IFERROR(W344,
                    MAX('1D'!$D$16,
                        POWER((ABS(K344)^2)/('1D'!$I$5*MAX(F344,
                                    0.1)^2),
                            1/3)))),
            IF(IFERROR(T344,
                    -1E+99)&gt;=IFERROR(AE344,
                    -1E+99),
                MAX('1D'!$D$16,
                    IFERROR(L344,
                        MAX('1D'!$D$16,
                            POWER((ABS(K344)^2)/('1D'!$I$5*MAX(F344,
                                        0.1)^2),
                                1/3)))),
                MAX('1D'!$D$16,
                    IFERROR(W344,
                        MAX('1D'!$D$16,
                            POWER((ABS(K344)^2)/('1D'!$I$5*MAX(F344,
                                        0.1)^2),
                                1/3))))))),
    MAX('1D'!$D$16,
        POWER((ABS(K344)^2)/('1D'!$I$5*MAX(F344,
                    0.1)^2),
            1/3)))</f>
        <v>2.0411692021517887</v>
      </c>
      <c r="AI344" s="5">
        <f t="shared" ca="1" si="78"/>
        <v>634.43666920215173</v>
      </c>
      <c r="AJ344" s="5">
        <f ca="1">AI344+((ABS(K344)/MAX(((F344)+(G344)*(AH344))*(AH344),
            0.000001))^2)/(2*'1D'!$I$5)</f>
        <v>635.61109253909478</v>
      </c>
      <c r="AM344">
        <v>0</v>
      </c>
      <c r="AN344">
        <v>0</v>
      </c>
      <c r="AO344" s="5">
        <f t="shared" si="79"/>
        <v>0</v>
      </c>
      <c r="AP344" s="5">
        <f t="shared" si="83"/>
        <v>0</v>
      </c>
      <c r="AQ344" s="5">
        <f ca="1">ABS(ABS(K344)/MAX(((F344)+(G344)*(AH344))*(AH344),
        0.000001))/SQRT('1D'!$I$5*MAX((((F344)+(G344)*(AH344))*(AH344))/MAX((F344)+2*(G344)*(AH344),
            0.000001),
        0.000001))</f>
        <v>1.0727235886044055</v>
      </c>
      <c r="AR344" s="5" t="str">
        <f t="shared" ca="1" si="80"/>
        <v>Supercritical</v>
      </c>
      <c r="AS344" s="5">
        <f ca="1">((ABS(K344)*'1D'!$D$6)/(MAX(((F344)+(G344)*(AH344))*(AH344),
            0.000001)*MAX(((((F344)+(G344)*(AH344))*(AH344))/MAX((F344)+2*(AH344)*SQRT(1+(G344)^2),
                    0.000001))^(2/3),
            0.000001)))^2</f>
        <v>4.3358367565141456E-3</v>
      </c>
    </row>
    <row r="345" spans="1:45" x14ac:dyDescent="0.35">
      <c r="A345">
        <v>336</v>
      </c>
      <c r="B345">
        <v>334.995</v>
      </c>
      <c r="C345">
        <v>616283.86399999994</v>
      </c>
      <c r="D345">
        <v>3097624.3119999999</v>
      </c>
      <c r="E345">
        <v>632.39499999999998</v>
      </c>
      <c r="F345">
        <v>5.2</v>
      </c>
      <c r="G345">
        <v>0</v>
      </c>
      <c r="H345" t="s">
        <v>176</v>
      </c>
      <c r="I345">
        <v>2.7E-2</v>
      </c>
      <c r="J345" s="5">
        <f t="shared" si="81"/>
        <v>0.99900000000002365</v>
      </c>
      <c r="K345" s="5">
        <f t="shared" ca="1" si="82"/>
        <v>50.95</v>
      </c>
      <c r="L345" s="5">
        <f ca="1">IF($A$2=0,
    IFERROR(L344,
        MAX('1D'!$D$16,
            POWER((ABS(K345)^2)/('1D'!$I$5*MAX(F345,
                        0.1)^2),
                1/3))),
    IF(IFERROR(V344,
            0)=0,
        IFERROR(L344,
            MAX('1D'!$D$16,
                POWER((ABS(K345)^2)/('1D'!$I$5*MAX(F345,
                            0.1)^2),
                    1/3))),
        IF(OR(IFERROR(L345,
                    0)=0,
                IFERROR(S344,
                    0)&lt;1,
                IFERROR(S345,
                    0)&lt;1),
            MAX('1D'!$D$16,
                POWER((ABS(K345)^2)/('1D'!$I$5*MAX(F345,
                            0.1)^2),
                    1/3)),
            IF(IFERROR(U345,
                    0)&gt;0,
                MAX('1D'!$D$16,
                    IFERROR(L345,
                        0)+((IFERROR(U345,
                                0))*'1D'!$D$18*IF((IFERROR(S345,
                                    0))&lt;1,
                            1,
                            -1))),
                IF(IFERROR(U345,
                        0)&lt;0,
                    IF(ABS((MAX('1D'!$D$16,
                                    POWER((ABS(K345)^2)/('1D'!$I$5*MAX(F345,
                                                0.1)^2),
                                        1/3)))-IFERROR(L345,
                                0))&gt;'1D'!$D$19,
                        MAX('1D'!$D$16,
                            IF((MAX('1D'!$D$16,
                                        POWER((ABS(K345)^2)/('1D'!$I$5*MAX(F345,
                                                    0.1)^2),
                                            1/3)))&gt;IFERROR(L345,
                                    0),
                                MIN((MAX('1D'!$D$16,
                                            POWER((ABS(K345)^2)/('1D'!$I$5*MAX(F345,
                                                        0.1)^2),
                                                1/3))),
                                    IFERROR(L345,
                                        0)+(MIN(ABS(IFERROR(U345,
                                                    0))*'1D'!$D$18,
                                            ABS((MAX('1D'!$D$16,
                                                        POWER((ABS(K345)^2)/('1D'!$I$5*MAX(F345,
                                                                    0.1)^2),
                                                            1/3)))-IFERROR(L345,
                                                    0))))),
                                MAX((MAX('1D'!$D$16,
                                            POWER((ABS(K345)^2)/('1D'!$I$5*MAX(F345,
                                                        0.1)^2),
                                                1/3))),
                                    IFERROR(L345,
                                        0)-(MIN(ABS(IFERROR(U345,
                                                    0))*'1D'!$D$18,
                                            ABS((MAX('1D'!$D$16,
                                                        POWER((ABS(K345)^2)/('1D'!$I$5*MAX(F345,
                                                                    0.1)^2),
                                                            1/3)))-IFERROR(L345,
                                                    0))))))),
                        MAX('1D'!$D$16,
                            POWER((ABS(K345)^2)/('1D'!$I$5*MAX(F345,
                                        0.1)^2),
                                1/3))),
                    MAX('1D'!$D$16,
                        IFERROR(L345,
                            0)))))))</f>
        <v>2.0411692021517887</v>
      </c>
      <c r="M345" s="5">
        <f t="shared" ca="1" si="70"/>
        <v>10.614079851189301</v>
      </c>
      <c r="N345" s="5">
        <f t="shared" ca="1" si="71"/>
        <v>1.1434704692804873</v>
      </c>
      <c r="O345" s="5">
        <f t="shared" ca="1" si="72"/>
        <v>4.8002276894771132</v>
      </c>
      <c r="P345" s="5">
        <f t="shared" ca="1" si="73"/>
        <v>634.43616920215175</v>
      </c>
      <c r="Q345" s="5">
        <f ca="1">P345+((ABS(K345)/MAX(((F345)+(G345)*(L345))*(L345),
            0.000001))^2)/(2*'1D'!$I$5)</f>
        <v>635.6105925390948</v>
      </c>
      <c r="R345" s="5">
        <f ca="1">((ABS(K345)*'1D'!$D$6)/(MAX(((F345)+(G345)*(L345))*(L345),
            0.000001)*MAX(((((F345)+(G345)*(L345))*(L345))/MAX((F345)+2*(L345)*SQRT(1+(G345)^2),
                    0.000001))^(2/3),
            0.000001)))^2</f>
        <v>4.3358367565141456E-3</v>
      </c>
      <c r="S345" s="5">
        <f ca="1">ABS(ABS(K345)/MAX(((F345)+(G345)*(L345))*(L345),
        0.000001))/SQRT('1D'!$I$5*MAX((((F345)+(G345)*(L345))*(L345))/MAX((F345)+2*(G345)*(L345),
            0.000001),
        0.000001))</f>
        <v>1.0727235886044055</v>
      </c>
      <c r="T345" s="5">
        <f ca="1">((F345)*(L345)^2)/2+(G345)*(L345)^3/3+(ABS(K345)^2)/('1D'!$I$5*MAX(((F345)+(G345)*(L345))*(L345),
        0.000001))</f>
        <v>35.763412605541333</v>
      </c>
      <c r="U345" s="5">
        <f ca="1">IF($A$2=0,
    0,
    IFERROR(Q344-(((R344+R345)/2)*J345)-(IF(O344&gt;O345,
                '1D'!$D$8*((O344^2-O345^2)/(2*'1D'!$I$5)),
                '1D'!$D$9*((O345^2-O344^2)/(2*'1D'!$I$5)))+('1D'!$D$10*(ABS(I345)/90)*(MAX(O344^2,
                        O345^2)/(2*'1D'!$I$5))))-Q345,
        0))</f>
        <v>-3.8843499698941741E-3</v>
      </c>
      <c r="V345" s="5">
        <f ca="1">IF($A$2=0,
    1,
    IF(IFERROR(V344,
            0)=0,
        0,
        IFERROR(IF(ROUND(S345,
                    3)=1,
                1,
                IF(AND(ABS(U345)&lt;'1D'!$D$19,
                        S345&gt;1),
                    1,
                    0)),
            0)))</f>
        <v>0</v>
      </c>
      <c r="W345" s="5">
        <f ca="1">IF($A$2=0,
    MAX(MAX('1D'!$D$16,
            MAX('1D'!$D$16,
                POWER((ABS(K345)^2)/('1D'!$I$5*MAX(F345,
                            0.1)^2),
                    1/3))),
        IFERROR(W1396,
            MAX(MAX('1D'!$D$16,
                    MAX('1D'!$D$16,
                        POWER((ABS(K345)^2)/('1D'!$I$5*MAX(F345,
                                    0.1)^2),
                            1/3))),
                ($L$2)-E1396))),
    IF(IFERROR(AG346,
            0)=0,
        MAX(MAX('1D'!$D$16,
                MAX('1D'!$D$16,
                    POWER((ABS(K345)^2)/('1D'!$I$5*MAX(F345,
                                0.1)^2),
                        1/3))),
            IFERROR(W1396,
                MAX(MAX('1D'!$D$16,
                        MAX('1D'!$D$16,
                            POWER((ABS(K345)^2)/('1D'!$I$5*MAX(F345,
                                        0.1)^2),
                                1/3))),
                    ($L$2)-E1396))),
        IF(IFERROR(W345,
                0)=0,
            MAX(MAX('1D'!$D$16,
                    MAX('1D'!$D$16,
                        POWER((ABS(K345)^2)/('1D'!$I$5*MAX(F345,
                                    0.1)^2),
                            1/3))),
                IFERROR(W1396,
                    MAX(MAX('1D'!$D$16,
                            MAX('1D'!$D$16,
                                POWER((ABS(K345)^2)/('1D'!$I$5*MAX(F345,
                                            0.1)^2),
                                    1/3))),
                        ($L$2)-E1396))),
            IF(OR(IFERROR(AD345,
                        0)&gt;=1,
                    IFERROR(AD346,
                        0)&gt;=1),
                MAX('1D'!$D$16,
                    MAX('1D'!$D$16,
                        POWER((ABS(K345)^2)/('1D'!$I$5*MAX(F345,
                                    0.1)^2),
                            1/3))),
                IF(ABS(IFERROR(AF345,
                            0))&lt;'1D'!$D$19,
                    MAX(MAX('1D'!$D$16,
                            MAX('1D'!$D$16,
                                POWER((ABS(K345)^2)/('1D'!$I$5*MAX(F345,
                                            0.1)^2),
                                    1/3))),
                        IFERROR(W345,
                            0)),
                    MAX(MAX('1D'!$D$16,
                            MAX('1D'!$D$16,
                                POWER((ABS(K345)^2)/('1D'!$I$5*MAX(F345,
                                            0.1)^2),
                                    1/3))),
                        (IFERROR(W345,
                                0))+((IFERROR(AF345,
                                    0))*'1D'!$D$18)))))))</f>
        <v>2.1389677043987478</v>
      </c>
      <c r="X345" s="5">
        <f t="shared" ca="1" si="74"/>
        <v>11.122632062873489</v>
      </c>
      <c r="Y345" s="5">
        <f t="shared" ca="1" si="75"/>
        <v>1.1735290000551568</v>
      </c>
      <c r="Z345" s="5">
        <f t="shared" ca="1" si="76"/>
        <v>4.5807502857230418</v>
      </c>
      <c r="AA345" s="5">
        <f t="shared" ca="1" si="77"/>
        <v>634.53396770439872</v>
      </c>
      <c r="AB345" s="5">
        <f ca="1">AA345+((ABS(K345)/MAX(((F345)+(G345)*(W345))*(W345),
            0.000001))^2)/(2*'1D'!$I$5)</f>
        <v>635.60345155659809</v>
      </c>
      <c r="AC345" s="5">
        <f ca="1">((ABS(K345)*'1D'!$D$6)/(MAX(((F345)+(G345)*(W345))*(W345),
            0.000001)*MAX(((((F345)+(G345)*(W345))*(W345))/MAX((F345)+2*(W345)*SQRT(1+(G345)^2),
                    0.000001))^(2/3),
            0.000001)))^2</f>
        <v>3.8141460404132466E-3</v>
      </c>
      <c r="AD345" s="5">
        <f ca="1">ABS(ABS(K345)/MAX(((F345)+(G345)*(W345))*(W345),
        0.000001))/SQRT('1D'!$I$5*MAX((((F345)+(G345)*(W345))*(W345))/MAX((F345)+2*(G345)*(W345),
            0.000001),
        0.000001))</f>
        <v>1.0000000000000004</v>
      </c>
      <c r="AE345" s="5">
        <f ca="1">((F345)*(W345)^2)/2+(G345)*(W345)^3/3+(ABS(K345)^2)/('1D'!$I$5*MAX(((F345)+(G345)*(W345))*(W345),
        0.000001))</f>
        <v>35.686426155594638</v>
      </c>
      <c r="AF345" s="5">
        <f ca="1">IF($A$2=0,
    0,
    IFERROR(AB346+(((AC345+AC346)/2)*J346)+(IF(Z345&gt;Z346,
                '1D'!$D$8*((Z345^2-Z346^2)/(2*'1D'!$I$5)),
                '1D'!$D$9*((Z346^2-Z345^2)/(2*'1D'!$I$5)))+('1D'!$D$10*(ABS(I346)/90)*(MAX(Z345^2,
                        Z346^2)/(2*'1D'!$I$5))))-AB345,
        0))</f>
        <v>3.3660869597724741E-3</v>
      </c>
      <c r="AG345" s="5">
        <f ca="1">IF($A$2=0,
    1,
    IF(IFERROR(AG346,
            0)=0,
        0,
        IFERROR(IF(OR(ROUND(AD345,
                        3)&gt;=1,
                    AND(ABS(AF345)&lt;'1D'!$D$19,
                        AD345&lt;1)),
                1,
                0),
            0)))</f>
        <v>1</v>
      </c>
      <c r="AH345" s="5">
        <f ca="1">IFERROR(IF('1D'!V32="Supercritical",
        MAX('1D'!$D$16,
            IFERROR(L345,
                MAX('1D'!$D$16,
                    POWER((ABS(K345)^2)/('1D'!$I$5*MAX(F345,
                                0.1)^2),
                        1/3)))),
        IF('1D'!V32="Subcritical",
            MAX('1D'!$D$16,
                IFERROR(W345,
                    MAX('1D'!$D$16,
                        POWER((ABS(K345)^2)/('1D'!$I$5*MAX(F345,
                                    0.1)^2),
                            1/3)))),
            IF(IFERROR(T345,
                    -1E+99)&gt;=IFERROR(AE345,
                    -1E+99),
                MAX('1D'!$D$16,
                    IFERROR(L345,
                        MAX('1D'!$D$16,
                            POWER((ABS(K345)^2)/('1D'!$I$5*MAX(F345,
                                        0.1)^2),
                                1/3)))),
                MAX('1D'!$D$16,
                    IFERROR(W345,
                        MAX('1D'!$D$16,
                            POWER((ABS(K345)^2)/('1D'!$I$5*MAX(F345,
                                        0.1)^2),
                                1/3))))))),
    MAX('1D'!$D$16,
        POWER((ABS(K345)^2)/('1D'!$I$5*MAX(F345,
                    0.1)^2),
            1/3)))</f>
        <v>2.0411692021517887</v>
      </c>
      <c r="AI345" s="5">
        <f t="shared" ca="1" si="78"/>
        <v>634.43616920215175</v>
      </c>
      <c r="AJ345" s="5">
        <f ca="1">AI345+((ABS(K345)/MAX(((F345)+(G345)*(AH345))*(AH345),
            0.000001))^2)/(2*'1D'!$I$5)</f>
        <v>635.6105925390948</v>
      </c>
      <c r="AM345">
        <v>0</v>
      </c>
      <c r="AN345">
        <v>0</v>
      </c>
      <c r="AO345" s="5">
        <f t="shared" si="79"/>
        <v>0</v>
      </c>
      <c r="AP345" s="5">
        <f t="shared" si="83"/>
        <v>0</v>
      </c>
      <c r="AQ345" s="5">
        <f ca="1">ABS(ABS(K345)/MAX(((F345)+(G345)*(AH345))*(AH345),
        0.000001))/SQRT('1D'!$I$5*MAX((((F345)+(G345)*(AH345))*(AH345))/MAX((F345)+2*(G345)*(AH345),
            0.000001),
        0.000001))</f>
        <v>1.0727235886044055</v>
      </c>
      <c r="AR345" s="5" t="str">
        <f t="shared" ca="1" si="80"/>
        <v>Supercritical</v>
      </c>
      <c r="AS345" s="5">
        <f ca="1">((ABS(K345)*'1D'!$D$6)/(MAX(((F345)+(G345)*(AH345))*(AH345),
            0.000001)*MAX(((((F345)+(G345)*(AH345))*(AH345))/MAX((F345)+2*(AH345)*SQRT(1+(G345)^2),
                    0.000001))^(2/3),
            0.000001)))^2</f>
        <v>4.3358367565141456E-3</v>
      </c>
    </row>
    <row r="346" spans="1:45" x14ac:dyDescent="0.35">
      <c r="A346">
        <v>337</v>
      </c>
      <c r="B346">
        <v>335.99599999999998</v>
      </c>
      <c r="C346">
        <v>616283.39</v>
      </c>
      <c r="D346">
        <v>3097623.4309999999</v>
      </c>
      <c r="E346">
        <v>632.39449999999999</v>
      </c>
      <c r="F346">
        <v>5.2</v>
      </c>
      <c r="G346">
        <v>0</v>
      </c>
      <c r="H346" t="s">
        <v>176</v>
      </c>
      <c r="I346">
        <v>2.7E-2</v>
      </c>
      <c r="J346" s="5">
        <f t="shared" si="81"/>
        <v>1.0009999999999764</v>
      </c>
      <c r="K346" s="5">
        <f t="shared" ca="1" si="82"/>
        <v>50.95</v>
      </c>
      <c r="L346" s="5">
        <f ca="1">IF($A$2=0,
    IFERROR(L345,
        MAX('1D'!$D$16,
            POWER((ABS(K346)^2)/('1D'!$I$5*MAX(F346,
                        0.1)^2),
                1/3))),
    IF(IFERROR(V345,
            0)=0,
        IFERROR(L345,
            MAX('1D'!$D$16,
                POWER((ABS(K346)^2)/('1D'!$I$5*MAX(F346,
                            0.1)^2),
                    1/3))),
        IF(OR(IFERROR(L346,
                    0)=0,
                IFERROR(S345,
                    0)&lt;1,
                IFERROR(S346,
                    0)&lt;1),
            MAX('1D'!$D$16,
                POWER((ABS(K346)^2)/('1D'!$I$5*MAX(F346,
                            0.1)^2),
                    1/3)),
            IF(IFERROR(U346,
                    0)&gt;0,
                MAX('1D'!$D$16,
                    IFERROR(L346,
                        0)+((IFERROR(U346,
                                0))*'1D'!$D$18*IF((IFERROR(S346,
                                    0))&lt;1,
                            1,
                            -1))),
                IF(IFERROR(U346,
                        0)&lt;0,
                    IF(ABS((MAX('1D'!$D$16,
                                    POWER((ABS(K346)^2)/('1D'!$I$5*MAX(F346,
                                                0.1)^2),
                                        1/3)))-IFERROR(L346,
                                0))&gt;'1D'!$D$19,
                        MAX('1D'!$D$16,
                            IF((MAX('1D'!$D$16,
                                        POWER((ABS(K346)^2)/('1D'!$I$5*MAX(F346,
                                                    0.1)^2),
                                            1/3)))&gt;IFERROR(L346,
                                    0),
                                MIN((MAX('1D'!$D$16,
                                            POWER((ABS(K346)^2)/('1D'!$I$5*MAX(F346,
                                                        0.1)^2),
                                                1/3))),
                                    IFERROR(L346,
                                        0)+(MIN(ABS(IFERROR(U346,
                                                    0))*'1D'!$D$18,
                                            ABS((MAX('1D'!$D$16,
                                                        POWER((ABS(K346)^2)/('1D'!$I$5*MAX(F346,
                                                                    0.1)^2),
                                                            1/3)))-IFERROR(L346,
                                                    0))))),
                                MAX((MAX('1D'!$D$16,
                                            POWER((ABS(K346)^2)/('1D'!$I$5*MAX(F346,
                                                        0.1)^2),
                                                1/3))),
                                    IFERROR(L346,
                                        0)-(MIN(ABS(IFERROR(U346,
                                                    0))*'1D'!$D$18,
                                            ABS((MAX('1D'!$D$16,
                                                        POWER((ABS(K346)^2)/('1D'!$I$5*MAX(F346,
                                                                    0.1)^2),
                                                            1/3)))-IFERROR(L346,
                                                    0))))))),
                        MAX('1D'!$D$16,
                            POWER((ABS(K346)^2)/('1D'!$I$5*MAX(F346,
                                        0.1)^2),
                                1/3))),
                    MAX('1D'!$D$16,
                        IFERROR(L346,
                            0)))))))</f>
        <v>2.0411692021517887</v>
      </c>
      <c r="M346" s="5">
        <f t="shared" ca="1" si="70"/>
        <v>10.614079851189301</v>
      </c>
      <c r="N346" s="5">
        <f t="shared" ca="1" si="71"/>
        <v>1.1434704692804873</v>
      </c>
      <c r="O346" s="5">
        <f t="shared" ca="1" si="72"/>
        <v>4.8002276894771132</v>
      </c>
      <c r="P346" s="5">
        <f t="shared" ca="1" si="73"/>
        <v>634.43566920215176</v>
      </c>
      <c r="Q346" s="5">
        <f ca="1">P346+((ABS(K346)/MAX(((F346)+(G346)*(L346))*(L346),
            0.000001))^2)/(2*'1D'!$I$5)</f>
        <v>635.61009253909481</v>
      </c>
      <c r="R346" s="5">
        <f ca="1">((ABS(K346)*'1D'!$D$6)/(MAX(((F346)+(G346)*(L346))*(L346),
            0.000001)*MAX(((((F346)+(G346)*(L346))*(L346))/MAX((F346)+2*(L346)*SQRT(1+(G346)^2),
                    0.000001))^(2/3),
            0.000001)))^2</f>
        <v>4.3358367565141456E-3</v>
      </c>
      <c r="S346" s="5">
        <f ca="1">ABS(ABS(K346)/MAX(((F346)+(G346)*(L346))*(L346),
        0.000001))/SQRT('1D'!$I$5*MAX((((F346)+(G346)*(L346))*(L346))/MAX((F346)+2*(G346)*(L346),
            0.000001),
        0.000001))</f>
        <v>1.0727235886044055</v>
      </c>
      <c r="T346" s="5">
        <f ca="1">((F346)*(L346)^2)/2+(G346)*(L346)^3/3+(ABS(K346)^2)/('1D'!$I$5*MAX(((F346)+(G346)*(L346))*(L346),
        0.000001))</f>
        <v>35.763412605541333</v>
      </c>
      <c r="U346" s="5">
        <f ca="1">IF($A$2=0,
    0,
    IFERROR(Q345-(((R345+R346)/2)*J346)-(IF(O345&gt;O346,
                '1D'!$D$8*((O345^2-O346^2)/(2*'1D'!$I$5)),
                '1D'!$D$9*((O346^2-O345^2)/(2*'1D'!$I$5)))+('1D'!$D$10*(ABS(I346)/90)*(MAX(O345^2,
                        O346^2)/(2*'1D'!$I$5))))-Q346,
        0))</f>
        <v>-3.8930216434209797E-3</v>
      </c>
      <c r="V346" s="5">
        <f ca="1">IF($A$2=0,
    1,
    IF(IFERROR(V345,
            0)=0,
        0,
        IFERROR(IF(ROUND(S346,
                    3)=1,
                1,
                IF(AND(ABS(U346)&lt;'1D'!$D$19,
                        S346&gt;1),
                    1,
                    0)),
            0)))</f>
        <v>0</v>
      </c>
      <c r="W346" s="5">
        <f ca="1">IF($A$2=0,
    MAX(MAX('1D'!$D$16,
            MAX('1D'!$D$16,
                POWER((ABS(K346)^2)/('1D'!$I$5*MAX(F346,
                            0.1)^2),
                    1/3))),
        IFERROR(W1396,
            MAX(MAX('1D'!$D$16,
                    MAX('1D'!$D$16,
                        POWER((ABS(K346)^2)/('1D'!$I$5*MAX(F346,
                                    0.1)^2),
                            1/3))),
                ($L$2)-E1396))),
    IF(IFERROR(AG347,
            0)=0,
        MAX(MAX('1D'!$D$16,
                MAX('1D'!$D$16,
                    POWER((ABS(K346)^2)/('1D'!$I$5*MAX(F346,
                                0.1)^2),
                        1/3))),
            IFERROR(W1396,
                MAX(MAX('1D'!$D$16,
                        MAX('1D'!$D$16,
                            POWER((ABS(K346)^2)/('1D'!$I$5*MAX(F346,
                                        0.1)^2),
                                1/3))),
                    ($L$2)-E1396))),
        IF(IFERROR(W346,
                0)=0,
            MAX(MAX('1D'!$D$16,
                    MAX('1D'!$D$16,
                        POWER((ABS(K346)^2)/('1D'!$I$5*MAX(F346,
                                    0.1)^2),
                            1/3))),
                IFERROR(W1396,
                    MAX(MAX('1D'!$D$16,
                            MAX('1D'!$D$16,
                                POWER((ABS(K346)^2)/('1D'!$I$5*MAX(F346,
                                            0.1)^2),
                                    1/3))),
                        ($L$2)-E1396))),
            IF(OR(IFERROR(AD346,
                        0)&gt;=1,
                    IFERROR(AD347,
                        0)&gt;=1),
                MAX('1D'!$D$16,
                    MAX('1D'!$D$16,
                        POWER((ABS(K346)^2)/('1D'!$I$5*MAX(F346,
                                    0.1)^2),
                            1/3))),
                IF(ABS(IFERROR(AF346,
                            0))&lt;'1D'!$D$19,
                    MAX(MAX('1D'!$D$16,
                            MAX('1D'!$D$16,
                                POWER((ABS(K346)^2)/('1D'!$I$5*MAX(F346,
                                            0.1)^2),
                                    1/3))),
                        IFERROR(W346,
                            0)),
                    MAX(MAX('1D'!$D$16,
                            MAX('1D'!$D$16,
                                POWER((ABS(K346)^2)/('1D'!$I$5*MAX(F346,
                                            0.1)^2),
                                    1/3))),
                        (IFERROR(W346,
                                0))+((IFERROR(AF346,
                                    0))*'1D'!$D$18)))))))</f>
        <v>2.1389677043987478</v>
      </c>
      <c r="X346" s="5">
        <f t="shared" ca="1" si="74"/>
        <v>11.122632062873489</v>
      </c>
      <c r="Y346" s="5">
        <f t="shared" ca="1" si="75"/>
        <v>1.1735290000551568</v>
      </c>
      <c r="Z346" s="5">
        <f t="shared" ca="1" si="76"/>
        <v>4.5807502857230418</v>
      </c>
      <c r="AA346" s="5">
        <f t="shared" ca="1" si="77"/>
        <v>634.53346770439873</v>
      </c>
      <c r="AB346" s="5">
        <f ca="1">AA346+((ABS(K346)/MAX(((F346)+(G346)*(W346))*(W346),
            0.000001))^2)/(2*'1D'!$I$5)</f>
        <v>635.6029515565981</v>
      </c>
      <c r="AC346" s="5">
        <f ca="1">((ABS(K346)*'1D'!$D$6)/(MAX(((F346)+(G346)*(W346))*(W346),
            0.000001)*MAX(((((F346)+(G346)*(W346))*(W346))/MAX((F346)+2*(W346)*SQRT(1+(G346)^2),
                    0.000001))^(2/3),
            0.000001)))^2</f>
        <v>3.8141460404132466E-3</v>
      </c>
      <c r="AD346" s="5">
        <f ca="1">ABS(ABS(K346)/MAX(((F346)+(G346)*(W346))*(W346),
        0.000001))/SQRT('1D'!$I$5*MAX((((F346)+(G346)*(W346))*(W346))/MAX((F346)+2*(G346)*(W346),
            0.000001),
        0.000001))</f>
        <v>1.0000000000000004</v>
      </c>
      <c r="AE346" s="5">
        <f ca="1">((F346)*(W346)^2)/2+(G346)*(W346)^3/3+(ABS(K346)^2)/('1D'!$I$5*MAX(((F346)+(G346)*(W346))*(W346),
        0.000001))</f>
        <v>35.686426155594638</v>
      </c>
      <c r="AF346" s="5">
        <f ca="1">IF($A$2=0,
    0,
    IFERROR(AB347+(((AC346+AC347)/2)*J347)+(IF(Z346&gt;Z347,
                '1D'!$D$8*((Z346^2-Z347^2)/(2*'1D'!$I$5)),
                '1D'!$D$9*((Z347^2-Z346^2)/(2*'1D'!$I$5)))+('1D'!$D$10*(ABS(I347)/90)*(MAX(Z346^2,
                        Z347^2)/(2*'1D'!$I$5))))-AB346,
        0))</f>
        <v>3.3584586676624895E-3</v>
      </c>
      <c r="AG346" s="5">
        <f ca="1">IF($A$2=0,
    1,
    IF(IFERROR(AG347,
            0)=0,
        0,
        IFERROR(IF(OR(ROUND(AD346,
                        3)&gt;=1,
                    AND(ABS(AF346)&lt;'1D'!$D$19,
                        AD346&lt;1)),
                1,
                0),
            0)))</f>
        <v>1</v>
      </c>
      <c r="AH346" s="5">
        <f ca="1">IFERROR(IF('1D'!V32="Supercritical",
        MAX('1D'!$D$16,
            IFERROR(L346,
                MAX('1D'!$D$16,
                    POWER((ABS(K346)^2)/('1D'!$I$5*MAX(F346,
                                0.1)^2),
                        1/3)))),
        IF('1D'!V32="Subcritical",
            MAX('1D'!$D$16,
                IFERROR(W346,
                    MAX('1D'!$D$16,
                        POWER((ABS(K346)^2)/('1D'!$I$5*MAX(F346,
                                    0.1)^2),
                            1/3)))),
            IF(IFERROR(T346,
                    -1E+99)&gt;=IFERROR(AE346,
                    -1E+99),
                MAX('1D'!$D$16,
                    IFERROR(L346,
                        MAX('1D'!$D$16,
                            POWER((ABS(K346)^2)/('1D'!$I$5*MAX(F346,
                                        0.1)^2),
                                1/3)))),
                MAX('1D'!$D$16,
                    IFERROR(W346,
                        MAX('1D'!$D$16,
                            POWER((ABS(K346)^2)/('1D'!$I$5*MAX(F346,
                                        0.1)^2),
                                1/3))))))),
    MAX('1D'!$D$16,
        POWER((ABS(K346)^2)/('1D'!$I$5*MAX(F346,
                    0.1)^2),
            1/3)))</f>
        <v>2.0411692021517887</v>
      </c>
      <c r="AI346" s="5">
        <f t="shared" ca="1" si="78"/>
        <v>634.43566920215176</v>
      </c>
      <c r="AJ346" s="5">
        <f ca="1">AI346+((ABS(K346)/MAX(((F346)+(G346)*(AH346))*(AH346),
            0.000001))^2)/(2*'1D'!$I$5)</f>
        <v>635.61009253909481</v>
      </c>
      <c r="AM346">
        <v>0</v>
      </c>
      <c r="AN346">
        <v>0</v>
      </c>
      <c r="AO346" s="5">
        <f t="shared" si="79"/>
        <v>0</v>
      </c>
      <c r="AP346" s="5">
        <f t="shared" si="83"/>
        <v>0</v>
      </c>
      <c r="AQ346" s="5">
        <f ca="1">ABS(ABS(K346)/MAX(((F346)+(G346)*(AH346))*(AH346),
        0.000001))/SQRT('1D'!$I$5*MAX((((F346)+(G346)*(AH346))*(AH346))/MAX((F346)+2*(G346)*(AH346),
            0.000001),
        0.000001))</f>
        <v>1.0727235886044055</v>
      </c>
      <c r="AR346" s="5" t="str">
        <f t="shared" ca="1" si="80"/>
        <v>Supercritical</v>
      </c>
      <c r="AS346" s="5">
        <f ca="1">((ABS(K346)*'1D'!$D$6)/(MAX(((F346)+(G346)*(AH346))*(AH346),
            0.000001)*MAX(((((F346)+(G346)*(AH346))*(AH346))/MAX((F346)+2*(AH346)*SQRT(1+(G346)^2),
                    0.000001))^(2/3),
            0.000001)))^2</f>
        <v>4.3358367565141456E-3</v>
      </c>
    </row>
    <row r="347" spans="1:45" x14ac:dyDescent="0.35">
      <c r="A347">
        <v>338</v>
      </c>
      <c r="B347">
        <v>336.995</v>
      </c>
      <c r="C347">
        <v>616282.91599999997</v>
      </c>
      <c r="D347">
        <v>3097622.551</v>
      </c>
      <c r="E347">
        <v>632.39400000000001</v>
      </c>
      <c r="F347">
        <v>5.2</v>
      </c>
      <c r="G347">
        <v>0</v>
      </c>
      <c r="H347" t="s">
        <v>176</v>
      </c>
      <c r="I347">
        <v>2.7E-2</v>
      </c>
      <c r="J347" s="5">
        <f t="shared" si="81"/>
        <v>0.99900000000002365</v>
      </c>
      <c r="K347" s="5">
        <f t="shared" ca="1" si="82"/>
        <v>50.95</v>
      </c>
      <c r="L347" s="5">
        <f ca="1">IF($A$2=0,
    IFERROR(L346,
        MAX('1D'!$D$16,
            POWER((ABS(K347)^2)/('1D'!$I$5*MAX(F347,
                        0.1)^2),
                1/3))),
    IF(IFERROR(V346,
            0)=0,
        IFERROR(L346,
            MAX('1D'!$D$16,
                POWER((ABS(K347)^2)/('1D'!$I$5*MAX(F347,
                            0.1)^2),
                    1/3))),
        IF(OR(IFERROR(L347,
                    0)=0,
                IFERROR(S346,
                    0)&lt;1,
                IFERROR(S347,
                    0)&lt;1),
            MAX('1D'!$D$16,
                POWER((ABS(K347)^2)/('1D'!$I$5*MAX(F347,
                            0.1)^2),
                    1/3)),
            IF(IFERROR(U347,
                    0)&gt;0,
                MAX('1D'!$D$16,
                    IFERROR(L347,
                        0)+((IFERROR(U347,
                                0))*'1D'!$D$18*IF((IFERROR(S347,
                                    0))&lt;1,
                            1,
                            -1))),
                IF(IFERROR(U347,
                        0)&lt;0,
                    IF(ABS((MAX('1D'!$D$16,
                                    POWER((ABS(K347)^2)/('1D'!$I$5*MAX(F347,
                                                0.1)^2),
                                        1/3)))-IFERROR(L347,
                                0))&gt;'1D'!$D$19,
                        MAX('1D'!$D$16,
                            IF((MAX('1D'!$D$16,
                                        POWER((ABS(K347)^2)/('1D'!$I$5*MAX(F347,
                                                    0.1)^2),
                                            1/3)))&gt;IFERROR(L347,
                                    0),
                                MIN((MAX('1D'!$D$16,
                                            POWER((ABS(K347)^2)/('1D'!$I$5*MAX(F347,
                                                        0.1)^2),
                                                1/3))),
                                    IFERROR(L347,
                                        0)+(MIN(ABS(IFERROR(U347,
                                                    0))*'1D'!$D$18,
                                            ABS((MAX('1D'!$D$16,
                                                        POWER((ABS(K347)^2)/('1D'!$I$5*MAX(F347,
                                                                    0.1)^2),
                                                            1/3)))-IFERROR(L347,
                                                    0))))),
                                MAX((MAX('1D'!$D$16,
                                            POWER((ABS(K347)^2)/('1D'!$I$5*MAX(F347,
                                                        0.1)^2),
                                                1/3))),
                                    IFERROR(L347,
                                        0)-(MIN(ABS(IFERROR(U347,
                                                    0))*'1D'!$D$18,
                                            ABS((MAX('1D'!$D$16,
                                                        POWER((ABS(K347)^2)/('1D'!$I$5*MAX(F347,
                                                                    0.1)^2),
                                                            1/3)))-IFERROR(L347,
                                                    0))))))),
                        MAX('1D'!$D$16,
                            POWER((ABS(K347)^2)/('1D'!$I$5*MAX(F347,
                                        0.1)^2),
                                1/3))),
                    MAX('1D'!$D$16,
                        IFERROR(L347,
                            0)))))))</f>
        <v>2.0411692021517887</v>
      </c>
      <c r="M347" s="5">
        <f t="shared" ca="1" si="70"/>
        <v>10.614079851189301</v>
      </c>
      <c r="N347" s="5">
        <f t="shared" ca="1" si="71"/>
        <v>1.1434704692804873</v>
      </c>
      <c r="O347" s="5">
        <f t="shared" ca="1" si="72"/>
        <v>4.8002276894771132</v>
      </c>
      <c r="P347" s="5">
        <f t="shared" ca="1" si="73"/>
        <v>634.43516920215177</v>
      </c>
      <c r="Q347" s="5">
        <f ca="1">P347+((ABS(K347)/MAX(((F347)+(G347)*(L347))*(L347),
            0.000001))^2)/(2*'1D'!$I$5)</f>
        <v>635.60959253909482</v>
      </c>
      <c r="R347" s="5">
        <f ca="1">((ABS(K347)*'1D'!$D$6)/(MAX(((F347)+(G347)*(L347))*(L347),
            0.000001)*MAX(((((F347)+(G347)*(L347))*(L347))/MAX((F347)+2*(L347)*SQRT(1+(G347)^2),
                    0.000001))^(2/3),
            0.000001)))^2</f>
        <v>4.3358367565141456E-3</v>
      </c>
      <c r="S347" s="5">
        <f ca="1">ABS(ABS(K347)/MAX(((F347)+(G347)*(L347))*(L347),
        0.000001))/SQRT('1D'!$I$5*MAX((((F347)+(G347)*(L347))*(L347))/MAX((F347)+2*(G347)*(L347),
            0.000001),
        0.000001))</f>
        <v>1.0727235886044055</v>
      </c>
      <c r="T347" s="5">
        <f ca="1">((F347)*(L347)^2)/2+(G347)*(L347)^3/3+(ABS(K347)^2)/('1D'!$I$5*MAX(((F347)+(G347)*(L347))*(L347),
        0.000001))</f>
        <v>35.763412605541333</v>
      </c>
      <c r="U347" s="5">
        <f ca="1">IF($A$2=0,
    0,
    IFERROR(Q346-(((R346+R347)/2)*J347)-(IF(O346&gt;O347,
                '1D'!$D$8*((O346^2-O347^2)/(2*'1D'!$I$5)),
                '1D'!$D$9*((O347^2-O346^2)/(2*'1D'!$I$5)))+('1D'!$D$10*(ABS(I347)/90)*(MAX(O346^2,
                        O347^2)/(2*'1D'!$I$5))))-Q347,
        0))</f>
        <v>-3.8843499698941741E-3</v>
      </c>
      <c r="V347" s="5">
        <f ca="1">IF($A$2=0,
    1,
    IF(IFERROR(V346,
            0)=0,
        0,
        IFERROR(IF(ROUND(S347,
                    3)=1,
                1,
                IF(AND(ABS(U347)&lt;'1D'!$D$19,
                        S347&gt;1),
                    1,
                    0)),
            0)))</f>
        <v>0</v>
      </c>
      <c r="W347" s="5">
        <f ca="1">IF($A$2=0,
    MAX(MAX('1D'!$D$16,
            MAX('1D'!$D$16,
                POWER((ABS(K347)^2)/('1D'!$I$5*MAX(F347,
                            0.1)^2),
                    1/3))),
        IFERROR(W1396,
            MAX(MAX('1D'!$D$16,
                    MAX('1D'!$D$16,
                        POWER((ABS(K347)^2)/('1D'!$I$5*MAX(F347,
                                    0.1)^2),
                            1/3))),
                ($L$2)-E1396))),
    IF(IFERROR(AG348,
            0)=0,
        MAX(MAX('1D'!$D$16,
                MAX('1D'!$D$16,
                    POWER((ABS(K347)^2)/('1D'!$I$5*MAX(F347,
                                0.1)^2),
                        1/3))),
            IFERROR(W1396,
                MAX(MAX('1D'!$D$16,
                        MAX('1D'!$D$16,
                            POWER((ABS(K347)^2)/('1D'!$I$5*MAX(F347,
                                        0.1)^2),
                                1/3))),
                    ($L$2)-E1396))),
        IF(IFERROR(W347,
                0)=0,
            MAX(MAX('1D'!$D$16,
                    MAX('1D'!$D$16,
                        POWER((ABS(K347)^2)/('1D'!$I$5*MAX(F347,
                                    0.1)^2),
                            1/3))),
                IFERROR(W1396,
                    MAX(MAX('1D'!$D$16,
                            MAX('1D'!$D$16,
                                POWER((ABS(K347)^2)/('1D'!$I$5*MAX(F347,
                                            0.1)^2),
                                    1/3))),
                        ($L$2)-E1396))),
            IF(OR(IFERROR(AD347,
                        0)&gt;=1,
                    IFERROR(AD348,
                        0)&gt;=1),
                MAX('1D'!$D$16,
                    MAX('1D'!$D$16,
                        POWER((ABS(K347)^2)/('1D'!$I$5*MAX(F347,
                                    0.1)^2),
                            1/3))),
                IF(ABS(IFERROR(AF347,
                            0))&lt;'1D'!$D$19,
                    MAX(MAX('1D'!$D$16,
                            MAX('1D'!$D$16,
                                POWER((ABS(K347)^2)/('1D'!$I$5*MAX(F347,
                                            0.1)^2),
                                    1/3))),
                        IFERROR(W347,
                            0)),
                    MAX(MAX('1D'!$D$16,
                            MAX('1D'!$D$16,
                                POWER((ABS(K347)^2)/('1D'!$I$5*MAX(F347,
                                            0.1)^2),
                                    1/3))),
                        (IFERROR(W347,
                                0))+((IFERROR(AF347,
                                    0))*'1D'!$D$18)))))))</f>
        <v>2.1389677043987478</v>
      </c>
      <c r="X347" s="5">
        <f t="shared" ca="1" si="74"/>
        <v>11.122632062873489</v>
      </c>
      <c r="Y347" s="5">
        <f t="shared" ca="1" si="75"/>
        <v>1.1735290000551568</v>
      </c>
      <c r="Z347" s="5">
        <f t="shared" ca="1" si="76"/>
        <v>4.5807502857230418</v>
      </c>
      <c r="AA347" s="5">
        <f t="shared" ca="1" si="77"/>
        <v>634.53296770439874</v>
      </c>
      <c r="AB347" s="5">
        <f ca="1">AA347+((ABS(K347)/MAX(((F347)+(G347)*(W347))*(W347),
            0.000001))^2)/(2*'1D'!$I$5)</f>
        <v>635.60245155659811</v>
      </c>
      <c r="AC347" s="5">
        <f ca="1">((ABS(K347)*'1D'!$D$6)/(MAX(((F347)+(G347)*(W347))*(W347),
            0.000001)*MAX(((((F347)+(G347)*(W347))*(W347))/MAX((F347)+2*(W347)*SQRT(1+(G347)^2),
                    0.000001))^(2/3),
            0.000001)))^2</f>
        <v>3.8141460404132466E-3</v>
      </c>
      <c r="AD347" s="5">
        <f ca="1">ABS(ABS(K347)/MAX(((F347)+(G347)*(W347))*(W347),
        0.000001))/SQRT('1D'!$I$5*MAX((((F347)+(G347)*(W347))*(W347))/MAX((F347)+2*(G347)*(W347),
            0.000001),
        0.000001))</f>
        <v>1.0000000000000004</v>
      </c>
      <c r="AE347" s="5">
        <f ca="1">((F347)*(W347)^2)/2+(G347)*(W347)^3/3+(ABS(K347)^2)/('1D'!$I$5*MAX(((F347)+(G347)*(W347))*(W347),
        0.000001))</f>
        <v>35.686426155594638</v>
      </c>
      <c r="AF347" s="5">
        <f ca="1">IF($A$2=0,
    0,
    IFERROR(AB348+(((AC347+AC348)/2)*J348)+(IF(Z347&gt;Z348,
                '1D'!$D$8*((Z347^2-Z348^2)/(2*'1D'!$I$5)),
                '1D'!$D$9*((Z348^2-Z347^2)/(2*'1D'!$I$5)))+('1D'!$D$10*(ABS(I348)/90)*(MAX(Z347^2,
                        Z348^2)/(2*'1D'!$I$5))))-AB347,
        0))</f>
        <v>3.456993087183946E-3</v>
      </c>
      <c r="AG347" s="5">
        <f ca="1">IF($A$2=0,
    1,
    IF(IFERROR(AG348,
            0)=0,
        0,
        IFERROR(IF(OR(ROUND(AD347,
                        3)&gt;=1,
                    AND(ABS(AF347)&lt;'1D'!$D$19,
                        AD347&lt;1)),
                1,
                0),
            0)))</f>
        <v>1</v>
      </c>
      <c r="AH347" s="5">
        <f ca="1">IFERROR(IF('1D'!V32="Supercritical",
        MAX('1D'!$D$16,
            IFERROR(L347,
                MAX('1D'!$D$16,
                    POWER((ABS(K347)^2)/('1D'!$I$5*MAX(F347,
                                0.1)^2),
                        1/3)))),
        IF('1D'!V32="Subcritical",
            MAX('1D'!$D$16,
                IFERROR(W347,
                    MAX('1D'!$D$16,
                        POWER((ABS(K347)^2)/('1D'!$I$5*MAX(F347,
                                    0.1)^2),
                            1/3)))),
            IF(IFERROR(T347,
                    -1E+99)&gt;=IFERROR(AE347,
                    -1E+99),
                MAX('1D'!$D$16,
                    IFERROR(L347,
                        MAX('1D'!$D$16,
                            POWER((ABS(K347)^2)/('1D'!$I$5*MAX(F347,
                                        0.1)^2),
                                1/3)))),
                MAX('1D'!$D$16,
                    IFERROR(W347,
                        MAX('1D'!$D$16,
                            POWER((ABS(K347)^2)/('1D'!$I$5*MAX(F347,
                                        0.1)^2),
                                1/3))))))),
    MAX('1D'!$D$16,
        POWER((ABS(K347)^2)/('1D'!$I$5*MAX(F347,
                    0.1)^2),
            1/3)))</f>
        <v>2.0411692021517887</v>
      </c>
      <c r="AI347" s="5">
        <f t="shared" ca="1" si="78"/>
        <v>634.43516920215177</v>
      </c>
      <c r="AJ347" s="5">
        <f ca="1">AI347+((ABS(K347)/MAX(((F347)+(G347)*(AH347))*(AH347),
            0.000001))^2)/(2*'1D'!$I$5)</f>
        <v>635.60959253909482</v>
      </c>
      <c r="AM347">
        <v>0</v>
      </c>
      <c r="AN347">
        <v>0</v>
      </c>
      <c r="AO347" s="5">
        <f t="shared" si="79"/>
        <v>0</v>
      </c>
      <c r="AP347" s="5">
        <f t="shared" si="83"/>
        <v>0</v>
      </c>
      <c r="AQ347" s="5">
        <f ca="1">ABS(ABS(K347)/MAX(((F347)+(G347)*(AH347))*(AH347),
        0.000001))/SQRT('1D'!$I$5*MAX((((F347)+(G347)*(AH347))*(AH347))/MAX((F347)+2*(G347)*(AH347),
            0.000001),
        0.000001))</f>
        <v>1.0727235886044055</v>
      </c>
      <c r="AR347" s="5" t="str">
        <f t="shared" ca="1" si="80"/>
        <v>Supercritical</v>
      </c>
      <c r="AS347" s="5">
        <f ca="1">((ABS(K347)*'1D'!$D$6)/(MAX(((F347)+(G347)*(AH347))*(AH347),
            0.000001)*MAX(((((F347)+(G347)*(AH347))*(AH347))/MAX((F347)+2*(AH347)*SQRT(1+(G347)^2),
                    0.000001))^(2/3),
            0.000001)))^2</f>
        <v>4.3358367565141456E-3</v>
      </c>
    </row>
    <row r="348" spans="1:45" x14ac:dyDescent="0.35">
      <c r="A348">
        <v>339</v>
      </c>
      <c r="B348">
        <v>337.99599999999998</v>
      </c>
      <c r="C348">
        <v>616282.44200000004</v>
      </c>
      <c r="D348">
        <v>3097621.67</v>
      </c>
      <c r="E348">
        <v>632.39350000000002</v>
      </c>
      <c r="F348">
        <v>5.2</v>
      </c>
      <c r="G348">
        <v>0</v>
      </c>
      <c r="H348" t="s">
        <v>176</v>
      </c>
      <c r="I348">
        <v>7.8E-2</v>
      </c>
      <c r="J348" s="5">
        <f t="shared" si="81"/>
        <v>1.0009999999999764</v>
      </c>
      <c r="K348" s="5">
        <f t="shared" ca="1" si="82"/>
        <v>50.95</v>
      </c>
      <c r="L348" s="5">
        <f ca="1">IF($A$2=0,
    IFERROR(L347,
        MAX('1D'!$D$16,
            POWER((ABS(K348)^2)/('1D'!$I$5*MAX(F348,
                        0.1)^2),
                1/3))),
    IF(IFERROR(V347,
            0)=0,
        IFERROR(L347,
            MAX('1D'!$D$16,
                POWER((ABS(K348)^2)/('1D'!$I$5*MAX(F348,
                            0.1)^2),
                    1/3))),
        IF(OR(IFERROR(L348,
                    0)=0,
                IFERROR(S347,
                    0)&lt;1,
                IFERROR(S348,
                    0)&lt;1),
            MAX('1D'!$D$16,
                POWER((ABS(K348)^2)/('1D'!$I$5*MAX(F348,
                            0.1)^2),
                    1/3)),
            IF(IFERROR(U348,
                    0)&gt;0,
                MAX('1D'!$D$16,
                    IFERROR(L348,
                        0)+((IFERROR(U348,
                                0))*'1D'!$D$18*IF((IFERROR(S348,
                                    0))&lt;1,
                            1,
                            -1))),
                IF(IFERROR(U348,
                        0)&lt;0,
                    IF(ABS((MAX('1D'!$D$16,
                                    POWER((ABS(K348)^2)/('1D'!$I$5*MAX(F348,
                                                0.1)^2),
                                        1/3)))-IFERROR(L348,
                                0))&gt;'1D'!$D$19,
                        MAX('1D'!$D$16,
                            IF((MAX('1D'!$D$16,
                                        POWER((ABS(K348)^2)/('1D'!$I$5*MAX(F348,
                                                    0.1)^2),
                                            1/3)))&gt;IFERROR(L348,
                                    0),
                                MIN((MAX('1D'!$D$16,
                                            POWER((ABS(K348)^2)/('1D'!$I$5*MAX(F348,
                                                        0.1)^2),
                                                1/3))),
                                    IFERROR(L348,
                                        0)+(MIN(ABS(IFERROR(U348,
                                                    0))*'1D'!$D$18,
                                            ABS((MAX('1D'!$D$16,
                                                        POWER((ABS(K348)^2)/('1D'!$I$5*MAX(F348,
                                                                    0.1)^2),
                                                            1/3)))-IFERROR(L348,
                                                    0))))),
                                MAX((MAX('1D'!$D$16,
                                            POWER((ABS(K348)^2)/('1D'!$I$5*MAX(F348,
                                                        0.1)^2),
                                                1/3))),
                                    IFERROR(L348,
                                        0)-(MIN(ABS(IFERROR(U348,
                                                    0))*'1D'!$D$18,
                                            ABS((MAX('1D'!$D$16,
                                                        POWER((ABS(K348)^2)/('1D'!$I$5*MAX(F348,
                                                                    0.1)^2),
                                                            1/3)))-IFERROR(L348,
                                                    0))))))),
                        MAX('1D'!$D$16,
                            POWER((ABS(K348)^2)/('1D'!$I$5*MAX(F348,
                                        0.1)^2),
                                1/3))),
                    MAX('1D'!$D$16,
                        IFERROR(L348,
                            0)))))))</f>
        <v>2.0411692021517887</v>
      </c>
      <c r="M348" s="5">
        <f t="shared" ca="1" si="70"/>
        <v>10.614079851189301</v>
      </c>
      <c r="N348" s="5">
        <f t="shared" ca="1" si="71"/>
        <v>1.1434704692804873</v>
      </c>
      <c r="O348" s="5">
        <f t="shared" ca="1" si="72"/>
        <v>4.8002276894771132</v>
      </c>
      <c r="P348" s="5">
        <f t="shared" ca="1" si="73"/>
        <v>634.43466920215178</v>
      </c>
      <c r="Q348" s="5">
        <f ca="1">P348+((ABS(K348)/MAX(((F348)+(G348)*(L348))*(L348),
            0.000001))^2)/(2*'1D'!$I$5)</f>
        <v>635.60909253909483</v>
      </c>
      <c r="R348" s="5">
        <f ca="1">((ABS(K348)*'1D'!$D$6)/(MAX(((F348)+(G348)*(L348))*(L348),
            0.000001)*MAX(((((F348)+(G348)*(L348))*(L348))/MAX((F348)+2*(L348)*SQRT(1+(G348)^2),
                    0.000001))^(2/3),
            0.000001)))^2</f>
        <v>4.3358367565141456E-3</v>
      </c>
      <c r="S348" s="5">
        <f ca="1">ABS(ABS(K348)/MAX(((F348)+(G348)*(L348))*(L348),
        0.000001))/SQRT('1D'!$I$5*MAX((((F348)+(G348)*(L348))*(L348))/MAX((F348)+2*(G348)*(L348),
            0.000001),
        0.000001))</f>
        <v>1.0727235886044055</v>
      </c>
      <c r="T348" s="5">
        <f ca="1">((F348)*(L348)^2)/2+(G348)*(L348)^3/3+(ABS(K348)^2)/('1D'!$I$5*MAX(((F348)+(G348)*(L348))*(L348),
        0.000001))</f>
        <v>35.763412605541333</v>
      </c>
      <c r="U348" s="5">
        <f ca="1">IF($A$2=0,
    0,
    IFERROR(Q347-(((R347+R348)/2)*J348)-(IF(O347&gt;O348,
                '1D'!$D$8*((O347^2-O348^2)/(2*'1D'!$I$5)),
                '1D'!$D$9*((O348^2-O347^2)/(2*'1D'!$I$5)))+('1D'!$D$10*(ABS(I348)/90)*(MAX(O347^2,
                        O348^2)/(2*'1D'!$I$5))))-Q348,
        0))</f>
        <v>-3.9928476270461033E-3</v>
      </c>
      <c r="V348" s="5">
        <f ca="1">IF($A$2=0,
    1,
    IF(IFERROR(V347,
            0)=0,
        0,
        IFERROR(IF(ROUND(S348,
                    3)=1,
                1,
                IF(AND(ABS(U348)&lt;'1D'!$D$19,
                        S348&gt;1),
                    1,
                    0)),
            0)))</f>
        <v>0</v>
      </c>
      <c r="W348" s="5">
        <f ca="1">IF($A$2=0,
    MAX(MAX('1D'!$D$16,
            MAX('1D'!$D$16,
                POWER((ABS(K348)^2)/('1D'!$I$5*MAX(F348,
                            0.1)^2),
                    1/3))),
        IFERROR(W1396,
            MAX(MAX('1D'!$D$16,
                    MAX('1D'!$D$16,
                        POWER((ABS(K348)^2)/('1D'!$I$5*MAX(F348,
                                    0.1)^2),
                            1/3))),
                ($L$2)-E1396))),
    IF(IFERROR(AG349,
            0)=0,
        MAX(MAX('1D'!$D$16,
                MAX('1D'!$D$16,
                    POWER((ABS(K348)^2)/('1D'!$I$5*MAX(F348,
                                0.1)^2),
                        1/3))),
            IFERROR(W1396,
                MAX(MAX('1D'!$D$16,
                        MAX('1D'!$D$16,
                            POWER((ABS(K348)^2)/('1D'!$I$5*MAX(F348,
                                        0.1)^2),
                                1/3))),
                    ($L$2)-E1396))),
        IF(IFERROR(W348,
                0)=0,
            MAX(MAX('1D'!$D$16,
                    MAX('1D'!$D$16,
                        POWER((ABS(K348)^2)/('1D'!$I$5*MAX(F348,
                                    0.1)^2),
                            1/3))),
                IFERROR(W1396,
                    MAX(MAX('1D'!$D$16,
                            MAX('1D'!$D$16,
                                POWER((ABS(K348)^2)/('1D'!$I$5*MAX(F348,
                                            0.1)^2),
                                    1/3))),
                        ($L$2)-E1396))),
            IF(OR(IFERROR(AD348,
                        0)&gt;=1,
                    IFERROR(AD349,
                        0)&gt;=1),
                MAX('1D'!$D$16,
                    MAX('1D'!$D$16,
                        POWER((ABS(K348)^2)/('1D'!$I$5*MAX(F348,
                                    0.1)^2),
                            1/3))),
                IF(ABS(IFERROR(AF348,
                            0))&lt;'1D'!$D$19,
                    MAX(MAX('1D'!$D$16,
                            MAX('1D'!$D$16,
                                POWER((ABS(K348)^2)/('1D'!$I$5*MAX(F348,
                                            0.1)^2),
                                    1/3))),
                        IFERROR(W348,
                            0)),
                    MAX(MAX('1D'!$D$16,
                            MAX('1D'!$D$16,
                                POWER((ABS(K348)^2)/('1D'!$I$5*MAX(F348,
                                            0.1)^2),
                                    1/3))),
                        (IFERROR(W348,
                                0))+((IFERROR(AF348,
                                    0))*'1D'!$D$18)))))))</f>
        <v>2.1389677043987478</v>
      </c>
      <c r="X348" s="5">
        <f t="shared" ca="1" si="74"/>
        <v>11.122632062873489</v>
      </c>
      <c r="Y348" s="5">
        <f t="shared" ca="1" si="75"/>
        <v>1.1735290000551568</v>
      </c>
      <c r="Z348" s="5">
        <f t="shared" ca="1" si="76"/>
        <v>4.5807502857230418</v>
      </c>
      <c r="AA348" s="5">
        <f t="shared" ca="1" si="77"/>
        <v>634.53246770439875</v>
      </c>
      <c r="AB348" s="5">
        <f ca="1">AA348+((ABS(K348)/MAX(((F348)+(G348)*(W348))*(W348),
            0.000001))^2)/(2*'1D'!$I$5)</f>
        <v>635.60195155659812</v>
      </c>
      <c r="AC348" s="5">
        <f ca="1">((ABS(K348)*'1D'!$D$6)/(MAX(((F348)+(G348)*(W348))*(W348),
            0.000001)*MAX(((((F348)+(G348)*(W348))*(W348))/MAX((F348)+2*(W348)*SQRT(1+(G348)^2),
                    0.000001))^(2/3),
            0.000001)))^2</f>
        <v>3.8141460404132466E-3</v>
      </c>
      <c r="AD348" s="5">
        <f ca="1">ABS(ABS(K348)/MAX(((F348)+(G348)*(W348))*(W348),
        0.000001))/SQRT('1D'!$I$5*MAX((((F348)+(G348)*(W348))*(W348))/MAX((F348)+2*(G348)*(W348),
            0.000001),
        0.000001))</f>
        <v>1.0000000000000004</v>
      </c>
      <c r="AE348" s="5">
        <f ca="1">((F348)*(W348)^2)/2+(G348)*(W348)^3/3+(ABS(K348)^2)/('1D'!$I$5*MAX(((F348)+(G348)*(W348))*(W348),
        0.000001))</f>
        <v>35.686426155594638</v>
      </c>
      <c r="AF348" s="5">
        <f ca="1">IF($A$2=0,
    0,
    IFERROR(AB349+(((AC348+AC349)/2)*J349)+(IF(Z348&gt;Z349,
                '1D'!$D$8*((Z348^2-Z349^2)/(2*'1D'!$I$5)),
                '1D'!$D$9*((Z349^2-Z348^2)/(2*'1D'!$I$5)))+('1D'!$D$10*(ABS(I349)/90)*(MAX(Z348^2,
                        Z349^2)/(2*'1D'!$I$5))))-AB348,
        0))</f>
        <v>3.4032696947861041E-3</v>
      </c>
      <c r="AG348" s="5">
        <f ca="1">IF($A$2=0,
    1,
    IF(IFERROR(AG349,
            0)=0,
        0,
        IFERROR(IF(OR(ROUND(AD348,
                        3)&gt;=1,
                    AND(ABS(AF348)&lt;'1D'!$D$19,
                        AD348&lt;1)),
                1,
                0),
            0)))</f>
        <v>1</v>
      </c>
      <c r="AH348" s="5">
        <f ca="1">IFERROR(IF('1D'!V32="Supercritical",
        MAX('1D'!$D$16,
            IFERROR(L348,
                MAX('1D'!$D$16,
                    POWER((ABS(K348)^2)/('1D'!$I$5*MAX(F348,
                                0.1)^2),
                        1/3)))),
        IF('1D'!V32="Subcritical",
            MAX('1D'!$D$16,
                IFERROR(W348,
                    MAX('1D'!$D$16,
                        POWER((ABS(K348)^2)/('1D'!$I$5*MAX(F348,
                                    0.1)^2),
                            1/3)))),
            IF(IFERROR(T348,
                    -1E+99)&gt;=IFERROR(AE348,
                    -1E+99),
                MAX('1D'!$D$16,
                    IFERROR(L348,
                        MAX('1D'!$D$16,
                            POWER((ABS(K348)^2)/('1D'!$I$5*MAX(F348,
                                        0.1)^2),
                                1/3)))),
                MAX('1D'!$D$16,
                    IFERROR(W348,
                        MAX('1D'!$D$16,
                            POWER((ABS(K348)^2)/('1D'!$I$5*MAX(F348,
                                        0.1)^2),
                                1/3))))))),
    MAX('1D'!$D$16,
        POWER((ABS(K348)^2)/('1D'!$I$5*MAX(F348,
                    0.1)^2),
            1/3)))</f>
        <v>2.0411692021517887</v>
      </c>
      <c r="AI348" s="5">
        <f t="shared" ca="1" si="78"/>
        <v>634.43466920215178</v>
      </c>
      <c r="AJ348" s="5">
        <f ca="1">AI348+((ABS(K348)/MAX(((F348)+(G348)*(AH348))*(AH348),
            0.000001))^2)/(2*'1D'!$I$5)</f>
        <v>635.60909253909483</v>
      </c>
      <c r="AM348">
        <v>0</v>
      </c>
      <c r="AN348">
        <v>0</v>
      </c>
      <c r="AO348" s="5">
        <f t="shared" si="79"/>
        <v>0</v>
      </c>
      <c r="AP348" s="5">
        <f t="shared" si="83"/>
        <v>0</v>
      </c>
      <c r="AQ348" s="5">
        <f ca="1">ABS(ABS(K348)/MAX(((F348)+(G348)*(AH348))*(AH348),
        0.000001))/SQRT('1D'!$I$5*MAX((((F348)+(G348)*(AH348))*(AH348))/MAX((F348)+2*(G348)*(AH348),
            0.000001),
        0.000001))</f>
        <v>1.0727235886044055</v>
      </c>
      <c r="AR348" s="5" t="str">
        <f t="shared" ca="1" si="80"/>
        <v>Supercritical</v>
      </c>
      <c r="AS348" s="5">
        <f ca="1">((ABS(K348)*'1D'!$D$6)/(MAX(((F348)+(G348)*(AH348))*(AH348),
            0.000001)*MAX(((((F348)+(G348)*(AH348))*(AH348))/MAX((F348)+2*(AH348)*SQRT(1+(G348)^2),
                    0.000001))^(2/3),
            0.000001)))^2</f>
        <v>4.3358367565141456E-3</v>
      </c>
    </row>
    <row r="349" spans="1:45" x14ac:dyDescent="0.35">
      <c r="A349">
        <v>340</v>
      </c>
      <c r="B349">
        <v>338.99599999999998</v>
      </c>
      <c r="C349">
        <v>616281.96699999995</v>
      </c>
      <c r="D349">
        <v>3097620.79</v>
      </c>
      <c r="E349">
        <v>632.39300000000003</v>
      </c>
      <c r="F349">
        <v>5.2</v>
      </c>
      <c r="G349">
        <v>0</v>
      </c>
      <c r="H349" t="s">
        <v>176</v>
      </c>
      <c r="I349">
        <v>0.05</v>
      </c>
      <c r="J349" s="5">
        <f t="shared" si="81"/>
        <v>1</v>
      </c>
      <c r="K349" s="5">
        <f t="shared" ca="1" si="82"/>
        <v>50.95</v>
      </c>
      <c r="L349" s="5">
        <f ca="1">IF($A$2=0,
    IFERROR(L348,
        MAX('1D'!$D$16,
            POWER((ABS(K349)^2)/('1D'!$I$5*MAX(F349,
                        0.1)^2),
                1/3))),
    IF(IFERROR(V348,
            0)=0,
        IFERROR(L348,
            MAX('1D'!$D$16,
                POWER((ABS(K349)^2)/('1D'!$I$5*MAX(F349,
                            0.1)^2),
                    1/3))),
        IF(OR(IFERROR(L349,
                    0)=0,
                IFERROR(S348,
                    0)&lt;1,
                IFERROR(S349,
                    0)&lt;1),
            MAX('1D'!$D$16,
                POWER((ABS(K349)^2)/('1D'!$I$5*MAX(F349,
                            0.1)^2),
                    1/3)),
            IF(IFERROR(U349,
                    0)&gt;0,
                MAX('1D'!$D$16,
                    IFERROR(L349,
                        0)+((IFERROR(U349,
                                0))*'1D'!$D$18*IF((IFERROR(S349,
                                    0))&lt;1,
                            1,
                            -1))),
                IF(IFERROR(U349,
                        0)&lt;0,
                    IF(ABS((MAX('1D'!$D$16,
                                    POWER((ABS(K349)^2)/('1D'!$I$5*MAX(F349,
                                                0.1)^2),
                                        1/3)))-IFERROR(L349,
                                0))&gt;'1D'!$D$19,
                        MAX('1D'!$D$16,
                            IF((MAX('1D'!$D$16,
                                        POWER((ABS(K349)^2)/('1D'!$I$5*MAX(F349,
                                                    0.1)^2),
                                            1/3)))&gt;IFERROR(L349,
                                    0),
                                MIN((MAX('1D'!$D$16,
                                            POWER((ABS(K349)^2)/('1D'!$I$5*MAX(F349,
                                                        0.1)^2),
                                                1/3))),
                                    IFERROR(L349,
                                        0)+(MIN(ABS(IFERROR(U349,
                                                    0))*'1D'!$D$18,
                                            ABS((MAX('1D'!$D$16,
                                                        POWER((ABS(K349)^2)/('1D'!$I$5*MAX(F349,
                                                                    0.1)^2),
                                                            1/3)))-IFERROR(L349,
                                                    0))))),
                                MAX((MAX('1D'!$D$16,
                                            POWER((ABS(K349)^2)/('1D'!$I$5*MAX(F349,
                                                        0.1)^2),
                                                1/3))),
                                    IFERROR(L349,
                                        0)-(MIN(ABS(IFERROR(U349,
                                                    0))*'1D'!$D$18,
                                            ABS((MAX('1D'!$D$16,
                                                        POWER((ABS(K349)^2)/('1D'!$I$5*MAX(F349,
                                                                    0.1)^2),
                                                            1/3)))-IFERROR(L349,
                                                    0))))))),
                        MAX('1D'!$D$16,
                            POWER((ABS(K349)^2)/('1D'!$I$5*MAX(F349,
                                        0.1)^2),
                                1/3))),
                    MAX('1D'!$D$16,
                        IFERROR(L349,
                            0)))))))</f>
        <v>2.0411692021517887</v>
      </c>
      <c r="M349" s="5">
        <f t="shared" ca="1" si="70"/>
        <v>10.614079851189301</v>
      </c>
      <c r="N349" s="5">
        <f t="shared" ca="1" si="71"/>
        <v>1.1434704692804873</v>
      </c>
      <c r="O349" s="5">
        <f t="shared" ca="1" si="72"/>
        <v>4.8002276894771132</v>
      </c>
      <c r="P349" s="5">
        <f t="shared" ca="1" si="73"/>
        <v>634.43416920215179</v>
      </c>
      <c r="Q349" s="5">
        <f ca="1">P349+((ABS(K349)/MAX(((F349)+(G349)*(L349))*(L349),
            0.000001))^2)/(2*'1D'!$I$5)</f>
        <v>635.60859253909484</v>
      </c>
      <c r="R349" s="5">
        <f ca="1">((ABS(K349)*'1D'!$D$6)/(MAX(((F349)+(G349)*(L349))*(L349),
            0.000001)*MAX(((((F349)+(G349)*(L349))*(L349))/MAX((F349)+2*(L349)*SQRT(1+(G349)^2),
                    0.000001))^(2/3),
            0.000001)))^2</f>
        <v>4.3358367565141456E-3</v>
      </c>
      <c r="S349" s="5">
        <f ca="1">ABS(ABS(K349)/MAX(((F349)+(G349)*(L349))*(L349),
        0.000001))/SQRT('1D'!$I$5*MAX((((F349)+(G349)*(L349))*(L349))/MAX((F349)+2*(G349)*(L349),
            0.000001),
        0.000001))</f>
        <v>1.0727235886044055</v>
      </c>
      <c r="T349" s="5">
        <f ca="1">((F349)*(L349)^2)/2+(G349)*(L349)^3/3+(ABS(K349)^2)/('1D'!$I$5*MAX(((F349)+(G349)*(L349))*(L349),
        0.000001))</f>
        <v>35.763412605541333</v>
      </c>
      <c r="U349" s="5">
        <f ca="1">IF($A$2=0,
    0,
    IFERROR(Q348-(((R348+R349)/2)*J349)-(IF(O348&gt;O349,
                '1D'!$D$8*((O348^2-O349^2)/(2*'1D'!$I$5)),
                '1D'!$D$9*((O349^2-O348^2)/(2*'1D'!$I$5)))+('1D'!$D$10*(ABS(I349)/90)*(MAX(O348^2,
                        O349^2)/(2*'1D'!$I$5))))-Q349,
        0))</f>
        <v>-3.9337053678991651E-3</v>
      </c>
      <c r="V349" s="5">
        <f ca="1">IF($A$2=0,
    1,
    IF(IFERROR(V348,
            0)=0,
        0,
        IFERROR(IF(ROUND(S349,
                    3)=1,
                1,
                IF(AND(ABS(U349)&lt;'1D'!$D$19,
                        S349&gt;1),
                    1,
                    0)),
            0)))</f>
        <v>0</v>
      </c>
      <c r="W349" s="5">
        <f ca="1">IF($A$2=0,
    MAX(MAX('1D'!$D$16,
            MAX('1D'!$D$16,
                POWER((ABS(K349)^2)/('1D'!$I$5*MAX(F349,
                            0.1)^2),
                    1/3))),
        IFERROR(W1396,
            MAX(MAX('1D'!$D$16,
                    MAX('1D'!$D$16,
                        POWER((ABS(K349)^2)/('1D'!$I$5*MAX(F349,
                                    0.1)^2),
                            1/3))),
                ($L$2)-E1396))),
    IF(IFERROR(AG350,
            0)=0,
        MAX(MAX('1D'!$D$16,
                MAX('1D'!$D$16,
                    POWER((ABS(K349)^2)/('1D'!$I$5*MAX(F349,
                                0.1)^2),
                        1/3))),
            IFERROR(W1396,
                MAX(MAX('1D'!$D$16,
                        MAX('1D'!$D$16,
                            POWER((ABS(K349)^2)/('1D'!$I$5*MAX(F349,
                                        0.1)^2),
                                1/3))),
                    ($L$2)-E1396))),
        IF(IFERROR(W349,
                0)=0,
            MAX(MAX('1D'!$D$16,
                    MAX('1D'!$D$16,
                        POWER((ABS(K349)^2)/('1D'!$I$5*MAX(F349,
                                    0.1)^2),
                            1/3))),
                IFERROR(W1396,
                    MAX(MAX('1D'!$D$16,
                            MAX('1D'!$D$16,
                                POWER((ABS(K349)^2)/('1D'!$I$5*MAX(F349,
                                            0.1)^2),
                                    1/3))),
                        ($L$2)-E1396))),
            IF(OR(IFERROR(AD349,
                        0)&gt;=1,
                    IFERROR(AD350,
                        0)&gt;=1),
                MAX('1D'!$D$16,
                    MAX('1D'!$D$16,
                        POWER((ABS(K349)^2)/('1D'!$I$5*MAX(F349,
                                    0.1)^2),
                            1/3))),
                IF(ABS(IFERROR(AF349,
                            0))&lt;'1D'!$D$19,
                    MAX(MAX('1D'!$D$16,
                            MAX('1D'!$D$16,
                                POWER((ABS(K349)^2)/('1D'!$I$5*MAX(F349,
                                            0.1)^2),
                                    1/3))),
                        IFERROR(W349,
                            0)),
                    MAX(MAX('1D'!$D$16,
                            MAX('1D'!$D$16,
                                POWER((ABS(K349)^2)/('1D'!$I$5*MAX(F349,
                                            0.1)^2),
                                    1/3))),
                        (IFERROR(W349,
                                0))+((IFERROR(AF349,
                                    0))*'1D'!$D$18)))))))</f>
        <v>2.1389677043987478</v>
      </c>
      <c r="X349" s="5">
        <f t="shared" ca="1" si="74"/>
        <v>11.122632062873489</v>
      </c>
      <c r="Y349" s="5">
        <f t="shared" ca="1" si="75"/>
        <v>1.1735290000551568</v>
      </c>
      <c r="Z349" s="5">
        <f t="shared" ca="1" si="76"/>
        <v>4.5807502857230418</v>
      </c>
      <c r="AA349" s="5">
        <f t="shared" ca="1" si="77"/>
        <v>634.53196770439877</v>
      </c>
      <c r="AB349" s="5">
        <f ca="1">AA349+((ABS(K349)/MAX(((F349)+(G349)*(W349))*(W349),
            0.000001))^2)/(2*'1D'!$I$5)</f>
        <v>635.60145155659814</v>
      </c>
      <c r="AC349" s="5">
        <f ca="1">((ABS(K349)*'1D'!$D$6)/(MAX(((F349)+(G349)*(W349))*(W349),
            0.000001)*MAX(((((F349)+(G349)*(W349))*(W349))/MAX((F349)+2*(W349)*SQRT(1+(G349)^2),
                    0.000001))^(2/3),
            0.000001)))^2</f>
        <v>3.8141460404132466E-3</v>
      </c>
      <c r="AD349" s="5">
        <f ca="1">ABS(ABS(K349)/MAX(((F349)+(G349)*(W349))*(W349),
        0.000001))/SQRT('1D'!$I$5*MAX((((F349)+(G349)*(W349))*(W349))/MAX((F349)+2*(G349)*(W349),
            0.000001),
        0.000001))</f>
        <v>1.0000000000000004</v>
      </c>
      <c r="AE349" s="5">
        <f ca="1">((F349)*(W349)^2)/2+(G349)*(W349)^3/3+(ABS(K349)^2)/('1D'!$I$5*MAX(((F349)+(G349)*(W349))*(W349),
        0.000001))</f>
        <v>35.686426155594638</v>
      </c>
      <c r="AF349" s="5">
        <f ca="1">IF($A$2=0,
    0,
    IFERROR(AB350+(((AC349+AC350)/2)*J350)+(IF(Z349&gt;Z350,
                '1D'!$D$8*((Z349^2-Z350^2)/(2*'1D'!$I$5)),
                '1D'!$D$9*((Z350^2-Z349^2)/(2*'1D'!$I$5)))+('1D'!$D$10*(ABS(I350)/90)*(MAX(Z349^2,
                        Z350^2)/(2*'1D'!$I$5))))-AB349,
        0))</f>
        <v>3.3584586676624895E-3</v>
      </c>
      <c r="AG349" s="5">
        <f ca="1">IF($A$2=0,
    1,
    IF(IFERROR(AG350,
            0)=0,
        0,
        IFERROR(IF(OR(ROUND(AD349,
                        3)&gt;=1,
                    AND(ABS(AF349)&lt;'1D'!$D$19,
                        AD349&lt;1)),
                1,
                0),
            0)))</f>
        <v>1</v>
      </c>
      <c r="AH349" s="5">
        <f ca="1">IFERROR(IF('1D'!V32="Supercritical",
        MAX('1D'!$D$16,
            IFERROR(L349,
                MAX('1D'!$D$16,
                    POWER((ABS(K349)^2)/('1D'!$I$5*MAX(F349,
                                0.1)^2),
                        1/3)))),
        IF('1D'!V32="Subcritical",
            MAX('1D'!$D$16,
                IFERROR(W349,
                    MAX('1D'!$D$16,
                        POWER((ABS(K349)^2)/('1D'!$I$5*MAX(F349,
                                    0.1)^2),
                            1/3)))),
            IF(IFERROR(T349,
                    -1E+99)&gt;=IFERROR(AE349,
                    -1E+99),
                MAX('1D'!$D$16,
                    IFERROR(L349,
                        MAX('1D'!$D$16,
                            POWER((ABS(K349)^2)/('1D'!$I$5*MAX(F349,
                                        0.1)^2),
                                1/3)))),
                MAX('1D'!$D$16,
                    IFERROR(W349,
                        MAX('1D'!$D$16,
                            POWER((ABS(K349)^2)/('1D'!$I$5*MAX(F349,
                                        0.1)^2),
                                1/3))))))),
    MAX('1D'!$D$16,
        POWER((ABS(K349)^2)/('1D'!$I$5*MAX(F349,
                    0.1)^2),
            1/3)))</f>
        <v>2.0411692021517887</v>
      </c>
      <c r="AI349" s="5">
        <f t="shared" ca="1" si="78"/>
        <v>634.43416920215179</v>
      </c>
      <c r="AJ349" s="5">
        <f ca="1">AI349+((ABS(K349)/MAX(((F349)+(G349)*(AH349))*(AH349),
            0.000001))^2)/(2*'1D'!$I$5)</f>
        <v>635.60859253909484</v>
      </c>
      <c r="AM349">
        <v>0</v>
      </c>
      <c r="AN349">
        <v>0</v>
      </c>
      <c r="AO349" s="5">
        <f t="shared" si="79"/>
        <v>0</v>
      </c>
      <c r="AP349" s="5">
        <f t="shared" si="83"/>
        <v>0</v>
      </c>
      <c r="AQ349" s="5">
        <f ca="1">ABS(ABS(K349)/MAX(((F349)+(G349)*(AH349))*(AH349),
        0.000001))/SQRT('1D'!$I$5*MAX((((F349)+(G349)*(AH349))*(AH349))/MAX((F349)+2*(G349)*(AH349),
            0.000001),
        0.000001))</f>
        <v>1.0727235886044055</v>
      </c>
      <c r="AR349" s="5" t="str">
        <f t="shared" ca="1" si="80"/>
        <v>Supercritical</v>
      </c>
      <c r="AS349" s="5">
        <f ca="1">((ABS(K349)*'1D'!$D$6)/(MAX(((F349)+(G349)*(AH349))*(AH349),
            0.000001)*MAX(((((F349)+(G349)*(AH349))*(AH349))/MAX((F349)+2*(AH349)*SQRT(1+(G349)^2),
                    0.000001))^(2/3),
            0.000001)))^2</f>
        <v>4.3358367565141456E-3</v>
      </c>
    </row>
    <row r="350" spans="1:45" x14ac:dyDescent="0.35">
      <c r="A350">
        <v>341</v>
      </c>
      <c r="B350">
        <v>339.995</v>
      </c>
      <c r="C350">
        <v>616281.49300000002</v>
      </c>
      <c r="D350">
        <v>3097619.91</v>
      </c>
      <c r="E350">
        <v>632.39250000000004</v>
      </c>
      <c r="F350">
        <v>5.2</v>
      </c>
      <c r="G350">
        <v>0</v>
      </c>
      <c r="H350" t="s">
        <v>176</v>
      </c>
      <c r="I350">
        <v>2.7E-2</v>
      </c>
      <c r="J350" s="5">
        <f t="shared" si="81"/>
        <v>0.99900000000002365</v>
      </c>
      <c r="K350" s="5">
        <f t="shared" ca="1" si="82"/>
        <v>50.95</v>
      </c>
      <c r="L350" s="5">
        <f ca="1">IF($A$2=0,
    IFERROR(L349,
        MAX('1D'!$D$16,
            POWER((ABS(K350)^2)/('1D'!$I$5*MAX(F350,
                        0.1)^2),
                1/3))),
    IF(IFERROR(V349,
            0)=0,
        IFERROR(L349,
            MAX('1D'!$D$16,
                POWER((ABS(K350)^2)/('1D'!$I$5*MAX(F350,
                            0.1)^2),
                    1/3))),
        IF(OR(IFERROR(L350,
                    0)=0,
                IFERROR(S349,
                    0)&lt;1,
                IFERROR(S350,
                    0)&lt;1),
            MAX('1D'!$D$16,
                POWER((ABS(K350)^2)/('1D'!$I$5*MAX(F350,
                            0.1)^2),
                    1/3)),
            IF(IFERROR(U350,
                    0)&gt;0,
                MAX('1D'!$D$16,
                    IFERROR(L350,
                        0)+((IFERROR(U350,
                                0))*'1D'!$D$18*IF((IFERROR(S350,
                                    0))&lt;1,
                            1,
                            -1))),
                IF(IFERROR(U350,
                        0)&lt;0,
                    IF(ABS((MAX('1D'!$D$16,
                                    POWER((ABS(K350)^2)/('1D'!$I$5*MAX(F350,
                                                0.1)^2),
                                        1/3)))-IFERROR(L350,
                                0))&gt;'1D'!$D$19,
                        MAX('1D'!$D$16,
                            IF((MAX('1D'!$D$16,
                                        POWER((ABS(K350)^2)/('1D'!$I$5*MAX(F350,
                                                    0.1)^2),
                                            1/3)))&gt;IFERROR(L350,
                                    0),
                                MIN((MAX('1D'!$D$16,
                                            POWER((ABS(K350)^2)/('1D'!$I$5*MAX(F350,
                                                        0.1)^2),
                                                1/3))),
                                    IFERROR(L350,
                                        0)+(MIN(ABS(IFERROR(U350,
                                                    0))*'1D'!$D$18,
                                            ABS((MAX('1D'!$D$16,
                                                        POWER((ABS(K350)^2)/('1D'!$I$5*MAX(F350,
                                                                    0.1)^2),
                                                            1/3)))-IFERROR(L350,
                                                    0))))),
                                MAX((MAX('1D'!$D$16,
                                            POWER((ABS(K350)^2)/('1D'!$I$5*MAX(F350,
                                                        0.1)^2),
                                                1/3))),
                                    IFERROR(L350,
                                        0)-(MIN(ABS(IFERROR(U350,
                                                    0))*'1D'!$D$18,
                                            ABS((MAX('1D'!$D$16,
                                                        POWER((ABS(K350)^2)/('1D'!$I$5*MAX(F350,
                                                                    0.1)^2),
                                                            1/3)))-IFERROR(L350,
                                                    0))))))),
                        MAX('1D'!$D$16,
                            POWER((ABS(K350)^2)/('1D'!$I$5*MAX(F350,
                                        0.1)^2),
                                1/3))),
                    MAX('1D'!$D$16,
                        IFERROR(L350,
                            0)))))))</f>
        <v>2.0411692021517887</v>
      </c>
      <c r="M350" s="5">
        <f t="shared" ca="1" si="70"/>
        <v>10.614079851189301</v>
      </c>
      <c r="N350" s="5">
        <f t="shared" ca="1" si="71"/>
        <v>1.1434704692804873</v>
      </c>
      <c r="O350" s="5">
        <f t="shared" ca="1" si="72"/>
        <v>4.8002276894771132</v>
      </c>
      <c r="P350" s="5">
        <f t="shared" ca="1" si="73"/>
        <v>634.4336692021518</v>
      </c>
      <c r="Q350" s="5">
        <f ca="1">P350+((ABS(K350)/MAX(((F350)+(G350)*(L350))*(L350),
            0.000001))^2)/(2*'1D'!$I$5)</f>
        <v>635.60809253909486</v>
      </c>
      <c r="R350" s="5">
        <f ca="1">((ABS(K350)*'1D'!$D$6)/(MAX(((F350)+(G350)*(L350))*(L350),
            0.000001)*MAX(((((F350)+(G350)*(L350))*(L350))/MAX((F350)+2*(L350)*SQRT(1+(G350)^2),
                    0.000001))^(2/3),
            0.000001)))^2</f>
        <v>4.3358367565141456E-3</v>
      </c>
      <c r="S350" s="5">
        <f ca="1">ABS(ABS(K350)/MAX(((F350)+(G350)*(L350))*(L350),
        0.000001))/SQRT('1D'!$I$5*MAX((((F350)+(G350)*(L350))*(L350))/MAX((F350)+2*(G350)*(L350),
            0.000001),
        0.000001))</f>
        <v>1.0727235886044055</v>
      </c>
      <c r="T350" s="5">
        <f ca="1">((F350)*(L350)^2)/2+(G350)*(L350)^3/3+(ABS(K350)^2)/('1D'!$I$5*MAX(((F350)+(G350)*(L350))*(L350),
        0.000001))</f>
        <v>35.763412605541333</v>
      </c>
      <c r="U350" s="5">
        <f ca="1">IF($A$2=0,
    0,
    IFERROR(Q349-(((R349+R350)/2)*J350)-(IF(O349&gt;O350,
                '1D'!$D$8*((O349^2-O350^2)/(2*'1D'!$I$5)),
                '1D'!$D$9*((O350^2-O349^2)/(2*'1D'!$I$5)))+('1D'!$D$10*(ABS(I350)/90)*(MAX(O349^2,
                        O350^2)/(2*'1D'!$I$5))))-Q350,
        0))</f>
        <v>-3.8843499698941741E-3</v>
      </c>
      <c r="V350" s="5">
        <f ca="1">IF($A$2=0,
    1,
    IF(IFERROR(V349,
            0)=0,
        0,
        IFERROR(IF(ROUND(S350,
                    3)=1,
                1,
                IF(AND(ABS(U350)&lt;'1D'!$D$19,
                        S350&gt;1),
                    1,
                    0)),
            0)))</f>
        <v>0</v>
      </c>
      <c r="W350" s="5">
        <f ca="1">IF($A$2=0,
    MAX(MAX('1D'!$D$16,
            MAX('1D'!$D$16,
                POWER((ABS(K350)^2)/('1D'!$I$5*MAX(F350,
                            0.1)^2),
                    1/3))),
        IFERROR(W1396,
            MAX(MAX('1D'!$D$16,
                    MAX('1D'!$D$16,
                        POWER((ABS(K350)^2)/('1D'!$I$5*MAX(F350,
                                    0.1)^2),
                            1/3))),
                ($L$2)-E1396))),
    IF(IFERROR(AG351,
            0)=0,
        MAX(MAX('1D'!$D$16,
                MAX('1D'!$D$16,
                    POWER((ABS(K350)^2)/('1D'!$I$5*MAX(F350,
                                0.1)^2),
                        1/3))),
            IFERROR(W1396,
                MAX(MAX('1D'!$D$16,
                        MAX('1D'!$D$16,
                            POWER((ABS(K350)^2)/('1D'!$I$5*MAX(F350,
                                        0.1)^2),
                                1/3))),
                    ($L$2)-E1396))),
        IF(IFERROR(W350,
                0)=0,
            MAX(MAX('1D'!$D$16,
                    MAX('1D'!$D$16,
                        POWER((ABS(K350)^2)/('1D'!$I$5*MAX(F350,
                                    0.1)^2),
                            1/3))),
                IFERROR(W1396,
                    MAX(MAX('1D'!$D$16,
                            MAX('1D'!$D$16,
                                POWER((ABS(K350)^2)/('1D'!$I$5*MAX(F350,
                                            0.1)^2),
                                    1/3))),
                        ($L$2)-E1396))),
            IF(OR(IFERROR(AD350,
                        0)&gt;=1,
                    IFERROR(AD351,
                        0)&gt;=1),
                MAX('1D'!$D$16,
                    MAX('1D'!$D$16,
                        POWER((ABS(K350)^2)/('1D'!$I$5*MAX(F350,
                                    0.1)^2),
                            1/3))),
                IF(ABS(IFERROR(AF350,
                            0))&lt;'1D'!$D$19,
                    MAX(MAX('1D'!$D$16,
                            MAX('1D'!$D$16,
                                POWER((ABS(K350)^2)/('1D'!$I$5*MAX(F350,
                                            0.1)^2),
                                    1/3))),
                        IFERROR(W350,
                            0)),
                    MAX(MAX('1D'!$D$16,
                            MAX('1D'!$D$16,
                                POWER((ABS(K350)^2)/('1D'!$I$5*MAX(F350,
                                            0.1)^2),
                                    1/3))),
                        (IFERROR(W350,
                                0))+((IFERROR(AF350,
                                    0))*'1D'!$D$18)))))))</f>
        <v>2.1389677043987478</v>
      </c>
      <c r="X350" s="5">
        <f t="shared" ca="1" si="74"/>
        <v>11.122632062873489</v>
      </c>
      <c r="Y350" s="5">
        <f t="shared" ca="1" si="75"/>
        <v>1.1735290000551568</v>
      </c>
      <c r="Z350" s="5">
        <f t="shared" ca="1" si="76"/>
        <v>4.5807502857230418</v>
      </c>
      <c r="AA350" s="5">
        <f t="shared" ca="1" si="77"/>
        <v>634.53146770439878</v>
      </c>
      <c r="AB350" s="5">
        <f ca="1">AA350+((ABS(K350)/MAX(((F350)+(G350)*(W350))*(W350),
            0.000001))^2)/(2*'1D'!$I$5)</f>
        <v>635.60095155659815</v>
      </c>
      <c r="AC350" s="5">
        <f ca="1">((ABS(K350)*'1D'!$D$6)/(MAX(((F350)+(G350)*(W350))*(W350),
            0.000001)*MAX(((((F350)+(G350)*(W350))*(W350))/MAX((F350)+2*(W350)*SQRT(1+(G350)^2),
                    0.000001))^(2/3),
            0.000001)))^2</f>
        <v>3.8141460404132466E-3</v>
      </c>
      <c r="AD350" s="5">
        <f ca="1">ABS(ABS(K350)/MAX(((F350)+(G350)*(W350))*(W350),
        0.000001))/SQRT('1D'!$I$5*MAX((((F350)+(G350)*(W350))*(W350))/MAX((F350)+2*(G350)*(W350),
            0.000001),
        0.000001))</f>
        <v>1.0000000000000004</v>
      </c>
      <c r="AE350" s="5">
        <f ca="1">((F350)*(W350)^2)/2+(G350)*(W350)^3/3+(ABS(K350)^2)/('1D'!$I$5*MAX(((F350)+(G350)*(W350))*(W350),
        0.000001))</f>
        <v>35.686426155594638</v>
      </c>
      <c r="AF350" s="5">
        <f ca="1">IF($A$2=0,
    0,
    IFERROR(AB351+(((AC350+AC351)/2)*J351)+(IF(Z350&gt;Z351,
                '1D'!$D$8*((Z350^2-Z351^2)/(2*'1D'!$I$5)),
                '1D'!$D$9*((Z351^2-Z350^2)/(2*'1D'!$I$5)))+('1D'!$D$10*(ABS(I351)/90)*(MAX(Z350^2,
                        Z351^2)/(2*'1D'!$I$5))))-AB350,
        0))</f>
        <v>3.3660869597724741E-3</v>
      </c>
      <c r="AG350" s="5">
        <f ca="1">IF($A$2=0,
    1,
    IF(IFERROR(AG351,
            0)=0,
        0,
        IFERROR(IF(OR(ROUND(AD350,
                        3)&gt;=1,
                    AND(ABS(AF350)&lt;'1D'!$D$19,
                        AD350&lt;1)),
                1,
                0),
            0)))</f>
        <v>1</v>
      </c>
      <c r="AH350" s="5">
        <f ca="1">IFERROR(IF('1D'!V32="Supercritical",
        MAX('1D'!$D$16,
            IFERROR(L350,
                MAX('1D'!$D$16,
                    POWER((ABS(K350)^2)/('1D'!$I$5*MAX(F350,
                                0.1)^2),
                        1/3)))),
        IF('1D'!V32="Subcritical",
            MAX('1D'!$D$16,
                IFERROR(W350,
                    MAX('1D'!$D$16,
                        POWER((ABS(K350)^2)/('1D'!$I$5*MAX(F350,
                                    0.1)^2),
                            1/3)))),
            IF(IFERROR(T350,
                    -1E+99)&gt;=IFERROR(AE350,
                    -1E+99),
                MAX('1D'!$D$16,
                    IFERROR(L350,
                        MAX('1D'!$D$16,
                            POWER((ABS(K350)^2)/('1D'!$I$5*MAX(F350,
                                        0.1)^2),
                                1/3)))),
                MAX('1D'!$D$16,
                    IFERROR(W350,
                        MAX('1D'!$D$16,
                            POWER((ABS(K350)^2)/('1D'!$I$5*MAX(F350,
                                        0.1)^2),
                                1/3))))))),
    MAX('1D'!$D$16,
        POWER((ABS(K350)^2)/('1D'!$I$5*MAX(F350,
                    0.1)^2),
            1/3)))</f>
        <v>2.0411692021517887</v>
      </c>
      <c r="AI350" s="5">
        <f t="shared" ca="1" si="78"/>
        <v>634.4336692021518</v>
      </c>
      <c r="AJ350" s="5">
        <f ca="1">AI350+((ABS(K350)/MAX(((F350)+(G350)*(AH350))*(AH350),
            0.000001))^2)/(2*'1D'!$I$5)</f>
        <v>635.60809253909486</v>
      </c>
      <c r="AM350">
        <v>0</v>
      </c>
      <c r="AN350">
        <v>0</v>
      </c>
      <c r="AO350" s="5">
        <f t="shared" si="79"/>
        <v>0</v>
      </c>
      <c r="AP350" s="5">
        <f t="shared" si="83"/>
        <v>0</v>
      </c>
      <c r="AQ350" s="5">
        <f ca="1">ABS(ABS(K350)/MAX(((F350)+(G350)*(AH350))*(AH350),
        0.000001))/SQRT('1D'!$I$5*MAX((((F350)+(G350)*(AH350))*(AH350))/MAX((F350)+2*(G350)*(AH350),
            0.000001),
        0.000001))</f>
        <v>1.0727235886044055</v>
      </c>
      <c r="AR350" s="5" t="str">
        <f t="shared" ca="1" si="80"/>
        <v>Supercritical</v>
      </c>
      <c r="AS350" s="5">
        <f ca="1">((ABS(K350)*'1D'!$D$6)/(MAX(((F350)+(G350)*(AH350))*(AH350),
            0.000001)*MAX(((((F350)+(G350)*(AH350))*(AH350))/MAX((F350)+2*(AH350)*SQRT(1+(G350)^2),
                    0.000001))^(2/3),
            0.000001)))^2</f>
        <v>4.3358367565141456E-3</v>
      </c>
    </row>
    <row r="351" spans="1:45" x14ac:dyDescent="0.35">
      <c r="A351">
        <v>342</v>
      </c>
      <c r="B351">
        <v>340.99599999999998</v>
      </c>
      <c r="C351">
        <v>616281.01899999997</v>
      </c>
      <c r="D351">
        <v>3097619.0290000001</v>
      </c>
      <c r="E351">
        <v>632.39200000000005</v>
      </c>
      <c r="F351">
        <v>5.2</v>
      </c>
      <c r="G351">
        <v>0</v>
      </c>
      <c r="H351" t="s">
        <v>176</v>
      </c>
      <c r="I351">
        <v>2.7E-2</v>
      </c>
      <c r="J351" s="5">
        <f t="shared" si="81"/>
        <v>1.0009999999999764</v>
      </c>
      <c r="K351" s="5">
        <f t="shared" ca="1" si="82"/>
        <v>50.95</v>
      </c>
      <c r="L351" s="5">
        <f ca="1">IF($A$2=0,
    IFERROR(L350,
        MAX('1D'!$D$16,
            POWER((ABS(K351)^2)/('1D'!$I$5*MAX(F351,
                        0.1)^2),
                1/3))),
    IF(IFERROR(V350,
            0)=0,
        IFERROR(L350,
            MAX('1D'!$D$16,
                POWER((ABS(K351)^2)/('1D'!$I$5*MAX(F351,
                            0.1)^2),
                    1/3))),
        IF(OR(IFERROR(L351,
                    0)=0,
                IFERROR(S350,
                    0)&lt;1,
                IFERROR(S351,
                    0)&lt;1),
            MAX('1D'!$D$16,
                POWER((ABS(K351)^2)/('1D'!$I$5*MAX(F351,
                            0.1)^2),
                    1/3)),
            IF(IFERROR(U351,
                    0)&gt;0,
                MAX('1D'!$D$16,
                    IFERROR(L351,
                        0)+((IFERROR(U351,
                                0))*'1D'!$D$18*IF((IFERROR(S351,
                                    0))&lt;1,
                            1,
                            -1))),
                IF(IFERROR(U351,
                        0)&lt;0,
                    IF(ABS((MAX('1D'!$D$16,
                                    POWER((ABS(K351)^2)/('1D'!$I$5*MAX(F351,
                                                0.1)^2),
                                        1/3)))-IFERROR(L351,
                                0))&gt;'1D'!$D$19,
                        MAX('1D'!$D$16,
                            IF((MAX('1D'!$D$16,
                                        POWER((ABS(K351)^2)/('1D'!$I$5*MAX(F351,
                                                    0.1)^2),
                                            1/3)))&gt;IFERROR(L351,
                                    0),
                                MIN((MAX('1D'!$D$16,
                                            POWER((ABS(K351)^2)/('1D'!$I$5*MAX(F351,
                                                        0.1)^2),
                                                1/3))),
                                    IFERROR(L351,
                                        0)+(MIN(ABS(IFERROR(U351,
                                                    0))*'1D'!$D$18,
                                            ABS((MAX('1D'!$D$16,
                                                        POWER((ABS(K351)^2)/('1D'!$I$5*MAX(F351,
                                                                    0.1)^2),
                                                            1/3)))-IFERROR(L351,
                                                    0))))),
                                MAX((MAX('1D'!$D$16,
                                            POWER((ABS(K351)^2)/('1D'!$I$5*MAX(F351,
                                                        0.1)^2),
                                                1/3))),
                                    IFERROR(L351,
                                        0)-(MIN(ABS(IFERROR(U351,
                                                    0))*'1D'!$D$18,
                                            ABS((MAX('1D'!$D$16,
                                                        POWER((ABS(K351)^2)/('1D'!$I$5*MAX(F351,
                                                                    0.1)^2),
                                                            1/3)))-IFERROR(L351,
                                                    0))))))),
                        MAX('1D'!$D$16,
                            POWER((ABS(K351)^2)/('1D'!$I$5*MAX(F351,
                                        0.1)^2),
                                1/3))),
                    MAX('1D'!$D$16,
                        IFERROR(L351,
                            0)))))))</f>
        <v>2.0411692021517887</v>
      </c>
      <c r="M351" s="5">
        <f t="shared" ca="1" si="70"/>
        <v>10.614079851189301</v>
      </c>
      <c r="N351" s="5">
        <f t="shared" ca="1" si="71"/>
        <v>1.1434704692804873</v>
      </c>
      <c r="O351" s="5">
        <f t="shared" ca="1" si="72"/>
        <v>4.8002276894771132</v>
      </c>
      <c r="P351" s="5">
        <f t="shared" ca="1" si="73"/>
        <v>634.43316920215182</v>
      </c>
      <c r="Q351" s="5">
        <f ca="1">P351+((ABS(K351)/MAX(((F351)+(G351)*(L351))*(L351),
            0.000001))^2)/(2*'1D'!$I$5)</f>
        <v>635.60759253909487</v>
      </c>
      <c r="R351" s="5">
        <f ca="1">((ABS(K351)*'1D'!$D$6)/(MAX(((F351)+(G351)*(L351))*(L351),
            0.000001)*MAX(((((F351)+(G351)*(L351))*(L351))/MAX((F351)+2*(L351)*SQRT(1+(G351)^2),
                    0.000001))^(2/3),
            0.000001)))^2</f>
        <v>4.3358367565141456E-3</v>
      </c>
      <c r="S351" s="5">
        <f ca="1">ABS(ABS(K351)/MAX(((F351)+(G351)*(L351))*(L351),
        0.000001))/SQRT('1D'!$I$5*MAX((((F351)+(G351)*(L351))*(L351))/MAX((F351)+2*(G351)*(L351),
            0.000001),
        0.000001))</f>
        <v>1.0727235886044055</v>
      </c>
      <c r="T351" s="5">
        <f ca="1">((F351)*(L351)^2)/2+(G351)*(L351)^3/3+(ABS(K351)^2)/('1D'!$I$5*MAX(((F351)+(G351)*(L351))*(L351),
        0.000001))</f>
        <v>35.763412605541333</v>
      </c>
      <c r="U351" s="5">
        <f ca="1">IF($A$2=0,
    0,
    IFERROR(Q350-(((R350+R351)/2)*J351)-(IF(O350&gt;O351,
                '1D'!$D$8*((O350^2-O351^2)/(2*'1D'!$I$5)),
                '1D'!$D$9*((O351^2-O350^2)/(2*'1D'!$I$5)))+('1D'!$D$10*(ABS(I351)/90)*(MAX(O350^2,
                        O351^2)/(2*'1D'!$I$5))))-Q351,
        0))</f>
        <v>-3.8930216434209797E-3</v>
      </c>
      <c r="V351" s="5">
        <f ca="1">IF($A$2=0,
    1,
    IF(IFERROR(V350,
            0)=0,
        0,
        IFERROR(IF(ROUND(S351,
                    3)=1,
                1,
                IF(AND(ABS(U351)&lt;'1D'!$D$19,
                        S351&gt;1),
                    1,
                    0)),
            0)))</f>
        <v>0</v>
      </c>
      <c r="W351" s="5">
        <f ca="1">IF($A$2=0,
    MAX(MAX('1D'!$D$16,
            MAX('1D'!$D$16,
                POWER((ABS(K351)^2)/('1D'!$I$5*MAX(F351,
                            0.1)^2),
                    1/3))),
        IFERROR(W1396,
            MAX(MAX('1D'!$D$16,
                    MAX('1D'!$D$16,
                        POWER((ABS(K351)^2)/('1D'!$I$5*MAX(F351,
                                    0.1)^2),
                            1/3))),
                ($L$2)-E1396))),
    IF(IFERROR(AG352,
            0)=0,
        MAX(MAX('1D'!$D$16,
                MAX('1D'!$D$16,
                    POWER((ABS(K351)^2)/('1D'!$I$5*MAX(F351,
                                0.1)^2),
                        1/3))),
            IFERROR(W1396,
                MAX(MAX('1D'!$D$16,
                        MAX('1D'!$D$16,
                            POWER((ABS(K351)^2)/('1D'!$I$5*MAX(F351,
                                        0.1)^2),
                                1/3))),
                    ($L$2)-E1396))),
        IF(IFERROR(W351,
                0)=0,
            MAX(MAX('1D'!$D$16,
                    MAX('1D'!$D$16,
                        POWER((ABS(K351)^2)/('1D'!$I$5*MAX(F351,
                                    0.1)^2),
                            1/3))),
                IFERROR(W1396,
                    MAX(MAX('1D'!$D$16,
                            MAX('1D'!$D$16,
                                POWER((ABS(K351)^2)/('1D'!$I$5*MAX(F351,
                                            0.1)^2),
                                    1/3))),
                        ($L$2)-E1396))),
            IF(OR(IFERROR(AD351,
                        0)&gt;=1,
                    IFERROR(AD352,
                        0)&gt;=1),
                MAX('1D'!$D$16,
                    MAX('1D'!$D$16,
                        POWER((ABS(K351)^2)/('1D'!$I$5*MAX(F351,
                                    0.1)^2),
                            1/3))),
                IF(ABS(IFERROR(AF351,
                            0))&lt;'1D'!$D$19,
                    MAX(MAX('1D'!$D$16,
                            MAX('1D'!$D$16,
                                POWER((ABS(K351)^2)/('1D'!$I$5*MAX(F351,
                                            0.1)^2),
                                    1/3))),
                        IFERROR(W351,
                            0)),
                    MAX(MAX('1D'!$D$16,
                            MAX('1D'!$D$16,
                                POWER((ABS(K351)^2)/('1D'!$I$5*MAX(F351,
                                            0.1)^2),
                                    1/3))),
                        (IFERROR(W351,
                                0))+((IFERROR(AF351,
                                    0))*'1D'!$D$18)))))))</f>
        <v>2.1389677043987478</v>
      </c>
      <c r="X351" s="5">
        <f t="shared" ca="1" si="74"/>
        <v>11.122632062873489</v>
      </c>
      <c r="Y351" s="5">
        <f t="shared" ca="1" si="75"/>
        <v>1.1735290000551568</v>
      </c>
      <c r="Z351" s="5">
        <f t="shared" ca="1" si="76"/>
        <v>4.5807502857230418</v>
      </c>
      <c r="AA351" s="5">
        <f t="shared" ca="1" si="77"/>
        <v>634.53096770439879</v>
      </c>
      <c r="AB351" s="5">
        <f ca="1">AA351+((ABS(K351)/MAX(((F351)+(G351)*(W351))*(W351),
            0.000001))^2)/(2*'1D'!$I$5)</f>
        <v>635.60045155659816</v>
      </c>
      <c r="AC351" s="5">
        <f ca="1">((ABS(K351)*'1D'!$D$6)/(MAX(((F351)+(G351)*(W351))*(W351),
            0.000001)*MAX(((((F351)+(G351)*(W351))*(W351))/MAX((F351)+2*(W351)*SQRT(1+(G351)^2),
                    0.000001))^(2/3),
            0.000001)))^2</f>
        <v>3.8141460404132466E-3</v>
      </c>
      <c r="AD351" s="5">
        <f ca="1">ABS(ABS(K351)/MAX(((F351)+(G351)*(W351))*(W351),
        0.000001))/SQRT('1D'!$I$5*MAX((((F351)+(G351)*(W351))*(W351))/MAX((F351)+2*(G351)*(W351),
            0.000001),
        0.000001))</f>
        <v>1.0000000000000004</v>
      </c>
      <c r="AE351" s="5">
        <f ca="1">((F351)*(W351)^2)/2+(G351)*(W351)^3/3+(ABS(K351)^2)/('1D'!$I$5*MAX(((F351)+(G351)*(W351))*(W351),
        0.000001))</f>
        <v>35.686426155594638</v>
      </c>
      <c r="AF351" s="5">
        <f ca="1">IF($A$2=0,
    0,
    IFERROR(AB352+(((AC351+AC352)/2)*J352)+(IF(Z351&gt;Z352,
                '1D'!$D$8*((Z351^2-Z352^2)/(2*'1D'!$I$5)),
                '1D'!$D$9*((Z352^2-Z351^2)/(2*'1D'!$I$5)))+('1D'!$D$10*(ABS(I352)/90)*(MAX(Z351^2,
                        Z352^2)/(2*'1D'!$I$5))))-AB351,
        0))</f>
        <v>3.3513287752384713E-3</v>
      </c>
      <c r="AG351" s="5">
        <f ca="1">IF($A$2=0,
    1,
    IF(IFERROR(AG352,
            0)=0,
        0,
        IFERROR(IF(OR(ROUND(AD351,
                        3)&gt;=1,
                    AND(ABS(AF351)&lt;'1D'!$D$19,
                        AD351&lt;1)),
                1,
                0),
            0)))</f>
        <v>1</v>
      </c>
      <c r="AH351" s="5">
        <f ca="1">IFERROR(IF('1D'!V32="Supercritical",
        MAX('1D'!$D$16,
            IFERROR(L351,
                MAX('1D'!$D$16,
                    POWER((ABS(K351)^2)/('1D'!$I$5*MAX(F351,
                                0.1)^2),
                        1/3)))),
        IF('1D'!V32="Subcritical",
            MAX('1D'!$D$16,
                IFERROR(W351,
                    MAX('1D'!$D$16,
                        POWER((ABS(K351)^2)/('1D'!$I$5*MAX(F351,
                                    0.1)^2),
                            1/3)))),
            IF(IFERROR(T351,
                    -1E+99)&gt;=IFERROR(AE351,
                    -1E+99),
                MAX('1D'!$D$16,
                    IFERROR(L351,
                        MAX('1D'!$D$16,
                            POWER((ABS(K351)^2)/('1D'!$I$5*MAX(F351,
                                        0.1)^2),
                                1/3)))),
                MAX('1D'!$D$16,
                    IFERROR(W351,
                        MAX('1D'!$D$16,
                            POWER((ABS(K351)^2)/('1D'!$I$5*MAX(F351,
                                        0.1)^2),
                                1/3))))))),
    MAX('1D'!$D$16,
        POWER((ABS(K351)^2)/('1D'!$I$5*MAX(F351,
                    0.1)^2),
            1/3)))</f>
        <v>2.0411692021517887</v>
      </c>
      <c r="AI351" s="5">
        <f t="shared" ca="1" si="78"/>
        <v>634.43316920215182</v>
      </c>
      <c r="AJ351" s="5">
        <f ca="1">AI351+((ABS(K351)/MAX(((F351)+(G351)*(AH351))*(AH351),
            0.000001))^2)/(2*'1D'!$I$5)</f>
        <v>635.60759253909487</v>
      </c>
      <c r="AM351">
        <v>0</v>
      </c>
      <c r="AN351">
        <v>0</v>
      </c>
      <c r="AO351" s="5">
        <f t="shared" si="79"/>
        <v>0</v>
      </c>
      <c r="AP351" s="5">
        <f t="shared" si="83"/>
        <v>0</v>
      </c>
      <c r="AQ351" s="5">
        <f ca="1">ABS(ABS(K351)/MAX(((F351)+(G351)*(AH351))*(AH351),
        0.000001))/SQRT('1D'!$I$5*MAX((((F351)+(G351)*(AH351))*(AH351))/MAX((F351)+2*(G351)*(AH351),
            0.000001),
        0.000001))</f>
        <v>1.0727235886044055</v>
      </c>
      <c r="AR351" s="5" t="str">
        <f t="shared" ca="1" si="80"/>
        <v>Supercritical</v>
      </c>
      <c r="AS351" s="5">
        <f ca="1">((ABS(K351)*'1D'!$D$6)/(MAX(((F351)+(G351)*(AH351))*(AH351),
            0.000001)*MAX(((((F351)+(G351)*(AH351))*(AH351))/MAX((F351)+2*(AH351)*SQRT(1+(G351)^2),
                    0.000001))^(2/3),
            0.000001)))^2</f>
        <v>4.3358367565141456E-3</v>
      </c>
    </row>
    <row r="352" spans="1:45" x14ac:dyDescent="0.35">
      <c r="A352">
        <v>343</v>
      </c>
      <c r="B352">
        <v>341.995</v>
      </c>
      <c r="C352">
        <v>616280.54500000004</v>
      </c>
      <c r="D352">
        <v>3097618.1490000002</v>
      </c>
      <c r="E352">
        <v>632.39149999999995</v>
      </c>
      <c r="F352">
        <v>5.2</v>
      </c>
      <c r="G352">
        <v>0</v>
      </c>
      <c r="H352" t="s">
        <v>176</v>
      </c>
      <c r="I352">
        <v>2.3E-2</v>
      </c>
      <c r="J352" s="5">
        <f t="shared" si="81"/>
        <v>0.99900000000002365</v>
      </c>
      <c r="K352" s="5">
        <f t="shared" ca="1" si="82"/>
        <v>50.95</v>
      </c>
      <c r="L352" s="5">
        <f ca="1">IF($A$2=0,
    IFERROR(L351,
        MAX('1D'!$D$16,
            POWER((ABS(K352)^2)/('1D'!$I$5*MAX(F352,
                        0.1)^2),
                1/3))),
    IF(IFERROR(V351,
            0)=0,
        IFERROR(L351,
            MAX('1D'!$D$16,
                POWER((ABS(K352)^2)/('1D'!$I$5*MAX(F352,
                            0.1)^2),
                    1/3))),
        IF(OR(IFERROR(L352,
                    0)=0,
                IFERROR(S351,
                    0)&lt;1,
                IFERROR(S352,
                    0)&lt;1),
            MAX('1D'!$D$16,
                POWER((ABS(K352)^2)/('1D'!$I$5*MAX(F352,
                            0.1)^2),
                    1/3)),
            IF(IFERROR(U352,
                    0)&gt;0,
                MAX('1D'!$D$16,
                    IFERROR(L352,
                        0)+((IFERROR(U352,
                                0))*'1D'!$D$18*IF((IFERROR(S352,
                                    0))&lt;1,
                            1,
                            -1))),
                IF(IFERROR(U352,
                        0)&lt;0,
                    IF(ABS((MAX('1D'!$D$16,
                                    POWER((ABS(K352)^2)/('1D'!$I$5*MAX(F352,
                                                0.1)^2),
                                        1/3)))-IFERROR(L352,
                                0))&gt;'1D'!$D$19,
                        MAX('1D'!$D$16,
                            IF((MAX('1D'!$D$16,
                                        POWER((ABS(K352)^2)/('1D'!$I$5*MAX(F352,
                                                    0.1)^2),
                                            1/3)))&gt;IFERROR(L352,
                                    0),
                                MIN((MAX('1D'!$D$16,
                                            POWER((ABS(K352)^2)/('1D'!$I$5*MAX(F352,
                                                        0.1)^2),
                                                1/3))),
                                    IFERROR(L352,
                                        0)+(MIN(ABS(IFERROR(U352,
                                                    0))*'1D'!$D$18,
                                            ABS((MAX('1D'!$D$16,
                                                        POWER((ABS(K352)^2)/('1D'!$I$5*MAX(F352,
                                                                    0.1)^2),
                                                            1/3)))-IFERROR(L352,
                                                    0))))),
                                MAX((MAX('1D'!$D$16,
                                            POWER((ABS(K352)^2)/('1D'!$I$5*MAX(F352,
                                                        0.1)^2),
                                                1/3))),
                                    IFERROR(L352,
                                        0)-(MIN(ABS(IFERROR(U352,
                                                    0))*'1D'!$D$18,
                                            ABS((MAX('1D'!$D$16,
                                                        POWER((ABS(K352)^2)/('1D'!$I$5*MAX(F352,
                                                                    0.1)^2),
                                                            1/3)))-IFERROR(L352,
                                                    0))))))),
                        MAX('1D'!$D$16,
                            POWER((ABS(K352)^2)/('1D'!$I$5*MAX(F352,
                                        0.1)^2),
                                1/3))),
                    MAX('1D'!$D$16,
                        IFERROR(L352,
                            0)))))))</f>
        <v>2.0411692021517887</v>
      </c>
      <c r="M352" s="5">
        <f t="shared" ca="1" si="70"/>
        <v>10.614079851189301</v>
      </c>
      <c r="N352" s="5">
        <f t="shared" ca="1" si="71"/>
        <v>1.1434704692804873</v>
      </c>
      <c r="O352" s="5">
        <f t="shared" ca="1" si="72"/>
        <v>4.8002276894771132</v>
      </c>
      <c r="P352" s="5">
        <f t="shared" ca="1" si="73"/>
        <v>634.43266920215171</v>
      </c>
      <c r="Q352" s="5">
        <f ca="1">P352+((ABS(K352)/MAX(((F352)+(G352)*(L352))*(L352),
            0.000001))^2)/(2*'1D'!$I$5)</f>
        <v>635.60709253909477</v>
      </c>
      <c r="R352" s="5">
        <f ca="1">((ABS(K352)*'1D'!$D$6)/(MAX(((F352)+(G352)*(L352))*(L352),
            0.000001)*MAX(((((F352)+(G352)*(L352))*(L352))/MAX((F352)+2*(L352)*SQRT(1+(G352)^2),
                    0.000001))^(2/3),
            0.000001)))^2</f>
        <v>4.3358367565141456E-3</v>
      </c>
      <c r="S352" s="5">
        <f ca="1">ABS(ABS(K352)/MAX(((F352)+(G352)*(L352))*(L352),
        0.000001))/SQRT('1D'!$I$5*MAX((((F352)+(G352)*(L352))*(L352))/MAX((F352)+2*(G352)*(L352),
            0.000001),
        0.000001))</f>
        <v>1.0727235886044055</v>
      </c>
      <c r="T352" s="5">
        <f ca="1">((F352)*(L352)^2)/2+(G352)*(L352)^3/3+(ABS(K352)^2)/('1D'!$I$5*MAX(((F352)+(G352)*(L352))*(L352),
        0.000001))</f>
        <v>35.763412605541333</v>
      </c>
      <c r="U352" s="5">
        <f ca="1">IF($A$2=0,
    0,
    IFERROR(Q351-(((R351+R352)/2)*J352)-(IF(O351&gt;O352,
                '1D'!$D$8*((O351^2-O352^2)/(2*'1D'!$I$5)),
                '1D'!$D$9*((O352^2-O351^2)/(2*'1D'!$I$5)))+('1D'!$D$10*(ABS(I352)/90)*(MAX(O351^2,
                        O352^2)/(2*'1D'!$I$5))))-Q352,
        0))</f>
        <v>-3.876520480957879E-3</v>
      </c>
      <c r="V352" s="5">
        <f ca="1">IF($A$2=0,
    1,
    IF(IFERROR(V351,
            0)=0,
        0,
        IFERROR(IF(ROUND(S352,
                    3)=1,
                1,
                IF(AND(ABS(U352)&lt;'1D'!$D$19,
                        S352&gt;1),
                    1,
                    0)),
            0)))</f>
        <v>0</v>
      </c>
      <c r="W352" s="5">
        <f ca="1">IF($A$2=0,
    MAX(MAX('1D'!$D$16,
            MAX('1D'!$D$16,
                POWER((ABS(K352)^2)/('1D'!$I$5*MAX(F352,
                            0.1)^2),
                    1/3))),
        IFERROR(W1396,
            MAX(MAX('1D'!$D$16,
                    MAX('1D'!$D$16,
                        POWER((ABS(K352)^2)/('1D'!$I$5*MAX(F352,
                                    0.1)^2),
                            1/3))),
                ($L$2)-E1396))),
    IF(IFERROR(AG353,
            0)=0,
        MAX(MAX('1D'!$D$16,
                MAX('1D'!$D$16,
                    POWER((ABS(K352)^2)/('1D'!$I$5*MAX(F352,
                                0.1)^2),
                        1/3))),
            IFERROR(W1396,
                MAX(MAX('1D'!$D$16,
                        MAX('1D'!$D$16,
                            POWER((ABS(K352)^2)/('1D'!$I$5*MAX(F352,
                                        0.1)^2),
                                1/3))),
                    ($L$2)-E1396))),
        IF(IFERROR(W352,
                0)=0,
            MAX(MAX('1D'!$D$16,
                    MAX('1D'!$D$16,
                        POWER((ABS(K352)^2)/('1D'!$I$5*MAX(F352,
                                    0.1)^2),
                            1/3))),
                IFERROR(W1396,
                    MAX(MAX('1D'!$D$16,
                            MAX('1D'!$D$16,
                                POWER((ABS(K352)^2)/('1D'!$I$5*MAX(F352,
                                            0.1)^2),
                                    1/3))),
                        ($L$2)-E1396))),
            IF(OR(IFERROR(AD352,
                        0)&gt;=1,
                    IFERROR(AD353,
                        0)&gt;=1),
                MAX('1D'!$D$16,
                    MAX('1D'!$D$16,
                        POWER((ABS(K352)^2)/('1D'!$I$5*MAX(F352,
                                    0.1)^2),
                            1/3))),
                IF(ABS(IFERROR(AF352,
                            0))&lt;'1D'!$D$19,
                    MAX(MAX('1D'!$D$16,
                            MAX('1D'!$D$16,
                                POWER((ABS(K352)^2)/('1D'!$I$5*MAX(F352,
                                            0.1)^2),
                                    1/3))),
                        IFERROR(W352,
                            0)),
                    MAX(MAX('1D'!$D$16,
                            MAX('1D'!$D$16,
                                POWER((ABS(K352)^2)/('1D'!$I$5*MAX(F352,
                                            0.1)^2),
                                    1/3))),
                        (IFERROR(W352,
                                0))+((IFERROR(AF352,
                                    0))*'1D'!$D$18)))))))</f>
        <v>2.1389677043987478</v>
      </c>
      <c r="X352" s="5">
        <f t="shared" ca="1" si="74"/>
        <v>11.122632062873489</v>
      </c>
      <c r="Y352" s="5">
        <f t="shared" ca="1" si="75"/>
        <v>1.1735290000551568</v>
      </c>
      <c r="Z352" s="5">
        <f t="shared" ca="1" si="76"/>
        <v>4.5807502857230418</v>
      </c>
      <c r="AA352" s="5">
        <f t="shared" ca="1" si="77"/>
        <v>634.53046770439869</v>
      </c>
      <c r="AB352" s="5">
        <f ca="1">AA352+((ABS(K352)/MAX(((F352)+(G352)*(W352))*(W352),
            0.000001))^2)/(2*'1D'!$I$5)</f>
        <v>635.59995155659806</v>
      </c>
      <c r="AC352" s="5">
        <f ca="1">((ABS(K352)*'1D'!$D$6)/(MAX(((F352)+(G352)*(W352))*(W352),
            0.000001)*MAX(((((F352)+(G352)*(W352))*(W352))/MAX((F352)+2*(W352)*SQRT(1+(G352)^2),
                    0.000001))^(2/3),
            0.000001)))^2</f>
        <v>3.8141460404132466E-3</v>
      </c>
      <c r="AD352" s="5">
        <f ca="1">ABS(ABS(K352)/MAX(((F352)+(G352)*(W352))*(W352),
        0.000001))/SQRT('1D'!$I$5*MAX((((F352)+(G352)*(W352))*(W352))/MAX((F352)+2*(G352)*(W352),
            0.000001),
        0.000001))</f>
        <v>1.0000000000000004</v>
      </c>
      <c r="AE352" s="5">
        <f ca="1">((F352)*(W352)^2)/2+(G352)*(W352)^3/3+(ABS(K352)^2)/('1D'!$I$5*MAX(((F352)+(G352)*(W352))*(W352),
        0.000001))</f>
        <v>35.686426155594638</v>
      </c>
      <c r="AF352" s="5">
        <f ca="1">IF($A$2=0,
    0,
    IFERROR(AB353+(((AC352+AC353)/2)*J353)+(IF(Z352&gt;Z353,
                '1D'!$D$8*((Z352^2-Z353^2)/(2*'1D'!$I$5)),
                '1D'!$D$9*((Z353^2-Z352^2)/(2*'1D'!$I$5)))+('1D'!$D$10*(ABS(I353)/90)*(MAX(Z352^2,
                        Z353^2)/(2*'1D'!$I$5))))-AB352,
        0))</f>
        <v>3.3589570674621427E-3</v>
      </c>
      <c r="AG352" s="5">
        <f ca="1">IF($A$2=0,
    1,
    IF(IFERROR(AG353,
            0)=0,
        0,
        IFERROR(IF(OR(ROUND(AD352,
                        3)&gt;=1,
                    AND(ABS(AF352)&lt;'1D'!$D$19,
                        AD352&lt;1)),
                1,
                0),
            0)))</f>
        <v>1</v>
      </c>
      <c r="AH352" s="5">
        <f ca="1">IFERROR(IF('1D'!V32="Supercritical",
        MAX('1D'!$D$16,
            IFERROR(L352,
                MAX('1D'!$D$16,
                    POWER((ABS(K352)^2)/('1D'!$I$5*MAX(F352,
                                0.1)^2),
                        1/3)))),
        IF('1D'!V32="Subcritical",
            MAX('1D'!$D$16,
                IFERROR(W352,
                    MAX('1D'!$D$16,
                        POWER((ABS(K352)^2)/('1D'!$I$5*MAX(F352,
                                    0.1)^2),
                            1/3)))),
            IF(IFERROR(T352,
                    -1E+99)&gt;=IFERROR(AE352,
                    -1E+99),
                MAX('1D'!$D$16,
                    IFERROR(L352,
                        MAX('1D'!$D$16,
                            POWER((ABS(K352)^2)/('1D'!$I$5*MAX(F352,
                                        0.1)^2),
                                1/3)))),
                MAX('1D'!$D$16,
                    IFERROR(W352,
                        MAX('1D'!$D$16,
                            POWER((ABS(K352)^2)/('1D'!$I$5*MAX(F352,
                                        0.1)^2),
                                1/3))))))),
    MAX('1D'!$D$16,
        POWER((ABS(K352)^2)/('1D'!$I$5*MAX(F352,
                    0.1)^2),
            1/3)))</f>
        <v>2.0411692021517887</v>
      </c>
      <c r="AI352" s="5">
        <f t="shared" ca="1" si="78"/>
        <v>634.43266920215171</v>
      </c>
      <c r="AJ352" s="5">
        <f ca="1">AI352+((ABS(K352)/MAX(((F352)+(G352)*(AH352))*(AH352),
            0.000001))^2)/(2*'1D'!$I$5)</f>
        <v>635.60709253909477</v>
      </c>
      <c r="AM352">
        <v>0</v>
      </c>
      <c r="AN352">
        <v>0</v>
      </c>
      <c r="AO352" s="5">
        <f t="shared" si="79"/>
        <v>0</v>
      </c>
      <c r="AP352" s="5">
        <f t="shared" si="83"/>
        <v>0</v>
      </c>
      <c r="AQ352" s="5">
        <f ca="1">ABS(ABS(K352)/MAX(((F352)+(G352)*(AH352))*(AH352),
        0.000001))/SQRT('1D'!$I$5*MAX((((F352)+(G352)*(AH352))*(AH352))/MAX((F352)+2*(G352)*(AH352),
            0.000001),
        0.000001))</f>
        <v>1.0727235886044055</v>
      </c>
      <c r="AR352" s="5" t="str">
        <f t="shared" ca="1" si="80"/>
        <v>Supercritical</v>
      </c>
      <c r="AS352" s="5">
        <f ca="1">((ABS(K352)*'1D'!$D$6)/(MAX(((F352)+(G352)*(AH352))*(AH352),
            0.000001)*MAX(((((F352)+(G352)*(AH352))*(AH352))/MAX((F352)+2*(AH352)*SQRT(1+(G352)^2),
                    0.000001))^(2/3),
            0.000001)))^2</f>
        <v>4.3358367565141456E-3</v>
      </c>
    </row>
    <row r="353" spans="1:45" x14ac:dyDescent="0.35">
      <c r="A353">
        <v>344</v>
      </c>
      <c r="B353">
        <v>342.99599999999998</v>
      </c>
      <c r="C353">
        <v>616280.06999999995</v>
      </c>
      <c r="D353">
        <v>3097617.2680000002</v>
      </c>
      <c r="E353">
        <v>632.39099999999996</v>
      </c>
      <c r="F353">
        <v>5.2</v>
      </c>
      <c r="G353">
        <v>0</v>
      </c>
      <c r="H353" t="s">
        <v>176</v>
      </c>
      <c r="I353">
        <v>2.3E-2</v>
      </c>
      <c r="J353" s="5">
        <f t="shared" si="81"/>
        <v>1.0009999999999764</v>
      </c>
      <c r="K353" s="5">
        <f t="shared" ca="1" si="82"/>
        <v>50.95</v>
      </c>
      <c r="L353" s="5">
        <f ca="1">IF($A$2=0,
    IFERROR(L352,
        MAX('1D'!$D$16,
            POWER((ABS(K353)^2)/('1D'!$I$5*MAX(F353,
                        0.1)^2),
                1/3))),
    IF(IFERROR(V352,
            0)=0,
        IFERROR(L352,
            MAX('1D'!$D$16,
                POWER((ABS(K353)^2)/('1D'!$I$5*MAX(F353,
                            0.1)^2),
                    1/3))),
        IF(OR(IFERROR(L353,
                    0)=0,
                IFERROR(S352,
                    0)&lt;1,
                IFERROR(S353,
                    0)&lt;1),
            MAX('1D'!$D$16,
                POWER((ABS(K353)^2)/('1D'!$I$5*MAX(F353,
                            0.1)^2),
                    1/3)),
            IF(IFERROR(U353,
                    0)&gt;0,
                MAX('1D'!$D$16,
                    IFERROR(L353,
                        0)+((IFERROR(U353,
                                0))*'1D'!$D$18*IF((IFERROR(S353,
                                    0))&lt;1,
                            1,
                            -1))),
                IF(IFERROR(U353,
                        0)&lt;0,
                    IF(ABS((MAX('1D'!$D$16,
                                    POWER((ABS(K353)^2)/('1D'!$I$5*MAX(F353,
                                                0.1)^2),
                                        1/3)))-IFERROR(L353,
                                0))&gt;'1D'!$D$19,
                        MAX('1D'!$D$16,
                            IF((MAX('1D'!$D$16,
                                        POWER((ABS(K353)^2)/('1D'!$I$5*MAX(F353,
                                                    0.1)^2),
                                            1/3)))&gt;IFERROR(L353,
                                    0),
                                MIN((MAX('1D'!$D$16,
                                            POWER((ABS(K353)^2)/('1D'!$I$5*MAX(F353,
                                                        0.1)^2),
                                                1/3))),
                                    IFERROR(L353,
                                        0)+(MIN(ABS(IFERROR(U353,
                                                    0))*'1D'!$D$18,
                                            ABS((MAX('1D'!$D$16,
                                                        POWER((ABS(K353)^2)/('1D'!$I$5*MAX(F353,
                                                                    0.1)^2),
                                                            1/3)))-IFERROR(L353,
                                                    0))))),
                                MAX((MAX('1D'!$D$16,
                                            POWER((ABS(K353)^2)/('1D'!$I$5*MAX(F353,
                                                        0.1)^2),
                                                1/3))),
                                    IFERROR(L353,
                                        0)-(MIN(ABS(IFERROR(U353,
                                                    0))*'1D'!$D$18,
                                            ABS((MAX('1D'!$D$16,
                                                        POWER((ABS(K353)^2)/('1D'!$I$5*MAX(F353,
                                                                    0.1)^2),
                                                            1/3)))-IFERROR(L353,
                                                    0))))))),
                        MAX('1D'!$D$16,
                            POWER((ABS(K353)^2)/('1D'!$I$5*MAX(F353,
                                        0.1)^2),
                                1/3))),
                    MAX('1D'!$D$16,
                        IFERROR(L353,
                            0)))))))</f>
        <v>2.0411692021517887</v>
      </c>
      <c r="M353" s="5">
        <f t="shared" ca="1" si="70"/>
        <v>10.614079851189301</v>
      </c>
      <c r="N353" s="5">
        <f t="shared" ca="1" si="71"/>
        <v>1.1434704692804873</v>
      </c>
      <c r="O353" s="5">
        <f t="shared" ca="1" si="72"/>
        <v>4.8002276894771132</v>
      </c>
      <c r="P353" s="5">
        <f t="shared" ca="1" si="73"/>
        <v>634.43216920215173</v>
      </c>
      <c r="Q353" s="5">
        <f ca="1">P353+((ABS(K353)/MAX(((F353)+(G353)*(L353))*(L353),
            0.000001))^2)/(2*'1D'!$I$5)</f>
        <v>635.60659253909478</v>
      </c>
      <c r="R353" s="5">
        <f ca="1">((ABS(K353)*'1D'!$D$6)/(MAX(((F353)+(G353)*(L353))*(L353),
            0.000001)*MAX(((((F353)+(G353)*(L353))*(L353))/MAX((F353)+2*(L353)*SQRT(1+(G353)^2),
                    0.000001))^(2/3),
            0.000001)))^2</f>
        <v>4.3358367565141456E-3</v>
      </c>
      <c r="S353" s="5">
        <f ca="1">ABS(ABS(K353)/MAX(((F353)+(G353)*(L353))*(L353),
        0.000001))/SQRT('1D'!$I$5*MAX((((F353)+(G353)*(L353))*(L353))/MAX((F353)+2*(G353)*(L353),
            0.000001),
        0.000001))</f>
        <v>1.0727235886044055</v>
      </c>
      <c r="T353" s="5">
        <f ca="1">((F353)*(L353)^2)/2+(G353)*(L353)^3/3+(ABS(K353)^2)/('1D'!$I$5*MAX(((F353)+(G353)*(L353))*(L353),
        0.000001))</f>
        <v>35.763412605541333</v>
      </c>
      <c r="U353" s="5">
        <f ca="1">IF($A$2=0,
    0,
    IFERROR(Q352-(((R352+R353)/2)*J353)-(IF(O352&gt;O353,
                '1D'!$D$8*((O352^2-O353^2)/(2*'1D'!$I$5)),
                '1D'!$D$9*((O353^2-O352^2)/(2*'1D'!$I$5)))+('1D'!$D$10*(ABS(I353)/90)*(MAX(O352^2,
                        O353^2)/(2*'1D'!$I$5))))-Q353,
        0))</f>
        <v>-3.8851921545983714E-3</v>
      </c>
      <c r="V353" s="5">
        <f ca="1">IF($A$2=0,
    1,
    IF(IFERROR(V352,
            0)=0,
        0,
        IFERROR(IF(ROUND(S353,
                    3)=1,
                1,
                IF(AND(ABS(U353)&lt;'1D'!$D$19,
                        S353&gt;1),
                    1,
                    0)),
            0)))</f>
        <v>0</v>
      </c>
      <c r="W353" s="5">
        <f ca="1">IF($A$2=0,
    MAX(MAX('1D'!$D$16,
            MAX('1D'!$D$16,
                POWER((ABS(K353)^2)/('1D'!$I$5*MAX(F353,
                            0.1)^2),
                    1/3))),
        IFERROR(W1396,
            MAX(MAX('1D'!$D$16,
                    MAX('1D'!$D$16,
                        POWER((ABS(K353)^2)/('1D'!$I$5*MAX(F353,
                                    0.1)^2),
                            1/3))),
                ($L$2)-E1396))),
    IF(IFERROR(AG354,
            0)=0,
        MAX(MAX('1D'!$D$16,
                MAX('1D'!$D$16,
                    POWER((ABS(K353)^2)/('1D'!$I$5*MAX(F353,
                                0.1)^2),
                        1/3))),
            IFERROR(W1396,
                MAX(MAX('1D'!$D$16,
                        MAX('1D'!$D$16,
                            POWER((ABS(K353)^2)/('1D'!$I$5*MAX(F353,
                                        0.1)^2),
                                1/3))),
                    ($L$2)-E1396))),
        IF(IFERROR(W353,
                0)=0,
            MAX(MAX('1D'!$D$16,
                    MAX('1D'!$D$16,
                        POWER((ABS(K353)^2)/('1D'!$I$5*MAX(F353,
                                    0.1)^2),
                            1/3))),
                IFERROR(W1396,
                    MAX(MAX('1D'!$D$16,
                            MAX('1D'!$D$16,
                                POWER((ABS(K353)^2)/('1D'!$I$5*MAX(F353,
                                            0.1)^2),
                                    1/3))),
                        ($L$2)-E1396))),
            IF(OR(IFERROR(AD353,
                        0)&gt;=1,
                    IFERROR(AD354,
                        0)&gt;=1),
                MAX('1D'!$D$16,
                    MAX('1D'!$D$16,
                        POWER((ABS(K353)^2)/('1D'!$I$5*MAX(F353,
                                    0.1)^2),
                            1/3))),
                IF(ABS(IFERROR(AF353,
                            0))&lt;'1D'!$D$19,
                    MAX(MAX('1D'!$D$16,
                            MAX('1D'!$D$16,
                                POWER((ABS(K353)^2)/('1D'!$I$5*MAX(F353,
                                            0.1)^2),
                                    1/3))),
                        IFERROR(W353,
                            0)),
                    MAX(MAX('1D'!$D$16,
                            MAX('1D'!$D$16,
                                POWER((ABS(K353)^2)/('1D'!$I$5*MAX(F353,
                                            0.1)^2),
                                    1/3))),
                        (IFERROR(W353,
                                0))+((IFERROR(AF353,
                                    0))*'1D'!$D$18)))))))</f>
        <v>2.1389677043987478</v>
      </c>
      <c r="X353" s="5">
        <f t="shared" ca="1" si="74"/>
        <v>11.122632062873489</v>
      </c>
      <c r="Y353" s="5">
        <f t="shared" ca="1" si="75"/>
        <v>1.1735290000551568</v>
      </c>
      <c r="Z353" s="5">
        <f t="shared" ca="1" si="76"/>
        <v>4.5807502857230418</v>
      </c>
      <c r="AA353" s="5">
        <f t="shared" ca="1" si="77"/>
        <v>634.5299677043987</v>
      </c>
      <c r="AB353" s="5">
        <f ca="1">AA353+((ABS(K353)/MAX(((F353)+(G353)*(W353))*(W353),
            0.000001))^2)/(2*'1D'!$I$5)</f>
        <v>635.59945155659807</v>
      </c>
      <c r="AC353" s="5">
        <f ca="1">((ABS(K353)*'1D'!$D$6)/(MAX(((F353)+(G353)*(W353))*(W353),
            0.000001)*MAX(((((F353)+(G353)*(W353))*(W353))/MAX((F353)+2*(W353)*SQRT(1+(G353)^2),
                    0.000001))^(2/3),
            0.000001)))^2</f>
        <v>3.8141460404132466E-3</v>
      </c>
      <c r="AD353" s="5">
        <f ca="1">ABS(ABS(K353)/MAX(((F353)+(G353)*(W353))*(W353),
        0.000001))/SQRT('1D'!$I$5*MAX((((F353)+(G353)*(W353))*(W353))/MAX((F353)+2*(G353)*(W353),
            0.000001),
        0.000001))</f>
        <v>1.0000000000000004</v>
      </c>
      <c r="AE353" s="5">
        <f ca="1">((F353)*(W353)^2)/2+(G353)*(W353)^3/3+(ABS(K353)^2)/('1D'!$I$5*MAX(((F353)+(G353)*(W353))*(W353),
        0.000001))</f>
        <v>35.686426155594638</v>
      </c>
      <c r="AF353" s="5">
        <f ca="1">IF($A$2=0,
    0,
    IFERROR(AB354+(((AC353+AC354)/2)*J354)+(IF(Z353&gt;Z354,
                '1D'!$D$8*((Z353^2-Z354^2)/(2*'1D'!$I$5)),
                '1D'!$D$9*((Z354^2-Z353^2)/(2*'1D'!$I$5)))+('1D'!$D$10*(ABS(I354)/90)*(MAX(Z353^2,
                        Z354^2)/(2*'1D'!$I$5))))-AB353,
        0))</f>
        <v>3.3141460404522149E-3</v>
      </c>
      <c r="AG353" s="5">
        <f ca="1">IF($A$2=0,
    1,
    IF(IFERROR(AG354,
            0)=0,
        0,
        IFERROR(IF(OR(ROUND(AD353,
                        3)&gt;=1,
                    AND(ABS(AF353)&lt;'1D'!$D$19,
                        AD353&lt;1)),
                1,
                0),
            0)))</f>
        <v>1</v>
      </c>
      <c r="AH353" s="5">
        <f ca="1">IFERROR(IF('1D'!V32="Supercritical",
        MAX('1D'!$D$16,
            IFERROR(L353,
                MAX('1D'!$D$16,
                    POWER((ABS(K353)^2)/('1D'!$I$5*MAX(F353,
                                0.1)^2),
                        1/3)))),
        IF('1D'!V32="Subcritical",
            MAX('1D'!$D$16,
                IFERROR(W353,
                    MAX('1D'!$D$16,
                        POWER((ABS(K353)^2)/('1D'!$I$5*MAX(F353,
                                    0.1)^2),
                            1/3)))),
            IF(IFERROR(T353,
                    -1E+99)&gt;=IFERROR(AE353,
                    -1E+99),
                MAX('1D'!$D$16,
                    IFERROR(L353,
                        MAX('1D'!$D$16,
                            POWER((ABS(K353)^2)/('1D'!$I$5*MAX(F353,
                                        0.1)^2),
                                1/3)))),
                MAX('1D'!$D$16,
                    IFERROR(W353,
                        MAX('1D'!$D$16,
                            POWER((ABS(K353)^2)/('1D'!$I$5*MAX(F353,
                                        0.1)^2),
                                1/3))))))),
    MAX('1D'!$D$16,
        POWER((ABS(K353)^2)/('1D'!$I$5*MAX(F353,
                    0.1)^2),
            1/3)))</f>
        <v>2.0411692021517887</v>
      </c>
      <c r="AI353" s="5">
        <f t="shared" ca="1" si="78"/>
        <v>634.43216920215173</v>
      </c>
      <c r="AJ353" s="5">
        <f ca="1">AI353+((ABS(K353)/MAX(((F353)+(G353)*(AH353))*(AH353),
            0.000001))^2)/(2*'1D'!$I$5)</f>
        <v>635.60659253909478</v>
      </c>
      <c r="AM353">
        <v>0</v>
      </c>
      <c r="AN353">
        <v>0</v>
      </c>
      <c r="AO353" s="5">
        <f t="shared" si="79"/>
        <v>0</v>
      </c>
      <c r="AP353" s="5">
        <f t="shared" si="83"/>
        <v>0</v>
      </c>
      <c r="AQ353" s="5">
        <f ca="1">ABS(ABS(K353)/MAX(((F353)+(G353)*(AH353))*(AH353),
        0.000001))/SQRT('1D'!$I$5*MAX((((F353)+(G353)*(AH353))*(AH353))/MAX((F353)+2*(G353)*(AH353),
            0.000001),
        0.000001))</f>
        <v>1.0727235886044055</v>
      </c>
      <c r="AR353" s="5" t="str">
        <f t="shared" ca="1" si="80"/>
        <v>Supercritical</v>
      </c>
      <c r="AS353" s="5">
        <f ca="1">((ABS(K353)*'1D'!$D$6)/(MAX(((F353)+(G353)*(AH353))*(AH353),
            0.000001)*MAX(((((F353)+(G353)*(AH353))*(AH353))/MAX((F353)+2*(AH353)*SQRT(1+(G353)^2),
                    0.000001))^(2/3),
            0.000001)))^2</f>
        <v>4.3358367565141456E-3</v>
      </c>
    </row>
    <row r="354" spans="1:45" x14ac:dyDescent="0.35">
      <c r="A354">
        <v>345</v>
      </c>
      <c r="B354">
        <v>343.99599999999998</v>
      </c>
      <c r="C354">
        <v>616279.59600000002</v>
      </c>
      <c r="D354">
        <v>3097616.3879999998</v>
      </c>
      <c r="E354">
        <v>632.39049999999997</v>
      </c>
      <c r="F354">
        <v>5.2</v>
      </c>
      <c r="G354">
        <v>0</v>
      </c>
      <c r="H354" t="s">
        <v>176</v>
      </c>
      <c r="I354">
        <v>0</v>
      </c>
      <c r="J354" s="5">
        <f t="shared" si="81"/>
        <v>1</v>
      </c>
      <c r="K354" s="5">
        <f t="shared" ca="1" si="82"/>
        <v>50.95</v>
      </c>
      <c r="L354" s="5">
        <f ca="1">IF($A$2=0,
    IFERROR(L353,
        MAX('1D'!$D$16,
            POWER((ABS(K354)^2)/('1D'!$I$5*MAX(F354,
                        0.1)^2),
                1/3))),
    IF(IFERROR(V353,
            0)=0,
        IFERROR(L353,
            MAX('1D'!$D$16,
                POWER((ABS(K354)^2)/('1D'!$I$5*MAX(F354,
                            0.1)^2),
                    1/3))),
        IF(OR(IFERROR(L354,
                    0)=0,
                IFERROR(S353,
                    0)&lt;1,
                IFERROR(S354,
                    0)&lt;1),
            MAX('1D'!$D$16,
                POWER((ABS(K354)^2)/('1D'!$I$5*MAX(F354,
                            0.1)^2),
                    1/3)),
            IF(IFERROR(U354,
                    0)&gt;0,
                MAX('1D'!$D$16,
                    IFERROR(L354,
                        0)+((IFERROR(U354,
                                0))*'1D'!$D$18*IF((IFERROR(S354,
                                    0))&lt;1,
                            1,
                            -1))),
                IF(IFERROR(U354,
                        0)&lt;0,
                    IF(ABS((MAX('1D'!$D$16,
                                    POWER((ABS(K354)^2)/('1D'!$I$5*MAX(F354,
                                                0.1)^2),
                                        1/3)))-IFERROR(L354,
                                0))&gt;'1D'!$D$19,
                        MAX('1D'!$D$16,
                            IF((MAX('1D'!$D$16,
                                        POWER((ABS(K354)^2)/('1D'!$I$5*MAX(F354,
                                                    0.1)^2),
                                            1/3)))&gt;IFERROR(L354,
                                    0),
                                MIN((MAX('1D'!$D$16,
                                            POWER((ABS(K354)^2)/('1D'!$I$5*MAX(F354,
                                                        0.1)^2),
                                                1/3))),
                                    IFERROR(L354,
                                        0)+(MIN(ABS(IFERROR(U354,
                                                    0))*'1D'!$D$18,
                                            ABS((MAX('1D'!$D$16,
                                                        POWER((ABS(K354)^2)/('1D'!$I$5*MAX(F354,
                                                                    0.1)^2),
                                                            1/3)))-IFERROR(L354,
                                                    0))))),
                                MAX((MAX('1D'!$D$16,
                                            POWER((ABS(K354)^2)/('1D'!$I$5*MAX(F354,
                                                        0.1)^2),
                                                1/3))),
                                    IFERROR(L354,
                                        0)-(MIN(ABS(IFERROR(U354,
                                                    0))*'1D'!$D$18,
                                            ABS((MAX('1D'!$D$16,
                                                        POWER((ABS(K354)^2)/('1D'!$I$5*MAX(F354,
                                                                    0.1)^2),
                                                            1/3)))-IFERROR(L354,
                                                    0))))))),
                        MAX('1D'!$D$16,
                            POWER((ABS(K354)^2)/('1D'!$I$5*MAX(F354,
                                        0.1)^2),
                                1/3))),
                    MAX('1D'!$D$16,
                        IFERROR(L354,
                            0)))))))</f>
        <v>2.0411692021517887</v>
      </c>
      <c r="M354" s="5">
        <f t="shared" ca="1" si="70"/>
        <v>10.614079851189301</v>
      </c>
      <c r="N354" s="5">
        <f t="shared" ca="1" si="71"/>
        <v>1.1434704692804873</v>
      </c>
      <c r="O354" s="5">
        <f t="shared" ca="1" si="72"/>
        <v>4.8002276894771132</v>
      </c>
      <c r="P354" s="5">
        <f t="shared" ca="1" si="73"/>
        <v>634.43166920215174</v>
      </c>
      <c r="Q354" s="5">
        <f ca="1">P354+((ABS(K354)/MAX(((F354)+(G354)*(L354))*(L354),
            0.000001))^2)/(2*'1D'!$I$5)</f>
        <v>635.60609253909479</v>
      </c>
      <c r="R354" s="5">
        <f ca="1">((ABS(K354)*'1D'!$D$6)/(MAX(((F354)+(G354)*(L354))*(L354),
            0.000001)*MAX(((((F354)+(G354)*(L354))*(L354))/MAX((F354)+2*(L354)*SQRT(1+(G354)^2),
                    0.000001))^(2/3),
            0.000001)))^2</f>
        <v>4.3358367565141456E-3</v>
      </c>
      <c r="S354" s="5">
        <f ca="1">ABS(ABS(K354)/MAX(((F354)+(G354)*(L354))*(L354),
        0.000001))/SQRT('1D'!$I$5*MAX((((F354)+(G354)*(L354))*(L354))/MAX((F354)+2*(G354)*(L354),
            0.000001),
        0.000001))</f>
        <v>1.0727235886044055</v>
      </c>
      <c r="T354" s="5">
        <f ca="1">((F354)*(L354)^2)/2+(G354)*(L354)^3/3+(ABS(K354)^2)/('1D'!$I$5*MAX(((F354)+(G354)*(L354))*(L354),
        0.000001))</f>
        <v>35.763412605541333</v>
      </c>
      <c r="U354" s="5">
        <f ca="1">IF($A$2=0,
    0,
    IFERROR(Q353-(((R353+R354)/2)*J354)-(IF(O353&gt;O354,
                '1D'!$D$8*((O353^2-O354^2)/(2*'1D'!$I$5)),
                '1D'!$D$9*((O354^2-O353^2)/(2*'1D'!$I$5)))+('1D'!$D$10*(ABS(I354)/90)*(MAX(O353^2,
                        O354^2)/(2*'1D'!$I$5))))-Q354,
        0))</f>
        <v>-3.8358367564796936E-3</v>
      </c>
      <c r="V354" s="5">
        <f ca="1">IF($A$2=0,
    1,
    IF(IFERROR(V353,
            0)=0,
        0,
        IFERROR(IF(ROUND(S354,
                    3)=1,
                1,
                IF(AND(ABS(U354)&lt;'1D'!$D$19,
                        S354&gt;1),
                    1,
                    0)),
            0)))</f>
        <v>0</v>
      </c>
      <c r="W354" s="5">
        <f ca="1">IF($A$2=0,
    MAX(MAX('1D'!$D$16,
            MAX('1D'!$D$16,
                POWER((ABS(K354)^2)/('1D'!$I$5*MAX(F354,
                            0.1)^2),
                    1/3))),
        IFERROR(W1396,
            MAX(MAX('1D'!$D$16,
                    MAX('1D'!$D$16,
                        POWER((ABS(K354)^2)/('1D'!$I$5*MAX(F354,
                                    0.1)^2),
                            1/3))),
                ($L$2)-E1396))),
    IF(IFERROR(AG355,
            0)=0,
        MAX(MAX('1D'!$D$16,
                MAX('1D'!$D$16,
                    POWER((ABS(K354)^2)/('1D'!$I$5*MAX(F354,
                                0.1)^2),
                        1/3))),
            IFERROR(W1396,
                MAX(MAX('1D'!$D$16,
                        MAX('1D'!$D$16,
                            POWER((ABS(K354)^2)/('1D'!$I$5*MAX(F354,
                                        0.1)^2),
                                1/3))),
                    ($L$2)-E1396))),
        IF(IFERROR(W354,
                0)=0,
            MAX(MAX('1D'!$D$16,
                    MAX('1D'!$D$16,
                        POWER((ABS(K354)^2)/('1D'!$I$5*MAX(F354,
                                    0.1)^2),
                            1/3))),
                IFERROR(W1396,
                    MAX(MAX('1D'!$D$16,
                            MAX('1D'!$D$16,
                                POWER((ABS(K354)^2)/('1D'!$I$5*MAX(F354,
                                            0.1)^2),
                                    1/3))),
                        ($L$2)-E1396))),
            IF(OR(IFERROR(AD354,
                        0)&gt;=1,
                    IFERROR(AD355,
                        0)&gt;=1),
                MAX('1D'!$D$16,
                    MAX('1D'!$D$16,
                        POWER((ABS(K354)^2)/('1D'!$I$5*MAX(F354,
                                    0.1)^2),
                            1/3))),
                IF(ABS(IFERROR(AF354,
                            0))&lt;'1D'!$D$19,
                    MAX(MAX('1D'!$D$16,
                            MAX('1D'!$D$16,
                                POWER((ABS(K354)^2)/('1D'!$I$5*MAX(F354,
                                            0.1)^2),
                                    1/3))),
                        IFERROR(W354,
                            0)),
                    MAX(MAX('1D'!$D$16,
                            MAX('1D'!$D$16,
                                POWER((ABS(K354)^2)/('1D'!$I$5*MAX(F354,
                                            0.1)^2),
                                    1/3))),
                        (IFERROR(W354,
                                0))+((IFERROR(AF354,
                                    0))*'1D'!$D$18)))))))</f>
        <v>2.1389677043987478</v>
      </c>
      <c r="X354" s="5">
        <f t="shared" ca="1" si="74"/>
        <v>11.122632062873489</v>
      </c>
      <c r="Y354" s="5">
        <f t="shared" ca="1" si="75"/>
        <v>1.1735290000551568</v>
      </c>
      <c r="Z354" s="5">
        <f t="shared" ca="1" si="76"/>
        <v>4.5807502857230418</v>
      </c>
      <c r="AA354" s="5">
        <f t="shared" ca="1" si="77"/>
        <v>634.52946770439871</v>
      </c>
      <c r="AB354" s="5">
        <f ca="1">AA354+((ABS(K354)/MAX(((F354)+(G354)*(W354))*(W354),
            0.000001))^2)/(2*'1D'!$I$5)</f>
        <v>635.59895155659808</v>
      </c>
      <c r="AC354" s="5">
        <f ca="1">((ABS(K354)*'1D'!$D$6)/(MAX(((F354)+(G354)*(W354))*(W354),
            0.000001)*MAX(((((F354)+(G354)*(W354))*(W354))/MAX((F354)+2*(W354)*SQRT(1+(G354)^2),
                    0.000001))^(2/3),
            0.000001)))^2</f>
        <v>3.8141460404132466E-3</v>
      </c>
      <c r="AD354" s="5">
        <f ca="1">ABS(ABS(K354)/MAX(((F354)+(G354)*(W354))*(W354),
        0.000001))/SQRT('1D'!$I$5*MAX((((F354)+(G354)*(W354))*(W354))/MAX((F354)+2*(G354)*(W354),
            0.000001),
        0.000001))</f>
        <v>1.0000000000000004</v>
      </c>
      <c r="AE354" s="5">
        <f ca="1">((F354)*(W354)^2)/2+(G354)*(W354)^3/3+(ABS(K354)^2)/('1D'!$I$5*MAX(((F354)+(G354)*(W354))*(W354),
        0.000001))</f>
        <v>35.686426155594638</v>
      </c>
      <c r="AF354" s="5">
        <f ca="1">IF($A$2=0,
    0,
    IFERROR(AB355+(((AC354+AC355)/2)*J355)+(IF(Z354&gt;Z355,
                '1D'!$D$8*((Z354^2-Z355^2)/(2*'1D'!$I$5)),
                '1D'!$D$9*((Z355^2-Z354^2)/(2*'1D'!$I$5)))+('1D'!$D$10*(ABS(I355)/90)*(MAX(Z354^2,
                        Z355^2)/(2*'1D'!$I$5))))-AB354,
        0))</f>
        <v>3.3584586676624895E-3</v>
      </c>
      <c r="AG354" s="5">
        <f ca="1">IF($A$2=0,
    1,
    IF(IFERROR(AG355,
            0)=0,
        0,
        IFERROR(IF(OR(ROUND(AD354,
                        3)&gt;=1,
                    AND(ABS(AF354)&lt;'1D'!$D$19,
                        AD354&lt;1)),
                1,
                0),
            0)))</f>
        <v>1</v>
      </c>
      <c r="AH354" s="5">
        <f ca="1">IFERROR(IF('1D'!V32="Supercritical",
        MAX('1D'!$D$16,
            IFERROR(L354,
                MAX('1D'!$D$16,
                    POWER((ABS(K354)^2)/('1D'!$I$5*MAX(F354,
                                0.1)^2),
                        1/3)))),
        IF('1D'!V32="Subcritical",
            MAX('1D'!$D$16,
                IFERROR(W354,
                    MAX('1D'!$D$16,
                        POWER((ABS(K354)^2)/('1D'!$I$5*MAX(F354,
                                    0.1)^2),
                            1/3)))),
            IF(IFERROR(T354,
                    -1E+99)&gt;=IFERROR(AE354,
                    -1E+99),
                MAX('1D'!$D$16,
                    IFERROR(L354,
                        MAX('1D'!$D$16,
                            POWER((ABS(K354)^2)/('1D'!$I$5*MAX(F354,
                                        0.1)^2),
                                1/3)))),
                MAX('1D'!$D$16,
                    IFERROR(W354,
                        MAX('1D'!$D$16,
                            POWER((ABS(K354)^2)/('1D'!$I$5*MAX(F354,
                                        0.1)^2),
                                1/3))))))),
    MAX('1D'!$D$16,
        POWER((ABS(K354)^2)/('1D'!$I$5*MAX(F354,
                    0.1)^2),
            1/3)))</f>
        <v>2.0411692021517887</v>
      </c>
      <c r="AI354" s="5">
        <f t="shared" ca="1" si="78"/>
        <v>634.43166920215174</v>
      </c>
      <c r="AJ354" s="5">
        <f ca="1">AI354+((ABS(K354)/MAX(((F354)+(G354)*(AH354))*(AH354),
            0.000001))^2)/(2*'1D'!$I$5)</f>
        <v>635.60609253909479</v>
      </c>
      <c r="AM354">
        <v>0</v>
      </c>
      <c r="AN354">
        <v>0</v>
      </c>
      <c r="AO354" s="5">
        <f t="shared" si="79"/>
        <v>0</v>
      </c>
      <c r="AP354" s="5">
        <f t="shared" si="83"/>
        <v>0</v>
      </c>
      <c r="AQ354" s="5">
        <f ca="1">ABS(ABS(K354)/MAX(((F354)+(G354)*(AH354))*(AH354),
        0.000001))/SQRT('1D'!$I$5*MAX((((F354)+(G354)*(AH354))*(AH354))/MAX((F354)+2*(G354)*(AH354),
            0.000001),
        0.000001))</f>
        <v>1.0727235886044055</v>
      </c>
      <c r="AR354" s="5" t="str">
        <f t="shared" ca="1" si="80"/>
        <v>Supercritical</v>
      </c>
      <c r="AS354" s="5">
        <f ca="1">((ABS(K354)*'1D'!$D$6)/(MAX(((F354)+(G354)*(AH354))*(AH354),
            0.000001)*MAX(((((F354)+(G354)*(AH354))*(AH354))/MAX((F354)+2*(AH354)*SQRT(1+(G354)^2),
                    0.000001))^(2/3),
            0.000001)))^2</f>
        <v>4.3358367565141456E-3</v>
      </c>
    </row>
    <row r="355" spans="1:45" x14ac:dyDescent="0.35">
      <c r="A355">
        <v>346</v>
      </c>
      <c r="B355">
        <v>344.995</v>
      </c>
      <c r="C355">
        <v>616279.12199999997</v>
      </c>
      <c r="D355">
        <v>3097615.5079999999</v>
      </c>
      <c r="E355">
        <v>632.39</v>
      </c>
      <c r="F355">
        <v>5.2</v>
      </c>
      <c r="G355">
        <v>0</v>
      </c>
      <c r="H355" t="s">
        <v>176</v>
      </c>
      <c r="I355">
        <v>2.7E-2</v>
      </c>
      <c r="J355" s="5">
        <f t="shared" si="81"/>
        <v>0.99900000000002365</v>
      </c>
      <c r="K355" s="5">
        <f t="shared" ca="1" si="82"/>
        <v>50.95</v>
      </c>
      <c r="L355" s="5">
        <f ca="1">IF($A$2=0,
    IFERROR(L354,
        MAX('1D'!$D$16,
            POWER((ABS(K355)^2)/('1D'!$I$5*MAX(F355,
                        0.1)^2),
                1/3))),
    IF(IFERROR(V354,
            0)=0,
        IFERROR(L354,
            MAX('1D'!$D$16,
                POWER((ABS(K355)^2)/('1D'!$I$5*MAX(F355,
                            0.1)^2),
                    1/3))),
        IF(OR(IFERROR(L355,
                    0)=0,
                IFERROR(S354,
                    0)&lt;1,
                IFERROR(S355,
                    0)&lt;1),
            MAX('1D'!$D$16,
                POWER((ABS(K355)^2)/('1D'!$I$5*MAX(F355,
                            0.1)^2),
                    1/3)),
            IF(IFERROR(U355,
                    0)&gt;0,
                MAX('1D'!$D$16,
                    IFERROR(L355,
                        0)+((IFERROR(U355,
                                0))*'1D'!$D$18*IF((IFERROR(S355,
                                    0))&lt;1,
                            1,
                            -1))),
                IF(IFERROR(U355,
                        0)&lt;0,
                    IF(ABS((MAX('1D'!$D$16,
                                    POWER((ABS(K355)^2)/('1D'!$I$5*MAX(F355,
                                                0.1)^2),
                                        1/3)))-IFERROR(L355,
                                0))&gt;'1D'!$D$19,
                        MAX('1D'!$D$16,
                            IF((MAX('1D'!$D$16,
                                        POWER((ABS(K355)^2)/('1D'!$I$5*MAX(F355,
                                                    0.1)^2),
                                            1/3)))&gt;IFERROR(L355,
                                    0),
                                MIN((MAX('1D'!$D$16,
                                            POWER((ABS(K355)^2)/('1D'!$I$5*MAX(F355,
                                                        0.1)^2),
                                                1/3))),
                                    IFERROR(L355,
                                        0)+(MIN(ABS(IFERROR(U355,
                                                    0))*'1D'!$D$18,
                                            ABS((MAX('1D'!$D$16,
                                                        POWER((ABS(K355)^2)/('1D'!$I$5*MAX(F355,
                                                                    0.1)^2),
                                                            1/3)))-IFERROR(L355,
                                                    0))))),
                                MAX((MAX('1D'!$D$16,
                                            POWER((ABS(K355)^2)/('1D'!$I$5*MAX(F355,
                                                        0.1)^2),
                                                1/3))),
                                    IFERROR(L355,
                                        0)-(MIN(ABS(IFERROR(U355,
                                                    0))*'1D'!$D$18,
                                            ABS((MAX('1D'!$D$16,
                                                        POWER((ABS(K355)^2)/('1D'!$I$5*MAX(F355,
                                                                    0.1)^2),
                                                            1/3)))-IFERROR(L355,
                                                    0))))))),
                        MAX('1D'!$D$16,
                            POWER((ABS(K355)^2)/('1D'!$I$5*MAX(F355,
                                        0.1)^2),
                                1/3))),
                    MAX('1D'!$D$16,
                        IFERROR(L355,
                            0)))))))</f>
        <v>2.0411692021517887</v>
      </c>
      <c r="M355" s="5">
        <f t="shared" ca="1" si="70"/>
        <v>10.614079851189301</v>
      </c>
      <c r="N355" s="5">
        <f t="shared" ca="1" si="71"/>
        <v>1.1434704692804873</v>
      </c>
      <c r="O355" s="5">
        <f t="shared" ca="1" si="72"/>
        <v>4.8002276894771132</v>
      </c>
      <c r="P355" s="5">
        <f t="shared" ca="1" si="73"/>
        <v>634.43116920215175</v>
      </c>
      <c r="Q355" s="5">
        <f ca="1">P355+((ABS(K355)/MAX(((F355)+(G355)*(L355))*(L355),
            0.000001))^2)/(2*'1D'!$I$5)</f>
        <v>635.6055925390948</v>
      </c>
      <c r="R355" s="5">
        <f ca="1">((ABS(K355)*'1D'!$D$6)/(MAX(((F355)+(G355)*(L355))*(L355),
            0.000001)*MAX(((((F355)+(G355)*(L355))*(L355))/MAX((F355)+2*(L355)*SQRT(1+(G355)^2),
                    0.000001))^(2/3),
            0.000001)))^2</f>
        <v>4.3358367565141456E-3</v>
      </c>
      <c r="S355" s="5">
        <f ca="1">ABS(ABS(K355)/MAX(((F355)+(G355)*(L355))*(L355),
        0.000001))/SQRT('1D'!$I$5*MAX((((F355)+(G355)*(L355))*(L355))/MAX((F355)+2*(G355)*(L355),
            0.000001),
        0.000001))</f>
        <v>1.0727235886044055</v>
      </c>
      <c r="T355" s="5">
        <f ca="1">((F355)*(L355)^2)/2+(G355)*(L355)^3/3+(ABS(K355)^2)/('1D'!$I$5*MAX(((F355)+(G355)*(L355))*(L355),
        0.000001))</f>
        <v>35.763412605541333</v>
      </c>
      <c r="U355" s="5">
        <f ca="1">IF($A$2=0,
    0,
    IFERROR(Q354-(((R354+R355)/2)*J355)-(IF(O354&gt;O355,
                '1D'!$D$8*((O354^2-O355^2)/(2*'1D'!$I$5)),
                '1D'!$D$9*((O355^2-O354^2)/(2*'1D'!$I$5)))+('1D'!$D$10*(ABS(I355)/90)*(MAX(O354^2,
                        O355^2)/(2*'1D'!$I$5))))-Q355,
        0))</f>
        <v>-3.8843499698941741E-3</v>
      </c>
      <c r="V355" s="5">
        <f ca="1">IF($A$2=0,
    1,
    IF(IFERROR(V354,
            0)=0,
        0,
        IFERROR(IF(ROUND(S355,
                    3)=1,
                1,
                IF(AND(ABS(U355)&lt;'1D'!$D$19,
                        S355&gt;1),
                    1,
                    0)),
            0)))</f>
        <v>0</v>
      </c>
      <c r="W355" s="5">
        <f ca="1">IF($A$2=0,
    MAX(MAX('1D'!$D$16,
            MAX('1D'!$D$16,
                POWER((ABS(K355)^2)/('1D'!$I$5*MAX(F355,
                            0.1)^2),
                    1/3))),
        IFERROR(W1396,
            MAX(MAX('1D'!$D$16,
                    MAX('1D'!$D$16,
                        POWER((ABS(K355)^2)/('1D'!$I$5*MAX(F355,
                                    0.1)^2),
                            1/3))),
                ($L$2)-E1396))),
    IF(IFERROR(AG356,
            0)=0,
        MAX(MAX('1D'!$D$16,
                MAX('1D'!$D$16,
                    POWER((ABS(K355)^2)/('1D'!$I$5*MAX(F355,
                                0.1)^2),
                        1/3))),
            IFERROR(W1396,
                MAX(MAX('1D'!$D$16,
                        MAX('1D'!$D$16,
                            POWER((ABS(K355)^2)/('1D'!$I$5*MAX(F355,
                                        0.1)^2),
                                1/3))),
                    ($L$2)-E1396))),
        IF(IFERROR(W355,
                0)=0,
            MAX(MAX('1D'!$D$16,
                    MAX('1D'!$D$16,
                        POWER((ABS(K355)^2)/('1D'!$I$5*MAX(F355,
                                    0.1)^2),
                            1/3))),
                IFERROR(W1396,
                    MAX(MAX('1D'!$D$16,
                            MAX('1D'!$D$16,
                                POWER((ABS(K355)^2)/('1D'!$I$5*MAX(F355,
                                            0.1)^2),
                                    1/3))),
                        ($L$2)-E1396))),
            IF(OR(IFERROR(AD355,
                        0)&gt;=1,
                    IFERROR(AD356,
                        0)&gt;=1),
                MAX('1D'!$D$16,
                    MAX('1D'!$D$16,
                        POWER((ABS(K355)^2)/('1D'!$I$5*MAX(F355,
                                    0.1)^2),
                            1/3))),
                IF(ABS(IFERROR(AF355,
                            0))&lt;'1D'!$D$19,
                    MAX(MAX('1D'!$D$16,
                            MAX('1D'!$D$16,
                                POWER((ABS(K355)^2)/('1D'!$I$5*MAX(F355,
                                            0.1)^2),
                                    1/3))),
                        IFERROR(W355,
                            0)),
                    MAX(MAX('1D'!$D$16,
                            MAX('1D'!$D$16,
                                POWER((ABS(K355)^2)/('1D'!$I$5*MAX(F355,
                                            0.1)^2),
                                    1/3))),
                        (IFERROR(W355,
                                0))+((IFERROR(AF355,
                                    0))*'1D'!$D$18)))))))</f>
        <v>2.1389677043987478</v>
      </c>
      <c r="X355" s="5">
        <f t="shared" ca="1" si="74"/>
        <v>11.122632062873489</v>
      </c>
      <c r="Y355" s="5">
        <f t="shared" ca="1" si="75"/>
        <v>1.1735290000551568</v>
      </c>
      <c r="Z355" s="5">
        <f t="shared" ca="1" si="76"/>
        <v>4.5807502857230418</v>
      </c>
      <c r="AA355" s="5">
        <f t="shared" ca="1" si="77"/>
        <v>634.52896770439872</v>
      </c>
      <c r="AB355" s="5">
        <f ca="1">AA355+((ABS(K355)/MAX(((F355)+(G355)*(W355))*(W355),
            0.000001))^2)/(2*'1D'!$I$5)</f>
        <v>635.59845155659809</v>
      </c>
      <c r="AC355" s="5">
        <f ca="1">((ABS(K355)*'1D'!$D$6)/(MAX(((F355)+(G355)*(W355))*(W355),
            0.000001)*MAX(((((F355)+(G355)*(W355))*(W355))/MAX((F355)+2*(W355)*SQRT(1+(G355)^2),
                    0.000001))^(2/3),
            0.000001)))^2</f>
        <v>3.8141460404132466E-3</v>
      </c>
      <c r="AD355" s="5">
        <f ca="1">ABS(ABS(K355)/MAX(((F355)+(G355)*(W355))*(W355),
        0.000001))/SQRT('1D'!$I$5*MAX((((F355)+(G355)*(W355))*(W355))/MAX((F355)+2*(G355)*(W355),
            0.000001),
        0.000001))</f>
        <v>1.0000000000000004</v>
      </c>
      <c r="AE355" s="5">
        <f ca="1">((F355)*(W355)^2)/2+(G355)*(W355)^3/3+(ABS(K355)^2)/('1D'!$I$5*MAX(((F355)+(G355)*(W355))*(W355),
        0.000001))</f>
        <v>35.686426155594638</v>
      </c>
      <c r="AF355" s="5">
        <f ca="1">IF($A$2=0,
    0,
    IFERROR(AB356+(((AC355+AC356)/2)*J356)+(IF(Z355&gt;Z356,
                '1D'!$D$8*((Z355^2-Z356^2)/(2*'1D'!$I$5)),
                '1D'!$D$9*((Z356^2-Z355^2)/(2*'1D'!$I$5)))+('1D'!$D$10*(ABS(I356)/90)*(MAX(Z355^2,
                        Z356^2)/(2*'1D'!$I$5))))-AB355,
        0))</f>
        <v>3.456993087183946E-3</v>
      </c>
      <c r="AG355" s="5">
        <f ca="1">IF($A$2=0,
    1,
    IF(IFERROR(AG356,
            0)=0,
        0,
        IFERROR(IF(OR(ROUND(AD355,
                        3)&gt;=1,
                    AND(ABS(AF355)&lt;'1D'!$D$19,
                        AD355&lt;1)),
                1,
                0),
            0)))</f>
        <v>1</v>
      </c>
      <c r="AH355" s="5">
        <f ca="1">IFERROR(IF('1D'!V32="Supercritical",
        MAX('1D'!$D$16,
            IFERROR(L355,
                MAX('1D'!$D$16,
                    POWER((ABS(K355)^2)/('1D'!$I$5*MAX(F355,
                                0.1)^2),
                        1/3)))),
        IF('1D'!V32="Subcritical",
            MAX('1D'!$D$16,
                IFERROR(W355,
                    MAX('1D'!$D$16,
                        POWER((ABS(K355)^2)/('1D'!$I$5*MAX(F355,
                                    0.1)^2),
                            1/3)))),
            IF(IFERROR(T355,
                    -1E+99)&gt;=IFERROR(AE355,
                    -1E+99),
                MAX('1D'!$D$16,
                    IFERROR(L355,
                        MAX('1D'!$D$16,
                            POWER((ABS(K355)^2)/('1D'!$I$5*MAX(F355,
                                        0.1)^2),
                                1/3)))),
                MAX('1D'!$D$16,
                    IFERROR(W355,
                        MAX('1D'!$D$16,
                            POWER((ABS(K355)^2)/('1D'!$I$5*MAX(F355,
                                        0.1)^2),
                                1/3))))))),
    MAX('1D'!$D$16,
        POWER((ABS(K355)^2)/('1D'!$I$5*MAX(F355,
                    0.1)^2),
            1/3)))</f>
        <v>2.0411692021517887</v>
      </c>
      <c r="AI355" s="5">
        <f t="shared" ca="1" si="78"/>
        <v>634.43116920215175</v>
      </c>
      <c r="AJ355" s="5">
        <f ca="1">AI355+((ABS(K355)/MAX(((F355)+(G355)*(AH355))*(AH355),
            0.000001))^2)/(2*'1D'!$I$5)</f>
        <v>635.6055925390948</v>
      </c>
      <c r="AM355">
        <v>0</v>
      </c>
      <c r="AN355">
        <v>0</v>
      </c>
      <c r="AO355" s="5">
        <f t="shared" si="79"/>
        <v>0</v>
      </c>
      <c r="AP355" s="5">
        <f t="shared" si="83"/>
        <v>0</v>
      </c>
      <c r="AQ355" s="5">
        <f ca="1">ABS(ABS(K355)/MAX(((F355)+(G355)*(AH355))*(AH355),
        0.000001))/SQRT('1D'!$I$5*MAX((((F355)+(G355)*(AH355))*(AH355))/MAX((F355)+2*(G355)*(AH355),
            0.000001),
        0.000001))</f>
        <v>1.0727235886044055</v>
      </c>
      <c r="AR355" s="5" t="str">
        <f t="shared" ca="1" si="80"/>
        <v>Supercritical</v>
      </c>
      <c r="AS355" s="5">
        <f ca="1">((ABS(K355)*'1D'!$D$6)/(MAX(((F355)+(G355)*(AH355))*(AH355),
            0.000001)*MAX(((((F355)+(G355)*(AH355))*(AH355))/MAX((F355)+2*(AH355)*SQRT(1+(G355)^2),
                    0.000001))^(2/3),
            0.000001)))^2</f>
        <v>4.3358367565141456E-3</v>
      </c>
    </row>
    <row r="356" spans="1:45" x14ac:dyDescent="0.35">
      <c r="A356">
        <v>347</v>
      </c>
      <c r="B356">
        <v>345.99599999999998</v>
      </c>
      <c r="C356">
        <v>616278.64800000004</v>
      </c>
      <c r="D356">
        <v>3097614.6269999999</v>
      </c>
      <c r="E356">
        <v>632.3895</v>
      </c>
      <c r="F356">
        <v>5.2</v>
      </c>
      <c r="G356">
        <v>0</v>
      </c>
      <c r="H356" t="s">
        <v>176</v>
      </c>
      <c r="I356">
        <v>7.8E-2</v>
      </c>
      <c r="J356" s="5">
        <f t="shared" si="81"/>
        <v>1.0009999999999764</v>
      </c>
      <c r="K356" s="5">
        <f t="shared" ca="1" si="82"/>
        <v>50.95</v>
      </c>
      <c r="L356" s="5">
        <f ca="1">IF($A$2=0,
    IFERROR(L355,
        MAX('1D'!$D$16,
            POWER((ABS(K356)^2)/('1D'!$I$5*MAX(F356,
                        0.1)^2),
                1/3))),
    IF(IFERROR(V355,
            0)=0,
        IFERROR(L355,
            MAX('1D'!$D$16,
                POWER((ABS(K356)^2)/('1D'!$I$5*MAX(F356,
                            0.1)^2),
                    1/3))),
        IF(OR(IFERROR(L356,
                    0)=0,
                IFERROR(S355,
                    0)&lt;1,
                IFERROR(S356,
                    0)&lt;1),
            MAX('1D'!$D$16,
                POWER((ABS(K356)^2)/('1D'!$I$5*MAX(F356,
                            0.1)^2),
                    1/3)),
            IF(IFERROR(U356,
                    0)&gt;0,
                MAX('1D'!$D$16,
                    IFERROR(L356,
                        0)+((IFERROR(U356,
                                0))*'1D'!$D$18*IF((IFERROR(S356,
                                    0))&lt;1,
                            1,
                            -1))),
                IF(IFERROR(U356,
                        0)&lt;0,
                    IF(ABS((MAX('1D'!$D$16,
                                    POWER((ABS(K356)^2)/('1D'!$I$5*MAX(F356,
                                                0.1)^2),
                                        1/3)))-IFERROR(L356,
                                0))&gt;'1D'!$D$19,
                        MAX('1D'!$D$16,
                            IF((MAX('1D'!$D$16,
                                        POWER((ABS(K356)^2)/('1D'!$I$5*MAX(F356,
                                                    0.1)^2),
                                            1/3)))&gt;IFERROR(L356,
                                    0),
                                MIN((MAX('1D'!$D$16,
                                            POWER((ABS(K356)^2)/('1D'!$I$5*MAX(F356,
                                                        0.1)^2),
                                                1/3))),
                                    IFERROR(L356,
                                        0)+(MIN(ABS(IFERROR(U356,
                                                    0))*'1D'!$D$18,
                                            ABS((MAX('1D'!$D$16,
                                                        POWER((ABS(K356)^2)/('1D'!$I$5*MAX(F356,
                                                                    0.1)^2),
                                                            1/3)))-IFERROR(L356,
                                                    0))))),
                                MAX((MAX('1D'!$D$16,
                                            POWER((ABS(K356)^2)/('1D'!$I$5*MAX(F356,
                                                        0.1)^2),
                                                1/3))),
                                    IFERROR(L356,
                                        0)-(MIN(ABS(IFERROR(U356,
                                                    0))*'1D'!$D$18,
                                            ABS((MAX('1D'!$D$16,
                                                        POWER((ABS(K356)^2)/('1D'!$I$5*MAX(F356,
                                                                    0.1)^2),
                                                            1/3)))-IFERROR(L356,
                                                    0))))))),
                        MAX('1D'!$D$16,
                            POWER((ABS(K356)^2)/('1D'!$I$5*MAX(F356,
                                        0.1)^2),
                                1/3))),
                    MAX('1D'!$D$16,
                        IFERROR(L356,
                            0)))))))</f>
        <v>2.0411692021517887</v>
      </c>
      <c r="M356" s="5">
        <f t="shared" ca="1" si="70"/>
        <v>10.614079851189301</v>
      </c>
      <c r="N356" s="5">
        <f t="shared" ca="1" si="71"/>
        <v>1.1434704692804873</v>
      </c>
      <c r="O356" s="5">
        <f t="shared" ca="1" si="72"/>
        <v>4.8002276894771132</v>
      </c>
      <c r="P356" s="5">
        <f t="shared" ca="1" si="73"/>
        <v>634.43066920215176</v>
      </c>
      <c r="Q356" s="5">
        <f ca="1">P356+((ABS(K356)/MAX(((F356)+(G356)*(L356))*(L356),
            0.000001))^2)/(2*'1D'!$I$5)</f>
        <v>635.60509253909481</v>
      </c>
      <c r="R356" s="5">
        <f ca="1">((ABS(K356)*'1D'!$D$6)/(MAX(((F356)+(G356)*(L356))*(L356),
            0.000001)*MAX(((((F356)+(G356)*(L356))*(L356))/MAX((F356)+2*(L356)*SQRT(1+(G356)^2),
                    0.000001))^(2/3),
            0.000001)))^2</f>
        <v>4.3358367565141456E-3</v>
      </c>
      <c r="S356" s="5">
        <f ca="1">ABS(ABS(K356)/MAX(((F356)+(G356)*(L356))*(L356),
        0.000001))/SQRT('1D'!$I$5*MAX((((F356)+(G356)*(L356))*(L356))/MAX((F356)+2*(G356)*(L356),
            0.000001),
        0.000001))</f>
        <v>1.0727235886044055</v>
      </c>
      <c r="T356" s="5">
        <f ca="1">((F356)*(L356)^2)/2+(G356)*(L356)^3/3+(ABS(K356)^2)/('1D'!$I$5*MAX(((F356)+(G356)*(L356))*(L356),
        0.000001))</f>
        <v>35.763412605541333</v>
      </c>
      <c r="U356" s="5">
        <f ca="1">IF($A$2=0,
    0,
    IFERROR(Q355-(((R355+R356)/2)*J356)-(IF(O355&gt;O356,
                '1D'!$D$8*((O355^2-O356^2)/(2*'1D'!$I$5)),
                '1D'!$D$9*((O356^2-O355^2)/(2*'1D'!$I$5)))+('1D'!$D$10*(ABS(I356)/90)*(MAX(O355^2,
                        O356^2)/(2*'1D'!$I$5))))-Q356,
        0))</f>
        <v>-3.9928476270461033E-3</v>
      </c>
      <c r="V356" s="5">
        <f ca="1">IF($A$2=0,
    1,
    IF(IFERROR(V355,
            0)=0,
        0,
        IFERROR(IF(ROUND(S356,
                    3)=1,
                1,
                IF(AND(ABS(U356)&lt;'1D'!$D$19,
                        S356&gt;1),
                    1,
                    0)),
            0)))</f>
        <v>0</v>
      </c>
      <c r="W356" s="5">
        <f ca="1">IF($A$2=0,
    MAX(MAX('1D'!$D$16,
            MAX('1D'!$D$16,
                POWER((ABS(K356)^2)/('1D'!$I$5*MAX(F356,
                            0.1)^2),
                    1/3))),
        IFERROR(W1396,
            MAX(MAX('1D'!$D$16,
                    MAX('1D'!$D$16,
                        POWER((ABS(K356)^2)/('1D'!$I$5*MAX(F356,
                                    0.1)^2),
                            1/3))),
                ($L$2)-E1396))),
    IF(IFERROR(AG357,
            0)=0,
        MAX(MAX('1D'!$D$16,
                MAX('1D'!$D$16,
                    POWER((ABS(K356)^2)/('1D'!$I$5*MAX(F356,
                                0.1)^2),
                        1/3))),
            IFERROR(W1396,
                MAX(MAX('1D'!$D$16,
                        MAX('1D'!$D$16,
                            POWER((ABS(K356)^2)/('1D'!$I$5*MAX(F356,
                                        0.1)^2),
                                1/3))),
                    ($L$2)-E1396))),
        IF(IFERROR(W356,
                0)=0,
            MAX(MAX('1D'!$D$16,
                    MAX('1D'!$D$16,
                        POWER((ABS(K356)^2)/('1D'!$I$5*MAX(F356,
                                    0.1)^2),
                            1/3))),
                IFERROR(W1396,
                    MAX(MAX('1D'!$D$16,
                            MAX('1D'!$D$16,
                                POWER((ABS(K356)^2)/('1D'!$I$5*MAX(F356,
                                            0.1)^2),
                                    1/3))),
                        ($L$2)-E1396))),
            IF(OR(IFERROR(AD356,
                        0)&gt;=1,
                    IFERROR(AD357,
                        0)&gt;=1),
                MAX('1D'!$D$16,
                    MAX('1D'!$D$16,
                        POWER((ABS(K356)^2)/('1D'!$I$5*MAX(F356,
                                    0.1)^2),
                            1/3))),
                IF(ABS(IFERROR(AF356,
                            0))&lt;'1D'!$D$19,
                    MAX(MAX('1D'!$D$16,
                            MAX('1D'!$D$16,
                                POWER((ABS(K356)^2)/('1D'!$I$5*MAX(F356,
                                            0.1)^2),
                                    1/3))),
                        IFERROR(W356,
                            0)),
                    MAX(MAX('1D'!$D$16,
                            MAX('1D'!$D$16,
                                POWER((ABS(K356)^2)/('1D'!$I$5*MAX(F356,
                                            0.1)^2),
                                    1/3))),
                        (IFERROR(W356,
                                0))+((IFERROR(AF356,
                                    0))*'1D'!$D$18)))))))</f>
        <v>2.1389677043987478</v>
      </c>
      <c r="X356" s="5">
        <f t="shared" ca="1" si="74"/>
        <v>11.122632062873489</v>
      </c>
      <c r="Y356" s="5">
        <f t="shared" ca="1" si="75"/>
        <v>1.1735290000551568</v>
      </c>
      <c r="Z356" s="5">
        <f t="shared" ca="1" si="76"/>
        <v>4.5807502857230418</v>
      </c>
      <c r="AA356" s="5">
        <f t="shared" ca="1" si="77"/>
        <v>634.52846770439874</v>
      </c>
      <c r="AB356" s="5">
        <f ca="1">AA356+((ABS(K356)/MAX(((F356)+(G356)*(W356))*(W356),
            0.000001))^2)/(2*'1D'!$I$5)</f>
        <v>635.5979515565981</v>
      </c>
      <c r="AC356" s="5">
        <f ca="1">((ABS(K356)*'1D'!$D$6)/(MAX(((F356)+(G356)*(W356))*(W356),
            0.000001)*MAX(((((F356)+(G356)*(W356))*(W356))/MAX((F356)+2*(W356)*SQRT(1+(G356)^2),
                    0.000001))^(2/3),
            0.000001)))^2</f>
        <v>3.8141460404132466E-3</v>
      </c>
      <c r="AD356" s="5">
        <f ca="1">ABS(ABS(K356)/MAX(((F356)+(G356)*(W356))*(W356),
        0.000001))/SQRT('1D'!$I$5*MAX((((F356)+(G356)*(W356))*(W356))/MAX((F356)+2*(G356)*(W356),
            0.000001),
        0.000001))</f>
        <v>1.0000000000000004</v>
      </c>
      <c r="AE356" s="5">
        <f ca="1">((F356)*(W356)^2)/2+(G356)*(W356)^3/3+(ABS(K356)^2)/('1D'!$I$5*MAX(((F356)+(G356)*(W356))*(W356),
        0.000001))</f>
        <v>35.686426155594638</v>
      </c>
      <c r="AF356" s="5">
        <f ca="1">IF($A$2=0,
    0,
    IFERROR(AB357+(((AC356+AC357)/2)*J357)+(IF(Z356&gt;Z357,
                '1D'!$D$8*((Z356^2-Z357^2)/(2*'1D'!$I$5)),
                '1D'!$D$9*((Z357^2-Z356^2)/(2*'1D'!$I$5)))+('1D'!$D$10*(ABS(I357)/90)*(MAX(Z356^2,
                        Z357^2)/(2*'1D'!$I$5))))-AB356,
        0))</f>
        <v>3.4531789411857972E-3</v>
      </c>
      <c r="AG356" s="5">
        <f ca="1">IF($A$2=0,
    1,
    IF(IFERROR(AG357,
            0)=0,
        0,
        IFERROR(IF(OR(ROUND(AD356,
                        3)&gt;=1,
                    AND(ABS(AF356)&lt;'1D'!$D$19,
                        AD356&lt;1)),
                1,
                0),
            0)))</f>
        <v>1</v>
      </c>
      <c r="AH356" s="5">
        <f ca="1">IFERROR(IF('1D'!V32="Supercritical",
        MAX('1D'!$D$16,
            IFERROR(L356,
                MAX('1D'!$D$16,
                    POWER((ABS(K356)^2)/('1D'!$I$5*MAX(F356,
                                0.1)^2),
                        1/3)))),
        IF('1D'!V32="Subcritical",
            MAX('1D'!$D$16,
                IFERROR(W356,
                    MAX('1D'!$D$16,
                        POWER((ABS(K356)^2)/('1D'!$I$5*MAX(F356,
                                    0.1)^2),
                            1/3)))),
            IF(IFERROR(T356,
                    -1E+99)&gt;=IFERROR(AE356,
                    -1E+99),
                MAX('1D'!$D$16,
                    IFERROR(L356,
                        MAX('1D'!$D$16,
                            POWER((ABS(K356)^2)/('1D'!$I$5*MAX(F356,
                                        0.1)^2),
                                1/3)))),
                MAX('1D'!$D$16,
                    IFERROR(W356,
                        MAX('1D'!$D$16,
                            POWER((ABS(K356)^2)/('1D'!$I$5*MAX(F356,
                                        0.1)^2),
                                1/3))))))),
    MAX('1D'!$D$16,
        POWER((ABS(K356)^2)/('1D'!$I$5*MAX(F356,
                    0.1)^2),
            1/3)))</f>
        <v>2.0411692021517887</v>
      </c>
      <c r="AI356" s="5">
        <f t="shared" ca="1" si="78"/>
        <v>634.43066920215176</v>
      </c>
      <c r="AJ356" s="5">
        <f ca="1">AI356+((ABS(K356)/MAX(((F356)+(G356)*(AH356))*(AH356),
            0.000001))^2)/(2*'1D'!$I$5)</f>
        <v>635.60509253909481</v>
      </c>
      <c r="AM356">
        <v>0</v>
      </c>
      <c r="AN356">
        <v>0</v>
      </c>
      <c r="AO356" s="5">
        <f t="shared" si="79"/>
        <v>0</v>
      </c>
      <c r="AP356" s="5">
        <f t="shared" si="83"/>
        <v>0</v>
      </c>
      <c r="AQ356" s="5">
        <f ca="1">ABS(ABS(K356)/MAX(((F356)+(G356)*(AH356))*(AH356),
        0.000001))/SQRT('1D'!$I$5*MAX((((F356)+(G356)*(AH356))*(AH356))/MAX((F356)+2*(G356)*(AH356),
            0.000001),
        0.000001))</f>
        <v>1.0727235886044055</v>
      </c>
      <c r="AR356" s="5" t="str">
        <f t="shared" ca="1" si="80"/>
        <v>Supercritical</v>
      </c>
      <c r="AS356" s="5">
        <f ca="1">((ABS(K356)*'1D'!$D$6)/(MAX(((F356)+(G356)*(AH356))*(AH356),
            0.000001)*MAX(((((F356)+(G356)*(AH356))*(AH356))/MAX((F356)+2*(AH356)*SQRT(1+(G356)^2),
                    0.000001))^(2/3),
            0.000001)))^2</f>
        <v>4.3358367565141456E-3</v>
      </c>
    </row>
    <row r="357" spans="1:45" x14ac:dyDescent="0.35">
      <c r="A357">
        <v>348</v>
      </c>
      <c r="B357">
        <v>346.99599999999998</v>
      </c>
      <c r="C357">
        <v>616278.17299999995</v>
      </c>
      <c r="D357">
        <v>3097613.747</v>
      </c>
      <c r="E357">
        <v>632.38900000000001</v>
      </c>
      <c r="F357">
        <v>5.2</v>
      </c>
      <c r="G357">
        <v>0</v>
      </c>
      <c r="H357" t="s">
        <v>176</v>
      </c>
      <c r="I357">
        <v>7.8E-2</v>
      </c>
      <c r="J357" s="5">
        <f t="shared" si="81"/>
        <v>1</v>
      </c>
      <c r="K357" s="5">
        <f t="shared" ca="1" si="82"/>
        <v>50.95</v>
      </c>
      <c r="L357" s="5">
        <f ca="1">IF($A$2=0,
    IFERROR(L356,
        MAX('1D'!$D$16,
            POWER((ABS(K357)^2)/('1D'!$I$5*MAX(F357,
                        0.1)^2),
                1/3))),
    IF(IFERROR(V356,
            0)=0,
        IFERROR(L356,
            MAX('1D'!$D$16,
                POWER((ABS(K357)^2)/('1D'!$I$5*MAX(F357,
                            0.1)^2),
                    1/3))),
        IF(OR(IFERROR(L357,
                    0)=0,
                IFERROR(S356,
                    0)&lt;1,
                IFERROR(S357,
                    0)&lt;1),
            MAX('1D'!$D$16,
                POWER((ABS(K357)^2)/('1D'!$I$5*MAX(F357,
                            0.1)^2),
                    1/3)),
            IF(IFERROR(U357,
                    0)&gt;0,
                MAX('1D'!$D$16,
                    IFERROR(L357,
                        0)+((IFERROR(U357,
                                0))*'1D'!$D$18*IF((IFERROR(S357,
                                    0))&lt;1,
                            1,
                            -1))),
                IF(IFERROR(U357,
                        0)&lt;0,
                    IF(ABS((MAX('1D'!$D$16,
                                    POWER((ABS(K357)^2)/('1D'!$I$5*MAX(F357,
                                                0.1)^2),
                                        1/3)))-IFERROR(L357,
                                0))&gt;'1D'!$D$19,
                        MAX('1D'!$D$16,
                            IF((MAX('1D'!$D$16,
                                        POWER((ABS(K357)^2)/('1D'!$I$5*MAX(F357,
                                                    0.1)^2),
                                            1/3)))&gt;IFERROR(L357,
                                    0),
                                MIN((MAX('1D'!$D$16,
                                            POWER((ABS(K357)^2)/('1D'!$I$5*MAX(F357,
                                                        0.1)^2),
                                                1/3))),
                                    IFERROR(L357,
                                        0)+(MIN(ABS(IFERROR(U357,
                                                    0))*'1D'!$D$18,
                                            ABS((MAX('1D'!$D$16,
                                                        POWER((ABS(K357)^2)/('1D'!$I$5*MAX(F357,
                                                                    0.1)^2),
                                                            1/3)))-IFERROR(L357,
                                                    0))))),
                                MAX((MAX('1D'!$D$16,
                                            POWER((ABS(K357)^2)/('1D'!$I$5*MAX(F357,
                                                        0.1)^2),
                                                1/3))),
                                    IFERROR(L357,
                                        0)-(MIN(ABS(IFERROR(U357,
                                                    0))*'1D'!$D$18,
                                            ABS((MAX('1D'!$D$16,
                                                        POWER((ABS(K357)^2)/('1D'!$I$5*MAX(F357,
                                                                    0.1)^2),
                                                            1/3)))-IFERROR(L357,
                                                    0))))))),
                        MAX('1D'!$D$16,
                            POWER((ABS(K357)^2)/('1D'!$I$5*MAX(F357,
                                        0.1)^2),
                                1/3))),
                    MAX('1D'!$D$16,
                        IFERROR(L357,
                            0)))))))</f>
        <v>2.0411692021517887</v>
      </c>
      <c r="M357" s="5">
        <f t="shared" ca="1" si="70"/>
        <v>10.614079851189301</v>
      </c>
      <c r="N357" s="5">
        <f t="shared" ca="1" si="71"/>
        <v>1.1434704692804873</v>
      </c>
      <c r="O357" s="5">
        <f t="shared" ca="1" si="72"/>
        <v>4.8002276894771132</v>
      </c>
      <c r="P357" s="5">
        <f t="shared" ca="1" si="73"/>
        <v>634.43016920215177</v>
      </c>
      <c r="Q357" s="5">
        <f ca="1">P357+((ABS(K357)/MAX(((F357)+(G357)*(L357))*(L357),
            0.000001))^2)/(2*'1D'!$I$5)</f>
        <v>635.60459253909482</v>
      </c>
      <c r="R357" s="5">
        <f ca="1">((ABS(K357)*'1D'!$D$6)/(MAX(((F357)+(G357)*(L357))*(L357),
            0.000001)*MAX(((((F357)+(G357)*(L357))*(L357))/MAX((F357)+2*(L357)*SQRT(1+(G357)^2),
                    0.000001))^(2/3),
            0.000001)))^2</f>
        <v>4.3358367565141456E-3</v>
      </c>
      <c r="S357" s="5">
        <f ca="1">ABS(ABS(K357)/MAX(((F357)+(G357)*(L357))*(L357),
        0.000001))/SQRT('1D'!$I$5*MAX((((F357)+(G357)*(L357))*(L357))/MAX((F357)+2*(G357)*(L357),
            0.000001),
        0.000001))</f>
        <v>1.0727235886044055</v>
      </c>
      <c r="T357" s="5">
        <f ca="1">((F357)*(L357)^2)/2+(G357)*(L357)^3/3+(ABS(K357)^2)/('1D'!$I$5*MAX(((F357)+(G357)*(L357))*(L357),
        0.000001))</f>
        <v>35.763412605541333</v>
      </c>
      <c r="U357" s="5">
        <f ca="1">IF($A$2=0,
    0,
    IFERROR(Q356-(((R356+R357)/2)*J357)-(IF(O356&gt;O357,
                '1D'!$D$8*((O356^2-O357^2)/(2*'1D'!$I$5)),
                '1D'!$D$9*((O357^2-O356^2)/(2*'1D'!$I$5)))+('1D'!$D$10*(ABS(I357)/90)*(MAX(O356^2,
                        O357^2)/(2*'1D'!$I$5))))-Q357,
        0))</f>
        <v>-3.9885117902258571E-3</v>
      </c>
      <c r="V357" s="5">
        <f ca="1">IF($A$2=0,
    1,
    IF(IFERROR(V356,
            0)=0,
        0,
        IFERROR(IF(ROUND(S357,
                    3)=1,
                1,
                IF(AND(ABS(U357)&lt;'1D'!$D$19,
                        S357&gt;1),
                    1,
                    0)),
            0)))</f>
        <v>0</v>
      </c>
      <c r="W357" s="5">
        <f ca="1">IF($A$2=0,
    MAX(MAX('1D'!$D$16,
            MAX('1D'!$D$16,
                POWER((ABS(K357)^2)/('1D'!$I$5*MAX(F357,
                            0.1)^2),
                    1/3))),
        IFERROR(W1396,
            MAX(MAX('1D'!$D$16,
                    MAX('1D'!$D$16,
                        POWER((ABS(K357)^2)/('1D'!$I$5*MAX(F357,
                                    0.1)^2),
                            1/3))),
                ($L$2)-E1396))),
    IF(IFERROR(AG358,
            0)=0,
        MAX(MAX('1D'!$D$16,
                MAX('1D'!$D$16,
                    POWER((ABS(K357)^2)/('1D'!$I$5*MAX(F357,
                                0.1)^2),
                        1/3))),
            IFERROR(W1396,
                MAX(MAX('1D'!$D$16,
                        MAX('1D'!$D$16,
                            POWER((ABS(K357)^2)/('1D'!$I$5*MAX(F357,
                                        0.1)^2),
                                1/3))),
                    ($L$2)-E1396))),
        IF(IFERROR(W357,
                0)=0,
            MAX(MAX('1D'!$D$16,
                    MAX('1D'!$D$16,
                        POWER((ABS(K357)^2)/('1D'!$I$5*MAX(F357,
                                    0.1)^2),
                            1/3))),
                IFERROR(W1396,
                    MAX(MAX('1D'!$D$16,
                            MAX('1D'!$D$16,
                                POWER((ABS(K357)^2)/('1D'!$I$5*MAX(F357,
                                            0.1)^2),
                                    1/3))),
                        ($L$2)-E1396))),
            IF(OR(IFERROR(AD357,
                        0)&gt;=1,
                    IFERROR(AD358,
                        0)&gt;=1),
                MAX('1D'!$D$16,
                    MAX('1D'!$D$16,
                        POWER((ABS(K357)^2)/('1D'!$I$5*MAX(F357,
                                    0.1)^2),
                            1/3))),
                IF(ABS(IFERROR(AF357,
                            0))&lt;'1D'!$D$19,
                    MAX(MAX('1D'!$D$16,
                            MAX('1D'!$D$16,
                                POWER((ABS(K357)^2)/('1D'!$I$5*MAX(F357,
                                            0.1)^2),
                                    1/3))),
                        IFERROR(W357,
                            0)),
                    MAX(MAX('1D'!$D$16,
                            MAX('1D'!$D$16,
                                POWER((ABS(K357)^2)/('1D'!$I$5*MAX(F357,
                                            0.1)^2),
                                    1/3))),
                        (IFERROR(W357,
                                0))+((IFERROR(AF357,
                                    0))*'1D'!$D$18)))))))</f>
        <v>2.1389677043987478</v>
      </c>
      <c r="X357" s="5">
        <f t="shared" ca="1" si="74"/>
        <v>11.122632062873489</v>
      </c>
      <c r="Y357" s="5">
        <f t="shared" ca="1" si="75"/>
        <v>1.1735290000551568</v>
      </c>
      <c r="Z357" s="5">
        <f t="shared" ca="1" si="76"/>
        <v>4.5807502857230418</v>
      </c>
      <c r="AA357" s="5">
        <f t="shared" ca="1" si="77"/>
        <v>634.52796770439875</v>
      </c>
      <c r="AB357" s="5">
        <f ca="1">AA357+((ABS(K357)/MAX(((F357)+(G357)*(W357))*(W357),
            0.000001))^2)/(2*'1D'!$I$5)</f>
        <v>635.59745155659812</v>
      </c>
      <c r="AC357" s="5">
        <f ca="1">((ABS(K357)*'1D'!$D$6)/(MAX(((F357)+(G357)*(W357))*(W357),
            0.000001)*MAX(((((F357)+(G357)*(W357))*(W357))/MAX((F357)+2*(W357)*SQRT(1+(G357)^2),
                    0.000001))^(2/3),
            0.000001)))^2</f>
        <v>3.8141460404132466E-3</v>
      </c>
      <c r="AD357" s="5">
        <f ca="1">ABS(ABS(K357)/MAX(((F357)+(G357)*(W357))*(W357),
        0.000001))/SQRT('1D'!$I$5*MAX((((F357)+(G357)*(W357))*(W357))/MAX((F357)+2*(G357)*(W357),
            0.000001),
        0.000001))</f>
        <v>1.0000000000000004</v>
      </c>
      <c r="AE357" s="5">
        <f ca="1">((F357)*(W357)^2)/2+(G357)*(W357)^3/3+(ABS(K357)^2)/('1D'!$I$5*MAX(((F357)+(G357)*(W357))*(W357),
        0.000001))</f>
        <v>35.686426155594638</v>
      </c>
      <c r="AF357" s="5">
        <f ca="1">IF($A$2=0,
    0,
    IFERROR(AB358+(((AC357+AC358)/2)*J358)+(IF(Z357&gt;Z358,
                '1D'!$D$8*((Z357^2-Z358^2)/(2*'1D'!$I$5)),
                '1D'!$D$9*((Z358^2-Z357^2)/(2*'1D'!$I$5)))+('1D'!$D$10*(ABS(I358)/90)*(MAX(Z357^2,
                        Z358^2)/(2*'1D'!$I$5))))-AB357,
        0))</f>
        <v>3.3622728137743252E-3</v>
      </c>
      <c r="AG357" s="5">
        <f ca="1">IF($A$2=0,
    1,
    IF(IFERROR(AG358,
            0)=0,
        0,
        IFERROR(IF(OR(ROUND(AD357,
                        3)&gt;=1,
                    AND(ABS(AF357)&lt;'1D'!$D$19,
                        AD357&lt;1)),
                1,
                0),
            0)))</f>
        <v>1</v>
      </c>
      <c r="AH357" s="5">
        <f ca="1">IFERROR(IF('1D'!V32="Supercritical",
        MAX('1D'!$D$16,
            IFERROR(L357,
                MAX('1D'!$D$16,
                    POWER((ABS(K357)^2)/('1D'!$I$5*MAX(F357,
                                0.1)^2),
                        1/3)))),
        IF('1D'!V32="Subcritical",
            MAX('1D'!$D$16,
                IFERROR(W357,
                    MAX('1D'!$D$16,
                        POWER((ABS(K357)^2)/('1D'!$I$5*MAX(F357,
                                    0.1)^2),
                            1/3)))),
            IF(IFERROR(T357,
                    -1E+99)&gt;=IFERROR(AE357,
                    -1E+99),
                MAX('1D'!$D$16,
                    IFERROR(L357,
                        MAX('1D'!$D$16,
                            POWER((ABS(K357)^2)/('1D'!$I$5*MAX(F357,
                                        0.1)^2),
                                1/3)))),
                MAX('1D'!$D$16,
                    IFERROR(W357,
                        MAX('1D'!$D$16,
                            POWER((ABS(K357)^2)/('1D'!$I$5*MAX(F357,
                                        0.1)^2),
                                1/3))))))),
    MAX('1D'!$D$16,
        POWER((ABS(K357)^2)/('1D'!$I$5*MAX(F357,
                    0.1)^2),
            1/3)))</f>
        <v>2.0411692021517887</v>
      </c>
      <c r="AI357" s="5">
        <f t="shared" ca="1" si="78"/>
        <v>634.43016920215177</v>
      </c>
      <c r="AJ357" s="5">
        <f ca="1">AI357+((ABS(K357)/MAX(((F357)+(G357)*(AH357))*(AH357),
            0.000001))^2)/(2*'1D'!$I$5)</f>
        <v>635.60459253909482</v>
      </c>
      <c r="AM357">
        <v>0</v>
      </c>
      <c r="AN357">
        <v>0</v>
      </c>
      <c r="AO357" s="5">
        <f t="shared" si="79"/>
        <v>0</v>
      </c>
      <c r="AP357" s="5">
        <f t="shared" si="83"/>
        <v>0</v>
      </c>
      <c r="AQ357" s="5">
        <f ca="1">ABS(ABS(K357)/MAX(((F357)+(G357)*(AH357))*(AH357),
        0.000001))/SQRT('1D'!$I$5*MAX((((F357)+(G357)*(AH357))*(AH357))/MAX((F357)+2*(G357)*(AH357),
            0.000001),
        0.000001))</f>
        <v>1.0727235886044055</v>
      </c>
      <c r="AR357" s="5" t="str">
        <f t="shared" ca="1" si="80"/>
        <v>Supercritical</v>
      </c>
      <c r="AS357" s="5">
        <f ca="1">((ABS(K357)*'1D'!$D$6)/(MAX(((F357)+(G357)*(AH357))*(AH357),
            0.000001)*MAX(((((F357)+(G357)*(AH357))*(AH357))/MAX((F357)+2*(AH357)*SQRT(1+(G357)^2),
                    0.000001))^(2/3),
            0.000001)))^2</f>
        <v>4.3358367565141456E-3</v>
      </c>
    </row>
    <row r="358" spans="1:45" x14ac:dyDescent="0.35">
      <c r="A358">
        <v>349</v>
      </c>
      <c r="B358">
        <v>347.99599999999998</v>
      </c>
      <c r="C358">
        <v>616277.69900000002</v>
      </c>
      <c r="D358">
        <v>3097612.8659999999</v>
      </c>
      <c r="E358">
        <v>632.38850000000002</v>
      </c>
      <c r="F358">
        <v>5.2</v>
      </c>
      <c r="G358">
        <v>0</v>
      </c>
      <c r="H358" t="s">
        <v>176</v>
      </c>
      <c r="I358">
        <v>2.7E-2</v>
      </c>
      <c r="J358" s="5">
        <f t="shared" si="81"/>
        <v>1</v>
      </c>
      <c r="K358" s="5">
        <f t="shared" ca="1" si="82"/>
        <v>50.95</v>
      </c>
      <c r="L358" s="5">
        <f ca="1">IF($A$2=0,
    IFERROR(L357,
        MAX('1D'!$D$16,
            POWER((ABS(K358)^2)/('1D'!$I$5*MAX(F358,
                        0.1)^2),
                1/3))),
    IF(IFERROR(V357,
            0)=0,
        IFERROR(L357,
            MAX('1D'!$D$16,
                POWER((ABS(K358)^2)/('1D'!$I$5*MAX(F358,
                            0.1)^2),
                    1/3))),
        IF(OR(IFERROR(L358,
                    0)=0,
                IFERROR(S357,
                    0)&lt;1,
                IFERROR(S358,
                    0)&lt;1),
            MAX('1D'!$D$16,
                POWER((ABS(K358)^2)/('1D'!$I$5*MAX(F358,
                            0.1)^2),
                    1/3)),
            IF(IFERROR(U358,
                    0)&gt;0,
                MAX('1D'!$D$16,
                    IFERROR(L358,
                        0)+((IFERROR(U358,
                                0))*'1D'!$D$18*IF((IFERROR(S358,
                                    0))&lt;1,
                            1,
                            -1))),
                IF(IFERROR(U358,
                        0)&lt;0,
                    IF(ABS((MAX('1D'!$D$16,
                                    POWER((ABS(K358)^2)/('1D'!$I$5*MAX(F358,
                                                0.1)^2),
                                        1/3)))-IFERROR(L358,
                                0))&gt;'1D'!$D$19,
                        MAX('1D'!$D$16,
                            IF((MAX('1D'!$D$16,
                                        POWER((ABS(K358)^2)/('1D'!$I$5*MAX(F358,
                                                    0.1)^2),
                                            1/3)))&gt;IFERROR(L358,
                                    0),
                                MIN((MAX('1D'!$D$16,
                                            POWER((ABS(K358)^2)/('1D'!$I$5*MAX(F358,
                                                        0.1)^2),
                                                1/3))),
                                    IFERROR(L358,
                                        0)+(MIN(ABS(IFERROR(U358,
                                                    0))*'1D'!$D$18,
                                            ABS((MAX('1D'!$D$16,
                                                        POWER((ABS(K358)^2)/('1D'!$I$5*MAX(F358,
                                                                    0.1)^2),
                                                            1/3)))-IFERROR(L358,
                                                    0))))),
                                MAX((MAX('1D'!$D$16,
                                            POWER((ABS(K358)^2)/('1D'!$I$5*MAX(F358,
                                                        0.1)^2),
                                                1/3))),
                                    IFERROR(L358,
                                        0)-(MIN(ABS(IFERROR(U358,
                                                    0))*'1D'!$D$18,
                                            ABS((MAX('1D'!$D$16,
                                                        POWER((ABS(K358)^2)/('1D'!$I$5*MAX(F358,
                                                                    0.1)^2),
                                                            1/3)))-IFERROR(L358,
                                                    0))))))),
                        MAX('1D'!$D$16,
                            POWER((ABS(K358)^2)/('1D'!$I$5*MAX(F358,
                                        0.1)^2),
                                1/3))),
                    MAX('1D'!$D$16,
                        IFERROR(L358,
                            0)))))))</f>
        <v>2.0411692021517887</v>
      </c>
      <c r="M358" s="5">
        <f t="shared" ca="1" si="70"/>
        <v>10.614079851189301</v>
      </c>
      <c r="N358" s="5">
        <f t="shared" ca="1" si="71"/>
        <v>1.1434704692804873</v>
      </c>
      <c r="O358" s="5">
        <f t="shared" ca="1" si="72"/>
        <v>4.8002276894771132</v>
      </c>
      <c r="P358" s="5">
        <f t="shared" ca="1" si="73"/>
        <v>634.42966920215179</v>
      </c>
      <c r="Q358" s="5">
        <f ca="1">P358+((ABS(K358)/MAX(((F358)+(G358)*(L358))*(L358),
            0.000001))^2)/(2*'1D'!$I$5)</f>
        <v>635.60409253909484</v>
      </c>
      <c r="R358" s="5">
        <f ca="1">((ABS(K358)*'1D'!$D$6)/(MAX(((F358)+(G358)*(L358))*(L358),
            0.000001)*MAX(((((F358)+(G358)*(L358))*(L358))/MAX((F358)+2*(L358)*SQRT(1+(G358)^2),
                    0.000001))^(2/3),
            0.000001)))^2</f>
        <v>4.3358367565141456E-3</v>
      </c>
      <c r="S358" s="5">
        <f ca="1">ABS(ABS(K358)/MAX(((F358)+(G358)*(L358))*(L358),
        0.000001))/SQRT('1D'!$I$5*MAX((((F358)+(G358)*(L358))*(L358))/MAX((F358)+2*(G358)*(L358),
            0.000001),
        0.000001))</f>
        <v>1.0727235886044055</v>
      </c>
      <c r="T358" s="5">
        <f ca="1">((F358)*(L358)^2)/2+(G358)*(L358)^3/3+(ABS(K358)^2)/('1D'!$I$5*MAX(((F358)+(G358)*(L358))*(L358),
        0.000001))</f>
        <v>35.763412605541333</v>
      </c>
      <c r="U358" s="5">
        <f ca="1">IF($A$2=0,
    0,
    IFERROR(Q357-(((R357+R358)/2)*J358)-(IF(O357&gt;O358,
                '1D'!$D$8*((O357^2-O358^2)/(2*'1D'!$I$5)),
                '1D'!$D$9*((O358^2-O357^2)/(2*'1D'!$I$5)))+('1D'!$D$10*(ABS(I358)/90)*(MAX(O357^2,
                        O358^2)/(2*'1D'!$I$5))))-Q358,
        0))</f>
        <v>-3.8886858066007335E-3</v>
      </c>
      <c r="V358" s="5">
        <f ca="1">IF($A$2=0,
    1,
    IF(IFERROR(V357,
            0)=0,
        0,
        IFERROR(IF(ROUND(S358,
                    3)=1,
                1,
                IF(AND(ABS(U358)&lt;'1D'!$D$19,
                        S358&gt;1),
                    1,
                    0)),
            0)))</f>
        <v>0</v>
      </c>
      <c r="W358" s="5">
        <f ca="1">IF($A$2=0,
    MAX(MAX('1D'!$D$16,
            MAX('1D'!$D$16,
                POWER((ABS(K358)^2)/('1D'!$I$5*MAX(F358,
                            0.1)^2),
                    1/3))),
        IFERROR(W1396,
            MAX(MAX('1D'!$D$16,
                    MAX('1D'!$D$16,
                        POWER((ABS(K358)^2)/('1D'!$I$5*MAX(F358,
                                    0.1)^2),
                            1/3))),
                ($L$2)-E1396))),
    IF(IFERROR(AG359,
            0)=0,
        MAX(MAX('1D'!$D$16,
                MAX('1D'!$D$16,
                    POWER((ABS(K358)^2)/('1D'!$I$5*MAX(F358,
                                0.1)^2),
                        1/3))),
            IFERROR(W1396,
                MAX(MAX('1D'!$D$16,
                        MAX('1D'!$D$16,
                            POWER((ABS(K358)^2)/('1D'!$I$5*MAX(F358,
                                        0.1)^2),
                                1/3))),
                    ($L$2)-E1396))),
        IF(IFERROR(W358,
                0)=0,
            MAX(MAX('1D'!$D$16,
                    MAX('1D'!$D$16,
                        POWER((ABS(K358)^2)/('1D'!$I$5*MAX(F358,
                                    0.1)^2),
                            1/3))),
                IFERROR(W1396,
                    MAX(MAX('1D'!$D$16,
                            MAX('1D'!$D$16,
                                POWER((ABS(K358)^2)/('1D'!$I$5*MAX(F358,
                                            0.1)^2),
                                    1/3))),
                        ($L$2)-E1396))),
            IF(OR(IFERROR(AD358,
                        0)&gt;=1,
                    IFERROR(AD359,
                        0)&gt;=1),
                MAX('1D'!$D$16,
                    MAX('1D'!$D$16,
                        POWER((ABS(K358)^2)/('1D'!$I$5*MAX(F358,
                                    0.1)^2),
                            1/3))),
                IF(ABS(IFERROR(AF358,
                            0))&lt;'1D'!$D$19,
                    MAX(MAX('1D'!$D$16,
                            MAX('1D'!$D$16,
                                POWER((ABS(K358)^2)/('1D'!$I$5*MAX(F358,
                                            0.1)^2),
                                    1/3))),
                        IFERROR(W358,
                            0)),
                    MAX(MAX('1D'!$D$16,
                            MAX('1D'!$D$16,
                                POWER((ABS(K358)^2)/('1D'!$I$5*MAX(F358,
                                            0.1)^2),
                                    1/3))),
                        (IFERROR(W358,
                                0))+((IFERROR(AF358,
                                    0))*'1D'!$D$18)))))))</f>
        <v>2.1389677043987478</v>
      </c>
      <c r="X358" s="5">
        <f t="shared" ca="1" si="74"/>
        <v>11.122632062873489</v>
      </c>
      <c r="Y358" s="5">
        <f t="shared" ca="1" si="75"/>
        <v>1.1735290000551568</v>
      </c>
      <c r="Z358" s="5">
        <f t="shared" ca="1" si="76"/>
        <v>4.5807502857230418</v>
      </c>
      <c r="AA358" s="5">
        <f t="shared" ca="1" si="77"/>
        <v>634.52746770439876</v>
      </c>
      <c r="AB358" s="5">
        <f ca="1">AA358+((ABS(K358)/MAX(((F358)+(G358)*(W358))*(W358),
            0.000001))^2)/(2*'1D'!$I$5)</f>
        <v>635.59695155659813</v>
      </c>
      <c r="AC358" s="5">
        <f ca="1">((ABS(K358)*'1D'!$D$6)/(MAX(((F358)+(G358)*(W358))*(W358),
            0.000001)*MAX(((((F358)+(G358)*(W358))*(W358))/MAX((F358)+2*(W358)*SQRT(1+(G358)^2),
                    0.000001))^(2/3),
            0.000001)))^2</f>
        <v>3.8141460404132466E-3</v>
      </c>
      <c r="AD358" s="5">
        <f ca="1">ABS(ABS(K358)/MAX(((F358)+(G358)*(W358))*(W358),
        0.000001))/SQRT('1D'!$I$5*MAX((((F358)+(G358)*(W358))*(W358))/MAX((F358)+2*(G358)*(W358),
            0.000001),
        0.000001))</f>
        <v>1.0000000000000004</v>
      </c>
      <c r="AE358" s="5">
        <f ca="1">((F358)*(W358)^2)/2+(G358)*(W358)^3/3+(ABS(K358)^2)/('1D'!$I$5*MAX(((F358)+(G358)*(W358))*(W358),
        0.000001))</f>
        <v>35.686426155594638</v>
      </c>
      <c r="AF358" s="5">
        <f ca="1">IF($A$2=0,
    0,
    IFERROR(AB359+(((AC358+AC359)/2)*J359)+(IF(Z358&gt;Z359,
                '1D'!$D$8*((Z358^2-Z359^2)/(2*'1D'!$I$5)),
                '1D'!$D$9*((Z359^2-Z358^2)/(2*'1D'!$I$5)))+('1D'!$D$10*(ABS(I359)/90)*(MAX(Z358^2,
                        Z359^2)/(2*'1D'!$I$5))))-AB358,
        0))</f>
        <v>3.3141460404522149E-3</v>
      </c>
      <c r="AG358" s="5">
        <f ca="1">IF($A$2=0,
    1,
    IF(IFERROR(AG359,
            0)=0,
        0,
        IFERROR(IF(OR(ROUND(AD358,
                        3)&gt;=1,
                    AND(ABS(AF358)&lt;'1D'!$D$19,
                        AD358&lt;1)),
                1,
                0),
            0)))</f>
        <v>1</v>
      </c>
      <c r="AH358" s="5">
        <f ca="1">IFERROR(IF('1D'!V32="Supercritical",
        MAX('1D'!$D$16,
            IFERROR(L358,
                MAX('1D'!$D$16,
                    POWER((ABS(K358)^2)/('1D'!$I$5*MAX(F358,
                                0.1)^2),
                        1/3)))),
        IF('1D'!V32="Subcritical",
            MAX('1D'!$D$16,
                IFERROR(W358,
                    MAX('1D'!$D$16,
                        POWER((ABS(K358)^2)/('1D'!$I$5*MAX(F358,
                                    0.1)^2),
                            1/3)))),
            IF(IFERROR(T358,
                    -1E+99)&gt;=IFERROR(AE358,
                    -1E+99),
                MAX('1D'!$D$16,
                    IFERROR(L358,
                        MAX('1D'!$D$16,
                            POWER((ABS(K358)^2)/('1D'!$I$5*MAX(F358,
                                        0.1)^2),
                                1/3)))),
                MAX('1D'!$D$16,
                    IFERROR(W358,
                        MAX('1D'!$D$16,
                            POWER((ABS(K358)^2)/('1D'!$I$5*MAX(F358,
                                        0.1)^2),
                                1/3))))))),
    MAX('1D'!$D$16,
        POWER((ABS(K358)^2)/('1D'!$I$5*MAX(F358,
                    0.1)^2),
            1/3)))</f>
        <v>2.0411692021517887</v>
      </c>
      <c r="AI358" s="5">
        <f t="shared" ca="1" si="78"/>
        <v>634.42966920215179</v>
      </c>
      <c r="AJ358" s="5">
        <f ca="1">AI358+((ABS(K358)/MAX(((F358)+(G358)*(AH358))*(AH358),
            0.000001))^2)/(2*'1D'!$I$5)</f>
        <v>635.60409253909484</v>
      </c>
      <c r="AM358">
        <v>0</v>
      </c>
      <c r="AN358">
        <v>0</v>
      </c>
      <c r="AO358" s="5">
        <f t="shared" si="79"/>
        <v>0</v>
      </c>
      <c r="AP358" s="5">
        <f t="shared" si="83"/>
        <v>0</v>
      </c>
      <c r="AQ358" s="5">
        <f ca="1">ABS(ABS(K358)/MAX(((F358)+(G358)*(AH358))*(AH358),
        0.000001))/SQRT('1D'!$I$5*MAX((((F358)+(G358)*(AH358))*(AH358))/MAX((F358)+2*(G358)*(AH358),
            0.000001),
        0.000001))</f>
        <v>1.0727235886044055</v>
      </c>
      <c r="AR358" s="5" t="str">
        <f t="shared" ca="1" si="80"/>
        <v>Supercritical</v>
      </c>
      <c r="AS358" s="5">
        <f ca="1">((ABS(K358)*'1D'!$D$6)/(MAX(((F358)+(G358)*(AH358))*(AH358),
            0.000001)*MAX(((((F358)+(G358)*(AH358))*(AH358))/MAX((F358)+2*(AH358)*SQRT(1+(G358)^2),
                    0.000001))^(2/3),
            0.000001)))^2</f>
        <v>4.3358367565141456E-3</v>
      </c>
    </row>
    <row r="359" spans="1:45" x14ac:dyDescent="0.35">
      <c r="A359">
        <v>350</v>
      </c>
      <c r="B359">
        <v>348.99599999999998</v>
      </c>
      <c r="C359">
        <v>616277.22499999998</v>
      </c>
      <c r="D359">
        <v>3097611.986</v>
      </c>
      <c r="E359">
        <v>632.38800000000003</v>
      </c>
      <c r="F359">
        <v>5.2</v>
      </c>
      <c r="G359">
        <v>0</v>
      </c>
      <c r="H359" t="s">
        <v>176</v>
      </c>
      <c r="I359">
        <v>0</v>
      </c>
      <c r="J359" s="5">
        <f t="shared" si="81"/>
        <v>1</v>
      </c>
      <c r="K359" s="5">
        <f t="shared" ca="1" si="82"/>
        <v>50.95</v>
      </c>
      <c r="L359" s="5">
        <f ca="1">IF($A$2=0,
    IFERROR(L358,
        MAX('1D'!$D$16,
            POWER((ABS(K359)^2)/('1D'!$I$5*MAX(F359,
                        0.1)^2),
                1/3))),
    IF(IFERROR(V358,
            0)=0,
        IFERROR(L358,
            MAX('1D'!$D$16,
                POWER((ABS(K359)^2)/('1D'!$I$5*MAX(F359,
                            0.1)^2),
                    1/3))),
        IF(OR(IFERROR(L359,
                    0)=0,
                IFERROR(S358,
                    0)&lt;1,
                IFERROR(S359,
                    0)&lt;1),
            MAX('1D'!$D$16,
                POWER((ABS(K359)^2)/('1D'!$I$5*MAX(F359,
                            0.1)^2),
                    1/3)),
            IF(IFERROR(U359,
                    0)&gt;0,
                MAX('1D'!$D$16,
                    IFERROR(L359,
                        0)+((IFERROR(U359,
                                0))*'1D'!$D$18*IF((IFERROR(S359,
                                    0))&lt;1,
                            1,
                            -1))),
                IF(IFERROR(U359,
                        0)&lt;0,
                    IF(ABS((MAX('1D'!$D$16,
                                    POWER((ABS(K359)^2)/('1D'!$I$5*MAX(F359,
                                                0.1)^2),
                                        1/3)))-IFERROR(L359,
                                0))&gt;'1D'!$D$19,
                        MAX('1D'!$D$16,
                            IF((MAX('1D'!$D$16,
                                        POWER((ABS(K359)^2)/('1D'!$I$5*MAX(F359,
                                                    0.1)^2),
                                            1/3)))&gt;IFERROR(L359,
                                    0),
                                MIN((MAX('1D'!$D$16,
                                            POWER((ABS(K359)^2)/('1D'!$I$5*MAX(F359,
                                                        0.1)^2),
                                                1/3))),
                                    IFERROR(L359,
                                        0)+(MIN(ABS(IFERROR(U359,
                                                    0))*'1D'!$D$18,
                                            ABS((MAX('1D'!$D$16,
                                                        POWER((ABS(K359)^2)/('1D'!$I$5*MAX(F359,
                                                                    0.1)^2),
                                                            1/3)))-IFERROR(L359,
                                                    0))))),
                                MAX((MAX('1D'!$D$16,
                                            POWER((ABS(K359)^2)/('1D'!$I$5*MAX(F359,
                                                        0.1)^2),
                                                1/3))),
                                    IFERROR(L359,
                                        0)-(MIN(ABS(IFERROR(U359,
                                                    0))*'1D'!$D$18,
                                            ABS((MAX('1D'!$D$16,
                                                        POWER((ABS(K359)^2)/('1D'!$I$5*MAX(F359,
                                                                    0.1)^2),
                                                            1/3)))-IFERROR(L359,
                                                    0))))))),
                        MAX('1D'!$D$16,
                            POWER((ABS(K359)^2)/('1D'!$I$5*MAX(F359,
                                        0.1)^2),
                                1/3))),
                    MAX('1D'!$D$16,
                        IFERROR(L359,
                            0)))))))</f>
        <v>2.0411692021517887</v>
      </c>
      <c r="M359" s="5">
        <f t="shared" ca="1" si="70"/>
        <v>10.614079851189301</v>
      </c>
      <c r="N359" s="5">
        <f t="shared" ca="1" si="71"/>
        <v>1.1434704692804873</v>
      </c>
      <c r="O359" s="5">
        <f t="shared" ca="1" si="72"/>
        <v>4.8002276894771132</v>
      </c>
      <c r="P359" s="5">
        <f t="shared" ca="1" si="73"/>
        <v>634.4291692021518</v>
      </c>
      <c r="Q359" s="5">
        <f ca="1">P359+((ABS(K359)/MAX(((F359)+(G359)*(L359))*(L359),
            0.000001))^2)/(2*'1D'!$I$5)</f>
        <v>635.60359253909485</v>
      </c>
      <c r="R359" s="5">
        <f ca="1">((ABS(K359)*'1D'!$D$6)/(MAX(((F359)+(G359)*(L359))*(L359),
            0.000001)*MAX(((((F359)+(G359)*(L359))*(L359))/MAX((F359)+2*(L359)*SQRT(1+(G359)^2),
                    0.000001))^(2/3),
            0.000001)))^2</f>
        <v>4.3358367565141456E-3</v>
      </c>
      <c r="S359" s="5">
        <f ca="1">ABS(ABS(K359)/MAX(((F359)+(G359)*(L359))*(L359),
        0.000001))/SQRT('1D'!$I$5*MAX((((F359)+(G359)*(L359))*(L359))/MAX((F359)+2*(G359)*(L359),
            0.000001),
        0.000001))</f>
        <v>1.0727235886044055</v>
      </c>
      <c r="T359" s="5">
        <f ca="1">((F359)*(L359)^2)/2+(G359)*(L359)^3/3+(ABS(K359)^2)/('1D'!$I$5*MAX(((F359)+(G359)*(L359))*(L359),
        0.000001))</f>
        <v>35.763412605541333</v>
      </c>
      <c r="U359" s="5">
        <f ca="1">IF($A$2=0,
    0,
    IFERROR(Q358-(((R358+R359)/2)*J359)-(IF(O358&gt;O359,
                '1D'!$D$8*((O358^2-O359^2)/(2*'1D'!$I$5)),
                '1D'!$D$9*((O359^2-O358^2)/(2*'1D'!$I$5)))+('1D'!$D$10*(ABS(I359)/90)*(MAX(O358^2,
                        O359^2)/(2*'1D'!$I$5))))-Q359,
        0))</f>
        <v>-3.8358367564796936E-3</v>
      </c>
      <c r="V359" s="5">
        <f ca="1">IF($A$2=0,
    1,
    IF(IFERROR(V358,
            0)=0,
        0,
        IFERROR(IF(ROUND(S359,
                    3)=1,
                1,
                IF(AND(ABS(U359)&lt;'1D'!$D$19,
                        S359&gt;1),
                    1,
                    0)),
            0)))</f>
        <v>0</v>
      </c>
      <c r="W359" s="5">
        <f ca="1">IF($A$2=0,
    MAX(MAX('1D'!$D$16,
            MAX('1D'!$D$16,
                POWER((ABS(K359)^2)/('1D'!$I$5*MAX(F359,
                            0.1)^2),
                    1/3))),
        IFERROR(W1396,
            MAX(MAX('1D'!$D$16,
                    MAX('1D'!$D$16,
                        POWER((ABS(K359)^2)/('1D'!$I$5*MAX(F359,
                                    0.1)^2),
                            1/3))),
                ($L$2)-E1396))),
    IF(IFERROR(AG360,
            0)=0,
        MAX(MAX('1D'!$D$16,
                MAX('1D'!$D$16,
                    POWER((ABS(K359)^2)/('1D'!$I$5*MAX(F359,
                                0.1)^2),
                        1/3))),
            IFERROR(W1396,
                MAX(MAX('1D'!$D$16,
                        MAX('1D'!$D$16,
                            POWER((ABS(K359)^2)/('1D'!$I$5*MAX(F359,
                                        0.1)^2),
                                1/3))),
                    ($L$2)-E1396))),
        IF(IFERROR(W359,
                0)=0,
            MAX(MAX('1D'!$D$16,
                    MAX('1D'!$D$16,
                        POWER((ABS(K359)^2)/('1D'!$I$5*MAX(F359,
                                    0.1)^2),
                            1/3))),
                IFERROR(W1396,
                    MAX(MAX('1D'!$D$16,
                            MAX('1D'!$D$16,
                                POWER((ABS(K359)^2)/('1D'!$I$5*MAX(F359,
                                            0.1)^2),
                                    1/3))),
                        ($L$2)-E1396))),
            IF(OR(IFERROR(AD359,
                        0)&gt;=1,
                    IFERROR(AD360,
                        0)&gt;=1),
                MAX('1D'!$D$16,
                    MAX('1D'!$D$16,
                        POWER((ABS(K359)^2)/('1D'!$I$5*MAX(F359,
                                    0.1)^2),
                            1/3))),
                IF(ABS(IFERROR(AF359,
                            0))&lt;'1D'!$D$19,
                    MAX(MAX('1D'!$D$16,
                            MAX('1D'!$D$16,
                                POWER((ABS(K359)^2)/('1D'!$I$5*MAX(F359,
                                            0.1)^2),
                                    1/3))),
                        IFERROR(W359,
                            0)),
                    MAX(MAX('1D'!$D$16,
                            MAX('1D'!$D$16,
                                POWER((ABS(K359)^2)/('1D'!$I$5*MAX(F359,
                                            0.1)^2),
                                    1/3))),
                        (IFERROR(W359,
                                0))+((IFERROR(AF359,
                                    0))*'1D'!$D$18)))))))</f>
        <v>2.1389677043987478</v>
      </c>
      <c r="X359" s="5">
        <f t="shared" ca="1" si="74"/>
        <v>11.122632062873489</v>
      </c>
      <c r="Y359" s="5">
        <f t="shared" ca="1" si="75"/>
        <v>1.1735290000551568</v>
      </c>
      <c r="Z359" s="5">
        <f t="shared" ca="1" si="76"/>
        <v>4.5807502857230418</v>
      </c>
      <c r="AA359" s="5">
        <f t="shared" ca="1" si="77"/>
        <v>634.52696770439877</v>
      </c>
      <c r="AB359" s="5">
        <f ca="1">AA359+((ABS(K359)/MAX(((F359)+(G359)*(W359))*(W359),
            0.000001))^2)/(2*'1D'!$I$5)</f>
        <v>635.59645155659814</v>
      </c>
      <c r="AC359" s="5">
        <f ca="1">((ABS(K359)*'1D'!$D$6)/(MAX(((F359)+(G359)*(W359))*(W359),
            0.000001)*MAX(((((F359)+(G359)*(W359))*(W359))/MAX((F359)+2*(W359)*SQRT(1+(G359)^2),
                    0.000001))^(2/3),
            0.000001)))^2</f>
        <v>3.8141460404132466E-3</v>
      </c>
      <c r="AD359" s="5">
        <f ca="1">ABS(ABS(K359)/MAX(((F359)+(G359)*(W359))*(W359),
        0.000001))/SQRT('1D'!$I$5*MAX((((F359)+(G359)*(W359))*(W359))/MAX((F359)+2*(G359)*(W359),
            0.000001),
        0.000001))</f>
        <v>1.0000000000000004</v>
      </c>
      <c r="AE359" s="5">
        <f ca="1">((F359)*(W359)^2)/2+(G359)*(W359)^3/3+(ABS(K359)^2)/('1D'!$I$5*MAX(((F359)+(G359)*(W359))*(W359),
        0.000001))</f>
        <v>35.686426155594638</v>
      </c>
      <c r="AF359" s="5">
        <f ca="1">IF($A$2=0,
    0,
    IFERROR(AB360+(((AC359+AC360)/2)*J360)+(IF(Z359&gt;Z360,
                '1D'!$D$8*((Z359^2-Z360^2)/(2*'1D'!$I$5)),
                '1D'!$D$9*((Z360^2-Z359^2)/(2*'1D'!$I$5)))+('1D'!$D$10*(ABS(I360)/90)*(MAX(Z359^2,
                        Z360^2)/(2*'1D'!$I$5))))-AB359,
        0))</f>
        <v>3.3584586676624895E-3</v>
      </c>
      <c r="AG359" s="5">
        <f ca="1">IF($A$2=0,
    1,
    IF(IFERROR(AG360,
            0)=0,
        0,
        IFERROR(IF(OR(ROUND(AD359,
                        3)&gt;=1,
                    AND(ABS(AF359)&lt;'1D'!$D$19,
                        AD359&lt;1)),
                1,
                0),
            0)))</f>
        <v>1</v>
      </c>
      <c r="AH359" s="5">
        <f ca="1">IFERROR(IF('1D'!V32="Supercritical",
        MAX('1D'!$D$16,
            IFERROR(L359,
                MAX('1D'!$D$16,
                    POWER((ABS(K359)^2)/('1D'!$I$5*MAX(F359,
                                0.1)^2),
                        1/3)))),
        IF('1D'!V32="Subcritical",
            MAX('1D'!$D$16,
                IFERROR(W359,
                    MAX('1D'!$D$16,
                        POWER((ABS(K359)^2)/('1D'!$I$5*MAX(F359,
                                    0.1)^2),
                            1/3)))),
            IF(IFERROR(T359,
                    -1E+99)&gt;=IFERROR(AE359,
                    -1E+99),
                MAX('1D'!$D$16,
                    IFERROR(L359,
                        MAX('1D'!$D$16,
                            POWER((ABS(K359)^2)/('1D'!$I$5*MAX(F359,
                                        0.1)^2),
                                1/3)))),
                MAX('1D'!$D$16,
                    IFERROR(W359,
                        MAX('1D'!$D$16,
                            POWER((ABS(K359)^2)/('1D'!$I$5*MAX(F359,
                                        0.1)^2),
                                1/3))))))),
    MAX('1D'!$D$16,
        POWER((ABS(K359)^2)/('1D'!$I$5*MAX(F359,
                    0.1)^2),
            1/3)))</f>
        <v>2.0411692021517887</v>
      </c>
      <c r="AI359" s="5">
        <f t="shared" ca="1" si="78"/>
        <v>634.4291692021518</v>
      </c>
      <c r="AJ359" s="5">
        <f ca="1">AI359+((ABS(K359)/MAX(((F359)+(G359)*(AH359))*(AH359),
            0.000001))^2)/(2*'1D'!$I$5)</f>
        <v>635.60359253909485</v>
      </c>
      <c r="AM359">
        <v>0</v>
      </c>
      <c r="AN359">
        <v>0</v>
      </c>
      <c r="AO359" s="5">
        <f t="shared" si="79"/>
        <v>0</v>
      </c>
      <c r="AP359" s="5">
        <f t="shared" si="83"/>
        <v>0</v>
      </c>
      <c r="AQ359" s="5">
        <f ca="1">ABS(ABS(K359)/MAX(((F359)+(G359)*(AH359))*(AH359),
        0.000001))/SQRT('1D'!$I$5*MAX((((F359)+(G359)*(AH359))*(AH359))/MAX((F359)+2*(G359)*(AH359),
            0.000001),
        0.000001))</f>
        <v>1.0727235886044055</v>
      </c>
      <c r="AR359" s="5" t="str">
        <f t="shared" ca="1" si="80"/>
        <v>Supercritical</v>
      </c>
      <c r="AS359" s="5">
        <f ca="1">((ABS(K359)*'1D'!$D$6)/(MAX(((F359)+(G359)*(AH359))*(AH359),
            0.000001)*MAX(((((F359)+(G359)*(AH359))*(AH359))/MAX((F359)+2*(AH359)*SQRT(1+(G359)^2),
                    0.000001))^(2/3),
            0.000001)))^2</f>
        <v>4.3358367565141456E-3</v>
      </c>
    </row>
    <row r="360" spans="1:45" x14ac:dyDescent="0.35">
      <c r="A360">
        <v>351</v>
      </c>
      <c r="B360">
        <v>349.995</v>
      </c>
      <c r="C360">
        <v>616276.75100000005</v>
      </c>
      <c r="D360">
        <v>3097611.1060000001</v>
      </c>
      <c r="E360">
        <v>632.38750000000005</v>
      </c>
      <c r="F360">
        <v>5.2</v>
      </c>
      <c r="G360">
        <v>0</v>
      </c>
      <c r="H360" t="s">
        <v>176</v>
      </c>
      <c r="I360">
        <v>2.7E-2</v>
      </c>
      <c r="J360" s="5">
        <f t="shared" si="81"/>
        <v>0.99900000000002365</v>
      </c>
      <c r="K360" s="5">
        <f t="shared" ca="1" si="82"/>
        <v>50.95</v>
      </c>
      <c r="L360" s="5">
        <f ca="1">IF($A$2=0,
    IFERROR(L359,
        MAX('1D'!$D$16,
            POWER((ABS(K360)^2)/('1D'!$I$5*MAX(F360,
                        0.1)^2),
                1/3))),
    IF(IFERROR(V359,
            0)=0,
        IFERROR(L359,
            MAX('1D'!$D$16,
                POWER((ABS(K360)^2)/('1D'!$I$5*MAX(F360,
                            0.1)^2),
                    1/3))),
        IF(OR(IFERROR(L360,
                    0)=0,
                IFERROR(S359,
                    0)&lt;1,
                IFERROR(S360,
                    0)&lt;1),
            MAX('1D'!$D$16,
                POWER((ABS(K360)^2)/('1D'!$I$5*MAX(F360,
                            0.1)^2),
                    1/3)),
            IF(IFERROR(U360,
                    0)&gt;0,
                MAX('1D'!$D$16,
                    IFERROR(L360,
                        0)+((IFERROR(U360,
                                0))*'1D'!$D$18*IF((IFERROR(S360,
                                    0))&lt;1,
                            1,
                            -1))),
                IF(IFERROR(U360,
                        0)&lt;0,
                    IF(ABS((MAX('1D'!$D$16,
                                    POWER((ABS(K360)^2)/('1D'!$I$5*MAX(F360,
                                                0.1)^2),
                                        1/3)))-IFERROR(L360,
                                0))&gt;'1D'!$D$19,
                        MAX('1D'!$D$16,
                            IF((MAX('1D'!$D$16,
                                        POWER((ABS(K360)^2)/('1D'!$I$5*MAX(F360,
                                                    0.1)^2),
                                            1/3)))&gt;IFERROR(L360,
                                    0),
                                MIN((MAX('1D'!$D$16,
                                            POWER((ABS(K360)^2)/('1D'!$I$5*MAX(F360,
                                                        0.1)^2),
                                                1/3))),
                                    IFERROR(L360,
                                        0)+(MIN(ABS(IFERROR(U360,
                                                    0))*'1D'!$D$18,
                                            ABS((MAX('1D'!$D$16,
                                                        POWER((ABS(K360)^2)/('1D'!$I$5*MAX(F360,
                                                                    0.1)^2),
                                                            1/3)))-IFERROR(L360,
                                                    0))))),
                                MAX((MAX('1D'!$D$16,
                                            POWER((ABS(K360)^2)/('1D'!$I$5*MAX(F360,
                                                        0.1)^2),
                                                1/3))),
                                    IFERROR(L360,
                                        0)-(MIN(ABS(IFERROR(U360,
                                                    0))*'1D'!$D$18,
                                            ABS((MAX('1D'!$D$16,
                                                        POWER((ABS(K360)^2)/('1D'!$I$5*MAX(F360,
                                                                    0.1)^2),
                                                            1/3)))-IFERROR(L360,
                                                    0))))))),
                        MAX('1D'!$D$16,
                            POWER((ABS(K360)^2)/('1D'!$I$5*MAX(F360,
                                        0.1)^2),
                                1/3))),
                    MAX('1D'!$D$16,
                        IFERROR(L360,
                            0)))))))</f>
        <v>2.0411692021517887</v>
      </c>
      <c r="M360" s="5">
        <f t="shared" ca="1" si="70"/>
        <v>10.614079851189301</v>
      </c>
      <c r="N360" s="5">
        <f t="shared" ca="1" si="71"/>
        <v>1.1434704692804873</v>
      </c>
      <c r="O360" s="5">
        <f t="shared" ca="1" si="72"/>
        <v>4.8002276894771132</v>
      </c>
      <c r="P360" s="5">
        <f t="shared" ca="1" si="73"/>
        <v>634.42866920215181</v>
      </c>
      <c r="Q360" s="5">
        <f ca="1">P360+((ABS(K360)/MAX(((F360)+(G360)*(L360))*(L360),
            0.000001))^2)/(2*'1D'!$I$5)</f>
        <v>635.60309253909486</v>
      </c>
      <c r="R360" s="5">
        <f ca="1">((ABS(K360)*'1D'!$D$6)/(MAX(((F360)+(G360)*(L360))*(L360),
            0.000001)*MAX(((((F360)+(G360)*(L360))*(L360))/MAX((F360)+2*(L360)*SQRT(1+(G360)^2),
                    0.000001))^(2/3),
            0.000001)))^2</f>
        <v>4.3358367565141456E-3</v>
      </c>
      <c r="S360" s="5">
        <f ca="1">ABS(ABS(K360)/MAX(((F360)+(G360)*(L360))*(L360),
        0.000001))/SQRT('1D'!$I$5*MAX((((F360)+(G360)*(L360))*(L360))/MAX((F360)+2*(G360)*(L360),
            0.000001),
        0.000001))</f>
        <v>1.0727235886044055</v>
      </c>
      <c r="T360" s="5">
        <f ca="1">((F360)*(L360)^2)/2+(G360)*(L360)^3/3+(ABS(K360)^2)/('1D'!$I$5*MAX(((F360)+(G360)*(L360))*(L360),
        0.000001))</f>
        <v>35.763412605541333</v>
      </c>
      <c r="U360" s="5">
        <f ca="1">IF($A$2=0,
    0,
    IFERROR(Q359-(((R359+R360)/2)*J360)-(IF(O359&gt;O360,
                '1D'!$D$8*((O359^2-O360^2)/(2*'1D'!$I$5)),
                '1D'!$D$9*((O360^2-O359^2)/(2*'1D'!$I$5)))+('1D'!$D$10*(ABS(I360)/90)*(MAX(O359^2,
                        O360^2)/(2*'1D'!$I$5))))-Q360,
        0))</f>
        <v>-3.8843499698941741E-3</v>
      </c>
      <c r="V360" s="5">
        <f ca="1">IF($A$2=0,
    1,
    IF(IFERROR(V359,
            0)=0,
        0,
        IFERROR(IF(ROUND(S360,
                    3)=1,
                1,
                IF(AND(ABS(U360)&lt;'1D'!$D$19,
                        S360&gt;1),
                    1,
                    0)),
            0)))</f>
        <v>0</v>
      </c>
      <c r="W360" s="5">
        <f ca="1">IF($A$2=0,
    MAX(MAX('1D'!$D$16,
            MAX('1D'!$D$16,
                POWER((ABS(K360)^2)/('1D'!$I$5*MAX(F360,
                            0.1)^2),
                    1/3))),
        IFERROR(W1396,
            MAX(MAX('1D'!$D$16,
                    MAX('1D'!$D$16,
                        POWER((ABS(K360)^2)/('1D'!$I$5*MAX(F360,
                                    0.1)^2),
                            1/3))),
                ($L$2)-E1396))),
    IF(IFERROR(AG361,
            0)=0,
        MAX(MAX('1D'!$D$16,
                MAX('1D'!$D$16,
                    POWER((ABS(K360)^2)/('1D'!$I$5*MAX(F360,
                                0.1)^2),
                        1/3))),
            IFERROR(W1396,
                MAX(MAX('1D'!$D$16,
                        MAX('1D'!$D$16,
                            POWER((ABS(K360)^2)/('1D'!$I$5*MAX(F360,
                                        0.1)^2),
                                1/3))),
                    ($L$2)-E1396))),
        IF(IFERROR(W360,
                0)=0,
            MAX(MAX('1D'!$D$16,
                    MAX('1D'!$D$16,
                        POWER((ABS(K360)^2)/('1D'!$I$5*MAX(F360,
                                    0.1)^2),
                            1/3))),
                IFERROR(W1396,
                    MAX(MAX('1D'!$D$16,
                            MAX('1D'!$D$16,
                                POWER((ABS(K360)^2)/('1D'!$I$5*MAX(F360,
                                            0.1)^2),
                                    1/3))),
                        ($L$2)-E1396))),
            IF(OR(IFERROR(AD360,
                        0)&gt;=1,
                    IFERROR(AD361,
                        0)&gt;=1),
                MAX('1D'!$D$16,
                    MAX('1D'!$D$16,
                        POWER((ABS(K360)^2)/('1D'!$I$5*MAX(F360,
                                    0.1)^2),
                            1/3))),
                IF(ABS(IFERROR(AF360,
                            0))&lt;'1D'!$D$19,
                    MAX(MAX('1D'!$D$16,
                            MAX('1D'!$D$16,
                                POWER((ABS(K360)^2)/('1D'!$I$5*MAX(F360,
                                            0.1)^2),
                                    1/3))),
                        IFERROR(W360,
                            0)),
                    MAX(MAX('1D'!$D$16,
                            MAX('1D'!$D$16,
                                POWER((ABS(K360)^2)/('1D'!$I$5*MAX(F360,
                                            0.1)^2),
                                    1/3))),
                        (IFERROR(W360,
                                0))+((IFERROR(AF360,
                                    0))*'1D'!$D$18)))))))</f>
        <v>2.1389677043987478</v>
      </c>
      <c r="X360" s="5">
        <f t="shared" ca="1" si="74"/>
        <v>11.122632062873489</v>
      </c>
      <c r="Y360" s="5">
        <f t="shared" ca="1" si="75"/>
        <v>1.1735290000551568</v>
      </c>
      <c r="Z360" s="5">
        <f t="shared" ca="1" si="76"/>
        <v>4.5807502857230418</v>
      </c>
      <c r="AA360" s="5">
        <f t="shared" ca="1" si="77"/>
        <v>634.52646770439878</v>
      </c>
      <c r="AB360" s="5">
        <f ca="1">AA360+((ABS(K360)/MAX(((F360)+(G360)*(W360))*(W360),
            0.000001))^2)/(2*'1D'!$I$5)</f>
        <v>635.59595155659815</v>
      </c>
      <c r="AC360" s="5">
        <f ca="1">((ABS(K360)*'1D'!$D$6)/(MAX(((F360)+(G360)*(W360))*(W360),
            0.000001)*MAX(((((F360)+(G360)*(W360))*(W360))/MAX((F360)+2*(W360)*SQRT(1+(G360)^2),
                    0.000001))^(2/3),
            0.000001)))^2</f>
        <v>3.8141460404132466E-3</v>
      </c>
      <c r="AD360" s="5">
        <f ca="1">ABS(ABS(K360)/MAX(((F360)+(G360)*(W360))*(W360),
        0.000001))/SQRT('1D'!$I$5*MAX((((F360)+(G360)*(W360))*(W360))/MAX((F360)+2*(G360)*(W360),
            0.000001),
        0.000001))</f>
        <v>1.0000000000000004</v>
      </c>
      <c r="AE360" s="5">
        <f ca="1">((F360)*(W360)^2)/2+(G360)*(W360)^3/3+(ABS(K360)^2)/('1D'!$I$5*MAX(((F360)+(G360)*(W360))*(W360),
        0.000001))</f>
        <v>35.686426155594638</v>
      </c>
      <c r="AF360" s="5">
        <f ca="1">IF($A$2=0,
    0,
    IFERROR(AB361+(((AC360+AC361)/2)*J361)+(IF(Z360&gt;Z361,
                '1D'!$D$8*((Z360^2-Z361^2)/(2*'1D'!$I$5)),
                '1D'!$D$9*((Z361^2-Z360^2)/(2*'1D'!$I$5)))+('1D'!$D$10*(ABS(I361)/90)*(MAX(Z360^2,
                        Z361^2)/(2*'1D'!$I$5))))-AB360,
        0))</f>
        <v>3.4569930870702592E-3</v>
      </c>
      <c r="AG360" s="5">
        <f ca="1">IF($A$2=0,
    1,
    IF(IFERROR(AG361,
            0)=0,
        0,
        IFERROR(IF(OR(ROUND(AD360,
                        3)&gt;=1,
                    AND(ABS(AF360)&lt;'1D'!$D$19,
                        AD360&lt;1)),
                1,
                0),
            0)))</f>
        <v>1</v>
      </c>
      <c r="AH360" s="5">
        <f ca="1">IFERROR(IF('1D'!V32="Supercritical",
        MAX('1D'!$D$16,
            IFERROR(L360,
                MAX('1D'!$D$16,
                    POWER((ABS(K360)^2)/('1D'!$I$5*MAX(F360,
                                0.1)^2),
                        1/3)))),
        IF('1D'!V32="Subcritical",
            MAX('1D'!$D$16,
                IFERROR(W360,
                    MAX('1D'!$D$16,
                        POWER((ABS(K360)^2)/('1D'!$I$5*MAX(F360,
                                    0.1)^2),
                            1/3)))),
            IF(IFERROR(T360,
                    -1E+99)&gt;=IFERROR(AE360,
                    -1E+99),
                MAX('1D'!$D$16,
                    IFERROR(L360,
                        MAX('1D'!$D$16,
                            POWER((ABS(K360)^2)/('1D'!$I$5*MAX(F360,
                                        0.1)^2),
                                1/3)))),
                MAX('1D'!$D$16,
                    IFERROR(W360,
                        MAX('1D'!$D$16,
                            POWER((ABS(K360)^2)/('1D'!$I$5*MAX(F360,
                                        0.1)^2),
                                1/3))))))),
    MAX('1D'!$D$16,
        POWER((ABS(K360)^2)/('1D'!$I$5*MAX(F360,
                    0.1)^2),
            1/3)))</f>
        <v>2.0411692021517887</v>
      </c>
      <c r="AI360" s="5">
        <f t="shared" ca="1" si="78"/>
        <v>634.42866920215181</v>
      </c>
      <c r="AJ360" s="5">
        <f ca="1">AI360+((ABS(K360)/MAX(((F360)+(G360)*(AH360))*(AH360),
            0.000001))^2)/(2*'1D'!$I$5)</f>
        <v>635.60309253909486</v>
      </c>
      <c r="AM360">
        <v>0</v>
      </c>
      <c r="AN360">
        <v>0</v>
      </c>
      <c r="AO360" s="5">
        <f t="shared" si="79"/>
        <v>0</v>
      </c>
      <c r="AP360" s="5">
        <f t="shared" si="83"/>
        <v>0</v>
      </c>
      <c r="AQ360" s="5">
        <f ca="1">ABS(ABS(K360)/MAX(((F360)+(G360)*(AH360))*(AH360),
        0.000001))/SQRT('1D'!$I$5*MAX((((F360)+(G360)*(AH360))*(AH360))/MAX((F360)+2*(G360)*(AH360),
            0.000001),
        0.000001))</f>
        <v>1.0727235886044055</v>
      </c>
      <c r="AR360" s="5" t="str">
        <f t="shared" ca="1" si="80"/>
        <v>Supercritical</v>
      </c>
      <c r="AS360" s="5">
        <f ca="1">((ABS(K360)*'1D'!$D$6)/(MAX(((F360)+(G360)*(AH360))*(AH360),
            0.000001)*MAX(((((F360)+(G360)*(AH360))*(AH360))/MAX((F360)+2*(AH360)*SQRT(1+(G360)^2),
                    0.000001))^(2/3),
            0.000001)))^2</f>
        <v>4.3358367565141456E-3</v>
      </c>
    </row>
    <row r="361" spans="1:45" x14ac:dyDescent="0.35">
      <c r="A361">
        <v>352</v>
      </c>
      <c r="B361">
        <v>350.99599999999998</v>
      </c>
      <c r="C361">
        <v>616276.277</v>
      </c>
      <c r="D361">
        <v>3097610.2250000001</v>
      </c>
      <c r="E361">
        <v>632.38699999999994</v>
      </c>
      <c r="F361">
        <v>5.2</v>
      </c>
      <c r="G361">
        <v>0</v>
      </c>
      <c r="H361" t="s">
        <v>176</v>
      </c>
      <c r="I361">
        <v>7.8E-2</v>
      </c>
      <c r="J361" s="5">
        <f t="shared" si="81"/>
        <v>1.0009999999999764</v>
      </c>
      <c r="K361" s="5">
        <f t="shared" ca="1" si="82"/>
        <v>50.95</v>
      </c>
      <c r="L361" s="5">
        <f ca="1">IF($A$2=0,
    IFERROR(L360,
        MAX('1D'!$D$16,
            POWER((ABS(K361)^2)/('1D'!$I$5*MAX(F361,
                        0.1)^2),
                1/3))),
    IF(IFERROR(V360,
            0)=0,
        IFERROR(L360,
            MAX('1D'!$D$16,
                POWER((ABS(K361)^2)/('1D'!$I$5*MAX(F361,
                            0.1)^2),
                    1/3))),
        IF(OR(IFERROR(L361,
                    0)=0,
                IFERROR(S360,
                    0)&lt;1,
                IFERROR(S361,
                    0)&lt;1),
            MAX('1D'!$D$16,
                POWER((ABS(K361)^2)/('1D'!$I$5*MAX(F361,
                            0.1)^2),
                    1/3)),
            IF(IFERROR(U361,
                    0)&gt;0,
                MAX('1D'!$D$16,
                    IFERROR(L361,
                        0)+((IFERROR(U361,
                                0))*'1D'!$D$18*IF((IFERROR(S361,
                                    0))&lt;1,
                            1,
                            -1))),
                IF(IFERROR(U361,
                        0)&lt;0,
                    IF(ABS((MAX('1D'!$D$16,
                                    POWER((ABS(K361)^2)/('1D'!$I$5*MAX(F361,
                                                0.1)^2),
                                        1/3)))-IFERROR(L361,
                                0))&gt;'1D'!$D$19,
                        MAX('1D'!$D$16,
                            IF((MAX('1D'!$D$16,
                                        POWER((ABS(K361)^2)/('1D'!$I$5*MAX(F361,
                                                    0.1)^2),
                                            1/3)))&gt;IFERROR(L361,
                                    0),
                                MIN((MAX('1D'!$D$16,
                                            POWER((ABS(K361)^2)/('1D'!$I$5*MAX(F361,
                                                        0.1)^2),
                                                1/3))),
                                    IFERROR(L361,
                                        0)+(MIN(ABS(IFERROR(U361,
                                                    0))*'1D'!$D$18,
                                            ABS((MAX('1D'!$D$16,
                                                        POWER((ABS(K361)^2)/('1D'!$I$5*MAX(F361,
                                                                    0.1)^2),
                                                            1/3)))-IFERROR(L361,
                                                    0))))),
                                MAX((MAX('1D'!$D$16,
                                            POWER((ABS(K361)^2)/('1D'!$I$5*MAX(F361,
                                                        0.1)^2),
                                                1/3))),
                                    IFERROR(L361,
                                        0)-(MIN(ABS(IFERROR(U361,
                                                    0))*'1D'!$D$18,
                                            ABS((MAX('1D'!$D$16,
                                                        POWER((ABS(K361)^2)/('1D'!$I$5*MAX(F361,
                                                                    0.1)^2),
                                                            1/3)))-IFERROR(L361,
                                                    0))))))),
                        MAX('1D'!$D$16,
                            POWER((ABS(K361)^2)/('1D'!$I$5*MAX(F361,
                                        0.1)^2),
                                1/3))),
                    MAX('1D'!$D$16,
                        IFERROR(L361,
                            0)))))))</f>
        <v>2.0411692021517887</v>
      </c>
      <c r="M361" s="5">
        <f t="shared" ca="1" si="70"/>
        <v>10.614079851189301</v>
      </c>
      <c r="N361" s="5">
        <f t="shared" ca="1" si="71"/>
        <v>1.1434704692804873</v>
      </c>
      <c r="O361" s="5">
        <f t="shared" ca="1" si="72"/>
        <v>4.8002276894771132</v>
      </c>
      <c r="P361" s="5">
        <f t="shared" ca="1" si="73"/>
        <v>634.42816920215171</v>
      </c>
      <c r="Q361" s="5">
        <f ca="1">P361+((ABS(K361)/MAX(((F361)+(G361)*(L361))*(L361),
            0.000001))^2)/(2*'1D'!$I$5)</f>
        <v>635.60259253909476</v>
      </c>
      <c r="R361" s="5">
        <f ca="1">((ABS(K361)*'1D'!$D$6)/(MAX(((F361)+(G361)*(L361))*(L361),
            0.000001)*MAX(((((F361)+(G361)*(L361))*(L361))/MAX((F361)+2*(L361)*SQRT(1+(G361)^2),
                    0.000001))^(2/3),
            0.000001)))^2</f>
        <v>4.3358367565141456E-3</v>
      </c>
      <c r="S361" s="5">
        <f ca="1">ABS(ABS(K361)/MAX(((F361)+(G361)*(L361))*(L361),
        0.000001))/SQRT('1D'!$I$5*MAX((((F361)+(G361)*(L361))*(L361))/MAX((F361)+2*(G361)*(L361),
            0.000001),
        0.000001))</f>
        <v>1.0727235886044055</v>
      </c>
      <c r="T361" s="5">
        <f ca="1">((F361)*(L361)^2)/2+(G361)*(L361)^3/3+(ABS(K361)^2)/('1D'!$I$5*MAX(((F361)+(G361)*(L361))*(L361),
        0.000001))</f>
        <v>35.763412605541333</v>
      </c>
      <c r="U361" s="5">
        <f ca="1">IF($A$2=0,
    0,
    IFERROR(Q360-(((R360+R361)/2)*J361)-(IF(O360&gt;O361,
                '1D'!$D$8*((O360^2-O361^2)/(2*'1D'!$I$5)),
                '1D'!$D$9*((O361^2-O360^2)/(2*'1D'!$I$5)))+('1D'!$D$10*(ABS(I361)/90)*(MAX(O360^2,
                        O361^2)/(2*'1D'!$I$5))))-Q361,
        0))</f>
        <v>-3.9928476269324165E-3</v>
      </c>
      <c r="V361" s="5">
        <f ca="1">IF($A$2=0,
    1,
    IF(IFERROR(V360,
            0)=0,
        0,
        IFERROR(IF(ROUND(S361,
                    3)=1,
                1,
                IF(AND(ABS(U361)&lt;'1D'!$D$19,
                        S361&gt;1),
                    1,
                    0)),
            0)))</f>
        <v>0</v>
      </c>
      <c r="W361" s="5">
        <f ca="1">IF($A$2=0,
    MAX(MAX('1D'!$D$16,
            MAX('1D'!$D$16,
                POWER((ABS(K361)^2)/('1D'!$I$5*MAX(F361,
                            0.1)^2),
                    1/3))),
        IFERROR(W1396,
            MAX(MAX('1D'!$D$16,
                    MAX('1D'!$D$16,
                        POWER((ABS(K361)^2)/('1D'!$I$5*MAX(F361,
                                    0.1)^2),
                            1/3))),
                ($L$2)-E1396))),
    IF(IFERROR(AG362,
            0)=0,
        MAX(MAX('1D'!$D$16,
                MAX('1D'!$D$16,
                    POWER((ABS(K361)^2)/('1D'!$I$5*MAX(F361,
                                0.1)^2),
                        1/3))),
            IFERROR(W1396,
                MAX(MAX('1D'!$D$16,
                        MAX('1D'!$D$16,
                            POWER((ABS(K361)^2)/('1D'!$I$5*MAX(F361,
                                        0.1)^2),
                                1/3))),
                    ($L$2)-E1396))),
        IF(IFERROR(W361,
                0)=0,
            MAX(MAX('1D'!$D$16,
                    MAX('1D'!$D$16,
                        POWER((ABS(K361)^2)/('1D'!$I$5*MAX(F361,
                                    0.1)^2),
                            1/3))),
                IFERROR(W1396,
                    MAX(MAX('1D'!$D$16,
                            MAX('1D'!$D$16,
                                POWER((ABS(K361)^2)/('1D'!$I$5*MAX(F361,
                                            0.1)^2),
                                    1/3))),
                        ($L$2)-E1396))),
            IF(OR(IFERROR(AD361,
                        0)&gt;=1,
                    IFERROR(AD362,
                        0)&gt;=1),
                MAX('1D'!$D$16,
                    MAX('1D'!$D$16,
                        POWER((ABS(K361)^2)/('1D'!$I$5*MAX(F361,
                                    0.1)^2),
                            1/3))),
                IF(ABS(IFERROR(AF361,
                            0))&lt;'1D'!$D$19,
                    MAX(MAX('1D'!$D$16,
                            MAX('1D'!$D$16,
                                POWER((ABS(K361)^2)/('1D'!$I$5*MAX(F361,
                                            0.1)^2),
                                    1/3))),
                        IFERROR(W361,
                            0)),
                    MAX(MAX('1D'!$D$16,
                            MAX('1D'!$D$16,
                                POWER((ABS(K361)^2)/('1D'!$I$5*MAX(F361,
                                            0.1)^2),
                                    1/3))),
                        (IFERROR(W361,
                                0))+((IFERROR(AF361,
                                    0))*'1D'!$D$18)))))))</f>
        <v>2.1389677043987478</v>
      </c>
      <c r="X361" s="5">
        <f t="shared" ca="1" si="74"/>
        <v>11.122632062873489</v>
      </c>
      <c r="Y361" s="5">
        <f t="shared" ca="1" si="75"/>
        <v>1.1735290000551568</v>
      </c>
      <c r="Z361" s="5">
        <f t="shared" ca="1" si="76"/>
        <v>4.5807502857230418</v>
      </c>
      <c r="AA361" s="5">
        <f t="shared" ca="1" si="77"/>
        <v>634.52596770439868</v>
      </c>
      <c r="AB361" s="5">
        <f ca="1">AA361+((ABS(K361)/MAX(((F361)+(G361)*(W361))*(W361),
            0.000001))^2)/(2*'1D'!$I$5)</f>
        <v>635.59545155659805</v>
      </c>
      <c r="AC361" s="5">
        <f ca="1">((ABS(K361)*'1D'!$D$6)/(MAX(((F361)+(G361)*(W361))*(W361),
            0.000001)*MAX(((((F361)+(G361)*(W361))*(W361))/MAX((F361)+2*(W361)*SQRT(1+(G361)^2),
                    0.000001))^(2/3),
            0.000001)))^2</f>
        <v>3.8141460404132466E-3</v>
      </c>
      <c r="AD361" s="5">
        <f ca="1">ABS(ABS(K361)/MAX(((F361)+(G361)*(W361))*(W361),
        0.000001))/SQRT('1D'!$I$5*MAX((((F361)+(G361)*(W361))*(W361))/MAX((F361)+2*(G361)*(W361),
            0.000001),
        0.000001))</f>
        <v>1.0000000000000004</v>
      </c>
      <c r="AE361" s="5">
        <f ca="1">((F361)*(W361)^2)/2+(G361)*(W361)^3/3+(ABS(K361)^2)/('1D'!$I$5*MAX(((F361)+(G361)*(W361))*(W361),
        0.000001))</f>
        <v>35.686426155594638</v>
      </c>
      <c r="AF361" s="5">
        <f ca="1">IF($A$2=0,
    0,
    IFERROR(AB362+(((AC361+AC362)/2)*J362)+(IF(Z361&gt;Z362,
                '1D'!$D$8*((Z361^2-Z362^2)/(2*'1D'!$I$5)),
                '1D'!$D$9*((Z362^2-Z361^2)/(2*'1D'!$I$5)))+('1D'!$D$10*(ABS(I362)/90)*(MAX(Z361^2,
                        Z362^2)/(2*'1D'!$I$5))))-AB361,
        0))</f>
        <v>3.4531789411857972E-3</v>
      </c>
      <c r="AG361" s="5">
        <f ca="1">IF($A$2=0,
    1,
    IF(IFERROR(AG362,
            0)=0,
        0,
        IFERROR(IF(OR(ROUND(AD361,
                        3)&gt;=1,
                    AND(ABS(AF361)&lt;'1D'!$D$19,
                        AD361&lt;1)),
                1,
                0),
            0)))</f>
        <v>1</v>
      </c>
      <c r="AH361" s="5">
        <f ca="1">IFERROR(IF('1D'!V32="Supercritical",
        MAX('1D'!$D$16,
            IFERROR(L361,
                MAX('1D'!$D$16,
                    POWER((ABS(K361)^2)/('1D'!$I$5*MAX(F361,
                                0.1)^2),
                        1/3)))),
        IF('1D'!V32="Subcritical",
            MAX('1D'!$D$16,
                IFERROR(W361,
                    MAX('1D'!$D$16,
                        POWER((ABS(K361)^2)/('1D'!$I$5*MAX(F361,
                                    0.1)^2),
                            1/3)))),
            IF(IFERROR(T361,
                    -1E+99)&gt;=IFERROR(AE361,
                    -1E+99),
                MAX('1D'!$D$16,
                    IFERROR(L361,
                        MAX('1D'!$D$16,
                            POWER((ABS(K361)^2)/('1D'!$I$5*MAX(F361,
                                        0.1)^2),
                                1/3)))),
                MAX('1D'!$D$16,
                    IFERROR(W361,
                        MAX('1D'!$D$16,
                            POWER((ABS(K361)^2)/('1D'!$I$5*MAX(F361,
                                        0.1)^2),
                                1/3))))))),
    MAX('1D'!$D$16,
        POWER((ABS(K361)^2)/('1D'!$I$5*MAX(F361,
                    0.1)^2),
            1/3)))</f>
        <v>2.0411692021517887</v>
      </c>
      <c r="AI361" s="5">
        <f t="shared" ca="1" si="78"/>
        <v>634.42816920215171</v>
      </c>
      <c r="AJ361" s="5">
        <f ca="1">AI361+((ABS(K361)/MAX(((F361)+(G361)*(AH361))*(AH361),
            0.000001))^2)/(2*'1D'!$I$5)</f>
        <v>635.60259253909476</v>
      </c>
      <c r="AM361">
        <v>0</v>
      </c>
      <c r="AN361">
        <v>0</v>
      </c>
      <c r="AO361" s="5">
        <f t="shared" si="79"/>
        <v>0</v>
      </c>
      <c r="AP361" s="5">
        <f t="shared" si="83"/>
        <v>0</v>
      </c>
      <c r="AQ361" s="5">
        <f ca="1">ABS(ABS(K361)/MAX(((F361)+(G361)*(AH361))*(AH361),
        0.000001))/SQRT('1D'!$I$5*MAX((((F361)+(G361)*(AH361))*(AH361))/MAX((F361)+2*(G361)*(AH361),
            0.000001),
        0.000001))</f>
        <v>1.0727235886044055</v>
      </c>
      <c r="AR361" s="5" t="str">
        <f t="shared" ca="1" si="80"/>
        <v>Supercritical</v>
      </c>
      <c r="AS361" s="5">
        <f ca="1">((ABS(K361)*'1D'!$D$6)/(MAX(((F361)+(G361)*(AH361))*(AH361),
            0.000001)*MAX(((((F361)+(G361)*(AH361))*(AH361))/MAX((F361)+2*(AH361)*SQRT(1+(G361)^2),
                    0.000001))^(2/3),
            0.000001)))^2</f>
        <v>4.3358367565141456E-3</v>
      </c>
    </row>
    <row r="362" spans="1:45" x14ac:dyDescent="0.35">
      <c r="A362">
        <v>353</v>
      </c>
      <c r="B362">
        <v>351.99599999999998</v>
      </c>
      <c r="C362">
        <v>616275.80200000003</v>
      </c>
      <c r="D362">
        <v>3097609.3450000002</v>
      </c>
      <c r="E362">
        <v>632.38649999999996</v>
      </c>
      <c r="F362">
        <v>5.2</v>
      </c>
      <c r="G362">
        <v>0</v>
      </c>
      <c r="H362" t="s">
        <v>176</v>
      </c>
      <c r="I362">
        <v>7.8E-2</v>
      </c>
      <c r="J362" s="5">
        <f t="shared" si="81"/>
        <v>1</v>
      </c>
      <c r="K362" s="5">
        <f t="shared" ca="1" si="82"/>
        <v>50.95</v>
      </c>
      <c r="L362" s="5">
        <f ca="1">IF($A$2=0,
    IFERROR(L361,
        MAX('1D'!$D$16,
            POWER((ABS(K362)^2)/('1D'!$I$5*MAX(F362,
                        0.1)^2),
                1/3))),
    IF(IFERROR(V361,
            0)=0,
        IFERROR(L361,
            MAX('1D'!$D$16,
                POWER((ABS(K362)^2)/('1D'!$I$5*MAX(F362,
                            0.1)^2),
                    1/3))),
        IF(OR(IFERROR(L362,
                    0)=0,
                IFERROR(S361,
                    0)&lt;1,
                IFERROR(S362,
                    0)&lt;1),
            MAX('1D'!$D$16,
                POWER((ABS(K362)^2)/('1D'!$I$5*MAX(F362,
                            0.1)^2),
                    1/3)),
            IF(IFERROR(U362,
                    0)&gt;0,
                MAX('1D'!$D$16,
                    IFERROR(L362,
                        0)+((IFERROR(U362,
                                0))*'1D'!$D$18*IF((IFERROR(S362,
                                    0))&lt;1,
                            1,
                            -1))),
                IF(IFERROR(U362,
                        0)&lt;0,
                    IF(ABS((MAX('1D'!$D$16,
                                    POWER((ABS(K362)^2)/('1D'!$I$5*MAX(F362,
                                                0.1)^2),
                                        1/3)))-IFERROR(L362,
                                0))&gt;'1D'!$D$19,
                        MAX('1D'!$D$16,
                            IF((MAX('1D'!$D$16,
                                        POWER((ABS(K362)^2)/('1D'!$I$5*MAX(F362,
                                                    0.1)^2),
                                            1/3)))&gt;IFERROR(L362,
                                    0),
                                MIN((MAX('1D'!$D$16,
                                            POWER((ABS(K362)^2)/('1D'!$I$5*MAX(F362,
                                                        0.1)^2),
                                                1/3))),
                                    IFERROR(L362,
                                        0)+(MIN(ABS(IFERROR(U362,
                                                    0))*'1D'!$D$18,
                                            ABS((MAX('1D'!$D$16,
                                                        POWER((ABS(K362)^2)/('1D'!$I$5*MAX(F362,
                                                                    0.1)^2),
                                                            1/3)))-IFERROR(L362,
                                                    0))))),
                                MAX((MAX('1D'!$D$16,
                                            POWER((ABS(K362)^2)/('1D'!$I$5*MAX(F362,
                                                        0.1)^2),
                                                1/3))),
                                    IFERROR(L362,
                                        0)-(MIN(ABS(IFERROR(U362,
                                                    0))*'1D'!$D$18,
                                            ABS((MAX('1D'!$D$16,
                                                        POWER((ABS(K362)^2)/('1D'!$I$5*MAX(F362,
                                                                    0.1)^2),
                                                            1/3)))-IFERROR(L362,
                                                    0))))))),
                        MAX('1D'!$D$16,
                            POWER((ABS(K362)^2)/('1D'!$I$5*MAX(F362,
                                        0.1)^2),
                                1/3))),
                    MAX('1D'!$D$16,
                        IFERROR(L362,
                            0)))))))</f>
        <v>2.0411692021517887</v>
      </c>
      <c r="M362" s="5">
        <f t="shared" ca="1" si="70"/>
        <v>10.614079851189301</v>
      </c>
      <c r="N362" s="5">
        <f t="shared" ca="1" si="71"/>
        <v>1.1434704692804873</v>
      </c>
      <c r="O362" s="5">
        <f t="shared" ca="1" si="72"/>
        <v>4.8002276894771132</v>
      </c>
      <c r="P362" s="5">
        <f t="shared" ca="1" si="73"/>
        <v>634.42766920215172</v>
      </c>
      <c r="Q362" s="5">
        <f ca="1">P362+((ABS(K362)/MAX(((F362)+(G362)*(L362))*(L362),
            0.000001))^2)/(2*'1D'!$I$5)</f>
        <v>635.60209253909477</v>
      </c>
      <c r="R362" s="5">
        <f ca="1">((ABS(K362)*'1D'!$D$6)/(MAX(((F362)+(G362)*(L362))*(L362),
            0.000001)*MAX(((((F362)+(G362)*(L362))*(L362))/MAX((F362)+2*(L362)*SQRT(1+(G362)^2),
                    0.000001))^(2/3),
            0.000001)))^2</f>
        <v>4.3358367565141456E-3</v>
      </c>
      <c r="S362" s="5">
        <f ca="1">ABS(ABS(K362)/MAX(((F362)+(G362)*(L362))*(L362),
        0.000001))/SQRT('1D'!$I$5*MAX((((F362)+(G362)*(L362))*(L362))/MAX((F362)+2*(G362)*(L362),
            0.000001),
        0.000001))</f>
        <v>1.0727235886044055</v>
      </c>
      <c r="T362" s="5">
        <f ca="1">((F362)*(L362)^2)/2+(G362)*(L362)^3/3+(ABS(K362)^2)/('1D'!$I$5*MAX(((F362)+(G362)*(L362))*(L362),
        0.000001))</f>
        <v>35.763412605541333</v>
      </c>
      <c r="U362" s="5">
        <f ca="1">IF($A$2=0,
    0,
    IFERROR(Q361-(((R361+R362)/2)*J362)-(IF(O361&gt;O362,
                '1D'!$D$8*((O361^2-O362^2)/(2*'1D'!$I$5)),
                '1D'!$D$9*((O362^2-O361^2)/(2*'1D'!$I$5)))+('1D'!$D$10*(ABS(I362)/90)*(MAX(O361^2,
                        O362^2)/(2*'1D'!$I$5))))-Q362,
        0))</f>
        <v>-3.9885117902258571E-3</v>
      </c>
      <c r="V362" s="5">
        <f ca="1">IF($A$2=0,
    1,
    IF(IFERROR(V361,
            0)=0,
        0,
        IFERROR(IF(ROUND(S362,
                    3)=1,
                1,
                IF(AND(ABS(U362)&lt;'1D'!$D$19,
                        S362&gt;1),
                    1,
                    0)),
            0)))</f>
        <v>0</v>
      </c>
      <c r="W362" s="5">
        <f ca="1">IF($A$2=0,
    MAX(MAX('1D'!$D$16,
            MAX('1D'!$D$16,
                POWER((ABS(K362)^2)/('1D'!$I$5*MAX(F362,
                            0.1)^2),
                    1/3))),
        IFERROR(W1396,
            MAX(MAX('1D'!$D$16,
                    MAX('1D'!$D$16,
                        POWER((ABS(K362)^2)/('1D'!$I$5*MAX(F362,
                                    0.1)^2),
                            1/3))),
                ($L$2)-E1396))),
    IF(IFERROR(AG363,
            0)=0,
        MAX(MAX('1D'!$D$16,
                MAX('1D'!$D$16,
                    POWER((ABS(K362)^2)/('1D'!$I$5*MAX(F362,
                                0.1)^2),
                        1/3))),
            IFERROR(W1396,
                MAX(MAX('1D'!$D$16,
                        MAX('1D'!$D$16,
                            POWER((ABS(K362)^2)/('1D'!$I$5*MAX(F362,
                                        0.1)^2),
                                1/3))),
                    ($L$2)-E1396))),
        IF(IFERROR(W362,
                0)=0,
            MAX(MAX('1D'!$D$16,
                    MAX('1D'!$D$16,
                        POWER((ABS(K362)^2)/('1D'!$I$5*MAX(F362,
                                    0.1)^2),
                            1/3))),
                IFERROR(W1396,
                    MAX(MAX('1D'!$D$16,
                            MAX('1D'!$D$16,
                                POWER((ABS(K362)^2)/('1D'!$I$5*MAX(F362,
                                            0.1)^2),
                                    1/3))),
                        ($L$2)-E1396))),
            IF(OR(IFERROR(AD362,
                        0)&gt;=1,
                    IFERROR(AD363,
                        0)&gt;=1),
                MAX('1D'!$D$16,
                    MAX('1D'!$D$16,
                        POWER((ABS(K362)^2)/('1D'!$I$5*MAX(F362,
                                    0.1)^2),
                            1/3))),
                IF(ABS(IFERROR(AF362,
                            0))&lt;'1D'!$D$19,
                    MAX(MAX('1D'!$D$16,
                            MAX('1D'!$D$16,
                                POWER((ABS(K362)^2)/('1D'!$I$5*MAX(F362,
                                            0.1)^2),
                                    1/3))),
                        IFERROR(W362,
                            0)),
                    MAX(MAX('1D'!$D$16,
                            MAX('1D'!$D$16,
                                POWER((ABS(K362)^2)/('1D'!$I$5*MAX(F362,
                                            0.1)^2),
                                    1/3))),
                        (IFERROR(W362,
                                0))+((IFERROR(AF362,
                                    0))*'1D'!$D$18)))))))</f>
        <v>2.1389677043987478</v>
      </c>
      <c r="X362" s="5">
        <f t="shared" ca="1" si="74"/>
        <v>11.122632062873489</v>
      </c>
      <c r="Y362" s="5">
        <f t="shared" ca="1" si="75"/>
        <v>1.1735290000551568</v>
      </c>
      <c r="Z362" s="5">
        <f t="shared" ca="1" si="76"/>
        <v>4.5807502857230418</v>
      </c>
      <c r="AA362" s="5">
        <f t="shared" ca="1" si="77"/>
        <v>634.52546770439869</v>
      </c>
      <c r="AB362" s="5">
        <f ca="1">AA362+((ABS(K362)/MAX(((F362)+(G362)*(W362))*(W362),
            0.000001))^2)/(2*'1D'!$I$5)</f>
        <v>635.59495155659806</v>
      </c>
      <c r="AC362" s="5">
        <f ca="1">((ABS(K362)*'1D'!$D$6)/(MAX(((F362)+(G362)*(W362))*(W362),
            0.000001)*MAX(((((F362)+(G362)*(W362))*(W362))/MAX((F362)+2*(W362)*SQRT(1+(G362)^2),
                    0.000001))^(2/3),
            0.000001)))^2</f>
        <v>3.8141460404132466E-3</v>
      </c>
      <c r="AD362" s="5">
        <f ca="1">ABS(ABS(K362)/MAX(((F362)+(G362)*(W362))*(W362),
        0.000001))/SQRT('1D'!$I$5*MAX((((F362)+(G362)*(W362))*(W362))/MAX((F362)+2*(G362)*(W362),
            0.000001),
        0.000001))</f>
        <v>1.0000000000000004</v>
      </c>
      <c r="AE362" s="5">
        <f ca="1">((F362)*(W362)^2)/2+(G362)*(W362)^3/3+(ABS(K362)^2)/('1D'!$I$5*MAX(((F362)+(G362)*(W362))*(W362),
        0.000001))</f>
        <v>35.686426155594638</v>
      </c>
      <c r="AF362" s="5">
        <f ca="1">IF($A$2=0,
    0,
    IFERROR(AB363+(((AC362+AC363)/2)*J363)+(IF(Z362&gt;Z363,
                '1D'!$D$8*((Z362^2-Z363^2)/(2*'1D'!$I$5)),
                '1D'!$D$9*((Z363^2-Z362^2)/(2*'1D'!$I$5)))+('1D'!$D$10*(ABS(I363)/90)*(MAX(Z362^2,
                        Z363^2)/(2*'1D'!$I$5))))-AB362,
        0))</f>
        <v>3.3622728137743252E-3</v>
      </c>
      <c r="AG362" s="5">
        <f ca="1">IF($A$2=0,
    1,
    IF(IFERROR(AG363,
            0)=0,
        0,
        IFERROR(IF(OR(ROUND(AD362,
                        3)&gt;=1,
                    AND(ABS(AF362)&lt;'1D'!$D$19,
                        AD362&lt;1)),
                1,
                0),
            0)))</f>
        <v>1</v>
      </c>
      <c r="AH362" s="5">
        <f ca="1">IFERROR(IF('1D'!V32="Supercritical",
        MAX('1D'!$D$16,
            IFERROR(L362,
                MAX('1D'!$D$16,
                    POWER((ABS(K362)^2)/('1D'!$I$5*MAX(F362,
                                0.1)^2),
                        1/3)))),
        IF('1D'!V32="Subcritical",
            MAX('1D'!$D$16,
                IFERROR(W362,
                    MAX('1D'!$D$16,
                        POWER((ABS(K362)^2)/('1D'!$I$5*MAX(F362,
                                    0.1)^2),
                            1/3)))),
            IF(IFERROR(T362,
                    -1E+99)&gt;=IFERROR(AE362,
                    -1E+99),
                MAX('1D'!$D$16,
                    IFERROR(L362,
                        MAX('1D'!$D$16,
                            POWER((ABS(K362)^2)/('1D'!$I$5*MAX(F362,
                                        0.1)^2),
                                1/3)))),
                MAX('1D'!$D$16,
                    IFERROR(W362,
                        MAX('1D'!$D$16,
                            POWER((ABS(K362)^2)/('1D'!$I$5*MAX(F362,
                                        0.1)^2),
                                1/3))))))),
    MAX('1D'!$D$16,
        POWER((ABS(K362)^2)/('1D'!$I$5*MAX(F362,
                    0.1)^2),
            1/3)))</f>
        <v>2.0411692021517887</v>
      </c>
      <c r="AI362" s="5">
        <f t="shared" ca="1" si="78"/>
        <v>634.42766920215172</v>
      </c>
      <c r="AJ362" s="5">
        <f ca="1">AI362+((ABS(K362)/MAX(((F362)+(G362)*(AH362))*(AH362),
            0.000001))^2)/(2*'1D'!$I$5)</f>
        <v>635.60209253909477</v>
      </c>
      <c r="AM362">
        <v>0</v>
      </c>
      <c r="AN362">
        <v>0</v>
      </c>
      <c r="AO362" s="5">
        <f t="shared" si="79"/>
        <v>0</v>
      </c>
      <c r="AP362" s="5">
        <f t="shared" si="83"/>
        <v>0</v>
      </c>
      <c r="AQ362" s="5">
        <f ca="1">ABS(ABS(K362)/MAX(((F362)+(G362)*(AH362))*(AH362),
        0.000001))/SQRT('1D'!$I$5*MAX((((F362)+(G362)*(AH362))*(AH362))/MAX((F362)+2*(G362)*(AH362),
            0.000001),
        0.000001))</f>
        <v>1.0727235886044055</v>
      </c>
      <c r="AR362" s="5" t="str">
        <f t="shared" ca="1" si="80"/>
        <v>Supercritical</v>
      </c>
      <c r="AS362" s="5">
        <f ca="1">((ABS(K362)*'1D'!$D$6)/(MAX(((F362)+(G362)*(AH362))*(AH362),
            0.000001)*MAX(((((F362)+(G362)*(AH362))*(AH362))/MAX((F362)+2*(AH362)*SQRT(1+(G362)^2),
                    0.000001))^(2/3),
            0.000001)))^2</f>
        <v>4.3358367565141456E-3</v>
      </c>
    </row>
    <row r="363" spans="1:45" x14ac:dyDescent="0.35">
      <c r="A363">
        <v>354</v>
      </c>
      <c r="B363">
        <v>352.99599999999998</v>
      </c>
      <c r="C363">
        <v>616275.32799999998</v>
      </c>
      <c r="D363">
        <v>3097608.4640000002</v>
      </c>
      <c r="E363">
        <v>632.38599999999997</v>
      </c>
      <c r="F363">
        <v>5.2</v>
      </c>
      <c r="G363">
        <v>0</v>
      </c>
      <c r="H363" t="s">
        <v>176</v>
      </c>
      <c r="I363">
        <v>2.7E-2</v>
      </c>
      <c r="J363" s="5">
        <f t="shared" si="81"/>
        <v>1</v>
      </c>
      <c r="K363" s="5">
        <f t="shared" ca="1" si="82"/>
        <v>50.95</v>
      </c>
      <c r="L363" s="5">
        <f ca="1">IF($A$2=0,
    IFERROR(L362,
        MAX('1D'!$D$16,
            POWER((ABS(K363)^2)/('1D'!$I$5*MAX(F363,
                        0.1)^2),
                1/3))),
    IF(IFERROR(V362,
            0)=0,
        IFERROR(L362,
            MAX('1D'!$D$16,
                POWER((ABS(K363)^2)/('1D'!$I$5*MAX(F363,
                            0.1)^2),
                    1/3))),
        IF(OR(IFERROR(L363,
                    0)=0,
                IFERROR(S362,
                    0)&lt;1,
                IFERROR(S363,
                    0)&lt;1),
            MAX('1D'!$D$16,
                POWER((ABS(K363)^2)/('1D'!$I$5*MAX(F363,
                            0.1)^2),
                    1/3)),
            IF(IFERROR(U363,
                    0)&gt;0,
                MAX('1D'!$D$16,
                    IFERROR(L363,
                        0)+((IFERROR(U363,
                                0))*'1D'!$D$18*IF((IFERROR(S363,
                                    0))&lt;1,
                            1,
                            -1))),
                IF(IFERROR(U363,
                        0)&lt;0,
                    IF(ABS((MAX('1D'!$D$16,
                                    POWER((ABS(K363)^2)/('1D'!$I$5*MAX(F363,
                                                0.1)^2),
                                        1/3)))-IFERROR(L363,
                                0))&gt;'1D'!$D$19,
                        MAX('1D'!$D$16,
                            IF((MAX('1D'!$D$16,
                                        POWER((ABS(K363)^2)/('1D'!$I$5*MAX(F363,
                                                    0.1)^2),
                                            1/3)))&gt;IFERROR(L363,
                                    0),
                                MIN((MAX('1D'!$D$16,
                                            POWER((ABS(K363)^2)/('1D'!$I$5*MAX(F363,
                                                        0.1)^2),
                                                1/3))),
                                    IFERROR(L363,
                                        0)+(MIN(ABS(IFERROR(U363,
                                                    0))*'1D'!$D$18,
                                            ABS((MAX('1D'!$D$16,
                                                        POWER((ABS(K363)^2)/('1D'!$I$5*MAX(F363,
                                                                    0.1)^2),
                                                            1/3)))-IFERROR(L363,
                                                    0))))),
                                MAX((MAX('1D'!$D$16,
                                            POWER((ABS(K363)^2)/('1D'!$I$5*MAX(F363,
                                                        0.1)^2),
                                                1/3))),
                                    IFERROR(L363,
                                        0)-(MIN(ABS(IFERROR(U363,
                                                    0))*'1D'!$D$18,
                                            ABS((MAX('1D'!$D$16,
                                                        POWER((ABS(K363)^2)/('1D'!$I$5*MAX(F363,
                                                                    0.1)^2),
                                                            1/3)))-IFERROR(L363,
                                                    0))))))),
                        MAX('1D'!$D$16,
                            POWER((ABS(K363)^2)/('1D'!$I$5*MAX(F363,
                                        0.1)^2),
                                1/3))),
                    MAX('1D'!$D$16,
                        IFERROR(L363,
                            0)))))))</f>
        <v>2.0411692021517887</v>
      </c>
      <c r="M363" s="5">
        <f t="shared" ca="1" si="70"/>
        <v>10.614079851189301</v>
      </c>
      <c r="N363" s="5">
        <f t="shared" ca="1" si="71"/>
        <v>1.1434704692804873</v>
      </c>
      <c r="O363" s="5">
        <f t="shared" ca="1" si="72"/>
        <v>4.8002276894771132</v>
      </c>
      <c r="P363" s="5">
        <f t="shared" ca="1" si="73"/>
        <v>634.42716920215173</v>
      </c>
      <c r="Q363" s="5">
        <f ca="1">P363+((ABS(K363)/MAX(((F363)+(G363)*(L363))*(L363),
            0.000001))^2)/(2*'1D'!$I$5)</f>
        <v>635.60159253909478</v>
      </c>
      <c r="R363" s="5">
        <f ca="1">((ABS(K363)*'1D'!$D$6)/(MAX(((F363)+(G363)*(L363))*(L363),
            0.000001)*MAX(((((F363)+(G363)*(L363))*(L363))/MAX((F363)+2*(L363)*SQRT(1+(G363)^2),
                    0.000001))^(2/3),
            0.000001)))^2</f>
        <v>4.3358367565141456E-3</v>
      </c>
      <c r="S363" s="5">
        <f ca="1">ABS(ABS(K363)/MAX(((F363)+(G363)*(L363))*(L363),
        0.000001))/SQRT('1D'!$I$5*MAX((((F363)+(G363)*(L363))*(L363))/MAX((F363)+2*(G363)*(L363),
            0.000001),
        0.000001))</f>
        <v>1.0727235886044055</v>
      </c>
      <c r="T363" s="5">
        <f ca="1">((F363)*(L363)^2)/2+(G363)*(L363)^3/3+(ABS(K363)^2)/('1D'!$I$5*MAX(((F363)+(G363)*(L363))*(L363),
        0.000001))</f>
        <v>35.763412605541333</v>
      </c>
      <c r="U363" s="5">
        <f ca="1">IF($A$2=0,
    0,
    IFERROR(Q362-(((R362+R363)/2)*J363)-(IF(O362&gt;O363,
                '1D'!$D$8*((O362^2-O363^2)/(2*'1D'!$I$5)),
                '1D'!$D$9*((O363^2-O362^2)/(2*'1D'!$I$5)))+('1D'!$D$10*(ABS(I363)/90)*(MAX(O362^2,
                        O363^2)/(2*'1D'!$I$5))))-Q363,
        0))</f>
        <v>-3.8886858066007335E-3</v>
      </c>
      <c r="V363" s="5">
        <f ca="1">IF($A$2=0,
    1,
    IF(IFERROR(V362,
            0)=0,
        0,
        IFERROR(IF(ROUND(S363,
                    3)=1,
                1,
                IF(AND(ABS(U363)&lt;'1D'!$D$19,
                        S363&gt;1),
                    1,
                    0)),
            0)))</f>
        <v>0</v>
      </c>
      <c r="W363" s="5">
        <f ca="1">IF($A$2=0,
    MAX(MAX('1D'!$D$16,
            MAX('1D'!$D$16,
                POWER((ABS(K363)^2)/('1D'!$I$5*MAX(F363,
                            0.1)^2),
                    1/3))),
        IFERROR(W1396,
            MAX(MAX('1D'!$D$16,
                    MAX('1D'!$D$16,
                        POWER((ABS(K363)^2)/('1D'!$I$5*MAX(F363,
                                    0.1)^2),
                            1/3))),
                ($L$2)-E1396))),
    IF(IFERROR(AG364,
            0)=0,
        MAX(MAX('1D'!$D$16,
                MAX('1D'!$D$16,
                    POWER((ABS(K363)^2)/('1D'!$I$5*MAX(F363,
                                0.1)^2),
                        1/3))),
            IFERROR(W1396,
                MAX(MAX('1D'!$D$16,
                        MAX('1D'!$D$16,
                            POWER((ABS(K363)^2)/('1D'!$I$5*MAX(F363,
                                        0.1)^2),
                                1/3))),
                    ($L$2)-E1396))),
        IF(IFERROR(W363,
                0)=0,
            MAX(MAX('1D'!$D$16,
                    MAX('1D'!$D$16,
                        POWER((ABS(K363)^2)/('1D'!$I$5*MAX(F363,
                                    0.1)^2),
                            1/3))),
                IFERROR(W1396,
                    MAX(MAX('1D'!$D$16,
                            MAX('1D'!$D$16,
                                POWER((ABS(K363)^2)/('1D'!$I$5*MAX(F363,
                                            0.1)^2),
                                    1/3))),
                        ($L$2)-E1396))),
            IF(OR(IFERROR(AD363,
                        0)&gt;=1,
                    IFERROR(AD364,
                        0)&gt;=1),
                MAX('1D'!$D$16,
                    MAX('1D'!$D$16,
                        POWER((ABS(K363)^2)/('1D'!$I$5*MAX(F363,
                                    0.1)^2),
                            1/3))),
                IF(ABS(IFERROR(AF363,
                            0))&lt;'1D'!$D$19,
                    MAX(MAX('1D'!$D$16,
                            MAX('1D'!$D$16,
                                POWER((ABS(K363)^2)/('1D'!$I$5*MAX(F363,
                                            0.1)^2),
                                    1/3))),
                        IFERROR(W363,
                            0)),
                    MAX(MAX('1D'!$D$16,
                            MAX('1D'!$D$16,
                                POWER((ABS(K363)^2)/('1D'!$I$5*MAX(F363,
                                            0.1)^2),
                                    1/3))),
                        (IFERROR(W363,
                                0))+((IFERROR(AF363,
                                    0))*'1D'!$D$18)))))))</f>
        <v>2.1389677043987478</v>
      </c>
      <c r="X363" s="5">
        <f t="shared" ca="1" si="74"/>
        <v>11.122632062873489</v>
      </c>
      <c r="Y363" s="5">
        <f t="shared" ca="1" si="75"/>
        <v>1.1735290000551568</v>
      </c>
      <c r="Z363" s="5">
        <f t="shared" ca="1" si="76"/>
        <v>4.5807502857230418</v>
      </c>
      <c r="AA363" s="5">
        <f t="shared" ca="1" si="77"/>
        <v>634.5249677043987</v>
      </c>
      <c r="AB363" s="5">
        <f ca="1">AA363+((ABS(K363)/MAX(((F363)+(G363)*(W363))*(W363),
            0.000001))^2)/(2*'1D'!$I$5)</f>
        <v>635.59445155659807</v>
      </c>
      <c r="AC363" s="5">
        <f ca="1">((ABS(K363)*'1D'!$D$6)/(MAX(((F363)+(G363)*(W363))*(W363),
            0.000001)*MAX(((((F363)+(G363)*(W363))*(W363))/MAX((F363)+2*(W363)*SQRT(1+(G363)^2),
                    0.000001))^(2/3),
            0.000001)))^2</f>
        <v>3.8141460404132466E-3</v>
      </c>
      <c r="AD363" s="5">
        <f ca="1">ABS(ABS(K363)/MAX(((F363)+(G363)*(W363))*(W363),
        0.000001))/SQRT('1D'!$I$5*MAX((((F363)+(G363)*(W363))*(W363))/MAX((F363)+2*(G363)*(W363),
            0.000001),
        0.000001))</f>
        <v>1.0000000000000004</v>
      </c>
      <c r="AE363" s="5">
        <f ca="1">((F363)*(W363)^2)/2+(G363)*(W363)^3/3+(ABS(K363)^2)/('1D'!$I$5*MAX(((F363)+(G363)*(W363))*(W363),
        0.000001))</f>
        <v>35.686426155594638</v>
      </c>
      <c r="AF363" s="5">
        <f ca="1">IF($A$2=0,
    0,
    IFERROR(AB364+(((AC363+AC364)/2)*J364)+(IF(Z363&gt;Z364,
                '1D'!$D$8*((Z363^2-Z364^2)/(2*'1D'!$I$5)),
                '1D'!$D$9*((Z364^2-Z363^2)/(2*'1D'!$I$5)))+('1D'!$D$10*(ABS(I364)/90)*(MAX(Z363^2,
                        Z364^2)/(2*'1D'!$I$5))))-AB363,
        0))</f>
        <v>3.3141460404522149E-3</v>
      </c>
      <c r="AG363" s="5">
        <f ca="1">IF($A$2=0,
    1,
    IF(IFERROR(AG364,
            0)=0,
        0,
        IFERROR(IF(OR(ROUND(AD363,
                        3)&gt;=1,
                    AND(ABS(AF363)&lt;'1D'!$D$19,
                        AD363&lt;1)),
                1,
                0),
            0)))</f>
        <v>1</v>
      </c>
      <c r="AH363" s="5">
        <f ca="1">IFERROR(IF('1D'!V32="Supercritical",
        MAX('1D'!$D$16,
            IFERROR(L363,
                MAX('1D'!$D$16,
                    POWER((ABS(K363)^2)/('1D'!$I$5*MAX(F363,
                                0.1)^2),
                        1/3)))),
        IF('1D'!V32="Subcritical",
            MAX('1D'!$D$16,
                IFERROR(W363,
                    MAX('1D'!$D$16,
                        POWER((ABS(K363)^2)/('1D'!$I$5*MAX(F363,
                                    0.1)^2),
                            1/3)))),
            IF(IFERROR(T363,
                    -1E+99)&gt;=IFERROR(AE363,
                    -1E+99),
                MAX('1D'!$D$16,
                    IFERROR(L363,
                        MAX('1D'!$D$16,
                            POWER((ABS(K363)^2)/('1D'!$I$5*MAX(F363,
                                        0.1)^2),
                                1/3)))),
                MAX('1D'!$D$16,
                    IFERROR(W363,
                        MAX('1D'!$D$16,
                            POWER((ABS(K363)^2)/('1D'!$I$5*MAX(F363,
                                        0.1)^2),
                                1/3))))))),
    MAX('1D'!$D$16,
        POWER((ABS(K363)^2)/('1D'!$I$5*MAX(F363,
                    0.1)^2),
            1/3)))</f>
        <v>2.0411692021517887</v>
      </c>
      <c r="AI363" s="5">
        <f t="shared" ca="1" si="78"/>
        <v>634.42716920215173</v>
      </c>
      <c r="AJ363" s="5">
        <f ca="1">AI363+((ABS(K363)/MAX(((F363)+(G363)*(AH363))*(AH363),
            0.000001))^2)/(2*'1D'!$I$5)</f>
        <v>635.60159253909478</v>
      </c>
      <c r="AM363">
        <v>0</v>
      </c>
      <c r="AN363">
        <v>0</v>
      </c>
      <c r="AO363" s="5">
        <f t="shared" si="79"/>
        <v>0</v>
      </c>
      <c r="AP363" s="5">
        <f t="shared" si="83"/>
        <v>0</v>
      </c>
      <c r="AQ363" s="5">
        <f ca="1">ABS(ABS(K363)/MAX(((F363)+(G363)*(AH363))*(AH363),
        0.000001))/SQRT('1D'!$I$5*MAX((((F363)+(G363)*(AH363))*(AH363))/MAX((F363)+2*(G363)*(AH363),
            0.000001),
        0.000001))</f>
        <v>1.0727235886044055</v>
      </c>
      <c r="AR363" s="5" t="str">
        <f t="shared" ca="1" si="80"/>
        <v>Supercritical</v>
      </c>
      <c r="AS363" s="5">
        <f ca="1">((ABS(K363)*'1D'!$D$6)/(MAX(((F363)+(G363)*(AH363))*(AH363),
            0.000001)*MAX(((((F363)+(G363)*(AH363))*(AH363))/MAX((F363)+2*(AH363)*SQRT(1+(G363)^2),
                    0.000001))^(2/3),
            0.000001)))^2</f>
        <v>4.3358367565141456E-3</v>
      </c>
    </row>
    <row r="364" spans="1:45" x14ac:dyDescent="0.35">
      <c r="A364">
        <v>355</v>
      </c>
      <c r="B364">
        <v>353.99599999999998</v>
      </c>
      <c r="C364">
        <v>616274.85400000005</v>
      </c>
      <c r="D364">
        <v>3097607.5839999998</v>
      </c>
      <c r="E364">
        <v>632.38549999999998</v>
      </c>
      <c r="F364">
        <v>5.2</v>
      </c>
      <c r="G364">
        <v>0</v>
      </c>
      <c r="H364" t="s">
        <v>176</v>
      </c>
      <c r="I364">
        <v>0</v>
      </c>
      <c r="J364" s="5">
        <f t="shared" si="81"/>
        <v>1</v>
      </c>
      <c r="K364" s="5">
        <f t="shared" ca="1" si="82"/>
        <v>50.95</v>
      </c>
      <c r="L364" s="5">
        <f ca="1">IF($A$2=0,
    IFERROR(L363,
        MAX('1D'!$D$16,
            POWER((ABS(K364)^2)/('1D'!$I$5*MAX(F364,
                        0.1)^2),
                1/3))),
    IF(IFERROR(V363,
            0)=0,
        IFERROR(L363,
            MAX('1D'!$D$16,
                POWER((ABS(K364)^2)/('1D'!$I$5*MAX(F364,
                            0.1)^2),
                    1/3))),
        IF(OR(IFERROR(L364,
                    0)=0,
                IFERROR(S363,
                    0)&lt;1,
                IFERROR(S364,
                    0)&lt;1),
            MAX('1D'!$D$16,
                POWER((ABS(K364)^2)/('1D'!$I$5*MAX(F364,
                            0.1)^2),
                    1/3)),
            IF(IFERROR(U364,
                    0)&gt;0,
                MAX('1D'!$D$16,
                    IFERROR(L364,
                        0)+((IFERROR(U364,
                                0))*'1D'!$D$18*IF((IFERROR(S364,
                                    0))&lt;1,
                            1,
                            -1))),
                IF(IFERROR(U364,
                        0)&lt;0,
                    IF(ABS((MAX('1D'!$D$16,
                                    POWER((ABS(K364)^2)/('1D'!$I$5*MAX(F364,
                                                0.1)^2),
                                        1/3)))-IFERROR(L364,
                                0))&gt;'1D'!$D$19,
                        MAX('1D'!$D$16,
                            IF((MAX('1D'!$D$16,
                                        POWER((ABS(K364)^2)/('1D'!$I$5*MAX(F364,
                                                    0.1)^2),
                                            1/3)))&gt;IFERROR(L364,
                                    0),
                                MIN((MAX('1D'!$D$16,
                                            POWER((ABS(K364)^2)/('1D'!$I$5*MAX(F364,
                                                        0.1)^2),
                                                1/3))),
                                    IFERROR(L364,
                                        0)+(MIN(ABS(IFERROR(U364,
                                                    0))*'1D'!$D$18,
                                            ABS((MAX('1D'!$D$16,
                                                        POWER((ABS(K364)^2)/('1D'!$I$5*MAX(F364,
                                                                    0.1)^2),
                                                            1/3)))-IFERROR(L364,
                                                    0))))),
                                MAX((MAX('1D'!$D$16,
                                            POWER((ABS(K364)^2)/('1D'!$I$5*MAX(F364,
                                                        0.1)^2),
                                                1/3))),
                                    IFERROR(L364,
                                        0)-(MIN(ABS(IFERROR(U364,
                                                    0))*'1D'!$D$18,
                                            ABS((MAX('1D'!$D$16,
                                                        POWER((ABS(K364)^2)/('1D'!$I$5*MAX(F364,
                                                                    0.1)^2),
                                                            1/3)))-IFERROR(L364,
                                                    0))))))),
                        MAX('1D'!$D$16,
                            POWER((ABS(K364)^2)/('1D'!$I$5*MAX(F364,
                                        0.1)^2),
                                1/3))),
                    MAX('1D'!$D$16,
                        IFERROR(L364,
                            0)))))))</f>
        <v>2.0411692021517887</v>
      </c>
      <c r="M364" s="5">
        <f t="shared" ca="1" si="70"/>
        <v>10.614079851189301</v>
      </c>
      <c r="N364" s="5">
        <f t="shared" ca="1" si="71"/>
        <v>1.1434704692804873</v>
      </c>
      <c r="O364" s="5">
        <f t="shared" ca="1" si="72"/>
        <v>4.8002276894771132</v>
      </c>
      <c r="P364" s="5">
        <f t="shared" ca="1" si="73"/>
        <v>634.42666920215174</v>
      </c>
      <c r="Q364" s="5">
        <f ca="1">P364+((ABS(K364)/MAX(((F364)+(G364)*(L364))*(L364),
            0.000001))^2)/(2*'1D'!$I$5)</f>
        <v>635.60109253909479</v>
      </c>
      <c r="R364" s="5">
        <f ca="1">((ABS(K364)*'1D'!$D$6)/(MAX(((F364)+(G364)*(L364))*(L364),
            0.000001)*MAX(((((F364)+(G364)*(L364))*(L364))/MAX((F364)+2*(L364)*SQRT(1+(G364)^2),
                    0.000001))^(2/3),
            0.000001)))^2</f>
        <v>4.3358367565141456E-3</v>
      </c>
      <c r="S364" s="5">
        <f ca="1">ABS(ABS(K364)/MAX(((F364)+(G364)*(L364))*(L364),
        0.000001))/SQRT('1D'!$I$5*MAX((((F364)+(G364)*(L364))*(L364))/MAX((F364)+2*(G364)*(L364),
            0.000001),
        0.000001))</f>
        <v>1.0727235886044055</v>
      </c>
      <c r="T364" s="5">
        <f ca="1">((F364)*(L364)^2)/2+(G364)*(L364)^3/3+(ABS(K364)^2)/('1D'!$I$5*MAX(((F364)+(G364)*(L364))*(L364),
        0.000001))</f>
        <v>35.763412605541333</v>
      </c>
      <c r="U364" s="5">
        <f ca="1">IF($A$2=0,
    0,
    IFERROR(Q363-(((R363+R364)/2)*J364)-(IF(O363&gt;O364,
                '1D'!$D$8*((O363^2-O364^2)/(2*'1D'!$I$5)),
                '1D'!$D$9*((O364^2-O363^2)/(2*'1D'!$I$5)))+('1D'!$D$10*(ABS(I364)/90)*(MAX(O363^2,
                        O364^2)/(2*'1D'!$I$5))))-Q364,
        0))</f>
        <v>-3.8358367564796936E-3</v>
      </c>
      <c r="V364" s="5">
        <f ca="1">IF($A$2=0,
    1,
    IF(IFERROR(V363,
            0)=0,
        0,
        IFERROR(IF(ROUND(S364,
                    3)=1,
                1,
                IF(AND(ABS(U364)&lt;'1D'!$D$19,
                        S364&gt;1),
                    1,
                    0)),
            0)))</f>
        <v>0</v>
      </c>
      <c r="W364" s="5">
        <f ca="1">IF($A$2=0,
    MAX(MAX('1D'!$D$16,
            MAX('1D'!$D$16,
                POWER((ABS(K364)^2)/('1D'!$I$5*MAX(F364,
                            0.1)^2),
                    1/3))),
        IFERROR(W1396,
            MAX(MAX('1D'!$D$16,
                    MAX('1D'!$D$16,
                        POWER((ABS(K364)^2)/('1D'!$I$5*MAX(F364,
                                    0.1)^2),
                            1/3))),
                ($L$2)-E1396))),
    IF(IFERROR(AG365,
            0)=0,
        MAX(MAX('1D'!$D$16,
                MAX('1D'!$D$16,
                    POWER((ABS(K364)^2)/('1D'!$I$5*MAX(F364,
                                0.1)^2),
                        1/3))),
            IFERROR(W1396,
                MAX(MAX('1D'!$D$16,
                        MAX('1D'!$D$16,
                            POWER((ABS(K364)^2)/('1D'!$I$5*MAX(F364,
                                        0.1)^2),
                                1/3))),
                    ($L$2)-E1396))),
        IF(IFERROR(W364,
                0)=0,
            MAX(MAX('1D'!$D$16,
                    MAX('1D'!$D$16,
                        POWER((ABS(K364)^2)/('1D'!$I$5*MAX(F364,
                                    0.1)^2),
                            1/3))),
                IFERROR(W1396,
                    MAX(MAX('1D'!$D$16,
                            MAX('1D'!$D$16,
                                POWER((ABS(K364)^2)/('1D'!$I$5*MAX(F364,
                                            0.1)^2),
                                    1/3))),
                        ($L$2)-E1396))),
            IF(OR(IFERROR(AD364,
                        0)&gt;=1,
                    IFERROR(AD365,
                        0)&gt;=1),
                MAX('1D'!$D$16,
                    MAX('1D'!$D$16,
                        POWER((ABS(K364)^2)/('1D'!$I$5*MAX(F364,
                                    0.1)^2),
                            1/3))),
                IF(ABS(IFERROR(AF364,
                            0))&lt;'1D'!$D$19,
                    MAX(MAX('1D'!$D$16,
                            MAX('1D'!$D$16,
                                POWER((ABS(K364)^2)/('1D'!$I$5*MAX(F364,
                                            0.1)^2),
                                    1/3))),
                        IFERROR(W364,
                            0)),
                    MAX(MAX('1D'!$D$16,
                            MAX('1D'!$D$16,
                                POWER((ABS(K364)^2)/('1D'!$I$5*MAX(F364,
                                            0.1)^2),
                                    1/3))),
                        (IFERROR(W364,
                                0))+((IFERROR(AF364,
                                    0))*'1D'!$D$18)))))))</f>
        <v>2.1389677043987478</v>
      </c>
      <c r="X364" s="5">
        <f t="shared" ca="1" si="74"/>
        <v>11.122632062873489</v>
      </c>
      <c r="Y364" s="5">
        <f t="shared" ca="1" si="75"/>
        <v>1.1735290000551568</v>
      </c>
      <c r="Z364" s="5">
        <f t="shared" ca="1" si="76"/>
        <v>4.5807502857230418</v>
      </c>
      <c r="AA364" s="5">
        <f t="shared" ca="1" si="77"/>
        <v>634.52446770439872</v>
      </c>
      <c r="AB364" s="5">
        <f ca="1">AA364+((ABS(K364)/MAX(((F364)+(G364)*(W364))*(W364),
            0.000001))^2)/(2*'1D'!$I$5)</f>
        <v>635.59395155659809</v>
      </c>
      <c r="AC364" s="5">
        <f ca="1">((ABS(K364)*'1D'!$D$6)/(MAX(((F364)+(G364)*(W364))*(W364),
            0.000001)*MAX(((((F364)+(G364)*(W364))*(W364))/MAX((F364)+2*(W364)*SQRT(1+(G364)^2),
                    0.000001))^(2/3),
            0.000001)))^2</f>
        <v>3.8141460404132466E-3</v>
      </c>
      <c r="AD364" s="5">
        <f ca="1">ABS(ABS(K364)/MAX(((F364)+(G364)*(W364))*(W364),
        0.000001))/SQRT('1D'!$I$5*MAX((((F364)+(G364)*(W364))*(W364))/MAX((F364)+2*(G364)*(W364),
            0.000001),
        0.000001))</f>
        <v>1.0000000000000004</v>
      </c>
      <c r="AE364" s="5">
        <f ca="1">((F364)*(W364)^2)/2+(G364)*(W364)^3/3+(ABS(K364)^2)/('1D'!$I$5*MAX(((F364)+(G364)*(W364))*(W364),
        0.000001))</f>
        <v>35.686426155594638</v>
      </c>
      <c r="AF364" s="5">
        <f ca="1">IF($A$2=0,
    0,
    IFERROR(AB365+(((AC364+AC365)/2)*J365)+(IF(Z364&gt;Z365,
                '1D'!$D$8*((Z364^2-Z365^2)/(2*'1D'!$I$5)),
                '1D'!$D$9*((Z365^2-Z364^2)/(2*'1D'!$I$5)))+('1D'!$D$10*(ABS(I365)/90)*(MAX(Z364^2,
                        Z365^2)/(2*'1D'!$I$5))))-AB364,
        0))</f>
        <v>3.3513287753521581E-3</v>
      </c>
      <c r="AG364" s="5">
        <f ca="1">IF($A$2=0,
    1,
    IF(IFERROR(AG365,
            0)=0,
        0,
        IFERROR(IF(OR(ROUND(AD364,
                        3)&gt;=1,
                    AND(ABS(AF364)&lt;'1D'!$D$19,
                        AD364&lt;1)),
                1,
                0),
            0)))</f>
        <v>1</v>
      </c>
      <c r="AH364" s="5">
        <f ca="1">IFERROR(IF('1D'!V32="Supercritical",
        MAX('1D'!$D$16,
            IFERROR(L364,
                MAX('1D'!$D$16,
                    POWER((ABS(K364)^2)/('1D'!$I$5*MAX(F364,
                                0.1)^2),
                        1/3)))),
        IF('1D'!V32="Subcritical",
            MAX('1D'!$D$16,
                IFERROR(W364,
                    MAX('1D'!$D$16,
                        POWER((ABS(K364)^2)/('1D'!$I$5*MAX(F364,
                                    0.1)^2),
                            1/3)))),
            IF(IFERROR(T364,
                    -1E+99)&gt;=IFERROR(AE364,
                    -1E+99),
                MAX('1D'!$D$16,
                    IFERROR(L364,
                        MAX('1D'!$D$16,
                            POWER((ABS(K364)^2)/('1D'!$I$5*MAX(F364,
                                        0.1)^2),
                                1/3)))),
                MAX('1D'!$D$16,
                    IFERROR(W364,
                        MAX('1D'!$D$16,
                            POWER((ABS(K364)^2)/('1D'!$I$5*MAX(F364,
                                        0.1)^2),
                                1/3))))))),
    MAX('1D'!$D$16,
        POWER((ABS(K364)^2)/('1D'!$I$5*MAX(F364,
                    0.1)^2),
            1/3)))</f>
        <v>2.0411692021517887</v>
      </c>
      <c r="AI364" s="5">
        <f t="shared" ca="1" si="78"/>
        <v>634.42666920215174</v>
      </c>
      <c r="AJ364" s="5">
        <f ca="1">AI364+((ABS(K364)/MAX(((F364)+(G364)*(AH364))*(AH364),
            0.000001))^2)/(2*'1D'!$I$5)</f>
        <v>635.60109253909479</v>
      </c>
      <c r="AM364">
        <v>0</v>
      </c>
      <c r="AN364">
        <v>0</v>
      </c>
      <c r="AO364" s="5">
        <f t="shared" si="79"/>
        <v>0</v>
      </c>
      <c r="AP364" s="5">
        <f t="shared" si="83"/>
        <v>0</v>
      </c>
      <c r="AQ364" s="5">
        <f ca="1">ABS(ABS(K364)/MAX(((F364)+(G364)*(AH364))*(AH364),
        0.000001))/SQRT('1D'!$I$5*MAX((((F364)+(G364)*(AH364))*(AH364))/MAX((F364)+2*(G364)*(AH364),
            0.000001),
        0.000001))</f>
        <v>1.0727235886044055</v>
      </c>
      <c r="AR364" s="5" t="str">
        <f t="shared" ca="1" si="80"/>
        <v>Supercritical</v>
      </c>
      <c r="AS364" s="5">
        <f ca="1">((ABS(K364)*'1D'!$D$6)/(MAX(((F364)+(G364)*(AH364))*(AH364),
            0.000001)*MAX(((((F364)+(G364)*(AH364))*(AH364))/MAX((F364)+2*(AH364)*SQRT(1+(G364)^2),
                    0.000001))^(2/3),
            0.000001)))^2</f>
        <v>4.3358367565141456E-3</v>
      </c>
    </row>
    <row r="365" spans="1:45" x14ac:dyDescent="0.35">
      <c r="A365">
        <v>356</v>
      </c>
      <c r="B365">
        <v>354.995</v>
      </c>
      <c r="C365">
        <v>616274.38</v>
      </c>
      <c r="D365">
        <v>3097606.7039999999</v>
      </c>
      <c r="E365">
        <v>632.38499999999999</v>
      </c>
      <c r="F365">
        <v>5.2</v>
      </c>
      <c r="G365">
        <v>0</v>
      </c>
      <c r="H365" t="s">
        <v>176</v>
      </c>
      <c r="I365">
        <v>2.3E-2</v>
      </c>
      <c r="J365" s="5">
        <f t="shared" si="81"/>
        <v>0.99900000000002365</v>
      </c>
      <c r="K365" s="5">
        <f t="shared" ca="1" si="82"/>
        <v>50.95</v>
      </c>
      <c r="L365" s="5">
        <f ca="1">IF($A$2=0,
    IFERROR(L364,
        MAX('1D'!$D$16,
            POWER((ABS(K365)^2)/('1D'!$I$5*MAX(F365,
                        0.1)^2),
                1/3))),
    IF(IFERROR(V364,
            0)=0,
        IFERROR(L364,
            MAX('1D'!$D$16,
                POWER((ABS(K365)^2)/('1D'!$I$5*MAX(F365,
                            0.1)^2),
                    1/3))),
        IF(OR(IFERROR(L365,
                    0)=0,
                IFERROR(S364,
                    0)&lt;1,
                IFERROR(S365,
                    0)&lt;1),
            MAX('1D'!$D$16,
                POWER((ABS(K365)^2)/('1D'!$I$5*MAX(F365,
                            0.1)^2),
                    1/3)),
            IF(IFERROR(U365,
                    0)&gt;0,
                MAX('1D'!$D$16,
                    IFERROR(L365,
                        0)+((IFERROR(U365,
                                0))*'1D'!$D$18*IF((IFERROR(S365,
                                    0))&lt;1,
                            1,
                            -1))),
                IF(IFERROR(U365,
                        0)&lt;0,
                    IF(ABS((MAX('1D'!$D$16,
                                    POWER((ABS(K365)^2)/('1D'!$I$5*MAX(F365,
                                                0.1)^2),
                                        1/3)))-IFERROR(L365,
                                0))&gt;'1D'!$D$19,
                        MAX('1D'!$D$16,
                            IF((MAX('1D'!$D$16,
                                        POWER((ABS(K365)^2)/('1D'!$I$5*MAX(F365,
                                                    0.1)^2),
                                            1/3)))&gt;IFERROR(L365,
                                    0),
                                MIN((MAX('1D'!$D$16,
                                            POWER((ABS(K365)^2)/('1D'!$I$5*MAX(F365,
                                                        0.1)^2),
                                                1/3))),
                                    IFERROR(L365,
                                        0)+(MIN(ABS(IFERROR(U365,
                                                    0))*'1D'!$D$18,
                                            ABS((MAX('1D'!$D$16,
                                                        POWER((ABS(K365)^2)/('1D'!$I$5*MAX(F365,
                                                                    0.1)^2),
                                                            1/3)))-IFERROR(L365,
                                                    0))))),
                                MAX((MAX('1D'!$D$16,
                                            POWER((ABS(K365)^2)/('1D'!$I$5*MAX(F365,
                                                        0.1)^2),
                                                1/3))),
                                    IFERROR(L365,
                                        0)-(MIN(ABS(IFERROR(U365,
                                                    0))*'1D'!$D$18,
                                            ABS((MAX('1D'!$D$16,
                                                        POWER((ABS(K365)^2)/('1D'!$I$5*MAX(F365,
                                                                    0.1)^2),
                                                            1/3)))-IFERROR(L365,
                                                    0))))))),
                        MAX('1D'!$D$16,
                            POWER((ABS(K365)^2)/('1D'!$I$5*MAX(F365,
                                        0.1)^2),
                                1/3))),
                    MAX('1D'!$D$16,
                        IFERROR(L365,
                            0)))))))</f>
        <v>2.0411692021517887</v>
      </c>
      <c r="M365" s="5">
        <f t="shared" ca="1" si="70"/>
        <v>10.614079851189301</v>
      </c>
      <c r="N365" s="5">
        <f t="shared" ca="1" si="71"/>
        <v>1.1434704692804873</v>
      </c>
      <c r="O365" s="5">
        <f t="shared" ca="1" si="72"/>
        <v>4.8002276894771132</v>
      </c>
      <c r="P365" s="5">
        <f t="shared" ca="1" si="73"/>
        <v>634.42616920215175</v>
      </c>
      <c r="Q365" s="5">
        <f ca="1">P365+((ABS(K365)/MAX(((F365)+(G365)*(L365))*(L365),
            0.000001))^2)/(2*'1D'!$I$5)</f>
        <v>635.60059253909481</v>
      </c>
      <c r="R365" s="5">
        <f ca="1">((ABS(K365)*'1D'!$D$6)/(MAX(((F365)+(G365)*(L365))*(L365),
            0.000001)*MAX(((((F365)+(G365)*(L365))*(L365))/MAX((F365)+2*(L365)*SQRT(1+(G365)^2),
                    0.000001))^(2/3),
            0.000001)))^2</f>
        <v>4.3358367565141456E-3</v>
      </c>
      <c r="S365" s="5">
        <f ca="1">ABS(ABS(K365)/MAX(((F365)+(G365)*(L365))*(L365),
        0.000001))/SQRT('1D'!$I$5*MAX((((F365)+(G365)*(L365))*(L365))/MAX((F365)+2*(G365)*(L365),
            0.000001),
        0.000001))</f>
        <v>1.0727235886044055</v>
      </c>
      <c r="T365" s="5">
        <f ca="1">((F365)*(L365)^2)/2+(G365)*(L365)^3/3+(ABS(K365)^2)/('1D'!$I$5*MAX(((F365)+(G365)*(L365))*(L365),
        0.000001))</f>
        <v>35.763412605541333</v>
      </c>
      <c r="U365" s="5">
        <f ca="1">IF($A$2=0,
    0,
    IFERROR(Q364-(((R364+R365)/2)*J365)-(IF(O364&gt;O365,
                '1D'!$D$8*((O364^2-O365^2)/(2*'1D'!$I$5)),
                '1D'!$D$9*((O365^2-O364^2)/(2*'1D'!$I$5)))+('1D'!$D$10*(ABS(I365)/90)*(MAX(O364^2,
                        O365^2)/(2*'1D'!$I$5))))-Q365,
        0))</f>
        <v>-3.8765204810715659E-3</v>
      </c>
      <c r="V365" s="5">
        <f ca="1">IF($A$2=0,
    1,
    IF(IFERROR(V364,
            0)=0,
        0,
        IFERROR(IF(ROUND(S365,
                    3)=1,
                1,
                IF(AND(ABS(U365)&lt;'1D'!$D$19,
                        S365&gt;1),
                    1,
                    0)),
            0)))</f>
        <v>0</v>
      </c>
      <c r="W365" s="5">
        <f ca="1">IF($A$2=0,
    MAX(MAX('1D'!$D$16,
            MAX('1D'!$D$16,
                POWER((ABS(K365)^2)/('1D'!$I$5*MAX(F365,
                            0.1)^2),
                    1/3))),
        IFERROR(W1396,
            MAX(MAX('1D'!$D$16,
                    MAX('1D'!$D$16,
                        POWER((ABS(K365)^2)/('1D'!$I$5*MAX(F365,
                                    0.1)^2),
                            1/3))),
                ($L$2)-E1396))),
    IF(IFERROR(AG366,
            0)=0,
        MAX(MAX('1D'!$D$16,
                MAX('1D'!$D$16,
                    POWER((ABS(K365)^2)/('1D'!$I$5*MAX(F365,
                                0.1)^2),
                        1/3))),
            IFERROR(W1396,
                MAX(MAX('1D'!$D$16,
                        MAX('1D'!$D$16,
                            POWER((ABS(K365)^2)/('1D'!$I$5*MAX(F365,
                                        0.1)^2),
                                1/3))),
                    ($L$2)-E1396))),
        IF(IFERROR(W365,
                0)=0,
            MAX(MAX('1D'!$D$16,
                    MAX('1D'!$D$16,
                        POWER((ABS(K365)^2)/('1D'!$I$5*MAX(F365,
                                    0.1)^2),
                            1/3))),
                IFERROR(W1396,
                    MAX(MAX('1D'!$D$16,
                            MAX('1D'!$D$16,
                                POWER((ABS(K365)^2)/('1D'!$I$5*MAX(F365,
                                            0.1)^2),
                                    1/3))),
                        ($L$2)-E1396))),
            IF(OR(IFERROR(AD365,
                        0)&gt;=1,
                    IFERROR(AD366,
                        0)&gt;=1),
                MAX('1D'!$D$16,
                    MAX('1D'!$D$16,
                        POWER((ABS(K365)^2)/('1D'!$I$5*MAX(F365,
                                    0.1)^2),
                            1/3))),
                IF(ABS(IFERROR(AF365,
                            0))&lt;'1D'!$D$19,
                    MAX(MAX('1D'!$D$16,
                            MAX('1D'!$D$16,
                                POWER((ABS(K365)^2)/('1D'!$I$5*MAX(F365,
                                            0.1)^2),
                                    1/3))),
                        IFERROR(W365,
                            0)),
                    MAX(MAX('1D'!$D$16,
                            MAX('1D'!$D$16,
                                POWER((ABS(K365)^2)/('1D'!$I$5*MAX(F365,
                                            0.1)^2),
                                    1/3))),
                        (IFERROR(W365,
                                0))+((IFERROR(AF365,
                                    0))*'1D'!$D$18)))))))</f>
        <v>2.1389677043987478</v>
      </c>
      <c r="X365" s="5">
        <f t="shared" ca="1" si="74"/>
        <v>11.122632062873489</v>
      </c>
      <c r="Y365" s="5">
        <f t="shared" ca="1" si="75"/>
        <v>1.1735290000551568</v>
      </c>
      <c r="Z365" s="5">
        <f t="shared" ca="1" si="76"/>
        <v>4.5807502857230418</v>
      </c>
      <c r="AA365" s="5">
        <f t="shared" ca="1" si="77"/>
        <v>634.52396770439873</v>
      </c>
      <c r="AB365" s="5">
        <f ca="1">AA365+((ABS(K365)/MAX(((F365)+(G365)*(W365))*(W365),
            0.000001))^2)/(2*'1D'!$I$5)</f>
        <v>635.5934515565981</v>
      </c>
      <c r="AC365" s="5">
        <f ca="1">((ABS(K365)*'1D'!$D$6)/(MAX(((F365)+(G365)*(W365))*(W365),
            0.000001)*MAX(((((F365)+(G365)*(W365))*(W365))/MAX((F365)+2*(W365)*SQRT(1+(G365)^2),
                    0.000001))^(2/3),
            0.000001)))^2</f>
        <v>3.8141460404132466E-3</v>
      </c>
      <c r="AD365" s="5">
        <f ca="1">ABS(ABS(K365)/MAX(((F365)+(G365)*(W365))*(W365),
        0.000001))/SQRT('1D'!$I$5*MAX((((F365)+(G365)*(W365))*(W365))/MAX((F365)+2*(G365)*(W365),
            0.000001),
        0.000001))</f>
        <v>1.0000000000000004</v>
      </c>
      <c r="AE365" s="5">
        <f ca="1">((F365)*(W365)^2)/2+(G365)*(W365)^3/3+(ABS(K365)^2)/('1D'!$I$5*MAX(((F365)+(G365)*(W365))*(W365),
        0.000001))</f>
        <v>35.686426155594638</v>
      </c>
      <c r="AF365" s="5">
        <f ca="1">IF($A$2=0,
    0,
    IFERROR(AB366+(((AC365+AC366)/2)*J366)+(IF(Z365&gt;Z366,
                '1D'!$D$8*((Z365^2-Z366^2)/(2*'1D'!$I$5)),
                '1D'!$D$9*((Z366^2-Z365^2)/(2*'1D'!$I$5)))+('1D'!$D$10*(ABS(I366)/90)*(MAX(Z365^2,
                        Z366^2)/(2*'1D'!$I$5))))-AB365,
        0))</f>
        <v>3.3589570674621427E-3</v>
      </c>
      <c r="AG365" s="5">
        <f ca="1">IF($A$2=0,
    1,
    IF(IFERROR(AG366,
            0)=0,
        0,
        IFERROR(IF(OR(ROUND(AD365,
                        3)&gt;=1,
                    AND(ABS(AF365)&lt;'1D'!$D$19,
                        AD365&lt;1)),
                1,
                0),
            0)))</f>
        <v>1</v>
      </c>
      <c r="AH365" s="5">
        <f ca="1">IFERROR(IF('1D'!V32="Supercritical",
        MAX('1D'!$D$16,
            IFERROR(L365,
                MAX('1D'!$D$16,
                    POWER((ABS(K365)^2)/('1D'!$I$5*MAX(F365,
                                0.1)^2),
                        1/3)))),
        IF('1D'!V32="Subcritical",
            MAX('1D'!$D$16,
                IFERROR(W365,
                    MAX('1D'!$D$16,
                        POWER((ABS(K365)^2)/('1D'!$I$5*MAX(F365,
                                    0.1)^2),
                            1/3)))),
            IF(IFERROR(T365,
                    -1E+99)&gt;=IFERROR(AE365,
                    -1E+99),
                MAX('1D'!$D$16,
                    IFERROR(L365,
                        MAX('1D'!$D$16,
                            POWER((ABS(K365)^2)/('1D'!$I$5*MAX(F365,
                                        0.1)^2),
                                1/3)))),
                MAX('1D'!$D$16,
                    IFERROR(W365,
                        MAX('1D'!$D$16,
                            POWER((ABS(K365)^2)/('1D'!$I$5*MAX(F365,
                                        0.1)^2),
                                1/3))))))),
    MAX('1D'!$D$16,
        POWER((ABS(K365)^2)/('1D'!$I$5*MAX(F365,
                    0.1)^2),
            1/3)))</f>
        <v>2.0411692021517887</v>
      </c>
      <c r="AI365" s="5">
        <f t="shared" ca="1" si="78"/>
        <v>634.42616920215175</v>
      </c>
      <c r="AJ365" s="5">
        <f ca="1">AI365+((ABS(K365)/MAX(((F365)+(G365)*(AH365))*(AH365),
            0.000001))^2)/(2*'1D'!$I$5)</f>
        <v>635.60059253909481</v>
      </c>
      <c r="AM365">
        <v>0</v>
      </c>
      <c r="AN365">
        <v>0</v>
      </c>
      <c r="AO365" s="5">
        <f t="shared" si="79"/>
        <v>0</v>
      </c>
      <c r="AP365" s="5">
        <f t="shared" si="83"/>
        <v>0</v>
      </c>
      <c r="AQ365" s="5">
        <f ca="1">ABS(ABS(K365)/MAX(((F365)+(G365)*(AH365))*(AH365),
        0.000001))/SQRT('1D'!$I$5*MAX((((F365)+(G365)*(AH365))*(AH365))/MAX((F365)+2*(G365)*(AH365),
            0.000001),
        0.000001))</f>
        <v>1.0727235886044055</v>
      </c>
      <c r="AR365" s="5" t="str">
        <f t="shared" ca="1" si="80"/>
        <v>Supercritical</v>
      </c>
      <c r="AS365" s="5">
        <f ca="1">((ABS(K365)*'1D'!$D$6)/(MAX(((F365)+(G365)*(AH365))*(AH365),
            0.000001)*MAX(((((F365)+(G365)*(AH365))*(AH365))/MAX((F365)+2*(AH365)*SQRT(1+(G365)^2),
                    0.000001))^(2/3),
            0.000001)))^2</f>
        <v>4.3358367565141456E-3</v>
      </c>
    </row>
    <row r="366" spans="1:45" x14ac:dyDescent="0.35">
      <c r="A366">
        <v>357</v>
      </c>
      <c r="B366">
        <v>355.99599999999998</v>
      </c>
      <c r="C366">
        <v>616273.90500000003</v>
      </c>
      <c r="D366">
        <v>3097605.8229999999</v>
      </c>
      <c r="E366">
        <v>632.3845</v>
      </c>
      <c r="F366">
        <v>5.2</v>
      </c>
      <c r="G366">
        <v>0</v>
      </c>
      <c r="H366" t="s">
        <v>176</v>
      </c>
      <c r="I366">
        <v>2.3E-2</v>
      </c>
      <c r="J366" s="5">
        <f t="shared" si="81"/>
        <v>1.0009999999999764</v>
      </c>
      <c r="K366" s="5">
        <f t="shared" ca="1" si="82"/>
        <v>50.95</v>
      </c>
      <c r="L366" s="5">
        <f ca="1">IF($A$2=0,
    IFERROR(L365,
        MAX('1D'!$D$16,
            POWER((ABS(K366)^2)/('1D'!$I$5*MAX(F366,
                        0.1)^2),
                1/3))),
    IF(IFERROR(V365,
            0)=0,
        IFERROR(L365,
            MAX('1D'!$D$16,
                POWER((ABS(K366)^2)/('1D'!$I$5*MAX(F366,
                            0.1)^2),
                    1/3))),
        IF(OR(IFERROR(L366,
                    0)=0,
                IFERROR(S365,
                    0)&lt;1,
                IFERROR(S366,
                    0)&lt;1),
            MAX('1D'!$D$16,
                POWER((ABS(K366)^2)/('1D'!$I$5*MAX(F366,
                            0.1)^2),
                    1/3)),
            IF(IFERROR(U366,
                    0)&gt;0,
                MAX('1D'!$D$16,
                    IFERROR(L366,
                        0)+((IFERROR(U366,
                                0))*'1D'!$D$18*IF((IFERROR(S366,
                                    0))&lt;1,
                            1,
                            -1))),
                IF(IFERROR(U366,
                        0)&lt;0,
                    IF(ABS((MAX('1D'!$D$16,
                                    POWER((ABS(K366)^2)/('1D'!$I$5*MAX(F366,
                                                0.1)^2),
                                        1/3)))-IFERROR(L366,
                                0))&gt;'1D'!$D$19,
                        MAX('1D'!$D$16,
                            IF((MAX('1D'!$D$16,
                                        POWER((ABS(K366)^2)/('1D'!$I$5*MAX(F366,
                                                    0.1)^2),
                                            1/3)))&gt;IFERROR(L366,
                                    0),
                                MIN((MAX('1D'!$D$16,
                                            POWER((ABS(K366)^2)/('1D'!$I$5*MAX(F366,
                                                        0.1)^2),
                                                1/3))),
                                    IFERROR(L366,
                                        0)+(MIN(ABS(IFERROR(U366,
                                                    0))*'1D'!$D$18,
                                            ABS((MAX('1D'!$D$16,
                                                        POWER((ABS(K366)^2)/('1D'!$I$5*MAX(F366,
                                                                    0.1)^2),
                                                            1/3)))-IFERROR(L366,
                                                    0))))),
                                MAX((MAX('1D'!$D$16,
                                            POWER((ABS(K366)^2)/('1D'!$I$5*MAX(F366,
                                                        0.1)^2),
                                                1/3))),
                                    IFERROR(L366,
                                        0)-(MIN(ABS(IFERROR(U366,
                                                    0))*'1D'!$D$18,
                                            ABS((MAX('1D'!$D$16,
                                                        POWER((ABS(K366)^2)/('1D'!$I$5*MAX(F366,
                                                                    0.1)^2),
                                                            1/3)))-IFERROR(L366,
                                                    0))))))),
                        MAX('1D'!$D$16,
                            POWER((ABS(K366)^2)/('1D'!$I$5*MAX(F366,
                                        0.1)^2),
                                1/3))),
                    MAX('1D'!$D$16,
                        IFERROR(L366,
                            0)))))))</f>
        <v>2.0411692021517887</v>
      </c>
      <c r="M366" s="5">
        <f t="shared" ca="1" si="70"/>
        <v>10.614079851189301</v>
      </c>
      <c r="N366" s="5">
        <f t="shared" ca="1" si="71"/>
        <v>1.1434704692804873</v>
      </c>
      <c r="O366" s="5">
        <f t="shared" ca="1" si="72"/>
        <v>4.8002276894771132</v>
      </c>
      <c r="P366" s="5">
        <f t="shared" ca="1" si="73"/>
        <v>634.42566920215177</v>
      </c>
      <c r="Q366" s="5">
        <f ca="1">P366+((ABS(K366)/MAX(((F366)+(G366)*(L366))*(L366),
            0.000001))^2)/(2*'1D'!$I$5)</f>
        <v>635.60009253909482</v>
      </c>
      <c r="R366" s="5">
        <f ca="1">((ABS(K366)*'1D'!$D$6)/(MAX(((F366)+(G366)*(L366))*(L366),
            0.000001)*MAX(((((F366)+(G366)*(L366))*(L366))/MAX((F366)+2*(L366)*SQRT(1+(G366)^2),
                    0.000001))^(2/3),
            0.000001)))^2</f>
        <v>4.3358367565141456E-3</v>
      </c>
      <c r="S366" s="5">
        <f ca="1">ABS(ABS(K366)/MAX(((F366)+(G366)*(L366))*(L366),
        0.000001))/SQRT('1D'!$I$5*MAX((((F366)+(G366)*(L366))*(L366))/MAX((F366)+2*(G366)*(L366),
            0.000001),
        0.000001))</f>
        <v>1.0727235886044055</v>
      </c>
      <c r="T366" s="5">
        <f ca="1">((F366)*(L366)^2)/2+(G366)*(L366)^3/3+(ABS(K366)^2)/('1D'!$I$5*MAX(((F366)+(G366)*(L366))*(L366),
        0.000001))</f>
        <v>35.763412605541333</v>
      </c>
      <c r="U366" s="5">
        <f ca="1">IF($A$2=0,
    0,
    IFERROR(Q365-(((R365+R366)/2)*J366)-(IF(O365&gt;O366,
                '1D'!$D$8*((O365^2-O366^2)/(2*'1D'!$I$5)),
                '1D'!$D$9*((O366^2-O365^2)/(2*'1D'!$I$5)))+('1D'!$D$10*(ABS(I366)/90)*(MAX(O365^2,
                        O366^2)/(2*'1D'!$I$5))))-Q366,
        0))</f>
        <v>-3.8851921545983714E-3</v>
      </c>
      <c r="V366" s="5">
        <f ca="1">IF($A$2=0,
    1,
    IF(IFERROR(V365,
            0)=0,
        0,
        IFERROR(IF(ROUND(S366,
                    3)=1,
                1,
                IF(AND(ABS(U366)&lt;'1D'!$D$19,
                        S366&gt;1),
                    1,
                    0)),
            0)))</f>
        <v>0</v>
      </c>
      <c r="W366" s="5">
        <f ca="1">IF($A$2=0,
    MAX(MAX('1D'!$D$16,
            MAX('1D'!$D$16,
                POWER((ABS(K366)^2)/('1D'!$I$5*MAX(F366,
                            0.1)^2),
                    1/3))),
        IFERROR(W1396,
            MAX(MAX('1D'!$D$16,
                    MAX('1D'!$D$16,
                        POWER((ABS(K366)^2)/('1D'!$I$5*MAX(F366,
                                    0.1)^2),
                            1/3))),
                ($L$2)-E1396))),
    IF(IFERROR(AG367,
            0)=0,
        MAX(MAX('1D'!$D$16,
                MAX('1D'!$D$16,
                    POWER((ABS(K366)^2)/('1D'!$I$5*MAX(F366,
                                0.1)^2),
                        1/3))),
            IFERROR(W1396,
                MAX(MAX('1D'!$D$16,
                        MAX('1D'!$D$16,
                            POWER((ABS(K366)^2)/('1D'!$I$5*MAX(F366,
                                        0.1)^2),
                                1/3))),
                    ($L$2)-E1396))),
        IF(IFERROR(W366,
                0)=0,
            MAX(MAX('1D'!$D$16,
                    MAX('1D'!$D$16,
                        POWER((ABS(K366)^2)/('1D'!$I$5*MAX(F366,
                                    0.1)^2),
                            1/3))),
                IFERROR(W1396,
                    MAX(MAX('1D'!$D$16,
                            MAX('1D'!$D$16,
                                POWER((ABS(K366)^2)/('1D'!$I$5*MAX(F366,
                                            0.1)^2),
                                    1/3))),
                        ($L$2)-E1396))),
            IF(OR(IFERROR(AD366,
                        0)&gt;=1,
                    IFERROR(AD367,
                        0)&gt;=1),
                MAX('1D'!$D$16,
                    MAX('1D'!$D$16,
                        POWER((ABS(K366)^2)/('1D'!$I$5*MAX(F366,
                                    0.1)^2),
                            1/3))),
                IF(ABS(IFERROR(AF366,
                            0))&lt;'1D'!$D$19,
                    MAX(MAX('1D'!$D$16,
                            MAX('1D'!$D$16,
                                POWER((ABS(K366)^2)/('1D'!$I$5*MAX(F366,
                                            0.1)^2),
                                    1/3))),
                        IFERROR(W366,
                            0)),
                    MAX(MAX('1D'!$D$16,
                            MAX('1D'!$D$16,
                                POWER((ABS(K366)^2)/('1D'!$I$5*MAX(F366,
                                            0.1)^2),
                                    1/3))),
                        (IFERROR(W366,
                                0))+((IFERROR(AF366,
                                    0))*'1D'!$D$18)))))))</f>
        <v>2.1389677043987478</v>
      </c>
      <c r="X366" s="5">
        <f t="shared" ca="1" si="74"/>
        <v>11.122632062873489</v>
      </c>
      <c r="Y366" s="5">
        <f t="shared" ca="1" si="75"/>
        <v>1.1735290000551568</v>
      </c>
      <c r="Z366" s="5">
        <f t="shared" ca="1" si="76"/>
        <v>4.5807502857230418</v>
      </c>
      <c r="AA366" s="5">
        <f t="shared" ca="1" si="77"/>
        <v>634.52346770439874</v>
      </c>
      <c r="AB366" s="5">
        <f ca="1">AA366+((ABS(K366)/MAX(((F366)+(G366)*(W366))*(W366),
            0.000001))^2)/(2*'1D'!$I$5)</f>
        <v>635.59295155659811</v>
      </c>
      <c r="AC366" s="5">
        <f ca="1">((ABS(K366)*'1D'!$D$6)/(MAX(((F366)+(G366)*(W366))*(W366),
            0.000001)*MAX(((((F366)+(G366)*(W366))*(W366))/MAX((F366)+2*(W366)*SQRT(1+(G366)^2),
                    0.000001))^(2/3),
            0.000001)))^2</f>
        <v>3.8141460404132466E-3</v>
      </c>
      <c r="AD366" s="5">
        <f ca="1">ABS(ABS(K366)/MAX(((F366)+(G366)*(W366))*(W366),
        0.000001))/SQRT('1D'!$I$5*MAX((((F366)+(G366)*(W366))*(W366))/MAX((F366)+2*(G366)*(W366),
            0.000001),
        0.000001))</f>
        <v>1.0000000000000004</v>
      </c>
      <c r="AE366" s="5">
        <f ca="1">((F366)*(W366)^2)/2+(G366)*(W366)^3/3+(ABS(K366)^2)/('1D'!$I$5*MAX(((F366)+(G366)*(W366))*(W366),
        0.000001))</f>
        <v>35.686426155594638</v>
      </c>
      <c r="AF366" s="5">
        <f ca="1">IF($A$2=0,
    0,
    IFERROR(AB367+(((AC366+AC367)/2)*J367)+(IF(Z366&gt;Z367,
                '1D'!$D$8*((Z366^2-Z367^2)/(2*'1D'!$I$5)),
                '1D'!$D$9*((Z367^2-Z366^2)/(2*'1D'!$I$5)))+('1D'!$D$10*(ABS(I367)/90)*(MAX(Z366^2,
                        Z367^2)/(2*'1D'!$I$5))))-AB366,
        0))</f>
        <v>3.3622728137743252E-3</v>
      </c>
      <c r="AG366" s="5">
        <f ca="1">IF($A$2=0,
    1,
    IF(IFERROR(AG367,
            0)=0,
        0,
        IFERROR(IF(OR(ROUND(AD366,
                        3)&gt;=1,
                    AND(ABS(AF366)&lt;'1D'!$D$19,
                        AD366&lt;1)),
                1,
                0),
            0)))</f>
        <v>1</v>
      </c>
      <c r="AH366" s="5">
        <f ca="1">IFERROR(IF('1D'!V32="Supercritical",
        MAX('1D'!$D$16,
            IFERROR(L366,
                MAX('1D'!$D$16,
                    POWER((ABS(K366)^2)/('1D'!$I$5*MAX(F366,
                                0.1)^2),
                        1/3)))),
        IF('1D'!V32="Subcritical",
            MAX('1D'!$D$16,
                IFERROR(W366,
                    MAX('1D'!$D$16,
                        POWER((ABS(K366)^2)/('1D'!$I$5*MAX(F366,
                                    0.1)^2),
                            1/3)))),
            IF(IFERROR(T366,
                    -1E+99)&gt;=IFERROR(AE366,
                    -1E+99),
                MAX('1D'!$D$16,
                    IFERROR(L366,
                        MAX('1D'!$D$16,
                            POWER((ABS(K366)^2)/('1D'!$I$5*MAX(F366,
                                        0.1)^2),
                                1/3)))),
                MAX('1D'!$D$16,
                    IFERROR(W366,
                        MAX('1D'!$D$16,
                            POWER((ABS(K366)^2)/('1D'!$I$5*MAX(F366,
                                        0.1)^2),
                                1/3))))))),
    MAX('1D'!$D$16,
        POWER((ABS(K366)^2)/('1D'!$I$5*MAX(F366,
                    0.1)^2),
            1/3)))</f>
        <v>2.0411692021517887</v>
      </c>
      <c r="AI366" s="5">
        <f t="shared" ca="1" si="78"/>
        <v>634.42566920215177</v>
      </c>
      <c r="AJ366" s="5">
        <f ca="1">AI366+((ABS(K366)/MAX(((F366)+(G366)*(AH366))*(AH366),
            0.000001))^2)/(2*'1D'!$I$5)</f>
        <v>635.60009253909482</v>
      </c>
      <c r="AM366">
        <v>0</v>
      </c>
      <c r="AN366">
        <v>0</v>
      </c>
      <c r="AO366" s="5">
        <f t="shared" si="79"/>
        <v>0</v>
      </c>
      <c r="AP366" s="5">
        <f t="shared" si="83"/>
        <v>0</v>
      </c>
      <c r="AQ366" s="5">
        <f ca="1">ABS(ABS(K366)/MAX(((F366)+(G366)*(AH366))*(AH366),
        0.000001))/SQRT('1D'!$I$5*MAX((((F366)+(G366)*(AH366))*(AH366))/MAX((F366)+2*(G366)*(AH366),
            0.000001),
        0.000001))</f>
        <v>1.0727235886044055</v>
      </c>
      <c r="AR366" s="5" t="str">
        <f t="shared" ca="1" si="80"/>
        <v>Supercritical</v>
      </c>
      <c r="AS366" s="5">
        <f ca="1">((ABS(K366)*'1D'!$D$6)/(MAX(((F366)+(G366)*(AH366))*(AH366),
            0.000001)*MAX(((((F366)+(G366)*(AH366))*(AH366))/MAX((F366)+2*(AH366)*SQRT(1+(G366)^2),
                    0.000001))^(2/3),
            0.000001)))^2</f>
        <v>4.3358367565141456E-3</v>
      </c>
    </row>
    <row r="367" spans="1:45" x14ac:dyDescent="0.35">
      <c r="A367">
        <v>358</v>
      </c>
      <c r="B367">
        <v>356.99599999999998</v>
      </c>
      <c r="C367">
        <v>616273.43099999998</v>
      </c>
      <c r="D367">
        <v>3097604.943</v>
      </c>
      <c r="E367">
        <v>632.38400000000001</v>
      </c>
      <c r="F367">
        <v>5.2</v>
      </c>
      <c r="G367">
        <v>0</v>
      </c>
      <c r="H367" t="s">
        <v>176</v>
      </c>
      <c r="I367">
        <v>2.7E-2</v>
      </c>
      <c r="J367" s="5">
        <f t="shared" si="81"/>
        <v>1</v>
      </c>
      <c r="K367" s="5">
        <f t="shared" ca="1" si="82"/>
        <v>50.95</v>
      </c>
      <c r="L367" s="5">
        <f ca="1">IF($A$2=0,
    IFERROR(L366,
        MAX('1D'!$D$16,
            POWER((ABS(K367)^2)/('1D'!$I$5*MAX(F367,
                        0.1)^2),
                1/3))),
    IF(IFERROR(V366,
            0)=0,
        IFERROR(L366,
            MAX('1D'!$D$16,
                POWER((ABS(K367)^2)/('1D'!$I$5*MAX(F367,
                            0.1)^2),
                    1/3))),
        IF(OR(IFERROR(L367,
                    0)=0,
                IFERROR(S366,
                    0)&lt;1,
                IFERROR(S367,
                    0)&lt;1),
            MAX('1D'!$D$16,
                POWER((ABS(K367)^2)/('1D'!$I$5*MAX(F367,
                            0.1)^2),
                    1/3)),
            IF(IFERROR(U367,
                    0)&gt;0,
                MAX('1D'!$D$16,
                    IFERROR(L367,
                        0)+((IFERROR(U367,
                                0))*'1D'!$D$18*IF((IFERROR(S367,
                                    0))&lt;1,
                            1,
                            -1))),
                IF(IFERROR(U367,
                        0)&lt;0,
                    IF(ABS((MAX('1D'!$D$16,
                                    POWER((ABS(K367)^2)/('1D'!$I$5*MAX(F367,
                                                0.1)^2),
                                        1/3)))-IFERROR(L367,
                                0))&gt;'1D'!$D$19,
                        MAX('1D'!$D$16,
                            IF((MAX('1D'!$D$16,
                                        POWER((ABS(K367)^2)/('1D'!$I$5*MAX(F367,
                                                    0.1)^2),
                                            1/3)))&gt;IFERROR(L367,
                                    0),
                                MIN((MAX('1D'!$D$16,
                                            POWER((ABS(K367)^2)/('1D'!$I$5*MAX(F367,
                                                        0.1)^2),
                                                1/3))),
                                    IFERROR(L367,
                                        0)+(MIN(ABS(IFERROR(U367,
                                                    0))*'1D'!$D$18,
                                            ABS((MAX('1D'!$D$16,
                                                        POWER((ABS(K367)^2)/('1D'!$I$5*MAX(F367,
                                                                    0.1)^2),
                                                            1/3)))-IFERROR(L367,
                                                    0))))),
                                MAX((MAX('1D'!$D$16,
                                            POWER((ABS(K367)^2)/('1D'!$I$5*MAX(F367,
                                                        0.1)^2),
                                                1/3))),
                                    IFERROR(L367,
                                        0)-(MIN(ABS(IFERROR(U367,
                                                    0))*'1D'!$D$18,
                                            ABS((MAX('1D'!$D$16,
                                                        POWER((ABS(K367)^2)/('1D'!$I$5*MAX(F367,
                                                                    0.1)^2),
                                                            1/3)))-IFERROR(L367,
                                                    0))))))),
                        MAX('1D'!$D$16,
                            POWER((ABS(K367)^2)/('1D'!$I$5*MAX(F367,
                                        0.1)^2),
                                1/3))),
                    MAX('1D'!$D$16,
                        IFERROR(L367,
                            0)))))))</f>
        <v>2.0411692021517887</v>
      </c>
      <c r="M367" s="5">
        <f t="shared" ca="1" si="70"/>
        <v>10.614079851189301</v>
      </c>
      <c r="N367" s="5">
        <f t="shared" ca="1" si="71"/>
        <v>1.1434704692804873</v>
      </c>
      <c r="O367" s="5">
        <f t="shared" ca="1" si="72"/>
        <v>4.8002276894771132</v>
      </c>
      <c r="P367" s="5">
        <f t="shared" ca="1" si="73"/>
        <v>634.42516920215178</v>
      </c>
      <c r="Q367" s="5">
        <f ca="1">P367+((ABS(K367)/MAX(((F367)+(G367)*(L367))*(L367),
            0.000001))^2)/(2*'1D'!$I$5)</f>
        <v>635.59959253909483</v>
      </c>
      <c r="R367" s="5">
        <f ca="1">((ABS(K367)*'1D'!$D$6)/(MAX(((F367)+(G367)*(L367))*(L367),
            0.000001)*MAX(((((F367)+(G367)*(L367))*(L367))/MAX((F367)+2*(L367)*SQRT(1+(G367)^2),
                    0.000001))^(2/3),
            0.000001)))^2</f>
        <v>4.3358367565141456E-3</v>
      </c>
      <c r="S367" s="5">
        <f ca="1">ABS(ABS(K367)/MAX(((F367)+(G367)*(L367))*(L367),
        0.000001))/SQRT('1D'!$I$5*MAX((((F367)+(G367)*(L367))*(L367))/MAX((F367)+2*(G367)*(L367),
            0.000001),
        0.000001))</f>
        <v>1.0727235886044055</v>
      </c>
      <c r="T367" s="5">
        <f ca="1">((F367)*(L367)^2)/2+(G367)*(L367)^3/3+(ABS(K367)^2)/('1D'!$I$5*MAX(((F367)+(G367)*(L367))*(L367),
        0.000001))</f>
        <v>35.763412605541333</v>
      </c>
      <c r="U367" s="5">
        <f ca="1">IF($A$2=0,
    0,
    IFERROR(Q366-(((R366+R367)/2)*J367)-(IF(O366&gt;O367,
                '1D'!$D$8*((O366^2-O367^2)/(2*'1D'!$I$5)),
                '1D'!$D$9*((O367^2-O366^2)/(2*'1D'!$I$5)))+('1D'!$D$10*(ABS(I367)/90)*(MAX(O366^2,
                        O367^2)/(2*'1D'!$I$5))))-Q367,
        0))</f>
        <v>-3.8886858066007335E-3</v>
      </c>
      <c r="V367" s="5">
        <f ca="1">IF($A$2=0,
    1,
    IF(IFERROR(V366,
            0)=0,
        0,
        IFERROR(IF(ROUND(S367,
                    3)=1,
                1,
                IF(AND(ABS(U367)&lt;'1D'!$D$19,
                        S367&gt;1),
                    1,
                    0)),
            0)))</f>
        <v>0</v>
      </c>
      <c r="W367" s="5">
        <f ca="1">IF($A$2=0,
    MAX(MAX('1D'!$D$16,
            MAX('1D'!$D$16,
                POWER((ABS(K367)^2)/('1D'!$I$5*MAX(F367,
                            0.1)^2),
                    1/3))),
        IFERROR(W1396,
            MAX(MAX('1D'!$D$16,
                    MAX('1D'!$D$16,
                        POWER((ABS(K367)^2)/('1D'!$I$5*MAX(F367,
                                    0.1)^2),
                            1/3))),
                ($L$2)-E1396))),
    IF(IFERROR(AG368,
            0)=0,
        MAX(MAX('1D'!$D$16,
                MAX('1D'!$D$16,
                    POWER((ABS(K367)^2)/('1D'!$I$5*MAX(F367,
                                0.1)^2),
                        1/3))),
            IFERROR(W1396,
                MAX(MAX('1D'!$D$16,
                        MAX('1D'!$D$16,
                            POWER((ABS(K367)^2)/('1D'!$I$5*MAX(F367,
                                        0.1)^2),
                                1/3))),
                    ($L$2)-E1396))),
        IF(IFERROR(W367,
                0)=0,
            MAX(MAX('1D'!$D$16,
                    MAX('1D'!$D$16,
                        POWER((ABS(K367)^2)/('1D'!$I$5*MAX(F367,
                                    0.1)^2),
                            1/3))),
                IFERROR(W1396,
                    MAX(MAX('1D'!$D$16,
                            MAX('1D'!$D$16,
                                POWER((ABS(K367)^2)/('1D'!$I$5*MAX(F367,
                                            0.1)^2),
                                    1/3))),
                        ($L$2)-E1396))),
            IF(OR(IFERROR(AD367,
                        0)&gt;=1,
                    IFERROR(AD368,
                        0)&gt;=1),
                MAX('1D'!$D$16,
                    MAX('1D'!$D$16,
                        POWER((ABS(K367)^2)/('1D'!$I$5*MAX(F367,
                                    0.1)^2),
                            1/3))),
                IF(ABS(IFERROR(AF367,
                            0))&lt;'1D'!$D$19,
                    MAX(MAX('1D'!$D$16,
                            MAX('1D'!$D$16,
                                POWER((ABS(K367)^2)/('1D'!$I$5*MAX(F367,
                                            0.1)^2),
                                    1/3))),
                        IFERROR(W367,
                            0)),
                    MAX(MAX('1D'!$D$16,
                            MAX('1D'!$D$16,
                                POWER((ABS(K367)^2)/('1D'!$I$5*MAX(F367,
                                            0.1)^2),
                                    1/3))),
                        (IFERROR(W367,
                                0))+((IFERROR(AF367,
                                    0))*'1D'!$D$18)))))))</f>
        <v>2.1389677043987478</v>
      </c>
      <c r="X367" s="5">
        <f t="shared" ca="1" si="74"/>
        <v>11.122632062873489</v>
      </c>
      <c r="Y367" s="5">
        <f t="shared" ca="1" si="75"/>
        <v>1.1735290000551568</v>
      </c>
      <c r="Z367" s="5">
        <f t="shared" ca="1" si="76"/>
        <v>4.5807502857230418</v>
      </c>
      <c r="AA367" s="5">
        <f t="shared" ca="1" si="77"/>
        <v>634.52296770439875</v>
      </c>
      <c r="AB367" s="5">
        <f ca="1">AA367+((ABS(K367)/MAX(((F367)+(G367)*(W367))*(W367),
            0.000001))^2)/(2*'1D'!$I$5)</f>
        <v>635.59245155659812</v>
      </c>
      <c r="AC367" s="5">
        <f ca="1">((ABS(K367)*'1D'!$D$6)/(MAX(((F367)+(G367)*(W367))*(W367),
            0.000001)*MAX(((((F367)+(G367)*(W367))*(W367))/MAX((F367)+2*(W367)*SQRT(1+(G367)^2),
                    0.000001))^(2/3),
            0.000001)))^2</f>
        <v>3.8141460404132466E-3</v>
      </c>
      <c r="AD367" s="5">
        <f ca="1">ABS(ABS(K367)/MAX(((F367)+(G367)*(W367))*(W367),
        0.000001))/SQRT('1D'!$I$5*MAX((((F367)+(G367)*(W367))*(W367))/MAX((F367)+2*(G367)*(W367),
            0.000001),
        0.000001))</f>
        <v>1.0000000000000004</v>
      </c>
      <c r="AE367" s="5">
        <f ca="1">((F367)*(W367)^2)/2+(G367)*(W367)^3/3+(ABS(K367)^2)/('1D'!$I$5*MAX(((F367)+(G367)*(W367))*(W367),
        0.000001))</f>
        <v>35.686426155594638</v>
      </c>
      <c r="AF367" s="5">
        <f ca="1">IF($A$2=0,
    0,
    IFERROR(AB368+(((AC367+AC368)/2)*J368)+(IF(Z367&gt;Z368,
                '1D'!$D$8*((Z367^2-Z368^2)/(2*'1D'!$I$5)),
                '1D'!$D$9*((Z368^2-Z367^2)/(2*'1D'!$I$5)))+('1D'!$D$10*(ABS(I368)/90)*(MAX(Z367^2,
                        Z368^2)/(2*'1D'!$I$5))))-AB367,
        0))</f>
        <v>3.3622728137743252E-3</v>
      </c>
      <c r="AG367" s="5">
        <f ca="1">IF($A$2=0,
    1,
    IF(IFERROR(AG368,
            0)=0,
        0,
        IFERROR(IF(OR(ROUND(AD367,
                        3)&gt;=1,
                    AND(ABS(AF367)&lt;'1D'!$D$19,
                        AD367&lt;1)),
                1,
                0),
            0)))</f>
        <v>1</v>
      </c>
      <c r="AH367" s="5">
        <f ca="1">IFERROR(IF('1D'!V32="Supercritical",
        MAX('1D'!$D$16,
            IFERROR(L367,
                MAX('1D'!$D$16,
                    POWER((ABS(K367)^2)/('1D'!$I$5*MAX(F367,
                                0.1)^2),
                        1/3)))),
        IF('1D'!V32="Subcritical",
            MAX('1D'!$D$16,
                IFERROR(W367,
                    MAX('1D'!$D$16,
                        POWER((ABS(K367)^2)/('1D'!$I$5*MAX(F367,
                                    0.1)^2),
                            1/3)))),
            IF(IFERROR(T367,
                    -1E+99)&gt;=IFERROR(AE367,
                    -1E+99),
                MAX('1D'!$D$16,
                    IFERROR(L367,
                        MAX('1D'!$D$16,
                            POWER((ABS(K367)^2)/('1D'!$I$5*MAX(F367,
                                        0.1)^2),
                                1/3)))),
                MAX('1D'!$D$16,
                    IFERROR(W367,
                        MAX('1D'!$D$16,
                            POWER((ABS(K367)^2)/('1D'!$I$5*MAX(F367,
                                        0.1)^2),
                                1/3))))))),
    MAX('1D'!$D$16,
        POWER((ABS(K367)^2)/('1D'!$I$5*MAX(F367,
                    0.1)^2),
            1/3)))</f>
        <v>2.0411692021517887</v>
      </c>
      <c r="AI367" s="5">
        <f t="shared" ca="1" si="78"/>
        <v>634.42516920215178</v>
      </c>
      <c r="AJ367" s="5">
        <f ca="1">AI367+((ABS(K367)/MAX(((F367)+(G367)*(AH367))*(AH367),
            0.000001))^2)/(2*'1D'!$I$5)</f>
        <v>635.59959253909483</v>
      </c>
      <c r="AM367">
        <v>0</v>
      </c>
      <c r="AN367">
        <v>0</v>
      </c>
      <c r="AO367" s="5">
        <f t="shared" si="79"/>
        <v>0</v>
      </c>
      <c r="AP367" s="5">
        <f t="shared" si="83"/>
        <v>0</v>
      </c>
      <c r="AQ367" s="5">
        <f ca="1">ABS(ABS(K367)/MAX(((F367)+(G367)*(AH367))*(AH367),
        0.000001))/SQRT('1D'!$I$5*MAX((((F367)+(G367)*(AH367))*(AH367))/MAX((F367)+2*(G367)*(AH367),
            0.000001),
        0.000001))</f>
        <v>1.0727235886044055</v>
      </c>
      <c r="AR367" s="5" t="str">
        <f t="shared" ca="1" si="80"/>
        <v>Supercritical</v>
      </c>
      <c r="AS367" s="5">
        <f ca="1">((ABS(K367)*'1D'!$D$6)/(MAX(((F367)+(G367)*(AH367))*(AH367),
            0.000001)*MAX(((((F367)+(G367)*(AH367))*(AH367))/MAX((F367)+2*(AH367)*SQRT(1+(G367)^2),
                    0.000001))^(2/3),
            0.000001)))^2</f>
        <v>4.3358367565141456E-3</v>
      </c>
    </row>
    <row r="368" spans="1:45" x14ac:dyDescent="0.35">
      <c r="A368">
        <v>359</v>
      </c>
      <c r="B368">
        <v>357.99599999999998</v>
      </c>
      <c r="C368">
        <v>616272.95700000005</v>
      </c>
      <c r="D368">
        <v>3097604.0619999999</v>
      </c>
      <c r="E368">
        <v>632.38350000000003</v>
      </c>
      <c r="F368">
        <v>5.2</v>
      </c>
      <c r="G368">
        <v>0</v>
      </c>
      <c r="H368" t="s">
        <v>176</v>
      </c>
      <c r="I368">
        <v>2.7E-2</v>
      </c>
      <c r="J368" s="5">
        <f t="shared" si="81"/>
        <v>1</v>
      </c>
      <c r="K368" s="5">
        <f t="shared" ca="1" si="82"/>
        <v>50.95</v>
      </c>
      <c r="L368" s="5">
        <f ca="1">IF($A$2=0,
    IFERROR(L367,
        MAX('1D'!$D$16,
            POWER((ABS(K368)^2)/('1D'!$I$5*MAX(F368,
                        0.1)^2),
                1/3))),
    IF(IFERROR(V367,
            0)=0,
        IFERROR(L367,
            MAX('1D'!$D$16,
                POWER((ABS(K368)^2)/('1D'!$I$5*MAX(F368,
                            0.1)^2),
                    1/3))),
        IF(OR(IFERROR(L368,
                    0)=0,
                IFERROR(S367,
                    0)&lt;1,
                IFERROR(S368,
                    0)&lt;1),
            MAX('1D'!$D$16,
                POWER((ABS(K368)^2)/('1D'!$I$5*MAX(F368,
                            0.1)^2),
                    1/3)),
            IF(IFERROR(U368,
                    0)&gt;0,
                MAX('1D'!$D$16,
                    IFERROR(L368,
                        0)+((IFERROR(U368,
                                0))*'1D'!$D$18*IF((IFERROR(S368,
                                    0))&lt;1,
                            1,
                            -1))),
                IF(IFERROR(U368,
                        0)&lt;0,
                    IF(ABS((MAX('1D'!$D$16,
                                    POWER((ABS(K368)^2)/('1D'!$I$5*MAX(F368,
                                                0.1)^2),
                                        1/3)))-IFERROR(L368,
                                0))&gt;'1D'!$D$19,
                        MAX('1D'!$D$16,
                            IF((MAX('1D'!$D$16,
                                        POWER((ABS(K368)^2)/('1D'!$I$5*MAX(F368,
                                                    0.1)^2),
                                            1/3)))&gt;IFERROR(L368,
                                    0),
                                MIN((MAX('1D'!$D$16,
                                            POWER((ABS(K368)^2)/('1D'!$I$5*MAX(F368,
                                                        0.1)^2),
                                                1/3))),
                                    IFERROR(L368,
                                        0)+(MIN(ABS(IFERROR(U368,
                                                    0))*'1D'!$D$18,
                                            ABS((MAX('1D'!$D$16,
                                                        POWER((ABS(K368)^2)/('1D'!$I$5*MAX(F368,
                                                                    0.1)^2),
                                                            1/3)))-IFERROR(L368,
                                                    0))))),
                                MAX((MAX('1D'!$D$16,
                                            POWER((ABS(K368)^2)/('1D'!$I$5*MAX(F368,
                                                        0.1)^2),
                                                1/3))),
                                    IFERROR(L368,
                                        0)-(MIN(ABS(IFERROR(U368,
                                                    0))*'1D'!$D$18,
                                            ABS((MAX('1D'!$D$16,
                                                        POWER((ABS(K368)^2)/('1D'!$I$5*MAX(F368,
                                                                    0.1)^2),
                                                            1/3)))-IFERROR(L368,
                                                    0))))))),
                        MAX('1D'!$D$16,
                            POWER((ABS(K368)^2)/('1D'!$I$5*MAX(F368,
                                        0.1)^2),
                                1/3))),
                    MAX('1D'!$D$16,
                        IFERROR(L368,
                            0)))))))</f>
        <v>2.0411692021517887</v>
      </c>
      <c r="M368" s="5">
        <f t="shared" ca="1" si="70"/>
        <v>10.614079851189301</v>
      </c>
      <c r="N368" s="5">
        <f t="shared" ca="1" si="71"/>
        <v>1.1434704692804873</v>
      </c>
      <c r="O368" s="5">
        <f t="shared" ca="1" si="72"/>
        <v>4.8002276894771132</v>
      </c>
      <c r="P368" s="5">
        <f t="shared" ca="1" si="73"/>
        <v>634.42466920215179</v>
      </c>
      <c r="Q368" s="5">
        <f ca="1">P368+((ABS(K368)/MAX(((F368)+(G368)*(L368))*(L368),
            0.000001))^2)/(2*'1D'!$I$5)</f>
        <v>635.59909253909484</v>
      </c>
      <c r="R368" s="5">
        <f ca="1">((ABS(K368)*'1D'!$D$6)/(MAX(((F368)+(G368)*(L368))*(L368),
            0.000001)*MAX(((((F368)+(G368)*(L368))*(L368))/MAX((F368)+2*(L368)*SQRT(1+(G368)^2),
                    0.000001))^(2/3),
            0.000001)))^2</f>
        <v>4.3358367565141456E-3</v>
      </c>
      <c r="S368" s="5">
        <f ca="1">ABS(ABS(K368)/MAX(((F368)+(G368)*(L368))*(L368),
        0.000001))/SQRT('1D'!$I$5*MAX((((F368)+(G368)*(L368))*(L368))/MAX((F368)+2*(G368)*(L368),
            0.000001),
        0.000001))</f>
        <v>1.0727235886044055</v>
      </c>
      <c r="T368" s="5">
        <f ca="1">((F368)*(L368)^2)/2+(G368)*(L368)^3/3+(ABS(K368)^2)/('1D'!$I$5*MAX(((F368)+(G368)*(L368))*(L368),
        0.000001))</f>
        <v>35.763412605541333</v>
      </c>
      <c r="U368" s="5">
        <f ca="1">IF($A$2=0,
    0,
    IFERROR(Q367-(((R367+R368)/2)*J368)-(IF(O367&gt;O368,
                '1D'!$D$8*((O367^2-O368^2)/(2*'1D'!$I$5)),
                '1D'!$D$9*((O368^2-O367^2)/(2*'1D'!$I$5)))+('1D'!$D$10*(ABS(I368)/90)*(MAX(O367^2,
                        O368^2)/(2*'1D'!$I$5))))-Q368,
        0))</f>
        <v>-3.8886858066007335E-3</v>
      </c>
      <c r="V368" s="5">
        <f ca="1">IF($A$2=0,
    1,
    IF(IFERROR(V367,
            0)=0,
        0,
        IFERROR(IF(ROUND(S368,
                    3)=1,
                1,
                IF(AND(ABS(U368)&lt;'1D'!$D$19,
                        S368&gt;1),
                    1,
                    0)),
            0)))</f>
        <v>0</v>
      </c>
      <c r="W368" s="5">
        <f ca="1">IF($A$2=0,
    MAX(MAX('1D'!$D$16,
            MAX('1D'!$D$16,
                POWER((ABS(K368)^2)/('1D'!$I$5*MAX(F368,
                            0.1)^2),
                    1/3))),
        IFERROR(W1396,
            MAX(MAX('1D'!$D$16,
                    MAX('1D'!$D$16,
                        POWER((ABS(K368)^2)/('1D'!$I$5*MAX(F368,
                                    0.1)^2),
                            1/3))),
                ($L$2)-E1396))),
    IF(IFERROR(AG369,
            0)=0,
        MAX(MAX('1D'!$D$16,
                MAX('1D'!$D$16,
                    POWER((ABS(K368)^2)/('1D'!$I$5*MAX(F368,
                                0.1)^2),
                        1/3))),
            IFERROR(W1396,
                MAX(MAX('1D'!$D$16,
                        MAX('1D'!$D$16,
                            POWER((ABS(K368)^2)/('1D'!$I$5*MAX(F368,
                                        0.1)^2),
                                1/3))),
                    ($L$2)-E1396))),
        IF(IFERROR(W368,
                0)=0,
            MAX(MAX('1D'!$D$16,
                    MAX('1D'!$D$16,
                        POWER((ABS(K368)^2)/('1D'!$I$5*MAX(F368,
                                    0.1)^2),
                            1/3))),
                IFERROR(W1396,
                    MAX(MAX('1D'!$D$16,
                            MAX('1D'!$D$16,
                                POWER((ABS(K368)^2)/('1D'!$I$5*MAX(F368,
                                            0.1)^2),
                                    1/3))),
                        ($L$2)-E1396))),
            IF(OR(IFERROR(AD368,
                        0)&gt;=1,
                    IFERROR(AD369,
                        0)&gt;=1),
                MAX('1D'!$D$16,
                    MAX('1D'!$D$16,
                        POWER((ABS(K368)^2)/('1D'!$I$5*MAX(F368,
                                    0.1)^2),
                            1/3))),
                IF(ABS(IFERROR(AF368,
                            0))&lt;'1D'!$D$19,
                    MAX(MAX('1D'!$D$16,
                            MAX('1D'!$D$16,
                                POWER((ABS(K368)^2)/('1D'!$I$5*MAX(F368,
                                            0.1)^2),
                                    1/3))),
                        IFERROR(W368,
                            0)),
                    MAX(MAX('1D'!$D$16,
                            MAX('1D'!$D$16,
                                POWER((ABS(K368)^2)/('1D'!$I$5*MAX(F368,
                                            0.1)^2),
                                    1/3))),
                        (IFERROR(W368,
                                0))+((IFERROR(AF368,
                                    0))*'1D'!$D$18)))))))</f>
        <v>2.1389677043987478</v>
      </c>
      <c r="X368" s="5">
        <f t="shared" ca="1" si="74"/>
        <v>11.122632062873489</v>
      </c>
      <c r="Y368" s="5">
        <f t="shared" ca="1" si="75"/>
        <v>1.1735290000551568</v>
      </c>
      <c r="Z368" s="5">
        <f t="shared" ca="1" si="76"/>
        <v>4.5807502857230418</v>
      </c>
      <c r="AA368" s="5">
        <f t="shared" ca="1" si="77"/>
        <v>634.52246770439876</v>
      </c>
      <c r="AB368" s="5">
        <f ca="1">AA368+((ABS(K368)/MAX(((F368)+(G368)*(W368))*(W368),
            0.000001))^2)/(2*'1D'!$I$5)</f>
        <v>635.59195155659813</v>
      </c>
      <c r="AC368" s="5">
        <f ca="1">((ABS(K368)*'1D'!$D$6)/(MAX(((F368)+(G368)*(W368))*(W368),
            0.000001)*MAX(((((F368)+(G368)*(W368))*(W368))/MAX((F368)+2*(W368)*SQRT(1+(G368)^2),
                    0.000001))^(2/3),
            0.000001)))^2</f>
        <v>3.8141460404132466E-3</v>
      </c>
      <c r="AD368" s="5">
        <f ca="1">ABS(ABS(K368)/MAX(((F368)+(G368)*(W368))*(W368),
        0.000001))/SQRT('1D'!$I$5*MAX((((F368)+(G368)*(W368))*(W368))/MAX((F368)+2*(G368)*(W368),
            0.000001),
        0.000001))</f>
        <v>1.0000000000000004</v>
      </c>
      <c r="AE368" s="5">
        <f ca="1">((F368)*(W368)^2)/2+(G368)*(W368)^3/3+(ABS(K368)^2)/('1D'!$I$5*MAX(((F368)+(G368)*(W368))*(W368),
        0.000001))</f>
        <v>35.686426155594638</v>
      </c>
      <c r="AF368" s="5">
        <f ca="1">IF($A$2=0,
    0,
    IFERROR(AB369+(((AC368+AC369)/2)*J369)+(IF(Z368&gt;Z369,
                '1D'!$D$8*((Z368^2-Z369^2)/(2*'1D'!$I$5)),
                '1D'!$D$9*((Z369^2-Z368^2)/(2*'1D'!$I$5)))+('1D'!$D$10*(ABS(I369)/90)*(MAX(Z368^2,
                        Z369^2)/(2*'1D'!$I$5))))-AB368,
        0))</f>
        <v>3.4032696947861041E-3</v>
      </c>
      <c r="AG368" s="5">
        <f ca="1">IF($A$2=0,
    1,
    IF(IFERROR(AG369,
            0)=0,
        0,
        IFERROR(IF(OR(ROUND(AD368,
                        3)&gt;=1,
                    AND(ABS(AF368)&lt;'1D'!$D$19,
                        AD368&lt;1)),
                1,
                0),
            0)))</f>
        <v>1</v>
      </c>
      <c r="AH368" s="5">
        <f ca="1">IFERROR(IF('1D'!V32="Supercritical",
        MAX('1D'!$D$16,
            IFERROR(L368,
                MAX('1D'!$D$16,
                    POWER((ABS(K368)^2)/('1D'!$I$5*MAX(F368,
                                0.1)^2),
                        1/3)))),
        IF('1D'!V32="Subcritical",
            MAX('1D'!$D$16,
                IFERROR(W368,
                    MAX('1D'!$D$16,
                        POWER((ABS(K368)^2)/('1D'!$I$5*MAX(F368,
                                    0.1)^2),
                            1/3)))),
            IF(IFERROR(T368,
                    -1E+99)&gt;=IFERROR(AE368,
                    -1E+99),
                MAX('1D'!$D$16,
                    IFERROR(L368,
                        MAX('1D'!$D$16,
                            POWER((ABS(K368)^2)/('1D'!$I$5*MAX(F368,
                                        0.1)^2),
                                1/3)))),
                MAX('1D'!$D$16,
                    IFERROR(W368,
                        MAX('1D'!$D$16,
                            POWER((ABS(K368)^2)/('1D'!$I$5*MAX(F368,
                                        0.1)^2),
                                1/3))))))),
    MAX('1D'!$D$16,
        POWER((ABS(K368)^2)/('1D'!$I$5*MAX(F368,
                    0.1)^2),
            1/3)))</f>
        <v>2.0411692021517887</v>
      </c>
      <c r="AI368" s="5">
        <f t="shared" ca="1" si="78"/>
        <v>634.42466920215179</v>
      </c>
      <c r="AJ368" s="5">
        <f ca="1">AI368+((ABS(K368)/MAX(((F368)+(G368)*(AH368))*(AH368),
            0.000001))^2)/(2*'1D'!$I$5)</f>
        <v>635.59909253909484</v>
      </c>
      <c r="AM368">
        <v>0</v>
      </c>
      <c r="AN368">
        <v>0</v>
      </c>
      <c r="AO368" s="5">
        <f t="shared" si="79"/>
        <v>0</v>
      </c>
      <c r="AP368" s="5">
        <f t="shared" si="83"/>
        <v>0</v>
      </c>
      <c r="AQ368" s="5">
        <f ca="1">ABS(ABS(K368)/MAX(((F368)+(G368)*(AH368))*(AH368),
        0.000001))/SQRT('1D'!$I$5*MAX((((F368)+(G368)*(AH368))*(AH368))/MAX((F368)+2*(G368)*(AH368),
            0.000001),
        0.000001))</f>
        <v>1.0727235886044055</v>
      </c>
      <c r="AR368" s="5" t="str">
        <f t="shared" ca="1" si="80"/>
        <v>Supercritical</v>
      </c>
      <c r="AS368" s="5">
        <f ca="1">((ABS(K368)*'1D'!$D$6)/(MAX(((F368)+(G368)*(AH368))*(AH368),
            0.000001)*MAX(((((F368)+(G368)*(AH368))*(AH368))/MAX((F368)+2*(AH368)*SQRT(1+(G368)^2),
                    0.000001))^(2/3),
            0.000001)))^2</f>
        <v>4.3358367565141456E-3</v>
      </c>
    </row>
    <row r="369" spans="1:45" x14ac:dyDescent="0.35">
      <c r="A369">
        <v>360</v>
      </c>
      <c r="B369">
        <v>358.99599999999998</v>
      </c>
      <c r="C369">
        <v>616272.48300000001</v>
      </c>
      <c r="D369">
        <v>3097603.182</v>
      </c>
      <c r="E369">
        <v>632.38300000000004</v>
      </c>
      <c r="F369">
        <v>5.2</v>
      </c>
      <c r="G369">
        <v>0</v>
      </c>
      <c r="H369" t="s">
        <v>176</v>
      </c>
      <c r="I369">
        <v>0.05</v>
      </c>
      <c r="J369" s="5">
        <f t="shared" si="81"/>
        <v>1</v>
      </c>
      <c r="K369" s="5">
        <f t="shared" ca="1" si="82"/>
        <v>50.95</v>
      </c>
      <c r="L369" s="5">
        <f ca="1">IF($A$2=0,
    IFERROR(L368,
        MAX('1D'!$D$16,
            POWER((ABS(K369)^2)/('1D'!$I$5*MAX(F369,
                        0.1)^2),
                1/3))),
    IF(IFERROR(V368,
            0)=0,
        IFERROR(L368,
            MAX('1D'!$D$16,
                POWER((ABS(K369)^2)/('1D'!$I$5*MAX(F369,
                            0.1)^2),
                    1/3))),
        IF(OR(IFERROR(L369,
                    0)=0,
                IFERROR(S368,
                    0)&lt;1,
                IFERROR(S369,
                    0)&lt;1),
            MAX('1D'!$D$16,
                POWER((ABS(K369)^2)/('1D'!$I$5*MAX(F369,
                            0.1)^2),
                    1/3)),
            IF(IFERROR(U369,
                    0)&gt;0,
                MAX('1D'!$D$16,
                    IFERROR(L369,
                        0)+((IFERROR(U369,
                                0))*'1D'!$D$18*IF((IFERROR(S369,
                                    0))&lt;1,
                            1,
                            -1))),
                IF(IFERROR(U369,
                        0)&lt;0,
                    IF(ABS((MAX('1D'!$D$16,
                                    POWER((ABS(K369)^2)/('1D'!$I$5*MAX(F369,
                                                0.1)^2),
                                        1/3)))-IFERROR(L369,
                                0))&gt;'1D'!$D$19,
                        MAX('1D'!$D$16,
                            IF((MAX('1D'!$D$16,
                                        POWER((ABS(K369)^2)/('1D'!$I$5*MAX(F369,
                                                    0.1)^2),
                                            1/3)))&gt;IFERROR(L369,
                                    0),
                                MIN((MAX('1D'!$D$16,
                                            POWER((ABS(K369)^2)/('1D'!$I$5*MAX(F369,
                                                        0.1)^2),
                                                1/3))),
                                    IFERROR(L369,
                                        0)+(MIN(ABS(IFERROR(U369,
                                                    0))*'1D'!$D$18,
                                            ABS((MAX('1D'!$D$16,
                                                        POWER((ABS(K369)^2)/('1D'!$I$5*MAX(F369,
                                                                    0.1)^2),
                                                            1/3)))-IFERROR(L369,
                                                    0))))),
                                MAX((MAX('1D'!$D$16,
                                            POWER((ABS(K369)^2)/('1D'!$I$5*MAX(F369,
                                                        0.1)^2),
                                                1/3))),
                                    IFERROR(L369,
                                        0)-(MIN(ABS(IFERROR(U369,
                                                    0))*'1D'!$D$18,
                                            ABS((MAX('1D'!$D$16,
                                                        POWER((ABS(K369)^2)/('1D'!$I$5*MAX(F369,
                                                                    0.1)^2),
                                                            1/3)))-IFERROR(L369,
                                                    0))))))),
                        MAX('1D'!$D$16,
                            POWER((ABS(K369)^2)/('1D'!$I$5*MAX(F369,
                                        0.1)^2),
                                1/3))),
                    MAX('1D'!$D$16,
                        IFERROR(L369,
                            0)))))))</f>
        <v>2.0411692021517887</v>
      </c>
      <c r="M369" s="5">
        <f t="shared" ca="1" si="70"/>
        <v>10.614079851189301</v>
      </c>
      <c r="N369" s="5">
        <f t="shared" ca="1" si="71"/>
        <v>1.1434704692804873</v>
      </c>
      <c r="O369" s="5">
        <f t="shared" ca="1" si="72"/>
        <v>4.8002276894771132</v>
      </c>
      <c r="P369" s="5">
        <f t="shared" ca="1" si="73"/>
        <v>634.4241692021518</v>
      </c>
      <c r="Q369" s="5">
        <f ca="1">P369+((ABS(K369)/MAX(((F369)+(G369)*(L369))*(L369),
            0.000001))^2)/(2*'1D'!$I$5)</f>
        <v>635.59859253909485</v>
      </c>
      <c r="R369" s="5">
        <f ca="1">((ABS(K369)*'1D'!$D$6)/(MAX(((F369)+(G369)*(L369))*(L369),
            0.000001)*MAX(((((F369)+(G369)*(L369))*(L369))/MAX((F369)+2*(L369)*SQRT(1+(G369)^2),
                    0.000001))^(2/3),
            0.000001)))^2</f>
        <v>4.3358367565141456E-3</v>
      </c>
      <c r="S369" s="5">
        <f ca="1">ABS(ABS(K369)/MAX(((F369)+(G369)*(L369))*(L369),
        0.000001))/SQRT('1D'!$I$5*MAX((((F369)+(G369)*(L369))*(L369))/MAX((F369)+2*(G369)*(L369),
            0.000001),
        0.000001))</f>
        <v>1.0727235886044055</v>
      </c>
      <c r="T369" s="5">
        <f ca="1">((F369)*(L369)^2)/2+(G369)*(L369)^3/3+(ABS(K369)^2)/('1D'!$I$5*MAX(((F369)+(G369)*(L369))*(L369),
        0.000001))</f>
        <v>35.763412605541333</v>
      </c>
      <c r="U369" s="5">
        <f ca="1">IF($A$2=0,
    0,
    IFERROR(Q368-(((R368+R369)/2)*J369)-(IF(O368&gt;O369,
                '1D'!$D$8*((O368^2-O369^2)/(2*'1D'!$I$5)),
                '1D'!$D$9*((O369^2-O368^2)/(2*'1D'!$I$5)))+('1D'!$D$10*(ABS(I369)/90)*(MAX(O368^2,
                        O369^2)/(2*'1D'!$I$5))))-Q369,
        0))</f>
        <v>-3.9337053678991651E-3</v>
      </c>
      <c r="V369" s="5">
        <f ca="1">IF($A$2=0,
    1,
    IF(IFERROR(V368,
            0)=0,
        0,
        IFERROR(IF(ROUND(S369,
                    3)=1,
                1,
                IF(AND(ABS(U369)&lt;'1D'!$D$19,
                        S369&gt;1),
                    1,
                    0)),
            0)))</f>
        <v>0</v>
      </c>
      <c r="W369" s="5">
        <f ca="1">IF($A$2=0,
    MAX(MAX('1D'!$D$16,
            MAX('1D'!$D$16,
                POWER((ABS(K369)^2)/('1D'!$I$5*MAX(F369,
                            0.1)^2),
                    1/3))),
        IFERROR(W1396,
            MAX(MAX('1D'!$D$16,
                    MAX('1D'!$D$16,
                        POWER((ABS(K369)^2)/('1D'!$I$5*MAX(F369,
                                    0.1)^2),
                            1/3))),
                ($L$2)-E1396))),
    IF(IFERROR(AG370,
            0)=0,
        MAX(MAX('1D'!$D$16,
                MAX('1D'!$D$16,
                    POWER((ABS(K369)^2)/('1D'!$I$5*MAX(F369,
                                0.1)^2),
                        1/3))),
            IFERROR(W1396,
                MAX(MAX('1D'!$D$16,
                        MAX('1D'!$D$16,
                            POWER((ABS(K369)^2)/('1D'!$I$5*MAX(F369,
                                        0.1)^2),
                                1/3))),
                    ($L$2)-E1396))),
        IF(IFERROR(W369,
                0)=0,
            MAX(MAX('1D'!$D$16,
                    MAX('1D'!$D$16,
                        POWER((ABS(K369)^2)/('1D'!$I$5*MAX(F369,
                                    0.1)^2),
                            1/3))),
                IFERROR(W1396,
                    MAX(MAX('1D'!$D$16,
                            MAX('1D'!$D$16,
                                POWER((ABS(K369)^2)/('1D'!$I$5*MAX(F369,
                                            0.1)^2),
                                    1/3))),
                        ($L$2)-E1396))),
            IF(OR(IFERROR(AD369,
                        0)&gt;=1,
                    IFERROR(AD370,
                        0)&gt;=1),
                MAX('1D'!$D$16,
                    MAX('1D'!$D$16,
                        POWER((ABS(K369)^2)/('1D'!$I$5*MAX(F369,
                                    0.1)^2),
                            1/3))),
                IF(ABS(IFERROR(AF369,
                            0))&lt;'1D'!$D$19,
                    MAX(MAX('1D'!$D$16,
                            MAX('1D'!$D$16,
                                POWER((ABS(K369)^2)/('1D'!$I$5*MAX(F369,
                                            0.1)^2),
                                    1/3))),
                        IFERROR(W369,
                            0)),
                    MAX(MAX('1D'!$D$16,
                            MAX('1D'!$D$16,
                                POWER((ABS(K369)^2)/('1D'!$I$5*MAX(F369,
                                            0.1)^2),
                                    1/3))),
                        (IFERROR(W369,
                                0))+((IFERROR(AF369,
                                    0))*'1D'!$D$18)))))))</f>
        <v>2.1389677043987478</v>
      </c>
      <c r="X369" s="5">
        <f t="shared" ca="1" si="74"/>
        <v>11.122632062873489</v>
      </c>
      <c r="Y369" s="5">
        <f t="shared" ca="1" si="75"/>
        <v>1.1735290000551568</v>
      </c>
      <c r="Z369" s="5">
        <f t="shared" ca="1" si="76"/>
        <v>4.5807502857230418</v>
      </c>
      <c r="AA369" s="5">
        <f t="shared" ca="1" si="77"/>
        <v>634.52196770439878</v>
      </c>
      <c r="AB369" s="5">
        <f ca="1">AA369+((ABS(K369)/MAX(((F369)+(G369)*(W369))*(W369),
            0.000001))^2)/(2*'1D'!$I$5)</f>
        <v>635.59145155659814</v>
      </c>
      <c r="AC369" s="5">
        <f ca="1">((ABS(K369)*'1D'!$D$6)/(MAX(((F369)+(G369)*(W369))*(W369),
            0.000001)*MAX(((((F369)+(G369)*(W369))*(W369))/MAX((F369)+2*(W369)*SQRT(1+(G369)^2),
                    0.000001))^(2/3),
            0.000001)))^2</f>
        <v>3.8141460404132466E-3</v>
      </c>
      <c r="AD369" s="5">
        <f ca="1">ABS(ABS(K369)/MAX(((F369)+(G369)*(W369))*(W369),
        0.000001))/SQRT('1D'!$I$5*MAX((((F369)+(G369)*(W369))*(W369))/MAX((F369)+2*(G369)*(W369),
            0.000001),
        0.000001))</f>
        <v>1.0000000000000004</v>
      </c>
      <c r="AE369" s="5">
        <f ca="1">((F369)*(W369)^2)/2+(G369)*(W369)^3/3+(ABS(K369)^2)/('1D'!$I$5*MAX(((F369)+(G369)*(W369))*(W369),
        0.000001))</f>
        <v>35.686426155594638</v>
      </c>
      <c r="AF369" s="5">
        <f ca="1">IF($A$2=0,
    0,
    IFERROR(AB370+(((AC369+AC370)/2)*J370)+(IF(Z369&gt;Z370,
                '1D'!$D$8*((Z369^2-Z370^2)/(2*'1D'!$I$5)),
                '1D'!$D$9*((Z370^2-Z369^2)/(2*'1D'!$I$5)))+('1D'!$D$10*(ABS(I370)/90)*(MAX(Z369^2,
                        Z370^2)/(2*'1D'!$I$5))))-AB369,
        0))</f>
        <v>3.4531789411857972E-3</v>
      </c>
      <c r="AG369" s="5">
        <f ca="1">IF($A$2=0,
    1,
    IF(IFERROR(AG370,
            0)=0,
        0,
        IFERROR(IF(OR(ROUND(AD369,
                        3)&gt;=1,
                    AND(ABS(AF369)&lt;'1D'!$D$19,
                        AD369&lt;1)),
                1,
                0),
            0)))</f>
        <v>1</v>
      </c>
      <c r="AH369" s="5">
        <f ca="1">IFERROR(IF('1D'!V32="Supercritical",
        MAX('1D'!$D$16,
            IFERROR(L369,
                MAX('1D'!$D$16,
                    POWER((ABS(K369)^2)/('1D'!$I$5*MAX(F369,
                                0.1)^2),
                        1/3)))),
        IF('1D'!V32="Subcritical",
            MAX('1D'!$D$16,
                IFERROR(W369,
                    MAX('1D'!$D$16,
                        POWER((ABS(K369)^2)/('1D'!$I$5*MAX(F369,
                                    0.1)^2),
                            1/3)))),
            IF(IFERROR(T369,
                    -1E+99)&gt;=IFERROR(AE369,
                    -1E+99),
                MAX('1D'!$D$16,
                    IFERROR(L369,
                        MAX('1D'!$D$16,
                            POWER((ABS(K369)^2)/('1D'!$I$5*MAX(F369,
                                        0.1)^2),
                                1/3)))),
                MAX('1D'!$D$16,
                    IFERROR(W369,
                        MAX('1D'!$D$16,
                            POWER((ABS(K369)^2)/('1D'!$I$5*MAX(F369,
                                        0.1)^2),
                                1/3))))))),
    MAX('1D'!$D$16,
        POWER((ABS(K369)^2)/('1D'!$I$5*MAX(F369,
                    0.1)^2),
            1/3)))</f>
        <v>2.0411692021517887</v>
      </c>
      <c r="AI369" s="5">
        <f t="shared" ca="1" si="78"/>
        <v>634.4241692021518</v>
      </c>
      <c r="AJ369" s="5">
        <f ca="1">AI369+((ABS(K369)/MAX(((F369)+(G369)*(AH369))*(AH369),
            0.000001))^2)/(2*'1D'!$I$5)</f>
        <v>635.59859253909485</v>
      </c>
      <c r="AM369">
        <v>0</v>
      </c>
      <c r="AN369">
        <v>0</v>
      </c>
      <c r="AO369" s="5">
        <f t="shared" si="79"/>
        <v>0</v>
      </c>
      <c r="AP369" s="5">
        <f t="shared" si="83"/>
        <v>0</v>
      </c>
      <c r="AQ369" s="5">
        <f ca="1">ABS(ABS(K369)/MAX(((F369)+(G369)*(AH369))*(AH369),
        0.000001))/SQRT('1D'!$I$5*MAX((((F369)+(G369)*(AH369))*(AH369))/MAX((F369)+2*(G369)*(AH369),
            0.000001),
        0.000001))</f>
        <v>1.0727235886044055</v>
      </c>
      <c r="AR369" s="5" t="str">
        <f t="shared" ca="1" si="80"/>
        <v>Supercritical</v>
      </c>
      <c r="AS369" s="5">
        <f ca="1">((ABS(K369)*'1D'!$D$6)/(MAX(((F369)+(G369)*(AH369))*(AH369),
            0.000001)*MAX(((((F369)+(G369)*(AH369))*(AH369))/MAX((F369)+2*(AH369)*SQRT(1+(G369)^2),
                    0.000001))^(2/3),
            0.000001)))^2</f>
        <v>4.3358367565141456E-3</v>
      </c>
    </row>
    <row r="370" spans="1:45" x14ac:dyDescent="0.35">
      <c r="A370">
        <v>361</v>
      </c>
      <c r="B370">
        <v>359.99599999999998</v>
      </c>
      <c r="C370">
        <v>616272.00800000003</v>
      </c>
      <c r="D370">
        <v>3097602.3020000001</v>
      </c>
      <c r="E370">
        <v>632.38250000000005</v>
      </c>
      <c r="F370">
        <v>5.2</v>
      </c>
      <c r="G370">
        <v>0</v>
      </c>
      <c r="H370" t="s">
        <v>176</v>
      </c>
      <c r="I370">
        <v>7.8E-2</v>
      </c>
      <c r="J370" s="5">
        <f t="shared" si="81"/>
        <v>1</v>
      </c>
      <c r="K370" s="5">
        <f t="shared" ca="1" si="82"/>
        <v>50.95</v>
      </c>
      <c r="L370" s="5">
        <f ca="1">IF($A$2=0,
    IFERROR(L369,
        MAX('1D'!$D$16,
            POWER((ABS(K370)^2)/('1D'!$I$5*MAX(F370,
                        0.1)^2),
                1/3))),
    IF(IFERROR(V369,
            0)=0,
        IFERROR(L369,
            MAX('1D'!$D$16,
                POWER((ABS(K370)^2)/('1D'!$I$5*MAX(F370,
                            0.1)^2),
                    1/3))),
        IF(OR(IFERROR(L370,
                    0)=0,
                IFERROR(S369,
                    0)&lt;1,
                IFERROR(S370,
                    0)&lt;1),
            MAX('1D'!$D$16,
                POWER((ABS(K370)^2)/('1D'!$I$5*MAX(F370,
                            0.1)^2),
                    1/3)),
            IF(IFERROR(U370,
                    0)&gt;0,
                MAX('1D'!$D$16,
                    IFERROR(L370,
                        0)+((IFERROR(U370,
                                0))*'1D'!$D$18*IF((IFERROR(S370,
                                    0))&lt;1,
                            1,
                            -1))),
                IF(IFERROR(U370,
                        0)&lt;0,
                    IF(ABS((MAX('1D'!$D$16,
                                    POWER((ABS(K370)^2)/('1D'!$I$5*MAX(F370,
                                                0.1)^2),
                                        1/3)))-IFERROR(L370,
                                0))&gt;'1D'!$D$19,
                        MAX('1D'!$D$16,
                            IF((MAX('1D'!$D$16,
                                        POWER((ABS(K370)^2)/('1D'!$I$5*MAX(F370,
                                                    0.1)^2),
                                            1/3)))&gt;IFERROR(L370,
                                    0),
                                MIN((MAX('1D'!$D$16,
                                            POWER((ABS(K370)^2)/('1D'!$I$5*MAX(F370,
                                                        0.1)^2),
                                                1/3))),
                                    IFERROR(L370,
                                        0)+(MIN(ABS(IFERROR(U370,
                                                    0))*'1D'!$D$18,
                                            ABS((MAX('1D'!$D$16,
                                                        POWER((ABS(K370)^2)/('1D'!$I$5*MAX(F370,
                                                                    0.1)^2),
                                                            1/3)))-IFERROR(L370,
                                                    0))))),
                                MAX((MAX('1D'!$D$16,
                                            POWER((ABS(K370)^2)/('1D'!$I$5*MAX(F370,
                                                        0.1)^2),
                                                1/3))),
                                    IFERROR(L370,
                                        0)-(MIN(ABS(IFERROR(U370,
                                                    0))*'1D'!$D$18,
                                            ABS((MAX('1D'!$D$16,
                                                        POWER((ABS(K370)^2)/('1D'!$I$5*MAX(F370,
                                                                    0.1)^2),
                                                            1/3)))-IFERROR(L370,
                                                    0))))))),
                        MAX('1D'!$D$16,
                            POWER((ABS(K370)^2)/('1D'!$I$5*MAX(F370,
                                        0.1)^2),
                                1/3))),
                    MAX('1D'!$D$16,
                        IFERROR(L370,
                            0)))))))</f>
        <v>2.0411692021517887</v>
      </c>
      <c r="M370" s="5">
        <f t="shared" ca="1" si="70"/>
        <v>10.614079851189301</v>
      </c>
      <c r="N370" s="5">
        <f t="shared" ca="1" si="71"/>
        <v>1.1434704692804873</v>
      </c>
      <c r="O370" s="5">
        <f t="shared" ca="1" si="72"/>
        <v>4.8002276894771132</v>
      </c>
      <c r="P370" s="5">
        <f t="shared" ca="1" si="73"/>
        <v>634.42366920215181</v>
      </c>
      <c r="Q370" s="5">
        <f ca="1">P370+((ABS(K370)/MAX(((F370)+(G370)*(L370))*(L370),
            0.000001))^2)/(2*'1D'!$I$5)</f>
        <v>635.59809253909486</v>
      </c>
      <c r="R370" s="5">
        <f ca="1">((ABS(K370)*'1D'!$D$6)/(MAX(((F370)+(G370)*(L370))*(L370),
            0.000001)*MAX(((((F370)+(G370)*(L370))*(L370))/MAX((F370)+2*(L370)*SQRT(1+(G370)^2),
                    0.000001))^(2/3),
            0.000001)))^2</f>
        <v>4.3358367565141456E-3</v>
      </c>
      <c r="S370" s="5">
        <f ca="1">ABS(ABS(K370)/MAX(((F370)+(G370)*(L370))*(L370),
        0.000001))/SQRT('1D'!$I$5*MAX((((F370)+(G370)*(L370))*(L370))/MAX((F370)+2*(G370)*(L370),
            0.000001),
        0.000001))</f>
        <v>1.0727235886044055</v>
      </c>
      <c r="T370" s="5">
        <f ca="1">((F370)*(L370)^2)/2+(G370)*(L370)^3/3+(ABS(K370)^2)/('1D'!$I$5*MAX(((F370)+(G370)*(L370))*(L370),
        0.000001))</f>
        <v>35.763412605541333</v>
      </c>
      <c r="U370" s="5">
        <f ca="1">IF($A$2=0,
    0,
    IFERROR(Q369-(((R369+R370)/2)*J370)-(IF(O369&gt;O370,
                '1D'!$D$8*((O369^2-O370^2)/(2*'1D'!$I$5)),
                '1D'!$D$9*((O370^2-O369^2)/(2*'1D'!$I$5)))+('1D'!$D$10*(ABS(I370)/90)*(MAX(O369^2,
                        O370^2)/(2*'1D'!$I$5))))-Q370,
        0))</f>
        <v>-3.9885117902258571E-3</v>
      </c>
      <c r="V370" s="5">
        <f ca="1">IF($A$2=0,
    1,
    IF(IFERROR(V369,
            0)=0,
        0,
        IFERROR(IF(ROUND(S370,
                    3)=1,
                1,
                IF(AND(ABS(U370)&lt;'1D'!$D$19,
                        S370&gt;1),
                    1,
                    0)),
            0)))</f>
        <v>0</v>
      </c>
      <c r="W370" s="5">
        <f ca="1">IF($A$2=0,
    MAX(MAX('1D'!$D$16,
            MAX('1D'!$D$16,
                POWER((ABS(K370)^2)/('1D'!$I$5*MAX(F370,
                            0.1)^2),
                    1/3))),
        IFERROR(W1396,
            MAX(MAX('1D'!$D$16,
                    MAX('1D'!$D$16,
                        POWER((ABS(K370)^2)/('1D'!$I$5*MAX(F370,
                                    0.1)^2),
                            1/3))),
                ($L$2)-E1396))),
    IF(IFERROR(AG371,
            0)=0,
        MAX(MAX('1D'!$D$16,
                MAX('1D'!$D$16,
                    POWER((ABS(K370)^2)/('1D'!$I$5*MAX(F370,
                                0.1)^2),
                        1/3))),
            IFERROR(W1396,
                MAX(MAX('1D'!$D$16,
                        MAX('1D'!$D$16,
                            POWER((ABS(K370)^2)/('1D'!$I$5*MAX(F370,
                                        0.1)^2),
                                1/3))),
                    ($L$2)-E1396))),
        IF(IFERROR(W370,
                0)=0,
            MAX(MAX('1D'!$D$16,
                    MAX('1D'!$D$16,
                        POWER((ABS(K370)^2)/('1D'!$I$5*MAX(F370,
                                    0.1)^2),
                            1/3))),
                IFERROR(W1396,
                    MAX(MAX('1D'!$D$16,
                            MAX('1D'!$D$16,
                                POWER((ABS(K370)^2)/('1D'!$I$5*MAX(F370,
                                            0.1)^2),
                                    1/3))),
                        ($L$2)-E1396))),
            IF(OR(IFERROR(AD370,
                        0)&gt;=1,
                    IFERROR(AD371,
                        0)&gt;=1),
                MAX('1D'!$D$16,
                    MAX('1D'!$D$16,
                        POWER((ABS(K370)^2)/('1D'!$I$5*MAX(F370,
                                    0.1)^2),
                            1/3))),
                IF(ABS(IFERROR(AF370,
                            0))&lt;'1D'!$D$19,
                    MAX(MAX('1D'!$D$16,
                            MAX('1D'!$D$16,
                                POWER((ABS(K370)^2)/('1D'!$I$5*MAX(F370,
                                            0.1)^2),
                                    1/3))),
                        IFERROR(W370,
                            0)),
                    MAX(MAX('1D'!$D$16,
                            MAX('1D'!$D$16,
                                POWER((ABS(K370)^2)/('1D'!$I$5*MAX(F370,
                                            0.1)^2),
                                    1/3))),
                        (IFERROR(W370,
                                0))+((IFERROR(AF370,
                                    0))*'1D'!$D$18)))))))</f>
        <v>2.1389677043987478</v>
      </c>
      <c r="X370" s="5">
        <f t="shared" ca="1" si="74"/>
        <v>11.122632062873489</v>
      </c>
      <c r="Y370" s="5">
        <f t="shared" ca="1" si="75"/>
        <v>1.1735290000551568</v>
      </c>
      <c r="Z370" s="5">
        <f t="shared" ca="1" si="76"/>
        <v>4.5807502857230418</v>
      </c>
      <c r="AA370" s="5">
        <f t="shared" ca="1" si="77"/>
        <v>634.52146770439879</v>
      </c>
      <c r="AB370" s="5">
        <f ca="1">AA370+((ABS(K370)/MAX(((F370)+(G370)*(W370))*(W370),
            0.000001))^2)/(2*'1D'!$I$5)</f>
        <v>635.59095155659816</v>
      </c>
      <c r="AC370" s="5">
        <f ca="1">((ABS(K370)*'1D'!$D$6)/(MAX(((F370)+(G370)*(W370))*(W370),
            0.000001)*MAX(((((F370)+(G370)*(W370))*(W370))/MAX((F370)+2*(W370)*SQRT(1+(G370)^2),
                    0.000001))^(2/3),
            0.000001)))^2</f>
        <v>3.8141460404132466E-3</v>
      </c>
      <c r="AD370" s="5">
        <f ca="1">ABS(ABS(K370)/MAX(((F370)+(G370)*(W370))*(W370),
        0.000001))/SQRT('1D'!$I$5*MAX((((F370)+(G370)*(W370))*(W370))/MAX((F370)+2*(G370)*(W370),
            0.000001),
        0.000001))</f>
        <v>1.0000000000000004</v>
      </c>
      <c r="AE370" s="5">
        <f ca="1">((F370)*(W370)^2)/2+(G370)*(W370)^3/3+(ABS(K370)^2)/('1D'!$I$5*MAX(((F370)+(G370)*(W370))*(W370),
        0.000001))</f>
        <v>35.686426155594638</v>
      </c>
      <c r="AF370" s="5">
        <f ca="1">IF($A$2=0,
    0,
    IFERROR(AB371+(((AC370+AC371)/2)*J371)+(IF(Z370&gt;Z371,
                '1D'!$D$8*((Z370^2-Z371^2)/(2*'1D'!$I$5)),
                '1D'!$D$9*((Z371^2-Z370^2)/(2*'1D'!$I$5)))+('1D'!$D$10*(ABS(I371)/90)*(MAX(Z370^2,
                        Z371^2)/(2*'1D'!$I$5))))-AB370,
        0))</f>
        <v>3.3622728136606383E-3</v>
      </c>
      <c r="AG370" s="5">
        <f ca="1">IF($A$2=0,
    1,
    IF(IFERROR(AG371,
            0)=0,
        0,
        IFERROR(IF(OR(ROUND(AD370,
                        3)&gt;=1,
                    AND(ABS(AF370)&lt;'1D'!$D$19,
                        AD370&lt;1)),
                1,
                0),
            0)))</f>
        <v>1</v>
      </c>
      <c r="AH370" s="5">
        <f ca="1">IFERROR(IF('1D'!V32="Supercritical",
        MAX('1D'!$D$16,
            IFERROR(L370,
                MAX('1D'!$D$16,
                    POWER((ABS(K370)^2)/('1D'!$I$5*MAX(F370,
                                0.1)^2),
                        1/3)))),
        IF('1D'!V32="Subcritical",
            MAX('1D'!$D$16,
                IFERROR(W370,
                    MAX('1D'!$D$16,
                        POWER((ABS(K370)^2)/('1D'!$I$5*MAX(F370,
                                    0.1)^2),
                            1/3)))),
            IF(IFERROR(T370,
                    -1E+99)&gt;=IFERROR(AE370,
                    -1E+99),
                MAX('1D'!$D$16,
                    IFERROR(L370,
                        MAX('1D'!$D$16,
                            POWER((ABS(K370)^2)/('1D'!$I$5*MAX(F370,
                                        0.1)^2),
                                1/3)))),
                MAX('1D'!$D$16,
                    IFERROR(W370,
                        MAX('1D'!$D$16,
                            POWER((ABS(K370)^2)/('1D'!$I$5*MAX(F370,
                                        0.1)^2),
                                1/3))))))),
    MAX('1D'!$D$16,
        POWER((ABS(K370)^2)/('1D'!$I$5*MAX(F370,
                    0.1)^2),
            1/3)))</f>
        <v>2.0411692021517887</v>
      </c>
      <c r="AI370" s="5">
        <f t="shared" ca="1" si="78"/>
        <v>634.42366920215181</v>
      </c>
      <c r="AJ370" s="5">
        <f ca="1">AI370+((ABS(K370)/MAX(((F370)+(G370)*(AH370))*(AH370),
            0.000001))^2)/(2*'1D'!$I$5)</f>
        <v>635.59809253909486</v>
      </c>
      <c r="AM370">
        <v>0</v>
      </c>
      <c r="AN370">
        <v>0</v>
      </c>
      <c r="AO370" s="5">
        <f t="shared" si="79"/>
        <v>0</v>
      </c>
      <c r="AP370" s="5">
        <f t="shared" si="83"/>
        <v>0</v>
      </c>
      <c r="AQ370" s="5">
        <f ca="1">ABS(ABS(K370)/MAX(((F370)+(G370)*(AH370))*(AH370),
        0.000001))/SQRT('1D'!$I$5*MAX((((F370)+(G370)*(AH370))*(AH370))/MAX((F370)+2*(G370)*(AH370),
            0.000001),
        0.000001))</f>
        <v>1.0727235886044055</v>
      </c>
      <c r="AR370" s="5" t="str">
        <f t="shared" ca="1" si="80"/>
        <v>Supercritical</v>
      </c>
      <c r="AS370" s="5">
        <f ca="1">((ABS(K370)*'1D'!$D$6)/(MAX(((F370)+(G370)*(AH370))*(AH370),
            0.000001)*MAX(((((F370)+(G370)*(AH370))*(AH370))/MAX((F370)+2*(AH370)*SQRT(1+(G370)^2),
                    0.000001))^(2/3),
            0.000001)))^2</f>
        <v>4.3358367565141456E-3</v>
      </c>
    </row>
    <row r="371" spans="1:45" x14ac:dyDescent="0.35">
      <c r="A371">
        <v>362</v>
      </c>
      <c r="B371">
        <v>360.99599999999998</v>
      </c>
      <c r="C371">
        <v>616271.53399999999</v>
      </c>
      <c r="D371">
        <v>3097601.4210000001</v>
      </c>
      <c r="E371">
        <v>632.38199999999995</v>
      </c>
      <c r="F371">
        <v>5.2</v>
      </c>
      <c r="G371">
        <v>0</v>
      </c>
      <c r="H371" t="s">
        <v>176</v>
      </c>
      <c r="I371">
        <v>2.7E-2</v>
      </c>
      <c r="J371" s="5">
        <f t="shared" si="81"/>
        <v>1</v>
      </c>
      <c r="K371" s="5">
        <f t="shared" ca="1" si="82"/>
        <v>50.95</v>
      </c>
      <c r="L371" s="5">
        <f ca="1">IF($A$2=0,
    IFERROR(L370,
        MAX('1D'!$D$16,
            POWER((ABS(K371)^2)/('1D'!$I$5*MAX(F371,
                        0.1)^2),
                1/3))),
    IF(IFERROR(V370,
            0)=0,
        IFERROR(L370,
            MAX('1D'!$D$16,
                POWER((ABS(K371)^2)/('1D'!$I$5*MAX(F371,
                            0.1)^2),
                    1/3))),
        IF(OR(IFERROR(L371,
                    0)=0,
                IFERROR(S370,
                    0)&lt;1,
                IFERROR(S371,
                    0)&lt;1),
            MAX('1D'!$D$16,
                POWER((ABS(K371)^2)/('1D'!$I$5*MAX(F371,
                            0.1)^2),
                    1/3)),
            IF(IFERROR(U371,
                    0)&gt;0,
                MAX('1D'!$D$16,
                    IFERROR(L371,
                        0)+((IFERROR(U371,
                                0))*'1D'!$D$18*IF((IFERROR(S371,
                                    0))&lt;1,
                            1,
                            -1))),
                IF(IFERROR(U371,
                        0)&lt;0,
                    IF(ABS((MAX('1D'!$D$16,
                                    POWER((ABS(K371)^2)/('1D'!$I$5*MAX(F371,
                                                0.1)^2),
                                        1/3)))-IFERROR(L371,
                                0))&gt;'1D'!$D$19,
                        MAX('1D'!$D$16,
                            IF((MAX('1D'!$D$16,
                                        POWER((ABS(K371)^2)/('1D'!$I$5*MAX(F371,
                                                    0.1)^2),
                                            1/3)))&gt;IFERROR(L371,
                                    0),
                                MIN((MAX('1D'!$D$16,
                                            POWER((ABS(K371)^2)/('1D'!$I$5*MAX(F371,
                                                        0.1)^2),
                                                1/3))),
                                    IFERROR(L371,
                                        0)+(MIN(ABS(IFERROR(U371,
                                                    0))*'1D'!$D$18,
                                            ABS((MAX('1D'!$D$16,
                                                        POWER((ABS(K371)^2)/('1D'!$I$5*MAX(F371,
                                                                    0.1)^2),
                                                            1/3)))-IFERROR(L371,
                                                    0))))),
                                MAX((MAX('1D'!$D$16,
                                            POWER((ABS(K371)^2)/('1D'!$I$5*MAX(F371,
                                                        0.1)^2),
                                                1/3))),
                                    IFERROR(L371,
                                        0)-(MIN(ABS(IFERROR(U371,
                                                    0))*'1D'!$D$18,
                                            ABS((MAX('1D'!$D$16,
                                                        POWER((ABS(K371)^2)/('1D'!$I$5*MAX(F371,
                                                                    0.1)^2),
                                                            1/3)))-IFERROR(L371,
                                                    0))))))),
                        MAX('1D'!$D$16,
                            POWER((ABS(K371)^2)/('1D'!$I$5*MAX(F371,
                                        0.1)^2),
                                1/3))),
                    MAX('1D'!$D$16,
                        IFERROR(L371,
                            0)))))))</f>
        <v>2.0411692021517887</v>
      </c>
      <c r="M371" s="5">
        <f t="shared" ca="1" si="70"/>
        <v>10.614079851189301</v>
      </c>
      <c r="N371" s="5">
        <f t="shared" ca="1" si="71"/>
        <v>1.1434704692804873</v>
      </c>
      <c r="O371" s="5">
        <f t="shared" ca="1" si="72"/>
        <v>4.8002276894771132</v>
      </c>
      <c r="P371" s="5">
        <f t="shared" ca="1" si="73"/>
        <v>634.42316920215171</v>
      </c>
      <c r="Q371" s="5">
        <f ca="1">P371+((ABS(K371)/MAX(((F371)+(G371)*(L371))*(L371),
            0.000001))^2)/(2*'1D'!$I$5)</f>
        <v>635.59759253909476</v>
      </c>
      <c r="R371" s="5">
        <f ca="1">((ABS(K371)*'1D'!$D$6)/(MAX(((F371)+(G371)*(L371))*(L371),
            0.000001)*MAX(((((F371)+(G371)*(L371))*(L371))/MAX((F371)+2*(L371)*SQRT(1+(G371)^2),
                    0.000001))^(2/3),
            0.000001)))^2</f>
        <v>4.3358367565141456E-3</v>
      </c>
      <c r="S371" s="5">
        <f ca="1">ABS(ABS(K371)/MAX(((F371)+(G371)*(L371))*(L371),
        0.000001))/SQRT('1D'!$I$5*MAX((((F371)+(G371)*(L371))*(L371))/MAX((F371)+2*(G371)*(L371),
            0.000001),
        0.000001))</f>
        <v>1.0727235886044055</v>
      </c>
      <c r="T371" s="5">
        <f ca="1">((F371)*(L371)^2)/2+(G371)*(L371)^3/3+(ABS(K371)^2)/('1D'!$I$5*MAX(((F371)+(G371)*(L371))*(L371),
        0.000001))</f>
        <v>35.763412605541333</v>
      </c>
      <c r="U371" s="5">
        <f ca="1">IF($A$2=0,
    0,
    IFERROR(Q370-(((R370+R371)/2)*J371)-(IF(O370&gt;O371,
                '1D'!$D$8*((O370^2-O371^2)/(2*'1D'!$I$5)),
                '1D'!$D$9*((O371^2-O370^2)/(2*'1D'!$I$5)))+('1D'!$D$10*(ABS(I371)/90)*(MAX(O370^2,
                        O371^2)/(2*'1D'!$I$5))))-Q371,
        0))</f>
        <v>-3.8886858064870466E-3</v>
      </c>
      <c r="V371" s="5">
        <f ca="1">IF($A$2=0,
    1,
    IF(IFERROR(V370,
            0)=0,
        0,
        IFERROR(IF(ROUND(S371,
                    3)=1,
                1,
                IF(AND(ABS(U371)&lt;'1D'!$D$19,
                        S371&gt;1),
                    1,
                    0)),
            0)))</f>
        <v>0</v>
      </c>
      <c r="W371" s="5">
        <f ca="1">IF($A$2=0,
    MAX(MAX('1D'!$D$16,
            MAX('1D'!$D$16,
                POWER((ABS(K371)^2)/('1D'!$I$5*MAX(F371,
                            0.1)^2),
                    1/3))),
        IFERROR(W1396,
            MAX(MAX('1D'!$D$16,
                    MAX('1D'!$D$16,
                        POWER((ABS(K371)^2)/('1D'!$I$5*MAX(F371,
                                    0.1)^2),
                            1/3))),
                ($L$2)-E1396))),
    IF(IFERROR(AG372,
            0)=0,
        MAX(MAX('1D'!$D$16,
                MAX('1D'!$D$16,
                    POWER((ABS(K371)^2)/('1D'!$I$5*MAX(F371,
                                0.1)^2),
                        1/3))),
            IFERROR(W1396,
                MAX(MAX('1D'!$D$16,
                        MAX('1D'!$D$16,
                            POWER((ABS(K371)^2)/('1D'!$I$5*MAX(F371,
                                        0.1)^2),
                                1/3))),
                    ($L$2)-E1396))),
        IF(IFERROR(W371,
                0)=0,
            MAX(MAX('1D'!$D$16,
                    MAX('1D'!$D$16,
                        POWER((ABS(K371)^2)/('1D'!$I$5*MAX(F371,
                                    0.1)^2),
                            1/3))),
                IFERROR(W1396,
                    MAX(MAX('1D'!$D$16,
                            MAX('1D'!$D$16,
                                POWER((ABS(K371)^2)/('1D'!$I$5*MAX(F371,
                                            0.1)^2),
                                    1/3))),
                        ($L$2)-E1396))),
            IF(OR(IFERROR(AD371,
                        0)&gt;=1,
                    IFERROR(AD372,
                        0)&gt;=1),
                MAX('1D'!$D$16,
                    MAX('1D'!$D$16,
                        POWER((ABS(K371)^2)/('1D'!$I$5*MAX(F371,
                                    0.1)^2),
                            1/3))),
                IF(ABS(IFERROR(AF371,
                            0))&lt;'1D'!$D$19,
                    MAX(MAX('1D'!$D$16,
                            MAX('1D'!$D$16,
                                POWER((ABS(K371)^2)/('1D'!$I$5*MAX(F371,
                                            0.1)^2),
                                    1/3))),
                        IFERROR(W371,
                            0)),
                    MAX(MAX('1D'!$D$16,
                            MAX('1D'!$D$16,
                                POWER((ABS(K371)^2)/('1D'!$I$5*MAX(F371,
                                            0.1)^2),
                                    1/3))),
                        (IFERROR(W371,
                                0))+((IFERROR(AF371,
                                    0))*'1D'!$D$18)))))))</f>
        <v>2.1389677043987478</v>
      </c>
      <c r="X371" s="5">
        <f t="shared" ca="1" si="74"/>
        <v>11.122632062873489</v>
      </c>
      <c r="Y371" s="5">
        <f t="shared" ca="1" si="75"/>
        <v>1.1735290000551568</v>
      </c>
      <c r="Z371" s="5">
        <f t="shared" ca="1" si="76"/>
        <v>4.5807502857230418</v>
      </c>
      <c r="AA371" s="5">
        <f t="shared" ca="1" si="77"/>
        <v>634.52096770439869</v>
      </c>
      <c r="AB371" s="5">
        <f ca="1">AA371+((ABS(K371)/MAX(((F371)+(G371)*(W371))*(W371),
            0.000001))^2)/(2*'1D'!$I$5)</f>
        <v>635.59045155659805</v>
      </c>
      <c r="AC371" s="5">
        <f ca="1">((ABS(K371)*'1D'!$D$6)/(MAX(((F371)+(G371)*(W371))*(W371),
            0.000001)*MAX(((((F371)+(G371)*(W371))*(W371))/MAX((F371)+2*(W371)*SQRT(1+(G371)^2),
                    0.000001))^(2/3),
            0.000001)))^2</f>
        <v>3.8141460404132466E-3</v>
      </c>
      <c r="AD371" s="5">
        <f ca="1">ABS(ABS(K371)/MAX(((F371)+(G371)*(W371))*(W371),
        0.000001))/SQRT('1D'!$I$5*MAX((((F371)+(G371)*(W371))*(W371))/MAX((F371)+2*(G371)*(W371),
            0.000001),
        0.000001))</f>
        <v>1.0000000000000004</v>
      </c>
      <c r="AE371" s="5">
        <f ca="1">((F371)*(W371)^2)/2+(G371)*(W371)^3/3+(ABS(K371)^2)/('1D'!$I$5*MAX(((F371)+(G371)*(W371))*(W371),
        0.000001))</f>
        <v>35.686426155594638</v>
      </c>
      <c r="AF371" s="5">
        <f ca="1">IF($A$2=0,
    0,
    IFERROR(AB372+(((AC371+AC372)/2)*J372)+(IF(Z371&gt;Z372,
                '1D'!$D$8*((Z371^2-Z372^2)/(2*'1D'!$I$5)),
                '1D'!$D$9*((Z372^2-Z371^2)/(2*'1D'!$I$5)))+('1D'!$D$10*(ABS(I372)/90)*(MAX(Z371^2,
                        Z372^2)/(2*'1D'!$I$5))))-AB371,
        0))</f>
        <v>3.3584586676624895E-3</v>
      </c>
      <c r="AG371" s="5">
        <f ca="1">IF($A$2=0,
    1,
    IF(IFERROR(AG372,
            0)=0,
        0,
        IFERROR(IF(OR(ROUND(AD371,
                        3)&gt;=1,
                    AND(ABS(AF371)&lt;'1D'!$D$19,
                        AD371&lt;1)),
                1,
                0),
            0)))</f>
        <v>1</v>
      </c>
      <c r="AH371" s="5">
        <f ca="1">IFERROR(IF('1D'!V32="Supercritical",
        MAX('1D'!$D$16,
            IFERROR(L371,
                MAX('1D'!$D$16,
                    POWER((ABS(K371)^2)/('1D'!$I$5*MAX(F371,
                                0.1)^2),
                        1/3)))),
        IF('1D'!V32="Subcritical",
            MAX('1D'!$D$16,
                IFERROR(W371,
                    MAX('1D'!$D$16,
                        POWER((ABS(K371)^2)/('1D'!$I$5*MAX(F371,
                                    0.1)^2),
                            1/3)))),
            IF(IFERROR(T371,
                    -1E+99)&gt;=IFERROR(AE371,
                    -1E+99),
                MAX('1D'!$D$16,
                    IFERROR(L371,
                        MAX('1D'!$D$16,
                            POWER((ABS(K371)^2)/('1D'!$I$5*MAX(F371,
                                        0.1)^2),
                                1/3)))),
                MAX('1D'!$D$16,
                    IFERROR(W371,
                        MAX('1D'!$D$16,
                            POWER((ABS(K371)^2)/('1D'!$I$5*MAX(F371,
                                        0.1)^2),
                                1/3))))))),
    MAX('1D'!$D$16,
        POWER((ABS(K371)^2)/('1D'!$I$5*MAX(F371,
                    0.1)^2),
            1/3)))</f>
        <v>2.0411692021517887</v>
      </c>
      <c r="AI371" s="5">
        <f t="shared" ca="1" si="78"/>
        <v>634.42316920215171</v>
      </c>
      <c r="AJ371" s="5">
        <f ca="1">AI371+((ABS(K371)/MAX(((F371)+(G371)*(AH371))*(AH371),
            0.000001))^2)/(2*'1D'!$I$5)</f>
        <v>635.59759253909476</v>
      </c>
      <c r="AM371">
        <v>0</v>
      </c>
      <c r="AN371">
        <v>0</v>
      </c>
      <c r="AO371" s="5">
        <f t="shared" si="79"/>
        <v>0</v>
      </c>
      <c r="AP371" s="5">
        <f t="shared" si="83"/>
        <v>0</v>
      </c>
      <c r="AQ371" s="5">
        <f ca="1">ABS(ABS(K371)/MAX(((F371)+(G371)*(AH371))*(AH371),
        0.000001))/SQRT('1D'!$I$5*MAX((((F371)+(G371)*(AH371))*(AH371))/MAX((F371)+2*(G371)*(AH371),
            0.000001),
        0.000001))</f>
        <v>1.0727235886044055</v>
      </c>
      <c r="AR371" s="5" t="str">
        <f t="shared" ca="1" si="80"/>
        <v>Supercritical</v>
      </c>
      <c r="AS371" s="5">
        <f ca="1">((ABS(K371)*'1D'!$D$6)/(MAX(((F371)+(G371)*(AH371))*(AH371),
            0.000001)*MAX(((((F371)+(G371)*(AH371))*(AH371))/MAX((F371)+2*(AH371)*SQRT(1+(G371)^2),
                    0.000001))^(2/3),
            0.000001)))^2</f>
        <v>4.3358367565141456E-3</v>
      </c>
    </row>
    <row r="372" spans="1:45" x14ac:dyDescent="0.35">
      <c r="A372">
        <v>363</v>
      </c>
      <c r="B372">
        <v>361.995</v>
      </c>
      <c r="C372">
        <v>616271.06000000006</v>
      </c>
      <c r="D372">
        <v>3097600.5410000002</v>
      </c>
      <c r="E372">
        <v>632.38149999999996</v>
      </c>
      <c r="F372">
        <v>5.2</v>
      </c>
      <c r="G372">
        <v>0</v>
      </c>
      <c r="H372" t="s">
        <v>176</v>
      </c>
      <c r="I372">
        <v>2.7E-2</v>
      </c>
      <c r="J372" s="5">
        <f t="shared" si="81"/>
        <v>0.99900000000002365</v>
      </c>
      <c r="K372" s="5">
        <f t="shared" ca="1" si="82"/>
        <v>50.95</v>
      </c>
      <c r="L372" s="5">
        <f ca="1">IF($A$2=0,
    IFERROR(L371,
        MAX('1D'!$D$16,
            POWER((ABS(K372)^2)/('1D'!$I$5*MAX(F372,
                        0.1)^2),
                1/3))),
    IF(IFERROR(V371,
            0)=0,
        IFERROR(L371,
            MAX('1D'!$D$16,
                POWER((ABS(K372)^2)/('1D'!$I$5*MAX(F372,
                            0.1)^2),
                    1/3))),
        IF(OR(IFERROR(L372,
                    0)=0,
                IFERROR(S371,
                    0)&lt;1,
                IFERROR(S372,
                    0)&lt;1),
            MAX('1D'!$D$16,
                POWER((ABS(K372)^2)/('1D'!$I$5*MAX(F372,
                            0.1)^2),
                    1/3)),
            IF(IFERROR(U372,
                    0)&gt;0,
                MAX('1D'!$D$16,
                    IFERROR(L372,
                        0)+((IFERROR(U372,
                                0))*'1D'!$D$18*IF((IFERROR(S372,
                                    0))&lt;1,
                            1,
                            -1))),
                IF(IFERROR(U372,
                        0)&lt;0,
                    IF(ABS((MAX('1D'!$D$16,
                                    POWER((ABS(K372)^2)/('1D'!$I$5*MAX(F372,
                                                0.1)^2),
                                        1/3)))-IFERROR(L372,
                                0))&gt;'1D'!$D$19,
                        MAX('1D'!$D$16,
                            IF((MAX('1D'!$D$16,
                                        POWER((ABS(K372)^2)/('1D'!$I$5*MAX(F372,
                                                    0.1)^2),
                                            1/3)))&gt;IFERROR(L372,
                                    0),
                                MIN((MAX('1D'!$D$16,
                                            POWER((ABS(K372)^2)/('1D'!$I$5*MAX(F372,
                                                        0.1)^2),
                                                1/3))),
                                    IFERROR(L372,
                                        0)+(MIN(ABS(IFERROR(U372,
                                                    0))*'1D'!$D$18,
                                            ABS((MAX('1D'!$D$16,
                                                        POWER((ABS(K372)^2)/('1D'!$I$5*MAX(F372,
                                                                    0.1)^2),
                                                            1/3)))-IFERROR(L372,
                                                    0))))),
                                MAX((MAX('1D'!$D$16,
                                            POWER((ABS(K372)^2)/('1D'!$I$5*MAX(F372,
                                                        0.1)^2),
                                                1/3))),
                                    IFERROR(L372,
                                        0)-(MIN(ABS(IFERROR(U372,
                                                    0))*'1D'!$D$18,
                                            ABS((MAX('1D'!$D$16,
                                                        POWER((ABS(K372)^2)/('1D'!$I$5*MAX(F372,
                                                                    0.1)^2),
                                                            1/3)))-IFERROR(L372,
                                                    0))))))),
                        MAX('1D'!$D$16,
                            POWER((ABS(K372)^2)/('1D'!$I$5*MAX(F372,
                                        0.1)^2),
                                1/3))),
                    MAX('1D'!$D$16,
                        IFERROR(L372,
                            0)))))))</f>
        <v>2.0411692021517887</v>
      </c>
      <c r="M372" s="5">
        <f t="shared" ca="1" si="70"/>
        <v>10.614079851189301</v>
      </c>
      <c r="N372" s="5">
        <f t="shared" ca="1" si="71"/>
        <v>1.1434704692804873</v>
      </c>
      <c r="O372" s="5">
        <f t="shared" ca="1" si="72"/>
        <v>4.8002276894771132</v>
      </c>
      <c r="P372" s="5">
        <f t="shared" ca="1" si="73"/>
        <v>634.42266920215172</v>
      </c>
      <c r="Q372" s="5">
        <f ca="1">P372+((ABS(K372)/MAX(((F372)+(G372)*(L372))*(L372),
            0.000001))^2)/(2*'1D'!$I$5)</f>
        <v>635.59709253909477</v>
      </c>
      <c r="R372" s="5">
        <f ca="1">((ABS(K372)*'1D'!$D$6)/(MAX(((F372)+(G372)*(L372))*(L372),
            0.000001)*MAX(((((F372)+(G372)*(L372))*(L372))/MAX((F372)+2*(L372)*SQRT(1+(G372)^2),
                    0.000001))^(2/3),
            0.000001)))^2</f>
        <v>4.3358367565141456E-3</v>
      </c>
      <c r="S372" s="5">
        <f ca="1">ABS(ABS(K372)/MAX(((F372)+(G372)*(L372))*(L372),
        0.000001))/SQRT('1D'!$I$5*MAX((((F372)+(G372)*(L372))*(L372))/MAX((F372)+2*(G372)*(L372),
            0.000001),
        0.000001))</f>
        <v>1.0727235886044055</v>
      </c>
      <c r="T372" s="5">
        <f ca="1">((F372)*(L372)^2)/2+(G372)*(L372)^3/3+(ABS(K372)^2)/('1D'!$I$5*MAX(((F372)+(G372)*(L372))*(L372),
        0.000001))</f>
        <v>35.763412605541333</v>
      </c>
      <c r="U372" s="5">
        <f ca="1">IF($A$2=0,
    0,
    IFERROR(Q371-(((R371+R372)/2)*J372)-(IF(O371&gt;O372,
                '1D'!$D$8*((O371^2-O372^2)/(2*'1D'!$I$5)),
                '1D'!$D$9*((O372^2-O371^2)/(2*'1D'!$I$5)))+('1D'!$D$10*(ABS(I372)/90)*(MAX(O371^2,
                        O372^2)/(2*'1D'!$I$5))))-Q372,
        0))</f>
        <v>-3.8843499698941741E-3</v>
      </c>
      <c r="V372" s="5">
        <f ca="1">IF($A$2=0,
    1,
    IF(IFERROR(V371,
            0)=0,
        0,
        IFERROR(IF(ROUND(S372,
                    3)=1,
                1,
                IF(AND(ABS(U372)&lt;'1D'!$D$19,
                        S372&gt;1),
                    1,
                    0)),
            0)))</f>
        <v>0</v>
      </c>
      <c r="W372" s="5">
        <f ca="1">IF($A$2=0,
    MAX(MAX('1D'!$D$16,
            MAX('1D'!$D$16,
                POWER((ABS(K372)^2)/('1D'!$I$5*MAX(F372,
                            0.1)^2),
                    1/3))),
        IFERROR(W1396,
            MAX(MAX('1D'!$D$16,
                    MAX('1D'!$D$16,
                        POWER((ABS(K372)^2)/('1D'!$I$5*MAX(F372,
                                    0.1)^2),
                            1/3))),
                ($L$2)-E1396))),
    IF(IFERROR(AG373,
            0)=0,
        MAX(MAX('1D'!$D$16,
                MAX('1D'!$D$16,
                    POWER((ABS(K372)^2)/('1D'!$I$5*MAX(F372,
                                0.1)^2),
                        1/3))),
            IFERROR(W1396,
                MAX(MAX('1D'!$D$16,
                        MAX('1D'!$D$16,
                            POWER((ABS(K372)^2)/('1D'!$I$5*MAX(F372,
                                        0.1)^2),
                                1/3))),
                    ($L$2)-E1396))),
        IF(IFERROR(W372,
                0)=0,
            MAX(MAX('1D'!$D$16,
                    MAX('1D'!$D$16,
                        POWER((ABS(K372)^2)/('1D'!$I$5*MAX(F372,
                                    0.1)^2),
                            1/3))),
                IFERROR(W1396,
                    MAX(MAX('1D'!$D$16,
                            MAX('1D'!$D$16,
                                POWER((ABS(K372)^2)/('1D'!$I$5*MAX(F372,
                                            0.1)^2),
                                    1/3))),
                        ($L$2)-E1396))),
            IF(OR(IFERROR(AD372,
                        0)&gt;=1,
                    IFERROR(AD373,
                        0)&gt;=1),
                MAX('1D'!$D$16,
                    MAX('1D'!$D$16,
                        POWER((ABS(K372)^2)/('1D'!$I$5*MAX(F372,
                                    0.1)^2),
                            1/3))),
                IF(ABS(IFERROR(AF372,
                            0))&lt;'1D'!$D$19,
                    MAX(MAX('1D'!$D$16,
                            MAX('1D'!$D$16,
                                POWER((ABS(K372)^2)/('1D'!$I$5*MAX(F372,
                                            0.1)^2),
                                    1/3))),
                        IFERROR(W372,
                            0)),
                    MAX(MAX('1D'!$D$16,
                            MAX('1D'!$D$16,
                                POWER((ABS(K372)^2)/('1D'!$I$5*MAX(F372,
                                            0.1)^2),
                                    1/3))),
                        (IFERROR(W372,
                                0))+((IFERROR(AF372,
                                    0))*'1D'!$D$18)))))))</f>
        <v>2.1389677043987478</v>
      </c>
      <c r="X372" s="5">
        <f t="shared" ca="1" si="74"/>
        <v>11.122632062873489</v>
      </c>
      <c r="Y372" s="5">
        <f t="shared" ca="1" si="75"/>
        <v>1.1735290000551568</v>
      </c>
      <c r="Z372" s="5">
        <f t="shared" ca="1" si="76"/>
        <v>4.5807502857230418</v>
      </c>
      <c r="AA372" s="5">
        <f t="shared" ca="1" si="77"/>
        <v>634.5204677043987</v>
      </c>
      <c r="AB372" s="5">
        <f ca="1">AA372+((ABS(K372)/MAX(((F372)+(G372)*(W372))*(W372),
            0.000001))^2)/(2*'1D'!$I$5)</f>
        <v>635.58995155659807</v>
      </c>
      <c r="AC372" s="5">
        <f ca="1">((ABS(K372)*'1D'!$D$6)/(MAX(((F372)+(G372)*(W372))*(W372),
            0.000001)*MAX(((((F372)+(G372)*(W372))*(W372))/MAX((F372)+2*(W372)*SQRT(1+(G372)^2),
                    0.000001))^(2/3),
            0.000001)))^2</f>
        <v>3.8141460404132466E-3</v>
      </c>
      <c r="AD372" s="5">
        <f ca="1">ABS(ABS(K372)/MAX(((F372)+(G372)*(W372))*(W372),
        0.000001))/SQRT('1D'!$I$5*MAX((((F372)+(G372)*(W372))*(W372))/MAX((F372)+2*(G372)*(W372),
            0.000001),
        0.000001))</f>
        <v>1.0000000000000004</v>
      </c>
      <c r="AE372" s="5">
        <f ca="1">((F372)*(W372)^2)/2+(G372)*(W372)^3/3+(ABS(K372)^2)/('1D'!$I$5*MAX(((F372)+(G372)*(W372))*(W372),
        0.000001))</f>
        <v>35.686426155594638</v>
      </c>
      <c r="AF372" s="5">
        <f ca="1">IF($A$2=0,
    0,
    IFERROR(AB373+(((AC372+AC373)/2)*J373)+(IF(Z372&gt;Z373,
                '1D'!$D$8*((Z372^2-Z373^2)/(2*'1D'!$I$5)),
                '1D'!$D$9*((Z373^2-Z372^2)/(2*'1D'!$I$5)))+('1D'!$D$10*(ABS(I373)/90)*(MAX(Z372^2,
                        Z373^2)/(2*'1D'!$I$5))))-AB372,
        0))</f>
        <v>3.3660869597724741E-3</v>
      </c>
      <c r="AG372" s="5">
        <f ca="1">IF($A$2=0,
    1,
    IF(IFERROR(AG373,
            0)=0,
        0,
        IFERROR(IF(OR(ROUND(AD372,
                        3)&gt;=1,
                    AND(ABS(AF372)&lt;'1D'!$D$19,
                        AD372&lt;1)),
                1,
                0),
            0)))</f>
        <v>1</v>
      </c>
      <c r="AH372" s="5">
        <f ca="1">IFERROR(IF('1D'!V32="Supercritical",
        MAX('1D'!$D$16,
            IFERROR(L372,
                MAX('1D'!$D$16,
                    POWER((ABS(K372)^2)/('1D'!$I$5*MAX(F372,
                                0.1)^2),
                        1/3)))),
        IF('1D'!V32="Subcritical",
            MAX('1D'!$D$16,
                IFERROR(W372,
                    MAX('1D'!$D$16,
                        POWER((ABS(K372)^2)/('1D'!$I$5*MAX(F372,
                                    0.1)^2),
                            1/3)))),
            IF(IFERROR(T372,
                    -1E+99)&gt;=IFERROR(AE372,
                    -1E+99),
                MAX('1D'!$D$16,
                    IFERROR(L372,
                        MAX('1D'!$D$16,
                            POWER((ABS(K372)^2)/('1D'!$I$5*MAX(F372,
                                        0.1)^2),
                                1/3)))),
                MAX('1D'!$D$16,
                    IFERROR(W372,
                        MAX('1D'!$D$16,
                            POWER((ABS(K372)^2)/('1D'!$I$5*MAX(F372,
                                        0.1)^2),
                                1/3))))))),
    MAX('1D'!$D$16,
        POWER((ABS(K372)^2)/('1D'!$I$5*MAX(F372,
                    0.1)^2),
            1/3)))</f>
        <v>2.0411692021517887</v>
      </c>
      <c r="AI372" s="5">
        <f t="shared" ca="1" si="78"/>
        <v>634.42266920215172</v>
      </c>
      <c r="AJ372" s="5">
        <f ca="1">AI372+((ABS(K372)/MAX(((F372)+(G372)*(AH372))*(AH372),
            0.000001))^2)/(2*'1D'!$I$5)</f>
        <v>635.59709253909477</v>
      </c>
      <c r="AM372">
        <v>0</v>
      </c>
      <c r="AN372">
        <v>0</v>
      </c>
      <c r="AO372" s="5">
        <f t="shared" si="79"/>
        <v>0</v>
      </c>
      <c r="AP372" s="5">
        <f t="shared" si="83"/>
        <v>0</v>
      </c>
      <c r="AQ372" s="5">
        <f ca="1">ABS(ABS(K372)/MAX(((F372)+(G372)*(AH372))*(AH372),
        0.000001))/SQRT('1D'!$I$5*MAX((((F372)+(G372)*(AH372))*(AH372))/MAX((F372)+2*(G372)*(AH372),
            0.000001),
        0.000001))</f>
        <v>1.0727235886044055</v>
      </c>
      <c r="AR372" s="5" t="str">
        <f t="shared" ca="1" si="80"/>
        <v>Supercritical</v>
      </c>
      <c r="AS372" s="5">
        <f ca="1">((ABS(K372)*'1D'!$D$6)/(MAX(((F372)+(G372)*(AH372))*(AH372),
            0.000001)*MAX(((((F372)+(G372)*(AH372))*(AH372))/MAX((F372)+2*(AH372)*SQRT(1+(G372)^2),
                    0.000001))^(2/3),
            0.000001)))^2</f>
        <v>4.3358367565141456E-3</v>
      </c>
    </row>
    <row r="373" spans="1:45" x14ac:dyDescent="0.35">
      <c r="A373">
        <v>364</v>
      </c>
      <c r="B373">
        <v>362.99599999999998</v>
      </c>
      <c r="C373">
        <v>616270.58600000001</v>
      </c>
      <c r="D373">
        <v>3097599.66</v>
      </c>
      <c r="E373">
        <v>632.38099999999997</v>
      </c>
      <c r="F373">
        <v>5.2</v>
      </c>
      <c r="G373">
        <v>0</v>
      </c>
      <c r="H373" t="s">
        <v>176</v>
      </c>
      <c r="I373">
        <v>2.7E-2</v>
      </c>
      <c r="J373" s="5">
        <f t="shared" si="81"/>
        <v>1.0009999999999764</v>
      </c>
      <c r="K373" s="5">
        <f t="shared" ca="1" si="82"/>
        <v>50.95</v>
      </c>
      <c r="L373" s="5">
        <f ca="1">IF($A$2=0,
    IFERROR(L372,
        MAX('1D'!$D$16,
            POWER((ABS(K373)^2)/('1D'!$I$5*MAX(F373,
                        0.1)^2),
                1/3))),
    IF(IFERROR(V372,
            0)=0,
        IFERROR(L372,
            MAX('1D'!$D$16,
                POWER((ABS(K373)^2)/('1D'!$I$5*MAX(F373,
                            0.1)^2),
                    1/3))),
        IF(OR(IFERROR(L373,
                    0)=0,
                IFERROR(S372,
                    0)&lt;1,
                IFERROR(S373,
                    0)&lt;1),
            MAX('1D'!$D$16,
                POWER((ABS(K373)^2)/('1D'!$I$5*MAX(F373,
                            0.1)^2),
                    1/3)),
            IF(IFERROR(U373,
                    0)&gt;0,
                MAX('1D'!$D$16,
                    IFERROR(L373,
                        0)+((IFERROR(U373,
                                0))*'1D'!$D$18*IF((IFERROR(S373,
                                    0))&lt;1,
                            1,
                            -1))),
                IF(IFERROR(U373,
                        0)&lt;0,
                    IF(ABS((MAX('1D'!$D$16,
                                    POWER((ABS(K373)^2)/('1D'!$I$5*MAX(F373,
                                                0.1)^2),
                                        1/3)))-IFERROR(L373,
                                0))&gt;'1D'!$D$19,
                        MAX('1D'!$D$16,
                            IF((MAX('1D'!$D$16,
                                        POWER((ABS(K373)^2)/('1D'!$I$5*MAX(F373,
                                                    0.1)^2),
                                            1/3)))&gt;IFERROR(L373,
                                    0),
                                MIN((MAX('1D'!$D$16,
                                            POWER((ABS(K373)^2)/('1D'!$I$5*MAX(F373,
                                                        0.1)^2),
                                                1/3))),
                                    IFERROR(L373,
                                        0)+(MIN(ABS(IFERROR(U373,
                                                    0))*'1D'!$D$18,
                                            ABS((MAX('1D'!$D$16,
                                                        POWER((ABS(K373)^2)/('1D'!$I$5*MAX(F373,
                                                                    0.1)^2),
                                                            1/3)))-IFERROR(L373,
                                                    0))))),
                                MAX((MAX('1D'!$D$16,
                                            POWER((ABS(K373)^2)/('1D'!$I$5*MAX(F373,
                                                        0.1)^2),
                                                1/3))),
                                    IFERROR(L373,
                                        0)-(MIN(ABS(IFERROR(U373,
                                                    0))*'1D'!$D$18,
                                            ABS((MAX('1D'!$D$16,
                                                        POWER((ABS(K373)^2)/('1D'!$I$5*MAX(F373,
                                                                    0.1)^2),
                                                            1/3)))-IFERROR(L373,
                                                    0))))))),
                        MAX('1D'!$D$16,
                            POWER((ABS(K373)^2)/('1D'!$I$5*MAX(F373,
                                        0.1)^2),
                                1/3))),
                    MAX('1D'!$D$16,
                        IFERROR(L373,
                            0)))))))</f>
        <v>2.0411692021517887</v>
      </c>
      <c r="M373" s="5">
        <f t="shared" ca="1" si="70"/>
        <v>10.614079851189301</v>
      </c>
      <c r="N373" s="5">
        <f t="shared" ca="1" si="71"/>
        <v>1.1434704692804873</v>
      </c>
      <c r="O373" s="5">
        <f t="shared" ca="1" si="72"/>
        <v>4.8002276894771132</v>
      </c>
      <c r="P373" s="5">
        <f t="shared" ca="1" si="73"/>
        <v>634.42216920215174</v>
      </c>
      <c r="Q373" s="5">
        <f ca="1">P373+((ABS(K373)/MAX(((F373)+(G373)*(L373))*(L373),
            0.000001))^2)/(2*'1D'!$I$5)</f>
        <v>635.59659253909479</v>
      </c>
      <c r="R373" s="5">
        <f ca="1">((ABS(K373)*'1D'!$D$6)/(MAX(((F373)+(G373)*(L373))*(L373),
            0.000001)*MAX(((((F373)+(G373)*(L373))*(L373))/MAX((F373)+2*(L373)*SQRT(1+(G373)^2),
                    0.000001))^(2/3),
            0.000001)))^2</f>
        <v>4.3358367565141456E-3</v>
      </c>
      <c r="S373" s="5">
        <f ca="1">ABS(ABS(K373)/MAX(((F373)+(G373)*(L373))*(L373),
        0.000001))/SQRT('1D'!$I$5*MAX((((F373)+(G373)*(L373))*(L373))/MAX((F373)+2*(G373)*(L373),
            0.000001),
        0.000001))</f>
        <v>1.0727235886044055</v>
      </c>
      <c r="T373" s="5">
        <f ca="1">((F373)*(L373)^2)/2+(G373)*(L373)^3/3+(ABS(K373)^2)/('1D'!$I$5*MAX(((F373)+(G373)*(L373))*(L373),
        0.000001))</f>
        <v>35.763412605541333</v>
      </c>
      <c r="U373" s="5">
        <f ca="1">IF($A$2=0,
    0,
    IFERROR(Q372-(((R372+R373)/2)*J373)-(IF(O372&gt;O373,
                '1D'!$D$8*((O372^2-O373^2)/(2*'1D'!$I$5)),
                '1D'!$D$9*((O373^2-O372^2)/(2*'1D'!$I$5)))+('1D'!$D$10*(ABS(I373)/90)*(MAX(O372^2,
                        O373^2)/(2*'1D'!$I$5))))-Q373,
        0))</f>
        <v>-3.8930216434209797E-3</v>
      </c>
      <c r="V373" s="5">
        <f ca="1">IF($A$2=0,
    1,
    IF(IFERROR(V372,
            0)=0,
        0,
        IFERROR(IF(ROUND(S373,
                    3)=1,
                1,
                IF(AND(ABS(U373)&lt;'1D'!$D$19,
                        S373&gt;1),
                    1,
                    0)),
            0)))</f>
        <v>0</v>
      </c>
      <c r="W373" s="5">
        <f ca="1">IF($A$2=0,
    MAX(MAX('1D'!$D$16,
            MAX('1D'!$D$16,
                POWER((ABS(K373)^2)/('1D'!$I$5*MAX(F373,
                            0.1)^2),
                    1/3))),
        IFERROR(W1396,
            MAX(MAX('1D'!$D$16,
                    MAX('1D'!$D$16,
                        POWER((ABS(K373)^2)/('1D'!$I$5*MAX(F373,
                                    0.1)^2),
                            1/3))),
                ($L$2)-E1396))),
    IF(IFERROR(AG374,
            0)=0,
        MAX(MAX('1D'!$D$16,
                MAX('1D'!$D$16,
                    POWER((ABS(K373)^2)/('1D'!$I$5*MAX(F373,
                                0.1)^2),
                        1/3))),
            IFERROR(W1396,
                MAX(MAX('1D'!$D$16,
                        MAX('1D'!$D$16,
                            POWER((ABS(K373)^2)/('1D'!$I$5*MAX(F373,
                                        0.1)^2),
                                1/3))),
                    ($L$2)-E1396))),
        IF(IFERROR(W373,
                0)=0,
            MAX(MAX('1D'!$D$16,
                    MAX('1D'!$D$16,
                        POWER((ABS(K373)^2)/('1D'!$I$5*MAX(F373,
                                    0.1)^2),
                            1/3))),
                IFERROR(W1396,
                    MAX(MAX('1D'!$D$16,
                            MAX('1D'!$D$16,
                                POWER((ABS(K373)^2)/('1D'!$I$5*MAX(F373,
                                            0.1)^2),
                                    1/3))),
                        ($L$2)-E1396))),
            IF(OR(IFERROR(AD373,
                        0)&gt;=1,
                    IFERROR(AD374,
                        0)&gt;=1),
                MAX('1D'!$D$16,
                    MAX('1D'!$D$16,
                        POWER((ABS(K373)^2)/('1D'!$I$5*MAX(F373,
                                    0.1)^2),
                            1/3))),
                IF(ABS(IFERROR(AF373,
                            0))&lt;'1D'!$D$19,
                    MAX(MAX('1D'!$D$16,
                            MAX('1D'!$D$16,
                                POWER((ABS(K373)^2)/('1D'!$I$5*MAX(F373,
                                            0.1)^2),
                                    1/3))),
                        IFERROR(W373,
                            0)),
                    MAX(MAX('1D'!$D$16,
                            MAX('1D'!$D$16,
                                POWER((ABS(K373)^2)/('1D'!$I$5*MAX(F373,
                                            0.1)^2),
                                    1/3))),
                        (IFERROR(W373,
                                0))+((IFERROR(AF373,
                                    0))*'1D'!$D$18)))))))</f>
        <v>2.1389677043987478</v>
      </c>
      <c r="X373" s="5">
        <f t="shared" ca="1" si="74"/>
        <v>11.122632062873489</v>
      </c>
      <c r="Y373" s="5">
        <f t="shared" ca="1" si="75"/>
        <v>1.1735290000551568</v>
      </c>
      <c r="Z373" s="5">
        <f t="shared" ca="1" si="76"/>
        <v>4.5807502857230418</v>
      </c>
      <c r="AA373" s="5">
        <f t="shared" ca="1" si="77"/>
        <v>634.51996770439871</v>
      </c>
      <c r="AB373" s="5">
        <f ca="1">AA373+((ABS(K373)/MAX(((F373)+(G373)*(W373))*(W373),
            0.000001))^2)/(2*'1D'!$I$5)</f>
        <v>635.58945155659808</v>
      </c>
      <c r="AC373" s="5">
        <f ca="1">((ABS(K373)*'1D'!$D$6)/(MAX(((F373)+(G373)*(W373))*(W373),
            0.000001)*MAX(((((F373)+(G373)*(W373))*(W373))/MAX((F373)+2*(W373)*SQRT(1+(G373)^2),
                    0.000001))^(2/3),
            0.000001)))^2</f>
        <v>3.8141460404132466E-3</v>
      </c>
      <c r="AD373" s="5">
        <f ca="1">ABS(ABS(K373)/MAX(((F373)+(G373)*(W373))*(W373),
        0.000001))/SQRT('1D'!$I$5*MAX((((F373)+(G373)*(W373))*(W373))/MAX((F373)+2*(G373)*(W373),
            0.000001),
        0.000001))</f>
        <v>1.0000000000000004</v>
      </c>
      <c r="AE373" s="5">
        <f ca="1">((F373)*(W373)^2)/2+(G373)*(W373)^3/3+(ABS(K373)^2)/('1D'!$I$5*MAX(((F373)+(G373)*(W373))*(W373),
        0.000001))</f>
        <v>35.686426155594638</v>
      </c>
      <c r="AF373" s="5">
        <f ca="1">IF($A$2=0,
    0,
    IFERROR(AB374+(((AC373+AC374)/2)*J374)+(IF(Z373&gt;Z374,
                '1D'!$D$8*((Z373^2-Z374^2)/(2*'1D'!$I$5)),
                '1D'!$D$9*((Z374^2-Z373^2)/(2*'1D'!$I$5)))+('1D'!$D$10*(ABS(I374)/90)*(MAX(Z373^2,
                        Z374^2)/(2*'1D'!$I$5))))-AB373,
        0))</f>
        <v>3.3994555486742684E-3</v>
      </c>
      <c r="AG373" s="5">
        <f ca="1">IF($A$2=0,
    1,
    IF(IFERROR(AG374,
            0)=0,
        0,
        IFERROR(IF(OR(ROUND(AD373,
                        3)&gt;=1,
                    AND(ABS(AF373)&lt;'1D'!$D$19,
                        AD373&lt;1)),
                1,
                0),
            0)))</f>
        <v>1</v>
      </c>
      <c r="AH373" s="5">
        <f ca="1">IFERROR(IF('1D'!V32="Supercritical",
        MAX('1D'!$D$16,
            IFERROR(L373,
                MAX('1D'!$D$16,
                    POWER((ABS(K373)^2)/('1D'!$I$5*MAX(F373,
                                0.1)^2),
                        1/3)))),
        IF('1D'!V32="Subcritical",
            MAX('1D'!$D$16,
                IFERROR(W373,
                    MAX('1D'!$D$16,
                        POWER((ABS(K373)^2)/('1D'!$I$5*MAX(F373,
                                    0.1)^2),
                            1/3)))),
            IF(IFERROR(T373,
                    -1E+99)&gt;=IFERROR(AE373,
                    -1E+99),
                MAX('1D'!$D$16,
                    IFERROR(L373,
                        MAX('1D'!$D$16,
                            POWER((ABS(K373)^2)/('1D'!$I$5*MAX(F373,
                                        0.1)^2),
                                1/3)))),
                MAX('1D'!$D$16,
                    IFERROR(W373,
                        MAX('1D'!$D$16,
                            POWER((ABS(K373)^2)/('1D'!$I$5*MAX(F373,
                                        0.1)^2),
                                1/3))))))),
    MAX('1D'!$D$16,
        POWER((ABS(K373)^2)/('1D'!$I$5*MAX(F373,
                    0.1)^2),
            1/3)))</f>
        <v>2.0411692021517887</v>
      </c>
      <c r="AI373" s="5">
        <f t="shared" ca="1" si="78"/>
        <v>634.42216920215174</v>
      </c>
      <c r="AJ373" s="5">
        <f ca="1">AI373+((ABS(K373)/MAX(((F373)+(G373)*(AH373))*(AH373),
            0.000001))^2)/(2*'1D'!$I$5)</f>
        <v>635.59659253909479</v>
      </c>
      <c r="AM373">
        <v>0</v>
      </c>
      <c r="AN373">
        <v>0</v>
      </c>
      <c r="AO373" s="5">
        <f t="shared" si="79"/>
        <v>0</v>
      </c>
      <c r="AP373" s="5">
        <f t="shared" si="83"/>
        <v>0</v>
      </c>
      <c r="AQ373" s="5">
        <f ca="1">ABS(ABS(K373)/MAX(((F373)+(G373)*(AH373))*(AH373),
        0.000001))/SQRT('1D'!$I$5*MAX((((F373)+(G373)*(AH373))*(AH373))/MAX((F373)+2*(G373)*(AH373),
            0.000001),
        0.000001))</f>
        <v>1.0727235886044055</v>
      </c>
      <c r="AR373" s="5" t="str">
        <f t="shared" ca="1" si="80"/>
        <v>Supercritical</v>
      </c>
      <c r="AS373" s="5">
        <f ca="1">((ABS(K373)*'1D'!$D$6)/(MAX(((F373)+(G373)*(AH373))*(AH373),
            0.000001)*MAX(((((F373)+(G373)*(AH373))*(AH373))/MAX((F373)+2*(AH373)*SQRT(1+(G373)^2),
                    0.000001))^(2/3),
            0.000001)))^2</f>
        <v>4.3358367565141456E-3</v>
      </c>
    </row>
    <row r="374" spans="1:45" x14ac:dyDescent="0.35">
      <c r="A374">
        <v>365</v>
      </c>
      <c r="B374">
        <v>363.995</v>
      </c>
      <c r="C374">
        <v>616270.11199999996</v>
      </c>
      <c r="D374">
        <v>3097598.78</v>
      </c>
      <c r="E374">
        <v>632.38049999999998</v>
      </c>
      <c r="F374">
        <v>5.2</v>
      </c>
      <c r="G374">
        <v>0</v>
      </c>
      <c r="H374" t="s">
        <v>176</v>
      </c>
      <c r="I374">
        <v>0.05</v>
      </c>
      <c r="J374" s="5">
        <f t="shared" si="81"/>
        <v>0.99900000000002365</v>
      </c>
      <c r="K374" s="5">
        <f t="shared" ca="1" si="82"/>
        <v>50.95</v>
      </c>
      <c r="L374" s="5">
        <f ca="1">IF($A$2=0,
    IFERROR(L373,
        MAX('1D'!$D$16,
            POWER((ABS(K374)^2)/('1D'!$I$5*MAX(F374,
                        0.1)^2),
                1/3))),
    IF(IFERROR(V373,
            0)=0,
        IFERROR(L373,
            MAX('1D'!$D$16,
                POWER((ABS(K374)^2)/('1D'!$I$5*MAX(F374,
                            0.1)^2),
                    1/3))),
        IF(OR(IFERROR(L374,
                    0)=0,
                IFERROR(S373,
                    0)&lt;1,
                IFERROR(S374,
                    0)&lt;1),
            MAX('1D'!$D$16,
                POWER((ABS(K374)^2)/('1D'!$I$5*MAX(F374,
                            0.1)^2),
                    1/3)),
            IF(IFERROR(U374,
                    0)&gt;0,
                MAX('1D'!$D$16,
                    IFERROR(L374,
                        0)+((IFERROR(U374,
                                0))*'1D'!$D$18*IF((IFERROR(S374,
                                    0))&lt;1,
                            1,
                            -1))),
                IF(IFERROR(U374,
                        0)&lt;0,
                    IF(ABS((MAX('1D'!$D$16,
                                    POWER((ABS(K374)^2)/('1D'!$I$5*MAX(F374,
                                                0.1)^2),
                                        1/3)))-IFERROR(L374,
                                0))&gt;'1D'!$D$19,
                        MAX('1D'!$D$16,
                            IF((MAX('1D'!$D$16,
                                        POWER((ABS(K374)^2)/('1D'!$I$5*MAX(F374,
                                                    0.1)^2),
                                            1/3)))&gt;IFERROR(L374,
                                    0),
                                MIN((MAX('1D'!$D$16,
                                            POWER((ABS(K374)^2)/('1D'!$I$5*MAX(F374,
                                                        0.1)^2),
                                                1/3))),
                                    IFERROR(L374,
                                        0)+(MIN(ABS(IFERROR(U374,
                                                    0))*'1D'!$D$18,
                                            ABS((MAX('1D'!$D$16,
                                                        POWER((ABS(K374)^2)/('1D'!$I$5*MAX(F374,
                                                                    0.1)^2),
                                                            1/3)))-IFERROR(L374,
                                                    0))))),
                                MAX((MAX('1D'!$D$16,
                                            POWER((ABS(K374)^2)/('1D'!$I$5*MAX(F374,
                                                        0.1)^2),
                                                1/3))),
                                    IFERROR(L374,
                                        0)-(MIN(ABS(IFERROR(U374,
                                                    0))*'1D'!$D$18,
                                            ABS((MAX('1D'!$D$16,
                                                        POWER((ABS(K374)^2)/('1D'!$I$5*MAX(F374,
                                                                    0.1)^2),
                                                            1/3)))-IFERROR(L374,
                                                    0))))))),
                        MAX('1D'!$D$16,
                            POWER((ABS(K374)^2)/('1D'!$I$5*MAX(F374,
                                        0.1)^2),
                                1/3))),
                    MAX('1D'!$D$16,
                        IFERROR(L374,
                            0)))))))</f>
        <v>2.0411692021517887</v>
      </c>
      <c r="M374" s="5">
        <f t="shared" ca="1" si="70"/>
        <v>10.614079851189301</v>
      </c>
      <c r="N374" s="5">
        <f t="shared" ca="1" si="71"/>
        <v>1.1434704692804873</v>
      </c>
      <c r="O374" s="5">
        <f t="shared" ca="1" si="72"/>
        <v>4.8002276894771132</v>
      </c>
      <c r="P374" s="5">
        <f t="shared" ca="1" si="73"/>
        <v>634.42166920215175</v>
      </c>
      <c r="Q374" s="5">
        <f ca="1">P374+((ABS(K374)/MAX(((F374)+(G374)*(L374))*(L374),
            0.000001))^2)/(2*'1D'!$I$5)</f>
        <v>635.5960925390948</v>
      </c>
      <c r="R374" s="5">
        <f ca="1">((ABS(K374)*'1D'!$D$6)/(MAX(((F374)+(G374)*(L374))*(L374),
            0.000001)*MAX(((((F374)+(G374)*(L374))*(L374))/MAX((F374)+2*(L374)*SQRT(1+(G374)^2),
                    0.000001))^(2/3),
            0.000001)))^2</f>
        <v>4.3358367565141456E-3</v>
      </c>
      <c r="S374" s="5">
        <f ca="1">ABS(ABS(K374)/MAX(((F374)+(G374)*(L374))*(L374),
        0.000001))/SQRT('1D'!$I$5*MAX((((F374)+(G374)*(L374))*(L374))/MAX((F374)+2*(G374)*(L374),
            0.000001),
        0.000001))</f>
        <v>1.0727235886044055</v>
      </c>
      <c r="T374" s="5">
        <f ca="1">((F374)*(L374)^2)/2+(G374)*(L374)^3/3+(ABS(K374)^2)/('1D'!$I$5*MAX(((F374)+(G374)*(L374))*(L374),
        0.000001))</f>
        <v>35.763412605541333</v>
      </c>
      <c r="U374" s="5">
        <f ca="1">IF($A$2=0,
    0,
    IFERROR(Q373-(((R373+R374)/2)*J374)-(IF(O373&gt;O374,
                '1D'!$D$8*((O373^2-O374^2)/(2*'1D'!$I$5)),
                '1D'!$D$9*((O374^2-O373^2)/(2*'1D'!$I$5)))+('1D'!$D$10*(ABS(I374)/90)*(MAX(O373^2,
                        O374^2)/(2*'1D'!$I$5))))-Q374,
        0))</f>
        <v>-3.9293695311926058E-3</v>
      </c>
      <c r="V374" s="5">
        <f ca="1">IF($A$2=0,
    1,
    IF(IFERROR(V373,
            0)=0,
        0,
        IFERROR(IF(ROUND(S374,
                    3)=1,
                1,
                IF(AND(ABS(U374)&lt;'1D'!$D$19,
                        S374&gt;1),
                    1,
                    0)),
            0)))</f>
        <v>0</v>
      </c>
      <c r="W374" s="5">
        <f ca="1">IF($A$2=0,
    MAX(MAX('1D'!$D$16,
            MAX('1D'!$D$16,
                POWER((ABS(K374)^2)/('1D'!$I$5*MAX(F374,
                            0.1)^2),
                    1/3))),
        IFERROR(W1396,
            MAX(MAX('1D'!$D$16,
                    MAX('1D'!$D$16,
                        POWER((ABS(K374)^2)/('1D'!$I$5*MAX(F374,
                                    0.1)^2),
                            1/3))),
                ($L$2)-E1396))),
    IF(IFERROR(AG375,
            0)=0,
        MAX(MAX('1D'!$D$16,
                MAX('1D'!$D$16,
                    POWER((ABS(K374)^2)/('1D'!$I$5*MAX(F374,
                                0.1)^2),
                        1/3))),
            IFERROR(W1396,
                MAX(MAX('1D'!$D$16,
                        MAX('1D'!$D$16,
                            POWER((ABS(K374)^2)/('1D'!$I$5*MAX(F374,
                                        0.1)^2),
                                1/3))),
                    ($L$2)-E1396))),
        IF(IFERROR(W374,
                0)=0,
            MAX(MAX('1D'!$D$16,
                    MAX('1D'!$D$16,
                        POWER((ABS(K374)^2)/('1D'!$I$5*MAX(F374,
                                    0.1)^2),
                            1/3))),
                IFERROR(W1396,
                    MAX(MAX('1D'!$D$16,
                            MAX('1D'!$D$16,
                                POWER((ABS(K374)^2)/('1D'!$I$5*MAX(F374,
                                            0.1)^2),
                                    1/3))),
                        ($L$2)-E1396))),
            IF(OR(IFERROR(AD374,
                        0)&gt;=1,
                    IFERROR(AD375,
                        0)&gt;=1),
                MAX('1D'!$D$16,
                    MAX('1D'!$D$16,
                        POWER((ABS(K374)^2)/('1D'!$I$5*MAX(F374,
                                    0.1)^2),
                            1/3))),
                IF(ABS(IFERROR(AF374,
                            0))&lt;'1D'!$D$19,
                    MAX(MAX('1D'!$D$16,
                            MAX('1D'!$D$16,
                                POWER((ABS(K374)^2)/('1D'!$I$5*MAX(F374,
                                            0.1)^2),
                                    1/3))),
                        IFERROR(W374,
                            0)),
                    MAX(MAX('1D'!$D$16,
                            MAX('1D'!$D$16,
                                POWER((ABS(K374)^2)/('1D'!$I$5*MAX(F374,
                                            0.1)^2),
                                    1/3))),
                        (IFERROR(W374,
                                0))+((IFERROR(AF374,
                                    0))*'1D'!$D$18)))))))</f>
        <v>2.1389677043987478</v>
      </c>
      <c r="X374" s="5">
        <f t="shared" ca="1" si="74"/>
        <v>11.122632062873489</v>
      </c>
      <c r="Y374" s="5">
        <f t="shared" ca="1" si="75"/>
        <v>1.1735290000551568</v>
      </c>
      <c r="Z374" s="5">
        <f t="shared" ca="1" si="76"/>
        <v>4.5807502857230418</v>
      </c>
      <c r="AA374" s="5">
        <f t="shared" ca="1" si="77"/>
        <v>634.51946770439872</v>
      </c>
      <c r="AB374" s="5">
        <f ca="1">AA374+((ABS(K374)/MAX(((F374)+(G374)*(W374))*(W374),
            0.000001))^2)/(2*'1D'!$I$5)</f>
        <v>635.58895155659809</v>
      </c>
      <c r="AC374" s="5">
        <f ca="1">((ABS(K374)*'1D'!$D$6)/(MAX(((F374)+(G374)*(W374))*(W374),
            0.000001)*MAX(((((F374)+(G374)*(W374))*(W374))/MAX((F374)+2*(W374)*SQRT(1+(G374)^2),
                    0.000001))^(2/3),
            0.000001)))^2</f>
        <v>3.8141460404132466E-3</v>
      </c>
      <c r="AD374" s="5">
        <f ca="1">ABS(ABS(K374)/MAX(((F374)+(G374)*(W374))*(W374),
        0.000001))/SQRT('1D'!$I$5*MAX((((F374)+(G374)*(W374))*(W374))/MAX((F374)+2*(G374)*(W374),
            0.000001),
        0.000001))</f>
        <v>1.0000000000000004</v>
      </c>
      <c r="AE374" s="5">
        <f ca="1">((F374)*(W374)^2)/2+(G374)*(W374)^3/3+(ABS(K374)^2)/('1D'!$I$5*MAX(((F374)+(G374)*(W374))*(W374),
        0.000001))</f>
        <v>35.686426155594638</v>
      </c>
      <c r="AF374" s="5">
        <f ca="1">IF($A$2=0,
    0,
    IFERROR(AB375+(((AC374+AC375)/2)*J375)+(IF(Z374&gt;Z375,
                '1D'!$D$8*((Z374^2-Z375^2)/(2*'1D'!$I$5)),
                '1D'!$D$9*((Z375^2-Z374^2)/(2*'1D'!$I$5)))+('1D'!$D$10*(ABS(I375)/90)*(MAX(Z374^2,
                        Z375^2)/(2*'1D'!$I$5))))-AB374,
        0))</f>
        <v>3.4531789411857972E-3</v>
      </c>
      <c r="AG374" s="5">
        <f ca="1">IF($A$2=0,
    1,
    IF(IFERROR(AG375,
            0)=0,
        0,
        IFERROR(IF(OR(ROUND(AD374,
                        3)&gt;=1,
                    AND(ABS(AF374)&lt;'1D'!$D$19,
                        AD374&lt;1)),
                1,
                0),
            0)))</f>
        <v>1</v>
      </c>
      <c r="AH374" s="5">
        <f ca="1">IFERROR(IF('1D'!V32="Supercritical",
        MAX('1D'!$D$16,
            IFERROR(L374,
                MAX('1D'!$D$16,
                    POWER((ABS(K374)^2)/('1D'!$I$5*MAX(F374,
                                0.1)^2),
                        1/3)))),
        IF('1D'!V32="Subcritical",
            MAX('1D'!$D$16,
                IFERROR(W374,
                    MAX('1D'!$D$16,
                        POWER((ABS(K374)^2)/('1D'!$I$5*MAX(F374,
                                    0.1)^2),
                            1/3)))),
            IF(IFERROR(T374,
                    -1E+99)&gt;=IFERROR(AE374,
                    -1E+99),
                MAX('1D'!$D$16,
                    IFERROR(L374,
                        MAX('1D'!$D$16,
                            POWER((ABS(K374)^2)/('1D'!$I$5*MAX(F374,
                                        0.1)^2),
                                1/3)))),
                MAX('1D'!$D$16,
                    IFERROR(W374,
                        MAX('1D'!$D$16,
                            POWER((ABS(K374)^2)/('1D'!$I$5*MAX(F374,
                                        0.1)^2),
                                1/3))))))),
    MAX('1D'!$D$16,
        POWER((ABS(K374)^2)/('1D'!$I$5*MAX(F374,
                    0.1)^2),
            1/3)))</f>
        <v>2.0411692021517887</v>
      </c>
      <c r="AI374" s="5">
        <f t="shared" ca="1" si="78"/>
        <v>634.42166920215175</v>
      </c>
      <c r="AJ374" s="5">
        <f ca="1">AI374+((ABS(K374)/MAX(((F374)+(G374)*(AH374))*(AH374),
            0.000001))^2)/(2*'1D'!$I$5)</f>
        <v>635.5960925390948</v>
      </c>
      <c r="AM374">
        <v>0</v>
      </c>
      <c r="AN374">
        <v>0</v>
      </c>
      <c r="AO374" s="5">
        <f t="shared" si="79"/>
        <v>0</v>
      </c>
      <c r="AP374" s="5">
        <f t="shared" si="83"/>
        <v>0</v>
      </c>
      <c r="AQ374" s="5">
        <f ca="1">ABS(ABS(K374)/MAX(((F374)+(G374)*(AH374))*(AH374),
        0.000001))/SQRT('1D'!$I$5*MAX((((F374)+(G374)*(AH374))*(AH374))/MAX((F374)+2*(G374)*(AH374),
            0.000001),
        0.000001))</f>
        <v>1.0727235886044055</v>
      </c>
      <c r="AR374" s="5" t="str">
        <f t="shared" ca="1" si="80"/>
        <v>Supercritical</v>
      </c>
      <c r="AS374" s="5">
        <f ca="1">((ABS(K374)*'1D'!$D$6)/(MAX(((F374)+(G374)*(AH374))*(AH374),
            0.000001)*MAX(((((F374)+(G374)*(AH374))*(AH374))/MAX((F374)+2*(AH374)*SQRT(1+(G374)^2),
                    0.000001))^(2/3),
            0.000001)))^2</f>
        <v>4.3358367565141456E-3</v>
      </c>
    </row>
    <row r="375" spans="1:45" x14ac:dyDescent="0.35">
      <c r="A375">
        <v>366</v>
      </c>
      <c r="B375">
        <v>364.995</v>
      </c>
      <c r="C375">
        <v>616269.63699999999</v>
      </c>
      <c r="D375">
        <v>3097597.9</v>
      </c>
      <c r="E375">
        <v>632.38</v>
      </c>
      <c r="F375">
        <v>5.2</v>
      </c>
      <c r="G375">
        <v>0</v>
      </c>
      <c r="H375" t="s">
        <v>176</v>
      </c>
      <c r="I375">
        <v>7.8E-2</v>
      </c>
      <c r="J375" s="5">
        <f t="shared" si="81"/>
        <v>1</v>
      </c>
      <c r="K375" s="5">
        <f t="shared" ca="1" si="82"/>
        <v>50.95</v>
      </c>
      <c r="L375" s="5">
        <f ca="1">IF($A$2=0,
    IFERROR(L374,
        MAX('1D'!$D$16,
            POWER((ABS(K375)^2)/('1D'!$I$5*MAX(F375,
                        0.1)^2),
                1/3))),
    IF(IFERROR(V374,
            0)=0,
        IFERROR(L374,
            MAX('1D'!$D$16,
                POWER((ABS(K375)^2)/('1D'!$I$5*MAX(F375,
                            0.1)^2),
                    1/3))),
        IF(OR(IFERROR(L375,
                    0)=0,
                IFERROR(S374,
                    0)&lt;1,
                IFERROR(S375,
                    0)&lt;1),
            MAX('1D'!$D$16,
                POWER((ABS(K375)^2)/('1D'!$I$5*MAX(F375,
                            0.1)^2),
                    1/3)),
            IF(IFERROR(U375,
                    0)&gt;0,
                MAX('1D'!$D$16,
                    IFERROR(L375,
                        0)+((IFERROR(U375,
                                0))*'1D'!$D$18*IF((IFERROR(S375,
                                    0))&lt;1,
                            1,
                            -1))),
                IF(IFERROR(U375,
                        0)&lt;0,
                    IF(ABS((MAX('1D'!$D$16,
                                    POWER((ABS(K375)^2)/('1D'!$I$5*MAX(F375,
                                                0.1)^2),
                                        1/3)))-IFERROR(L375,
                                0))&gt;'1D'!$D$19,
                        MAX('1D'!$D$16,
                            IF((MAX('1D'!$D$16,
                                        POWER((ABS(K375)^2)/('1D'!$I$5*MAX(F375,
                                                    0.1)^2),
                                            1/3)))&gt;IFERROR(L375,
                                    0),
                                MIN((MAX('1D'!$D$16,
                                            POWER((ABS(K375)^2)/('1D'!$I$5*MAX(F375,
                                                        0.1)^2),
                                                1/3))),
                                    IFERROR(L375,
                                        0)+(MIN(ABS(IFERROR(U375,
                                                    0))*'1D'!$D$18,
                                            ABS((MAX('1D'!$D$16,
                                                        POWER((ABS(K375)^2)/('1D'!$I$5*MAX(F375,
                                                                    0.1)^2),
                                                            1/3)))-IFERROR(L375,
                                                    0))))),
                                MAX((MAX('1D'!$D$16,
                                            POWER((ABS(K375)^2)/('1D'!$I$5*MAX(F375,
                                                        0.1)^2),
                                                1/3))),
                                    IFERROR(L375,
                                        0)-(MIN(ABS(IFERROR(U375,
                                                    0))*'1D'!$D$18,
                                            ABS((MAX('1D'!$D$16,
                                                        POWER((ABS(K375)^2)/('1D'!$I$5*MAX(F375,
                                                                    0.1)^2),
                                                            1/3)))-IFERROR(L375,
                                                    0))))))),
                        MAX('1D'!$D$16,
                            POWER((ABS(K375)^2)/('1D'!$I$5*MAX(F375,
                                        0.1)^2),
                                1/3))),
                    MAX('1D'!$D$16,
                        IFERROR(L375,
                            0)))))))</f>
        <v>2.0411692021517887</v>
      </c>
      <c r="M375" s="5">
        <f t="shared" ca="1" si="70"/>
        <v>10.614079851189301</v>
      </c>
      <c r="N375" s="5">
        <f t="shared" ca="1" si="71"/>
        <v>1.1434704692804873</v>
      </c>
      <c r="O375" s="5">
        <f t="shared" ca="1" si="72"/>
        <v>4.8002276894771132</v>
      </c>
      <c r="P375" s="5">
        <f t="shared" ca="1" si="73"/>
        <v>634.42116920215176</v>
      </c>
      <c r="Q375" s="5">
        <f ca="1">P375+((ABS(K375)/MAX(((F375)+(G375)*(L375))*(L375),
            0.000001))^2)/(2*'1D'!$I$5)</f>
        <v>635.59559253909481</v>
      </c>
      <c r="R375" s="5">
        <f ca="1">((ABS(K375)*'1D'!$D$6)/(MAX(((F375)+(G375)*(L375))*(L375),
            0.000001)*MAX(((((F375)+(G375)*(L375))*(L375))/MAX((F375)+2*(L375)*SQRT(1+(G375)^2),
                    0.000001))^(2/3),
            0.000001)))^2</f>
        <v>4.3358367565141456E-3</v>
      </c>
      <c r="S375" s="5">
        <f ca="1">ABS(ABS(K375)/MAX(((F375)+(G375)*(L375))*(L375),
        0.000001))/SQRT('1D'!$I$5*MAX((((F375)+(G375)*(L375))*(L375))/MAX((F375)+2*(G375)*(L375),
            0.000001),
        0.000001))</f>
        <v>1.0727235886044055</v>
      </c>
      <c r="T375" s="5">
        <f ca="1">((F375)*(L375)^2)/2+(G375)*(L375)^3/3+(ABS(K375)^2)/('1D'!$I$5*MAX(((F375)+(G375)*(L375))*(L375),
        0.000001))</f>
        <v>35.763412605541333</v>
      </c>
      <c r="U375" s="5">
        <f ca="1">IF($A$2=0,
    0,
    IFERROR(Q374-(((R374+R375)/2)*J375)-(IF(O374&gt;O375,
                '1D'!$D$8*((O374^2-O375^2)/(2*'1D'!$I$5)),
                '1D'!$D$9*((O375^2-O374^2)/(2*'1D'!$I$5)))+('1D'!$D$10*(ABS(I375)/90)*(MAX(O374^2,
                        O375^2)/(2*'1D'!$I$5))))-Q375,
        0))</f>
        <v>-3.9885117902258571E-3</v>
      </c>
      <c r="V375" s="5">
        <f ca="1">IF($A$2=0,
    1,
    IF(IFERROR(V374,
            0)=0,
        0,
        IFERROR(IF(ROUND(S375,
                    3)=1,
                1,
                IF(AND(ABS(U375)&lt;'1D'!$D$19,
                        S375&gt;1),
                    1,
                    0)),
            0)))</f>
        <v>0</v>
      </c>
      <c r="W375" s="5">
        <f ca="1">IF($A$2=0,
    MAX(MAX('1D'!$D$16,
            MAX('1D'!$D$16,
                POWER((ABS(K375)^2)/('1D'!$I$5*MAX(F375,
                            0.1)^2),
                    1/3))),
        IFERROR(W1396,
            MAX(MAX('1D'!$D$16,
                    MAX('1D'!$D$16,
                        POWER((ABS(K375)^2)/('1D'!$I$5*MAX(F375,
                                    0.1)^2),
                            1/3))),
                ($L$2)-E1396))),
    IF(IFERROR(AG376,
            0)=0,
        MAX(MAX('1D'!$D$16,
                MAX('1D'!$D$16,
                    POWER((ABS(K375)^2)/('1D'!$I$5*MAX(F375,
                                0.1)^2),
                        1/3))),
            IFERROR(W1396,
                MAX(MAX('1D'!$D$16,
                        MAX('1D'!$D$16,
                            POWER((ABS(K375)^2)/('1D'!$I$5*MAX(F375,
                                        0.1)^2),
                                1/3))),
                    ($L$2)-E1396))),
        IF(IFERROR(W375,
                0)=0,
            MAX(MAX('1D'!$D$16,
                    MAX('1D'!$D$16,
                        POWER((ABS(K375)^2)/('1D'!$I$5*MAX(F375,
                                    0.1)^2),
                            1/3))),
                IFERROR(W1396,
                    MAX(MAX('1D'!$D$16,
                            MAX('1D'!$D$16,
                                POWER((ABS(K375)^2)/('1D'!$I$5*MAX(F375,
                                            0.1)^2),
                                    1/3))),
                        ($L$2)-E1396))),
            IF(OR(IFERROR(AD375,
                        0)&gt;=1,
                    IFERROR(AD376,
                        0)&gt;=1),
                MAX('1D'!$D$16,
                    MAX('1D'!$D$16,
                        POWER((ABS(K375)^2)/('1D'!$I$5*MAX(F375,
                                    0.1)^2),
                            1/3))),
                IF(ABS(IFERROR(AF375,
                            0))&lt;'1D'!$D$19,
                    MAX(MAX('1D'!$D$16,
                            MAX('1D'!$D$16,
                                POWER((ABS(K375)^2)/('1D'!$I$5*MAX(F375,
                                            0.1)^2),
                                    1/3))),
                        IFERROR(W375,
                            0)),
                    MAX(MAX('1D'!$D$16,
                            MAX('1D'!$D$16,
                                POWER((ABS(K375)^2)/('1D'!$I$5*MAX(F375,
                                            0.1)^2),
                                    1/3))),
                        (IFERROR(W375,
                                0))+((IFERROR(AF375,
                                    0))*'1D'!$D$18)))))))</f>
        <v>2.1389677043987478</v>
      </c>
      <c r="X375" s="5">
        <f t="shared" ca="1" si="74"/>
        <v>11.122632062873489</v>
      </c>
      <c r="Y375" s="5">
        <f t="shared" ca="1" si="75"/>
        <v>1.1735290000551568</v>
      </c>
      <c r="Z375" s="5">
        <f t="shared" ca="1" si="76"/>
        <v>4.5807502857230418</v>
      </c>
      <c r="AA375" s="5">
        <f t="shared" ca="1" si="77"/>
        <v>634.51896770439873</v>
      </c>
      <c r="AB375" s="5">
        <f ca="1">AA375+((ABS(K375)/MAX(((F375)+(G375)*(W375))*(W375),
            0.000001))^2)/(2*'1D'!$I$5)</f>
        <v>635.5884515565981</v>
      </c>
      <c r="AC375" s="5">
        <f ca="1">((ABS(K375)*'1D'!$D$6)/(MAX(((F375)+(G375)*(W375))*(W375),
            0.000001)*MAX(((((F375)+(G375)*(W375))*(W375))/MAX((F375)+2*(W375)*SQRT(1+(G375)^2),
                    0.000001))^(2/3),
            0.000001)))^2</f>
        <v>3.8141460404132466E-3</v>
      </c>
      <c r="AD375" s="5">
        <f ca="1">ABS(ABS(K375)/MAX(((F375)+(G375)*(W375))*(W375),
        0.000001))/SQRT('1D'!$I$5*MAX((((F375)+(G375)*(W375))*(W375))/MAX((F375)+2*(G375)*(W375),
            0.000001),
        0.000001))</f>
        <v>1.0000000000000004</v>
      </c>
      <c r="AE375" s="5">
        <f ca="1">((F375)*(W375)^2)/2+(G375)*(W375)^3/3+(ABS(K375)^2)/('1D'!$I$5*MAX(((F375)+(G375)*(W375))*(W375),
        0.000001))</f>
        <v>35.686426155594638</v>
      </c>
      <c r="AF375" s="5">
        <f ca="1">IF($A$2=0,
    0,
    IFERROR(AB376+(((AC375+AC376)/2)*J376)+(IF(Z375&gt;Z376,
                '1D'!$D$8*((Z375^2-Z376^2)/(2*'1D'!$I$5)),
                '1D'!$D$9*((Z376^2-Z375^2)/(2*'1D'!$I$5)))+('1D'!$D$10*(ABS(I376)/90)*(MAX(Z375^2,
                        Z376^2)/(2*'1D'!$I$5))))-AB375,
        0))</f>
        <v>3.3660869597724741E-3</v>
      </c>
      <c r="AG375" s="5">
        <f ca="1">IF($A$2=0,
    1,
    IF(IFERROR(AG376,
            0)=0,
        0,
        IFERROR(IF(OR(ROUND(AD375,
                        3)&gt;=1,
                    AND(ABS(AF375)&lt;'1D'!$D$19,
                        AD375&lt;1)),
                1,
                0),
            0)))</f>
        <v>1</v>
      </c>
      <c r="AH375" s="5">
        <f ca="1">IFERROR(IF('1D'!V32="Supercritical",
        MAX('1D'!$D$16,
            IFERROR(L375,
                MAX('1D'!$D$16,
                    POWER((ABS(K375)^2)/('1D'!$I$5*MAX(F375,
                                0.1)^2),
                        1/3)))),
        IF('1D'!V32="Subcritical",
            MAX('1D'!$D$16,
                IFERROR(W375,
                    MAX('1D'!$D$16,
                        POWER((ABS(K375)^2)/('1D'!$I$5*MAX(F375,
                                    0.1)^2),
                            1/3)))),
            IF(IFERROR(T375,
                    -1E+99)&gt;=IFERROR(AE375,
                    -1E+99),
                MAX('1D'!$D$16,
                    IFERROR(L375,
                        MAX('1D'!$D$16,
                            POWER((ABS(K375)^2)/('1D'!$I$5*MAX(F375,
                                        0.1)^2),
                                1/3)))),
                MAX('1D'!$D$16,
                    IFERROR(W375,
                        MAX('1D'!$D$16,
                            POWER((ABS(K375)^2)/('1D'!$I$5*MAX(F375,
                                        0.1)^2),
                                1/3))))))),
    MAX('1D'!$D$16,
        POWER((ABS(K375)^2)/('1D'!$I$5*MAX(F375,
                    0.1)^2),
            1/3)))</f>
        <v>2.0411692021517887</v>
      </c>
      <c r="AI375" s="5">
        <f t="shared" ca="1" si="78"/>
        <v>634.42116920215176</v>
      </c>
      <c r="AJ375" s="5">
        <f ca="1">AI375+((ABS(K375)/MAX(((F375)+(G375)*(AH375))*(AH375),
            0.000001))^2)/(2*'1D'!$I$5)</f>
        <v>635.59559253909481</v>
      </c>
      <c r="AM375">
        <v>0</v>
      </c>
      <c r="AN375">
        <v>0</v>
      </c>
      <c r="AO375" s="5">
        <f t="shared" si="79"/>
        <v>0</v>
      </c>
      <c r="AP375" s="5">
        <f t="shared" si="83"/>
        <v>0</v>
      </c>
      <c r="AQ375" s="5">
        <f ca="1">ABS(ABS(K375)/MAX(((F375)+(G375)*(AH375))*(AH375),
        0.000001))/SQRT('1D'!$I$5*MAX((((F375)+(G375)*(AH375))*(AH375))/MAX((F375)+2*(G375)*(AH375),
            0.000001),
        0.000001))</f>
        <v>1.0727235886044055</v>
      </c>
      <c r="AR375" s="5" t="str">
        <f t="shared" ca="1" si="80"/>
        <v>Supercritical</v>
      </c>
      <c r="AS375" s="5">
        <f ca="1">((ABS(K375)*'1D'!$D$6)/(MAX(((F375)+(G375)*(AH375))*(AH375),
            0.000001)*MAX(((((F375)+(G375)*(AH375))*(AH375))/MAX((F375)+2*(AH375)*SQRT(1+(G375)^2),
                    0.000001))^(2/3),
            0.000001)))^2</f>
        <v>4.3358367565141456E-3</v>
      </c>
    </row>
    <row r="376" spans="1:45" x14ac:dyDescent="0.35">
      <c r="A376">
        <v>367</v>
      </c>
      <c r="B376">
        <v>365.99599999999998</v>
      </c>
      <c r="C376">
        <v>616269.16299999994</v>
      </c>
      <c r="D376">
        <v>3097597.0189999999</v>
      </c>
      <c r="E376">
        <v>632.37950000000001</v>
      </c>
      <c r="F376">
        <v>5.2</v>
      </c>
      <c r="G376">
        <v>0</v>
      </c>
      <c r="H376" t="s">
        <v>176</v>
      </c>
      <c r="I376">
        <v>2.7E-2</v>
      </c>
      <c r="J376" s="5">
        <f t="shared" si="81"/>
        <v>1.0009999999999764</v>
      </c>
      <c r="K376" s="5">
        <f t="shared" ca="1" si="82"/>
        <v>50.95</v>
      </c>
      <c r="L376" s="5">
        <f ca="1">IF($A$2=0,
    IFERROR(L375,
        MAX('1D'!$D$16,
            POWER((ABS(K376)^2)/('1D'!$I$5*MAX(F376,
                        0.1)^2),
                1/3))),
    IF(IFERROR(V375,
            0)=0,
        IFERROR(L375,
            MAX('1D'!$D$16,
                POWER((ABS(K376)^2)/('1D'!$I$5*MAX(F376,
                            0.1)^2),
                    1/3))),
        IF(OR(IFERROR(L376,
                    0)=0,
                IFERROR(S375,
                    0)&lt;1,
                IFERROR(S376,
                    0)&lt;1),
            MAX('1D'!$D$16,
                POWER((ABS(K376)^2)/('1D'!$I$5*MAX(F376,
                            0.1)^2),
                    1/3)),
            IF(IFERROR(U376,
                    0)&gt;0,
                MAX('1D'!$D$16,
                    IFERROR(L376,
                        0)+((IFERROR(U376,
                                0))*'1D'!$D$18*IF((IFERROR(S376,
                                    0))&lt;1,
                            1,
                            -1))),
                IF(IFERROR(U376,
                        0)&lt;0,
                    IF(ABS((MAX('1D'!$D$16,
                                    POWER((ABS(K376)^2)/('1D'!$I$5*MAX(F376,
                                                0.1)^2),
                                        1/3)))-IFERROR(L376,
                                0))&gt;'1D'!$D$19,
                        MAX('1D'!$D$16,
                            IF((MAX('1D'!$D$16,
                                        POWER((ABS(K376)^2)/('1D'!$I$5*MAX(F376,
                                                    0.1)^2),
                                            1/3)))&gt;IFERROR(L376,
                                    0),
                                MIN((MAX('1D'!$D$16,
                                            POWER((ABS(K376)^2)/('1D'!$I$5*MAX(F376,
                                                        0.1)^2),
                                                1/3))),
                                    IFERROR(L376,
                                        0)+(MIN(ABS(IFERROR(U376,
                                                    0))*'1D'!$D$18,
                                            ABS((MAX('1D'!$D$16,
                                                        POWER((ABS(K376)^2)/('1D'!$I$5*MAX(F376,
                                                                    0.1)^2),
                                                            1/3)))-IFERROR(L376,
                                                    0))))),
                                MAX((MAX('1D'!$D$16,
                                            POWER((ABS(K376)^2)/('1D'!$I$5*MAX(F376,
                                                        0.1)^2),
                                                1/3))),
                                    IFERROR(L376,
                                        0)-(MIN(ABS(IFERROR(U376,
                                                    0))*'1D'!$D$18,
                                            ABS((MAX('1D'!$D$16,
                                                        POWER((ABS(K376)^2)/('1D'!$I$5*MAX(F376,
                                                                    0.1)^2),
                                                            1/3)))-IFERROR(L376,
                                                    0))))))),
                        MAX('1D'!$D$16,
                            POWER((ABS(K376)^2)/('1D'!$I$5*MAX(F376,
                                        0.1)^2),
                                1/3))),
                    MAX('1D'!$D$16,
                        IFERROR(L376,
                            0)))))))</f>
        <v>2.0411692021517887</v>
      </c>
      <c r="M376" s="5">
        <f t="shared" ca="1" si="70"/>
        <v>10.614079851189301</v>
      </c>
      <c r="N376" s="5">
        <f t="shared" ca="1" si="71"/>
        <v>1.1434704692804873</v>
      </c>
      <c r="O376" s="5">
        <f t="shared" ca="1" si="72"/>
        <v>4.8002276894771132</v>
      </c>
      <c r="P376" s="5">
        <f t="shared" ca="1" si="73"/>
        <v>634.42066920215177</v>
      </c>
      <c r="Q376" s="5">
        <f ca="1">P376+((ABS(K376)/MAX(((F376)+(G376)*(L376))*(L376),
            0.000001))^2)/(2*'1D'!$I$5)</f>
        <v>635.59509253909482</v>
      </c>
      <c r="R376" s="5">
        <f ca="1">((ABS(K376)*'1D'!$D$6)/(MAX(((F376)+(G376)*(L376))*(L376),
            0.000001)*MAX(((((F376)+(G376)*(L376))*(L376))/MAX((F376)+2*(L376)*SQRT(1+(G376)^2),
                    0.000001))^(2/3),
            0.000001)))^2</f>
        <v>4.3358367565141456E-3</v>
      </c>
      <c r="S376" s="5">
        <f ca="1">ABS(ABS(K376)/MAX(((F376)+(G376)*(L376))*(L376),
        0.000001))/SQRT('1D'!$I$5*MAX((((F376)+(G376)*(L376))*(L376))/MAX((F376)+2*(G376)*(L376),
            0.000001),
        0.000001))</f>
        <v>1.0727235886044055</v>
      </c>
      <c r="T376" s="5">
        <f ca="1">((F376)*(L376)^2)/2+(G376)*(L376)^3/3+(ABS(K376)^2)/('1D'!$I$5*MAX(((F376)+(G376)*(L376))*(L376),
        0.000001))</f>
        <v>35.763412605541333</v>
      </c>
      <c r="U376" s="5">
        <f ca="1">IF($A$2=0,
    0,
    IFERROR(Q375-(((R375+R376)/2)*J376)-(IF(O375&gt;O376,
                '1D'!$D$8*((O375^2-O376^2)/(2*'1D'!$I$5)),
                '1D'!$D$9*((O376^2-O375^2)/(2*'1D'!$I$5)))+('1D'!$D$10*(ABS(I376)/90)*(MAX(O375^2,
                        O376^2)/(2*'1D'!$I$5))))-Q376,
        0))</f>
        <v>-3.8930216434209797E-3</v>
      </c>
      <c r="V376" s="5">
        <f ca="1">IF($A$2=0,
    1,
    IF(IFERROR(V375,
            0)=0,
        0,
        IFERROR(IF(ROUND(S376,
                    3)=1,
                1,
                IF(AND(ABS(U376)&lt;'1D'!$D$19,
                        S376&gt;1),
                    1,
                    0)),
            0)))</f>
        <v>0</v>
      </c>
      <c r="W376" s="5">
        <f ca="1">IF($A$2=0,
    MAX(MAX('1D'!$D$16,
            MAX('1D'!$D$16,
                POWER((ABS(K376)^2)/('1D'!$I$5*MAX(F376,
                            0.1)^2),
                    1/3))),
        IFERROR(W1396,
            MAX(MAX('1D'!$D$16,
                    MAX('1D'!$D$16,
                        POWER((ABS(K376)^2)/('1D'!$I$5*MAX(F376,
                                    0.1)^2),
                            1/3))),
                ($L$2)-E1396))),
    IF(IFERROR(AG377,
            0)=0,
        MAX(MAX('1D'!$D$16,
                MAX('1D'!$D$16,
                    POWER((ABS(K376)^2)/('1D'!$I$5*MAX(F376,
                                0.1)^2),
                        1/3))),
            IFERROR(W1396,
                MAX(MAX('1D'!$D$16,
                        MAX('1D'!$D$16,
                            POWER((ABS(K376)^2)/('1D'!$I$5*MAX(F376,
                                        0.1)^2),
                                1/3))),
                    ($L$2)-E1396))),
        IF(IFERROR(W376,
                0)=0,
            MAX(MAX('1D'!$D$16,
                    MAX('1D'!$D$16,
                        POWER((ABS(K376)^2)/('1D'!$I$5*MAX(F376,
                                    0.1)^2),
                            1/3))),
                IFERROR(W1396,
                    MAX(MAX('1D'!$D$16,
                            MAX('1D'!$D$16,
                                POWER((ABS(K376)^2)/('1D'!$I$5*MAX(F376,
                                            0.1)^2),
                                    1/3))),
                        ($L$2)-E1396))),
            IF(OR(IFERROR(AD376,
                        0)&gt;=1,
                    IFERROR(AD377,
                        0)&gt;=1),
                MAX('1D'!$D$16,
                    MAX('1D'!$D$16,
                        POWER((ABS(K376)^2)/('1D'!$I$5*MAX(F376,
                                    0.1)^2),
                            1/3))),
                IF(ABS(IFERROR(AF376,
                            0))&lt;'1D'!$D$19,
                    MAX(MAX('1D'!$D$16,
                            MAX('1D'!$D$16,
                                POWER((ABS(K376)^2)/('1D'!$I$5*MAX(F376,
                                            0.1)^2),
                                    1/3))),
                        IFERROR(W376,
                            0)),
                    MAX(MAX('1D'!$D$16,
                            MAX('1D'!$D$16,
                                POWER((ABS(K376)^2)/('1D'!$I$5*MAX(F376,
                                            0.1)^2),
                                    1/3))),
                        (IFERROR(W376,
                                0))+((IFERROR(AF376,
                                    0))*'1D'!$D$18)))))))</f>
        <v>2.1389677043987478</v>
      </c>
      <c r="X376" s="5">
        <f t="shared" ca="1" si="74"/>
        <v>11.122632062873489</v>
      </c>
      <c r="Y376" s="5">
        <f t="shared" ca="1" si="75"/>
        <v>1.1735290000551568</v>
      </c>
      <c r="Z376" s="5">
        <f t="shared" ca="1" si="76"/>
        <v>4.5807502857230418</v>
      </c>
      <c r="AA376" s="5">
        <f t="shared" ca="1" si="77"/>
        <v>634.51846770439874</v>
      </c>
      <c r="AB376" s="5">
        <f ca="1">AA376+((ABS(K376)/MAX(((F376)+(G376)*(W376))*(W376),
            0.000001))^2)/(2*'1D'!$I$5)</f>
        <v>635.58795155659811</v>
      </c>
      <c r="AC376" s="5">
        <f ca="1">((ABS(K376)*'1D'!$D$6)/(MAX(((F376)+(G376)*(W376))*(W376),
            0.000001)*MAX(((((F376)+(G376)*(W376))*(W376))/MAX((F376)+2*(W376)*SQRT(1+(G376)^2),
                    0.000001))^(2/3),
            0.000001)))^2</f>
        <v>3.8141460404132466E-3</v>
      </c>
      <c r="AD376" s="5">
        <f ca="1">ABS(ABS(K376)/MAX(((F376)+(G376)*(W376))*(W376),
        0.000001))/SQRT('1D'!$I$5*MAX((((F376)+(G376)*(W376))*(W376))/MAX((F376)+2*(G376)*(W376),
            0.000001),
        0.000001))</f>
        <v>1.0000000000000004</v>
      </c>
      <c r="AE376" s="5">
        <f ca="1">((F376)*(W376)^2)/2+(G376)*(W376)^3/3+(ABS(K376)^2)/('1D'!$I$5*MAX(((F376)+(G376)*(W376))*(W376),
        0.000001))</f>
        <v>35.686426155594638</v>
      </c>
      <c r="AF376" s="5">
        <f ca="1">IF($A$2=0,
    0,
    IFERROR(AB377+(((AC376+AC377)/2)*J377)+(IF(Z376&gt;Z377,
                '1D'!$D$8*((Z376^2-Z377^2)/(2*'1D'!$I$5)),
                '1D'!$D$9*((Z377^2-Z376^2)/(2*'1D'!$I$5)))+('1D'!$D$10*(ABS(I377)/90)*(MAX(Z376^2,
                        Z377^2)/(2*'1D'!$I$5))))-AB376,
        0))</f>
        <v>3.3584586676624895E-3</v>
      </c>
      <c r="AG376" s="5">
        <f ca="1">IF($A$2=0,
    1,
    IF(IFERROR(AG377,
            0)=0,
        0,
        IFERROR(IF(OR(ROUND(AD376,
                        3)&gt;=1,
                    AND(ABS(AF376)&lt;'1D'!$D$19,
                        AD376&lt;1)),
                1,
                0),
            0)))</f>
        <v>1</v>
      </c>
      <c r="AH376" s="5">
        <f ca="1">IFERROR(IF('1D'!V32="Supercritical",
        MAX('1D'!$D$16,
            IFERROR(L376,
                MAX('1D'!$D$16,
                    POWER((ABS(K376)^2)/('1D'!$I$5*MAX(F376,
                                0.1)^2),
                        1/3)))),
        IF('1D'!V32="Subcritical",
            MAX('1D'!$D$16,
                IFERROR(W376,
                    MAX('1D'!$D$16,
                        POWER((ABS(K376)^2)/('1D'!$I$5*MAX(F376,
                                    0.1)^2),
                            1/3)))),
            IF(IFERROR(T376,
                    -1E+99)&gt;=IFERROR(AE376,
                    -1E+99),
                MAX('1D'!$D$16,
                    IFERROR(L376,
                        MAX('1D'!$D$16,
                            POWER((ABS(K376)^2)/('1D'!$I$5*MAX(F376,
                                        0.1)^2),
                                1/3)))),
                MAX('1D'!$D$16,
                    IFERROR(W376,
                        MAX('1D'!$D$16,
                            POWER((ABS(K376)^2)/('1D'!$I$5*MAX(F376,
                                        0.1)^2),
                                1/3))))))),
    MAX('1D'!$D$16,
        POWER((ABS(K376)^2)/('1D'!$I$5*MAX(F376,
                    0.1)^2),
            1/3)))</f>
        <v>2.0411692021517887</v>
      </c>
      <c r="AI376" s="5">
        <f t="shared" ca="1" si="78"/>
        <v>634.42066920215177</v>
      </c>
      <c r="AJ376" s="5">
        <f ca="1">AI376+((ABS(K376)/MAX(((F376)+(G376)*(AH376))*(AH376),
            0.000001))^2)/(2*'1D'!$I$5)</f>
        <v>635.59509253909482</v>
      </c>
      <c r="AM376">
        <v>0</v>
      </c>
      <c r="AN376">
        <v>0</v>
      </c>
      <c r="AO376" s="5">
        <f t="shared" si="79"/>
        <v>0</v>
      </c>
      <c r="AP376" s="5">
        <f t="shared" si="83"/>
        <v>0</v>
      </c>
      <c r="AQ376" s="5">
        <f ca="1">ABS(ABS(K376)/MAX(((F376)+(G376)*(AH376))*(AH376),
        0.000001))/SQRT('1D'!$I$5*MAX((((F376)+(G376)*(AH376))*(AH376))/MAX((F376)+2*(G376)*(AH376),
            0.000001),
        0.000001))</f>
        <v>1.0727235886044055</v>
      </c>
      <c r="AR376" s="5" t="str">
        <f t="shared" ca="1" si="80"/>
        <v>Supercritical</v>
      </c>
      <c r="AS376" s="5">
        <f ca="1">((ABS(K376)*'1D'!$D$6)/(MAX(((F376)+(G376)*(AH376))*(AH376),
            0.000001)*MAX(((((F376)+(G376)*(AH376))*(AH376))/MAX((F376)+2*(AH376)*SQRT(1+(G376)^2),
                    0.000001))^(2/3),
            0.000001)))^2</f>
        <v>4.3358367565141456E-3</v>
      </c>
    </row>
    <row r="377" spans="1:45" x14ac:dyDescent="0.35">
      <c r="A377">
        <v>368</v>
      </c>
      <c r="B377">
        <v>366.995</v>
      </c>
      <c r="C377">
        <v>616268.68900000001</v>
      </c>
      <c r="D377">
        <v>3097596.139</v>
      </c>
      <c r="E377">
        <v>632.37900000000002</v>
      </c>
      <c r="F377">
        <v>5.2</v>
      </c>
      <c r="G377">
        <v>0</v>
      </c>
      <c r="H377" t="s">
        <v>176</v>
      </c>
      <c r="I377">
        <v>2.7E-2</v>
      </c>
      <c r="J377" s="5">
        <f t="shared" si="81"/>
        <v>0.99900000000002365</v>
      </c>
      <c r="K377" s="5">
        <f t="shared" ca="1" si="82"/>
        <v>50.95</v>
      </c>
      <c r="L377" s="5">
        <f ca="1">IF($A$2=0,
    IFERROR(L376,
        MAX('1D'!$D$16,
            POWER((ABS(K377)^2)/('1D'!$I$5*MAX(F377,
                        0.1)^2),
                1/3))),
    IF(IFERROR(V376,
            0)=0,
        IFERROR(L376,
            MAX('1D'!$D$16,
                POWER((ABS(K377)^2)/('1D'!$I$5*MAX(F377,
                            0.1)^2),
                    1/3))),
        IF(OR(IFERROR(L377,
                    0)=0,
                IFERROR(S376,
                    0)&lt;1,
                IFERROR(S377,
                    0)&lt;1),
            MAX('1D'!$D$16,
                POWER((ABS(K377)^2)/('1D'!$I$5*MAX(F377,
                            0.1)^2),
                    1/3)),
            IF(IFERROR(U377,
                    0)&gt;0,
                MAX('1D'!$D$16,
                    IFERROR(L377,
                        0)+((IFERROR(U377,
                                0))*'1D'!$D$18*IF((IFERROR(S377,
                                    0))&lt;1,
                            1,
                            -1))),
                IF(IFERROR(U377,
                        0)&lt;0,
                    IF(ABS((MAX('1D'!$D$16,
                                    POWER((ABS(K377)^2)/('1D'!$I$5*MAX(F377,
                                                0.1)^2),
                                        1/3)))-IFERROR(L377,
                                0))&gt;'1D'!$D$19,
                        MAX('1D'!$D$16,
                            IF((MAX('1D'!$D$16,
                                        POWER((ABS(K377)^2)/('1D'!$I$5*MAX(F377,
                                                    0.1)^2),
                                            1/3)))&gt;IFERROR(L377,
                                    0),
                                MIN((MAX('1D'!$D$16,
                                            POWER((ABS(K377)^2)/('1D'!$I$5*MAX(F377,
                                                        0.1)^2),
                                                1/3))),
                                    IFERROR(L377,
                                        0)+(MIN(ABS(IFERROR(U377,
                                                    0))*'1D'!$D$18,
                                            ABS((MAX('1D'!$D$16,
                                                        POWER((ABS(K377)^2)/('1D'!$I$5*MAX(F377,
                                                                    0.1)^2),
                                                            1/3)))-IFERROR(L377,
                                                    0))))),
                                MAX((MAX('1D'!$D$16,
                                            POWER((ABS(K377)^2)/('1D'!$I$5*MAX(F377,
                                                        0.1)^2),
                                                1/3))),
                                    IFERROR(L377,
                                        0)-(MIN(ABS(IFERROR(U377,
                                                    0))*'1D'!$D$18,
                                            ABS((MAX('1D'!$D$16,
                                                        POWER((ABS(K377)^2)/('1D'!$I$5*MAX(F377,
                                                                    0.1)^2),
                                                            1/3)))-IFERROR(L377,
                                                    0))))))),
                        MAX('1D'!$D$16,
                            POWER((ABS(K377)^2)/('1D'!$I$5*MAX(F377,
                                        0.1)^2),
                                1/3))),
                    MAX('1D'!$D$16,
                        IFERROR(L377,
                            0)))))))</f>
        <v>2.0411692021517887</v>
      </c>
      <c r="M377" s="5">
        <f t="shared" ca="1" si="70"/>
        <v>10.614079851189301</v>
      </c>
      <c r="N377" s="5">
        <f t="shared" ca="1" si="71"/>
        <v>1.1434704692804873</v>
      </c>
      <c r="O377" s="5">
        <f t="shared" ca="1" si="72"/>
        <v>4.8002276894771132</v>
      </c>
      <c r="P377" s="5">
        <f t="shared" ca="1" si="73"/>
        <v>634.42016920215178</v>
      </c>
      <c r="Q377" s="5">
        <f ca="1">P377+((ABS(K377)/MAX(((F377)+(G377)*(L377))*(L377),
            0.000001))^2)/(2*'1D'!$I$5)</f>
        <v>635.59459253909483</v>
      </c>
      <c r="R377" s="5">
        <f ca="1">((ABS(K377)*'1D'!$D$6)/(MAX(((F377)+(G377)*(L377))*(L377),
            0.000001)*MAX(((((F377)+(G377)*(L377))*(L377))/MAX((F377)+2*(L377)*SQRT(1+(G377)^2),
                    0.000001))^(2/3),
            0.000001)))^2</f>
        <v>4.3358367565141456E-3</v>
      </c>
      <c r="S377" s="5">
        <f ca="1">ABS(ABS(K377)/MAX(((F377)+(G377)*(L377))*(L377),
        0.000001))/SQRT('1D'!$I$5*MAX((((F377)+(G377)*(L377))*(L377))/MAX((F377)+2*(G377)*(L377),
            0.000001),
        0.000001))</f>
        <v>1.0727235886044055</v>
      </c>
      <c r="T377" s="5">
        <f ca="1">((F377)*(L377)^2)/2+(G377)*(L377)^3/3+(ABS(K377)^2)/('1D'!$I$5*MAX(((F377)+(G377)*(L377))*(L377),
        0.000001))</f>
        <v>35.763412605541333</v>
      </c>
      <c r="U377" s="5">
        <f ca="1">IF($A$2=0,
    0,
    IFERROR(Q376-(((R376+R377)/2)*J377)-(IF(O376&gt;O377,
                '1D'!$D$8*((O376^2-O377^2)/(2*'1D'!$I$5)),
                '1D'!$D$9*((O377^2-O376^2)/(2*'1D'!$I$5)))+('1D'!$D$10*(ABS(I377)/90)*(MAX(O376^2,
                        O377^2)/(2*'1D'!$I$5))))-Q377,
        0))</f>
        <v>-3.8843499698941741E-3</v>
      </c>
      <c r="V377" s="5">
        <f ca="1">IF($A$2=0,
    1,
    IF(IFERROR(V376,
            0)=0,
        0,
        IFERROR(IF(ROUND(S377,
                    3)=1,
                1,
                IF(AND(ABS(U377)&lt;'1D'!$D$19,
                        S377&gt;1),
                    1,
                    0)),
            0)))</f>
        <v>0</v>
      </c>
      <c r="W377" s="5">
        <f ca="1">IF($A$2=0,
    MAX(MAX('1D'!$D$16,
            MAX('1D'!$D$16,
                POWER((ABS(K377)^2)/('1D'!$I$5*MAX(F377,
                            0.1)^2),
                    1/3))),
        IFERROR(W1396,
            MAX(MAX('1D'!$D$16,
                    MAX('1D'!$D$16,
                        POWER((ABS(K377)^2)/('1D'!$I$5*MAX(F377,
                                    0.1)^2),
                            1/3))),
                ($L$2)-E1396))),
    IF(IFERROR(AG378,
            0)=0,
        MAX(MAX('1D'!$D$16,
                MAX('1D'!$D$16,
                    POWER((ABS(K377)^2)/('1D'!$I$5*MAX(F377,
                                0.1)^2),
                        1/3))),
            IFERROR(W1396,
                MAX(MAX('1D'!$D$16,
                        MAX('1D'!$D$16,
                            POWER((ABS(K377)^2)/('1D'!$I$5*MAX(F377,
                                        0.1)^2),
                                1/3))),
                    ($L$2)-E1396))),
        IF(IFERROR(W377,
                0)=0,
            MAX(MAX('1D'!$D$16,
                    MAX('1D'!$D$16,
                        POWER((ABS(K377)^2)/('1D'!$I$5*MAX(F377,
                                    0.1)^2),
                            1/3))),
                IFERROR(W1396,
                    MAX(MAX('1D'!$D$16,
                            MAX('1D'!$D$16,
                                POWER((ABS(K377)^2)/('1D'!$I$5*MAX(F377,
                                            0.1)^2),
                                    1/3))),
                        ($L$2)-E1396))),
            IF(OR(IFERROR(AD377,
                        0)&gt;=1,
                    IFERROR(AD378,
                        0)&gt;=1),
                MAX('1D'!$D$16,
                    MAX('1D'!$D$16,
                        POWER((ABS(K377)^2)/('1D'!$I$5*MAX(F377,
                                    0.1)^2),
                            1/3))),
                IF(ABS(IFERROR(AF377,
                            0))&lt;'1D'!$D$19,
                    MAX(MAX('1D'!$D$16,
                            MAX('1D'!$D$16,
                                POWER((ABS(K377)^2)/('1D'!$I$5*MAX(F377,
                                            0.1)^2),
                                    1/3))),
                        IFERROR(W377,
                            0)),
                    MAX(MAX('1D'!$D$16,
                            MAX('1D'!$D$16,
                                POWER((ABS(K377)^2)/('1D'!$I$5*MAX(F377,
                                            0.1)^2),
                                    1/3))),
                        (IFERROR(W377,
                                0))+((IFERROR(AF377,
                                    0))*'1D'!$D$18)))))))</f>
        <v>2.1389677043987478</v>
      </c>
      <c r="X377" s="5">
        <f t="shared" ca="1" si="74"/>
        <v>11.122632062873489</v>
      </c>
      <c r="Y377" s="5">
        <f t="shared" ca="1" si="75"/>
        <v>1.1735290000551568</v>
      </c>
      <c r="Z377" s="5">
        <f t="shared" ca="1" si="76"/>
        <v>4.5807502857230418</v>
      </c>
      <c r="AA377" s="5">
        <f t="shared" ca="1" si="77"/>
        <v>634.51796770439876</v>
      </c>
      <c r="AB377" s="5">
        <f ca="1">AA377+((ABS(K377)/MAX(((F377)+(G377)*(W377))*(W377),
            0.000001))^2)/(2*'1D'!$I$5)</f>
        <v>635.58745155659813</v>
      </c>
      <c r="AC377" s="5">
        <f ca="1">((ABS(K377)*'1D'!$D$6)/(MAX(((F377)+(G377)*(W377))*(W377),
            0.000001)*MAX(((((F377)+(G377)*(W377))*(W377))/MAX((F377)+2*(W377)*SQRT(1+(G377)^2),
                    0.000001))^(2/3),
            0.000001)))^2</f>
        <v>3.8141460404132466E-3</v>
      </c>
      <c r="AD377" s="5">
        <f ca="1">ABS(ABS(K377)/MAX(((F377)+(G377)*(W377))*(W377),
        0.000001))/SQRT('1D'!$I$5*MAX((((F377)+(G377)*(W377))*(W377))/MAX((F377)+2*(G377)*(W377),
            0.000001),
        0.000001))</f>
        <v>1.0000000000000004</v>
      </c>
      <c r="AE377" s="5">
        <f ca="1">((F377)*(W377)^2)/2+(G377)*(W377)^3/3+(ABS(K377)^2)/('1D'!$I$5*MAX(((F377)+(G377)*(W377))*(W377),
        0.000001))</f>
        <v>35.686426155594638</v>
      </c>
      <c r="AF377" s="5">
        <f ca="1">IF($A$2=0,
    0,
    IFERROR(AB378+(((AC377+AC378)/2)*J378)+(IF(Z377&gt;Z378,
                '1D'!$D$8*((Z377^2-Z378^2)/(2*'1D'!$I$5)),
                '1D'!$D$9*((Z378^2-Z377^2)/(2*'1D'!$I$5)))+('1D'!$D$10*(ABS(I378)/90)*(MAX(Z377^2,
                        Z378^2)/(2*'1D'!$I$5))))-AB377,
        0))</f>
        <v>3.456993087183946E-3</v>
      </c>
      <c r="AG377" s="5">
        <f ca="1">IF($A$2=0,
    1,
    IF(IFERROR(AG378,
            0)=0,
        0,
        IFERROR(IF(OR(ROUND(AD377,
                        3)&gt;=1,
                    AND(ABS(AF377)&lt;'1D'!$D$19,
                        AD377&lt;1)),
                1,
                0),
            0)))</f>
        <v>1</v>
      </c>
      <c r="AH377" s="5">
        <f ca="1">IFERROR(IF('1D'!V32="Supercritical",
        MAX('1D'!$D$16,
            IFERROR(L377,
                MAX('1D'!$D$16,
                    POWER((ABS(K377)^2)/('1D'!$I$5*MAX(F377,
                                0.1)^2),
                        1/3)))),
        IF('1D'!V32="Subcritical",
            MAX('1D'!$D$16,
                IFERROR(W377,
                    MAX('1D'!$D$16,
                        POWER((ABS(K377)^2)/('1D'!$I$5*MAX(F377,
                                    0.1)^2),
                            1/3)))),
            IF(IFERROR(T377,
                    -1E+99)&gt;=IFERROR(AE377,
                    -1E+99),
                MAX('1D'!$D$16,
                    IFERROR(L377,
                        MAX('1D'!$D$16,
                            POWER((ABS(K377)^2)/('1D'!$I$5*MAX(F377,
                                        0.1)^2),
                                1/3)))),
                MAX('1D'!$D$16,
                    IFERROR(W377,
                        MAX('1D'!$D$16,
                            POWER((ABS(K377)^2)/('1D'!$I$5*MAX(F377,
                                        0.1)^2),
                                1/3))))))),
    MAX('1D'!$D$16,
        POWER((ABS(K377)^2)/('1D'!$I$5*MAX(F377,
                    0.1)^2),
            1/3)))</f>
        <v>2.0411692021517887</v>
      </c>
      <c r="AI377" s="5">
        <f t="shared" ca="1" si="78"/>
        <v>634.42016920215178</v>
      </c>
      <c r="AJ377" s="5">
        <f ca="1">AI377+((ABS(K377)/MAX(((F377)+(G377)*(AH377))*(AH377),
            0.000001))^2)/(2*'1D'!$I$5)</f>
        <v>635.59459253909483</v>
      </c>
      <c r="AM377">
        <v>0</v>
      </c>
      <c r="AN377">
        <v>0</v>
      </c>
      <c r="AO377" s="5">
        <f t="shared" si="79"/>
        <v>0</v>
      </c>
      <c r="AP377" s="5">
        <f t="shared" si="83"/>
        <v>0</v>
      </c>
      <c r="AQ377" s="5">
        <f ca="1">ABS(ABS(K377)/MAX(((F377)+(G377)*(AH377))*(AH377),
        0.000001))/SQRT('1D'!$I$5*MAX((((F377)+(G377)*(AH377))*(AH377))/MAX((F377)+2*(G377)*(AH377),
            0.000001),
        0.000001))</f>
        <v>1.0727235886044055</v>
      </c>
      <c r="AR377" s="5" t="str">
        <f t="shared" ca="1" si="80"/>
        <v>Supercritical</v>
      </c>
      <c r="AS377" s="5">
        <f ca="1">((ABS(K377)*'1D'!$D$6)/(MAX(((F377)+(G377)*(AH377))*(AH377),
            0.000001)*MAX(((((F377)+(G377)*(AH377))*(AH377))/MAX((F377)+2*(AH377)*SQRT(1+(G377)^2),
                    0.000001))^(2/3),
            0.000001)))^2</f>
        <v>4.3358367565141456E-3</v>
      </c>
    </row>
    <row r="378" spans="1:45" x14ac:dyDescent="0.35">
      <c r="A378">
        <v>369</v>
      </c>
      <c r="B378">
        <v>367.99599999999998</v>
      </c>
      <c r="C378">
        <v>616268.21499999997</v>
      </c>
      <c r="D378">
        <v>3097595.2579999999</v>
      </c>
      <c r="E378">
        <v>632.37850000000003</v>
      </c>
      <c r="F378">
        <v>5.2</v>
      </c>
      <c r="G378">
        <v>0</v>
      </c>
      <c r="H378" t="s">
        <v>176</v>
      </c>
      <c r="I378">
        <v>7.8E-2</v>
      </c>
      <c r="J378" s="5">
        <f t="shared" si="81"/>
        <v>1.0009999999999764</v>
      </c>
      <c r="K378" s="5">
        <f t="shared" ca="1" si="82"/>
        <v>50.95</v>
      </c>
      <c r="L378" s="5">
        <f ca="1">IF($A$2=0,
    IFERROR(L377,
        MAX('1D'!$D$16,
            POWER((ABS(K378)^2)/('1D'!$I$5*MAX(F378,
                        0.1)^2),
                1/3))),
    IF(IFERROR(V377,
            0)=0,
        IFERROR(L377,
            MAX('1D'!$D$16,
                POWER((ABS(K378)^2)/('1D'!$I$5*MAX(F378,
                            0.1)^2),
                    1/3))),
        IF(OR(IFERROR(L378,
                    0)=0,
                IFERROR(S377,
                    0)&lt;1,
                IFERROR(S378,
                    0)&lt;1),
            MAX('1D'!$D$16,
                POWER((ABS(K378)^2)/('1D'!$I$5*MAX(F378,
                            0.1)^2),
                    1/3)),
            IF(IFERROR(U378,
                    0)&gt;0,
                MAX('1D'!$D$16,
                    IFERROR(L378,
                        0)+((IFERROR(U378,
                                0))*'1D'!$D$18*IF((IFERROR(S378,
                                    0))&lt;1,
                            1,
                            -1))),
                IF(IFERROR(U378,
                        0)&lt;0,
                    IF(ABS((MAX('1D'!$D$16,
                                    POWER((ABS(K378)^2)/('1D'!$I$5*MAX(F378,
                                                0.1)^2),
                                        1/3)))-IFERROR(L378,
                                0))&gt;'1D'!$D$19,
                        MAX('1D'!$D$16,
                            IF((MAX('1D'!$D$16,
                                        POWER((ABS(K378)^2)/('1D'!$I$5*MAX(F378,
                                                    0.1)^2),
                                            1/3)))&gt;IFERROR(L378,
                                    0),
                                MIN((MAX('1D'!$D$16,
                                            POWER((ABS(K378)^2)/('1D'!$I$5*MAX(F378,
                                                        0.1)^2),
                                                1/3))),
                                    IFERROR(L378,
                                        0)+(MIN(ABS(IFERROR(U378,
                                                    0))*'1D'!$D$18,
                                            ABS((MAX('1D'!$D$16,
                                                        POWER((ABS(K378)^2)/('1D'!$I$5*MAX(F378,
                                                                    0.1)^2),
                                                            1/3)))-IFERROR(L378,
                                                    0))))),
                                MAX((MAX('1D'!$D$16,
                                            POWER((ABS(K378)^2)/('1D'!$I$5*MAX(F378,
                                                        0.1)^2),
                                                1/3))),
                                    IFERROR(L378,
                                        0)-(MIN(ABS(IFERROR(U378,
                                                    0))*'1D'!$D$18,
                                            ABS((MAX('1D'!$D$16,
                                                        POWER((ABS(K378)^2)/('1D'!$I$5*MAX(F378,
                                                                    0.1)^2),
                                                            1/3)))-IFERROR(L378,
                                                    0))))))),
                        MAX('1D'!$D$16,
                            POWER((ABS(K378)^2)/('1D'!$I$5*MAX(F378,
                                        0.1)^2),
                                1/3))),
                    MAX('1D'!$D$16,
                        IFERROR(L378,
                            0)))))))</f>
        <v>2.0411692021517887</v>
      </c>
      <c r="M378" s="5">
        <f t="shared" ca="1" si="70"/>
        <v>10.614079851189301</v>
      </c>
      <c r="N378" s="5">
        <f t="shared" ca="1" si="71"/>
        <v>1.1434704692804873</v>
      </c>
      <c r="O378" s="5">
        <f t="shared" ca="1" si="72"/>
        <v>4.8002276894771132</v>
      </c>
      <c r="P378" s="5">
        <f t="shared" ca="1" si="73"/>
        <v>634.41966920215179</v>
      </c>
      <c r="Q378" s="5">
        <f ca="1">P378+((ABS(K378)/MAX(((F378)+(G378)*(L378))*(L378),
            0.000001))^2)/(2*'1D'!$I$5)</f>
        <v>635.59409253909485</v>
      </c>
      <c r="R378" s="5">
        <f ca="1">((ABS(K378)*'1D'!$D$6)/(MAX(((F378)+(G378)*(L378))*(L378),
            0.000001)*MAX(((((F378)+(G378)*(L378))*(L378))/MAX((F378)+2*(L378)*SQRT(1+(G378)^2),
                    0.000001))^(2/3),
            0.000001)))^2</f>
        <v>4.3358367565141456E-3</v>
      </c>
      <c r="S378" s="5">
        <f ca="1">ABS(ABS(K378)/MAX(((F378)+(G378)*(L378))*(L378),
        0.000001))/SQRT('1D'!$I$5*MAX((((F378)+(G378)*(L378))*(L378))/MAX((F378)+2*(G378)*(L378),
            0.000001),
        0.000001))</f>
        <v>1.0727235886044055</v>
      </c>
      <c r="T378" s="5">
        <f ca="1">((F378)*(L378)^2)/2+(G378)*(L378)^3/3+(ABS(K378)^2)/('1D'!$I$5*MAX(((F378)+(G378)*(L378))*(L378),
        0.000001))</f>
        <v>35.763412605541333</v>
      </c>
      <c r="U378" s="5">
        <f ca="1">IF($A$2=0,
    0,
    IFERROR(Q377-(((R377+R378)/2)*J378)-(IF(O377&gt;O378,
                '1D'!$D$8*((O377^2-O378^2)/(2*'1D'!$I$5)),
                '1D'!$D$9*((O378^2-O377^2)/(2*'1D'!$I$5)))+('1D'!$D$10*(ABS(I378)/90)*(MAX(O377^2,
                        O378^2)/(2*'1D'!$I$5))))-Q378,
        0))</f>
        <v>-3.9928476270461033E-3</v>
      </c>
      <c r="V378" s="5">
        <f ca="1">IF($A$2=0,
    1,
    IF(IFERROR(V377,
            0)=0,
        0,
        IFERROR(IF(ROUND(S378,
                    3)=1,
                1,
                IF(AND(ABS(U378)&lt;'1D'!$D$19,
                        S378&gt;1),
                    1,
                    0)),
            0)))</f>
        <v>0</v>
      </c>
      <c r="W378" s="5">
        <f ca="1">IF($A$2=0,
    MAX(MAX('1D'!$D$16,
            MAX('1D'!$D$16,
                POWER((ABS(K378)^2)/('1D'!$I$5*MAX(F378,
                            0.1)^2),
                    1/3))),
        IFERROR(W1396,
            MAX(MAX('1D'!$D$16,
                    MAX('1D'!$D$16,
                        POWER((ABS(K378)^2)/('1D'!$I$5*MAX(F378,
                                    0.1)^2),
                            1/3))),
                ($L$2)-E1396))),
    IF(IFERROR(AG379,
            0)=0,
        MAX(MAX('1D'!$D$16,
                MAX('1D'!$D$16,
                    POWER((ABS(K378)^2)/('1D'!$I$5*MAX(F378,
                                0.1)^2),
                        1/3))),
            IFERROR(W1396,
                MAX(MAX('1D'!$D$16,
                        MAX('1D'!$D$16,
                            POWER((ABS(K378)^2)/('1D'!$I$5*MAX(F378,
                                        0.1)^2),
                                1/3))),
                    ($L$2)-E1396))),
        IF(IFERROR(W378,
                0)=0,
            MAX(MAX('1D'!$D$16,
                    MAX('1D'!$D$16,
                        POWER((ABS(K378)^2)/('1D'!$I$5*MAX(F378,
                                    0.1)^2),
                            1/3))),
                IFERROR(W1396,
                    MAX(MAX('1D'!$D$16,
                            MAX('1D'!$D$16,
                                POWER((ABS(K378)^2)/('1D'!$I$5*MAX(F378,
                                            0.1)^2),
                                    1/3))),
                        ($L$2)-E1396))),
            IF(OR(IFERROR(AD378,
                        0)&gt;=1,
                    IFERROR(AD379,
                        0)&gt;=1),
                MAX('1D'!$D$16,
                    MAX('1D'!$D$16,
                        POWER((ABS(K378)^2)/('1D'!$I$5*MAX(F378,
                                    0.1)^2),
                            1/3))),
                IF(ABS(IFERROR(AF378,
                            0))&lt;'1D'!$D$19,
                    MAX(MAX('1D'!$D$16,
                            MAX('1D'!$D$16,
                                POWER((ABS(K378)^2)/('1D'!$I$5*MAX(F378,
                                            0.1)^2),
                                    1/3))),
                        IFERROR(W378,
                            0)),
                    MAX(MAX('1D'!$D$16,
                            MAX('1D'!$D$16,
                                POWER((ABS(K378)^2)/('1D'!$I$5*MAX(F378,
                                            0.1)^2),
                                    1/3))),
                        (IFERROR(W378,
                                0))+((IFERROR(AF378,
                                    0))*'1D'!$D$18)))))))</f>
        <v>2.1389677043987478</v>
      </c>
      <c r="X378" s="5">
        <f t="shared" ca="1" si="74"/>
        <v>11.122632062873489</v>
      </c>
      <c r="Y378" s="5">
        <f t="shared" ca="1" si="75"/>
        <v>1.1735290000551568</v>
      </c>
      <c r="Z378" s="5">
        <f t="shared" ca="1" si="76"/>
        <v>4.5807502857230418</v>
      </c>
      <c r="AA378" s="5">
        <f t="shared" ca="1" si="77"/>
        <v>634.51746770439877</v>
      </c>
      <c r="AB378" s="5">
        <f ca="1">AA378+((ABS(K378)/MAX(((F378)+(G378)*(W378))*(W378),
            0.000001))^2)/(2*'1D'!$I$5)</f>
        <v>635.58695155659814</v>
      </c>
      <c r="AC378" s="5">
        <f ca="1">((ABS(K378)*'1D'!$D$6)/(MAX(((F378)+(G378)*(W378))*(W378),
            0.000001)*MAX(((((F378)+(G378)*(W378))*(W378))/MAX((F378)+2*(W378)*SQRT(1+(G378)^2),
                    0.000001))^(2/3),
            0.000001)))^2</f>
        <v>3.8141460404132466E-3</v>
      </c>
      <c r="AD378" s="5">
        <f ca="1">ABS(ABS(K378)/MAX(((F378)+(G378)*(W378))*(W378),
        0.000001))/SQRT('1D'!$I$5*MAX((((F378)+(G378)*(W378))*(W378))/MAX((F378)+2*(G378)*(W378),
            0.000001),
        0.000001))</f>
        <v>1.0000000000000004</v>
      </c>
      <c r="AE378" s="5">
        <f ca="1">((F378)*(W378)^2)/2+(G378)*(W378)^3/3+(ABS(K378)^2)/('1D'!$I$5*MAX(((F378)+(G378)*(W378))*(W378),
        0.000001))</f>
        <v>35.686426155594638</v>
      </c>
      <c r="AF378" s="5">
        <f ca="1">IF($A$2=0,
    0,
    IFERROR(AB379+(((AC378+AC379)/2)*J379)+(IF(Z378&gt;Z379,
                '1D'!$D$8*((Z378^2-Z379^2)/(2*'1D'!$I$5)),
                '1D'!$D$9*((Z379^2-Z378^2)/(2*'1D'!$I$5)))+('1D'!$D$10*(ABS(I379)/90)*(MAX(Z378^2,
                        Z379^2)/(2*'1D'!$I$5))))-AB378,
        0))</f>
        <v>3.4032696947861041E-3</v>
      </c>
      <c r="AG378" s="5">
        <f ca="1">IF($A$2=0,
    1,
    IF(IFERROR(AG379,
            0)=0,
        0,
        IFERROR(IF(OR(ROUND(AD378,
                        3)&gt;=1,
                    AND(ABS(AF378)&lt;'1D'!$D$19,
                        AD378&lt;1)),
                1,
                0),
            0)))</f>
        <v>1</v>
      </c>
      <c r="AH378" s="5">
        <f ca="1">IFERROR(IF('1D'!V32="Supercritical",
        MAX('1D'!$D$16,
            IFERROR(L378,
                MAX('1D'!$D$16,
                    POWER((ABS(K378)^2)/('1D'!$I$5*MAX(F378,
                                0.1)^2),
                        1/3)))),
        IF('1D'!V32="Subcritical",
            MAX('1D'!$D$16,
                IFERROR(W378,
                    MAX('1D'!$D$16,
                        POWER((ABS(K378)^2)/('1D'!$I$5*MAX(F378,
                                    0.1)^2),
                            1/3)))),
            IF(IFERROR(T378,
                    -1E+99)&gt;=IFERROR(AE378,
                    -1E+99),
                MAX('1D'!$D$16,
                    IFERROR(L378,
                        MAX('1D'!$D$16,
                            POWER((ABS(K378)^2)/('1D'!$I$5*MAX(F378,
                                        0.1)^2),
                                1/3)))),
                MAX('1D'!$D$16,
                    IFERROR(W378,
                        MAX('1D'!$D$16,
                            POWER((ABS(K378)^2)/('1D'!$I$5*MAX(F378,
                                        0.1)^2),
                                1/3))))))),
    MAX('1D'!$D$16,
        POWER((ABS(K378)^2)/('1D'!$I$5*MAX(F378,
                    0.1)^2),
            1/3)))</f>
        <v>2.0411692021517887</v>
      </c>
      <c r="AI378" s="5">
        <f t="shared" ca="1" si="78"/>
        <v>634.41966920215179</v>
      </c>
      <c r="AJ378" s="5">
        <f ca="1">AI378+((ABS(K378)/MAX(((F378)+(G378)*(AH378))*(AH378),
            0.000001))^2)/(2*'1D'!$I$5)</f>
        <v>635.59409253909485</v>
      </c>
      <c r="AM378">
        <v>0</v>
      </c>
      <c r="AN378">
        <v>0</v>
      </c>
      <c r="AO378" s="5">
        <f t="shared" si="79"/>
        <v>0</v>
      </c>
      <c r="AP378" s="5">
        <f t="shared" si="83"/>
        <v>0</v>
      </c>
      <c r="AQ378" s="5">
        <f ca="1">ABS(ABS(K378)/MAX(((F378)+(G378)*(AH378))*(AH378),
        0.000001))/SQRT('1D'!$I$5*MAX((((F378)+(G378)*(AH378))*(AH378))/MAX((F378)+2*(G378)*(AH378),
            0.000001),
        0.000001))</f>
        <v>1.0727235886044055</v>
      </c>
      <c r="AR378" s="5" t="str">
        <f t="shared" ca="1" si="80"/>
        <v>Supercritical</v>
      </c>
      <c r="AS378" s="5">
        <f ca="1">((ABS(K378)*'1D'!$D$6)/(MAX(((F378)+(G378)*(AH378))*(AH378),
            0.000001)*MAX(((((F378)+(G378)*(AH378))*(AH378))/MAX((F378)+2*(AH378)*SQRT(1+(G378)^2),
                    0.000001))^(2/3),
            0.000001)))^2</f>
        <v>4.3358367565141456E-3</v>
      </c>
    </row>
    <row r="379" spans="1:45" x14ac:dyDescent="0.35">
      <c r="A379">
        <v>370</v>
      </c>
      <c r="B379">
        <v>368.99599999999998</v>
      </c>
      <c r="C379">
        <v>616267.74</v>
      </c>
      <c r="D379">
        <v>3097594.378</v>
      </c>
      <c r="E379">
        <v>632.37800000000004</v>
      </c>
      <c r="F379">
        <v>5.2</v>
      </c>
      <c r="G379">
        <v>0</v>
      </c>
      <c r="H379" t="s">
        <v>176</v>
      </c>
      <c r="I379">
        <v>0.05</v>
      </c>
      <c r="J379" s="5">
        <f t="shared" si="81"/>
        <v>1</v>
      </c>
      <c r="K379" s="5">
        <f t="shared" ca="1" si="82"/>
        <v>50.95</v>
      </c>
      <c r="L379" s="5">
        <f ca="1">IF($A$2=0,
    IFERROR(L378,
        MAX('1D'!$D$16,
            POWER((ABS(K379)^2)/('1D'!$I$5*MAX(F379,
                        0.1)^2),
                1/3))),
    IF(IFERROR(V378,
            0)=0,
        IFERROR(L378,
            MAX('1D'!$D$16,
                POWER((ABS(K379)^2)/('1D'!$I$5*MAX(F379,
                            0.1)^2),
                    1/3))),
        IF(OR(IFERROR(L379,
                    0)=0,
                IFERROR(S378,
                    0)&lt;1,
                IFERROR(S379,
                    0)&lt;1),
            MAX('1D'!$D$16,
                POWER((ABS(K379)^2)/('1D'!$I$5*MAX(F379,
                            0.1)^2),
                    1/3)),
            IF(IFERROR(U379,
                    0)&gt;0,
                MAX('1D'!$D$16,
                    IFERROR(L379,
                        0)+((IFERROR(U379,
                                0))*'1D'!$D$18*IF((IFERROR(S379,
                                    0))&lt;1,
                            1,
                            -1))),
                IF(IFERROR(U379,
                        0)&lt;0,
                    IF(ABS((MAX('1D'!$D$16,
                                    POWER((ABS(K379)^2)/('1D'!$I$5*MAX(F379,
                                                0.1)^2),
                                        1/3)))-IFERROR(L379,
                                0))&gt;'1D'!$D$19,
                        MAX('1D'!$D$16,
                            IF((MAX('1D'!$D$16,
                                        POWER((ABS(K379)^2)/('1D'!$I$5*MAX(F379,
                                                    0.1)^2),
                                            1/3)))&gt;IFERROR(L379,
                                    0),
                                MIN((MAX('1D'!$D$16,
                                            POWER((ABS(K379)^2)/('1D'!$I$5*MAX(F379,
                                                        0.1)^2),
                                                1/3))),
                                    IFERROR(L379,
                                        0)+(MIN(ABS(IFERROR(U379,
                                                    0))*'1D'!$D$18,
                                            ABS((MAX('1D'!$D$16,
                                                        POWER((ABS(K379)^2)/('1D'!$I$5*MAX(F379,
                                                                    0.1)^2),
                                                            1/3)))-IFERROR(L379,
                                                    0))))),
                                MAX((MAX('1D'!$D$16,
                                            POWER((ABS(K379)^2)/('1D'!$I$5*MAX(F379,
                                                        0.1)^2),
                                                1/3))),
                                    IFERROR(L379,
                                        0)-(MIN(ABS(IFERROR(U379,
                                                    0))*'1D'!$D$18,
                                            ABS((MAX('1D'!$D$16,
                                                        POWER((ABS(K379)^2)/('1D'!$I$5*MAX(F379,
                                                                    0.1)^2),
                                                            1/3)))-IFERROR(L379,
                                                    0))))))),
                        MAX('1D'!$D$16,
                            POWER((ABS(K379)^2)/('1D'!$I$5*MAX(F379,
                                        0.1)^2),
                                1/3))),
                    MAX('1D'!$D$16,
                        IFERROR(L379,
                            0)))))))</f>
        <v>2.0411692021517887</v>
      </c>
      <c r="M379" s="5">
        <f t="shared" ca="1" si="70"/>
        <v>10.614079851189301</v>
      </c>
      <c r="N379" s="5">
        <f t="shared" ca="1" si="71"/>
        <v>1.1434704692804873</v>
      </c>
      <c r="O379" s="5">
        <f t="shared" ca="1" si="72"/>
        <v>4.8002276894771132</v>
      </c>
      <c r="P379" s="5">
        <f t="shared" ca="1" si="73"/>
        <v>634.41916920215181</v>
      </c>
      <c r="Q379" s="5">
        <f ca="1">P379+((ABS(K379)/MAX(((F379)+(G379)*(L379))*(L379),
            0.000001))^2)/(2*'1D'!$I$5)</f>
        <v>635.59359253909486</v>
      </c>
      <c r="R379" s="5">
        <f ca="1">((ABS(K379)*'1D'!$D$6)/(MAX(((F379)+(G379)*(L379))*(L379),
            0.000001)*MAX(((((F379)+(G379)*(L379))*(L379))/MAX((F379)+2*(L379)*SQRT(1+(G379)^2),
                    0.000001))^(2/3),
            0.000001)))^2</f>
        <v>4.3358367565141456E-3</v>
      </c>
      <c r="S379" s="5">
        <f ca="1">ABS(ABS(K379)/MAX(((F379)+(G379)*(L379))*(L379),
        0.000001))/SQRT('1D'!$I$5*MAX((((F379)+(G379)*(L379))*(L379))/MAX((F379)+2*(G379)*(L379),
            0.000001),
        0.000001))</f>
        <v>1.0727235886044055</v>
      </c>
      <c r="T379" s="5">
        <f ca="1">((F379)*(L379)^2)/2+(G379)*(L379)^3/3+(ABS(K379)^2)/('1D'!$I$5*MAX(((F379)+(G379)*(L379))*(L379),
        0.000001))</f>
        <v>35.763412605541333</v>
      </c>
      <c r="U379" s="5">
        <f ca="1">IF($A$2=0,
    0,
    IFERROR(Q378-(((R378+R379)/2)*J379)-(IF(O378&gt;O379,
                '1D'!$D$8*((O378^2-O379^2)/(2*'1D'!$I$5)),
                '1D'!$D$9*((O379^2-O378^2)/(2*'1D'!$I$5)))+('1D'!$D$10*(ABS(I379)/90)*(MAX(O378^2,
                        O379^2)/(2*'1D'!$I$5))))-Q379,
        0))</f>
        <v>-3.9337053678991651E-3</v>
      </c>
      <c r="V379" s="5">
        <f ca="1">IF($A$2=0,
    1,
    IF(IFERROR(V378,
            0)=0,
        0,
        IFERROR(IF(ROUND(S379,
                    3)=1,
                1,
                IF(AND(ABS(U379)&lt;'1D'!$D$19,
                        S379&gt;1),
                    1,
                    0)),
            0)))</f>
        <v>0</v>
      </c>
      <c r="W379" s="5">
        <f ca="1">IF($A$2=0,
    MAX(MAX('1D'!$D$16,
            MAX('1D'!$D$16,
                POWER((ABS(K379)^2)/('1D'!$I$5*MAX(F379,
                            0.1)^2),
                    1/3))),
        IFERROR(W1396,
            MAX(MAX('1D'!$D$16,
                    MAX('1D'!$D$16,
                        POWER((ABS(K379)^2)/('1D'!$I$5*MAX(F379,
                                    0.1)^2),
                            1/3))),
                ($L$2)-E1396))),
    IF(IFERROR(AG380,
            0)=0,
        MAX(MAX('1D'!$D$16,
                MAX('1D'!$D$16,
                    POWER((ABS(K379)^2)/('1D'!$I$5*MAX(F379,
                                0.1)^2),
                        1/3))),
            IFERROR(W1396,
                MAX(MAX('1D'!$D$16,
                        MAX('1D'!$D$16,
                            POWER((ABS(K379)^2)/('1D'!$I$5*MAX(F379,
                                        0.1)^2),
                                1/3))),
                    ($L$2)-E1396))),
        IF(IFERROR(W379,
                0)=0,
            MAX(MAX('1D'!$D$16,
                    MAX('1D'!$D$16,
                        POWER((ABS(K379)^2)/('1D'!$I$5*MAX(F379,
                                    0.1)^2),
                            1/3))),
                IFERROR(W1396,
                    MAX(MAX('1D'!$D$16,
                            MAX('1D'!$D$16,
                                POWER((ABS(K379)^2)/('1D'!$I$5*MAX(F379,
                                            0.1)^2),
                                    1/3))),
                        ($L$2)-E1396))),
            IF(OR(IFERROR(AD379,
                        0)&gt;=1,
                    IFERROR(AD380,
                        0)&gt;=1),
                MAX('1D'!$D$16,
                    MAX('1D'!$D$16,
                        POWER((ABS(K379)^2)/('1D'!$I$5*MAX(F379,
                                    0.1)^2),
                            1/3))),
                IF(ABS(IFERROR(AF379,
                            0))&lt;'1D'!$D$19,
                    MAX(MAX('1D'!$D$16,
                            MAX('1D'!$D$16,
                                POWER((ABS(K379)^2)/('1D'!$I$5*MAX(F379,
                                            0.1)^2),
                                    1/3))),
                        IFERROR(W379,
                            0)),
                    MAX(MAX('1D'!$D$16,
                            MAX('1D'!$D$16,
                                POWER((ABS(K379)^2)/('1D'!$I$5*MAX(F379,
                                            0.1)^2),
                                    1/3))),
                        (IFERROR(W379,
                                0))+((IFERROR(AF379,
                                    0))*'1D'!$D$18)))))))</f>
        <v>2.1389677043987478</v>
      </c>
      <c r="X379" s="5">
        <f t="shared" ca="1" si="74"/>
        <v>11.122632062873489</v>
      </c>
      <c r="Y379" s="5">
        <f t="shared" ca="1" si="75"/>
        <v>1.1735290000551568</v>
      </c>
      <c r="Z379" s="5">
        <f t="shared" ca="1" si="76"/>
        <v>4.5807502857230418</v>
      </c>
      <c r="AA379" s="5">
        <f t="shared" ca="1" si="77"/>
        <v>634.51696770439878</v>
      </c>
      <c r="AB379" s="5">
        <f ca="1">AA379+((ABS(K379)/MAX(((F379)+(G379)*(W379))*(W379),
            0.000001))^2)/(2*'1D'!$I$5)</f>
        <v>635.58645155659815</v>
      </c>
      <c r="AC379" s="5">
        <f ca="1">((ABS(K379)*'1D'!$D$6)/(MAX(((F379)+(G379)*(W379))*(W379),
            0.000001)*MAX(((((F379)+(G379)*(W379))*(W379))/MAX((F379)+2*(W379)*SQRT(1+(G379)^2),
                    0.000001))^(2/3),
            0.000001)))^2</f>
        <v>3.8141460404132466E-3</v>
      </c>
      <c r="AD379" s="5">
        <f ca="1">ABS(ABS(K379)/MAX(((F379)+(G379)*(W379))*(W379),
        0.000001))/SQRT('1D'!$I$5*MAX((((F379)+(G379)*(W379))*(W379))/MAX((F379)+2*(G379)*(W379),
            0.000001),
        0.000001))</f>
        <v>1.0000000000000004</v>
      </c>
      <c r="AE379" s="5">
        <f ca="1">((F379)*(W379)^2)/2+(G379)*(W379)^3/3+(ABS(K379)^2)/('1D'!$I$5*MAX(((F379)+(G379)*(W379))*(W379),
        0.000001))</f>
        <v>35.686426155594638</v>
      </c>
      <c r="AF379" s="5">
        <f ca="1">IF($A$2=0,
    0,
    IFERROR(AB380+(((AC379+AC380)/2)*J380)+(IF(Z379&gt;Z380,
                '1D'!$D$8*((Z379^2-Z380^2)/(2*'1D'!$I$5)),
                '1D'!$D$9*((Z380^2-Z379^2)/(2*'1D'!$I$5)))+('1D'!$D$10*(ABS(I380)/90)*(MAX(Z379^2,
                        Z380^2)/(2*'1D'!$I$5))))-AB379,
        0))</f>
        <v>3.3584586676624895E-3</v>
      </c>
      <c r="AG379" s="5">
        <f ca="1">IF($A$2=0,
    1,
    IF(IFERROR(AG380,
            0)=0,
        0,
        IFERROR(IF(OR(ROUND(AD379,
                        3)&gt;=1,
                    AND(ABS(AF379)&lt;'1D'!$D$19,
                        AD379&lt;1)),
                1,
                0),
            0)))</f>
        <v>1</v>
      </c>
      <c r="AH379" s="5">
        <f ca="1">IFERROR(IF('1D'!V32="Supercritical",
        MAX('1D'!$D$16,
            IFERROR(L379,
                MAX('1D'!$D$16,
                    POWER((ABS(K379)^2)/('1D'!$I$5*MAX(F379,
                                0.1)^2),
                        1/3)))),
        IF('1D'!V32="Subcritical",
            MAX('1D'!$D$16,
                IFERROR(W379,
                    MAX('1D'!$D$16,
                        POWER((ABS(K379)^2)/('1D'!$I$5*MAX(F379,
                                    0.1)^2),
                            1/3)))),
            IF(IFERROR(T379,
                    -1E+99)&gt;=IFERROR(AE379,
                    -1E+99),
                MAX('1D'!$D$16,
                    IFERROR(L379,
                        MAX('1D'!$D$16,
                            POWER((ABS(K379)^2)/('1D'!$I$5*MAX(F379,
                                        0.1)^2),
                                1/3)))),
                MAX('1D'!$D$16,
                    IFERROR(W379,
                        MAX('1D'!$D$16,
                            POWER((ABS(K379)^2)/('1D'!$I$5*MAX(F379,
                                        0.1)^2),
                                1/3))))))),
    MAX('1D'!$D$16,
        POWER((ABS(K379)^2)/('1D'!$I$5*MAX(F379,
                    0.1)^2),
            1/3)))</f>
        <v>2.0411692021517887</v>
      </c>
      <c r="AI379" s="5">
        <f t="shared" ca="1" si="78"/>
        <v>634.41916920215181</v>
      </c>
      <c r="AJ379" s="5">
        <f ca="1">AI379+((ABS(K379)/MAX(((F379)+(G379)*(AH379))*(AH379),
            0.000001))^2)/(2*'1D'!$I$5)</f>
        <v>635.59359253909486</v>
      </c>
      <c r="AM379">
        <v>0</v>
      </c>
      <c r="AN379">
        <v>0</v>
      </c>
      <c r="AO379" s="5">
        <f t="shared" si="79"/>
        <v>0</v>
      </c>
      <c r="AP379" s="5">
        <f t="shared" si="83"/>
        <v>0</v>
      </c>
      <c r="AQ379" s="5">
        <f ca="1">ABS(ABS(K379)/MAX(((F379)+(G379)*(AH379))*(AH379),
        0.000001))/SQRT('1D'!$I$5*MAX((((F379)+(G379)*(AH379))*(AH379))/MAX((F379)+2*(G379)*(AH379),
            0.000001),
        0.000001))</f>
        <v>1.0727235886044055</v>
      </c>
      <c r="AR379" s="5" t="str">
        <f t="shared" ca="1" si="80"/>
        <v>Supercritical</v>
      </c>
      <c r="AS379" s="5">
        <f ca="1">((ABS(K379)*'1D'!$D$6)/(MAX(((F379)+(G379)*(AH379))*(AH379),
            0.000001)*MAX(((((F379)+(G379)*(AH379))*(AH379))/MAX((F379)+2*(AH379)*SQRT(1+(G379)^2),
                    0.000001))^(2/3),
            0.000001)))^2</f>
        <v>4.3358367565141456E-3</v>
      </c>
    </row>
    <row r="380" spans="1:45" x14ac:dyDescent="0.35">
      <c r="A380">
        <v>371</v>
      </c>
      <c r="B380">
        <v>369.995</v>
      </c>
      <c r="C380">
        <v>616267.26599999995</v>
      </c>
      <c r="D380">
        <v>3097593.4980000001</v>
      </c>
      <c r="E380">
        <v>632.37750000000005</v>
      </c>
      <c r="F380">
        <v>5.2</v>
      </c>
      <c r="G380">
        <v>0</v>
      </c>
      <c r="H380" t="s">
        <v>176</v>
      </c>
      <c r="I380">
        <v>2.7E-2</v>
      </c>
      <c r="J380" s="5">
        <f t="shared" si="81"/>
        <v>0.99900000000002365</v>
      </c>
      <c r="K380" s="5">
        <f t="shared" ca="1" si="82"/>
        <v>50.95</v>
      </c>
      <c r="L380" s="5">
        <f ca="1">IF($A$2=0,
    IFERROR(L379,
        MAX('1D'!$D$16,
            POWER((ABS(K380)^2)/('1D'!$I$5*MAX(F380,
                        0.1)^2),
                1/3))),
    IF(IFERROR(V379,
            0)=0,
        IFERROR(L379,
            MAX('1D'!$D$16,
                POWER((ABS(K380)^2)/('1D'!$I$5*MAX(F380,
                            0.1)^2),
                    1/3))),
        IF(OR(IFERROR(L380,
                    0)=0,
                IFERROR(S379,
                    0)&lt;1,
                IFERROR(S380,
                    0)&lt;1),
            MAX('1D'!$D$16,
                POWER((ABS(K380)^2)/('1D'!$I$5*MAX(F380,
                            0.1)^2),
                    1/3)),
            IF(IFERROR(U380,
                    0)&gt;0,
                MAX('1D'!$D$16,
                    IFERROR(L380,
                        0)+((IFERROR(U380,
                                0))*'1D'!$D$18*IF((IFERROR(S380,
                                    0))&lt;1,
                            1,
                            -1))),
                IF(IFERROR(U380,
                        0)&lt;0,
                    IF(ABS((MAX('1D'!$D$16,
                                    POWER((ABS(K380)^2)/('1D'!$I$5*MAX(F380,
                                                0.1)^2),
                                        1/3)))-IFERROR(L380,
                                0))&gt;'1D'!$D$19,
                        MAX('1D'!$D$16,
                            IF((MAX('1D'!$D$16,
                                        POWER((ABS(K380)^2)/('1D'!$I$5*MAX(F380,
                                                    0.1)^2),
                                            1/3)))&gt;IFERROR(L380,
                                    0),
                                MIN((MAX('1D'!$D$16,
                                            POWER((ABS(K380)^2)/('1D'!$I$5*MAX(F380,
                                                        0.1)^2),
                                                1/3))),
                                    IFERROR(L380,
                                        0)+(MIN(ABS(IFERROR(U380,
                                                    0))*'1D'!$D$18,
                                            ABS((MAX('1D'!$D$16,
                                                        POWER((ABS(K380)^2)/('1D'!$I$5*MAX(F380,
                                                                    0.1)^2),
                                                            1/3)))-IFERROR(L380,
                                                    0))))),
                                MAX((MAX('1D'!$D$16,
                                            POWER((ABS(K380)^2)/('1D'!$I$5*MAX(F380,
                                                        0.1)^2),
                                                1/3))),
                                    IFERROR(L380,
                                        0)-(MIN(ABS(IFERROR(U380,
                                                    0))*'1D'!$D$18,
                                            ABS((MAX('1D'!$D$16,
                                                        POWER((ABS(K380)^2)/('1D'!$I$5*MAX(F380,
                                                                    0.1)^2),
                                                            1/3)))-IFERROR(L380,
                                                    0))))))),
                        MAX('1D'!$D$16,
                            POWER((ABS(K380)^2)/('1D'!$I$5*MAX(F380,
                                        0.1)^2),
                                1/3))),
                    MAX('1D'!$D$16,
                        IFERROR(L380,
                            0)))))))</f>
        <v>2.0411692021517887</v>
      </c>
      <c r="M380" s="5">
        <f t="shared" ca="1" si="70"/>
        <v>10.614079851189301</v>
      </c>
      <c r="N380" s="5">
        <f t="shared" ca="1" si="71"/>
        <v>1.1434704692804873</v>
      </c>
      <c r="O380" s="5">
        <f t="shared" ca="1" si="72"/>
        <v>4.8002276894771132</v>
      </c>
      <c r="P380" s="5">
        <f t="shared" ca="1" si="73"/>
        <v>634.41866920215182</v>
      </c>
      <c r="Q380" s="5">
        <f ca="1">P380+((ABS(K380)/MAX(((F380)+(G380)*(L380))*(L380),
            0.000001))^2)/(2*'1D'!$I$5)</f>
        <v>635.59309253909487</v>
      </c>
      <c r="R380" s="5">
        <f ca="1">((ABS(K380)*'1D'!$D$6)/(MAX(((F380)+(G380)*(L380))*(L380),
            0.000001)*MAX(((((F380)+(G380)*(L380))*(L380))/MAX((F380)+2*(L380)*SQRT(1+(G380)^2),
                    0.000001))^(2/3),
            0.000001)))^2</f>
        <v>4.3358367565141456E-3</v>
      </c>
      <c r="S380" s="5">
        <f ca="1">ABS(ABS(K380)/MAX(((F380)+(G380)*(L380))*(L380),
        0.000001))/SQRT('1D'!$I$5*MAX((((F380)+(G380)*(L380))*(L380))/MAX((F380)+2*(G380)*(L380),
            0.000001),
        0.000001))</f>
        <v>1.0727235886044055</v>
      </c>
      <c r="T380" s="5">
        <f ca="1">((F380)*(L380)^2)/2+(G380)*(L380)^3/3+(ABS(K380)^2)/('1D'!$I$5*MAX(((F380)+(G380)*(L380))*(L380),
        0.000001))</f>
        <v>35.763412605541333</v>
      </c>
      <c r="U380" s="5">
        <f ca="1">IF($A$2=0,
    0,
    IFERROR(Q379-(((R379+R380)/2)*J380)-(IF(O379&gt;O380,
                '1D'!$D$8*((O379^2-O380^2)/(2*'1D'!$I$5)),
                '1D'!$D$9*((O380^2-O379^2)/(2*'1D'!$I$5)))+('1D'!$D$10*(ABS(I380)/90)*(MAX(O379^2,
                        O380^2)/(2*'1D'!$I$5))))-Q380,
        0))</f>
        <v>-3.8843499698941741E-3</v>
      </c>
      <c r="V380" s="5">
        <f ca="1">IF($A$2=0,
    1,
    IF(IFERROR(V379,
            0)=0,
        0,
        IFERROR(IF(ROUND(S380,
                    3)=1,
                1,
                IF(AND(ABS(U380)&lt;'1D'!$D$19,
                        S380&gt;1),
                    1,
                    0)),
            0)))</f>
        <v>0</v>
      </c>
      <c r="W380" s="5">
        <f ca="1">IF($A$2=0,
    MAX(MAX('1D'!$D$16,
            MAX('1D'!$D$16,
                POWER((ABS(K380)^2)/('1D'!$I$5*MAX(F380,
                            0.1)^2),
                    1/3))),
        IFERROR(W1396,
            MAX(MAX('1D'!$D$16,
                    MAX('1D'!$D$16,
                        POWER((ABS(K380)^2)/('1D'!$I$5*MAX(F380,
                                    0.1)^2),
                            1/3))),
                ($L$2)-E1396))),
    IF(IFERROR(AG381,
            0)=0,
        MAX(MAX('1D'!$D$16,
                MAX('1D'!$D$16,
                    POWER((ABS(K380)^2)/('1D'!$I$5*MAX(F380,
                                0.1)^2),
                        1/3))),
            IFERROR(W1396,
                MAX(MAX('1D'!$D$16,
                        MAX('1D'!$D$16,
                            POWER((ABS(K380)^2)/('1D'!$I$5*MAX(F380,
                                        0.1)^2),
                                1/3))),
                    ($L$2)-E1396))),
        IF(IFERROR(W380,
                0)=0,
            MAX(MAX('1D'!$D$16,
                    MAX('1D'!$D$16,
                        POWER((ABS(K380)^2)/('1D'!$I$5*MAX(F380,
                                    0.1)^2),
                            1/3))),
                IFERROR(W1396,
                    MAX(MAX('1D'!$D$16,
                            MAX('1D'!$D$16,
                                POWER((ABS(K380)^2)/('1D'!$I$5*MAX(F380,
                                            0.1)^2),
                                    1/3))),
                        ($L$2)-E1396))),
            IF(OR(IFERROR(AD380,
                        0)&gt;=1,
                    IFERROR(AD381,
                        0)&gt;=1),
                MAX('1D'!$D$16,
                    MAX('1D'!$D$16,
                        POWER((ABS(K380)^2)/('1D'!$I$5*MAX(F380,
                                    0.1)^2),
                            1/3))),
                IF(ABS(IFERROR(AF380,
                            0))&lt;'1D'!$D$19,
                    MAX(MAX('1D'!$D$16,
                            MAX('1D'!$D$16,
                                POWER((ABS(K380)^2)/('1D'!$I$5*MAX(F380,
                                            0.1)^2),
                                    1/3))),
                        IFERROR(W380,
                            0)),
                    MAX(MAX('1D'!$D$16,
                            MAX('1D'!$D$16,
                                POWER((ABS(K380)^2)/('1D'!$I$5*MAX(F380,
                                            0.1)^2),
                                    1/3))),
                        (IFERROR(W380,
                                0))+((IFERROR(AF380,
                                    0))*'1D'!$D$18)))))))</f>
        <v>2.1389677043987478</v>
      </c>
      <c r="X380" s="5">
        <f t="shared" ca="1" si="74"/>
        <v>11.122632062873489</v>
      </c>
      <c r="Y380" s="5">
        <f t="shared" ca="1" si="75"/>
        <v>1.1735290000551568</v>
      </c>
      <c r="Z380" s="5">
        <f t="shared" ca="1" si="76"/>
        <v>4.5807502857230418</v>
      </c>
      <c r="AA380" s="5">
        <f t="shared" ca="1" si="77"/>
        <v>634.51646770439879</v>
      </c>
      <c r="AB380" s="5">
        <f ca="1">AA380+((ABS(K380)/MAX(((F380)+(G380)*(W380))*(W380),
            0.000001))^2)/(2*'1D'!$I$5)</f>
        <v>635.58595155659816</v>
      </c>
      <c r="AC380" s="5">
        <f ca="1">((ABS(K380)*'1D'!$D$6)/(MAX(((F380)+(G380)*(W380))*(W380),
            0.000001)*MAX(((((F380)+(G380)*(W380))*(W380))/MAX((F380)+2*(W380)*SQRT(1+(G380)^2),
                    0.000001))^(2/3),
            0.000001)))^2</f>
        <v>3.8141460404132466E-3</v>
      </c>
      <c r="AD380" s="5">
        <f ca="1">ABS(ABS(K380)/MAX(((F380)+(G380)*(W380))*(W380),
        0.000001))/SQRT('1D'!$I$5*MAX((((F380)+(G380)*(W380))*(W380))/MAX((F380)+2*(G380)*(W380),
            0.000001),
        0.000001))</f>
        <v>1.0000000000000004</v>
      </c>
      <c r="AE380" s="5">
        <f ca="1">((F380)*(W380)^2)/2+(G380)*(W380)^3/3+(ABS(K380)^2)/('1D'!$I$5*MAX(((F380)+(G380)*(W380))*(W380),
        0.000001))</f>
        <v>35.686426155594638</v>
      </c>
      <c r="AF380" s="5">
        <f ca="1">IF($A$2=0,
    0,
    IFERROR(AB381+(((AC380+AC381)/2)*J381)+(IF(Z380&gt;Z381,
                '1D'!$D$8*((Z380^2-Z381^2)/(2*'1D'!$I$5)),
                '1D'!$D$9*((Z381^2-Z380^2)/(2*'1D'!$I$5)))+('1D'!$D$10*(ABS(I381)/90)*(MAX(Z380^2,
                        Z381^2)/(2*'1D'!$I$5))))-AB380,
        0))</f>
        <v>3.3660869596587872E-3</v>
      </c>
      <c r="AG380" s="5">
        <f ca="1">IF($A$2=0,
    1,
    IF(IFERROR(AG381,
            0)=0,
        0,
        IFERROR(IF(OR(ROUND(AD380,
                        3)&gt;=1,
                    AND(ABS(AF380)&lt;'1D'!$D$19,
                        AD380&lt;1)),
                1,
                0),
            0)))</f>
        <v>1</v>
      </c>
      <c r="AH380" s="5">
        <f ca="1">IFERROR(IF('1D'!V32="Supercritical",
        MAX('1D'!$D$16,
            IFERROR(L380,
                MAX('1D'!$D$16,
                    POWER((ABS(K380)^2)/('1D'!$I$5*MAX(F380,
                                0.1)^2),
                        1/3)))),
        IF('1D'!V32="Subcritical",
            MAX('1D'!$D$16,
                IFERROR(W380,
                    MAX('1D'!$D$16,
                        POWER((ABS(K380)^2)/('1D'!$I$5*MAX(F380,
                                    0.1)^2),
                            1/3)))),
            IF(IFERROR(T380,
                    -1E+99)&gt;=IFERROR(AE380,
                    -1E+99),
                MAX('1D'!$D$16,
                    IFERROR(L380,
                        MAX('1D'!$D$16,
                            POWER((ABS(K380)^2)/('1D'!$I$5*MAX(F380,
                                        0.1)^2),
                                1/3)))),
                MAX('1D'!$D$16,
                    IFERROR(W380,
                        MAX('1D'!$D$16,
                            POWER((ABS(K380)^2)/('1D'!$I$5*MAX(F380,
                                        0.1)^2),
                                1/3))))))),
    MAX('1D'!$D$16,
        POWER((ABS(K380)^2)/('1D'!$I$5*MAX(F380,
                    0.1)^2),
            1/3)))</f>
        <v>2.0411692021517887</v>
      </c>
      <c r="AI380" s="5">
        <f t="shared" ca="1" si="78"/>
        <v>634.41866920215182</v>
      </c>
      <c r="AJ380" s="5">
        <f ca="1">AI380+((ABS(K380)/MAX(((F380)+(G380)*(AH380))*(AH380),
            0.000001))^2)/(2*'1D'!$I$5)</f>
        <v>635.59309253909487</v>
      </c>
      <c r="AM380">
        <v>0</v>
      </c>
      <c r="AN380">
        <v>0</v>
      </c>
      <c r="AO380" s="5">
        <f t="shared" si="79"/>
        <v>0</v>
      </c>
      <c r="AP380" s="5">
        <f t="shared" si="83"/>
        <v>0</v>
      </c>
      <c r="AQ380" s="5">
        <f ca="1">ABS(ABS(K380)/MAX(((F380)+(G380)*(AH380))*(AH380),
        0.000001))/SQRT('1D'!$I$5*MAX((((F380)+(G380)*(AH380))*(AH380))/MAX((F380)+2*(G380)*(AH380),
            0.000001),
        0.000001))</f>
        <v>1.0727235886044055</v>
      </c>
      <c r="AR380" s="5" t="str">
        <f t="shared" ca="1" si="80"/>
        <v>Supercritical</v>
      </c>
      <c r="AS380" s="5">
        <f ca="1">((ABS(K380)*'1D'!$D$6)/(MAX(((F380)+(G380)*(AH380))*(AH380),
            0.000001)*MAX(((((F380)+(G380)*(AH380))*(AH380))/MAX((F380)+2*(AH380)*SQRT(1+(G380)^2),
                    0.000001))^(2/3),
            0.000001)))^2</f>
        <v>4.3358367565141456E-3</v>
      </c>
    </row>
    <row r="381" spans="1:45" x14ac:dyDescent="0.35">
      <c r="A381">
        <v>372</v>
      </c>
      <c r="B381">
        <v>370.99599999999998</v>
      </c>
      <c r="C381">
        <v>616266.79200000002</v>
      </c>
      <c r="D381">
        <v>3097592.6170000001</v>
      </c>
      <c r="E381">
        <v>632.37699999999995</v>
      </c>
      <c r="F381">
        <v>5.2</v>
      </c>
      <c r="G381">
        <v>0</v>
      </c>
      <c r="H381" t="s">
        <v>176</v>
      </c>
      <c r="I381">
        <v>2.7E-2</v>
      </c>
      <c r="J381" s="5">
        <f t="shared" si="81"/>
        <v>1.0009999999999764</v>
      </c>
      <c r="K381" s="5">
        <f t="shared" ca="1" si="82"/>
        <v>50.95</v>
      </c>
      <c r="L381" s="5">
        <f ca="1">IF($A$2=0,
    IFERROR(L380,
        MAX('1D'!$D$16,
            POWER((ABS(K381)^2)/('1D'!$I$5*MAX(F381,
                        0.1)^2),
                1/3))),
    IF(IFERROR(V380,
            0)=0,
        IFERROR(L380,
            MAX('1D'!$D$16,
                POWER((ABS(K381)^2)/('1D'!$I$5*MAX(F381,
                            0.1)^2),
                    1/3))),
        IF(OR(IFERROR(L381,
                    0)=0,
                IFERROR(S380,
                    0)&lt;1,
                IFERROR(S381,
                    0)&lt;1),
            MAX('1D'!$D$16,
                POWER((ABS(K381)^2)/('1D'!$I$5*MAX(F381,
                            0.1)^2),
                    1/3)),
            IF(IFERROR(U381,
                    0)&gt;0,
                MAX('1D'!$D$16,
                    IFERROR(L381,
                        0)+((IFERROR(U381,
                                0))*'1D'!$D$18*IF((IFERROR(S381,
                                    0))&lt;1,
                            1,
                            -1))),
                IF(IFERROR(U381,
                        0)&lt;0,
                    IF(ABS((MAX('1D'!$D$16,
                                    POWER((ABS(K381)^2)/('1D'!$I$5*MAX(F381,
                                                0.1)^2),
                                        1/3)))-IFERROR(L381,
                                0))&gt;'1D'!$D$19,
                        MAX('1D'!$D$16,
                            IF((MAX('1D'!$D$16,
                                        POWER((ABS(K381)^2)/('1D'!$I$5*MAX(F381,
                                                    0.1)^2),
                                            1/3)))&gt;IFERROR(L381,
                                    0),
                                MIN((MAX('1D'!$D$16,
                                            POWER((ABS(K381)^2)/('1D'!$I$5*MAX(F381,
                                                        0.1)^2),
                                                1/3))),
                                    IFERROR(L381,
                                        0)+(MIN(ABS(IFERROR(U381,
                                                    0))*'1D'!$D$18,
                                            ABS((MAX('1D'!$D$16,
                                                        POWER((ABS(K381)^2)/('1D'!$I$5*MAX(F381,
                                                                    0.1)^2),
                                                            1/3)))-IFERROR(L381,
                                                    0))))),
                                MAX((MAX('1D'!$D$16,
                                            POWER((ABS(K381)^2)/('1D'!$I$5*MAX(F381,
                                                        0.1)^2),
                                                1/3))),
                                    IFERROR(L381,
                                        0)-(MIN(ABS(IFERROR(U381,
                                                    0))*'1D'!$D$18,
                                            ABS((MAX('1D'!$D$16,
                                                        POWER((ABS(K381)^2)/('1D'!$I$5*MAX(F381,
                                                                    0.1)^2),
                                                            1/3)))-IFERROR(L381,
                                                    0))))))),
                        MAX('1D'!$D$16,
                            POWER((ABS(K381)^2)/('1D'!$I$5*MAX(F381,
                                        0.1)^2),
                                1/3))),
                    MAX('1D'!$D$16,
                        IFERROR(L381,
                            0)))))))</f>
        <v>2.0411692021517887</v>
      </c>
      <c r="M381" s="5">
        <f t="shared" ca="1" si="70"/>
        <v>10.614079851189301</v>
      </c>
      <c r="N381" s="5">
        <f t="shared" ca="1" si="71"/>
        <v>1.1434704692804873</v>
      </c>
      <c r="O381" s="5">
        <f t="shared" ca="1" si="72"/>
        <v>4.8002276894771132</v>
      </c>
      <c r="P381" s="5">
        <f t="shared" ca="1" si="73"/>
        <v>634.41816920215172</v>
      </c>
      <c r="Q381" s="5">
        <f ca="1">P381+((ABS(K381)/MAX(((F381)+(G381)*(L381))*(L381),
            0.000001))^2)/(2*'1D'!$I$5)</f>
        <v>635.59259253909477</v>
      </c>
      <c r="R381" s="5">
        <f ca="1">((ABS(K381)*'1D'!$D$6)/(MAX(((F381)+(G381)*(L381))*(L381),
            0.000001)*MAX(((((F381)+(G381)*(L381))*(L381))/MAX((F381)+2*(L381)*SQRT(1+(G381)^2),
                    0.000001))^(2/3),
            0.000001)))^2</f>
        <v>4.3358367565141456E-3</v>
      </c>
      <c r="S381" s="5">
        <f ca="1">ABS(ABS(K381)/MAX(((F381)+(G381)*(L381))*(L381),
        0.000001))/SQRT('1D'!$I$5*MAX((((F381)+(G381)*(L381))*(L381))/MAX((F381)+2*(G381)*(L381),
            0.000001),
        0.000001))</f>
        <v>1.0727235886044055</v>
      </c>
      <c r="T381" s="5">
        <f ca="1">((F381)*(L381)^2)/2+(G381)*(L381)^3/3+(ABS(K381)^2)/('1D'!$I$5*MAX(((F381)+(G381)*(L381))*(L381),
        0.000001))</f>
        <v>35.763412605541333</v>
      </c>
      <c r="U381" s="5">
        <f ca="1">IF($A$2=0,
    0,
    IFERROR(Q380-(((R380+R381)/2)*J381)-(IF(O380&gt;O381,
                '1D'!$D$8*((O380^2-O381^2)/(2*'1D'!$I$5)),
                '1D'!$D$9*((O381^2-O380^2)/(2*'1D'!$I$5)))+('1D'!$D$10*(ABS(I381)/90)*(MAX(O380^2,
                        O381^2)/(2*'1D'!$I$5))))-Q381,
        0))</f>
        <v>-3.8930216433072928E-3</v>
      </c>
      <c r="V381" s="5">
        <f ca="1">IF($A$2=0,
    1,
    IF(IFERROR(V380,
            0)=0,
        0,
        IFERROR(IF(ROUND(S381,
                    3)=1,
                1,
                IF(AND(ABS(U381)&lt;'1D'!$D$19,
                        S381&gt;1),
                    1,
                    0)),
            0)))</f>
        <v>0</v>
      </c>
      <c r="W381" s="5">
        <f ca="1">IF($A$2=0,
    MAX(MAX('1D'!$D$16,
            MAX('1D'!$D$16,
                POWER((ABS(K381)^2)/('1D'!$I$5*MAX(F381,
                            0.1)^2),
                    1/3))),
        IFERROR(W1396,
            MAX(MAX('1D'!$D$16,
                    MAX('1D'!$D$16,
                        POWER((ABS(K381)^2)/('1D'!$I$5*MAX(F381,
                                    0.1)^2),
                            1/3))),
                ($L$2)-E1396))),
    IF(IFERROR(AG382,
            0)=0,
        MAX(MAX('1D'!$D$16,
                MAX('1D'!$D$16,
                    POWER((ABS(K381)^2)/('1D'!$I$5*MAX(F381,
                                0.1)^2),
                        1/3))),
            IFERROR(W1396,
                MAX(MAX('1D'!$D$16,
                        MAX('1D'!$D$16,
                            POWER((ABS(K381)^2)/('1D'!$I$5*MAX(F381,
                                        0.1)^2),
                                1/3))),
                    ($L$2)-E1396))),
        IF(IFERROR(W381,
                0)=0,
            MAX(MAX('1D'!$D$16,
                    MAX('1D'!$D$16,
                        POWER((ABS(K381)^2)/('1D'!$I$5*MAX(F381,
                                    0.1)^2),
                            1/3))),
                IFERROR(W1396,
                    MAX(MAX('1D'!$D$16,
                            MAX('1D'!$D$16,
                                POWER((ABS(K381)^2)/('1D'!$I$5*MAX(F381,
                                            0.1)^2),
                                    1/3))),
                        ($L$2)-E1396))),
            IF(OR(IFERROR(AD381,
                        0)&gt;=1,
                    IFERROR(AD382,
                        0)&gt;=1),
                MAX('1D'!$D$16,
                    MAX('1D'!$D$16,
                        POWER((ABS(K381)^2)/('1D'!$I$5*MAX(F381,
                                    0.1)^2),
                            1/3))),
                IF(ABS(IFERROR(AF381,
                            0))&lt;'1D'!$D$19,
                    MAX(MAX('1D'!$D$16,
                            MAX('1D'!$D$16,
                                POWER((ABS(K381)^2)/('1D'!$I$5*MAX(F381,
                                            0.1)^2),
                                    1/3))),
                        IFERROR(W381,
                            0)),
                    MAX(MAX('1D'!$D$16,
                            MAX('1D'!$D$16,
                                POWER((ABS(K381)^2)/('1D'!$I$5*MAX(F381,
                                            0.1)^2),
                                    1/3))),
                        (IFERROR(W381,
                                0))+((IFERROR(AF381,
                                    0))*'1D'!$D$18)))))))</f>
        <v>2.1389677043987478</v>
      </c>
      <c r="X381" s="5">
        <f t="shared" ca="1" si="74"/>
        <v>11.122632062873489</v>
      </c>
      <c r="Y381" s="5">
        <f t="shared" ca="1" si="75"/>
        <v>1.1735290000551568</v>
      </c>
      <c r="Z381" s="5">
        <f t="shared" ca="1" si="76"/>
        <v>4.5807502857230418</v>
      </c>
      <c r="AA381" s="5">
        <f t="shared" ca="1" si="77"/>
        <v>634.51596770439869</v>
      </c>
      <c r="AB381" s="5">
        <f ca="1">AA381+((ABS(K381)/MAX(((F381)+(G381)*(W381))*(W381),
            0.000001))^2)/(2*'1D'!$I$5)</f>
        <v>635.58545155659806</v>
      </c>
      <c r="AC381" s="5">
        <f ca="1">((ABS(K381)*'1D'!$D$6)/(MAX(((F381)+(G381)*(W381))*(W381),
            0.000001)*MAX(((((F381)+(G381)*(W381))*(W381))/MAX((F381)+2*(W381)*SQRT(1+(G381)^2),
                    0.000001))^(2/3),
            0.000001)))^2</f>
        <v>3.8141460404132466E-3</v>
      </c>
      <c r="AD381" s="5">
        <f ca="1">ABS(ABS(K381)/MAX(((F381)+(G381)*(W381))*(W381),
        0.000001))/SQRT('1D'!$I$5*MAX((((F381)+(G381)*(W381))*(W381))/MAX((F381)+2*(G381)*(W381),
            0.000001),
        0.000001))</f>
        <v>1.0000000000000004</v>
      </c>
      <c r="AE381" s="5">
        <f ca="1">((F381)*(W381)^2)/2+(G381)*(W381)^3/3+(ABS(K381)^2)/('1D'!$I$5*MAX(((F381)+(G381)*(W381))*(W381),
        0.000001))</f>
        <v>35.686426155594638</v>
      </c>
      <c r="AF381" s="5">
        <f ca="1">IF($A$2=0,
    0,
    IFERROR(AB382+(((AC381+AC382)/2)*J382)+(IF(Z381&gt;Z382,
                '1D'!$D$8*((Z381^2-Z382^2)/(2*'1D'!$I$5)),
                '1D'!$D$9*((Z382^2-Z381^2)/(2*'1D'!$I$5)))+('1D'!$D$10*(ABS(I382)/90)*(MAX(Z381^2,
                        Z382^2)/(2*'1D'!$I$5))))-AB381,
        0))</f>
        <v>3.3513287753521581E-3</v>
      </c>
      <c r="AG381" s="5">
        <f ca="1">IF($A$2=0,
    1,
    IF(IFERROR(AG382,
            0)=0,
        0,
        IFERROR(IF(OR(ROUND(AD381,
                        3)&gt;=1,
                    AND(ABS(AF381)&lt;'1D'!$D$19,
                        AD381&lt;1)),
                1,
                0),
            0)))</f>
        <v>1</v>
      </c>
      <c r="AH381" s="5">
        <f ca="1">IFERROR(IF('1D'!V32="Supercritical",
        MAX('1D'!$D$16,
            IFERROR(L381,
                MAX('1D'!$D$16,
                    POWER((ABS(K381)^2)/('1D'!$I$5*MAX(F381,
                                0.1)^2),
                        1/3)))),
        IF('1D'!V32="Subcritical",
            MAX('1D'!$D$16,
                IFERROR(W381,
                    MAX('1D'!$D$16,
                        POWER((ABS(K381)^2)/('1D'!$I$5*MAX(F381,
                                    0.1)^2),
                            1/3)))),
            IF(IFERROR(T381,
                    -1E+99)&gt;=IFERROR(AE381,
                    -1E+99),
                MAX('1D'!$D$16,
                    IFERROR(L381,
                        MAX('1D'!$D$16,
                            POWER((ABS(K381)^2)/('1D'!$I$5*MAX(F381,
                                        0.1)^2),
                                1/3)))),
                MAX('1D'!$D$16,
                    IFERROR(W381,
                        MAX('1D'!$D$16,
                            POWER((ABS(K381)^2)/('1D'!$I$5*MAX(F381,
                                        0.1)^2),
                                1/3))))))),
    MAX('1D'!$D$16,
        POWER((ABS(K381)^2)/('1D'!$I$5*MAX(F381,
                    0.1)^2),
            1/3)))</f>
        <v>2.0411692021517887</v>
      </c>
      <c r="AI381" s="5">
        <f t="shared" ca="1" si="78"/>
        <v>634.41816920215172</v>
      </c>
      <c r="AJ381" s="5">
        <f ca="1">AI381+((ABS(K381)/MAX(((F381)+(G381)*(AH381))*(AH381),
            0.000001))^2)/(2*'1D'!$I$5)</f>
        <v>635.59259253909477</v>
      </c>
      <c r="AM381">
        <v>0</v>
      </c>
      <c r="AN381">
        <v>0</v>
      </c>
      <c r="AO381" s="5">
        <f t="shared" si="79"/>
        <v>0</v>
      </c>
      <c r="AP381" s="5">
        <f t="shared" si="83"/>
        <v>0</v>
      </c>
      <c r="AQ381" s="5">
        <f ca="1">ABS(ABS(K381)/MAX(((F381)+(G381)*(AH381))*(AH381),
        0.000001))/SQRT('1D'!$I$5*MAX((((F381)+(G381)*(AH381))*(AH381))/MAX((F381)+2*(G381)*(AH381),
            0.000001),
        0.000001))</f>
        <v>1.0727235886044055</v>
      </c>
      <c r="AR381" s="5" t="str">
        <f t="shared" ca="1" si="80"/>
        <v>Supercritical</v>
      </c>
      <c r="AS381" s="5">
        <f ca="1">((ABS(K381)*'1D'!$D$6)/(MAX(((F381)+(G381)*(AH381))*(AH381),
            0.000001)*MAX(((((F381)+(G381)*(AH381))*(AH381))/MAX((F381)+2*(AH381)*SQRT(1+(G381)^2),
                    0.000001))^(2/3),
            0.000001)))^2</f>
        <v>4.3358367565141456E-3</v>
      </c>
    </row>
    <row r="382" spans="1:45" x14ac:dyDescent="0.35">
      <c r="A382">
        <v>373</v>
      </c>
      <c r="B382">
        <v>371.995</v>
      </c>
      <c r="C382">
        <v>616266.31799999997</v>
      </c>
      <c r="D382">
        <v>3097591.7370000002</v>
      </c>
      <c r="E382">
        <v>632.37649999999996</v>
      </c>
      <c r="F382">
        <v>5.2</v>
      </c>
      <c r="G382">
        <v>0</v>
      </c>
      <c r="H382" t="s">
        <v>176</v>
      </c>
      <c r="I382">
        <v>2.3E-2</v>
      </c>
      <c r="J382" s="5">
        <f t="shared" si="81"/>
        <v>0.99900000000002365</v>
      </c>
      <c r="K382" s="5">
        <f t="shared" ca="1" si="82"/>
        <v>50.95</v>
      </c>
      <c r="L382" s="5">
        <f ca="1">IF($A$2=0,
    IFERROR(L381,
        MAX('1D'!$D$16,
            POWER((ABS(K382)^2)/('1D'!$I$5*MAX(F382,
                        0.1)^2),
                1/3))),
    IF(IFERROR(V381,
            0)=0,
        IFERROR(L381,
            MAX('1D'!$D$16,
                POWER((ABS(K382)^2)/('1D'!$I$5*MAX(F382,
                            0.1)^2),
                    1/3))),
        IF(OR(IFERROR(L382,
                    0)=0,
                IFERROR(S381,
                    0)&lt;1,
                IFERROR(S382,
                    0)&lt;1),
            MAX('1D'!$D$16,
                POWER((ABS(K382)^2)/('1D'!$I$5*MAX(F382,
                            0.1)^2),
                    1/3)),
            IF(IFERROR(U382,
                    0)&gt;0,
                MAX('1D'!$D$16,
                    IFERROR(L382,
                        0)+((IFERROR(U382,
                                0))*'1D'!$D$18*IF((IFERROR(S382,
                                    0))&lt;1,
                            1,
                            -1))),
                IF(IFERROR(U382,
                        0)&lt;0,
                    IF(ABS((MAX('1D'!$D$16,
                                    POWER((ABS(K382)^2)/('1D'!$I$5*MAX(F382,
                                                0.1)^2),
                                        1/3)))-IFERROR(L382,
                                0))&gt;'1D'!$D$19,
                        MAX('1D'!$D$16,
                            IF((MAX('1D'!$D$16,
                                        POWER((ABS(K382)^2)/('1D'!$I$5*MAX(F382,
                                                    0.1)^2),
                                            1/3)))&gt;IFERROR(L382,
                                    0),
                                MIN((MAX('1D'!$D$16,
                                            POWER((ABS(K382)^2)/('1D'!$I$5*MAX(F382,
                                                        0.1)^2),
                                                1/3))),
                                    IFERROR(L382,
                                        0)+(MIN(ABS(IFERROR(U382,
                                                    0))*'1D'!$D$18,
                                            ABS((MAX('1D'!$D$16,
                                                        POWER((ABS(K382)^2)/('1D'!$I$5*MAX(F382,
                                                                    0.1)^2),
                                                            1/3)))-IFERROR(L382,
                                                    0))))),
                                MAX((MAX('1D'!$D$16,
                                            POWER((ABS(K382)^2)/('1D'!$I$5*MAX(F382,
                                                        0.1)^2),
                                                1/3))),
                                    IFERROR(L382,
                                        0)-(MIN(ABS(IFERROR(U382,
                                                    0))*'1D'!$D$18,
                                            ABS((MAX('1D'!$D$16,
                                                        POWER((ABS(K382)^2)/('1D'!$I$5*MAX(F382,
                                                                    0.1)^2),
                                                            1/3)))-IFERROR(L382,
                                                    0))))))),
                        MAX('1D'!$D$16,
                            POWER((ABS(K382)^2)/('1D'!$I$5*MAX(F382,
                                        0.1)^2),
                                1/3))),
                    MAX('1D'!$D$16,
                        IFERROR(L382,
                            0)))))))</f>
        <v>2.0411692021517887</v>
      </c>
      <c r="M382" s="5">
        <f t="shared" ca="1" si="70"/>
        <v>10.614079851189301</v>
      </c>
      <c r="N382" s="5">
        <f t="shared" ca="1" si="71"/>
        <v>1.1434704692804873</v>
      </c>
      <c r="O382" s="5">
        <f t="shared" ca="1" si="72"/>
        <v>4.8002276894771132</v>
      </c>
      <c r="P382" s="5">
        <f t="shared" ca="1" si="73"/>
        <v>634.41766920215173</v>
      </c>
      <c r="Q382" s="5">
        <f ca="1">P382+((ABS(K382)/MAX(((F382)+(G382)*(L382))*(L382),
            0.000001))^2)/(2*'1D'!$I$5)</f>
        <v>635.59209253909478</v>
      </c>
      <c r="R382" s="5">
        <f ca="1">((ABS(K382)*'1D'!$D$6)/(MAX(((F382)+(G382)*(L382))*(L382),
            0.000001)*MAX(((((F382)+(G382)*(L382))*(L382))/MAX((F382)+2*(L382)*SQRT(1+(G382)^2),
                    0.000001))^(2/3),
            0.000001)))^2</f>
        <v>4.3358367565141456E-3</v>
      </c>
      <c r="S382" s="5">
        <f ca="1">ABS(ABS(K382)/MAX(((F382)+(G382)*(L382))*(L382),
        0.000001))/SQRT('1D'!$I$5*MAX((((F382)+(G382)*(L382))*(L382))/MAX((F382)+2*(G382)*(L382),
            0.000001),
        0.000001))</f>
        <v>1.0727235886044055</v>
      </c>
      <c r="T382" s="5">
        <f ca="1">((F382)*(L382)^2)/2+(G382)*(L382)^3/3+(ABS(K382)^2)/('1D'!$I$5*MAX(((F382)+(G382)*(L382))*(L382),
        0.000001))</f>
        <v>35.763412605541333</v>
      </c>
      <c r="U382" s="5">
        <f ca="1">IF($A$2=0,
    0,
    IFERROR(Q381-(((R381+R382)/2)*J382)-(IF(O381&gt;O382,
                '1D'!$D$8*((O381^2-O382^2)/(2*'1D'!$I$5)),
                '1D'!$D$9*((O382^2-O381^2)/(2*'1D'!$I$5)))+('1D'!$D$10*(ABS(I382)/90)*(MAX(O381^2,
                        O382^2)/(2*'1D'!$I$5))))-Q382,
        0))</f>
        <v>-3.8765204810715659E-3</v>
      </c>
      <c r="V382" s="5">
        <f ca="1">IF($A$2=0,
    1,
    IF(IFERROR(V381,
            0)=0,
        0,
        IFERROR(IF(ROUND(S382,
                    3)=1,
                1,
                IF(AND(ABS(U382)&lt;'1D'!$D$19,
                        S382&gt;1),
                    1,
                    0)),
            0)))</f>
        <v>0</v>
      </c>
      <c r="W382" s="5">
        <f ca="1">IF($A$2=0,
    MAX(MAX('1D'!$D$16,
            MAX('1D'!$D$16,
                POWER((ABS(K382)^2)/('1D'!$I$5*MAX(F382,
                            0.1)^2),
                    1/3))),
        IFERROR(W1396,
            MAX(MAX('1D'!$D$16,
                    MAX('1D'!$D$16,
                        POWER((ABS(K382)^2)/('1D'!$I$5*MAX(F382,
                                    0.1)^2),
                            1/3))),
                ($L$2)-E1396))),
    IF(IFERROR(AG383,
            0)=0,
        MAX(MAX('1D'!$D$16,
                MAX('1D'!$D$16,
                    POWER((ABS(K382)^2)/('1D'!$I$5*MAX(F382,
                                0.1)^2),
                        1/3))),
            IFERROR(W1396,
                MAX(MAX('1D'!$D$16,
                        MAX('1D'!$D$16,
                            POWER((ABS(K382)^2)/('1D'!$I$5*MAX(F382,
                                        0.1)^2),
                                1/3))),
                    ($L$2)-E1396))),
        IF(IFERROR(W382,
                0)=0,
            MAX(MAX('1D'!$D$16,
                    MAX('1D'!$D$16,
                        POWER((ABS(K382)^2)/('1D'!$I$5*MAX(F382,
                                    0.1)^2),
                            1/3))),
                IFERROR(W1396,
                    MAX(MAX('1D'!$D$16,
                            MAX('1D'!$D$16,
                                POWER((ABS(K382)^2)/('1D'!$I$5*MAX(F382,
                                            0.1)^2),
                                    1/3))),
                        ($L$2)-E1396))),
            IF(OR(IFERROR(AD382,
                        0)&gt;=1,
                    IFERROR(AD383,
                        0)&gt;=1),
                MAX('1D'!$D$16,
                    MAX('1D'!$D$16,
                        POWER((ABS(K382)^2)/('1D'!$I$5*MAX(F382,
                                    0.1)^2),
                            1/3))),
                IF(ABS(IFERROR(AF382,
                            0))&lt;'1D'!$D$19,
                    MAX(MAX('1D'!$D$16,
                            MAX('1D'!$D$16,
                                POWER((ABS(K382)^2)/('1D'!$I$5*MAX(F382,
                                            0.1)^2),
                                    1/3))),
                        IFERROR(W382,
                            0)),
                    MAX(MAX('1D'!$D$16,
                            MAX('1D'!$D$16,
                                POWER((ABS(K382)^2)/('1D'!$I$5*MAX(F382,
                                            0.1)^2),
                                    1/3))),
                        (IFERROR(W382,
                                0))+((IFERROR(AF382,
                                    0))*'1D'!$D$18)))))))</f>
        <v>2.1389677043987478</v>
      </c>
      <c r="X382" s="5">
        <f t="shared" ca="1" si="74"/>
        <v>11.122632062873489</v>
      </c>
      <c r="Y382" s="5">
        <f t="shared" ca="1" si="75"/>
        <v>1.1735290000551568</v>
      </c>
      <c r="Z382" s="5">
        <f t="shared" ca="1" si="76"/>
        <v>4.5807502857230418</v>
      </c>
      <c r="AA382" s="5">
        <f t="shared" ca="1" si="77"/>
        <v>634.5154677043987</v>
      </c>
      <c r="AB382" s="5">
        <f ca="1">AA382+((ABS(K382)/MAX(((F382)+(G382)*(W382))*(W382),
            0.000001))^2)/(2*'1D'!$I$5)</f>
        <v>635.58495155659807</v>
      </c>
      <c r="AC382" s="5">
        <f ca="1">((ABS(K382)*'1D'!$D$6)/(MAX(((F382)+(G382)*(W382))*(W382),
            0.000001)*MAX(((((F382)+(G382)*(W382))*(W382))/MAX((F382)+2*(W382)*SQRT(1+(G382)^2),
                    0.000001))^(2/3),
            0.000001)))^2</f>
        <v>3.8141460404132466E-3</v>
      </c>
      <c r="AD382" s="5">
        <f ca="1">ABS(ABS(K382)/MAX(((F382)+(G382)*(W382))*(W382),
        0.000001))/SQRT('1D'!$I$5*MAX((((F382)+(G382)*(W382))*(W382))/MAX((F382)+2*(G382)*(W382),
            0.000001),
        0.000001))</f>
        <v>1.0000000000000004</v>
      </c>
      <c r="AE382" s="5">
        <f ca="1">((F382)*(W382)^2)/2+(G382)*(W382)^3/3+(ABS(K382)^2)/('1D'!$I$5*MAX(((F382)+(G382)*(W382))*(W382),
        0.000001))</f>
        <v>35.686426155594638</v>
      </c>
      <c r="AF382" s="5">
        <f ca="1">IF($A$2=0,
    0,
    IFERROR(AB383+(((AC382+AC383)/2)*J383)+(IF(Z382&gt;Z383,
                '1D'!$D$8*((Z382^2-Z383^2)/(2*'1D'!$I$5)),
                '1D'!$D$9*((Z383^2-Z382^2)/(2*'1D'!$I$5)))+('1D'!$D$10*(ABS(I383)/90)*(MAX(Z382^2,
                        Z383^2)/(2*'1D'!$I$5))))-AB382,
        0))</f>
        <v>3.3589570674621427E-3</v>
      </c>
      <c r="AG382" s="5">
        <f ca="1">IF($A$2=0,
    1,
    IF(IFERROR(AG383,
            0)=0,
        0,
        IFERROR(IF(OR(ROUND(AD382,
                        3)&gt;=1,
                    AND(ABS(AF382)&lt;'1D'!$D$19,
                        AD382&lt;1)),
                1,
                0),
            0)))</f>
        <v>1</v>
      </c>
      <c r="AH382" s="5">
        <f ca="1">IFERROR(IF('1D'!V32="Supercritical",
        MAX('1D'!$D$16,
            IFERROR(L382,
                MAX('1D'!$D$16,
                    POWER((ABS(K382)^2)/('1D'!$I$5*MAX(F382,
                                0.1)^2),
                        1/3)))),
        IF('1D'!V32="Subcritical",
            MAX('1D'!$D$16,
                IFERROR(W382,
                    MAX('1D'!$D$16,
                        POWER((ABS(K382)^2)/('1D'!$I$5*MAX(F382,
                                    0.1)^2),
                            1/3)))),
            IF(IFERROR(T382,
                    -1E+99)&gt;=IFERROR(AE382,
                    -1E+99),
                MAX('1D'!$D$16,
                    IFERROR(L382,
                        MAX('1D'!$D$16,
                            POWER((ABS(K382)^2)/('1D'!$I$5*MAX(F382,
                                        0.1)^2),
                                1/3)))),
                MAX('1D'!$D$16,
                    IFERROR(W382,
                        MAX('1D'!$D$16,
                            POWER((ABS(K382)^2)/('1D'!$I$5*MAX(F382,
                                        0.1)^2),
                                1/3))))))),
    MAX('1D'!$D$16,
        POWER((ABS(K382)^2)/('1D'!$I$5*MAX(F382,
                    0.1)^2),
            1/3)))</f>
        <v>2.0411692021517887</v>
      </c>
      <c r="AI382" s="5">
        <f t="shared" ca="1" si="78"/>
        <v>634.41766920215173</v>
      </c>
      <c r="AJ382" s="5">
        <f ca="1">AI382+((ABS(K382)/MAX(((F382)+(G382)*(AH382))*(AH382),
            0.000001))^2)/(2*'1D'!$I$5)</f>
        <v>635.59209253909478</v>
      </c>
      <c r="AM382">
        <v>0</v>
      </c>
      <c r="AN382">
        <v>0</v>
      </c>
      <c r="AO382" s="5">
        <f t="shared" si="79"/>
        <v>0</v>
      </c>
      <c r="AP382" s="5">
        <f t="shared" si="83"/>
        <v>0</v>
      </c>
      <c r="AQ382" s="5">
        <f ca="1">ABS(ABS(K382)/MAX(((F382)+(G382)*(AH382))*(AH382),
        0.000001))/SQRT('1D'!$I$5*MAX((((F382)+(G382)*(AH382))*(AH382))/MAX((F382)+2*(G382)*(AH382),
            0.000001),
        0.000001))</f>
        <v>1.0727235886044055</v>
      </c>
      <c r="AR382" s="5" t="str">
        <f t="shared" ca="1" si="80"/>
        <v>Supercritical</v>
      </c>
      <c r="AS382" s="5">
        <f ca="1">((ABS(K382)*'1D'!$D$6)/(MAX(((F382)+(G382)*(AH382))*(AH382),
            0.000001)*MAX(((((F382)+(G382)*(AH382))*(AH382))/MAX((F382)+2*(AH382)*SQRT(1+(G382)^2),
                    0.000001))^(2/3),
            0.000001)))^2</f>
        <v>4.3358367565141456E-3</v>
      </c>
    </row>
    <row r="383" spans="1:45" x14ac:dyDescent="0.35">
      <c r="A383">
        <v>374</v>
      </c>
      <c r="B383">
        <v>372.99599999999998</v>
      </c>
      <c r="C383">
        <v>616265.84299999999</v>
      </c>
      <c r="D383">
        <v>3097590.8560000001</v>
      </c>
      <c r="E383">
        <v>632.37599999999998</v>
      </c>
      <c r="F383">
        <v>5.2</v>
      </c>
      <c r="G383">
        <v>0</v>
      </c>
      <c r="H383" t="s">
        <v>176</v>
      </c>
      <c r="I383">
        <v>2.3E-2</v>
      </c>
      <c r="J383" s="5">
        <f t="shared" si="81"/>
        <v>1.0009999999999764</v>
      </c>
      <c r="K383" s="5">
        <f t="shared" ca="1" si="82"/>
        <v>50.95</v>
      </c>
      <c r="L383" s="5">
        <f ca="1">IF($A$2=0,
    IFERROR(L382,
        MAX('1D'!$D$16,
            POWER((ABS(K383)^2)/('1D'!$I$5*MAX(F383,
                        0.1)^2),
                1/3))),
    IF(IFERROR(V382,
            0)=0,
        IFERROR(L382,
            MAX('1D'!$D$16,
                POWER((ABS(K383)^2)/('1D'!$I$5*MAX(F383,
                            0.1)^2),
                    1/3))),
        IF(OR(IFERROR(L383,
                    0)=0,
                IFERROR(S382,
                    0)&lt;1,
                IFERROR(S383,
                    0)&lt;1),
            MAX('1D'!$D$16,
                POWER((ABS(K383)^2)/('1D'!$I$5*MAX(F383,
                            0.1)^2),
                    1/3)),
            IF(IFERROR(U383,
                    0)&gt;0,
                MAX('1D'!$D$16,
                    IFERROR(L383,
                        0)+((IFERROR(U383,
                                0))*'1D'!$D$18*IF((IFERROR(S383,
                                    0))&lt;1,
                            1,
                            -1))),
                IF(IFERROR(U383,
                        0)&lt;0,
                    IF(ABS((MAX('1D'!$D$16,
                                    POWER((ABS(K383)^2)/('1D'!$I$5*MAX(F383,
                                                0.1)^2),
                                        1/3)))-IFERROR(L383,
                                0))&gt;'1D'!$D$19,
                        MAX('1D'!$D$16,
                            IF((MAX('1D'!$D$16,
                                        POWER((ABS(K383)^2)/('1D'!$I$5*MAX(F383,
                                                    0.1)^2),
                                            1/3)))&gt;IFERROR(L383,
                                    0),
                                MIN((MAX('1D'!$D$16,
                                            POWER((ABS(K383)^2)/('1D'!$I$5*MAX(F383,
                                                        0.1)^2),
                                                1/3))),
                                    IFERROR(L383,
                                        0)+(MIN(ABS(IFERROR(U383,
                                                    0))*'1D'!$D$18,
                                            ABS((MAX('1D'!$D$16,
                                                        POWER((ABS(K383)^2)/('1D'!$I$5*MAX(F383,
                                                                    0.1)^2),
                                                            1/3)))-IFERROR(L383,
                                                    0))))),
                                MAX((MAX('1D'!$D$16,
                                            POWER((ABS(K383)^2)/('1D'!$I$5*MAX(F383,
                                                        0.1)^2),
                                                1/3))),
                                    IFERROR(L383,
                                        0)-(MIN(ABS(IFERROR(U383,
                                                    0))*'1D'!$D$18,
                                            ABS((MAX('1D'!$D$16,
                                                        POWER((ABS(K383)^2)/('1D'!$I$5*MAX(F383,
                                                                    0.1)^2),
                                                            1/3)))-IFERROR(L383,
                                                    0))))))),
                        MAX('1D'!$D$16,
                            POWER((ABS(K383)^2)/('1D'!$I$5*MAX(F383,
                                        0.1)^2),
                                1/3))),
                    MAX('1D'!$D$16,
                        IFERROR(L383,
                            0)))))))</f>
        <v>2.0411692021517887</v>
      </c>
      <c r="M383" s="5">
        <f t="shared" ca="1" si="70"/>
        <v>10.614079851189301</v>
      </c>
      <c r="N383" s="5">
        <f t="shared" ca="1" si="71"/>
        <v>1.1434704692804873</v>
      </c>
      <c r="O383" s="5">
        <f t="shared" ca="1" si="72"/>
        <v>4.8002276894771132</v>
      </c>
      <c r="P383" s="5">
        <f t="shared" ca="1" si="73"/>
        <v>634.41716920215174</v>
      </c>
      <c r="Q383" s="5">
        <f ca="1">P383+((ABS(K383)/MAX(((F383)+(G383)*(L383))*(L383),
            0.000001))^2)/(2*'1D'!$I$5)</f>
        <v>635.59159253909479</v>
      </c>
      <c r="R383" s="5">
        <f ca="1">((ABS(K383)*'1D'!$D$6)/(MAX(((F383)+(G383)*(L383))*(L383),
            0.000001)*MAX(((((F383)+(G383)*(L383))*(L383))/MAX((F383)+2*(L383)*SQRT(1+(G383)^2),
                    0.000001))^(2/3),
            0.000001)))^2</f>
        <v>4.3358367565141456E-3</v>
      </c>
      <c r="S383" s="5">
        <f ca="1">ABS(ABS(K383)/MAX(((F383)+(G383)*(L383))*(L383),
        0.000001))/SQRT('1D'!$I$5*MAX((((F383)+(G383)*(L383))*(L383))/MAX((F383)+2*(G383)*(L383),
            0.000001),
        0.000001))</f>
        <v>1.0727235886044055</v>
      </c>
      <c r="T383" s="5">
        <f ca="1">((F383)*(L383)^2)/2+(G383)*(L383)^3/3+(ABS(K383)^2)/('1D'!$I$5*MAX(((F383)+(G383)*(L383))*(L383),
        0.000001))</f>
        <v>35.763412605541333</v>
      </c>
      <c r="U383" s="5">
        <f ca="1">IF($A$2=0,
    0,
    IFERROR(Q382-(((R382+R383)/2)*J383)-(IF(O382&gt;O383,
                '1D'!$D$8*((O382^2-O383^2)/(2*'1D'!$I$5)),
                '1D'!$D$9*((O383^2-O382^2)/(2*'1D'!$I$5)))+('1D'!$D$10*(ABS(I383)/90)*(MAX(O382^2,
                        O383^2)/(2*'1D'!$I$5))))-Q383,
        0))</f>
        <v>-3.8851921545983714E-3</v>
      </c>
      <c r="V383" s="5">
        <f ca="1">IF($A$2=0,
    1,
    IF(IFERROR(V382,
            0)=0,
        0,
        IFERROR(IF(ROUND(S383,
                    3)=1,
                1,
                IF(AND(ABS(U383)&lt;'1D'!$D$19,
                        S383&gt;1),
                    1,
                    0)),
            0)))</f>
        <v>0</v>
      </c>
      <c r="W383" s="5">
        <f ca="1">IF($A$2=0,
    MAX(MAX('1D'!$D$16,
            MAX('1D'!$D$16,
                POWER((ABS(K383)^2)/('1D'!$I$5*MAX(F383,
                            0.1)^2),
                    1/3))),
        IFERROR(W1396,
            MAX(MAX('1D'!$D$16,
                    MAX('1D'!$D$16,
                        POWER((ABS(K383)^2)/('1D'!$I$5*MAX(F383,
                                    0.1)^2),
                            1/3))),
                ($L$2)-E1396))),
    IF(IFERROR(AG384,
            0)=0,
        MAX(MAX('1D'!$D$16,
                MAX('1D'!$D$16,
                    POWER((ABS(K383)^2)/('1D'!$I$5*MAX(F383,
                                0.1)^2),
                        1/3))),
            IFERROR(W1396,
                MAX(MAX('1D'!$D$16,
                        MAX('1D'!$D$16,
                            POWER((ABS(K383)^2)/('1D'!$I$5*MAX(F383,
                                        0.1)^2),
                                1/3))),
                    ($L$2)-E1396))),
        IF(IFERROR(W383,
                0)=0,
            MAX(MAX('1D'!$D$16,
                    MAX('1D'!$D$16,
                        POWER((ABS(K383)^2)/('1D'!$I$5*MAX(F383,
                                    0.1)^2),
                            1/3))),
                IFERROR(W1396,
                    MAX(MAX('1D'!$D$16,
                            MAX('1D'!$D$16,
                                POWER((ABS(K383)^2)/('1D'!$I$5*MAX(F383,
                                            0.1)^2),
                                    1/3))),
                        ($L$2)-E1396))),
            IF(OR(IFERROR(AD383,
                        0)&gt;=1,
                    IFERROR(AD384,
                        0)&gt;=1),
                MAX('1D'!$D$16,
                    MAX('1D'!$D$16,
                        POWER((ABS(K383)^2)/('1D'!$I$5*MAX(F383,
                                    0.1)^2),
                            1/3))),
                IF(ABS(IFERROR(AF383,
                            0))&lt;'1D'!$D$19,
                    MAX(MAX('1D'!$D$16,
                            MAX('1D'!$D$16,
                                POWER((ABS(K383)^2)/('1D'!$I$5*MAX(F383,
                                            0.1)^2),
                                    1/3))),
                        IFERROR(W383,
                            0)),
                    MAX(MAX('1D'!$D$16,
                            MAX('1D'!$D$16,
                                POWER((ABS(K383)^2)/('1D'!$I$5*MAX(F383,
                                            0.1)^2),
                                    1/3))),
                        (IFERROR(W383,
                                0))+((IFERROR(AF383,
                                    0))*'1D'!$D$18)))))))</f>
        <v>2.1389677043987478</v>
      </c>
      <c r="X383" s="5">
        <f t="shared" ca="1" si="74"/>
        <v>11.122632062873489</v>
      </c>
      <c r="Y383" s="5">
        <f t="shared" ca="1" si="75"/>
        <v>1.1735290000551568</v>
      </c>
      <c r="Z383" s="5">
        <f t="shared" ca="1" si="76"/>
        <v>4.5807502857230418</v>
      </c>
      <c r="AA383" s="5">
        <f t="shared" ca="1" si="77"/>
        <v>634.51496770439871</v>
      </c>
      <c r="AB383" s="5">
        <f ca="1">AA383+((ABS(K383)/MAX(((F383)+(G383)*(W383))*(W383),
            0.000001))^2)/(2*'1D'!$I$5)</f>
        <v>635.58445155659808</v>
      </c>
      <c r="AC383" s="5">
        <f ca="1">((ABS(K383)*'1D'!$D$6)/(MAX(((F383)+(G383)*(W383))*(W383),
            0.000001)*MAX(((((F383)+(G383)*(W383))*(W383))/MAX((F383)+2*(W383)*SQRT(1+(G383)^2),
                    0.000001))^(2/3),
            0.000001)))^2</f>
        <v>3.8141460404132466E-3</v>
      </c>
      <c r="AD383" s="5">
        <f ca="1">ABS(ABS(K383)/MAX(((F383)+(G383)*(W383))*(W383),
        0.000001))/SQRT('1D'!$I$5*MAX((((F383)+(G383)*(W383))*(W383))/MAX((F383)+2*(G383)*(W383),
            0.000001),
        0.000001))</f>
        <v>1.0000000000000004</v>
      </c>
      <c r="AE383" s="5">
        <f ca="1">((F383)*(W383)^2)/2+(G383)*(W383)^3/3+(ABS(K383)^2)/('1D'!$I$5*MAX(((F383)+(G383)*(W383))*(W383),
        0.000001))</f>
        <v>35.686426155594638</v>
      </c>
      <c r="AF383" s="5">
        <f ca="1">IF($A$2=0,
    0,
    IFERROR(AB384+(((AC383+AC384)/2)*J384)+(IF(Z383&gt;Z384,
                '1D'!$D$8*((Z383^2-Z384^2)/(2*'1D'!$I$5)),
                '1D'!$D$9*((Z384^2-Z383^2)/(2*'1D'!$I$5)))+('1D'!$D$10*(ABS(I384)/90)*(MAX(Z383^2,
                        Z384^2)/(2*'1D'!$I$5))))-AB383,
        0))</f>
        <v>3.3141460404522149E-3</v>
      </c>
      <c r="AG383" s="5">
        <f ca="1">IF($A$2=0,
    1,
    IF(IFERROR(AG384,
            0)=0,
        0,
        IFERROR(IF(OR(ROUND(AD383,
                        3)&gt;=1,
                    AND(ABS(AF383)&lt;'1D'!$D$19,
                        AD383&lt;1)),
                1,
                0),
            0)))</f>
        <v>1</v>
      </c>
      <c r="AH383" s="5">
        <f ca="1">IFERROR(IF('1D'!V32="Supercritical",
        MAX('1D'!$D$16,
            IFERROR(L383,
                MAX('1D'!$D$16,
                    POWER((ABS(K383)^2)/('1D'!$I$5*MAX(F383,
                                0.1)^2),
                        1/3)))),
        IF('1D'!V32="Subcritical",
            MAX('1D'!$D$16,
                IFERROR(W383,
                    MAX('1D'!$D$16,
                        POWER((ABS(K383)^2)/('1D'!$I$5*MAX(F383,
                                    0.1)^2),
                            1/3)))),
            IF(IFERROR(T383,
                    -1E+99)&gt;=IFERROR(AE383,
                    -1E+99),
                MAX('1D'!$D$16,
                    IFERROR(L383,
                        MAX('1D'!$D$16,
                            POWER((ABS(K383)^2)/('1D'!$I$5*MAX(F383,
                                        0.1)^2),
                                1/3)))),
                MAX('1D'!$D$16,
                    IFERROR(W383,
                        MAX('1D'!$D$16,
                            POWER((ABS(K383)^2)/('1D'!$I$5*MAX(F383,
                                        0.1)^2),
                                1/3))))))),
    MAX('1D'!$D$16,
        POWER((ABS(K383)^2)/('1D'!$I$5*MAX(F383,
                    0.1)^2),
            1/3)))</f>
        <v>2.0411692021517887</v>
      </c>
      <c r="AI383" s="5">
        <f t="shared" ca="1" si="78"/>
        <v>634.41716920215174</v>
      </c>
      <c r="AJ383" s="5">
        <f ca="1">AI383+((ABS(K383)/MAX(((F383)+(G383)*(AH383))*(AH383),
            0.000001))^2)/(2*'1D'!$I$5)</f>
        <v>635.59159253909479</v>
      </c>
      <c r="AM383">
        <v>0</v>
      </c>
      <c r="AN383">
        <v>0</v>
      </c>
      <c r="AO383" s="5">
        <f t="shared" si="79"/>
        <v>0</v>
      </c>
      <c r="AP383" s="5">
        <f t="shared" si="83"/>
        <v>0</v>
      </c>
      <c r="AQ383" s="5">
        <f ca="1">ABS(ABS(K383)/MAX(((F383)+(G383)*(AH383))*(AH383),
        0.000001))/SQRT('1D'!$I$5*MAX((((F383)+(G383)*(AH383))*(AH383))/MAX((F383)+2*(G383)*(AH383),
            0.000001),
        0.000001))</f>
        <v>1.0727235886044055</v>
      </c>
      <c r="AR383" s="5" t="str">
        <f t="shared" ca="1" si="80"/>
        <v>Supercritical</v>
      </c>
      <c r="AS383" s="5">
        <f ca="1">((ABS(K383)*'1D'!$D$6)/(MAX(((F383)+(G383)*(AH383))*(AH383),
            0.000001)*MAX(((((F383)+(G383)*(AH383))*(AH383))/MAX((F383)+2*(AH383)*SQRT(1+(G383)^2),
                    0.000001))^(2/3),
            0.000001)))^2</f>
        <v>4.3358367565141456E-3</v>
      </c>
    </row>
    <row r="384" spans="1:45" x14ac:dyDescent="0.35">
      <c r="A384">
        <v>375</v>
      </c>
      <c r="B384">
        <v>373.99599999999998</v>
      </c>
      <c r="C384">
        <v>616265.36899999995</v>
      </c>
      <c r="D384">
        <v>3097589.9759999998</v>
      </c>
      <c r="E384">
        <v>632.37549999999999</v>
      </c>
      <c r="F384">
        <v>5.2</v>
      </c>
      <c r="G384">
        <v>0</v>
      </c>
      <c r="H384" t="s">
        <v>176</v>
      </c>
      <c r="I384">
        <v>0</v>
      </c>
      <c r="J384" s="5">
        <f t="shared" si="81"/>
        <v>1</v>
      </c>
      <c r="K384" s="5">
        <f t="shared" ca="1" si="82"/>
        <v>50.95</v>
      </c>
      <c r="L384" s="5">
        <f ca="1">IF($A$2=0,
    IFERROR(L383,
        MAX('1D'!$D$16,
            POWER((ABS(K384)^2)/('1D'!$I$5*MAX(F384,
                        0.1)^2),
                1/3))),
    IF(IFERROR(V383,
            0)=0,
        IFERROR(L383,
            MAX('1D'!$D$16,
                POWER((ABS(K384)^2)/('1D'!$I$5*MAX(F384,
                            0.1)^2),
                    1/3))),
        IF(OR(IFERROR(L384,
                    0)=0,
                IFERROR(S383,
                    0)&lt;1,
                IFERROR(S384,
                    0)&lt;1),
            MAX('1D'!$D$16,
                POWER((ABS(K384)^2)/('1D'!$I$5*MAX(F384,
                            0.1)^2),
                    1/3)),
            IF(IFERROR(U384,
                    0)&gt;0,
                MAX('1D'!$D$16,
                    IFERROR(L384,
                        0)+((IFERROR(U384,
                                0))*'1D'!$D$18*IF((IFERROR(S384,
                                    0))&lt;1,
                            1,
                            -1))),
                IF(IFERROR(U384,
                        0)&lt;0,
                    IF(ABS((MAX('1D'!$D$16,
                                    POWER((ABS(K384)^2)/('1D'!$I$5*MAX(F384,
                                                0.1)^2),
                                        1/3)))-IFERROR(L384,
                                0))&gt;'1D'!$D$19,
                        MAX('1D'!$D$16,
                            IF((MAX('1D'!$D$16,
                                        POWER((ABS(K384)^2)/('1D'!$I$5*MAX(F384,
                                                    0.1)^2),
                                            1/3)))&gt;IFERROR(L384,
                                    0),
                                MIN((MAX('1D'!$D$16,
                                            POWER((ABS(K384)^2)/('1D'!$I$5*MAX(F384,
                                                        0.1)^2),
                                                1/3))),
                                    IFERROR(L384,
                                        0)+(MIN(ABS(IFERROR(U384,
                                                    0))*'1D'!$D$18,
                                            ABS((MAX('1D'!$D$16,
                                                        POWER((ABS(K384)^2)/('1D'!$I$5*MAX(F384,
                                                                    0.1)^2),
                                                            1/3)))-IFERROR(L384,
                                                    0))))),
                                MAX((MAX('1D'!$D$16,
                                            POWER((ABS(K384)^2)/('1D'!$I$5*MAX(F384,
                                                        0.1)^2),
                                                1/3))),
                                    IFERROR(L384,
                                        0)-(MIN(ABS(IFERROR(U384,
                                                    0))*'1D'!$D$18,
                                            ABS((MAX('1D'!$D$16,
                                                        POWER((ABS(K384)^2)/('1D'!$I$5*MAX(F384,
                                                                    0.1)^2),
                                                            1/3)))-IFERROR(L384,
                                                    0))))))),
                        MAX('1D'!$D$16,
                            POWER((ABS(K384)^2)/('1D'!$I$5*MAX(F384,
                                        0.1)^2),
                                1/3))),
                    MAX('1D'!$D$16,
                        IFERROR(L384,
                            0)))))))</f>
        <v>2.0411692021517887</v>
      </c>
      <c r="M384" s="5">
        <f t="shared" ca="1" si="70"/>
        <v>10.614079851189301</v>
      </c>
      <c r="N384" s="5">
        <f t="shared" ca="1" si="71"/>
        <v>1.1434704692804873</v>
      </c>
      <c r="O384" s="5">
        <f t="shared" ca="1" si="72"/>
        <v>4.8002276894771132</v>
      </c>
      <c r="P384" s="5">
        <f t="shared" ca="1" si="73"/>
        <v>634.41666920215175</v>
      </c>
      <c r="Q384" s="5">
        <f ca="1">P384+((ABS(K384)/MAX(((F384)+(G384)*(L384))*(L384),
            0.000001))^2)/(2*'1D'!$I$5)</f>
        <v>635.5910925390948</v>
      </c>
      <c r="R384" s="5">
        <f ca="1">((ABS(K384)*'1D'!$D$6)/(MAX(((F384)+(G384)*(L384))*(L384),
            0.000001)*MAX(((((F384)+(G384)*(L384))*(L384))/MAX((F384)+2*(L384)*SQRT(1+(G384)^2),
                    0.000001))^(2/3),
            0.000001)))^2</f>
        <v>4.3358367565141456E-3</v>
      </c>
      <c r="S384" s="5">
        <f ca="1">ABS(ABS(K384)/MAX(((F384)+(G384)*(L384))*(L384),
        0.000001))/SQRT('1D'!$I$5*MAX((((F384)+(G384)*(L384))*(L384))/MAX((F384)+2*(G384)*(L384),
            0.000001),
        0.000001))</f>
        <v>1.0727235886044055</v>
      </c>
      <c r="T384" s="5">
        <f ca="1">((F384)*(L384)^2)/2+(G384)*(L384)^3/3+(ABS(K384)^2)/('1D'!$I$5*MAX(((F384)+(G384)*(L384))*(L384),
        0.000001))</f>
        <v>35.763412605541333</v>
      </c>
      <c r="U384" s="5">
        <f ca="1">IF($A$2=0,
    0,
    IFERROR(Q383-(((R383+R384)/2)*J384)-(IF(O383&gt;O384,
                '1D'!$D$8*((O383^2-O384^2)/(2*'1D'!$I$5)),
                '1D'!$D$9*((O384^2-O383^2)/(2*'1D'!$I$5)))+('1D'!$D$10*(ABS(I384)/90)*(MAX(O383^2,
                        O384^2)/(2*'1D'!$I$5))))-Q384,
        0))</f>
        <v>-3.8358367564796936E-3</v>
      </c>
      <c r="V384" s="5">
        <f ca="1">IF($A$2=0,
    1,
    IF(IFERROR(V383,
            0)=0,
        0,
        IFERROR(IF(ROUND(S384,
                    3)=1,
                1,
                IF(AND(ABS(U384)&lt;'1D'!$D$19,
                        S384&gt;1),
                    1,
                    0)),
            0)))</f>
        <v>0</v>
      </c>
      <c r="W384" s="5">
        <f ca="1">IF($A$2=0,
    MAX(MAX('1D'!$D$16,
            MAX('1D'!$D$16,
                POWER((ABS(K384)^2)/('1D'!$I$5*MAX(F384,
                            0.1)^2),
                    1/3))),
        IFERROR(W1396,
            MAX(MAX('1D'!$D$16,
                    MAX('1D'!$D$16,
                        POWER((ABS(K384)^2)/('1D'!$I$5*MAX(F384,
                                    0.1)^2),
                            1/3))),
                ($L$2)-E1396))),
    IF(IFERROR(AG385,
            0)=0,
        MAX(MAX('1D'!$D$16,
                MAX('1D'!$D$16,
                    POWER((ABS(K384)^2)/('1D'!$I$5*MAX(F384,
                                0.1)^2),
                        1/3))),
            IFERROR(W1396,
                MAX(MAX('1D'!$D$16,
                        MAX('1D'!$D$16,
                            POWER((ABS(K384)^2)/('1D'!$I$5*MAX(F384,
                                        0.1)^2),
                                1/3))),
                    ($L$2)-E1396))),
        IF(IFERROR(W384,
                0)=0,
            MAX(MAX('1D'!$D$16,
                    MAX('1D'!$D$16,
                        POWER((ABS(K384)^2)/('1D'!$I$5*MAX(F384,
                                    0.1)^2),
                            1/3))),
                IFERROR(W1396,
                    MAX(MAX('1D'!$D$16,
                            MAX('1D'!$D$16,
                                POWER((ABS(K384)^2)/('1D'!$I$5*MAX(F384,
                                            0.1)^2),
                                    1/3))),
                        ($L$2)-E1396))),
            IF(OR(IFERROR(AD384,
                        0)&gt;=1,
                    IFERROR(AD385,
                        0)&gt;=1),
                MAX('1D'!$D$16,
                    MAX('1D'!$D$16,
                        POWER((ABS(K384)^2)/('1D'!$I$5*MAX(F384,
                                    0.1)^2),
                            1/3))),
                IF(ABS(IFERROR(AF384,
                            0))&lt;'1D'!$D$19,
                    MAX(MAX('1D'!$D$16,
                            MAX('1D'!$D$16,
                                POWER((ABS(K384)^2)/('1D'!$I$5*MAX(F384,
                                            0.1)^2),
                                    1/3))),
                        IFERROR(W384,
                            0)),
                    MAX(MAX('1D'!$D$16,
                            MAX('1D'!$D$16,
                                POWER((ABS(K384)^2)/('1D'!$I$5*MAX(F384,
                                            0.1)^2),
                                    1/3))),
                        (IFERROR(W384,
                                0))+((IFERROR(AF384,
                                    0))*'1D'!$D$18)))))))</f>
        <v>2.1389677043987478</v>
      </c>
      <c r="X384" s="5">
        <f t="shared" ca="1" si="74"/>
        <v>11.122632062873489</v>
      </c>
      <c r="Y384" s="5">
        <f t="shared" ca="1" si="75"/>
        <v>1.1735290000551568</v>
      </c>
      <c r="Z384" s="5">
        <f t="shared" ca="1" si="76"/>
        <v>4.5807502857230418</v>
      </c>
      <c r="AA384" s="5">
        <f t="shared" ca="1" si="77"/>
        <v>634.51446770439873</v>
      </c>
      <c r="AB384" s="5">
        <f ca="1">AA384+((ABS(K384)/MAX(((F384)+(G384)*(W384))*(W384),
            0.000001))^2)/(2*'1D'!$I$5)</f>
        <v>635.58395155659809</v>
      </c>
      <c r="AC384" s="5">
        <f ca="1">((ABS(K384)*'1D'!$D$6)/(MAX(((F384)+(G384)*(W384))*(W384),
            0.000001)*MAX(((((F384)+(G384)*(W384))*(W384))/MAX((F384)+2*(W384)*SQRT(1+(G384)^2),
                    0.000001))^(2/3),
            0.000001)))^2</f>
        <v>3.8141460404132466E-3</v>
      </c>
      <c r="AD384" s="5">
        <f ca="1">ABS(ABS(K384)/MAX(((F384)+(G384)*(W384))*(W384),
        0.000001))/SQRT('1D'!$I$5*MAX((((F384)+(G384)*(W384))*(W384))/MAX((F384)+2*(G384)*(W384),
            0.000001),
        0.000001))</f>
        <v>1.0000000000000004</v>
      </c>
      <c r="AE384" s="5">
        <f ca="1">((F384)*(W384)^2)/2+(G384)*(W384)^3/3+(ABS(K384)^2)/('1D'!$I$5*MAX(((F384)+(G384)*(W384))*(W384),
        0.000001))</f>
        <v>35.686426155594638</v>
      </c>
      <c r="AF384" s="5">
        <f ca="1">IF($A$2=0,
    0,
    IFERROR(AB385+(((AC384+AC385)/2)*J385)+(IF(Z384&gt;Z385,
                '1D'!$D$8*((Z384^2-Z385^2)/(2*'1D'!$I$5)),
                '1D'!$D$9*((Z385^2-Z384^2)/(2*'1D'!$I$5)))+('1D'!$D$10*(ABS(I385)/90)*(MAX(Z384^2,
                        Z385^2)/(2*'1D'!$I$5))))-AB384,
        0))</f>
        <v>3.3584586676624895E-3</v>
      </c>
      <c r="AG384" s="5">
        <f ca="1">IF($A$2=0,
    1,
    IF(IFERROR(AG385,
            0)=0,
        0,
        IFERROR(IF(OR(ROUND(AD384,
                        3)&gt;=1,
                    AND(ABS(AF384)&lt;'1D'!$D$19,
                        AD384&lt;1)),
                1,
                0),
            0)))</f>
        <v>1</v>
      </c>
      <c r="AH384" s="5">
        <f ca="1">IFERROR(IF('1D'!V32="Supercritical",
        MAX('1D'!$D$16,
            IFERROR(L384,
                MAX('1D'!$D$16,
                    POWER((ABS(K384)^2)/('1D'!$I$5*MAX(F384,
                                0.1)^2),
                        1/3)))),
        IF('1D'!V32="Subcritical",
            MAX('1D'!$D$16,
                IFERROR(W384,
                    MAX('1D'!$D$16,
                        POWER((ABS(K384)^2)/('1D'!$I$5*MAX(F384,
                                    0.1)^2),
                            1/3)))),
            IF(IFERROR(T384,
                    -1E+99)&gt;=IFERROR(AE384,
                    -1E+99),
                MAX('1D'!$D$16,
                    IFERROR(L384,
                        MAX('1D'!$D$16,
                            POWER((ABS(K384)^2)/('1D'!$I$5*MAX(F384,
                                        0.1)^2),
                                1/3)))),
                MAX('1D'!$D$16,
                    IFERROR(W384,
                        MAX('1D'!$D$16,
                            POWER((ABS(K384)^2)/('1D'!$I$5*MAX(F384,
                                        0.1)^2),
                                1/3))))))),
    MAX('1D'!$D$16,
        POWER((ABS(K384)^2)/('1D'!$I$5*MAX(F384,
                    0.1)^2),
            1/3)))</f>
        <v>2.0411692021517887</v>
      </c>
      <c r="AI384" s="5">
        <f t="shared" ca="1" si="78"/>
        <v>634.41666920215175</v>
      </c>
      <c r="AJ384" s="5">
        <f ca="1">AI384+((ABS(K384)/MAX(((F384)+(G384)*(AH384))*(AH384),
            0.000001))^2)/(2*'1D'!$I$5)</f>
        <v>635.5910925390948</v>
      </c>
      <c r="AM384">
        <v>0</v>
      </c>
      <c r="AN384">
        <v>0</v>
      </c>
      <c r="AO384" s="5">
        <f t="shared" si="79"/>
        <v>0</v>
      </c>
      <c r="AP384" s="5">
        <f t="shared" si="83"/>
        <v>0</v>
      </c>
      <c r="AQ384" s="5">
        <f ca="1">ABS(ABS(K384)/MAX(((F384)+(G384)*(AH384))*(AH384),
        0.000001))/SQRT('1D'!$I$5*MAX((((F384)+(G384)*(AH384))*(AH384))/MAX((F384)+2*(G384)*(AH384),
            0.000001),
        0.000001))</f>
        <v>1.0727235886044055</v>
      </c>
      <c r="AR384" s="5" t="str">
        <f t="shared" ca="1" si="80"/>
        <v>Supercritical</v>
      </c>
      <c r="AS384" s="5">
        <f ca="1">((ABS(K384)*'1D'!$D$6)/(MAX(((F384)+(G384)*(AH384))*(AH384),
            0.000001)*MAX(((((F384)+(G384)*(AH384))*(AH384))/MAX((F384)+2*(AH384)*SQRT(1+(G384)^2),
                    0.000001))^(2/3),
            0.000001)))^2</f>
        <v>4.3358367565141456E-3</v>
      </c>
    </row>
    <row r="385" spans="1:45" x14ac:dyDescent="0.35">
      <c r="A385">
        <v>376</v>
      </c>
      <c r="B385">
        <v>374.995</v>
      </c>
      <c r="C385">
        <v>616264.89500000002</v>
      </c>
      <c r="D385">
        <v>3097589.0959999999</v>
      </c>
      <c r="E385">
        <v>632.375</v>
      </c>
      <c r="F385">
        <v>5.2</v>
      </c>
      <c r="G385">
        <v>0</v>
      </c>
      <c r="H385" t="s">
        <v>176</v>
      </c>
      <c r="I385">
        <v>2.7E-2</v>
      </c>
      <c r="J385" s="5">
        <f t="shared" si="81"/>
        <v>0.99900000000002365</v>
      </c>
      <c r="K385" s="5">
        <f t="shared" ca="1" si="82"/>
        <v>50.95</v>
      </c>
      <c r="L385" s="5">
        <f ca="1">IF($A$2=0,
    IFERROR(L384,
        MAX('1D'!$D$16,
            POWER((ABS(K385)^2)/('1D'!$I$5*MAX(F385,
                        0.1)^2),
                1/3))),
    IF(IFERROR(V384,
            0)=0,
        IFERROR(L384,
            MAX('1D'!$D$16,
                POWER((ABS(K385)^2)/('1D'!$I$5*MAX(F385,
                            0.1)^2),
                    1/3))),
        IF(OR(IFERROR(L385,
                    0)=0,
                IFERROR(S384,
                    0)&lt;1,
                IFERROR(S385,
                    0)&lt;1),
            MAX('1D'!$D$16,
                POWER((ABS(K385)^2)/('1D'!$I$5*MAX(F385,
                            0.1)^2),
                    1/3)),
            IF(IFERROR(U385,
                    0)&gt;0,
                MAX('1D'!$D$16,
                    IFERROR(L385,
                        0)+((IFERROR(U385,
                                0))*'1D'!$D$18*IF((IFERROR(S385,
                                    0))&lt;1,
                            1,
                            -1))),
                IF(IFERROR(U385,
                        0)&lt;0,
                    IF(ABS((MAX('1D'!$D$16,
                                    POWER((ABS(K385)^2)/('1D'!$I$5*MAX(F385,
                                                0.1)^2),
                                        1/3)))-IFERROR(L385,
                                0))&gt;'1D'!$D$19,
                        MAX('1D'!$D$16,
                            IF((MAX('1D'!$D$16,
                                        POWER((ABS(K385)^2)/('1D'!$I$5*MAX(F385,
                                                    0.1)^2),
                                            1/3)))&gt;IFERROR(L385,
                                    0),
                                MIN((MAX('1D'!$D$16,
                                            POWER((ABS(K385)^2)/('1D'!$I$5*MAX(F385,
                                                        0.1)^2),
                                                1/3))),
                                    IFERROR(L385,
                                        0)+(MIN(ABS(IFERROR(U385,
                                                    0))*'1D'!$D$18,
                                            ABS((MAX('1D'!$D$16,
                                                        POWER((ABS(K385)^2)/('1D'!$I$5*MAX(F385,
                                                                    0.1)^2),
                                                            1/3)))-IFERROR(L385,
                                                    0))))),
                                MAX((MAX('1D'!$D$16,
                                            POWER((ABS(K385)^2)/('1D'!$I$5*MAX(F385,
                                                        0.1)^2),
                                                1/3))),
                                    IFERROR(L385,
                                        0)-(MIN(ABS(IFERROR(U385,
                                                    0))*'1D'!$D$18,
                                            ABS((MAX('1D'!$D$16,
                                                        POWER((ABS(K385)^2)/('1D'!$I$5*MAX(F385,
                                                                    0.1)^2),
                                                            1/3)))-IFERROR(L385,
                                                    0))))))),
                        MAX('1D'!$D$16,
                            POWER((ABS(K385)^2)/('1D'!$I$5*MAX(F385,
                                        0.1)^2),
                                1/3))),
                    MAX('1D'!$D$16,
                        IFERROR(L385,
                            0)))))))</f>
        <v>2.0411692021517887</v>
      </c>
      <c r="M385" s="5">
        <f t="shared" ca="1" si="70"/>
        <v>10.614079851189301</v>
      </c>
      <c r="N385" s="5">
        <f t="shared" ca="1" si="71"/>
        <v>1.1434704692804873</v>
      </c>
      <c r="O385" s="5">
        <f t="shared" ca="1" si="72"/>
        <v>4.8002276894771132</v>
      </c>
      <c r="P385" s="5">
        <f t="shared" ca="1" si="73"/>
        <v>634.41616920215176</v>
      </c>
      <c r="Q385" s="5">
        <f ca="1">P385+((ABS(K385)/MAX(((F385)+(G385)*(L385))*(L385),
            0.000001))^2)/(2*'1D'!$I$5)</f>
        <v>635.59059253909481</v>
      </c>
      <c r="R385" s="5">
        <f ca="1">((ABS(K385)*'1D'!$D$6)/(MAX(((F385)+(G385)*(L385))*(L385),
            0.000001)*MAX(((((F385)+(G385)*(L385))*(L385))/MAX((F385)+2*(L385)*SQRT(1+(G385)^2),
                    0.000001))^(2/3),
            0.000001)))^2</f>
        <v>4.3358367565141456E-3</v>
      </c>
      <c r="S385" s="5">
        <f ca="1">ABS(ABS(K385)/MAX(((F385)+(G385)*(L385))*(L385),
        0.000001))/SQRT('1D'!$I$5*MAX((((F385)+(G385)*(L385))*(L385))/MAX((F385)+2*(G385)*(L385),
            0.000001),
        0.000001))</f>
        <v>1.0727235886044055</v>
      </c>
      <c r="T385" s="5">
        <f ca="1">((F385)*(L385)^2)/2+(G385)*(L385)^3/3+(ABS(K385)^2)/('1D'!$I$5*MAX(((F385)+(G385)*(L385))*(L385),
        0.000001))</f>
        <v>35.763412605541333</v>
      </c>
      <c r="U385" s="5">
        <f ca="1">IF($A$2=0,
    0,
    IFERROR(Q384-(((R384+R385)/2)*J385)-(IF(O384&gt;O385,
                '1D'!$D$8*((O384^2-O385^2)/(2*'1D'!$I$5)),
                '1D'!$D$9*((O385^2-O384^2)/(2*'1D'!$I$5)))+('1D'!$D$10*(ABS(I385)/90)*(MAX(O384^2,
                        O385^2)/(2*'1D'!$I$5))))-Q385,
        0))</f>
        <v>-3.8843499698941741E-3</v>
      </c>
      <c r="V385" s="5">
        <f ca="1">IF($A$2=0,
    1,
    IF(IFERROR(V384,
            0)=0,
        0,
        IFERROR(IF(ROUND(S385,
                    3)=1,
                1,
                IF(AND(ABS(U385)&lt;'1D'!$D$19,
                        S385&gt;1),
                    1,
                    0)),
            0)))</f>
        <v>0</v>
      </c>
      <c r="W385" s="5">
        <f ca="1">IF($A$2=0,
    MAX(MAX('1D'!$D$16,
            MAX('1D'!$D$16,
                POWER((ABS(K385)^2)/('1D'!$I$5*MAX(F385,
                            0.1)^2),
                    1/3))),
        IFERROR(W1396,
            MAX(MAX('1D'!$D$16,
                    MAX('1D'!$D$16,
                        POWER((ABS(K385)^2)/('1D'!$I$5*MAX(F385,
                                    0.1)^2),
                            1/3))),
                ($L$2)-E1396))),
    IF(IFERROR(AG386,
            0)=0,
        MAX(MAX('1D'!$D$16,
                MAX('1D'!$D$16,
                    POWER((ABS(K385)^2)/('1D'!$I$5*MAX(F385,
                                0.1)^2),
                        1/3))),
            IFERROR(W1396,
                MAX(MAX('1D'!$D$16,
                        MAX('1D'!$D$16,
                            POWER((ABS(K385)^2)/('1D'!$I$5*MAX(F385,
                                        0.1)^2),
                                1/3))),
                    ($L$2)-E1396))),
        IF(IFERROR(W385,
                0)=0,
            MAX(MAX('1D'!$D$16,
                    MAX('1D'!$D$16,
                        POWER((ABS(K385)^2)/('1D'!$I$5*MAX(F385,
                                    0.1)^2),
                            1/3))),
                IFERROR(W1396,
                    MAX(MAX('1D'!$D$16,
                            MAX('1D'!$D$16,
                                POWER((ABS(K385)^2)/('1D'!$I$5*MAX(F385,
                                            0.1)^2),
                                    1/3))),
                        ($L$2)-E1396))),
            IF(OR(IFERROR(AD385,
                        0)&gt;=1,
                    IFERROR(AD386,
                        0)&gt;=1),
                MAX('1D'!$D$16,
                    MAX('1D'!$D$16,
                        POWER((ABS(K385)^2)/('1D'!$I$5*MAX(F385,
                                    0.1)^2),
                            1/3))),
                IF(ABS(IFERROR(AF385,
                            0))&lt;'1D'!$D$19,
                    MAX(MAX('1D'!$D$16,
                            MAX('1D'!$D$16,
                                POWER((ABS(K385)^2)/('1D'!$I$5*MAX(F385,
                                            0.1)^2),
                                    1/3))),
                        IFERROR(W385,
                            0)),
                    MAX(MAX('1D'!$D$16,
                            MAX('1D'!$D$16,
                                POWER((ABS(K385)^2)/('1D'!$I$5*MAX(F385,
                                            0.1)^2),
                                    1/3))),
                        (IFERROR(W385,
                                0))+((IFERROR(AF385,
                                    0))*'1D'!$D$18)))))))</f>
        <v>2.1389677043987478</v>
      </c>
      <c r="X385" s="5">
        <f t="shared" ca="1" si="74"/>
        <v>11.122632062873489</v>
      </c>
      <c r="Y385" s="5">
        <f t="shared" ca="1" si="75"/>
        <v>1.1735290000551568</v>
      </c>
      <c r="Z385" s="5">
        <f t="shared" ca="1" si="76"/>
        <v>4.5807502857230418</v>
      </c>
      <c r="AA385" s="5">
        <f t="shared" ca="1" si="77"/>
        <v>634.51396770439874</v>
      </c>
      <c r="AB385" s="5">
        <f ca="1">AA385+((ABS(K385)/MAX(((F385)+(G385)*(W385))*(W385),
            0.000001))^2)/(2*'1D'!$I$5)</f>
        <v>635.58345155659811</v>
      </c>
      <c r="AC385" s="5">
        <f ca="1">((ABS(K385)*'1D'!$D$6)/(MAX(((F385)+(G385)*(W385))*(W385),
            0.000001)*MAX(((((F385)+(G385)*(W385))*(W385))/MAX((F385)+2*(W385)*SQRT(1+(G385)^2),
                    0.000001))^(2/3),
            0.000001)))^2</f>
        <v>3.8141460404132466E-3</v>
      </c>
      <c r="AD385" s="5">
        <f ca="1">ABS(ABS(K385)/MAX(((F385)+(G385)*(W385))*(W385),
        0.000001))/SQRT('1D'!$I$5*MAX((((F385)+(G385)*(W385))*(W385))/MAX((F385)+2*(G385)*(W385),
            0.000001),
        0.000001))</f>
        <v>1.0000000000000004</v>
      </c>
      <c r="AE385" s="5">
        <f ca="1">((F385)*(W385)^2)/2+(G385)*(W385)^3/3+(ABS(K385)^2)/('1D'!$I$5*MAX(((F385)+(G385)*(W385))*(W385),
        0.000001))</f>
        <v>35.686426155594638</v>
      </c>
      <c r="AF385" s="5">
        <f ca="1">IF($A$2=0,
    0,
    IFERROR(AB386+(((AC385+AC386)/2)*J386)+(IF(Z385&gt;Z386,
                '1D'!$D$8*((Z385^2-Z386^2)/(2*'1D'!$I$5)),
                '1D'!$D$9*((Z386^2-Z385^2)/(2*'1D'!$I$5)))+('1D'!$D$10*(ABS(I386)/90)*(MAX(Z385^2,
                        Z386^2)/(2*'1D'!$I$5))))-AB385,
        0))</f>
        <v>3.3660869597724741E-3</v>
      </c>
      <c r="AG385" s="5">
        <f ca="1">IF($A$2=0,
    1,
    IF(IFERROR(AG386,
            0)=0,
        0,
        IFERROR(IF(OR(ROUND(AD385,
                        3)&gt;=1,
                    AND(ABS(AF385)&lt;'1D'!$D$19,
                        AD385&lt;1)),
                1,
                0),
            0)))</f>
        <v>1</v>
      </c>
      <c r="AH385" s="5">
        <f ca="1">IFERROR(IF('1D'!V32="Supercritical",
        MAX('1D'!$D$16,
            IFERROR(L385,
                MAX('1D'!$D$16,
                    POWER((ABS(K385)^2)/('1D'!$I$5*MAX(F385,
                                0.1)^2),
                        1/3)))),
        IF('1D'!V32="Subcritical",
            MAX('1D'!$D$16,
                IFERROR(W385,
                    MAX('1D'!$D$16,
                        POWER((ABS(K385)^2)/('1D'!$I$5*MAX(F385,
                                    0.1)^2),
                            1/3)))),
            IF(IFERROR(T385,
                    -1E+99)&gt;=IFERROR(AE385,
                    -1E+99),
                MAX('1D'!$D$16,
                    IFERROR(L385,
                        MAX('1D'!$D$16,
                            POWER((ABS(K385)^2)/('1D'!$I$5*MAX(F385,
                                        0.1)^2),
                                1/3)))),
                MAX('1D'!$D$16,
                    IFERROR(W385,
                        MAX('1D'!$D$16,
                            POWER((ABS(K385)^2)/('1D'!$I$5*MAX(F385,
                                        0.1)^2),
                                1/3))))))),
    MAX('1D'!$D$16,
        POWER((ABS(K385)^2)/('1D'!$I$5*MAX(F385,
                    0.1)^2),
            1/3)))</f>
        <v>2.0411692021517887</v>
      </c>
      <c r="AI385" s="5">
        <f t="shared" ca="1" si="78"/>
        <v>634.41616920215176</v>
      </c>
      <c r="AJ385" s="5">
        <f ca="1">AI385+((ABS(K385)/MAX(((F385)+(G385)*(AH385))*(AH385),
            0.000001))^2)/(2*'1D'!$I$5)</f>
        <v>635.59059253909481</v>
      </c>
      <c r="AM385">
        <v>0</v>
      </c>
      <c r="AN385">
        <v>0</v>
      </c>
      <c r="AO385" s="5">
        <f t="shared" si="79"/>
        <v>0</v>
      </c>
      <c r="AP385" s="5">
        <f t="shared" si="83"/>
        <v>0</v>
      </c>
      <c r="AQ385" s="5">
        <f ca="1">ABS(ABS(K385)/MAX(((F385)+(G385)*(AH385))*(AH385),
        0.000001))/SQRT('1D'!$I$5*MAX((((F385)+(G385)*(AH385))*(AH385))/MAX((F385)+2*(G385)*(AH385),
            0.000001),
        0.000001))</f>
        <v>1.0727235886044055</v>
      </c>
      <c r="AR385" s="5" t="str">
        <f t="shared" ca="1" si="80"/>
        <v>Supercritical</v>
      </c>
      <c r="AS385" s="5">
        <f ca="1">((ABS(K385)*'1D'!$D$6)/(MAX(((F385)+(G385)*(AH385))*(AH385),
            0.000001)*MAX(((((F385)+(G385)*(AH385))*(AH385))/MAX((F385)+2*(AH385)*SQRT(1+(G385)^2),
                    0.000001))^(2/3),
            0.000001)))^2</f>
        <v>4.3358367565141456E-3</v>
      </c>
    </row>
    <row r="386" spans="1:45" x14ac:dyDescent="0.35">
      <c r="A386">
        <v>377</v>
      </c>
      <c r="B386">
        <v>375.99599999999998</v>
      </c>
      <c r="C386">
        <v>616264.42099999997</v>
      </c>
      <c r="D386">
        <v>3097588.2149999999</v>
      </c>
      <c r="E386">
        <v>632.37450000000001</v>
      </c>
      <c r="F386">
        <v>5.2</v>
      </c>
      <c r="G386">
        <v>0</v>
      </c>
      <c r="H386" t="s">
        <v>176</v>
      </c>
      <c r="I386">
        <v>2.7E-2</v>
      </c>
      <c r="J386" s="5">
        <f t="shared" si="81"/>
        <v>1.0009999999999764</v>
      </c>
      <c r="K386" s="5">
        <f t="shared" ca="1" si="82"/>
        <v>50.95</v>
      </c>
      <c r="L386" s="5">
        <f ca="1">IF($A$2=0,
    IFERROR(L385,
        MAX('1D'!$D$16,
            POWER((ABS(K386)^2)/('1D'!$I$5*MAX(F386,
                        0.1)^2),
                1/3))),
    IF(IFERROR(V385,
            0)=0,
        IFERROR(L385,
            MAX('1D'!$D$16,
                POWER((ABS(K386)^2)/('1D'!$I$5*MAX(F386,
                            0.1)^2),
                    1/3))),
        IF(OR(IFERROR(L386,
                    0)=0,
                IFERROR(S385,
                    0)&lt;1,
                IFERROR(S386,
                    0)&lt;1),
            MAX('1D'!$D$16,
                POWER((ABS(K386)^2)/('1D'!$I$5*MAX(F386,
                            0.1)^2),
                    1/3)),
            IF(IFERROR(U386,
                    0)&gt;0,
                MAX('1D'!$D$16,
                    IFERROR(L386,
                        0)+((IFERROR(U386,
                                0))*'1D'!$D$18*IF((IFERROR(S386,
                                    0))&lt;1,
                            1,
                            -1))),
                IF(IFERROR(U386,
                        0)&lt;0,
                    IF(ABS((MAX('1D'!$D$16,
                                    POWER((ABS(K386)^2)/('1D'!$I$5*MAX(F386,
                                                0.1)^2),
                                        1/3)))-IFERROR(L386,
                                0))&gt;'1D'!$D$19,
                        MAX('1D'!$D$16,
                            IF((MAX('1D'!$D$16,
                                        POWER((ABS(K386)^2)/('1D'!$I$5*MAX(F386,
                                                    0.1)^2),
                                            1/3)))&gt;IFERROR(L386,
                                    0),
                                MIN((MAX('1D'!$D$16,
                                            POWER((ABS(K386)^2)/('1D'!$I$5*MAX(F386,
                                                        0.1)^2),
                                                1/3))),
                                    IFERROR(L386,
                                        0)+(MIN(ABS(IFERROR(U386,
                                                    0))*'1D'!$D$18,
                                            ABS((MAX('1D'!$D$16,
                                                        POWER((ABS(K386)^2)/('1D'!$I$5*MAX(F386,
                                                                    0.1)^2),
                                                            1/3)))-IFERROR(L386,
                                                    0))))),
                                MAX((MAX('1D'!$D$16,
                                            POWER((ABS(K386)^2)/('1D'!$I$5*MAX(F386,
                                                        0.1)^2),
                                                1/3))),
                                    IFERROR(L386,
                                        0)-(MIN(ABS(IFERROR(U386,
                                                    0))*'1D'!$D$18,
                                            ABS((MAX('1D'!$D$16,
                                                        POWER((ABS(K386)^2)/('1D'!$I$5*MAX(F386,
                                                                    0.1)^2),
                                                            1/3)))-IFERROR(L386,
                                                    0))))))),
                        MAX('1D'!$D$16,
                            POWER((ABS(K386)^2)/('1D'!$I$5*MAX(F386,
                                        0.1)^2),
                                1/3))),
                    MAX('1D'!$D$16,
                        IFERROR(L386,
                            0)))))))</f>
        <v>2.0411692021517887</v>
      </c>
      <c r="M386" s="5">
        <f t="shared" ca="1" si="70"/>
        <v>10.614079851189301</v>
      </c>
      <c r="N386" s="5">
        <f t="shared" ca="1" si="71"/>
        <v>1.1434704692804873</v>
      </c>
      <c r="O386" s="5">
        <f t="shared" ca="1" si="72"/>
        <v>4.8002276894771132</v>
      </c>
      <c r="P386" s="5">
        <f t="shared" ca="1" si="73"/>
        <v>634.41566920215178</v>
      </c>
      <c r="Q386" s="5">
        <f ca="1">P386+((ABS(K386)/MAX(((F386)+(G386)*(L386))*(L386),
            0.000001))^2)/(2*'1D'!$I$5)</f>
        <v>635.59009253909483</v>
      </c>
      <c r="R386" s="5">
        <f ca="1">((ABS(K386)*'1D'!$D$6)/(MAX(((F386)+(G386)*(L386))*(L386),
            0.000001)*MAX(((((F386)+(G386)*(L386))*(L386))/MAX((F386)+2*(L386)*SQRT(1+(G386)^2),
                    0.000001))^(2/3),
            0.000001)))^2</f>
        <v>4.3358367565141456E-3</v>
      </c>
      <c r="S386" s="5">
        <f ca="1">ABS(ABS(K386)/MAX(((F386)+(G386)*(L386))*(L386),
        0.000001))/SQRT('1D'!$I$5*MAX((((F386)+(G386)*(L386))*(L386))/MAX((F386)+2*(G386)*(L386),
            0.000001),
        0.000001))</f>
        <v>1.0727235886044055</v>
      </c>
      <c r="T386" s="5">
        <f ca="1">((F386)*(L386)^2)/2+(G386)*(L386)^3/3+(ABS(K386)^2)/('1D'!$I$5*MAX(((F386)+(G386)*(L386))*(L386),
        0.000001))</f>
        <v>35.763412605541333</v>
      </c>
      <c r="U386" s="5">
        <f ca="1">IF($A$2=0,
    0,
    IFERROR(Q385-(((R385+R386)/2)*J386)-(IF(O385&gt;O386,
                '1D'!$D$8*((O385^2-O386^2)/(2*'1D'!$I$5)),
                '1D'!$D$9*((O386^2-O385^2)/(2*'1D'!$I$5)))+('1D'!$D$10*(ABS(I386)/90)*(MAX(O385^2,
                        O386^2)/(2*'1D'!$I$5))))-Q386,
        0))</f>
        <v>-3.8930216434209797E-3</v>
      </c>
      <c r="V386" s="5">
        <f ca="1">IF($A$2=0,
    1,
    IF(IFERROR(V385,
            0)=0,
        0,
        IFERROR(IF(ROUND(S386,
                    3)=1,
                1,
                IF(AND(ABS(U386)&lt;'1D'!$D$19,
                        S386&gt;1),
                    1,
                    0)),
            0)))</f>
        <v>0</v>
      </c>
      <c r="W386" s="5">
        <f ca="1">IF($A$2=0,
    MAX(MAX('1D'!$D$16,
            MAX('1D'!$D$16,
                POWER((ABS(K386)^2)/('1D'!$I$5*MAX(F386,
                            0.1)^2),
                    1/3))),
        IFERROR(W1396,
            MAX(MAX('1D'!$D$16,
                    MAX('1D'!$D$16,
                        POWER((ABS(K386)^2)/('1D'!$I$5*MAX(F386,
                                    0.1)^2),
                            1/3))),
                ($L$2)-E1396))),
    IF(IFERROR(AG387,
            0)=0,
        MAX(MAX('1D'!$D$16,
                MAX('1D'!$D$16,
                    POWER((ABS(K386)^2)/('1D'!$I$5*MAX(F386,
                                0.1)^2),
                        1/3))),
            IFERROR(W1396,
                MAX(MAX('1D'!$D$16,
                        MAX('1D'!$D$16,
                            POWER((ABS(K386)^2)/('1D'!$I$5*MAX(F386,
                                        0.1)^2),
                                1/3))),
                    ($L$2)-E1396))),
        IF(IFERROR(W386,
                0)=0,
            MAX(MAX('1D'!$D$16,
                    MAX('1D'!$D$16,
                        POWER((ABS(K386)^2)/('1D'!$I$5*MAX(F386,
                                    0.1)^2),
                            1/3))),
                IFERROR(W1396,
                    MAX(MAX('1D'!$D$16,
                            MAX('1D'!$D$16,
                                POWER((ABS(K386)^2)/('1D'!$I$5*MAX(F386,
                                            0.1)^2),
                                    1/3))),
                        ($L$2)-E1396))),
            IF(OR(IFERROR(AD386,
                        0)&gt;=1,
                    IFERROR(AD387,
                        0)&gt;=1),
                MAX('1D'!$D$16,
                    MAX('1D'!$D$16,
                        POWER((ABS(K386)^2)/('1D'!$I$5*MAX(F386,
                                    0.1)^2),
                            1/3))),
                IF(ABS(IFERROR(AF386,
                            0))&lt;'1D'!$D$19,
                    MAX(MAX('1D'!$D$16,
                            MAX('1D'!$D$16,
                                POWER((ABS(K386)^2)/('1D'!$I$5*MAX(F386,
                                            0.1)^2),
                                    1/3))),
                        IFERROR(W386,
                            0)),
                    MAX(MAX('1D'!$D$16,
                            MAX('1D'!$D$16,
                                POWER((ABS(K386)^2)/('1D'!$I$5*MAX(F386,
                                            0.1)^2),
                                    1/3))),
                        (IFERROR(W386,
                                0))+((IFERROR(AF386,
                                    0))*'1D'!$D$18)))))))</f>
        <v>2.1389677043987478</v>
      </c>
      <c r="X386" s="5">
        <f t="shared" ca="1" si="74"/>
        <v>11.122632062873489</v>
      </c>
      <c r="Y386" s="5">
        <f t="shared" ca="1" si="75"/>
        <v>1.1735290000551568</v>
      </c>
      <c r="Z386" s="5">
        <f t="shared" ca="1" si="76"/>
        <v>4.5807502857230418</v>
      </c>
      <c r="AA386" s="5">
        <f t="shared" ca="1" si="77"/>
        <v>634.51346770439875</v>
      </c>
      <c r="AB386" s="5">
        <f ca="1">AA386+((ABS(K386)/MAX(((F386)+(G386)*(W386))*(W386),
            0.000001))^2)/(2*'1D'!$I$5)</f>
        <v>635.58295155659812</v>
      </c>
      <c r="AC386" s="5">
        <f ca="1">((ABS(K386)*'1D'!$D$6)/(MAX(((F386)+(G386)*(W386))*(W386),
            0.000001)*MAX(((((F386)+(G386)*(W386))*(W386))/MAX((F386)+2*(W386)*SQRT(1+(G386)^2),
                    0.000001))^(2/3),
            0.000001)))^2</f>
        <v>3.8141460404132466E-3</v>
      </c>
      <c r="AD386" s="5">
        <f ca="1">ABS(ABS(K386)/MAX(((F386)+(G386)*(W386))*(W386),
        0.000001))/SQRT('1D'!$I$5*MAX((((F386)+(G386)*(W386))*(W386))/MAX((F386)+2*(G386)*(W386),
            0.000001),
        0.000001))</f>
        <v>1.0000000000000004</v>
      </c>
      <c r="AE386" s="5">
        <f ca="1">((F386)*(W386)^2)/2+(G386)*(W386)^3/3+(ABS(K386)^2)/('1D'!$I$5*MAX(((F386)+(G386)*(W386))*(W386),
        0.000001))</f>
        <v>35.686426155594638</v>
      </c>
      <c r="AF386" s="5">
        <f ca="1">IF($A$2=0,
    0,
    IFERROR(AB387+(((AC386+AC387)/2)*J387)+(IF(Z386&gt;Z387,
                '1D'!$D$8*((Z386^2-Z387^2)/(2*'1D'!$I$5)),
                '1D'!$D$9*((Z387^2-Z386^2)/(2*'1D'!$I$5)))+('1D'!$D$10*(ABS(I387)/90)*(MAX(Z386^2,
                        Z387^2)/(2*'1D'!$I$5))))-AB386,
        0))</f>
        <v>3.3513287753521581E-3</v>
      </c>
      <c r="AG386" s="5">
        <f ca="1">IF($A$2=0,
    1,
    IF(IFERROR(AG387,
            0)=0,
        0,
        IFERROR(IF(OR(ROUND(AD386,
                        3)&gt;=1,
                    AND(ABS(AF386)&lt;'1D'!$D$19,
                        AD386&lt;1)),
                1,
                0),
            0)))</f>
        <v>1</v>
      </c>
      <c r="AH386" s="5">
        <f ca="1">IFERROR(IF('1D'!V32="Supercritical",
        MAX('1D'!$D$16,
            IFERROR(L386,
                MAX('1D'!$D$16,
                    POWER((ABS(K386)^2)/('1D'!$I$5*MAX(F386,
                                0.1)^2),
                        1/3)))),
        IF('1D'!V32="Subcritical",
            MAX('1D'!$D$16,
                IFERROR(W386,
                    MAX('1D'!$D$16,
                        POWER((ABS(K386)^2)/('1D'!$I$5*MAX(F386,
                                    0.1)^2),
                            1/3)))),
            IF(IFERROR(T386,
                    -1E+99)&gt;=IFERROR(AE386,
                    -1E+99),
                MAX('1D'!$D$16,
                    IFERROR(L386,
                        MAX('1D'!$D$16,
                            POWER((ABS(K386)^2)/('1D'!$I$5*MAX(F386,
                                        0.1)^2),
                                1/3)))),
                MAX('1D'!$D$16,
                    IFERROR(W386,
                        MAX('1D'!$D$16,
                            POWER((ABS(K386)^2)/('1D'!$I$5*MAX(F386,
                                        0.1)^2),
                                1/3))))))),
    MAX('1D'!$D$16,
        POWER((ABS(K386)^2)/('1D'!$I$5*MAX(F386,
                    0.1)^2),
            1/3)))</f>
        <v>2.0411692021517887</v>
      </c>
      <c r="AI386" s="5">
        <f t="shared" ca="1" si="78"/>
        <v>634.41566920215178</v>
      </c>
      <c r="AJ386" s="5">
        <f ca="1">AI386+((ABS(K386)/MAX(((F386)+(G386)*(AH386))*(AH386),
            0.000001))^2)/(2*'1D'!$I$5)</f>
        <v>635.59009253909483</v>
      </c>
      <c r="AM386">
        <v>0</v>
      </c>
      <c r="AN386">
        <v>0</v>
      </c>
      <c r="AO386" s="5">
        <f t="shared" si="79"/>
        <v>0</v>
      </c>
      <c r="AP386" s="5">
        <f t="shared" si="83"/>
        <v>0</v>
      </c>
      <c r="AQ386" s="5">
        <f ca="1">ABS(ABS(K386)/MAX(((F386)+(G386)*(AH386))*(AH386),
        0.000001))/SQRT('1D'!$I$5*MAX((((F386)+(G386)*(AH386))*(AH386))/MAX((F386)+2*(G386)*(AH386),
            0.000001),
        0.000001))</f>
        <v>1.0727235886044055</v>
      </c>
      <c r="AR386" s="5" t="str">
        <f t="shared" ca="1" si="80"/>
        <v>Supercritical</v>
      </c>
      <c r="AS386" s="5">
        <f ca="1">((ABS(K386)*'1D'!$D$6)/(MAX(((F386)+(G386)*(AH386))*(AH386),
            0.000001)*MAX(((((F386)+(G386)*(AH386))*(AH386))/MAX((F386)+2*(AH386)*SQRT(1+(G386)^2),
                    0.000001))^(2/3),
            0.000001)))^2</f>
        <v>4.3358367565141456E-3</v>
      </c>
    </row>
    <row r="387" spans="1:45" x14ac:dyDescent="0.35">
      <c r="A387">
        <v>378</v>
      </c>
      <c r="B387">
        <v>376.995</v>
      </c>
      <c r="C387">
        <v>616263.94700000004</v>
      </c>
      <c r="D387">
        <v>3097587.335</v>
      </c>
      <c r="E387">
        <v>632.37400000000002</v>
      </c>
      <c r="F387">
        <v>5.2</v>
      </c>
      <c r="G387">
        <v>0</v>
      </c>
      <c r="H387" t="s">
        <v>176</v>
      </c>
      <c r="I387">
        <v>2.3E-2</v>
      </c>
      <c r="J387" s="5">
        <f t="shared" si="81"/>
        <v>0.99900000000002365</v>
      </c>
      <c r="K387" s="5">
        <f t="shared" ca="1" si="82"/>
        <v>50.95</v>
      </c>
      <c r="L387" s="5">
        <f ca="1">IF($A$2=0,
    IFERROR(L386,
        MAX('1D'!$D$16,
            POWER((ABS(K387)^2)/('1D'!$I$5*MAX(F387,
                        0.1)^2),
                1/3))),
    IF(IFERROR(V386,
            0)=0,
        IFERROR(L386,
            MAX('1D'!$D$16,
                POWER((ABS(K387)^2)/('1D'!$I$5*MAX(F387,
                            0.1)^2),
                    1/3))),
        IF(OR(IFERROR(L387,
                    0)=0,
                IFERROR(S386,
                    0)&lt;1,
                IFERROR(S387,
                    0)&lt;1),
            MAX('1D'!$D$16,
                POWER((ABS(K387)^2)/('1D'!$I$5*MAX(F387,
                            0.1)^2),
                    1/3)),
            IF(IFERROR(U387,
                    0)&gt;0,
                MAX('1D'!$D$16,
                    IFERROR(L387,
                        0)+((IFERROR(U387,
                                0))*'1D'!$D$18*IF((IFERROR(S387,
                                    0))&lt;1,
                            1,
                            -1))),
                IF(IFERROR(U387,
                        0)&lt;0,
                    IF(ABS((MAX('1D'!$D$16,
                                    POWER((ABS(K387)^2)/('1D'!$I$5*MAX(F387,
                                                0.1)^2),
                                        1/3)))-IFERROR(L387,
                                0))&gt;'1D'!$D$19,
                        MAX('1D'!$D$16,
                            IF((MAX('1D'!$D$16,
                                        POWER((ABS(K387)^2)/('1D'!$I$5*MAX(F387,
                                                    0.1)^2),
                                            1/3)))&gt;IFERROR(L387,
                                    0),
                                MIN((MAX('1D'!$D$16,
                                            POWER((ABS(K387)^2)/('1D'!$I$5*MAX(F387,
                                                        0.1)^2),
                                                1/3))),
                                    IFERROR(L387,
                                        0)+(MIN(ABS(IFERROR(U387,
                                                    0))*'1D'!$D$18,
                                            ABS((MAX('1D'!$D$16,
                                                        POWER((ABS(K387)^2)/('1D'!$I$5*MAX(F387,
                                                                    0.1)^2),
                                                            1/3)))-IFERROR(L387,
                                                    0))))),
                                MAX((MAX('1D'!$D$16,
                                            POWER((ABS(K387)^2)/('1D'!$I$5*MAX(F387,
                                                        0.1)^2),
                                                1/3))),
                                    IFERROR(L387,
                                        0)-(MIN(ABS(IFERROR(U387,
                                                    0))*'1D'!$D$18,
                                            ABS((MAX('1D'!$D$16,
                                                        POWER((ABS(K387)^2)/('1D'!$I$5*MAX(F387,
                                                                    0.1)^2),
                                                            1/3)))-IFERROR(L387,
                                                    0))))))),
                        MAX('1D'!$D$16,
                            POWER((ABS(K387)^2)/('1D'!$I$5*MAX(F387,
                                        0.1)^2),
                                1/3))),
                    MAX('1D'!$D$16,
                        IFERROR(L387,
                            0)))))))</f>
        <v>2.0411692021517887</v>
      </c>
      <c r="M387" s="5">
        <f t="shared" ca="1" si="70"/>
        <v>10.614079851189301</v>
      </c>
      <c r="N387" s="5">
        <f t="shared" ca="1" si="71"/>
        <v>1.1434704692804873</v>
      </c>
      <c r="O387" s="5">
        <f t="shared" ca="1" si="72"/>
        <v>4.8002276894771132</v>
      </c>
      <c r="P387" s="5">
        <f t="shared" ca="1" si="73"/>
        <v>634.41516920215179</v>
      </c>
      <c r="Q387" s="5">
        <f ca="1">P387+((ABS(K387)/MAX(((F387)+(G387)*(L387))*(L387),
            0.000001))^2)/(2*'1D'!$I$5)</f>
        <v>635.58959253909484</v>
      </c>
      <c r="R387" s="5">
        <f ca="1">((ABS(K387)*'1D'!$D$6)/(MAX(((F387)+(G387)*(L387))*(L387),
            0.000001)*MAX(((((F387)+(G387)*(L387))*(L387))/MAX((F387)+2*(L387)*SQRT(1+(G387)^2),
                    0.000001))^(2/3),
            0.000001)))^2</f>
        <v>4.3358367565141456E-3</v>
      </c>
      <c r="S387" s="5">
        <f ca="1">ABS(ABS(K387)/MAX(((F387)+(G387)*(L387))*(L387),
        0.000001))/SQRT('1D'!$I$5*MAX((((F387)+(G387)*(L387))*(L387))/MAX((F387)+2*(G387)*(L387),
            0.000001),
        0.000001))</f>
        <v>1.0727235886044055</v>
      </c>
      <c r="T387" s="5">
        <f ca="1">((F387)*(L387)^2)/2+(G387)*(L387)^3/3+(ABS(K387)^2)/('1D'!$I$5*MAX(((F387)+(G387)*(L387))*(L387),
        0.000001))</f>
        <v>35.763412605541333</v>
      </c>
      <c r="U387" s="5">
        <f ca="1">IF($A$2=0,
    0,
    IFERROR(Q386-(((R386+R387)/2)*J387)-(IF(O386&gt;O387,
                '1D'!$D$8*((O386^2-O387^2)/(2*'1D'!$I$5)),
                '1D'!$D$9*((O387^2-O386^2)/(2*'1D'!$I$5)))+('1D'!$D$10*(ABS(I387)/90)*(MAX(O386^2,
                        O387^2)/(2*'1D'!$I$5))))-Q387,
        0))</f>
        <v>-3.8765204810715659E-3</v>
      </c>
      <c r="V387" s="5">
        <f ca="1">IF($A$2=0,
    1,
    IF(IFERROR(V386,
            0)=0,
        0,
        IFERROR(IF(ROUND(S387,
                    3)=1,
                1,
                IF(AND(ABS(U387)&lt;'1D'!$D$19,
                        S387&gt;1),
                    1,
                    0)),
            0)))</f>
        <v>0</v>
      </c>
      <c r="W387" s="5">
        <f ca="1">IF($A$2=0,
    MAX(MAX('1D'!$D$16,
            MAX('1D'!$D$16,
                POWER((ABS(K387)^2)/('1D'!$I$5*MAX(F387,
                            0.1)^2),
                    1/3))),
        IFERROR(W1396,
            MAX(MAX('1D'!$D$16,
                    MAX('1D'!$D$16,
                        POWER((ABS(K387)^2)/('1D'!$I$5*MAX(F387,
                                    0.1)^2),
                            1/3))),
                ($L$2)-E1396))),
    IF(IFERROR(AG388,
            0)=0,
        MAX(MAX('1D'!$D$16,
                MAX('1D'!$D$16,
                    POWER((ABS(K387)^2)/('1D'!$I$5*MAX(F387,
                                0.1)^2),
                        1/3))),
            IFERROR(W1396,
                MAX(MAX('1D'!$D$16,
                        MAX('1D'!$D$16,
                            POWER((ABS(K387)^2)/('1D'!$I$5*MAX(F387,
                                        0.1)^2),
                                1/3))),
                    ($L$2)-E1396))),
        IF(IFERROR(W387,
                0)=0,
            MAX(MAX('1D'!$D$16,
                    MAX('1D'!$D$16,
                        POWER((ABS(K387)^2)/('1D'!$I$5*MAX(F387,
                                    0.1)^2),
                            1/3))),
                IFERROR(W1396,
                    MAX(MAX('1D'!$D$16,
                            MAX('1D'!$D$16,
                                POWER((ABS(K387)^2)/('1D'!$I$5*MAX(F387,
                                            0.1)^2),
                                    1/3))),
                        ($L$2)-E1396))),
            IF(OR(IFERROR(AD387,
                        0)&gt;=1,
                    IFERROR(AD388,
                        0)&gt;=1),
                MAX('1D'!$D$16,
                    MAX('1D'!$D$16,
                        POWER((ABS(K387)^2)/('1D'!$I$5*MAX(F387,
                                    0.1)^2),
                            1/3))),
                IF(ABS(IFERROR(AF387,
                            0))&lt;'1D'!$D$19,
                    MAX(MAX('1D'!$D$16,
                            MAX('1D'!$D$16,
                                POWER((ABS(K387)^2)/('1D'!$I$5*MAX(F387,
                                            0.1)^2),
                                    1/3))),
                        IFERROR(W387,
                            0)),
                    MAX(MAX('1D'!$D$16,
                            MAX('1D'!$D$16,
                                POWER((ABS(K387)^2)/('1D'!$I$5*MAX(F387,
                                            0.1)^2),
                                    1/3))),
                        (IFERROR(W387,
                                0))+((IFERROR(AF387,
                                    0))*'1D'!$D$18)))))))</f>
        <v>2.1389677043987478</v>
      </c>
      <c r="X387" s="5">
        <f t="shared" ca="1" si="74"/>
        <v>11.122632062873489</v>
      </c>
      <c r="Y387" s="5">
        <f t="shared" ca="1" si="75"/>
        <v>1.1735290000551568</v>
      </c>
      <c r="Z387" s="5">
        <f t="shared" ca="1" si="76"/>
        <v>4.5807502857230418</v>
      </c>
      <c r="AA387" s="5">
        <f t="shared" ca="1" si="77"/>
        <v>634.51296770439876</v>
      </c>
      <c r="AB387" s="5">
        <f ca="1">AA387+((ABS(K387)/MAX(((F387)+(G387)*(W387))*(W387),
            0.000001))^2)/(2*'1D'!$I$5)</f>
        <v>635.58245155659813</v>
      </c>
      <c r="AC387" s="5">
        <f ca="1">((ABS(K387)*'1D'!$D$6)/(MAX(((F387)+(G387)*(W387))*(W387),
            0.000001)*MAX(((((F387)+(G387)*(W387))*(W387))/MAX((F387)+2*(W387)*SQRT(1+(G387)^2),
                    0.000001))^(2/3),
            0.000001)))^2</f>
        <v>3.8141460404132466E-3</v>
      </c>
      <c r="AD387" s="5">
        <f ca="1">ABS(ABS(K387)/MAX(((F387)+(G387)*(W387))*(W387),
        0.000001))/SQRT('1D'!$I$5*MAX((((F387)+(G387)*(W387))*(W387))/MAX((F387)+2*(G387)*(W387),
            0.000001),
        0.000001))</f>
        <v>1.0000000000000004</v>
      </c>
      <c r="AE387" s="5">
        <f ca="1">((F387)*(W387)^2)/2+(G387)*(W387)^3/3+(ABS(K387)^2)/('1D'!$I$5*MAX(((F387)+(G387)*(W387))*(W387),
        0.000001))</f>
        <v>35.686426155594638</v>
      </c>
      <c r="AF387" s="5">
        <f ca="1">IF($A$2=0,
    0,
    IFERROR(AB388+(((AC387+AC388)/2)*J388)+(IF(Z387&gt;Z388,
                '1D'!$D$8*((Z387^2-Z388^2)/(2*'1D'!$I$5)),
                '1D'!$D$9*((Z388^2-Z387^2)/(2*'1D'!$I$5)))+('1D'!$D$10*(ABS(I388)/90)*(MAX(Z387^2,
                        Z388^2)/(2*'1D'!$I$5))))-AB387,
        0))</f>
        <v>3.3589570674621427E-3</v>
      </c>
      <c r="AG387" s="5">
        <f ca="1">IF($A$2=0,
    1,
    IF(IFERROR(AG388,
            0)=0,
        0,
        IFERROR(IF(OR(ROUND(AD387,
                        3)&gt;=1,
                    AND(ABS(AF387)&lt;'1D'!$D$19,
                        AD387&lt;1)),
                1,
                0),
            0)))</f>
        <v>1</v>
      </c>
      <c r="AH387" s="5">
        <f ca="1">IFERROR(IF('1D'!V32="Supercritical",
        MAX('1D'!$D$16,
            IFERROR(L387,
                MAX('1D'!$D$16,
                    POWER((ABS(K387)^2)/('1D'!$I$5*MAX(F387,
                                0.1)^2),
                        1/3)))),
        IF('1D'!V32="Subcritical",
            MAX('1D'!$D$16,
                IFERROR(W387,
                    MAX('1D'!$D$16,
                        POWER((ABS(K387)^2)/('1D'!$I$5*MAX(F387,
                                    0.1)^2),
                            1/3)))),
            IF(IFERROR(T387,
                    -1E+99)&gt;=IFERROR(AE387,
                    -1E+99),
                MAX('1D'!$D$16,
                    IFERROR(L387,
                        MAX('1D'!$D$16,
                            POWER((ABS(K387)^2)/('1D'!$I$5*MAX(F387,
                                        0.1)^2),
                                1/3)))),
                MAX('1D'!$D$16,
                    IFERROR(W387,
                        MAX('1D'!$D$16,
                            POWER((ABS(K387)^2)/('1D'!$I$5*MAX(F387,
                                        0.1)^2),
                                1/3))))))),
    MAX('1D'!$D$16,
        POWER((ABS(K387)^2)/('1D'!$I$5*MAX(F387,
                    0.1)^2),
            1/3)))</f>
        <v>2.0411692021517887</v>
      </c>
      <c r="AI387" s="5">
        <f t="shared" ca="1" si="78"/>
        <v>634.41516920215179</v>
      </c>
      <c r="AJ387" s="5">
        <f ca="1">AI387+((ABS(K387)/MAX(((F387)+(G387)*(AH387))*(AH387),
            0.000001))^2)/(2*'1D'!$I$5)</f>
        <v>635.58959253909484</v>
      </c>
      <c r="AM387">
        <v>0</v>
      </c>
      <c r="AN387">
        <v>0</v>
      </c>
      <c r="AO387" s="5">
        <f t="shared" si="79"/>
        <v>0</v>
      </c>
      <c r="AP387" s="5">
        <f t="shared" si="83"/>
        <v>0</v>
      </c>
      <c r="AQ387" s="5">
        <f ca="1">ABS(ABS(K387)/MAX(((F387)+(G387)*(AH387))*(AH387),
        0.000001))/SQRT('1D'!$I$5*MAX((((F387)+(G387)*(AH387))*(AH387))/MAX((F387)+2*(G387)*(AH387),
            0.000001),
        0.000001))</f>
        <v>1.0727235886044055</v>
      </c>
      <c r="AR387" s="5" t="str">
        <f t="shared" ca="1" si="80"/>
        <v>Supercritical</v>
      </c>
      <c r="AS387" s="5">
        <f ca="1">((ABS(K387)*'1D'!$D$6)/(MAX(((F387)+(G387)*(AH387))*(AH387),
            0.000001)*MAX(((((F387)+(G387)*(AH387))*(AH387))/MAX((F387)+2*(AH387)*SQRT(1+(G387)^2),
                    0.000001))^(2/3),
            0.000001)))^2</f>
        <v>4.3358367565141456E-3</v>
      </c>
    </row>
    <row r="388" spans="1:45" x14ac:dyDescent="0.35">
      <c r="A388">
        <v>379</v>
      </c>
      <c r="B388">
        <v>377.99599999999998</v>
      </c>
      <c r="C388">
        <v>616263.47199999995</v>
      </c>
      <c r="D388">
        <v>3097586.4539999999</v>
      </c>
      <c r="E388">
        <v>632.37350000000004</v>
      </c>
      <c r="F388">
        <v>5.2</v>
      </c>
      <c r="G388">
        <v>0</v>
      </c>
      <c r="H388" t="s">
        <v>176</v>
      </c>
      <c r="I388">
        <v>2.3E-2</v>
      </c>
      <c r="J388" s="5">
        <f t="shared" si="81"/>
        <v>1.0009999999999764</v>
      </c>
      <c r="K388" s="5">
        <f t="shared" ca="1" si="82"/>
        <v>50.95</v>
      </c>
      <c r="L388" s="5">
        <f ca="1">IF($A$2=0,
    IFERROR(L387,
        MAX('1D'!$D$16,
            POWER((ABS(K388)^2)/('1D'!$I$5*MAX(F388,
                        0.1)^2),
                1/3))),
    IF(IFERROR(V387,
            0)=0,
        IFERROR(L387,
            MAX('1D'!$D$16,
                POWER((ABS(K388)^2)/('1D'!$I$5*MAX(F388,
                            0.1)^2),
                    1/3))),
        IF(OR(IFERROR(L388,
                    0)=0,
                IFERROR(S387,
                    0)&lt;1,
                IFERROR(S388,
                    0)&lt;1),
            MAX('1D'!$D$16,
                POWER((ABS(K388)^2)/('1D'!$I$5*MAX(F388,
                            0.1)^2),
                    1/3)),
            IF(IFERROR(U388,
                    0)&gt;0,
                MAX('1D'!$D$16,
                    IFERROR(L388,
                        0)+((IFERROR(U388,
                                0))*'1D'!$D$18*IF((IFERROR(S388,
                                    0))&lt;1,
                            1,
                            -1))),
                IF(IFERROR(U388,
                        0)&lt;0,
                    IF(ABS((MAX('1D'!$D$16,
                                    POWER((ABS(K388)^2)/('1D'!$I$5*MAX(F388,
                                                0.1)^2),
                                        1/3)))-IFERROR(L388,
                                0))&gt;'1D'!$D$19,
                        MAX('1D'!$D$16,
                            IF((MAX('1D'!$D$16,
                                        POWER((ABS(K388)^2)/('1D'!$I$5*MAX(F388,
                                                    0.1)^2),
                                            1/3)))&gt;IFERROR(L388,
                                    0),
                                MIN((MAX('1D'!$D$16,
                                            POWER((ABS(K388)^2)/('1D'!$I$5*MAX(F388,
                                                        0.1)^2),
                                                1/3))),
                                    IFERROR(L388,
                                        0)+(MIN(ABS(IFERROR(U388,
                                                    0))*'1D'!$D$18,
                                            ABS((MAX('1D'!$D$16,
                                                        POWER((ABS(K388)^2)/('1D'!$I$5*MAX(F388,
                                                                    0.1)^2),
                                                            1/3)))-IFERROR(L388,
                                                    0))))),
                                MAX((MAX('1D'!$D$16,
                                            POWER((ABS(K388)^2)/('1D'!$I$5*MAX(F388,
                                                        0.1)^2),
                                                1/3))),
                                    IFERROR(L388,
                                        0)-(MIN(ABS(IFERROR(U388,
                                                    0))*'1D'!$D$18,
                                            ABS((MAX('1D'!$D$16,
                                                        POWER((ABS(K388)^2)/('1D'!$I$5*MAX(F388,
                                                                    0.1)^2),
                                                            1/3)))-IFERROR(L388,
                                                    0))))))),
                        MAX('1D'!$D$16,
                            POWER((ABS(K388)^2)/('1D'!$I$5*MAX(F388,
                                        0.1)^2),
                                1/3))),
                    MAX('1D'!$D$16,
                        IFERROR(L388,
                            0)))))))</f>
        <v>2.0411692021517887</v>
      </c>
      <c r="M388" s="5">
        <f t="shared" ca="1" si="70"/>
        <v>10.614079851189301</v>
      </c>
      <c r="N388" s="5">
        <f t="shared" ca="1" si="71"/>
        <v>1.1434704692804873</v>
      </c>
      <c r="O388" s="5">
        <f t="shared" ca="1" si="72"/>
        <v>4.8002276894771132</v>
      </c>
      <c r="P388" s="5">
        <f t="shared" ca="1" si="73"/>
        <v>634.4146692021518</v>
      </c>
      <c r="Q388" s="5">
        <f ca="1">P388+((ABS(K388)/MAX(((F388)+(G388)*(L388))*(L388),
            0.000001))^2)/(2*'1D'!$I$5)</f>
        <v>635.58909253909485</v>
      </c>
      <c r="R388" s="5">
        <f ca="1">((ABS(K388)*'1D'!$D$6)/(MAX(((F388)+(G388)*(L388))*(L388),
            0.000001)*MAX(((((F388)+(G388)*(L388))*(L388))/MAX((F388)+2*(L388)*SQRT(1+(G388)^2),
                    0.000001))^(2/3),
            0.000001)))^2</f>
        <v>4.3358367565141456E-3</v>
      </c>
      <c r="S388" s="5">
        <f ca="1">ABS(ABS(K388)/MAX(((F388)+(G388)*(L388))*(L388),
        0.000001))/SQRT('1D'!$I$5*MAX((((F388)+(G388)*(L388))*(L388))/MAX((F388)+2*(G388)*(L388),
            0.000001),
        0.000001))</f>
        <v>1.0727235886044055</v>
      </c>
      <c r="T388" s="5">
        <f ca="1">((F388)*(L388)^2)/2+(G388)*(L388)^3/3+(ABS(K388)^2)/('1D'!$I$5*MAX(((F388)+(G388)*(L388))*(L388),
        0.000001))</f>
        <v>35.763412605541333</v>
      </c>
      <c r="U388" s="5">
        <f ca="1">IF($A$2=0,
    0,
    IFERROR(Q387-(((R387+R388)/2)*J388)-(IF(O387&gt;O388,
                '1D'!$D$8*((O387^2-O388^2)/(2*'1D'!$I$5)),
                '1D'!$D$9*((O388^2-O387^2)/(2*'1D'!$I$5)))+('1D'!$D$10*(ABS(I388)/90)*(MAX(O387^2,
                        O388^2)/(2*'1D'!$I$5))))-Q388,
        0))</f>
        <v>-3.8851921545983714E-3</v>
      </c>
      <c r="V388" s="5">
        <f ca="1">IF($A$2=0,
    1,
    IF(IFERROR(V387,
            0)=0,
        0,
        IFERROR(IF(ROUND(S388,
                    3)=1,
                1,
                IF(AND(ABS(U388)&lt;'1D'!$D$19,
                        S388&gt;1),
                    1,
                    0)),
            0)))</f>
        <v>0</v>
      </c>
      <c r="W388" s="5">
        <f ca="1">IF($A$2=0,
    MAX(MAX('1D'!$D$16,
            MAX('1D'!$D$16,
                POWER((ABS(K388)^2)/('1D'!$I$5*MAX(F388,
                            0.1)^2),
                    1/3))),
        IFERROR(W1396,
            MAX(MAX('1D'!$D$16,
                    MAX('1D'!$D$16,
                        POWER((ABS(K388)^2)/('1D'!$I$5*MAX(F388,
                                    0.1)^2),
                            1/3))),
                ($L$2)-E1396))),
    IF(IFERROR(AG389,
            0)=0,
        MAX(MAX('1D'!$D$16,
                MAX('1D'!$D$16,
                    POWER((ABS(K388)^2)/('1D'!$I$5*MAX(F388,
                                0.1)^2),
                        1/3))),
            IFERROR(W1396,
                MAX(MAX('1D'!$D$16,
                        MAX('1D'!$D$16,
                            POWER((ABS(K388)^2)/('1D'!$I$5*MAX(F388,
                                        0.1)^2),
                                1/3))),
                    ($L$2)-E1396))),
        IF(IFERROR(W388,
                0)=0,
            MAX(MAX('1D'!$D$16,
                    MAX('1D'!$D$16,
                        POWER((ABS(K388)^2)/('1D'!$I$5*MAX(F388,
                                    0.1)^2),
                            1/3))),
                IFERROR(W1396,
                    MAX(MAX('1D'!$D$16,
                            MAX('1D'!$D$16,
                                POWER((ABS(K388)^2)/('1D'!$I$5*MAX(F388,
                                            0.1)^2),
                                    1/3))),
                        ($L$2)-E1396))),
            IF(OR(IFERROR(AD388,
                        0)&gt;=1,
                    IFERROR(AD389,
                        0)&gt;=1),
                MAX('1D'!$D$16,
                    MAX('1D'!$D$16,
                        POWER((ABS(K388)^2)/('1D'!$I$5*MAX(F388,
                                    0.1)^2),
                            1/3))),
                IF(ABS(IFERROR(AF388,
                            0))&lt;'1D'!$D$19,
                    MAX(MAX('1D'!$D$16,
                            MAX('1D'!$D$16,
                                POWER((ABS(K388)^2)/('1D'!$I$5*MAX(F388,
                                            0.1)^2),
                                    1/3))),
                        IFERROR(W388,
                            0)),
                    MAX(MAX('1D'!$D$16,
                            MAX('1D'!$D$16,
                                POWER((ABS(K388)^2)/('1D'!$I$5*MAX(F388,
                                            0.1)^2),
                                    1/3))),
                        (IFERROR(W388,
                                0))+((IFERROR(AF388,
                                    0))*'1D'!$D$18)))))))</f>
        <v>2.1389677043987478</v>
      </c>
      <c r="X388" s="5">
        <f t="shared" ca="1" si="74"/>
        <v>11.122632062873489</v>
      </c>
      <c r="Y388" s="5">
        <f t="shared" ca="1" si="75"/>
        <v>1.1735290000551568</v>
      </c>
      <c r="Z388" s="5">
        <f t="shared" ca="1" si="76"/>
        <v>4.5807502857230418</v>
      </c>
      <c r="AA388" s="5">
        <f t="shared" ca="1" si="77"/>
        <v>634.51246770439877</v>
      </c>
      <c r="AB388" s="5">
        <f ca="1">AA388+((ABS(K388)/MAX(((F388)+(G388)*(W388))*(W388),
            0.000001))^2)/(2*'1D'!$I$5)</f>
        <v>635.58195155659814</v>
      </c>
      <c r="AC388" s="5">
        <f ca="1">((ABS(K388)*'1D'!$D$6)/(MAX(((F388)+(G388)*(W388))*(W388),
            0.000001)*MAX(((((F388)+(G388)*(W388))*(W388))/MAX((F388)+2*(W388)*SQRT(1+(G388)^2),
                    0.000001))^(2/3),
            0.000001)))^2</f>
        <v>3.8141460404132466E-3</v>
      </c>
      <c r="AD388" s="5">
        <f ca="1">ABS(ABS(K388)/MAX(((F388)+(G388)*(W388))*(W388),
        0.000001))/SQRT('1D'!$I$5*MAX((((F388)+(G388)*(W388))*(W388))/MAX((F388)+2*(G388)*(W388),
            0.000001),
        0.000001))</f>
        <v>1.0000000000000004</v>
      </c>
      <c r="AE388" s="5">
        <f ca="1">((F388)*(W388)^2)/2+(G388)*(W388)^3/3+(ABS(K388)^2)/('1D'!$I$5*MAX(((F388)+(G388)*(W388))*(W388),
        0.000001))</f>
        <v>35.686426155594638</v>
      </c>
      <c r="AF388" s="5">
        <f ca="1">IF($A$2=0,
    0,
    IFERROR(AB389+(((AC388+AC389)/2)*J389)+(IF(Z388&gt;Z389,
                '1D'!$D$8*((Z388^2-Z389^2)/(2*'1D'!$I$5)),
                '1D'!$D$9*((Z389^2-Z388^2)/(2*'1D'!$I$5)))+('1D'!$D$10*(ABS(I389)/90)*(MAX(Z388^2,
                        Z389^2)/(2*'1D'!$I$5))))-AB388,
        0))</f>
        <v>3.3141460404522149E-3</v>
      </c>
      <c r="AG388" s="5">
        <f ca="1">IF($A$2=0,
    1,
    IF(IFERROR(AG389,
            0)=0,
        0,
        IFERROR(IF(OR(ROUND(AD388,
                        3)&gt;=1,
                    AND(ABS(AF388)&lt;'1D'!$D$19,
                        AD388&lt;1)),
                1,
                0),
            0)))</f>
        <v>1</v>
      </c>
      <c r="AH388" s="5">
        <f ca="1">IFERROR(IF('1D'!V32="Supercritical",
        MAX('1D'!$D$16,
            IFERROR(L388,
                MAX('1D'!$D$16,
                    POWER((ABS(K388)^2)/('1D'!$I$5*MAX(F388,
                                0.1)^2),
                        1/3)))),
        IF('1D'!V32="Subcritical",
            MAX('1D'!$D$16,
                IFERROR(W388,
                    MAX('1D'!$D$16,
                        POWER((ABS(K388)^2)/('1D'!$I$5*MAX(F388,
                                    0.1)^2),
                            1/3)))),
            IF(IFERROR(T388,
                    -1E+99)&gt;=IFERROR(AE388,
                    -1E+99),
                MAX('1D'!$D$16,
                    IFERROR(L388,
                        MAX('1D'!$D$16,
                            POWER((ABS(K388)^2)/('1D'!$I$5*MAX(F388,
                                        0.1)^2),
                                1/3)))),
                MAX('1D'!$D$16,
                    IFERROR(W388,
                        MAX('1D'!$D$16,
                            POWER((ABS(K388)^2)/('1D'!$I$5*MAX(F388,
                                        0.1)^2),
                                1/3))))))),
    MAX('1D'!$D$16,
        POWER((ABS(K388)^2)/('1D'!$I$5*MAX(F388,
                    0.1)^2),
            1/3)))</f>
        <v>2.0411692021517887</v>
      </c>
      <c r="AI388" s="5">
        <f t="shared" ca="1" si="78"/>
        <v>634.4146692021518</v>
      </c>
      <c r="AJ388" s="5">
        <f ca="1">AI388+((ABS(K388)/MAX(((F388)+(G388)*(AH388))*(AH388),
            0.000001))^2)/(2*'1D'!$I$5)</f>
        <v>635.58909253909485</v>
      </c>
      <c r="AM388">
        <v>0</v>
      </c>
      <c r="AN388">
        <v>0</v>
      </c>
      <c r="AO388" s="5">
        <f t="shared" si="79"/>
        <v>0</v>
      </c>
      <c r="AP388" s="5">
        <f t="shared" si="83"/>
        <v>0</v>
      </c>
      <c r="AQ388" s="5">
        <f ca="1">ABS(ABS(K388)/MAX(((F388)+(G388)*(AH388))*(AH388),
        0.000001))/SQRT('1D'!$I$5*MAX((((F388)+(G388)*(AH388))*(AH388))/MAX((F388)+2*(G388)*(AH388),
            0.000001),
        0.000001))</f>
        <v>1.0727235886044055</v>
      </c>
      <c r="AR388" s="5" t="str">
        <f t="shared" ca="1" si="80"/>
        <v>Supercritical</v>
      </c>
      <c r="AS388" s="5">
        <f ca="1">((ABS(K388)*'1D'!$D$6)/(MAX(((F388)+(G388)*(AH388))*(AH388),
            0.000001)*MAX(((((F388)+(G388)*(AH388))*(AH388))/MAX((F388)+2*(AH388)*SQRT(1+(G388)^2),
                    0.000001))^(2/3),
            0.000001)))^2</f>
        <v>4.3358367565141456E-3</v>
      </c>
    </row>
    <row r="389" spans="1:45" x14ac:dyDescent="0.35">
      <c r="A389">
        <v>380</v>
      </c>
      <c r="B389">
        <v>378.99599999999998</v>
      </c>
      <c r="C389">
        <v>616262.99800000002</v>
      </c>
      <c r="D389">
        <v>3097585.574</v>
      </c>
      <c r="E389">
        <v>632.37300000000005</v>
      </c>
      <c r="F389">
        <v>5.2</v>
      </c>
      <c r="G389">
        <v>0</v>
      </c>
      <c r="H389" t="s">
        <v>176</v>
      </c>
      <c r="I389">
        <v>0</v>
      </c>
      <c r="J389" s="5">
        <f t="shared" si="81"/>
        <v>1</v>
      </c>
      <c r="K389" s="5">
        <f t="shared" ca="1" si="82"/>
        <v>50.95</v>
      </c>
      <c r="L389" s="5">
        <f ca="1">IF($A$2=0,
    IFERROR(L388,
        MAX('1D'!$D$16,
            POWER((ABS(K389)^2)/('1D'!$I$5*MAX(F389,
                        0.1)^2),
                1/3))),
    IF(IFERROR(V388,
            0)=0,
        IFERROR(L388,
            MAX('1D'!$D$16,
                POWER((ABS(K389)^2)/('1D'!$I$5*MAX(F389,
                            0.1)^2),
                    1/3))),
        IF(OR(IFERROR(L389,
                    0)=0,
                IFERROR(S388,
                    0)&lt;1,
                IFERROR(S389,
                    0)&lt;1),
            MAX('1D'!$D$16,
                POWER((ABS(K389)^2)/('1D'!$I$5*MAX(F389,
                            0.1)^2),
                    1/3)),
            IF(IFERROR(U389,
                    0)&gt;0,
                MAX('1D'!$D$16,
                    IFERROR(L389,
                        0)+((IFERROR(U389,
                                0))*'1D'!$D$18*IF((IFERROR(S389,
                                    0))&lt;1,
                            1,
                            -1))),
                IF(IFERROR(U389,
                        0)&lt;0,
                    IF(ABS((MAX('1D'!$D$16,
                                    POWER((ABS(K389)^2)/('1D'!$I$5*MAX(F389,
                                                0.1)^2),
                                        1/3)))-IFERROR(L389,
                                0))&gt;'1D'!$D$19,
                        MAX('1D'!$D$16,
                            IF((MAX('1D'!$D$16,
                                        POWER((ABS(K389)^2)/('1D'!$I$5*MAX(F389,
                                                    0.1)^2),
                                            1/3)))&gt;IFERROR(L389,
                                    0),
                                MIN((MAX('1D'!$D$16,
                                            POWER((ABS(K389)^2)/('1D'!$I$5*MAX(F389,
                                                        0.1)^2),
                                                1/3))),
                                    IFERROR(L389,
                                        0)+(MIN(ABS(IFERROR(U389,
                                                    0))*'1D'!$D$18,
                                            ABS((MAX('1D'!$D$16,
                                                        POWER((ABS(K389)^2)/('1D'!$I$5*MAX(F389,
                                                                    0.1)^2),
                                                            1/3)))-IFERROR(L389,
                                                    0))))),
                                MAX((MAX('1D'!$D$16,
                                            POWER((ABS(K389)^2)/('1D'!$I$5*MAX(F389,
                                                        0.1)^2),
                                                1/3))),
                                    IFERROR(L389,
                                        0)-(MIN(ABS(IFERROR(U389,
                                                    0))*'1D'!$D$18,
                                            ABS((MAX('1D'!$D$16,
                                                        POWER((ABS(K389)^2)/('1D'!$I$5*MAX(F389,
                                                                    0.1)^2),
                                                            1/3)))-IFERROR(L389,
                                                    0))))))),
                        MAX('1D'!$D$16,
                            POWER((ABS(K389)^2)/('1D'!$I$5*MAX(F389,
                                        0.1)^2),
                                1/3))),
                    MAX('1D'!$D$16,
                        IFERROR(L389,
                            0)))))))</f>
        <v>2.0411692021517887</v>
      </c>
      <c r="M389" s="5">
        <f t="shared" ca="1" si="70"/>
        <v>10.614079851189301</v>
      </c>
      <c r="N389" s="5">
        <f t="shared" ca="1" si="71"/>
        <v>1.1434704692804873</v>
      </c>
      <c r="O389" s="5">
        <f t="shared" ca="1" si="72"/>
        <v>4.8002276894771132</v>
      </c>
      <c r="P389" s="5">
        <f t="shared" ca="1" si="73"/>
        <v>634.41416920215181</v>
      </c>
      <c r="Q389" s="5">
        <f ca="1">P389+((ABS(K389)/MAX(((F389)+(G389)*(L389))*(L389),
            0.000001))^2)/(2*'1D'!$I$5)</f>
        <v>635.58859253909486</v>
      </c>
      <c r="R389" s="5">
        <f ca="1">((ABS(K389)*'1D'!$D$6)/(MAX(((F389)+(G389)*(L389))*(L389),
            0.000001)*MAX(((((F389)+(G389)*(L389))*(L389))/MAX((F389)+2*(L389)*SQRT(1+(G389)^2),
                    0.000001))^(2/3),
            0.000001)))^2</f>
        <v>4.3358367565141456E-3</v>
      </c>
      <c r="S389" s="5">
        <f ca="1">ABS(ABS(K389)/MAX(((F389)+(G389)*(L389))*(L389),
        0.000001))/SQRT('1D'!$I$5*MAX((((F389)+(G389)*(L389))*(L389))/MAX((F389)+2*(G389)*(L389),
            0.000001),
        0.000001))</f>
        <v>1.0727235886044055</v>
      </c>
      <c r="T389" s="5">
        <f ca="1">((F389)*(L389)^2)/2+(G389)*(L389)^3/3+(ABS(K389)^2)/('1D'!$I$5*MAX(((F389)+(G389)*(L389))*(L389),
        0.000001))</f>
        <v>35.763412605541333</v>
      </c>
      <c r="U389" s="5">
        <f ca="1">IF($A$2=0,
    0,
    IFERROR(Q388-(((R388+R389)/2)*J389)-(IF(O388&gt;O389,
                '1D'!$D$8*((O388^2-O389^2)/(2*'1D'!$I$5)),
                '1D'!$D$9*((O389^2-O388^2)/(2*'1D'!$I$5)))+('1D'!$D$10*(ABS(I389)/90)*(MAX(O388^2,
                        O389^2)/(2*'1D'!$I$5))))-Q389,
        0))</f>
        <v>-3.8358367564796936E-3</v>
      </c>
      <c r="V389" s="5">
        <f ca="1">IF($A$2=0,
    1,
    IF(IFERROR(V388,
            0)=0,
        0,
        IFERROR(IF(ROUND(S389,
                    3)=1,
                1,
                IF(AND(ABS(U389)&lt;'1D'!$D$19,
                        S389&gt;1),
                    1,
                    0)),
            0)))</f>
        <v>0</v>
      </c>
      <c r="W389" s="5">
        <f ca="1">IF($A$2=0,
    MAX(MAX('1D'!$D$16,
            MAX('1D'!$D$16,
                POWER((ABS(K389)^2)/('1D'!$I$5*MAX(F389,
                            0.1)^2),
                    1/3))),
        IFERROR(W1396,
            MAX(MAX('1D'!$D$16,
                    MAX('1D'!$D$16,
                        POWER((ABS(K389)^2)/('1D'!$I$5*MAX(F389,
                                    0.1)^2),
                            1/3))),
                ($L$2)-E1396))),
    IF(IFERROR(AG390,
            0)=0,
        MAX(MAX('1D'!$D$16,
                MAX('1D'!$D$16,
                    POWER((ABS(K389)^2)/('1D'!$I$5*MAX(F389,
                                0.1)^2),
                        1/3))),
            IFERROR(W1396,
                MAX(MAX('1D'!$D$16,
                        MAX('1D'!$D$16,
                            POWER((ABS(K389)^2)/('1D'!$I$5*MAX(F389,
                                        0.1)^2),
                                1/3))),
                    ($L$2)-E1396))),
        IF(IFERROR(W389,
                0)=0,
            MAX(MAX('1D'!$D$16,
                    MAX('1D'!$D$16,
                        POWER((ABS(K389)^2)/('1D'!$I$5*MAX(F389,
                                    0.1)^2),
                            1/3))),
                IFERROR(W1396,
                    MAX(MAX('1D'!$D$16,
                            MAX('1D'!$D$16,
                                POWER((ABS(K389)^2)/('1D'!$I$5*MAX(F389,
                                            0.1)^2),
                                    1/3))),
                        ($L$2)-E1396))),
            IF(OR(IFERROR(AD389,
                        0)&gt;=1,
                    IFERROR(AD390,
                        0)&gt;=1),
                MAX('1D'!$D$16,
                    MAX('1D'!$D$16,
                        POWER((ABS(K389)^2)/('1D'!$I$5*MAX(F389,
                                    0.1)^2),
                            1/3))),
                IF(ABS(IFERROR(AF389,
                            0))&lt;'1D'!$D$19,
                    MAX(MAX('1D'!$D$16,
                            MAX('1D'!$D$16,
                                POWER((ABS(K389)^2)/('1D'!$I$5*MAX(F389,
                                            0.1)^2),
                                    1/3))),
                        IFERROR(W389,
                            0)),
                    MAX(MAX('1D'!$D$16,
                            MAX('1D'!$D$16,
                                POWER((ABS(K389)^2)/('1D'!$I$5*MAX(F389,
                                            0.1)^2),
                                    1/3))),
                        (IFERROR(W389,
                                0))+((IFERROR(AF389,
                                    0))*'1D'!$D$18)))))))</f>
        <v>2.1389677043987478</v>
      </c>
      <c r="X389" s="5">
        <f t="shared" ca="1" si="74"/>
        <v>11.122632062873489</v>
      </c>
      <c r="Y389" s="5">
        <f t="shared" ca="1" si="75"/>
        <v>1.1735290000551568</v>
      </c>
      <c r="Z389" s="5">
        <f t="shared" ca="1" si="76"/>
        <v>4.5807502857230418</v>
      </c>
      <c r="AA389" s="5">
        <f t="shared" ca="1" si="77"/>
        <v>634.51196770439878</v>
      </c>
      <c r="AB389" s="5">
        <f ca="1">AA389+((ABS(K389)/MAX(((F389)+(G389)*(W389))*(W389),
            0.000001))^2)/(2*'1D'!$I$5)</f>
        <v>635.58145155659815</v>
      </c>
      <c r="AC389" s="5">
        <f ca="1">((ABS(K389)*'1D'!$D$6)/(MAX(((F389)+(G389)*(W389))*(W389),
            0.000001)*MAX(((((F389)+(G389)*(W389))*(W389))/MAX((F389)+2*(W389)*SQRT(1+(G389)^2),
                    0.000001))^(2/3),
            0.000001)))^2</f>
        <v>3.8141460404132466E-3</v>
      </c>
      <c r="AD389" s="5">
        <f ca="1">ABS(ABS(K389)/MAX(((F389)+(G389)*(W389))*(W389),
        0.000001))/SQRT('1D'!$I$5*MAX((((F389)+(G389)*(W389))*(W389))/MAX((F389)+2*(G389)*(W389),
            0.000001),
        0.000001))</f>
        <v>1.0000000000000004</v>
      </c>
      <c r="AE389" s="5">
        <f ca="1">((F389)*(W389)^2)/2+(G389)*(W389)^3/3+(ABS(K389)^2)/('1D'!$I$5*MAX(((F389)+(G389)*(W389))*(W389),
        0.000001))</f>
        <v>35.686426155594638</v>
      </c>
      <c r="AF389" s="5">
        <f ca="1">IF($A$2=0,
    0,
    IFERROR(AB390+(((AC389+AC390)/2)*J390)+(IF(Z389&gt;Z390,
                '1D'!$D$8*((Z389^2-Z390^2)/(2*'1D'!$I$5)),
                '1D'!$D$9*((Z390^2-Z389^2)/(2*'1D'!$I$5)))+('1D'!$D$10*(ABS(I390)/90)*(MAX(Z389^2,
                        Z390^2)/(2*'1D'!$I$5))))-AB389,
        0))</f>
        <v>3.3584586675488026E-3</v>
      </c>
      <c r="AG389" s="5">
        <f ca="1">IF($A$2=0,
    1,
    IF(IFERROR(AG390,
            0)=0,
        0,
        IFERROR(IF(OR(ROUND(AD389,
                        3)&gt;=1,
                    AND(ABS(AF389)&lt;'1D'!$D$19,
                        AD389&lt;1)),
                1,
                0),
            0)))</f>
        <v>1</v>
      </c>
      <c r="AH389" s="5">
        <f ca="1">IFERROR(IF('1D'!V32="Supercritical",
        MAX('1D'!$D$16,
            IFERROR(L389,
                MAX('1D'!$D$16,
                    POWER((ABS(K389)^2)/('1D'!$I$5*MAX(F389,
                                0.1)^2),
                        1/3)))),
        IF('1D'!V32="Subcritical",
            MAX('1D'!$D$16,
                IFERROR(W389,
                    MAX('1D'!$D$16,
                        POWER((ABS(K389)^2)/('1D'!$I$5*MAX(F389,
                                    0.1)^2),
                            1/3)))),
            IF(IFERROR(T389,
                    -1E+99)&gt;=IFERROR(AE389,
                    -1E+99),
                MAX('1D'!$D$16,
                    IFERROR(L389,
                        MAX('1D'!$D$16,
                            POWER((ABS(K389)^2)/('1D'!$I$5*MAX(F389,
                                        0.1)^2),
                                1/3)))),
                MAX('1D'!$D$16,
                    IFERROR(W389,
                        MAX('1D'!$D$16,
                            POWER((ABS(K389)^2)/('1D'!$I$5*MAX(F389,
                                        0.1)^2),
                                1/3))))))),
    MAX('1D'!$D$16,
        POWER((ABS(K389)^2)/('1D'!$I$5*MAX(F389,
                    0.1)^2),
            1/3)))</f>
        <v>2.0411692021517887</v>
      </c>
      <c r="AI389" s="5">
        <f t="shared" ca="1" si="78"/>
        <v>634.41416920215181</v>
      </c>
      <c r="AJ389" s="5">
        <f ca="1">AI389+((ABS(K389)/MAX(((F389)+(G389)*(AH389))*(AH389),
            0.000001))^2)/(2*'1D'!$I$5)</f>
        <v>635.58859253909486</v>
      </c>
      <c r="AM389">
        <v>0</v>
      </c>
      <c r="AN389">
        <v>0</v>
      </c>
      <c r="AO389" s="5">
        <f t="shared" si="79"/>
        <v>0</v>
      </c>
      <c r="AP389" s="5">
        <f t="shared" si="83"/>
        <v>0</v>
      </c>
      <c r="AQ389" s="5">
        <f ca="1">ABS(ABS(K389)/MAX(((F389)+(G389)*(AH389))*(AH389),
        0.000001))/SQRT('1D'!$I$5*MAX((((F389)+(G389)*(AH389))*(AH389))/MAX((F389)+2*(G389)*(AH389),
            0.000001),
        0.000001))</f>
        <v>1.0727235886044055</v>
      </c>
      <c r="AR389" s="5" t="str">
        <f t="shared" ca="1" si="80"/>
        <v>Supercritical</v>
      </c>
      <c r="AS389" s="5">
        <f ca="1">((ABS(K389)*'1D'!$D$6)/(MAX(((F389)+(G389)*(AH389))*(AH389),
            0.000001)*MAX(((((F389)+(G389)*(AH389))*(AH389))/MAX((F389)+2*(AH389)*SQRT(1+(G389)^2),
                    0.000001))^(2/3),
            0.000001)))^2</f>
        <v>4.3358367565141456E-3</v>
      </c>
    </row>
    <row r="390" spans="1:45" x14ac:dyDescent="0.35">
      <c r="A390">
        <v>381</v>
      </c>
      <c r="B390">
        <v>379.995</v>
      </c>
      <c r="C390">
        <v>616262.52399999998</v>
      </c>
      <c r="D390">
        <v>3097584.6940000001</v>
      </c>
      <c r="E390">
        <v>632.37249999999995</v>
      </c>
      <c r="F390">
        <v>5.2</v>
      </c>
      <c r="G390">
        <v>0</v>
      </c>
      <c r="H390" t="s">
        <v>176</v>
      </c>
      <c r="I390">
        <v>2.7E-2</v>
      </c>
      <c r="J390" s="5">
        <f t="shared" si="81"/>
        <v>0.99900000000002365</v>
      </c>
      <c r="K390" s="5">
        <f t="shared" ca="1" si="82"/>
        <v>50.95</v>
      </c>
      <c r="L390" s="5">
        <f ca="1">IF($A$2=0,
    IFERROR(L389,
        MAX('1D'!$D$16,
            POWER((ABS(K390)^2)/('1D'!$I$5*MAX(F390,
                        0.1)^2),
                1/3))),
    IF(IFERROR(V389,
            0)=0,
        IFERROR(L389,
            MAX('1D'!$D$16,
                POWER((ABS(K390)^2)/('1D'!$I$5*MAX(F390,
                            0.1)^2),
                    1/3))),
        IF(OR(IFERROR(L390,
                    0)=0,
                IFERROR(S389,
                    0)&lt;1,
                IFERROR(S390,
                    0)&lt;1),
            MAX('1D'!$D$16,
                POWER((ABS(K390)^2)/('1D'!$I$5*MAX(F390,
                            0.1)^2),
                    1/3)),
            IF(IFERROR(U390,
                    0)&gt;0,
                MAX('1D'!$D$16,
                    IFERROR(L390,
                        0)+((IFERROR(U390,
                                0))*'1D'!$D$18*IF((IFERROR(S390,
                                    0))&lt;1,
                            1,
                            -1))),
                IF(IFERROR(U390,
                        0)&lt;0,
                    IF(ABS((MAX('1D'!$D$16,
                                    POWER((ABS(K390)^2)/('1D'!$I$5*MAX(F390,
                                                0.1)^2),
                                        1/3)))-IFERROR(L390,
                                0))&gt;'1D'!$D$19,
                        MAX('1D'!$D$16,
                            IF((MAX('1D'!$D$16,
                                        POWER((ABS(K390)^2)/('1D'!$I$5*MAX(F390,
                                                    0.1)^2),
                                            1/3)))&gt;IFERROR(L390,
                                    0),
                                MIN((MAX('1D'!$D$16,
                                            POWER((ABS(K390)^2)/('1D'!$I$5*MAX(F390,
                                                        0.1)^2),
                                                1/3))),
                                    IFERROR(L390,
                                        0)+(MIN(ABS(IFERROR(U390,
                                                    0))*'1D'!$D$18,
                                            ABS((MAX('1D'!$D$16,
                                                        POWER((ABS(K390)^2)/('1D'!$I$5*MAX(F390,
                                                                    0.1)^2),
                                                            1/3)))-IFERROR(L390,
                                                    0))))),
                                MAX((MAX('1D'!$D$16,
                                            POWER((ABS(K390)^2)/('1D'!$I$5*MAX(F390,
                                                        0.1)^2),
                                                1/3))),
                                    IFERROR(L390,
                                        0)-(MIN(ABS(IFERROR(U390,
                                                    0))*'1D'!$D$18,
                                            ABS((MAX('1D'!$D$16,
                                                        POWER((ABS(K390)^2)/('1D'!$I$5*MAX(F390,
                                                                    0.1)^2),
                                                            1/3)))-IFERROR(L390,
                                                    0))))))),
                        MAX('1D'!$D$16,
                            POWER((ABS(K390)^2)/('1D'!$I$5*MAX(F390,
                                        0.1)^2),
                                1/3))),
                    MAX('1D'!$D$16,
                        IFERROR(L390,
                            0)))))))</f>
        <v>2.0411692021517887</v>
      </c>
      <c r="M390" s="5">
        <f t="shared" ca="1" si="70"/>
        <v>10.614079851189301</v>
      </c>
      <c r="N390" s="5">
        <f t="shared" ca="1" si="71"/>
        <v>1.1434704692804873</v>
      </c>
      <c r="O390" s="5">
        <f t="shared" ca="1" si="72"/>
        <v>4.8002276894771132</v>
      </c>
      <c r="P390" s="5">
        <f t="shared" ca="1" si="73"/>
        <v>634.41366920215171</v>
      </c>
      <c r="Q390" s="5">
        <f ca="1">P390+((ABS(K390)/MAX(((F390)+(G390)*(L390))*(L390),
            0.000001))^2)/(2*'1D'!$I$5)</f>
        <v>635.58809253909476</v>
      </c>
      <c r="R390" s="5">
        <f ca="1">((ABS(K390)*'1D'!$D$6)/(MAX(((F390)+(G390)*(L390))*(L390),
            0.000001)*MAX(((((F390)+(G390)*(L390))*(L390))/MAX((F390)+2*(L390)*SQRT(1+(G390)^2),
                    0.000001))^(2/3),
            0.000001)))^2</f>
        <v>4.3358367565141456E-3</v>
      </c>
      <c r="S390" s="5">
        <f ca="1">ABS(ABS(K390)/MAX(((F390)+(G390)*(L390))*(L390),
        0.000001))/SQRT('1D'!$I$5*MAX((((F390)+(G390)*(L390))*(L390))/MAX((F390)+2*(G390)*(L390),
            0.000001),
        0.000001))</f>
        <v>1.0727235886044055</v>
      </c>
      <c r="T390" s="5">
        <f ca="1">((F390)*(L390)^2)/2+(G390)*(L390)^3/3+(ABS(K390)^2)/('1D'!$I$5*MAX(((F390)+(G390)*(L390))*(L390),
        0.000001))</f>
        <v>35.763412605541333</v>
      </c>
      <c r="U390" s="5">
        <f ca="1">IF($A$2=0,
    0,
    IFERROR(Q389-(((R389+R390)/2)*J390)-(IF(O389&gt;O390,
                '1D'!$D$8*((O389^2-O390^2)/(2*'1D'!$I$5)),
                '1D'!$D$9*((O390^2-O389^2)/(2*'1D'!$I$5)))+('1D'!$D$10*(ABS(I390)/90)*(MAX(O389^2,
                        O390^2)/(2*'1D'!$I$5))))-Q390,
        0))</f>
        <v>-3.8843499697804873E-3</v>
      </c>
      <c r="V390" s="5">
        <f ca="1">IF($A$2=0,
    1,
    IF(IFERROR(V389,
            0)=0,
        0,
        IFERROR(IF(ROUND(S390,
                    3)=1,
                1,
                IF(AND(ABS(U390)&lt;'1D'!$D$19,
                        S390&gt;1),
                    1,
                    0)),
            0)))</f>
        <v>0</v>
      </c>
      <c r="W390" s="5">
        <f ca="1">IF($A$2=0,
    MAX(MAX('1D'!$D$16,
            MAX('1D'!$D$16,
                POWER((ABS(K390)^2)/('1D'!$I$5*MAX(F390,
                            0.1)^2),
                    1/3))),
        IFERROR(W1396,
            MAX(MAX('1D'!$D$16,
                    MAX('1D'!$D$16,
                        POWER((ABS(K390)^2)/('1D'!$I$5*MAX(F390,
                                    0.1)^2),
                            1/3))),
                ($L$2)-E1396))),
    IF(IFERROR(AG391,
            0)=0,
        MAX(MAX('1D'!$D$16,
                MAX('1D'!$D$16,
                    POWER((ABS(K390)^2)/('1D'!$I$5*MAX(F390,
                                0.1)^2),
                        1/3))),
            IFERROR(W1396,
                MAX(MAX('1D'!$D$16,
                        MAX('1D'!$D$16,
                            POWER((ABS(K390)^2)/('1D'!$I$5*MAX(F390,
                                        0.1)^2),
                                1/3))),
                    ($L$2)-E1396))),
        IF(IFERROR(W390,
                0)=0,
            MAX(MAX('1D'!$D$16,
                    MAX('1D'!$D$16,
                        POWER((ABS(K390)^2)/('1D'!$I$5*MAX(F390,
                                    0.1)^2),
                            1/3))),
                IFERROR(W1396,
                    MAX(MAX('1D'!$D$16,
                            MAX('1D'!$D$16,
                                POWER((ABS(K390)^2)/('1D'!$I$5*MAX(F390,
                                            0.1)^2),
                                    1/3))),
                        ($L$2)-E1396))),
            IF(OR(IFERROR(AD390,
                        0)&gt;=1,
                    IFERROR(AD391,
                        0)&gt;=1),
                MAX('1D'!$D$16,
                    MAX('1D'!$D$16,
                        POWER((ABS(K390)^2)/('1D'!$I$5*MAX(F390,
                                    0.1)^2),
                            1/3))),
                IF(ABS(IFERROR(AF390,
                            0))&lt;'1D'!$D$19,
                    MAX(MAX('1D'!$D$16,
                            MAX('1D'!$D$16,
                                POWER((ABS(K390)^2)/('1D'!$I$5*MAX(F390,
                                            0.1)^2),
                                    1/3))),
                        IFERROR(W390,
                            0)),
                    MAX(MAX('1D'!$D$16,
                            MAX('1D'!$D$16,
                                POWER((ABS(K390)^2)/('1D'!$I$5*MAX(F390,
                                            0.1)^2),
                                    1/3))),
                        (IFERROR(W390,
                                0))+((IFERROR(AF390,
                                    0))*'1D'!$D$18)))))))</f>
        <v>2.1389677043987478</v>
      </c>
      <c r="X390" s="5">
        <f t="shared" ca="1" si="74"/>
        <v>11.122632062873489</v>
      </c>
      <c r="Y390" s="5">
        <f t="shared" ca="1" si="75"/>
        <v>1.1735290000551568</v>
      </c>
      <c r="Z390" s="5">
        <f t="shared" ca="1" si="76"/>
        <v>4.5807502857230418</v>
      </c>
      <c r="AA390" s="5">
        <f t="shared" ca="1" si="77"/>
        <v>634.51146770439868</v>
      </c>
      <c r="AB390" s="5">
        <f ca="1">AA390+((ABS(K390)/MAX(((F390)+(G390)*(W390))*(W390),
            0.000001))^2)/(2*'1D'!$I$5)</f>
        <v>635.58095155659805</v>
      </c>
      <c r="AC390" s="5">
        <f ca="1">((ABS(K390)*'1D'!$D$6)/(MAX(((F390)+(G390)*(W390))*(W390),
            0.000001)*MAX(((((F390)+(G390)*(W390))*(W390))/MAX((F390)+2*(W390)*SQRT(1+(G390)^2),
                    0.000001))^(2/3),
            0.000001)))^2</f>
        <v>3.8141460404132466E-3</v>
      </c>
      <c r="AD390" s="5">
        <f ca="1">ABS(ABS(K390)/MAX(((F390)+(G390)*(W390))*(W390),
        0.000001))/SQRT('1D'!$I$5*MAX((((F390)+(G390)*(W390))*(W390))/MAX((F390)+2*(G390)*(W390),
            0.000001),
        0.000001))</f>
        <v>1.0000000000000004</v>
      </c>
      <c r="AE390" s="5">
        <f ca="1">((F390)*(W390)^2)/2+(G390)*(W390)^3/3+(ABS(K390)^2)/('1D'!$I$5*MAX(((F390)+(G390)*(W390))*(W390),
        0.000001))</f>
        <v>35.686426155594638</v>
      </c>
      <c r="AF390" s="5">
        <f ca="1">IF($A$2=0,
    0,
    IFERROR(AB391+(((AC390+AC391)/2)*J391)+(IF(Z390&gt;Z391,
                '1D'!$D$8*((Z390^2-Z391^2)/(2*'1D'!$I$5)),
                '1D'!$D$9*((Z391^2-Z390^2)/(2*'1D'!$I$5)))+('1D'!$D$10*(ABS(I391)/90)*(MAX(Z390^2,
                        Z391^2)/(2*'1D'!$I$5))))-AB390,
        0))</f>
        <v>3.456993087183946E-3</v>
      </c>
      <c r="AG390" s="5">
        <f ca="1">IF($A$2=0,
    1,
    IF(IFERROR(AG391,
            0)=0,
        0,
        IFERROR(IF(OR(ROUND(AD390,
                        3)&gt;=1,
                    AND(ABS(AF390)&lt;'1D'!$D$19,
                        AD390&lt;1)),
                1,
                0),
            0)))</f>
        <v>1</v>
      </c>
      <c r="AH390" s="5">
        <f ca="1">IFERROR(IF('1D'!V32="Supercritical",
        MAX('1D'!$D$16,
            IFERROR(L390,
                MAX('1D'!$D$16,
                    POWER((ABS(K390)^2)/('1D'!$I$5*MAX(F390,
                                0.1)^2),
                        1/3)))),
        IF('1D'!V32="Subcritical",
            MAX('1D'!$D$16,
                IFERROR(W390,
                    MAX('1D'!$D$16,
                        POWER((ABS(K390)^2)/('1D'!$I$5*MAX(F390,
                                    0.1)^2),
                            1/3)))),
            IF(IFERROR(T390,
                    -1E+99)&gt;=IFERROR(AE390,
                    -1E+99),
                MAX('1D'!$D$16,
                    IFERROR(L390,
                        MAX('1D'!$D$16,
                            POWER((ABS(K390)^2)/('1D'!$I$5*MAX(F390,
                                        0.1)^2),
                                1/3)))),
                MAX('1D'!$D$16,
                    IFERROR(W390,
                        MAX('1D'!$D$16,
                            POWER((ABS(K390)^2)/('1D'!$I$5*MAX(F390,
                                        0.1)^2),
                                1/3))))))),
    MAX('1D'!$D$16,
        POWER((ABS(K390)^2)/('1D'!$I$5*MAX(F390,
                    0.1)^2),
            1/3)))</f>
        <v>2.0411692021517887</v>
      </c>
      <c r="AI390" s="5">
        <f t="shared" ca="1" si="78"/>
        <v>634.41366920215171</v>
      </c>
      <c r="AJ390" s="5">
        <f ca="1">AI390+((ABS(K390)/MAX(((F390)+(G390)*(AH390))*(AH390),
            0.000001))^2)/(2*'1D'!$I$5)</f>
        <v>635.58809253909476</v>
      </c>
      <c r="AM390">
        <v>0</v>
      </c>
      <c r="AN390">
        <v>0</v>
      </c>
      <c r="AO390" s="5">
        <f t="shared" si="79"/>
        <v>0</v>
      </c>
      <c r="AP390" s="5">
        <f t="shared" si="83"/>
        <v>0</v>
      </c>
      <c r="AQ390" s="5">
        <f ca="1">ABS(ABS(K390)/MAX(((F390)+(G390)*(AH390))*(AH390),
        0.000001))/SQRT('1D'!$I$5*MAX((((F390)+(G390)*(AH390))*(AH390))/MAX((F390)+2*(G390)*(AH390),
            0.000001),
        0.000001))</f>
        <v>1.0727235886044055</v>
      </c>
      <c r="AR390" s="5" t="str">
        <f t="shared" ca="1" si="80"/>
        <v>Supercritical</v>
      </c>
      <c r="AS390" s="5">
        <f ca="1">((ABS(K390)*'1D'!$D$6)/(MAX(((F390)+(G390)*(AH390))*(AH390),
            0.000001)*MAX(((((F390)+(G390)*(AH390))*(AH390))/MAX((F390)+2*(AH390)*SQRT(1+(G390)^2),
                    0.000001))^(2/3),
            0.000001)))^2</f>
        <v>4.3358367565141456E-3</v>
      </c>
    </row>
    <row r="391" spans="1:45" x14ac:dyDescent="0.35">
      <c r="A391">
        <v>382</v>
      </c>
      <c r="B391">
        <v>380.99599999999998</v>
      </c>
      <c r="C391">
        <v>616262.05000000005</v>
      </c>
      <c r="D391">
        <v>3097583.8130000001</v>
      </c>
      <c r="E391">
        <v>632.37199999999996</v>
      </c>
      <c r="F391">
        <v>5.2</v>
      </c>
      <c r="G391">
        <v>0</v>
      </c>
      <c r="H391" t="s">
        <v>176</v>
      </c>
      <c r="I391">
        <v>7.8E-2</v>
      </c>
      <c r="J391" s="5">
        <f t="shared" si="81"/>
        <v>1.0009999999999764</v>
      </c>
      <c r="K391" s="5">
        <f t="shared" ca="1" si="82"/>
        <v>50.95</v>
      </c>
      <c r="L391" s="5">
        <f ca="1">IF($A$2=0,
    IFERROR(L390,
        MAX('1D'!$D$16,
            POWER((ABS(K391)^2)/('1D'!$I$5*MAX(F391,
                        0.1)^2),
                1/3))),
    IF(IFERROR(V390,
            0)=0,
        IFERROR(L390,
            MAX('1D'!$D$16,
                POWER((ABS(K391)^2)/('1D'!$I$5*MAX(F391,
                            0.1)^2),
                    1/3))),
        IF(OR(IFERROR(L391,
                    0)=0,
                IFERROR(S390,
                    0)&lt;1,
                IFERROR(S391,
                    0)&lt;1),
            MAX('1D'!$D$16,
                POWER((ABS(K391)^2)/('1D'!$I$5*MAX(F391,
                            0.1)^2),
                    1/3)),
            IF(IFERROR(U391,
                    0)&gt;0,
                MAX('1D'!$D$16,
                    IFERROR(L391,
                        0)+((IFERROR(U391,
                                0))*'1D'!$D$18*IF((IFERROR(S391,
                                    0))&lt;1,
                            1,
                            -1))),
                IF(IFERROR(U391,
                        0)&lt;0,
                    IF(ABS((MAX('1D'!$D$16,
                                    POWER((ABS(K391)^2)/('1D'!$I$5*MAX(F391,
                                                0.1)^2),
                                        1/3)))-IFERROR(L391,
                                0))&gt;'1D'!$D$19,
                        MAX('1D'!$D$16,
                            IF((MAX('1D'!$D$16,
                                        POWER((ABS(K391)^2)/('1D'!$I$5*MAX(F391,
                                                    0.1)^2),
                                            1/3)))&gt;IFERROR(L391,
                                    0),
                                MIN((MAX('1D'!$D$16,
                                            POWER((ABS(K391)^2)/('1D'!$I$5*MAX(F391,
                                                        0.1)^2),
                                                1/3))),
                                    IFERROR(L391,
                                        0)+(MIN(ABS(IFERROR(U391,
                                                    0))*'1D'!$D$18,
                                            ABS((MAX('1D'!$D$16,
                                                        POWER((ABS(K391)^2)/('1D'!$I$5*MAX(F391,
                                                                    0.1)^2),
                                                            1/3)))-IFERROR(L391,
                                                    0))))),
                                MAX((MAX('1D'!$D$16,
                                            POWER((ABS(K391)^2)/('1D'!$I$5*MAX(F391,
                                                        0.1)^2),
                                                1/3))),
                                    IFERROR(L391,
                                        0)-(MIN(ABS(IFERROR(U391,
                                                    0))*'1D'!$D$18,
                                            ABS((MAX('1D'!$D$16,
                                                        POWER((ABS(K391)^2)/('1D'!$I$5*MAX(F391,
                                                                    0.1)^2),
                                                            1/3)))-IFERROR(L391,
                                                    0))))))),
                        MAX('1D'!$D$16,
                            POWER((ABS(K391)^2)/('1D'!$I$5*MAX(F391,
                                        0.1)^2),
                                1/3))),
                    MAX('1D'!$D$16,
                        IFERROR(L391,
                            0)))))))</f>
        <v>2.0411692021517887</v>
      </c>
      <c r="M391" s="5">
        <f t="shared" ca="1" si="70"/>
        <v>10.614079851189301</v>
      </c>
      <c r="N391" s="5">
        <f t="shared" ca="1" si="71"/>
        <v>1.1434704692804873</v>
      </c>
      <c r="O391" s="5">
        <f t="shared" ca="1" si="72"/>
        <v>4.8002276894771132</v>
      </c>
      <c r="P391" s="5">
        <f t="shared" ca="1" si="73"/>
        <v>634.41316920215172</v>
      </c>
      <c r="Q391" s="5">
        <f ca="1">P391+((ABS(K391)/MAX(((F391)+(G391)*(L391))*(L391),
            0.000001))^2)/(2*'1D'!$I$5)</f>
        <v>635.58759253909477</v>
      </c>
      <c r="R391" s="5">
        <f ca="1">((ABS(K391)*'1D'!$D$6)/(MAX(((F391)+(G391)*(L391))*(L391),
            0.000001)*MAX(((((F391)+(G391)*(L391))*(L391))/MAX((F391)+2*(L391)*SQRT(1+(G391)^2),
                    0.000001))^(2/3),
            0.000001)))^2</f>
        <v>4.3358367565141456E-3</v>
      </c>
      <c r="S391" s="5">
        <f ca="1">ABS(ABS(K391)/MAX(((F391)+(G391)*(L391))*(L391),
        0.000001))/SQRT('1D'!$I$5*MAX((((F391)+(G391)*(L391))*(L391))/MAX((F391)+2*(G391)*(L391),
            0.000001),
        0.000001))</f>
        <v>1.0727235886044055</v>
      </c>
      <c r="T391" s="5">
        <f ca="1">((F391)*(L391)^2)/2+(G391)*(L391)^3/3+(ABS(K391)^2)/('1D'!$I$5*MAX(((F391)+(G391)*(L391))*(L391),
        0.000001))</f>
        <v>35.763412605541333</v>
      </c>
      <c r="U391" s="5">
        <f ca="1">IF($A$2=0,
    0,
    IFERROR(Q390-(((R390+R391)/2)*J391)-(IF(O390&gt;O391,
                '1D'!$D$8*((O390^2-O391^2)/(2*'1D'!$I$5)),
                '1D'!$D$9*((O391^2-O390^2)/(2*'1D'!$I$5)))+('1D'!$D$10*(ABS(I391)/90)*(MAX(O390^2,
                        O391^2)/(2*'1D'!$I$5))))-Q391,
        0))</f>
        <v>-3.9928476270461033E-3</v>
      </c>
      <c r="V391" s="5">
        <f ca="1">IF($A$2=0,
    1,
    IF(IFERROR(V390,
            0)=0,
        0,
        IFERROR(IF(ROUND(S391,
                    3)=1,
                1,
                IF(AND(ABS(U391)&lt;'1D'!$D$19,
                        S391&gt;1),
                    1,
                    0)),
            0)))</f>
        <v>0</v>
      </c>
      <c r="W391" s="5">
        <f ca="1">IF($A$2=0,
    MAX(MAX('1D'!$D$16,
            MAX('1D'!$D$16,
                POWER((ABS(K391)^2)/('1D'!$I$5*MAX(F391,
                            0.1)^2),
                    1/3))),
        IFERROR(W1396,
            MAX(MAX('1D'!$D$16,
                    MAX('1D'!$D$16,
                        POWER((ABS(K391)^2)/('1D'!$I$5*MAX(F391,
                                    0.1)^2),
                            1/3))),
                ($L$2)-E1396))),
    IF(IFERROR(AG392,
            0)=0,
        MAX(MAX('1D'!$D$16,
                MAX('1D'!$D$16,
                    POWER((ABS(K391)^2)/('1D'!$I$5*MAX(F391,
                                0.1)^2),
                        1/3))),
            IFERROR(W1396,
                MAX(MAX('1D'!$D$16,
                        MAX('1D'!$D$16,
                            POWER((ABS(K391)^2)/('1D'!$I$5*MAX(F391,
                                        0.1)^2),
                                1/3))),
                    ($L$2)-E1396))),
        IF(IFERROR(W391,
                0)=0,
            MAX(MAX('1D'!$D$16,
                    MAX('1D'!$D$16,
                        POWER((ABS(K391)^2)/('1D'!$I$5*MAX(F391,
                                    0.1)^2),
                            1/3))),
                IFERROR(W1396,
                    MAX(MAX('1D'!$D$16,
                            MAX('1D'!$D$16,
                                POWER((ABS(K391)^2)/('1D'!$I$5*MAX(F391,
                                            0.1)^2),
                                    1/3))),
                        ($L$2)-E1396))),
            IF(OR(IFERROR(AD391,
                        0)&gt;=1,
                    IFERROR(AD392,
                        0)&gt;=1),
                MAX('1D'!$D$16,
                    MAX('1D'!$D$16,
                        POWER((ABS(K391)^2)/('1D'!$I$5*MAX(F391,
                                    0.1)^2),
                            1/3))),
                IF(ABS(IFERROR(AF391,
                            0))&lt;'1D'!$D$19,
                    MAX(MAX('1D'!$D$16,
                            MAX('1D'!$D$16,
                                POWER((ABS(K391)^2)/('1D'!$I$5*MAX(F391,
                                            0.1)^2),
                                    1/3))),
                        IFERROR(W391,
                            0)),
                    MAX(MAX('1D'!$D$16,
                            MAX('1D'!$D$16,
                                POWER((ABS(K391)^2)/('1D'!$I$5*MAX(F391,
                                            0.1)^2),
                                    1/3))),
                        (IFERROR(W391,
                                0))+((IFERROR(AF391,
                                    0))*'1D'!$D$18)))))))</f>
        <v>2.1389677043987478</v>
      </c>
      <c r="X391" s="5">
        <f t="shared" ca="1" si="74"/>
        <v>11.122632062873489</v>
      </c>
      <c r="Y391" s="5">
        <f t="shared" ca="1" si="75"/>
        <v>1.1735290000551568</v>
      </c>
      <c r="Z391" s="5">
        <f t="shared" ca="1" si="76"/>
        <v>4.5807502857230418</v>
      </c>
      <c r="AA391" s="5">
        <f t="shared" ca="1" si="77"/>
        <v>634.51096770439869</v>
      </c>
      <c r="AB391" s="5">
        <f ca="1">AA391+((ABS(K391)/MAX(((F391)+(G391)*(W391))*(W391),
            0.000001))^2)/(2*'1D'!$I$5)</f>
        <v>635.58045155659806</v>
      </c>
      <c r="AC391" s="5">
        <f ca="1">((ABS(K391)*'1D'!$D$6)/(MAX(((F391)+(G391)*(W391))*(W391),
            0.000001)*MAX(((((F391)+(G391)*(W391))*(W391))/MAX((F391)+2*(W391)*SQRT(1+(G391)^2),
                    0.000001))^(2/3),
            0.000001)))^2</f>
        <v>3.8141460404132466E-3</v>
      </c>
      <c r="AD391" s="5">
        <f ca="1">ABS(ABS(K391)/MAX(((F391)+(G391)*(W391))*(W391),
        0.000001))/SQRT('1D'!$I$5*MAX((((F391)+(G391)*(W391))*(W391))/MAX((F391)+2*(G391)*(W391),
            0.000001),
        0.000001))</f>
        <v>1.0000000000000004</v>
      </c>
      <c r="AE391" s="5">
        <f ca="1">((F391)*(W391)^2)/2+(G391)*(W391)^3/3+(ABS(K391)^2)/('1D'!$I$5*MAX(((F391)+(G391)*(W391))*(W391),
        0.000001))</f>
        <v>35.686426155594638</v>
      </c>
      <c r="AF391" s="5">
        <f ca="1">IF($A$2=0,
    0,
    IFERROR(AB392+(((AC391+AC392)/2)*J392)+(IF(Z391&gt;Z392,
                '1D'!$D$8*((Z391^2-Z392^2)/(2*'1D'!$I$5)),
                '1D'!$D$9*((Z392^2-Z391^2)/(2*'1D'!$I$5)))+('1D'!$D$10*(ABS(I392)/90)*(MAX(Z391^2,
                        Z392^2)/(2*'1D'!$I$5))))-AB391,
        0))</f>
        <v>3.4531789411857972E-3</v>
      </c>
      <c r="AG391" s="5">
        <f ca="1">IF($A$2=0,
    1,
    IF(IFERROR(AG392,
            0)=0,
        0,
        IFERROR(IF(OR(ROUND(AD391,
                        3)&gt;=1,
                    AND(ABS(AF391)&lt;'1D'!$D$19,
                        AD391&lt;1)),
                1,
                0),
            0)))</f>
        <v>1</v>
      </c>
      <c r="AH391" s="5">
        <f ca="1">IFERROR(IF('1D'!V32="Supercritical",
        MAX('1D'!$D$16,
            IFERROR(L391,
                MAX('1D'!$D$16,
                    POWER((ABS(K391)^2)/('1D'!$I$5*MAX(F391,
                                0.1)^2),
                        1/3)))),
        IF('1D'!V32="Subcritical",
            MAX('1D'!$D$16,
                IFERROR(W391,
                    MAX('1D'!$D$16,
                        POWER((ABS(K391)^2)/('1D'!$I$5*MAX(F391,
                                    0.1)^2),
                            1/3)))),
            IF(IFERROR(T391,
                    -1E+99)&gt;=IFERROR(AE391,
                    -1E+99),
                MAX('1D'!$D$16,
                    IFERROR(L391,
                        MAX('1D'!$D$16,
                            POWER((ABS(K391)^2)/('1D'!$I$5*MAX(F391,
                                        0.1)^2),
                                1/3)))),
                MAX('1D'!$D$16,
                    IFERROR(W391,
                        MAX('1D'!$D$16,
                            POWER((ABS(K391)^2)/('1D'!$I$5*MAX(F391,
                                        0.1)^2),
                                1/3))))))),
    MAX('1D'!$D$16,
        POWER((ABS(K391)^2)/('1D'!$I$5*MAX(F391,
                    0.1)^2),
            1/3)))</f>
        <v>2.0411692021517887</v>
      </c>
      <c r="AI391" s="5">
        <f t="shared" ca="1" si="78"/>
        <v>634.41316920215172</v>
      </c>
      <c r="AJ391" s="5">
        <f ca="1">AI391+((ABS(K391)/MAX(((F391)+(G391)*(AH391))*(AH391),
            0.000001))^2)/(2*'1D'!$I$5)</f>
        <v>635.58759253909477</v>
      </c>
      <c r="AM391">
        <v>0</v>
      </c>
      <c r="AN391">
        <v>0</v>
      </c>
      <c r="AO391" s="5">
        <f t="shared" si="79"/>
        <v>0</v>
      </c>
      <c r="AP391" s="5">
        <f t="shared" si="83"/>
        <v>0</v>
      </c>
      <c r="AQ391" s="5">
        <f ca="1">ABS(ABS(K391)/MAX(((F391)+(G391)*(AH391))*(AH391),
        0.000001))/SQRT('1D'!$I$5*MAX((((F391)+(G391)*(AH391))*(AH391))/MAX((F391)+2*(G391)*(AH391),
            0.000001),
        0.000001))</f>
        <v>1.0727235886044055</v>
      </c>
      <c r="AR391" s="5" t="str">
        <f t="shared" ca="1" si="80"/>
        <v>Supercritical</v>
      </c>
      <c r="AS391" s="5">
        <f ca="1">((ABS(K391)*'1D'!$D$6)/(MAX(((F391)+(G391)*(AH391))*(AH391),
            0.000001)*MAX(((((F391)+(G391)*(AH391))*(AH391))/MAX((F391)+2*(AH391)*SQRT(1+(G391)^2),
                    0.000001))^(2/3),
            0.000001)))^2</f>
        <v>4.3358367565141456E-3</v>
      </c>
    </row>
    <row r="392" spans="1:45" x14ac:dyDescent="0.35">
      <c r="A392">
        <v>383</v>
      </c>
      <c r="B392">
        <v>381.99599999999998</v>
      </c>
      <c r="C392">
        <v>616261.57499999995</v>
      </c>
      <c r="D392">
        <v>3097582.9330000002</v>
      </c>
      <c r="E392">
        <v>632.37149999999997</v>
      </c>
      <c r="F392">
        <v>5.2</v>
      </c>
      <c r="G392">
        <v>0</v>
      </c>
      <c r="H392" t="s">
        <v>176</v>
      </c>
      <c r="I392">
        <v>7.8E-2</v>
      </c>
      <c r="J392" s="5">
        <f t="shared" si="81"/>
        <v>1</v>
      </c>
      <c r="K392" s="5">
        <f t="shared" ca="1" si="82"/>
        <v>50.95</v>
      </c>
      <c r="L392" s="5">
        <f ca="1">IF($A$2=0,
    IFERROR(L391,
        MAX('1D'!$D$16,
            POWER((ABS(K392)^2)/('1D'!$I$5*MAX(F392,
                        0.1)^2),
                1/3))),
    IF(IFERROR(V391,
            0)=0,
        IFERROR(L391,
            MAX('1D'!$D$16,
                POWER((ABS(K392)^2)/('1D'!$I$5*MAX(F392,
                            0.1)^2),
                    1/3))),
        IF(OR(IFERROR(L392,
                    0)=0,
                IFERROR(S391,
                    0)&lt;1,
                IFERROR(S392,
                    0)&lt;1),
            MAX('1D'!$D$16,
                POWER((ABS(K392)^2)/('1D'!$I$5*MAX(F392,
                            0.1)^2),
                    1/3)),
            IF(IFERROR(U392,
                    0)&gt;0,
                MAX('1D'!$D$16,
                    IFERROR(L392,
                        0)+((IFERROR(U392,
                                0))*'1D'!$D$18*IF((IFERROR(S392,
                                    0))&lt;1,
                            1,
                            -1))),
                IF(IFERROR(U392,
                        0)&lt;0,
                    IF(ABS((MAX('1D'!$D$16,
                                    POWER((ABS(K392)^2)/('1D'!$I$5*MAX(F392,
                                                0.1)^2),
                                        1/3)))-IFERROR(L392,
                                0))&gt;'1D'!$D$19,
                        MAX('1D'!$D$16,
                            IF((MAX('1D'!$D$16,
                                        POWER((ABS(K392)^2)/('1D'!$I$5*MAX(F392,
                                                    0.1)^2),
                                            1/3)))&gt;IFERROR(L392,
                                    0),
                                MIN((MAX('1D'!$D$16,
                                            POWER((ABS(K392)^2)/('1D'!$I$5*MAX(F392,
                                                        0.1)^2),
                                                1/3))),
                                    IFERROR(L392,
                                        0)+(MIN(ABS(IFERROR(U392,
                                                    0))*'1D'!$D$18,
                                            ABS((MAX('1D'!$D$16,
                                                        POWER((ABS(K392)^2)/('1D'!$I$5*MAX(F392,
                                                                    0.1)^2),
                                                            1/3)))-IFERROR(L392,
                                                    0))))),
                                MAX((MAX('1D'!$D$16,
                                            POWER((ABS(K392)^2)/('1D'!$I$5*MAX(F392,
                                                        0.1)^2),
                                                1/3))),
                                    IFERROR(L392,
                                        0)-(MIN(ABS(IFERROR(U392,
                                                    0))*'1D'!$D$18,
                                            ABS((MAX('1D'!$D$16,
                                                        POWER((ABS(K392)^2)/('1D'!$I$5*MAX(F392,
                                                                    0.1)^2),
                                                            1/3)))-IFERROR(L392,
                                                    0))))))),
                        MAX('1D'!$D$16,
                            POWER((ABS(K392)^2)/('1D'!$I$5*MAX(F392,
                                        0.1)^2),
                                1/3))),
                    MAX('1D'!$D$16,
                        IFERROR(L392,
                            0)))))))</f>
        <v>2.0411692021517887</v>
      </c>
      <c r="M392" s="5">
        <f t="shared" ca="1" si="70"/>
        <v>10.614079851189301</v>
      </c>
      <c r="N392" s="5">
        <f t="shared" ca="1" si="71"/>
        <v>1.1434704692804873</v>
      </c>
      <c r="O392" s="5">
        <f t="shared" ca="1" si="72"/>
        <v>4.8002276894771132</v>
      </c>
      <c r="P392" s="5">
        <f t="shared" ca="1" si="73"/>
        <v>634.41266920215173</v>
      </c>
      <c r="Q392" s="5">
        <f ca="1">P392+((ABS(K392)/MAX(((F392)+(G392)*(L392))*(L392),
            0.000001))^2)/(2*'1D'!$I$5)</f>
        <v>635.58709253909478</v>
      </c>
      <c r="R392" s="5">
        <f ca="1">((ABS(K392)*'1D'!$D$6)/(MAX(((F392)+(G392)*(L392))*(L392),
            0.000001)*MAX(((((F392)+(G392)*(L392))*(L392))/MAX((F392)+2*(L392)*SQRT(1+(G392)^2),
                    0.000001))^(2/3),
            0.000001)))^2</f>
        <v>4.3358367565141456E-3</v>
      </c>
      <c r="S392" s="5">
        <f ca="1">ABS(ABS(K392)/MAX(((F392)+(G392)*(L392))*(L392),
        0.000001))/SQRT('1D'!$I$5*MAX((((F392)+(G392)*(L392))*(L392))/MAX((F392)+2*(G392)*(L392),
            0.000001),
        0.000001))</f>
        <v>1.0727235886044055</v>
      </c>
      <c r="T392" s="5">
        <f ca="1">((F392)*(L392)^2)/2+(G392)*(L392)^3/3+(ABS(K392)^2)/('1D'!$I$5*MAX(((F392)+(G392)*(L392))*(L392),
        0.000001))</f>
        <v>35.763412605541333</v>
      </c>
      <c r="U392" s="5">
        <f ca="1">IF($A$2=0,
    0,
    IFERROR(Q391-(((R391+R392)/2)*J392)-(IF(O391&gt;O392,
                '1D'!$D$8*((O391^2-O392^2)/(2*'1D'!$I$5)),
                '1D'!$D$9*((O392^2-O391^2)/(2*'1D'!$I$5)))+('1D'!$D$10*(ABS(I392)/90)*(MAX(O391^2,
                        O392^2)/(2*'1D'!$I$5))))-Q392,
        0))</f>
        <v>-3.9885117902258571E-3</v>
      </c>
      <c r="V392" s="5">
        <f ca="1">IF($A$2=0,
    1,
    IF(IFERROR(V391,
            0)=0,
        0,
        IFERROR(IF(ROUND(S392,
                    3)=1,
                1,
                IF(AND(ABS(U392)&lt;'1D'!$D$19,
                        S392&gt;1),
                    1,
                    0)),
            0)))</f>
        <v>0</v>
      </c>
      <c r="W392" s="5">
        <f ca="1">IF($A$2=0,
    MAX(MAX('1D'!$D$16,
            MAX('1D'!$D$16,
                POWER((ABS(K392)^2)/('1D'!$I$5*MAX(F392,
                            0.1)^2),
                    1/3))),
        IFERROR(W1396,
            MAX(MAX('1D'!$D$16,
                    MAX('1D'!$D$16,
                        POWER((ABS(K392)^2)/('1D'!$I$5*MAX(F392,
                                    0.1)^2),
                            1/3))),
                ($L$2)-E1396))),
    IF(IFERROR(AG393,
            0)=0,
        MAX(MAX('1D'!$D$16,
                MAX('1D'!$D$16,
                    POWER((ABS(K392)^2)/('1D'!$I$5*MAX(F392,
                                0.1)^2),
                        1/3))),
            IFERROR(W1396,
                MAX(MAX('1D'!$D$16,
                        MAX('1D'!$D$16,
                            POWER((ABS(K392)^2)/('1D'!$I$5*MAX(F392,
                                        0.1)^2),
                                1/3))),
                    ($L$2)-E1396))),
        IF(IFERROR(W392,
                0)=0,
            MAX(MAX('1D'!$D$16,
                    MAX('1D'!$D$16,
                        POWER((ABS(K392)^2)/('1D'!$I$5*MAX(F392,
                                    0.1)^2),
                            1/3))),
                IFERROR(W1396,
                    MAX(MAX('1D'!$D$16,
                            MAX('1D'!$D$16,
                                POWER((ABS(K392)^2)/('1D'!$I$5*MAX(F392,
                                            0.1)^2),
                                    1/3))),
                        ($L$2)-E1396))),
            IF(OR(IFERROR(AD392,
                        0)&gt;=1,
                    IFERROR(AD393,
                        0)&gt;=1),
                MAX('1D'!$D$16,
                    MAX('1D'!$D$16,
                        POWER((ABS(K392)^2)/('1D'!$I$5*MAX(F392,
                                    0.1)^2),
                            1/3))),
                IF(ABS(IFERROR(AF392,
                            0))&lt;'1D'!$D$19,
                    MAX(MAX('1D'!$D$16,
                            MAX('1D'!$D$16,
                                POWER((ABS(K392)^2)/('1D'!$I$5*MAX(F392,
                                            0.1)^2),
                                    1/3))),
                        IFERROR(W392,
                            0)),
                    MAX(MAX('1D'!$D$16,
                            MAX('1D'!$D$16,
                                POWER((ABS(K392)^2)/('1D'!$I$5*MAX(F392,
                                            0.1)^2),
                                    1/3))),
                        (IFERROR(W392,
                                0))+((IFERROR(AF392,
                                    0))*'1D'!$D$18)))))))</f>
        <v>2.1389677043987478</v>
      </c>
      <c r="X392" s="5">
        <f t="shared" ca="1" si="74"/>
        <v>11.122632062873489</v>
      </c>
      <c r="Y392" s="5">
        <f t="shared" ca="1" si="75"/>
        <v>1.1735290000551568</v>
      </c>
      <c r="Z392" s="5">
        <f t="shared" ca="1" si="76"/>
        <v>4.5807502857230418</v>
      </c>
      <c r="AA392" s="5">
        <f t="shared" ca="1" si="77"/>
        <v>634.51046770439871</v>
      </c>
      <c r="AB392" s="5">
        <f ca="1">AA392+((ABS(K392)/MAX(((F392)+(G392)*(W392))*(W392),
            0.000001))^2)/(2*'1D'!$I$5)</f>
        <v>635.57995155659808</v>
      </c>
      <c r="AC392" s="5">
        <f ca="1">((ABS(K392)*'1D'!$D$6)/(MAX(((F392)+(G392)*(W392))*(W392),
            0.000001)*MAX(((((F392)+(G392)*(W392))*(W392))/MAX((F392)+2*(W392)*SQRT(1+(G392)^2),
                    0.000001))^(2/3),
            0.000001)))^2</f>
        <v>3.8141460404132466E-3</v>
      </c>
      <c r="AD392" s="5">
        <f ca="1">ABS(ABS(K392)/MAX(((F392)+(G392)*(W392))*(W392),
        0.000001))/SQRT('1D'!$I$5*MAX((((F392)+(G392)*(W392))*(W392))/MAX((F392)+2*(G392)*(W392),
            0.000001),
        0.000001))</f>
        <v>1.0000000000000004</v>
      </c>
      <c r="AE392" s="5">
        <f ca="1">((F392)*(W392)^2)/2+(G392)*(W392)^3/3+(ABS(K392)^2)/('1D'!$I$5*MAX(((F392)+(G392)*(W392))*(W392),
        0.000001))</f>
        <v>35.686426155594638</v>
      </c>
      <c r="AF392" s="5">
        <f ca="1">IF($A$2=0,
    0,
    IFERROR(AB393+(((AC392+AC393)/2)*J393)+(IF(Z392&gt;Z393,
                '1D'!$D$8*((Z392^2-Z393^2)/(2*'1D'!$I$5)),
                '1D'!$D$9*((Z393^2-Z392^2)/(2*'1D'!$I$5)))+('1D'!$D$10*(ABS(I393)/90)*(MAX(Z392^2,
                        Z393^2)/(2*'1D'!$I$5))))-AB392,
        0))</f>
        <v>3.3622728137743252E-3</v>
      </c>
      <c r="AG392" s="5">
        <f ca="1">IF($A$2=0,
    1,
    IF(IFERROR(AG393,
            0)=0,
        0,
        IFERROR(IF(OR(ROUND(AD392,
                        3)&gt;=1,
                    AND(ABS(AF392)&lt;'1D'!$D$19,
                        AD392&lt;1)),
                1,
                0),
            0)))</f>
        <v>1</v>
      </c>
      <c r="AH392" s="5">
        <f ca="1">IFERROR(IF('1D'!V32="Supercritical",
        MAX('1D'!$D$16,
            IFERROR(L392,
                MAX('1D'!$D$16,
                    POWER((ABS(K392)^2)/('1D'!$I$5*MAX(F392,
                                0.1)^2),
                        1/3)))),
        IF('1D'!V32="Subcritical",
            MAX('1D'!$D$16,
                IFERROR(W392,
                    MAX('1D'!$D$16,
                        POWER((ABS(K392)^2)/('1D'!$I$5*MAX(F392,
                                    0.1)^2),
                            1/3)))),
            IF(IFERROR(T392,
                    -1E+99)&gt;=IFERROR(AE392,
                    -1E+99),
                MAX('1D'!$D$16,
                    IFERROR(L392,
                        MAX('1D'!$D$16,
                            POWER((ABS(K392)^2)/('1D'!$I$5*MAX(F392,
                                        0.1)^2),
                                1/3)))),
                MAX('1D'!$D$16,
                    IFERROR(W392,
                        MAX('1D'!$D$16,
                            POWER((ABS(K392)^2)/('1D'!$I$5*MAX(F392,
                                        0.1)^2),
                                1/3))))))),
    MAX('1D'!$D$16,
        POWER((ABS(K392)^2)/('1D'!$I$5*MAX(F392,
                    0.1)^2),
            1/3)))</f>
        <v>2.0411692021517887</v>
      </c>
      <c r="AI392" s="5">
        <f t="shared" ca="1" si="78"/>
        <v>634.41266920215173</v>
      </c>
      <c r="AJ392" s="5">
        <f ca="1">AI392+((ABS(K392)/MAX(((F392)+(G392)*(AH392))*(AH392),
            0.000001))^2)/(2*'1D'!$I$5)</f>
        <v>635.58709253909478</v>
      </c>
      <c r="AM392">
        <v>0</v>
      </c>
      <c r="AN392">
        <v>0</v>
      </c>
      <c r="AO392" s="5">
        <f t="shared" si="79"/>
        <v>0</v>
      </c>
      <c r="AP392" s="5">
        <f t="shared" si="83"/>
        <v>0</v>
      </c>
      <c r="AQ392" s="5">
        <f ca="1">ABS(ABS(K392)/MAX(((F392)+(G392)*(AH392))*(AH392),
        0.000001))/SQRT('1D'!$I$5*MAX((((F392)+(G392)*(AH392))*(AH392))/MAX((F392)+2*(G392)*(AH392),
            0.000001),
        0.000001))</f>
        <v>1.0727235886044055</v>
      </c>
      <c r="AR392" s="5" t="str">
        <f t="shared" ca="1" si="80"/>
        <v>Supercritical</v>
      </c>
      <c r="AS392" s="5">
        <f ca="1">((ABS(K392)*'1D'!$D$6)/(MAX(((F392)+(G392)*(AH392))*(AH392),
            0.000001)*MAX(((((F392)+(G392)*(AH392))*(AH392))/MAX((F392)+2*(AH392)*SQRT(1+(G392)^2),
                    0.000001))^(2/3),
            0.000001)))^2</f>
        <v>4.3358367565141456E-3</v>
      </c>
    </row>
    <row r="393" spans="1:45" x14ac:dyDescent="0.35">
      <c r="A393">
        <v>384</v>
      </c>
      <c r="B393">
        <v>382.99599999999998</v>
      </c>
      <c r="C393">
        <v>616261.10100000002</v>
      </c>
      <c r="D393">
        <v>3097582.0520000001</v>
      </c>
      <c r="E393">
        <v>632.37099999999998</v>
      </c>
      <c r="F393">
        <v>5.2</v>
      </c>
      <c r="G393">
        <v>0</v>
      </c>
      <c r="H393" t="s">
        <v>176</v>
      </c>
      <c r="I393">
        <v>2.7E-2</v>
      </c>
      <c r="J393" s="5">
        <f t="shared" si="81"/>
        <v>1</v>
      </c>
      <c r="K393" s="5">
        <f t="shared" ca="1" si="82"/>
        <v>50.95</v>
      </c>
      <c r="L393" s="5">
        <f ca="1">IF($A$2=0,
    IFERROR(L392,
        MAX('1D'!$D$16,
            POWER((ABS(K393)^2)/('1D'!$I$5*MAX(F393,
                        0.1)^2),
                1/3))),
    IF(IFERROR(V392,
            0)=0,
        IFERROR(L392,
            MAX('1D'!$D$16,
                POWER((ABS(K393)^2)/('1D'!$I$5*MAX(F393,
                            0.1)^2),
                    1/3))),
        IF(OR(IFERROR(L393,
                    0)=0,
                IFERROR(S392,
                    0)&lt;1,
                IFERROR(S393,
                    0)&lt;1),
            MAX('1D'!$D$16,
                POWER((ABS(K393)^2)/('1D'!$I$5*MAX(F393,
                            0.1)^2),
                    1/3)),
            IF(IFERROR(U393,
                    0)&gt;0,
                MAX('1D'!$D$16,
                    IFERROR(L393,
                        0)+((IFERROR(U393,
                                0))*'1D'!$D$18*IF((IFERROR(S393,
                                    0))&lt;1,
                            1,
                            -1))),
                IF(IFERROR(U393,
                        0)&lt;0,
                    IF(ABS((MAX('1D'!$D$16,
                                    POWER((ABS(K393)^2)/('1D'!$I$5*MAX(F393,
                                                0.1)^2),
                                        1/3)))-IFERROR(L393,
                                0))&gt;'1D'!$D$19,
                        MAX('1D'!$D$16,
                            IF((MAX('1D'!$D$16,
                                        POWER((ABS(K393)^2)/('1D'!$I$5*MAX(F393,
                                                    0.1)^2),
                                            1/3)))&gt;IFERROR(L393,
                                    0),
                                MIN((MAX('1D'!$D$16,
                                            POWER((ABS(K393)^2)/('1D'!$I$5*MAX(F393,
                                                        0.1)^2),
                                                1/3))),
                                    IFERROR(L393,
                                        0)+(MIN(ABS(IFERROR(U393,
                                                    0))*'1D'!$D$18,
                                            ABS((MAX('1D'!$D$16,
                                                        POWER((ABS(K393)^2)/('1D'!$I$5*MAX(F393,
                                                                    0.1)^2),
                                                            1/3)))-IFERROR(L393,
                                                    0))))),
                                MAX((MAX('1D'!$D$16,
                                            POWER((ABS(K393)^2)/('1D'!$I$5*MAX(F393,
                                                        0.1)^2),
                                                1/3))),
                                    IFERROR(L393,
                                        0)-(MIN(ABS(IFERROR(U393,
                                                    0))*'1D'!$D$18,
                                            ABS((MAX('1D'!$D$16,
                                                        POWER((ABS(K393)^2)/('1D'!$I$5*MAX(F393,
                                                                    0.1)^2),
                                                            1/3)))-IFERROR(L393,
                                                    0))))))),
                        MAX('1D'!$D$16,
                            POWER((ABS(K393)^2)/('1D'!$I$5*MAX(F393,
                                        0.1)^2),
                                1/3))),
                    MAX('1D'!$D$16,
                        IFERROR(L393,
                            0)))))))</f>
        <v>2.0411692021517887</v>
      </c>
      <c r="M393" s="5">
        <f t="shared" ca="1" si="70"/>
        <v>10.614079851189301</v>
      </c>
      <c r="N393" s="5">
        <f t="shared" ca="1" si="71"/>
        <v>1.1434704692804873</v>
      </c>
      <c r="O393" s="5">
        <f t="shared" ca="1" si="72"/>
        <v>4.8002276894771132</v>
      </c>
      <c r="P393" s="5">
        <f t="shared" ca="1" si="73"/>
        <v>634.41216920215174</v>
      </c>
      <c r="Q393" s="5">
        <f ca="1">P393+((ABS(K393)/MAX(((F393)+(G393)*(L393))*(L393),
            0.000001))^2)/(2*'1D'!$I$5)</f>
        <v>635.5865925390948</v>
      </c>
      <c r="R393" s="5">
        <f ca="1">((ABS(K393)*'1D'!$D$6)/(MAX(((F393)+(G393)*(L393))*(L393),
            0.000001)*MAX(((((F393)+(G393)*(L393))*(L393))/MAX((F393)+2*(L393)*SQRT(1+(G393)^2),
                    0.000001))^(2/3),
            0.000001)))^2</f>
        <v>4.3358367565141456E-3</v>
      </c>
      <c r="S393" s="5">
        <f ca="1">ABS(ABS(K393)/MAX(((F393)+(G393)*(L393))*(L393),
        0.000001))/SQRT('1D'!$I$5*MAX((((F393)+(G393)*(L393))*(L393))/MAX((F393)+2*(G393)*(L393),
            0.000001),
        0.000001))</f>
        <v>1.0727235886044055</v>
      </c>
      <c r="T393" s="5">
        <f ca="1">((F393)*(L393)^2)/2+(G393)*(L393)^3/3+(ABS(K393)^2)/('1D'!$I$5*MAX(((F393)+(G393)*(L393))*(L393),
        0.000001))</f>
        <v>35.763412605541333</v>
      </c>
      <c r="U393" s="5">
        <f ca="1">IF($A$2=0,
    0,
    IFERROR(Q392-(((R392+R393)/2)*J393)-(IF(O392&gt;O393,
                '1D'!$D$8*((O392^2-O393^2)/(2*'1D'!$I$5)),
                '1D'!$D$9*((O393^2-O392^2)/(2*'1D'!$I$5)))+('1D'!$D$10*(ABS(I393)/90)*(MAX(O392^2,
                        O393^2)/(2*'1D'!$I$5))))-Q393,
        0))</f>
        <v>-3.8886858066007335E-3</v>
      </c>
      <c r="V393" s="5">
        <f ca="1">IF($A$2=0,
    1,
    IF(IFERROR(V392,
            0)=0,
        0,
        IFERROR(IF(ROUND(S393,
                    3)=1,
                1,
                IF(AND(ABS(U393)&lt;'1D'!$D$19,
                        S393&gt;1),
                    1,
                    0)),
            0)))</f>
        <v>0</v>
      </c>
      <c r="W393" s="5">
        <f ca="1">IF($A$2=0,
    MAX(MAX('1D'!$D$16,
            MAX('1D'!$D$16,
                POWER((ABS(K393)^2)/('1D'!$I$5*MAX(F393,
                            0.1)^2),
                    1/3))),
        IFERROR(W1396,
            MAX(MAX('1D'!$D$16,
                    MAX('1D'!$D$16,
                        POWER((ABS(K393)^2)/('1D'!$I$5*MAX(F393,
                                    0.1)^2),
                            1/3))),
                ($L$2)-E1396))),
    IF(IFERROR(AG394,
            0)=0,
        MAX(MAX('1D'!$D$16,
                MAX('1D'!$D$16,
                    POWER((ABS(K393)^2)/('1D'!$I$5*MAX(F393,
                                0.1)^2),
                        1/3))),
            IFERROR(W1396,
                MAX(MAX('1D'!$D$16,
                        MAX('1D'!$D$16,
                            POWER((ABS(K393)^2)/('1D'!$I$5*MAX(F393,
                                        0.1)^2),
                                1/3))),
                    ($L$2)-E1396))),
        IF(IFERROR(W393,
                0)=0,
            MAX(MAX('1D'!$D$16,
                    MAX('1D'!$D$16,
                        POWER((ABS(K393)^2)/('1D'!$I$5*MAX(F393,
                                    0.1)^2),
                            1/3))),
                IFERROR(W1396,
                    MAX(MAX('1D'!$D$16,
                            MAX('1D'!$D$16,
                                POWER((ABS(K393)^2)/('1D'!$I$5*MAX(F393,
                                            0.1)^2),
                                    1/3))),
                        ($L$2)-E1396))),
            IF(OR(IFERROR(AD393,
                        0)&gt;=1,
                    IFERROR(AD394,
                        0)&gt;=1),
                MAX('1D'!$D$16,
                    MAX('1D'!$D$16,
                        POWER((ABS(K393)^2)/('1D'!$I$5*MAX(F393,
                                    0.1)^2),
                            1/3))),
                IF(ABS(IFERROR(AF393,
                            0))&lt;'1D'!$D$19,
                    MAX(MAX('1D'!$D$16,
                            MAX('1D'!$D$16,
                                POWER((ABS(K393)^2)/('1D'!$I$5*MAX(F393,
                                            0.1)^2),
                                    1/3))),
                        IFERROR(W393,
                            0)),
                    MAX(MAX('1D'!$D$16,
                            MAX('1D'!$D$16,
                                POWER((ABS(K393)^2)/('1D'!$I$5*MAX(F393,
                                            0.1)^2),
                                    1/3))),
                        (IFERROR(W393,
                                0))+((IFERROR(AF393,
                                    0))*'1D'!$D$18)))))))</f>
        <v>2.1389677043987478</v>
      </c>
      <c r="X393" s="5">
        <f t="shared" ca="1" si="74"/>
        <v>11.122632062873489</v>
      </c>
      <c r="Y393" s="5">
        <f t="shared" ca="1" si="75"/>
        <v>1.1735290000551568</v>
      </c>
      <c r="Z393" s="5">
        <f t="shared" ca="1" si="76"/>
        <v>4.5807502857230418</v>
      </c>
      <c r="AA393" s="5">
        <f t="shared" ca="1" si="77"/>
        <v>634.50996770439872</v>
      </c>
      <c r="AB393" s="5">
        <f ca="1">AA393+((ABS(K393)/MAX(((F393)+(G393)*(W393))*(W393),
            0.000001))^2)/(2*'1D'!$I$5)</f>
        <v>635.57945155659809</v>
      </c>
      <c r="AC393" s="5">
        <f ca="1">((ABS(K393)*'1D'!$D$6)/(MAX(((F393)+(G393)*(W393))*(W393),
            0.000001)*MAX(((((F393)+(G393)*(W393))*(W393))/MAX((F393)+2*(W393)*SQRT(1+(G393)^2),
                    0.000001))^(2/3),
            0.000001)))^2</f>
        <v>3.8141460404132466E-3</v>
      </c>
      <c r="AD393" s="5">
        <f ca="1">ABS(ABS(K393)/MAX(((F393)+(G393)*(W393))*(W393),
        0.000001))/SQRT('1D'!$I$5*MAX((((F393)+(G393)*(W393))*(W393))/MAX((F393)+2*(G393)*(W393),
            0.000001),
        0.000001))</f>
        <v>1.0000000000000004</v>
      </c>
      <c r="AE393" s="5">
        <f ca="1">((F393)*(W393)^2)/2+(G393)*(W393)^3/3+(ABS(K393)^2)/('1D'!$I$5*MAX(((F393)+(G393)*(W393))*(W393),
        0.000001))</f>
        <v>35.686426155594638</v>
      </c>
      <c r="AF393" s="5">
        <f ca="1">IF($A$2=0,
    0,
    IFERROR(AB394+(((AC393+AC394)/2)*J394)+(IF(Z393&gt;Z394,
                '1D'!$D$8*((Z393^2-Z394^2)/(2*'1D'!$I$5)),
                '1D'!$D$9*((Z394^2-Z393^2)/(2*'1D'!$I$5)))+('1D'!$D$10*(ABS(I394)/90)*(MAX(Z393^2,
                        Z394^2)/(2*'1D'!$I$5))))-AB393,
        0))</f>
        <v>3.3141460404522149E-3</v>
      </c>
      <c r="AG393" s="5">
        <f ca="1">IF($A$2=0,
    1,
    IF(IFERROR(AG394,
            0)=0,
        0,
        IFERROR(IF(OR(ROUND(AD393,
                        3)&gt;=1,
                    AND(ABS(AF393)&lt;'1D'!$D$19,
                        AD393&lt;1)),
                1,
                0),
            0)))</f>
        <v>1</v>
      </c>
      <c r="AH393" s="5">
        <f ca="1">IFERROR(IF('1D'!V32="Supercritical",
        MAX('1D'!$D$16,
            IFERROR(L393,
                MAX('1D'!$D$16,
                    POWER((ABS(K393)^2)/('1D'!$I$5*MAX(F393,
                                0.1)^2),
                        1/3)))),
        IF('1D'!V32="Subcritical",
            MAX('1D'!$D$16,
                IFERROR(W393,
                    MAX('1D'!$D$16,
                        POWER((ABS(K393)^2)/('1D'!$I$5*MAX(F393,
                                    0.1)^2),
                            1/3)))),
            IF(IFERROR(T393,
                    -1E+99)&gt;=IFERROR(AE393,
                    -1E+99),
                MAX('1D'!$D$16,
                    IFERROR(L393,
                        MAX('1D'!$D$16,
                            POWER((ABS(K393)^2)/('1D'!$I$5*MAX(F393,
                                        0.1)^2),
                                1/3)))),
                MAX('1D'!$D$16,
                    IFERROR(W393,
                        MAX('1D'!$D$16,
                            POWER((ABS(K393)^2)/('1D'!$I$5*MAX(F393,
                                        0.1)^2),
                                1/3))))))),
    MAX('1D'!$D$16,
        POWER((ABS(K393)^2)/('1D'!$I$5*MAX(F393,
                    0.1)^2),
            1/3)))</f>
        <v>2.0411692021517887</v>
      </c>
      <c r="AI393" s="5">
        <f t="shared" ca="1" si="78"/>
        <v>634.41216920215174</v>
      </c>
      <c r="AJ393" s="5">
        <f ca="1">AI393+((ABS(K393)/MAX(((F393)+(G393)*(AH393))*(AH393),
            0.000001))^2)/(2*'1D'!$I$5)</f>
        <v>635.5865925390948</v>
      </c>
      <c r="AM393">
        <v>0</v>
      </c>
      <c r="AN393">
        <v>0</v>
      </c>
      <c r="AO393" s="5">
        <f t="shared" si="79"/>
        <v>0</v>
      </c>
      <c r="AP393" s="5">
        <f t="shared" si="83"/>
        <v>0</v>
      </c>
      <c r="AQ393" s="5">
        <f ca="1">ABS(ABS(K393)/MAX(((F393)+(G393)*(AH393))*(AH393),
        0.000001))/SQRT('1D'!$I$5*MAX((((F393)+(G393)*(AH393))*(AH393))/MAX((F393)+2*(G393)*(AH393),
            0.000001),
        0.000001))</f>
        <v>1.0727235886044055</v>
      </c>
      <c r="AR393" s="5" t="str">
        <f t="shared" ca="1" si="80"/>
        <v>Supercritical</v>
      </c>
      <c r="AS393" s="5">
        <f ca="1">((ABS(K393)*'1D'!$D$6)/(MAX(((F393)+(G393)*(AH393))*(AH393),
            0.000001)*MAX(((((F393)+(G393)*(AH393))*(AH393))/MAX((F393)+2*(AH393)*SQRT(1+(G393)^2),
                    0.000001))^(2/3),
            0.000001)))^2</f>
        <v>4.3358367565141456E-3</v>
      </c>
    </row>
    <row r="394" spans="1:45" x14ac:dyDescent="0.35">
      <c r="A394">
        <v>385</v>
      </c>
      <c r="B394">
        <v>383.99599999999998</v>
      </c>
      <c r="C394">
        <v>616260.62699999998</v>
      </c>
      <c r="D394">
        <v>3097581.1719999998</v>
      </c>
      <c r="E394">
        <v>632.37049999999999</v>
      </c>
      <c r="F394">
        <v>5.2</v>
      </c>
      <c r="G394">
        <v>0</v>
      </c>
      <c r="H394" t="s">
        <v>176</v>
      </c>
      <c r="I394">
        <v>0</v>
      </c>
      <c r="J394" s="5">
        <f t="shared" si="81"/>
        <v>1</v>
      </c>
      <c r="K394" s="5">
        <f t="shared" ca="1" si="82"/>
        <v>50.95</v>
      </c>
      <c r="L394" s="5">
        <f ca="1">IF($A$2=0,
    IFERROR(L393,
        MAX('1D'!$D$16,
            POWER((ABS(K394)^2)/('1D'!$I$5*MAX(F394,
                        0.1)^2),
                1/3))),
    IF(IFERROR(V393,
            0)=0,
        IFERROR(L393,
            MAX('1D'!$D$16,
                POWER((ABS(K394)^2)/('1D'!$I$5*MAX(F394,
                            0.1)^2),
                    1/3))),
        IF(OR(IFERROR(L394,
                    0)=0,
                IFERROR(S393,
                    0)&lt;1,
                IFERROR(S394,
                    0)&lt;1),
            MAX('1D'!$D$16,
                POWER((ABS(K394)^2)/('1D'!$I$5*MAX(F394,
                            0.1)^2),
                    1/3)),
            IF(IFERROR(U394,
                    0)&gt;0,
                MAX('1D'!$D$16,
                    IFERROR(L394,
                        0)+((IFERROR(U394,
                                0))*'1D'!$D$18*IF((IFERROR(S394,
                                    0))&lt;1,
                            1,
                            -1))),
                IF(IFERROR(U394,
                        0)&lt;0,
                    IF(ABS((MAX('1D'!$D$16,
                                    POWER((ABS(K394)^2)/('1D'!$I$5*MAX(F394,
                                                0.1)^2),
                                        1/3)))-IFERROR(L394,
                                0))&gt;'1D'!$D$19,
                        MAX('1D'!$D$16,
                            IF((MAX('1D'!$D$16,
                                        POWER((ABS(K394)^2)/('1D'!$I$5*MAX(F394,
                                                    0.1)^2),
                                            1/3)))&gt;IFERROR(L394,
                                    0),
                                MIN((MAX('1D'!$D$16,
                                            POWER((ABS(K394)^2)/('1D'!$I$5*MAX(F394,
                                                        0.1)^2),
                                                1/3))),
                                    IFERROR(L394,
                                        0)+(MIN(ABS(IFERROR(U394,
                                                    0))*'1D'!$D$18,
                                            ABS((MAX('1D'!$D$16,
                                                        POWER((ABS(K394)^2)/('1D'!$I$5*MAX(F394,
                                                                    0.1)^2),
                                                            1/3)))-IFERROR(L394,
                                                    0))))),
                                MAX((MAX('1D'!$D$16,
                                            POWER((ABS(K394)^2)/('1D'!$I$5*MAX(F394,
                                                        0.1)^2),
                                                1/3))),
                                    IFERROR(L394,
                                        0)-(MIN(ABS(IFERROR(U394,
                                                    0))*'1D'!$D$18,
                                            ABS((MAX('1D'!$D$16,
                                                        POWER((ABS(K394)^2)/('1D'!$I$5*MAX(F394,
                                                                    0.1)^2),
                                                            1/3)))-IFERROR(L394,
                                                    0))))))),
                        MAX('1D'!$D$16,
                            POWER((ABS(K394)^2)/('1D'!$I$5*MAX(F394,
                                        0.1)^2),
                                1/3))),
                    MAX('1D'!$D$16,
                        IFERROR(L394,
                            0)))))))</f>
        <v>2.0411692021517887</v>
      </c>
      <c r="M394" s="5">
        <f t="shared" ref="M394:M457" ca="1" si="84">((F394)+(G394)*(L394))*(L394)</f>
        <v>10.614079851189301</v>
      </c>
      <c r="N394" s="5">
        <f t="shared" ref="N394:N457" ca="1" si="85">(((F394)+(G394)*(L394))*(L394))/MAX((F394)+2*(L394)*SQRT(1+(G394)^2),
    0.000001)</f>
        <v>1.1434704692804873</v>
      </c>
      <c r="O394" s="5">
        <f t="shared" ref="O394:O457" ca="1" si="86">ABS(K394)/MAX(((F394)+(G394)*(L394))*(L394),
    0.000001)</f>
        <v>4.8002276894771132</v>
      </c>
      <c r="P394" s="5">
        <f t="shared" ref="P394:P457" ca="1" si="87">E394+L394</f>
        <v>634.41166920215176</v>
      </c>
      <c r="Q394" s="5">
        <f ca="1">P394+((ABS(K394)/MAX(((F394)+(G394)*(L394))*(L394),
            0.000001))^2)/(2*'1D'!$I$5)</f>
        <v>635.58609253909481</v>
      </c>
      <c r="R394" s="5">
        <f ca="1">((ABS(K394)*'1D'!$D$6)/(MAX(((F394)+(G394)*(L394))*(L394),
            0.000001)*MAX(((((F394)+(G394)*(L394))*(L394))/MAX((F394)+2*(L394)*SQRT(1+(G394)^2),
                    0.000001))^(2/3),
            0.000001)))^2</f>
        <v>4.3358367565141456E-3</v>
      </c>
      <c r="S394" s="5">
        <f ca="1">ABS(ABS(K394)/MAX(((F394)+(G394)*(L394))*(L394),
        0.000001))/SQRT('1D'!$I$5*MAX((((F394)+(G394)*(L394))*(L394))/MAX((F394)+2*(G394)*(L394),
            0.000001),
        0.000001))</f>
        <v>1.0727235886044055</v>
      </c>
      <c r="T394" s="5">
        <f ca="1">((F394)*(L394)^2)/2+(G394)*(L394)^3/3+(ABS(K394)^2)/('1D'!$I$5*MAX(((F394)+(G394)*(L394))*(L394),
        0.000001))</f>
        <v>35.763412605541333</v>
      </c>
      <c r="U394" s="5">
        <f ca="1">IF($A$2=0,
    0,
    IFERROR(Q393-(((R393+R394)/2)*J394)-(IF(O393&gt;O394,
                '1D'!$D$8*((O393^2-O394^2)/(2*'1D'!$I$5)),
                '1D'!$D$9*((O394^2-O393^2)/(2*'1D'!$I$5)))+('1D'!$D$10*(ABS(I394)/90)*(MAX(O393^2,
                        O394^2)/(2*'1D'!$I$5))))-Q394,
        0))</f>
        <v>-3.8358367564796936E-3</v>
      </c>
      <c r="V394" s="5">
        <f ca="1">IF($A$2=0,
    1,
    IF(IFERROR(V393,
            0)=0,
        0,
        IFERROR(IF(ROUND(S394,
                    3)=1,
                1,
                IF(AND(ABS(U394)&lt;'1D'!$D$19,
                        S394&gt;1),
                    1,
                    0)),
            0)))</f>
        <v>0</v>
      </c>
      <c r="W394" s="5">
        <f ca="1">IF($A$2=0,
    MAX(MAX('1D'!$D$16,
            MAX('1D'!$D$16,
                POWER((ABS(K394)^2)/('1D'!$I$5*MAX(F394,
                            0.1)^2),
                    1/3))),
        IFERROR(W1396,
            MAX(MAX('1D'!$D$16,
                    MAX('1D'!$D$16,
                        POWER((ABS(K394)^2)/('1D'!$I$5*MAX(F394,
                                    0.1)^2),
                            1/3))),
                ($L$2)-E1396))),
    IF(IFERROR(AG395,
            0)=0,
        MAX(MAX('1D'!$D$16,
                MAX('1D'!$D$16,
                    POWER((ABS(K394)^2)/('1D'!$I$5*MAX(F394,
                                0.1)^2),
                        1/3))),
            IFERROR(W1396,
                MAX(MAX('1D'!$D$16,
                        MAX('1D'!$D$16,
                            POWER((ABS(K394)^2)/('1D'!$I$5*MAX(F394,
                                        0.1)^2),
                                1/3))),
                    ($L$2)-E1396))),
        IF(IFERROR(W394,
                0)=0,
            MAX(MAX('1D'!$D$16,
                    MAX('1D'!$D$16,
                        POWER((ABS(K394)^2)/('1D'!$I$5*MAX(F394,
                                    0.1)^2),
                            1/3))),
                IFERROR(W1396,
                    MAX(MAX('1D'!$D$16,
                            MAX('1D'!$D$16,
                                POWER((ABS(K394)^2)/('1D'!$I$5*MAX(F394,
                                            0.1)^2),
                                    1/3))),
                        ($L$2)-E1396))),
            IF(OR(IFERROR(AD394,
                        0)&gt;=1,
                    IFERROR(AD395,
                        0)&gt;=1),
                MAX('1D'!$D$16,
                    MAX('1D'!$D$16,
                        POWER((ABS(K394)^2)/('1D'!$I$5*MAX(F394,
                                    0.1)^2),
                            1/3))),
                IF(ABS(IFERROR(AF394,
                            0))&lt;'1D'!$D$19,
                    MAX(MAX('1D'!$D$16,
                            MAX('1D'!$D$16,
                                POWER((ABS(K394)^2)/('1D'!$I$5*MAX(F394,
                                            0.1)^2),
                                    1/3))),
                        IFERROR(W394,
                            0)),
                    MAX(MAX('1D'!$D$16,
                            MAX('1D'!$D$16,
                                POWER((ABS(K394)^2)/('1D'!$I$5*MAX(F394,
                                            0.1)^2),
                                    1/3))),
                        (IFERROR(W394,
                                0))+((IFERROR(AF394,
                                    0))*'1D'!$D$18)))))))</f>
        <v>2.1389677043987478</v>
      </c>
      <c r="X394" s="5">
        <f t="shared" ref="X394:X457" ca="1" si="88">((F394)+(G394)*(W394))*(W394)</f>
        <v>11.122632062873489</v>
      </c>
      <c r="Y394" s="5">
        <f t="shared" ref="Y394:Y457" ca="1" si="89">(((F394)+(G394)*(W394))*(W394))/MAX((F394)+2*(W394)*SQRT(1+(G394)^2),
    0.000001)</f>
        <v>1.1735290000551568</v>
      </c>
      <c r="Z394" s="5">
        <f t="shared" ref="Z394:Z457" ca="1" si="90">ABS(K394)/MAX(((F394)+(G394)*(W394))*(W394),
    0.000001)</f>
        <v>4.5807502857230418</v>
      </c>
      <c r="AA394" s="5">
        <f t="shared" ref="AA394:AA457" ca="1" si="91">E394+W394</f>
        <v>634.50946770439873</v>
      </c>
      <c r="AB394" s="5">
        <f ca="1">AA394+((ABS(K394)/MAX(((F394)+(G394)*(W394))*(W394),
            0.000001))^2)/(2*'1D'!$I$5)</f>
        <v>635.5789515565981</v>
      </c>
      <c r="AC394" s="5">
        <f ca="1">((ABS(K394)*'1D'!$D$6)/(MAX(((F394)+(G394)*(W394))*(W394),
            0.000001)*MAX(((((F394)+(G394)*(W394))*(W394))/MAX((F394)+2*(W394)*SQRT(1+(G394)^2),
                    0.000001))^(2/3),
            0.000001)))^2</f>
        <v>3.8141460404132466E-3</v>
      </c>
      <c r="AD394" s="5">
        <f ca="1">ABS(ABS(K394)/MAX(((F394)+(G394)*(W394))*(W394),
        0.000001))/SQRT('1D'!$I$5*MAX((((F394)+(G394)*(W394))*(W394))/MAX((F394)+2*(G394)*(W394),
            0.000001),
        0.000001))</f>
        <v>1.0000000000000004</v>
      </c>
      <c r="AE394" s="5">
        <f ca="1">((F394)*(W394)^2)/2+(G394)*(W394)^3/3+(ABS(K394)^2)/('1D'!$I$5*MAX(((F394)+(G394)*(W394))*(W394),
        0.000001))</f>
        <v>35.686426155594638</v>
      </c>
      <c r="AF394" s="5">
        <f ca="1">IF($A$2=0,
    0,
    IFERROR(AB395+(((AC394+AC395)/2)*J395)+(IF(Z394&gt;Z395,
                '1D'!$D$8*((Z394^2-Z395^2)/(2*'1D'!$I$5)),
                '1D'!$D$9*((Z395^2-Z394^2)/(2*'1D'!$I$5)))+('1D'!$D$10*(ABS(I395)/90)*(MAX(Z394^2,
                        Z395^2)/(2*'1D'!$I$5))))-AB394,
        0))</f>
        <v>3.3513287753521581E-3</v>
      </c>
      <c r="AG394" s="5">
        <f ca="1">IF($A$2=0,
    1,
    IF(IFERROR(AG395,
            0)=0,
        0,
        IFERROR(IF(OR(ROUND(AD394,
                        3)&gt;=1,
                    AND(ABS(AF394)&lt;'1D'!$D$19,
                        AD394&lt;1)),
                1,
                0),
            0)))</f>
        <v>1</v>
      </c>
      <c r="AH394" s="5">
        <f ca="1">IFERROR(IF('1D'!V32="Supercritical",
        MAX('1D'!$D$16,
            IFERROR(L394,
                MAX('1D'!$D$16,
                    POWER((ABS(K394)^2)/('1D'!$I$5*MAX(F394,
                                0.1)^2),
                        1/3)))),
        IF('1D'!V32="Subcritical",
            MAX('1D'!$D$16,
                IFERROR(W394,
                    MAX('1D'!$D$16,
                        POWER((ABS(K394)^2)/('1D'!$I$5*MAX(F394,
                                    0.1)^2),
                            1/3)))),
            IF(IFERROR(T394,
                    -1E+99)&gt;=IFERROR(AE394,
                    -1E+99),
                MAX('1D'!$D$16,
                    IFERROR(L394,
                        MAX('1D'!$D$16,
                            POWER((ABS(K394)^2)/('1D'!$I$5*MAX(F394,
                                        0.1)^2),
                                1/3)))),
                MAX('1D'!$D$16,
                    IFERROR(W394,
                        MAX('1D'!$D$16,
                            POWER((ABS(K394)^2)/('1D'!$I$5*MAX(F394,
                                        0.1)^2),
                                1/3))))))),
    MAX('1D'!$D$16,
        POWER((ABS(K394)^2)/('1D'!$I$5*MAX(F394,
                    0.1)^2),
            1/3)))</f>
        <v>2.0411692021517887</v>
      </c>
      <c r="AI394" s="5">
        <f t="shared" ref="AI394:AI457" ca="1" si="92">E394+AH394</f>
        <v>634.41166920215176</v>
      </c>
      <c r="AJ394" s="5">
        <f ca="1">AI394+((ABS(K394)/MAX(((F394)+(G394)*(AH394))*(AH394),
            0.000001))^2)/(2*'1D'!$I$5)</f>
        <v>635.58609253909481</v>
      </c>
      <c r="AM394">
        <v>0</v>
      </c>
      <c r="AN394">
        <v>0</v>
      </c>
      <c r="AO394" s="5">
        <f t="shared" ref="AO394:AO457" si="93">AM394+AN394</f>
        <v>0</v>
      </c>
      <c r="AP394" s="5">
        <f t="shared" si="83"/>
        <v>0</v>
      </c>
      <c r="AQ394" s="5">
        <f ca="1">ABS(ABS(K394)/MAX(((F394)+(G394)*(AH394))*(AH394),
        0.000001))/SQRT('1D'!$I$5*MAX((((F394)+(G394)*(AH394))*(AH394))/MAX((F394)+2*(G394)*(AH394),
            0.000001),
        0.000001))</f>
        <v>1.0727235886044055</v>
      </c>
      <c r="AR394" s="5" t="str">
        <f t="shared" ref="AR394:AR457" ca="1" si="94">IF(AQ394&lt;1,
    "Subcritical",
    "Supercritical")</f>
        <v>Supercritical</v>
      </c>
      <c r="AS394" s="5">
        <f ca="1">((ABS(K394)*'1D'!$D$6)/(MAX(((F394)+(G394)*(AH394))*(AH394),
            0.000001)*MAX(((((F394)+(G394)*(AH394))*(AH394))/MAX((F394)+2*(AH394)*SQRT(1+(G394)^2),
                    0.000001))^(2/3),
            0.000001)))^2</f>
        <v>4.3358367565141456E-3</v>
      </c>
    </row>
    <row r="395" spans="1:45" x14ac:dyDescent="0.35">
      <c r="A395">
        <v>386</v>
      </c>
      <c r="B395">
        <v>384.995</v>
      </c>
      <c r="C395">
        <v>616260.15300000005</v>
      </c>
      <c r="D395">
        <v>3097580.2919999999</v>
      </c>
      <c r="E395">
        <v>632.37</v>
      </c>
      <c r="F395">
        <v>5.2</v>
      </c>
      <c r="G395">
        <v>0</v>
      </c>
      <c r="H395" t="s">
        <v>176</v>
      </c>
      <c r="I395">
        <v>2.3E-2</v>
      </c>
      <c r="J395" s="5">
        <f t="shared" ref="J395:J458" si="95">B395-B394</f>
        <v>0.99900000000002365</v>
      </c>
      <c r="K395" s="5">
        <f t="shared" ref="K395:K458" ca="1" si="96">MAX(0,
    K394-AO394)</f>
        <v>50.95</v>
      </c>
      <c r="L395" s="5">
        <f ca="1">IF($A$2=0,
    IFERROR(L394,
        MAX('1D'!$D$16,
            POWER((ABS(K395)^2)/('1D'!$I$5*MAX(F395,
                        0.1)^2),
                1/3))),
    IF(IFERROR(V394,
            0)=0,
        IFERROR(L394,
            MAX('1D'!$D$16,
                POWER((ABS(K395)^2)/('1D'!$I$5*MAX(F395,
                            0.1)^2),
                    1/3))),
        IF(OR(IFERROR(L395,
                    0)=0,
                IFERROR(S394,
                    0)&lt;1,
                IFERROR(S395,
                    0)&lt;1),
            MAX('1D'!$D$16,
                POWER((ABS(K395)^2)/('1D'!$I$5*MAX(F395,
                            0.1)^2),
                    1/3)),
            IF(IFERROR(U395,
                    0)&gt;0,
                MAX('1D'!$D$16,
                    IFERROR(L395,
                        0)+((IFERROR(U395,
                                0))*'1D'!$D$18*IF((IFERROR(S395,
                                    0))&lt;1,
                            1,
                            -1))),
                IF(IFERROR(U395,
                        0)&lt;0,
                    IF(ABS((MAX('1D'!$D$16,
                                    POWER((ABS(K395)^2)/('1D'!$I$5*MAX(F395,
                                                0.1)^2),
                                        1/3)))-IFERROR(L395,
                                0))&gt;'1D'!$D$19,
                        MAX('1D'!$D$16,
                            IF((MAX('1D'!$D$16,
                                        POWER((ABS(K395)^2)/('1D'!$I$5*MAX(F395,
                                                    0.1)^2),
                                            1/3)))&gt;IFERROR(L395,
                                    0),
                                MIN((MAX('1D'!$D$16,
                                            POWER((ABS(K395)^2)/('1D'!$I$5*MAX(F395,
                                                        0.1)^2),
                                                1/3))),
                                    IFERROR(L395,
                                        0)+(MIN(ABS(IFERROR(U395,
                                                    0))*'1D'!$D$18,
                                            ABS((MAX('1D'!$D$16,
                                                        POWER((ABS(K395)^2)/('1D'!$I$5*MAX(F395,
                                                                    0.1)^2),
                                                            1/3)))-IFERROR(L395,
                                                    0))))),
                                MAX((MAX('1D'!$D$16,
                                            POWER((ABS(K395)^2)/('1D'!$I$5*MAX(F395,
                                                        0.1)^2),
                                                1/3))),
                                    IFERROR(L395,
                                        0)-(MIN(ABS(IFERROR(U395,
                                                    0))*'1D'!$D$18,
                                            ABS((MAX('1D'!$D$16,
                                                        POWER((ABS(K395)^2)/('1D'!$I$5*MAX(F395,
                                                                    0.1)^2),
                                                            1/3)))-IFERROR(L395,
                                                    0))))))),
                        MAX('1D'!$D$16,
                            POWER((ABS(K395)^2)/('1D'!$I$5*MAX(F395,
                                        0.1)^2),
                                1/3))),
                    MAX('1D'!$D$16,
                        IFERROR(L395,
                            0)))))))</f>
        <v>2.0411692021517887</v>
      </c>
      <c r="M395" s="5">
        <f t="shared" ca="1" si="84"/>
        <v>10.614079851189301</v>
      </c>
      <c r="N395" s="5">
        <f t="shared" ca="1" si="85"/>
        <v>1.1434704692804873</v>
      </c>
      <c r="O395" s="5">
        <f t="shared" ca="1" si="86"/>
        <v>4.8002276894771132</v>
      </c>
      <c r="P395" s="5">
        <f t="shared" ca="1" si="87"/>
        <v>634.41116920215177</v>
      </c>
      <c r="Q395" s="5">
        <f ca="1">P395+((ABS(K395)/MAX(((F395)+(G395)*(L395))*(L395),
            0.000001))^2)/(2*'1D'!$I$5)</f>
        <v>635.58559253909482</v>
      </c>
      <c r="R395" s="5">
        <f ca="1">((ABS(K395)*'1D'!$D$6)/(MAX(((F395)+(G395)*(L395))*(L395),
            0.000001)*MAX(((((F395)+(G395)*(L395))*(L395))/MAX((F395)+2*(L395)*SQRT(1+(G395)^2),
                    0.000001))^(2/3),
            0.000001)))^2</f>
        <v>4.3358367565141456E-3</v>
      </c>
      <c r="S395" s="5">
        <f ca="1">ABS(ABS(K395)/MAX(((F395)+(G395)*(L395))*(L395),
        0.000001))/SQRT('1D'!$I$5*MAX((((F395)+(G395)*(L395))*(L395))/MAX((F395)+2*(G395)*(L395),
            0.000001),
        0.000001))</f>
        <v>1.0727235886044055</v>
      </c>
      <c r="T395" s="5">
        <f ca="1">((F395)*(L395)^2)/2+(G395)*(L395)^3/3+(ABS(K395)^2)/('1D'!$I$5*MAX(((F395)+(G395)*(L395))*(L395),
        0.000001))</f>
        <v>35.763412605541333</v>
      </c>
      <c r="U395" s="5">
        <f ca="1">IF($A$2=0,
    0,
    IFERROR(Q394-(((R394+R395)/2)*J395)-(IF(O394&gt;O395,
                '1D'!$D$8*((O394^2-O395^2)/(2*'1D'!$I$5)),
                '1D'!$D$9*((O395^2-O394^2)/(2*'1D'!$I$5)))+('1D'!$D$10*(ABS(I395)/90)*(MAX(O394^2,
                        O395^2)/(2*'1D'!$I$5))))-Q395,
        0))</f>
        <v>-3.8765204810715659E-3</v>
      </c>
      <c r="V395" s="5">
        <f ca="1">IF($A$2=0,
    1,
    IF(IFERROR(V394,
            0)=0,
        0,
        IFERROR(IF(ROUND(S395,
                    3)=1,
                1,
                IF(AND(ABS(U395)&lt;'1D'!$D$19,
                        S395&gt;1),
                    1,
                    0)),
            0)))</f>
        <v>0</v>
      </c>
      <c r="W395" s="5">
        <f ca="1">IF($A$2=0,
    MAX(MAX('1D'!$D$16,
            MAX('1D'!$D$16,
                POWER((ABS(K395)^2)/('1D'!$I$5*MAX(F395,
                            0.1)^2),
                    1/3))),
        IFERROR(W1396,
            MAX(MAX('1D'!$D$16,
                    MAX('1D'!$D$16,
                        POWER((ABS(K395)^2)/('1D'!$I$5*MAX(F395,
                                    0.1)^2),
                            1/3))),
                ($L$2)-E1396))),
    IF(IFERROR(AG396,
            0)=0,
        MAX(MAX('1D'!$D$16,
                MAX('1D'!$D$16,
                    POWER((ABS(K395)^2)/('1D'!$I$5*MAX(F395,
                                0.1)^2),
                        1/3))),
            IFERROR(W1396,
                MAX(MAX('1D'!$D$16,
                        MAX('1D'!$D$16,
                            POWER((ABS(K395)^2)/('1D'!$I$5*MAX(F395,
                                        0.1)^2),
                                1/3))),
                    ($L$2)-E1396))),
        IF(IFERROR(W395,
                0)=0,
            MAX(MAX('1D'!$D$16,
                    MAX('1D'!$D$16,
                        POWER((ABS(K395)^2)/('1D'!$I$5*MAX(F395,
                                    0.1)^2),
                            1/3))),
                IFERROR(W1396,
                    MAX(MAX('1D'!$D$16,
                            MAX('1D'!$D$16,
                                POWER((ABS(K395)^2)/('1D'!$I$5*MAX(F395,
                                            0.1)^2),
                                    1/3))),
                        ($L$2)-E1396))),
            IF(OR(IFERROR(AD395,
                        0)&gt;=1,
                    IFERROR(AD396,
                        0)&gt;=1),
                MAX('1D'!$D$16,
                    MAX('1D'!$D$16,
                        POWER((ABS(K395)^2)/('1D'!$I$5*MAX(F395,
                                    0.1)^2),
                            1/3))),
                IF(ABS(IFERROR(AF395,
                            0))&lt;'1D'!$D$19,
                    MAX(MAX('1D'!$D$16,
                            MAX('1D'!$D$16,
                                POWER((ABS(K395)^2)/('1D'!$I$5*MAX(F395,
                                            0.1)^2),
                                    1/3))),
                        IFERROR(W395,
                            0)),
                    MAX(MAX('1D'!$D$16,
                            MAX('1D'!$D$16,
                                POWER((ABS(K395)^2)/('1D'!$I$5*MAX(F395,
                                            0.1)^2),
                                    1/3))),
                        (IFERROR(W395,
                                0))+((IFERROR(AF395,
                                    0))*'1D'!$D$18)))))))</f>
        <v>2.1389677043987478</v>
      </c>
      <c r="X395" s="5">
        <f t="shared" ca="1" si="88"/>
        <v>11.122632062873489</v>
      </c>
      <c r="Y395" s="5">
        <f t="shared" ca="1" si="89"/>
        <v>1.1735290000551568</v>
      </c>
      <c r="Z395" s="5">
        <f t="shared" ca="1" si="90"/>
        <v>4.5807502857230418</v>
      </c>
      <c r="AA395" s="5">
        <f t="shared" ca="1" si="91"/>
        <v>634.50896770439874</v>
      </c>
      <c r="AB395" s="5">
        <f ca="1">AA395+((ABS(K395)/MAX(((F395)+(G395)*(W395))*(W395),
            0.000001))^2)/(2*'1D'!$I$5)</f>
        <v>635.57845155659811</v>
      </c>
      <c r="AC395" s="5">
        <f ca="1">((ABS(K395)*'1D'!$D$6)/(MAX(((F395)+(G395)*(W395))*(W395),
            0.000001)*MAX(((((F395)+(G395)*(W395))*(W395))/MAX((F395)+2*(W395)*SQRT(1+(G395)^2),
                    0.000001))^(2/3),
            0.000001)))^2</f>
        <v>3.8141460404132466E-3</v>
      </c>
      <c r="AD395" s="5">
        <f ca="1">ABS(ABS(K395)/MAX(((F395)+(G395)*(W395))*(W395),
        0.000001))/SQRT('1D'!$I$5*MAX((((F395)+(G395)*(W395))*(W395))/MAX((F395)+2*(G395)*(W395),
            0.000001),
        0.000001))</f>
        <v>1.0000000000000004</v>
      </c>
      <c r="AE395" s="5">
        <f ca="1">((F395)*(W395)^2)/2+(G395)*(W395)^3/3+(ABS(K395)^2)/('1D'!$I$5*MAX(((F395)+(G395)*(W395))*(W395),
        0.000001))</f>
        <v>35.686426155594638</v>
      </c>
      <c r="AF395" s="5">
        <f ca="1">IF($A$2=0,
    0,
    IFERROR(AB396+(((AC395+AC396)/2)*J396)+(IF(Z395&gt;Z396,
                '1D'!$D$8*((Z395^2-Z396^2)/(2*'1D'!$I$5)),
                '1D'!$D$9*((Z396^2-Z395^2)/(2*'1D'!$I$5)))+('1D'!$D$10*(ABS(I396)/90)*(MAX(Z395^2,
                        Z396^2)/(2*'1D'!$I$5))))-AB395,
        0))</f>
        <v>3.3589570674621427E-3</v>
      </c>
      <c r="AG395" s="5">
        <f ca="1">IF($A$2=0,
    1,
    IF(IFERROR(AG396,
            0)=0,
        0,
        IFERROR(IF(OR(ROUND(AD395,
                        3)&gt;=1,
                    AND(ABS(AF395)&lt;'1D'!$D$19,
                        AD395&lt;1)),
                1,
                0),
            0)))</f>
        <v>1</v>
      </c>
      <c r="AH395" s="5">
        <f ca="1">IFERROR(IF('1D'!V32="Supercritical",
        MAX('1D'!$D$16,
            IFERROR(L395,
                MAX('1D'!$D$16,
                    POWER((ABS(K395)^2)/('1D'!$I$5*MAX(F395,
                                0.1)^2),
                        1/3)))),
        IF('1D'!V32="Subcritical",
            MAX('1D'!$D$16,
                IFERROR(W395,
                    MAX('1D'!$D$16,
                        POWER((ABS(K395)^2)/('1D'!$I$5*MAX(F395,
                                    0.1)^2),
                            1/3)))),
            IF(IFERROR(T395,
                    -1E+99)&gt;=IFERROR(AE395,
                    -1E+99),
                MAX('1D'!$D$16,
                    IFERROR(L395,
                        MAX('1D'!$D$16,
                            POWER((ABS(K395)^2)/('1D'!$I$5*MAX(F395,
                                        0.1)^2),
                                1/3)))),
                MAX('1D'!$D$16,
                    IFERROR(W395,
                        MAX('1D'!$D$16,
                            POWER((ABS(K395)^2)/('1D'!$I$5*MAX(F395,
                                        0.1)^2),
                                1/3))))))),
    MAX('1D'!$D$16,
        POWER((ABS(K395)^2)/('1D'!$I$5*MAX(F395,
                    0.1)^2),
            1/3)))</f>
        <v>2.0411692021517887</v>
      </c>
      <c r="AI395" s="5">
        <f t="shared" ca="1" si="92"/>
        <v>634.41116920215177</v>
      </c>
      <c r="AJ395" s="5">
        <f ca="1">AI395+((ABS(K395)/MAX(((F395)+(G395)*(AH395))*(AH395),
            0.000001))^2)/(2*'1D'!$I$5)</f>
        <v>635.58559253909482</v>
      </c>
      <c r="AM395">
        <v>0</v>
      </c>
      <c r="AN395">
        <v>0</v>
      </c>
      <c r="AO395" s="5">
        <f t="shared" si="93"/>
        <v>0</v>
      </c>
      <c r="AP395" s="5">
        <f t="shared" ref="AP395:AP458" si="97">AP394+AO395</f>
        <v>0</v>
      </c>
      <c r="AQ395" s="5">
        <f ca="1">ABS(ABS(K395)/MAX(((F395)+(G395)*(AH395))*(AH395),
        0.000001))/SQRT('1D'!$I$5*MAX((((F395)+(G395)*(AH395))*(AH395))/MAX((F395)+2*(G395)*(AH395),
            0.000001),
        0.000001))</f>
        <v>1.0727235886044055</v>
      </c>
      <c r="AR395" s="5" t="str">
        <f t="shared" ca="1" si="94"/>
        <v>Supercritical</v>
      </c>
      <c r="AS395" s="5">
        <f ca="1">((ABS(K395)*'1D'!$D$6)/(MAX(((F395)+(G395)*(AH395))*(AH395),
            0.000001)*MAX(((((F395)+(G395)*(AH395))*(AH395))/MAX((F395)+2*(AH395)*SQRT(1+(G395)^2),
                    0.000001))^(2/3),
            0.000001)))^2</f>
        <v>4.3358367565141456E-3</v>
      </c>
    </row>
    <row r="396" spans="1:45" x14ac:dyDescent="0.35">
      <c r="A396">
        <v>387</v>
      </c>
      <c r="B396">
        <v>385.99599999999998</v>
      </c>
      <c r="C396">
        <v>616259.67799999996</v>
      </c>
      <c r="D396">
        <v>3097579.4109999998</v>
      </c>
      <c r="E396">
        <v>632.36950000000002</v>
      </c>
      <c r="F396">
        <v>5.2</v>
      </c>
      <c r="G396">
        <v>0</v>
      </c>
      <c r="H396" t="s">
        <v>176</v>
      </c>
      <c r="I396">
        <v>2.3E-2</v>
      </c>
      <c r="J396" s="5">
        <f t="shared" si="95"/>
        <v>1.0009999999999764</v>
      </c>
      <c r="K396" s="5">
        <f t="shared" ca="1" si="96"/>
        <v>50.95</v>
      </c>
      <c r="L396" s="5">
        <f ca="1">IF($A$2=0,
    IFERROR(L395,
        MAX('1D'!$D$16,
            POWER((ABS(K396)^2)/('1D'!$I$5*MAX(F396,
                        0.1)^2),
                1/3))),
    IF(IFERROR(V395,
            0)=0,
        IFERROR(L395,
            MAX('1D'!$D$16,
                POWER((ABS(K396)^2)/('1D'!$I$5*MAX(F396,
                            0.1)^2),
                    1/3))),
        IF(OR(IFERROR(L396,
                    0)=0,
                IFERROR(S395,
                    0)&lt;1,
                IFERROR(S396,
                    0)&lt;1),
            MAX('1D'!$D$16,
                POWER((ABS(K396)^2)/('1D'!$I$5*MAX(F396,
                            0.1)^2),
                    1/3)),
            IF(IFERROR(U396,
                    0)&gt;0,
                MAX('1D'!$D$16,
                    IFERROR(L396,
                        0)+((IFERROR(U396,
                                0))*'1D'!$D$18*IF((IFERROR(S396,
                                    0))&lt;1,
                            1,
                            -1))),
                IF(IFERROR(U396,
                        0)&lt;0,
                    IF(ABS((MAX('1D'!$D$16,
                                    POWER((ABS(K396)^2)/('1D'!$I$5*MAX(F396,
                                                0.1)^2),
                                        1/3)))-IFERROR(L396,
                                0))&gt;'1D'!$D$19,
                        MAX('1D'!$D$16,
                            IF((MAX('1D'!$D$16,
                                        POWER((ABS(K396)^2)/('1D'!$I$5*MAX(F396,
                                                    0.1)^2),
                                            1/3)))&gt;IFERROR(L396,
                                    0),
                                MIN((MAX('1D'!$D$16,
                                            POWER((ABS(K396)^2)/('1D'!$I$5*MAX(F396,
                                                        0.1)^2),
                                                1/3))),
                                    IFERROR(L396,
                                        0)+(MIN(ABS(IFERROR(U396,
                                                    0))*'1D'!$D$18,
                                            ABS((MAX('1D'!$D$16,
                                                        POWER((ABS(K396)^2)/('1D'!$I$5*MAX(F396,
                                                                    0.1)^2),
                                                            1/3)))-IFERROR(L396,
                                                    0))))),
                                MAX((MAX('1D'!$D$16,
                                            POWER((ABS(K396)^2)/('1D'!$I$5*MAX(F396,
                                                        0.1)^2),
                                                1/3))),
                                    IFERROR(L396,
                                        0)-(MIN(ABS(IFERROR(U396,
                                                    0))*'1D'!$D$18,
                                            ABS((MAX('1D'!$D$16,
                                                        POWER((ABS(K396)^2)/('1D'!$I$5*MAX(F396,
                                                                    0.1)^2),
                                                            1/3)))-IFERROR(L396,
                                                    0))))))),
                        MAX('1D'!$D$16,
                            POWER((ABS(K396)^2)/('1D'!$I$5*MAX(F396,
                                        0.1)^2),
                                1/3))),
                    MAX('1D'!$D$16,
                        IFERROR(L396,
                            0)))))))</f>
        <v>2.0411692021517887</v>
      </c>
      <c r="M396" s="5">
        <f t="shared" ca="1" si="84"/>
        <v>10.614079851189301</v>
      </c>
      <c r="N396" s="5">
        <f t="shared" ca="1" si="85"/>
        <v>1.1434704692804873</v>
      </c>
      <c r="O396" s="5">
        <f t="shared" ca="1" si="86"/>
        <v>4.8002276894771132</v>
      </c>
      <c r="P396" s="5">
        <f t="shared" ca="1" si="87"/>
        <v>634.41066920215178</v>
      </c>
      <c r="Q396" s="5">
        <f ca="1">P396+((ABS(K396)/MAX(((F396)+(G396)*(L396))*(L396),
            0.000001))^2)/(2*'1D'!$I$5)</f>
        <v>635.58509253909483</v>
      </c>
      <c r="R396" s="5">
        <f ca="1">((ABS(K396)*'1D'!$D$6)/(MAX(((F396)+(G396)*(L396))*(L396),
            0.000001)*MAX(((((F396)+(G396)*(L396))*(L396))/MAX((F396)+2*(L396)*SQRT(1+(G396)^2),
                    0.000001))^(2/3),
            0.000001)))^2</f>
        <v>4.3358367565141456E-3</v>
      </c>
      <c r="S396" s="5">
        <f ca="1">ABS(ABS(K396)/MAX(((F396)+(G396)*(L396))*(L396),
        0.000001))/SQRT('1D'!$I$5*MAX((((F396)+(G396)*(L396))*(L396))/MAX((F396)+2*(G396)*(L396),
            0.000001),
        0.000001))</f>
        <v>1.0727235886044055</v>
      </c>
      <c r="T396" s="5">
        <f ca="1">((F396)*(L396)^2)/2+(G396)*(L396)^3/3+(ABS(K396)^2)/('1D'!$I$5*MAX(((F396)+(G396)*(L396))*(L396),
        0.000001))</f>
        <v>35.763412605541333</v>
      </c>
      <c r="U396" s="5">
        <f ca="1">IF($A$2=0,
    0,
    IFERROR(Q395-(((R395+R396)/2)*J396)-(IF(O395&gt;O396,
                '1D'!$D$8*((O395^2-O396^2)/(2*'1D'!$I$5)),
                '1D'!$D$9*((O396^2-O395^2)/(2*'1D'!$I$5)))+('1D'!$D$10*(ABS(I396)/90)*(MAX(O395^2,
                        O396^2)/(2*'1D'!$I$5))))-Q396,
        0))</f>
        <v>-3.8851921545983714E-3</v>
      </c>
      <c r="V396" s="5">
        <f ca="1">IF($A$2=0,
    1,
    IF(IFERROR(V395,
            0)=0,
        0,
        IFERROR(IF(ROUND(S396,
                    3)=1,
                1,
                IF(AND(ABS(U396)&lt;'1D'!$D$19,
                        S396&gt;1),
                    1,
                    0)),
            0)))</f>
        <v>0</v>
      </c>
      <c r="W396" s="5">
        <f ca="1">IF($A$2=0,
    MAX(MAX('1D'!$D$16,
            MAX('1D'!$D$16,
                POWER((ABS(K396)^2)/('1D'!$I$5*MAX(F396,
                            0.1)^2),
                    1/3))),
        IFERROR(W1396,
            MAX(MAX('1D'!$D$16,
                    MAX('1D'!$D$16,
                        POWER((ABS(K396)^2)/('1D'!$I$5*MAX(F396,
                                    0.1)^2),
                            1/3))),
                ($L$2)-E1396))),
    IF(IFERROR(AG397,
            0)=0,
        MAX(MAX('1D'!$D$16,
                MAX('1D'!$D$16,
                    POWER((ABS(K396)^2)/('1D'!$I$5*MAX(F396,
                                0.1)^2),
                        1/3))),
            IFERROR(W1396,
                MAX(MAX('1D'!$D$16,
                        MAX('1D'!$D$16,
                            POWER((ABS(K396)^2)/('1D'!$I$5*MAX(F396,
                                        0.1)^2),
                                1/3))),
                    ($L$2)-E1396))),
        IF(IFERROR(W396,
                0)=0,
            MAX(MAX('1D'!$D$16,
                    MAX('1D'!$D$16,
                        POWER((ABS(K396)^2)/('1D'!$I$5*MAX(F396,
                                    0.1)^2),
                            1/3))),
                IFERROR(W1396,
                    MAX(MAX('1D'!$D$16,
                            MAX('1D'!$D$16,
                                POWER((ABS(K396)^2)/('1D'!$I$5*MAX(F396,
                                            0.1)^2),
                                    1/3))),
                        ($L$2)-E1396))),
            IF(OR(IFERROR(AD396,
                        0)&gt;=1,
                    IFERROR(AD397,
                        0)&gt;=1),
                MAX('1D'!$D$16,
                    MAX('1D'!$D$16,
                        POWER((ABS(K396)^2)/('1D'!$I$5*MAX(F396,
                                    0.1)^2),
                            1/3))),
                IF(ABS(IFERROR(AF396,
                            0))&lt;'1D'!$D$19,
                    MAX(MAX('1D'!$D$16,
                            MAX('1D'!$D$16,
                                POWER((ABS(K396)^2)/('1D'!$I$5*MAX(F396,
                                            0.1)^2),
                                    1/3))),
                        IFERROR(W396,
                            0)),
                    MAX(MAX('1D'!$D$16,
                            MAX('1D'!$D$16,
                                POWER((ABS(K396)^2)/('1D'!$I$5*MAX(F396,
                                            0.1)^2),
                                    1/3))),
                        (IFERROR(W396,
                                0))+((IFERROR(AF396,
                                    0))*'1D'!$D$18)))))))</f>
        <v>2.1389677043987478</v>
      </c>
      <c r="X396" s="5">
        <f t="shared" ca="1" si="88"/>
        <v>11.122632062873489</v>
      </c>
      <c r="Y396" s="5">
        <f t="shared" ca="1" si="89"/>
        <v>1.1735290000551568</v>
      </c>
      <c r="Z396" s="5">
        <f t="shared" ca="1" si="90"/>
        <v>4.5807502857230418</v>
      </c>
      <c r="AA396" s="5">
        <f t="shared" ca="1" si="91"/>
        <v>634.50846770439875</v>
      </c>
      <c r="AB396" s="5">
        <f ca="1">AA396+((ABS(K396)/MAX(((F396)+(G396)*(W396))*(W396),
            0.000001))^2)/(2*'1D'!$I$5)</f>
        <v>635.57795155659812</v>
      </c>
      <c r="AC396" s="5">
        <f ca="1">((ABS(K396)*'1D'!$D$6)/(MAX(((F396)+(G396)*(W396))*(W396),
            0.000001)*MAX(((((F396)+(G396)*(W396))*(W396))/MAX((F396)+2*(W396)*SQRT(1+(G396)^2),
                    0.000001))^(2/3),
            0.000001)))^2</f>
        <v>3.8141460404132466E-3</v>
      </c>
      <c r="AD396" s="5">
        <f ca="1">ABS(ABS(K396)/MAX(((F396)+(G396)*(W396))*(W396),
        0.000001))/SQRT('1D'!$I$5*MAX((((F396)+(G396)*(W396))*(W396))/MAX((F396)+2*(G396)*(W396),
            0.000001),
        0.000001))</f>
        <v>1.0000000000000004</v>
      </c>
      <c r="AE396" s="5">
        <f ca="1">((F396)*(W396)^2)/2+(G396)*(W396)^3/3+(ABS(K396)^2)/('1D'!$I$5*MAX(((F396)+(G396)*(W396))*(W396),
        0.000001))</f>
        <v>35.686426155594638</v>
      </c>
      <c r="AF396" s="5">
        <f ca="1">IF($A$2=0,
    0,
    IFERROR(AB397+(((AC396+AC397)/2)*J397)+(IF(Z396&gt;Z397,
                '1D'!$D$8*((Z396^2-Z397^2)/(2*'1D'!$I$5)),
                '1D'!$D$9*((Z397^2-Z396^2)/(2*'1D'!$I$5)))+('1D'!$D$10*(ABS(I397)/90)*(MAX(Z396^2,
                        Z397^2)/(2*'1D'!$I$5))))-AB396,
        0))</f>
        <v>3.3622728137743252E-3</v>
      </c>
      <c r="AG396" s="5">
        <f ca="1">IF($A$2=0,
    1,
    IF(IFERROR(AG397,
            0)=0,
        0,
        IFERROR(IF(OR(ROUND(AD396,
                        3)&gt;=1,
                    AND(ABS(AF396)&lt;'1D'!$D$19,
                        AD396&lt;1)),
                1,
                0),
            0)))</f>
        <v>1</v>
      </c>
      <c r="AH396" s="5">
        <f ca="1">IFERROR(IF('1D'!V32="Supercritical",
        MAX('1D'!$D$16,
            IFERROR(L396,
                MAX('1D'!$D$16,
                    POWER((ABS(K396)^2)/('1D'!$I$5*MAX(F396,
                                0.1)^2),
                        1/3)))),
        IF('1D'!V32="Subcritical",
            MAX('1D'!$D$16,
                IFERROR(W396,
                    MAX('1D'!$D$16,
                        POWER((ABS(K396)^2)/('1D'!$I$5*MAX(F396,
                                    0.1)^2),
                            1/3)))),
            IF(IFERROR(T396,
                    -1E+99)&gt;=IFERROR(AE396,
                    -1E+99),
                MAX('1D'!$D$16,
                    IFERROR(L396,
                        MAX('1D'!$D$16,
                            POWER((ABS(K396)^2)/('1D'!$I$5*MAX(F396,
                                        0.1)^2),
                                1/3)))),
                MAX('1D'!$D$16,
                    IFERROR(W396,
                        MAX('1D'!$D$16,
                            POWER((ABS(K396)^2)/('1D'!$I$5*MAX(F396,
                                        0.1)^2),
                                1/3))))))),
    MAX('1D'!$D$16,
        POWER((ABS(K396)^2)/('1D'!$I$5*MAX(F396,
                    0.1)^2),
            1/3)))</f>
        <v>2.0411692021517887</v>
      </c>
      <c r="AI396" s="5">
        <f t="shared" ca="1" si="92"/>
        <v>634.41066920215178</v>
      </c>
      <c r="AJ396" s="5">
        <f ca="1">AI396+((ABS(K396)/MAX(((F396)+(G396)*(AH396))*(AH396),
            0.000001))^2)/(2*'1D'!$I$5)</f>
        <v>635.58509253909483</v>
      </c>
      <c r="AM396">
        <v>0</v>
      </c>
      <c r="AN396">
        <v>0</v>
      </c>
      <c r="AO396" s="5">
        <f t="shared" si="93"/>
        <v>0</v>
      </c>
      <c r="AP396" s="5">
        <f t="shared" si="97"/>
        <v>0</v>
      </c>
      <c r="AQ396" s="5">
        <f ca="1">ABS(ABS(K396)/MAX(((F396)+(G396)*(AH396))*(AH396),
        0.000001))/SQRT('1D'!$I$5*MAX((((F396)+(G396)*(AH396))*(AH396))/MAX((F396)+2*(G396)*(AH396),
            0.000001),
        0.000001))</f>
        <v>1.0727235886044055</v>
      </c>
      <c r="AR396" s="5" t="str">
        <f t="shared" ca="1" si="94"/>
        <v>Supercritical</v>
      </c>
      <c r="AS396" s="5">
        <f ca="1">((ABS(K396)*'1D'!$D$6)/(MAX(((F396)+(G396)*(AH396))*(AH396),
            0.000001)*MAX(((((F396)+(G396)*(AH396))*(AH396))/MAX((F396)+2*(AH396)*SQRT(1+(G396)^2),
                    0.000001))^(2/3),
            0.000001)))^2</f>
        <v>4.3358367565141456E-3</v>
      </c>
    </row>
    <row r="397" spans="1:45" x14ac:dyDescent="0.35">
      <c r="A397">
        <v>388</v>
      </c>
      <c r="B397">
        <v>386.99599999999998</v>
      </c>
      <c r="C397">
        <v>616259.20400000003</v>
      </c>
      <c r="D397">
        <v>3097578.531</v>
      </c>
      <c r="E397">
        <v>632.36900000000003</v>
      </c>
      <c r="F397">
        <v>5.2</v>
      </c>
      <c r="G397">
        <v>0</v>
      </c>
      <c r="H397" t="s">
        <v>176</v>
      </c>
      <c r="I397">
        <v>2.7E-2</v>
      </c>
      <c r="J397" s="5">
        <f t="shared" si="95"/>
        <v>1</v>
      </c>
      <c r="K397" s="5">
        <f t="shared" ca="1" si="96"/>
        <v>50.95</v>
      </c>
      <c r="L397" s="5">
        <f ca="1">IF($A$2=0,
    IFERROR(L396,
        MAX('1D'!$D$16,
            POWER((ABS(K397)^2)/('1D'!$I$5*MAX(F397,
                        0.1)^2),
                1/3))),
    IF(IFERROR(V396,
            0)=0,
        IFERROR(L396,
            MAX('1D'!$D$16,
                POWER((ABS(K397)^2)/('1D'!$I$5*MAX(F397,
                            0.1)^2),
                    1/3))),
        IF(OR(IFERROR(L397,
                    0)=0,
                IFERROR(S396,
                    0)&lt;1,
                IFERROR(S397,
                    0)&lt;1),
            MAX('1D'!$D$16,
                POWER((ABS(K397)^2)/('1D'!$I$5*MAX(F397,
                            0.1)^2),
                    1/3)),
            IF(IFERROR(U397,
                    0)&gt;0,
                MAX('1D'!$D$16,
                    IFERROR(L397,
                        0)+((IFERROR(U397,
                                0))*'1D'!$D$18*IF((IFERROR(S397,
                                    0))&lt;1,
                            1,
                            -1))),
                IF(IFERROR(U397,
                        0)&lt;0,
                    IF(ABS((MAX('1D'!$D$16,
                                    POWER((ABS(K397)^2)/('1D'!$I$5*MAX(F397,
                                                0.1)^2),
                                        1/3)))-IFERROR(L397,
                                0))&gt;'1D'!$D$19,
                        MAX('1D'!$D$16,
                            IF((MAX('1D'!$D$16,
                                        POWER((ABS(K397)^2)/('1D'!$I$5*MAX(F397,
                                                    0.1)^2),
                                            1/3)))&gt;IFERROR(L397,
                                    0),
                                MIN((MAX('1D'!$D$16,
                                            POWER((ABS(K397)^2)/('1D'!$I$5*MAX(F397,
                                                        0.1)^2),
                                                1/3))),
                                    IFERROR(L397,
                                        0)+(MIN(ABS(IFERROR(U397,
                                                    0))*'1D'!$D$18,
                                            ABS((MAX('1D'!$D$16,
                                                        POWER((ABS(K397)^2)/('1D'!$I$5*MAX(F397,
                                                                    0.1)^2),
                                                            1/3)))-IFERROR(L397,
                                                    0))))),
                                MAX((MAX('1D'!$D$16,
                                            POWER((ABS(K397)^2)/('1D'!$I$5*MAX(F397,
                                                        0.1)^2),
                                                1/3))),
                                    IFERROR(L397,
                                        0)-(MIN(ABS(IFERROR(U397,
                                                    0))*'1D'!$D$18,
                                            ABS((MAX('1D'!$D$16,
                                                        POWER((ABS(K397)^2)/('1D'!$I$5*MAX(F397,
                                                                    0.1)^2),
                                                            1/3)))-IFERROR(L397,
                                                    0))))))),
                        MAX('1D'!$D$16,
                            POWER((ABS(K397)^2)/('1D'!$I$5*MAX(F397,
                                        0.1)^2),
                                1/3))),
                    MAX('1D'!$D$16,
                        IFERROR(L397,
                            0)))))))</f>
        <v>2.0411692021517887</v>
      </c>
      <c r="M397" s="5">
        <f t="shared" ca="1" si="84"/>
        <v>10.614079851189301</v>
      </c>
      <c r="N397" s="5">
        <f t="shared" ca="1" si="85"/>
        <v>1.1434704692804873</v>
      </c>
      <c r="O397" s="5">
        <f t="shared" ca="1" si="86"/>
        <v>4.8002276894771132</v>
      </c>
      <c r="P397" s="5">
        <f t="shared" ca="1" si="87"/>
        <v>634.41016920215179</v>
      </c>
      <c r="Q397" s="5">
        <f ca="1">P397+((ABS(K397)/MAX(((F397)+(G397)*(L397))*(L397),
            0.000001))^2)/(2*'1D'!$I$5)</f>
        <v>635.58459253909484</v>
      </c>
      <c r="R397" s="5">
        <f ca="1">((ABS(K397)*'1D'!$D$6)/(MAX(((F397)+(G397)*(L397))*(L397),
            0.000001)*MAX(((((F397)+(G397)*(L397))*(L397))/MAX((F397)+2*(L397)*SQRT(1+(G397)^2),
                    0.000001))^(2/3),
            0.000001)))^2</f>
        <v>4.3358367565141456E-3</v>
      </c>
      <c r="S397" s="5">
        <f ca="1">ABS(ABS(K397)/MAX(((F397)+(G397)*(L397))*(L397),
        0.000001))/SQRT('1D'!$I$5*MAX((((F397)+(G397)*(L397))*(L397))/MAX((F397)+2*(G397)*(L397),
            0.000001),
        0.000001))</f>
        <v>1.0727235886044055</v>
      </c>
      <c r="T397" s="5">
        <f ca="1">((F397)*(L397)^2)/2+(G397)*(L397)^3/3+(ABS(K397)^2)/('1D'!$I$5*MAX(((F397)+(G397)*(L397))*(L397),
        0.000001))</f>
        <v>35.763412605541333</v>
      </c>
      <c r="U397" s="5">
        <f ca="1">IF($A$2=0,
    0,
    IFERROR(Q396-(((R396+R397)/2)*J397)-(IF(O396&gt;O397,
                '1D'!$D$8*((O396^2-O397^2)/(2*'1D'!$I$5)),
                '1D'!$D$9*((O397^2-O396^2)/(2*'1D'!$I$5)))+('1D'!$D$10*(ABS(I397)/90)*(MAX(O396^2,
                        O397^2)/(2*'1D'!$I$5))))-Q397,
        0))</f>
        <v>-3.8886858066007335E-3</v>
      </c>
      <c r="V397" s="5">
        <f ca="1">IF($A$2=0,
    1,
    IF(IFERROR(V396,
            0)=0,
        0,
        IFERROR(IF(ROUND(S397,
                    3)=1,
                1,
                IF(AND(ABS(U397)&lt;'1D'!$D$19,
                        S397&gt;1),
                    1,
                    0)),
            0)))</f>
        <v>0</v>
      </c>
      <c r="W397" s="5">
        <f ca="1">IF($A$2=0,
    MAX(MAX('1D'!$D$16,
            MAX('1D'!$D$16,
                POWER((ABS(K397)^2)/('1D'!$I$5*MAX(F397,
                            0.1)^2),
                    1/3))),
        IFERROR(W1396,
            MAX(MAX('1D'!$D$16,
                    MAX('1D'!$D$16,
                        POWER((ABS(K397)^2)/('1D'!$I$5*MAX(F397,
                                    0.1)^2),
                            1/3))),
                ($L$2)-E1396))),
    IF(IFERROR(AG398,
            0)=0,
        MAX(MAX('1D'!$D$16,
                MAX('1D'!$D$16,
                    POWER((ABS(K397)^2)/('1D'!$I$5*MAX(F397,
                                0.1)^2),
                        1/3))),
            IFERROR(W1396,
                MAX(MAX('1D'!$D$16,
                        MAX('1D'!$D$16,
                            POWER((ABS(K397)^2)/('1D'!$I$5*MAX(F397,
                                        0.1)^2),
                                1/3))),
                    ($L$2)-E1396))),
        IF(IFERROR(W397,
                0)=0,
            MAX(MAX('1D'!$D$16,
                    MAX('1D'!$D$16,
                        POWER((ABS(K397)^2)/('1D'!$I$5*MAX(F397,
                                    0.1)^2),
                            1/3))),
                IFERROR(W1396,
                    MAX(MAX('1D'!$D$16,
                            MAX('1D'!$D$16,
                                POWER((ABS(K397)^2)/('1D'!$I$5*MAX(F397,
                                            0.1)^2),
                                    1/3))),
                        ($L$2)-E1396))),
            IF(OR(IFERROR(AD397,
                        0)&gt;=1,
                    IFERROR(AD398,
                        0)&gt;=1),
                MAX('1D'!$D$16,
                    MAX('1D'!$D$16,
                        POWER((ABS(K397)^2)/('1D'!$I$5*MAX(F397,
                                    0.1)^2),
                            1/3))),
                IF(ABS(IFERROR(AF397,
                            0))&lt;'1D'!$D$19,
                    MAX(MAX('1D'!$D$16,
                            MAX('1D'!$D$16,
                                POWER((ABS(K397)^2)/('1D'!$I$5*MAX(F397,
                                            0.1)^2),
                                    1/3))),
                        IFERROR(W397,
                            0)),
                    MAX(MAX('1D'!$D$16,
                            MAX('1D'!$D$16,
                                POWER((ABS(K397)^2)/('1D'!$I$5*MAX(F397,
                                            0.1)^2),
                                    1/3))),
                        (IFERROR(W397,
                                0))+((IFERROR(AF397,
                                    0))*'1D'!$D$18)))))))</f>
        <v>2.1389677043987478</v>
      </c>
      <c r="X397" s="5">
        <f t="shared" ca="1" si="88"/>
        <v>11.122632062873489</v>
      </c>
      <c r="Y397" s="5">
        <f t="shared" ca="1" si="89"/>
        <v>1.1735290000551568</v>
      </c>
      <c r="Z397" s="5">
        <f t="shared" ca="1" si="90"/>
        <v>4.5807502857230418</v>
      </c>
      <c r="AA397" s="5">
        <f t="shared" ca="1" si="91"/>
        <v>634.50796770439877</v>
      </c>
      <c r="AB397" s="5">
        <f ca="1">AA397+((ABS(K397)/MAX(((F397)+(G397)*(W397))*(W397),
            0.000001))^2)/(2*'1D'!$I$5)</f>
        <v>635.57745155659813</v>
      </c>
      <c r="AC397" s="5">
        <f ca="1">((ABS(K397)*'1D'!$D$6)/(MAX(((F397)+(G397)*(W397))*(W397),
            0.000001)*MAX(((((F397)+(G397)*(W397))*(W397))/MAX((F397)+2*(W397)*SQRT(1+(G397)^2),
                    0.000001))^(2/3),
            0.000001)))^2</f>
        <v>3.8141460404132466E-3</v>
      </c>
      <c r="AD397" s="5">
        <f ca="1">ABS(ABS(K397)/MAX(((F397)+(G397)*(W397))*(W397),
        0.000001))/SQRT('1D'!$I$5*MAX((((F397)+(G397)*(W397))*(W397))/MAX((F397)+2*(G397)*(W397),
            0.000001),
        0.000001))</f>
        <v>1.0000000000000004</v>
      </c>
      <c r="AE397" s="5">
        <f ca="1">((F397)*(W397)^2)/2+(G397)*(W397)^3/3+(ABS(K397)^2)/('1D'!$I$5*MAX(((F397)+(G397)*(W397))*(W397),
        0.000001))</f>
        <v>35.686426155594638</v>
      </c>
      <c r="AF397" s="5">
        <f ca="1">IF($A$2=0,
    0,
    IFERROR(AB398+(((AC397+AC398)/2)*J398)+(IF(Z397&gt;Z398,
                '1D'!$D$8*((Z397^2-Z398^2)/(2*'1D'!$I$5)),
                '1D'!$D$9*((Z398^2-Z397^2)/(2*'1D'!$I$5)))+('1D'!$D$10*(ABS(I398)/90)*(MAX(Z397^2,
                        Z398^2)/(2*'1D'!$I$5))))-AB397,
        0))</f>
        <v>3.3622728137743252E-3</v>
      </c>
      <c r="AG397" s="5">
        <f ca="1">IF($A$2=0,
    1,
    IF(IFERROR(AG398,
            0)=0,
        0,
        IFERROR(IF(OR(ROUND(AD397,
                        3)&gt;=1,
                    AND(ABS(AF397)&lt;'1D'!$D$19,
                        AD397&lt;1)),
                1,
                0),
            0)))</f>
        <v>1</v>
      </c>
      <c r="AH397" s="5">
        <f ca="1">IFERROR(IF('1D'!V32="Supercritical",
        MAX('1D'!$D$16,
            IFERROR(L397,
                MAX('1D'!$D$16,
                    POWER((ABS(K397)^2)/('1D'!$I$5*MAX(F397,
                                0.1)^2),
                        1/3)))),
        IF('1D'!V32="Subcritical",
            MAX('1D'!$D$16,
                IFERROR(W397,
                    MAX('1D'!$D$16,
                        POWER((ABS(K397)^2)/('1D'!$I$5*MAX(F397,
                                    0.1)^2),
                            1/3)))),
            IF(IFERROR(T397,
                    -1E+99)&gt;=IFERROR(AE397,
                    -1E+99),
                MAX('1D'!$D$16,
                    IFERROR(L397,
                        MAX('1D'!$D$16,
                            POWER((ABS(K397)^2)/('1D'!$I$5*MAX(F397,
                                        0.1)^2),
                                1/3)))),
                MAX('1D'!$D$16,
                    IFERROR(W397,
                        MAX('1D'!$D$16,
                            POWER((ABS(K397)^2)/('1D'!$I$5*MAX(F397,
                                        0.1)^2),
                                1/3))))))),
    MAX('1D'!$D$16,
        POWER((ABS(K397)^2)/('1D'!$I$5*MAX(F397,
                    0.1)^2),
            1/3)))</f>
        <v>2.0411692021517887</v>
      </c>
      <c r="AI397" s="5">
        <f t="shared" ca="1" si="92"/>
        <v>634.41016920215179</v>
      </c>
      <c r="AJ397" s="5">
        <f ca="1">AI397+((ABS(K397)/MAX(((F397)+(G397)*(AH397))*(AH397),
            0.000001))^2)/(2*'1D'!$I$5)</f>
        <v>635.58459253909484</v>
      </c>
      <c r="AM397">
        <v>0</v>
      </c>
      <c r="AN397">
        <v>0</v>
      </c>
      <c r="AO397" s="5">
        <f t="shared" si="93"/>
        <v>0</v>
      </c>
      <c r="AP397" s="5">
        <f t="shared" si="97"/>
        <v>0</v>
      </c>
      <c r="AQ397" s="5">
        <f ca="1">ABS(ABS(K397)/MAX(((F397)+(G397)*(AH397))*(AH397),
        0.000001))/SQRT('1D'!$I$5*MAX((((F397)+(G397)*(AH397))*(AH397))/MAX((F397)+2*(G397)*(AH397),
            0.000001),
        0.000001))</f>
        <v>1.0727235886044055</v>
      </c>
      <c r="AR397" s="5" t="str">
        <f t="shared" ca="1" si="94"/>
        <v>Supercritical</v>
      </c>
      <c r="AS397" s="5">
        <f ca="1">((ABS(K397)*'1D'!$D$6)/(MAX(((F397)+(G397)*(AH397))*(AH397),
            0.000001)*MAX(((((F397)+(G397)*(AH397))*(AH397))/MAX((F397)+2*(AH397)*SQRT(1+(G397)^2),
                    0.000001))^(2/3),
            0.000001)))^2</f>
        <v>4.3358367565141456E-3</v>
      </c>
    </row>
    <row r="398" spans="1:45" x14ac:dyDescent="0.35">
      <c r="A398">
        <v>389</v>
      </c>
      <c r="B398">
        <v>387.99599999999998</v>
      </c>
      <c r="C398">
        <v>616258.73</v>
      </c>
      <c r="D398">
        <v>3097577.65</v>
      </c>
      <c r="E398">
        <v>632.36850000000004</v>
      </c>
      <c r="F398">
        <v>5.2</v>
      </c>
      <c r="G398">
        <v>0</v>
      </c>
      <c r="H398" t="s">
        <v>176</v>
      </c>
      <c r="I398">
        <v>2.7E-2</v>
      </c>
      <c r="J398" s="5">
        <f t="shared" si="95"/>
        <v>1</v>
      </c>
      <c r="K398" s="5">
        <f t="shared" ca="1" si="96"/>
        <v>50.95</v>
      </c>
      <c r="L398" s="5">
        <f ca="1">IF($A$2=0,
    IFERROR(L397,
        MAX('1D'!$D$16,
            POWER((ABS(K398)^2)/('1D'!$I$5*MAX(F398,
                        0.1)^2),
                1/3))),
    IF(IFERROR(V397,
            0)=0,
        IFERROR(L397,
            MAX('1D'!$D$16,
                POWER((ABS(K398)^2)/('1D'!$I$5*MAX(F398,
                            0.1)^2),
                    1/3))),
        IF(OR(IFERROR(L398,
                    0)=0,
                IFERROR(S397,
                    0)&lt;1,
                IFERROR(S398,
                    0)&lt;1),
            MAX('1D'!$D$16,
                POWER((ABS(K398)^2)/('1D'!$I$5*MAX(F398,
                            0.1)^2),
                    1/3)),
            IF(IFERROR(U398,
                    0)&gt;0,
                MAX('1D'!$D$16,
                    IFERROR(L398,
                        0)+((IFERROR(U398,
                                0))*'1D'!$D$18*IF((IFERROR(S398,
                                    0))&lt;1,
                            1,
                            -1))),
                IF(IFERROR(U398,
                        0)&lt;0,
                    IF(ABS((MAX('1D'!$D$16,
                                    POWER((ABS(K398)^2)/('1D'!$I$5*MAX(F398,
                                                0.1)^2),
                                        1/3)))-IFERROR(L398,
                                0))&gt;'1D'!$D$19,
                        MAX('1D'!$D$16,
                            IF((MAX('1D'!$D$16,
                                        POWER((ABS(K398)^2)/('1D'!$I$5*MAX(F398,
                                                    0.1)^2),
                                            1/3)))&gt;IFERROR(L398,
                                    0),
                                MIN((MAX('1D'!$D$16,
                                            POWER((ABS(K398)^2)/('1D'!$I$5*MAX(F398,
                                                        0.1)^2),
                                                1/3))),
                                    IFERROR(L398,
                                        0)+(MIN(ABS(IFERROR(U398,
                                                    0))*'1D'!$D$18,
                                            ABS((MAX('1D'!$D$16,
                                                        POWER((ABS(K398)^2)/('1D'!$I$5*MAX(F398,
                                                                    0.1)^2),
                                                            1/3)))-IFERROR(L398,
                                                    0))))),
                                MAX((MAX('1D'!$D$16,
                                            POWER((ABS(K398)^2)/('1D'!$I$5*MAX(F398,
                                                        0.1)^2),
                                                1/3))),
                                    IFERROR(L398,
                                        0)-(MIN(ABS(IFERROR(U398,
                                                    0))*'1D'!$D$18,
                                            ABS((MAX('1D'!$D$16,
                                                        POWER((ABS(K398)^2)/('1D'!$I$5*MAX(F398,
                                                                    0.1)^2),
                                                            1/3)))-IFERROR(L398,
                                                    0))))))),
                        MAX('1D'!$D$16,
                            POWER((ABS(K398)^2)/('1D'!$I$5*MAX(F398,
                                        0.1)^2),
                                1/3))),
                    MAX('1D'!$D$16,
                        IFERROR(L398,
                            0)))))))</f>
        <v>2.0411692021517887</v>
      </c>
      <c r="M398" s="5">
        <f t="shared" ca="1" si="84"/>
        <v>10.614079851189301</v>
      </c>
      <c r="N398" s="5">
        <f t="shared" ca="1" si="85"/>
        <v>1.1434704692804873</v>
      </c>
      <c r="O398" s="5">
        <f t="shared" ca="1" si="86"/>
        <v>4.8002276894771132</v>
      </c>
      <c r="P398" s="5">
        <f t="shared" ca="1" si="87"/>
        <v>634.4096692021518</v>
      </c>
      <c r="Q398" s="5">
        <f ca="1">P398+((ABS(K398)/MAX(((F398)+(G398)*(L398))*(L398),
            0.000001))^2)/(2*'1D'!$I$5)</f>
        <v>635.58409253909485</v>
      </c>
      <c r="R398" s="5">
        <f ca="1">((ABS(K398)*'1D'!$D$6)/(MAX(((F398)+(G398)*(L398))*(L398),
            0.000001)*MAX(((((F398)+(G398)*(L398))*(L398))/MAX((F398)+2*(L398)*SQRT(1+(G398)^2),
                    0.000001))^(2/3),
            0.000001)))^2</f>
        <v>4.3358367565141456E-3</v>
      </c>
      <c r="S398" s="5">
        <f ca="1">ABS(ABS(K398)/MAX(((F398)+(G398)*(L398))*(L398),
        0.000001))/SQRT('1D'!$I$5*MAX((((F398)+(G398)*(L398))*(L398))/MAX((F398)+2*(G398)*(L398),
            0.000001),
        0.000001))</f>
        <v>1.0727235886044055</v>
      </c>
      <c r="T398" s="5">
        <f ca="1">((F398)*(L398)^2)/2+(G398)*(L398)^3/3+(ABS(K398)^2)/('1D'!$I$5*MAX(((F398)+(G398)*(L398))*(L398),
        0.000001))</f>
        <v>35.763412605541333</v>
      </c>
      <c r="U398" s="5">
        <f ca="1">IF($A$2=0,
    0,
    IFERROR(Q397-(((R397+R398)/2)*J398)-(IF(O397&gt;O398,
                '1D'!$D$8*((O397^2-O398^2)/(2*'1D'!$I$5)),
                '1D'!$D$9*((O398^2-O397^2)/(2*'1D'!$I$5)))+('1D'!$D$10*(ABS(I398)/90)*(MAX(O397^2,
                        O398^2)/(2*'1D'!$I$5))))-Q398,
        0))</f>
        <v>-3.8886858066007335E-3</v>
      </c>
      <c r="V398" s="5">
        <f ca="1">IF($A$2=0,
    1,
    IF(IFERROR(V397,
            0)=0,
        0,
        IFERROR(IF(ROUND(S398,
                    3)=1,
                1,
                IF(AND(ABS(U398)&lt;'1D'!$D$19,
                        S398&gt;1),
                    1,
                    0)),
            0)))</f>
        <v>0</v>
      </c>
      <c r="W398" s="5">
        <f ca="1">IF($A$2=0,
    MAX(MAX('1D'!$D$16,
            MAX('1D'!$D$16,
                POWER((ABS(K398)^2)/('1D'!$I$5*MAX(F398,
                            0.1)^2),
                    1/3))),
        IFERROR(W1396,
            MAX(MAX('1D'!$D$16,
                    MAX('1D'!$D$16,
                        POWER((ABS(K398)^2)/('1D'!$I$5*MAX(F398,
                                    0.1)^2),
                            1/3))),
                ($L$2)-E1396))),
    IF(IFERROR(AG399,
            0)=0,
        MAX(MAX('1D'!$D$16,
                MAX('1D'!$D$16,
                    POWER((ABS(K398)^2)/('1D'!$I$5*MAX(F398,
                                0.1)^2),
                        1/3))),
            IFERROR(W1396,
                MAX(MAX('1D'!$D$16,
                        MAX('1D'!$D$16,
                            POWER((ABS(K398)^2)/('1D'!$I$5*MAX(F398,
                                        0.1)^2),
                                1/3))),
                    ($L$2)-E1396))),
        IF(IFERROR(W398,
                0)=0,
            MAX(MAX('1D'!$D$16,
                    MAX('1D'!$D$16,
                        POWER((ABS(K398)^2)/('1D'!$I$5*MAX(F398,
                                    0.1)^2),
                            1/3))),
                IFERROR(W1396,
                    MAX(MAX('1D'!$D$16,
                            MAX('1D'!$D$16,
                                POWER((ABS(K398)^2)/('1D'!$I$5*MAX(F398,
                                            0.1)^2),
                                    1/3))),
                        ($L$2)-E1396))),
            IF(OR(IFERROR(AD398,
                        0)&gt;=1,
                    IFERROR(AD399,
                        0)&gt;=1),
                MAX('1D'!$D$16,
                    MAX('1D'!$D$16,
                        POWER((ABS(K398)^2)/('1D'!$I$5*MAX(F398,
                                    0.1)^2),
                            1/3))),
                IF(ABS(IFERROR(AF398,
                            0))&lt;'1D'!$D$19,
                    MAX(MAX('1D'!$D$16,
                            MAX('1D'!$D$16,
                                POWER((ABS(K398)^2)/('1D'!$I$5*MAX(F398,
                                            0.1)^2),
                                    1/3))),
                        IFERROR(W398,
                            0)),
                    MAX(MAX('1D'!$D$16,
                            MAX('1D'!$D$16,
                                POWER((ABS(K398)^2)/('1D'!$I$5*MAX(F398,
                                            0.1)^2),
                                    1/3))),
                        (IFERROR(W398,
                                0))+((IFERROR(AF398,
                                    0))*'1D'!$D$18)))))))</f>
        <v>2.1389677043987478</v>
      </c>
      <c r="X398" s="5">
        <f t="shared" ca="1" si="88"/>
        <v>11.122632062873489</v>
      </c>
      <c r="Y398" s="5">
        <f t="shared" ca="1" si="89"/>
        <v>1.1735290000551568</v>
      </c>
      <c r="Z398" s="5">
        <f t="shared" ca="1" si="90"/>
        <v>4.5807502857230418</v>
      </c>
      <c r="AA398" s="5">
        <f t="shared" ca="1" si="91"/>
        <v>634.50746770439878</v>
      </c>
      <c r="AB398" s="5">
        <f ca="1">AA398+((ABS(K398)/MAX(((F398)+(G398)*(W398))*(W398),
            0.000001))^2)/(2*'1D'!$I$5)</f>
        <v>635.57695155659815</v>
      </c>
      <c r="AC398" s="5">
        <f ca="1">((ABS(K398)*'1D'!$D$6)/(MAX(((F398)+(G398)*(W398))*(W398),
            0.000001)*MAX(((((F398)+(G398)*(W398))*(W398))/MAX((F398)+2*(W398)*SQRT(1+(G398)^2),
                    0.000001))^(2/3),
            0.000001)))^2</f>
        <v>3.8141460404132466E-3</v>
      </c>
      <c r="AD398" s="5">
        <f ca="1">ABS(ABS(K398)/MAX(((F398)+(G398)*(W398))*(W398),
        0.000001))/SQRT('1D'!$I$5*MAX((((F398)+(G398)*(W398))*(W398))/MAX((F398)+2*(G398)*(W398),
            0.000001),
        0.000001))</f>
        <v>1.0000000000000004</v>
      </c>
      <c r="AE398" s="5">
        <f ca="1">((F398)*(W398)^2)/2+(G398)*(W398)^3/3+(ABS(K398)^2)/('1D'!$I$5*MAX(((F398)+(G398)*(W398))*(W398),
        0.000001))</f>
        <v>35.686426155594638</v>
      </c>
      <c r="AF398" s="5">
        <f ca="1">IF($A$2=0,
    0,
    IFERROR(AB399+(((AC398+AC399)/2)*J399)+(IF(Z398&gt;Z399,
                '1D'!$D$8*((Z398^2-Z399^2)/(2*'1D'!$I$5)),
                '1D'!$D$9*((Z399^2-Z398^2)/(2*'1D'!$I$5)))+('1D'!$D$10*(ABS(I399)/90)*(MAX(Z398^2,
                        Z399^2)/(2*'1D'!$I$5))))-AB398,
        0))</f>
        <v>3.3141460404522149E-3</v>
      </c>
      <c r="AG398" s="5">
        <f ca="1">IF($A$2=0,
    1,
    IF(IFERROR(AG399,
            0)=0,
        0,
        IFERROR(IF(OR(ROUND(AD398,
                        3)&gt;=1,
                    AND(ABS(AF398)&lt;'1D'!$D$19,
                        AD398&lt;1)),
                1,
                0),
            0)))</f>
        <v>1</v>
      </c>
      <c r="AH398" s="5">
        <f ca="1">IFERROR(IF('1D'!V32="Supercritical",
        MAX('1D'!$D$16,
            IFERROR(L398,
                MAX('1D'!$D$16,
                    POWER((ABS(K398)^2)/('1D'!$I$5*MAX(F398,
                                0.1)^2),
                        1/3)))),
        IF('1D'!V32="Subcritical",
            MAX('1D'!$D$16,
                IFERROR(W398,
                    MAX('1D'!$D$16,
                        POWER((ABS(K398)^2)/('1D'!$I$5*MAX(F398,
                                    0.1)^2),
                            1/3)))),
            IF(IFERROR(T398,
                    -1E+99)&gt;=IFERROR(AE398,
                    -1E+99),
                MAX('1D'!$D$16,
                    IFERROR(L398,
                        MAX('1D'!$D$16,
                            POWER((ABS(K398)^2)/('1D'!$I$5*MAX(F398,
                                        0.1)^2),
                                1/3)))),
                MAX('1D'!$D$16,
                    IFERROR(W398,
                        MAX('1D'!$D$16,
                            POWER((ABS(K398)^2)/('1D'!$I$5*MAX(F398,
                                        0.1)^2),
                                1/3))))))),
    MAX('1D'!$D$16,
        POWER((ABS(K398)^2)/('1D'!$I$5*MAX(F398,
                    0.1)^2),
            1/3)))</f>
        <v>2.0411692021517887</v>
      </c>
      <c r="AI398" s="5">
        <f t="shared" ca="1" si="92"/>
        <v>634.4096692021518</v>
      </c>
      <c r="AJ398" s="5">
        <f ca="1">AI398+((ABS(K398)/MAX(((F398)+(G398)*(AH398))*(AH398),
            0.000001))^2)/(2*'1D'!$I$5)</f>
        <v>635.58409253909485</v>
      </c>
      <c r="AM398">
        <v>0</v>
      </c>
      <c r="AN398">
        <v>0</v>
      </c>
      <c r="AO398" s="5">
        <f t="shared" si="93"/>
        <v>0</v>
      </c>
      <c r="AP398" s="5">
        <f t="shared" si="97"/>
        <v>0</v>
      </c>
      <c r="AQ398" s="5">
        <f ca="1">ABS(ABS(K398)/MAX(((F398)+(G398)*(AH398))*(AH398),
        0.000001))/SQRT('1D'!$I$5*MAX((((F398)+(G398)*(AH398))*(AH398))/MAX((F398)+2*(G398)*(AH398),
            0.000001),
        0.000001))</f>
        <v>1.0727235886044055</v>
      </c>
      <c r="AR398" s="5" t="str">
        <f t="shared" ca="1" si="94"/>
        <v>Supercritical</v>
      </c>
      <c r="AS398" s="5">
        <f ca="1">((ABS(K398)*'1D'!$D$6)/(MAX(((F398)+(G398)*(AH398))*(AH398),
            0.000001)*MAX(((((F398)+(G398)*(AH398))*(AH398))/MAX((F398)+2*(AH398)*SQRT(1+(G398)^2),
                    0.000001))^(2/3),
            0.000001)))^2</f>
        <v>4.3358367565141456E-3</v>
      </c>
    </row>
    <row r="399" spans="1:45" x14ac:dyDescent="0.35">
      <c r="A399">
        <v>390</v>
      </c>
      <c r="B399">
        <v>388.99599999999998</v>
      </c>
      <c r="C399">
        <v>616258.25600000005</v>
      </c>
      <c r="D399">
        <v>3097576.77</v>
      </c>
      <c r="E399">
        <v>632.36800000000005</v>
      </c>
      <c r="F399">
        <v>5.2</v>
      </c>
      <c r="G399">
        <v>0</v>
      </c>
      <c r="H399" t="s">
        <v>176</v>
      </c>
      <c r="I399">
        <v>0</v>
      </c>
      <c r="J399" s="5">
        <f t="shared" si="95"/>
        <v>1</v>
      </c>
      <c r="K399" s="5">
        <f t="shared" ca="1" si="96"/>
        <v>50.95</v>
      </c>
      <c r="L399" s="5">
        <f ca="1">IF($A$2=0,
    IFERROR(L398,
        MAX('1D'!$D$16,
            POWER((ABS(K399)^2)/('1D'!$I$5*MAX(F399,
                        0.1)^2),
                1/3))),
    IF(IFERROR(V398,
            0)=0,
        IFERROR(L398,
            MAX('1D'!$D$16,
                POWER((ABS(K399)^2)/('1D'!$I$5*MAX(F399,
                            0.1)^2),
                    1/3))),
        IF(OR(IFERROR(L399,
                    0)=0,
                IFERROR(S398,
                    0)&lt;1,
                IFERROR(S399,
                    0)&lt;1),
            MAX('1D'!$D$16,
                POWER((ABS(K399)^2)/('1D'!$I$5*MAX(F399,
                            0.1)^2),
                    1/3)),
            IF(IFERROR(U399,
                    0)&gt;0,
                MAX('1D'!$D$16,
                    IFERROR(L399,
                        0)+((IFERROR(U399,
                                0))*'1D'!$D$18*IF((IFERROR(S399,
                                    0))&lt;1,
                            1,
                            -1))),
                IF(IFERROR(U399,
                        0)&lt;0,
                    IF(ABS((MAX('1D'!$D$16,
                                    POWER((ABS(K399)^2)/('1D'!$I$5*MAX(F399,
                                                0.1)^2),
                                        1/3)))-IFERROR(L399,
                                0))&gt;'1D'!$D$19,
                        MAX('1D'!$D$16,
                            IF((MAX('1D'!$D$16,
                                        POWER((ABS(K399)^2)/('1D'!$I$5*MAX(F399,
                                                    0.1)^2),
                                            1/3)))&gt;IFERROR(L399,
                                    0),
                                MIN((MAX('1D'!$D$16,
                                            POWER((ABS(K399)^2)/('1D'!$I$5*MAX(F399,
                                                        0.1)^2),
                                                1/3))),
                                    IFERROR(L399,
                                        0)+(MIN(ABS(IFERROR(U399,
                                                    0))*'1D'!$D$18,
                                            ABS((MAX('1D'!$D$16,
                                                        POWER((ABS(K399)^2)/('1D'!$I$5*MAX(F399,
                                                                    0.1)^2),
                                                            1/3)))-IFERROR(L399,
                                                    0))))),
                                MAX((MAX('1D'!$D$16,
                                            POWER((ABS(K399)^2)/('1D'!$I$5*MAX(F399,
                                                        0.1)^2),
                                                1/3))),
                                    IFERROR(L399,
                                        0)-(MIN(ABS(IFERROR(U399,
                                                    0))*'1D'!$D$18,
                                            ABS((MAX('1D'!$D$16,
                                                        POWER((ABS(K399)^2)/('1D'!$I$5*MAX(F399,
                                                                    0.1)^2),
                                                            1/3)))-IFERROR(L399,
                                                    0))))))),
                        MAX('1D'!$D$16,
                            POWER((ABS(K399)^2)/('1D'!$I$5*MAX(F399,
                                        0.1)^2),
                                1/3))),
                    MAX('1D'!$D$16,
                        IFERROR(L399,
                            0)))))))</f>
        <v>2.0411692021517887</v>
      </c>
      <c r="M399" s="5">
        <f t="shared" ca="1" si="84"/>
        <v>10.614079851189301</v>
      </c>
      <c r="N399" s="5">
        <f t="shared" ca="1" si="85"/>
        <v>1.1434704692804873</v>
      </c>
      <c r="O399" s="5">
        <f t="shared" ca="1" si="86"/>
        <v>4.8002276894771132</v>
      </c>
      <c r="P399" s="5">
        <f t="shared" ca="1" si="87"/>
        <v>634.40916920215182</v>
      </c>
      <c r="Q399" s="5">
        <f ca="1">P399+((ABS(K399)/MAX(((F399)+(G399)*(L399))*(L399),
            0.000001))^2)/(2*'1D'!$I$5)</f>
        <v>635.58359253909487</v>
      </c>
      <c r="R399" s="5">
        <f ca="1">((ABS(K399)*'1D'!$D$6)/(MAX(((F399)+(G399)*(L399))*(L399),
            0.000001)*MAX(((((F399)+(G399)*(L399))*(L399))/MAX((F399)+2*(L399)*SQRT(1+(G399)^2),
                    0.000001))^(2/3),
            0.000001)))^2</f>
        <v>4.3358367565141456E-3</v>
      </c>
      <c r="S399" s="5">
        <f ca="1">ABS(ABS(K399)/MAX(((F399)+(G399)*(L399))*(L399),
        0.000001))/SQRT('1D'!$I$5*MAX((((F399)+(G399)*(L399))*(L399))/MAX((F399)+2*(G399)*(L399),
            0.000001),
        0.000001))</f>
        <v>1.0727235886044055</v>
      </c>
      <c r="T399" s="5">
        <f ca="1">((F399)*(L399)^2)/2+(G399)*(L399)^3/3+(ABS(K399)^2)/('1D'!$I$5*MAX(((F399)+(G399)*(L399))*(L399),
        0.000001))</f>
        <v>35.763412605541333</v>
      </c>
      <c r="U399" s="5">
        <f ca="1">IF($A$2=0,
    0,
    IFERROR(Q398-(((R398+R399)/2)*J399)-(IF(O398&gt;O399,
                '1D'!$D$8*((O398^2-O399^2)/(2*'1D'!$I$5)),
                '1D'!$D$9*((O399^2-O398^2)/(2*'1D'!$I$5)))+('1D'!$D$10*(ABS(I399)/90)*(MAX(O398^2,
                        O399^2)/(2*'1D'!$I$5))))-Q399,
        0))</f>
        <v>-3.8358367564796936E-3</v>
      </c>
      <c r="V399" s="5">
        <f ca="1">IF($A$2=0,
    1,
    IF(IFERROR(V398,
            0)=0,
        0,
        IFERROR(IF(ROUND(S399,
                    3)=1,
                1,
                IF(AND(ABS(U399)&lt;'1D'!$D$19,
                        S399&gt;1),
                    1,
                    0)),
            0)))</f>
        <v>0</v>
      </c>
      <c r="W399" s="5">
        <f ca="1">IF($A$2=0,
    MAX(MAX('1D'!$D$16,
            MAX('1D'!$D$16,
                POWER((ABS(K399)^2)/('1D'!$I$5*MAX(F399,
                            0.1)^2),
                    1/3))),
        IFERROR(W1396,
            MAX(MAX('1D'!$D$16,
                    MAX('1D'!$D$16,
                        POWER((ABS(K399)^2)/('1D'!$I$5*MAX(F399,
                                    0.1)^2),
                            1/3))),
                ($L$2)-E1396))),
    IF(IFERROR(AG400,
            0)=0,
        MAX(MAX('1D'!$D$16,
                MAX('1D'!$D$16,
                    POWER((ABS(K399)^2)/('1D'!$I$5*MAX(F399,
                                0.1)^2),
                        1/3))),
            IFERROR(W1396,
                MAX(MAX('1D'!$D$16,
                        MAX('1D'!$D$16,
                            POWER((ABS(K399)^2)/('1D'!$I$5*MAX(F399,
                                        0.1)^2),
                                1/3))),
                    ($L$2)-E1396))),
        IF(IFERROR(W399,
                0)=0,
            MAX(MAX('1D'!$D$16,
                    MAX('1D'!$D$16,
                        POWER((ABS(K399)^2)/('1D'!$I$5*MAX(F399,
                                    0.1)^2),
                            1/3))),
                IFERROR(W1396,
                    MAX(MAX('1D'!$D$16,
                            MAX('1D'!$D$16,
                                POWER((ABS(K399)^2)/('1D'!$I$5*MAX(F399,
                                            0.1)^2),
                                    1/3))),
                        ($L$2)-E1396))),
            IF(OR(IFERROR(AD399,
                        0)&gt;=1,
                    IFERROR(AD400,
                        0)&gt;=1),
                MAX('1D'!$D$16,
                    MAX('1D'!$D$16,
                        POWER((ABS(K399)^2)/('1D'!$I$5*MAX(F399,
                                    0.1)^2),
                            1/3))),
                IF(ABS(IFERROR(AF399,
                            0))&lt;'1D'!$D$19,
                    MAX(MAX('1D'!$D$16,
                            MAX('1D'!$D$16,
                                POWER((ABS(K399)^2)/('1D'!$I$5*MAX(F399,
                                            0.1)^2),
                                    1/3))),
                        IFERROR(W399,
                            0)),
                    MAX(MAX('1D'!$D$16,
                            MAX('1D'!$D$16,
                                POWER((ABS(K399)^2)/('1D'!$I$5*MAX(F399,
                                            0.1)^2),
                                    1/3))),
                        (IFERROR(W399,
                                0))+((IFERROR(AF399,
                                    0))*'1D'!$D$18)))))))</f>
        <v>2.1389677043987478</v>
      </c>
      <c r="X399" s="5">
        <f t="shared" ca="1" si="88"/>
        <v>11.122632062873489</v>
      </c>
      <c r="Y399" s="5">
        <f t="shared" ca="1" si="89"/>
        <v>1.1735290000551568</v>
      </c>
      <c r="Z399" s="5">
        <f t="shared" ca="1" si="90"/>
        <v>4.5807502857230418</v>
      </c>
      <c r="AA399" s="5">
        <f t="shared" ca="1" si="91"/>
        <v>634.50696770439879</v>
      </c>
      <c r="AB399" s="5">
        <f ca="1">AA399+((ABS(K399)/MAX(((F399)+(G399)*(W399))*(W399),
            0.000001))^2)/(2*'1D'!$I$5)</f>
        <v>635.57645155659816</v>
      </c>
      <c r="AC399" s="5">
        <f ca="1">((ABS(K399)*'1D'!$D$6)/(MAX(((F399)+(G399)*(W399))*(W399),
            0.000001)*MAX(((((F399)+(G399)*(W399))*(W399))/MAX((F399)+2*(W399)*SQRT(1+(G399)^2),
                    0.000001))^(2/3),
            0.000001)))^2</f>
        <v>3.8141460404132466E-3</v>
      </c>
      <c r="AD399" s="5">
        <f ca="1">ABS(ABS(K399)/MAX(((F399)+(G399)*(W399))*(W399),
        0.000001))/SQRT('1D'!$I$5*MAX((((F399)+(G399)*(W399))*(W399))/MAX((F399)+2*(G399)*(W399),
            0.000001),
        0.000001))</f>
        <v>1.0000000000000004</v>
      </c>
      <c r="AE399" s="5">
        <f ca="1">((F399)*(W399)^2)/2+(G399)*(W399)^3/3+(ABS(K399)^2)/('1D'!$I$5*MAX(((F399)+(G399)*(W399))*(W399),
        0.000001))</f>
        <v>35.686426155594638</v>
      </c>
      <c r="AF399" s="5">
        <f ca="1">IF($A$2=0,
    0,
    IFERROR(AB400+(((AC399+AC400)/2)*J400)+(IF(Z399&gt;Z400,
                '1D'!$D$8*((Z399^2-Z400^2)/(2*'1D'!$I$5)),
                '1D'!$D$9*((Z400^2-Z399^2)/(2*'1D'!$I$5)))+('1D'!$D$10*(ABS(I400)/90)*(MAX(Z399^2,
                        Z400^2)/(2*'1D'!$I$5))))-AB399,
        0))</f>
        <v>3.3513287752384713E-3</v>
      </c>
      <c r="AG399" s="5">
        <f ca="1">IF($A$2=0,
    1,
    IF(IFERROR(AG400,
            0)=0,
        0,
        IFERROR(IF(OR(ROUND(AD399,
                        3)&gt;=1,
                    AND(ABS(AF399)&lt;'1D'!$D$19,
                        AD399&lt;1)),
                1,
                0),
            0)))</f>
        <v>1</v>
      </c>
      <c r="AH399" s="5">
        <f ca="1">IFERROR(IF('1D'!V32="Supercritical",
        MAX('1D'!$D$16,
            IFERROR(L399,
                MAX('1D'!$D$16,
                    POWER((ABS(K399)^2)/('1D'!$I$5*MAX(F399,
                                0.1)^2),
                        1/3)))),
        IF('1D'!V32="Subcritical",
            MAX('1D'!$D$16,
                IFERROR(W399,
                    MAX('1D'!$D$16,
                        POWER((ABS(K399)^2)/('1D'!$I$5*MAX(F399,
                                    0.1)^2),
                            1/3)))),
            IF(IFERROR(T399,
                    -1E+99)&gt;=IFERROR(AE399,
                    -1E+99),
                MAX('1D'!$D$16,
                    IFERROR(L399,
                        MAX('1D'!$D$16,
                            POWER((ABS(K399)^2)/('1D'!$I$5*MAX(F399,
                                        0.1)^2),
                                1/3)))),
                MAX('1D'!$D$16,
                    IFERROR(W399,
                        MAX('1D'!$D$16,
                            POWER((ABS(K399)^2)/('1D'!$I$5*MAX(F399,
                                        0.1)^2),
                                1/3))))))),
    MAX('1D'!$D$16,
        POWER((ABS(K399)^2)/('1D'!$I$5*MAX(F399,
                    0.1)^2),
            1/3)))</f>
        <v>2.0411692021517887</v>
      </c>
      <c r="AI399" s="5">
        <f t="shared" ca="1" si="92"/>
        <v>634.40916920215182</v>
      </c>
      <c r="AJ399" s="5">
        <f ca="1">AI399+((ABS(K399)/MAX(((F399)+(G399)*(AH399))*(AH399),
            0.000001))^2)/(2*'1D'!$I$5)</f>
        <v>635.58359253909487</v>
      </c>
      <c r="AM399">
        <v>0</v>
      </c>
      <c r="AN399">
        <v>0</v>
      </c>
      <c r="AO399" s="5">
        <f t="shared" si="93"/>
        <v>0</v>
      </c>
      <c r="AP399" s="5">
        <f t="shared" si="97"/>
        <v>0</v>
      </c>
      <c r="AQ399" s="5">
        <f ca="1">ABS(ABS(K399)/MAX(((F399)+(G399)*(AH399))*(AH399),
        0.000001))/SQRT('1D'!$I$5*MAX((((F399)+(G399)*(AH399))*(AH399))/MAX((F399)+2*(G399)*(AH399),
            0.000001),
        0.000001))</f>
        <v>1.0727235886044055</v>
      </c>
      <c r="AR399" s="5" t="str">
        <f t="shared" ca="1" si="94"/>
        <v>Supercritical</v>
      </c>
      <c r="AS399" s="5">
        <f ca="1">((ABS(K399)*'1D'!$D$6)/(MAX(((F399)+(G399)*(AH399))*(AH399),
            0.000001)*MAX(((((F399)+(G399)*(AH399))*(AH399))/MAX((F399)+2*(AH399)*SQRT(1+(G399)^2),
                    0.000001))^(2/3),
            0.000001)))^2</f>
        <v>4.3358367565141456E-3</v>
      </c>
    </row>
    <row r="400" spans="1:45" x14ac:dyDescent="0.35">
      <c r="A400">
        <v>391</v>
      </c>
      <c r="B400">
        <v>389.995</v>
      </c>
      <c r="C400">
        <v>616257.78200000001</v>
      </c>
      <c r="D400">
        <v>3097575.89</v>
      </c>
      <c r="E400">
        <v>632.36749999999995</v>
      </c>
      <c r="F400">
        <v>5.2</v>
      </c>
      <c r="G400">
        <v>0</v>
      </c>
      <c r="H400" t="s">
        <v>176</v>
      </c>
      <c r="I400">
        <v>2.3E-2</v>
      </c>
      <c r="J400" s="5">
        <f t="shared" si="95"/>
        <v>0.99900000000002365</v>
      </c>
      <c r="K400" s="5">
        <f t="shared" ca="1" si="96"/>
        <v>50.95</v>
      </c>
      <c r="L400" s="5">
        <f ca="1">IF($A$2=0,
    IFERROR(L399,
        MAX('1D'!$D$16,
            POWER((ABS(K400)^2)/('1D'!$I$5*MAX(F400,
                        0.1)^2),
                1/3))),
    IF(IFERROR(V399,
            0)=0,
        IFERROR(L399,
            MAX('1D'!$D$16,
                POWER((ABS(K400)^2)/('1D'!$I$5*MAX(F400,
                            0.1)^2),
                    1/3))),
        IF(OR(IFERROR(L400,
                    0)=0,
                IFERROR(S399,
                    0)&lt;1,
                IFERROR(S400,
                    0)&lt;1),
            MAX('1D'!$D$16,
                POWER((ABS(K400)^2)/('1D'!$I$5*MAX(F400,
                            0.1)^2),
                    1/3)),
            IF(IFERROR(U400,
                    0)&gt;0,
                MAX('1D'!$D$16,
                    IFERROR(L400,
                        0)+((IFERROR(U400,
                                0))*'1D'!$D$18*IF((IFERROR(S400,
                                    0))&lt;1,
                            1,
                            -1))),
                IF(IFERROR(U400,
                        0)&lt;0,
                    IF(ABS((MAX('1D'!$D$16,
                                    POWER((ABS(K400)^2)/('1D'!$I$5*MAX(F400,
                                                0.1)^2),
                                        1/3)))-IFERROR(L400,
                                0))&gt;'1D'!$D$19,
                        MAX('1D'!$D$16,
                            IF((MAX('1D'!$D$16,
                                        POWER((ABS(K400)^2)/('1D'!$I$5*MAX(F400,
                                                    0.1)^2),
                                            1/3)))&gt;IFERROR(L400,
                                    0),
                                MIN((MAX('1D'!$D$16,
                                            POWER((ABS(K400)^2)/('1D'!$I$5*MAX(F400,
                                                        0.1)^2),
                                                1/3))),
                                    IFERROR(L400,
                                        0)+(MIN(ABS(IFERROR(U400,
                                                    0))*'1D'!$D$18,
                                            ABS((MAX('1D'!$D$16,
                                                        POWER((ABS(K400)^2)/('1D'!$I$5*MAX(F400,
                                                                    0.1)^2),
                                                            1/3)))-IFERROR(L400,
                                                    0))))),
                                MAX((MAX('1D'!$D$16,
                                            POWER((ABS(K400)^2)/('1D'!$I$5*MAX(F400,
                                                        0.1)^2),
                                                1/3))),
                                    IFERROR(L400,
                                        0)-(MIN(ABS(IFERROR(U400,
                                                    0))*'1D'!$D$18,
                                            ABS((MAX('1D'!$D$16,
                                                        POWER((ABS(K400)^2)/('1D'!$I$5*MAX(F400,
                                                                    0.1)^2),
                                                            1/3)))-IFERROR(L400,
                                                    0))))))),
                        MAX('1D'!$D$16,
                            POWER((ABS(K400)^2)/('1D'!$I$5*MAX(F400,
                                        0.1)^2),
                                1/3))),
                    MAX('1D'!$D$16,
                        IFERROR(L400,
                            0)))))))</f>
        <v>2.0411692021517887</v>
      </c>
      <c r="M400" s="5">
        <f t="shared" ca="1" si="84"/>
        <v>10.614079851189301</v>
      </c>
      <c r="N400" s="5">
        <f t="shared" ca="1" si="85"/>
        <v>1.1434704692804873</v>
      </c>
      <c r="O400" s="5">
        <f t="shared" ca="1" si="86"/>
        <v>4.8002276894771132</v>
      </c>
      <c r="P400" s="5">
        <f t="shared" ca="1" si="87"/>
        <v>634.40866920215171</v>
      </c>
      <c r="Q400" s="5">
        <f ca="1">P400+((ABS(K400)/MAX(((F400)+(G400)*(L400))*(L400),
            0.000001))^2)/(2*'1D'!$I$5)</f>
        <v>635.58309253909476</v>
      </c>
      <c r="R400" s="5">
        <f ca="1">((ABS(K400)*'1D'!$D$6)/(MAX(((F400)+(G400)*(L400))*(L400),
            0.000001)*MAX(((((F400)+(G400)*(L400))*(L400))/MAX((F400)+2*(L400)*SQRT(1+(G400)^2),
                    0.000001))^(2/3),
            0.000001)))^2</f>
        <v>4.3358367565141456E-3</v>
      </c>
      <c r="S400" s="5">
        <f ca="1">ABS(ABS(K400)/MAX(((F400)+(G400)*(L400))*(L400),
        0.000001))/SQRT('1D'!$I$5*MAX((((F400)+(G400)*(L400))*(L400))/MAX((F400)+2*(G400)*(L400),
            0.000001),
        0.000001))</f>
        <v>1.0727235886044055</v>
      </c>
      <c r="T400" s="5">
        <f ca="1">((F400)*(L400)^2)/2+(G400)*(L400)^3/3+(ABS(K400)^2)/('1D'!$I$5*MAX(((F400)+(G400)*(L400))*(L400),
        0.000001))</f>
        <v>35.763412605541333</v>
      </c>
      <c r="U400" s="5">
        <f ca="1">IF($A$2=0,
    0,
    IFERROR(Q399-(((R399+R400)/2)*J400)-(IF(O399&gt;O400,
                '1D'!$D$8*((O399^2-O400^2)/(2*'1D'!$I$5)),
                '1D'!$D$9*((O400^2-O399^2)/(2*'1D'!$I$5)))+('1D'!$D$10*(ABS(I400)/90)*(MAX(O399^2,
                        O400^2)/(2*'1D'!$I$5))))-Q400,
        0))</f>
        <v>-3.876520480957879E-3</v>
      </c>
      <c r="V400" s="5">
        <f ca="1">IF($A$2=0,
    1,
    IF(IFERROR(V399,
            0)=0,
        0,
        IFERROR(IF(ROUND(S400,
                    3)=1,
                1,
                IF(AND(ABS(U400)&lt;'1D'!$D$19,
                        S400&gt;1),
                    1,
                    0)),
            0)))</f>
        <v>0</v>
      </c>
      <c r="W400" s="5">
        <f ca="1">IF($A$2=0,
    MAX(MAX('1D'!$D$16,
            MAX('1D'!$D$16,
                POWER((ABS(K400)^2)/('1D'!$I$5*MAX(F400,
                            0.1)^2),
                    1/3))),
        IFERROR(W1396,
            MAX(MAX('1D'!$D$16,
                    MAX('1D'!$D$16,
                        POWER((ABS(K400)^2)/('1D'!$I$5*MAX(F400,
                                    0.1)^2),
                            1/3))),
                ($L$2)-E1396))),
    IF(IFERROR(AG401,
            0)=0,
        MAX(MAX('1D'!$D$16,
                MAX('1D'!$D$16,
                    POWER((ABS(K400)^2)/('1D'!$I$5*MAX(F400,
                                0.1)^2),
                        1/3))),
            IFERROR(W1396,
                MAX(MAX('1D'!$D$16,
                        MAX('1D'!$D$16,
                            POWER((ABS(K400)^2)/('1D'!$I$5*MAX(F400,
                                        0.1)^2),
                                1/3))),
                    ($L$2)-E1396))),
        IF(IFERROR(W400,
                0)=0,
            MAX(MAX('1D'!$D$16,
                    MAX('1D'!$D$16,
                        POWER((ABS(K400)^2)/('1D'!$I$5*MAX(F400,
                                    0.1)^2),
                            1/3))),
                IFERROR(W1396,
                    MAX(MAX('1D'!$D$16,
                            MAX('1D'!$D$16,
                                POWER((ABS(K400)^2)/('1D'!$I$5*MAX(F400,
                                            0.1)^2),
                                    1/3))),
                        ($L$2)-E1396))),
            IF(OR(IFERROR(AD400,
                        0)&gt;=1,
                    IFERROR(AD401,
                        0)&gt;=1),
                MAX('1D'!$D$16,
                    MAX('1D'!$D$16,
                        POWER((ABS(K400)^2)/('1D'!$I$5*MAX(F400,
                                    0.1)^2),
                            1/3))),
                IF(ABS(IFERROR(AF400,
                            0))&lt;'1D'!$D$19,
                    MAX(MAX('1D'!$D$16,
                            MAX('1D'!$D$16,
                                POWER((ABS(K400)^2)/('1D'!$I$5*MAX(F400,
                                            0.1)^2),
                                    1/3))),
                        IFERROR(W400,
                            0)),
                    MAX(MAX('1D'!$D$16,
                            MAX('1D'!$D$16,
                                POWER((ABS(K400)^2)/('1D'!$I$5*MAX(F400,
                                            0.1)^2),
                                    1/3))),
                        (IFERROR(W400,
                                0))+((IFERROR(AF400,
                                    0))*'1D'!$D$18)))))))</f>
        <v>2.1389677043987478</v>
      </c>
      <c r="X400" s="5">
        <f t="shared" ca="1" si="88"/>
        <v>11.122632062873489</v>
      </c>
      <c r="Y400" s="5">
        <f t="shared" ca="1" si="89"/>
        <v>1.1735290000551568</v>
      </c>
      <c r="Z400" s="5">
        <f t="shared" ca="1" si="90"/>
        <v>4.5807502857230418</v>
      </c>
      <c r="AA400" s="5">
        <f t="shared" ca="1" si="91"/>
        <v>634.50646770439869</v>
      </c>
      <c r="AB400" s="5">
        <f ca="1">AA400+((ABS(K400)/MAX(((F400)+(G400)*(W400))*(W400),
            0.000001))^2)/(2*'1D'!$I$5)</f>
        <v>635.57595155659806</v>
      </c>
      <c r="AC400" s="5">
        <f ca="1">((ABS(K400)*'1D'!$D$6)/(MAX(((F400)+(G400)*(W400))*(W400),
            0.000001)*MAX(((((F400)+(G400)*(W400))*(W400))/MAX((F400)+2*(W400)*SQRT(1+(G400)^2),
                    0.000001))^(2/3),
            0.000001)))^2</f>
        <v>3.8141460404132466E-3</v>
      </c>
      <c r="AD400" s="5">
        <f ca="1">ABS(ABS(K400)/MAX(((F400)+(G400)*(W400))*(W400),
        0.000001))/SQRT('1D'!$I$5*MAX((((F400)+(G400)*(W400))*(W400))/MAX((F400)+2*(G400)*(W400),
            0.000001),
        0.000001))</f>
        <v>1.0000000000000004</v>
      </c>
      <c r="AE400" s="5">
        <f ca="1">((F400)*(W400)^2)/2+(G400)*(W400)^3/3+(ABS(K400)^2)/('1D'!$I$5*MAX(((F400)+(G400)*(W400))*(W400),
        0.000001))</f>
        <v>35.686426155594638</v>
      </c>
      <c r="AF400" s="5">
        <f ca="1">IF($A$2=0,
    0,
    IFERROR(AB401+(((AC400+AC401)/2)*J401)+(IF(Z400&gt;Z401,
                '1D'!$D$8*((Z400^2-Z401^2)/(2*'1D'!$I$5)),
                '1D'!$D$9*((Z401^2-Z400^2)/(2*'1D'!$I$5)))+('1D'!$D$10*(ABS(I401)/90)*(MAX(Z400^2,
                        Z401^2)/(2*'1D'!$I$5))))-AB400,
        0))</f>
        <v>3.3589570674621427E-3</v>
      </c>
      <c r="AG400" s="5">
        <f ca="1">IF($A$2=0,
    1,
    IF(IFERROR(AG401,
            0)=0,
        0,
        IFERROR(IF(OR(ROUND(AD400,
                        3)&gt;=1,
                    AND(ABS(AF400)&lt;'1D'!$D$19,
                        AD400&lt;1)),
                1,
                0),
            0)))</f>
        <v>1</v>
      </c>
      <c r="AH400" s="5">
        <f ca="1">IFERROR(IF('1D'!V32="Supercritical",
        MAX('1D'!$D$16,
            IFERROR(L400,
                MAX('1D'!$D$16,
                    POWER((ABS(K400)^2)/('1D'!$I$5*MAX(F400,
                                0.1)^2),
                        1/3)))),
        IF('1D'!V32="Subcritical",
            MAX('1D'!$D$16,
                IFERROR(W400,
                    MAX('1D'!$D$16,
                        POWER((ABS(K400)^2)/('1D'!$I$5*MAX(F400,
                                    0.1)^2),
                            1/3)))),
            IF(IFERROR(T400,
                    -1E+99)&gt;=IFERROR(AE400,
                    -1E+99),
                MAX('1D'!$D$16,
                    IFERROR(L400,
                        MAX('1D'!$D$16,
                            POWER((ABS(K400)^2)/('1D'!$I$5*MAX(F400,
                                        0.1)^2),
                                1/3)))),
                MAX('1D'!$D$16,
                    IFERROR(W400,
                        MAX('1D'!$D$16,
                            POWER((ABS(K400)^2)/('1D'!$I$5*MAX(F400,
                                        0.1)^2),
                                1/3))))))),
    MAX('1D'!$D$16,
        POWER((ABS(K400)^2)/('1D'!$I$5*MAX(F400,
                    0.1)^2),
            1/3)))</f>
        <v>2.0411692021517887</v>
      </c>
      <c r="AI400" s="5">
        <f t="shared" ca="1" si="92"/>
        <v>634.40866920215171</v>
      </c>
      <c r="AJ400" s="5">
        <f ca="1">AI400+((ABS(K400)/MAX(((F400)+(G400)*(AH400))*(AH400),
            0.000001))^2)/(2*'1D'!$I$5)</f>
        <v>635.58309253909476</v>
      </c>
      <c r="AM400">
        <v>0</v>
      </c>
      <c r="AN400">
        <v>0</v>
      </c>
      <c r="AO400" s="5">
        <f t="shared" si="93"/>
        <v>0</v>
      </c>
      <c r="AP400" s="5">
        <f t="shared" si="97"/>
        <v>0</v>
      </c>
      <c r="AQ400" s="5">
        <f ca="1">ABS(ABS(K400)/MAX(((F400)+(G400)*(AH400))*(AH400),
        0.000001))/SQRT('1D'!$I$5*MAX((((F400)+(G400)*(AH400))*(AH400))/MAX((F400)+2*(G400)*(AH400),
            0.000001),
        0.000001))</f>
        <v>1.0727235886044055</v>
      </c>
      <c r="AR400" s="5" t="str">
        <f t="shared" ca="1" si="94"/>
        <v>Supercritical</v>
      </c>
      <c r="AS400" s="5">
        <f ca="1">((ABS(K400)*'1D'!$D$6)/(MAX(((F400)+(G400)*(AH400))*(AH400),
            0.000001)*MAX(((((F400)+(G400)*(AH400))*(AH400))/MAX((F400)+2*(AH400)*SQRT(1+(G400)^2),
                    0.000001))^(2/3),
            0.000001)))^2</f>
        <v>4.3358367565141456E-3</v>
      </c>
    </row>
    <row r="401" spans="1:45" x14ac:dyDescent="0.35">
      <c r="A401">
        <v>392</v>
      </c>
      <c r="B401">
        <v>390.99599999999998</v>
      </c>
      <c r="C401">
        <v>616257.30700000003</v>
      </c>
      <c r="D401">
        <v>3097575.0090000001</v>
      </c>
      <c r="E401">
        <v>632.36699999999996</v>
      </c>
      <c r="F401">
        <v>5.2</v>
      </c>
      <c r="G401">
        <v>0</v>
      </c>
      <c r="H401" t="s">
        <v>176</v>
      </c>
      <c r="I401">
        <v>2.3E-2</v>
      </c>
      <c r="J401" s="5">
        <f t="shared" si="95"/>
        <v>1.0009999999999764</v>
      </c>
      <c r="K401" s="5">
        <f t="shared" ca="1" si="96"/>
        <v>50.95</v>
      </c>
      <c r="L401" s="5">
        <f ca="1">IF($A$2=0,
    IFERROR(L400,
        MAX('1D'!$D$16,
            POWER((ABS(K401)^2)/('1D'!$I$5*MAX(F401,
                        0.1)^2),
                1/3))),
    IF(IFERROR(V400,
            0)=0,
        IFERROR(L400,
            MAX('1D'!$D$16,
                POWER((ABS(K401)^2)/('1D'!$I$5*MAX(F401,
                            0.1)^2),
                    1/3))),
        IF(OR(IFERROR(L401,
                    0)=0,
                IFERROR(S400,
                    0)&lt;1,
                IFERROR(S401,
                    0)&lt;1),
            MAX('1D'!$D$16,
                POWER((ABS(K401)^2)/('1D'!$I$5*MAX(F401,
                            0.1)^2),
                    1/3)),
            IF(IFERROR(U401,
                    0)&gt;0,
                MAX('1D'!$D$16,
                    IFERROR(L401,
                        0)+((IFERROR(U401,
                                0))*'1D'!$D$18*IF((IFERROR(S401,
                                    0))&lt;1,
                            1,
                            -1))),
                IF(IFERROR(U401,
                        0)&lt;0,
                    IF(ABS((MAX('1D'!$D$16,
                                    POWER((ABS(K401)^2)/('1D'!$I$5*MAX(F401,
                                                0.1)^2),
                                        1/3)))-IFERROR(L401,
                                0))&gt;'1D'!$D$19,
                        MAX('1D'!$D$16,
                            IF((MAX('1D'!$D$16,
                                        POWER((ABS(K401)^2)/('1D'!$I$5*MAX(F401,
                                                    0.1)^2),
                                            1/3)))&gt;IFERROR(L401,
                                    0),
                                MIN((MAX('1D'!$D$16,
                                            POWER((ABS(K401)^2)/('1D'!$I$5*MAX(F401,
                                                        0.1)^2),
                                                1/3))),
                                    IFERROR(L401,
                                        0)+(MIN(ABS(IFERROR(U401,
                                                    0))*'1D'!$D$18,
                                            ABS((MAX('1D'!$D$16,
                                                        POWER((ABS(K401)^2)/('1D'!$I$5*MAX(F401,
                                                                    0.1)^2),
                                                            1/3)))-IFERROR(L401,
                                                    0))))),
                                MAX((MAX('1D'!$D$16,
                                            POWER((ABS(K401)^2)/('1D'!$I$5*MAX(F401,
                                                        0.1)^2),
                                                1/3))),
                                    IFERROR(L401,
                                        0)-(MIN(ABS(IFERROR(U401,
                                                    0))*'1D'!$D$18,
                                            ABS((MAX('1D'!$D$16,
                                                        POWER((ABS(K401)^2)/('1D'!$I$5*MAX(F401,
                                                                    0.1)^2),
                                                            1/3)))-IFERROR(L401,
                                                    0))))))),
                        MAX('1D'!$D$16,
                            POWER((ABS(K401)^2)/('1D'!$I$5*MAX(F401,
                                        0.1)^2),
                                1/3))),
                    MAX('1D'!$D$16,
                        IFERROR(L401,
                            0)))))))</f>
        <v>2.0411692021517887</v>
      </c>
      <c r="M401" s="5">
        <f t="shared" ca="1" si="84"/>
        <v>10.614079851189301</v>
      </c>
      <c r="N401" s="5">
        <f t="shared" ca="1" si="85"/>
        <v>1.1434704692804873</v>
      </c>
      <c r="O401" s="5">
        <f t="shared" ca="1" si="86"/>
        <v>4.8002276894771132</v>
      </c>
      <c r="P401" s="5">
        <f t="shared" ca="1" si="87"/>
        <v>634.40816920215173</v>
      </c>
      <c r="Q401" s="5">
        <f ca="1">P401+((ABS(K401)/MAX(((F401)+(G401)*(L401))*(L401),
            0.000001))^2)/(2*'1D'!$I$5)</f>
        <v>635.58259253909478</v>
      </c>
      <c r="R401" s="5">
        <f ca="1">((ABS(K401)*'1D'!$D$6)/(MAX(((F401)+(G401)*(L401))*(L401),
            0.000001)*MAX(((((F401)+(G401)*(L401))*(L401))/MAX((F401)+2*(L401)*SQRT(1+(G401)^2),
                    0.000001))^(2/3),
            0.000001)))^2</f>
        <v>4.3358367565141456E-3</v>
      </c>
      <c r="S401" s="5">
        <f ca="1">ABS(ABS(K401)/MAX(((F401)+(G401)*(L401))*(L401),
        0.000001))/SQRT('1D'!$I$5*MAX((((F401)+(G401)*(L401))*(L401))/MAX((F401)+2*(G401)*(L401),
            0.000001),
        0.000001))</f>
        <v>1.0727235886044055</v>
      </c>
      <c r="T401" s="5">
        <f ca="1">((F401)*(L401)^2)/2+(G401)*(L401)^3/3+(ABS(K401)^2)/('1D'!$I$5*MAX(((F401)+(G401)*(L401))*(L401),
        0.000001))</f>
        <v>35.763412605541333</v>
      </c>
      <c r="U401" s="5">
        <f ca="1">IF($A$2=0,
    0,
    IFERROR(Q400-(((R400+R401)/2)*J401)-(IF(O400&gt;O401,
                '1D'!$D$8*((O400^2-O401^2)/(2*'1D'!$I$5)),
                '1D'!$D$9*((O401^2-O400^2)/(2*'1D'!$I$5)))+('1D'!$D$10*(ABS(I401)/90)*(MAX(O400^2,
                        O401^2)/(2*'1D'!$I$5))))-Q401,
        0))</f>
        <v>-3.8851921545983714E-3</v>
      </c>
      <c r="V401" s="5">
        <f ca="1">IF($A$2=0,
    1,
    IF(IFERROR(V400,
            0)=0,
        0,
        IFERROR(IF(ROUND(S401,
                    3)=1,
                1,
                IF(AND(ABS(U401)&lt;'1D'!$D$19,
                        S401&gt;1),
                    1,
                    0)),
            0)))</f>
        <v>0</v>
      </c>
      <c r="W401" s="5">
        <f ca="1">IF($A$2=0,
    MAX(MAX('1D'!$D$16,
            MAX('1D'!$D$16,
                POWER((ABS(K401)^2)/('1D'!$I$5*MAX(F401,
                            0.1)^2),
                    1/3))),
        IFERROR(W1396,
            MAX(MAX('1D'!$D$16,
                    MAX('1D'!$D$16,
                        POWER((ABS(K401)^2)/('1D'!$I$5*MAX(F401,
                                    0.1)^2),
                            1/3))),
                ($L$2)-E1396))),
    IF(IFERROR(AG402,
            0)=0,
        MAX(MAX('1D'!$D$16,
                MAX('1D'!$D$16,
                    POWER((ABS(K401)^2)/('1D'!$I$5*MAX(F401,
                                0.1)^2),
                        1/3))),
            IFERROR(W1396,
                MAX(MAX('1D'!$D$16,
                        MAX('1D'!$D$16,
                            POWER((ABS(K401)^2)/('1D'!$I$5*MAX(F401,
                                        0.1)^2),
                                1/3))),
                    ($L$2)-E1396))),
        IF(IFERROR(W401,
                0)=0,
            MAX(MAX('1D'!$D$16,
                    MAX('1D'!$D$16,
                        POWER((ABS(K401)^2)/('1D'!$I$5*MAX(F401,
                                    0.1)^2),
                            1/3))),
                IFERROR(W1396,
                    MAX(MAX('1D'!$D$16,
                            MAX('1D'!$D$16,
                                POWER((ABS(K401)^2)/('1D'!$I$5*MAX(F401,
                                            0.1)^2),
                                    1/3))),
                        ($L$2)-E1396))),
            IF(OR(IFERROR(AD401,
                        0)&gt;=1,
                    IFERROR(AD402,
                        0)&gt;=1),
                MAX('1D'!$D$16,
                    MAX('1D'!$D$16,
                        POWER((ABS(K401)^2)/('1D'!$I$5*MAX(F401,
                                    0.1)^2),
                            1/3))),
                IF(ABS(IFERROR(AF401,
                            0))&lt;'1D'!$D$19,
                    MAX(MAX('1D'!$D$16,
                            MAX('1D'!$D$16,
                                POWER((ABS(K401)^2)/('1D'!$I$5*MAX(F401,
                                            0.1)^2),
                                    1/3))),
                        IFERROR(W401,
                            0)),
                    MAX(MAX('1D'!$D$16,
                            MAX('1D'!$D$16,
                                POWER((ABS(K401)^2)/('1D'!$I$5*MAX(F401,
                                            0.1)^2),
                                    1/3))),
                        (IFERROR(W401,
                                0))+((IFERROR(AF401,
                                    0))*'1D'!$D$18)))))))</f>
        <v>2.1389677043987478</v>
      </c>
      <c r="X401" s="5">
        <f t="shared" ca="1" si="88"/>
        <v>11.122632062873489</v>
      </c>
      <c r="Y401" s="5">
        <f t="shared" ca="1" si="89"/>
        <v>1.1735290000551568</v>
      </c>
      <c r="Z401" s="5">
        <f t="shared" ca="1" si="90"/>
        <v>4.5807502857230418</v>
      </c>
      <c r="AA401" s="5">
        <f t="shared" ca="1" si="91"/>
        <v>634.5059677043987</v>
      </c>
      <c r="AB401" s="5">
        <f ca="1">AA401+((ABS(K401)/MAX(((F401)+(G401)*(W401))*(W401),
            0.000001))^2)/(2*'1D'!$I$5)</f>
        <v>635.57545155659807</v>
      </c>
      <c r="AC401" s="5">
        <f ca="1">((ABS(K401)*'1D'!$D$6)/(MAX(((F401)+(G401)*(W401))*(W401),
            0.000001)*MAX(((((F401)+(G401)*(W401))*(W401))/MAX((F401)+2*(W401)*SQRT(1+(G401)^2),
                    0.000001))^(2/3),
            0.000001)))^2</f>
        <v>3.8141460404132466E-3</v>
      </c>
      <c r="AD401" s="5">
        <f ca="1">ABS(ABS(K401)/MAX(((F401)+(G401)*(W401))*(W401),
        0.000001))/SQRT('1D'!$I$5*MAX((((F401)+(G401)*(W401))*(W401))/MAX((F401)+2*(G401)*(W401),
            0.000001),
        0.000001))</f>
        <v>1.0000000000000004</v>
      </c>
      <c r="AE401" s="5">
        <f ca="1">((F401)*(W401)^2)/2+(G401)*(W401)^3/3+(ABS(K401)^2)/('1D'!$I$5*MAX(((F401)+(G401)*(W401))*(W401),
        0.000001))</f>
        <v>35.686426155594638</v>
      </c>
      <c r="AF401" s="5">
        <f ca="1">IF($A$2=0,
    0,
    IFERROR(AB402+(((AC401+AC402)/2)*J402)+(IF(Z401&gt;Z402,
                '1D'!$D$8*((Z401^2-Z402^2)/(2*'1D'!$I$5)),
                '1D'!$D$9*((Z402^2-Z401^2)/(2*'1D'!$I$5)))+('1D'!$D$10*(ABS(I402)/90)*(MAX(Z401^2,
                        Z402^2)/(2*'1D'!$I$5))))-AB401,
        0))</f>
        <v>3.3622728137743252E-3</v>
      </c>
      <c r="AG401" s="5">
        <f ca="1">IF($A$2=0,
    1,
    IF(IFERROR(AG402,
            0)=0,
        0,
        IFERROR(IF(OR(ROUND(AD401,
                        3)&gt;=1,
                    AND(ABS(AF401)&lt;'1D'!$D$19,
                        AD401&lt;1)),
                1,
                0),
            0)))</f>
        <v>1</v>
      </c>
      <c r="AH401" s="5">
        <f ca="1">IFERROR(IF('1D'!V32="Supercritical",
        MAX('1D'!$D$16,
            IFERROR(L401,
                MAX('1D'!$D$16,
                    POWER((ABS(K401)^2)/('1D'!$I$5*MAX(F401,
                                0.1)^2),
                        1/3)))),
        IF('1D'!V32="Subcritical",
            MAX('1D'!$D$16,
                IFERROR(W401,
                    MAX('1D'!$D$16,
                        POWER((ABS(K401)^2)/('1D'!$I$5*MAX(F401,
                                    0.1)^2),
                            1/3)))),
            IF(IFERROR(T401,
                    -1E+99)&gt;=IFERROR(AE401,
                    -1E+99),
                MAX('1D'!$D$16,
                    IFERROR(L401,
                        MAX('1D'!$D$16,
                            POWER((ABS(K401)^2)/('1D'!$I$5*MAX(F401,
                                        0.1)^2),
                                1/3)))),
                MAX('1D'!$D$16,
                    IFERROR(W401,
                        MAX('1D'!$D$16,
                            POWER((ABS(K401)^2)/('1D'!$I$5*MAX(F401,
                                        0.1)^2),
                                1/3))))))),
    MAX('1D'!$D$16,
        POWER((ABS(K401)^2)/('1D'!$I$5*MAX(F401,
                    0.1)^2),
            1/3)))</f>
        <v>2.0411692021517887</v>
      </c>
      <c r="AI401" s="5">
        <f t="shared" ca="1" si="92"/>
        <v>634.40816920215173</v>
      </c>
      <c r="AJ401" s="5">
        <f ca="1">AI401+((ABS(K401)/MAX(((F401)+(G401)*(AH401))*(AH401),
            0.000001))^2)/(2*'1D'!$I$5)</f>
        <v>635.58259253909478</v>
      </c>
      <c r="AM401">
        <v>0</v>
      </c>
      <c r="AN401">
        <v>0</v>
      </c>
      <c r="AO401" s="5">
        <f t="shared" si="93"/>
        <v>0</v>
      </c>
      <c r="AP401" s="5">
        <f t="shared" si="97"/>
        <v>0</v>
      </c>
      <c r="AQ401" s="5">
        <f ca="1">ABS(ABS(K401)/MAX(((F401)+(G401)*(AH401))*(AH401),
        0.000001))/SQRT('1D'!$I$5*MAX((((F401)+(G401)*(AH401))*(AH401))/MAX((F401)+2*(G401)*(AH401),
            0.000001),
        0.000001))</f>
        <v>1.0727235886044055</v>
      </c>
      <c r="AR401" s="5" t="str">
        <f t="shared" ca="1" si="94"/>
        <v>Supercritical</v>
      </c>
      <c r="AS401" s="5">
        <f ca="1">((ABS(K401)*'1D'!$D$6)/(MAX(((F401)+(G401)*(AH401))*(AH401),
            0.000001)*MAX(((((F401)+(G401)*(AH401))*(AH401))/MAX((F401)+2*(AH401)*SQRT(1+(G401)^2),
                    0.000001))^(2/3),
            0.000001)))^2</f>
        <v>4.3358367565141456E-3</v>
      </c>
    </row>
    <row r="402" spans="1:45" x14ac:dyDescent="0.35">
      <c r="A402">
        <v>393</v>
      </c>
      <c r="B402">
        <v>391.99599999999998</v>
      </c>
      <c r="C402">
        <v>616256.83299999998</v>
      </c>
      <c r="D402">
        <v>3097574.1290000002</v>
      </c>
      <c r="E402">
        <v>632.36649999999997</v>
      </c>
      <c r="F402">
        <v>5.2</v>
      </c>
      <c r="G402">
        <v>0</v>
      </c>
      <c r="H402" t="s">
        <v>176</v>
      </c>
      <c r="I402">
        <v>2.7E-2</v>
      </c>
      <c r="J402" s="5">
        <f t="shared" si="95"/>
        <v>1</v>
      </c>
      <c r="K402" s="5">
        <f t="shared" ca="1" si="96"/>
        <v>50.95</v>
      </c>
      <c r="L402" s="5">
        <f ca="1">IF($A$2=0,
    IFERROR(L401,
        MAX('1D'!$D$16,
            POWER((ABS(K402)^2)/('1D'!$I$5*MAX(F402,
                        0.1)^2),
                1/3))),
    IF(IFERROR(V401,
            0)=0,
        IFERROR(L401,
            MAX('1D'!$D$16,
                POWER((ABS(K402)^2)/('1D'!$I$5*MAX(F402,
                            0.1)^2),
                    1/3))),
        IF(OR(IFERROR(L402,
                    0)=0,
                IFERROR(S401,
                    0)&lt;1,
                IFERROR(S402,
                    0)&lt;1),
            MAX('1D'!$D$16,
                POWER((ABS(K402)^2)/('1D'!$I$5*MAX(F402,
                            0.1)^2),
                    1/3)),
            IF(IFERROR(U402,
                    0)&gt;0,
                MAX('1D'!$D$16,
                    IFERROR(L402,
                        0)+((IFERROR(U402,
                                0))*'1D'!$D$18*IF((IFERROR(S402,
                                    0))&lt;1,
                            1,
                            -1))),
                IF(IFERROR(U402,
                        0)&lt;0,
                    IF(ABS((MAX('1D'!$D$16,
                                    POWER((ABS(K402)^2)/('1D'!$I$5*MAX(F402,
                                                0.1)^2),
                                        1/3)))-IFERROR(L402,
                                0))&gt;'1D'!$D$19,
                        MAX('1D'!$D$16,
                            IF((MAX('1D'!$D$16,
                                        POWER((ABS(K402)^2)/('1D'!$I$5*MAX(F402,
                                                    0.1)^2),
                                            1/3)))&gt;IFERROR(L402,
                                    0),
                                MIN((MAX('1D'!$D$16,
                                            POWER((ABS(K402)^2)/('1D'!$I$5*MAX(F402,
                                                        0.1)^2),
                                                1/3))),
                                    IFERROR(L402,
                                        0)+(MIN(ABS(IFERROR(U402,
                                                    0))*'1D'!$D$18,
                                            ABS((MAX('1D'!$D$16,
                                                        POWER((ABS(K402)^2)/('1D'!$I$5*MAX(F402,
                                                                    0.1)^2),
                                                            1/3)))-IFERROR(L402,
                                                    0))))),
                                MAX((MAX('1D'!$D$16,
                                            POWER((ABS(K402)^2)/('1D'!$I$5*MAX(F402,
                                                        0.1)^2),
                                                1/3))),
                                    IFERROR(L402,
                                        0)-(MIN(ABS(IFERROR(U402,
                                                    0))*'1D'!$D$18,
                                            ABS((MAX('1D'!$D$16,
                                                        POWER((ABS(K402)^2)/('1D'!$I$5*MAX(F402,
                                                                    0.1)^2),
                                                            1/3)))-IFERROR(L402,
                                                    0))))))),
                        MAX('1D'!$D$16,
                            POWER((ABS(K402)^2)/('1D'!$I$5*MAX(F402,
                                        0.1)^2),
                                1/3))),
                    MAX('1D'!$D$16,
                        IFERROR(L402,
                            0)))))))</f>
        <v>2.0411692021517887</v>
      </c>
      <c r="M402" s="5">
        <f t="shared" ca="1" si="84"/>
        <v>10.614079851189301</v>
      </c>
      <c r="N402" s="5">
        <f t="shared" ca="1" si="85"/>
        <v>1.1434704692804873</v>
      </c>
      <c r="O402" s="5">
        <f t="shared" ca="1" si="86"/>
        <v>4.8002276894771132</v>
      </c>
      <c r="P402" s="5">
        <f t="shared" ca="1" si="87"/>
        <v>634.40766920215174</v>
      </c>
      <c r="Q402" s="5">
        <f ca="1">P402+((ABS(K402)/MAX(((F402)+(G402)*(L402))*(L402),
            0.000001))^2)/(2*'1D'!$I$5)</f>
        <v>635.58209253909479</v>
      </c>
      <c r="R402" s="5">
        <f ca="1">((ABS(K402)*'1D'!$D$6)/(MAX(((F402)+(G402)*(L402))*(L402),
            0.000001)*MAX(((((F402)+(G402)*(L402))*(L402))/MAX((F402)+2*(L402)*SQRT(1+(G402)^2),
                    0.000001))^(2/3),
            0.000001)))^2</f>
        <v>4.3358367565141456E-3</v>
      </c>
      <c r="S402" s="5">
        <f ca="1">ABS(ABS(K402)/MAX(((F402)+(G402)*(L402))*(L402),
        0.000001))/SQRT('1D'!$I$5*MAX((((F402)+(G402)*(L402))*(L402))/MAX((F402)+2*(G402)*(L402),
            0.000001),
        0.000001))</f>
        <v>1.0727235886044055</v>
      </c>
      <c r="T402" s="5">
        <f ca="1">((F402)*(L402)^2)/2+(G402)*(L402)^3/3+(ABS(K402)^2)/('1D'!$I$5*MAX(((F402)+(G402)*(L402))*(L402),
        0.000001))</f>
        <v>35.763412605541333</v>
      </c>
      <c r="U402" s="5">
        <f ca="1">IF($A$2=0,
    0,
    IFERROR(Q401-(((R401+R402)/2)*J402)-(IF(O401&gt;O402,
                '1D'!$D$8*((O401^2-O402^2)/(2*'1D'!$I$5)),
                '1D'!$D$9*((O402^2-O401^2)/(2*'1D'!$I$5)))+('1D'!$D$10*(ABS(I402)/90)*(MAX(O401^2,
                        O402^2)/(2*'1D'!$I$5))))-Q402,
        0))</f>
        <v>-3.8886858066007335E-3</v>
      </c>
      <c r="V402" s="5">
        <f ca="1">IF($A$2=0,
    1,
    IF(IFERROR(V401,
            0)=0,
        0,
        IFERROR(IF(ROUND(S402,
                    3)=1,
                1,
                IF(AND(ABS(U402)&lt;'1D'!$D$19,
                        S402&gt;1),
                    1,
                    0)),
            0)))</f>
        <v>0</v>
      </c>
      <c r="W402" s="5">
        <f ca="1">IF($A$2=0,
    MAX(MAX('1D'!$D$16,
            MAX('1D'!$D$16,
                POWER((ABS(K402)^2)/('1D'!$I$5*MAX(F402,
                            0.1)^2),
                    1/3))),
        IFERROR(W1396,
            MAX(MAX('1D'!$D$16,
                    MAX('1D'!$D$16,
                        POWER((ABS(K402)^2)/('1D'!$I$5*MAX(F402,
                                    0.1)^2),
                            1/3))),
                ($L$2)-E1396))),
    IF(IFERROR(AG403,
            0)=0,
        MAX(MAX('1D'!$D$16,
                MAX('1D'!$D$16,
                    POWER((ABS(K402)^2)/('1D'!$I$5*MAX(F402,
                                0.1)^2),
                        1/3))),
            IFERROR(W1396,
                MAX(MAX('1D'!$D$16,
                        MAX('1D'!$D$16,
                            POWER((ABS(K402)^2)/('1D'!$I$5*MAX(F402,
                                        0.1)^2),
                                1/3))),
                    ($L$2)-E1396))),
        IF(IFERROR(W402,
                0)=0,
            MAX(MAX('1D'!$D$16,
                    MAX('1D'!$D$16,
                        POWER((ABS(K402)^2)/('1D'!$I$5*MAX(F402,
                                    0.1)^2),
                            1/3))),
                IFERROR(W1396,
                    MAX(MAX('1D'!$D$16,
                            MAX('1D'!$D$16,
                                POWER((ABS(K402)^2)/('1D'!$I$5*MAX(F402,
                                            0.1)^2),
                                    1/3))),
                        ($L$2)-E1396))),
            IF(OR(IFERROR(AD402,
                        0)&gt;=1,
                    IFERROR(AD403,
                        0)&gt;=1),
                MAX('1D'!$D$16,
                    MAX('1D'!$D$16,
                        POWER((ABS(K402)^2)/('1D'!$I$5*MAX(F402,
                                    0.1)^2),
                            1/3))),
                IF(ABS(IFERROR(AF402,
                            0))&lt;'1D'!$D$19,
                    MAX(MAX('1D'!$D$16,
                            MAX('1D'!$D$16,
                                POWER((ABS(K402)^2)/('1D'!$I$5*MAX(F402,
                                            0.1)^2),
                                    1/3))),
                        IFERROR(W402,
                            0)),
                    MAX(MAX('1D'!$D$16,
                            MAX('1D'!$D$16,
                                POWER((ABS(K402)^2)/('1D'!$I$5*MAX(F402,
                                            0.1)^2),
                                    1/3))),
                        (IFERROR(W402,
                                0))+((IFERROR(AF402,
                                    0))*'1D'!$D$18)))))))</f>
        <v>2.1389677043987478</v>
      </c>
      <c r="X402" s="5">
        <f t="shared" ca="1" si="88"/>
        <v>11.122632062873489</v>
      </c>
      <c r="Y402" s="5">
        <f t="shared" ca="1" si="89"/>
        <v>1.1735290000551568</v>
      </c>
      <c r="Z402" s="5">
        <f t="shared" ca="1" si="90"/>
        <v>4.5807502857230418</v>
      </c>
      <c r="AA402" s="5">
        <f t="shared" ca="1" si="91"/>
        <v>634.50546770439871</v>
      </c>
      <c r="AB402" s="5">
        <f ca="1">AA402+((ABS(K402)/MAX(((F402)+(G402)*(W402))*(W402),
            0.000001))^2)/(2*'1D'!$I$5)</f>
        <v>635.57495155659808</v>
      </c>
      <c r="AC402" s="5">
        <f ca="1">((ABS(K402)*'1D'!$D$6)/(MAX(((F402)+(G402)*(W402))*(W402),
            0.000001)*MAX(((((F402)+(G402)*(W402))*(W402))/MAX((F402)+2*(W402)*SQRT(1+(G402)^2),
                    0.000001))^(2/3),
            0.000001)))^2</f>
        <v>3.8141460404132466E-3</v>
      </c>
      <c r="AD402" s="5">
        <f ca="1">ABS(ABS(K402)/MAX(((F402)+(G402)*(W402))*(W402),
        0.000001))/SQRT('1D'!$I$5*MAX((((F402)+(G402)*(W402))*(W402))/MAX((F402)+2*(G402)*(W402),
            0.000001),
        0.000001))</f>
        <v>1.0000000000000004</v>
      </c>
      <c r="AE402" s="5">
        <f ca="1">((F402)*(W402)^2)/2+(G402)*(W402)^3/3+(ABS(K402)^2)/('1D'!$I$5*MAX(((F402)+(G402)*(W402))*(W402),
        0.000001))</f>
        <v>35.686426155594638</v>
      </c>
      <c r="AF402" s="5">
        <f ca="1">IF($A$2=0,
    0,
    IFERROR(AB403+(((AC402+AC403)/2)*J403)+(IF(Z402&gt;Z403,
                '1D'!$D$8*((Z402^2-Z403^2)/(2*'1D'!$I$5)),
                '1D'!$D$9*((Z403^2-Z402^2)/(2*'1D'!$I$5)))+('1D'!$D$10*(ABS(I403)/90)*(MAX(Z402^2,
                        Z403^2)/(2*'1D'!$I$5))))-AB402,
        0))</f>
        <v>3.3622728137743252E-3</v>
      </c>
      <c r="AG402" s="5">
        <f ca="1">IF($A$2=0,
    1,
    IF(IFERROR(AG403,
            0)=0,
        0,
        IFERROR(IF(OR(ROUND(AD402,
                        3)&gt;=1,
                    AND(ABS(AF402)&lt;'1D'!$D$19,
                        AD402&lt;1)),
                1,
                0),
            0)))</f>
        <v>1</v>
      </c>
      <c r="AH402" s="5">
        <f ca="1">IFERROR(IF('1D'!V32="Supercritical",
        MAX('1D'!$D$16,
            IFERROR(L402,
                MAX('1D'!$D$16,
                    POWER((ABS(K402)^2)/('1D'!$I$5*MAX(F402,
                                0.1)^2),
                        1/3)))),
        IF('1D'!V32="Subcritical",
            MAX('1D'!$D$16,
                IFERROR(W402,
                    MAX('1D'!$D$16,
                        POWER((ABS(K402)^2)/('1D'!$I$5*MAX(F402,
                                    0.1)^2),
                            1/3)))),
            IF(IFERROR(T402,
                    -1E+99)&gt;=IFERROR(AE402,
                    -1E+99),
                MAX('1D'!$D$16,
                    IFERROR(L402,
                        MAX('1D'!$D$16,
                            POWER((ABS(K402)^2)/('1D'!$I$5*MAX(F402,
                                        0.1)^2),
                                1/3)))),
                MAX('1D'!$D$16,
                    IFERROR(W402,
                        MAX('1D'!$D$16,
                            POWER((ABS(K402)^2)/('1D'!$I$5*MAX(F402,
                                        0.1)^2),
                                1/3))))))),
    MAX('1D'!$D$16,
        POWER((ABS(K402)^2)/('1D'!$I$5*MAX(F402,
                    0.1)^2),
            1/3)))</f>
        <v>2.0411692021517887</v>
      </c>
      <c r="AI402" s="5">
        <f t="shared" ca="1" si="92"/>
        <v>634.40766920215174</v>
      </c>
      <c r="AJ402" s="5">
        <f ca="1">AI402+((ABS(K402)/MAX(((F402)+(G402)*(AH402))*(AH402),
            0.000001))^2)/(2*'1D'!$I$5)</f>
        <v>635.58209253909479</v>
      </c>
      <c r="AM402">
        <v>0</v>
      </c>
      <c r="AN402">
        <v>0</v>
      </c>
      <c r="AO402" s="5">
        <f t="shared" si="93"/>
        <v>0</v>
      </c>
      <c r="AP402" s="5">
        <f t="shared" si="97"/>
        <v>0</v>
      </c>
      <c r="AQ402" s="5">
        <f ca="1">ABS(ABS(K402)/MAX(((F402)+(G402)*(AH402))*(AH402),
        0.000001))/SQRT('1D'!$I$5*MAX((((F402)+(G402)*(AH402))*(AH402))/MAX((F402)+2*(G402)*(AH402),
            0.000001),
        0.000001))</f>
        <v>1.0727235886044055</v>
      </c>
      <c r="AR402" s="5" t="str">
        <f t="shared" ca="1" si="94"/>
        <v>Supercritical</v>
      </c>
      <c r="AS402" s="5">
        <f ca="1">((ABS(K402)*'1D'!$D$6)/(MAX(((F402)+(G402)*(AH402))*(AH402),
            0.000001)*MAX(((((F402)+(G402)*(AH402))*(AH402))/MAX((F402)+2*(AH402)*SQRT(1+(G402)^2),
                    0.000001))^(2/3),
            0.000001)))^2</f>
        <v>4.3358367565141456E-3</v>
      </c>
    </row>
    <row r="403" spans="1:45" x14ac:dyDescent="0.35">
      <c r="A403">
        <v>394</v>
      </c>
      <c r="B403">
        <v>392.99599999999998</v>
      </c>
      <c r="C403">
        <v>616256.35900000005</v>
      </c>
      <c r="D403">
        <v>3097573.2480000001</v>
      </c>
      <c r="E403">
        <v>632.36599999999999</v>
      </c>
      <c r="F403">
        <v>5.2</v>
      </c>
      <c r="G403">
        <v>0</v>
      </c>
      <c r="H403" t="s">
        <v>176</v>
      </c>
      <c r="I403">
        <v>2.7E-2</v>
      </c>
      <c r="J403" s="5">
        <f t="shared" si="95"/>
        <v>1</v>
      </c>
      <c r="K403" s="5">
        <f t="shared" ca="1" si="96"/>
        <v>50.95</v>
      </c>
      <c r="L403" s="5">
        <f ca="1">IF($A$2=0,
    IFERROR(L402,
        MAX('1D'!$D$16,
            POWER((ABS(K403)^2)/('1D'!$I$5*MAX(F403,
                        0.1)^2),
                1/3))),
    IF(IFERROR(V402,
            0)=0,
        IFERROR(L402,
            MAX('1D'!$D$16,
                POWER((ABS(K403)^2)/('1D'!$I$5*MAX(F403,
                            0.1)^2),
                    1/3))),
        IF(OR(IFERROR(L403,
                    0)=0,
                IFERROR(S402,
                    0)&lt;1,
                IFERROR(S403,
                    0)&lt;1),
            MAX('1D'!$D$16,
                POWER((ABS(K403)^2)/('1D'!$I$5*MAX(F403,
                            0.1)^2),
                    1/3)),
            IF(IFERROR(U403,
                    0)&gt;0,
                MAX('1D'!$D$16,
                    IFERROR(L403,
                        0)+((IFERROR(U403,
                                0))*'1D'!$D$18*IF((IFERROR(S403,
                                    0))&lt;1,
                            1,
                            -1))),
                IF(IFERROR(U403,
                        0)&lt;0,
                    IF(ABS((MAX('1D'!$D$16,
                                    POWER((ABS(K403)^2)/('1D'!$I$5*MAX(F403,
                                                0.1)^2),
                                        1/3)))-IFERROR(L403,
                                0))&gt;'1D'!$D$19,
                        MAX('1D'!$D$16,
                            IF((MAX('1D'!$D$16,
                                        POWER((ABS(K403)^2)/('1D'!$I$5*MAX(F403,
                                                    0.1)^2),
                                            1/3)))&gt;IFERROR(L403,
                                    0),
                                MIN((MAX('1D'!$D$16,
                                            POWER((ABS(K403)^2)/('1D'!$I$5*MAX(F403,
                                                        0.1)^2),
                                                1/3))),
                                    IFERROR(L403,
                                        0)+(MIN(ABS(IFERROR(U403,
                                                    0))*'1D'!$D$18,
                                            ABS((MAX('1D'!$D$16,
                                                        POWER((ABS(K403)^2)/('1D'!$I$5*MAX(F403,
                                                                    0.1)^2),
                                                            1/3)))-IFERROR(L403,
                                                    0))))),
                                MAX((MAX('1D'!$D$16,
                                            POWER((ABS(K403)^2)/('1D'!$I$5*MAX(F403,
                                                        0.1)^2),
                                                1/3))),
                                    IFERROR(L403,
                                        0)-(MIN(ABS(IFERROR(U403,
                                                    0))*'1D'!$D$18,
                                            ABS((MAX('1D'!$D$16,
                                                        POWER((ABS(K403)^2)/('1D'!$I$5*MAX(F403,
                                                                    0.1)^2),
                                                            1/3)))-IFERROR(L403,
                                                    0))))))),
                        MAX('1D'!$D$16,
                            POWER((ABS(K403)^2)/('1D'!$I$5*MAX(F403,
                                        0.1)^2),
                                1/3))),
                    MAX('1D'!$D$16,
                        IFERROR(L403,
                            0)))))))</f>
        <v>2.0411692021517887</v>
      </c>
      <c r="M403" s="5">
        <f t="shared" ca="1" si="84"/>
        <v>10.614079851189301</v>
      </c>
      <c r="N403" s="5">
        <f t="shared" ca="1" si="85"/>
        <v>1.1434704692804873</v>
      </c>
      <c r="O403" s="5">
        <f t="shared" ca="1" si="86"/>
        <v>4.8002276894771132</v>
      </c>
      <c r="P403" s="5">
        <f t="shared" ca="1" si="87"/>
        <v>634.40716920215175</v>
      </c>
      <c r="Q403" s="5">
        <f ca="1">P403+((ABS(K403)/MAX(((F403)+(G403)*(L403))*(L403),
            0.000001))^2)/(2*'1D'!$I$5)</f>
        <v>635.5815925390948</v>
      </c>
      <c r="R403" s="5">
        <f ca="1">((ABS(K403)*'1D'!$D$6)/(MAX(((F403)+(G403)*(L403))*(L403),
            0.000001)*MAX(((((F403)+(G403)*(L403))*(L403))/MAX((F403)+2*(L403)*SQRT(1+(G403)^2),
                    0.000001))^(2/3),
            0.000001)))^2</f>
        <v>4.3358367565141456E-3</v>
      </c>
      <c r="S403" s="5">
        <f ca="1">ABS(ABS(K403)/MAX(((F403)+(G403)*(L403))*(L403),
        0.000001))/SQRT('1D'!$I$5*MAX((((F403)+(G403)*(L403))*(L403))/MAX((F403)+2*(G403)*(L403),
            0.000001),
        0.000001))</f>
        <v>1.0727235886044055</v>
      </c>
      <c r="T403" s="5">
        <f ca="1">((F403)*(L403)^2)/2+(G403)*(L403)^3/3+(ABS(K403)^2)/('1D'!$I$5*MAX(((F403)+(G403)*(L403))*(L403),
        0.000001))</f>
        <v>35.763412605541333</v>
      </c>
      <c r="U403" s="5">
        <f ca="1">IF($A$2=0,
    0,
    IFERROR(Q402-(((R402+R403)/2)*J403)-(IF(O402&gt;O403,
                '1D'!$D$8*((O402^2-O403^2)/(2*'1D'!$I$5)),
                '1D'!$D$9*((O403^2-O402^2)/(2*'1D'!$I$5)))+('1D'!$D$10*(ABS(I403)/90)*(MAX(O402^2,
                        O403^2)/(2*'1D'!$I$5))))-Q403,
        0))</f>
        <v>-3.8886858066007335E-3</v>
      </c>
      <c r="V403" s="5">
        <f ca="1">IF($A$2=0,
    1,
    IF(IFERROR(V402,
            0)=0,
        0,
        IFERROR(IF(ROUND(S403,
                    3)=1,
                1,
                IF(AND(ABS(U403)&lt;'1D'!$D$19,
                        S403&gt;1),
                    1,
                    0)),
            0)))</f>
        <v>0</v>
      </c>
      <c r="W403" s="5">
        <f ca="1">IF($A$2=0,
    MAX(MAX('1D'!$D$16,
            MAX('1D'!$D$16,
                POWER((ABS(K403)^2)/('1D'!$I$5*MAX(F403,
                            0.1)^2),
                    1/3))),
        IFERROR(W1396,
            MAX(MAX('1D'!$D$16,
                    MAX('1D'!$D$16,
                        POWER((ABS(K403)^2)/('1D'!$I$5*MAX(F403,
                                    0.1)^2),
                            1/3))),
                ($L$2)-E1396))),
    IF(IFERROR(AG404,
            0)=0,
        MAX(MAX('1D'!$D$16,
                MAX('1D'!$D$16,
                    POWER((ABS(K403)^2)/('1D'!$I$5*MAX(F403,
                                0.1)^2),
                        1/3))),
            IFERROR(W1396,
                MAX(MAX('1D'!$D$16,
                        MAX('1D'!$D$16,
                            POWER((ABS(K403)^2)/('1D'!$I$5*MAX(F403,
                                        0.1)^2),
                                1/3))),
                    ($L$2)-E1396))),
        IF(IFERROR(W403,
                0)=0,
            MAX(MAX('1D'!$D$16,
                    MAX('1D'!$D$16,
                        POWER((ABS(K403)^2)/('1D'!$I$5*MAX(F403,
                                    0.1)^2),
                            1/3))),
                IFERROR(W1396,
                    MAX(MAX('1D'!$D$16,
                            MAX('1D'!$D$16,
                                POWER((ABS(K403)^2)/('1D'!$I$5*MAX(F403,
                                            0.1)^2),
                                    1/3))),
                        ($L$2)-E1396))),
            IF(OR(IFERROR(AD403,
                        0)&gt;=1,
                    IFERROR(AD404,
                        0)&gt;=1),
                MAX('1D'!$D$16,
                    MAX('1D'!$D$16,
                        POWER((ABS(K403)^2)/('1D'!$I$5*MAX(F403,
                                    0.1)^2),
                            1/3))),
                IF(ABS(IFERROR(AF403,
                            0))&lt;'1D'!$D$19,
                    MAX(MAX('1D'!$D$16,
                            MAX('1D'!$D$16,
                                POWER((ABS(K403)^2)/('1D'!$I$5*MAX(F403,
                                            0.1)^2),
                                    1/3))),
                        IFERROR(W403,
                            0)),
                    MAX(MAX('1D'!$D$16,
                            MAX('1D'!$D$16,
                                POWER((ABS(K403)^2)/('1D'!$I$5*MAX(F403,
                                            0.1)^2),
                                    1/3))),
                        (IFERROR(W403,
                                0))+((IFERROR(AF403,
                                    0))*'1D'!$D$18)))))))</f>
        <v>2.1389677043987478</v>
      </c>
      <c r="X403" s="5">
        <f t="shared" ca="1" si="88"/>
        <v>11.122632062873489</v>
      </c>
      <c r="Y403" s="5">
        <f t="shared" ca="1" si="89"/>
        <v>1.1735290000551568</v>
      </c>
      <c r="Z403" s="5">
        <f t="shared" ca="1" si="90"/>
        <v>4.5807502857230418</v>
      </c>
      <c r="AA403" s="5">
        <f t="shared" ca="1" si="91"/>
        <v>634.50496770439872</v>
      </c>
      <c r="AB403" s="5">
        <f ca="1">AA403+((ABS(K403)/MAX(((F403)+(G403)*(W403))*(W403),
            0.000001))^2)/(2*'1D'!$I$5)</f>
        <v>635.57445155659809</v>
      </c>
      <c r="AC403" s="5">
        <f ca="1">((ABS(K403)*'1D'!$D$6)/(MAX(((F403)+(G403)*(W403))*(W403),
            0.000001)*MAX(((((F403)+(G403)*(W403))*(W403))/MAX((F403)+2*(W403)*SQRT(1+(G403)^2),
                    0.000001))^(2/3),
            0.000001)))^2</f>
        <v>3.8141460404132466E-3</v>
      </c>
      <c r="AD403" s="5">
        <f ca="1">ABS(ABS(K403)/MAX(((F403)+(G403)*(W403))*(W403),
        0.000001))/SQRT('1D'!$I$5*MAX((((F403)+(G403)*(W403))*(W403))/MAX((F403)+2*(G403)*(W403),
            0.000001),
        0.000001))</f>
        <v>1.0000000000000004</v>
      </c>
      <c r="AE403" s="5">
        <f ca="1">((F403)*(W403)^2)/2+(G403)*(W403)^3/3+(ABS(K403)^2)/('1D'!$I$5*MAX(((F403)+(G403)*(W403))*(W403),
        0.000001))</f>
        <v>35.686426155594638</v>
      </c>
      <c r="AF403" s="5">
        <f ca="1">IF($A$2=0,
    0,
    IFERROR(AB404+(((AC403+AC404)/2)*J404)+(IF(Z403&gt;Z404,
                '1D'!$D$8*((Z403^2-Z404^2)/(2*'1D'!$I$5)),
                '1D'!$D$9*((Z404^2-Z403^2)/(2*'1D'!$I$5)))+('1D'!$D$10*(ABS(I404)/90)*(MAX(Z403^2,
                        Z404^2)/(2*'1D'!$I$5))))-AB403,
        0))</f>
        <v>3.3994555486742684E-3</v>
      </c>
      <c r="AG403" s="5">
        <f ca="1">IF($A$2=0,
    1,
    IF(IFERROR(AG404,
            0)=0,
        0,
        IFERROR(IF(OR(ROUND(AD403,
                        3)&gt;=1,
                    AND(ABS(AF403)&lt;'1D'!$D$19,
                        AD403&lt;1)),
                1,
                0),
            0)))</f>
        <v>1</v>
      </c>
      <c r="AH403" s="5">
        <f ca="1">IFERROR(IF('1D'!V32="Supercritical",
        MAX('1D'!$D$16,
            IFERROR(L403,
                MAX('1D'!$D$16,
                    POWER((ABS(K403)^2)/('1D'!$I$5*MAX(F403,
                                0.1)^2),
                        1/3)))),
        IF('1D'!V32="Subcritical",
            MAX('1D'!$D$16,
                IFERROR(W403,
                    MAX('1D'!$D$16,
                        POWER((ABS(K403)^2)/('1D'!$I$5*MAX(F403,
                                    0.1)^2),
                            1/3)))),
            IF(IFERROR(T403,
                    -1E+99)&gt;=IFERROR(AE403,
                    -1E+99),
                MAX('1D'!$D$16,
                    IFERROR(L403,
                        MAX('1D'!$D$16,
                            POWER((ABS(K403)^2)/('1D'!$I$5*MAX(F403,
                                        0.1)^2),
                                1/3)))),
                MAX('1D'!$D$16,
                    IFERROR(W403,
                        MAX('1D'!$D$16,
                            POWER((ABS(K403)^2)/('1D'!$I$5*MAX(F403,
                                        0.1)^2),
                                1/3))))))),
    MAX('1D'!$D$16,
        POWER((ABS(K403)^2)/('1D'!$I$5*MAX(F403,
                    0.1)^2),
            1/3)))</f>
        <v>2.0411692021517887</v>
      </c>
      <c r="AI403" s="5">
        <f t="shared" ca="1" si="92"/>
        <v>634.40716920215175</v>
      </c>
      <c r="AJ403" s="5">
        <f ca="1">AI403+((ABS(K403)/MAX(((F403)+(G403)*(AH403))*(AH403),
            0.000001))^2)/(2*'1D'!$I$5)</f>
        <v>635.5815925390948</v>
      </c>
      <c r="AM403">
        <v>0</v>
      </c>
      <c r="AN403">
        <v>0</v>
      </c>
      <c r="AO403" s="5">
        <f t="shared" si="93"/>
        <v>0</v>
      </c>
      <c r="AP403" s="5">
        <f t="shared" si="97"/>
        <v>0</v>
      </c>
      <c r="AQ403" s="5">
        <f ca="1">ABS(ABS(K403)/MAX(((F403)+(G403)*(AH403))*(AH403),
        0.000001))/SQRT('1D'!$I$5*MAX((((F403)+(G403)*(AH403))*(AH403))/MAX((F403)+2*(G403)*(AH403),
            0.000001),
        0.000001))</f>
        <v>1.0727235886044055</v>
      </c>
      <c r="AR403" s="5" t="str">
        <f t="shared" ca="1" si="94"/>
        <v>Supercritical</v>
      </c>
      <c r="AS403" s="5">
        <f ca="1">((ABS(K403)*'1D'!$D$6)/(MAX(((F403)+(G403)*(AH403))*(AH403),
            0.000001)*MAX(((((F403)+(G403)*(AH403))*(AH403))/MAX((F403)+2*(AH403)*SQRT(1+(G403)^2),
                    0.000001))^(2/3),
            0.000001)))^2</f>
        <v>4.3358367565141456E-3</v>
      </c>
    </row>
    <row r="404" spans="1:45" x14ac:dyDescent="0.35">
      <c r="A404">
        <v>395</v>
      </c>
      <c r="B404">
        <v>393.995</v>
      </c>
      <c r="C404">
        <v>616255.88500000001</v>
      </c>
      <c r="D404">
        <v>3097572.3679999998</v>
      </c>
      <c r="E404">
        <v>632.3655</v>
      </c>
      <c r="F404">
        <v>5.2</v>
      </c>
      <c r="G404">
        <v>0</v>
      </c>
      <c r="H404" t="s">
        <v>176</v>
      </c>
      <c r="I404">
        <v>0.05</v>
      </c>
      <c r="J404" s="5">
        <f t="shared" si="95"/>
        <v>0.99900000000002365</v>
      </c>
      <c r="K404" s="5">
        <f t="shared" ca="1" si="96"/>
        <v>50.95</v>
      </c>
      <c r="L404" s="5">
        <f ca="1">IF($A$2=0,
    IFERROR(L403,
        MAX('1D'!$D$16,
            POWER((ABS(K404)^2)/('1D'!$I$5*MAX(F404,
                        0.1)^2),
                1/3))),
    IF(IFERROR(V403,
            0)=0,
        IFERROR(L403,
            MAX('1D'!$D$16,
                POWER((ABS(K404)^2)/('1D'!$I$5*MAX(F404,
                            0.1)^2),
                    1/3))),
        IF(OR(IFERROR(L404,
                    0)=0,
                IFERROR(S403,
                    0)&lt;1,
                IFERROR(S404,
                    0)&lt;1),
            MAX('1D'!$D$16,
                POWER((ABS(K404)^2)/('1D'!$I$5*MAX(F404,
                            0.1)^2),
                    1/3)),
            IF(IFERROR(U404,
                    0)&gt;0,
                MAX('1D'!$D$16,
                    IFERROR(L404,
                        0)+((IFERROR(U404,
                                0))*'1D'!$D$18*IF((IFERROR(S404,
                                    0))&lt;1,
                            1,
                            -1))),
                IF(IFERROR(U404,
                        0)&lt;0,
                    IF(ABS((MAX('1D'!$D$16,
                                    POWER((ABS(K404)^2)/('1D'!$I$5*MAX(F404,
                                                0.1)^2),
                                        1/3)))-IFERROR(L404,
                                0))&gt;'1D'!$D$19,
                        MAX('1D'!$D$16,
                            IF((MAX('1D'!$D$16,
                                        POWER((ABS(K404)^2)/('1D'!$I$5*MAX(F404,
                                                    0.1)^2),
                                            1/3)))&gt;IFERROR(L404,
                                    0),
                                MIN((MAX('1D'!$D$16,
                                            POWER((ABS(K404)^2)/('1D'!$I$5*MAX(F404,
                                                        0.1)^2),
                                                1/3))),
                                    IFERROR(L404,
                                        0)+(MIN(ABS(IFERROR(U404,
                                                    0))*'1D'!$D$18,
                                            ABS((MAX('1D'!$D$16,
                                                        POWER((ABS(K404)^2)/('1D'!$I$5*MAX(F404,
                                                                    0.1)^2),
                                                            1/3)))-IFERROR(L404,
                                                    0))))),
                                MAX((MAX('1D'!$D$16,
                                            POWER((ABS(K404)^2)/('1D'!$I$5*MAX(F404,
                                                        0.1)^2),
                                                1/3))),
                                    IFERROR(L404,
                                        0)-(MIN(ABS(IFERROR(U404,
                                                    0))*'1D'!$D$18,
                                            ABS((MAX('1D'!$D$16,
                                                        POWER((ABS(K404)^2)/('1D'!$I$5*MAX(F404,
                                                                    0.1)^2),
                                                            1/3)))-IFERROR(L404,
                                                    0))))))),
                        MAX('1D'!$D$16,
                            POWER((ABS(K404)^2)/('1D'!$I$5*MAX(F404,
                                        0.1)^2),
                                1/3))),
                    MAX('1D'!$D$16,
                        IFERROR(L404,
                            0)))))))</f>
        <v>2.0411692021517887</v>
      </c>
      <c r="M404" s="5">
        <f t="shared" ca="1" si="84"/>
        <v>10.614079851189301</v>
      </c>
      <c r="N404" s="5">
        <f t="shared" ca="1" si="85"/>
        <v>1.1434704692804873</v>
      </c>
      <c r="O404" s="5">
        <f t="shared" ca="1" si="86"/>
        <v>4.8002276894771132</v>
      </c>
      <c r="P404" s="5">
        <f t="shared" ca="1" si="87"/>
        <v>634.40666920215176</v>
      </c>
      <c r="Q404" s="5">
        <f ca="1">P404+((ABS(K404)/MAX(((F404)+(G404)*(L404))*(L404),
            0.000001))^2)/(2*'1D'!$I$5)</f>
        <v>635.58109253909481</v>
      </c>
      <c r="R404" s="5">
        <f ca="1">((ABS(K404)*'1D'!$D$6)/(MAX(((F404)+(G404)*(L404))*(L404),
            0.000001)*MAX(((((F404)+(G404)*(L404))*(L404))/MAX((F404)+2*(L404)*SQRT(1+(G404)^2),
                    0.000001))^(2/3),
            0.000001)))^2</f>
        <v>4.3358367565141456E-3</v>
      </c>
      <c r="S404" s="5">
        <f ca="1">ABS(ABS(K404)/MAX(((F404)+(G404)*(L404))*(L404),
        0.000001))/SQRT('1D'!$I$5*MAX((((F404)+(G404)*(L404))*(L404))/MAX((F404)+2*(G404)*(L404),
            0.000001),
        0.000001))</f>
        <v>1.0727235886044055</v>
      </c>
      <c r="T404" s="5">
        <f ca="1">((F404)*(L404)^2)/2+(G404)*(L404)^3/3+(ABS(K404)^2)/('1D'!$I$5*MAX(((F404)+(G404)*(L404))*(L404),
        0.000001))</f>
        <v>35.763412605541333</v>
      </c>
      <c r="U404" s="5">
        <f ca="1">IF($A$2=0,
    0,
    IFERROR(Q403-(((R403+R404)/2)*J404)-(IF(O403&gt;O404,
                '1D'!$D$8*((O403^2-O404^2)/(2*'1D'!$I$5)),
                '1D'!$D$9*((O404^2-O403^2)/(2*'1D'!$I$5)))+('1D'!$D$10*(ABS(I404)/90)*(MAX(O403^2,
                        O404^2)/(2*'1D'!$I$5))))-Q404,
        0))</f>
        <v>-3.9293695311926058E-3</v>
      </c>
      <c r="V404" s="5">
        <f ca="1">IF($A$2=0,
    1,
    IF(IFERROR(V403,
            0)=0,
        0,
        IFERROR(IF(ROUND(S404,
                    3)=1,
                1,
                IF(AND(ABS(U404)&lt;'1D'!$D$19,
                        S404&gt;1),
                    1,
                    0)),
            0)))</f>
        <v>0</v>
      </c>
      <c r="W404" s="5">
        <f ca="1">IF($A$2=0,
    MAX(MAX('1D'!$D$16,
            MAX('1D'!$D$16,
                POWER((ABS(K404)^2)/('1D'!$I$5*MAX(F404,
                            0.1)^2),
                    1/3))),
        IFERROR(W1396,
            MAX(MAX('1D'!$D$16,
                    MAX('1D'!$D$16,
                        POWER((ABS(K404)^2)/('1D'!$I$5*MAX(F404,
                                    0.1)^2),
                            1/3))),
                ($L$2)-E1396))),
    IF(IFERROR(AG405,
            0)=0,
        MAX(MAX('1D'!$D$16,
                MAX('1D'!$D$16,
                    POWER((ABS(K404)^2)/('1D'!$I$5*MAX(F404,
                                0.1)^2),
                        1/3))),
            IFERROR(W1396,
                MAX(MAX('1D'!$D$16,
                        MAX('1D'!$D$16,
                            POWER((ABS(K404)^2)/('1D'!$I$5*MAX(F404,
                                        0.1)^2),
                                1/3))),
                    ($L$2)-E1396))),
        IF(IFERROR(W404,
                0)=0,
            MAX(MAX('1D'!$D$16,
                    MAX('1D'!$D$16,
                        POWER((ABS(K404)^2)/('1D'!$I$5*MAX(F404,
                                    0.1)^2),
                            1/3))),
                IFERROR(W1396,
                    MAX(MAX('1D'!$D$16,
                            MAX('1D'!$D$16,
                                POWER((ABS(K404)^2)/('1D'!$I$5*MAX(F404,
                                            0.1)^2),
                                    1/3))),
                        ($L$2)-E1396))),
            IF(OR(IFERROR(AD404,
                        0)&gt;=1,
                    IFERROR(AD405,
                        0)&gt;=1),
                MAX('1D'!$D$16,
                    MAX('1D'!$D$16,
                        POWER((ABS(K404)^2)/('1D'!$I$5*MAX(F404,
                                    0.1)^2),
                            1/3))),
                IF(ABS(IFERROR(AF404,
                            0))&lt;'1D'!$D$19,
                    MAX(MAX('1D'!$D$16,
                            MAX('1D'!$D$16,
                                POWER((ABS(K404)^2)/('1D'!$I$5*MAX(F404,
                                            0.1)^2),
                                    1/3))),
                        IFERROR(W404,
                            0)),
                    MAX(MAX('1D'!$D$16,
                            MAX('1D'!$D$16,
                                POWER((ABS(K404)^2)/('1D'!$I$5*MAX(F404,
                                            0.1)^2),
                                    1/3))),
                        (IFERROR(W404,
                                0))+((IFERROR(AF404,
                                    0))*'1D'!$D$18)))))))</f>
        <v>2.1389677043987478</v>
      </c>
      <c r="X404" s="5">
        <f t="shared" ca="1" si="88"/>
        <v>11.122632062873489</v>
      </c>
      <c r="Y404" s="5">
        <f t="shared" ca="1" si="89"/>
        <v>1.1735290000551568</v>
      </c>
      <c r="Z404" s="5">
        <f t="shared" ca="1" si="90"/>
        <v>4.5807502857230418</v>
      </c>
      <c r="AA404" s="5">
        <f t="shared" ca="1" si="91"/>
        <v>634.50446770439873</v>
      </c>
      <c r="AB404" s="5">
        <f ca="1">AA404+((ABS(K404)/MAX(((F404)+(G404)*(W404))*(W404),
            0.000001))^2)/(2*'1D'!$I$5)</f>
        <v>635.5739515565981</v>
      </c>
      <c r="AC404" s="5">
        <f ca="1">((ABS(K404)*'1D'!$D$6)/(MAX(((F404)+(G404)*(W404))*(W404),
            0.000001)*MAX(((((F404)+(G404)*(W404))*(W404))/MAX((F404)+2*(W404)*SQRT(1+(G404)^2),
                    0.000001))^(2/3),
            0.000001)))^2</f>
        <v>3.8141460404132466E-3</v>
      </c>
      <c r="AD404" s="5">
        <f ca="1">ABS(ABS(K404)/MAX(((F404)+(G404)*(W404))*(W404),
        0.000001))/SQRT('1D'!$I$5*MAX((((F404)+(G404)*(W404))*(W404))/MAX((F404)+2*(G404)*(W404),
            0.000001),
        0.000001))</f>
        <v>1.0000000000000004</v>
      </c>
      <c r="AE404" s="5">
        <f ca="1">((F404)*(W404)^2)/2+(G404)*(W404)^3/3+(ABS(K404)^2)/('1D'!$I$5*MAX(((F404)+(G404)*(W404))*(W404),
        0.000001))</f>
        <v>35.686426155594638</v>
      </c>
      <c r="AF404" s="5">
        <f ca="1">IF($A$2=0,
    0,
    IFERROR(AB405+(((AC404+AC405)/2)*J405)+(IF(Z404&gt;Z405,
                '1D'!$D$8*((Z404^2-Z405^2)/(2*'1D'!$I$5)),
                '1D'!$D$9*((Z405^2-Z404^2)/(2*'1D'!$I$5)))+('1D'!$D$10*(ABS(I405)/90)*(MAX(Z404^2,
                        Z405^2)/(2*'1D'!$I$5))))-AB404,
        0))</f>
        <v>3.4531789411857972E-3</v>
      </c>
      <c r="AG404" s="5">
        <f ca="1">IF($A$2=0,
    1,
    IF(IFERROR(AG405,
            0)=0,
        0,
        IFERROR(IF(OR(ROUND(AD404,
                        3)&gt;=1,
                    AND(ABS(AF404)&lt;'1D'!$D$19,
                        AD404&lt;1)),
                1,
                0),
            0)))</f>
        <v>1</v>
      </c>
      <c r="AH404" s="5">
        <f ca="1">IFERROR(IF('1D'!V32="Supercritical",
        MAX('1D'!$D$16,
            IFERROR(L404,
                MAX('1D'!$D$16,
                    POWER((ABS(K404)^2)/('1D'!$I$5*MAX(F404,
                                0.1)^2),
                        1/3)))),
        IF('1D'!V32="Subcritical",
            MAX('1D'!$D$16,
                IFERROR(W404,
                    MAX('1D'!$D$16,
                        POWER((ABS(K404)^2)/('1D'!$I$5*MAX(F404,
                                    0.1)^2),
                            1/3)))),
            IF(IFERROR(T404,
                    -1E+99)&gt;=IFERROR(AE404,
                    -1E+99),
                MAX('1D'!$D$16,
                    IFERROR(L404,
                        MAX('1D'!$D$16,
                            POWER((ABS(K404)^2)/('1D'!$I$5*MAX(F404,
                                        0.1)^2),
                                1/3)))),
                MAX('1D'!$D$16,
                    IFERROR(W404,
                        MAX('1D'!$D$16,
                            POWER((ABS(K404)^2)/('1D'!$I$5*MAX(F404,
                                        0.1)^2),
                                1/3))))))),
    MAX('1D'!$D$16,
        POWER((ABS(K404)^2)/('1D'!$I$5*MAX(F404,
                    0.1)^2),
            1/3)))</f>
        <v>2.0411692021517887</v>
      </c>
      <c r="AI404" s="5">
        <f t="shared" ca="1" si="92"/>
        <v>634.40666920215176</v>
      </c>
      <c r="AJ404" s="5">
        <f ca="1">AI404+((ABS(K404)/MAX(((F404)+(G404)*(AH404))*(AH404),
            0.000001))^2)/(2*'1D'!$I$5)</f>
        <v>635.58109253909481</v>
      </c>
      <c r="AM404">
        <v>0</v>
      </c>
      <c r="AN404">
        <v>0</v>
      </c>
      <c r="AO404" s="5">
        <f t="shared" si="93"/>
        <v>0</v>
      </c>
      <c r="AP404" s="5">
        <f t="shared" si="97"/>
        <v>0</v>
      </c>
      <c r="AQ404" s="5">
        <f ca="1">ABS(ABS(K404)/MAX(((F404)+(G404)*(AH404))*(AH404),
        0.000001))/SQRT('1D'!$I$5*MAX((((F404)+(G404)*(AH404))*(AH404))/MAX((F404)+2*(G404)*(AH404),
            0.000001),
        0.000001))</f>
        <v>1.0727235886044055</v>
      </c>
      <c r="AR404" s="5" t="str">
        <f t="shared" ca="1" si="94"/>
        <v>Supercritical</v>
      </c>
      <c r="AS404" s="5">
        <f ca="1">((ABS(K404)*'1D'!$D$6)/(MAX(((F404)+(G404)*(AH404))*(AH404),
            0.000001)*MAX(((((F404)+(G404)*(AH404))*(AH404))/MAX((F404)+2*(AH404)*SQRT(1+(G404)^2),
                    0.000001))^(2/3),
            0.000001)))^2</f>
        <v>4.3358367565141456E-3</v>
      </c>
    </row>
    <row r="405" spans="1:45" x14ac:dyDescent="0.35">
      <c r="A405">
        <v>396</v>
      </c>
      <c r="B405">
        <v>394.995</v>
      </c>
      <c r="C405">
        <v>616255.41</v>
      </c>
      <c r="D405">
        <v>3097571.4879999999</v>
      </c>
      <c r="E405">
        <v>632.36500000000001</v>
      </c>
      <c r="F405">
        <v>5.2</v>
      </c>
      <c r="G405">
        <v>0</v>
      </c>
      <c r="H405" t="s">
        <v>176</v>
      </c>
      <c r="I405">
        <v>7.8E-2</v>
      </c>
      <c r="J405" s="5">
        <f t="shared" si="95"/>
        <v>1</v>
      </c>
      <c r="K405" s="5">
        <f t="shared" ca="1" si="96"/>
        <v>50.95</v>
      </c>
      <c r="L405" s="5">
        <f ca="1">IF($A$2=0,
    IFERROR(L404,
        MAX('1D'!$D$16,
            POWER((ABS(K405)^2)/('1D'!$I$5*MAX(F405,
                        0.1)^2),
                1/3))),
    IF(IFERROR(V404,
            0)=0,
        IFERROR(L404,
            MAX('1D'!$D$16,
                POWER((ABS(K405)^2)/('1D'!$I$5*MAX(F405,
                            0.1)^2),
                    1/3))),
        IF(OR(IFERROR(L405,
                    0)=0,
                IFERROR(S404,
                    0)&lt;1,
                IFERROR(S405,
                    0)&lt;1),
            MAX('1D'!$D$16,
                POWER((ABS(K405)^2)/('1D'!$I$5*MAX(F405,
                            0.1)^2),
                    1/3)),
            IF(IFERROR(U405,
                    0)&gt;0,
                MAX('1D'!$D$16,
                    IFERROR(L405,
                        0)+((IFERROR(U405,
                                0))*'1D'!$D$18*IF((IFERROR(S405,
                                    0))&lt;1,
                            1,
                            -1))),
                IF(IFERROR(U405,
                        0)&lt;0,
                    IF(ABS((MAX('1D'!$D$16,
                                    POWER((ABS(K405)^2)/('1D'!$I$5*MAX(F405,
                                                0.1)^2),
                                        1/3)))-IFERROR(L405,
                                0))&gt;'1D'!$D$19,
                        MAX('1D'!$D$16,
                            IF((MAX('1D'!$D$16,
                                        POWER((ABS(K405)^2)/('1D'!$I$5*MAX(F405,
                                                    0.1)^2),
                                            1/3)))&gt;IFERROR(L405,
                                    0),
                                MIN((MAX('1D'!$D$16,
                                            POWER((ABS(K405)^2)/('1D'!$I$5*MAX(F405,
                                                        0.1)^2),
                                                1/3))),
                                    IFERROR(L405,
                                        0)+(MIN(ABS(IFERROR(U405,
                                                    0))*'1D'!$D$18,
                                            ABS((MAX('1D'!$D$16,
                                                        POWER((ABS(K405)^2)/('1D'!$I$5*MAX(F405,
                                                                    0.1)^2),
                                                            1/3)))-IFERROR(L405,
                                                    0))))),
                                MAX((MAX('1D'!$D$16,
                                            POWER((ABS(K405)^2)/('1D'!$I$5*MAX(F405,
                                                        0.1)^2),
                                                1/3))),
                                    IFERROR(L405,
                                        0)-(MIN(ABS(IFERROR(U405,
                                                    0))*'1D'!$D$18,
                                            ABS((MAX('1D'!$D$16,
                                                        POWER((ABS(K405)^2)/('1D'!$I$5*MAX(F405,
                                                                    0.1)^2),
                                                            1/3)))-IFERROR(L405,
                                                    0))))))),
                        MAX('1D'!$D$16,
                            POWER((ABS(K405)^2)/('1D'!$I$5*MAX(F405,
                                        0.1)^2),
                                1/3))),
                    MAX('1D'!$D$16,
                        IFERROR(L405,
                            0)))))))</f>
        <v>2.0411692021517887</v>
      </c>
      <c r="M405" s="5">
        <f t="shared" ca="1" si="84"/>
        <v>10.614079851189301</v>
      </c>
      <c r="N405" s="5">
        <f t="shared" ca="1" si="85"/>
        <v>1.1434704692804873</v>
      </c>
      <c r="O405" s="5">
        <f t="shared" ca="1" si="86"/>
        <v>4.8002276894771132</v>
      </c>
      <c r="P405" s="5">
        <f t="shared" ca="1" si="87"/>
        <v>634.40616920215177</v>
      </c>
      <c r="Q405" s="5">
        <f ca="1">P405+((ABS(K405)/MAX(((F405)+(G405)*(L405))*(L405),
            0.000001))^2)/(2*'1D'!$I$5)</f>
        <v>635.58059253909482</v>
      </c>
      <c r="R405" s="5">
        <f ca="1">((ABS(K405)*'1D'!$D$6)/(MAX(((F405)+(G405)*(L405))*(L405),
            0.000001)*MAX(((((F405)+(G405)*(L405))*(L405))/MAX((F405)+2*(L405)*SQRT(1+(G405)^2),
                    0.000001))^(2/3),
            0.000001)))^2</f>
        <v>4.3358367565141456E-3</v>
      </c>
      <c r="S405" s="5">
        <f ca="1">ABS(ABS(K405)/MAX(((F405)+(G405)*(L405))*(L405),
        0.000001))/SQRT('1D'!$I$5*MAX((((F405)+(G405)*(L405))*(L405))/MAX((F405)+2*(G405)*(L405),
            0.000001),
        0.000001))</f>
        <v>1.0727235886044055</v>
      </c>
      <c r="T405" s="5">
        <f ca="1">((F405)*(L405)^2)/2+(G405)*(L405)^3/3+(ABS(K405)^2)/('1D'!$I$5*MAX(((F405)+(G405)*(L405))*(L405),
        0.000001))</f>
        <v>35.763412605541333</v>
      </c>
      <c r="U405" s="5">
        <f ca="1">IF($A$2=0,
    0,
    IFERROR(Q404-(((R404+R405)/2)*J405)-(IF(O404&gt;O405,
                '1D'!$D$8*((O404^2-O405^2)/(2*'1D'!$I$5)),
                '1D'!$D$9*((O405^2-O404^2)/(2*'1D'!$I$5)))+('1D'!$D$10*(ABS(I405)/90)*(MAX(O404^2,
                        O405^2)/(2*'1D'!$I$5))))-Q405,
        0))</f>
        <v>-3.9885117902258571E-3</v>
      </c>
      <c r="V405" s="5">
        <f ca="1">IF($A$2=0,
    1,
    IF(IFERROR(V404,
            0)=0,
        0,
        IFERROR(IF(ROUND(S405,
                    3)=1,
                1,
                IF(AND(ABS(U405)&lt;'1D'!$D$19,
                        S405&gt;1),
                    1,
                    0)),
            0)))</f>
        <v>0</v>
      </c>
      <c r="W405" s="5">
        <f ca="1">IF($A$2=0,
    MAX(MAX('1D'!$D$16,
            MAX('1D'!$D$16,
                POWER((ABS(K405)^2)/('1D'!$I$5*MAX(F405,
                            0.1)^2),
                    1/3))),
        IFERROR(W1396,
            MAX(MAX('1D'!$D$16,
                    MAX('1D'!$D$16,
                        POWER((ABS(K405)^2)/('1D'!$I$5*MAX(F405,
                                    0.1)^2),
                            1/3))),
                ($L$2)-E1396))),
    IF(IFERROR(AG406,
            0)=0,
        MAX(MAX('1D'!$D$16,
                MAX('1D'!$D$16,
                    POWER((ABS(K405)^2)/('1D'!$I$5*MAX(F405,
                                0.1)^2),
                        1/3))),
            IFERROR(W1396,
                MAX(MAX('1D'!$D$16,
                        MAX('1D'!$D$16,
                            POWER((ABS(K405)^2)/('1D'!$I$5*MAX(F405,
                                        0.1)^2),
                                1/3))),
                    ($L$2)-E1396))),
        IF(IFERROR(W405,
                0)=0,
            MAX(MAX('1D'!$D$16,
                    MAX('1D'!$D$16,
                        POWER((ABS(K405)^2)/('1D'!$I$5*MAX(F405,
                                    0.1)^2),
                            1/3))),
                IFERROR(W1396,
                    MAX(MAX('1D'!$D$16,
                            MAX('1D'!$D$16,
                                POWER((ABS(K405)^2)/('1D'!$I$5*MAX(F405,
                                            0.1)^2),
                                    1/3))),
                        ($L$2)-E1396))),
            IF(OR(IFERROR(AD405,
                        0)&gt;=1,
                    IFERROR(AD406,
                        0)&gt;=1),
                MAX('1D'!$D$16,
                    MAX('1D'!$D$16,
                        POWER((ABS(K405)^2)/('1D'!$I$5*MAX(F405,
                                    0.1)^2),
                            1/3))),
                IF(ABS(IFERROR(AF405,
                            0))&lt;'1D'!$D$19,
                    MAX(MAX('1D'!$D$16,
                            MAX('1D'!$D$16,
                                POWER((ABS(K405)^2)/('1D'!$I$5*MAX(F405,
                                            0.1)^2),
                                    1/3))),
                        IFERROR(W405,
                            0)),
                    MAX(MAX('1D'!$D$16,
                            MAX('1D'!$D$16,
                                POWER((ABS(K405)^2)/('1D'!$I$5*MAX(F405,
                                            0.1)^2),
                                    1/3))),
                        (IFERROR(W405,
                                0))+((IFERROR(AF405,
                                    0))*'1D'!$D$18)))))))</f>
        <v>2.1389677043987478</v>
      </c>
      <c r="X405" s="5">
        <f t="shared" ca="1" si="88"/>
        <v>11.122632062873489</v>
      </c>
      <c r="Y405" s="5">
        <f t="shared" ca="1" si="89"/>
        <v>1.1735290000551568</v>
      </c>
      <c r="Z405" s="5">
        <f t="shared" ca="1" si="90"/>
        <v>4.5807502857230418</v>
      </c>
      <c r="AA405" s="5">
        <f t="shared" ca="1" si="91"/>
        <v>634.50396770439875</v>
      </c>
      <c r="AB405" s="5">
        <f ca="1">AA405+((ABS(K405)/MAX(((F405)+(G405)*(W405))*(W405),
            0.000001))^2)/(2*'1D'!$I$5)</f>
        <v>635.57345155659812</v>
      </c>
      <c r="AC405" s="5">
        <f ca="1">((ABS(K405)*'1D'!$D$6)/(MAX(((F405)+(G405)*(W405))*(W405),
            0.000001)*MAX(((((F405)+(G405)*(W405))*(W405))/MAX((F405)+2*(W405)*SQRT(1+(G405)^2),
                    0.000001))^(2/3),
            0.000001)))^2</f>
        <v>3.8141460404132466E-3</v>
      </c>
      <c r="AD405" s="5">
        <f ca="1">ABS(ABS(K405)/MAX(((F405)+(G405)*(W405))*(W405),
        0.000001))/SQRT('1D'!$I$5*MAX((((F405)+(G405)*(W405))*(W405))/MAX((F405)+2*(G405)*(W405),
            0.000001),
        0.000001))</f>
        <v>1.0000000000000004</v>
      </c>
      <c r="AE405" s="5">
        <f ca="1">((F405)*(W405)^2)/2+(G405)*(W405)^3/3+(ABS(K405)^2)/('1D'!$I$5*MAX(((F405)+(G405)*(W405))*(W405),
        0.000001))</f>
        <v>35.686426155594638</v>
      </c>
      <c r="AF405" s="5">
        <f ca="1">IF($A$2=0,
    0,
    IFERROR(AB406+(((AC405+AC406)/2)*J406)+(IF(Z405&gt;Z406,
                '1D'!$D$8*((Z405^2-Z406^2)/(2*'1D'!$I$5)),
                '1D'!$D$9*((Z406^2-Z405^2)/(2*'1D'!$I$5)))+('1D'!$D$10*(ABS(I406)/90)*(MAX(Z405^2,
                        Z406^2)/(2*'1D'!$I$5))))-AB405,
        0))</f>
        <v>3.3660869597724741E-3</v>
      </c>
      <c r="AG405" s="5">
        <f ca="1">IF($A$2=0,
    1,
    IF(IFERROR(AG406,
            0)=0,
        0,
        IFERROR(IF(OR(ROUND(AD405,
                        3)&gt;=1,
                    AND(ABS(AF405)&lt;'1D'!$D$19,
                        AD405&lt;1)),
                1,
                0),
            0)))</f>
        <v>1</v>
      </c>
      <c r="AH405" s="5">
        <f ca="1">IFERROR(IF('1D'!V32="Supercritical",
        MAX('1D'!$D$16,
            IFERROR(L405,
                MAX('1D'!$D$16,
                    POWER((ABS(K405)^2)/('1D'!$I$5*MAX(F405,
                                0.1)^2),
                        1/3)))),
        IF('1D'!V32="Subcritical",
            MAX('1D'!$D$16,
                IFERROR(W405,
                    MAX('1D'!$D$16,
                        POWER((ABS(K405)^2)/('1D'!$I$5*MAX(F405,
                                    0.1)^2),
                            1/3)))),
            IF(IFERROR(T405,
                    -1E+99)&gt;=IFERROR(AE405,
                    -1E+99),
                MAX('1D'!$D$16,
                    IFERROR(L405,
                        MAX('1D'!$D$16,
                            POWER((ABS(K405)^2)/('1D'!$I$5*MAX(F405,
                                        0.1)^2),
                                1/3)))),
                MAX('1D'!$D$16,
                    IFERROR(W405,
                        MAX('1D'!$D$16,
                            POWER((ABS(K405)^2)/('1D'!$I$5*MAX(F405,
                                        0.1)^2),
                                1/3))))))),
    MAX('1D'!$D$16,
        POWER((ABS(K405)^2)/('1D'!$I$5*MAX(F405,
                    0.1)^2),
            1/3)))</f>
        <v>2.0411692021517887</v>
      </c>
      <c r="AI405" s="5">
        <f t="shared" ca="1" si="92"/>
        <v>634.40616920215177</v>
      </c>
      <c r="AJ405" s="5">
        <f ca="1">AI405+((ABS(K405)/MAX(((F405)+(G405)*(AH405))*(AH405),
            0.000001))^2)/(2*'1D'!$I$5)</f>
        <v>635.58059253909482</v>
      </c>
      <c r="AM405">
        <v>0</v>
      </c>
      <c r="AN405">
        <v>0</v>
      </c>
      <c r="AO405" s="5">
        <f t="shared" si="93"/>
        <v>0</v>
      </c>
      <c r="AP405" s="5">
        <f t="shared" si="97"/>
        <v>0</v>
      </c>
      <c r="AQ405" s="5">
        <f ca="1">ABS(ABS(K405)/MAX(((F405)+(G405)*(AH405))*(AH405),
        0.000001))/SQRT('1D'!$I$5*MAX((((F405)+(G405)*(AH405))*(AH405))/MAX((F405)+2*(G405)*(AH405),
            0.000001),
        0.000001))</f>
        <v>1.0727235886044055</v>
      </c>
      <c r="AR405" s="5" t="str">
        <f t="shared" ca="1" si="94"/>
        <v>Supercritical</v>
      </c>
      <c r="AS405" s="5">
        <f ca="1">((ABS(K405)*'1D'!$D$6)/(MAX(((F405)+(G405)*(AH405))*(AH405),
            0.000001)*MAX(((((F405)+(G405)*(AH405))*(AH405))/MAX((F405)+2*(AH405)*SQRT(1+(G405)^2),
                    0.000001))^(2/3),
            0.000001)))^2</f>
        <v>4.3358367565141456E-3</v>
      </c>
    </row>
    <row r="406" spans="1:45" x14ac:dyDescent="0.35">
      <c r="A406">
        <v>397</v>
      </c>
      <c r="B406">
        <v>395.99599999999998</v>
      </c>
      <c r="C406">
        <v>616254.93599999999</v>
      </c>
      <c r="D406">
        <v>3097570.6069999998</v>
      </c>
      <c r="E406">
        <v>632.36450000000002</v>
      </c>
      <c r="F406">
        <v>5.2</v>
      </c>
      <c r="G406">
        <v>0</v>
      </c>
      <c r="H406" t="s">
        <v>176</v>
      </c>
      <c r="I406">
        <v>2.7E-2</v>
      </c>
      <c r="J406" s="5">
        <f t="shared" si="95"/>
        <v>1.0009999999999764</v>
      </c>
      <c r="K406" s="5">
        <f t="shared" ca="1" si="96"/>
        <v>50.95</v>
      </c>
      <c r="L406" s="5">
        <f ca="1">IF($A$2=0,
    IFERROR(L405,
        MAX('1D'!$D$16,
            POWER((ABS(K406)^2)/('1D'!$I$5*MAX(F406,
                        0.1)^2),
                1/3))),
    IF(IFERROR(V405,
            0)=0,
        IFERROR(L405,
            MAX('1D'!$D$16,
                POWER((ABS(K406)^2)/('1D'!$I$5*MAX(F406,
                            0.1)^2),
                    1/3))),
        IF(OR(IFERROR(L406,
                    0)=0,
                IFERROR(S405,
                    0)&lt;1,
                IFERROR(S406,
                    0)&lt;1),
            MAX('1D'!$D$16,
                POWER((ABS(K406)^2)/('1D'!$I$5*MAX(F406,
                            0.1)^2),
                    1/3)),
            IF(IFERROR(U406,
                    0)&gt;0,
                MAX('1D'!$D$16,
                    IFERROR(L406,
                        0)+((IFERROR(U406,
                                0))*'1D'!$D$18*IF((IFERROR(S406,
                                    0))&lt;1,
                            1,
                            -1))),
                IF(IFERROR(U406,
                        0)&lt;0,
                    IF(ABS((MAX('1D'!$D$16,
                                    POWER((ABS(K406)^2)/('1D'!$I$5*MAX(F406,
                                                0.1)^2),
                                        1/3)))-IFERROR(L406,
                                0))&gt;'1D'!$D$19,
                        MAX('1D'!$D$16,
                            IF((MAX('1D'!$D$16,
                                        POWER((ABS(K406)^2)/('1D'!$I$5*MAX(F406,
                                                    0.1)^2),
                                            1/3)))&gt;IFERROR(L406,
                                    0),
                                MIN((MAX('1D'!$D$16,
                                            POWER((ABS(K406)^2)/('1D'!$I$5*MAX(F406,
                                                        0.1)^2),
                                                1/3))),
                                    IFERROR(L406,
                                        0)+(MIN(ABS(IFERROR(U406,
                                                    0))*'1D'!$D$18,
                                            ABS((MAX('1D'!$D$16,
                                                        POWER((ABS(K406)^2)/('1D'!$I$5*MAX(F406,
                                                                    0.1)^2),
                                                            1/3)))-IFERROR(L406,
                                                    0))))),
                                MAX((MAX('1D'!$D$16,
                                            POWER((ABS(K406)^2)/('1D'!$I$5*MAX(F406,
                                                        0.1)^2),
                                                1/3))),
                                    IFERROR(L406,
                                        0)-(MIN(ABS(IFERROR(U406,
                                                    0))*'1D'!$D$18,
                                            ABS((MAX('1D'!$D$16,
                                                        POWER((ABS(K406)^2)/('1D'!$I$5*MAX(F406,
                                                                    0.1)^2),
                                                            1/3)))-IFERROR(L406,
                                                    0))))))),
                        MAX('1D'!$D$16,
                            POWER((ABS(K406)^2)/('1D'!$I$5*MAX(F406,
                                        0.1)^2),
                                1/3))),
                    MAX('1D'!$D$16,
                        IFERROR(L406,
                            0)))))))</f>
        <v>2.0411692021517887</v>
      </c>
      <c r="M406" s="5">
        <f t="shared" ca="1" si="84"/>
        <v>10.614079851189301</v>
      </c>
      <c r="N406" s="5">
        <f t="shared" ca="1" si="85"/>
        <v>1.1434704692804873</v>
      </c>
      <c r="O406" s="5">
        <f t="shared" ca="1" si="86"/>
        <v>4.8002276894771132</v>
      </c>
      <c r="P406" s="5">
        <f t="shared" ca="1" si="87"/>
        <v>634.40566920215178</v>
      </c>
      <c r="Q406" s="5">
        <f ca="1">P406+((ABS(K406)/MAX(((F406)+(G406)*(L406))*(L406),
            0.000001))^2)/(2*'1D'!$I$5)</f>
        <v>635.58009253909484</v>
      </c>
      <c r="R406" s="5">
        <f ca="1">((ABS(K406)*'1D'!$D$6)/(MAX(((F406)+(G406)*(L406))*(L406),
            0.000001)*MAX(((((F406)+(G406)*(L406))*(L406))/MAX((F406)+2*(L406)*SQRT(1+(G406)^2),
                    0.000001))^(2/3),
            0.000001)))^2</f>
        <v>4.3358367565141456E-3</v>
      </c>
      <c r="S406" s="5">
        <f ca="1">ABS(ABS(K406)/MAX(((F406)+(G406)*(L406))*(L406),
        0.000001))/SQRT('1D'!$I$5*MAX((((F406)+(G406)*(L406))*(L406))/MAX((F406)+2*(G406)*(L406),
            0.000001),
        0.000001))</f>
        <v>1.0727235886044055</v>
      </c>
      <c r="T406" s="5">
        <f ca="1">((F406)*(L406)^2)/2+(G406)*(L406)^3/3+(ABS(K406)^2)/('1D'!$I$5*MAX(((F406)+(G406)*(L406))*(L406),
        0.000001))</f>
        <v>35.763412605541333</v>
      </c>
      <c r="U406" s="5">
        <f ca="1">IF($A$2=0,
    0,
    IFERROR(Q405-(((R405+R406)/2)*J406)-(IF(O405&gt;O406,
                '1D'!$D$8*((O405^2-O406^2)/(2*'1D'!$I$5)),
                '1D'!$D$9*((O406^2-O405^2)/(2*'1D'!$I$5)))+('1D'!$D$10*(ABS(I406)/90)*(MAX(O405^2,
                        O406^2)/(2*'1D'!$I$5))))-Q406,
        0))</f>
        <v>-3.8930216434209797E-3</v>
      </c>
      <c r="V406" s="5">
        <f ca="1">IF($A$2=0,
    1,
    IF(IFERROR(V405,
            0)=0,
        0,
        IFERROR(IF(ROUND(S406,
                    3)=1,
                1,
                IF(AND(ABS(U406)&lt;'1D'!$D$19,
                        S406&gt;1),
                    1,
                    0)),
            0)))</f>
        <v>0</v>
      </c>
      <c r="W406" s="5">
        <f ca="1">IF($A$2=0,
    MAX(MAX('1D'!$D$16,
            MAX('1D'!$D$16,
                POWER((ABS(K406)^2)/('1D'!$I$5*MAX(F406,
                            0.1)^2),
                    1/3))),
        IFERROR(W1396,
            MAX(MAX('1D'!$D$16,
                    MAX('1D'!$D$16,
                        POWER((ABS(K406)^2)/('1D'!$I$5*MAX(F406,
                                    0.1)^2),
                            1/3))),
                ($L$2)-E1396))),
    IF(IFERROR(AG407,
            0)=0,
        MAX(MAX('1D'!$D$16,
                MAX('1D'!$D$16,
                    POWER((ABS(K406)^2)/('1D'!$I$5*MAX(F406,
                                0.1)^2),
                        1/3))),
            IFERROR(W1396,
                MAX(MAX('1D'!$D$16,
                        MAX('1D'!$D$16,
                            POWER((ABS(K406)^2)/('1D'!$I$5*MAX(F406,
                                        0.1)^2),
                                1/3))),
                    ($L$2)-E1396))),
        IF(IFERROR(W406,
                0)=0,
            MAX(MAX('1D'!$D$16,
                    MAX('1D'!$D$16,
                        POWER((ABS(K406)^2)/('1D'!$I$5*MAX(F406,
                                    0.1)^2),
                            1/3))),
                IFERROR(W1396,
                    MAX(MAX('1D'!$D$16,
                            MAX('1D'!$D$16,
                                POWER((ABS(K406)^2)/('1D'!$I$5*MAX(F406,
                                            0.1)^2),
                                    1/3))),
                        ($L$2)-E1396))),
            IF(OR(IFERROR(AD406,
                        0)&gt;=1,
                    IFERROR(AD407,
                        0)&gt;=1),
                MAX('1D'!$D$16,
                    MAX('1D'!$D$16,
                        POWER((ABS(K406)^2)/('1D'!$I$5*MAX(F406,
                                    0.1)^2),
                            1/3))),
                IF(ABS(IFERROR(AF406,
                            0))&lt;'1D'!$D$19,
                    MAX(MAX('1D'!$D$16,
                            MAX('1D'!$D$16,
                                POWER((ABS(K406)^2)/('1D'!$I$5*MAX(F406,
                                            0.1)^2),
                                    1/3))),
                        IFERROR(W406,
                            0)),
                    MAX(MAX('1D'!$D$16,
                            MAX('1D'!$D$16,
                                POWER((ABS(K406)^2)/('1D'!$I$5*MAX(F406,
                                            0.1)^2),
                                    1/3))),
                        (IFERROR(W406,
                                0))+((IFERROR(AF406,
                                    0))*'1D'!$D$18)))))))</f>
        <v>2.1389677043987478</v>
      </c>
      <c r="X406" s="5">
        <f t="shared" ca="1" si="88"/>
        <v>11.122632062873489</v>
      </c>
      <c r="Y406" s="5">
        <f t="shared" ca="1" si="89"/>
        <v>1.1735290000551568</v>
      </c>
      <c r="Z406" s="5">
        <f t="shared" ca="1" si="90"/>
        <v>4.5807502857230418</v>
      </c>
      <c r="AA406" s="5">
        <f t="shared" ca="1" si="91"/>
        <v>634.50346770439876</v>
      </c>
      <c r="AB406" s="5">
        <f ca="1">AA406+((ABS(K406)/MAX(((F406)+(G406)*(W406))*(W406),
            0.000001))^2)/(2*'1D'!$I$5)</f>
        <v>635.57295155659813</v>
      </c>
      <c r="AC406" s="5">
        <f ca="1">((ABS(K406)*'1D'!$D$6)/(MAX(((F406)+(G406)*(W406))*(W406),
            0.000001)*MAX(((((F406)+(G406)*(W406))*(W406))/MAX((F406)+2*(W406)*SQRT(1+(G406)^2),
                    0.000001))^(2/3),
            0.000001)))^2</f>
        <v>3.8141460404132466E-3</v>
      </c>
      <c r="AD406" s="5">
        <f ca="1">ABS(ABS(K406)/MAX(((F406)+(G406)*(W406))*(W406),
        0.000001))/SQRT('1D'!$I$5*MAX((((F406)+(G406)*(W406))*(W406))/MAX((F406)+2*(G406)*(W406),
            0.000001),
        0.000001))</f>
        <v>1.0000000000000004</v>
      </c>
      <c r="AE406" s="5">
        <f ca="1">((F406)*(W406)^2)/2+(G406)*(W406)^3/3+(ABS(K406)^2)/('1D'!$I$5*MAX(((F406)+(G406)*(W406))*(W406),
        0.000001))</f>
        <v>35.686426155594638</v>
      </c>
      <c r="AF406" s="5">
        <f ca="1">IF($A$2=0,
    0,
    IFERROR(AB407+(((AC406+AC407)/2)*J407)+(IF(Z406&gt;Z407,
                '1D'!$D$8*((Z406^2-Z407^2)/(2*'1D'!$I$5)),
                '1D'!$D$9*((Z407^2-Z406^2)/(2*'1D'!$I$5)))+('1D'!$D$10*(ABS(I407)/90)*(MAX(Z406^2,
                        Z407^2)/(2*'1D'!$I$5))))-AB406,
        0))</f>
        <v>3.3584586676624895E-3</v>
      </c>
      <c r="AG406" s="5">
        <f ca="1">IF($A$2=0,
    1,
    IF(IFERROR(AG407,
            0)=0,
        0,
        IFERROR(IF(OR(ROUND(AD406,
                        3)&gt;=1,
                    AND(ABS(AF406)&lt;'1D'!$D$19,
                        AD406&lt;1)),
                1,
                0),
            0)))</f>
        <v>1</v>
      </c>
      <c r="AH406" s="5">
        <f ca="1">IFERROR(IF('1D'!V32="Supercritical",
        MAX('1D'!$D$16,
            IFERROR(L406,
                MAX('1D'!$D$16,
                    POWER((ABS(K406)^2)/('1D'!$I$5*MAX(F406,
                                0.1)^2),
                        1/3)))),
        IF('1D'!V32="Subcritical",
            MAX('1D'!$D$16,
                IFERROR(W406,
                    MAX('1D'!$D$16,
                        POWER((ABS(K406)^2)/('1D'!$I$5*MAX(F406,
                                    0.1)^2),
                            1/3)))),
            IF(IFERROR(T406,
                    -1E+99)&gt;=IFERROR(AE406,
                    -1E+99),
                MAX('1D'!$D$16,
                    IFERROR(L406,
                        MAX('1D'!$D$16,
                            POWER((ABS(K406)^2)/('1D'!$I$5*MAX(F406,
                                        0.1)^2),
                                1/3)))),
                MAX('1D'!$D$16,
                    IFERROR(W406,
                        MAX('1D'!$D$16,
                            POWER((ABS(K406)^2)/('1D'!$I$5*MAX(F406,
                                        0.1)^2),
                                1/3))))))),
    MAX('1D'!$D$16,
        POWER((ABS(K406)^2)/('1D'!$I$5*MAX(F406,
                    0.1)^2),
            1/3)))</f>
        <v>2.0411692021517887</v>
      </c>
      <c r="AI406" s="5">
        <f t="shared" ca="1" si="92"/>
        <v>634.40566920215178</v>
      </c>
      <c r="AJ406" s="5">
        <f ca="1">AI406+((ABS(K406)/MAX(((F406)+(G406)*(AH406))*(AH406),
            0.000001))^2)/(2*'1D'!$I$5)</f>
        <v>635.58009253909484</v>
      </c>
      <c r="AM406">
        <v>0</v>
      </c>
      <c r="AN406">
        <v>0</v>
      </c>
      <c r="AO406" s="5">
        <f t="shared" si="93"/>
        <v>0</v>
      </c>
      <c r="AP406" s="5">
        <f t="shared" si="97"/>
        <v>0</v>
      </c>
      <c r="AQ406" s="5">
        <f ca="1">ABS(ABS(K406)/MAX(((F406)+(G406)*(AH406))*(AH406),
        0.000001))/SQRT('1D'!$I$5*MAX((((F406)+(G406)*(AH406))*(AH406))/MAX((F406)+2*(G406)*(AH406),
            0.000001),
        0.000001))</f>
        <v>1.0727235886044055</v>
      </c>
      <c r="AR406" s="5" t="str">
        <f t="shared" ca="1" si="94"/>
        <v>Supercritical</v>
      </c>
      <c r="AS406" s="5">
        <f ca="1">((ABS(K406)*'1D'!$D$6)/(MAX(((F406)+(G406)*(AH406))*(AH406),
            0.000001)*MAX(((((F406)+(G406)*(AH406))*(AH406))/MAX((F406)+2*(AH406)*SQRT(1+(G406)^2),
                    0.000001))^(2/3),
            0.000001)))^2</f>
        <v>4.3358367565141456E-3</v>
      </c>
    </row>
    <row r="407" spans="1:45" x14ac:dyDescent="0.35">
      <c r="A407">
        <v>398</v>
      </c>
      <c r="B407">
        <v>396.995</v>
      </c>
      <c r="C407">
        <v>616254.46200000006</v>
      </c>
      <c r="D407">
        <v>3097569.727</v>
      </c>
      <c r="E407">
        <v>632.36400000000003</v>
      </c>
      <c r="F407">
        <v>5.2</v>
      </c>
      <c r="G407">
        <v>0</v>
      </c>
      <c r="H407" t="s">
        <v>176</v>
      </c>
      <c r="I407">
        <v>2.7E-2</v>
      </c>
      <c r="J407" s="5">
        <f t="shared" si="95"/>
        <v>0.99900000000002365</v>
      </c>
      <c r="K407" s="5">
        <f t="shared" ca="1" si="96"/>
        <v>50.95</v>
      </c>
      <c r="L407" s="5">
        <f ca="1">IF($A$2=0,
    IFERROR(L406,
        MAX('1D'!$D$16,
            POWER((ABS(K407)^2)/('1D'!$I$5*MAX(F407,
                        0.1)^2),
                1/3))),
    IF(IFERROR(V406,
            0)=0,
        IFERROR(L406,
            MAX('1D'!$D$16,
                POWER((ABS(K407)^2)/('1D'!$I$5*MAX(F407,
                            0.1)^2),
                    1/3))),
        IF(OR(IFERROR(L407,
                    0)=0,
                IFERROR(S406,
                    0)&lt;1,
                IFERROR(S407,
                    0)&lt;1),
            MAX('1D'!$D$16,
                POWER((ABS(K407)^2)/('1D'!$I$5*MAX(F407,
                            0.1)^2),
                    1/3)),
            IF(IFERROR(U407,
                    0)&gt;0,
                MAX('1D'!$D$16,
                    IFERROR(L407,
                        0)+((IFERROR(U407,
                                0))*'1D'!$D$18*IF((IFERROR(S407,
                                    0))&lt;1,
                            1,
                            -1))),
                IF(IFERROR(U407,
                        0)&lt;0,
                    IF(ABS((MAX('1D'!$D$16,
                                    POWER((ABS(K407)^2)/('1D'!$I$5*MAX(F407,
                                                0.1)^2),
                                        1/3)))-IFERROR(L407,
                                0))&gt;'1D'!$D$19,
                        MAX('1D'!$D$16,
                            IF((MAX('1D'!$D$16,
                                        POWER((ABS(K407)^2)/('1D'!$I$5*MAX(F407,
                                                    0.1)^2),
                                            1/3)))&gt;IFERROR(L407,
                                    0),
                                MIN((MAX('1D'!$D$16,
                                            POWER((ABS(K407)^2)/('1D'!$I$5*MAX(F407,
                                                        0.1)^2),
                                                1/3))),
                                    IFERROR(L407,
                                        0)+(MIN(ABS(IFERROR(U407,
                                                    0))*'1D'!$D$18,
                                            ABS((MAX('1D'!$D$16,
                                                        POWER((ABS(K407)^2)/('1D'!$I$5*MAX(F407,
                                                                    0.1)^2),
                                                            1/3)))-IFERROR(L407,
                                                    0))))),
                                MAX((MAX('1D'!$D$16,
                                            POWER((ABS(K407)^2)/('1D'!$I$5*MAX(F407,
                                                        0.1)^2),
                                                1/3))),
                                    IFERROR(L407,
                                        0)-(MIN(ABS(IFERROR(U407,
                                                    0))*'1D'!$D$18,
                                            ABS((MAX('1D'!$D$16,
                                                        POWER((ABS(K407)^2)/('1D'!$I$5*MAX(F407,
                                                                    0.1)^2),
                                                            1/3)))-IFERROR(L407,
                                                    0))))))),
                        MAX('1D'!$D$16,
                            POWER((ABS(K407)^2)/('1D'!$I$5*MAX(F407,
                                        0.1)^2),
                                1/3))),
                    MAX('1D'!$D$16,
                        IFERROR(L407,
                            0)))))))</f>
        <v>2.0411692021517887</v>
      </c>
      <c r="M407" s="5">
        <f t="shared" ca="1" si="84"/>
        <v>10.614079851189301</v>
      </c>
      <c r="N407" s="5">
        <f t="shared" ca="1" si="85"/>
        <v>1.1434704692804873</v>
      </c>
      <c r="O407" s="5">
        <f t="shared" ca="1" si="86"/>
        <v>4.8002276894771132</v>
      </c>
      <c r="P407" s="5">
        <f t="shared" ca="1" si="87"/>
        <v>634.4051692021518</v>
      </c>
      <c r="Q407" s="5">
        <f ca="1">P407+((ABS(K407)/MAX(((F407)+(G407)*(L407))*(L407),
            0.000001))^2)/(2*'1D'!$I$5)</f>
        <v>635.57959253909485</v>
      </c>
      <c r="R407" s="5">
        <f ca="1">((ABS(K407)*'1D'!$D$6)/(MAX(((F407)+(G407)*(L407))*(L407),
            0.000001)*MAX(((((F407)+(G407)*(L407))*(L407))/MAX((F407)+2*(L407)*SQRT(1+(G407)^2),
                    0.000001))^(2/3),
            0.000001)))^2</f>
        <v>4.3358367565141456E-3</v>
      </c>
      <c r="S407" s="5">
        <f ca="1">ABS(ABS(K407)/MAX(((F407)+(G407)*(L407))*(L407),
        0.000001))/SQRT('1D'!$I$5*MAX((((F407)+(G407)*(L407))*(L407))/MAX((F407)+2*(G407)*(L407),
            0.000001),
        0.000001))</f>
        <v>1.0727235886044055</v>
      </c>
      <c r="T407" s="5">
        <f ca="1">((F407)*(L407)^2)/2+(G407)*(L407)^3/3+(ABS(K407)^2)/('1D'!$I$5*MAX(((F407)+(G407)*(L407))*(L407),
        0.000001))</f>
        <v>35.763412605541333</v>
      </c>
      <c r="U407" s="5">
        <f ca="1">IF($A$2=0,
    0,
    IFERROR(Q406-(((R406+R407)/2)*J407)-(IF(O406&gt;O407,
                '1D'!$D$8*((O406^2-O407^2)/(2*'1D'!$I$5)),
                '1D'!$D$9*((O407^2-O406^2)/(2*'1D'!$I$5)))+('1D'!$D$10*(ABS(I407)/90)*(MAX(O406^2,
                        O407^2)/(2*'1D'!$I$5))))-Q407,
        0))</f>
        <v>-3.8843499698941741E-3</v>
      </c>
      <c r="V407" s="5">
        <f ca="1">IF($A$2=0,
    1,
    IF(IFERROR(V406,
            0)=0,
        0,
        IFERROR(IF(ROUND(S407,
                    3)=1,
                1,
                IF(AND(ABS(U407)&lt;'1D'!$D$19,
                        S407&gt;1),
                    1,
                    0)),
            0)))</f>
        <v>0</v>
      </c>
      <c r="W407" s="5">
        <f ca="1">IF($A$2=0,
    MAX(MAX('1D'!$D$16,
            MAX('1D'!$D$16,
                POWER((ABS(K407)^2)/('1D'!$I$5*MAX(F407,
                            0.1)^2),
                    1/3))),
        IFERROR(W1396,
            MAX(MAX('1D'!$D$16,
                    MAX('1D'!$D$16,
                        POWER((ABS(K407)^2)/('1D'!$I$5*MAX(F407,
                                    0.1)^2),
                            1/3))),
                ($L$2)-E1396))),
    IF(IFERROR(AG408,
            0)=0,
        MAX(MAX('1D'!$D$16,
                MAX('1D'!$D$16,
                    POWER((ABS(K407)^2)/('1D'!$I$5*MAX(F407,
                                0.1)^2),
                        1/3))),
            IFERROR(W1396,
                MAX(MAX('1D'!$D$16,
                        MAX('1D'!$D$16,
                            POWER((ABS(K407)^2)/('1D'!$I$5*MAX(F407,
                                        0.1)^2),
                                1/3))),
                    ($L$2)-E1396))),
        IF(IFERROR(W407,
                0)=0,
            MAX(MAX('1D'!$D$16,
                    MAX('1D'!$D$16,
                        POWER((ABS(K407)^2)/('1D'!$I$5*MAX(F407,
                                    0.1)^2),
                            1/3))),
                IFERROR(W1396,
                    MAX(MAX('1D'!$D$16,
                            MAX('1D'!$D$16,
                                POWER((ABS(K407)^2)/('1D'!$I$5*MAX(F407,
                                            0.1)^2),
                                    1/3))),
                        ($L$2)-E1396))),
            IF(OR(IFERROR(AD407,
                        0)&gt;=1,
                    IFERROR(AD408,
                        0)&gt;=1),
                MAX('1D'!$D$16,
                    MAX('1D'!$D$16,
                        POWER((ABS(K407)^2)/('1D'!$I$5*MAX(F407,
                                    0.1)^2),
                            1/3))),
                IF(ABS(IFERROR(AF407,
                            0))&lt;'1D'!$D$19,
                    MAX(MAX('1D'!$D$16,
                            MAX('1D'!$D$16,
                                POWER((ABS(K407)^2)/('1D'!$I$5*MAX(F407,
                                            0.1)^2),
                                    1/3))),
                        IFERROR(W407,
                            0)),
                    MAX(MAX('1D'!$D$16,
                            MAX('1D'!$D$16,
                                POWER((ABS(K407)^2)/('1D'!$I$5*MAX(F407,
                                            0.1)^2),
                                    1/3))),
                        (IFERROR(W407,
                                0))+((IFERROR(AF407,
                                    0))*'1D'!$D$18)))))))</f>
        <v>2.1389677043987478</v>
      </c>
      <c r="X407" s="5">
        <f t="shared" ca="1" si="88"/>
        <v>11.122632062873489</v>
      </c>
      <c r="Y407" s="5">
        <f t="shared" ca="1" si="89"/>
        <v>1.1735290000551568</v>
      </c>
      <c r="Z407" s="5">
        <f t="shared" ca="1" si="90"/>
        <v>4.5807502857230418</v>
      </c>
      <c r="AA407" s="5">
        <f t="shared" ca="1" si="91"/>
        <v>634.50296770439877</v>
      </c>
      <c r="AB407" s="5">
        <f ca="1">AA407+((ABS(K407)/MAX(((F407)+(G407)*(W407))*(W407),
            0.000001))^2)/(2*'1D'!$I$5)</f>
        <v>635.57245155659814</v>
      </c>
      <c r="AC407" s="5">
        <f ca="1">((ABS(K407)*'1D'!$D$6)/(MAX(((F407)+(G407)*(W407))*(W407),
            0.000001)*MAX(((((F407)+(G407)*(W407))*(W407))/MAX((F407)+2*(W407)*SQRT(1+(G407)^2),
                    0.000001))^(2/3),
            0.000001)))^2</f>
        <v>3.8141460404132466E-3</v>
      </c>
      <c r="AD407" s="5">
        <f ca="1">ABS(ABS(K407)/MAX(((F407)+(G407)*(W407))*(W407),
        0.000001))/SQRT('1D'!$I$5*MAX((((F407)+(G407)*(W407))*(W407))/MAX((F407)+2*(G407)*(W407),
            0.000001),
        0.000001))</f>
        <v>1.0000000000000004</v>
      </c>
      <c r="AE407" s="5">
        <f ca="1">((F407)*(W407)^2)/2+(G407)*(W407)^3/3+(ABS(K407)^2)/('1D'!$I$5*MAX(((F407)+(G407)*(W407))*(W407),
        0.000001))</f>
        <v>35.686426155594638</v>
      </c>
      <c r="AF407" s="5">
        <f ca="1">IF($A$2=0,
    0,
    IFERROR(AB408+(((AC407+AC408)/2)*J408)+(IF(Z407&gt;Z408,
                '1D'!$D$8*((Z407^2-Z408^2)/(2*'1D'!$I$5)),
                '1D'!$D$9*((Z408^2-Z407^2)/(2*'1D'!$I$5)))+('1D'!$D$10*(ABS(I408)/90)*(MAX(Z407^2,
                        Z408^2)/(2*'1D'!$I$5))))-AB407,
        0))</f>
        <v>3.456993087183946E-3</v>
      </c>
      <c r="AG407" s="5">
        <f ca="1">IF($A$2=0,
    1,
    IF(IFERROR(AG408,
            0)=0,
        0,
        IFERROR(IF(OR(ROUND(AD407,
                        3)&gt;=1,
                    AND(ABS(AF407)&lt;'1D'!$D$19,
                        AD407&lt;1)),
                1,
                0),
            0)))</f>
        <v>1</v>
      </c>
      <c r="AH407" s="5">
        <f ca="1">IFERROR(IF('1D'!V32="Supercritical",
        MAX('1D'!$D$16,
            IFERROR(L407,
                MAX('1D'!$D$16,
                    POWER((ABS(K407)^2)/('1D'!$I$5*MAX(F407,
                                0.1)^2),
                        1/3)))),
        IF('1D'!V32="Subcritical",
            MAX('1D'!$D$16,
                IFERROR(W407,
                    MAX('1D'!$D$16,
                        POWER((ABS(K407)^2)/('1D'!$I$5*MAX(F407,
                                    0.1)^2),
                            1/3)))),
            IF(IFERROR(T407,
                    -1E+99)&gt;=IFERROR(AE407,
                    -1E+99),
                MAX('1D'!$D$16,
                    IFERROR(L407,
                        MAX('1D'!$D$16,
                            POWER((ABS(K407)^2)/('1D'!$I$5*MAX(F407,
                                        0.1)^2),
                                1/3)))),
                MAX('1D'!$D$16,
                    IFERROR(W407,
                        MAX('1D'!$D$16,
                            POWER((ABS(K407)^2)/('1D'!$I$5*MAX(F407,
                                        0.1)^2),
                                1/3))))))),
    MAX('1D'!$D$16,
        POWER((ABS(K407)^2)/('1D'!$I$5*MAX(F407,
                    0.1)^2),
            1/3)))</f>
        <v>2.0411692021517887</v>
      </c>
      <c r="AI407" s="5">
        <f t="shared" ca="1" si="92"/>
        <v>634.4051692021518</v>
      </c>
      <c r="AJ407" s="5">
        <f ca="1">AI407+((ABS(K407)/MAX(((F407)+(G407)*(AH407))*(AH407),
            0.000001))^2)/(2*'1D'!$I$5)</f>
        <v>635.57959253909485</v>
      </c>
      <c r="AM407">
        <v>0</v>
      </c>
      <c r="AN407">
        <v>0</v>
      </c>
      <c r="AO407" s="5">
        <f t="shared" si="93"/>
        <v>0</v>
      </c>
      <c r="AP407" s="5">
        <f t="shared" si="97"/>
        <v>0</v>
      </c>
      <c r="AQ407" s="5">
        <f ca="1">ABS(ABS(K407)/MAX(((F407)+(G407)*(AH407))*(AH407),
        0.000001))/SQRT('1D'!$I$5*MAX((((F407)+(G407)*(AH407))*(AH407))/MAX((F407)+2*(G407)*(AH407),
            0.000001),
        0.000001))</f>
        <v>1.0727235886044055</v>
      </c>
      <c r="AR407" s="5" t="str">
        <f t="shared" ca="1" si="94"/>
        <v>Supercritical</v>
      </c>
      <c r="AS407" s="5">
        <f ca="1">((ABS(K407)*'1D'!$D$6)/(MAX(((F407)+(G407)*(AH407))*(AH407),
            0.000001)*MAX(((((F407)+(G407)*(AH407))*(AH407))/MAX((F407)+2*(AH407)*SQRT(1+(G407)^2),
                    0.000001))^(2/3),
            0.000001)))^2</f>
        <v>4.3358367565141456E-3</v>
      </c>
    </row>
    <row r="408" spans="1:45" x14ac:dyDescent="0.35">
      <c r="A408">
        <v>399</v>
      </c>
      <c r="B408">
        <v>397.99599999999998</v>
      </c>
      <c r="C408">
        <v>616253.98800000001</v>
      </c>
      <c r="D408">
        <v>3097568.8459999999</v>
      </c>
      <c r="E408">
        <v>632.36350000000004</v>
      </c>
      <c r="F408">
        <v>5.2</v>
      </c>
      <c r="G408">
        <v>0</v>
      </c>
      <c r="H408" t="s">
        <v>176</v>
      </c>
      <c r="I408">
        <v>7.8E-2</v>
      </c>
      <c r="J408" s="5">
        <f t="shared" si="95"/>
        <v>1.0009999999999764</v>
      </c>
      <c r="K408" s="5">
        <f t="shared" ca="1" si="96"/>
        <v>50.95</v>
      </c>
      <c r="L408" s="5">
        <f ca="1">IF($A$2=0,
    IFERROR(L407,
        MAX('1D'!$D$16,
            POWER((ABS(K408)^2)/('1D'!$I$5*MAX(F408,
                        0.1)^2),
                1/3))),
    IF(IFERROR(V407,
            0)=0,
        IFERROR(L407,
            MAX('1D'!$D$16,
                POWER((ABS(K408)^2)/('1D'!$I$5*MAX(F408,
                            0.1)^2),
                    1/3))),
        IF(OR(IFERROR(L408,
                    0)=0,
                IFERROR(S407,
                    0)&lt;1,
                IFERROR(S408,
                    0)&lt;1),
            MAX('1D'!$D$16,
                POWER((ABS(K408)^2)/('1D'!$I$5*MAX(F408,
                            0.1)^2),
                    1/3)),
            IF(IFERROR(U408,
                    0)&gt;0,
                MAX('1D'!$D$16,
                    IFERROR(L408,
                        0)+((IFERROR(U408,
                                0))*'1D'!$D$18*IF((IFERROR(S408,
                                    0))&lt;1,
                            1,
                            -1))),
                IF(IFERROR(U408,
                        0)&lt;0,
                    IF(ABS((MAX('1D'!$D$16,
                                    POWER((ABS(K408)^2)/('1D'!$I$5*MAX(F408,
                                                0.1)^2),
                                        1/3)))-IFERROR(L408,
                                0))&gt;'1D'!$D$19,
                        MAX('1D'!$D$16,
                            IF((MAX('1D'!$D$16,
                                        POWER((ABS(K408)^2)/('1D'!$I$5*MAX(F408,
                                                    0.1)^2),
                                            1/3)))&gt;IFERROR(L408,
                                    0),
                                MIN((MAX('1D'!$D$16,
                                            POWER((ABS(K408)^2)/('1D'!$I$5*MAX(F408,
                                                        0.1)^2),
                                                1/3))),
                                    IFERROR(L408,
                                        0)+(MIN(ABS(IFERROR(U408,
                                                    0))*'1D'!$D$18,
                                            ABS((MAX('1D'!$D$16,
                                                        POWER((ABS(K408)^2)/('1D'!$I$5*MAX(F408,
                                                                    0.1)^2),
                                                            1/3)))-IFERROR(L408,
                                                    0))))),
                                MAX((MAX('1D'!$D$16,
                                            POWER((ABS(K408)^2)/('1D'!$I$5*MAX(F408,
                                                        0.1)^2),
                                                1/3))),
                                    IFERROR(L408,
                                        0)-(MIN(ABS(IFERROR(U408,
                                                    0))*'1D'!$D$18,
                                            ABS((MAX('1D'!$D$16,
                                                        POWER((ABS(K408)^2)/('1D'!$I$5*MAX(F408,
                                                                    0.1)^2),
                                                            1/3)))-IFERROR(L408,
                                                    0))))))),
                        MAX('1D'!$D$16,
                            POWER((ABS(K408)^2)/('1D'!$I$5*MAX(F408,
                                        0.1)^2),
                                1/3))),
                    MAX('1D'!$D$16,
                        IFERROR(L408,
                            0)))))))</f>
        <v>2.0411692021517887</v>
      </c>
      <c r="M408" s="5">
        <f t="shared" ca="1" si="84"/>
        <v>10.614079851189301</v>
      </c>
      <c r="N408" s="5">
        <f t="shared" ca="1" si="85"/>
        <v>1.1434704692804873</v>
      </c>
      <c r="O408" s="5">
        <f t="shared" ca="1" si="86"/>
        <v>4.8002276894771132</v>
      </c>
      <c r="P408" s="5">
        <f t="shared" ca="1" si="87"/>
        <v>634.40466920215181</v>
      </c>
      <c r="Q408" s="5">
        <f ca="1">P408+((ABS(K408)/MAX(((F408)+(G408)*(L408))*(L408),
            0.000001))^2)/(2*'1D'!$I$5)</f>
        <v>635.57909253909486</v>
      </c>
      <c r="R408" s="5">
        <f ca="1">((ABS(K408)*'1D'!$D$6)/(MAX(((F408)+(G408)*(L408))*(L408),
            0.000001)*MAX(((((F408)+(G408)*(L408))*(L408))/MAX((F408)+2*(L408)*SQRT(1+(G408)^2),
                    0.000001))^(2/3),
            0.000001)))^2</f>
        <v>4.3358367565141456E-3</v>
      </c>
      <c r="S408" s="5">
        <f ca="1">ABS(ABS(K408)/MAX(((F408)+(G408)*(L408))*(L408),
        0.000001))/SQRT('1D'!$I$5*MAX((((F408)+(G408)*(L408))*(L408))/MAX((F408)+2*(G408)*(L408),
            0.000001),
        0.000001))</f>
        <v>1.0727235886044055</v>
      </c>
      <c r="T408" s="5">
        <f ca="1">((F408)*(L408)^2)/2+(G408)*(L408)^3/3+(ABS(K408)^2)/('1D'!$I$5*MAX(((F408)+(G408)*(L408))*(L408),
        0.000001))</f>
        <v>35.763412605541333</v>
      </c>
      <c r="U408" s="5">
        <f ca="1">IF($A$2=0,
    0,
    IFERROR(Q407-(((R407+R408)/2)*J408)-(IF(O407&gt;O408,
                '1D'!$D$8*((O407^2-O408^2)/(2*'1D'!$I$5)),
                '1D'!$D$9*((O408^2-O407^2)/(2*'1D'!$I$5)))+('1D'!$D$10*(ABS(I408)/90)*(MAX(O407^2,
                        O408^2)/(2*'1D'!$I$5))))-Q408,
        0))</f>
        <v>-3.9928476270461033E-3</v>
      </c>
      <c r="V408" s="5">
        <f ca="1">IF($A$2=0,
    1,
    IF(IFERROR(V407,
            0)=0,
        0,
        IFERROR(IF(ROUND(S408,
                    3)=1,
                1,
                IF(AND(ABS(U408)&lt;'1D'!$D$19,
                        S408&gt;1),
                    1,
                    0)),
            0)))</f>
        <v>0</v>
      </c>
      <c r="W408" s="5">
        <f ca="1">IF($A$2=0,
    MAX(MAX('1D'!$D$16,
            MAX('1D'!$D$16,
                POWER((ABS(K408)^2)/('1D'!$I$5*MAX(F408,
                            0.1)^2),
                    1/3))),
        IFERROR(W1396,
            MAX(MAX('1D'!$D$16,
                    MAX('1D'!$D$16,
                        POWER((ABS(K408)^2)/('1D'!$I$5*MAX(F408,
                                    0.1)^2),
                            1/3))),
                ($L$2)-E1396))),
    IF(IFERROR(AG409,
            0)=0,
        MAX(MAX('1D'!$D$16,
                MAX('1D'!$D$16,
                    POWER((ABS(K408)^2)/('1D'!$I$5*MAX(F408,
                                0.1)^2),
                        1/3))),
            IFERROR(W1396,
                MAX(MAX('1D'!$D$16,
                        MAX('1D'!$D$16,
                            POWER((ABS(K408)^2)/('1D'!$I$5*MAX(F408,
                                        0.1)^2),
                                1/3))),
                    ($L$2)-E1396))),
        IF(IFERROR(W408,
                0)=0,
            MAX(MAX('1D'!$D$16,
                    MAX('1D'!$D$16,
                        POWER((ABS(K408)^2)/('1D'!$I$5*MAX(F408,
                                    0.1)^2),
                            1/3))),
                IFERROR(W1396,
                    MAX(MAX('1D'!$D$16,
                            MAX('1D'!$D$16,
                                POWER((ABS(K408)^2)/('1D'!$I$5*MAX(F408,
                                            0.1)^2),
                                    1/3))),
                        ($L$2)-E1396))),
            IF(OR(IFERROR(AD408,
                        0)&gt;=1,
                    IFERROR(AD409,
                        0)&gt;=1),
                MAX('1D'!$D$16,
                    MAX('1D'!$D$16,
                        POWER((ABS(K408)^2)/('1D'!$I$5*MAX(F408,
                                    0.1)^2),
                            1/3))),
                IF(ABS(IFERROR(AF408,
                            0))&lt;'1D'!$D$19,
                    MAX(MAX('1D'!$D$16,
                            MAX('1D'!$D$16,
                                POWER((ABS(K408)^2)/('1D'!$I$5*MAX(F408,
                                            0.1)^2),
                                    1/3))),
                        IFERROR(W408,
                            0)),
                    MAX(MAX('1D'!$D$16,
                            MAX('1D'!$D$16,
                                POWER((ABS(K408)^2)/('1D'!$I$5*MAX(F408,
                                            0.1)^2),
                                    1/3))),
                        (IFERROR(W408,
                                0))+((IFERROR(AF408,
                                    0))*'1D'!$D$18)))))))</f>
        <v>2.1389677043987478</v>
      </c>
      <c r="X408" s="5">
        <f t="shared" ca="1" si="88"/>
        <v>11.122632062873489</v>
      </c>
      <c r="Y408" s="5">
        <f t="shared" ca="1" si="89"/>
        <v>1.1735290000551568</v>
      </c>
      <c r="Z408" s="5">
        <f t="shared" ca="1" si="90"/>
        <v>4.5807502857230418</v>
      </c>
      <c r="AA408" s="5">
        <f t="shared" ca="1" si="91"/>
        <v>634.50246770439878</v>
      </c>
      <c r="AB408" s="5">
        <f ca="1">AA408+((ABS(K408)/MAX(((F408)+(G408)*(W408))*(W408),
            0.000001))^2)/(2*'1D'!$I$5)</f>
        <v>635.57195155659815</v>
      </c>
      <c r="AC408" s="5">
        <f ca="1">((ABS(K408)*'1D'!$D$6)/(MAX(((F408)+(G408)*(W408))*(W408),
            0.000001)*MAX(((((F408)+(G408)*(W408))*(W408))/MAX((F408)+2*(W408)*SQRT(1+(G408)^2),
                    0.000001))^(2/3),
            0.000001)))^2</f>
        <v>3.8141460404132466E-3</v>
      </c>
      <c r="AD408" s="5">
        <f ca="1">ABS(ABS(K408)/MAX(((F408)+(G408)*(W408))*(W408),
        0.000001))/SQRT('1D'!$I$5*MAX((((F408)+(G408)*(W408))*(W408))/MAX((F408)+2*(G408)*(W408),
            0.000001),
        0.000001))</f>
        <v>1.0000000000000004</v>
      </c>
      <c r="AE408" s="5">
        <f ca="1">((F408)*(W408)^2)/2+(G408)*(W408)^3/3+(ABS(K408)^2)/('1D'!$I$5*MAX(((F408)+(G408)*(W408))*(W408),
        0.000001))</f>
        <v>35.686426155594638</v>
      </c>
      <c r="AF408" s="5">
        <f ca="1">IF($A$2=0,
    0,
    IFERROR(AB409+(((AC408+AC409)/2)*J409)+(IF(Z408&gt;Z409,
                '1D'!$D$8*((Z408^2-Z409^2)/(2*'1D'!$I$5)),
                '1D'!$D$9*((Z409^2-Z408^2)/(2*'1D'!$I$5)))+('1D'!$D$10*(ABS(I409)/90)*(MAX(Z408^2,
                        Z409^2)/(2*'1D'!$I$5))))-AB408,
        0))</f>
        <v>3.4032696947861041E-3</v>
      </c>
      <c r="AG408" s="5">
        <f ca="1">IF($A$2=0,
    1,
    IF(IFERROR(AG409,
            0)=0,
        0,
        IFERROR(IF(OR(ROUND(AD408,
                        3)&gt;=1,
                    AND(ABS(AF408)&lt;'1D'!$D$19,
                        AD408&lt;1)),
                1,
                0),
            0)))</f>
        <v>1</v>
      </c>
      <c r="AH408" s="5">
        <f ca="1">IFERROR(IF('1D'!V32="Supercritical",
        MAX('1D'!$D$16,
            IFERROR(L408,
                MAX('1D'!$D$16,
                    POWER((ABS(K408)^2)/('1D'!$I$5*MAX(F408,
                                0.1)^2),
                        1/3)))),
        IF('1D'!V32="Subcritical",
            MAX('1D'!$D$16,
                IFERROR(W408,
                    MAX('1D'!$D$16,
                        POWER((ABS(K408)^2)/('1D'!$I$5*MAX(F408,
                                    0.1)^2),
                            1/3)))),
            IF(IFERROR(T408,
                    -1E+99)&gt;=IFERROR(AE408,
                    -1E+99),
                MAX('1D'!$D$16,
                    IFERROR(L408,
                        MAX('1D'!$D$16,
                            POWER((ABS(K408)^2)/('1D'!$I$5*MAX(F408,
                                        0.1)^2),
                                1/3)))),
                MAX('1D'!$D$16,
                    IFERROR(W408,
                        MAX('1D'!$D$16,
                            POWER((ABS(K408)^2)/('1D'!$I$5*MAX(F408,
                                        0.1)^2),
                                1/3))))))),
    MAX('1D'!$D$16,
        POWER((ABS(K408)^2)/('1D'!$I$5*MAX(F408,
                    0.1)^2),
            1/3)))</f>
        <v>2.0411692021517887</v>
      </c>
      <c r="AI408" s="5">
        <f t="shared" ca="1" si="92"/>
        <v>634.40466920215181</v>
      </c>
      <c r="AJ408" s="5">
        <f ca="1">AI408+((ABS(K408)/MAX(((F408)+(G408)*(AH408))*(AH408),
            0.000001))^2)/(2*'1D'!$I$5)</f>
        <v>635.57909253909486</v>
      </c>
      <c r="AM408">
        <v>0</v>
      </c>
      <c r="AN408">
        <v>0</v>
      </c>
      <c r="AO408" s="5">
        <f t="shared" si="93"/>
        <v>0</v>
      </c>
      <c r="AP408" s="5">
        <f t="shared" si="97"/>
        <v>0</v>
      </c>
      <c r="AQ408" s="5">
        <f ca="1">ABS(ABS(K408)/MAX(((F408)+(G408)*(AH408))*(AH408),
        0.000001))/SQRT('1D'!$I$5*MAX((((F408)+(G408)*(AH408))*(AH408))/MAX((F408)+2*(G408)*(AH408),
            0.000001),
        0.000001))</f>
        <v>1.0727235886044055</v>
      </c>
      <c r="AR408" s="5" t="str">
        <f t="shared" ca="1" si="94"/>
        <v>Supercritical</v>
      </c>
      <c r="AS408" s="5">
        <f ca="1">((ABS(K408)*'1D'!$D$6)/(MAX(((F408)+(G408)*(AH408))*(AH408),
            0.000001)*MAX(((((F408)+(G408)*(AH408))*(AH408))/MAX((F408)+2*(AH408)*SQRT(1+(G408)^2),
                    0.000001))^(2/3),
            0.000001)))^2</f>
        <v>4.3358367565141456E-3</v>
      </c>
    </row>
    <row r="409" spans="1:45" x14ac:dyDescent="0.35">
      <c r="A409">
        <v>400</v>
      </c>
      <c r="B409">
        <v>398.99599999999998</v>
      </c>
      <c r="C409">
        <v>616253.51300000004</v>
      </c>
      <c r="D409">
        <v>3097567.966</v>
      </c>
      <c r="E409">
        <v>632.36300000000006</v>
      </c>
      <c r="F409">
        <v>5.2</v>
      </c>
      <c r="G409">
        <v>0</v>
      </c>
      <c r="H409" t="s">
        <v>176</v>
      </c>
      <c r="I409">
        <v>0.05</v>
      </c>
      <c r="J409" s="5">
        <f t="shared" si="95"/>
        <v>1</v>
      </c>
      <c r="K409" s="5">
        <f t="shared" ca="1" si="96"/>
        <v>50.95</v>
      </c>
      <c r="L409" s="5">
        <f ca="1">IF($A$2=0,
    IFERROR(L408,
        MAX('1D'!$D$16,
            POWER((ABS(K409)^2)/('1D'!$I$5*MAX(F409,
                        0.1)^2),
                1/3))),
    IF(IFERROR(V408,
            0)=0,
        IFERROR(L408,
            MAX('1D'!$D$16,
                POWER((ABS(K409)^2)/('1D'!$I$5*MAX(F409,
                            0.1)^2),
                    1/3))),
        IF(OR(IFERROR(L409,
                    0)=0,
                IFERROR(S408,
                    0)&lt;1,
                IFERROR(S409,
                    0)&lt;1),
            MAX('1D'!$D$16,
                POWER((ABS(K409)^2)/('1D'!$I$5*MAX(F409,
                            0.1)^2),
                    1/3)),
            IF(IFERROR(U409,
                    0)&gt;0,
                MAX('1D'!$D$16,
                    IFERROR(L409,
                        0)+((IFERROR(U409,
                                0))*'1D'!$D$18*IF((IFERROR(S409,
                                    0))&lt;1,
                            1,
                            -1))),
                IF(IFERROR(U409,
                        0)&lt;0,
                    IF(ABS((MAX('1D'!$D$16,
                                    POWER((ABS(K409)^2)/('1D'!$I$5*MAX(F409,
                                                0.1)^2),
                                        1/3)))-IFERROR(L409,
                                0))&gt;'1D'!$D$19,
                        MAX('1D'!$D$16,
                            IF((MAX('1D'!$D$16,
                                        POWER((ABS(K409)^2)/('1D'!$I$5*MAX(F409,
                                                    0.1)^2),
                                            1/3)))&gt;IFERROR(L409,
                                    0),
                                MIN((MAX('1D'!$D$16,
                                            POWER((ABS(K409)^2)/('1D'!$I$5*MAX(F409,
                                                        0.1)^2),
                                                1/3))),
                                    IFERROR(L409,
                                        0)+(MIN(ABS(IFERROR(U409,
                                                    0))*'1D'!$D$18,
                                            ABS((MAX('1D'!$D$16,
                                                        POWER((ABS(K409)^2)/('1D'!$I$5*MAX(F409,
                                                                    0.1)^2),
                                                            1/3)))-IFERROR(L409,
                                                    0))))),
                                MAX((MAX('1D'!$D$16,
                                            POWER((ABS(K409)^2)/('1D'!$I$5*MAX(F409,
                                                        0.1)^2),
                                                1/3))),
                                    IFERROR(L409,
                                        0)-(MIN(ABS(IFERROR(U409,
                                                    0))*'1D'!$D$18,
                                            ABS((MAX('1D'!$D$16,
                                                        POWER((ABS(K409)^2)/('1D'!$I$5*MAX(F409,
                                                                    0.1)^2),
                                                            1/3)))-IFERROR(L409,
                                                    0))))))),
                        MAX('1D'!$D$16,
                            POWER((ABS(K409)^2)/('1D'!$I$5*MAX(F409,
                                        0.1)^2),
                                1/3))),
                    MAX('1D'!$D$16,
                        IFERROR(L409,
                            0)))))))</f>
        <v>2.0411692021517887</v>
      </c>
      <c r="M409" s="5">
        <f t="shared" ca="1" si="84"/>
        <v>10.614079851189301</v>
      </c>
      <c r="N409" s="5">
        <f t="shared" ca="1" si="85"/>
        <v>1.1434704692804873</v>
      </c>
      <c r="O409" s="5">
        <f t="shared" ca="1" si="86"/>
        <v>4.8002276894771132</v>
      </c>
      <c r="P409" s="5">
        <f t="shared" ca="1" si="87"/>
        <v>634.40416920215182</v>
      </c>
      <c r="Q409" s="5">
        <f ca="1">P409+((ABS(K409)/MAX(((F409)+(G409)*(L409))*(L409),
            0.000001))^2)/(2*'1D'!$I$5)</f>
        <v>635.57859253909487</v>
      </c>
      <c r="R409" s="5">
        <f ca="1">((ABS(K409)*'1D'!$D$6)/(MAX(((F409)+(G409)*(L409))*(L409),
            0.000001)*MAX(((((F409)+(G409)*(L409))*(L409))/MAX((F409)+2*(L409)*SQRT(1+(G409)^2),
                    0.000001))^(2/3),
            0.000001)))^2</f>
        <v>4.3358367565141456E-3</v>
      </c>
      <c r="S409" s="5">
        <f ca="1">ABS(ABS(K409)/MAX(((F409)+(G409)*(L409))*(L409),
        0.000001))/SQRT('1D'!$I$5*MAX((((F409)+(G409)*(L409))*(L409))/MAX((F409)+2*(G409)*(L409),
            0.000001),
        0.000001))</f>
        <v>1.0727235886044055</v>
      </c>
      <c r="T409" s="5">
        <f ca="1">((F409)*(L409)^2)/2+(G409)*(L409)^3/3+(ABS(K409)^2)/('1D'!$I$5*MAX(((F409)+(G409)*(L409))*(L409),
        0.000001))</f>
        <v>35.763412605541333</v>
      </c>
      <c r="U409" s="5">
        <f ca="1">IF($A$2=0,
    0,
    IFERROR(Q408-(((R408+R409)/2)*J409)-(IF(O408&gt;O409,
                '1D'!$D$8*((O408^2-O409^2)/(2*'1D'!$I$5)),
                '1D'!$D$9*((O409^2-O408^2)/(2*'1D'!$I$5)))+('1D'!$D$10*(ABS(I409)/90)*(MAX(O408^2,
                        O409^2)/(2*'1D'!$I$5))))-Q409,
        0))</f>
        <v>-3.9337053678991651E-3</v>
      </c>
      <c r="V409" s="5">
        <f ca="1">IF($A$2=0,
    1,
    IF(IFERROR(V408,
            0)=0,
        0,
        IFERROR(IF(ROUND(S409,
                    3)=1,
                1,
                IF(AND(ABS(U409)&lt;'1D'!$D$19,
                        S409&gt;1),
                    1,
                    0)),
            0)))</f>
        <v>0</v>
      </c>
      <c r="W409" s="5">
        <f ca="1">IF($A$2=0,
    MAX(MAX('1D'!$D$16,
            MAX('1D'!$D$16,
                POWER((ABS(K409)^2)/('1D'!$I$5*MAX(F409,
                            0.1)^2),
                    1/3))),
        IFERROR(W1396,
            MAX(MAX('1D'!$D$16,
                    MAX('1D'!$D$16,
                        POWER((ABS(K409)^2)/('1D'!$I$5*MAX(F409,
                                    0.1)^2),
                            1/3))),
                ($L$2)-E1396))),
    IF(IFERROR(AG410,
            0)=0,
        MAX(MAX('1D'!$D$16,
                MAX('1D'!$D$16,
                    POWER((ABS(K409)^2)/('1D'!$I$5*MAX(F409,
                                0.1)^2),
                        1/3))),
            IFERROR(W1396,
                MAX(MAX('1D'!$D$16,
                        MAX('1D'!$D$16,
                            POWER((ABS(K409)^2)/('1D'!$I$5*MAX(F409,
                                        0.1)^2),
                                1/3))),
                    ($L$2)-E1396))),
        IF(IFERROR(W409,
                0)=0,
            MAX(MAX('1D'!$D$16,
                    MAX('1D'!$D$16,
                        POWER((ABS(K409)^2)/('1D'!$I$5*MAX(F409,
                                    0.1)^2),
                            1/3))),
                IFERROR(W1396,
                    MAX(MAX('1D'!$D$16,
                            MAX('1D'!$D$16,
                                POWER((ABS(K409)^2)/('1D'!$I$5*MAX(F409,
                                            0.1)^2),
                                    1/3))),
                        ($L$2)-E1396))),
            IF(OR(IFERROR(AD409,
                        0)&gt;=1,
                    IFERROR(AD410,
                        0)&gt;=1),
                MAX('1D'!$D$16,
                    MAX('1D'!$D$16,
                        POWER((ABS(K409)^2)/('1D'!$I$5*MAX(F409,
                                    0.1)^2),
                            1/3))),
                IF(ABS(IFERROR(AF409,
                            0))&lt;'1D'!$D$19,
                    MAX(MAX('1D'!$D$16,
                            MAX('1D'!$D$16,
                                POWER((ABS(K409)^2)/('1D'!$I$5*MAX(F409,
                                            0.1)^2),
                                    1/3))),
                        IFERROR(W409,
                            0)),
                    MAX(MAX('1D'!$D$16,
                            MAX('1D'!$D$16,
                                POWER((ABS(K409)^2)/('1D'!$I$5*MAX(F409,
                                            0.1)^2),
                                    1/3))),
                        (IFERROR(W409,
                                0))+((IFERROR(AF409,
                                    0))*'1D'!$D$18)))))))</f>
        <v>2.1389677043987478</v>
      </c>
      <c r="X409" s="5">
        <f t="shared" ca="1" si="88"/>
        <v>11.122632062873489</v>
      </c>
      <c r="Y409" s="5">
        <f t="shared" ca="1" si="89"/>
        <v>1.1735290000551568</v>
      </c>
      <c r="Z409" s="5">
        <f t="shared" ca="1" si="90"/>
        <v>4.5807502857230418</v>
      </c>
      <c r="AA409" s="5">
        <f t="shared" ca="1" si="91"/>
        <v>634.50196770439879</v>
      </c>
      <c r="AB409" s="5">
        <f ca="1">AA409+((ABS(K409)/MAX(((F409)+(G409)*(W409))*(W409),
            0.000001))^2)/(2*'1D'!$I$5)</f>
        <v>635.57145155659816</v>
      </c>
      <c r="AC409" s="5">
        <f ca="1">((ABS(K409)*'1D'!$D$6)/(MAX(((F409)+(G409)*(W409))*(W409),
            0.000001)*MAX(((((F409)+(G409)*(W409))*(W409))/MAX((F409)+2*(W409)*SQRT(1+(G409)^2),
                    0.000001))^(2/3),
            0.000001)))^2</f>
        <v>3.8141460404132466E-3</v>
      </c>
      <c r="AD409" s="5">
        <f ca="1">ABS(ABS(K409)/MAX(((F409)+(G409)*(W409))*(W409),
        0.000001))/SQRT('1D'!$I$5*MAX((((F409)+(G409)*(W409))*(W409))/MAX((F409)+2*(G409)*(W409),
            0.000001),
        0.000001))</f>
        <v>1.0000000000000004</v>
      </c>
      <c r="AE409" s="5">
        <f ca="1">((F409)*(W409)^2)/2+(G409)*(W409)^3/3+(ABS(K409)^2)/('1D'!$I$5*MAX(((F409)+(G409)*(W409))*(W409),
        0.000001))</f>
        <v>35.686426155594638</v>
      </c>
      <c r="AF409" s="5">
        <f ca="1">IF($A$2=0,
    0,
    IFERROR(AB410+(((AC409+AC410)/2)*J410)+(IF(Z409&gt;Z410,
                '1D'!$D$8*((Z409^2-Z410^2)/(2*'1D'!$I$5)),
                '1D'!$D$9*((Z410^2-Z409^2)/(2*'1D'!$I$5)))+('1D'!$D$10*(ABS(I410)/90)*(MAX(Z409^2,
                        Z410^2)/(2*'1D'!$I$5))))-AB409,
        0))</f>
        <v>3.3584586675488026E-3</v>
      </c>
      <c r="AG409" s="5">
        <f ca="1">IF($A$2=0,
    1,
    IF(IFERROR(AG410,
            0)=0,
        0,
        IFERROR(IF(OR(ROUND(AD409,
                        3)&gt;=1,
                    AND(ABS(AF409)&lt;'1D'!$D$19,
                        AD409&lt;1)),
                1,
                0),
            0)))</f>
        <v>1</v>
      </c>
      <c r="AH409" s="5">
        <f ca="1">IFERROR(IF('1D'!V32="Supercritical",
        MAX('1D'!$D$16,
            IFERROR(L409,
                MAX('1D'!$D$16,
                    POWER((ABS(K409)^2)/('1D'!$I$5*MAX(F409,
                                0.1)^2),
                        1/3)))),
        IF('1D'!V32="Subcritical",
            MAX('1D'!$D$16,
                IFERROR(W409,
                    MAX('1D'!$D$16,
                        POWER((ABS(K409)^2)/('1D'!$I$5*MAX(F409,
                                    0.1)^2),
                            1/3)))),
            IF(IFERROR(T409,
                    -1E+99)&gt;=IFERROR(AE409,
                    -1E+99),
                MAX('1D'!$D$16,
                    IFERROR(L409,
                        MAX('1D'!$D$16,
                            POWER((ABS(K409)^2)/('1D'!$I$5*MAX(F409,
                                        0.1)^2),
                                1/3)))),
                MAX('1D'!$D$16,
                    IFERROR(W409,
                        MAX('1D'!$D$16,
                            POWER((ABS(K409)^2)/('1D'!$I$5*MAX(F409,
                                        0.1)^2),
                                1/3))))))),
    MAX('1D'!$D$16,
        POWER((ABS(K409)^2)/('1D'!$I$5*MAX(F409,
                    0.1)^2),
            1/3)))</f>
        <v>2.0411692021517887</v>
      </c>
      <c r="AI409" s="5">
        <f t="shared" ca="1" si="92"/>
        <v>634.40416920215182</v>
      </c>
      <c r="AJ409" s="5">
        <f ca="1">AI409+((ABS(K409)/MAX(((F409)+(G409)*(AH409))*(AH409),
            0.000001))^2)/(2*'1D'!$I$5)</f>
        <v>635.57859253909487</v>
      </c>
      <c r="AM409">
        <v>0</v>
      </c>
      <c r="AN409">
        <v>0</v>
      </c>
      <c r="AO409" s="5">
        <f t="shared" si="93"/>
        <v>0</v>
      </c>
      <c r="AP409" s="5">
        <f t="shared" si="97"/>
        <v>0</v>
      </c>
      <c r="AQ409" s="5">
        <f ca="1">ABS(ABS(K409)/MAX(((F409)+(G409)*(AH409))*(AH409),
        0.000001))/SQRT('1D'!$I$5*MAX((((F409)+(G409)*(AH409))*(AH409))/MAX((F409)+2*(G409)*(AH409),
            0.000001),
        0.000001))</f>
        <v>1.0727235886044055</v>
      </c>
      <c r="AR409" s="5" t="str">
        <f t="shared" ca="1" si="94"/>
        <v>Supercritical</v>
      </c>
      <c r="AS409" s="5">
        <f ca="1">((ABS(K409)*'1D'!$D$6)/(MAX(((F409)+(G409)*(AH409))*(AH409),
            0.000001)*MAX(((((F409)+(G409)*(AH409))*(AH409))/MAX((F409)+2*(AH409)*SQRT(1+(G409)^2),
                    0.000001))^(2/3),
            0.000001)))^2</f>
        <v>4.3358367565141456E-3</v>
      </c>
    </row>
    <row r="410" spans="1:45" x14ac:dyDescent="0.35">
      <c r="A410">
        <v>401</v>
      </c>
      <c r="B410">
        <v>399.995</v>
      </c>
      <c r="C410">
        <v>616253.03899999999</v>
      </c>
      <c r="D410">
        <v>3097567.0860000001</v>
      </c>
      <c r="E410">
        <v>632.36249999999995</v>
      </c>
      <c r="F410">
        <v>5.2</v>
      </c>
      <c r="G410">
        <v>0</v>
      </c>
      <c r="H410" t="s">
        <v>176</v>
      </c>
      <c r="I410">
        <v>2.7E-2</v>
      </c>
      <c r="J410" s="5">
        <f t="shared" si="95"/>
        <v>0.99900000000002365</v>
      </c>
      <c r="K410" s="5">
        <f t="shared" ca="1" si="96"/>
        <v>50.95</v>
      </c>
      <c r="L410" s="5">
        <f ca="1">IF($A$2=0,
    IFERROR(L409,
        MAX('1D'!$D$16,
            POWER((ABS(K410)^2)/('1D'!$I$5*MAX(F410,
                        0.1)^2),
                1/3))),
    IF(IFERROR(V409,
            0)=0,
        IFERROR(L409,
            MAX('1D'!$D$16,
                POWER((ABS(K410)^2)/('1D'!$I$5*MAX(F410,
                            0.1)^2),
                    1/3))),
        IF(OR(IFERROR(L410,
                    0)=0,
                IFERROR(S409,
                    0)&lt;1,
                IFERROR(S410,
                    0)&lt;1),
            MAX('1D'!$D$16,
                POWER((ABS(K410)^2)/('1D'!$I$5*MAX(F410,
                            0.1)^2),
                    1/3)),
            IF(IFERROR(U410,
                    0)&gt;0,
                MAX('1D'!$D$16,
                    IFERROR(L410,
                        0)+((IFERROR(U410,
                                0))*'1D'!$D$18*IF((IFERROR(S410,
                                    0))&lt;1,
                            1,
                            -1))),
                IF(IFERROR(U410,
                        0)&lt;0,
                    IF(ABS((MAX('1D'!$D$16,
                                    POWER((ABS(K410)^2)/('1D'!$I$5*MAX(F410,
                                                0.1)^2),
                                        1/3)))-IFERROR(L410,
                                0))&gt;'1D'!$D$19,
                        MAX('1D'!$D$16,
                            IF((MAX('1D'!$D$16,
                                        POWER((ABS(K410)^2)/('1D'!$I$5*MAX(F410,
                                                    0.1)^2),
                                            1/3)))&gt;IFERROR(L410,
                                    0),
                                MIN((MAX('1D'!$D$16,
                                            POWER((ABS(K410)^2)/('1D'!$I$5*MAX(F410,
                                                        0.1)^2),
                                                1/3))),
                                    IFERROR(L410,
                                        0)+(MIN(ABS(IFERROR(U410,
                                                    0))*'1D'!$D$18,
                                            ABS((MAX('1D'!$D$16,
                                                        POWER((ABS(K410)^2)/('1D'!$I$5*MAX(F410,
                                                                    0.1)^2),
                                                            1/3)))-IFERROR(L410,
                                                    0))))),
                                MAX((MAX('1D'!$D$16,
                                            POWER((ABS(K410)^2)/('1D'!$I$5*MAX(F410,
                                                        0.1)^2),
                                                1/3))),
                                    IFERROR(L410,
                                        0)-(MIN(ABS(IFERROR(U410,
                                                    0))*'1D'!$D$18,
                                            ABS((MAX('1D'!$D$16,
                                                        POWER((ABS(K410)^2)/('1D'!$I$5*MAX(F410,
                                                                    0.1)^2),
                                                            1/3)))-IFERROR(L410,
                                                    0))))))),
                        MAX('1D'!$D$16,
                            POWER((ABS(K410)^2)/('1D'!$I$5*MAX(F410,
                                        0.1)^2),
                                1/3))),
                    MAX('1D'!$D$16,
                        IFERROR(L410,
                            0)))))))</f>
        <v>2.0411692021517887</v>
      </c>
      <c r="M410" s="5">
        <f t="shared" ca="1" si="84"/>
        <v>10.614079851189301</v>
      </c>
      <c r="N410" s="5">
        <f t="shared" ca="1" si="85"/>
        <v>1.1434704692804873</v>
      </c>
      <c r="O410" s="5">
        <f t="shared" ca="1" si="86"/>
        <v>4.8002276894771132</v>
      </c>
      <c r="P410" s="5">
        <f t="shared" ca="1" si="87"/>
        <v>634.40366920215172</v>
      </c>
      <c r="Q410" s="5">
        <f ca="1">P410+((ABS(K410)/MAX(((F410)+(G410)*(L410))*(L410),
            0.000001))^2)/(2*'1D'!$I$5)</f>
        <v>635.57809253909477</v>
      </c>
      <c r="R410" s="5">
        <f ca="1">((ABS(K410)*'1D'!$D$6)/(MAX(((F410)+(G410)*(L410))*(L410),
            0.000001)*MAX(((((F410)+(G410)*(L410))*(L410))/MAX((F410)+2*(L410)*SQRT(1+(G410)^2),
                    0.000001))^(2/3),
            0.000001)))^2</f>
        <v>4.3358367565141456E-3</v>
      </c>
      <c r="S410" s="5">
        <f ca="1">ABS(ABS(K410)/MAX(((F410)+(G410)*(L410))*(L410),
        0.000001))/SQRT('1D'!$I$5*MAX((((F410)+(G410)*(L410))*(L410))/MAX((F410)+2*(G410)*(L410),
            0.000001),
        0.000001))</f>
        <v>1.0727235886044055</v>
      </c>
      <c r="T410" s="5">
        <f ca="1">((F410)*(L410)^2)/2+(G410)*(L410)^3/3+(ABS(K410)^2)/('1D'!$I$5*MAX(((F410)+(G410)*(L410))*(L410),
        0.000001))</f>
        <v>35.763412605541333</v>
      </c>
      <c r="U410" s="5">
        <f ca="1">IF($A$2=0,
    0,
    IFERROR(Q409-(((R409+R410)/2)*J410)-(IF(O409&gt;O410,
                '1D'!$D$8*((O409^2-O410^2)/(2*'1D'!$I$5)),
                '1D'!$D$9*((O410^2-O409^2)/(2*'1D'!$I$5)))+('1D'!$D$10*(ABS(I410)/90)*(MAX(O409^2,
                        O410^2)/(2*'1D'!$I$5))))-Q410,
        0))</f>
        <v>-3.8843499697804873E-3</v>
      </c>
      <c r="V410" s="5">
        <f ca="1">IF($A$2=0,
    1,
    IF(IFERROR(V409,
            0)=0,
        0,
        IFERROR(IF(ROUND(S410,
                    3)=1,
                1,
                IF(AND(ABS(U410)&lt;'1D'!$D$19,
                        S410&gt;1),
                    1,
                    0)),
            0)))</f>
        <v>0</v>
      </c>
      <c r="W410" s="5">
        <f ca="1">IF($A$2=0,
    MAX(MAX('1D'!$D$16,
            MAX('1D'!$D$16,
                POWER((ABS(K410)^2)/('1D'!$I$5*MAX(F410,
                            0.1)^2),
                    1/3))),
        IFERROR(W1396,
            MAX(MAX('1D'!$D$16,
                    MAX('1D'!$D$16,
                        POWER((ABS(K410)^2)/('1D'!$I$5*MAX(F410,
                                    0.1)^2),
                            1/3))),
                ($L$2)-E1396))),
    IF(IFERROR(AG411,
            0)=0,
        MAX(MAX('1D'!$D$16,
                MAX('1D'!$D$16,
                    POWER((ABS(K410)^2)/('1D'!$I$5*MAX(F410,
                                0.1)^2),
                        1/3))),
            IFERROR(W1396,
                MAX(MAX('1D'!$D$16,
                        MAX('1D'!$D$16,
                            POWER((ABS(K410)^2)/('1D'!$I$5*MAX(F410,
                                        0.1)^2),
                                1/3))),
                    ($L$2)-E1396))),
        IF(IFERROR(W410,
                0)=0,
            MAX(MAX('1D'!$D$16,
                    MAX('1D'!$D$16,
                        POWER((ABS(K410)^2)/('1D'!$I$5*MAX(F410,
                                    0.1)^2),
                            1/3))),
                IFERROR(W1396,
                    MAX(MAX('1D'!$D$16,
                            MAX('1D'!$D$16,
                                POWER((ABS(K410)^2)/('1D'!$I$5*MAX(F410,
                                            0.1)^2),
                                    1/3))),
                        ($L$2)-E1396))),
            IF(OR(IFERROR(AD410,
                        0)&gt;=1,
                    IFERROR(AD411,
                        0)&gt;=1),
                MAX('1D'!$D$16,
                    MAX('1D'!$D$16,
                        POWER((ABS(K410)^2)/('1D'!$I$5*MAX(F410,
                                    0.1)^2),
                            1/3))),
                IF(ABS(IFERROR(AF410,
                            0))&lt;'1D'!$D$19,
                    MAX(MAX('1D'!$D$16,
                            MAX('1D'!$D$16,
                                POWER((ABS(K410)^2)/('1D'!$I$5*MAX(F410,
                                            0.1)^2),
                                    1/3))),
                        IFERROR(W410,
                            0)),
                    MAX(MAX('1D'!$D$16,
                            MAX('1D'!$D$16,
                                POWER((ABS(K410)^2)/('1D'!$I$5*MAX(F410,
                                            0.1)^2),
                                    1/3))),
                        (IFERROR(W410,
                                0))+((IFERROR(AF410,
                                    0))*'1D'!$D$18)))))))</f>
        <v>2.1389677043987478</v>
      </c>
      <c r="X410" s="5">
        <f t="shared" ca="1" si="88"/>
        <v>11.122632062873489</v>
      </c>
      <c r="Y410" s="5">
        <f t="shared" ca="1" si="89"/>
        <v>1.1735290000551568</v>
      </c>
      <c r="Z410" s="5">
        <f t="shared" ca="1" si="90"/>
        <v>4.5807502857230418</v>
      </c>
      <c r="AA410" s="5">
        <f t="shared" ca="1" si="91"/>
        <v>634.50146770439869</v>
      </c>
      <c r="AB410" s="5">
        <f ca="1">AA410+((ABS(K410)/MAX(((F410)+(G410)*(W410))*(W410),
            0.000001))^2)/(2*'1D'!$I$5)</f>
        <v>635.57095155659806</v>
      </c>
      <c r="AC410" s="5">
        <f ca="1">((ABS(K410)*'1D'!$D$6)/(MAX(((F410)+(G410)*(W410))*(W410),
            0.000001)*MAX(((((F410)+(G410)*(W410))*(W410))/MAX((F410)+2*(W410)*SQRT(1+(G410)^2),
                    0.000001))^(2/3),
            0.000001)))^2</f>
        <v>3.8141460404132466E-3</v>
      </c>
      <c r="AD410" s="5">
        <f ca="1">ABS(ABS(K410)/MAX(((F410)+(G410)*(W410))*(W410),
        0.000001))/SQRT('1D'!$I$5*MAX((((F410)+(G410)*(W410))*(W410))/MAX((F410)+2*(G410)*(W410),
            0.000001),
        0.000001))</f>
        <v>1.0000000000000004</v>
      </c>
      <c r="AE410" s="5">
        <f ca="1">((F410)*(W410)^2)/2+(G410)*(W410)^3/3+(ABS(K410)^2)/('1D'!$I$5*MAX(((F410)+(G410)*(W410))*(W410),
        0.000001))</f>
        <v>35.686426155594638</v>
      </c>
      <c r="AF410" s="5">
        <f ca="1">IF($A$2=0,
    0,
    IFERROR(AB411+(((AC410+AC411)/2)*J411)+(IF(Z410&gt;Z411,
                '1D'!$D$8*((Z410^2-Z411^2)/(2*'1D'!$I$5)),
                '1D'!$D$9*((Z411^2-Z410^2)/(2*'1D'!$I$5)))+('1D'!$D$10*(ABS(I411)/90)*(MAX(Z410^2,
                        Z411^2)/(2*'1D'!$I$5))))-AB410,
        0))</f>
        <v>3.3660869597724741E-3</v>
      </c>
      <c r="AG410" s="5">
        <f ca="1">IF($A$2=0,
    1,
    IF(IFERROR(AG411,
            0)=0,
        0,
        IFERROR(IF(OR(ROUND(AD410,
                        3)&gt;=1,
                    AND(ABS(AF410)&lt;'1D'!$D$19,
                        AD410&lt;1)),
                1,
                0),
            0)))</f>
        <v>1</v>
      </c>
      <c r="AH410" s="5">
        <f ca="1">IFERROR(IF('1D'!V32="Supercritical",
        MAX('1D'!$D$16,
            IFERROR(L410,
                MAX('1D'!$D$16,
                    POWER((ABS(K410)^2)/('1D'!$I$5*MAX(F410,
                                0.1)^2),
                        1/3)))),
        IF('1D'!V32="Subcritical",
            MAX('1D'!$D$16,
                IFERROR(W410,
                    MAX('1D'!$D$16,
                        POWER((ABS(K410)^2)/('1D'!$I$5*MAX(F410,
                                    0.1)^2),
                            1/3)))),
            IF(IFERROR(T410,
                    -1E+99)&gt;=IFERROR(AE410,
                    -1E+99),
                MAX('1D'!$D$16,
                    IFERROR(L410,
                        MAX('1D'!$D$16,
                            POWER((ABS(K410)^2)/('1D'!$I$5*MAX(F410,
                                        0.1)^2),
                                1/3)))),
                MAX('1D'!$D$16,
                    IFERROR(W410,
                        MAX('1D'!$D$16,
                            POWER((ABS(K410)^2)/('1D'!$I$5*MAX(F410,
                                        0.1)^2),
                                1/3))))))),
    MAX('1D'!$D$16,
        POWER((ABS(K410)^2)/('1D'!$I$5*MAX(F410,
                    0.1)^2),
            1/3)))</f>
        <v>2.0411692021517887</v>
      </c>
      <c r="AI410" s="5">
        <f t="shared" ca="1" si="92"/>
        <v>634.40366920215172</v>
      </c>
      <c r="AJ410" s="5">
        <f ca="1">AI410+((ABS(K410)/MAX(((F410)+(G410)*(AH410))*(AH410),
            0.000001))^2)/(2*'1D'!$I$5)</f>
        <v>635.57809253909477</v>
      </c>
      <c r="AM410">
        <v>0</v>
      </c>
      <c r="AN410">
        <v>0</v>
      </c>
      <c r="AO410" s="5">
        <f t="shared" si="93"/>
        <v>0</v>
      </c>
      <c r="AP410" s="5">
        <f t="shared" si="97"/>
        <v>0</v>
      </c>
      <c r="AQ410" s="5">
        <f ca="1">ABS(ABS(K410)/MAX(((F410)+(G410)*(AH410))*(AH410),
        0.000001))/SQRT('1D'!$I$5*MAX((((F410)+(G410)*(AH410))*(AH410))/MAX((F410)+2*(G410)*(AH410),
            0.000001),
        0.000001))</f>
        <v>1.0727235886044055</v>
      </c>
      <c r="AR410" s="5" t="str">
        <f t="shared" ca="1" si="94"/>
        <v>Supercritical</v>
      </c>
      <c r="AS410" s="5">
        <f ca="1">((ABS(K410)*'1D'!$D$6)/(MAX(((F410)+(G410)*(AH410))*(AH410),
            0.000001)*MAX(((((F410)+(G410)*(AH410))*(AH410))/MAX((F410)+2*(AH410)*SQRT(1+(G410)^2),
                    0.000001))^(2/3),
            0.000001)))^2</f>
        <v>4.3358367565141456E-3</v>
      </c>
    </row>
    <row r="411" spans="1:45" x14ac:dyDescent="0.35">
      <c r="A411">
        <v>402</v>
      </c>
      <c r="B411">
        <v>400.99599999999998</v>
      </c>
      <c r="C411">
        <v>616252.56499999994</v>
      </c>
      <c r="D411">
        <v>3097566.2050000001</v>
      </c>
      <c r="E411">
        <v>632.36199999999997</v>
      </c>
      <c r="F411">
        <v>5.2</v>
      </c>
      <c r="G411">
        <v>0</v>
      </c>
      <c r="H411" t="s">
        <v>176</v>
      </c>
      <c r="I411">
        <v>2.7E-2</v>
      </c>
      <c r="J411" s="5">
        <f t="shared" si="95"/>
        <v>1.0009999999999764</v>
      </c>
      <c r="K411" s="5">
        <f t="shared" ca="1" si="96"/>
        <v>50.95</v>
      </c>
      <c r="L411" s="5">
        <f ca="1">IF($A$2=0,
    IFERROR(L410,
        MAX('1D'!$D$16,
            POWER((ABS(K411)^2)/('1D'!$I$5*MAX(F411,
                        0.1)^2),
                1/3))),
    IF(IFERROR(V410,
            0)=0,
        IFERROR(L410,
            MAX('1D'!$D$16,
                POWER((ABS(K411)^2)/('1D'!$I$5*MAX(F411,
                            0.1)^2),
                    1/3))),
        IF(OR(IFERROR(L411,
                    0)=0,
                IFERROR(S410,
                    0)&lt;1,
                IFERROR(S411,
                    0)&lt;1),
            MAX('1D'!$D$16,
                POWER((ABS(K411)^2)/('1D'!$I$5*MAX(F411,
                            0.1)^2),
                    1/3)),
            IF(IFERROR(U411,
                    0)&gt;0,
                MAX('1D'!$D$16,
                    IFERROR(L411,
                        0)+((IFERROR(U411,
                                0))*'1D'!$D$18*IF((IFERROR(S411,
                                    0))&lt;1,
                            1,
                            -1))),
                IF(IFERROR(U411,
                        0)&lt;0,
                    IF(ABS((MAX('1D'!$D$16,
                                    POWER((ABS(K411)^2)/('1D'!$I$5*MAX(F411,
                                                0.1)^2),
                                        1/3)))-IFERROR(L411,
                                0))&gt;'1D'!$D$19,
                        MAX('1D'!$D$16,
                            IF((MAX('1D'!$D$16,
                                        POWER((ABS(K411)^2)/('1D'!$I$5*MAX(F411,
                                                    0.1)^2),
                                            1/3)))&gt;IFERROR(L411,
                                    0),
                                MIN((MAX('1D'!$D$16,
                                            POWER((ABS(K411)^2)/('1D'!$I$5*MAX(F411,
                                                        0.1)^2),
                                                1/3))),
                                    IFERROR(L411,
                                        0)+(MIN(ABS(IFERROR(U411,
                                                    0))*'1D'!$D$18,
                                            ABS((MAX('1D'!$D$16,
                                                        POWER((ABS(K411)^2)/('1D'!$I$5*MAX(F411,
                                                                    0.1)^2),
                                                            1/3)))-IFERROR(L411,
                                                    0))))),
                                MAX((MAX('1D'!$D$16,
                                            POWER((ABS(K411)^2)/('1D'!$I$5*MAX(F411,
                                                        0.1)^2),
                                                1/3))),
                                    IFERROR(L411,
                                        0)-(MIN(ABS(IFERROR(U411,
                                                    0))*'1D'!$D$18,
                                            ABS((MAX('1D'!$D$16,
                                                        POWER((ABS(K411)^2)/('1D'!$I$5*MAX(F411,
                                                                    0.1)^2),
                                                            1/3)))-IFERROR(L411,
                                                    0))))))),
                        MAX('1D'!$D$16,
                            POWER((ABS(K411)^2)/('1D'!$I$5*MAX(F411,
                                        0.1)^2),
                                1/3))),
                    MAX('1D'!$D$16,
                        IFERROR(L411,
                            0)))))))</f>
        <v>2.0411692021517887</v>
      </c>
      <c r="M411" s="5">
        <f t="shared" ca="1" si="84"/>
        <v>10.614079851189301</v>
      </c>
      <c r="N411" s="5">
        <f t="shared" ca="1" si="85"/>
        <v>1.1434704692804873</v>
      </c>
      <c r="O411" s="5">
        <f t="shared" ca="1" si="86"/>
        <v>4.8002276894771132</v>
      </c>
      <c r="P411" s="5">
        <f t="shared" ca="1" si="87"/>
        <v>634.40316920215173</v>
      </c>
      <c r="Q411" s="5">
        <f ca="1">P411+((ABS(K411)/MAX(((F411)+(G411)*(L411))*(L411),
            0.000001))^2)/(2*'1D'!$I$5)</f>
        <v>635.57759253909478</v>
      </c>
      <c r="R411" s="5">
        <f ca="1">((ABS(K411)*'1D'!$D$6)/(MAX(((F411)+(G411)*(L411))*(L411),
            0.000001)*MAX(((((F411)+(G411)*(L411))*(L411))/MAX((F411)+2*(L411)*SQRT(1+(G411)^2),
                    0.000001))^(2/3),
            0.000001)))^2</f>
        <v>4.3358367565141456E-3</v>
      </c>
      <c r="S411" s="5">
        <f ca="1">ABS(ABS(K411)/MAX(((F411)+(G411)*(L411))*(L411),
        0.000001))/SQRT('1D'!$I$5*MAX((((F411)+(G411)*(L411))*(L411))/MAX((F411)+2*(G411)*(L411),
            0.000001),
        0.000001))</f>
        <v>1.0727235886044055</v>
      </c>
      <c r="T411" s="5">
        <f ca="1">((F411)*(L411)^2)/2+(G411)*(L411)^3/3+(ABS(K411)^2)/('1D'!$I$5*MAX(((F411)+(G411)*(L411))*(L411),
        0.000001))</f>
        <v>35.763412605541333</v>
      </c>
      <c r="U411" s="5">
        <f ca="1">IF($A$2=0,
    0,
    IFERROR(Q410-(((R410+R411)/2)*J411)-(IF(O410&gt;O411,
                '1D'!$D$8*((O410^2-O411^2)/(2*'1D'!$I$5)),
                '1D'!$D$9*((O411^2-O410^2)/(2*'1D'!$I$5)))+('1D'!$D$10*(ABS(I411)/90)*(MAX(O410^2,
                        O411^2)/(2*'1D'!$I$5))))-Q411,
        0))</f>
        <v>-3.8930216434209797E-3</v>
      </c>
      <c r="V411" s="5">
        <f ca="1">IF($A$2=0,
    1,
    IF(IFERROR(V410,
            0)=0,
        0,
        IFERROR(IF(ROUND(S411,
                    3)=1,
                1,
                IF(AND(ABS(U411)&lt;'1D'!$D$19,
                        S411&gt;1),
                    1,
                    0)),
            0)))</f>
        <v>0</v>
      </c>
      <c r="W411" s="5">
        <f ca="1">IF($A$2=0,
    MAX(MAX('1D'!$D$16,
            MAX('1D'!$D$16,
                POWER((ABS(K411)^2)/('1D'!$I$5*MAX(F411,
                            0.1)^2),
                    1/3))),
        IFERROR(W1396,
            MAX(MAX('1D'!$D$16,
                    MAX('1D'!$D$16,
                        POWER((ABS(K411)^2)/('1D'!$I$5*MAX(F411,
                                    0.1)^2),
                            1/3))),
                ($L$2)-E1396))),
    IF(IFERROR(AG412,
            0)=0,
        MAX(MAX('1D'!$D$16,
                MAX('1D'!$D$16,
                    POWER((ABS(K411)^2)/('1D'!$I$5*MAX(F411,
                                0.1)^2),
                        1/3))),
            IFERROR(W1396,
                MAX(MAX('1D'!$D$16,
                        MAX('1D'!$D$16,
                            POWER((ABS(K411)^2)/('1D'!$I$5*MAX(F411,
                                        0.1)^2),
                                1/3))),
                    ($L$2)-E1396))),
        IF(IFERROR(W411,
                0)=0,
            MAX(MAX('1D'!$D$16,
                    MAX('1D'!$D$16,
                        POWER((ABS(K411)^2)/('1D'!$I$5*MAX(F411,
                                    0.1)^2),
                            1/3))),
                IFERROR(W1396,
                    MAX(MAX('1D'!$D$16,
                            MAX('1D'!$D$16,
                                POWER((ABS(K411)^2)/('1D'!$I$5*MAX(F411,
                                            0.1)^2),
                                    1/3))),
                        ($L$2)-E1396))),
            IF(OR(IFERROR(AD411,
                        0)&gt;=1,
                    IFERROR(AD412,
                        0)&gt;=1),
                MAX('1D'!$D$16,
                    MAX('1D'!$D$16,
                        POWER((ABS(K411)^2)/('1D'!$I$5*MAX(F411,
                                    0.1)^2),
                            1/3))),
                IF(ABS(IFERROR(AF411,
                            0))&lt;'1D'!$D$19,
                    MAX(MAX('1D'!$D$16,
                            MAX('1D'!$D$16,
                                POWER((ABS(K411)^2)/('1D'!$I$5*MAX(F411,
                                            0.1)^2),
                                    1/3))),
                        IFERROR(W411,
                            0)),
                    MAX(MAX('1D'!$D$16,
                            MAX('1D'!$D$16,
                                POWER((ABS(K411)^2)/('1D'!$I$5*MAX(F411,
                                            0.1)^2),
                                    1/3))),
                        (IFERROR(W411,
                                0))+((IFERROR(AF411,
                                    0))*'1D'!$D$18)))))))</f>
        <v>2.1389677043987478</v>
      </c>
      <c r="X411" s="5">
        <f t="shared" ca="1" si="88"/>
        <v>11.122632062873489</v>
      </c>
      <c r="Y411" s="5">
        <f t="shared" ca="1" si="89"/>
        <v>1.1735290000551568</v>
      </c>
      <c r="Z411" s="5">
        <f t="shared" ca="1" si="90"/>
        <v>4.5807502857230418</v>
      </c>
      <c r="AA411" s="5">
        <f t="shared" ca="1" si="91"/>
        <v>634.5009677043987</v>
      </c>
      <c r="AB411" s="5">
        <f ca="1">AA411+((ABS(K411)/MAX(((F411)+(G411)*(W411))*(W411),
            0.000001))^2)/(2*'1D'!$I$5)</f>
        <v>635.57045155659807</v>
      </c>
      <c r="AC411" s="5">
        <f ca="1">((ABS(K411)*'1D'!$D$6)/(MAX(((F411)+(G411)*(W411))*(W411),
            0.000001)*MAX(((((F411)+(G411)*(W411))*(W411))/MAX((F411)+2*(W411)*SQRT(1+(G411)^2),
                    0.000001))^(2/3),
            0.000001)))^2</f>
        <v>3.8141460404132466E-3</v>
      </c>
      <c r="AD411" s="5">
        <f ca="1">ABS(ABS(K411)/MAX(((F411)+(G411)*(W411))*(W411),
        0.000001))/SQRT('1D'!$I$5*MAX((((F411)+(G411)*(W411))*(W411))/MAX((F411)+2*(G411)*(W411),
            0.000001),
        0.000001))</f>
        <v>1.0000000000000004</v>
      </c>
      <c r="AE411" s="5">
        <f ca="1">((F411)*(W411)^2)/2+(G411)*(W411)^3/3+(ABS(K411)^2)/('1D'!$I$5*MAX(((F411)+(G411)*(W411))*(W411),
        0.000001))</f>
        <v>35.686426155594638</v>
      </c>
      <c r="AF411" s="5">
        <f ca="1">IF($A$2=0,
    0,
    IFERROR(AB412+(((AC411+AC412)/2)*J412)+(IF(Z411&gt;Z412,
                '1D'!$D$8*((Z411^2-Z412^2)/(2*'1D'!$I$5)),
                '1D'!$D$9*((Z412^2-Z411^2)/(2*'1D'!$I$5)))+('1D'!$D$10*(ABS(I412)/90)*(MAX(Z411^2,
                        Z412^2)/(2*'1D'!$I$5))))-AB411,
        0))</f>
        <v>3.3513287753521581E-3</v>
      </c>
      <c r="AG411" s="5">
        <f ca="1">IF($A$2=0,
    1,
    IF(IFERROR(AG412,
            0)=0,
        0,
        IFERROR(IF(OR(ROUND(AD411,
                        3)&gt;=1,
                    AND(ABS(AF411)&lt;'1D'!$D$19,
                        AD411&lt;1)),
                1,
                0),
            0)))</f>
        <v>1</v>
      </c>
      <c r="AH411" s="5">
        <f ca="1">IFERROR(IF('1D'!V32="Supercritical",
        MAX('1D'!$D$16,
            IFERROR(L411,
                MAX('1D'!$D$16,
                    POWER((ABS(K411)^2)/('1D'!$I$5*MAX(F411,
                                0.1)^2),
                        1/3)))),
        IF('1D'!V32="Subcritical",
            MAX('1D'!$D$16,
                IFERROR(W411,
                    MAX('1D'!$D$16,
                        POWER((ABS(K411)^2)/('1D'!$I$5*MAX(F411,
                                    0.1)^2),
                            1/3)))),
            IF(IFERROR(T411,
                    -1E+99)&gt;=IFERROR(AE411,
                    -1E+99),
                MAX('1D'!$D$16,
                    IFERROR(L411,
                        MAX('1D'!$D$16,
                            POWER((ABS(K411)^2)/('1D'!$I$5*MAX(F411,
                                        0.1)^2),
                                1/3)))),
                MAX('1D'!$D$16,
                    IFERROR(W411,
                        MAX('1D'!$D$16,
                            POWER((ABS(K411)^2)/('1D'!$I$5*MAX(F411,
                                        0.1)^2),
                                1/3))))))),
    MAX('1D'!$D$16,
        POWER((ABS(K411)^2)/('1D'!$I$5*MAX(F411,
                    0.1)^2),
            1/3)))</f>
        <v>2.0411692021517887</v>
      </c>
      <c r="AI411" s="5">
        <f t="shared" ca="1" si="92"/>
        <v>634.40316920215173</v>
      </c>
      <c r="AJ411" s="5">
        <f ca="1">AI411+((ABS(K411)/MAX(((F411)+(G411)*(AH411))*(AH411),
            0.000001))^2)/(2*'1D'!$I$5)</f>
        <v>635.57759253909478</v>
      </c>
      <c r="AM411">
        <v>0</v>
      </c>
      <c r="AN411">
        <v>0</v>
      </c>
      <c r="AO411" s="5">
        <f t="shared" si="93"/>
        <v>0</v>
      </c>
      <c r="AP411" s="5">
        <f t="shared" si="97"/>
        <v>0</v>
      </c>
      <c r="AQ411" s="5">
        <f ca="1">ABS(ABS(K411)/MAX(((F411)+(G411)*(AH411))*(AH411),
        0.000001))/SQRT('1D'!$I$5*MAX((((F411)+(G411)*(AH411))*(AH411))/MAX((F411)+2*(G411)*(AH411),
            0.000001),
        0.000001))</f>
        <v>1.0727235886044055</v>
      </c>
      <c r="AR411" s="5" t="str">
        <f t="shared" ca="1" si="94"/>
        <v>Supercritical</v>
      </c>
      <c r="AS411" s="5">
        <f ca="1">((ABS(K411)*'1D'!$D$6)/(MAX(((F411)+(G411)*(AH411))*(AH411),
            0.000001)*MAX(((((F411)+(G411)*(AH411))*(AH411))/MAX((F411)+2*(AH411)*SQRT(1+(G411)^2),
                    0.000001))^(2/3),
            0.000001)))^2</f>
        <v>4.3358367565141456E-3</v>
      </c>
    </row>
    <row r="412" spans="1:45" x14ac:dyDescent="0.35">
      <c r="A412">
        <v>403</v>
      </c>
      <c r="B412">
        <v>401.995</v>
      </c>
      <c r="C412">
        <v>616252.09100000001</v>
      </c>
      <c r="D412">
        <v>3097565.3250000002</v>
      </c>
      <c r="E412">
        <v>632.36149999999998</v>
      </c>
      <c r="F412">
        <v>5.2</v>
      </c>
      <c r="G412">
        <v>0</v>
      </c>
      <c r="H412" t="s">
        <v>176</v>
      </c>
      <c r="I412">
        <v>2.3E-2</v>
      </c>
      <c r="J412" s="5">
        <f t="shared" si="95"/>
        <v>0.99900000000002365</v>
      </c>
      <c r="K412" s="5">
        <f t="shared" ca="1" si="96"/>
        <v>50.95</v>
      </c>
      <c r="L412" s="5">
        <f ca="1">IF($A$2=0,
    IFERROR(L411,
        MAX('1D'!$D$16,
            POWER((ABS(K412)^2)/('1D'!$I$5*MAX(F412,
                        0.1)^2),
                1/3))),
    IF(IFERROR(V411,
            0)=0,
        IFERROR(L411,
            MAX('1D'!$D$16,
                POWER((ABS(K412)^2)/('1D'!$I$5*MAX(F412,
                            0.1)^2),
                    1/3))),
        IF(OR(IFERROR(L412,
                    0)=0,
                IFERROR(S411,
                    0)&lt;1,
                IFERROR(S412,
                    0)&lt;1),
            MAX('1D'!$D$16,
                POWER((ABS(K412)^2)/('1D'!$I$5*MAX(F412,
                            0.1)^2),
                    1/3)),
            IF(IFERROR(U412,
                    0)&gt;0,
                MAX('1D'!$D$16,
                    IFERROR(L412,
                        0)+((IFERROR(U412,
                                0))*'1D'!$D$18*IF((IFERROR(S412,
                                    0))&lt;1,
                            1,
                            -1))),
                IF(IFERROR(U412,
                        0)&lt;0,
                    IF(ABS((MAX('1D'!$D$16,
                                    POWER((ABS(K412)^2)/('1D'!$I$5*MAX(F412,
                                                0.1)^2),
                                        1/3)))-IFERROR(L412,
                                0))&gt;'1D'!$D$19,
                        MAX('1D'!$D$16,
                            IF((MAX('1D'!$D$16,
                                        POWER((ABS(K412)^2)/('1D'!$I$5*MAX(F412,
                                                    0.1)^2),
                                            1/3)))&gt;IFERROR(L412,
                                    0),
                                MIN((MAX('1D'!$D$16,
                                            POWER((ABS(K412)^2)/('1D'!$I$5*MAX(F412,
                                                        0.1)^2),
                                                1/3))),
                                    IFERROR(L412,
                                        0)+(MIN(ABS(IFERROR(U412,
                                                    0))*'1D'!$D$18,
                                            ABS((MAX('1D'!$D$16,
                                                        POWER((ABS(K412)^2)/('1D'!$I$5*MAX(F412,
                                                                    0.1)^2),
                                                            1/3)))-IFERROR(L412,
                                                    0))))),
                                MAX((MAX('1D'!$D$16,
                                            POWER((ABS(K412)^2)/('1D'!$I$5*MAX(F412,
                                                        0.1)^2),
                                                1/3))),
                                    IFERROR(L412,
                                        0)-(MIN(ABS(IFERROR(U412,
                                                    0))*'1D'!$D$18,
                                            ABS((MAX('1D'!$D$16,
                                                        POWER((ABS(K412)^2)/('1D'!$I$5*MAX(F412,
                                                                    0.1)^2),
                                                            1/3)))-IFERROR(L412,
                                                    0))))))),
                        MAX('1D'!$D$16,
                            POWER((ABS(K412)^2)/('1D'!$I$5*MAX(F412,
                                        0.1)^2),
                                1/3))),
                    MAX('1D'!$D$16,
                        IFERROR(L412,
                            0)))))))</f>
        <v>2.0411692021517887</v>
      </c>
      <c r="M412" s="5">
        <f t="shared" ca="1" si="84"/>
        <v>10.614079851189301</v>
      </c>
      <c r="N412" s="5">
        <f t="shared" ca="1" si="85"/>
        <v>1.1434704692804873</v>
      </c>
      <c r="O412" s="5">
        <f t="shared" ca="1" si="86"/>
        <v>4.8002276894771132</v>
      </c>
      <c r="P412" s="5">
        <f t="shared" ca="1" si="87"/>
        <v>634.40266920215174</v>
      </c>
      <c r="Q412" s="5">
        <f ca="1">P412+((ABS(K412)/MAX(((F412)+(G412)*(L412))*(L412),
            0.000001))^2)/(2*'1D'!$I$5)</f>
        <v>635.57709253909479</v>
      </c>
      <c r="R412" s="5">
        <f ca="1">((ABS(K412)*'1D'!$D$6)/(MAX(((F412)+(G412)*(L412))*(L412),
            0.000001)*MAX(((((F412)+(G412)*(L412))*(L412))/MAX((F412)+2*(L412)*SQRT(1+(G412)^2),
                    0.000001))^(2/3),
            0.000001)))^2</f>
        <v>4.3358367565141456E-3</v>
      </c>
      <c r="S412" s="5">
        <f ca="1">ABS(ABS(K412)/MAX(((F412)+(G412)*(L412))*(L412),
        0.000001))/SQRT('1D'!$I$5*MAX((((F412)+(G412)*(L412))*(L412))/MAX((F412)+2*(G412)*(L412),
            0.000001),
        0.000001))</f>
        <v>1.0727235886044055</v>
      </c>
      <c r="T412" s="5">
        <f ca="1">((F412)*(L412)^2)/2+(G412)*(L412)^3/3+(ABS(K412)^2)/('1D'!$I$5*MAX(((F412)+(G412)*(L412))*(L412),
        0.000001))</f>
        <v>35.763412605541333</v>
      </c>
      <c r="U412" s="5">
        <f ca="1">IF($A$2=0,
    0,
    IFERROR(Q411-(((R411+R412)/2)*J412)-(IF(O411&gt;O412,
                '1D'!$D$8*((O411^2-O412^2)/(2*'1D'!$I$5)),
                '1D'!$D$9*((O412^2-O411^2)/(2*'1D'!$I$5)))+('1D'!$D$10*(ABS(I412)/90)*(MAX(O411^2,
                        O412^2)/(2*'1D'!$I$5))))-Q412,
        0))</f>
        <v>-3.8765204810715659E-3</v>
      </c>
      <c r="V412" s="5">
        <f ca="1">IF($A$2=0,
    1,
    IF(IFERROR(V411,
            0)=0,
        0,
        IFERROR(IF(ROUND(S412,
                    3)=1,
                1,
                IF(AND(ABS(U412)&lt;'1D'!$D$19,
                        S412&gt;1),
                    1,
                    0)),
            0)))</f>
        <v>0</v>
      </c>
      <c r="W412" s="5">
        <f ca="1">IF($A$2=0,
    MAX(MAX('1D'!$D$16,
            MAX('1D'!$D$16,
                POWER((ABS(K412)^2)/('1D'!$I$5*MAX(F412,
                            0.1)^2),
                    1/3))),
        IFERROR(W1396,
            MAX(MAX('1D'!$D$16,
                    MAX('1D'!$D$16,
                        POWER((ABS(K412)^2)/('1D'!$I$5*MAX(F412,
                                    0.1)^2),
                            1/3))),
                ($L$2)-E1396))),
    IF(IFERROR(AG413,
            0)=0,
        MAX(MAX('1D'!$D$16,
                MAX('1D'!$D$16,
                    POWER((ABS(K412)^2)/('1D'!$I$5*MAX(F412,
                                0.1)^2),
                        1/3))),
            IFERROR(W1396,
                MAX(MAX('1D'!$D$16,
                        MAX('1D'!$D$16,
                            POWER((ABS(K412)^2)/('1D'!$I$5*MAX(F412,
                                        0.1)^2),
                                1/3))),
                    ($L$2)-E1396))),
        IF(IFERROR(W412,
                0)=0,
            MAX(MAX('1D'!$D$16,
                    MAX('1D'!$D$16,
                        POWER((ABS(K412)^2)/('1D'!$I$5*MAX(F412,
                                    0.1)^2),
                            1/3))),
                IFERROR(W1396,
                    MAX(MAX('1D'!$D$16,
                            MAX('1D'!$D$16,
                                POWER((ABS(K412)^2)/('1D'!$I$5*MAX(F412,
                                            0.1)^2),
                                    1/3))),
                        ($L$2)-E1396))),
            IF(OR(IFERROR(AD412,
                        0)&gt;=1,
                    IFERROR(AD413,
                        0)&gt;=1),
                MAX('1D'!$D$16,
                    MAX('1D'!$D$16,
                        POWER((ABS(K412)^2)/('1D'!$I$5*MAX(F412,
                                    0.1)^2),
                            1/3))),
                IF(ABS(IFERROR(AF412,
                            0))&lt;'1D'!$D$19,
                    MAX(MAX('1D'!$D$16,
                            MAX('1D'!$D$16,
                                POWER((ABS(K412)^2)/('1D'!$I$5*MAX(F412,
                                            0.1)^2),
                                    1/3))),
                        IFERROR(W412,
                            0)),
                    MAX(MAX('1D'!$D$16,
                            MAX('1D'!$D$16,
                                POWER((ABS(K412)^2)/('1D'!$I$5*MAX(F412,
                                            0.1)^2),
                                    1/3))),
                        (IFERROR(W412,
                                0))+((IFERROR(AF412,
                                    0))*'1D'!$D$18)))))))</f>
        <v>2.1389677043987478</v>
      </c>
      <c r="X412" s="5">
        <f t="shared" ca="1" si="88"/>
        <v>11.122632062873489</v>
      </c>
      <c r="Y412" s="5">
        <f t="shared" ca="1" si="89"/>
        <v>1.1735290000551568</v>
      </c>
      <c r="Z412" s="5">
        <f t="shared" ca="1" si="90"/>
        <v>4.5807502857230418</v>
      </c>
      <c r="AA412" s="5">
        <f t="shared" ca="1" si="91"/>
        <v>634.50046770439872</v>
      </c>
      <c r="AB412" s="5">
        <f ca="1">AA412+((ABS(K412)/MAX(((F412)+(G412)*(W412))*(W412),
            0.000001))^2)/(2*'1D'!$I$5)</f>
        <v>635.56995155659808</v>
      </c>
      <c r="AC412" s="5">
        <f ca="1">((ABS(K412)*'1D'!$D$6)/(MAX(((F412)+(G412)*(W412))*(W412),
            0.000001)*MAX(((((F412)+(G412)*(W412))*(W412))/MAX((F412)+2*(W412)*SQRT(1+(G412)^2),
                    0.000001))^(2/3),
            0.000001)))^2</f>
        <v>3.8141460404132466E-3</v>
      </c>
      <c r="AD412" s="5">
        <f ca="1">ABS(ABS(K412)/MAX(((F412)+(G412)*(W412))*(W412),
        0.000001))/SQRT('1D'!$I$5*MAX((((F412)+(G412)*(W412))*(W412))/MAX((F412)+2*(G412)*(W412),
            0.000001),
        0.000001))</f>
        <v>1.0000000000000004</v>
      </c>
      <c r="AE412" s="5">
        <f ca="1">((F412)*(W412)^2)/2+(G412)*(W412)^3/3+(ABS(K412)^2)/('1D'!$I$5*MAX(((F412)+(G412)*(W412))*(W412),
        0.000001))</f>
        <v>35.686426155594638</v>
      </c>
      <c r="AF412" s="5">
        <f ca="1">IF($A$2=0,
    0,
    IFERROR(AB413+(((AC412+AC413)/2)*J413)+(IF(Z412&gt;Z413,
                '1D'!$D$8*((Z412^2-Z413^2)/(2*'1D'!$I$5)),
                '1D'!$D$9*((Z413^2-Z412^2)/(2*'1D'!$I$5)))+('1D'!$D$10*(ABS(I413)/90)*(MAX(Z412^2,
                        Z413^2)/(2*'1D'!$I$5))))-AB412,
        0))</f>
        <v>3.3589570674621427E-3</v>
      </c>
      <c r="AG412" s="5">
        <f ca="1">IF($A$2=0,
    1,
    IF(IFERROR(AG413,
            0)=0,
        0,
        IFERROR(IF(OR(ROUND(AD412,
                        3)&gt;=1,
                    AND(ABS(AF412)&lt;'1D'!$D$19,
                        AD412&lt;1)),
                1,
                0),
            0)))</f>
        <v>1</v>
      </c>
      <c r="AH412" s="5">
        <f ca="1">IFERROR(IF('1D'!V32="Supercritical",
        MAX('1D'!$D$16,
            IFERROR(L412,
                MAX('1D'!$D$16,
                    POWER((ABS(K412)^2)/('1D'!$I$5*MAX(F412,
                                0.1)^2),
                        1/3)))),
        IF('1D'!V32="Subcritical",
            MAX('1D'!$D$16,
                IFERROR(W412,
                    MAX('1D'!$D$16,
                        POWER((ABS(K412)^2)/('1D'!$I$5*MAX(F412,
                                    0.1)^2),
                            1/3)))),
            IF(IFERROR(T412,
                    -1E+99)&gt;=IFERROR(AE412,
                    -1E+99),
                MAX('1D'!$D$16,
                    IFERROR(L412,
                        MAX('1D'!$D$16,
                            POWER((ABS(K412)^2)/('1D'!$I$5*MAX(F412,
                                        0.1)^2),
                                1/3)))),
                MAX('1D'!$D$16,
                    IFERROR(W412,
                        MAX('1D'!$D$16,
                            POWER((ABS(K412)^2)/('1D'!$I$5*MAX(F412,
                                        0.1)^2),
                                1/3))))))),
    MAX('1D'!$D$16,
        POWER((ABS(K412)^2)/('1D'!$I$5*MAX(F412,
                    0.1)^2),
            1/3)))</f>
        <v>2.0411692021517887</v>
      </c>
      <c r="AI412" s="5">
        <f t="shared" ca="1" si="92"/>
        <v>634.40266920215174</v>
      </c>
      <c r="AJ412" s="5">
        <f ca="1">AI412+((ABS(K412)/MAX(((F412)+(G412)*(AH412))*(AH412),
            0.000001))^2)/(2*'1D'!$I$5)</f>
        <v>635.57709253909479</v>
      </c>
      <c r="AM412">
        <v>0</v>
      </c>
      <c r="AN412">
        <v>0</v>
      </c>
      <c r="AO412" s="5">
        <f t="shared" si="93"/>
        <v>0</v>
      </c>
      <c r="AP412" s="5">
        <f t="shared" si="97"/>
        <v>0</v>
      </c>
      <c r="AQ412" s="5">
        <f ca="1">ABS(ABS(K412)/MAX(((F412)+(G412)*(AH412))*(AH412),
        0.000001))/SQRT('1D'!$I$5*MAX((((F412)+(G412)*(AH412))*(AH412))/MAX((F412)+2*(G412)*(AH412),
            0.000001),
        0.000001))</f>
        <v>1.0727235886044055</v>
      </c>
      <c r="AR412" s="5" t="str">
        <f t="shared" ca="1" si="94"/>
        <v>Supercritical</v>
      </c>
      <c r="AS412" s="5">
        <f ca="1">((ABS(K412)*'1D'!$D$6)/(MAX(((F412)+(G412)*(AH412))*(AH412),
            0.000001)*MAX(((((F412)+(G412)*(AH412))*(AH412))/MAX((F412)+2*(AH412)*SQRT(1+(G412)^2),
                    0.000001))^(2/3),
            0.000001)))^2</f>
        <v>4.3358367565141456E-3</v>
      </c>
    </row>
    <row r="413" spans="1:45" x14ac:dyDescent="0.35">
      <c r="A413">
        <v>404</v>
      </c>
      <c r="B413">
        <v>402.99599999999998</v>
      </c>
      <c r="C413">
        <v>616251.61600000004</v>
      </c>
      <c r="D413">
        <v>3097564.4440000001</v>
      </c>
      <c r="E413">
        <v>632.36099999999999</v>
      </c>
      <c r="F413">
        <v>5.2</v>
      </c>
      <c r="G413">
        <v>0</v>
      </c>
      <c r="H413" t="s">
        <v>176</v>
      </c>
      <c r="I413">
        <v>2.3E-2</v>
      </c>
      <c r="J413" s="5">
        <f t="shared" si="95"/>
        <v>1.0009999999999764</v>
      </c>
      <c r="K413" s="5">
        <f t="shared" ca="1" si="96"/>
        <v>50.95</v>
      </c>
      <c r="L413" s="5">
        <f ca="1">IF($A$2=0,
    IFERROR(L412,
        MAX('1D'!$D$16,
            POWER((ABS(K413)^2)/('1D'!$I$5*MAX(F413,
                        0.1)^2),
                1/3))),
    IF(IFERROR(V412,
            0)=0,
        IFERROR(L412,
            MAX('1D'!$D$16,
                POWER((ABS(K413)^2)/('1D'!$I$5*MAX(F413,
                            0.1)^2),
                    1/3))),
        IF(OR(IFERROR(L413,
                    0)=0,
                IFERROR(S412,
                    0)&lt;1,
                IFERROR(S413,
                    0)&lt;1),
            MAX('1D'!$D$16,
                POWER((ABS(K413)^2)/('1D'!$I$5*MAX(F413,
                            0.1)^2),
                    1/3)),
            IF(IFERROR(U413,
                    0)&gt;0,
                MAX('1D'!$D$16,
                    IFERROR(L413,
                        0)+((IFERROR(U413,
                                0))*'1D'!$D$18*IF((IFERROR(S413,
                                    0))&lt;1,
                            1,
                            -1))),
                IF(IFERROR(U413,
                        0)&lt;0,
                    IF(ABS((MAX('1D'!$D$16,
                                    POWER((ABS(K413)^2)/('1D'!$I$5*MAX(F413,
                                                0.1)^2),
                                        1/3)))-IFERROR(L413,
                                0))&gt;'1D'!$D$19,
                        MAX('1D'!$D$16,
                            IF((MAX('1D'!$D$16,
                                        POWER((ABS(K413)^2)/('1D'!$I$5*MAX(F413,
                                                    0.1)^2),
                                            1/3)))&gt;IFERROR(L413,
                                    0),
                                MIN((MAX('1D'!$D$16,
                                            POWER((ABS(K413)^2)/('1D'!$I$5*MAX(F413,
                                                        0.1)^2),
                                                1/3))),
                                    IFERROR(L413,
                                        0)+(MIN(ABS(IFERROR(U413,
                                                    0))*'1D'!$D$18,
                                            ABS((MAX('1D'!$D$16,
                                                        POWER((ABS(K413)^2)/('1D'!$I$5*MAX(F413,
                                                                    0.1)^2),
                                                            1/3)))-IFERROR(L413,
                                                    0))))),
                                MAX((MAX('1D'!$D$16,
                                            POWER((ABS(K413)^2)/('1D'!$I$5*MAX(F413,
                                                        0.1)^2),
                                                1/3))),
                                    IFERROR(L413,
                                        0)-(MIN(ABS(IFERROR(U413,
                                                    0))*'1D'!$D$18,
                                            ABS((MAX('1D'!$D$16,
                                                        POWER((ABS(K413)^2)/('1D'!$I$5*MAX(F413,
                                                                    0.1)^2),
                                                            1/3)))-IFERROR(L413,
                                                    0))))))),
                        MAX('1D'!$D$16,
                            POWER((ABS(K413)^2)/('1D'!$I$5*MAX(F413,
                                        0.1)^2),
                                1/3))),
                    MAX('1D'!$D$16,
                        IFERROR(L413,
                            0)))))))</f>
        <v>2.0411692021517887</v>
      </c>
      <c r="M413" s="5">
        <f t="shared" ca="1" si="84"/>
        <v>10.614079851189301</v>
      </c>
      <c r="N413" s="5">
        <f t="shared" ca="1" si="85"/>
        <v>1.1434704692804873</v>
      </c>
      <c r="O413" s="5">
        <f t="shared" ca="1" si="86"/>
        <v>4.8002276894771132</v>
      </c>
      <c r="P413" s="5">
        <f t="shared" ca="1" si="87"/>
        <v>634.40216920215175</v>
      </c>
      <c r="Q413" s="5">
        <f ca="1">P413+((ABS(K413)/MAX(((F413)+(G413)*(L413))*(L413),
            0.000001))^2)/(2*'1D'!$I$5)</f>
        <v>635.5765925390948</v>
      </c>
      <c r="R413" s="5">
        <f ca="1">((ABS(K413)*'1D'!$D$6)/(MAX(((F413)+(G413)*(L413))*(L413),
            0.000001)*MAX(((((F413)+(G413)*(L413))*(L413))/MAX((F413)+2*(L413)*SQRT(1+(G413)^2),
                    0.000001))^(2/3),
            0.000001)))^2</f>
        <v>4.3358367565141456E-3</v>
      </c>
      <c r="S413" s="5">
        <f ca="1">ABS(ABS(K413)/MAX(((F413)+(G413)*(L413))*(L413),
        0.000001))/SQRT('1D'!$I$5*MAX((((F413)+(G413)*(L413))*(L413))/MAX((F413)+2*(G413)*(L413),
            0.000001),
        0.000001))</f>
        <v>1.0727235886044055</v>
      </c>
      <c r="T413" s="5">
        <f ca="1">((F413)*(L413)^2)/2+(G413)*(L413)^3/3+(ABS(K413)^2)/('1D'!$I$5*MAX(((F413)+(G413)*(L413))*(L413),
        0.000001))</f>
        <v>35.763412605541333</v>
      </c>
      <c r="U413" s="5">
        <f ca="1">IF($A$2=0,
    0,
    IFERROR(Q412-(((R412+R413)/2)*J413)-(IF(O412&gt;O413,
                '1D'!$D$8*((O412^2-O413^2)/(2*'1D'!$I$5)),
                '1D'!$D$9*((O413^2-O412^2)/(2*'1D'!$I$5)))+('1D'!$D$10*(ABS(I413)/90)*(MAX(O412^2,
                        O413^2)/(2*'1D'!$I$5))))-Q413,
        0))</f>
        <v>-3.8851921545983714E-3</v>
      </c>
      <c r="V413" s="5">
        <f ca="1">IF($A$2=0,
    1,
    IF(IFERROR(V412,
            0)=0,
        0,
        IFERROR(IF(ROUND(S413,
                    3)=1,
                1,
                IF(AND(ABS(U413)&lt;'1D'!$D$19,
                        S413&gt;1),
                    1,
                    0)),
            0)))</f>
        <v>0</v>
      </c>
      <c r="W413" s="5">
        <f ca="1">IF($A$2=0,
    MAX(MAX('1D'!$D$16,
            MAX('1D'!$D$16,
                POWER((ABS(K413)^2)/('1D'!$I$5*MAX(F413,
                            0.1)^2),
                    1/3))),
        IFERROR(W1396,
            MAX(MAX('1D'!$D$16,
                    MAX('1D'!$D$16,
                        POWER((ABS(K413)^2)/('1D'!$I$5*MAX(F413,
                                    0.1)^2),
                            1/3))),
                ($L$2)-E1396))),
    IF(IFERROR(AG414,
            0)=0,
        MAX(MAX('1D'!$D$16,
                MAX('1D'!$D$16,
                    POWER((ABS(K413)^2)/('1D'!$I$5*MAX(F413,
                                0.1)^2),
                        1/3))),
            IFERROR(W1396,
                MAX(MAX('1D'!$D$16,
                        MAX('1D'!$D$16,
                            POWER((ABS(K413)^2)/('1D'!$I$5*MAX(F413,
                                        0.1)^2),
                                1/3))),
                    ($L$2)-E1396))),
        IF(IFERROR(W413,
                0)=0,
            MAX(MAX('1D'!$D$16,
                    MAX('1D'!$D$16,
                        POWER((ABS(K413)^2)/('1D'!$I$5*MAX(F413,
                                    0.1)^2),
                            1/3))),
                IFERROR(W1396,
                    MAX(MAX('1D'!$D$16,
                            MAX('1D'!$D$16,
                                POWER((ABS(K413)^2)/('1D'!$I$5*MAX(F413,
                                            0.1)^2),
                                    1/3))),
                        ($L$2)-E1396))),
            IF(OR(IFERROR(AD413,
                        0)&gt;=1,
                    IFERROR(AD414,
                        0)&gt;=1),
                MAX('1D'!$D$16,
                    MAX('1D'!$D$16,
                        POWER((ABS(K413)^2)/('1D'!$I$5*MAX(F413,
                                    0.1)^2),
                            1/3))),
                IF(ABS(IFERROR(AF413,
                            0))&lt;'1D'!$D$19,
                    MAX(MAX('1D'!$D$16,
                            MAX('1D'!$D$16,
                                POWER((ABS(K413)^2)/('1D'!$I$5*MAX(F413,
                                            0.1)^2),
                                    1/3))),
                        IFERROR(W413,
                            0)),
                    MAX(MAX('1D'!$D$16,
                            MAX('1D'!$D$16,
                                POWER((ABS(K413)^2)/('1D'!$I$5*MAX(F413,
                                            0.1)^2),
                                    1/3))),
                        (IFERROR(W413,
                                0))+((IFERROR(AF413,
                                    0))*'1D'!$D$18)))))))</f>
        <v>2.1389677043987478</v>
      </c>
      <c r="X413" s="5">
        <f t="shared" ca="1" si="88"/>
        <v>11.122632062873489</v>
      </c>
      <c r="Y413" s="5">
        <f t="shared" ca="1" si="89"/>
        <v>1.1735290000551568</v>
      </c>
      <c r="Z413" s="5">
        <f t="shared" ca="1" si="90"/>
        <v>4.5807502857230418</v>
      </c>
      <c r="AA413" s="5">
        <f t="shared" ca="1" si="91"/>
        <v>634.49996770439873</v>
      </c>
      <c r="AB413" s="5">
        <f ca="1">AA413+((ABS(K413)/MAX(((F413)+(G413)*(W413))*(W413),
            0.000001))^2)/(2*'1D'!$I$5)</f>
        <v>635.5694515565981</v>
      </c>
      <c r="AC413" s="5">
        <f ca="1">((ABS(K413)*'1D'!$D$6)/(MAX(((F413)+(G413)*(W413))*(W413),
            0.000001)*MAX(((((F413)+(G413)*(W413))*(W413))/MAX((F413)+2*(W413)*SQRT(1+(G413)^2),
                    0.000001))^(2/3),
            0.000001)))^2</f>
        <v>3.8141460404132466E-3</v>
      </c>
      <c r="AD413" s="5">
        <f ca="1">ABS(ABS(K413)/MAX(((F413)+(G413)*(W413))*(W413),
        0.000001))/SQRT('1D'!$I$5*MAX((((F413)+(G413)*(W413))*(W413))/MAX((F413)+2*(G413)*(W413),
            0.000001),
        0.000001))</f>
        <v>1.0000000000000004</v>
      </c>
      <c r="AE413" s="5">
        <f ca="1">((F413)*(W413)^2)/2+(G413)*(W413)^3/3+(ABS(K413)^2)/('1D'!$I$5*MAX(((F413)+(G413)*(W413))*(W413),
        0.000001))</f>
        <v>35.686426155594638</v>
      </c>
      <c r="AF413" s="5">
        <f ca="1">IF($A$2=0,
    0,
    IFERROR(AB414+(((AC413+AC414)/2)*J414)+(IF(Z413&gt;Z414,
                '1D'!$D$8*((Z413^2-Z414^2)/(2*'1D'!$I$5)),
                '1D'!$D$9*((Z414^2-Z413^2)/(2*'1D'!$I$5)))+('1D'!$D$10*(ABS(I414)/90)*(MAX(Z413^2,
                        Z414^2)/(2*'1D'!$I$5))))-AB413,
        0))</f>
        <v>3.3141460404522149E-3</v>
      </c>
      <c r="AG413" s="5">
        <f ca="1">IF($A$2=0,
    1,
    IF(IFERROR(AG414,
            0)=0,
        0,
        IFERROR(IF(OR(ROUND(AD413,
                        3)&gt;=1,
                    AND(ABS(AF413)&lt;'1D'!$D$19,
                        AD413&lt;1)),
                1,
                0),
            0)))</f>
        <v>1</v>
      </c>
      <c r="AH413" s="5">
        <f ca="1">IFERROR(IF('1D'!V32="Supercritical",
        MAX('1D'!$D$16,
            IFERROR(L413,
                MAX('1D'!$D$16,
                    POWER((ABS(K413)^2)/('1D'!$I$5*MAX(F413,
                                0.1)^2),
                        1/3)))),
        IF('1D'!V32="Subcritical",
            MAX('1D'!$D$16,
                IFERROR(W413,
                    MAX('1D'!$D$16,
                        POWER((ABS(K413)^2)/('1D'!$I$5*MAX(F413,
                                    0.1)^2),
                            1/3)))),
            IF(IFERROR(T413,
                    -1E+99)&gt;=IFERROR(AE413,
                    -1E+99),
                MAX('1D'!$D$16,
                    IFERROR(L413,
                        MAX('1D'!$D$16,
                            POWER((ABS(K413)^2)/('1D'!$I$5*MAX(F413,
                                        0.1)^2),
                                1/3)))),
                MAX('1D'!$D$16,
                    IFERROR(W413,
                        MAX('1D'!$D$16,
                            POWER((ABS(K413)^2)/('1D'!$I$5*MAX(F413,
                                        0.1)^2),
                                1/3))))))),
    MAX('1D'!$D$16,
        POWER((ABS(K413)^2)/('1D'!$I$5*MAX(F413,
                    0.1)^2),
            1/3)))</f>
        <v>2.0411692021517887</v>
      </c>
      <c r="AI413" s="5">
        <f t="shared" ca="1" si="92"/>
        <v>634.40216920215175</v>
      </c>
      <c r="AJ413" s="5">
        <f ca="1">AI413+((ABS(K413)/MAX(((F413)+(G413)*(AH413))*(AH413),
            0.000001))^2)/(2*'1D'!$I$5)</f>
        <v>635.5765925390948</v>
      </c>
      <c r="AM413">
        <v>0</v>
      </c>
      <c r="AN413">
        <v>0</v>
      </c>
      <c r="AO413" s="5">
        <f t="shared" si="93"/>
        <v>0</v>
      </c>
      <c r="AP413" s="5">
        <f t="shared" si="97"/>
        <v>0</v>
      </c>
      <c r="AQ413" s="5">
        <f ca="1">ABS(ABS(K413)/MAX(((F413)+(G413)*(AH413))*(AH413),
        0.000001))/SQRT('1D'!$I$5*MAX((((F413)+(G413)*(AH413))*(AH413))/MAX((F413)+2*(G413)*(AH413),
            0.000001),
        0.000001))</f>
        <v>1.0727235886044055</v>
      </c>
      <c r="AR413" s="5" t="str">
        <f t="shared" ca="1" si="94"/>
        <v>Supercritical</v>
      </c>
      <c r="AS413" s="5">
        <f ca="1">((ABS(K413)*'1D'!$D$6)/(MAX(((F413)+(G413)*(AH413))*(AH413),
            0.000001)*MAX(((((F413)+(G413)*(AH413))*(AH413))/MAX((F413)+2*(AH413)*SQRT(1+(G413)^2),
                    0.000001))^(2/3),
            0.000001)))^2</f>
        <v>4.3358367565141456E-3</v>
      </c>
    </row>
    <row r="414" spans="1:45" x14ac:dyDescent="0.35">
      <c r="A414">
        <v>405</v>
      </c>
      <c r="B414">
        <v>403.99599999999998</v>
      </c>
      <c r="C414">
        <v>616251.14199999999</v>
      </c>
      <c r="D414">
        <v>3097563.5639999998</v>
      </c>
      <c r="E414">
        <v>632.3605</v>
      </c>
      <c r="F414">
        <v>5.2</v>
      </c>
      <c r="G414">
        <v>0</v>
      </c>
      <c r="H414" t="s">
        <v>176</v>
      </c>
      <c r="I414">
        <v>0</v>
      </c>
      <c r="J414" s="5">
        <f t="shared" si="95"/>
        <v>1</v>
      </c>
      <c r="K414" s="5">
        <f t="shared" ca="1" si="96"/>
        <v>50.95</v>
      </c>
      <c r="L414" s="5">
        <f ca="1">IF($A$2=0,
    IFERROR(L413,
        MAX('1D'!$D$16,
            POWER((ABS(K414)^2)/('1D'!$I$5*MAX(F414,
                        0.1)^2),
                1/3))),
    IF(IFERROR(V413,
            0)=0,
        IFERROR(L413,
            MAX('1D'!$D$16,
                POWER((ABS(K414)^2)/('1D'!$I$5*MAX(F414,
                            0.1)^2),
                    1/3))),
        IF(OR(IFERROR(L414,
                    0)=0,
                IFERROR(S413,
                    0)&lt;1,
                IFERROR(S414,
                    0)&lt;1),
            MAX('1D'!$D$16,
                POWER((ABS(K414)^2)/('1D'!$I$5*MAX(F414,
                            0.1)^2),
                    1/3)),
            IF(IFERROR(U414,
                    0)&gt;0,
                MAX('1D'!$D$16,
                    IFERROR(L414,
                        0)+((IFERROR(U414,
                                0))*'1D'!$D$18*IF((IFERROR(S414,
                                    0))&lt;1,
                            1,
                            -1))),
                IF(IFERROR(U414,
                        0)&lt;0,
                    IF(ABS((MAX('1D'!$D$16,
                                    POWER((ABS(K414)^2)/('1D'!$I$5*MAX(F414,
                                                0.1)^2),
                                        1/3)))-IFERROR(L414,
                                0))&gt;'1D'!$D$19,
                        MAX('1D'!$D$16,
                            IF((MAX('1D'!$D$16,
                                        POWER((ABS(K414)^2)/('1D'!$I$5*MAX(F414,
                                                    0.1)^2),
                                            1/3)))&gt;IFERROR(L414,
                                    0),
                                MIN((MAX('1D'!$D$16,
                                            POWER((ABS(K414)^2)/('1D'!$I$5*MAX(F414,
                                                        0.1)^2),
                                                1/3))),
                                    IFERROR(L414,
                                        0)+(MIN(ABS(IFERROR(U414,
                                                    0))*'1D'!$D$18,
                                            ABS((MAX('1D'!$D$16,
                                                        POWER((ABS(K414)^2)/('1D'!$I$5*MAX(F414,
                                                                    0.1)^2),
                                                            1/3)))-IFERROR(L414,
                                                    0))))),
                                MAX((MAX('1D'!$D$16,
                                            POWER((ABS(K414)^2)/('1D'!$I$5*MAX(F414,
                                                        0.1)^2),
                                                1/3))),
                                    IFERROR(L414,
                                        0)-(MIN(ABS(IFERROR(U414,
                                                    0))*'1D'!$D$18,
                                            ABS((MAX('1D'!$D$16,
                                                        POWER((ABS(K414)^2)/('1D'!$I$5*MAX(F414,
                                                                    0.1)^2),
                                                            1/3)))-IFERROR(L414,
                                                    0))))))),
                        MAX('1D'!$D$16,
                            POWER((ABS(K414)^2)/('1D'!$I$5*MAX(F414,
                                        0.1)^2),
                                1/3))),
                    MAX('1D'!$D$16,
                        IFERROR(L414,
                            0)))))))</f>
        <v>2.0411692021517887</v>
      </c>
      <c r="M414" s="5">
        <f t="shared" ca="1" si="84"/>
        <v>10.614079851189301</v>
      </c>
      <c r="N414" s="5">
        <f t="shared" ca="1" si="85"/>
        <v>1.1434704692804873</v>
      </c>
      <c r="O414" s="5">
        <f t="shared" ca="1" si="86"/>
        <v>4.8002276894771132</v>
      </c>
      <c r="P414" s="5">
        <f t="shared" ca="1" si="87"/>
        <v>634.40166920215177</v>
      </c>
      <c r="Q414" s="5">
        <f ca="1">P414+((ABS(K414)/MAX(((F414)+(G414)*(L414))*(L414),
            0.000001))^2)/(2*'1D'!$I$5)</f>
        <v>635.57609253909482</v>
      </c>
      <c r="R414" s="5">
        <f ca="1">((ABS(K414)*'1D'!$D$6)/(MAX(((F414)+(G414)*(L414))*(L414),
            0.000001)*MAX(((((F414)+(G414)*(L414))*(L414))/MAX((F414)+2*(L414)*SQRT(1+(G414)^2),
                    0.000001))^(2/3),
            0.000001)))^2</f>
        <v>4.3358367565141456E-3</v>
      </c>
      <c r="S414" s="5">
        <f ca="1">ABS(ABS(K414)/MAX(((F414)+(G414)*(L414))*(L414),
        0.000001))/SQRT('1D'!$I$5*MAX((((F414)+(G414)*(L414))*(L414))/MAX((F414)+2*(G414)*(L414),
            0.000001),
        0.000001))</f>
        <v>1.0727235886044055</v>
      </c>
      <c r="T414" s="5">
        <f ca="1">((F414)*(L414)^2)/2+(G414)*(L414)^3/3+(ABS(K414)^2)/('1D'!$I$5*MAX(((F414)+(G414)*(L414))*(L414),
        0.000001))</f>
        <v>35.763412605541333</v>
      </c>
      <c r="U414" s="5">
        <f ca="1">IF($A$2=0,
    0,
    IFERROR(Q413-(((R413+R414)/2)*J414)-(IF(O413&gt;O414,
                '1D'!$D$8*((O413^2-O414^2)/(2*'1D'!$I$5)),
                '1D'!$D$9*((O414^2-O413^2)/(2*'1D'!$I$5)))+('1D'!$D$10*(ABS(I414)/90)*(MAX(O413^2,
                        O414^2)/(2*'1D'!$I$5))))-Q414,
        0))</f>
        <v>-3.8358367564796936E-3</v>
      </c>
      <c r="V414" s="5">
        <f ca="1">IF($A$2=0,
    1,
    IF(IFERROR(V413,
            0)=0,
        0,
        IFERROR(IF(ROUND(S414,
                    3)=1,
                1,
                IF(AND(ABS(U414)&lt;'1D'!$D$19,
                        S414&gt;1),
                    1,
                    0)),
            0)))</f>
        <v>0</v>
      </c>
      <c r="W414" s="5">
        <f ca="1">IF($A$2=0,
    MAX(MAX('1D'!$D$16,
            MAX('1D'!$D$16,
                POWER((ABS(K414)^2)/('1D'!$I$5*MAX(F414,
                            0.1)^2),
                    1/3))),
        IFERROR(W1396,
            MAX(MAX('1D'!$D$16,
                    MAX('1D'!$D$16,
                        POWER((ABS(K414)^2)/('1D'!$I$5*MAX(F414,
                                    0.1)^2),
                            1/3))),
                ($L$2)-E1396))),
    IF(IFERROR(AG415,
            0)=0,
        MAX(MAX('1D'!$D$16,
                MAX('1D'!$D$16,
                    POWER((ABS(K414)^2)/('1D'!$I$5*MAX(F414,
                                0.1)^2),
                        1/3))),
            IFERROR(W1396,
                MAX(MAX('1D'!$D$16,
                        MAX('1D'!$D$16,
                            POWER((ABS(K414)^2)/('1D'!$I$5*MAX(F414,
                                        0.1)^2),
                                1/3))),
                    ($L$2)-E1396))),
        IF(IFERROR(W414,
                0)=0,
            MAX(MAX('1D'!$D$16,
                    MAX('1D'!$D$16,
                        POWER((ABS(K414)^2)/('1D'!$I$5*MAX(F414,
                                    0.1)^2),
                            1/3))),
                IFERROR(W1396,
                    MAX(MAX('1D'!$D$16,
                            MAX('1D'!$D$16,
                                POWER((ABS(K414)^2)/('1D'!$I$5*MAX(F414,
                                            0.1)^2),
                                    1/3))),
                        ($L$2)-E1396))),
            IF(OR(IFERROR(AD414,
                        0)&gt;=1,
                    IFERROR(AD415,
                        0)&gt;=1),
                MAX('1D'!$D$16,
                    MAX('1D'!$D$16,
                        POWER((ABS(K414)^2)/('1D'!$I$5*MAX(F414,
                                    0.1)^2),
                            1/3))),
                IF(ABS(IFERROR(AF414,
                            0))&lt;'1D'!$D$19,
                    MAX(MAX('1D'!$D$16,
                            MAX('1D'!$D$16,
                                POWER((ABS(K414)^2)/('1D'!$I$5*MAX(F414,
                                            0.1)^2),
                                    1/3))),
                        IFERROR(W414,
                            0)),
                    MAX(MAX('1D'!$D$16,
                            MAX('1D'!$D$16,
                                POWER((ABS(K414)^2)/('1D'!$I$5*MAX(F414,
                                            0.1)^2),
                                    1/3))),
                        (IFERROR(W414,
                                0))+((IFERROR(AF414,
                                    0))*'1D'!$D$18)))))))</f>
        <v>2.1389677043987478</v>
      </c>
      <c r="X414" s="5">
        <f t="shared" ca="1" si="88"/>
        <v>11.122632062873489</v>
      </c>
      <c r="Y414" s="5">
        <f t="shared" ca="1" si="89"/>
        <v>1.1735290000551568</v>
      </c>
      <c r="Z414" s="5">
        <f t="shared" ca="1" si="90"/>
        <v>4.5807502857230418</v>
      </c>
      <c r="AA414" s="5">
        <f t="shared" ca="1" si="91"/>
        <v>634.49946770439874</v>
      </c>
      <c r="AB414" s="5">
        <f ca="1">AA414+((ABS(K414)/MAX(((F414)+(G414)*(W414))*(W414),
            0.000001))^2)/(2*'1D'!$I$5)</f>
        <v>635.56895155659811</v>
      </c>
      <c r="AC414" s="5">
        <f ca="1">((ABS(K414)*'1D'!$D$6)/(MAX(((F414)+(G414)*(W414))*(W414),
            0.000001)*MAX(((((F414)+(G414)*(W414))*(W414))/MAX((F414)+2*(W414)*SQRT(1+(G414)^2),
                    0.000001))^(2/3),
            0.000001)))^2</f>
        <v>3.8141460404132466E-3</v>
      </c>
      <c r="AD414" s="5">
        <f ca="1">ABS(ABS(K414)/MAX(((F414)+(G414)*(W414))*(W414),
        0.000001))/SQRT('1D'!$I$5*MAX((((F414)+(G414)*(W414))*(W414))/MAX((F414)+2*(G414)*(W414),
            0.000001),
        0.000001))</f>
        <v>1.0000000000000004</v>
      </c>
      <c r="AE414" s="5">
        <f ca="1">((F414)*(W414)^2)/2+(G414)*(W414)^3/3+(ABS(K414)^2)/('1D'!$I$5*MAX(((F414)+(G414)*(W414))*(W414),
        0.000001))</f>
        <v>35.686426155594638</v>
      </c>
      <c r="AF414" s="5">
        <f ca="1">IF($A$2=0,
    0,
    IFERROR(AB415+(((AC414+AC415)/2)*J415)+(IF(Z414&gt;Z415,
                '1D'!$D$8*((Z414^2-Z415^2)/(2*'1D'!$I$5)),
                '1D'!$D$9*((Z415^2-Z414^2)/(2*'1D'!$I$5)))+('1D'!$D$10*(ABS(I415)/90)*(MAX(Z414^2,
                        Z415^2)/(2*'1D'!$I$5))))-AB414,
        0))</f>
        <v>3.3584586676624895E-3</v>
      </c>
      <c r="AG414" s="5">
        <f ca="1">IF($A$2=0,
    1,
    IF(IFERROR(AG415,
            0)=0,
        0,
        IFERROR(IF(OR(ROUND(AD414,
                        3)&gt;=1,
                    AND(ABS(AF414)&lt;'1D'!$D$19,
                        AD414&lt;1)),
                1,
                0),
            0)))</f>
        <v>1</v>
      </c>
      <c r="AH414" s="5">
        <f ca="1">IFERROR(IF('1D'!V32="Supercritical",
        MAX('1D'!$D$16,
            IFERROR(L414,
                MAX('1D'!$D$16,
                    POWER((ABS(K414)^2)/('1D'!$I$5*MAX(F414,
                                0.1)^2),
                        1/3)))),
        IF('1D'!V32="Subcritical",
            MAX('1D'!$D$16,
                IFERROR(W414,
                    MAX('1D'!$D$16,
                        POWER((ABS(K414)^2)/('1D'!$I$5*MAX(F414,
                                    0.1)^2),
                            1/3)))),
            IF(IFERROR(T414,
                    -1E+99)&gt;=IFERROR(AE414,
                    -1E+99),
                MAX('1D'!$D$16,
                    IFERROR(L414,
                        MAX('1D'!$D$16,
                            POWER((ABS(K414)^2)/('1D'!$I$5*MAX(F414,
                                        0.1)^2),
                                1/3)))),
                MAX('1D'!$D$16,
                    IFERROR(W414,
                        MAX('1D'!$D$16,
                            POWER((ABS(K414)^2)/('1D'!$I$5*MAX(F414,
                                        0.1)^2),
                                1/3))))))),
    MAX('1D'!$D$16,
        POWER((ABS(K414)^2)/('1D'!$I$5*MAX(F414,
                    0.1)^2),
            1/3)))</f>
        <v>2.0411692021517887</v>
      </c>
      <c r="AI414" s="5">
        <f t="shared" ca="1" si="92"/>
        <v>634.40166920215177</v>
      </c>
      <c r="AJ414" s="5">
        <f ca="1">AI414+((ABS(K414)/MAX(((F414)+(G414)*(AH414))*(AH414),
            0.000001))^2)/(2*'1D'!$I$5)</f>
        <v>635.57609253909482</v>
      </c>
      <c r="AM414">
        <v>0</v>
      </c>
      <c r="AN414">
        <v>0</v>
      </c>
      <c r="AO414" s="5">
        <f t="shared" si="93"/>
        <v>0</v>
      </c>
      <c r="AP414" s="5">
        <f t="shared" si="97"/>
        <v>0</v>
      </c>
      <c r="AQ414" s="5">
        <f ca="1">ABS(ABS(K414)/MAX(((F414)+(G414)*(AH414))*(AH414),
        0.000001))/SQRT('1D'!$I$5*MAX((((F414)+(G414)*(AH414))*(AH414))/MAX((F414)+2*(G414)*(AH414),
            0.000001),
        0.000001))</f>
        <v>1.0727235886044055</v>
      </c>
      <c r="AR414" s="5" t="str">
        <f t="shared" ca="1" si="94"/>
        <v>Supercritical</v>
      </c>
      <c r="AS414" s="5">
        <f ca="1">((ABS(K414)*'1D'!$D$6)/(MAX(((F414)+(G414)*(AH414))*(AH414),
            0.000001)*MAX(((((F414)+(G414)*(AH414))*(AH414))/MAX((F414)+2*(AH414)*SQRT(1+(G414)^2),
                    0.000001))^(2/3),
            0.000001)))^2</f>
        <v>4.3358367565141456E-3</v>
      </c>
    </row>
    <row r="415" spans="1:45" x14ac:dyDescent="0.35">
      <c r="A415">
        <v>406</v>
      </c>
      <c r="B415">
        <v>404.995</v>
      </c>
      <c r="C415">
        <v>616250.66799999995</v>
      </c>
      <c r="D415">
        <v>3097562.6839999999</v>
      </c>
      <c r="E415">
        <v>632.36</v>
      </c>
      <c r="F415">
        <v>5.2</v>
      </c>
      <c r="G415">
        <v>0</v>
      </c>
      <c r="H415" t="s">
        <v>176</v>
      </c>
      <c r="I415">
        <v>2.7E-2</v>
      </c>
      <c r="J415" s="5">
        <f t="shared" si="95"/>
        <v>0.99900000000002365</v>
      </c>
      <c r="K415" s="5">
        <f t="shared" ca="1" si="96"/>
        <v>50.95</v>
      </c>
      <c r="L415" s="5">
        <f ca="1">IF($A$2=0,
    IFERROR(L414,
        MAX('1D'!$D$16,
            POWER((ABS(K415)^2)/('1D'!$I$5*MAX(F415,
                        0.1)^2),
                1/3))),
    IF(IFERROR(V414,
            0)=0,
        IFERROR(L414,
            MAX('1D'!$D$16,
                POWER((ABS(K415)^2)/('1D'!$I$5*MAX(F415,
                            0.1)^2),
                    1/3))),
        IF(OR(IFERROR(L415,
                    0)=0,
                IFERROR(S414,
                    0)&lt;1,
                IFERROR(S415,
                    0)&lt;1),
            MAX('1D'!$D$16,
                POWER((ABS(K415)^2)/('1D'!$I$5*MAX(F415,
                            0.1)^2),
                    1/3)),
            IF(IFERROR(U415,
                    0)&gt;0,
                MAX('1D'!$D$16,
                    IFERROR(L415,
                        0)+((IFERROR(U415,
                                0))*'1D'!$D$18*IF((IFERROR(S415,
                                    0))&lt;1,
                            1,
                            -1))),
                IF(IFERROR(U415,
                        0)&lt;0,
                    IF(ABS((MAX('1D'!$D$16,
                                    POWER((ABS(K415)^2)/('1D'!$I$5*MAX(F415,
                                                0.1)^2),
                                        1/3)))-IFERROR(L415,
                                0))&gt;'1D'!$D$19,
                        MAX('1D'!$D$16,
                            IF((MAX('1D'!$D$16,
                                        POWER((ABS(K415)^2)/('1D'!$I$5*MAX(F415,
                                                    0.1)^2),
                                            1/3)))&gt;IFERROR(L415,
                                    0),
                                MIN((MAX('1D'!$D$16,
                                            POWER((ABS(K415)^2)/('1D'!$I$5*MAX(F415,
                                                        0.1)^2),
                                                1/3))),
                                    IFERROR(L415,
                                        0)+(MIN(ABS(IFERROR(U415,
                                                    0))*'1D'!$D$18,
                                            ABS((MAX('1D'!$D$16,
                                                        POWER((ABS(K415)^2)/('1D'!$I$5*MAX(F415,
                                                                    0.1)^2),
                                                            1/3)))-IFERROR(L415,
                                                    0))))),
                                MAX((MAX('1D'!$D$16,
                                            POWER((ABS(K415)^2)/('1D'!$I$5*MAX(F415,
                                                        0.1)^2),
                                                1/3))),
                                    IFERROR(L415,
                                        0)-(MIN(ABS(IFERROR(U415,
                                                    0))*'1D'!$D$18,
                                            ABS((MAX('1D'!$D$16,
                                                        POWER((ABS(K415)^2)/('1D'!$I$5*MAX(F415,
                                                                    0.1)^2),
                                                            1/3)))-IFERROR(L415,
                                                    0))))))),
                        MAX('1D'!$D$16,
                            POWER((ABS(K415)^2)/('1D'!$I$5*MAX(F415,
                                        0.1)^2),
                                1/3))),
                    MAX('1D'!$D$16,
                        IFERROR(L415,
                            0)))))))</f>
        <v>2.0411692021517887</v>
      </c>
      <c r="M415" s="5">
        <f t="shared" ca="1" si="84"/>
        <v>10.614079851189301</v>
      </c>
      <c r="N415" s="5">
        <f t="shared" ca="1" si="85"/>
        <v>1.1434704692804873</v>
      </c>
      <c r="O415" s="5">
        <f t="shared" ca="1" si="86"/>
        <v>4.8002276894771132</v>
      </c>
      <c r="P415" s="5">
        <f t="shared" ca="1" si="87"/>
        <v>634.40116920215178</v>
      </c>
      <c r="Q415" s="5">
        <f ca="1">P415+((ABS(K415)/MAX(((F415)+(G415)*(L415))*(L415),
            0.000001))^2)/(2*'1D'!$I$5)</f>
        <v>635.57559253909483</v>
      </c>
      <c r="R415" s="5">
        <f ca="1">((ABS(K415)*'1D'!$D$6)/(MAX(((F415)+(G415)*(L415))*(L415),
            0.000001)*MAX(((((F415)+(G415)*(L415))*(L415))/MAX((F415)+2*(L415)*SQRT(1+(G415)^2),
                    0.000001))^(2/3),
            0.000001)))^2</f>
        <v>4.3358367565141456E-3</v>
      </c>
      <c r="S415" s="5">
        <f ca="1">ABS(ABS(K415)/MAX(((F415)+(G415)*(L415))*(L415),
        0.000001))/SQRT('1D'!$I$5*MAX((((F415)+(G415)*(L415))*(L415))/MAX((F415)+2*(G415)*(L415),
            0.000001),
        0.000001))</f>
        <v>1.0727235886044055</v>
      </c>
      <c r="T415" s="5">
        <f ca="1">((F415)*(L415)^2)/2+(G415)*(L415)^3/3+(ABS(K415)^2)/('1D'!$I$5*MAX(((F415)+(G415)*(L415))*(L415),
        0.000001))</f>
        <v>35.763412605541333</v>
      </c>
      <c r="U415" s="5">
        <f ca="1">IF($A$2=0,
    0,
    IFERROR(Q414-(((R414+R415)/2)*J415)-(IF(O414&gt;O415,
                '1D'!$D$8*((O414^2-O415^2)/(2*'1D'!$I$5)),
                '1D'!$D$9*((O415^2-O414^2)/(2*'1D'!$I$5)))+('1D'!$D$10*(ABS(I415)/90)*(MAX(O414^2,
                        O415^2)/(2*'1D'!$I$5))))-Q415,
        0))</f>
        <v>-3.8843499698941741E-3</v>
      </c>
      <c r="V415" s="5">
        <f ca="1">IF($A$2=0,
    1,
    IF(IFERROR(V414,
            0)=0,
        0,
        IFERROR(IF(ROUND(S415,
                    3)=1,
                1,
                IF(AND(ABS(U415)&lt;'1D'!$D$19,
                        S415&gt;1),
                    1,
                    0)),
            0)))</f>
        <v>0</v>
      </c>
      <c r="W415" s="5">
        <f ca="1">IF($A$2=0,
    MAX(MAX('1D'!$D$16,
            MAX('1D'!$D$16,
                POWER((ABS(K415)^2)/('1D'!$I$5*MAX(F415,
                            0.1)^2),
                    1/3))),
        IFERROR(W1396,
            MAX(MAX('1D'!$D$16,
                    MAX('1D'!$D$16,
                        POWER((ABS(K415)^2)/('1D'!$I$5*MAX(F415,
                                    0.1)^2),
                            1/3))),
                ($L$2)-E1396))),
    IF(IFERROR(AG416,
            0)=0,
        MAX(MAX('1D'!$D$16,
                MAX('1D'!$D$16,
                    POWER((ABS(K415)^2)/('1D'!$I$5*MAX(F415,
                                0.1)^2),
                        1/3))),
            IFERROR(W1396,
                MAX(MAX('1D'!$D$16,
                        MAX('1D'!$D$16,
                            POWER((ABS(K415)^2)/('1D'!$I$5*MAX(F415,
                                        0.1)^2),
                                1/3))),
                    ($L$2)-E1396))),
        IF(IFERROR(W415,
                0)=0,
            MAX(MAX('1D'!$D$16,
                    MAX('1D'!$D$16,
                        POWER((ABS(K415)^2)/('1D'!$I$5*MAX(F415,
                                    0.1)^2),
                            1/3))),
                IFERROR(W1396,
                    MAX(MAX('1D'!$D$16,
                            MAX('1D'!$D$16,
                                POWER((ABS(K415)^2)/('1D'!$I$5*MAX(F415,
                                            0.1)^2),
                                    1/3))),
                        ($L$2)-E1396))),
            IF(OR(IFERROR(AD415,
                        0)&gt;=1,
                    IFERROR(AD416,
                        0)&gt;=1),
                MAX('1D'!$D$16,
                    MAX('1D'!$D$16,
                        POWER((ABS(K415)^2)/('1D'!$I$5*MAX(F415,
                                    0.1)^2),
                            1/3))),
                IF(ABS(IFERROR(AF415,
                            0))&lt;'1D'!$D$19,
                    MAX(MAX('1D'!$D$16,
                            MAX('1D'!$D$16,
                                POWER((ABS(K415)^2)/('1D'!$I$5*MAX(F415,
                                            0.1)^2),
                                    1/3))),
                        IFERROR(W415,
                            0)),
                    MAX(MAX('1D'!$D$16,
                            MAX('1D'!$D$16,
                                POWER((ABS(K415)^2)/('1D'!$I$5*MAX(F415,
                                            0.1)^2),
                                    1/3))),
                        (IFERROR(W415,
                                0))+((IFERROR(AF415,
                                    0))*'1D'!$D$18)))))))</f>
        <v>2.1389677043987478</v>
      </c>
      <c r="X415" s="5">
        <f t="shared" ca="1" si="88"/>
        <v>11.122632062873489</v>
      </c>
      <c r="Y415" s="5">
        <f t="shared" ca="1" si="89"/>
        <v>1.1735290000551568</v>
      </c>
      <c r="Z415" s="5">
        <f t="shared" ca="1" si="90"/>
        <v>4.5807502857230418</v>
      </c>
      <c r="AA415" s="5">
        <f t="shared" ca="1" si="91"/>
        <v>634.49896770439875</v>
      </c>
      <c r="AB415" s="5">
        <f ca="1">AA415+((ABS(K415)/MAX(((F415)+(G415)*(W415))*(W415),
            0.000001))^2)/(2*'1D'!$I$5)</f>
        <v>635.56845155659812</v>
      </c>
      <c r="AC415" s="5">
        <f ca="1">((ABS(K415)*'1D'!$D$6)/(MAX(((F415)+(G415)*(W415))*(W415),
            0.000001)*MAX(((((F415)+(G415)*(W415))*(W415))/MAX((F415)+2*(W415)*SQRT(1+(G415)^2),
                    0.000001))^(2/3),
            0.000001)))^2</f>
        <v>3.8141460404132466E-3</v>
      </c>
      <c r="AD415" s="5">
        <f ca="1">ABS(ABS(K415)/MAX(((F415)+(G415)*(W415))*(W415),
        0.000001))/SQRT('1D'!$I$5*MAX((((F415)+(G415)*(W415))*(W415))/MAX((F415)+2*(G415)*(W415),
            0.000001),
        0.000001))</f>
        <v>1.0000000000000004</v>
      </c>
      <c r="AE415" s="5">
        <f ca="1">((F415)*(W415)^2)/2+(G415)*(W415)^3/3+(ABS(K415)^2)/('1D'!$I$5*MAX(((F415)+(G415)*(W415))*(W415),
        0.000001))</f>
        <v>35.686426155594638</v>
      </c>
      <c r="AF415" s="5">
        <f ca="1">IF($A$2=0,
    0,
    IFERROR(AB416+(((AC415+AC416)/2)*J416)+(IF(Z415&gt;Z416,
                '1D'!$D$8*((Z415^2-Z416^2)/(2*'1D'!$I$5)),
                '1D'!$D$9*((Z416^2-Z415^2)/(2*'1D'!$I$5)))+('1D'!$D$10*(ABS(I416)/90)*(MAX(Z415^2,
                        Z416^2)/(2*'1D'!$I$5))))-AB415,
        0))</f>
        <v>3.3660869597724741E-3</v>
      </c>
      <c r="AG415" s="5">
        <f ca="1">IF($A$2=0,
    1,
    IF(IFERROR(AG416,
            0)=0,
        0,
        IFERROR(IF(OR(ROUND(AD415,
                        3)&gt;=1,
                    AND(ABS(AF415)&lt;'1D'!$D$19,
                        AD415&lt;1)),
                1,
                0),
            0)))</f>
        <v>1</v>
      </c>
      <c r="AH415" s="5">
        <f ca="1">IFERROR(IF('1D'!V32="Supercritical",
        MAX('1D'!$D$16,
            IFERROR(L415,
                MAX('1D'!$D$16,
                    POWER((ABS(K415)^2)/('1D'!$I$5*MAX(F415,
                                0.1)^2),
                        1/3)))),
        IF('1D'!V32="Subcritical",
            MAX('1D'!$D$16,
                IFERROR(W415,
                    MAX('1D'!$D$16,
                        POWER((ABS(K415)^2)/('1D'!$I$5*MAX(F415,
                                    0.1)^2),
                            1/3)))),
            IF(IFERROR(T415,
                    -1E+99)&gt;=IFERROR(AE415,
                    -1E+99),
                MAX('1D'!$D$16,
                    IFERROR(L415,
                        MAX('1D'!$D$16,
                            POWER((ABS(K415)^2)/('1D'!$I$5*MAX(F415,
                                        0.1)^2),
                                1/3)))),
                MAX('1D'!$D$16,
                    IFERROR(W415,
                        MAX('1D'!$D$16,
                            POWER((ABS(K415)^2)/('1D'!$I$5*MAX(F415,
                                        0.1)^2),
                                1/3))))))),
    MAX('1D'!$D$16,
        POWER((ABS(K415)^2)/('1D'!$I$5*MAX(F415,
                    0.1)^2),
            1/3)))</f>
        <v>2.0411692021517887</v>
      </c>
      <c r="AI415" s="5">
        <f t="shared" ca="1" si="92"/>
        <v>634.40116920215178</v>
      </c>
      <c r="AJ415" s="5">
        <f ca="1">AI415+((ABS(K415)/MAX(((F415)+(G415)*(AH415))*(AH415),
            0.000001))^2)/(2*'1D'!$I$5)</f>
        <v>635.57559253909483</v>
      </c>
      <c r="AM415">
        <v>0</v>
      </c>
      <c r="AN415">
        <v>0</v>
      </c>
      <c r="AO415" s="5">
        <f t="shared" si="93"/>
        <v>0</v>
      </c>
      <c r="AP415" s="5">
        <f t="shared" si="97"/>
        <v>0</v>
      </c>
      <c r="AQ415" s="5">
        <f ca="1">ABS(ABS(K415)/MAX(((F415)+(G415)*(AH415))*(AH415),
        0.000001))/SQRT('1D'!$I$5*MAX((((F415)+(G415)*(AH415))*(AH415))/MAX((F415)+2*(G415)*(AH415),
            0.000001),
        0.000001))</f>
        <v>1.0727235886044055</v>
      </c>
      <c r="AR415" s="5" t="str">
        <f t="shared" ca="1" si="94"/>
        <v>Supercritical</v>
      </c>
      <c r="AS415" s="5">
        <f ca="1">((ABS(K415)*'1D'!$D$6)/(MAX(((F415)+(G415)*(AH415))*(AH415),
            0.000001)*MAX(((((F415)+(G415)*(AH415))*(AH415))/MAX((F415)+2*(AH415)*SQRT(1+(G415)^2),
                    0.000001))^(2/3),
            0.000001)))^2</f>
        <v>4.3358367565141456E-3</v>
      </c>
    </row>
    <row r="416" spans="1:45" x14ac:dyDescent="0.35">
      <c r="A416">
        <v>407</v>
      </c>
      <c r="B416">
        <v>405.99599999999998</v>
      </c>
      <c r="C416">
        <v>616250.19400000002</v>
      </c>
      <c r="D416">
        <v>3097561.8029999998</v>
      </c>
      <c r="E416">
        <v>632.35950000000003</v>
      </c>
      <c r="F416">
        <v>5.2</v>
      </c>
      <c r="G416">
        <v>0</v>
      </c>
      <c r="H416" t="s">
        <v>176</v>
      </c>
      <c r="I416">
        <v>2.7E-2</v>
      </c>
      <c r="J416" s="5">
        <f t="shared" si="95"/>
        <v>1.0009999999999764</v>
      </c>
      <c r="K416" s="5">
        <f t="shared" ca="1" si="96"/>
        <v>50.95</v>
      </c>
      <c r="L416" s="5">
        <f ca="1">IF($A$2=0,
    IFERROR(L415,
        MAX('1D'!$D$16,
            POWER((ABS(K416)^2)/('1D'!$I$5*MAX(F416,
                        0.1)^2),
                1/3))),
    IF(IFERROR(V415,
            0)=0,
        IFERROR(L415,
            MAX('1D'!$D$16,
                POWER((ABS(K416)^2)/('1D'!$I$5*MAX(F416,
                            0.1)^2),
                    1/3))),
        IF(OR(IFERROR(L416,
                    0)=0,
                IFERROR(S415,
                    0)&lt;1,
                IFERROR(S416,
                    0)&lt;1),
            MAX('1D'!$D$16,
                POWER((ABS(K416)^2)/('1D'!$I$5*MAX(F416,
                            0.1)^2),
                    1/3)),
            IF(IFERROR(U416,
                    0)&gt;0,
                MAX('1D'!$D$16,
                    IFERROR(L416,
                        0)+((IFERROR(U416,
                                0))*'1D'!$D$18*IF((IFERROR(S416,
                                    0))&lt;1,
                            1,
                            -1))),
                IF(IFERROR(U416,
                        0)&lt;0,
                    IF(ABS((MAX('1D'!$D$16,
                                    POWER((ABS(K416)^2)/('1D'!$I$5*MAX(F416,
                                                0.1)^2),
                                        1/3)))-IFERROR(L416,
                                0))&gt;'1D'!$D$19,
                        MAX('1D'!$D$16,
                            IF((MAX('1D'!$D$16,
                                        POWER((ABS(K416)^2)/('1D'!$I$5*MAX(F416,
                                                    0.1)^2),
                                            1/3)))&gt;IFERROR(L416,
                                    0),
                                MIN((MAX('1D'!$D$16,
                                            POWER((ABS(K416)^2)/('1D'!$I$5*MAX(F416,
                                                        0.1)^2),
                                                1/3))),
                                    IFERROR(L416,
                                        0)+(MIN(ABS(IFERROR(U416,
                                                    0))*'1D'!$D$18,
                                            ABS((MAX('1D'!$D$16,
                                                        POWER((ABS(K416)^2)/('1D'!$I$5*MAX(F416,
                                                                    0.1)^2),
                                                            1/3)))-IFERROR(L416,
                                                    0))))),
                                MAX((MAX('1D'!$D$16,
                                            POWER((ABS(K416)^2)/('1D'!$I$5*MAX(F416,
                                                        0.1)^2),
                                                1/3))),
                                    IFERROR(L416,
                                        0)-(MIN(ABS(IFERROR(U416,
                                                    0))*'1D'!$D$18,
                                            ABS((MAX('1D'!$D$16,
                                                        POWER((ABS(K416)^2)/('1D'!$I$5*MAX(F416,
                                                                    0.1)^2),
                                                            1/3)))-IFERROR(L416,
                                                    0))))))),
                        MAX('1D'!$D$16,
                            POWER((ABS(K416)^2)/('1D'!$I$5*MAX(F416,
                                        0.1)^2),
                                1/3))),
                    MAX('1D'!$D$16,
                        IFERROR(L416,
                            0)))))))</f>
        <v>2.0411692021517887</v>
      </c>
      <c r="M416" s="5">
        <f t="shared" ca="1" si="84"/>
        <v>10.614079851189301</v>
      </c>
      <c r="N416" s="5">
        <f t="shared" ca="1" si="85"/>
        <v>1.1434704692804873</v>
      </c>
      <c r="O416" s="5">
        <f t="shared" ca="1" si="86"/>
        <v>4.8002276894771132</v>
      </c>
      <c r="P416" s="5">
        <f t="shared" ca="1" si="87"/>
        <v>634.40066920215179</v>
      </c>
      <c r="Q416" s="5">
        <f ca="1">P416+((ABS(K416)/MAX(((F416)+(G416)*(L416))*(L416),
            0.000001))^2)/(2*'1D'!$I$5)</f>
        <v>635.57509253909484</v>
      </c>
      <c r="R416" s="5">
        <f ca="1">((ABS(K416)*'1D'!$D$6)/(MAX(((F416)+(G416)*(L416))*(L416),
            0.000001)*MAX(((((F416)+(G416)*(L416))*(L416))/MAX((F416)+2*(L416)*SQRT(1+(G416)^2),
                    0.000001))^(2/3),
            0.000001)))^2</f>
        <v>4.3358367565141456E-3</v>
      </c>
      <c r="S416" s="5">
        <f ca="1">ABS(ABS(K416)/MAX(((F416)+(G416)*(L416))*(L416),
        0.000001))/SQRT('1D'!$I$5*MAX((((F416)+(G416)*(L416))*(L416))/MAX((F416)+2*(G416)*(L416),
            0.000001),
        0.000001))</f>
        <v>1.0727235886044055</v>
      </c>
      <c r="T416" s="5">
        <f ca="1">((F416)*(L416)^2)/2+(G416)*(L416)^3/3+(ABS(K416)^2)/('1D'!$I$5*MAX(((F416)+(G416)*(L416))*(L416),
        0.000001))</f>
        <v>35.763412605541333</v>
      </c>
      <c r="U416" s="5">
        <f ca="1">IF($A$2=0,
    0,
    IFERROR(Q415-(((R415+R416)/2)*J416)-(IF(O415&gt;O416,
                '1D'!$D$8*((O415^2-O416^2)/(2*'1D'!$I$5)),
                '1D'!$D$9*((O416^2-O415^2)/(2*'1D'!$I$5)))+('1D'!$D$10*(ABS(I416)/90)*(MAX(O415^2,
                        O416^2)/(2*'1D'!$I$5))))-Q416,
        0))</f>
        <v>-3.8930216434209797E-3</v>
      </c>
      <c r="V416" s="5">
        <f ca="1">IF($A$2=0,
    1,
    IF(IFERROR(V415,
            0)=0,
        0,
        IFERROR(IF(ROUND(S416,
                    3)=1,
                1,
                IF(AND(ABS(U416)&lt;'1D'!$D$19,
                        S416&gt;1),
                    1,
                    0)),
            0)))</f>
        <v>0</v>
      </c>
      <c r="W416" s="5">
        <f ca="1">IF($A$2=0,
    MAX(MAX('1D'!$D$16,
            MAX('1D'!$D$16,
                POWER((ABS(K416)^2)/('1D'!$I$5*MAX(F416,
                            0.1)^2),
                    1/3))),
        IFERROR(W1396,
            MAX(MAX('1D'!$D$16,
                    MAX('1D'!$D$16,
                        POWER((ABS(K416)^2)/('1D'!$I$5*MAX(F416,
                                    0.1)^2),
                            1/3))),
                ($L$2)-E1396))),
    IF(IFERROR(AG417,
            0)=0,
        MAX(MAX('1D'!$D$16,
                MAX('1D'!$D$16,
                    POWER((ABS(K416)^2)/('1D'!$I$5*MAX(F416,
                                0.1)^2),
                        1/3))),
            IFERROR(W1396,
                MAX(MAX('1D'!$D$16,
                        MAX('1D'!$D$16,
                            POWER((ABS(K416)^2)/('1D'!$I$5*MAX(F416,
                                        0.1)^2),
                                1/3))),
                    ($L$2)-E1396))),
        IF(IFERROR(W416,
                0)=0,
            MAX(MAX('1D'!$D$16,
                    MAX('1D'!$D$16,
                        POWER((ABS(K416)^2)/('1D'!$I$5*MAX(F416,
                                    0.1)^2),
                            1/3))),
                IFERROR(W1396,
                    MAX(MAX('1D'!$D$16,
                            MAX('1D'!$D$16,
                                POWER((ABS(K416)^2)/('1D'!$I$5*MAX(F416,
                                            0.1)^2),
                                    1/3))),
                        ($L$2)-E1396))),
            IF(OR(IFERROR(AD416,
                        0)&gt;=1,
                    IFERROR(AD417,
                        0)&gt;=1),
                MAX('1D'!$D$16,
                    MAX('1D'!$D$16,
                        POWER((ABS(K416)^2)/('1D'!$I$5*MAX(F416,
                                    0.1)^2),
                            1/3))),
                IF(ABS(IFERROR(AF416,
                            0))&lt;'1D'!$D$19,
                    MAX(MAX('1D'!$D$16,
                            MAX('1D'!$D$16,
                                POWER((ABS(K416)^2)/('1D'!$I$5*MAX(F416,
                                            0.1)^2),
                                    1/3))),
                        IFERROR(W416,
                            0)),
                    MAX(MAX('1D'!$D$16,
                            MAX('1D'!$D$16,
                                POWER((ABS(K416)^2)/('1D'!$I$5*MAX(F416,
                                            0.1)^2),
                                    1/3))),
                        (IFERROR(W416,
                                0))+((IFERROR(AF416,
                                    0))*'1D'!$D$18)))))))</f>
        <v>2.1389677043987478</v>
      </c>
      <c r="X416" s="5">
        <f t="shared" ca="1" si="88"/>
        <v>11.122632062873489</v>
      </c>
      <c r="Y416" s="5">
        <f t="shared" ca="1" si="89"/>
        <v>1.1735290000551568</v>
      </c>
      <c r="Z416" s="5">
        <f t="shared" ca="1" si="90"/>
        <v>4.5807502857230418</v>
      </c>
      <c r="AA416" s="5">
        <f t="shared" ca="1" si="91"/>
        <v>634.49846770439876</v>
      </c>
      <c r="AB416" s="5">
        <f ca="1">AA416+((ABS(K416)/MAX(((F416)+(G416)*(W416))*(W416),
            0.000001))^2)/(2*'1D'!$I$5)</f>
        <v>635.56795155659813</v>
      </c>
      <c r="AC416" s="5">
        <f ca="1">((ABS(K416)*'1D'!$D$6)/(MAX(((F416)+(G416)*(W416))*(W416),
            0.000001)*MAX(((((F416)+(G416)*(W416))*(W416))/MAX((F416)+2*(W416)*SQRT(1+(G416)^2),
                    0.000001))^(2/3),
            0.000001)))^2</f>
        <v>3.8141460404132466E-3</v>
      </c>
      <c r="AD416" s="5">
        <f ca="1">ABS(ABS(K416)/MAX(((F416)+(G416)*(W416))*(W416),
        0.000001))/SQRT('1D'!$I$5*MAX((((F416)+(G416)*(W416))*(W416))/MAX((F416)+2*(G416)*(W416),
            0.000001),
        0.000001))</f>
        <v>1.0000000000000004</v>
      </c>
      <c r="AE416" s="5">
        <f ca="1">((F416)*(W416)^2)/2+(G416)*(W416)^3/3+(ABS(K416)^2)/('1D'!$I$5*MAX(((F416)+(G416)*(W416))*(W416),
        0.000001))</f>
        <v>35.686426155594638</v>
      </c>
      <c r="AF416" s="5">
        <f ca="1">IF($A$2=0,
    0,
    IFERROR(AB417+(((AC416+AC417)/2)*J417)+(IF(Z416&gt;Z417,
                '1D'!$D$8*((Z416^2-Z417^2)/(2*'1D'!$I$5)),
                '1D'!$D$9*((Z417^2-Z416^2)/(2*'1D'!$I$5)))+('1D'!$D$10*(ABS(I417)/90)*(MAX(Z416^2,
                        Z417^2)/(2*'1D'!$I$5))))-AB416,
        0))</f>
        <v>3.3513287753521581E-3</v>
      </c>
      <c r="AG416" s="5">
        <f ca="1">IF($A$2=0,
    1,
    IF(IFERROR(AG417,
            0)=0,
        0,
        IFERROR(IF(OR(ROUND(AD416,
                        3)&gt;=1,
                    AND(ABS(AF416)&lt;'1D'!$D$19,
                        AD416&lt;1)),
                1,
                0),
            0)))</f>
        <v>1</v>
      </c>
      <c r="AH416" s="5">
        <f ca="1">IFERROR(IF('1D'!V32="Supercritical",
        MAX('1D'!$D$16,
            IFERROR(L416,
                MAX('1D'!$D$16,
                    POWER((ABS(K416)^2)/('1D'!$I$5*MAX(F416,
                                0.1)^2),
                        1/3)))),
        IF('1D'!V32="Subcritical",
            MAX('1D'!$D$16,
                IFERROR(W416,
                    MAX('1D'!$D$16,
                        POWER((ABS(K416)^2)/('1D'!$I$5*MAX(F416,
                                    0.1)^2),
                            1/3)))),
            IF(IFERROR(T416,
                    -1E+99)&gt;=IFERROR(AE416,
                    -1E+99),
                MAX('1D'!$D$16,
                    IFERROR(L416,
                        MAX('1D'!$D$16,
                            POWER((ABS(K416)^2)/('1D'!$I$5*MAX(F416,
                                        0.1)^2),
                                1/3)))),
                MAX('1D'!$D$16,
                    IFERROR(W416,
                        MAX('1D'!$D$16,
                            POWER((ABS(K416)^2)/('1D'!$I$5*MAX(F416,
                                        0.1)^2),
                                1/3))))))),
    MAX('1D'!$D$16,
        POWER((ABS(K416)^2)/('1D'!$I$5*MAX(F416,
                    0.1)^2),
            1/3)))</f>
        <v>2.0411692021517887</v>
      </c>
      <c r="AI416" s="5">
        <f t="shared" ca="1" si="92"/>
        <v>634.40066920215179</v>
      </c>
      <c r="AJ416" s="5">
        <f ca="1">AI416+((ABS(K416)/MAX(((F416)+(G416)*(AH416))*(AH416),
            0.000001))^2)/(2*'1D'!$I$5)</f>
        <v>635.57509253909484</v>
      </c>
      <c r="AM416">
        <v>0</v>
      </c>
      <c r="AN416">
        <v>0</v>
      </c>
      <c r="AO416" s="5">
        <f t="shared" si="93"/>
        <v>0</v>
      </c>
      <c r="AP416" s="5">
        <f t="shared" si="97"/>
        <v>0</v>
      </c>
      <c r="AQ416" s="5">
        <f ca="1">ABS(ABS(K416)/MAX(((F416)+(G416)*(AH416))*(AH416),
        0.000001))/SQRT('1D'!$I$5*MAX((((F416)+(G416)*(AH416))*(AH416))/MAX((F416)+2*(G416)*(AH416),
            0.000001),
        0.000001))</f>
        <v>1.0727235886044055</v>
      </c>
      <c r="AR416" s="5" t="str">
        <f t="shared" ca="1" si="94"/>
        <v>Supercritical</v>
      </c>
      <c r="AS416" s="5">
        <f ca="1">((ABS(K416)*'1D'!$D$6)/(MAX(((F416)+(G416)*(AH416))*(AH416),
            0.000001)*MAX(((((F416)+(G416)*(AH416))*(AH416))/MAX((F416)+2*(AH416)*SQRT(1+(G416)^2),
                    0.000001))^(2/3),
            0.000001)))^2</f>
        <v>4.3358367565141456E-3</v>
      </c>
    </row>
    <row r="417" spans="1:45" x14ac:dyDescent="0.35">
      <c r="A417">
        <v>408</v>
      </c>
      <c r="B417">
        <v>406.995</v>
      </c>
      <c r="C417">
        <v>616249.72</v>
      </c>
      <c r="D417">
        <v>3097560.923</v>
      </c>
      <c r="E417">
        <v>632.35900000000004</v>
      </c>
      <c r="F417">
        <v>5.2</v>
      </c>
      <c r="G417">
        <v>0</v>
      </c>
      <c r="H417" t="s">
        <v>176</v>
      </c>
      <c r="I417">
        <v>2.3E-2</v>
      </c>
      <c r="J417" s="5">
        <f t="shared" si="95"/>
        <v>0.99900000000002365</v>
      </c>
      <c r="K417" s="5">
        <f t="shared" ca="1" si="96"/>
        <v>50.95</v>
      </c>
      <c r="L417" s="5">
        <f ca="1">IF($A$2=0,
    IFERROR(L416,
        MAX('1D'!$D$16,
            POWER((ABS(K417)^2)/('1D'!$I$5*MAX(F417,
                        0.1)^2),
                1/3))),
    IF(IFERROR(V416,
            0)=0,
        IFERROR(L416,
            MAX('1D'!$D$16,
                POWER((ABS(K417)^2)/('1D'!$I$5*MAX(F417,
                            0.1)^2),
                    1/3))),
        IF(OR(IFERROR(L417,
                    0)=0,
                IFERROR(S416,
                    0)&lt;1,
                IFERROR(S417,
                    0)&lt;1),
            MAX('1D'!$D$16,
                POWER((ABS(K417)^2)/('1D'!$I$5*MAX(F417,
                            0.1)^2),
                    1/3)),
            IF(IFERROR(U417,
                    0)&gt;0,
                MAX('1D'!$D$16,
                    IFERROR(L417,
                        0)+((IFERROR(U417,
                                0))*'1D'!$D$18*IF((IFERROR(S417,
                                    0))&lt;1,
                            1,
                            -1))),
                IF(IFERROR(U417,
                        0)&lt;0,
                    IF(ABS((MAX('1D'!$D$16,
                                    POWER((ABS(K417)^2)/('1D'!$I$5*MAX(F417,
                                                0.1)^2),
                                        1/3)))-IFERROR(L417,
                                0))&gt;'1D'!$D$19,
                        MAX('1D'!$D$16,
                            IF((MAX('1D'!$D$16,
                                        POWER((ABS(K417)^2)/('1D'!$I$5*MAX(F417,
                                                    0.1)^2),
                                            1/3)))&gt;IFERROR(L417,
                                    0),
                                MIN((MAX('1D'!$D$16,
                                            POWER((ABS(K417)^2)/('1D'!$I$5*MAX(F417,
                                                        0.1)^2),
                                                1/3))),
                                    IFERROR(L417,
                                        0)+(MIN(ABS(IFERROR(U417,
                                                    0))*'1D'!$D$18,
                                            ABS((MAX('1D'!$D$16,
                                                        POWER((ABS(K417)^2)/('1D'!$I$5*MAX(F417,
                                                                    0.1)^2),
                                                            1/3)))-IFERROR(L417,
                                                    0))))),
                                MAX((MAX('1D'!$D$16,
                                            POWER((ABS(K417)^2)/('1D'!$I$5*MAX(F417,
                                                        0.1)^2),
                                                1/3))),
                                    IFERROR(L417,
                                        0)-(MIN(ABS(IFERROR(U417,
                                                    0))*'1D'!$D$18,
                                            ABS((MAX('1D'!$D$16,
                                                        POWER((ABS(K417)^2)/('1D'!$I$5*MAX(F417,
                                                                    0.1)^2),
                                                            1/3)))-IFERROR(L417,
                                                    0))))))),
                        MAX('1D'!$D$16,
                            POWER((ABS(K417)^2)/('1D'!$I$5*MAX(F417,
                                        0.1)^2),
                                1/3))),
                    MAX('1D'!$D$16,
                        IFERROR(L417,
                            0)))))))</f>
        <v>2.0411692021517887</v>
      </c>
      <c r="M417" s="5">
        <f t="shared" ca="1" si="84"/>
        <v>10.614079851189301</v>
      </c>
      <c r="N417" s="5">
        <f t="shared" ca="1" si="85"/>
        <v>1.1434704692804873</v>
      </c>
      <c r="O417" s="5">
        <f t="shared" ca="1" si="86"/>
        <v>4.8002276894771132</v>
      </c>
      <c r="P417" s="5">
        <f t="shared" ca="1" si="87"/>
        <v>634.4001692021518</v>
      </c>
      <c r="Q417" s="5">
        <f ca="1">P417+((ABS(K417)/MAX(((F417)+(G417)*(L417))*(L417),
            0.000001))^2)/(2*'1D'!$I$5)</f>
        <v>635.57459253909485</v>
      </c>
      <c r="R417" s="5">
        <f ca="1">((ABS(K417)*'1D'!$D$6)/(MAX(((F417)+(G417)*(L417))*(L417),
            0.000001)*MAX(((((F417)+(G417)*(L417))*(L417))/MAX((F417)+2*(L417)*SQRT(1+(G417)^2),
                    0.000001))^(2/3),
            0.000001)))^2</f>
        <v>4.3358367565141456E-3</v>
      </c>
      <c r="S417" s="5">
        <f ca="1">ABS(ABS(K417)/MAX(((F417)+(G417)*(L417))*(L417),
        0.000001))/SQRT('1D'!$I$5*MAX((((F417)+(G417)*(L417))*(L417))/MAX((F417)+2*(G417)*(L417),
            0.000001),
        0.000001))</f>
        <v>1.0727235886044055</v>
      </c>
      <c r="T417" s="5">
        <f ca="1">((F417)*(L417)^2)/2+(G417)*(L417)^3/3+(ABS(K417)^2)/('1D'!$I$5*MAX(((F417)+(G417)*(L417))*(L417),
        0.000001))</f>
        <v>35.763412605541333</v>
      </c>
      <c r="U417" s="5">
        <f ca="1">IF($A$2=0,
    0,
    IFERROR(Q416-(((R416+R417)/2)*J417)-(IF(O416&gt;O417,
                '1D'!$D$8*((O416^2-O417^2)/(2*'1D'!$I$5)),
                '1D'!$D$9*((O417^2-O416^2)/(2*'1D'!$I$5)))+('1D'!$D$10*(ABS(I417)/90)*(MAX(O416^2,
                        O417^2)/(2*'1D'!$I$5))))-Q417,
        0))</f>
        <v>-3.8765204810715659E-3</v>
      </c>
      <c r="V417" s="5">
        <f ca="1">IF($A$2=0,
    1,
    IF(IFERROR(V416,
            0)=0,
        0,
        IFERROR(IF(ROUND(S417,
                    3)=1,
                1,
                IF(AND(ABS(U417)&lt;'1D'!$D$19,
                        S417&gt;1),
                    1,
                    0)),
            0)))</f>
        <v>0</v>
      </c>
      <c r="W417" s="5">
        <f ca="1">IF($A$2=0,
    MAX(MAX('1D'!$D$16,
            MAX('1D'!$D$16,
                POWER((ABS(K417)^2)/('1D'!$I$5*MAX(F417,
                            0.1)^2),
                    1/3))),
        IFERROR(W1396,
            MAX(MAX('1D'!$D$16,
                    MAX('1D'!$D$16,
                        POWER((ABS(K417)^2)/('1D'!$I$5*MAX(F417,
                                    0.1)^2),
                            1/3))),
                ($L$2)-E1396))),
    IF(IFERROR(AG418,
            0)=0,
        MAX(MAX('1D'!$D$16,
                MAX('1D'!$D$16,
                    POWER((ABS(K417)^2)/('1D'!$I$5*MAX(F417,
                                0.1)^2),
                        1/3))),
            IFERROR(W1396,
                MAX(MAX('1D'!$D$16,
                        MAX('1D'!$D$16,
                            POWER((ABS(K417)^2)/('1D'!$I$5*MAX(F417,
                                        0.1)^2),
                                1/3))),
                    ($L$2)-E1396))),
        IF(IFERROR(W417,
                0)=0,
            MAX(MAX('1D'!$D$16,
                    MAX('1D'!$D$16,
                        POWER((ABS(K417)^2)/('1D'!$I$5*MAX(F417,
                                    0.1)^2),
                            1/3))),
                IFERROR(W1396,
                    MAX(MAX('1D'!$D$16,
                            MAX('1D'!$D$16,
                                POWER((ABS(K417)^2)/('1D'!$I$5*MAX(F417,
                                            0.1)^2),
                                    1/3))),
                        ($L$2)-E1396))),
            IF(OR(IFERROR(AD417,
                        0)&gt;=1,
                    IFERROR(AD418,
                        0)&gt;=1),
                MAX('1D'!$D$16,
                    MAX('1D'!$D$16,
                        POWER((ABS(K417)^2)/('1D'!$I$5*MAX(F417,
                                    0.1)^2),
                            1/3))),
                IF(ABS(IFERROR(AF417,
                            0))&lt;'1D'!$D$19,
                    MAX(MAX('1D'!$D$16,
                            MAX('1D'!$D$16,
                                POWER((ABS(K417)^2)/('1D'!$I$5*MAX(F417,
                                            0.1)^2),
                                    1/3))),
                        IFERROR(W417,
                            0)),
                    MAX(MAX('1D'!$D$16,
                            MAX('1D'!$D$16,
                                POWER((ABS(K417)^2)/('1D'!$I$5*MAX(F417,
                                            0.1)^2),
                                    1/3))),
                        (IFERROR(W417,
                                0))+((IFERROR(AF417,
                                    0))*'1D'!$D$18)))))))</f>
        <v>2.1389677043987478</v>
      </c>
      <c r="X417" s="5">
        <f t="shared" ca="1" si="88"/>
        <v>11.122632062873489</v>
      </c>
      <c r="Y417" s="5">
        <f t="shared" ca="1" si="89"/>
        <v>1.1735290000551568</v>
      </c>
      <c r="Z417" s="5">
        <f t="shared" ca="1" si="90"/>
        <v>4.5807502857230418</v>
      </c>
      <c r="AA417" s="5">
        <f t="shared" ca="1" si="91"/>
        <v>634.49796770439877</v>
      </c>
      <c r="AB417" s="5">
        <f ca="1">AA417+((ABS(K417)/MAX(((F417)+(G417)*(W417))*(W417),
            0.000001))^2)/(2*'1D'!$I$5)</f>
        <v>635.56745155659814</v>
      </c>
      <c r="AC417" s="5">
        <f ca="1">((ABS(K417)*'1D'!$D$6)/(MAX(((F417)+(G417)*(W417))*(W417),
            0.000001)*MAX(((((F417)+(G417)*(W417))*(W417))/MAX((F417)+2*(W417)*SQRT(1+(G417)^2),
                    0.000001))^(2/3),
            0.000001)))^2</f>
        <v>3.8141460404132466E-3</v>
      </c>
      <c r="AD417" s="5">
        <f ca="1">ABS(ABS(K417)/MAX(((F417)+(G417)*(W417))*(W417),
        0.000001))/SQRT('1D'!$I$5*MAX((((F417)+(G417)*(W417))*(W417))/MAX((F417)+2*(G417)*(W417),
            0.000001),
        0.000001))</f>
        <v>1.0000000000000004</v>
      </c>
      <c r="AE417" s="5">
        <f ca="1">((F417)*(W417)^2)/2+(G417)*(W417)^3/3+(ABS(K417)^2)/('1D'!$I$5*MAX(((F417)+(G417)*(W417))*(W417),
        0.000001))</f>
        <v>35.686426155594638</v>
      </c>
      <c r="AF417" s="5">
        <f ca="1">IF($A$2=0,
    0,
    IFERROR(AB418+(((AC417+AC418)/2)*J418)+(IF(Z417&gt;Z418,
                '1D'!$D$8*((Z417^2-Z418^2)/(2*'1D'!$I$5)),
                '1D'!$D$9*((Z418^2-Z417^2)/(2*'1D'!$I$5)))+('1D'!$D$10*(ABS(I418)/90)*(MAX(Z417^2,
                        Z418^2)/(2*'1D'!$I$5))))-AB417,
        0))</f>
        <v>3.3589570674621427E-3</v>
      </c>
      <c r="AG417" s="5">
        <f ca="1">IF($A$2=0,
    1,
    IF(IFERROR(AG418,
            0)=0,
        0,
        IFERROR(IF(OR(ROUND(AD417,
                        3)&gt;=1,
                    AND(ABS(AF417)&lt;'1D'!$D$19,
                        AD417&lt;1)),
                1,
                0),
            0)))</f>
        <v>1</v>
      </c>
      <c r="AH417" s="5">
        <f ca="1">IFERROR(IF('1D'!V32="Supercritical",
        MAX('1D'!$D$16,
            IFERROR(L417,
                MAX('1D'!$D$16,
                    POWER((ABS(K417)^2)/('1D'!$I$5*MAX(F417,
                                0.1)^2),
                        1/3)))),
        IF('1D'!V32="Subcritical",
            MAX('1D'!$D$16,
                IFERROR(W417,
                    MAX('1D'!$D$16,
                        POWER((ABS(K417)^2)/('1D'!$I$5*MAX(F417,
                                    0.1)^2),
                            1/3)))),
            IF(IFERROR(T417,
                    -1E+99)&gt;=IFERROR(AE417,
                    -1E+99),
                MAX('1D'!$D$16,
                    IFERROR(L417,
                        MAX('1D'!$D$16,
                            POWER((ABS(K417)^2)/('1D'!$I$5*MAX(F417,
                                        0.1)^2),
                                1/3)))),
                MAX('1D'!$D$16,
                    IFERROR(W417,
                        MAX('1D'!$D$16,
                            POWER((ABS(K417)^2)/('1D'!$I$5*MAX(F417,
                                        0.1)^2),
                                1/3))))))),
    MAX('1D'!$D$16,
        POWER((ABS(K417)^2)/('1D'!$I$5*MAX(F417,
                    0.1)^2),
            1/3)))</f>
        <v>2.0411692021517887</v>
      </c>
      <c r="AI417" s="5">
        <f t="shared" ca="1" si="92"/>
        <v>634.4001692021518</v>
      </c>
      <c r="AJ417" s="5">
        <f ca="1">AI417+((ABS(K417)/MAX(((F417)+(G417)*(AH417))*(AH417),
            0.000001))^2)/(2*'1D'!$I$5)</f>
        <v>635.57459253909485</v>
      </c>
      <c r="AM417">
        <v>0</v>
      </c>
      <c r="AN417">
        <v>0</v>
      </c>
      <c r="AO417" s="5">
        <f t="shared" si="93"/>
        <v>0</v>
      </c>
      <c r="AP417" s="5">
        <f t="shared" si="97"/>
        <v>0</v>
      </c>
      <c r="AQ417" s="5">
        <f ca="1">ABS(ABS(K417)/MAX(((F417)+(G417)*(AH417))*(AH417),
        0.000001))/SQRT('1D'!$I$5*MAX((((F417)+(G417)*(AH417))*(AH417))/MAX((F417)+2*(G417)*(AH417),
            0.000001),
        0.000001))</f>
        <v>1.0727235886044055</v>
      </c>
      <c r="AR417" s="5" t="str">
        <f t="shared" ca="1" si="94"/>
        <v>Supercritical</v>
      </c>
      <c r="AS417" s="5">
        <f ca="1">((ABS(K417)*'1D'!$D$6)/(MAX(((F417)+(G417)*(AH417))*(AH417),
            0.000001)*MAX(((((F417)+(G417)*(AH417))*(AH417))/MAX((F417)+2*(AH417)*SQRT(1+(G417)^2),
                    0.000001))^(2/3),
            0.000001)))^2</f>
        <v>4.3358367565141456E-3</v>
      </c>
    </row>
    <row r="418" spans="1:45" x14ac:dyDescent="0.35">
      <c r="A418">
        <v>409</v>
      </c>
      <c r="B418">
        <v>407.99599999999998</v>
      </c>
      <c r="C418">
        <v>616249.245</v>
      </c>
      <c r="D418">
        <v>3097560.0419999999</v>
      </c>
      <c r="E418">
        <v>632.35850000000005</v>
      </c>
      <c r="F418">
        <v>5.2</v>
      </c>
      <c r="G418">
        <v>0</v>
      </c>
      <c r="H418" t="s">
        <v>176</v>
      </c>
      <c r="I418">
        <v>2.3E-2</v>
      </c>
      <c r="J418" s="5">
        <f t="shared" si="95"/>
        <v>1.0009999999999764</v>
      </c>
      <c r="K418" s="5">
        <f t="shared" ca="1" si="96"/>
        <v>50.95</v>
      </c>
      <c r="L418" s="5">
        <f ca="1">IF($A$2=0,
    IFERROR(L417,
        MAX('1D'!$D$16,
            POWER((ABS(K418)^2)/('1D'!$I$5*MAX(F418,
                        0.1)^2),
                1/3))),
    IF(IFERROR(V417,
            0)=0,
        IFERROR(L417,
            MAX('1D'!$D$16,
                POWER((ABS(K418)^2)/('1D'!$I$5*MAX(F418,
                            0.1)^2),
                    1/3))),
        IF(OR(IFERROR(L418,
                    0)=0,
                IFERROR(S417,
                    0)&lt;1,
                IFERROR(S418,
                    0)&lt;1),
            MAX('1D'!$D$16,
                POWER((ABS(K418)^2)/('1D'!$I$5*MAX(F418,
                            0.1)^2),
                    1/3)),
            IF(IFERROR(U418,
                    0)&gt;0,
                MAX('1D'!$D$16,
                    IFERROR(L418,
                        0)+((IFERROR(U418,
                                0))*'1D'!$D$18*IF((IFERROR(S418,
                                    0))&lt;1,
                            1,
                            -1))),
                IF(IFERROR(U418,
                        0)&lt;0,
                    IF(ABS((MAX('1D'!$D$16,
                                    POWER((ABS(K418)^2)/('1D'!$I$5*MAX(F418,
                                                0.1)^2),
                                        1/3)))-IFERROR(L418,
                                0))&gt;'1D'!$D$19,
                        MAX('1D'!$D$16,
                            IF((MAX('1D'!$D$16,
                                        POWER((ABS(K418)^2)/('1D'!$I$5*MAX(F418,
                                                    0.1)^2),
                                            1/3)))&gt;IFERROR(L418,
                                    0),
                                MIN((MAX('1D'!$D$16,
                                            POWER((ABS(K418)^2)/('1D'!$I$5*MAX(F418,
                                                        0.1)^2),
                                                1/3))),
                                    IFERROR(L418,
                                        0)+(MIN(ABS(IFERROR(U418,
                                                    0))*'1D'!$D$18,
                                            ABS((MAX('1D'!$D$16,
                                                        POWER((ABS(K418)^2)/('1D'!$I$5*MAX(F418,
                                                                    0.1)^2),
                                                            1/3)))-IFERROR(L418,
                                                    0))))),
                                MAX((MAX('1D'!$D$16,
                                            POWER((ABS(K418)^2)/('1D'!$I$5*MAX(F418,
                                                        0.1)^2),
                                                1/3))),
                                    IFERROR(L418,
                                        0)-(MIN(ABS(IFERROR(U418,
                                                    0))*'1D'!$D$18,
                                            ABS((MAX('1D'!$D$16,
                                                        POWER((ABS(K418)^2)/('1D'!$I$5*MAX(F418,
                                                                    0.1)^2),
                                                            1/3)))-IFERROR(L418,
                                                    0))))))),
                        MAX('1D'!$D$16,
                            POWER((ABS(K418)^2)/('1D'!$I$5*MAX(F418,
                                        0.1)^2),
                                1/3))),
                    MAX('1D'!$D$16,
                        IFERROR(L418,
                            0)))))))</f>
        <v>2.0411692021517887</v>
      </c>
      <c r="M418" s="5">
        <f t="shared" ca="1" si="84"/>
        <v>10.614079851189301</v>
      </c>
      <c r="N418" s="5">
        <f t="shared" ca="1" si="85"/>
        <v>1.1434704692804873</v>
      </c>
      <c r="O418" s="5">
        <f t="shared" ca="1" si="86"/>
        <v>4.8002276894771132</v>
      </c>
      <c r="P418" s="5">
        <f t="shared" ca="1" si="87"/>
        <v>634.39966920215181</v>
      </c>
      <c r="Q418" s="5">
        <f ca="1">P418+((ABS(K418)/MAX(((F418)+(G418)*(L418))*(L418),
            0.000001))^2)/(2*'1D'!$I$5)</f>
        <v>635.57409253909486</v>
      </c>
      <c r="R418" s="5">
        <f ca="1">((ABS(K418)*'1D'!$D$6)/(MAX(((F418)+(G418)*(L418))*(L418),
            0.000001)*MAX(((((F418)+(G418)*(L418))*(L418))/MAX((F418)+2*(L418)*SQRT(1+(G418)^2),
                    0.000001))^(2/3),
            0.000001)))^2</f>
        <v>4.3358367565141456E-3</v>
      </c>
      <c r="S418" s="5">
        <f ca="1">ABS(ABS(K418)/MAX(((F418)+(G418)*(L418))*(L418),
        0.000001))/SQRT('1D'!$I$5*MAX((((F418)+(G418)*(L418))*(L418))/MAX((F418)+2*(G418)*(L418),
            0.000001),
        0.000001))</f>
        <v>1.0727235886044055</v>
      </c>
      <c r="T418" s="5">
        <f ca="1">((F418)*(L418)^2)/2+(G418)*(L418)^3/3+(ABS(K418)^2)/('1D'!$I$5*MAX(((F418)+(G418)*(L418))*(L418),
        0.000001))</f>
        <v>35.763412605541333</v>
      </c>
      <c r="U418" s="5">
        <f ca="1">IF($A$2=0,
    0,
    IFERROR(Q417-(((R417+R418)/2)*J418)-(IF(O417&gt;O418,
                '1D'!$D$8*((O417^2-O418^2)/(2*'1D'!$I$5)),
                '1D'!$D$9*((O418^2-O417^2)/(2*'1D'!$I$5)))+('1D'!$D$10*(ABS(I418)/90)*(MAX(O417^2,
                        O418^2)/(2*'1D'!$I$5))))-Q418,
        0))</f>
        <v>-3.8851921545983714E-3</v>
      </c>
      <c r="V418" s="5">
        <f ca="1">IF($A$2=0,
    1,
    IF(IFERROR(V417,
            0)=0,
        0,
        IFERROR(IF(ROUND(S418,
                    3)=1,
                1,
                IF(AND(ABS(U418)&lt;'1D'!$D$19,
                        S418&gt;1),
                    1,
                    0)),
            0)))</f>
        <v>0</v>
      </c>
      <c r="W418" s="5">
        <f ca="1">IF($A$2=0,
    MAX(MAX('1D'!$D$16,
            MAX('1D'!$D$16,
                POWER((ABS(K418)^2)/('1D'!$I$5*MAX(F418,
                            0.1)^2),
                    1/3))),
        IFERROR(W1396,
            MAX(MAX('1D'!$D$16,
                    MAX('1D'!$D$16,
                        POWER((ABS(K418)^2)/('1D'!$I$5*MAX(F418,
                                    0.1)^2),
                            1/3))),
                ($L$2)-E1396))),
    IF(IFERROR(AG419,
            0)=0,
        MAX(MAX('1D'!$D$16,
                MAX('1D'!$D$16,
                    POWER((ABS(K418)^2)/('1D'!$I$5*MAX(F418,
                                0.1)^2),
                        1/3))),
            IFERROR(W1396,
                MAX(MAX('1D'!$D$16,
                        MAX('1D'!$D$16,
                            POWER((ABS(K418)^2)/('1D'!$I$5*MAX(F418,
                                        0.1)^2),
                                1/3))),
                    ($L$2)-E1396))),
        IF(IFERROR(W418,
                0)=0,
            MAX(MAX('1D'!$D$16,
                    MAX('1D'!$D$16,
                        POWER((ABS(K418)^2)/('1D'!$I$5*MAX(F418,
                                    0.1)^2),
                            1/3))),
                IFERROR(W1396,
                    MAX(MAX('1D'!$D$16,
                            MAX('1D'!$D$16,
                                POWER((ABS(K418)^2)/('1D'!$I$5*MAX(F418,
                                            0.1)^2),
                                    1/3))),
                        ($L$2)-E1396))),
            IF(OR(IFERROR(AD418,
                        0)&gt;=1,
                    IFERROR(AD419,
                        0)&gt;=1),
                MAX('1D'!$D$16,
                    MAX('1D'!$D$16,
                        POWER((ABS(K418)^2)/('1D'!$I$5*MAX(F418,
                                    0.1)^2),
                            1/3))),
                IF(ABS(IFERROR(AF418,
                            0))&lt;'1D'!$D$19,
                    MAX(MAX('1D'!$D$16,
                            MAX('1D'!$D$16,
                                POWER((ABS(K418)^2)/('1D'!$I$5*MAX(F418,
                                            0.1)^2),
                                    1/3))),
                        IFERROR(W418,
                            0)),
                    MAX(MAX('1D'!$D$16,
                            MAX('1D'!$D$16,
                                POWER((ABS(K418)^2)/('1D'!$I$5*MAX(F418,
                                            0.1)^2),
                                    1/3))),
                        (IFERROR(W418,
                                0))+((IFERROR(AF418,
                                    0))*'1D'!$D$18)))))))</f>
        <v>2.1389677043987478</v>
      </c>
      <c r="X418" s="5">
        <f t="shared" ca="1" si="88"/>
        <v>11.122632062873489</v>
      </c>
      <c r="Y418" s="5">
        <f t="shared" ca="1" si="89"/>
        <v>1.1735290000551568</v>
      </c>
      <c r="Z418" s="5">
        <f t="shared" ca="1" si="90"/>
        <v>4.5807502857230418</v>
      </c>
      <c r="AA418" s="5">
        <f t="shared" ca="1" si="91"/>
        <v>634.49746770439879</v>
      </c>
      <c r="AB418" s="5">
        <f ca="1">AA418+((ABS(K418)/MAX(((F418)+(G418)*(W418))*(W418),
            0.000001))^2)/(2*'1D'!$I$5)</f>
        <v>635.56695155659816</v>
      </c>
      <c r="AC418" s="5">
        <f ca="1">((ABS(K418)*'1D'!$D$6)/(MAX(((F418)+(G418)*(W418))*(W418),
            0.000001)*MAX(((((F418)+(G418)*(W418))*(W418))/MAX((F418)+2*(W418)*SQRT(1+(G418)^2),
                    0.000001))^(2/3),
            0.000001)))^2</f>
        <v>3.8141460404132466E-3</v>
      </c>
      <c r="AD418" s="5">
        <f ca="1">ABS(ABS(K418)/MAX(((F418)+(G418)*(W418))*(W418),
        0.000001))/SQRT('1D'!$I$5*MAX((((F418)+(G418)*(W418))*(W418))/MAX((F418)+2*(G418)*(W418),
            0.000001),
        0.000001))</f>
        <v>1.0000000000000004</v>
      </c>
      <c r="AE418" s="5">
        <f ca="1">((F418)*(W418)^2)/2+(G418)*(W418)^3/3+(ABS(K418)^2)/('1D'!$I$5*MAX(((F418)+(G418)*(W418))*(W418),
        0.000001))</f>
        <v>35.686426155594638</v>
      </c>
      <c r="AF418" s="5">
        <f ca="1">IF($A$2=0,
    0,
    IFERROR(AB419+(((AC418+AC419)/2)*J419)+(IF(Z418&gt;Z419,
                '1D'!$D$8*((Z418^2-Z419^2)/(2*'1D'!$I$5)),
                '1D'!$D$9*((Z419^2-Z418^2)/(2*'1D'!$I$5)))+('1D'!$D$10*(ABS(I419)/90)*(MAX(Z418^2,
                        Z419^2)/(2*'1D'!$I$5))))-AB418,
        0))</f>
        <v>3.3141460403385281E-3</v>
      </c>
      <c r="AG418" s="5">
        <f ca="1">IF($A$2=0,
    1,
    IF(IFERROR(AG419,
            0)=0,
        0,
        IFERROR(IF(OR(ROUND(AD418,
                        3)&gt;=1,
                    AND(ABS(AF418)&lt;'1D'!$D$19,
                        AD418&lt;1)),
                1,
                0),
            0)))</f>
        <v>1</v>
      </c>
      <c r="AH418" s="5">
        <f ca="1">IFERROR(IF('1D'!V32="Supercritical",
        MAX('1D'!$D$16,
            IFERROR(L418,
                MAX('1D'!$D$16,
                    POWER((ABS(K418)^2)/('1D'!$I$5*MAX(F418,
                                0.1)^2),
                        1/3)))),
        IF('1D'!V32="Subcritical",
            MAX('1D'!$D$16,
                IFERROR(W418,
                    MAX('1D'!$D$16,
                        POWER((ABS(K418)^2)/('1D'!$I$5*MAX(F418,
                                    0.1)^2),
                            1/3)))),
            IF(IFERROR(T418,
                    -1E+99)&gt;=IFERROR(AE418,
                    -1E+99),
                MAX('1D'!$D$16,
                    IFERROR(L418,
                        MAX('1D'!$D$16,
                            POWER((ABS(K418)^2)/('1D'!$I$5*MAX(F418,
                                        0.1)^2),
                                1/3)))),
                MAX('1D'!$D$16,
                    IFERROR(W418,
                        MAX('1D'!$D$16,
                            POWER((ABS(K418)^2)/('1D'!$I$5*MAX(F418,
                                        0.1)^2),
                                1/3))))))),
    MAX('1D'!$D$16,
        POWER((ABS(K418)^2)/('1D'!$I$5*MAX(F418,
                    0.1)^2),
            1/3)))</f>
        <v>2.0411692021517887</v>
      </c>
      <c r="AI418" s="5">
        <f t="shared" ca="1" si="92"/>
        <v>634.39966920215181</v>
      </c>
      <c r="AJ418" s="5">
        <f ca="1">AI418+((ABS(K418)/MAX(((F418)+(G418)*(AH418))*(AH418),
            0.000001))^2)/(2*'1D'!$I$5)</f>
        <v>635.57409253909486</v>
      </c>
      <c r="AM418">
        <v>0</v>
      </c>
      <c r="AN418">
        <v>0</v>
      </c>
      <c r="AO418" s="5">
        <f t="shared" si="93"/>
        <v>0</v>
      </c>
      <c r="AP418" s="5">
        <f t="shared" si="97"/>
        <v>0</v>
      </c>
      <c r="AQ418" s="5">
        <f ca="1">ABS(ABS(K418)/MAX(((F418)+(G418)*(AH418))*(AH418),
        0.000001))/SQRT('1D'!$I$5*MAX((((F418)+(G418)*(AH418))*(AH418))/MAX((F418)+2*(G418)*(AH418),
            0.000001),
        0.000001))</f>
        <v>1.0727235886044055</v>
      </c>
      <c r="AR418" s="5" t="str">
        <f t="shared" ca="1" si="94"/>
        <v>Supercritical</v>
      </c>
      <c r="AS418" s="5">
        <f ca="1">((ABS(K418)*'1D'!$D$6)/(MAX(((F418)+(G418)*(AH418))*(AH418),
            0.000001)*MAX(((((F418)+(G418)*(AH418))*(AH418))/MAX((F418)+2*(AH418)*SQRT(1+(G418)^2),
                    0.000001))^(2/3),
            0.000001)))^2</f>
        <v>4.3358367565141456E-3</v>
      </c>
    </row>
    <row r="419" spans="1:45" x14ac:dyDescent="0.35">
      <c r="A419">
        <v>410</v>
      </c>
      <c r="B419">
        <v>408.99599999999998</v>
      </c>
      <c r="C419">
        <v>616248.77099999995</v>
      </c>
      <c r="D419">
        <v>3097559.162</v>
      </c>
      <c r="E419">
        <v>632.35799999999995</v>
      </c>
      <c r="F419">
        <v>5.2</v>
      </c>
      <c r="G419">
        <v>0</v>
      </c>
      <c r="H419" t="s">
        <v>176</v>
      </c>
      <c r="I419">
        <v>0</v>
      </c>
      <c r="J419" s="5">
        <f t="shared" si="95"/>
        <v>1</v>
      </c>
      <c r="K419" s="5">
        <f t="shared" ca="1" si="96"/>
        <v>50.95</v>
      </c>
      <c r="L419" s="5">
        <f ca="1">IF($A$2=0,
    IFERROR(L418,
        MAX('1D'!$D$16,
            POWER((ABS(K419)^2)/('1D'!$I$5*MAX(F419,
                        0.1)^2),
                1/3))),
    IF(IFERROR(V418,
            0)=0,
        IFERROR(L418,
            MAX('1D'!$D$16,
                POWER((ABS(K419)^2)/('1D'!$I$5*MAX(F419,
                            0.1)^2),
                    1/3))),
        IF(OR(IFERROR(L419,
                    0)=0,
                IFERROR(S418,
                    0)&lt;1,
                IFERROR(S419,
                    0)&lt;1),
            MAX('1D'!$D$16,
                POWER((ABS(K419)^2)/('1D'!$I$5*MAX(F419,
                            0.1)^2),
                    1/3)),
            IF(IFERROR(U419,
                    0)&gt;0,
                MAX('1D'!$D$16,
                    IFERROR(L419,
                        0)+((IFERROR(U419,
                                0))*'1D'!$D$18*IF((IFERROR(S419,
                                    0))&lt;1,
                            1,
                            -1))),
                IF(IFERROR(U419,
                        0)&lt;0,
                    IF(ABS((MAX('1D'!$D$16,
                                    POWER((ABS(K419)^2)/('1D'!$I$5*MAX(F419,
                                                0.1)^2),
                                        1/3)))-IFERROR(L419,
                                0))&gt;'1D'!$D$19,
                        MAX('1D'!$D$16,
                            IF((MAX('1D'!$D$16,
                                        POWER((ABS(K419)^2)/('1D'!$I$5*MAX(F419,
                                                    0.1)^2),
                                            1/3)))&gt;IFERROR(L419,
                                    0),
                                MIN((MAX('1D'!$D$16,
                                            POWER((ABS(K419)^2)/('1D'!$I$5*MAX(F419,
                                                        0.1)^2),
                                                1/3))),
                                    IFERROR(L419,
                                        0)+(MIN(ABS(IFERROR(U419,
                                                    0))*'1D'!$D$18,
                                            ABS((MAX('1D'!$D$16,
                                                        POWER((ABS(K419)^2)/('1D'!$I$5*MAX(F419,
                                                                    0.1)^2),
                                                            1/3)))-IFERROR(L419,
                                                    0))))),
                                MAX((MAX('1D'!$D$16,
                                            POWER((ABS(K419)^2)/('1D'!$I$5*MAX(F419,
                                                        0.1)^2),
                                                1/3))),
                                    IFERROR(L419,
                                        0)-(MIN(ABS(IFERROR(U419,
                                                    0))*'1D'!$D$18,
                                            ABS((MAX('1D'!$D$16,
                                                        POWER((ABS(K419)^2)/('1D'!$I$5*MAX(F419,
                                                                    0.1)^2),
                                                            1/3)))-IFERROR(L419,
                                                    0))))))),
                        MAX('1D'!$D$16,
                            POWER((ABS(K419)^2)/('1D'!$I$5*MAX(F419,
                                        0.1)^2),
                                1/3))),
                    MAX('1D'!$D$16,
                        IFERROR(L419,
                            0)))))))</f>
        <v>2.0411692021517887</v>
      </c>
      <c r="M419" s="5">
        <f t="shared" ca="1" si="84"/>
        <v>10.614079851189301</v>
      </c>
      <c r="N419" s="5">
        <f t="shared" ca="1" si="85"/>
        <v>1.1434704692804873</v>
      </c>
      <c r="O419" s="5">
        <f t="shared" ca="1" si="86"/>
        <v>4.8002276894771132</v>
      </c>
      <c r="P419" s="5">
        <f t="shared" ca="1" si="87"/>
        <v>634.39916920215171</v>
      </c>
      <c r="Q419" s="5">
        <f ca="1">P419+((ABS(K419)/MAX(((F419)+(G419)*(L419))*(L419),
            0.000001))^2)/(2*'1D'!$I$5)</f>
        <v>635.57359253909476</v>
      </c>
      <c r="R419" s="5">
        <f ca="1">((ABS(K419)*'1D'!$D$6)/(MAX(((F419)+(G419)*(L419))*(L419),
            0.000001)*MAX(((((F419)+(G419)*(L419))*(L419))/MAX((F419)+2*(L419)*SQRT(1+(G419)^2),
                    0.000001))^(2/3),
            0.000001)))^2</f>
        <v>4.3358367565141456E-3</v>
      </c>
      <c r="S419" s="5">
        <f ca="1">ABS(ABS(K419)/MAX(((F419)+(G419)*(L419))*(L419),
        0.000001))/SQRT('1D'!$I$5*MAX((((F419)+(G419)*(L419))*(L419))/MAX((F419)+2*(G419)*(L419),
            0.000001),
        0.000001))</f>
        <v>1.0727235886044055</v>
      </c>
      <c r="T419" s="5">
        <f ca="1">((F419)*(L419)^2)/2+(G419)*(L419)^3/3+(ABS(K419)^2)/('1D'!$I$5*MAX(((F419)+(G419)*(L419))*(L419),
        0.000001))</f>
        <v>35.763412605541333</v>
      </c>
      <c r="U419" s="5">
        <f ca="1">IF($A$2=0,
    0,
    IFERROR(Q418-(((R418+R419)/2)*J419)-(IF(O418&gt;O419,
                '1D'!$D$8*((O418^2-O419^2)/(2*'1D'!$I$5)),
                '1D'!$D$9*((O419^2-O418^2)/(2*'1D'!$I$5)))+('1D'!$D$10*(ABS(I419)/90)*(MAX(O418^2,
                        O419^2)/(2*'1D'!$I$5))))-Q419,
        0))</f>
        <v>-3.8358367563660067E-3</v>
      </c>
      <c r="V419" s="5">
        <f ca="1">IF($A$2=0,
    1,
    IF(IFERROR(V418,
            0)=0,
        0,
        IFERROR(IF(ROUND(S419,
                    3)=1,
                1,
                IF(AND(ABS(U419)&lt;'1D'!$D$19,
                        S419&gt;1),
                    1,
                    0)),
            0)))</f>
        <v>0</v>
      </c>
      <c r="W419" s="5">
        <f ca="1">IF($A$2=0,
    MAX(MAX('1D'!$D$16,
            MAX('1D'!$D$16,
                POWER((ABS(K419)^2)/('1D'!$I$5*MAX(F419,
                            0.1)^2),
                    1/3))),
        IFERROR(W1396,
            MAX(MAX('1D'!$D$16,
                    MAX('1D'!$D$16,
                        POWER((ABS(K419)^2)/('1D'!$I$5*MAX(F419,
                                    0.1)^2),
                            1/3))),
                ($L$2)-E1396))),
    IF(IFERROR(AG420,
            0)=0,
        MAX(MAX('1D'!$D$16,
                MAX('1D'!$D$16,
                    POWER((ABS(K419)^2)/('1D'!$I$5*MAX(F419,
                                0.1)^2),
                        1/3))),
            IFERROR(W1396,
                MAX(MAX('1D'!$D$16,
                        MAX('1D'!$D$16,
                            POWER((ABS(K419)^2)/('1D'!$I$5*MAX(F419,
                                        0.1)^2),
                                1/3))),
                    ($L$2)-E1396))),
        IF(IFERROR(W419,
                0)=0,
            MAX(MAX('1D'!$D$16,
                    MAX('1D'!$D$16,
                        POWER((ABS(K419)^2)/('1D'!$I$5*MAX(F419,
                                    0.1)^2),
                            1/3))),
                IFERROR(W1396,
                    MAX(MAX('1D'!$D$16,
                            MAX('1D'!$D$16,
                                POWER((ABS(K419)^2)/('1D'!$I$5*MAX(F419,
                                            0.1)^2),
                                    1/3))),
                        ($L$2)-E1396))),
            IF(OR(IFERROR(AD419,
                        0)&gt;=1,
                    IFERROR(AD420,
                        0)&gt;=1),
                MAX('1D'!$D$16,
                    MAX('1D'!$D$16,
                        POWER((ABS(K419)^2)/('1D'!$I$5*MAX(F419,
                                    0.1)^2),
                            1/3))),
                IF(ABS(IFERROR(AF419,
                            0))&lt;'1D'!$D$19,
                    MAX(MAX('1D'!$D$16,
                            MAX('1D'!$D$16,
                                POWER((ABS(K419)^2)/('1D'!$I$5*MAX(F419,
                                            0.1)^2),
                                    1/3))),
                        IFERROR(W419,
                            0)),
                    MAX(MAX('1D'!$D$16,
                            MAX('1D'!$D$16,
                                POWER((ABS(K419)^2)/('1D'!$I$5*MAX(F419,
                                            0.1)^2),
                                    1/3))),
                        (IFERROR(W419,
                                0))+((IFERROR(AF419,
                                    0))*'1D'!$D$18)))))))</f>
        <v>2.1389677043987478</v>
      </c>
      <c r="X419" s="5">
        <f t="shared" ca="1" si="88"/>
        <v>11.122632062873489</v>
      </c>
      <c r="Y419" s="5">
        <f t="shared" ca="1" si="89"/>
        <v>1.1735290000551568</v>
      </c>
      <c r="Z419" s="5">
        <f t="shared" ca="1" si="90"/>
        <v>4.5807502857230418</v>
      </c>
      <c r="AA419" s="5">
        <f t="shared" ca="1" si="91"/>
        <v>634.49696770439868</v>
      </c>
      <c r="AB419" s="5">
        <f ca="1">AA419+((ABS(K419)/MAX(((F419)+(G419)*(W419))*(W419),
            0.000001))^2)/(2*'1D'!$I$5)</f>
        <v>635.56645155659805</v>
      </c>
      <c r="AC419" s="5">
        <f ca="1">((ABS(K419)*'1D'!$D$6)/(MAX(((F419)+(G419)*(W419))*(W419),
            0.000001)*MAX(((((F419)+(G419)*(W419))*(W419))/MAX((F419)+2*(W419)*SQRT(1+(G419)^2),
                    0.000001))^(2/3),
            0.000001)))^2</f>
        <v>3.8141460404132466E-3</v>
      </c>
      <c r="AD419" s="5">
        <f ca="1">ABS(ABS(K419)/MAX(((F419)+(G419)*(W419))*(W419),
        0.000001))/SQRT('1D'!$I$5*MAX((((F419)+(G419)*(W419))*(W419))/MAX((F419)+2*(G419)*(W419),
            0.000001),
        0.000001))</f>
        <v>1.0000000000000004</v>
      </c>
      <c r="AE419" s="5">
        <f ca="1">((F419)*(W419)^2)/2+(G419)*(W419)^3/3+(ABS(K419)^2)/('1D'!$I$5*MAX(((F419)+(G419)*(W419))*(W419),
        0.000001))</f>
        <v>35.686426155594638</v>
      </c>
      <c r="AF419" s="5">
        <f ca="1">IF($A$2=0,
    0,
    IFERROR(AB420+(((AC419+AC420)/2)*J420)+(IF(Z419&gt;Z420,
                '1D'!$D$8*((Z419^2-Z420^2)/(2*'1D'!$I$5)),
                '1D'!$D$9*((Z420^2-Z419^2)/(2*'1D'!$I$5)))+('1D'!$D$10*(ABS(I420)/90)*(MAX(Z419^2,
                        Z420^2)/(2*'1D'!$I$5))))-AB419,
        0))</f>
        <v>3.3584586676624895E-3</v>
      </c>
      <c r="AG419" s="5">
        <f ca="1">IF($A$2=0,
    1,
    IF(IFERROR(AG420,
            0)=0,
        0,
        IFERROR(IF(OR(ROUND(AD419,
                        3)&gt;=1,
                    AND(ABS(AF419)&lt;'1D'!$D$19,
                        AD419&lt;1)),
                1,
                0),
            0)))</f>
        <v>1</v>
      </c>
      <c r="AH419" s="5">
        <f ca="1">IFERROR(IF('1D'!V32="Supercritical",
        MAX('1D'!$D$16,
            IFERROR(L419,
                MAX('1D'!$D$16,
                    POWER((ABS(K419)^2)/('1D'!$I$5*MAX(F419,
                                0.1)^2),
                        1/3)))),
        IF('1D'!V32="Subcritical",
            MAX('1D'!$D$16,
                IFERROR(W419,
                    MAX('1D'!$D$16,
                        POWER((ABS(K419)^2)/('1D'!$I$5*MAX(F419,
                                    0.1)^2),
                            1/3)))),
            IF(IFERROR(T419,
                    -1E+99)&gt;=IFERROR(AE419,
                    -1E+99),
                MAX('1D'!$D$16,
                    IFERROR(L419,
                        MAX('1D'!$D$16,
                            POWER((ABS(K419)^2)/('1D'!$I$5*MAX(F419,
                                        0.1)^2),
                                1/3)))),
                MAX('1D'!$D$16,
                    IFERROR(W419,
                        MAX('1D'!$D$16,
                            POWER((ABS(K419)^2)/('1D'!$I$5*MAX(F419,
                                        0.1)^2),
                                1/3))))))),
    MAX('1D'!$D$16,
        POWER((ABS(K419)^2)/('1D'!$I$5*MAX(F419,
                    0.1)^2),
            1/3)))</f>
        <v>2.0411692021517887</v>
      </c>
      <c r="AI419" s="5">
        <f t="shared" ca="1" si="92"/>
        <v>634.39916920215171</v>
      </c>
      <c r="AJ419" s="5">
        <f ca="1">AI419+((ABS(K419)/MAX(((F419)+(G419)*(AH419))*(AH419),
            0.000001))^2)/(2*'1D'!$I$5)</f>
        <v>635.57359253909476</v>
      </c>
      <c r="AM419">
        <v>0</v>
      </c>
      <c r="AN419">
        <v>0</v>
      </c>
      <c r="AO419" s="5">
        <f t="shared" si="93"/>
        <v>0</v>
      </c>
      <c r="AP419" s="5">
        <f t="shared" si="97"/>
        <v>0</v>
      </c>
      <c r="AQ419" s="5">
        <f ca="1">ABS(ABS(K419)/MAX(((F419)+(G419)*(AH419))*(AH419),
        0.000001))/SQRT('1D'!$I$5*MAX((((F419)+(G419)*(AH419))*(AH419))/MAX((F419)+2*(G419)*(AH419),
            0.000001),
        0.000001))</f>
        <v>1.0727235886044055</v>
      </c>
      <c r="AR419" s="5" t="str">
        <f t="shared" ca="1" si="94"/>
        <v>Supercritical</v>
      </c>
      <c r="AS419" s="5">
        <f ca="1">((ABS(K419)*'1D'!$D$6)/(MAX(((F419)+(G419)*(AH419))*(AH419),
            0.000001)*MAX(((((F419)+(G419)*(AH419))*(AH419))/MAX((F419)+2*(AH419)*SQRT(1+(G419)^2),
                    0.000001))^(2/3),
            0.000001)))^2</f>
        <v>4.3358367565141456E-3</v>
      </c>
    </row>
    <row r="420" spans="1:45" x14ac:dyDescent="0.35">
      <c r="A420">
        <v>411</v>
      </c>
      <c r="B420">
        <v>409.995</v>
      </c>
      <c r="C420">
        <v>616248.29700000002</v>
      </c>
      <c r="D420">
        <v>3097558.2820000001</v>
      </c>
      <c r="E420">
        <v>632.35749999999996</v>
      </c>
      <c r="F420">
        <v>5.2</v>
      </c>
      <c r="G420">
        <v>0</v>
      </c>
      <c r="H420" t="s">
        <v>176</v>
      </c>
      <c r="I420">
        <v>2.7E-2</v>
      </c>
      <c r="J420" s="5">
        <f t="shared" si="95"/>
        <v>0.99900000000002365</v>
      </c>
      <c r="K420" s="5">
        <f t="shared" ca="1" si="96"/>
        <v>50.95</v>
      </c>
      <c r="L420" s="5">
        <f ca="1">IF($A$2=0,
    IFERROR(L419,
        MAX('1D'!$D$16,
            POWER((ABS(K420)^2)/('1D'!$I$5*MAX(F420,
                        0.1)^2),
                1/3))),
    IF(IFERROR(V419,
            0)=0,
        IFERROR(L419,
            MAX('1D'!$D$16,
                POWER((ABS(K420)^2)/('1D'!$I$5*MAX(F420,
                            0.1)^2),
                    1/3))),
        IF(OR(IFERROR(L420,
                    0)=0,
                IFERROR(S419,
                    0)&lt;1,
                IFERROR(S420,
                    0)&lt;1),
            MAX('1D'!$D$16,
                POWER((ABS(K420)^2)/('1D'!$I$5*MAX(F420,
                            0.1)^2),
                    1/3)),
            IF(IFERROR(U420,
                    0)&gt;0,
                MAX('1D'!$D$16,
                    IFERROR(L420,
                        0)+((IFERROR(U420,
                                0))*'1D'!$D$18*IF((IFERROR(S420,
                                    0))&lt;1,
                            1,
                            -1))),
                IF(IFERROR(U420,
                        0)&lt;0,
                    IF(ABS((MAX('1D'!$D$16,
                                    POWER((ABS(K420)^2)/('1D'!$I$5*MAX(F420,
                                                0.1)^2),
                                        1/3)))-IFERROR(L420,
                                0))&gt;'1D'!$D$19,
                        MAX('1D'!$D$16,
                            IF((MAX('1D'!$D$16,
                                        POWER((ABS(K420)^2)/('1D'!$I$5*MAX(F420,
                                                    0.1)^2),
                                            1/3)))&gt;IFERROR(L420,
                                    0),
                                MIN((MAX('1D'!$D$16,
                                            POWER((ABS(K420)^2)/('1D'!$I$5*MAX(F420,
                                                        0.1)^2),
                                                1/3))),
                                    IFERROR(L420,
                                        0)+(MIN(ABS(IFERROR(U420,
                                                    0))*'1D'!$D$18,
                                            ABS((MAX('1D'!$D$16,
                                                        POWER((ABS(K420)^2)/('1D'!$I$5*MAX(F420,
                                                                    0.1)^2),
                                                            1/3)))-IFERROR(L420,
                                                    0))))),
                                MAX((MAX('1D'!$D$16,
                                            POWER((ABS(K420)^2)/('1D'!$I$5*MAX(F420,
                                                        0.1)^2),
                                                1/3))),
                                    IFERROR(L420,
                                        0)-(MIN(ABS(IFERROR(U420,
                                                    0))*'1D'!$D$18,
                                            ABS((MAX('1D'!$D$16,
                                                        POWER((ABS(K420)^2)/('1D'!$I$5*MAX(F420,
                                                                    0.1)^2),
                                                            1/3)))-IFERROR(L420,
                                                    0))))))),
                        MAX('1D'!$D$16,
                            POWER((ABS(K420)^2)/('1D'!$I$5*MAX(F420,
                                        0.1)^2),
                                1/3))),
                    MAX('1D'!$D$16,
                        IFERROR(L420,
                            0)))))))</f>
        <v>2.0411692021517887</v>
      </c>
      <c r="M420" s="5">
        <f t="shared" ca="1" si="84"/>
        <v>10.614079851189301</v>
      </c>
      <c r="N420" s="5">
        <f t="shared" ca="1" si="85"/>
        <v>1.1434704692804873</v>
      </c>
      <c r="O420" s="5">
        <f t="shared" ca="1" si="86"/>
        <v>4.8002276894771132</v>
      </c>
      <c r="P420" s="5">
        <f t="shared" ca="1" si="87"/>
        <v>634.39866920215172</v>
      </c>
      <c r="Q420" s="5">
        <f ca="1">P420+((ABS(K420)/MAX(((F420)+(G420)*(L420))*(L420),
            0.000001))^2)/(2*'1D'!$I$5)</f>
        <v>635.57309253909477</v>
      </c>
      <c r="R420" s="5">
        <f ca="1">((ABS(K420)*'1D'!$D$6)/(MAX(((F420)+(G420)*(L420))*(L420),
            0.000001)*MAX(((((F420)+(G420)*(L420))*(L420))/MAX((F420)+2*(L420)*SQRT(1+(G420)^2),
                    0.000001))^(2/3),
            0.000001)))^2</f>
        <v>4.3358367565141456E-3</v>
      </c>
      <c r="S420" s="5">
        <f ca="1">ABS(ABS(K420)/MAX(((F420)+(G420)*(L420))*(L420),
        0.000001))/SQRT('1D'!$I$5*MAX((((F420)+(G420)*(L420))*(L420))/MAX((F420)+2*(G420)*(L420),
            0.000001),
        0.000001))</f>
        <v>1.0727235886044055</v>
      </c>
      <c r="T420" s="5">
        <f ca="1">((F420)*(L420)^2)/2+(G420)*(L420)^3/3+(ABS(K420)^2)/('1D'!$I$5*MAX(((F420)+(G420)*(L420))*(L420),
        0.000001))</f>
        <v>35.763412605541333</v>
      </c>
      <c r="U420" s="5">
        <f ca="1">IF($A$2=0,
    0,
    IFERROR(Q419-(((R419+R420)/2)*J420)-(IF(O419&gt;O420,
                '1D'!$D$8*((O419^2-O420^2)/(2*'1D'!$I$5)),
                '1D'!$D$9*((O420^2-O419^2)/(2*'1D'!$I$5)))+('1D'!$D$10*(ABS(I420)/90)*(MAX(O419^2,
                        O420^2)/(2*'1D'!$I$5))))-Q420,
        0))</f>
        <v>-3.8843499698941741E-3</v>
      </c>
      <c r="V420" s="5">
        <f ca="1">IF($A$2=0,
    1,
    IF(IFERROR(V419,
            0)=0,
        0,
        IFERROR(IF(ROUND(S420,
                    3)=1,
                1,
                IF(AND(ABS(U420)&lt;'1D'!$D$19,
                        S420&gt;1),
                    1,
                    0)),
            0)))</f>
        <v>0</v>
      </c>
      <c r="W420" s="5">
        <f ca="1">IF($A$2=0,
    MAX(MAX('1D'!$D$16,
            MAX('1D'!$D$16,
                POWER((ABS(K420)^2)/('1D'!$I$5*MAX(F420,
                            0.1)^2),
                    1/3))),
        IFERROR(W1396,
            MAX(MAX('1D'!$D$16,
                    MAX('1D'!$D$16,
                        POWER((ABS(K420)^2)/('1D'!$I$5*MAX(F420,
                                    0.1)^2),
                            1/3))),
                ($L$2)-E1396))),
    IF(IFERROR(AG421,
            0)=0,
        MAX(MAX('1D'!$D$16,
                MAX('1D'!$D$16,
                    POWER((ABS(K420)^2)/('1D'!$I$5*MAX(F420,
                                0.1)^2),
                        1/3))),
            IFERROR(W1396,
                MAX(MAX('1D'!$D$16,
                        MAX('1D'!$D$16,
                            POWER((ABS(K420)^2)/('1D'!$I$5*MAX(F420,
                                        0.1)^2),
                                1/3))),
                    ($L$2)-E1396))),
        IF(IFERROR(W420,
                0)=0,
            MAX(MAX('1D'!$D$16,
                    MAX('1D'!$D$16,
                        POWER((ABS(K420)^2)/('1D'!$I$5*MAX(F420,
                                    0.1)^2),
                            1/3))),
                IFERROR(W1396,
                    MAX(MAX('1D'!$D$16,
                            MAX('1D'!$D$16,
                                POWER((ABS(K420)^2)/('1D'!$I$5*MAX(F420,
                                            0.1)^2),
                                    1/3))),
                        ($L$2)-E1396))),
            IF(OR(IFERROR(AD420,
                        0)&gt;=1,
                    IFERROR(AD421,
                        0)&gt;=1),
                MAX('1D'!$D$16,
                    MAX('1D'!$D$16,
                        POWER((ABS(K420)^2)/('1D'!$I$5*MAX(F420,
                                    0.1)^2),
                            1/3))),
                IF(ABS(IFERROR(AF420,
                            0))&lt;'1D'!$D$19,
                    MAX(MAX('1D'!$D$16,
                            MAX('1D'!$D$16,
                                POWER((ABS(K420)^2)/('1D'!$I$5*MAX(F420,
                                            0.1)^2),
                                    1/3))),
                        IFERROR(W420,
                            0)),
                    MAX(MAX('1D'!$D$16,
                            MAX('1D'!$D$16,
                                POWER((ABS(K420)^2)/('1D'!$I$5*MAX(F420,
                                            0.1)^2),
                                    1/3))),
                        (IFERROR(W420,
                                0))+((IFERROR(AF420,
                                    0))*'1D'!$D$18)))))))</f>
        <v>2.1389677043987478</v>
      </c>
      <c r="X420" s="5">
        <f t="shared" ca="1" si="88"/>
        <v>11.122632062873489</v>
      </c>
      <c r="Y420" s="5">
        <f t="shared" ca="1" si="89"/>
        <v>1.1735290000551568</v>
      </c>
      <c r="Z420" s="5">
        <f t="shared" ca="1" si="90"/>
        <v>4.5807502857230418</v>
      </c>
      <c r="AA420" s="5">
        <f t="shared" ca="1" si="91"/>
        <v>634.4964677043987</v>
      </c>
      <c r="AB420" s="5">
        <f ca="1">AA420+((ABS(K420)/MAX(((F420)+(G420)*(W420))*(W420),
            0.000001))^2)/(2*'1D'!$I$5)</f>
        <v>635.56595155659807</v>
      </c>
      <c r="AC420" s="5">
        <f ca="1">((ABS(K420)*'1D'!$D$6)/(MAX(((F420)+(G420)*(W420))*(W420),
            0.000001)*MAX(((((F420)+(G420)*(W420))*(W420))/MAX((F420)+2*(W420)*SQRT(1+(G420)^2),
                    0.000001))^(2/3),
            0.000001)))^2</f>
        <v>3.8141460404132466E-3</v>
      </c>
      <c r="AD420" s="5">
        <f ca="1">ABS(ABS(K420)/MAX(((F420)+(G420)*(W420))*(W420),
        0.000001))/SQRT('1D'!$I$5*MAX((((F420)+(G420)*(W420))*(W420))/MAX((F420)+2*(G420)*(W420),
            0.000001),
        0.000001))</f>
        <v>1.0000000000000004</v>
      </c>
      <c r="AE420" s="5">
        <f ca="1">((F420)*(W420)^2)/2+(G420)*(W420)^3/3+(ABS(K420)^2)/('1D'!$I$5*MAX(((F420)+(G420)*(W420))*(W420),
        0.000001))</f>
        <v>35.686426155594638</v>
      </c>
      <c r="AF420" s="5">
        <f ca="1">IF($A$2=0,
    0,
    IFERROR(AB421+(((AC420+AC421)/2)*J421)+(IF(Z420&gt;Z421,
                '1D'!$D$8*((Z420^2-Z421^2)/(2*'1D'!$I$5)),
                '1D'!$D$9*((Z421^2-Z420^2)/(2*'1D'!$I$5)))+('1D'!$D$10*(ABS(I421)/90)*(MAX(Z420^2,
                        Z421^2)/(2*'1D'!$I$5))))-AB420,
        0))</f>
        <v>3.456993087183946E-3</v>
      </c>
      <c r="AG420" s="5">
        <f ca="1">IF($A$2=0,
    1,
    IF(IFERROR(AG421,
            0)=0,
        0,
        IFERROR(IF(OR(ROUND(AD420,
                        3)&gt;=1,
                    AND(ABS(AF420)&lt;'1D'!$D$19,
                        AD420&lt;1)),
                1,
                0),
            0)))</f>
        <v>1</v>
      </c>
      <c r="AH420" s="5">
        <f ca="1">IFERROR(IF('1D'!V32="Supercritical",
        MAX('1D'!$D$16,
            IFERROR(L420,
                MAX('1D'!$D$16,
                    POWER((ABS(K420)^2)/('1D'!$I$5*MAX(F420,
                                0.1)^2),
                        1/3)))),
        IF('1D'!V32="Subcritical",
            MAX('1D'!$D$16,
                IFERROR(W420,
                    MAX('1D'!$D$16,
                        POWER((ABS(K420)^2)/('1D'!$I$5*MAX(F420,
                                    0.1)^2),
                            1/3)))),
            IF(IFERROR(T420,
                    -1E+99)&gt;=IFERROR(AE420,
                    -1E+99),
                MAX('1D'!$D$16,
                    IFERROR(L420,
                        MAX('1D'!$D$16,
                            POWER((ABS(K420)^2)/('1D'!$I$5*MAX(F420,
                                        0.1)^2),
                                1/3)))),
                MAX('1D'!$D$16,
                    IFERROR(W420,
                        MAX('1D'!$D$16,
                            POWER((ABS(K420)^2)/('1D'!$I$5*MAX(F420,
                                        0.1)^2),
                                1/3))))))),
    MAX('1D'!$D$16,
        POWER((ABS(K420)^2)/('1D'!$I$5*MAX(F420,
                    0.1)^2),
            1/3)))</f>
        <v>2.0411692021517887</v>
      </c>
      <c r="AI420" s="5">
        <f t="shared" ca="1" si="92"/>
        <v>634.39866920215172</v>
      </c>
      <c r="AJ420" s="5">
        <f ca="1">AI420+((ABS(K420)/MAX(((F420)+(G420)*(AH420))*(AH420),
            0.000001))^2)/(2*'1D'!$I$5)</f>
        <v>635.57309253909477</v>
      </c>
      <c r="AM420">
        <v>0</v>
      </c>
      <c r="AN420">
        <v>0</v>
      </c>
      <c r="AO420" s="5">
        <f t="shared" si="93"/>
        <v>0</v>
      </c>
      <c r="AP420" s="5">
        <f t="shared" si="97"/>
        <v>0</v>
      </c>
      <c r="AQ420" s="5">
        <f ca="1">ABS(ABS(K420)/MAX(((F420)+(G420)*(AH420))*(AH420),
        0.000001))/SQRT('1D'!$I$5*MAX((((F420)+(G420)*(AH420))*(AH420))/MAX((F420)+2*(G420)*(AH420),
            0.000001),
        0.000001))</f>
        <v>1.0727235886044055</v>
      </c>
      <c r="AR420" s="5" t="str">
        <f t="shared" ca="1" si="94"/>
        <v>Supercritical</v>
      </c>
      <c r="AS420" s="5">
        <f ca="1">((ABS(K420)*'1D'!$D$6)/(MAX(((F420)+(G420)*(AH420))*(AH420),
            0.000001)*MAX(((((F420)+(G420)*(AH420))*(AH420))/MAX((F420)+2*(AH420)*SQRT(1+(G420)^2),
                    0.000001))^(2/3),
            0.000001)))^2</f>
        <v>4.3358367565141456E-3</v>
      </c>
    </row>
    <row r="421" spans="1:45" x14ac:dyDescent="0.35">
      <c r="A421">
        <v>412</v>
      </c>
      <c r="B421">
        <v>410.99599999999998</v>
      </c>
      <c r="C421">
        <v>616247.82299999997</v>
      </c>
      <c r="D421">
        <v>3097557.4010000001</v>
      </c>
      <c r="E421">
        <v>632.35699999999997</v>
      </c>
      <c r="F421">
        <v>5.2</v>
      </c>
      <c r="G421">
        <v>0</v>
      </c>
      <c r="H421" t="s">
        <v>176</v>
      </c>
      <c r="I421">
        <v>7.8E-2</v>
      </c>
      <c r="J421" s="5">
        <f t="shared" si="95"/>
        <v>1.0009999999999764</v>
      </c>
      <c r="K421" s="5">
        <f t="shared" ca="1" si="96"/>
        <v>50.95</v>
      </c>
      <c r="L421" s="5">
        <f ca="1">IF($A$2=0,
    IFERROR(L420,
        MAX('1D'!$D$16,
            POWER((ABS(K421)^2)/('1D'!$I$5*MAX(F421,
                        0.1)^2),
                1/3))),
    IF(IFERROR(V420,
            0)=0,
        IFERROR(L420,
            MAX('1D'!$D$16,
                POWER((ABS(K421)^2)/('1D'!$I$5*MAX(F421,
                            0.1)^2),
                    1/3))),
        IF(OR(IFERROR(L421,
                    0)=0,
                IFERROR(S420,
                    0)&lt;1,
                IFERROR(S421,
                    0)&lt;1),
            MAX('1D'!$D$16,
                POWER((ABS(K421)^2)/('1D'!$I$5*MAX(F421,
                            0.1)^2),
                    1/3)),
            IF(IFERROR(U421,
                    0)&gt;0,
                MAX('1D'!$D$16,
                    IFERROR(L421,
                        0)+((IFERROR(U421,
                                0))*'1D'!$D$18*IF((IFERROR(S421,
                                    0))&lt;1,
                            1,
                            -1))),
                IF(IFERROR(U421,
                        0)&lt;0,
                    IF(ABS((MAX('1D'!$D$16,
                                    POWER((ABS(K421)^2)/('1D'!$I$5*MAX(F421,
                                                0.1)^2),
                                        1/3)))-IFERROR(L421,
                                0))&gt;'1D'!$D$19,
                        MAX('1D'!$D$16,
                            IF((MAX('1D'!$D$16,
                                        POWER((ABS(K421)^2)/('1D'!$I$5*MAX(F421,
                                                    0.1)^2),
                                            1/3)))&gt;IFERROR(L421,
                                    0),
                                MIN((MAX('1D'!$D$16,
                                            POWER((ABS(K421)^2)/('1D'!$I$5*MAX(F421,
                                                        0.1)^2),
                                                1/3))),
                                    IFERROR(L421,
                                        0)+(MIN(ABS(IFERROR(U421,
                                                    0))*'1D'!$D$18,
                                            ABS((MAX('1D'!$D$16,
                                                        POWER((ABS(K421)^2)/('1D'!$I$5*MAX(F421,
                                                                    0.1)^2),
                                                            1/3)))-IFERROR(L421,
                                                    0))))),
                                MAX((MAX('1D'!$D$16,
                                            POWER((ABS(K421)^2)/('1D'!$I$5*MAX(F421,
                                                        0.1)^2),
                                                1/3))),
                                    IFERROR(L421,
                                        0)-(MIN(ABS(IFERROR(U421,
                                                    0))*'1D'!$D$18,
                                            ABS((MAX('1D'!$D$16,
                                                        POWER((ABS(K421)^2)/('1D'!$I$5*MAX(F421,
                                                                    0.1)^2),
                                                            1/3)))-IFERROR(L421,
                                                    0))))))),
                        MAX('1D'!$D$16,
                            POWER((ABS(K421)^2)/('1D'!$I$5*MAX(F421,
                                        0.1)^2),
                                1/3))),
                    MAX('1D'!$D$16,
                        IFERROR(L421,
                            0)))))))</f>
        <v>2.0411692021517887</v>
      </c>
      <c r="M421" s="5">
        <f t="shared" ca="1" si="84"/>
        <v>10.614079851189301</v>
      </c>
      <c r="N421" s="5">
        <f t="shared" ca="1" si="85"/>
        <v>1.1434704692804873</v>
      </c>
      <c r="O421" s="5">
        <f t="shared" ca="1" si="86"/>
        <v>4.8002276894771132</v>
      </c>
      <c r="P421" s="5">
        <f t="shared" ca="1" si="87"/>
        <v>634.39816920215173</v>
      </c>
      <c r="Q421" s="5">
        <f ca="1">P421+((ABS(K421)/MAX(((F421)+(G421)*(L421))*(L421),
            0.000001))^2)/(2*'1D'!$I$5)</f>
        <v>635.57259253909479</v>
      </c>
      <c r="R421" s="5">
        <f ca="1">((ABS(K421)*'1D'!$D$6)/(MAX(((F421)+(G421)*(L421))*(L421),
            0.000001)*MAX(((((F421)+(G421)*(L421))*(L421))/MAX((F421)+2*(L421)*SQRT(1+(G421)^2),
                    0.000001))^(2/3),
            0.000001)))^2</f>
        <v>4.3358367565141456E-3</v>
      </c>
      <c r="S421" s="5">
        <f ca="1">ABS(ABS(K421)/MAX(((F421)+(G421)*(L421))*(L421),
        0.000001))/SQRT('1D'!$I$5*MAX((((F421)+(G421)*(L421))*(L421))/MAX((F421)+2*(G421)*(L421),
            0.000001),
        0.000001))</f>
        <v>1.0727235886044055</v>
      </c>
      <c r="T421" s="5">
        <f ca="1">((F421)*(L421)^2)/2+(G421)*(L421)^3/3+(ABS(K421)^2)/('1D'!$I$5*MAX(((F421)+(G421)*(L421))*(L421),
        0.000001))</f>
        <v>35.763412605541333</v>
      </c>
      <c r="U421" s="5">
        <f ca="1">IF($A$2=0,
    0,
    IFERROR(Q420-(((R420+R421)/2)*J421)-(IF(O420&gt;O421,
                '1D'!$D$8*((O420^2-O421^2)/(2*'1D'!$I$5)),
                '1D'!$D$9*((O421^2-O420^2)/(2*'1D'!$I$5)))+('1D'!$D$10*(ABS(I421)/90)*(MAX(O420^2,
                        O421^2)/(2*'1D'!$I$5))))-Q421,
        0))</f>
        <v>-3.9928476270461033E-3</v>
      </c>
      <c r="V421" s="5">
        <f ca="1">IF($A$2=0,
    1,
    IF(IFERROR(V420,
            0)=0,
        0,
        IFERROR(IF(ROUND(S421,
                    3)=1,
                1,
                IF(AND(ABS(U421)&lt;'1D'!$D$19,
                        S421&gt;1),
                    1,
                    0)),
            0)))</f>
        <v>0</v>
      </c>
      <c r="W421" s="5">
        <f ca="1">IF($A$2=0,
    MAX(MAX('1D'!$D$16,
            MAX('1D'!$D$16,
                POWER((ABS(K421)^2)/('1D'!$I$5*MAX(F421,
                            0.1)^2),
                    1/3))),
        IFERROR(W1396,
            MAX(MAX('1D'!$D$16,
                    MAX('1D'!$D$16,
                        POWER((ABS(K421)^2)/('1D'!$I$5*MAX(F421,
                                    0.1)^2),
                            1/3))),
                ($L$2)-E1396))),
    IF(IFERROR(AG422,
            0)=0,
        MAX(MAX('1D'!$D$16,
                MAX('1D'!$D$16,
                    POWER((ABS(K421)^2)/('1D'!$I$5*MAX(F421,
                                0.1)^2),
                        1/3))),
            IFERROR(W1396,
                MAX(MAX('1D'!$D$16,
                        MAX('1D'!$D$16,
                            POWER((ABS(K421)^2)/('1D'!$I$5*MAX(F421,
                                        0.1)^2),
                                1/3))),
                    ($L$2)-E1396))),
        IF(IFERROR(W421,
                0)=0,
            MAX(MAX('1D'!$D$16,
                    MAX('1D'!$D$16,
                        POWER((ABS(K421)^2)/('1D'!$I$5*MAX(F421,
                                    0.1)^2),
                            1/3))),
                IFERROR(W1396,
                    MAX(MAX('1D'!$D$16,
                            MAX('1D'!$D$16,
                                POWER((ABS(K421)^2)/('1D'!$I$5*MAX(F421,
                                            0.1)^2),
                                    1/3))),
                        ($L$2)-E1396))),
            IF(OR(IFERROR(AD421,
                        0)&gt;=1,
                    IFERROR(AD422,
                        0)&gt;=1),
                MAX('1D'!$D$16,
                    MAX('1D'!$D$16,
                        POWER((ABS(K421)^2)/('1D'!$I$5*MAX(F421,
                                    0.1)^2),
                            1/3))),
                IF(ABS(IFERROR(AF421,
                            0))&lt;'1D'!$D$19,
                    MAX(MAX('1D'!$D$16,
                            MAX('1D'!$D$16,
                                POWER((ABS(K421)^2)/('1D'!$I$5*MAX(F421,
                                            0.1)^2),
                                    1/3))),
                        IFERROR(W421,
                            0)),
                    MAX(MAX('1D'!$D$16,
                            MAX('1D'!$D$16,
                                POWER((ABS(K421)^2)/('1D'!$I$5*MAX(F421,
                                            0.1)^2),
                                    1/3))),
                        (IFERROR(W421,
                                0))+((IFERROR(AF421,
                                    0))*'1D'!$D$18)))))))</f>
        <v>2.1389677043987478</v>
      </c>
      <c r="X421" s="5">
        <f t="shared" ca="1" si="88"/>
        <v>11.122632062873489</v>
      </c>
      <c r="Y421" s="5">
        <f t="shared" ca="1" si="89"/>
        <v>1.1735290000551568</v>
      </c>
      <c r="Z421" s="5">
        <f t="shared" ca="1" si="90"/>
        <v>4.5807502857230418</v>
      </c>
      <c r="AA421" s="5">
        <f t="shared" ca="1" si="91"/>
        <v>634.49596770439871</v>
      </c>
      <c r="AB421" s="5">
        <f ca="1">AA421+((ABS(K421)/MAX(((F421)+(G421)*(W421))*(W421),
            0.000001))^2)/(2*'1D'!$I$5)</f>
        <v>635.56545155659808</v>
      </c>
      <c r="AC421" s="5">
        <f ca="1">((ABS(K421)*'1D'!$D$6)/(MAX(((F421)+(G421)*(W421))*(W421),
            0.000001)*MAX(((((F421)+(G421)*(W421))*(W421))/MAX((F421)+2*(W421)*SQRT(1+(G421)^2),
                    0.000001))^(2/3),
            0.000001)))^2</f>
        <v>3.8141460404132466E-3</v>
      </c>
      <c r="AD421" s="5">
        <f ca="1">ABS(ABS(K421)/MAX(((F421)+(G421)*(W421))*(W421),
        0.000001))/SQRT('1D'!$I$5*MAX((((F421)+(G421)*(W421))*(W421))/MAX((F421)+2*(G421)*(W421),
            0.000001),
        0.000001))</f>
        <v>1.0000000000000004</v>
      </c>
      <c r="AE421" s="5">
        <f ca="1">((F421)*(W421)^2)/2+(G421)*(W421)^3/3+(ABS(K421)^2)/('1D'!$I$5*MAX(((F421)+(G421)*(W421))*(W421),
        0.000001))</f>
        <v>35.686426155594638</v>
      </c>
      <c r="AF421" s="5">
        <f ca="1">IF($A$2=0,
    0,
    IFERROR(AB422+(((AC421+AC422)/2)*J422)+(IF(Z421&gt;Z422,
                '1D'!$D$8*((Z421^2-Z422^2)/(2*'1D'!$I$5)),
                '1D'!$D$9*((Z422^2-Z421^2)/(2*'1D'!$I$5)))+('1D'!$D$10*(ABS(I422)/90)*(MAX(Z421^2,
                        Z422^2)/(2*'1D'!$I$5))))-AB421,
        0))</f>
        <v>3.4531789411857972E-3</v>
      </c>
      <c r="AG421" s="5">
        <f ca="1">IF($A$2=0,
    1,
    IF(IFERROR(AG422,
            0)=0,
        0,
        IFERROR(IF(OR(ROUND(AD421,
                        3)&gt;=1,
                    AND(ABS(AF421)&lt;'1D'!$D$19,
                        AD421&lt;1)),
                1,
                0),
            0)))</f>
        <v>1</v>
      </c>
      <c r="AH421" s="5">
        <f ca="1">IFERROR(IF('1D'!V32="Supercritical",
        MAX('1D'!$D$16,
            IFERROR(L421,
                MAX('1D'!$D$16,
                    POWER((ABS(K421)^2)/('1D'!$I$5*MAX(F421,
                                0.1)^2),
                        1/3)))),
        IF('1D'!V32="Subcritical",
            MAX('1D'!$D$16,
                IFERROR(W421,
                    MAX('1D'!$D$16,
                        POWER((ABS(K421)^2)/('1D'!$I$5*MAX(F421,
                                    0.1)^2),
                            1/3)))),
            IF(IFERROR(T421,
                    -1E+99)&gt;=IFERROR(AE421,
                    -1E+99),
                MAX('1D'!$D$16,
                    IFERROR(L421,
                        MAX('1D'!$D$16,
                            POWER((ABS(K421)^2)/('1D'!$I$5*MAX(F421,
                                        0.1)^2),
                                1/3)))),
                MAX('1D'!$D$16,
                    IFERROR(W421,
                        MAX('1D'!$D$16,
                            POWER((ABS(K421)^2)/('1D'!$I$5*MAX(F421,
                                        0.1)^2),
                                1/3))))))),
    MAX('1D'!$D$16,
        POWER((ABS(K421)^2)/('1D'!$I$5*MAX(F421,
                    0.1)^2),
            1/3)))</f>
        <v>2.0411692021517887</v>
      </c>
      <c r="AI421" s="5">
        <f t="shared" ca="1" si="92"/>
        <v>634.39816920215173</v>
      </c>
      <c r="AJ421" s="5">
        <f ca="1">AI421+((ABS(K421)/MAX(((F421)+(G421)*(AH421))*(AH421),
            0.000001))^2)/(2*'1D'!$I$5)</f>
        <v>635.57259253909479</v>
      </c>
      <c r="AM421">
        <v>0</v>
      </c>
      <c r="AN421">
        <v>0</v>
      </c>
      <c r="AO421" s="5">
        <f t="shared" si="93"/>
        <v>0</v>
      </c>
      <c r="AP421" s="5">
        <f t="shared" si="97"/>
        <v>0</v>
      </c>
      <c r="AQ421" s="5">
        <f ca="1">ABS(ABS(K421)/MAX(((F421)+(G421)*(AH421))*(AH421),
        0.000001))/SQRT('1D'!$I$5*MAX((((F421)+(G421)*(AH421))*(AH421))/MAX((F421)+2*(G421)*(AH421),
            0.000001),
        0.000001))</f>
        <v>1.0727235886044055</v>
      </c>
      <c r="AR421" s="5" t="str">
        <f t="shared" ca="1" si="94"/>
        <v>Supercritical</v>
      </c>
      <c r="AS421" s="5">
        <f ca="1">((ABS(K421)*'1D'!$D$6)/(MAX(((F421)+(G421)*(AH421))*(AH421),
            0.000001)*MAX(((((F421)+(G421)*(AH421))*(AH421))/MAX((F421)+2*(AH421)*SQRT(1+(G421)^2),
                    0.000001))^(2/3),
            0.000001)))^2</f>
        <v>4.3358367565141456E-3</v>
      </c>
    </row>
    <row r="422" spans="1:45" x14ac:dyDescent="0.35">
      <c r="A422">
        <v>413</v>
      </c>
      <c r="B422">
        <v>411.99599999999998</v>
      </c>
      <c r="C422">
        <v>616247.348</v>
      </c>
      <c r="D422">
        <v>3097556.5210000002</v>
      </c>
      <c r="E422">
        <v>632.35649999999998</v>
      </c>
      <c r="F422">
        <v>5.2</v>
      </c>
      <c r="G422">
        <v>0</v>
      </c>
      <c r="H422" t="s">
        <v>176</v>
      </c>
      <c r="I422">
        <v>7.8E-2</v>
      </c>
      <c r="J422" s="5">
        <f t="shared" si="95"/>
        <v>1</v>
      </c>
      <c r="K422" s="5">
        <f t="shared" ca="1" si="96"/>
        <v>50.95</v>
      </c>
      <c r="L422" s="5">
        <f ca="1">IF($A$2=0,
    IFERROR(L421,
        MAX('1D'!$D$16,
            POWER((ABS(K422)^2)/('1D'!$I$5*MAX(F422,
                        0.1)^2),
                1/3))),
    IF(IFERROR(V421,
            0)=0,
        IFERROR(L421,
            MAX('1D'!$D$16,
                POWER((ABS(K422)^2)/('1D'!$I$5*MAX(F422,
                            0.1)^2),
                    1/3))),
        IF(OR(IFERROR(L422,
                    0)=0,
                IFERROR(S421,
                    0)&lt;1,
                IFERROR(S422,
                    0)&lt;1),
            MAX('1D'!$D$16,
                POWER((ABS(K422)^2)/('1D'!$I$5*MAX(F422,
                            0.1)^2),
                    1/3)),
            IF(IFERROR(U422,
                    0)&gt;0,
                MAX('1D'!$D$16,
                    IFERROR(L422,
                        0)+((IFERROR(U422,
                                0))*'1D'!$D$18*IF((IFERROR(S422,
                                    0))&lt;1,
                            1,
                            -1))),
                IF(IFERROR(U422,
                        0)&lt;0,
                    IF(ABS((MAX('1D'!$D$16,
                                    POWER((ABS(K422)^2)/('1D'!$I$5*MAX(F422,
                                                0.1)^2),
                                        1/3)))-IFERROR(L422,
                                0))&gt;'1D'!$D$19,
                        MAX('1D'!$D$16,
                            IF((MAX('1D'!$D$16,
                                        POWER((ABS(K422)^2)/('1D'!$I$5*MAX(F422,
                                                    0.1)^2),
                                            1/3)))&gt;IFERROR(L422,
                                    0),
                                MIN((MAX('1D'!$D$16,
                                            POWER((ABS(K422)^2)/('1D'!$I$5*MAX(F422,
                                                        0.1)^2),
                                                1/3))),
                                    IFERROR(L422,
                                        0)+(MIN(ABS(IFERROR(U422,
                                                    0))*'1D'!$D$18,
                                            ABS((MAX('1D'!$D$16,
                                                        POWER((ABS(K422)^2)/('1D'!$I$5*MAX(F422,
                                                                    0.1)^2),
                                                            1/3)))-IFERROR(L422,
                                                    0))))),
                                MAX((MAX('1D'!$D$16,
                                            POWER((ABS(K422)^2)/('1D'!$I$5*MAX(F422,
                                                        0.1)^2),
                                                1/3))),
                                    IFERROR(L422,
                                        0)-(MIN(ABS(IFERROR(U422,
                                                    0))*'1D'!$D$18,
                                            ABS((MAX('1D'!$D$16,
                                                        POWER((ABS(K422)^2)/('1D'!$I$5*MAX(F422,
                                                                    0.1)^2),
                                                            1/3)))-IFERROR(L422,
                                                    0))))))),
                        MAX('1D'!$D$16,
                            POWER((ABS(K422)^2)/('1D'!$I$5*MAX(F422,
                                        0.1)^2),
                                1/3))),
                    MAX('1D'!$D$16,
                        IFERROR(L422,
                            0)))))))</f>
        <v>2.0411692021517887</v>
      </c>
      <c r="M422" s="5">
        <f t="shared" ca="1" si="84"/>
        <v>10.614079851189301</v>
      </c>
      <c r="N422" s="5">
        <f t="shared" ca="1" si="85"/>
        <v>1.1434704692804873</v>
      </c>
      <c r="O422" s="5">
        <f t="shared" ca="1" si="86"/>
        <v>4.8002276894771132</v>
      </c>
      <c r="P422" s="5">
        <f t="shared" ca="1" si="87"/>
        <v>634.39766920215175</v>
      </c>
      <c r="Q422" s="5">
        <f ca="1">P422+((ABS(K422)/MAX(((F422)+(G422)*(L422))*(L422),
            0.000001))^2)/(2*'1D'!$I$5)</f>
        <v>635.5720925390948</v>
      </c>
      <c r="R422" s="5">
        <f ca="1">((ABS(K422)*'1D'!$D$6)/(MAX(((F422)+(G422)*(L422))*(L422),
            0.000001)*MAX(((((F422)+(G422)*(L422))*(L422))/MAX((F422)+2*(L422)*SQRT(1+(G422)^2),
                    0.000001))^(2/3),
            0.000001)))^2</f>
        <v>4.3358367565141456E-3</v>
      </c>
      <c r="S422" s="5">
        <f ca="1">ABS(ABS(K422)/MAX(((F422)+(G422)*(L422))*(L422),
        0.000001))/SQRT('1D'!$I$5*MAX((((F422)+(G422)*(L422))*(L422))/MAX((F422)+2*(G422)*(L422),
            0.000001),
        0.000001))</f>
        <v>1.0727235886044055</v>
      </c>
      <c r="T422" s="5">
        <f ca="1">((F422)*(L422)^2)/2+(G422)*(L422)^3/3+(ABS(K422)^2)/('1D'!$I$5*MAX(((F422)+(G422)*(L422))*(L422),
        0.000001))</f>
        <v>35.763412605541333</v>
      </c>
      <c r="U422" s="5">
        <f ca="1">IF($A$2=0,
    0,
    IFERROR(Q421-(((R421+R422)/2)*J422)-(IF(O421&gt;O422,
                '1D'!$D$8*((O421^2-O422^2)/(2*'1D'!$I$5)),
                '1D'!$D$9*((O422^2-O421^2)/(2*'1D'!$I$5)))+('1D'!$D$10*(ABS(I422)/90)*(MAX(O421^2,
                        O422^2)/(2*'1D'!$I$5))))-Q422,
        0))</f>
        <v>-3.9885117902258571E-3</v>
      </c>
      <c r="V422" s="5">
        <f ca="1">IF($A$2=0,
    1,
    IF(IFERROR(V421,
            0)=0,
        0,
        IFERROR(IF(ROUND(S422,
                    3)=1,
                1,
                IF(AND(ABS(U422)&lt;'1D'!$D$19,
                        S422&gt;1),
                    1,
                    0)),
            0)))</f>
        <v>0</v>
      </c>
      <c r="W422" s="5">
        <f ca="1">IF($A$2=0,
    MAX(MAX('1D'!$D$16,
            MAX('1D'!$D$16,
                POWER((ABS(K422)^2)/('1D'!$I$5*MAX(F422,
                            0.1)^2),
                    1/3))),
        IFERROR(W1396,
            MAX(MAX('1D'!$D$16,
                    MAX('1D'!$D$16,
                        POWER((ABS(K422)^2)/('1D'!$I$5*MAX(F422,
                                    0.1)^2),
                            1/3))),
                ($L$2)-E1396))),
    IF(IFERROR(AG423,
            0)=0,
        MAX(MAX('1D'!$D$16,
                MAX('1D'!$D$16,
                    POWER((ABS(K422)^2)/('1D'!$I$5*MAX(F422,
                                0.1)^2),
                        1/3))),
            IFERROR(W1396,
                MAX(MAX('1D'!$D$16,
                        MAX('1D'!$D$16,
                            POWER((ABS(K422)^2)/('1D'!$I$5*MAX(F422,
                                        0.1)^2),
                                1/3))),
                    ($L$2)-E1396))),
        IF(IFERROR(W422,
                0)=0,
            MAX(MAX('1D'!$D$16,
                    MAX('1D'!$D$16,
                        POWER((ABS(K422)^2)/('1D'!$I$5*MAX(F422,
                                    0.1)^2),
                            1/3))),
                IFERROR(W1396,
                    MAX(MAX('1D'!$D$16,
                            MAX('1D'!$D$16,
                                POWER((ABS(K422)^2)/('1D'!$I$5*MAX(F422,
                                            0.1)^2),
                                    1/3))),
                        ($L$2)-E1396))),
            IF(OR(IFERROR(AD422,
                        0)&gt;=1,
                    IFERROR(AD423,
                        0)&gt;=1),
                MAX('1D'!$D$16,
                    MAX('1D'!$D$16,
                        POWER((ABS(K422)^2)/('1D'!$I$5*MAX(F422,
                                    0.1)^2),
                            1/3))),
                IF(ABS(IFERROR(AF422,
                            0))&lt;'1D'!$D$19,
                    MAX(MAX('1D'!$D$16,
                            MAX('1D'!$D$16,
                                POWER((ABS(K422)^2)/('1D'!$I$5*MAX(F422,
                                            0.1)^2),
                                    1/3))),
                        IFERROR(W422,
                            0)),
                    MAX(MAX('1D'!$D$16,
                            MAX('1D'!$D$16,
                                POWER((ABS(K422)^2)/('1D'!$I$5*MAX(F422,
                                            0.1)^2),
                                    1/3))),
                        (IFERROR(W422,
                                0))+((IFERROR(AF422,
                                    0))*'1D'!$D$18)))))))</f>
        <v>2.1389677043987478</v>
      </c>
      <c r="X422" s="5">
        <f t="shared" ca="1" si="88"/>
        <v>11.122632062873489</v>
      </c>
      <c r="Y422" s="5">
        <f t="shared" ca="1" si="89"/>
        <v>1.1735290000551568</v>
      </c>
      <c r="Z422" s="5">
        <f t="shared" ca="1" si="90"/>
        <v>4.5807502857230418</v>
      </c>
      <c r="AA422" s="5">
        <f t="shared" ca="1" si="91"/>
        <v>634.49546770439872</v>
      </c>
      <c r="AB422" s="5">
        <f ca="1">AA422+((ABS(K422)/MAX(((F422)+(G422)*(W422))*(W422),
            0.000001))^2)/(2*'1D'!$I$5)</f>
        <v>635.56495155659809</v>
      </c>
      <c r="AC422" s="5">
        <f ca="1">((ABS(K422)*'1D'!$D$6)/(MAX(((F422)+(G422)*(W422))*(W422),
            0.000001)*MAX(((((F422)+(G422)*(W422))*(W422))/MAX((F422)+2*(W422)*SQRT(1+(G422)^2),
                    0.000001))^(2/3),
            0.000001)))^2</f>
        <v>3.8141460404132466E-3</v>
      </c>
      <c r="AD422" s="5">
        <f ca="1">ABS(ABS(K422)/MAX(((F422)+(G422)*(W422))*(W422),
        0.000001))/SQRT('1D'!$I$5*MAX((((F422)+(G422)*(W422))*(W422))/MAX((F422)+2*(G422)*(W422),
            0.000001),
        0.000001))</f>
        <v>1.0000000000000004</v>
      </c>
      <c r="AE422" s="5">
        <f ca="1">((F422)*(W422)^2)/2+(G422)*(W422)^3/3+(ABS(K422)^2)/('1D'!$I$5*MAX(((F422)+(G422)*(W422))*(W422),
        0.000001))</f>
        <v>35.686426155594638</v>
      </c>
      <c r="AF422" s="5">
        <f ca="1">IF($A$2=0,
    0,
    IFERROR(AB423+(((AC422+AC423)/2)*J423)+(IF(Z422&gt;Z423,
                '1D'!$D$8*((Z422^2-Z423^2)/(2*'1D'!$I$5)),
                '1D'!$D$9*((Z423^2-Z422^2)/(2*'1D'!$I$5)))+('1D'!$D$10*(ABS(I423)/90)*(MAX(Z422^2,
                        Z423^2)/(2*'1D'!$I$5))))-AB422,
        0))</f>
        <v>3.3622728137743252E-3</v>
      </c>
      <c r="AG422" s="5">
        <f ca="1">IF($A$2=0,
    1,
    IF(IFERROR(AG423,
            0)=0,
        0,
        IFERROR(IF(OR(ROUND(AD422,
                        3)&gt;=1,
                    AND(ABS(AF422)&lt;'1D'!$D$19,
                        AD422&lt;1)),
                1,
                0),
            0)))</f>
        <v>1</v>
      </c>
      <c r="AH422" s="5">
        <f ca="1">IFERROR(IF('1D'!V32="Supercritical",
        MAX('1D'!$D$16,
            IFERROR(L422,
                MAX('1D'!$D$16,
                    POWER((ABS(K422)^2)/('1D'!$I$5*MAX(F422,
                                0.1)^2),
                        1/3)))),
        IF('1D'!V32="Subcritical",
            MAX('1D'!$D$16,
                IFERROR(W422,
                    MAX('1D'!$D$16,
                        POWER((ABS(K422)^2)/('1D'!$I$5*MAX(F422,
                                    0.1)^2),
                            1/3)))),
            IF(IFERROR(T422,
                    -1E+99)&gt;=IFERROR(AE422,
                    -1E+99),
                MAX('1D'!$D$16,
                    IFERROR(L422,
                        MAX('1D'!$D$16,
                            POWER((ABS(K422)^2)/('1D'!$I$5*MAX(F422,
                                        0.1)^2),
                                1/3)))),
                MAX('1D'!$D$16,
                    IFERROR(W422,
                        MAX('1D'!$D$16,
                            POWER((ABS(K422)^2)/('1D'!$I$5*MAX(F422,
                                        0.1)^2),
                                1/3))))))),
    MAX('1D'!$D$16,
        POWER((ABS(K422)^2)/('1D'!$I$5*MAX(F422,
                    0.1)^2),
            1/3)))</f>
        <v>2.0411692021517887</v>
      </c>
      <c r="AI422" s="5">
        <f t="shared" ca="1" si="92"/>
        <v>634.39766920215175</v>
      </c>
      <c r="AJ422" s="5">
        <f ca="1">AI422+((ABS(K422)/MAX(((F422)+(G422)*(AH422))*(AH422),
            0.000001))^2)/(2*'1D'!$I$5)</f>
        <v>635.5720925390948</v>
      </c>
      <c r="AM422">
        <v>0</v>
      </c>
      <c r="AN422">
        <v>0</v>
      </c>
      <c r="AO422" s="5">
        <f t="shared" si="93"/>
        <v>0</v>
      </c>
      <c r="AP422" s="5">
        <f t="shared" si="97"/>
        <v>0</v>
      </c>
      <c r="AQ422" s="5">
        <f ca="1">ABS(ABS(K422)/MAX(((F422)+(G422)*(AH422))*(AH422),
        0.000001))/SQRT('1D'!$I$5*MAX((((F422)+(G422)*(AH422))*(AH422))/MAX((F422)+2*(G422)*(AH422),
            0.000001),
        0.000001))</f>
        <v>1.0727235886044055</v>
      </c>
      <c r="AR422" s="5" t="str">
        <f t="shared" ca="1" si="94"/>
        <v>Supercritical</v>
      </c>
      <c r="AS422" s="5">
        <f ca="1">((ABS(K422)*'1D'!$D$6)/(MAX(((F422)+(G422)*(AH422))*(AH422),
            0.000001)*MAX(((((F422)+(G422)*(AH422))*(AH422))/MAX((F422)+2*(AH422)*SQRT(1+(G422)^2),
                    0.000001))^(2/3),
            0.000001)))^2</f>
        <v>4.3358367565141456E-3</v>
      </c>
    </row>
    <row r="423" spans="1:45" x14ac:dyDescent="0.35">
      <c r="A423">
        <v>414</v>
      </c>
      <c r="B423">
        <v>412.99599999999998</v>
      </c>
      <c r="C423">
        <v>616246.87399999995</v>
      </c>
      <c r="D423">
        <v>3097555.64</v>
      </c>
      <c r="E423">
        <v>632.35599999999999</v>
      </c>
      <c r="F423">
        <v>5.2</v>
      </c>
      <c r="G423">
        <v>0</v>
      </c>
      <c r="H423" t="s">
        <v>176</v>
      </c>
      <c r="I423">
        <v>2.7E-2</v>
      </c>
      <c r="J423" s="5">
        <f t="shared" si="95"/>
        <v>1</v>
      </c>
      <c r="K423" s="5">
        <f t="shared" ca="1" si="96"/>
        <v>50.95</v>
      </c>
      <c r="L423" s="5">
        <f ca="1">IF($A$2=0,
    IFERROR(L422,
        MAX('1D'!$D$16,
            POWER((ABS(K423)^2)/('1D'!$I$5*MAX(F423,
                        0.1)^2),
                1/3))),
    IF(IFERROR(V422,
            0)=0,
        IFERROR(L422,
            MAX('1D'!$D$16,
                POWER((ABS(K423)^2)/('1D'!$I$5*MAX(F423,
                            0.1)^2),
                    1/3))),
        IF(OR(IFERROR(L423,
                    0)=0,
                IFERROR(S422,
                    0)&lt;1,
                IFERROR(S423,
                    0)&lt;1),
            MAX('1D'!$D$16,
                POWER((ABS(K423)^2)/('1D'!$I$5*MAX(F423,
                            0.1)^2),
                    1/3)),
            IF(IFERROR(U423,
                    0)&gt;0,
                MAX('1D'!$D$16,
                    IFERROR(L423,
                        0)+((IFERROR(U423,
                                0))*'1D'!$D$18*IF((IFERROR(S423,
                                    0))&lt;1,
                            1,
                            -1))),
                IF(IFERROR(U423,
                        0)&lt;0,
                    IF(ABS((MAX('1D'!$D$16,
                                    POWER((ABS(K423)^2)/('1D'!$I$5*MAX(F423,
                                                0.1)^2),
                                        1/3)))-IFERROR(L423,
                                0))&gt;'1D'!$D$19,
                        MAX('1D'!$D$16,
                            IF((MAX('1D'!$D$16,
                                        POWER((ABS(K423)^2)/('1D'!$I$5*MAX(F423,
                                                    0.1)^2),
                                            1/3)))&gt;IFERROR(L423,
                                    0),
                                MIN((MAX('1D'!$D$16,
                                            POWER((ABS(K423)^2)/('1D'!$I$5*MAX(F423,
                                                        0.1)^2),
                                                1/3))),
                                    IFERROR(L423,
                                        0)+(MIN(ABS(IFERROR(U423,
                                                    0))*'1D'!$D$18,
                                            ABS((MAX('1D'!$D$16,
                                                        POWER((ABS(K423)^2)/('1D'!$I$5*MAX(F423,
                                                                    0.1)^2),
                                                            1/3)))-IFERROR(L423,
                                                    0))))),
                                MAX((MAX('1D'!$D$16,
                                            POWER((ABS(K423)^2)/('1D'!$I$5*MAX(F423,
                                                        0.1)^2),
                                                1/3))),
                                    IFERROR(L423,
                                        0)-(MIN(ABS(IFERROR(U423,
                                                    0))*'1D'!$D$18,
                                            ABS((MAX('1D'!$D$16,
                                                        POWER((ABS(K423)^2)/('1D'!$I$5*MAX(F423,
                                                                    0.1)^2),
                                                            1/3)))-IFERROR(L423,
                                                    0))))))),
                        MAX('1D'!$D$16,
                            POWER((ABS(K423)^2)/('1D'!$I$5*MAX(F423,
                                        0.1)^2),
                                1/3))),
                    MAX('1D'!$D$16,
                        IFERROR(L423,
                            0)))))))</f>
        <v>2.0411692021517887</v>
      </c>
      <c r="M423" s="5">
        <f t="shared" ca="1" si="84"/>
        <v>10.614079851189301</v>
      </c>
      <c r="N423" s="5">
        <f t="shared" ca="1" si="85"/>
        <v>1.1434704692804873</v>
      </c>
      <c r="O423" s="5">
        <f t="shared" ca="1" si="86"/>
        <v>4.8002276894771132</v>
      </c>
      <c r="P423" s="5">
        <f t="shared" ca="1" si="87"/>
        <v>634.39716920215176</v>
      </c>
      <c r="Q423" s="5">
        <f ca="1">P423+((ABS(K423)/MAX(((F423)+(G423)*(L423))*(L423),
            0.000001))^2)/(2*'1D'!$I$5)</f>
        <v>635.57159253909481</v>
      </c>
      <c r="R423" s="5">
        <f ca="1">((ABS(K423)*'1D'!$D$6)/(MAX(((F423)+(G423)*(L423))*(L423),
            0.000001)*MAX(((((F423)+(G423)*(L423))*(L423))/MAX((F423)+2*(L423)*SQRT(1+(G423)^2),
                    0.000001))^(2/3),
            0.000001)))^2</f>
        <v>4.3358367565141456E-3</v>
      </c>
      <c r="S423" s="5">
        <f ca="1">ABS(ABS(K423)/MAX(((F423)+(G423)*(L423))*(L423),
        0.000001))/SQRT('1D'!$I$5*MAX((((F423)+(G423)*(L423))*(L423))/MAX((F423)+2*(G423)*(L423),
            0.000001),
        0.000001))</f>
        <v>1.0727235886044055</v>
      </c>
      <c r="T423" s="5">
        <f ca="1">((F423)*(L423)^2)/2+(G423)*(L423)^3/3+(ABS(K423)^2)/('1D'!$I$5*MAX(((F423)+(G423)*(L423))*(L423),
        0.000001))</f>
        <v>35.763412605541333</v>
      </c>
      <c r="U423" s="5">
        <f ca="1">IF($A$2=0,
    0,
    IFERROR(Q422-(((R422+R423)/2)*J423)-(IF(O422&gt;O423,
                '1D'!$D$8*((O422^2-O423^2)/(2*'1D'!$I$5)),
                '1D'!$D$9*((O423^2-O422^2)/(2*'1D'!$I$5)))+('1D'!$D$10*(ABS(I423)/90)*(MAX(O422^2,
                        O423^2)/(2*'1D'!$I$5))))-Q423,
        0))</f>
        <v>-3.8886858066007335E-3</v>
      </c>
      <c r="V423" s="5">
        <f ca="1">IF($A$2=0,
    1,
    IF(IFERROR(V422,
            0)=0,
        0,
        IFERROR(IF(ROUND(S423,
                    3)=1,
                1,
                IF(AND(ABS(U423)&lt;'1D'!$D$19,
                        S423&gt;1),
                    1,
                    0)),
            0)))</f>
        <v>0</v>
      </c>
      <c r="W423" s="5">
        <f ca="1">IF($A$2=0,
    MAX(MAX('1D'!$D$16,
            MAX('1D'!$D$16,
                POWER((ABS(K423)^2)/('1D'!$I$5*MAX(F423,
                            0.1)^2),
                    1/3))),
        IFERROR(W1396,
            MAX(MAX('1D'!$D$16,
                    MAX('1D'!$D$16,
                        POWER((ABS(K423)^2)/('1D'!$I$5*MAX(F423,
                                    0.1)^2),
                            1/3))),
                ($L$2)-E1396))),
    IF(IFERROR(AG424,
            0)=0,
        MAX(MAX('1D'!$D$16,
                MAX('1D'!$D$16,
                    POWER((ABS(K423)^2)/('1D'!$I$5*MAX(F423,
                                0.1)^2),
                        1/3))),
            IFERROR(W1396,
                MAX(MAX('1D'!$D$16,
                        MAX('1D'!$D$16,
                            POWER((ABS(K423)^2)/('1D'!$I$5*MAX(F423,
                                        0.1)^2),
                                1/3))),
                    ($L$2)-E1396))),
        IF(IFERROR(W423,
                0)=0,
            MAX(MAX('1D'!$D$16,
                    MAX('1D'!$D$16,
                        POWER((ABS(K423)^2)/('1D'!$I$5*MAX(F423,
                                    0.1)^2),
                            1/3))),
                IFERROR(W1396,
                    MAX(MAX('1D'!$D$16,
                            MAX('1D'!$D$16,
                                POWER((ABS(K423)^2)/('1D'!$I$5*MAX(F423,
                                            0.1)^2),
                                    1/3))),
                        ($L$2)-E1396))),
            IF(OR(IFERROR(AD423,
                        0)&gt;=1,
                    IFERROR(AD424,
                        0)&gt;=1),
                MAX('1D'!$D$16,
                    MAX('1D'!$D$16,
                        POWER((ABS(K423)^2)/('1D'!$I$5*MAX(F423,
                                    0.1)^2),
                            1/3))),
                IF(ABS(IFERROR(AF423,
                            0))&lt;'1D'!$D$19,
                    MAX(MAX('1D'!$D$16,
                            MAX('1D'!$D$16,
                                POWER((ABS(K423)^2)/('1D'!$I$5*MAX(F423,
                                            0.1)^2),
                                    1/3))),
                        IFERROR(W423,
                            0)),
                    MAX(MAX('1D'!$D$16,
                            MAX('1D'!$D$16,
                                POWER((ABS(K423)^2)/('1D'!$I$5*MAX(F423,
                                            0.1)^2),
                                    1/3))),
                        (IFERROR(W423,
                                0))+((IFERROR(AF423,
                                    0))*'1D'!$D$18)))))))</f>
        <v>2.1389677043987478</v>
      </c>
      <c r="X423" s="5">
        <f t="shared" ca="1" si="88"/>
        <v>11.122632062873489</v>
      </c>
      <c r="Y423" s="5">
        <f t="shared" ca="1" si="89"/>
        <v>1.1735290000551568</v>
      </c>
      <c r="Z423" s="5">
        <f t="shared" ca="1" si="90"/>
        <v>4.5807502857230418</v>
      </c>
      <c r="AA423" s="5">
        <f t="shared" ca="1" si="91"/>
        <v>634.49496770439873</v>
      </c>
      <c r="AB423" s="5">
        <f ca="1">AA423+((ABS(K423)/MAX(((F423)+(G423)*(W423))*(W423),
            0.000001))^2)/(2*'1D'!$I$5)</f>
        <v>635.5644515565981</v>
      </c>
      <c r="AC423" s="5">
        <f ca="1">((ABS(K423)*'1D'!$D$6)/(MAX(((F423)+(G423)*(W423))*(W423),
            0.000001)*MAX(((((F423)+(G423)*(W423))*(W423))/MAX((F423)+2*(W423)*SQRT(1+(G423)^2),
                    0.000001))^(2/3),
            0.000001)))^2</f>
        <v>3.8141460404132466E-3</v>
      </c>
      <c r="AD423" s="5">
        <f ca="1">ABS(ABS(K423)/MAX(((F423)+(G423)*(W423))*(W423),
        0.000001))/SQRT('1D'!$I$5*MAX((((F423)+(G423)*(W423))*(W423))/MAX((F423)+2*(G423)*(W423),
            0.000001),
        0.000001))</f>
        <v>1.0000000000000004</v>
      </c>
      <c r="AE423" s="5">
        <f ca="1">((F423)*(W423)^2)/2+(G423)*(W423)^3/3+(ABS(K423)^2)/('1D'!$I$5*MAX(((F423)+(G423)*(W423))*(W423),
        0.000001))</f>
        <v>35.686426155594638</v>
      </c>
      <c r="AF423" s="5">
        <f ca="1">IF($A$2=0,
    0,
    IFERROR(AB424+(((AC423+AC424)/2)*J424)+(IF(Z423&gt;Z424,
                '1D'!$D$8*((Z423^2-Z424^2)/(2*'1D'!$I$5)),
                '1D'!$D$9*((Z424^2-Z423^2)/(2*'1D'!$I$5)))+('1D'!$D$10*(ABS(I424)/90)*(MAX(Z423^2,
                        Z424^2)/(2*'1D'!$I$5))))-AB423,
        0))</f>
        <v>3.3141460404522149E-3</v>
      </c>
      <c r="AG423" s="5">
        <f ca="1">IF($A$2=0,
    1,
    IF(IFERROR(AG424,
            0)=0,
        0,
        IFERROR(IF(OR(ROUND(AD423,
                        3)&gt;=1,
                    AND(ABS(AF423)&lt;'1D'!$D$19,
                        AD423&lt;1)),
                1,
                0),
            0)))</f>
        <v>1</v>
      </c>
      <c r="AH423" s="5">
        <f ca="1">IFERROR(IF('1D'!V32="Supercritical",
        MAX('1D'!$D$16,
            IFERROR(L423,
                MAX('1D'!$D$16,
                    POWER((ABS(K423)^2)/('1D'!$I$5*MAX(F423,
                                0.1)^2),
                        1/3)))),
        IF('1D'!V32="Subcritical",
            MAX('1D'!$D$16,
                IFERROR(W423,
                    MAX('1D'!$D$16,
                        POWER((ABS(K423)^2)/('1D'!$I$5*MAX(F423,
                                    0.1)^2),
                            1/3)))),
            IF(IFERROR(T423,
                    -1E+99)&gt;=IFERROR(AE423,
                    -1E+99),
                MAX('1D'!$D$16,
                    IFERROR(L423,
                        MAX('1D'!$D$16,
                            POWER((ABS(K423)^2)/('1D'!$I$5*MAX(F423,
                                        0.1)^2),
                                1/3)))),
                MAX('1D'!$D$16,
                    IFERROR(W423,
                        MAX('1D'!$D$16,
                            POWER((ABS(K423)^2)/('1D'!$I$5*MAX(F423,
                                        0.1)^2),
                                1/3))))))),
    MAX('1D'!$D$16,
        POWER((ABS(K423)^2)/('1D'!$I$5*MAX(F423,
                    0.1)^2),
            1/3)))</f>
        <v>2.0411692021517887</v>
      </c>
      <c r="AI423" s="5">
        <f t="shared" ca="1" si="92"/>
        <v>634.39716920215176</v>
      </c>
      <c r="AJ423" s="5">
        <f ca="1">AI423+((ABS(K423)/MAX(((F423)+(G423)*(AH423))*(AH423),
            0.000001))^2)/(2*'1D'!$I$5)</f>
        <v>635.57159253909481</v>
      </c>
      <c r="AM423">
        <v>0</v>
      </c>
      <c r="AN423">
        <v>0</v>
      </c>
      <c r="AO423" s="5">
        <f t="shared" si="93"/>
        <v>0</v>
      </c>
      <c r="AP423" s="5">
        <f t="shared" si="97"/>
        <v>0</v>
      </c>
      <c r="AQ423" s="5">
        <f ca="1">ABS(ABS(K423)/MAX(((F423)+(G423)*(AH423))*(AH423),
        0.000001))/SQRT('1D'!$I$5*MAX((((F423)+(G423)*(AH423))*(AH423))/MAX((F423)+2*(G423)*(AH423),
            0.000001),
        0.000001))</f>
        <v>1.0727235886044055</v>
      </c>
      <c r="AR423" s="5" t="str">
        <f t="shared" ca="1" si="94"/>
        <v>Supercritical</v>
      </c>
      <c r="AS423" s="5">
        <f ca="1">((ABS(K423)*'1D'!$D$6)/(MAX(((F423)+(G423)*(AH423))*(AH423),
            0.000001)*MAX(((((F423)+(G423)*(AH423))*(AH423))/MAX((F423)+2*(AH423)*SQRT(1+(G423)^2),
                    0.000001))^(2/3),
            0.000001)))^2</f>
        <v>4.3358367565141456E-3</v>
      </c>
    </row>
    <row r="424" spans="1:45" x14ac:dyDescent="0.35">
      <c r="A424">
        <v>415</v>
      </c>
      <c r="B424">
        <v>413.99599999999998</v>
      </c>
      <c r="C424">
        <v>616246.4</v>
      </c>
      <c r="D424">
        <v>3097554.76</v>
      </c>
      <c r="E424">
        <v>632.35550000000001</v>
      </c>
      <c r="F424">
        <v>5.2</v>
      </c>
      <c r="G424">
        <v>0</v>
      </c>
      <c r="H424" t="s">
        <v>176</v>
      </c>
      <c r="I424">
        <v>0</v>
      </c>
      <c r="J424" s="5">
        <f t="shared" si="95"/>
        <v>1</v>
      </c>
      <c r="K424" s="5">
        <f t="shared" ca="1" si="96"/>
        <v>50.95</v>
      </c>
      <c r="L424" s="5">
        <f ca="1">IF($A$2=0,
    IFERROR(L423,
        MAX('1D'!$D$16,
            POWER((ABS(K424)^2)/('1D'!$I$5*MAX(F424,
                        0.1)^2),
                1/3))),
    IF(IFERROR(V423,
            0)=0,
        IFERROR(L423,
            MAX('1D'!$D$16,
                POWER((ABS(K424)^2)/('1D'!$I$5*MAX(F424,
                            0.1)^2),
                    1/3))),
        IF(OR(IFERROR(L424,
                    0)=0,
                IFERROR(S423,
                    0)&lt;1,
                IFERROR(S424,
                    0)&lt;1),
            MAX('1D'!$D$16,
                POWER((ABS(K424)^2)/('1D'!$I$5*MAX(F424,
                            0.1)^2),
                    1/3)),
            IF(IFERROR(U424,
                    0)&gt;0,
                MAX('1D'!$D$16,
                    IFERROR(L424,
                        0)+((IFERROR(U424,
                                0))*'1D'!$D$18*IF((IFERROR(S424,
                                    0))&lt;1,
                            1,
                            -1))),
                IF(IFERROR(U424,
                        0)&lt;0,
                    IF(ABS((MAX('1D'!$D$16,
                                    POWER((ABS(K424)^2)/('1D'!$I$5*MAX(F424,
                                                0.1)^2),
                                        1/3)))-IFERROR(L424,
                                0))&gt;'1D'!$D$19,
                        MAX('1D'!$D$16,
                            IF((MAX('1D'!$D$16,
                                        POWER((ABS(K424)^2)/('1D'!$I$5*MAX(F424,
                                                    0.1)^2),
                                            1/3)))&gt;IFERROR(L424,
                                    0),
                                MIN((MAX('1D'!$D$16,
                                            POWER((ABS(K424)^2)/('1D'!$I$5*MAX(F424,
                                                        0.1)^2),
                                                1/3))),
                                    IFERROR(L424,
                                        0)+(MIN(ABS(IFERROR(U424,
                                                    0))*'1D'!$D$18,
                                            ABS((MAX('1D'!$D$16,
                                                        POWER((ABS(K424)^2)/('1D'!$I$5*MAX(F424,
                                                                    0.1)^2),
                                                            1/3)))-IFERROR(L424,
                                                    0))))),
                                MAX((MAX('1D'!$D$16,
                                            POWER((ABS(K424)^2)/('1D'!$I$5*MAX(F424,
                                                        0.1)^2),
                                                1/3))),
                                    IFERROR(L424,
                                        0)-(MIN(ABS(IFERROR(U424,
                                                    0))*'1D'!$D$18,
                                            ABS((MAX('1D'!$D$16,
                                                        POWER((ABS(K424)^2)/('1D'!$I$5*MAX(F424,
                                                                    0.1)^2),
                                                            1/3)))-IFERROR(L424,
                                                    0))))))),
                        MAX('1D'!$D$16,
                            POWER((ABS(K424)^2)/('1D'!$I$5*MAX(F424,
                                        0.1)^2),
                                1/3))),
                    MAX('1D'!$D$16,
                        IFERROR(L424,
                            0)))))))</f>
        <v>2.0411692021517887</v>
      </c>
      <c r="M424" s="5">
        <f t="shared" ca="1" si="84"/>
        <v>10.614079851189301</v>
      </c>
      <c r="N424" s="5">
        <f t="shared" ca="1" si="85"/>
        <v>1.1434704692804873</v>
      </c>
      <c r="O424" s="5">
        <f t="shared" ca="1" si="86"/>
        <v>4.8002276894771132</v>
      </c>
      <c r="P424" s="5">
        <f t="shared" ca="1" si="87"/>
        <v>634.39666920215177</v>
      </c>
      <c r="Q424" s="5">
        <f ca="1">P424+((ABS(K424)/MAX(((F424)+(G424)*(L424))*(L424),
            0.000001))^2)/(2*'1D'!$I$5)</f>
        <v>635.57109253909482</v>
      </c>
      <c r="R424" s="5">
        <f ca="1">((ABS(K424)*'1D'!$D$6)/(MAX(((F424)+(G424)*(L424))*(L424),
            0.000001)*MAX(((((F424)+(G424)*(L424))*(L424))/MAX((F424)+2*(L424)*SQRT(1+(G424)^2),
                    0.000001))^(2/3),
            0.000001)))^2</f>
        <v>4.3358367565141456E-3</v>
      </c>
      <c r="S424" s="5">
        <f ca="1">ABS(ABS(K424)/MAX(((F424)+(G424)*(L424))*(L424),
        0.000001))/SQRT('1D'!$I$5*MAX((((F424)+(G424)*(L424))*(L424))/MAX((F424)+2*(G424)*(L424),
            0.000001),
        0.000001))</f>
        <v>1.0727235886044055</v>
      </c>
      <c r="T424" s="5">
        <f ca="1">((F424)*(L424)^2)/2+(G424)*(L424)^3/3+(ABS(K424)^2)/('1D'!$I$5*MAX(((F424)+(G424)*(L424))*(L424),
        0.000001))</f>
        <v>35.763412605541333</v>
      </c>
      <c r="U424" s="5">
        <f ca="1">IF($A$2=0,
    0,
    IFERROR(Q423-(((R423+R424)/2)*J424)-(IF(O423&gt;O424,
                '1D'!$D$8*((O423^2-O424^2)/(2*'1D'!$I$5)),
                '1D'!$D$9*((O424^2-O423^2)/(2*'1D'!$I$5)))+('1D'!$D$10*(ABS(I424)/90)*(MAX(O423^2,
                        O424^2)/(2*'1D'!$I$5))))-Q424,
        0))</f>
        <v>-3.8358367564796936E-3</v>
      </c>
      <c r="V424" s="5">
        <f ca="1">IF($A$2=0,
    1,
    IF(IFERROR(V423,
            0)=0,
        0,
        IFERROR(IF(ROUND(S424,
                    3)=1,
                1,
                IF(AND(ABS(U424)&lt;'1D'!$D$19,
                        S424&gt;1),
                    1,
                    0)),
            0)))</f>
        <v>0</v>
      </c>
      <c r="W424" s="5">
        <f ca="1">IF($A$2=0,
    MAX(MAX('1D'!$D$16,
            MAX('1D'!$D$16,
                POWER((ABS(K424)^2)/('1D'!$I$5*MAX(F424,
                            0.1)^2),
                    1/3))),
        IFERROR(W1396,
            MAX(MAX('1D'!$D$16,
                    MAX('1D'!$D$16,
                        POWER((ABS(K424)^2)/('1D'!$I$5*MAX(F424,
                                    0.1)^2),
                            1/3))),
                ($L$2)-E1396))),
    IF(IFERROR(AG425,
            0)=0,
        MAX(MAX('1D'!$D$16,
                MAX('1D'!$D$16,
                    POWER((ABS(K424)^2)/('1D'!$I$5*MAX(F424,
                                0.1)^2),
                        1/3))),
            IFERROR(W1396,
                MAX(MAX('1D'!$D$16,
                        MAX('1D'!$D$16,
                            POWER((ABS(K424)^2)/('1D'!$I$5*MAX(F424,
                                        0.1)^2),
                                1/3))),
                    ($L$2)-E1396))),
        IF(IFERROR(W424,
                0)=0,
            MAX(MAX('1D'!$D$16,
                    MAX('1D'!$D$16,
                        POWER((ABS(K424)^2)/('1D'!$I$5*MAX(F424,
                                    0.1)^2),
                            1/3))),
                IFERROR(W1396,
                    MAX(MAX('1D'!$D$16,
                            MAX('1D'!$D$16,
                                POWER((ABS(K424)^2)/('1D'!$I$5*MAX(F424,
                                            0.1)^2),
                                    1/3))),
                        ($L$2)-E1396))),
            IF(OR(IFERROR(AD424,
                        0)&gt;=1,
                    IFERROR(AD425,
                        0)&gt;=1),
                MAX('1D'!$D$16,
                    MAX('1D'!$D$16,
                        POWER((ABS(K424)^2)/('1D'!$I$5*MAX(F424,
                                    0.1)^2),
                            1/3))),
                IF(ABS(IFERROR(AF424,
                            0))&lt;'1D'!$D$19,
                    MAX(MAX('1D'!$D$16,
                            MAX('1D'!$D$16,
                                POWER((ABS(K424)^2)/('1D'!$I$5*MAX(F424,
                                            0.1)^2),
                                    1/3))),
                        IFERROR(W424,
                            0)),
                    MAX(MAX('1D'!$D$16,
                            MAX('1D'!$D$16,
                                POWER((ABS(K424)^2)/('1D'!$I$5*MAX(F424,
                                            0.1)^2),
                                    1/3))),
                        (IFERROR(W424,
                                0))+((IFERROR(AF424,
                                    0))*'1D'!$D$18)))))))</f>
        <v>2.1389677043987478</v>
      </c>
      <c r="X424" s="5">
        <f t="shared" ca="1" si="88"/>
        <v>11.122632062873489</v>
      </c>
      <c r="Y424" s="5">
        <f t="shared" ca="1" si="89"/>
        <v>1.1735290000551568</v>
      </c>
      <c r="Z424" s="5">
        <f t="shared" ca="1" si="90"/>
        <v>4.5807502857230418</v>
      </c>
      <c r="AA424" s="5">
        <f t="shared" ca="1" si="91"/>
        <v>634.49446770439874</v>
      </c>
      <c r="AB424" s="5">
        <f ca="1">AA424+((ABS(K424)/MAX(((F424)+(G424)*(W424))*(W424),
            0.000001))^2)/(2*'1D'!$I$5)</f>
        <v>635.56395155659811</v>
      </c>
      <c r="AC424" s="5">
        <f ca="1">((ABS(K424)*'1D'!$D$6)/(MAX(((F424)+(G424)*(W424))*(W424),
            0.000001)*MAX(((((F424)+(G424)*(W424))*(W424))/MAX((F424)+2*(W424)*SQRT(1+(G424)^2),
                    0.000001))^(2/3),
            0.000001)))^2</f>
        <v>3.8141460404132466E-3</v>
      </c>
      <c r="AD424" s="5">
        <f ca="1">ABS(ABS(K424)/MAX(((F424)+(G424)*(W424))*(W424),
        0.000001))/SQRT('1D'!$I$5*MAX((((F424)+(G424)*(W424))*(W424))/MAX((F424)+2*(G424)*(W424),
            0.000001),
        0.000001))</f>
        <v>1.0000000000000004</v>
      </c>
      <c r="AE424" s="5">
        <f ca="1">((F424)*(W424)^2)/2+(G424)*(W424)^3/3+(ABS(K424)^2)/('1D'!$I$5*MAX(((F424)+(G424)*(W424))*(W424),
        0.000001))</f>
        <v>35.686426155594638</v>
      </c>
      <c r="AF424" s="5">
        <f ca="1">IF($A$2=0,
    0,
    IFERROR(AB425+(((AC424+AC425)/2)*J425)+(IF(Z424&gt;Z425,
                '1D'!$D$8*((Z424^2-Z425^2)/(2*'1D'!$I$5)),
                '1D'!$D$9*((Z425^2-Z424^2)/(2*'1D'!$I$5)))+('1D'!$D$10*(ABS(I425)/90)*(MAX(Z424^2,
                        Z425^2)/(2*'1D'!$I$5))))-AB424,
        0))</f>
        <v>3.3513287753521581E-3</v>
      </c>
      <c r="AG424" s="5">
        <f ca="1">IF($A$2=0,
    1,
    IF(IFERROR(AG425,
            0)=0,
        0,
        IFERROR(IF(OR(ROUND(AD424,
                        3)&gt;=1,
                    AND(ABS(AF424)&lt;'1D'!$D$19,
                        AD424&lt;1)),
                1,
                0),
            0)))</f>
        <v>1</v>
      </c>
      <c r="AH424" s="5">
        <f ca="1">IFERROR(IF('1D'!V32="Supercritical",
        MAX('1D'!$D$16,
            IFERROR(L424,
                MAX('1D'!$D$16,
                    POWER((ABS(K424)^2)/('1D'!$I$5*MAX(F424,
                                0.1)^2),
                        1/3)))),
        IF('1D'!V32="Subcritical",
            MAX('1D'!$D$16,
                IFERROR(W424,
                    MAX('1D'!$D$16,
                        POWER((ABS(K424)^2)/('1D'!$I$5*MAX(F424,
                                    0.1)^2),
                            1/3)))),
            IF(IFERROR(T424,
                    -1E+99)&gt;=IFERROR(AE424,
                    -1E+99),
                MAX('1D'!$D$16,
                    IFERROR(L424,
                        MAX('1D'!$D$16,
                            POWER((ABS(K424)^2)/('1D'!$I$5*MAX(F424,
                                        0.1)^2),
                                1/3)))),
                MAX('1D'!$D$16,
                    IFERROR(W424,
                        MAX('1D'!$D$16,
                            POWER((ABS(K424)^2)/('1D'!$I$5*MAX(F424,
                                        0.1)^2),
                                1/3))))))),
    MAX('1D'!$D$16,
        POWER((ABS(K424)^2)/('1D'!$I$5*MAX(F424,
                    0.1)^2),
            1/3)))</f>
        <v>2.0411692021517887</v>
      </c>
      <c r="AI424" s="5">
        <f t="shared" ca="1" si="92"/>
        <v>634.39666920215177</v>
      </c>
      <c r="AJ424" s="5">
        <f ca="1">AI424+((ABS(K424)/MAX(((F424)+(G424)*(AH424))*(AH424),
            0.000001))^2)/(2*'1D'!$I$5)</f>
        <v>635.57109253909482</v>
      </c>
      <c r="AM424">
        <v>0</v>
      </c>
      <c r="AN424">
        <v>0</v>
      </c>
      <c r="AO424" s="5">
        <f t="shared" si="93"/>
        <v>0</v>
      </c>
      <c r="AP424" s="5">
        <f t="shared" si="97"/>
        <v>0</v>
      </c>
      <c r="AQ424" s="5">
        <f ca="1">ABS(ABS(K424)/MAX(((F424)+(G424)*(AH424))*(AH424),
        0.000001))/SQRT('1D'!$I$5*MAX((((F424)+(G424)*(AH424))*(AH424))/MAX((F424)+2*(G424)*(AH424),
            0.000001),
        0.000001))</f>
        <v>1.0727235886044055</v>
      </c>
      <c r="AR424" s="5" t="str">
        <f t="shared" ca="1" si="94"/>
        <v>Supercritical</v>
      </c>
      <c r="AS424" s="5">
        <f ca="1">((ABS(K424)*'1D'!$D$6)/(MAX(((F424)+(G424)*(AH424))*(AH424),
            0.000001)*MAX(((((F424)+(G424)*(AH424))*(AH424))/MAX((F424)+2*(AH424)*SQRT(1+(G424)^2),
                    0.000001))^(2/3),
            0.000001)))^2</f>
        <v>4.3358367565141456E-3</v>
      </c>
    </row>
    <row r="425" spans="1:45" x14ac:dyDescent="0.35">
      <c r="A425">
        <v>416</v>
      </c>
      <c r="B425">
        <v>414.995</v>
      </c>
      <c r="C425">
        <v>616245.92599999998</v>
      </c>
      <c r="D425">
        <v>3097553.88</v>
      </c>
      <c r="E425">
        <v>632.35500000000002</v>
      </c>
      <c r="F425">
        <v>5.2</v>
      </c>
      <c r="G425">
        <v>0</v>
      </c>
      <c r="H425" t="s">
        <v>176</v>
      </c>
      <c r="I425">
        <v>2.3E-2</v>
      </c>
      <c r="J425" s="5">
        <f t="shared" si="95"/>
        <v>0.99900000000002365</v>
      </c>
      <c r="K425" s="5">
        <f t="shared" ca="1" si="96"/>
        <v>50.95</v>
      </c>
      <c r="L425" s="5">
        <f ca="1">IF($A$2=0,
    IFERROR(L424,
        MAX('1D'!$D$16,
            POWER((ABS(K425)^2)/('1D'!$I$5*MAX(F425,
                        0.1)^2),
                1/3))),
    IF(IFERROR(V424,
            0)=0,
        IFERROR(L424,
            MAX('1D'!$D$16,
                POWER((ABS(K425)^2)/('1D'!$I$5*MAX(F425,
                            0.1)^2),
                    1/3))),
        IF(OR(IFERROR(L425,
                    0)=0,
                IFERROR(S424,
                    0)&lt;1,
                IFERROR(S425,
                    0)&lt;1),
            MAX('1D'!$D$16,
                POWER((ABS(K425)^2)/('1D'!$I$5*MAX(F425,
                            0.1)^2),
                    1/3)),
            IF(IFERROR(U425,
                    0)&gt;0,
                MAX('1D'!$D$16,
                    IFERROR(L425,
                        0)+((IFERROR(U425,
                                0))*'1D'!$D$18*IF((IFERROR(S425,
                                    0))&lt;1,
                            1,
                            -1))),
                IF(IFERROR(U425,
                        0)&lt;0,
                    IF(ABS((MAX('1D'!$D$16,
                                    POWER((ABS(K425)^2)/('1D'!$I$5*MAX(F425,
                                                0.1)^2),
                                        1/3)))-IFERROR(L425,
                                0))&gt;'1D'!$D$19,
                        MAX('1D'!$D$16,
                            IF((MAX('1D'!$D$16,
                                        POWER((ABS(K425)^2)/('1D'!$I$5*MAX(F425,
                                                    0.1)^2),
                                            1/3)))&gt;IFERROR(L425,
                                    0),
                                MIN((MAX('1D'!$D$16,
                                            POWER((ABS(K425)^2)/('1D'!$I$5*MAX(F425,
                                                        0.1)^2),
                                                1/3))),
                                    IFERROR(L425,
                                        0)+(MIN(ABS(IFERROR(U425,
                                                    0))*'1D'!$D$18,
                                            ABS((MAX('1D'!$D$16,
                                                        POWER((ABS(K425)^2)/('1D'!$I$5*MAX(F425,
                                                                    0.1)^2),
                                                            1/3)))-IFERROR(L425,
                                                    0))))),
                                MAX((MAX('1D'!$D$16,
                                            POWER((ABS(K425)^2)/('1D'!$I$5*MAX(F425,
                                                        0.1)^2),
                                                1/3))),
                                    IFERROR(L425,
                                        0)-(MIN(ABS(IFERROR(U425,
                                                    0))*'1D'!$D$18,
                                            ABS((MAX('1D'!$D$16,
                                                        POWER((ABS(K425)^2)/('1D'!$I$5*MAX(F425,
                                                                    0.1)^2),
                                                            1/3)))-IFERROR(L425,
                                                    0))))))),
                        MAX('1D'!$D$16,
                            POWER((ABS(K425)^2)/('1D'!$I$5*MAX(F425,
                                        0.1)^2),
                                1/3))),
                    MAX('1D'!$D$16,
                        IFERROR(L425,
                            0)))))))</f>
        <v>2.0411692021517887</v>
      </c>
      <c r="M425" s="5">
        <f t="shared" ca="1" si="84"/>
        <v>10.614079851189301</v>
      </c>
      <c r="N425" s="5">
        <f t="shared" ca="1" si="85"/>
        <v>1.1434704692804873</v>
      </c>
      <c r="O425" s="5">
        <f t="shared" ca="1" si="86"/>
        <v>4.8002276894771132</v>
      </c>
      <c r="P425" s="5">
        <f t="shared" ca="1" si="87"/>
        <v>634.39616920215178</v>
      </c>
      <c r="Q425" s="5">
        <f ca="1">P425+((ABS(K425)/MAX(((F425)+(G425)*(L425))*(L425),
            0.000001))^2)/(2*'1D'!$I$5)</f>
        <v>635.57059253909483</v>
      </c>
      <c r="R425" s="5">
        <f ca="1">((ABS(K425)*'1D'!$D$6)/(MAX(((F425)+(G425)*(L425))*(L425),
            0.000001)*MAX(((((F425)+(G425)*(L425))*(L425))/MAX((F425)+2*(L425)*SQRT(1+(G425)^2),
                    0.000001))^(2/3),
            0.000001)))^2</f>
        <v>4.3358367565141456E-3</v>
      </c>
      <c r="S425" s="5">
        <f ca="1">ABS(ABS(K425)/MAX(((F425)+(G425)*(L425))*(L425),
        0.000001))/SQRT('1D'!$I$5*MAX((((F425)+(G425)*(L425))*(L425))/MAX((F425)+2*(G425)*(L425),
            0.000001),
        0.000001))</f>
        <v>1.0727235886044055</v>
      </c>
      <c r="T425" s="5">
        <f ca="1">((F425)*(L425)^2)/2+(G425)*(L425)^3/3+(ABS(K425)^2)/('1D'!$I$5*MAX(((F425)+(G425)*(L425))*(L425),
        0.000001))</f>
        <v>35.763412605541333</v>
      </c>
      <c r="U425" s="5">
        <f ca="1">IF($A$2=0,
    0,
    IFERROR(Q424-(((R424+R425)/2)*J425)-(IF(O424&gt;O425,
                '1D'!$D$8*((O424^2-O425^2)/(2*'1D'!$I$5)),
                '1D'!$D$9*((O425^2-O424^2)/(2*'1D'!$I$5)))+('1D'!$D$10*(ABS(I425)/90)*(MAX(O424^2,
                        O425^2)/(2*'1D'!$I$5))))-Q425,
        0))</f>
        <v>-3.8765204810715659E-3</v>
      </c>
      <c r="V425" s="5">
        <f ca="1">IF($A$2=0,
    1,
    IF(IFERROR(V424,
            0)=0,
        0,
        IFERROR(IF(ROUND(S425,
                    3)=1,
                1,
                IF(AND(ABS(U425)&lt;'1D'!$D$19,
                        S425&gt;1),
                    1,
                    0)),
            0)))</f>
        <v>0</v>
      </c>
      <c r="W425" s="5">
        <f ca="1">IF($A$2=0,
    MAX(MAX('1D'!$D$16,
            MAX('1D'!$D$16,
                POWER((ABS(K425)^2)/('1D'!$I$5*MAX(F425,
                            0.1)^2),
                    1/3))),
        IFERROR(W1396,
            MAX(MAX('1D'!$D$16,
                    MAX('1D'!$D$16,
                        POWER((ABS(K425)^2)/('1D'!$I$5*MAX(F425,
                                    0.1)^2),
                            1/3))),
                ($L$2)-E1396))),
    IF(IFERROR(AG426,
            0)=0,
        MAX(MAX('1D'!$D$16,
                MAX('1D'!$D$16,
                    POWER((ABS(K425)^2)/('1D'!$I$5*MAX(F425,
                                0.1)^2),
                        1/3))),
            IFERROR(W1396,
                MAX(MAX('1D'!$D$16,
                        MAX('1D'!$D$16,
                            POWER((ABS(K425)^2)/('1D'!$I$5*MAX(F425,
                                        0.1)^2),
                                1/3))),
                    ($L$2)-E1396))),
        IF(IFERROR(W425,
                0)=0,
            MAX(MAX('1D'!$D$16,
                    MAX('1D'!$D$16,
                        POWER((ABS(K425)^2)/('1D'!$I$5*MAX(F425,
                                    0.1)^2),
                            1/3))),
                IFERROR(W1396,
                    MAX(MAX('1D'!$D$16,
                            MAX('1D'!$D$16,
                                POWER((ABS(K425)^2)/('1D'!$I$5*MAX(F425,
                                            0.1)^2),
                                    1/3))),
                        ($L$2)-E1396))),
            IF(OR(IFERROR(AD425,
                        0)&gt;=1,
                    IFERROR(AD426,
                        0)&gt;=1),
                MAX('1D'!$D$16,
                    MAX('1D'!$D$16,
                        POWER((ABS(K425)^2)/('1D'!$I$5*MAX(F425,
                                    0.1)^2),
                            1/3))),
                IF(ABS(IFERROR(AF425,
                            0))&lt;'1D'!$D$19,
                    MAX(MAX('1D'!$D$16,
                            MAX('1D'!$D$16,
                                POWER((ABS(K425)^2)/('1D'!$I$5*MAX(F425,
                                            0.1)^2),
                                    1/3))),
                        IFERROR(W425,
                            0)),
                    MAX(MAX('1D'!$D$16,
                            MAX('1D'!$D$16,
                                POWER((ABS(K425)^2)/('1D'!$I$5*MAX(F425,
                                            0.1)^2),
                                    1/3))),
                        (IFERROR(W425,
                                0))+((IFERROR(AF425,
                                    0))*'1D'!$D$18)))))))</f>
        <v>2.1389677043987478</v>
      </c>
      <c r="X425" s="5">
        <f t="shared" ca="1" si="88"/>
        <v>11.122632062873489</v>
      </c>
      <c r="Y425" s="5">
        <f t="shared" ca="1" si="89"/>
        <v>1.1735290000551568</v>
      </c>
      <c r="Z425" s="5">
        <f t="shared" ca="1" si="90"/>
        <v>4.5807502857230418</v>
      </c>
      <c r="AA425" s="5">
        <f t="shared" ca="1" si="91"/>
        <v>634.49396770439876</v>
      </c>
      <c r="AB425" s="5">
        <f ca="1">AA425+((ABS(K425)/MAX(((F425)+(G425)*(W425))*(W425),
            0.000001))^2)/(2*'1D'!$I$5)</f>
        <v>635.56345155659812</v>
      </c>
      <c r="AC425" s="5">
        <f ca="1">((ABS(K425)*'1D'!$D$6)/(MAX(((F425)+(G425)*(W425))*(W425),
            0.000001)*MAX(((((F425)+(G425)*(W425))*(W425))/MAX((F425)+2*(W425)*SQRT(1+(G425)^2),
                    0.000001))^(2/3),
            0.000001)))^2</f>
        <v>3.8141460404132466E-3</v>
      </c>
      <c r="AD425" s="5">
        <f ca="1">ABS(ABS(K425)/MAX(((F425)+(G425)*(W425))*(W425),
        0.000001))/SQRT('1D'!$I$5*MAX((((F425)+(G425)*(W425))*(W425))/MAX((F425)+2*(G425)*(W425),
            0.000001),
        0.000001))</f>
        <v>1.0000000000000004</v>
      </c>
      <c r="AE425" s="5">
        <f ca="1">((F425)*(W425)^2)/2+(G425)*(W425)^3/3+(ABS(K425)^2)/('1D'!$I$5*MAX(((F425)+(G425)*(W425))*(W425),
        0.000001))</f>
        <v>35.686426155594638</v>
      </c>
      <c r="AF425" s="5">
        <f ca="1">IF($A$2=0,
    0,
    IFERROR(AB426+(((AC425+AC426)/2)*J426)+(IF(Z425&gt;Z426,
                '1D'!$D$8*((Z425^2-Z426^2)/(2*'1D'!$I$5)),
                '1D'!$D$9*((Z426^2-Z425^2)/(2*'1D'!$I$5)))+('1D'!$D$10*(ABS(I426)/90)*(MAX(Z425^2,
                        Z426^2)/(2*'1D'!$I$5))))-AB425,
        0))</f>
        <v>3.3589570674621427E-3</v>
      </c>
      <c r="AG425" s="5">
        <f ca="1">IF($A$2=0,
    1,
    IF(IFERROR(AG426,
            0)=0,
        0,
        IFERROR(IF(OR(ROUND(AD425,
                        3)&gt;=1,
                    AND(ABS(AF425)&lt;'1D'!$D$19,
                        AD425&lt;1)),
                1,
                0),
            0)))</f>
        <v>1</v>
      </c>
      <c r="AH425" s="5">
        <f ca="1">IFERROR(IF('1D'!V32="Supercritical",
        MAX('1D'!$D$16,
            IFERROR(L425,
                MAX('1D'!$D$16,
                    POWER((ABS(K425)^2)/('1D'!$I$5*MAX(F425,
                                0.1)^2),
                        1/3)))),
        IF('1D'!V32="Subcritical",
            MAX('1D'!$D$16,
                IFERROR(W425,
                    MAX('1D'!$D$16,
                        POWER((ABS(K425)^2)/('1D'!$I$5*MAX(F425,
                                    0.1)^2),
                            1/3)))),
            IF(IFERROR(T425,
                    -1E+99)&gt;=IFERROR(AE425,
                    -1E+99),
                MAX('1D'!$D$16,
                    IFERROR(L425,
                        MAX('1D'!$D$16,
                            POWER((ABS(K425)^2)/('1D'!$I$5*MAX(F425,
                                        0.1)^2),
                                1/3)))),
                MAX('1D'!$D$16,
                    IFERROR(W425,
                        MAX('1D'!$D$16,
                            POWER((ABS(K425)^2)/('1D'!$I$5*MAX(F425,
                                        0.1)^2),
                                1/3))))))),
    MAX('1D'!$D$16,
        POWER((ABS(K425)^2)/('1D'!$I$5*MAX(F425,
                    0.1)^2),
            1/3)))</f>
        <v>2.0411692021517887</v>
      </c>
      <c r="AI425" s="5">
        <f t="shared" ca="1" si="92"/>
        <v>634.39616920215178</v>
      </c>
      <c r="AJ425" s="5">
        <f ca="1">AI425+((ABS(K425)/MAX(((F425)+(G425)*(AH425))*(AH425),
            0.000001))^2)/(2*'1D'!$I$5)</f>
        <v>635.57059253909483</v>
      </c>
      <c r="AM425">
        <v>0</v>
      </c>
      <c r="AN425">
        <v>0</v>
      </c>
      <c r="AO425" s="5">
        <f t="shared" si="93"/>
        <v>0</v>
      </c>
      <c r="AP425" s="5">
        <f t="shared" si="97"/>
        <v>0</v>
      </c>
      <c r="AQ425" s="5">
        <f ca="1">ABS(ABS(K425)/MAX(((F425)+(G425)*(AH425))*(AH425),
        0.000001))/SQRT('1D'!$I$5*MAX((((F425)+(G425)*(AH425))*(AH425))/MAX((F425)+2*(G425)*(AH425),
            0.000001),
        0.000001))</f>
        <v>1.0727235886044055</v>
      </c>
      <c r="AR425" s="5" t="str">
        <f t="shared" ca="1" si="94"/>
        <v>Supercritical</v>
      </c>
      <c r="AS425" s="5">
        <f ca="1">((ABS(K425)*'1D'!$D$6)/(MAX(((F425)+(G425)*(AH425))*(AH425),
            0.000001)*MAX(((((F425)+(G425)*(AH425))*(AH425))/MAX((F425)+2*(AH425)*SQRT(1+(G425)^2),
                    0.000001))^(2/3),
            0.000001)))^2</f>
        <v>4.3358367565141456E-3</v>
      </c>
    </row>
    <row r="426" spans="1:45" x14ac:dyDescent="0.35">
      <c r="A426">
        <v>417</v>
      </c>
      <c r="B426">
        <v>415.99599999999998</v>
      </c>
      <c r="C426">
        <v>616245.451</v>
      </c>
      <c r="D426">
        <v>3097552.9989999998</v>
      </c>
      <c r="E426">
        <v>632.35450000000003</v>
      </c>
      <c r="F426">
        <v>5.2</v>
      </c>
      <c r="G426">
        <v>0</v>
      </c>
      <c r="H426" t="s">
        <v>176</v>
      </c>
      <c r="I426">
        <v>2.3E-2</v>
      </c>
      <c r="J426" s="5">
        <f t="shared" si="95"/>
        <v>1.0009999999999764</v>
      </c>
      <c r="K426" s="5">
        <f t="shared" ca="1" si="96"/>
        <v>50.95</v>
      </c>
      <c r="L426" s="5">
        <f ca="1">IF($A$2=0,
    IFERROR(L425,
        MAX('1D'!$D$16,
            POWER((ABS(K426)^2)/('1D'!$I$5*MAX(F426,
                        0.1)^2),
                1/3))),
    IF(IFERROR(V425,
            0)=0,
        IFERROR(L425,
            MAX('1D'!$D$16,
                POWER((ABS(K426)^2)/('1D'!$I$5*MAX(F426,
                            0.1)^2),
                    1/3))),
        IF(OR(IFERROR(L426,
                    0)=0,
                IFERROR(S425,
                    0)&lt;1,
                IFERROR(S426,
                    0)&lt;1),
            MAX('1D'!$D$16,
                POWER((ABS(K426)^2)/('1D'!$I$5*MAX(F426,
                            0.1)^2),
                    1/3)),
            IF(IFERROR(U426,
                    0)&gt;0,
                MAX('1D'!$D$16,
                    IFERROR(L426,
                        0)+((IFERROR(U426,
                                0))*'1D'!$D$18*IF((IFERROR(S426,
                                    0))&lt;1,
                            1,
                            -1))),
                IF(IFERROR(U426,
                        0)&lt;0,
                    IF(ABS((MAX('1D'!$D$16,
                                    POWER((ABS(K426)^2)/('1D'!$I$5*MAX(F426,
                                                0.1)^2),
                                        1/3)))-IFERROR(L426,
                                0))&gt;'1D'!$D$19,
                        MAX('1D'!$D$16,
                            IF((MAX('1D'!$D$16,
                                        POWER((ABS(K426)^2)/('1D'!$I$5*MAX(F426,
                                                    0.1)^2),
                                            1/3)))&gt;IFERROR(L426,
                                    0),
                                MIN((MAX('1D'!$D$16,
                                            POWER((ABS(K426)^2)/('1D'!$I$5*MAX(F426,
                                                        0.1)^2),
                                                1/3))),
                                    IFERROR(L426,
                                        0)+(MIN(ABS(IFERROR(U426,
                                                    0))*'1D'!$D$18,
                                            ABS((MAX('1D'!$D$16,
                                                        POWER((ABS(K426)^2)/('1D'!$I$5*MAX(F426,
                                                                    0.1)^2),
                                                            1/3)))-IFERROR(L426,
                                                    0))))),
                                MAX((MAX('1D'!$D$16,
                                            POWER((ABS(K426)^2)/('1D'!$I$5*MAX(F426,
                                                        0.1)^2),
                                                1/3))),
                                    IFERROR(L426,
                                        0)-(MIN(ABS(IFERROR(U426,
                                                    0))*'1D'!$D$18,
                                            ABS((MAX('1D'!$D$16,
                                                        POWER((ABS(K426)^2)/('1D'!$I$5*MAX(F426,
                                                                    0.1)^2),
                                                            1/3)))-IFERROR(L426,
                                                    0))))))),
                        MAX('1D'!$D$16,
                            POWER((ABS(K426)^2)/('1D'!$I$5*MAX(F426,
                                        0.1)^2),
                                1/3))),
                    MAX('1D'!$D$16,
                        IFERROR(L426,
                            0)))))))</f>
        <v>2.0411692021517887</v>
      </c>
      <c r="M426" s="5">
        <f t="shared" ca="1" si="84"/>
        <v>10.614079851189301</v>
      </c>
      <c r="N426" s="5">
        <f t="shared" ca="1" si="85"/>
        <v>1.1434704692804873</v>
      </c>
      <c r="O426" s="5">
        <f t="shared" ca="1" si="86"/>
        <v>4.8002276894771132</v>
      </c>
      <c r="P426" s="5">
        <f t="shared" ca="1" si="87"/>
        <v>634.39566920215179</v>
      </c>
      <c r="Q426" s="5">
        <f ca="1">P426+((ABS(K426)/MAX(((F426)+(G426)*(L426))*(L426),
            0.000001))^2)/(2*'1D'!$I$5)</f>
        <v>635.57009253909484</v>
      </c>
      <c r="R426" s="5">
        <f ca="1">((ABS(K426)*'1D'!$D$6)/(MAX(((F426)+(G426)*(L426))*(L426),
            0.000001)*MAX(((((F426)+(G426)*(L426))*(L426))/MAX((F426)+2*(L426)*SQRT(1+(G426)^2),
                    0.000001))^(2/3),
            0.000001)))^2</f>
        <v>4.3358367565141456E-3</v>
      </c>
      <c r="S426" s="5">
        <f ca="1">ABS(ABS(K426)/MAX(((F426)+(G426)*(L426))*(L426),
        0.000001))/SQRT('1D'!$I$5*MAX((((F426)+(G426)*(L426))*(L426))/MAX((F426)+2*(G426)*(L426),
            0.000001),
        0.000001))</f>
        <v>1.0727235886044055</v>
      </c>
      <c r="T426" s="5">
        <f ca="1">((F426)*(L426)^2)/2+(G426)*(L426)^3/3+(ABS(K426)^2)/('1D'!$I$5*MAX(((F426)+(G426)*(L426))*(L426),
        0.000001))</f>
        <v>35.763412605541333</v>
      </c>
      <c r="U426" s="5">
        <f ca="1">IF($A$2=0,
    0,
    IFERROR(Q425-(((R425+R426)/2)*J426)-(IF(O425&gt;O426,
                '1D'!$D$8*((O425^2-O426^2)/(2*'1D'!$I$5)),
                '1D'!$D$9*((O426^2-O425^2)/(2*'1D'!$I$5)))+('1D'!$D$10*(ABS(I426)/90)*(MAX(O425^2,
                        O426^2)/(2*'1D'!$I$5))))-Q426,
        0))</f>
        <v>-3.8851921545983714E-3</v>
      </c>
      <c r="V426" s="5">
        <f ca="1">IF($A$2=0,
    1,
    IF(IFERROR(V425,
            0)=0,
        0,
        IFERROR(IF(ROUND(S426,
                    3)=1,
                1,
                IF(AND(ABS(U426)&lt;'1D'!$D$19,
                        S426&gt;1),
                    1,
                    0)),
            0)))</f>
        <v>0</v>
      </c>
      <c r="W426" s="5">
        <f ca="1">IF($A$2=0,
    MAX(MAX('1D'!$D$16,
            MAX('1D'!$D$16,
                POWER((ABS(K426)^2)/('1D'!$I$5*MAX(F426,
                            0.1)^2),
                    1/3))),
        IFERROR(W1396,
            MAX(MAX('1D'!$D$16,
                    MAX('1D'!$D$16,
                        POWER((ABS(K426)^2)/('1D'!$I$5*MAX(F426,
                                    0.1)^2),
                            1/3))),
                ($L$2)-E1396))),
    IF(IFERROR(AG427,
            0)=0,
        MAX(MAX('1D'!$D$16,
                MAX('1D'!$D$16,
                    POWER((ABS(K426)^2)/('1D'!$I$5*MAX(F426,
                                0.1)^2),
                        1/3))),
            IFERROR(W1396,
                MAX(MAX('1D'!$D$16,
                        MAX('1D'!$D$16,
                            POWER((ABS(K426)^2)/('1D'!$I$5*MAX(F426,
                                        0.1)^2),
                                1/3))),
                    ($L$2)-E1396))),
        IF(IFERROR(W426,
                0)=0,
            MAX(MAX('1D'!$D$16,
                    MAX('1D'!$D$16,
                        POWER((ABS(K426)^2)/('1D'!$I$5*MAX(F426,
                                    0.1)^2),
                            1/3))),
                IFERROR(W1396,
                    MAX(MAX('1D'!$D$16,
                            MAX('1D'!$D$16,
                                POWER((ABS(K426)^2)/('1D'!$I$5*MAX(F426,
                                            0.1)^2),
                                    1/3))),
                        ($L$2)-E1396))),
            IF(OR(IFERROR(AD426,
                        0)&gt;=1,
                    IFERROR(AD427,
                        0)&gt;=1),
                MAX('1D'!$D$16,
                    MAX('1D'!$D$16,
                        POWER((ABS(K426)^2)/('1D'!$I$5*MAX(F426,
                                    0.1)^2),
                            1/3))),
                IF(ABS(IFERROR(AF426,
                            0))&lt;'1D'!$D$19,
                    MAX(MAX('1D'!$D$16,
                            MAX('1D'!$D$16,
                                POWER((ABS(K426)^2)/('1D'!$I$5*MAX(F426,
                                            0.1)^2),
                                    1/3))),
                        IFERROR(W426,
                            0)),
                    MAX(MAX('1D'!$D$16,
                            MAX('1D'!$D$16,
                                POWER((ABS(K426)^2)/('1D'!$I$5*MAX(F426,
                                            0.1)^2),
                                    1/3))),
                        (IFERROR(W426,
                                0))+((IFERROR(AF426,
                                    0))*'1D'!$D$18)))))))</f>
        <v>2.1389677043987478</v>
      </c>
      <c r="X426" s="5">
        <f t="shared" ca="1" si="88"/>
        <v>11.122632062873489</v>
      </c>
      <c r="Y426" s="5">
        <f t="shared" ca="1" si="89"/>
        <v>1.1735290000551568</v>
      </c>
      <c r="Z426" s="5">
        <f t="shared" ca="1" si="90"/>
        <v>4.5807502857230418</v>
      </c>
      <c r="AA426" s="5">
        <f t="shared" ca="1" si="91"/>
        <v>634.49346770439877</v>
      </c>
      <c r="AB426" s="5">
        <f ca="1">AA426+((ABS(K426)/MAX(((F426)+(G426)*(W426))*(W426),
            0.000001))^2)/(2*'1D'!$I$5)</f>
        <v>635.56295155659814</v>
      </c>
      <c r="AC426" s="5">
        <f ca="1">((ABS(K426)*'1D'!$D$6)/(MAX(((F426)+(G426)*(W426))*(W426),
            0.000001)*MAX(((((F426)+(G426)*(W426))*(W426))/MAX((F426)+2*(W426)*SQRT(1+(G426)^2),
                    0.000001))^(2/3),
            0.000001)))^2</f>
        <v>3.8141460404132466E-3</v>
      </c>
      <c r="AD426" s="5">
        <f ca="1">ABS(ABS(K426)/MAX(((F426)+(G426)*(W426))*(W426),
        0.000001))/SQRT('1D'!$I$5*MAX((((F426)+(G426)*(W426))*(W426))/MAX((F426)+2*(G426)*(W426),
            0.000001),
        0.000001))</f>
        <v>1.0000000000000004</v>
      </c>
      <c r="AE426" s="5">
        <f ca="1">((F426)*(W426)^2)/2+(G426)*(W426)^3/3+(ABS(K426)^2)/('1D'!$I$5*MAX(((F426)+(G426)*(W426))*(W426),
        0.000001))</f>
        <v>35.686426155594638</v>
      </c>
      <c r="AF426" s="5">
        <f ca="1">IF($A$2=0,
    0,
    IFERROR(AB427+(((AC426+AC427)/2)*J427)+(IF(Z426&gt;Z427,
                '1D'!$D$8*((Z426^2-Z427^2)/(2*'1D'!$I$5)),
                '1D'!$D$9*((Z427^2-Z426^2)/(2*'1D'!$I$5)))+('1D'!$D$10*(ABS(I427)/90)*(MAX(Z426^2,
                        Z427^2)/(2*'1D'!$I$5))))-AB426,
        0))</f>
        <v>3.3622728137743252E-3</v>
      </c>
      <c r="AG426" s="5">
        <f ca="1">IF($A$2=0,
    1,
    IF(IFERROR(AG427,
            0)=0,
        0,
        IFERROR(IF(OR(ROUND(AD426,
                        3)&gt;=1,
                    AND(ABS(AF426)&lt;'1D'!$D$19,
                        AD426&lt;1)),
                1,
                0),
            0)))</f>
        <v>1</v>
      </c>
      <c r="AH426" s="5">
        <f ca="1">IFERROR(IF('1D'!V32="Supercritical",
        MAX('1D'!$D$16,
            IFERROR(L426,
                MAX('1D'!$D$16,
                    POWER((ABS(K426)^2)/('1D'!$I$5*MAX(F426,
                                0.1)^2),
                        1/3)))),
        IF('1D'!V32="Subcritical",
            MAX('1D'!$D$16,
                IFERROR(W426,
                    MAX('1D'!$D$16,
                        POWER((ABS(K426)^2)/('1D'!$I$5*MAX(F426,
                                    0.1)^2),
                            1/3)))),
            IF(IFERROR(T426,
                    -1E+99)&gt;=IFERROR(AE426,
                    -1E+99),
                MAX('1D'!$D$16,
                    IFERROR(L426,
                        MAX('1D'!$D$16,
                            POWER((ABS(K426)^2)/('1D'!$I$5*MAX(F426,
                                        0.1)^2),
                                1/3)))),
                MAX('1D'!$D$16,
                    IFERROR(W426,
                        MAX('1D'!$D$16,
                            POWER((ABS(K426)^2)/('1D'!$I$5*MAX(F426,
                                        0.1)^2),
                                1/3))))))),
    MAX('1D'!$D$16,
        POWER((ABS(K426)^2)/('1D'!$I$5*MAX(F426,
                    0.1)^2),
            1/3)))</f>
        <v>2.0411692021517887</v>
      </c>
      <c r="AI426" s="5">
        <f t="shared" ca="1" si="92"/>
        <v>634.39566920215179</v>
      </c>
      <c r="AJ426" s="5">
        <f ca="1">AI426+((ABS(K426)/MAX(((F426)+(G426)*(AH426))*(AH426),
            0.000001))^2)/(2*'1D'!$I$5)</f>
        <v>635.57009253909484</v>
      </c>
      <c r="AM426">
        <v>0</v>
      </c>
      <c r="AN426">
        <v>0</v>
      </c>
      <c r="AO426" s="5">
        <f t="shared" si="93"/>
        <v>0</v>
      </c>
      <c r="AP426" s="5">
        <f t="shared" si="97"/>
        <v>0</v>
      </c>
      <c r="AQ426" s="5">
        <f ca="1">ABS(ABS(K426)/MAX(((F426)+(G426)*(AH426))*(AH426),
        0.000001))/SQRT('1D'!$I$5*MAX((((F426)+(G426)*(AH426))*(AH426))/MAX((F426)+2*(G426)*(AH426),
            0.000001),
        0.000001))</f>
        <v>1.0727235886044055</v>
      </c>
      <c r="AR426" s="5" t="str">
        <f t="shared" ca="1" si="94"/>
        <v>Supercritical</v>
      </c>
      <c r="AS426" s="5">
        <f ca="1">((ABS(K426)*'1D'!$D$6)/(MAX(((F426)+(G426)*(AH426))*(AH426),
            0.000001)*MAX(((((F426)+(G426)*(AH426))*(AH426))/MAX((F426)+2*(AH426)*SQRT(1+(G426)^2),
                    0.000001))^(2/3),
            0.000001)))^2</f>
        <v>4.3358367565141456E-3</v>
      </c>
    </row>
    <row r="427" spans="1:45" x14ac:dyDescent="0.35">
      <c r="A427">
        <v>418</v>
      </c>
      <c r="B427">
        <v>416.99599999999998</v>
      </c>
      <c r="C427">
        <v>616244.97699999996</v>
      </c>
      <c r="D427">
        <v>3097552.1189999999</v>
      </c>
      <c r="E427">
        <v>632.35400000000004</v>
      </c>
      <c r="F427">
        <v>5.2</v>
      </c>
      <c r="G427">
        <v>0</v>
      </c>
      <c r="H427" t="s">
        <v>176</v>
      </c>
      <c r="I427">
        <v>2.7E-2</v>
      </c>
      <c r="J427" s="5">
        <f t="shared" si="95"/>
        <v>1</v>
      </c>
      <c r="K427" s="5">
        <f t="shared" ca="1" si="96"/>
        <v>50.95</v>
      </c>
      <c r="L427" s="5">
        <f ca="1">IF($A$2=0,
    IFERROR(L426,
        MAX('1D'!$D$16,
            POWER((ABS(K427)^2)/('1D'!$I$5*MAX(F427,
                        0.1)^2),
                1/3))),
    IF(IFERROR(V426,
            0)=0,
        IFERROR(L426,
            MAX('1D'!$D$16,
                POWER((ABS(K427)^2)/('1D'!$I$5*MAX(F427,
                            0.1)^2),
                    1/3))),
        IF(OR(IFERROR(L427,
                    0)=0,
                IFERROR(S426,
                    0)&lt;1,
                IFERROR(S427,
                    0)&lt;1),
            MAX('1D'!$D$16,
                POWER((ABS(K427)^2)/('1D'!$I$5*MAX(F427,
                            0.1)^2),
                    1/3)),
            IF(IFERROR(U427,
                    0)&gt;0,
                MAX('1D'!$D$16,
                    IFERROR(L427,
                        0)+((IFERROR(U427,
                                0))*'1D'!$D$18*IF((IFERROR(S427,
                                    0))&lt;1,
                            1,
                            -1))),
                IF(IFERROR(U427,
                        0)&lt;0,
                    IF(ABS((MAX('1D'!$D$16,
                                    POWER((ABS(K427)^2)/('1D'!$I$5*MAX(F427,
                                                0.1)^2),
                                        1/3)))-IFERROR(L427,
                                0))&gt;'1D'!$D$19,
                        MAX('1D'!$D$16,
                            IF((MAX('1D'!$D$16,
                                        POWER((ABS(K427)^2)/('1D'!$I$5*MAX(F427,
                                                    0.1)^2),
                                            1/3)))&gt;IFERROR(L427,
                                    0),
                                MIN((MAX('1D'!$D$16,
                                            POWER((ABS(K427)^2)/('1D'!$I$5*MAX(F427,
                                                        0.1)^2),
                                                1/3))),
                                    IFERROR(L427,
                                        0)+(MIN(ABS(IFERROR(U427,
                                                    0))*'1D'!$D$18,
                                            ABS((MAX('1D'!$D$16,
                                                        POWER((ABS(K427)^2)/('1D'!$I$5*MAX(F427,
                                                                    0.1)^2),
                                                            1/3)))-IFERROR(L427,
                                                    0))))),
                                MAX((MAX('1D'!$D$16,
                                            POWER((ABS(K427)^2)/('1D'!$I$5*MAX(F427,
                                                        0.1)^2),
                                                1/3))),
                                    IFERROR(L427,
                                        0)-(MIN(ABS(IFERROR(U427,
                                                    0))*'1D'!$D$18,
                                            ABS((MAX('1D'!$D$16,
                                                        POWER((ABS(K427)^2)/('1D'!$I$5*MAX(F427,
                                                                    0.1)^2),
                                                            1/3)))-IFERROR(L427,
                                                    0))))))),
                        MAX('1D'!$D$16,
                            POWER((ABS(K427)^2)/('1D'!$I$5*MAX(F427,
                                        0.1)^2),
                                1/3))),
                    MAX('1D'!$D$16,
                        IFERROR(L427,
                            0)))))))</f>
        <v>2.0411692021517887</v>
      </c>
      <c r="M427" s="5">
        <f t="shared" ca="1" si="84"/>
        <v>10.614079851189301</v>
      </c>
      <c r="N427" s="5">
        <f t="shared" ca="1" si="85"/>
        <v>1.1434704692804873</v>
      </c>
      <c r="O427" s="5">
        <f t="shared" ca="1" si="86"/>
        <v>4.8002276894771132</v>
      </c>
      <c r="P427" s="5">
        <f t="shared" ca="1" si="87"/>
        <v>634.39516920215181</v>
      </c>
      <c r="Q427" s="5">
        <f ca="1">P427+((ABS(K427)/MAX(((F427)+(G427)*(L427))*(L427),
            0.000001))^2)/(2*'1D'!$I$5)</f>
        <v>635.56959253909486</v>
      </c>
      <c r="R427" s="5">
        <f ca="1">((ABS(K427)*'1D'!$D$6)/(MAX(((F427)+(G427)*(L427))*(L427),
            0.000001)*MAX(((((F427)+(G427)*(L427))*(L427))/MAX((F427)+2*(L427)*SQRT(1+(G427)^2),
                    0.000001))^(2/3),
            0.000001)))^2</f>
        <v>4.3358367565141456E-3</v>
      </c>
      <c r="S427" s="5">
        <f ca="1">ABS(ABS(K427)/MAX(((F427)+(G427)*(L427))*(L427),
        0.000001))/SQRT('1D'!$I$5*MAX((((F427)+(G427)*(L427))*(L427))/MAX((F427)+2*(G427)*(L427),
            0.000001),
        0.000001))</f>
        <v>1.0727235886044055</v>
      </c>
      <c r="T427" s="5">
        <f ca="1">((F427)*(L427)^2)/2+(G427)*(L427)^3/3+(ABS(K427)^2)/('1D'!$I$5*MAX(((F427)+(G427)*(L427))*(L427),
        0.000001))</f>
        <v>35.763412605541333</v>
      </c>
      <c r="U427" s="5">
        <f ca="1">IF($A$2=0,
    0,
    IFERROR(Q426-(((R426+R427)/2)*J427)-(IF(O426&gt;O427,
                '1D'!$D$8*((O426^2-O427^2)/(2*'1D'!$I$5)),
                '1D'!$D$9*((O427^2-O426^2)/(2*'1D'!$I$5)))+('1D'!$D$10*(ABS(I427)/90)*(MAX(O426^2,
                        O427^2)/(2*'1D'!$I$5))))-Q427,
        0))</f>
        <v>-3.8886858066007335E-3</v>
      </c>
      <c r="V427" s="5">
        <f ca="1">IF($A$2=0,
    1,
    IF(IFERROR(V426,
            0)=0,
        0,
        IFERROR(IF(ROUND(S427,
                    3)=1,
                1,
                IF(AND(ABS(U427)&lt;'1D'!$D$19,
                        S427&gt;1),
                    1,
                    0)),
            0)))</f>
        <v>0</v>
      </c>
      <c r="W427" s="5">
        <f ca="1">IF($A$2=0,
    MAX(MAX('1D'!$D$16,
            MAX('1D'!$D$16,
                POWER((ABS(K427)^2)/('1D'!$I$5*MAX(F427,
                            0.1)^2),
                    1/3))),
        IFERROR(W1396,
            MAX(MAX('1D'!$D$16,
                    MAX('1D'!$D$16,
                        POWER((ABS(K427)^2)/('1D'!$I$5*MAX(F427,
                                    0.1)^2),
                            1/3))),
                ($L$2)-E1396))),
    IF(IFERROR(AG428,
            0)=0,
        MAX(MAX('1D'!$D$16,
                MAX('1D'!$D$16,
                    POWER((ABS(K427)^2)/('1D'!$I$5*MAX(F427,
                                0.1)^2),
                        1/3))),
            IFERROR(W1396,
                MAX(MAX('1D'!$D$16,
                        MAX('1D'!$D$16,
                            POWER((ABS(K427)^2)/('1D'!$I$5*MAX(F427,
                                        0.1)^2),
                                1/3))),
                    ($L$2)-E1396))),
        IF(IFERROR(W427,
                0)=0,
            MAX(MAX('1D'!$D$16,
                    MAX('1D'!$D$16,
                        POWER((ABS(K427)^2)/('1D'!$I$5*MAX(F427,
                                    0.1)^2),
                            1/3))),
                IFERROR(W1396,
                    MAX(MAX('1D'!$D$16,
                            MAX('1D'!$D$16,
                                POWER((ABS(K427)^2)/('1D'!$I$5*MAX(F427,
                                            0.1)^2),
                                    1/3))),
                        ($L$2)-E1396))),
            IF(OR(IFERROR(AD427,
                        0)&gt;=1,
                    IFERROR(AD428,
                        0)&gt;=1),
                MAX('1D'!$D$16,
                    MAX('1D'!$D$16,
                        POWER((ABS(K427)^2)/('1D'!$I$5*MAX(F427,
                                    0.1)^2),
                            1/3))),
                IF(ABS(IFERROR(AF427,
                            0))&lt;'1D'!$D$19,
                    MAX(MAX('1D'!$D$16,
                            MAX('1D'!$D$16,
                                POWER((ABS(K427)^2)/('1D'!$I$5*MAX(F427,
                                            0.1)^2),
                                    1/3))),
                        IFERROR(W427,
                            0)),
                    MAX(MAX('1D'!$D$16,
                            MAX('1D'!$D$16,
                                POWER((ABS(K427)^2)/('1D'!$I$5*MAX(F427,
                                            0.1)^2),
                                    1/3))),
                        (IFERROR(W427,
                                0))+((IFERROR(AF427,
                                    0))*'1D'!$D$18)))))))</f>
        <v>2.1389677043987478</v>
      </c>
      <c r="X427" s="5">
        <f t="shared" ca="1" si="88"/>
        <v>11.122632062873489</v>
      </c>
      <c r="Y427" s="5">
        <f t="shared" ca="1" si="89"/>
        <v>1.1735290000551568</v>
      </c>
      <c r="Z427" s="5">
        <f t="shared" ca="1" si="90"/>
        <v>4.5807502857230418</v>
      </c>
      <c r="AA427" s="5">
        <f t="shared" ca="1" si="91"/>
        <v>634.49296770439878</v>
      </c>
      <c r="AB427" s="5">
        <f ca="1">AA427+((ABS(K427)/MAX(((F427)+(G427)*(W427))*(W427),
            0.000001))^2)/(2*'1D'!$I$5)</f>
        <v>635.56245155659815</v>
      </c>
      <c r="AC427" s="5">
        <f ca="1">((ABS(K427)*'1D'!$D$6)/(MAX(((F427)+(G427)*(W427))*(W427),
            0.000001)*MAX(((((F427)+(G427)*(W427))*(W427))/MAX((F427)+2*(W427)*SQRT(1+(G427)^2),
                    0.000001))^(2/3),
            0.000001)))^2</f>
        <v>3.8141460404132466E-3</v>
      </c>
      <c r="AD427" s="5">
        <f ca="1">ABS(ABS(K427)/MAX(((F427)+(G427)*(W427))*(W427),
        0.000001))/SQRT('1D'!$I$5*MAX((((F427)+(G427)*(W427))*(W427))/MAX((F427)+2*(G427)*(W427),
            0.000001),
        0.000001))</f>
        <v>1.0000000000000004</v>
      </c>
      <c r="AE427" s="5">
        <f ca="1">((F427)*(W427)^2)/2+(G427)*(W427)^3/3+(ABS(K427)^2)/('1D'!$I$5*MAX(((F427)+(G427)*(W427))*(W427),
        0.000001))</f>
        <v>35.686426155594638</v>
      </c>
      <c r="AF427" s="5">
        <f ca="1">IF($A$2=0,
    0,
    IFERROR(AB428+(((AC427+AC428)/2)*J428)+(IF(Z427&gt;Z428,
                '1D'!$D$8*((Z427^2-Z428^2)/(2*'1D'!$I$5)),
                '1D'!$D$9*((Z428^2-Z427^2)/(2*'1D'!$I$5)))+('1D'!$D$10*(ABS(I428)/90)*(MAX(Z427^2,
                        Z428^2)/(2*'1D'!$I$5))))-AB427,
        0))</f>
        <v>3.3622728137743252E-3</v>
      </c>
      <c r="AG427" s="5">
        <f ca="1">IF($A$2=0,
    1,
    IF(IFERROR(AG428,
            0)=0,
        0,
        IFERROR(IF(OR(ROUND(AD427,
                        3)&gt;=1,
                    AND(ABS(AF427)&lt;'1D'!$D$19,
                        AD427&lt;1)),
                1,
                0),
            0)))</f>
        <v>1</v>
      </c>
      <c r="AH427" s="5">
        <f ca="1">IFERROR(IF('1D'!V32="Supercritical",
        MAX('1D'!$D$16,
            IFERROR(L427,
                MAX('1D'!$D$16,
                    POWER((ABS(K427)^2)/('1D'!$I$5*MAX(F427,
                                0.1)^2),
                        1/3)))),
        IF('1D'!V32="Subcritical",
            MAX('1D'!$D$16,
                IFERROR(W427,
                    MAX('1D'!$D$16,
                        POWER((ABS(K427)^2)/('1D'!$I$5*MAX(F427,
                                    0.1)^2),
                            1/3)))),
            IF(IFERROR(T427,
                    -1E+99)&gt;=IFERROR(AE427,
                    -1E+99),
                MAX('1D'!$D$16,
                    IFERROR(L427,
                        MAX('1D'!$D$16,
                            POWER((ABS(K427)^2)/('1D'!$I$5*MAX(F427,
                                        0.1)^2),
                                1/3)))),
                MAX('1D'!$D$16,
                    IFERROR(W427,
                        MAX('1D'!$D$16,
                            POWER((ABS(K427)^2)/('1D'!$I$5*MAX(F427,
                                        0.1)^2),
                                1/3))))))),
    MAX('1D'!$D$16,
        POWER((ABS(K427)^2)/('1D'!$I$5*MAX(F427,
                    0.1)^2),
            1/3)))</f>
        <v>2.0411692021517887</v>
      </c>
      <c r="AI427" s="5">
        <f t="shared" ca="1" si="92"/>
        <v>634.39516920215181</v>
      </c>
      <c r="AJ427" s="5">
        <f ca="1">AI427+((ABS(K427)/MAX(((F427)+(G427)*(AH427))*(AH427),
            0.000001))^2)/(2*'1D'!$I$5)</f>
        <v>635.56959253909486</v>
      </c>
      <c r="AM427">
        <v>0</v>
      </c>
      <c r="AN427">
        <v>0</v>
      </c>
      <c r="AO427" s="5">
        <f t="shared" si="93"/>
        <v>0</v>
      </c>
      <c r="AP427" s="5">
        <f t="shared" si="97"/>
        <v>0</v>
      </c>
      <c r="AQ427" s="5">
        <f ca="1">ABS(ABS(K427)/MAX(((F427)+(G427)*(AH427))*(AH427),
        0.000001))/SQRT('1D'!$I$5*MAX((((F427)+(G427)*(AH427))*(AH427))/MAX((F427)+2*(G427)*(AH427),
            0.000001),
        0.000001))</f>
        <v>1.0727235886044055</v>
      </c>
      <c r="AR427" s="5" t="str">
        <f t="shared" ca="1" si="94"/>
        <v>Supercritical</v>
      </c>
      <c r="AS427" s="5">
        <f ca="1">((ABS(K427)*'1D'!$D$6)/(MAX(((F427)+(G427)*(AH427))*(AH427),
            0.000001)*MAX(((((F427)+(G427)*(AH427))*(AH427))/MAX((F427)+2*(AH427)*SQRT(1+(G427)^2),
                    0.000001))^(2/3),
            0.000001)))^2</f>
        <v>4.3358367565141456E-3</v>
      </c>
    </row>
    <row r="428" spans="1:45" x14ac:dyDescent="0.35">
      <c r="A428">
        <v>419</v>
      </c>
      <c r="B428">
        <v>417.99599999999998</v>
      </c>
      <c r="C428">
        <v>616244.50300000003</v>
      </c>
      <c r="D428">
        <v>3097551.2379999999</v>
      </c>
      <c r="E428">
        <v>632.35350000000005</v>
      </c>
      <c r="F428">
        <v>5.2</v>
      </c>
      <c r="G428">
        <v>0</v>
      </c>
      <c r="H428" t="s">
        <v>176</v>
      </c>
      <c r="I428">
        <v>2.7E-2</v>
      </c>
      <c r="J428" s="5">
        <f t="shared" si="95"/>
        <v>1</v>
      </c>
      <c r="K428" s="5">
        <f t="shared" ca="1" si="96"/>
        <v>50.95</v>
      </c>
      <c r="L428" s="5">
        <f ca="1">IF($A$2=0,
    IFERROR(L427,
        MAX('1D'!$D$16,
            POWER((ABS(K428)^2)/('1D'!$I$5*MAX(F428,
                        0.1)^2),
                1/3))),
    IF(IFERROR(V427,
            0)=0,
        IFERROR(L427,
            MAX('1D'!$D$16,
                POWER((ABS(K428)^2)/('1D'!$I$5*MAX(F428,
                            0.1)^2),
                    1/3))),
        IF(OR(IFERROR(L428,
                    0)=0,
                IFERROR(S427,
                    0)&lt;1,
                IFERROR(S428,
                    0)&lt;1),
            MAX('1D'!$D$16,
                POWER((ABS(K428)^2)/('1D'!$I$5*MAX(F428,
                            0.1)^2),
                    1/3)),
            IF(IFERROR(U428,
                    0)&gt;0,
                MAX('1D'!$D$16,
                    IFERROR(L428,
                        0)+((IFERROR(U428,
                                0))*'1D'!$D$18*IF((IFERROR(S428,
                                    0))&lt;1,
                            1,
                            -1))),
                IF(IFERROR(U428,
                        0)&lt;0,
                    IF(ABS((MAX('1D'!$D$16,
                                    POWER((ABS(K428)^2)/('1D'!$I$5*MAX(F428,
                                                0.1)^2),
                                        1/3)))-IFERROR(L428,
                                0))&gt;'1D'!$D$19,
                        MAX('1D'!$D$16,
                            IF((MAX('1D'!$D$16,
                                        POWER((ABS(K428)^2)/('1D'!$I$5*MAX(F428,
                                                    0.1)^2),
                                            1/3)))&gt;IFERROR(L428,
                                    0),
                                MIN((MAX('1D'!$D$16,
                                            POWER((ABS(K428)^2)/('1D'!$I$5*MAX(F428,
                                                        0.1)^2),
                                                1/3))),
                                    IFERROR(L428,
                                        0)+(MIN(ABS(IFERROR(U428,
                                                    0))*'1D'!$D$18,
                                            ABS((MAX('1D'!$D$16,
                                                        POWER((ABS(K428)^2)/('1D'!$I$5*MAX(F428,
                                                                    0.1)^2),
                                                            1/3)))-IFERROR(L428,
                                                    0))))),
                                MAX((MAX('1D'!$D$16,
                                            POWER((ABS(K428)^2)/('1D'!$I$5*MAX(F428,
                                                        0.1)^2),
                                                1/3))),
                                    IFERROR(L428,
                                        0)-(MIN(ABS(IFERROR(U428,
                                                    0))*'1D'!$D$18,
                                            ABS((MAX('1D'!$D$16,
                                                        POWER((ABS(K428)^2)/('1D'!$I$5*MAX(F428,
                                                                    0.1)^2),
                                                            1/3)))-IFERROR(L428,
                                                    0))))))),
                        MAX('1D'!$D$16,
                            POWER((ABS(K428)^2)/('1D'!$I$5*MAX(F428,
                                        0.1)^2),
                                1/3))),
                    MAX('1D'!$D$16,
                        IFERROR(L428,
                            0)))))))</f>
        <v>2.0411692021517887</v>
      </c>
      <c r="M428" s="5">
        <f t="shared" ca="1" si="84"/>
        <v>10.614079851189301</v>
      </c>
      <c r="N428" s="5">
        <f t="shared" ca="1" si="85"/>
        <v>1.1434704692804873</v>
      </c>
      <c r="O428" s="5">
        <f t="shared" ca="1" si="86"/>
        <v>4.8002276894771132</v>
      </c>
      <c r="P428" s="5">
        <f t="shared" ca="1" si="87"/>
        <v>634.39466920215182</v>
      </c>
      <c r="Q428" s="5">
        <f ca="1">P428+((ABS(K428)/MAX(((F428)+(G428)*(L428))*(L428),
            0.000001))^2)/(2*'1D'!$I$5)</f>
        <v>635.56909253909487</v>
      </c>
      <c r="R428" s="5">
        <f ca="1">((ABS(K428)*'1D'!$D$6)/(MAX(((F428)+(G428)*(L428))*(L428),
            0.000001)*MAX(((((F428)+(G428)*(L428))*(L428))/MAX((F428)+2*(L428)*SQRT(1+(G428)^2),
                    0.000001))^(2/3),
            0.000001)))^2</f>
        <v>4.3358367565141456E-3</v>
      </c>
      <c r="S428" s="5">
        <f ca="1">ABS(ABS(K428)/MAX(((F428)+(G428)*(L428))*(L428),
        0.000001))/SQRT('1D'!$I$5*MAX((((F428)+(G428)*(L428))*(L428))/MAX((F428)+2*(G428)*(L428),
            0.000001),
        0.000001))</f>
        <v>1.0727235886044055</v>
      </c>
      <c r="T428" s="5">
        <f ca="1">((F428)*(L428)^2)/2+(G428)*(L428)^3/3+(ABS(K428)^2)/('1D'!$I$5*MAX(((F428)+(G428)*(L428))*(L428),
        0.000001))</f>
        <v>35.763412605541333</v>
      </c>
      <c r="U428" s="5">
        <f ca="1">IF($A$2=0,
    0,
    IFERROR(Q427-(((R427+R428)/2)*J428)-(IF(O427&gt;O428,
                '1D'!$D$8*((O427^2-O428^2)/(2*'1D'!$I$5)),
                '1D'!$D$9*((O428^2-O427^2)/(2*'1D'!$I$5)))+('1D'!$D$10*(ABS(I428)/90)*(MAX(O427^2,
                        O428^2)/(2*'1D'!$I$5))))-Q428,
        0))</f>
        <v>-3.8886858066007335E-3</v>
      </c>
      <c r="V428" s="5">
        <f ca="1">IF($A$2=0,
    1,
    IF(IFERROR(V427,
            0)=0,
        0,
        IFERROR(IF(ROUND(S428,
                    3)=1,
                1,
                IF(AND(ABS(U428)&lt;'1D'!$D$19,
                        S428&gt;1),
                    1,
                    0)),
            0)))</f>
        <v>0</v>
      </c>
      <c r="W428" s="5">
        <f ca="1">IF($A$2=0,
    MAX(MAX('1D'!$D$16,
            MAX('1D'!$D$16,
                POWER((ABS(K428)^2)/('1D'!$I$5*MAX(F428,
                            0.1)^2),
                    1/3))),
        IFERROR(W1396,
            MAX(MAX('1D'!$D$16,
                    MAX('1D'!$D$16,
                        POWER((ABS(K428)^2)/('1D'!$I$5*MAX(F428,
                                    0.1)^2),
                            1/3))),
                ($L$2)-E1396))),
    IF(IFERROR(AG429,
            0)=0,
        MAX(MAX('1D'!$D$16,
                MAX('1D'!$D$16,
                    POWER((ABS(K428)^2)/('1D'!$I$5*MAX(F428,
                                0.1)^2),
                        1/3))),
            IFERROR(W1396,
                MAX(MAX('1D'!$D$16,
                        MAX('1D'!$D$16,
                            POWER((ABS(K428)^2)/('1D'!$I$5*MAX(F428,
                                        0.1)^2),
                                1/3))),
                    ($L$2)-E1396))),
        IF(IFERROR(W428,
                0)=0,
            MAX(MAX('1D'!$D$16,
                    MAX('1D'!$D$16,
                        POWER((ABS(K428)^2)/('1D'!$I$5*MAX(F428,
                                    0.1)^2),
                            1/3))),
                IFERROR(W1396,
                    MAX(MAX('1D'!$D$16,
                            MAX('1D'!$D$16,
                                POWER((ABS(K428)^2)/('1D'!$I$5*MAX(F428,
                                            0.1)^2),
                                    1/3))),
                        ($L$2)-E1396))),
            IF(OR(IFERROR(AD428,
                        0)&gt;=1,
                    IFERROR(AD429,
                        0)&gt;=1),
                MAX('1D'!$D$16,
                    MAX('1D'!$D$16,
                        POWER((ABS(K428)^2)/('1D'!$I$5*MAX(F428,
                                    0.1)^2),
                            1/3))),
                IF(ABS(IFERROR(AF428,
                            0))&lt;'1D'!$D$19,
                    MAX(MAX('1D'!$D$16,
                            MAX('1D'!$D$16,
                                POWER((ABS(K428)^2)/('1D'!$I$5*MAX(F428,
                                            0.1)^2),
                                    1/3))),
                        IFERROR(W428,
                            0)),
                    MAX(MAX('1D'!$D$16,
                            MAX('1D'!$D$16,
                                POWER((ABS(K428)^2)/('1D'!$I$5*MAX(F428,
                                            0.1)^2),
                                    1/3))),
                        (IFERROR(W428,
                                0))+((IFERROR(AF428,
                                    0))*'1D'!$D$18)))))))</f>
        <v>2.1389677043987478</v>
      </c>
      <c r="X428" s="5">
        <f t="shared" ca="1" si="88"/>
        <v>11.122632062873489</v>
      </c>
      <c r="Y428" s="5">
        <f t="shared" ca="1" si="89"/>
        <v>1.1735290000551568</v>
      </c>
      <c r="Z428" s="5">
        <f t="shared" ca="1" si="90"/>
        <v>4.5807502857230418</v>
      </c>
      <c r="AA428" s="5">
        <f t="shared" ca="1" si="91"/>
        <v>634.49246770439879</v>
      </c>
      <c r="AB428" s="5">
        <f ca="1">AA428+((ABS(K428)/MAX(((F428)+(G428)*(W428))*(W428),
            0.000001))^2)/(2*'1D'!$I$5)</f>
        <v>635.56195155659816</v>
      </c>
      <c r="AC428" s="5">
        <f ca="1">((ABS(K428)*'1D'!$D$6)/(MAX(((F428)+(G428)*(W428))*(W428),
            0.000001)*MAX(((((F428)+(G428)*(W428))*(W428))/MAX((F428)+2*(W428)*SQRT(1+(G428)^2),
                    0.000001))^(2/3),
            0.000001)))^2</f>
        <v>3.8141460404132466E-3</v>
      </c>
      <c r="AD428" s="5">
        <f ca="1">ABS(ABS(K428)/MAX(((F428)+(G428)*(W428))*(W428),
        0.000001))/SQRT('1D'!$I$5*MAX((((F428)+(G428)*(W428))*(W428))/MAX((F428)+2*(G428)*(W428),
            0.000001),
        0.000001))</f>
        <v>1.0000000000000004</v>
      </c>
      <c r="AE428" s="5">
        <f ca="1">((F428)*(W428)^2)/2+(G428)*(W428)^3/3+(ABS(K428)^2)/('1D'!$I$5*MAX(((F428)+(G428)*(W428))*(W428),
        0.000001))</f>
        <v>35.686426155594638</v>
      </c>
      <c r="AF428" s="5">
        <f ca="1">IF($A$2=0,
    0,
    IFERROR(AB429+(((AC428+AC429)/2)*J429)+(IF(Z428&gt;Z429,
                '1D'!$D$8*((Z428^2-Z429^2)/(2*'1D'!$I$5)),
                '1D'!$D$9*((Z429^2-Z428^2)/(2*'1D'!$I$5)))+('1D'!$D$10*(ABS(I429)/90)*(MAX(Z428^2,
                        Z429^2)/(2*'1D'!$I$5))))-AB428,
        0))</f>
        <v>3.3141460403385281E-3</v>
      </c>
      <c r="AG428" s="5">
        <f ca="1">IF($A$2=0,
    1,
    IF(IFERROR(AG429,
            0)=0,
        0,
        IFERROR(IF(OR(ROUND(AD428,
                        3)&gt;=1,
                    AND(ABS(AF428)&lt;'1D'!$D$19,
                        AD428&lt;1)),
                1,
                0),
            0)))</f>
        <v>1</v>
      </c>
      <c r="AH428" s="5">
        <f ca="1">IFERROR(IF('1D'!V32="Supercritical",
        MAX('1D'!$D$16,
            IFERROR(L428,
                MAX('1D'!$D$16,
                    POWER((ABS(K428)^2)/('1D'!$I$5*MAX(F428,
                                0.1)^2),
                        1/3)))),
        IF('1D'!V32="Subcritical",
            MAX('1D'!$D$16,
                IFERROR(W428,
                    MAX('1D'!$D$16,
                        POWER((ABS(K428)^2)/('1D'!$I$5*MAX(F428,
                                    0.1)^2),
                            1/3)))),
            IF(IFERROR(T428,
                    -1E+99)&gt;=IFERROR(AE428,
                    -1E+99),
                MAX('1D'!$D$16,
                    IFERROR(L428,
                        MAX('1D'!$D$16,
                            POWER((ABS(K428)^2)/('1D'!$I$5*MAX(F428,
                                        0.1)^2),
                                1/3)))),
                MAX('1D'!$D$16,
                    IFERROR(W428,
                        MAX('1D'!$D$16,
                            POWER((ABS(K428)^2)/('1D'!$I$5*MAX(F428,
                                        0.1)^2),
                                1/3))))))),
    MAX('1D'!$D$16,
        POWER((ABS(K428)^2)/('1D'!$I$5*MAX(F428,
                    0.1)^2),
            1/3)))</f>
        <v>2.0411692021517887</v>
      </c>
      <c r="AI428" s="5">
        <f t="shared" ca="1" si="92"/>
        <v>634.39466920215182</v>
      </c>
      <c r="AJ428" s="5">
        <f ca="1">AI428+((ABS(K428)/MAX(((F428)+(G428)*(AH428))*(AH428),
            0.000001))^2)/(2*'1D'!$I$5)</f>
        <v>635.56909253909487</v>
      </c>
      <c r="AM428">
        <v>0</v>
      </c>
      <c r="AN428">
        <v>0</v>
      </c>
      <c r="AO428" s="5">
        <f t="shared" si="93"/>
        <v>0</v>
      </c>
      <c r="AP428" s="5">
        <f t="shared" si="97"/>
        <v>0</v>
      </c>
      <c r="AQ428" s="5">
        <f ca="1">ABS(ABS(K428)/MAX(((F428)+(G428)*(AH428))*(AH428),
        0.000001))/SQRT('1D'!$I$5*MAX((((F428)+(G428)*(AH428))*(AH428))/MAX((F428)+2*(G428)*(AH428),
            0.000001),
        0.000001))</f>
        <v>1.0727235886044055</v>
      </c>
      <c r="AR428" s="5" t="str">
        <f t="shared" ca="1" si="94"/>
        <v>Supercritical</v>
      </c>
      <c r="AS428" s="5">
        <f ca="1">((ABS(K428)*'1D'!$D$6)/(MAX(((F428)+(G428)*(AH428))*(AH428),
            0.000001)*MAX(((((F428)+(G428)*(AH428))*(AH428))/MAX((F428)+2*(AH428)*SQRT(1+(G428)^2),
                    0.000001))^(2/3),
            0.000001)))^2</f>
        <v>4.3358367565141456E-3</v>
      </c>
    </row>
    <row r="429" spans="1:45" x14ac:dyDescent="0.35">
      <c r="A429">
        <v>420</v>
      </c>
      <c r="B429">
        <v>418.99599999999998</v>
      </c>
      <c r="C429">
        <v>616244.02899999998</v>
      </c>
      <c r="D429">
        <v>3097550.358</v>
      </c>
      <c r="E429">
        <v>632.35299999999995</v>
      </c>
      <c r="F429">
        <v>5.2</v>
      </c>
      <c r="G429">
        <v>0</v>
      </c>
      <c r="H429" t="s">
        <v>176</v>
      </c>
      <c r="I429">
        <v>0</v>
      </c>
      <c r="J429" s="5">
        <f t="shared" si="95"/>
        <v>1</v>
      </c>
      <c r="K429" s="5">
        <f t="shared" ca="1" si="96"/>
        <v>50.95</v>
      </c>
      <c r="L429" s="5">
        <f ca="1">IF($A$2=0,
    IFERROR(L428,
        MAX('1D'!$D$16,
            POWER((ABS(K429)^2)/('1D'!$I$5*MAX(F429,
                        0.1)^2),
                1/3))),
    IF(IFERROR(V428,
            0)=0,
        IFERROR(L428,
            MAX('1D'!$D$16,
                POWER((ABS(K429)^2)/('1D'!$I$5*MAX(F429,
                            0.1)^2),
                    1/3))),
        IF(OR(IFERROR(L429,
                    0)=0,
                IFERROR(S428,
                    0)&lt;1,
                IFERROR(S429,
                    0)&lt;1),
            MAX('1D'!$D$16,
                POWER((ABS(K429)^2)/('1D'!$I$5*MAX(F429,
                            0.1)^2),
                    1/3)),
            IF(IFERROR(U429,
                    0)&gt;0,
                MAX('1D'!$D$16,
                    IFERROR(L429,
                        0)+((IFERROR(U429,
                                0))*'1D'!$D$18*IF((IFERROR(S429,
                                    0))&lt;1,
                            1,
                            -1))),
                IF(IFERROR(U429,
                        0)&lt;0,
                    IF(ABS((MAX('1D'!$D$16,
                                    POWER((ABS(K429)^2)/('1D'!$I$5*MAX(F429,
                                                0.1)^2),
                                        1/3)))-IFERROR(L429,
                                0))&gt;'1D'!$D$19,
                        MAX('1D'!$D$16,
                            IF((MAX('1D'!$D$16,
                                        POWER((ABS(K429)^2)/('1D'!$I$5*MAX(F429,
                                                    0.1)^2),
                                            1/3)))&gt;IFERROR(L429,
                                    0),
                                MIN((MAX('1D'!$D$16,
                                            POWER((ABS(K429)^2)/('1D'!$I$5*MAX(F429,
                                                        0.1)^2),
                                                1/3))),
                                    IFERROR(L429,
                                        0)+(MIN(ABS(IFERROR(U429,
                                                    0))*'1D'!$D$18,
                                            ABS((MAX('1D'!$D$16,
                                                        POWER((ABS(K429)^2)/('1D'!$I$5*MAX(F429,
                                                                    0.1)^2),
                                                            1/3)))-IFERROR(L429,
                                                    0))))),
                                MAX((MAX('1D'!$D$16,
                                            POWER((ABS(K429)^2)/('1D'!$I$5*MAX(F429,
                                                        0.1)^2),
                                                1/3))),
                                    IFERROR(L429,
                                        0)-(MIN(ABS(IFERROR(U429,
                                                    0))*'1D'!$D$18,
                                            ABS((MAX('1D'!$D$16,
                                                        POWER((ABS(K429)^2)/('1D'!$I$5*MAX(F429,
                                                                    0.1)^2),
                                                            1/3)))-IFERROR(L429,
                                                    0))))))),
                        MAX('1D'!$D$16,
                            POWER((ABS(K429)^2)/('1D'!$I$5*MAX(F429,
                                        0.1)^2),
                                1/3))),
                    MAX('1D'!$D$16,
                        IFERROR(L429,
                            0)))))))</f>
        <v>2.0411692021517887</v>
      </c>
      <c r="M429" s="5">
        <f t="shared" ca="1" si="84"/>
        <v>10.614079851189301</v>
      </c>
      <c r="N429" s="5">
        <f t="shared" ca="1" si="85"/>
        <v>1.1434704692804873</v>
      </c>
      <c r="O429" s="5">
        <f t="shared" ca="1" si="86"/>
        <v>4.8002276894771132</v>
      </c>
      <c r="P429" s="5">
        <f t="shared" ca="1" si="87"/>
        <v>634.39416920215172</v>
      </c>
      <c r="Q429" s="5">
        <f ca="1">P429+((ABS(K429)/MAX(((F429)+(G429)*(L429))*(L429),
            0.000001))^2)/(2*'1D'!$I$5)</f>
        <v>635.56859253909477</v>
      </c>
      <c r="R429" s="5">
        <f ca="1">((ABS(K429)*'1D'!$D$6)/(MAX(((F429)+(G429)*(L429))*(L429),
            0.000001)*MAX(((((F429)+(G429)*(L429))*(L429))/MAX((F429)+2*(L429)*SQRT(1+(G429)^2),
                    0.000001))^(2/3),
            0.000001)))^2</f>
        <v>4.3358367565141456E-3</v>
      </c>
      <c r="S429" s="5">
        <f ca="1">ABS(ABS(K429)/MAX(((F429)+(G429)*(L429))*(L429),
        0.000001))/SQRT('1D'!$I$5*MAX((((F429)+(G429)*(L429))*(L429))/MAX((F429)+2*(G429)*(L429),
            0.000001),
        0.000001))</f>
        <v>1.0727235886044055</v>
      </c>
      <c r="T429" s="5">
        <f ca="1">((F429)*(L429)^2)/2+(G429)*(L429)^3/3+(ABS(K429)^2)/('1D'!$I$5*MAX(((F429)+(G429)*(L429))*(L429),
        0.000001))</f>
        <v>35.763412605541333</v>
      </c>
      <c r="U429" s="5">
        <f ca="1">IF($A$2=0,
    0,
    IFERROR(Q428-(((R428+R429)/2)*J429)-(IF(O428&gt;O429,
                '1D'!$D$8*((O428^2-O429^2)/(2*'1D'!$I$5)),
                '1D'!$D$9*((O429^2-O428^2)/(2*'1D'!$I$5)))+('1D'!$D$10*(ABS(I429)/90)*(MAX(O428^2,
                        O429^2)/(2*'1D'!$I$5))))-Q429,
        0))</f>
        <v>-3.8358367563660067E-3</v>
      </c>
      <c r="V429" s="5">
        <f ca="1">IF($A$2=0,
    1,
    IF(IFERROR(V428,
            0)=0,
        0,
        IFERROR(IF(ROUND(S429,
                    3)=1,
                1,
                IF(AND(ABS(U429)&lt;'1D'!$D$19,
                        S429&gt;1),
                    1,
                    0)),
            0)))</f>
        <v>0</v>
      </c>
      <c r="W429" s="5">
        <f ca="1">IF($A$2=0,
    MAX(MAX('1D'!$D$16,
            MAX('1D'!$D$16,
                POWER((ABS(K429)^2)/('1D'!$I$5*MAX(F429,
                            0.1)^2),
                    1/3))),
        IFERROR(W1396,
            MAX(MAX('1D'!$D$16,
                    MAX('1D'!$D$16,
                        POWER((ABS(K429)^2)/('1D'!$I$5*MAX(F429,
                                    0.1)^2),
                            1/3))),
                ($L$2)-E1396))),
    IF(IFERROR(AG430,
            0)=0,
        MAX(MAX('1D'!$D$16,
                MAX('1D'!$D$16,
                    POWER((ABS(K429)^2)/('1D'!$I$5*MAX(F429,
                                0.1)^2),
                        1/3))),
            IFERROR(W1396,
                MAX(MAX('1D'!$D$16,
                        MAX('1D'!$D$16,
                            POWER((ABS(K429)^2)/('1D'!$I$5*MAX(F429,
                                        0.1)^2),
                                1/3))),
                    ($L$2)-E1396))),
        IF(IFERROR(W429,
                0)=0,
            MAX(MAX('1D'!$D$16,
                    MAX('1D'!$D$16,
                        POWER((ABS(K429)^2)/('1D'!$I$5*MAX(F429,
                                    0.1)^2),
                            1/3))),
                IFERROR(W1396,
                    MAX(MAX('1D'!$D$16,
                            MAX('1D'!$D$16,
                                POWER((ABS(K429)^2)/('1D'!$I$5*MAX(F429,
                                            0.1)^2),
                                    1/3))),
                        ($L$2)-E1396))),
            IF(OR(IFERROR(AD429,
                        0)&gt;=1,
                    IFERROR(AD430,
                        0)&gt;=1),
                MAX('1D'!$D$16,
                    MAX('1D'!$D$16,
                        POWER((ABS(K429)^2)/('1D'!$I$5*MAX(F429,
                                    0.1)^2),
                            1/3))),
                IF(ABS(IFERROR(AF429,
                            0))&lt;'1D'!$D$19,
                    MAX(MAX('1D'!$D$16,
                            MAX('1D'!$D$16,
                                POWER((ABS(K429)^2)/('1D'!$I$5*MAX(F429,
                                            0.1)^2),
                                    1/3))),
                        IFERROR(W429,
                            0)),
                    MAX(MAX('1D'!$D$16,
                            MAX('1D'!$D$16,
                                POWER((ABS(K429)^2)/('1D'!$I$5*MAX(F429,
                                            0.1)^2),
                                    1/3))),
                        (IFERROR(W429,
                                0))+((IFERROR(AF429,
                                    0))*'1D'!$D$18)))))))</f>
        <v>2.1389677043987478</v>
      </c>
      <c r="X429" s="5">
        <f t="shared" ca="1" si="88"/>
        <v>11.122632062873489</v>
      </c>
      <c r="Y429" s="5">
        <f t="shared" ca="1" si="89"/>
        <v>1.1735290000551568</v>
      </c>
      <c r="Z429" s="5">
        <f t="shared" ca="1" si="90"/>
        <v>4.5807502857230418</v>
      </c>
      <c r="AA429" s="5">
        <f t="shared" ca="1" si="91"/>
        <v>634.49196770439869</v>
      </c>
      <c r="AB429" s="5">
        <f ca="1">AA429+((ABS(K429)/MAX(((F429)+(G429)*(W429))*(W429),
            0.000001))^2)/(2*'1D'!$I$5)</f>
        <v>635.56145155659806</v>
      </c>
      <c r="AC429" s="5">
        <f ca="1">((ABS(K429)*'1D'!$D$6)/(MAX(((F429)+(G429)*(W429))*(W429),
            0.000001)*MAX(((((F429)+(G429)*(W429))*(W429))/MAX((F429)+2*(W429)*SQRT(1+(G429)^2),
                    0.000001))^(2/3),
            0.000001)))^2</f>
        <v>3.8141460404132466E-3</v>
      </c>
      <c r="AD429" s="5">
        <f ca="1">ABS(ABS(K429)/MAX(((F429)+(G429)*(W429))*(W429),
        0.000001))/SQRT('1D'!$I$5*MAX((((F429)+(G429)*(W429))*(W429))/MAX((F429)+2*(G429)*(W429),
            0.000001),
        0.000001))</f>
        <v>1.0000000000000004</v>
      </c>
      <c r="AE429" s="5">
        <f ca="1">((F429)*(W429)^2)/2+(G429)*(W429)^3/3+(ABS(K429)^2)/('1D'!$I$5*MAX(((F429)+(G429)*(W429))*(W429),
        0.000001))</f>
        <v>35.686426155594638</v>
      </c>
      <c r="AF429" s="5">
        <f ca="1">IF($A$2=0,
    0,
    IFERROR(AB430+(((AC429+AC430)/2)*J430)+(IF(Z429&gt;Z430,
                '1D'!$D$8*((Z429^2-Z430^2)/(2*'1D'!$I$5)),
                '1D'!$D$9*((Z430^2-Z429^2)/(2*'1D'!$I$5)))+('1D'!$D$10*(ABS(I430)/90)*(MAX(Z429^2,
                        Z430^2)/(2*'1D'!$I$5))))-AB429,
        0))</f>
        <v>3.3513287753521581E-3</v>
      </c>
      <c r="AG429" s="5">
        <f ca="1">IF($A$2=0,
    1,
    IF(IFERROR(AG430,
            0)=0,
        0,
        IFERROR(IF(OR(ROUND(AD429,
                        3)&gt;=1,
                    AND(ABS(AF429)&lt;'1D'!$D$19,
                        AD429&lt;1)),
                1,
                0),
            0)))</f>
        <v>1</v>
      </c>
      <c r="AH429" s="5">
        <f ca="1">IFERROR(IF('1D'!V32="Supercritical",
        MAX('1D'!$D$16,
            IFERROR(L429,
                MAX('1D'!$D$16,
                    POWER((ABS(K429)^2)/('1D'!$I$5*MAX(F429,
                                0.1)^2),
                        1/3)))),
        IF('1D'!V32="Subcritical",
            MAX('1D'!$D$16,
                IFERROR(W429,
                    MAX('1D'!$D$16,
                        POWER((ABS(K429)^2)/('1D'!$I$5*MAX(F429,
                                    0.1)^2),
                            1/3)))),
            IF(IFERROR(T429,
                    -1E+99)&gt;=IFERROR(AE429,
                    -1E+99),
                MAX('1D'!$D$16,
                    IFERROR(L429,
                        MAX('1D'!$D$16,
                            POWER((ABS(K429)^2)/('1D'!$I$5*MAX(F429,
                                        0.1)^2),
                                1/3)))),
                MAX('1D'!$D$16,
                    IFERROR(W429,
                        MAX('1D'!$D$16,
                            POWER((ABS(K429)^2)/('1D'!$I$5*MAX(F429,
                                        0.1)^2),
                                1/3))))))),
    MAX('1D'!$D$16,
        POWER((ABS(K429)^2)/('1D'!$I$5*MAX(F429,
                    0.1)^2),
            1/3)))</f>
        <v>2.0411692021517887</v>
      </c>
      <c r="AI429" s="5">
        <f t="shared" ca="1" si="92"/>
        <v>634.39416920215172</v>
      </c>
      <c r="AJ429" s="5">
        <f ca="1">AI429+((ABS(K429)/MAX(((F429)+(G429)*(AH429))*(AH429),
            0.000001))^2)/(2*'1D'!$I$5)</f>
        <v>635.56859253909477</v>
      </c>
      <c r="AM429">
        <v>0</v>
      </c>
      <c r="AN429">
        <v>0</v>
      </c>
      <c r="AO429" s="5">
        <f t="shared" si="93"/>
        <v>0</v>
      </c>
      <c r="AP429" s="5">
        <f t="shared" si="97"/>
        <v>0</v>
      </c>
      <c r="AQ429" s="5">
        <f ca="1">ABS(ABS(K429)/MAX(((F429)+(G429)*(AH429))*(AH429),
        0.000001))/SQRT('1D'!$I$5*MAX((((F429)+(G429)*(AH429))*(AH429))/MAX((F429)+2*(G429)*(AH429),
            0.000001),
        0.000001))</f>
        <v>1.0727235886044055</v>
      </c>
      <c r="AR429" s="5" t="str">
        <f t="shared" ca="1" si="94"/>
        <v>Supercritical</v>
      </c>
      <c r="AS429" s="5">
        <f ca="1">((ABS(K429)*'1D'!$D$6)/(MAX(((F429)+(G429)*(AH429))*(AH429),
            0.000001)*MAX(((((F429)+(G429)*(AH429))*(AH429))/MAX((F429)+2*(AH429)*SQRT(1+(G429)^2),
                    0.000001))^(2/3),
            0.000001)))^2</f>
        <v>4.3358367565141456E-3</v>
      </c>
    </row>
    <row r="430" spans="1:45" x14ac:dyDescent="0.35">
      <c r="A430">
        <v>421</v>
      </c>
      <c r="B430">
        <v>419.995</v>
      </c>
      <c r="C430">
        <v>616243.55500000005</v>
      </c>
      <c r="D430">
        <v>3097549.4780000001</v>
      </c>
      <c r="E430">
        <v>632.35249999999996</v>
      </c>
      <c r="F430">
        <v>5.2</v>
      </c>
      <c r="G430">
        <v>0</v>
      </c>
      <c r="H430" t="s">
        <v>176</v>
      </c>
      <c r="I430">
        <v>2.3E-2</v>
      </c>
      <c r="J430" s="5">
        <f t="shared" si="95"/>
        <v>0.99900000000002365</v>
      </c>
      <c r="K430" s="5">
        <f t="shared" ca="1" si="96"/>
        <v>50.95</v>
      </c>
      <c r="L430" s="5">
        <f ca="1">IF($A$2=0,
    IFERROR(L429,
        MAX('1D'!$D$16,
            POWER((ABS(K430)^2)/('1D'!$I$5*MAX(F430,
                        0.1)^2),
                1/3))),
    IF(IFERROR(V429,
            0)=0,
        IFERROR(L429,
            MAX('1D'!$D$16,
                POWER((ABS(K430)^2)/('1D'!$I$5*MAX(F430,
                            0.1)^2),
                    1/3))),
        IF(OR(IFERROR(L430,
                    0)=0,
                IFERROR(S429,
                    0)&lt;1,
                IFERROR(S430,
                    0)&lt;1),
            MAX('1D'!$D$16,
                POWER((ABS(K430)^2)/('1D'!$I$5*MAX(F430,
                            0.1)^2),
                    1/3)),
            IF(IFERROR(U430,
                    0)&gt;0,
                MAX('1D'!$D$16,
                    IFERROR(L430,
                        0)+((IFERROR(U430,
                                0))*'1D'!$D$18*IF((IFERROR(S430,
                                    0))&lt;1,
                            1,
                            -1))),
                IF(IFERROR(U430,
                        0)&lt;0,
                    IF(ABS((MAX('1D'!$D$16,
                                    POWER((ABS(K430)^2)/('1D'!$I$5*MAX(F430,
                                                0.1)^2),
                                        1/3)))-IFERROR(L430,
                                0))&gt;'1D'!$D$19,
                        MAX('1D'!$D$16,
                            IF((MAX('1D'!$D$16,
                                        POWER((ABS(K430)^2)/('1D'!$I$5*MAX(F430,
                                                    0.1)^2),
                                            1/3)))&gt;IFERROR(L430,
                                    0),
                                MIN((MAX('1D'!$D$16,
                                            POWER((ABS(K430)^2)/('1D'!$I$5*MAX(F430,
                                                        0.1)^2),
                                                1/3))),
                                    IFERROR(L430,
                                        0)+(MIN(ABS(IFERROR(U430,
                                                    0))*'1D'!$D$18,
                                            ABS((MAX('1D'!$D$16,
                                                        POWER((ABS(K430)^2)/('1D'!$I$5*MAX(F430,
                                                                    0.1)^2),
                                                            1/3)))-IFERROR(L430,
                                                    0))))),
                                MAX((MAX('1D'!$D$16,
                                            POWER((ABS(K430)^2)/('1D'!$I$5*MAX(F430,
                                                        0.1)^2),
                                                1/3))),
                                    IFERROR(L430,
                                        0)-(MIN(ABS(IFERROR(U430,
                                                    0))*'1D'!$D$18,
                                            ABS((MAX('1D'!$D$16,
                                                        POWER((ABS(K430)^2)/('1D'!$I$5*MAX(F430,
                                                                    0.1)^2),
                                                            1/3)))-IFERROR(L430,
                                                    0))))))),
                        MAX('1D'!$D$16,
                            POWER((ABS(K430)^2)/('1D'!$I$5*MAX(F430,
                                        0.1)^2),
                                1/3))),
                    MAX('1D'!$D$16,
                        IFERROR(L430,
                            0)))))))</f>
        <v>2.0411692021517887</v>
      </c>
      <c r="M430" s="5">
        <f t="shared" ca="1" si="84"/>
        <v>10.614079851189301</v>
      </c>
      <c r="N430" s="5">
        <f t="shared" ca="1" si="85"/>
        <v>1.1434704692804873</v>
      </c>
      <c r="O430" s="5">
        <f t="shared" ca="1" si="86"/>
        <v>4.8002276894771132</v>
      </c>
      <c r="P430" s="5">
        <f t="shared" ca="1" si="87"/>
        <v>634.39366920215173</v>
      </c>
      <c r="Q430" s="5">
        <f ca="1">P430+((ABS(K430)/MAX(((F430)+(G430)*(L430))*(L430),
            0.000001))^2)/(2*'1D'!$I$5)</f>
        <v>635.56809253909478</v>
      </c>
      <c r="R430" s="5">
        <f ca="1">((ABS(K430)*'1D'!$D$6)/(MAX(((F430)+(G430)*(L430))*(L430),
            0.000001)*MAX(((((F430)+(G430)*(L430))*(L430))/MAX((F430)+2*(L430)*SQRT(1+(G430)^2),
                    0.000001))^(2/3),
            0.000001)))^2</f>
        <v>4.3358367565141456E-3</v>
      </c>
      <c r="S430" s="5">
        <f ca="1">ABS(ABS(K430)/MAX(((F430)+(G430)*(L430))*(L430),
        0.000001))/SQRT('1D'!$I$5*MAX((((F430)+(G430)*(L430))*(L430))/MAX((F430)+2*(G430)*(L430),
            0.000001),
        0.000001))</f>
        <v>1.0727235886044055</v>
      </c>
      <c r="T430" s="5">
        <f ca="1">((F430)*(L430)^2)/2+(G430)*(L430)^3/3+(ABS(K430)^2)/('1D'!$I$5*MAX(((F430)+(G430)*(L430))*(L430),
        0.000001))</f>
        <v>35.763412605541333</v>
      </c>
      <c r="U430" s="5">
        <f ca="1">IF($A$2=0,
    0,
    IFERROR(Q429-(((R429+R430)/2)*J430)-(IF(O429&gt;O430,
                '1D'!$D$8*((O429^2-O430^2)/(2*'1D'!$I$5)),
                '1D'!$D$9*((O430^2-O429^2)/(2*'1D'!$I$5)))+('1D'!$D$10*(ABS(I430)/90)*(MAX(O429^2,
                        O430^2)/(2*'1D'!$I$5))))-Q430,
        0))</f>
        <v>-3.8765204810715659E-3</v>
      </c>
      <c r="V430" s="5">
        <f ca="1">IF($A$2=0,
    1,
    IF(IFERROR(V429,
            0)=0,
        0,
        IFERROR(IF(ROUND(S430,
                    3)=1,
                1,
                IF(AND(ABS(U430)&lt;'1D'!$D$19,
                        S430&gt;1),
                    1,
                    0)),
            0)))</f>
        <v>0</v>
      </c>
      <c r="W430" s="5">
        <f ca="1">IF($A$2=0,
    MAX(MAX('1D'!$D$16,
            MAX('1D'!$D$16,
                POWER((ABS(K430)^2)/('1D'!$I$5*MAX(F430,
                            0.1)^2),
                    1/3))),
        IFERROR(W1396,
            MAX(MAX('1D'!$D$16,
                    MAX('1D'!$D$16,
                        POWER((ABS(K430)^2)/('1D'!$I$5*MAX(F430,
                                    0.1)^2),
                            1/3))),
                ($L$2)-E1396))),
    IF(IFERROR(AG431,
            0)=0,
        MAX(MAX('1D'!$D$16,
                MAX('1D'!$D$16,
                    POWER((ABS(K430)^2)/('1D'!$I$5*MAX(F430,
                                0.1)^2),
                        1/3))),
            IFERROR(W1396,
                MAX(MAX('1D'!$D$16,
                        MAX('1D'!$D$16,
                            POWER((ABS(K430)^2)/('1D'!$I$5*MAX(F430,
                                        0.1)^2),
                                1/3))),
                    ($L$2)-E1396))),
        IF(IFERROR(W430,
                0)=0,
            MAX(MAX('1D'!$D$16,
                    MAX('1D'!$D$16,
                        POWER((ABS(K430)^2)/('1D'!$I$5*MAX(F430,
                                    0.1)^2),
                            1/3))),
                IFERROR(W1396,
                    MAX(MAX('1D'!$D$16,
                            MAX('1D'!$D$16,
                                POWER((ABS(K430)^2)/('1D'!$I$5*MAX(F430,
                                            0.1)^2),
                                    1/3))),
                        ($L$2)-E1396))),
            IF(OR(IFERROR(AD430,
                        0)&gt;=1,
                    IFERROR(AD431,
                        0)&gt;=1),
                MAX('1D'!$D$16,
                    MAX('1D'!$D$16,
                        POWER((ABS(K430)^2)/('1D'!$I$5*MAX(F430,
                                    0.1)^2),
                            1/3))),
                IF(ABS(IFERROR(AF430,
                            0))&lt;'1D'!$D$19,
                    MAX(MAX('1D'!$D$16,
                            MAX('1D'!$D$16,
                                POWER((ABS(K430)^2)/('1D'!$I$5*MAX(F430,
                                            0.1)^2),
                                    1/3))),
                        IFERROR(W430,
                            0)),
                    MAX(MAX('1D'!$D$16,
                            MAX('1D'!$D$16,
                                POWER((ABS(K430)^2)/('1D'!$I$5*MAX(F430,
                                            0.1)^2),
                                    1/3))),
                        (IFERROR(W430,
                                0))+((IFERROR(AF430,
                                    0))*'1D'!$D$18)))))))</f>
        <v>2.1389677043987478</v>
      </c>
      <c r="X430" s="5">
        <f t="shared" ca="1" si="88"/>
        <v>11.122632062873489</v>
      </c>
      <c r="Y430" s="5">
        <f t="shared" ca="1" si="89"/>
        <v>1.1735290000551568</v>
      </c>
      <c r="Z430" s="5">
        <f t="shared" ca="1" si="90"/>
        <v>4.5807502857230418</v>
      </c>
      <c r="AA430" s="5">
        <f t="shared" ca="1" si="91"/>
        <v>634.4914677043987</v>
      </c>
      <c r="AB430" s="5">
        <f ca="1">AA430+((ABS(K430)/MAX(((F430)+(G430)*(W430))*(W430),
            0.000001))^2)/(2*'1D'!$I$5)</f>
        <v>635.56095155659807</v>
      </c>
      <c r="AC430" s="5">
        <f ca="1">((ABS(K430)*'1D'!$D$6)/(MAX(((F430)+(G430)*(W430))*(W430),
            0.000001)*MAX(((((F430)+(G430)*(W430))*(W430))/MAX((F430)+2*(W430)*SQRT(1+(G430)^2),
                    0.000001))^(2/3),
            0.000001)))^2</f>
        <v>3.8141460404132466E-3</v>
      </c>
      <c r="AD430" s="5">
        <f ca="1">ABS(ABS(K430)/MAX(((F430)+(G430)*(W430))*(W430),
        0.000001))/SQRT('1D'!$I$5*MAX((((F430)+(G430)*(W430))*(W430))/MAX((F430)+2*(G430)*(W430),
            0.000001),
        0.000001))</f>
        <v>1.0000000000000004</v>
      </c>
      <c r="AE430" s="5">
        <f ca="1">((F430)*(W430)^2)/2+(G430)*(W430)^3/3+(ABS(K430)^2)/('1D'!$I$5*MAX(((F430)+(G430)*(W430))*(W430),
        0.000001))</f>
        <v>35.686426155594638</v>
      </c>
      <c r="AF430" s="5">
        <f ca="1">IF($A$2=0,
    0,
    IFERROR(AB431+(((AC430+AC431)/2)*J431)+(IF(Z430&gt;Z431,
                '1D'!$D$8*((Z430^2-Z431^2)/(2*'1D'!$I$5)),
                '1D'!$D$9*((Z431^2-Z430^2)/(2*'1D'!$I$5)))+('1D'!$D$10*(ABS(I431)/90)*(MAX(Z430^2,
                        Z431^2)/(2*'1D'!$I$5))))-AB430,
        0))</f>
        <v>3.3589570674621427E-3</v>
      </c>
      <c r="AG430" s="5">
        <f ca="1">IF($A$2=0,
    1,
    IF(IFERROR(AG431,
            0)=0,
        0,
        IFERROR(IF(OR(ROUND(AD430,
                        3)&gt;=1,
                    AND(ABS(AF430)&lt;'1D'!$D$19,
                        AD430&lt;1)),
                1,
                0),
            0)))</f>
        <v>1</v>
      </c>
      <c r="AH430" s="5">
        <f ca="1">IFERROR(IF('1D'!V32="Supercritical",
        MAX('1D'!$D$16,
            IFERROR(L430,
                MAX('1D'!$D$16,
                    POWER((ABS(K430)^2)/('1D'!$I$5*MAX(F430,
                                0.1)^2),
                        1/3)))),
        IF('1D'!V32="Subcritical",
            MAX('1D'!$D$16,
                IFERROR(W430,
                    MAX('1D'!$D$16,
                        POWER((ABS(K430)^2)/('1D'!$I$5*MAX(F430,
                                    0.1)^2),
                            1/3)))),
            IF(IFERROR(T430,
                    -1E+99)&gt;=IFERROR(AE430,
                    -1E+99),
                MAX('1D'!$D$16,
                    IFERROR(L430,
                        MAX('1D'!$D$16,
                            POWER((ABS(K430)^2)/('1D'!$I$5*MAX(F430,
                                        0.1)^2),
                                1/3)))),
                MAX('1D'!$D$16,
                    IFERROR(W430,
                        MAX('1D'!$D$16,
                            POWER((ABS(K430)^2)/('1D'!$I$5*MAX(F430,
                                        0.1)^2),
                                1/3))))))),
    MAX('1D'!$D$16,
        POWER((ABS(K430)^2)/('1D'!$I$5*MAX(F430,
                    0.1)^2),
            1/3)))</f>
        <v>2.0411692021517887</v>
      </c>
      <c r="AI430" s="5">
        <f t="shared" ca="1" si="92"/>
        <v>634.39366920215173</v>
      </c>
      <c r="AJ430" s="5">
        <f ca="1">AI430+((ABS(K430)/MAX(((F430)+(G430)*(AH430))*(AH430),
            0.000001))^2)/(2*'1D'!$I$5)</f>
        <v>635.56809253909478</v>
      </c>
      <c r="AM430">
        <v>0</v>
      </c>
      <c r="AN430">
        <v>0</v>
      </c>
      <c r="AO430" s="5">
        <f t="shared" si="93"/>
        <v>0</v>
      </c>
      <c r="AP430" s="5">
        <f t="shared" si="97"/>
        <v>0</v>
      </c>
      <c r="AQ430" s="5">
        <f ca="1">ABS(ABS(K430)/MAX(((F430)+(G430)*(AH430))*(AH430),
        0.000001))/SQRT('1D'!$I$5*MAX((((F430)+(G430)*(AH430))*(AH430))/MAX((F430)+2*(G430)*(AH430),
            0.000001),
        0.000001))</f>
        <v>1.0727235886044055</v>
      </c>
      <c r="AR430" s="5" t="str">
        <f t="shared" ca="1" si="94"/>
        <v>Supercritical</v>
      </c>
      <c r="AS430" s="5">
        <f ca="1">((ABS(K430)*'1D'!$D$6)/(MAX(((F430)+(G430)*(AH430))*(AH430),
            0.000001)*MAX(((((F430)+(G430)*(AH430))*(AH430))/MAX((F430)+2*(AH430)*SQRT(1+(G430)^2),
                    0.000001))^(2/3),
            0.000001)))^2</f>
        <v>4.3358367565141456E-3</v>
      </c>
    </row>
    <row r="431" spans="1:45" x14ac:dyDescent="0.35">
      <c r="A431">
        <v>422</v>
      </c>
      <c r="B431">
        <v>420.99599999999998</v>
      </c>
      <c r="C431">
        <v>616243.07999999996</v>
      </c>
      <c r="D431">
        <v>3097548.5970000001</v>
      </c>
      <c r="E431">
        <v>632.35199999999998</v>
      </c>
      <c r="F431">
        <v>5.2</v>
      </c>
      <c r="G431">
        <v>0</v>
      </c>
      <c r="H431" t="s">
        <v>176</v>
      </c>
      <c r="I431">
        <v>2.3E-2</v>
      </c>
      <c r="J431" s="5">
        <f t="shared" si="95"/>
        <v>1.0009999999999764</v>
      </c>
      <c r="K431" s="5">
        <f t="shared" ca="1" si="96"/>
        <v>50.95</v>
      </c>
      <c r="L431" s="5">
        <f ca="1">IF($A$2=0,
    IFERROR(L430,
        MAX('1D'!$D$16,
            POWER((ABS(K431)^2)/('1D'!$I$5*MAX(F431,
                        0.1)^2),
                1/3))),
    IF(IFERROR(V430,
            0)=0,
        IFERROR(L430,
            MAX('1D'!$D$16,
                POWER((ABS(K431)^2)/('1D'!$I$5*MAX(F431,
                            0.1)^2),
                    1/3))),
        IF(OR(IFERROR(L431,
                    0)=0,
                IFERROR(S430,
                    0)&lt;1,
                IFERROR(S431,
                    0)&lt;1),
            MAX('1D'!$D$16,
                POWER((ABS(K431)^2)/('1D'!$I$5*MAX(F431,
                            0.1)^2),
                    1/3)),
            IF(IFERROR(U431,
                    0)&gt;0,
                MAX('1D'!$D$16,
                    IFERROR(L431,
                        0)+((IFERROR(U431,
                                0))*'1D'!$D$18*IF((IFERROR(S431,
                                    0))&lt;1,
                            1,
                            -1))),
                IF(IFERROR(U431,
                        0)&lt;0,
                    IF(ABS((MAX('1D'!$D$16,
                                    POWER((ABS(K431)^2)/('1D'!$I$5*MAX(F431,
                                                0.1)^2),
                                        1/3)))-IFERROR(L431,
                                0))&gt;'1D'!$D$19,
                        MAX('1D'!$D$16,
                            IF((MAX('1D'!$D$16,
                                        POWER((ABS(K431)^2)/('1D'!$I$5*MAX(F431,
                                                    0.1)^2),
                                            1/3)))&gt;IFERROR(L431,
                                    0),
                                MIN((MAX('1D'!$D$16,
                                            POWER((ABS(K431)^2)/('1D'!$I$5*MAX(F431,
                                                        0.1)^2),
                                                1/3))),
                                    IFERROR(L431,
                                        0)+(MIN(ABS(IFERROR(U431,
                                                    0))*'1D'!$D$18,
                                            ABS((MAX('1D'!$D$16,
                                                        POWER((ABS(K431)^2)/('1D'!$I$5*MAX(F431,
                                                                    0.1)^2),
                                                            1/3)))-IFERROR(L431,
                                                    0))))),
                                MAX((MAX('1D'!$D$16,
                                            POWER((ABS(K431)^2)/('1D'!$I$5*MAX(F431,
                                                        0.1)^2),
                                                1/3))),
                                    IFERROR(L431,
                                        0)-(MIN(ABS(IFERROR(U431,
                                                    0))*'1D'!$D$18,
                                            ABS((MAX('1D'!$D$16,
                                                        POWER((ABS(K431)^2)/('1D'!$I$5*MAX(F431,
                                                                    0.1)^2),
                                                            1/3)))-IFERROR(L431,
                                                    0))))))),
                        MAX('1D'!$D$16,
                            POWER((ABS(K431)^2)/('1D'!$I$5*MAX(F431,
                                        0.1)^2),
                                1/3))),
                    MAX('1D'!$D$16,
                        IFERROR(L431,
                            0)))))))</f>
        <v>2.0411692021517887</v>
      </c>
      <c r="M431" s="5">
        <f t="shared" ca="1" si="84"/>
        <v>10.614079851189301</v>
      </c>
      <c r="N431" s="5">
        <f t="shared" ca="1" si="85"/>
        <v>1.1434704692804873</v>
      </c>
      <c r="O431" s="5">
        <f t="shared" ca="1" si="86"/>
        <v>4.8002276894771132</v>
      </c>
      <c r="P431" s="5">
        <f t="shared" ca="1" si="87"/>
        <v>634.39316920215174</v>
      </c>
      <c r="Q431" s="5">
        <f ca="1">P431+((ABS(K431)/MAX(((F431)+(G431)*(L431))*(L431),
            0.000001))^2)/(2*'1D'!$I$5)</f>
        <v>635.56759253909479</v>
      </c>
      <c r="R431" s="5">
        <f ca="1">((ABS(K431)*'1D'!$D$6)/(MAX(((F431)+(G431)*(L431))*(L431),
            0.000001)*MAX(((((F431)+(G431)*(L431))*(L431))/MAX((F431)+2*(L431)*SQRT(1+(G431)^2),
                    0.000001))^(2/3),
            0.000001)))^2</f>
        <v>4.3358367565141456E-3</v>
      </c>
      <c r="S431" s="5">
        <f ca="1">ABS(ABS(K431)/MAX(((F431)+(G431)*(L431))*(L431),
        0.000001))/SQRT('1D'!$I$5*MAX((((F431)+(G431)*(L431))*(L431))/MAX((F431)+2*(G431)*(L431),
            0.000001),
        0.000001))</f>
        <v>1.0727235886044055</v>
      </c>
      <c r="T431" s="5">
        <f ca="1">((F431)*(L431)^2)/2+(G431)*(L431)^3/3+(ABS(K431)^2)/('1D'!$I$5*MAX(((F431)+(G431)*(L431))*(L431),
        0.000001))</f>
        <v>35.763412605541333</v>
      </c>
      <c r="U431" s="5">
        <f ca="1">IF($A$2=0,
    0,
    IFERROR(Q430-(((R430+R431)/2)*J431)-(IF(O430&gt;O431,
                '1D'!$D$8*((O430^2-O431^2)/(2*'1D'!$I$5)),
                '1D'!$D$9*((O431^2-O430^2)/(2*'1D'!$I$5)))+('1D'!$D$10*(ABS(I431)/90)*(MAX(O430^2,
                        O431^2)/(2*'1D'!$I$5))))-Q431,
        0))</f>
        <v>-3.8851921545983714E-3</v>
      </c>
      <c r="V431" s="5">
        <f ca="1">IF($A$2=0,
    1,
    IF(IFERROR(V430,
            0)=0,
        0,
        IFERROR(IF(ROUND(S431,
                    3)=1,
                1,
                IF(AND(ABS(U431)&lt;'1D'!$D$19,
                        S431&gt;1),
                    1,
                    0)),
            0)))</f>
        <v>0</v>
      </c>
      <c r="W431" s="5">
        <f ca="1">IF($A$2=0,
    MAX(MAX('1D'!$D$16,
            MAX('1D'!$D$16,
                POWER((ABS(K431)^2)/('1D'!$I$5*MAX(F431,
                            0.1)^2),
                    1/3))),
        IFERROR(W1396,
            MAX(MAX('1D'!$D$16,
                    MAX('1D'!$D$16,
                        POWER((ABS(K431)^2)/('1D'!$I$5*MAX(F431,
                                    0.1)^2),
                            1/3))),
                ($L$2)-E1396))),
    IF(IFERROR(AG432,
            0)=0,
        MAX(MAX('1D'!$D$16,
                MAX('1D'!$D$16,
                    POWER((ABS(K431)^2)/('1D'!$I$5*MAX(F431,
                                0.1)^2),
                        1/3))),
            IFERROR(W1396,
                MAX(MAX('1D'!$D$16,
                        MAX('1D'!$D$16,
                            POWER((ABS(K431)^2)/('1D'!$I$5*MAX(F431,
                                        0.1)^2),
                                1/3))),
                    ($L$2)-E1396))),
        IF(IFERROR(W431,
                0)=0,
            MAX(MAX('1D'!$D$16,
                    MAX('1D'!$D$16,
                        POWER((ABS(K431)^2)/('1D'!$I$5*MAX(F431,
                                    0.1)^2),
                            1/3))),
                IFERROR(W1396,
                    MAX(MAX('1D'!$D$16,
                            MAX('1D'!$D$16,
                                POWER((ABS(K431)^2)/('1D'!$I$5*MAX(F431,
                                            0.1)^2),
                                    1/3))),
                        ($L$2)-E1396))),
            IF(OR(IFERROR(AD431,
                        0)&gt;=1,
                    IFERROR(AD432,
                        0)&gt;=1),
                MAX('1D'!$D$16,
                    MAX('1D'!$D$16,
                        POWER((ABS(K431)^2)/('1D'!$I$5*MAX(F431,
                                    0.1)^2),
                            1/3))),
                IF(ABS(IFERROR(AF431,
                            0))&lt;'1D'!$D$19,
                    MAX(MAX('1D'!$D$16,
                            MAX('1D'!$D$16,
                                POWER((ABS(K431)^2)/('1D'!$I$5*MAX(F431,
                                            0.1)^2),
                                    1/3))),
                        IFERROR(W431,
                            0)),
                    MAX(MAX('1D'!$D$16,
                            MAX('1D'!$D$16,
                                POWER((ABS(K431)^2)/('1D'!$I$5*MAX(F431,
                                            0.1)^2),
                                    1/3))),
                        (IFERROR(W431,
                                0))+((IFERROR(AF431,
                                    0))*'1D'!$D$18)))))))</f>
        <v>2.1389677043987478</v>
      </c>
      <c r="X431" s="5">
        <f t="shared" ca="1" si="88"/>
        <v>11.122632062873489</v>
      </c>
      <c r="Y431" s="5">
        <f t="shared" ca="1" si="89"/>
        <v>1.1735290000551568</v>
      </c>
      <c r="Z431" s="5">
        <f t="shared" ca="1" si="90"/>
        <v>4.5807502857230418</v>
      </c>
      <c r="AA431" s="5">
        <f t="shared" ca="1" si="91"/>
        <v>634.49096770439871</v>
      </c>
      <c r="AB431" s="5">
        <f ca="1">AA431+((ABS(K431)/MAX(((F431)+(G431)*(W431))*(W431),
            0.000001))^2)/(2*'1D'!$I$5)</f>
        <v>635.56045155659808</v>
      </c>
      <c r="AC431" s="5">
        <f ca="1">((ABS(K431)*'1D'!$D$6)/(MAX(((F431)+(G431)*(W431))*(W431),
            0.000001)*MAX(((((F431)+(G431)*(W431))*(W431))/MAX((F431)+2*(W431)*SQRT(1+(G431)^2),
                    0.000001))^(2/3),
            0.000001)))^2</f>
        <v>3.8141460404132466E-3</v>
      </c>
      <c r="AD431" s="5">
        <f ca="1">ABS(ABS(K431)/MAX(((F431)+(G431)*(W431))*(W431),
        0.000001))/SQRT('1D'!$I$5*MAX((((F431)+(G431)*(W431))*(W431))/MAX((F431)+2*(G431)*(W431),
            0.000001),
        0.000001))</f>
        <v>1.0000000000000004</v>
      </c>
      <c r="AE431" s="5">
        <f ca="1">((F431)*(W431)^2)/2+(G431)*(W431)^3/3+(ABS(K431)^2)/('1D'!$I$5*MAX(((F431)+(G431)*(W431))*(W431),
        0.000001))</f>
        <v>35.686426155594638</v>
      </c>
      <c r="AF431" s="5">
        <f ca="1">IF($A$2=0,
    0,
    IFERROR(AB432+(((AC431+AC432)/2)*J432)+(IF(Z431&gt;Z432,
                '1D'!$D$8*((Z431^2-Z432^2)/(2*'1D'!$I$5)),
                '1D'!$D$9*((Z432^2-Z431^2)/(2*'1D'!$I$5)))+('1D'!$D$10*(ABS(I432)/90)*(MAX(Z431^2,
                        Z432^2)/(2*'1D'!$I$5))))-AB431,
        0))</f>
        <v>3.3622728137743252E-3</v>
      </c>
      <c r="AG431" s="5">
        <f ca="1">IF($A$2=0,
    1,
    IF(IFERROR(AG432,
            0)=0,
        0,
        IFERROR(IF(OR(ROUND(AD431,
                        3)&gt;=1,
                    AND(ABS(AF431)&lt;'1D'!$D$19,
                        AD431&lt;1)),
                1,
                0),
            0)))</f>
        <v>1</v>
      </c>
      <c r="AH431" s="5">
        <f ca="1">IFERROR(IF('1D'!V32="Supercritical",
        MAX('1D'!$D$16,
            IFERROR(L431,
                MAX('1D'!$D$16,
                    POWER((ABS(K431)^2)/('1D'!$I$5*MAX(F431,
                                0.1)^2),
                        1/3)))),
        IF('1D'!V32="Subcritical",
            MAX('1D'!$D$16,
                IFERROR(W431,
                    MAX('1D'!$D$16,
                        POWER((ABS(K431)^2)/('1D'!$I$5*MAX(F431,
                                    0.1)^2),
                            1/3)))),
            IF(IFERROR(T431,
                    -1E+99)&gt;=IFERROR(AE431,
                    -1E+99),
                MAX('1D'!$D$16,
                    IFERROR(L431,
                        MAX('1D'!$D$16,
                            POWER((ABS(K431)^2)/('1D'!$I$5*MAX(F431,
                                        0.1)^2),
                                1/3)))),
                MAX('1D'!$D$16,
                    IFERROR(W431,
                        MAX('1D'!$D$16,
                            POWER((ABS(K431)^2)/('1D'!$I$5*MAX(F431,
                                        0.1)^2),
                                1/3))))))),
    MAX('1D'!$D$16,
        POWER((ABS(K431)^2)/('1D'!$I$5*MAX(F431,
                    0.1)^2),
            1/3)))</f>
        <v>2.0411692021517887</v>
      </c>
      <c r="AI431" s="5">
        <f t="shared" ca="1" si="92"/>
        <v>634.39316920215174</v>
      </c>
      <c r="AJ431" s="5">
        <f ca="1">AI431+((ABS(K431)/MAX(((F431)+(G431)*(AH431))*(AH431),
            0.000001))^2)/(2*'1D'!$I$5)</f>
        <v>635.56759253909479</v>
      </c>
      <c r="AM431">
        <v>0</v>
      </c>
      <c r="AN431">
        <v>0</v>
      </c>
      <c r="AO431" s="5">
        <f t="shared" si="93"/>
        <v>0</v>
      </c>
      <c r="AP431" s="5">
        <f t="shared" si="97"/>
        <v>0</v>
      </c>
      <c r="AQ431" s="5">
        <f ca="1">ABS(ABS(K431)/MAX(((F431)+(G431)*(AH431))*(AH431),
        0.000001))/SQRT('1D'!$I$5*MAX((((F431)+(G431)*(AH431))*(AH431))/MAX((F431)+2*(G431)*(AH431),
            0.000001),
        0.000001))</f>
        <v>1.0727235886044055</v>
      </c>
      <c r="AR431" s="5" t="str">
        <f t="shared" ca="1" si="94"/>
        <v>Supercritical</v>
      </c>
      <c r="AS431" s="5">
        <f ca="1">((ABS(K431)*'1D'!$D$6)/(MAX(((F431)+(G431)*(AH431))*(AH431),
            0.000001)*MAX(((((F431)+(G431)*(AH431))*(AH431))/MAX((F431)+2*(AH431)*SQRT(1+(G431)^2),
                    0.000001))^(2/3),
            0.000001)))^2</f>
        <v>4.3358367565141456E-3</v>
      </c>
    </row>
    <row r="432" spans="1:45" x14ac:dyDescent="0.35">
      <c r="A432">
        <v>423</v>
      </c>
      <c r="B432">
        <v>421.99599999999998</v>
      </c>
      <c r="C432">
        <v>616242.60600000003</v>
      </c>
      <c r="D432">
        <v>3097547.7170000002</v>
      </c>
      <c r="E432">
        <v>632.35149999999999</v>
      </c>
      <c r="F432">
        <v>5.2</v>
      </c>
      <c r="G432">
        <v>0</v>
      </c>
      <c r="H432" t="s">
        <v>176</v>
      </c>
      <c r="I432">
        <v>2.7E-2</v>
      </c>
      <c r="J432" s="5">
        <f t="shared" si="95"/>
        <v>1</v>
      </c>
      <c r="K432" s="5">
        <f t="shared" ca="1" si="96"/>
        <v>50.95</v>
      </c>
      <c r="L432" s="5">
        <f ca="1">IF($A$2=0,
    IFERROR(L431,
        MAX('1D'!$D$16,
            POWER((ABS(K432)^2)/('1D'!$I$5*MAX(F432,
                        0.1)^2),
                1/3))),
    IF(IFERROR(V431,
            0)=0,
        IFERROR(L431,
            MAX('1D'!$D$16,
                POWER((ABS(K432)^2)/('1D'!$I$5*MAX(F432,
                            0.1)^2),
                    1/3))),
        IF(OR(IFERROR(L432,
                    0)=0,
                IFERROR(S431,
                    0)&lt;1,
                IFERROR(S432,
                    0)&lt;1),
            MAX('1D'!$D$16,
                POWER((ABS(K432)^2)/('1D'!$I$5*MAX(F432,
                            0.1)^2),
                    1/3)),
            IF(IFERROR(U432,
                    0)&gt;0,
                MAX('1D'!$D$16,
                    IFERROR(L432,
                        0)+((IFERROR(U432,
                                0))*'1D'!$D$18*IF((IFERROR(S432,
                                    0))&lt;1,
                            1,
                            -1))),
                IF(IFERROR(U432,
                        0)&lt;0,
                    IF(ABS((MAX('1D'!$D$16,
                                    POWER((ABS(K432)^2)/('1D'!$I$5*MAX(F432,
                                                0.1)^2),
                                        1/3)))-IFERROR(L432,
                                0))&gt;'1D'!$D$19,
                        MAX('1D'!$D$16,
                            IF((MAX('1D'!$D$16,
                                        POWER((ABS(K432)^2)/('1D'!$I$5*MAX(F432,
                                                    0.1)^2),
                                            1/3)))&gt;IFERROR(L432,
                                    0),
                                MIN((MAX('1D'!$D$16,
                                            POWER((ABS(K432)^2)/('1D'!$I$5*MAX(F432,
                                                        0.1)^2),
                                                1/3))),
                                    IFERROR(L432,
                                        0)+(MIN(ABS(IFERROR(U432,
                                                    0))*'1D'!$D$18,
                                            ABS((MAX('1D'!$D$16,
                                                        POWER((ABS(K432)^2)/('1D'!$I$5*MAX(F432,
                                                                    0.1)^2),
                                                            1/3)))-IFERROR(L432,
                                                    0))))),
                                MAX((MAX('1D'!$D$16,
                                            POWER((ABS(K432)^2)/('1D'!$I$5*MAX(F432,
                                                        0.1)^2),
                                                1/3))),
                                    IFERROR(L432,
                                        0)-(MIN(ABS(IFERROR(U432,
                                                    0))*'1D'!$D$18,
                                            ABS((MAX('1D'!$D$16,
                                                        POWER((ABS(K432)^2)/('1D'!$I$5*MAX(F432,
                                                                    0.1)^2),
                                                            1/3)))-IFERROR(L432,
                                                    0))))))),
                        MAX('1D'!$D$16,
                            POWER((ABS(K432)^2)/('1D'!$I$5*MAX(F432,
                                        0.1)^2),
                                1/3))),
                    MAX('1D'!$D$16,
                        IFERROR(L432,
                            0)))))))</f>
        <v>2.0411692021517887</v>
      </c>
      <c r="M432" s="5">
        <f t="shared" ca="1" si="84"/>
        <v>10.614079851189301</v>
      </c>
      <c r="N432" s="5">
        <f t="shared" ca="1" si="85"/>
        <v>1.1434704692804873</v>
      </c>
      <c r="O432" s="5">
        <f t="shared" ca="1" si="86"/>
        <v>4.8002276894771132</v>
      </c>
      <c r="P432" s="5">
        <f t="shared" ca="1" si="87"/>
        <v>634.39266920215175</v>
      </c>
      <c r="Q432" s="5">
        <f ca="1">P432+((ABS(K432)/MAX(((F432)+(G432)*(L432))*(L432),
            0.000001))^2)/(2*'1D'!$I$5)</f>
        <v>635.5670925390948</v>
      </c>
      <c r="R432" s="5">
        <f ca="1">((ABS(K432)*'1D'!$D$6)/(MAX(((F432)+(G432)*(L432))*(L432),
            0.000001)*MAX(((((F432)+(G432)*(L432))*(L432))/MAX((F432)+2*(L432)*SQRT(1+(G432)^2),
                    0.000001))^(2/3),
            0.000001)))^2</f>
        <v>4.3358367565141456E-3</v>
      </c>
      <c r="S432" s="5">
        <f ca="1">ABS(ABS(K432)/MAX(((F432)+(G432)*(L432))*(L432),
        0.000001))/SQRT('1D'!$I$5*MAX((((F432)+(G432)*(L432))*(L432))/MAX((F432)+2*(G432)*(L432),
            0.000001),
        0.000001))</f>
        <v>1.0727235886044055</v>
      </c>
      <c r="T432" s="5">
        <f ca="1">((F432)*(L432)^2)/2+(G432)*(L432)^3/3+(ABS(K432)^2)/('1D'!$I$5*MAX(((F432)+(G432)*(L432))*(L432),
        0.000001))</f>
        <v>35.763412605541333</v>
      </c>
      <c r="U432" s="5">
        <f ca="1">IF($A$2=0,
    0,
    IFERROR(Q431-(((R431+R432)/2)*J432)-(IF(O431&gt;O432,
                '1D'!$D$8*((O431^2-O432^2)/(2*'1D'!$I$5)),
                '1D'!$D$9*((O432^2-O431^2)/(2*'1D'!$I$5)))+('1D'!$D$10*(ABS(I432)/90)*(MAX(O431^2,
                        O432^2)/(2*'1D'!$I$5))))-Q432,
        0))</f>
        <v>-3.8886858066007335E-3</v>
      </c>
      <c r="V432" s="5">
        <f ca="1">IF($A$2=0,
    1,
    IF(IFERROR(V431,
            0)=0,
        0,
        IFERROR(IF(ROUND(S432,
                    3)=1,
                1,
                IF(AND(ABS(U432)&lt;'1D'!$D$19,
                        S432&gt;1),
                    1,
                    0)),
            0)))</f>
        <v>0</v>
      </c>
      <c r="W432" s="5">
        <f ca="1">IF($A$2=0,
    MAX(MAX('1D'!$D$16,
            MAX('1D'!$D$16,
                POWER((ABS(K432)^2)/('1D'!$I$5*MAX(F432,
                            0.1)^2),
                    1/3))),
        IFERROR(W1396,
            MAX(MAX('1D'!$D$16,
                    MAX('1D'!$D$16,
                        POWER((ABS(K432)^2)/('1D'!$I$5*MAX(F432,
                                    0.1)^2),
                            1/3))),
                ($L$2)-E1396))),
    IF(IFERROR(AG433,
            0)=0,
        MAX(MAX('1D'!$D$16,
                MAX('1D'!$D$16,
                    POWER((ABS(K432)^2)/('1D'!$I$5*MAX(F432,
                                0.1)^2),
                        1/3))),
            IFERROR(W1396,
                MAX(MAX('1D'!$D$16,
                        MAX('1D'!$D$16,
                            POWER((ABS(K432)^2)/('1D'!$I$5*MAX(F432,
                                        0.1)^2),
                                1/3))),
                    ($L$2)-E1396))),
        IF(IFERROR(W432,
                0)=0,
            MAX(MAX('1D'!$D$16,
                    MAX('1D'!$D$16,
                        POWER((ABS(K432)^2)/('1D'!$I$5*MAX(F432,
                                    0.1)^2),
                            1/3))),
                IFERROR(W1396,
                    MAX(MAX('1D'!$D$16,
                            MAX('1D'!$D$16,
                                POWER((ABS(K432)^2)/('1D'!$I$5*MAX(F432,
                                            0.1)^2),
                                    1/3))),
                        ($L$2)-E1396))),
            IF(OR(IFERROR(AD432,
                        0)&gt;=1,
                    IFERROR(AD433,
                        0)&gt;=1),
                MAX('1D'!$D$16,
                    MAX('1D'!$D$16,
                        POWER((ABS(K432)^2)/('1D'!$I$5*MAX(F432,
                                    0.1)^2),
                            1/3))),
                IF(ABS(IFERROR(AF432,
                            0))&lt;'1D'!$D$19,
                    MAX(MAX('1D'!$D$16,
                            MAX('1D'!$D$16,
                                POWER((ABS(K432)^2)/('1D'!$I$5*MAX(F432,
                                            0.1)^2),
                                    1/3))),
                        IFERROR(W432,
                            0)),
                    MAX(MAX('1D'!$D$16,
                            MAX('1D'!$D$16,
                                POWER((ABS(K432)^2)/('1D'!$I$5*MAX(F432,
                                            0.1)^2),
                                    1/3))),
                        (IFERROR(W432,
                                0))+((IFERROR(AF432,
                                    0))*'1D'!$D$18)))))))</f>
        <v>2.1389677043987478</v>
      </c>
      <c r="X432" s="5">
        <f t="shared" ca="1" si="88"/>
        <v>11.122632062873489</v>
      </c>
      <c r="Y432" s="5">
        <f t="shared" ca="1" si="89"/>
        <v>1.1735290000551568</v>
      </c>
      <c r="Z432" s="5">
        <f t="shared" ca="1" si="90"/>
        <v>4.5807502857230418</v>
      </c>
      <c r="AA432" s="5">
        <f t="shared" ca="1" si="91"/>
        <v>634.49046770439872</v>
      </c>
      <c r="AB432" s="5">
        <f ca="1">AA432+((ABS(K432)/MAX(((F432)+(G432)*(W432))*(W432),
            0.000001))^2)/(2*'1D'!$I$5)</f>
        <v>635.55995155659809</v>
      </c>
      <c r="AC432" s="5">
        <f ca="1">((ABS(K432)*'1D'!$D$6)/(MAX(((F432)+(G432)*(W432))*(W432),
            0.000001)*MAX(((((F432)+(G432)*(W432))*(W432))/MAX((F432)+2*(W432)*SQRT(1+(G432)^2),
                    0.000001))^(2/3),
            0.000001)))^2</f>
        <v>3.8141460404132466E-3</v>
      </c>
      <c r="AD432" s="5">
        <f ca="1">ABS(ABS(K432)/MAX(((F432)+(G432)*(W432))*(W432),
        0.000001))/SQRT('1D'!$I$5*MAX((((F432)+(G432)*(W432))*(W432))/MAX((F432)+2*(G432)*(W432),
            0.000001),
        0.000001))</f>
        <v>1.0000000000000004</v>
      </c>
      <c r="AE432" s="5">
        <f ca="1">((F432)*(W432)^2)/2+(G432)*(W432)^3/3+(ABS(K432)^2)/('1D'!$I$5*MAX(((F432)+(G432)*(W432))*(W432),
        0.000001))</f>
        <v>35.686426155594638</v>
      </c>
      <c r="AF432" s="5">
        <f ca="1">IF($A$2=0,
    0,
    IFERROR(AB433+(((AC432+AC433)/2)*J433)+(IF(Z432&gt;Z433,
                '1D'!$D$8*((Z432^2-Z433^2)/(2*'1D'!$I$5)),
                '1D'!$D$9*((Z433^2-Z432^2)/(2*'1D'!$I$5)))+('1D'!$D$10*(ABS(I433)/90)*(MAX(Z432^2,
                        Z433^2)/(2*'1D'!$I$5))))-AB432,
        0))</f>
        <v>3.3622728137743252E-3</v>
      </c>
      <c r="AG432" s="5">
        <f ca="1">IF($A$2=0,
    1,
    IF(IFERROR(AG433,
            0)=0,
        0,
        IFERROR(IF(OR(ROUND(AD432,
                        3)&gt;=1,
                    AND(ABS(AF432)&lt;'1D'!$D$19,
                        AD432&lt;1)),
                1,
                0),
            0)))</f>
        <v>1</v>
      </c>
      <c r="AH432" s="5">
        <f ca="1">IFERROR(IF('1D'!V32="Supercritical",
        MAX('1D'!$D$16,
            IFERROR(L432,
                MAX('1D'!$D$16,
                    POWER((ABS(K432)^2)/('1D'!$I$5*MAX(F432,
                                0.1)^2),
                        1/3)))),
        IF('1D'!V32="Subcritical",
            MAX('1D'!$D$16,
                IFERROR(W432,
                    MAX('1D'!$D$16,
                        POWER((ABS(K432)^2)/('1D'!$I$5*MAX(F432,
                                    0.1)^2),
                            1/3)))),
            IF(IFERROR(T432,
                    -1E+99)&gt;=IFERROR(AE432,
                    -1E+99),
                MAX('1D'!$D$16,
                    IFERROR(L432,
                        MAX('1D'!$D$16,
                            POWER((ABS(K432)^2)/('1D'!$I$5*MAX(F432,
                                        0.1)^2),
                                1/3)))),
                MAX('1D'!$D$16,
                    IFERROR(W432,
                        MAX('1D'!$D$16,
                            POWER((ABS(K432)^2)/('1D'!$I$5*MAX(F432,
                                        0.1)^2),
                                1/3))))))),
    MAX('1D'!$D$16,
        POWER((ABS(K432)^2)/('1D'!$I$5*MAX(F432,
                    0.1)^2),
            1/3)))</f>
        <v>2.0411692021517887</v>
      </c>
      <c r="AI432" s="5">
        <f t="shared" ca="1" si="92"/>
        <v>634.39266920215175</v>
      </c>
      <c r="AJ432" s="5">
        <f ca="1">AI432+((ABS(K432)/MAX(((F432)+(G432)*(AH432))*(AH432),
            0.000001))^2)/(2*'1D'!$I$5)</f>
        <v>635.5670925390948</v>
      </c>
      <c r="AM432">
        <v>0</v>
      </c>
      <c r="AN432">
        <v>0</v>
      </c>
      <c r="AO432" s="5">
        <f t="shared" si="93"/>
        <v>0</v>
      </c>
      <c r="AP432" s="5">
        <f t="shared" si="97"/>
        <v>0</v>
      </c>
      <c r="AQ432" s="5">
        <f ca="1">ABS(ABS(K432)/MAX(((F432)+(G432)*(AH432))*(AH432),
        0.000001))/SQRT('1D'!$I$5*MAX((((F432)+(G432)*(AH432))*(AH432))/MAX((F432)+2*(G432)*(AH432),
            0.000001),
        0.000001))</f>
        <v>1.0727235886044055</v>
      </c>
      <c r="AR432" s="5" t="str">
        <f t="shared" ca="1" si="94"/>
        <v>Supercritical</v>
      </c>
      <c r="AS432" s="5">
        <f ca="1">((ABS(K432)*'1D'!$D$6)/(MAX(((F432)+(G432)*(AH432))*(AH432),
            0.000001)*MAX(((((F432)+(G432)*(AH432))*(AH432))/MAX((F432)+2*(AH432)*SQRT(1+(G432)^2),
                    0.000001))^(2/3),
            0.000001)))^2</f>
        <v>4.3358367565141456E-3</v>
      </c>
    </row>
    <row r="433" spans="1:45" x14ac:dyDescent="0.35">
      <c r="A433">
        <v>424</v>
      </c>
      <c r="B433">
        <v>422.99599999999998</v>
      </c>
      <c r="C433">
        <v>616242.13199999998</v>
      </c>
      <c r="D433">
        <v>3097546.8360000001</v>
      </c>
      <c r="E433">
        <v>632.351</v>
      </c>
      <c r="F433">
        <v>5.2</v>
      </c>
      <c r="G433">
        <v>0</v>
      </c>
      <c r="H433" t="s">
        <v>176</v>
      </c>
      <c r="I433">
        <v>2.7E-2</v>
      </c>
      <c r="J433" s="5">
        <f t="shared" si="95"/>
        <v>1</v>
      </c>
      <c r="K433" s="5">
        <f t="shared" ca="1" si="96"/>
        <v>50.95</v>
      </c>
      <c r="L433" s="5">
        <f ca="1">IF($A$2=0,
    IFERROR(L432,
        MAX('1D'!$D$16,
            POWER((ABS(K433)^2)/('1D'!$I$5*MAX(F433,
                        0.1)^2),
                1/3))),
    IF(IFERROR(V432,
            0)=0,
        IFERROR(L432,
            MAX('1D'!$D$16,
                POWER((ABS(K433)^2)/('1D'!$I$5*MAX(F433,
                            0.1)^2),
                    1/3))),
        IF(OR(IFERROR(L433,
                    0)=0,
                IFERROR(S432,
                    0)&lt;1,
                IFERROR(S433,
                    0)&lt;1),
            MAX('1D'!$D$16,
                POWER((ABS(K433)^2)/('1D'!$I$5*MAX(F433,
                            0.1)^2),
                    1/3)),
            IF(IFERROR(U433,
                    0)&gt;0,
                MAX('1D'!$D$16,
                    IFERROR(L433,
                        0)+((IFERROR(U433,
                                0))*'1D'!$D$18*IF((IFERROR(S433,
                                    0))&lt;1,
                            1,
                            -1))),
                IF(IFERROR(U433,
                        0)&lt;0,
                    IF(ABS((MAX('1D'!$D$16,
                                    POWER((ABS(K433)^2)/('1D'!$I$5*MAX(F433,
                                                0.1)^2),
                                        1/3)))-IFERROR(L433,
                                0))&gt;'1D'!$D$19,
                        MAX('1D'!$D$16,
                            IF((MAX('1D'!$D$16,
                                        POWER((ABS(K433)^2)/('1D'!$I$5*MAX(F433,
                                                    0.1)^2),
                                            1/3)))&gt;IFERROR(L433,
                                    0),
                                MIN((MAX('1D'!$D$16,
                                            POWER((ABS(K433)^2)/('1D'!$I$5*MAX(F433,
                                                        0.1)^2),
                                                1/3))),
                                    IFERROR(L433,
                                        0)+(MIN(ABS(IFERROR(U433,
                                                    0))*'1D'!$D$18,
                                            ABS((MAX('1D'!$D$16,
                                                        POWER((ABS(K433)^2)/('1D'!$I$5*MAX(F433,
                                                                    0.1)^2),
                                                            1/3)))-IFERROR(L433,
                                                    0))))),
                                MAX((MAX('1D'!$D$16,
                                            POWER((ABS(K433)^2)/('1D'!$I$5*MAX(F433,
                                                        0.1)^2),
                                                1/3))),
                                    IFERROR(L433,
                                        0)-(MIN(ABS(IFERROR(U433,
                                                    0))*'1D'!$D$18,
                                            ABS((MAX('1D'!$D$16,
                                                        POWER((ABS(K433)^2)/('1D'!$I$5*MAX(F433,
                                                                    0.1)^2),
                                                            1/3)))-IFERROR(L433,
                                                    0))))))),
                        MAX('1D'!$D$16,
                            POWER((ABS(K433)^2)/('1D'!$I$5*MAX(F433,
                                        0.1)^2),
                                1/3))),
                    MAX('1D'!$D$16,
                        IFERROR(L433,
                            0)))))))</f>
        <v>2.0411692021517887</v>
      </c>
      <c r="M433" s="5">
        <f t="shared" ca="1" si="84"/>
        <v>10.614079851189301</v>
      </c>
      <c r="N433" s="5">
        <f t="shared" ca="1" si="85"/>
        <v>1.1434704692804873</v>
      </c>
      <c r="O433" s="5">
        <f t="shared" ca="1" si="86"/>
        <v>4.8002276894771132</v>
      </c>
      <c r="P433" s="5">
        <f t="shared" ca="1" si="87"/>
        <v>634.39216920215176</v>
      </c>
      <c r="Q433" s="5">
        <f ca="1">P433+((ABS(K433)/MAX(((F433)+(G433)*(L433))*(L433),
            0.000001))^2)/(2*'1D'!$I$5)</f>
        <v>635.56659253909481</v>
      </c>
      <c r="R433" s="5">
        <f ca="1">((ABS(K433)*'1D'!$D$6)/(MAX(((F433)+(G433)*(L433))*(L433),
            0.000001)*MAX(((((F433)+(G433)*(L433))*(L433))/MAX((F433)+2*(L433)*SQRT(1+(G433)^2),
                    0.000001))^(2/3),
            0.000001)))^2</f>
        <v>4.3358367565141456E-3</v>
      </c>
      <c r="S433" s="5">
        <f ca="1">ABS(ABS(K433)/MAX(((F433)+(G433)*(L433))*(L433),
        0.000001))/SQRT('1D'!$I$5*MAX((((F433)+(G433)*(L433))*(L433))/MAX((F433)+2*(G433)*(L433),
            0.000001),
        0.000001))</f>
        <v>1.0727235886044055</v>
      </c>
      <c r="T433" s="5">
        <f ca="1">((F433)*(L433)^2)/2+(G433)*(L433)^3/3+(ABS(K433)^2)/('1D'!$I$5*MAX(((F433)+(G433)*(L433))*(L433),
        0.000001))</f>
        <v>35.763412605541333</v>
      </c>
      <c r="U433" s="5">
        <f ca="1">IF($A$2=0,
    0,
    IFERROR(Q432-(((R432+R433)/2)*J433)-(IF(O432&gt;O433,
                '1D'!$D$8*((O432^2-O433^2)/(2*'1D'!$I$5)),
                '1D'!$D$9*((O433^2-O432^2)/(2*'1D'!$I$5)))+('1D'!$D$10*(ABS(I433)/90)*(MAX(O432^2,
                        O433^2)/(2*'1D'!$I$5))))-Q433,
        0))</f>
        <v>-3.8886858066007335E-3</v>
      </c>
      <c r="V433" s="5">
        <f ca="1">IF($A$2=0,
    1,
    IF(IFERROR(V432,
            0)=0,
        0,
        IFERROR(IF(ROUND(S433,
                    3)=1,
                1,
                IF(AND(ABS(U433)&lt;'1D'!$D$19,
                        S433&gt;1),
                    1,
                    0)),
            0)))</f>
        <v>0</v>
      </c>
      <c r="W433" s="5">
        <f ca="1">IF($A$2=0,
    MAX(MAX('1D'!$D$16,
            MAX('1D'!$D$16,
                POWER((ABS(K433)^2)/('1D'!$I$5*MAX(F433,
                            0.1)^2),
                    1/3))),
        IFERROR(W1396,
            MAX(MAX('1D'!$D$16,
                    MAX('1D'!$D$16,
                        POWER((ABS(K433)^2)/('1D'!$I$5*MAX(F433,
                                    0.1)^2),
                            1/3))),
                ($L$2)-E1396))),
    IF(IFERROR(AG434,
            0)=0,
        MAX(MAX('1D'!$D$16,
                MAX('1D'!$D$16,
                    POWER((ABS(K433)^2)/('1D'!$I$5*MAX(F433,
                                0.1)^2),
                        1/3))),
            IFERROR(W1396,
                MAX(MAX('1D'!$D$16,
                        MAX('1D'!$D$16,
                            POWER((ABS(K433)^2)/('1D'!$I$5*MAX(F433,
                                        0.1)^2),
                                1/3))),
                    ($L$2)-E1396))),
        IF(IFERROR(W433,
                0)=0,
            MAX(MAX('1D'!$D$16,
                    MAX('1D'!$D$16,
                        POWER((ABS(K433)^2)/('1D'!$I$5*MAX(F433,
                                    0.1)^2),
                            1/3))),
                IFERROR(W1396,
                    MAX(MAX('1D'!$D$16,
                            MAX('1D'!$D$16,
                                POWER((ABS(K433)^2)/('1D'!$I$5*MAX(F433,
                                            0.1)^2),
                                    1/3))),
                        ($L$2)-E1396))),
            IF(OR(IFERROR(AD433,
                        0)&gt;=1,
                    IFERROR(AD434,
                        0)&gt;=1),
                MAX('1D'!$D$16,
                    MAX('1D'!$D$16,
                        POWER((ABS(K433)^2)/('1D'!$I$5*MAX(F433,
                                    0.1)^2),
                            1/3))),
                IF(ABS(IFERROR(AF433,
                            0))&lt;'1D'!$D$19,
                    MAX(MAX('1D'!$D$16,
                            MAX('1D'!$D$16,
                                POWER((ABS(K433)^2)/('1D'!$I$5*MAX(F433,
                                            0.1)^2),
                                    1/3))),
                        IFERROR(W433,
                            0)),
                    MAX(MAX('1D'!$D$16,
                            MAX('1D'!$D$16,
                                POWER((ABS(K433)^2)/('1D'!$I$5*MAX(F433,
                                            0.1)^2),
                                    1/3))),
                        (IFERROR(W433,
                                0))+((IFERROR(AF433,
                                    0))*'1D'!$D$18)))))))</f>
        <v>2.1389677043987478</v>
      </c>
      <c r="X433" s="5">
        <f t="shared" ca="1" si="88"/>
        <v>11.122632062873489</v>
      </c>
      <c r="Y433" s="5">
        <f t="shared" ca="1" si="89"/>
        <v>1.1735290000551568</v>
      </c>
      <c r="Z433" s="5">
        <f t="shared" ca="1" si="90"/>
        <v>4.5807502857230418</v>
      </c>
      <c r="AA433" s="5">
        <f t="shared" ca="1" si="91"/>
        <v>634.48996770439874</v>
      </c>
      <c r="AB433" s="5">
        <f ca="1">AA433+((ABS(K433)/MAX(((F433)+(G433)*(W433))*(W433),
            0.000001))^2)/(2*'1D'!$I$5)</f>
        <v>635.55945155659811</v>
      </c>
      <c r="AC433" s="5">
        <f ca="1">((ABS(K433)*'1D'!$D$6)/(MAX(((F433)+(G433)*(W433))*(W433),
            0.000001)*MAX(((((F433)+(G433)*(W433))*(W433))/MAX((F433)+2*(W433)*SQRT(1+(G433)^2),
                    0.000001))^(2/3),
            0.000001)))^2</f>
        <v>3.8141460404132466E-3</v>
      </c>
      <c r="AD433" s="5">
        <f ca="1">ABS(ABS(K433)/MAX(((F433)+(G433)*(W433))*(W433),
        0.000001))/SQRT('1D'!$I$5*MAX((((F433)+(G433)*(W433))*(W433))/MAX((F433)+2*(G433)*(W433),
            0.000001),
        0.000001))</f>
        <v>1.0000000000000004</v>
      </c>
      <c r="AE433" s="5">
        <f ca="1">((F433)*(W433)^2)/2+(G433)*(W433)^3/3+(ABS(K433)^2)/('1D'!$I$5*MAX(((F433)+(G433)*(W433))*(W433),
        0.000001))</f>
        <v>35.686426155594638</v>
      </c>
      <c r="AF433" s="5">
        <f ca="1">IF($A$2=0,
    0,
    IFERROR(AB434+(((AC433+AC434)/2)*J434)+(IF(Z433&gt;Z434,
                '1D'!$D$8*((Z433^2-Z434^2)/(2*'1D'!$I$5)),
                '1D'!$D$9*((Z434^2-Z433^2)/(2*'1D'!$I$5)))+('1D'!$D$10*(ABS(I434)/90)*(MAX(Z433^2,
                        Z434^2)/(2*'1D'!$I$5))))-AB433,
        0))</f>
        <v>3.4032696947861041E-3</v>
      </c>
      <c r="AG433" s="5">
        <f ca="1">IF($A$2=0,
    1,
    IF(IFERROR(AG434,
            0)=0,
        0,
        IFERROR(IF(OR(ROUND(AD433,
                        3)&gt;=1,
                    AND(ABS(AF433)&lt;'1D'!$D$19,
                        AD433&lt;1)),
                1,
                0),
            0)))</f>
        <v>1</v>
      </c>
      <c r="AH433" s="5">
        <f ca="1">IFERROR(IF('1D'!V32="Supercritical",
        MAX('1D'!$D$16,
            IFERROR(L433,
                MAX('1D'!$D$16,
                    POWER((ABS(K433)^2)/('1D'!$I$5*MAX(F433,
                                0.1)^2),
                        1/3)))),
        IF('1D'!V32="Subcritical",
            MAX('1D'!$D$16,
                IFERROR(W433,
                    MAX('1D'!$D$16,
                        POWER((ABS(K433)^2)/('1D'!$I$5*MAX(F433,
                                    0.1)^2),
                            1/3)))),
            IF(IFERROR(T433,
                    -1E+99)&gt;=IFERROR(AE433,
                    -1E+99),
                MAX('1D'!$D$16,
                    IFERROR(L433,
                        MAX('1D'!$D$16,
                            POWER((ABS(K433)^2)/('1D'!$I$5*MAX(F433,
                                        0.1)^2),
                                1/3)))),
                MAX('1D'!$D$16,
                    IFERROR(W433,
                        MAX('1D'!$D$16,
                            POWER((ABS(K433)^2)/('1D'!$I$5*MAX(F433,
                                        0.1)^2),
                                1/3))))))),
    MAX('1D'!$D$16,
        POWER((ABS(K433)^2)/('1D'!$I$5*MAX(F433,
                    0.1)^2),
            1/3)))</f>
        <v>2.0411692021517887</v>
      </c>
      <c r="AI433" s="5">
        <f t="shared" ca="1" si="92"/>
        <v>634.39216920215176</v>
      </c>
      <c r="AJ433" s="5">
        <f ca="1">AI433+((ABS(K433)/MAX(((F433)+(G433)*(AH433))*(AH433),
            0.000001))^2)/(2*'1D'!$I$5)</f>
        <v>635.56659253909481</v>
      </c>
      <c r="AM433">
        <v>0</v>
      </c>
      <c r="AN433">
        <v>0</v>
      </c>
      <c r="AO433" s="5">
        <f t="shared" si="93"/>
        <v>0</v>
      </c>
      <c r="AP433" s="5">
        <f t="shared" si="97"/>
        <v>0</v>
      </c>
      <c r="AQ433" s="5">
        <f ca="1">ABS(ABS(K433)/MAX(((F433)+(G433)*(AH433))*(AH433),
        0.000001))/SQRT('1D'!$I$5*MAX((((F433)+(G433)*(AH433))*(AH433))/MAX((F433)+2*(G433)*(AH433),
            0.000001),
        0.000001))</f>
        <v>1.0727235886044055</v>
      </c>
      <c r="AR433" s="5" t="str">
        <f t="shared" ca="1" si="94"/>
        <v>Supercritical</v>
      </c>
      <c r="AS433" s="5">
        <f ca="1">((ABS(K433)*'1D'!$D$6)/(MAX(((F433)+(G433)*(AH433))*(AH433),
            0.000001)*MAX(((((F433)+(G433)*(AH433))*(AH433))/MAX((F433)+2*(AH433)*SQRT(1+(G433)^2),
                    0.000001))^(2/3),
            0.000001)))^2</f>
        <v>4.3358367565141456E-3</v>
      </c>
    </row>
    <row r="434" spans="1:45" x14ac:dyDescent="0.35">
      <c r="A434">
        <v>425</v>
      </c>
      <c r="B434">
        <v>423.99599999999998</v>
      </c>
      <c r="C434">
        <v>616241.65800000005</v>
      </c>
      <c r="D434">
        <v>3097545.9559999998</v>
      </c>
      <c r="E434">
        <v>632.35050000000001</v>
      </c>
      <c r="F434">
        <v>5.2</v>
      </c>
      <c r="G434">
        <v>0</v>
      </c>
      <c r="H434" t="s">
        <v>176</v>
      </c>
      <c r="I434">
        <v>0.05</v>
      </c>
      <c r="J434" s="5">
        <f t="shared" si="95"/>
        <v>1</v>
      </c>
      <c r="K434" s="5">
        <f t="shared" ca="1" si="96"/>
        <v>50.95</v>
      </c>
      <c r="L434" s="5">
        <f ca="1">IF($A$2=0,
    IFERROR(L433,
        MAX('1D'!$D$16,
            POWER((ABS(K434)^2)/('1D'!$I$5*MAX(F434,
                        0.1)^2),
                1/3))),
    IF(IFERROR(V433,
            0)=0,
        IFERROR(L433,
            MAX('1D'!$D$16,
                POWER((ABS(K434)^2)/('1D'!$I$5*MAX(F434,
                            0.1)^2),
                    1/3))),
        IF(OR(IFERROR(L434,
                    0)=0,
                IFERROR(S433,
                    0)&lt;1,
                IFERROR(S434,
                    0)&lt;1),
            MAX('1D'!$D$16,
                POWER((ABS(K434)^2)/('1D'!$I$5*MAX(F434,
                            0.1)^2),
                    1/3)),
            IF(IFERROR(U434,
                    0)&gt;0,
                MAX('1D'!$D$16,
                    IFERROR(L434,
                        0)+((IFERROR(U434,
                                0))*'1D'!$D$18*IF((IFERROR(S434,
                                    0))&lt;1,
                            1,
                            -1))),
                IF(IFERROR(U434,
                        0)&lt;0,
                    IF(ABS((MAX('1D'!$D$16,
                                    POWER((ABS(K434)^2)/('1D'!$I$5*MAX(F434,
                                                0.1)^2),
                                        1/3)))-IFERROR(L434,
                                0))&gt;'1D'!$D$19,
                        MAX('1D'!$D$16,
                            IF((MAX('1D'!$D$16,
                                        POWER((ABS(K434)^2)/('1D'!$I$5*MAX(F434,
                                                    0.1)^2),
                                            1/3)))&gt;IFERROR(L434,
                                    0),
                                MIN((MAX('1D'!$D$16,
                                            POWER((ABS(K434)^2)/('1D'!$I$5*MAX(F434,
                                                        0.1)^2),
                                                1/3))),
                                    IFERROR(L434,
                                        0)+(MIN(ABS(IFERROR(U434,
                                                    0))*'1D'!$D$18,
                                            ABS((MAX('1D'!$D$16,
                                                        POWER((ABS(K434)^2)/('1D'!$I$5*MAX(F434,
                                                                    0.1)^2),
                                                            1/3)))-IFERROR(L434,
                                                    0))))),
                                MAX((MAX('1D'!$D$16,
                                            POWER((ABS(K434)^2)/('1D'!$I$5*MAX(F434,
                                                        0.1)^2),
                                                1/3))),
                                    IFERROR(L434,
                                        0)-(MIN(ABS(IFERROR(U434,
                                                    0))*'1D'!$D$18,
                                            ABS((MAX('1D'!$D$16,
                                                        POWER((ABS(K434)^2)/('1D'!$I$5*MAX(F434,
                                                                    0.1)^2),
                                                            1/3)))-IFERROR(L434,
                                                    0))))))),
                        MAX('1D'!$D$16,
                            POWER((ABS(K434)^2)/('1D'!$I$5*MAX(F434,
                                        0.1)^2),
                                1/3))),
                    MAX('1D'!$D$16,
                        IFERROR(L434,
                            0)))))))</f>
        <v>2.0411692021517887</v>
      </c>
      <c r="M434" s="5">
        <f t="shared" ca="1" si="84"/>
        <v>10.614079851189301</v>
      </c>
      <c r="N434" s="5">
        <f t="shared" ca="1" si="85"/>
        <v>1.1434704692804873</v>
      </c>
      <c r="O434" s="5">
        <f t="shared" ca="1" si="86"/>
        <v>4.8002276894771132</v>
      </c>
      <c r="P434" s="5">
        <f t="shared" ca="1" si="87"/>
        <v>634.39166920215177</v>
      </c>
      <c r="Q434" s="5">
        <f ca="1">P434+((ABS(K434)/MAX(((F434)+(G434)*(L434))*(L434),
            0.000001))^2)/(2*'1D'!$I$5)</f>
        <v>635.56609253909483</v>
      </c>
      <c r="R434" s="5">
        <f ca="1">((ABS(K434)*'1D'!$D$6)/(MAX(((F434)+(G434)*(L434))*(L434),
            0.000001)*MAX(((((F434)+(G434)*(L434))*(L434))/MAX((F434)+2*(L434)*SQRT(1+(G434)^2),
                    0.000001))^(2/3),
            0.000001)))^2</f>
        <v>4.3358367565141456E-3</v>
      </c>
      <c r="S434" s="5">
        <f ca="1">ABS(ABS(K434)/MAX(((F434)+(G434)*(L434))*(L434),
        0.000001))/SQRT('1D'!$I$5*MAX((((F434)+(G434)*(L434))*(L434))/MAX((F434)+2*(G434)*(L434),
            0.000001),
        0.000001))</f>
        <v>1.0727235886044055</v>
      </c>
      <c r="T434" s="5">
        <f ca="1">((F434)*(L434)^2)/2+(G434)*(L434)^3/3+(ABS(K434)^2)/('1D'!$I$5*MAX(((F434)+(G434)*(L434))*(L434),
        0.000001))</f>
        <v>35.763412605541333</v>
      </c>
      <c r="U434" s="5">
        <f ca="1">IF($A$2=0,
    0,
    IFERROR(Q433-(((R433+R434)/2)*J434)-(IF(O433&gt;O434,
                '1D'!$D$8*((O433^2-O434^2)/(2*'1D'!$I$5)),
                '1D'!$D$9*((O434^2-O433^2)/(2*'1D'!$I$5)))+('1D'!$D$10*(ABS(I434)/90)*(MAX(O433^2,
                        O434^2)/(2*'1D'!$I$5))))-Q434,
        0))</f>
        <v>-3.9337053678991651E-3</v>
      </c>
      <c r="V434" s="5">
        <f ca="1">IF($A$2=0,
    1,
    IF(IFERROR(V433,
            0)=0,
        0,
        IFERROR(IF(ROUND(S434,
                    3)=1,
                1,
                IF(AND(ABS(U434)&lt;'1D'!$D$19,
                        S434&gt;1),
                    1,
                    0)),
            0)))</f>
        <v>0</v>
      </c>
      <c r="W434" s="5">
        <f ca="1">IF($A$2=0,
    MAX(MAX('1D'!$D$16,
            MAX('1D'!$D$16,
                POWER((ABS(K434)^2)/('1D'!$I$5*MAX(F434,
                            0.1)^2),
                    1/3))),
        IFERROR(W1396,
            MAX(MAX('1D'!$D$16,
                    MAX('1D'!$D$16,
                        POWER((ABS(K434)^2)/('1D'!$I$5*MAX(F434,
                                    0.1)^2),
                            1/3))),
                ($L$2)-E1396))),
    IF(IFERROR(AG435,
            0)=0,
        MAX(MAX('1D'!$D$16,
                MAX('1D'!$D$16,
                    POWER((ABS(K434)^2)/('1D'!$I$5*MAX(F434,
                                0.1)^2),
                        1/3))),
            IFERROR(W1396,
                MAX(MAX('1D'!$D$16,
                        MAX('1D'!$D$16,
                            POWER((ABS(K434)^2)/('1D'!$I$5*MAX(F434,
                                        0.1)^2),
                                1/3))),
                    ($L$2)-E1396))),
        IF(IFERROR(W434,
                0)=0,
            MAX(MAX('1D'!$D$16,
                    MAX('1D'!$D$16,
                        POWER((ABS(K434)^2)/('1D'!$I$5*MAX(F434,
                                    0.1)^2),
                            1/3))),
                IFERROR(W1396,
                    MAX(MAX('1D'!$D$16,
                            MAX('1D'!$D$16,
                                POWER((ABS(K434)^2)/('1D'!$I$5*MAX(F434,
                                            0.1)^2),
                                    1/3))),
                        ($L$2)-E1396))),
            IF(OR(IFERROR(AD434,
                        0)&gt;=1,
                    IFERROR(AD435,
                        0)&gt;=1),
                MAX('1D'!$D$16,
                    MAX('1D'!$D$16,
                        POWER((ABS(K434)^2)/('1D'!$I$5*MAX(F434,
                                    0.1)^2),
                            1/3))),
                IF(ABS(IFERROR(AF434,
                            0))&lt;'1D'!$D$19,
                    MAX(MAX('1D'!$D$16,
                            MAX('1D'!$D$16,
                                POWER((ABS(K434)^2)/('1D'!$I$5*MAX(F434,
                                            0.1)^2),
                                    1/3))),
                        IFERROR(W434,
                            0)),
                    MAX(MAX('1D'!$D$16,
                            MAX('1D'!$D$16,
                                POWER((ABS(K434)^2)/('1D'!$I$5*MAX(F434,
                                            0.1)^2),
                                    1/3))),
                        (IFERROR(W434,
                                0))+((IFERROR(AF434,
                                    0))*'1D'!$D$18)))))))</f>
        <v>2.1389677043987478</v>
      </c>
      <c r="X434" s="5">
        <f t="shared" ca="1" si="88"/>
        <v>11.122632062873489</v>
      </c>
      <c r="Y434" s="5">
        <f t="shared" ca="1" si="89"/>
        <v>1.1735290000551568</v>
      </c>
      <c r="Z434" s="5">
        <f t="shared" ca="1" si="90"/>
        <v>4.5807502857230418</v>
      </c>
      <c r="AA434" s="5">
        <f t="shared" ca="1" si="91"/>
        <v>634.48946770439875</v>
      </c>
      <c r="AB434" s="5">
        <f ca="1">AA434+((ABS(K434)/MAX(((F434)+(G434)*(W434))*(W434),
            0.000001))^2)/(2*'1D'!$I$5)</f>
        <v>635.55895155659812</v>
      </c>
      <c r="AC434" s="5">
        <f ca="1">((ABS(K434)*'1D'!$D$6)/(MAX(((F434)+(G434)*(W434))*(W434),
            0.000001)*MAX(((((F434)+(G434)*(W434))*(W434))/MAX((F434)+2*(W434)*SQRT(1+(G434)^2),
                    0.000001))^(2/3),
            0.000001)))^2</f>
        <v>3.8141460404132466E-3</v>
      </c>
      <c r="AD434" s="5">
        <f ca="1">ABS(ABS(K434)/MAX(((F434)+(G434)*(W434))*(W434),
        0.000001))/SQRT('1D'!$I$5*MAX((((F434)+(G434)*(W434))*(W434))/MAX((F434)+2*(G434)*(W434),
            0.000001),
        0.000001))</f>
        <v>1.0000000000000004</v>
      </c>
      <c r="AE434" s="5">
        <f ca="1">((F434)*(W434)^2)/2+(G434)*(W434)^3/3+(ABS(K434)^2)/('1D'!$I$5*MAX(((F434)+(G434)*(W434))*(W434),
        0.000001))</f>
        <v>35.686426155594638</v>
      </c>
      <c r="AF434" s="5">
        <f ca="1">IF($A$2=0,
    0,
    IFERROR(AB435+(((AC434+AC435)/2)*J435)+(IF(Z434&gt;Z435,
                '1D'!$D$8*((Z434^2-Z435^2)/(2*'1D'!$I$5)),
                '1D'!$D$9*((Z435^2-Z434^2)/(2*'1D'!$I$5)))+('1D'!$D$10*(ABS(I435)/90)*(MAX(Z434^2,
                        Z435^2)/(2*'1D'!$I$5))))-AB434,
        0))</f>
        <v>3.4531789411857972E-3</v>
      </c>
      <c r="AG434" s="5">
        <f ca="1">IF($A$2=0,
    1,
    IF(IFERROR(AG435,
            0)=0,
        0,
        IFERROR(IF(OR(ROUND(AD434,
                        3)&gt;=1,
                    AND(ABS(AF434)&lt;'1D'!$D$19,
                        AD434&lt;1)),
                1,
                0),
            0)))</f>
        <v>1</v>
      </c>
      <c r="AH434" s="5">
        <f ca="1">IFERROR(IF('1D'!V32="Supercritical",
        MAX('1D'!$D$16,
            IFERROR(L434,
                MAX('1D'!$D$16,
                    POWER((ABS(K434)^2)/('1D'!$I$5*MAX(F434,
                                0.1)^2),
                        1/3)))),
        IF('1D'!V32="Subcritical",
            MAX('1D'!$D$16,
                IFERROR(W434,
                    MAX('1D'!$D$16,
                        POWER((ABS(K434)^2)/('1D'!$I$5*MAX(F434,
                                    0.1)^2),
                            1/3)))),
            IF(IFERROR(T434,
                    -1E+99)&gt;=IFERROR(AE434,
                    -1E+99),
                MAX('1D'!$D$16,
                    IFERROR(L434,
                        MAX('1D'!$D$16,
                            POWER((ABS(K434)^2)/('1D'!$I$5*MAX(F434,
                                        0.1)^2),
                                1/3)))),
                MAX('1D'!$D$16,
                    IFERROR(W434,
                        MAX('1D'!$D$16,
                            POWER((ABS(K434)^2)/('1D'!$I$5*MAX(F434,
                                        0.1)^2),
                                1/3))))))),
    MAX('1D'!$D$16,
        POWER((ABS(K434)^2)/('1D'!$I$5*MAX(F434,
                    0.1)^2),
            1/3)))</f>
        <v>2.0411692021517887</v>
      </c>
      <c r="AI434" s="5">
        <f t="shared" ca="1" si="92"/>
        <v>634.39166920215177</v>
      </c>
      <c r="AJ434" s="5">
        <f ca="1">AI434+((ABS(K434)/MAX(((F434)+(G434)*(AH434))*(AH434),
            0.000001))^2)/(2*'1D'!$I$5)</f>
        <v>635.56609253909483</v>
      </c>
      <c r="AM434">
        <v>0</v>
      </c>
      <c r="AN434">
        <v>0</v>
      </c>
      <c r="AO434" s="5">
        <f t="shared" si="93"/>
        <v>0</v>
      </c>
      <c r="AP434" s="5">
        <f t="shared" si="97"/>
        <v>0</v>
      </c>
      <c r="AQ434" s="5">
        <f ca="1">ABS(ABS(K434)/MAX(((F434)+(G434)*(AH434))*(AH434),
        0.000001))/SQRT('1D'!$I$5*MAX((((F434)+(G434)*(AH434))*(AH434))/MAX((F434)+2*(G434)*(AH434),
            0.000001),
        0.000001))</f>
        <v>1.0727235886044055</v>
      </c>
      <c r="AR434" s="5" t="str">
        <f t="shared" ca="1" si="94"/>
        <v>Supercritical</v>
      </c>
      <c r="AS434" s="5">
        <f ca="1">((ABS(K434)*'1D'!$D$6)/(MAX(((F434)+(G434)*(AH434))*(AH434),
            0.000001)*MAX(((((F434)+(G434)*(AH434))*(AH434))/MAX((F434)+2*(AH434)*SQRT(1+(G434)^2),
                    0.000001))^(2/3),
            0.000001)))^2</f>
        <v>4.3358367565141456E-3</v>
      </c>
    </row>
    <row r="435" spans="1:45" x14ac:dyDescent="0.35">
      <c r="A435">
        <v>426</v>
      </c>
      <c r="B435">
        <v>424.99599999999998</v>
      </c>
      <c r="C435">
        <v>616241.18299999996</v>
      </c>
      <c r="D435">
        <v>3097545.0759999999</v>
      </c>
      <c r="E435">
        <v>632.35</v>
      </c>
      <c r="F435">
        <v>5.2</v>
      </c>
      <c r="G435">
        <v>0</v>
      </c>
      <c r="H435" t="s">
        <v>176</v>
      </c>
      <c r="I435">
        <v>7.8E-2</v>
      </c>
      <c r="J435" s="5">
        <f t="shared" si="95"/>
        <v>1</v>
      </c>
      <c r="K435" s="5">
        <f t="shared" ca="1" si="96"/>
        <v>50.95</v>
      </c>
      <c r="L435" s="5">
        <f ca="1">IF($A$2=0,
    IFERROR(L434,
        MAX('1D'!$D$16,
            POWER((ABS(K435)^2)/('1D'!$I$5*MAX(F435,
                        0.1)^2),
                1/3))),
    IF(IFERROR(V434,
            0)=0,
        IFERROR(L434,
            MAX('1D'!$D$16,
                POWER((ABS(K435)^2)/('1D'!$I$5*MAX(F435,
                            0.1)^2),
                    1/3))),
        IF(OR(IFERROR(L435,
                    0)=0,
                IFERROR(S434,
                    0)&lt;1,
                IFERROR(S435,
                    0)&lt;1),
            MAX('1D'!$D$16,
                POWER((ABS(K435)^2)/('1D'!$I$5*MAX(F435,
                            0.1)^2),
                    1/3)),
            IF(IFERROR(U435,
                    0)&gt;0,
                MAX('1D'!$D$16,
                    IFERROR(L435,
                        0)+((IFERROR(U435,
                                0))*'1D'!$D$18*IF((IFERROR(S435,
                                    0))&lt;1,
                            1,
                            -1))),
                IF(IFERROR(U435,
                        0)&lt;0,
                    IF(ABS((MAX('1D'!$D$16,
                                    POWER((ABS(K435)^2)/('1D'!$I$5*MAX(F435,
                                                0.1)^2),
                                        1/3)))-IFERROR(L435,
                                0))&gt;'1D'!$D$19,
                        MAX('1D'!$D$16,
                            IF((MAX('1D'!$D$16,
                                        POWER((ABS(K435)^2)/('1D'!$I$5*MAX(F435,
                                                    0.1)^2),
                                            1/3)))&gt;IFERROR(L435,
                                    0),
                                MIN((MAX('1D'!$D$16,
                                            POWER((ABS(K435)^2)/('1D'!$I$5*MAX(F435,
                                                        0.1)^2),
                                                1/3))),
                                    IFERROR(L435,
                                        0)+(MIN(ABS(IFERROR(U435,
                                                    0))*'1D'!$D$18,
                                            ABS((MAX('1D'!$D$16,
                                                        POWER((ABS(K435)^2)/('1D'!$I$5*MAX(F435,
                                                                    0.1)^2),
                                                            1/3)))-IFERROR(L435,
                                                    0))))),
                                MAX((MAX('1D'!$D$16,
                                            POWER((ABS(K435)^2)/('1D'!$I$5*MAX(F435,
                                                        0.1)^2),
                                                1/3))),
                                    IFERROR(L435,
                                        0)-(MIN(ABS(IFERROR(U435,
                                                    0))*'1D'!$D$18,
                                            ABS((MAX('1D'!$D$16,
                                                        POWER((ABS(K435)^2)/('1D'!$I$5*MAX(F435,
                                                                    0.1)^2),
                                                            1/3)))-IFERROR(L435,
                                                    0))))))),
                        MAX('1D'!$D$16,
                            POWER((ABS(K435)^2)/('1D'!$I$5*MAX(F435,
                                        0.1)^2),
                                1/3))),
                    MAX('1D'!$D$16,
                        IFERROR(L435,
                            0)))))))</f>
        <v>2.0411692021517887</v>
      </c>
      <c r="M435" s="5">
        <f t="shared" ca="1" si="84"/>
        <v>10.614079851189301</v>
      </c>
      <c r="N435" s="5">
        <f t="shared" ca="1" si="85"/>
        <v>1.1434704692804873</v>
      </c>
      <c r="O435" s="5">
        <f t="shared" ca="1" si="86"/>
        <v>4.8002276894771132</v>
      </c>
      <c r="P435" s="5">
        <f t="shared" ca="1" si="87"/>
        <v>634.39116920215179</v>
      </c>
      <c r="Q435" s="5">
        <f ca="1">P435+((ABS(K435)/MAX(((F435)+(G435)*(L435))*(L435),
            0.000001))^2)/(2*'1D'!$I$5)</f>
        <v>635.56559253909484</v>
      </c>
      <c r="R435" s="5">
        <f ca="1">((ABS(K435)*'1D'!$D$6)/(MAX(((F435)+(G435)*(L435))*(L435),
            0.000001)*MAX(((((F435)+(G435)*(L435))*(L435))/MAX((F435)+2*(L435)*SQRT(1+(G435)^2),
                    0.000001))^(2/3),
            0.000001)))^2</f>
        <v>4.3358367565141456E-3</v>
      </c>
      <c r="S435" s="5">
        <f ca="1">ABS(ABS(K435)/MAX(((F435)+(G435)*(L435))*(L435),
        0.000001))/SQRT('1D'!$I$5*MAX((((F435)+(G435)*(L435))*(L435))/MAX((F435)+2*(G435)*(L435),
            0.000001),
        0.000001))</f>
        <v>1.0727235886044055</v>
      </c>
      <c r="T435" s="5">
        <f ca="1">((F435)*(L435)^2)/2+(G435)*(L435)^3/3+(ABS(K435)^2)/('1D'!$I$5*MAX(((F435)+(G435)*(L435))*(L435),
        0.000001))</f>
        <v>35.763412605541333</v>
      </c>
      <c r="U435" s="5">
        <f ca="1">IF($A$2=0,
    0,
    IFERROR(Q434-(((R434+R435)/2)*J435)-(IF(O434&gt;O435,
                '1D'!$D$8*((O434^2-O435^2)/(2*'1D'!$I$5)),
                '1D'!$D$9*((O435^2-O434^2)/(2*'1D'!$I$5)))+('1D'!$D$10*(ABS(I435)/90)*(MAX(O434^2,
                        O435^2)/(2*'1D'!$I$5))))-Q435,
        0))</f>
        <v>-3.9885117902258571E-3</v>
      </c>
      <c r="V435" s="5">
        <f ca="1">IF($A$2=0,
    1,
    IF(IFERROR(V434,
            0)=0,
        0,
        IFERROR(IF(ROUND(S435,
                    3)=1,
                1,
                IF(AND(ABS(U435)&lt;'1D'!$D$19,
                        S435&gt;1),
                    1,
                    0)),
            0)))</f>
        <v>0</v>
      </c>
      <c r="W435" s="5">
        <f ca="1">IF($A$2=0,
    MAX(MAX('1D'!$D$16,
            MAX('1D'!$D$16,
                POWER((ABS(K435)^2)/('1D'!$I$5*MAX(F435,
                            0.1)^2),
                    1/3))),
        IFERROR(W1396,
            MAX(MAX('1D'!$D$16,
                    MAX('1D'!$D$16,
                        POWER((ABS(K435)^2)/('1D'!$I$5*MAX(F435,
                                    0.1)^2),
                            1/3))),
                ($L$2)-E1396))),
    IF(IFERROR(AG436,
            0)=0,
        MAX(MAX('1D'!$D$16,
                MAX('1D'!$D$16,
                    POWER((ABS(K435)^2)/('1D'!$I$5*MAX(F435,
                                0.1)^2),
                        1/3))),
            IFERROR(W1396,
                MAX(MAX('1D'!$D$16,
                        MAX('1D'!$D$16,
                            POWER((ABS(K435)^2)/('1D'!$I$5*MAX(F435,
                                        0.1)^2),
                                1/3))),
                    ($L$2)-E1396))),
        IF(IFERROR(W435,
                0)=0,
            MAX(MAX('1D'!$D$16,
                    MAX('1D'!$D$16,
                        POWER((ABS(K435)^2)/('1D'!$I$5*MAX(F435,
                                    0.1)^2),
                            1/3))),
                IFERROR(W1396,
                    MAX(MAX('1D'!$D$16,
                            MAX('1D'!$D$16,
                                POWER((ABS(K435)^2)/('1D'!$I$5*MAX(F435,
                                            0.1)^2),
                                    1/3))),
                        ($L$2)-E1396))),
            IF(OR(IFERROR(AD435,
                        0)&gt;=1,
                    IFERROR(AD436,
                        0)&gt;=1),
                MAX('1D'!$D$16,
                    MAX('1D'!$D$16,
                        POWER((ABS(K435)^2)/('1D'!$I$5*MAX(F435,
                                    0.1)^2),
                            1/3))),
                IF(ABS(IFERROR(AF435,
                            0))&lt;'1D'!$D$19,
                    MAX(MAX('1D'!$D$16,
                            MAX('1D'!$D$16,
                                POWER((ABS(K435)^2)/('1D'!$I$5*MAX(F435,
                                            0.1)^2),
                                    1/3))),
                        IFERROR(W435,
                            0)),
                    MAX(MAX('1D'!$D$16,
                            MAX('1D'!$D$16,
                                POWER((ABS(K435)^2)/('1D'!$I$5*MAX(F435,
                                            0.1)^2),
                                    1/3))),
                        (IFERROR(W435,
                                0))+((IFERROR(AF435,
                                    0))*'1D'!$D$18)))))))</f>
        <v>2.1389677043987478</v>
      </c>
      <c r="X435" s="5">
        <f t="shared" ca="1" si="88"/>
        <v>11.122632062873489</v>
      </c>
      <c r="Y435" s="5">
        <f t="shared" ca="1" si="89"/>
        <v>1.1735290000551568</v>
      </c>
      <c r="Z435" s="5">
        <f t="shared" ca="1" si="90"/>
        <v>4.5807502857230418</v>
      </c>
      <c r="AA435" s="5">
        <f t="shared" ca="1" si="91"/>
        <v>634.48896770439876</v>
      </c>
      <c r="AB435" s="5">
        <f ca="1">AA435+((ABS(K435)/MAX(((F435)+(G435)*(W435))*(W435),
            0.000001))^2)/(2*'1D'!$I$5)</f>
        <v>635.55845155659813</v>
      </c>
      <c r="AC435" s="5">
        <f ca="1">((ABS(K435)*'1D'!$D$6)/(MAX(((F435)+(G435)*(W435))*(W435),
            0.000001)*MAX(((((F435)+(G435)*(W435))*(W435))/MAX((F435)+2*(W435)*SQRT(1+(G435)^2),
                    0.000001))^(2/3),
            0.000001)))^2</f>
        <v>3.8141460404132466E-3</v>
      </c>
      <c r="AD435" s="5">
        <f ca="1">ABS(ABS(K435)/MAX(((F435)+(G435)*(W435))*(W435),
        0.000001))/SQRT('1D'!$I$5*MAX((((F435)+(G435)*(W435))*(W435))/MAX((F435)+2*(G435)*(W435),
            0.000001),
        0.000001))</f>
        <v>1.0000000000000004</v>
      </c>
      <c r="AE435" s="5">
        <f ca="1">((F435)*(W435)^2)/2+(G435)*(W435)^3/3+(ABS(K435)^2)/('1D'!$I$5*MAX(((F435)+(G435)*(W435))*(W435),
        0.000001))</f>
        <v>35.686426155594638</v>
      </c>
      <c r="AF435" s="5">
        <f ca="1">IF($A$2=0,
    0,
    IFERROR(AB436+(((AC435+AC436)/2)*J436)+(IF(Z435&gt;Z436,
                '1D'!$D$8*((Z435^2-Z436^2)/(2*'1D'!$I$5)),
                '1D'!$D$9*((Z436^2-Z435^2)/(2*'1D'!$I$5)))+('1D'!$D$10*(ABS(I436)/90)*(MAX(Z435^2,
                        Z436^2)/(2*'1D'!$I$5))))-AB435,
        0))</f>
        <v>3.3622728137743252E-3</v>
      </c>
      <c r="AG435" s="5">
        <f ca="1">IF($A$2=0,
    1,
    IF(IFERROR(AG436,
            0)=0,
        0,
        IFERROR(IF(OR(ROUND(AD435,
                        3)&gt;=1,
                    AND(ABS(AF435)&lt;'1D'!$D$19,
                        AD435&lt;1)),
                1,
                0),
            0)))</f>
        <v>1</v>
      </c>
      <c r="AH435" s="5">
        <f ca="1">IFERROR(IF('1D'!V32="Supercritical",
        MAX('1D'!$D$16,
            IFERROR(L435,
                MAX('1D'!$D$16,
                    POWER((ABS(K435)^2)/('1D'!$I$5*MAX(F435,
                                0.1)^2),
                        1/3)))),
        IF('1D'!V32="Subcritical",
            MAX('1D'!$D$16,
                IFERROR(W435,
                    MAX('1D'!$D$16,
                        POWER((ABS(K435)^2)/('1D'!$I$5*MAX(F435,
                                    0.1)^2),
                            1/3)))),
            IF(IFERROR(T435,
                    -1E+99)&gt;=IFERROR(AE435,
                    -1E+99),
                MAX('1D'!$D$16,
                    IFERROR(L435,
                        MAX('1D'!$D$16,
                            POWER((ABS(K435)^2)/('1D'!$I$5*MAX(F435,
                                        0.1)^2),
                                1/3)))),
                MAX('1D'!$D$16,
                    IFERROR(W435,
                        MAX('1D'!$D$16,
                            POWER((ABS(K435)^2)/('1D'!$I$5*MAX(F435,
                                        0.1)^2),
                                1/3))))))),
    MAX('1D'!$D$16,
        POWER((ABS(K435)^2)/('1D'!$I$5*MAX(F435,
                    0.1)^2),
            1/3)))</f>
        <v>2.0411692021517887</v>
      </c>
      <c r="AI435" s="5">
        <f t="shared" ca="1" si="92"/>
        <v>634.39116920215179</v>
      </c>
      <c r="AJ435" s="5">
        <f ca="1">AI435+((ABS(K435)/MAX(((F435)+(G435)*(AH435))*(AH435),
            0.000001))^2)/(2*'1D'!$I$5)</f>
        <v>635.56559253909484</v>
      </c>
      <c r="AM435">
        <v>0</v>
      </c>
      <c r="AN435">
        <v>0</v>
      </c>
      <c r="AO435" s="5">
        <f t="shared" si="93"/>
        <v>0</v>
      </c>
      <c r="AP435" s="5">
        <f t="shared" si="97"/>
        <v>0</v>
      </c>
      <c r="AQ435" s="5">
        <f ca="1">ABS(ABS(K435)/MAX(((F435)+(G435)*(AH435))*(AH435),
        0.000001))/SQRT('1D'!$I$5*MAX((((F435)+(G435)*(AH435))*(AH435))/MAX((F435)+2*(G435)*(AH435),
            0.000001),
        0.000001))</f>
        <v>1.0727235886044055</v>
      </c>
      <c r="AR435" s="5" t="str">
        <f t="shared" ca="1" si="94"/>
        <v>Supercritical</v>
      </c>
      <c r="AS435" s="5">
        <f ca="1">((ABS(K435)*'1D'!$D$6)/(MAX(((F435)+(G435)*(AH435))*(AH435),
            0.000001)*MAX(((((F435)+(G435)*(AH435))*(AH435))/MAX((F435)+2*(AH435)*SQRT(1+(G435)^2),
                    0.000001))^(2/3),
            0.000001)))^2</f>
        <v>4.3358367565141456E-3</v>
      </c>
    </row>
    <row r="436" spans="1:45" x14ac:dyDescent="0.35">
      <c r="A436">
        <v>427</v>
      </c>
      <c r="B436">
        <v>425.99599999999998</v>
      </c>
      <c r="C436">
        <v>616240.70900000003</v>
      </c>
      <c r="D436">
        <v>3097544.1949999998</v>
      </c>
      <c r="E436">
        <v>632.34950000000003</v>
      </c>
      <c r="F436">
        <v>5.2</v>
      </c>
      <c r="G436">
        <v>0</v>
      </c>
      <c r="H436" t="s">
        <v>176</v>
      </c>
      <c r="I436">
        <v>2.7E-2</v>
      </c>
      <c r="J436" s="5">
        <f t="shared" si="95"/>
        <v>1</v>
      </c>
      <c r="K436" s="5">
        <f t="shared" ca="1" si="96"/>
        <v>50.95</v>
      </c>
      <c r="L436" s="5">
        <f ca="1">IF($A$2=0,
    IFERROR(L435,
        MAX('1D'!$D$16,
            POWER((ABS(K436)^2)/('1D'!$I$5*MAX(F436,
                        0.1)^2),
                1/3))),
    IF(IFERROR(V435,
            0)=0,
        IFERROR(L435,
            MAX('1D'!$D$16,
                POWER((ABS(K436)^2)/('1D'!$I$5*MAX(F436,
                            0.1)^2),
                    1/3))),
        IF(OR(IFERROR(L436,
                    0)=0,
                IFERROR(S435,
                    0)&lt;1,
                IFERROR(S436,
                    0)&lt;1),
            MAX('1D'!$D$16,
                POWER((ABS(K436)^2)/('1D'!$I$5*MAX(F436,
                            0.1)^2),
                    1/3)),
            IF(IFERROR(U436,
                    0)&gt;0,
                MAX('1D'!$D$16,
                    IFERROR(L436,
                        0)+((IFERROR(U436,
                                0))*'1D'!$D$18*IF((IFERROR(S436,
                                    0))&lt;1,
                            1,
                            -1))),
                IF(IFERROR(U436,
                        0)&lt;0,
                    IF(ABS((MAX('1D'!$D$16,
                                    POWER((ABS(K436)^2)/('1D'!$I$5*MAX(F436,
                                                0.1)^2),
                                        1/3)))-IFERROR(L436,
                                0))&gt;'1D'!$D$19,
                        MAX('1D'!$D$16,
                            IF((MAX('1D'!$D$16,
                                        POWER((ABS(K436)^2)/('1D'!$I$5*MAX(F436,
                                                    0.1)^2),
                                            1/3)))&gt;IFERROR(L436,
                                    0),
                                MIN((MAX('1D'!$D$16,
                                            POWER((ABS(K436)^2)/('1D'!$I$5*MAX(F436,
                                                        0.1)^2),
                                                1/3))),
                                    IFERROR(L436,
                                        0)+(MIN(ABS(IFERROR(U436,
                                                    0))*'1D'!$D$18,
                                            ABS((MAX('1D'!$D$16,
                                                        POWER((ABS(K436)^2)/('1D'!$I$5*MAX(F436,
                                                                    0.1)^2),
                                                            1/3)))-IFERROR(L436,
                                                    0))))),
                                MAX((MAX('1D'!$D$16,
                                            POWER((ABS(K436)^2)/('1D'!$I$5*MAX(F436,
                                                        0.1)^2),
                                                1/3))),
                                    IFERROR(L436,
                                        0)-(MIN(ABS(IFERROR(U436,
                                                    0))*'1D'!$D$18,
                                            ABS((MAX('1D'!$D$16,
                                                        POWER((ABS(K436)^2)/('1D'!$I$5*MAX(F436,
                                                                    0.1)^2),
                                                            1/3)))-IFERROR(L436,
                                                    0))))))),
                        MAX('1D'!$D$16,
                            POWER((ABS(K436)^2)/('1D'!$I$5*MAX(F436,
                                        0.1)^2),
                                1/3))),
                    MAX('1D'!$D$16,
                        IFERROR(L436,
                            0)))))))</f>
        <v>2.0411692021517887</v>
      </c>
      <c r="M436" s="5">
        <f t="shared" ca="1" si="84"/>
        <v>10.614079851189301</v>
      </c>
      <c r="N436" s="5">
        <f t="shared" ca="1" si="85"/>
        <v>1.1434704692804873</v>
      </c>
      <c r="O436" s="5">
        <f t="shared" ca="1" si="86"/>
        <v>4.8002276894771132</v>
      </c>
      <c r="P436" s="5">
        <f t="shared" ca="1" si="87"/>
        <v>634.3906692021518</v>
      </c>
      <c r="Q436" s="5">
        <f ca="1">P436+((ABS(K436)/MAX(((F436)+(G436)*(L436))*(L436),
            0.000001))^2)/(2*'1D'!$I$5)</f>
        <v>635.56509253909485</v>
      </c>
      <c r="R436" s="5">
        <f ca="1">((ABS(K436)*'1D'!$D$6)/(MAX(((F436)+(G436)*(L436))*(L436),
            0.000001)*MAX(((((F436)+(G436)*(L436))*(L436))/MAX((F436)+2*(L436)*SQRT(1+(G436)^2),
                    0.000001))^(2/3),
            0.000001)))^2</f>
        <v>4.3358367565141456E-3</v>
      </c>
      <c r="S436" s="5">
        <f ca="1">ABS(ABS(K436)/MAX(((F436)+(G436)*(L436))*(L436),
        0.000001))/SQRT('1D'!$I$5*MAX((((F436)+(G436)*(L436))*(L436))/MAX((F436)+2*(G436)*(L436),
            0.000001),
        0.000001))</f>
        <v>1.0727235886044055</v>
      </c>
      <c r="T436" s="5">
        <f ca="1">((F436)*(L436)^2)/2+(G436)*(L436)^3/3+(ABS(K436)^2)/('1D'!$I$5*MAX(((F436)+(G436)*(L436))*(L436),
        0.000001))</f>
        <v>35.763412605541333</v>
      </c>
      <c r="U436" s="5">
        <f ca="1">IF($A$2=0,
    0,
    IFERROR(Q435-(((R435+R436)/2)*J436)-(IF(O435&gt;O436,
                '1D'!$D$8*((O435^2-O436^2)/(2*'1D'!$I$5)),
                '1D'!$D$9*((O436^2-O435^2)/(2*'1D'!$I$5)))+('1D'!$D$10*(ABS(I436)/90)*(MAX(O435^2,
                        O436^2)/(2*'1D'!$I$5))))-Q436,
        0))</f>
        <v>-3.8886858066007335E-3</v>
      </c>
      <c r="V436" s="5">
        <f ca="1">IF($A$2=0,
    1,
    IF(IFERROR(V435,
            0)=0,
        0,
        IFERROR(IF(ROUND(S436,
                    3)=1,
                1,
                IF(AND(ABS(U436)&lt;'1D'!$D$19,
                        S436&gt;1),
                    1,
                    0)),
            0)))</f>
        <v>0</v>
      </c>
      <c r="W436" s="5">
        <f ca="1">IF($A$2=0,
    MAX(MAX('1D'!$D$16,
            MAX('1D'!$D$16,
                POWER((ABS(K436)^2)/('1D'!$I$5*MAX(F436,
                            0.1)^2),
                    1/3))),
        IFERROR(W1396,
            MAX(MAX('1D'!$D$16,
                    MAX('1D'!$D$16,
                        POWER((ABS(K436)^2)/('1D'!$I$5*MAX(F436,
                                    0.1)^2),
                            1/3))),
                ($L$2)-E1396))),
    IF(IFERROR(AG437,
            0)=0,
        MAX(MAX('1D'!$D$16,
                MAX('1D'!$D$16,
                    POWER((ABS(K436)^2)/('1D'!$I$5*MAX(F436,
                                0.1)^2),
                        1/3))),
            IFERROR(W1396,
                MAX(MAX('1D'!$D$16,
                        MAX('1D'!$D$16,
                            POWER((ABS(K436)^2)/('1D'!$I$5*MAX(F436,
                                        0.1)^2),
                                1/3))),
                    ($L$2)-E1396))),
        IF(IFERROR(W436,
                0)=0,
            MAX(MAX('1D'!$D$16,
                    MAX('1D'!$D$16,
                        POWER((ABS(K436)^2)/('1D'!$I$5*MAX(F436,
                                    0.1)^2),
                            1/3))),
                IFERROR(W1396,
                    MAX(MAX('1D'!$D$16,
                            MAX('1D'!$D$16,
                                POWER((ABS(K436)^2)/('1D'!$I$5*MAX(F436,
                                            0.1)^2),
                                    1/3))),
                        ($L$2)-E1396))),
            IF(OR(IFERROR(AD436,
                        0)&gt;=1,
                    IFERROR(AD437,
                        0)&gt;=1),
                MAX('1D'!$D$16,
                    MAX('1D'!$D$16,
                        POWER((ABS(K436)^2)/('1D'!$I$5*MAX(F436,
                                    0.1)^2),
                            1/3))),
                IF(ABS(IFERROR(AF436,
                            0))&lt;'1D'!$D$19,
                    MAX(MAX('1D'!$D$16,
                            MAX('1D'!$D$16,
                                POWER((ABS(K436)^2)/('1D'!$I$5*MAX(F436,
                                            0.1)^2),
                                    1/3))),
                        IFERROR(W436,
                            0)),
                    MAX(MAX('1D'!$D$16,
                            MAX('1D'!$D$16,
                                POWER((ABS(K436)^2)/('1D'!$I$5*MAX(F436,
                                            0.1)^2),
                                    1/3))),
                        (IFERROR(W436,
                                0))+((IFERROR(AF436,
                                    0))*'1D'!$D$18)))))))</f>
        <v>2.1389677043987478</v>
      </c>
      <c r="X436" s="5">
        <f t="shared" ca="1" si="88"/>
        <v>11.122632062873489</v>
      </c>
      <c r="Y436" s="5">
        <f t="shared" ca="1" si="89"/>
        <v>1.1735290000551568</v>
      </c>
      <c r="Z436" s="5">
        <f t="shared" ca="1" si="90"/>
        <v>4.5807502857230418</v>
      </c>
      <c r="AA436" s="5">
        <f t="shared" ca="1" si="91"/>
        <v>634.48846770439877</v>
      </c>
      <c r="AB436" s="5">
        <f ca="1">AA436+((ABS(K436)/MAX(((F436)+(G436)*(W436))*(W436),
            0.000001))^2)/(2*'1D'!$I$5)</f>
        <v>635.55795155659814</v>
      </c>
      <c r="AC436" s="5">
        <f ca="1">((ABS(K436)*'1D'!$D$6)/(MAX(((F436)+(G436)*(W436))*(W436),
            0.000001)*MAX(((((F436)+(G436)*(W436))*(W436))/MAX((F436)+2*(W436)*SQRT(1+(G436)^2),
                    0.000001))^(2/3),
            0.000001)))^2</f>
        <v>3.8141460404132466E-3</v>
      </c>
      <c r="AD436" s="5">
        <f ca="1">ABS(ABS(K436)/MAX(((F436)+(G436)*(W436))*(W436),
        0.000001))/SQRT('1D'!$I$5*MAX((((F436)+(G436)*(W436))*(W436))/MAX((F436)+2*(G436)*(W436),
            0.000001),
        0.000001))</f>
        <v>1.0000000000000004</v>
      </c>
      <c r="AE436" s="5">
        <f ca="1">((F436)*(W436)^2)/2+(G436)*(W436)^3/3+(ABS(K436)^2)/('1D'!$I$5*MAX(((F436)+(G436)*(W436))*(W436),
        0.000001))</f>
        <v>35.686426155594638</v>
      </c>
      <c r="AF436" s="5">
        <f ca="1">IF($A$2=0,
    0,
    IFERROR(AB437+(((AC436+AC437)/2)*J437)+(IF(Z436&gt;Z437,
                '1D'!$D$8*((Z436^2-Z437^2)/(2*'1D'!$I$5)),
                '1D'!$D$9*((Z437^2-Z436^2)/(2*'1D'!$I$5)))+('1D'!$D$10*(ABS(I437)/90)*(MAX(Z436^2,
                        Z437^2)/(2*'1D'!$I$5))))-AB436,
        0))</f>
        <v>3.3584586676624895E-3</v>
      </c>
      <c r="AG436" s="5">
        <f ca="1">IF($A$2=0,
    1,
    IF(IFERROR(AG437,
            0)=0,
        0,
        IFERROR(IF(OR(ROUND(AD436,
                        3)&gt;=1,
                    AND(ABS(AF436)&lt;'1D'!$D$19,
                        AD436&lt;1)),
                1,
                0),
            0)))</f>
        <v>1</v>
      </c>
      <c r="AH436" s="5">
        <f ca="1">IFERROR(IF('1D'!V32="Supercritical",
        MAX('1D'!$D$16,
            IFERROR(L436,
                MAX('1D'!$D$16,
                    POWER((ABS(K436)^2)/('1D'!$I$5*MAX(F436,
                                0.1)^2),
                        1/3)))),
        IF('1D'!V32="Subcritical",
            MAX('1D'!$D$16,
                IFERROR(W436,
                    MAX('1D'!$D$16,
                        POWER((ABS(K436)^2)/('1D'!$I$5*MAX(F436,
                                    0.1)^2),
                            1/3)))),
            IF(IFERROR(T436,
                    -1E+99)&gt;=IFERROR(AE436,
                    -1E+99),
                MAX('1D'!$D$16,
                    IFERROR(L436,
                        MAX('1D'!$D$16,
                            POWER((ABS(K436)^2)/('1D'!$I$5*MAX(F436,
                                        0.1)^2),
                                1/3)))),
                MAX('1D'!$D$16,
                    IFERROR(W436,
                        MAX('1D'!$D$16,
                            POWER((ABS(K436)^2)/('1D'!$I$5*MAX(F436,
                                        0.1)^2),
                                1/3))))))),
    MAX('1D'!$D$16,
        POWER((ABS(K436)^2)/('1D'!$I$5*MAX(F436,
                    0.1)^2),
            1/3)))</f>
        <v>2.0411692021517887</v>
      </c>
      <c r="AI436" s="5">
        <f t="shared" ca="1" si="92"/>
        <v>634.3906692021518</v>
      </c>
      <c r="AJ436" s="5">
        <f ca="1">AI436+((ABS(K436)/MAX(((F436)+(G436)*(AH436))*(AH436),
            0.000001))^2)/(2*'1D'!$I$5)</f>
        <v>635.56509253909485</v>
      </c>
      <c r="AM436">
        <v>0</v>
      </c>
      <c r="AN436">
        <v>0</v>
      </c>
      <c r="AO436" s="5">
        <f t="shared" si="93"/>
        <v>0</v>
      </c>
      <c r="AP436" s="5">
        <f t="shared" si="97"/>
        <v>0</v>
      </c>
      <c r="AQ436" s="5">
        <f ca="1">ABS(ABS(K436)/MAX(((F436)+(G436)*(AH436))*(AH436),
        0.000001))/SQRT('1D'!$I$5*MAX((((F436)+(G436)*(AH436))*(AH436))/MAX((F436)+2*(G436)*(AH436),
            0.000001),
        0.000001))</f>
        <v>1.0727235886044055</v>
      </c>
      <c r="AR436" s="5" t="str">
        <f t="shared" ca="1" si="94"/>
        <v>Supercritical</v>
      </c>
      <c r="AS436" s="5">
        <f ca="1">((ABS(K436)*'1D'!$D$6)/(MAX(((F436)+(G436)*(AH436))*(AH436),
            0.000001)*MAX(((((F436)+(G436)*(AH436))*(AH436))/MAX((F436)+2*(AH436)*SQRT(1+(G436)^2),
                    0.000001))^(2/3),
            0.000001)))^2</f>
        <v>4.3358367565141456E-3</v>
      </c>
    </row>
    <row r="437" spans="1:45" x14ac:dyDescent="0.35">
      <c r="A437">
        <v>428</v>
      </c>
      <c r="B437">
        <v>426.995</v>
      </c>
      <c r="C437">
        <v>616240.23499999999</v>
      </c>
      <c r="D437">
        <v>3097543.3149999999</v>
      </c>
      <c r="E437">
        <v>632.34900000000005</v>
      </c>
      <c r="F437">
        <v>5.2</v>
      </c>
      <c r="G437">
        <v>0</v>
      </c>
      <c r="H437" t="s">
        <v>176</v>
      </c>
      <c r="I437">
        <v>2.7E-2</v>
      </c>
      <c r="J437" s="5">
        <f t="shared" si="95"/>
        <v>0.99900000000002365</v>
      </c>
      <c r="K437" s="5">
        <f t="shared" ca="1" si="96"/>
        <v>50.95</v>
      </c>
      <c r="L437" s="5">
        <f ca="1">IF($A$2=0,
    IFERROR(L436,
        MAX('1D'!$D$16,
            POWER((ABS(K437)^2)/('1D'!$I$5*MAX(F437,
                        0.1)^2),
                1/3))),
    IF(IFERROR(V436,
            0)=0,
        IFERROR(L436,
            MAX('1D'!$D$16,
                POWER((ABS(K437)^2)/('1D'!$I$5*MAX(F437,
                            0.1)^2),
                    1/3))),
        IF(OR(IFERROR(L437,
                    0)=0,
                IFERROR(S436,
                    0)&lt;1,
                IFERROR(S437,
                    0)&lt;1),
            MAX('1D'!$D$16,
                POWER((ABS(K437)^2)/('1D'!$I$5*MAX(F437,
                            0.1)^2),
                    1/3)),
            IF(IFERROR(U437,
                    0)&gt;0,
                MAX('1D'!$D$16,
                    IFERROR(L437,
                        0)+((IFERROR(U437,
                                0))*'1D'!$D$18*IF((IFERROR(S437,
                                    0))&lt;1,
                            1,
                            -1))),
                IF(IFERROR(U437,
                        0)&lt;0,
                    IF(ABS((MAX('1D'!$D$16,
                                    POWER((ABS(K437)^2)/('1D'!$I$5*MAX(F437,
                                                0.1)^2),
                                        1/3)))-IFERROR(L437,
                                0))&gt;'1D'!$D$19,
                        MAX('1D'!$D$16,
                            IF((MAX('1D'!$D$16,
                                        POWER((ABS(K437)^2)/('1D'!$I$5*MAX(F437,
                                                    0.1)^2),
                                            1/3)))&gt;IFERROR(L437,
                                    0),
                                MIN((MAX('1D'!$D$16,
                                            POWER((ABS(K437)^2)/('1D'!$I$5*MAX(F437,
                                                        0.1)^2),
                                                1/3))),
                                    IFERROR(L437,
                                        0)+(MIN(ABS(IFERROR(U437,
                                                    0))*'1D'!$D$18,
                                            ABS((MAX('1D'!$D$16,
                                                        POWER((ABS(K437)^2)/('1D'!$I$5*MAX(F437,
                                                                    0.1)^2),
                                                            1/3)))-IFERROR(L437,
                                                    0))))),
                                MAX((MAX('1D'!$D$16,
                                            POWER((ABS(K437)^2)/('1D'!$I$5*MAX(F437,
                                                        0.1)^2),
                                                1/3))),
                                    IFERROR(L437,
                                        0)-(MIN(ABS(IFERROR(U437,
                                                    0))*'1D'!$D$18,
                                            ABS((MAX('1D'!$D$16,
                                                        POWER((ABS(K437)^2)/('1D'!$I$5*MAX(F437,
                                                                    0.1)^2),
                                                            1/3)))-IFERROR(L437,
                                                    0))))))),
                        MAX('1D'!$D$16,
                            POWER((ABS(K437)^2)/('1D'!$I$5*MAX(F437,
                                        0.1)^2),
                                1/3))),
                    MAX('1D'!$D$16,
                        IFERROR(L437,
                            0)))))))</f>
        <v>2.0411692021517887</v>
      </c>
      <c r="M437" s="5">
        <f t="shared" ca="1" si="84"/>
        <v>10.614079851189301</v>
      </c>
      <c r="N437" s="5">
        <f t="shared" ca="1" si="85"/>
        <v>1.1434704692804873</v>
      </c>
      <c r="O437" s="5">
        <f t="shared" ca="1" si="86"/>
        <v>4.8002276894771132</v>
      </c>
      <c r="P437" s="5">
        <f t="shared" ca="1" si="87"/>
        <v>634.39016920215181</v>
      </c>
      <c r="Q437" s="5">
        <f ca="1">P437+((ABS(K437)/MAX(((F437)+(G437)*(L437))*(L437),
            0.000001))^2)/(2*'1D'!$I$5)</f>
        <v>635.56459253909486</v>
      </c>
      <c r="R437" s="5">
        <f ca="1">((ABS(K437)*'1D'!$D$6)/(MAX(((F437)+(G437)*(L437))*(L437),
            0.000001)*MAX(((((F437)+(G437)*(L437))*(L437))/MAX((F437)+2*(L437)*SQRT(1+(G437)^2),
                    0.000001))^(2/3),
            0.000001)))^2</f>
        <v>4.3358367565141456E-3</v>
      </c>
      <c r="S437" s="5">
        <f ca="1">ABS(ABS(K437)/MAX(((F437)+(G437)*(L437))*(L437),
        0.000001))/SQRT('1D'!$I$5*MAX((((F437)+(G437)*(L437))*(L437))/MAX((F437)+2*(G437)*(L437),
            0.000001),
        0.000001))</f>
        <v>1.0727235886044055</v>
      </c>
      <c r="T437" s="5">
        <f ca="1">((F437)*(L437)^2)/2+(G437)*(L437)^3/3+(ABS(K437)^2)/('1D'!$I$5*MAX(((F437)+(G437)*(L437))*(L437),
        0.000001))</f>
        <v>35.763412605541333</v>
      </c>
      <c r="U437" s="5">
        <f ca="1">IF($A$2=0,
    0,
    IFERROR(Q436-(((R436+R437)/2)*J437)-(IF(O436&gt;O437,
                '1D'!$D$8*((O436^2-O437^2)/(2*'1D'!$I$5)),
                '1D'!$D$9*((O437^2-O436^2)/(2*'1D'!$I$5)))+('1D'!$D$10*(ABS(I437)/90)*(MAX(O436^2,
                        O437^2)/(2*'1D'!$I$5))))-Q437,
        0))</f>
        <v>-3.8843499698941741E-3</v>
      </c>
      <c r="V437" s="5">
        <f ca="1">IF($A$2=0,
    1,
    IF(IFERROR(V436,
            0)=0,
        0,
        IFERROR(IF(ROUND(S437,
                    3)=1,
                1,
                IF(AND(ABS(U437)&lt;'1D'!$D$19,
                        S437&gt;1),
                    1,
                    0)),
            0)))</f>
        <v>0</v>
      </c>
      <c r="W437" s="5">
        <f ca="1">IF($A$2=0,
    MAX(MAX('1D'!$D$16,
            MAX('1D'!$D$16,
                POWER((ABS(K437)^2)/('1D'!$I$5*MAX(F437,
                            0.1)^2),
                    1/3))),
        IFERROR(W1396,
            MAX(MAX('1D'!$D$16,
                    MAX('1D'!$D$16,
                        POWER((ABS(K437)^2)/('1D'!$I$5*MAX(F437,
                                    0.1)^2),
                            1/3))),
                ($L$2)-E1396))),
    IF(IFERROR(AG438,
            0)=0,
        MAX(MAX('1D'!$D$16,
                MAX('1D'!$D$16,
                    POWER((ABS(K437)^2)/('1D'!$I$5*MAX(F437,
                                0.1)^2),
                        1/3))),
            IFERROR(W1396,
                MAX(MAX('1D'!$D$16,
                        MAX('1D'!$D$16,
                            POWER((ABS(K437)^2)/('1D'!$I$5*MAX(F437,
                                        0.1)^2),
                                1/3))),
                    ($L$2)-E1396))),
        IF(IFERROR(W437,
                0)=0,
            MAX(MAX('1D'!$D$16,
                    MAX('1D'!$D$16,
                        POWER((ABS(K437)^2)/('1D'!$I$5*MAX(F437,
                                    0.1)^2),
                            1/3))),
                IFERROR(W1396,
                    MAX(MAX('1D'!$D$16,
                            MAX('1D'!$D$16,
                                POWER((ABS(K437)^2)/('1D'!$I$5*MAX(F437,
                                            0.1)^2),
                                    1/3))),
                        ($L$2)-E1396))),
            IF(OR(IFERROR(AD437,
                        0)&gt;=1,
                    IFERROR(AD438,
                        0)&gt;=1),
                MAX('1D'!$D$16,
                    MAX('1D'!$D$16,
                        POWER((ABS(K437)^2)/('1D'!$I$5*MAX(F437,
                                    0.1)^2),
                            1/3))),
                IF(ABS(IFERROR(AF437,
                            0))&lt;'1D'!$D$19,
                    MAX(MAX('1D'!$D$16,
                            MAX('1D'!$D$16,
                                POWER((ABS(K437)^2)/('1D'!$I$5*MAX(F437,
                                            0.1)^2),
                                    1/3))),
                        IFERROR(W437,
                            0)),
                    MAX(MAX('1D'!$D$16,
                            MAX('1D'!$D$16,
                                POWER((ABS(K437)^2)/('1D'!$I$5*MAX(F437,
                                            0.1)^2),
                                    1/3))),
                        (IFERROR(W437,
                                0))+((IFERROR(AF437,
                                    0))*'1D'!$D$18)))))))</f>
        <v>2.1389677043987478</v>
      </c>
      <c r="X437" s="5">
        <f t="shared" ca="1" si="88"/>
        <v>11.122632062873489</v>
      </c>
      <c r="Y437" s="5">
        <f t="shared" ca="1" si="89"/>
        <v>1.1735290000551568</v>
      </c>
      <c r="Z437" s="5">
        <f t="shared" ca="1" si="90"/>
        <v>4.5807502857230418</v>
      </c>
      <c r="AA437" s="5">
        <f t="shared" ca="1" si="91"/>
        <v>634.48796770439878</v>
      </c>
      <c r="AB437" s="5">
        <f ca="1">AA437+((ABS(K437)/MAX(((F437)+(G437)*(W437))*(W437),
            0.000001))^2)/(2*'1D'!$I$5)</f>
        <v>635.55745155659815</v>
      </c>
      <c r="AC437" s="5">
        <f ca="1">((ABS(K437)*'1D'!$D$6)/(MAX(((F437)+(G437)*(W437))*(W437),
            0.000001)*MAX(((((F437)+(G437)*(W437))*(W437))/MAX((F437)+2*(W437)*SQRT(1+(G437)^2),
                    0.000001))^(2/3),
            0.000001)))^2</f>
        <v>3.8141460404132466E-3</v>
      </c>
      <c r="AD437" s="5">
        <f ca="1">ABS(ABS(K437)/MAX(((F437)+(G437)*(W437))*(W437),
        0.000001))/SQRT('1D'!$I$5*MAX((((F437)+(G437)*(W437))*(W437))/MAX((F437)+2*(G437)*(W437),
            0.000001),
        0.000001))</f>
        <v>1.0000000000000004</v>
      </c>
      <c r="AE437" s="5">
        <f ca="1">((F437)*(W437)^2)/2+(G437)*(W437)^3/3+(ABS(K437)^2)/('1D'!$I$5*MAX(((F437)+(G437)*(W437))*(W437),
        0.000001))</f>
        <v>35.686426155594638</v>
      </c>
      <c r="AF437" s="5">
        <f ca="1">IF($A$2=0,
    0,
    IFERROR(AB438+(((AC437+AC438)/2)*J438)+(IF(Z437&gt;Z438,
                '1D'!$D$8*((Z437^2-Z438^2)/(2*'1D'!$I$5)),
                '1D'!$D$9*((Z438^2-Z437^2)/(2*'1D'!$I$5)))+('1D'!$D$10*(ABS(I438)/90)*(MAX(Z437^2,
                        Z438^2)/(2*'1D'!$I$5))))-AB437,
        0))</f>
        <v>3.4569930870702592E-3</v>
      </c>
      <c r="AG437" s="5">
        <f ca="1">IF($A$2=0,
    1,
    IF(IFERROR(AG438,
            0)=0,
        0,
        IFERROR(IF(OR(ROUND(AD437,
                        3)&gt;=1,
                    AND(ABS(AF437)&lt;'1D'!$D$19,
                        AD437&lt;1)),
                1,
                0),
            0)))</f>
        <v>1</v>
      </c>
      <c r="AH437" s="5">
        <f ca="1">IFERROR(IF('1D'!V32="Supercritical",
        MAX('1D'!$D$16,
            IFERROR(L437,
                MAX('1D'!$D$16,
                    POWER((ABS(K437)^2)/('1D'!$I$5*MAX(F437,
                                0.1)^2),
                        1/3)))),
        IF('1D'!V32="Subcritical",
            MAX('1D'!$D$16,
                IFERROR(W437,
                    MAX('1D'!$D$16,
                        POWER((ABS(K437)^2)/('1D'!$I$5*MAX(F437,
                                    0.1)^2),
                            1/3)))),
            IF(IFERROR(T437,
                    -1E+99)&gt;=IFERROR(AE437,
                    -1E+99),
                MAX('1D'!$D$16,
                    IFERROR(L437,
                        MAX('1D'!$D$16,
                            POWER((ABS(K437)^2)/('1D'!$I$5*MAX(F437,
                                        0.1)^2),
                                1/3)))),
                MAX('1D'!$D$16,
                    IFERROR(W437,
                        MAX('1D'!$D$16,
                            POWER((ABS(K437)^2)/('1D'!$I$5*MAX(F437,
                                        0.1)^2),
                                1/3))))))),
    MAX('1D'!$D$16,
        POWER((ABS(K437)^2)/('1D'!$I$5*MAX(F437,
                    0.1)^2),
            1/3)))</f>
        <v>2.0411692021517887</v>
      </c>
      <c r="AI437" s="5">
        <f t="shared" ca="1" si="92"/>
        <v>634.39016920215181</v>
      </c>
      <c r="AJ437" s="5">
        <f ca="1">AI437+((ABS(K437)/MAX(((F437)+(G437)*(AH437))*(AH437),
            0.000001))^2)/(2*'1D'!$I$5)</f>
        <v>635.56459253909486</v>
      </c>
      <c r="AM437">
        <v>0</v>
      </c>
      <c r="AN437">
        <v>0</v>
      </c>
      <c r="AO437" s="5">
        <f t="shared" si="93"/>
        <v>0</v>
      </c>
      <c r="AP437" s="5">
        <f t="shared" si="97"/>
        <v>0</v>
      </c>
      <c r="AQ437" s="5">
        <f ca="1">ABS(ABS(K437)/MAX(((F437)+(G437)*(AH437))*(AH437),
        0.000001))/SQRT('1D'!$I$5*MAX((((F437)+(G437)*(AH437))*(AH437))/MAX((F437)+2*(G437)*(AH437),
            0.000001),
        0.000001))</f>
        <v>1.0727235886044055</v>
      </c>
      <c r="AR437" s="5" t="str">
        <f t="shared" ca="1" si="94"/>
        <v>Supercritical</v>
      </c>
      <c r="AS437" s="5">
        <f ca="1">((ABS(K437)*'1D'!$D$6)/(MAX(((F437)+(G437)*(AH437))*(AH437),
            0.000001)*MAX(((((F437)+(G437)*(AH437))*(AH437))/MAX((F437)+2*(AH437)*SQRT(1+(G437)^2),
                    0.000001))^(2/3),
            0.000001)))^2</f>
        <v>4.3358367565141456E-3</v>
      </c>
    </row>
    <row r="438" spans="1:45" x14ac:dyDescent="0.35">
      <c r="A438">
        <v>429</v>
      </c>
      <c r="B438">
        <v>427.99599999999998</v>
      </c>
      <c r="C438">
        <v>616239.76100000006</v>
      </c>
      <c r="D438">
        <v>3097542.4339999999</v>
      </c>
      <c r="E438">
        <v>632.34849999999994</v>
      </c>
      <c r="F438">
        <v>5.2</v>
      </c>
      <c r="G438">
        <v>0</v>
      </c>
      <c r="H438" t="s">
        <v>176</v>
      </c>
      <c r="I438">
        <v>7.8E-2</v>
      </c>
      <c r="J438" s="5">
        <f t="shared" si="95"/>
        <v>1.0009999999999764</v>
      </c>
      <c r="K438" s="5">
        <f t="shared" ca="1" si="96"/>
        <v>50.95</v>
      </c>
      <c r="L438" s="5">
        <f ca="1">IF($A$2=0,
    IFERROR(L437,
        MAX('1D'!$D$16,
            POWER((ABS(K438)^2)/('1D'!$I$5*MAX(F438,
                        0.1)^2),
                1/3))),
    IF(IFERROR(V437,
            0)=0,
        IFERROR(L437,
            MAX('1D'!$D$16,
                POWER((ABS(K438)^2)/('1D'!$I$5*MAX(F438,
                            0.1)^2),
                    1/3))),
        IF(OR(IFERROR(L438,
                    0)=0,
                IFERROR(S437,
                    0)&lt;1,
                IFERROR(S438,
                    0)&lt;1),
            MAX('1D'!$D$16,
                POWER((ABS(K438)^2)/('1D'!$I$5*MAX(F438,
                            0.1)^2),
                    1/3)),
            IF(IFERROR(U438,
                    0)&gt;0,
                MAX('1D'!$D$16,
                    IFERROR(L438,
                        0)+((IFERROR(U438,
                                0))*'1D'!$D$18*IF((IFERROR(S438,
                                    0))&lt;1,
                            1,
                            -1))),
                IF(IFERROR(U438,
                        0)&lt;0,
                    IF(ABS((MAX('1D'!$D$16,
                                    POWER((ABS(K438)^2)/('1D'!$I$5*MAX(F438,
                                                0.1)^2),
                                        1/3)))-IFERROR(L438,
                                0))&gt;'1D'!$D$19,
                        MAX('1D'!$D$16,
                            IF((MAX('1D'!$D$16,
                                        POWER((ABS(K438)^2)/('1D'!$I$5*MAX(F438,
                                                    0.1)^2),
                                            1/3)))&gt;IFERROR(L438,
                                    0),
                                MIN((MAX('1D'!$D$16,
                                            POWER((ABS(K438)^2)/('1D'!$I$5*MAX(F438,
                                                        0.1)^2),
                                                1/3))),
                                    IFERROR(L438,
                                        0)+(MIN(ABS(IFERROR(U438,
                                                    0))*'1D'!$D$18,
                                            ABS((MAX('1D'!$D$16,
                                                        POWER((ABS(K438)^2)/('1D'!$I$5*MAX(F438,
                                                                    0.1)^2),
                                                            1/3)))-IFERROR(L438,
                                                    0))))),
                                MAX((MAX('1D'!$D$16,
                                            POWER((ABS(K438)^2)/('1D'!$I$5*MAX(F438,
                                                        0.1)^2),
                                                1/3))),
                                    IFERROR(L438,
                                        0)-(MIN(ABS(IFERROR(U438,
                                                    0))*'1D'!$D$18,
                                            ABS((MAX('1D'!$D$16,
                                                        POWER((ABS(K438)^2)/('1D'!$I$5*MAX(F438,
                                                                    0.1)^2),
                                                            1/3)))-IFERROR(L438,
                                                    0))))))),
                        MAX('1D'!$D$16,
                            POWER((ABS(K438)^2)/('1D'!$I$5*MAX(F438,
                                        0.1)^2),
                                1/3))),
                    MAX('1D'!$D$16,
                        IFERROR(L438,
                            0)))))))</f>
        <v>2.0411692021517887</v>
      </c>
      <c r="M438" s="5">
        <f t="shared" ca="1" si="84"/>
        <v>10.614079851189301</v>
      </c>
      <c r="N438" s="5">
        <f t="shared" ca="1" si="85"/>
        <v>1.1434704692804873</v>
      </c>
      <c r="O438" s="5">
        <f t="shared" ca="1" si="86"/>
        <v>4.8002276894771132</v>
      </c>
      <c r="P438" s="5">
        <f t="shared" ca="1" si="87"/>
        <v>634.38966920215171</v>
      </c>
      <c r="Q438" s="5">
        <f ca="1">P438+((ABS(K438)/MAX(((F438)+(G438)*(L438))*(L438),
            0.000001))^2)/(2*'1D'!$I$5)</f>
        <v>635.56409253909476</v>
      </c>
      <c r="R438" s="5">
        <f ca="1">((ABS(K438)*'1D'!$D$6)/(MAX(((F438)+(G438)*(L438))*(L438),
            0.000001)*MAX(((((F438)+(G438)*(L438))*(L438))/MAX((F438)+2*(L438)*SQRT(1+(G438)^2),
                    0.000001))^(2/3),
            0.000001)))^2</f>
        <v>4.3358367565141456E-3</v>
      </c>
      <c r="S438" s="5">
        <f ca="1">ABS(ABS(K438)/MAX(((F438)+(G438)*(L438))*(L438),
        0.000001))/SQRT('1D'!$I$5*MAX((((F438)+(G438)*(L438))*(L438))/MAX((F438)+2*(G438)*(L438),
            0.000001),
        0.000001))</f>
        <v>1.0727235886044055</v>
      </c>
      <c r="T438" s="5">
        <f ca="1">((F438)*(L438)^2)/2+(G438)*(L438)^3/3+(ABS(K438)^2)/('1D'!$I$5*MAX(((F438)+(G438)*(L438))*(L438),
        0.000001))</f>
        <v>35.763412605541333</v>
      </c>
      <c r="U438" s="5">
        <f ca="1">IF($A$2=0,
    0,
    IFERROR(Q437-(((R437+R438)/2)*J438)-(IF(O437&gt;O438,
                '1D'!$D$8*((O437^2-O438^2)/(2*'1D'!$I$5)),
                '1D'!$D$9*((O438^2-O437^2)/(2*'1D'!$I$5)))+('1D'!$D$10*(ABS(I438)/90)*(MAX(O437^2,
                        O438^2)/(2*'1D'!$I$5))))-Q438,
        0))</f>
        <v>-3.9928476269324165E-3</v>
      </c>
      <c r="V438" s="5">
        <f ca="1">IF($A$2=0,
    1,
    IF(IFERROR(V437,
            0)=0,
        0,
        IFERROR(IF(ROUND(S438,
                    3)=1,
                1,
                IF(AND(ABS(U438)&lt;'1D'!$D$19,
                        S438&gt;1),
                    1,
                    0)),
            0)))</f>
        <v>0</v>
      </c>
      <c r="W438" s="5">
        <f ca="1">IF($A$2=0,
    MAX(MAX('1D'!$D$16,
            MAX('1D'!$D$16,
                POWER((ABS(K438)^2)/('1D'!$I$5*MAX(F438,
                            0.1)^2),
                    1/3))),
        IFERROR(W1396,
            MAX(MAX('1D'!$D$16,
                    MAX('1D'!$D$16,
                        POWER((ABS(K438)^2)/('1D'!$I$5*MAX(F438,
                                    0.1)^2),
                            1/3))),
                ($L$2)-E1396))),
    IF(IFERROR(AG439,
            0)=0,
        MAX(MAX('1D'!$D$16,
                MAX('1D'!$D$16,
                    POWER((ABS(K438)^2)/('1D'!$I$5*MAX(F438,
                                0.1)^2),
                        1/3))),
            IFERROR(W1396,
                MAX(MAX('1D'!$D$16,
                        MAX('1D'!$D$16,
                            POWER((ABS(K438)^2)/('1D'!$I$5*MAX(F438,
                                        0.1)^2),
                                1/3))),
                    ($L$2)-E1396))),
        IF(IFERROR(W438,
                0)=0,
            MAX(MAX('1D'!$D$16,
                    MAX('1D'!$D$16,
                        POWER((ABS(K438)^2)/('1D'!$I$5*MAX(F438,
                                    0.1)^2),
                            1/3))),
                IFERROR(W1396,
                    MAX(MAX('1D'!$D$16,
                            MAX('1D'!$D$16,
                                POWER((ABS(K438)^2)/('1D'!$I$5*MAX(F438,
                                            0.1)^2),
                                    1/3))),
                        ($L$2)-E1396))),
            IF(OR(IFERROR(AD438,
                        0)&gt;=1,
                    IFERROR(AD439,
                        0)&gt;=1),
                MAX('1D'!$D$16,
                    MAX('1D'!$D$16,
                        POWER((ABS(K438)^2)/('1D'!$I$5*MAX(F438,
                                    0.1)^2),
                            1/3))),
                IF(ABS(IFERROR(AF438,
                            0))&lt;'1D'!$D$19,
                    MAX(MAX('1D'!$D$16,
                            MAX('1D'!$D$16,
                                POWER((ABS(K438)^2)/('1D'!$I$5*MAX(F438,
                                            0.1)^2),
                                    1/3))),
                        IFERROR(W438,
                            0)),
                    MAX(MAX('1D'!$D$16,
                            MAX('1D'!$D$16,
                                POWER((ABS(K438)^2)/('1D'!$I$5*MAX(F438,
                                            0.1)^2),
                                    1/3))),
                        (IFERROR(W438,
                                0))+((IFERROR(AF438,
                                    0))*'1D'!$D$18)))))))</f>
        <v>2.1389677043987478</v>
      </c>
      <c r="X438" s="5">
        <f t="shared" ca="1" si="88"/>
        <v>11.122632062873489</v>
      </c>
      <c r="Y438" s="5">
        <f t="shared" ca="1" si="89"/>
        <v>1.1735290000551568</v>
      </c>
      <c r="Z438" s="5">
        <f t="shared" ca="1" si="90"/>
        <v>4.5807502857230418</v>
      </c>
      <c r="AA438" s="5">
        <f t="shared" ca="1" si="91"/>
        <v>634.48746770439868</v>
      </c>
      <c r="AB438" s="5">
        <f ca="1">AA438+((ABS(K438)/MAX(((F438)+(G438)*(W438))*(W438),
            0.000001))^2)/(2*'1D'!$I$5)</f>
        <v>635.55695155659805</v>
      </c>
      <c r="AC438" s="5">
        <f ca="1">((ABS(K438)*'1D'!$D$6)/(MAX(((F438)+(G438)*(W438))*(W438),
            0.000001)*MAX(((((F438)+(G438)*(W438))*(W438))/MAX((F438)+2*(W438)*SQRT(1+(G438)^2),
                    0.000001))^(2/3),
            0.000001)))^2</f>
        <v>3.8141460404132466E-3</v>
      </c>
      <c r="AD438" s="5">
        <f ca="1">ABS(ABS(K438)/MAX(((F438)+(G438)*(W438))*(W438),
        0.000001))/SQRT('1D'!$I$5*MAX((((F438)+(G438)*(W438))*(W438))/MAX((F438)+2*(G438)*(W438),
            0.000001),
        0.000001))</f>
        <v>1.0000000000000004</v>
      </c>
      <c r="AE438" s="5">
        <f ca="1">((F438)*(W438)^2)/2+(G438)*(W438)^3/3+(ABS(K438)^2)/('1D'!$I$5*MAX(((F438)+(G438)*(W438))*(W438),
        0.000001))</f>
        <v>35.686426155594638</v>
      </c>
      <c r="AF438" s="5">
        <f ca="1">IF($A$2=0,
    0,
    IFERROR(AB439+(((AC438+AC439)/2)*J439)+(IF(Z438&gt;Z439,
                '1D'!$D$8*((Z438^2-Z439^2)/(2*'1D'!$I$5)),
                '1D'!$D$9*((Z439^2-Z438^2)/(2*'1D'!$I$5)))+('1D'!$D$10*(ABS(I439)/90)*(MAX(Z438^2,
                        Z439^2)/(2*'1D'!$I$5))))-AB438,
        0))</f>
        <v>3.4032696947861041E-3</v>
      </c>
      <c r="AG438" s="5">
        <f ca="1">IF($A$2=0,
    1,
    IF(IFERROR(AG439,
            0)=0,
        0,
        IFERROR(IF(OR(ROUND(AD438,
                        3)&gt;=1,
                    AND(ABS(AF438)&lt;'1D'!$D$19,
                        AD438&lt;1)),
                1,
                0),
            0)))</f>
        <v>1</v>
      </c>
      <c r="AH438" s="5">
        <f ca="1">IFERROR(IF('1D'!V32="Supercritical",
        MAX('1D'!$D$16,
            IFERROR(L438,
                MAX('1D'!$D$16,
                    POWER((ABS(K438)^2)/('1D'!$I$5*MAX(F438,
                                0.1)^2),
                        1/3)))),
        IF('1D'!V32="Subcritical",
            MAX('1D'!$D$16,
                IFERROR(W438,
                    MAX('1D'!$D$16,
                        POWER((ABS(K438)^2)/('1D'!$I$5*MAX(F438,
                                    0.1)^2),
                            1/3)))),
            IF(IFERROR(T438,
                    -1E+99)&gt;=IFERROR(AE438,
                    -1E+99),
                MAX('1D'!$D$16,
                    IFERROR(L438,
                        MAX('1D'!$D$16,
                            POWER((ABS(K438)^2)/('1D'!$I$5*MAX(F438,
                                        0.1)^2),
                                1/3)))),
                MAX('1D'!$D$16,
                    IFERROR(W438,
                        MAX('1D'!$D$16,
                            POWER((ABS(K438)^2)/('1D'!$I$5*MAX(F438,
                                        0.1)^2),
                                1/3))))))),
    MAX('1D'!$D$16,
        POWER((ABS(K438)^2)/('1D'!$I$5*MAX(F438,
                    0.1)^2),
            1/3)))</f>
        <v>2.0411692021517887</v>
      </c>
      <c r="AI438" s="5">
        <f t="shared" ca="1" si="92"/>
        <v>634.38966920215171</v>
      </c>
      <c r="AJ438" s="5">
        <f ca="1">AI438+((ABS(K438)/MAX(((F438)+(G438)*(AH438))*(AH438),
            0.000001))^2)/(2*'1D'!$I$5)</f>
        <v>635.56409253909476</v>
      </c>
      <c r="AM438">
        <v>0</v>
      </c>
      <c r="AN438">
        <v>0</v>
      </c>
      <c r="AO438" s="5">
        <f t="shared" si="93"/>
        <v>0</v>
      </c>
      <c r="AP438" s="5">
        <f t="shared" si="97"/>
        <v>0</v>
      </c>
      <c r="AQ438" s="5">
        <f ca="1">ABS(ABS(K438)/MAX(((F438)+(G438)*(AH438))*(AH438),
        0.000001))/SQRT('1D'!$I$5*MAX((((F438)+(G438)*(AH438))*(AH438))/MAX((F438)+2*(G438)*(AH438),
            0.000001),
        0.000001))</f>
        <v>1.0727235886044055</v>
      </c>
      <c r="AR438" s="5" t="str">
        <f t="shared" ca="1" si="94"/>
        <v>Supercritical</v>
      </c>
      <c r="AS438" s="5">
        <f ca="1">((ABS(K438)*'1D'!$D$6)/(MAX(((F438)+(G438)*(AH438))*(AH438),
            0.000001)*MAX(((((F438)+(G438)*(AH438))*(AH438))/MAX((F438)+2*(AH438)*SQRT(1+(G438)^2),
                    0.000001))^(2/3),
            0.000001)))^2</f>
        <v>4.3358367565141456E-3</v>
      </c>
    </row>
    <row r="439" spans="1:45" x14ac:dyDescent="0.35">
      <c r="A439">
        <v>430</v>
      </c>
      <c r="B439">
        <v>428.99599999999998</v>
      </c>
      <c r="C439">
        <v>616239.28599999996</v>
      </c>
      <c r="D439">
        <v>3097541.554</v>
      </c>
      <c r="E439">
        <v>632.34799999999996</v>
      </c>
      <c r="F439">
        <v>5.2</v>
      </c>
      <c r="G439">
        <v>0</v>
      </c>
      <c r="H439" t="s">
        <v>176</v>
      </c>
      <c r="I439">
        <v>0.05</v>
      </c>
      <c r="J439" s="5">
        <f t="shared" si="95"/>
        <v>1</v>
      </c>
      <c r="K439" s="5">
        <f t="shared" ca="1" si="96"/>
        <v>50.95</v>
      </c>
      <c r="L439" s="5">
        <f ca="1">IF($A$2=0,
    IFERROR(L438,
        MAX('1D'!$D$16,
            POWER((ABS(K439)^2)/('1D'!$I$5*MAX(F439,
                        0.1)^2),
                1/3))),
    IF(IFERROR(V438,
            0)=0,
        IFERROR(L438,
            MAX('1D'!$D$16,
                POWER((ABS(K439)^2)/('1D'!$I$5*MAX(F439,
                            0.1)^2),
                    1/3))),
        IF(OR(IFERROR(L439,
                    0)=0,
                IFERROR(S438,
                    0)&lt;1,
                IFERROR(S439,
                    0)&lt;1),
            MAX('1D'!$D$16,
                POWER((ABS(K439)^2)/('1D'!$I$5*MAX(F439,
                            0.1)^2),
                    1/3)),
            IF(IFERROR(U439,
                    0)&gt;0,
                MAX('1D'!$D$16,
                    IFERROR(L439,
                        0)+((IFERROR(U439,
                                0))*'1D'!$D$18*IF((IFERROR(S439,
                                    0))&lt;1,
                            1,
                            -1))),
                IF(IFERROR(U439,
                        0)&lt;0,
                    IF(ABS((MAX('1D'!$D$16,
                                    POWER((ABS(K439)^2)/('1D'!$I$5*MAX(F439,
                                                0.1)^2),
                                        1/3)))-IFERROR(L439,
                                0))&gt;'1D'!$D$19,
                        MAX('1D'!$D$16,
                            IF((MAX('1D'!$D$16,
                                        POWER((ABS(K439)^2)/('1D'!$I$5*MAX(F439,
                                                    0.1)^2),
                                            1/3)))&gt;IFERROR(L439,
                                    0),
                                MIN((MAX('1D'!$D$16,
                                            POWER((ABS(K439)^2)/('1D'!$I$5*MAX(F439,
                                                        0.1)^2),
                                                1/3))),
                                    IFERROR(L439,
                                        0)+(MIN(ABS(IFERROR(U439,
                                                    0))*'1D'!$D$18,
                                            ABS((MAX('1D'!$D$16,
                                                        POWER((ABS(K439)^2)/('1D'!$I$5*MAX(F439,
                                                                    0.1)^2),
                                                            1/3)))-IFERROR(L439,
                                                    0))))),
                                MAX((MAX('1D'!$D$16,
                                            POWER((ABS(K439)^2)/('1D'!$I$5*MAX(F439,
                                                        0.1)^2),
                                                1/3))),
                                    IFERROR(L439,
                                        0)-(MIN(ABS(IFERROR(U439,
                                                    0))*'1D'!$D$18,
                                            ABS((MAX('1D'!$D$16,
                                                        POWER((ABS(K439)^2)/('1D'!$I$5*MAX(F439,
                                                                    0.1)^2),
                                                            1/3)))-IFERROR(L439,
                                                    0))))))),
                        MAX('1D'!$D$16,
                            POWER((ABS(K439)^2)/('1D'!$I$5*MAX(F439,
                                        0.1)^2),
                                1/3))),
                    MAX('1D'!$D$16,
                        IFERROR(L439,
                            0)))))))</f>
        <v>2.0411692021517887</v>
      </c>
      <c r="M439" s="5">
        <f t="shared" ca="1" si="84"/>
        <v>10.614079851189301</v>
      </c>
      <c r="N439" s="5">
        <f t="shared" ca="1" si="85"/>
        <v>1.1434704692804873</v>
      </c>
      <c r="O439" s="5">
        <f t="shared" ca="1" si="86"/>
        <v>4.8002276894771132</v>
      </c>
      <c r="P439" s="5">
        <f t="shared" ca="1" si="87"/>
        <v>634.38916920215172</v>
      </c>
      <c r="Q439" s="5">
        <f ca="1">P439+((ABS(K439)/MAX(((F439)+(G439)*(L439))*(L439),
            0.000001))^2)/(2*'1D'!$I$5)</f>
        <v>635.56359253909477</v>
      </c>
      <c r="R439" s="5">
        <f ca="1">((ABS(K439)*'1D'!$D$6)/(MAX(((F439)+(G439)*(L439))*(L439),
            0.000001)*MAX(((((F439)+(G439)*(L439))*(L439))/MAX((F439)+2*(L439)*SQRT(1+(G439)^2),
                    0.000001))^(2/3),
            0.000001)))^2</f>
        <v>4.3358367565141456E-3</v>
      </c>
      <c r="S439" s="5">
        <f ca="1">ABS(ABS(K439)/MAX(((F439)+(G439)*(L439))*(L439),
        0.000001))/SQRT('1D'!$I$5*MAX((((F439)+(G439)*(L439))*(L439))/MAX((F439)+2*(G439)*(L439),
            0.000001),
        0.000001))</f>
        <v>1.0727235886044055</v>
      </c>
      <c r="T439" s="5">
        <f ca="1">((F439)*(L439)^2)/2+(G439)*(L439)^3/3+(ABS(K439)^2)/('1D'!$I$5*MAX(((F439)+(G439)*(L439))*(L439),
        0.000001))</f>
        <v>35.763412605541333</v>
      </c>
      <c r="U439" s="5">
        <f ca="1">IF($A$2=0,
    0,
    IFERROR(Q438-(((R438+R439)/2)*J439)-(IF(O438&gt;O439,
                '1D'!$D$8*((O438^2-O439^2)/(2*'1D'!$I$5)),
                '1D'!$D$9*((O439^2-O438^2)/(2*'1D'!$I$5)))+('1D'!$D$10*(ABS(I439)/90)*(MAX(O438^2,
                        O439^2)/(2*'1D'!$I$5))))-Q439,
        0))</f>
        <v>-3.9337053678991651E-3</v>
      </c>
      <c r="V439" s="5">
        <f ca="1">IF($A$2=0,
    1,
    IF(IFERROR(V438,
            0)=0,
        0,
        IFERROR(IF(ROUND(S439,
                    3)=1,
                1,
                IF(AND(ABS(U439)&lt;'1D'!$D$19,
                        S439&gt;1),
                    1,
                    0)),
            0)))</f>
        <v>0</v>
      </c>
      <c r="W439" s="5">
        <f ca="1">IF($A$2=0,
    MAX(MAX('1D'!$D$16,
            MAX('1D'!$D$16,
                POWER((ABS(K439)^2)/('1D'!$I$5*MAX(F439,
                            0.1)^2),
                    1/3))),
        IFERROR(W1396,
            MAX(MAX('1D'!$D$16,
                    MAX('1D'!$D$16,
                        POWER((ABS(K439)^2)/('1D'!$I$5*MAX(F439,
                                    0.1)^2),
                            1/3))),
                ($L$2)-E1396))),
    IF(IFERROR(AG440,
            0)=0,
        MAX(MAX('1D'!$D$16,
                MAX('1D'!$D$16,
                    POWER((ABS(K439)^2)/('1D'!$I$5*MAX(F439,
                                0.1)^2),
                        1/3))),
            IFERROR(W1396,
                MAX(MAX('1D'!$D$16,
                        MAX('1D'!$D$16,
                            POWER((ABS(K439)^2)/('1D'!$I$5*MAX(F439,
                                        0.1)^2),
                                1/3))),
                    ($L$2)-E1396))),
        IF(IFERROR(W439,
                0)=0,
            MAX(MAX('1D'!$D$16,
                    MAX('1D'!$D$16,
                        POWER((ABS(K439)^2)/('1D'!$I$5*MAX(F439,
                                    0.1)^2),
                            1/3))),
                IFERROR(W1396,
                    MAX(MAX('1D'!$D$16,
                            MAX('1D'!$D$16,
                                POWER((ABS(K439)^2)/('1D'!$I$5*MAX(F439,
                                            0.1)^2),
                                    1/3))),
                        ($L$2)-E1396))),
            IF(OR(IFERROR(AD439,
                        0)&gt;=1,
                    IFERROR(AD440,
                        0)&gt;=1),
                MAX('1D'!$D$16,
                    MAX('1D'!$D$16,
                        POWER((ABS(K439)^2)/('1D'!$I$5*MAX(F439,
                                    0.1)^2),
                            1/3))),
                IF(ABS(IFERROR(AF439,
                            0))&lt;'1D'!$D$19,
                    MAX(MAX('1D'!$D$16,
                            MAX('1D'!$D$16,
                                POWER((ABS(K439)^2)/('1D'!$I$5*MAX(F439,
                                            0.1)^2),
                                    1/3))),
                        IFERROR(W439,
                            0)),
                    MAX(MAX('1D'!$D$16,
                            MAX('1D'!$D$16,
                                POWER((ABS(K439)^2)/('1D'!$I$5*MAX(F439,
                                            0.1)^2),
                                    1/3))),
                        (IFERROR(W439,
                                0))+((IFERROR(AF439,
                                    0))*'1D'!$D$18)))))))</f>
        <v>2.1389677043987478</v>
      </c>
      <c r="X439" s="5">
        <f t="shared" ca="1" si="88"/>
        <v>11.122632062873489</v>
      </c>
      <c r="Y439" s="5">
        <f t="shared" ca="1" si="89"/>
        <v>1.1735290000551568</v>
      </c>
      <c r="Z439" s="5">
        <f t="shared" ca="1" si="90"/>
        <v>4.5807502857230418</v>
      </c>
      <c r="AA439" s="5">
        <f t="shared" ca="1" si="91"/>
        <v>634.48696770439869</v>
      </c>
      <c r="AB439" s="5">
        <f ca="1">AA439+((ABS(K439)/MAX(((F439)+(G439)*(W439))*(W439),
            0.000001))^2)/(2*'1D'!$I$5)</f>
        <v>635.55645155659806</v>
      </c>
      <c r="AC439" s="5">
        <f ca="1">((ABS(K439)*'1D'!$D$6)/(MAX(((F439)+(G439)*(W439))*(W439),
            0.000001)*MAX(((((F439)+(G439)*(W439))*(W439))/MAX((F439)+2*(W439)*SQRT(1+(G439)^2),
                    0.000001))^(2/3),
            0.000001)))^2</f>
        <v>3.8141460404132466E-3</v>
      </c>
      <c r="AD439" s="5">
        <f ca="1">ABS(ABS(K439)/MAX(((F439)+(G439)*(W439))*(W439),
        0.000001))/SQRT('1D'!$I$5*MAX((((F439)+(G439)*(W439))*(W439))/MAX((F439)+2*(G439)*(W439),
            0.000001),
        0.000001))</f>
        <v>1.0000000000000004</v>
      </c>
      <c r="AE439" s="5">
        <f ca="1">((F439)*(W439)^2)/2+(G439)*(W439)^3/3+(ABS(K439)^2)/('1D'!$I$5*MAX(((F439)+(G439)*(W439))*(W439),
        0.000001))</f>
        <v>35.686426155594638</v>
      </c>
      <c r="AF439" s="5">
        <f ca="1">IF($A$2=0,
    0,
    IFERROR(AB440+(((AC439+AC440)/2)*J440)+(IF(Z439&gt;Z440,
                '1D'!$D$8*((Z439^2-Z440^2)/(2*'1D'!$I$5)),
                '1D'!$D$9*((Z440^2-Z439^2)/(2*'1D'!$I$5)))+('1D'!$D$10*(ABS(I440)/90)*(MAX(Z439^2,
                        Z440^2)/(2*'1D'!$I$5))))-AB439,
        0))</f>
        <v>3.3584586676624895E-3</v>
      </c>
      <c r="AG439" s="5">
        <f ca="1">IF($A$2=0,
    1,
    IF(IFERROR(AG440,
            0)=0,
        0,
        IFERROR(IF(OR(ROUND(AD439,
                        3)&gt;=1,
                    AND(ABS(AF439)&lt;'1D'!$D$19,
                        AD439&lt;1)),
                1,
                0),
            0)))</f>
        <v>1</v>
      </c>
      <c r="AH439" s="5">
        <f ca="1">IFERROR(IF('1D'!V32="Supercritical",
        MAX('1D'!$D$16,
            IFERROR(L439,
                MAX('1D'!$D$16,
                    POWER((ABS(K439)^2)/('1D'!$I$5*MAX(F439,
                                0.1)^2),
                        1/3)))),
        IF('1D'!V32="Subcritical",
            MAX('1D'!$D$16,
                IFERROR(W439,
                    MAX('1D'!$D$16,
                        POWER((ABS(K439)^2)/('1D'!$I$5*MAX(F439,
                                    0.1)^2),
                            1/3)))),
            IF(IFERROR(T439,
                    -1E+99)&gt;=IFERROR(AE439,
                    -1E+99),
                MAX('1D'!$D$16,
                    IFERROR(L439,
                        MAX('1D'!$D$16,
                            POWER((ABS(K439)^2)/('1D'!$I$5*MAX(F439,
                                        0.1)^2),
                                1/3)))),
                MAX('1D'!$D$16,
                    IFERROR(W439,
                        MAX('1D'!$D$16,
                            POWER((ABS(K439)^2)/('1D'!$I$5*MAX(F439,
                                        0.1)^2),
                                1/3))))))),
    MAX('1D'!$D$16,
        POWER((ABS(K439)^2)/('1D'!$I$5*MAX(F439,
                    0.1)^2),
            1/3)))</f>
        <v>2.0411692021517887</v>
      </c>
      <c r="AI439" s="5">
        <f t="shared" ca="1" si="92"/>
        <v>634.38916920215172</v>
      </c>
      <c r="AJ439" s="5">
        <f ca="1">AI439+((ABS(K439)/MAX(((F439)+(G439)*(AH439))*(AH439),
            0.000001))^2)/(2*'1D'!$I$5)</f>
        <v>635.56359253909477</v>
      </c>
      <c r="AM439">
        <v>0</v>
      </c>
      <c r="AN439">
        <v>0</v>
      </c>
      <c r="AO439" s="5">
        <f t="shared" si="93"/>
        <v>0</v>
      </c>
      <c r="AP439" s="5">
        <f t="shared" si="97"/>
        <v>0</v>
      </c>
      <c r="AQ439" s="5">
        <f ca="1">ABS(ABS(K439)/MAX(((F439)+(G439)*(AH439))*(AH439),
        0.000001))/SQRT('1D'!$I$5*MAX((((F439)+(G439)*(AH439))*(AH439))/MAX((F439)+2*(G439)*(AH439),
            0.000001),
        0.000001))</f>
        <v>1.0727235886044055</v>
      </c>
      <c r="AR439" s="5" t="str">
        <f t="shared" ca="1" si="94"/>
        <v>Supercritical</v>
      </c>
      <c r="AS439" s="5">
        <f ca="1">((ABS(K439)*'1D'!$D$6)/(MAX(((F439)+(G439)*(AH439))*(AH439),
            0.000001)*MAX(((((F439)+(G439)*(AH439))*(AH439))/MAX((F439)+2*(AH439)*SQRT(1+(G439)^2),
                    0.000001))^(2/3),
            0.000001)))^2</f>
        <v>4.3358367565141456E-3</v>
      </c>
    </row>
    <row r="440" spans="1:45" x14ac:dyDescent="0.35">
      <c r="A440">
        <v>431</v>
      </c>
      <c r="B440">
        <v>429.995</v>
      </c>
      <c r="C440">
        <v>616238.81200000003</v>
      </c>
      <c r="D440">
        <v>3097540.6740000001</v>
      </c>
      <c r="E440">
        <v>632.34749999999997</v>
      </c>
      <c r="F440">
        <v>5.2</v>
      </c>
      <c r="G440">
        <v>0</v>
      </c>
      <c r="H440" t="s">
        <v>176</v>
      </c>
      <c r="I440">
        <v>2.7E-2</v>
      </c>
      <c r="J440" s="5">
        <f t="shared" si="95"/>
        <v>0.99900000000002365</v>
      </c>
      <c r="K440" s="5">
        <f t="shared" ca="1" si="96"/>
        <v>50.95</v>
      </c>
      <c r="L440" s="5">
        <f ca="1">IF($A$2=0,
    IFERROR(L439,
        MAX('1D'!$D$16,
            POWER((ABS(K440)^2)/('1D'!$I$5*MAX(F440,
                        0.1)^2),
                1/3))),
    IF(IFERROR(V439,
            0)=0,
        IFERROR(L439,
            MAX('1D'!$D$16,
                POWER((ABS(K440)^2)/('1D'!$I$5*MAX(F440,
                            0.1)^2),
                    1/3))),
        IF(OR(IFERROR(L440,
                    0)=0,
                IFERROR(S439,
                    0)&lt;1,
                IFERROR(S440,
                    0)&lt;1),
            MAX('1D'!$D$16,
                POWER((ABS(K440)^2)/('1D'!$I$5*MAX(F440,
                            0.1)^2),
                    1/3)),
            IF(IFERROR(U440,
                    0)&gt;0,
                MAX('1D'!$D$16,
                    IFERROR(L440,
                        0)+((IFERROR(U440,
                                0))*'1D'!$D$18*IF((IFERROR(S440,
                                    0))&lt;1,
                            1,
                            -1))),
                IF(IFERROR(U440,
                        0)&lt;0,
                    IF(ABS((MAX('1D'!$D$16,
                                    POWER((ABS(K440)^2)/('1D'!$I$5*MAX(F440,
                                                0.1)^2),
                                        1/3)))-IFERROR(L440,
                                0))&gt;'1D'!$D$19,
                        MAX('1D'!$D$16,
                            IF((MAX('1D'!$D$16,
                                        POWER((ABS(K440)^2)/('1D'!$I$5*MAX(F440,
                                                    0.1)^2),
                                            1/3)))&gt;IFERROR(L440,
                                    0),
                                MIN((MAX('1D'!$D$16,
                                            POWER((ABS(K440)^2)/('1D'!$I$5*MAX(F440,
                                                        0.1)^2),
                                                1/3))),
                                    IFERROR(L440,
                                        0)+(MIN(ABS(IFERROR(U440,
                                                    0))*'1D'!$D$18,
                                            ABS((MAX('1D'!$D$16,
                                                        POWER((ABS(K440)^2)/('1D'!$I$5*MAX(F440,
                                                                    0.1)^2),
                                                            1/3)))-IFERROR(L440,
                                                    0))))),
                                MAX((MAX('1D'!$D$16,
                                            POWER((ABS(K440)^2)/('1D'!$I$5*MAX(F440,
                                                        0.1)^2),
                                                1/3))),
                                    IFERROR(L440,
                                        0)-(MIN(ABS(IFERROR(U440,
                                                    0))*'1D'!$D$18,
                                            ABS((MAX('1D'!$D$16,
                                                        POWER((ABS(K440)^2)/('1D'!$I$5*MAX(F440,
                                                                    0.1)^2),
                                                            1/3)))-IFERROR(L440,
                                                    0))))))),
                        MAX('1D'!$D$16,
                            POWER((ABS(K440)^2)/('1D'!$I$5*MAX(F440,
                                        0.1)^2),
                                1/3))),
                    MAX('1D'!$D$16,
                        IFERROR(L440,
                            0)))))))</f>
        <v>2.0411692021517887</v>
      </c>
      <c r="M440" s="5">
        <f t="shared" ca="1" si="84"/>
        <v>10.614079851189301</v>
      </c>
      <c r="N440" s="5">
        <f t="shared" ca="1" si="85"/>
        <v>1.1434704692804873</v>
      </c>
      <c r="O440" s="5">
        <f t="shared" ca="1" si="86"/>
        <v>4.8002276894771132</v>
      </c>
      <c r="P440" s="5">
        <f t="shared" ca="1" si="87"/>
        <v>634.38866920215173</v>
      </c>
      <c r="Q440" s="5">
        <f ca="1">P440+((ABS(K440)/MAX(((F440)+(G440)*(L440))*(L440),
            0.000001))^2)/(2*'1D'!$I$5)</f>
        <v>635.56309253909478</v>
      </c>
      <c r="R440" s="5">
        <f ca="1">((ABS(K440)*'1D'!$D$6)/(MAX(((F440)+(G440)*(L440))*(L440),
            0.000001)*MAX(((((F440)+(G440)*(L440))*(L440))/MAX((F440)+2*(L440)*SQRT(1+(G440)^2),
                    0.000001))^(2/3),
            0.000001)))^2</f>
        <v>4.3358367565141456E-3</v>
      </c>
      <c r="S440" s="5">
        <f ca="1">ABS(ABS(K440)/MAX(((F440)+(G440)*(L440))*(L440),
        0.000001))/SQRT('1D'!$I$5*MAX((((F440)+(G440)*(L440))*(L440))/MAX((F440)+2*(G440)*(L440),
            0.000001),
        0.000001))</f>
        <v>1.0727235886044055</v>
      </c>
      <c r="T440" s="5">
        <f ca="1">((F440)*(L440)^2)/2+(G440)*(L440)^3/3+(ABS(K440)^2)/('1D'!$I$5*MAX(((F440)+(G440)*(L440))*(L440),
        0.000001))</f>
        <v>35.763412605541333</v>
      </c>
      <c r="U440" s="5">
        <f ca="1">IF($A$2=0,
    0,
    IFERROR(Q439-(((R439+R440)/2)*J440)-(IF(O439&gt;O440,
                '1D'!$D$8*((O439^2-O440^2)/(2*'1D'!$I$5)),
                '1D'!$D$9*((O440^2-O439^2)/(2*'1D'!$I$5)))+('1D'!$D$10*(ABS(I440)/90)*(MAX(O439^2,
                        O440^2)/(2*'1D'!$I$5))))-Q440,
        0))</f>
        <v>-3.8843499698941741E-3</v>
      </c>
      <c r="V440" s="5">
        <f ca="1">IF($A$2=0,
    1,
    IF(IFERROR(V439,
            0)=0,
        0,
        IFERROR(IF(ROUND(S440,
                    3)=1,
                1,
                IF(AND(ABS(U440)&lt;'1D'!$D$19,
                        S440&gt;1),
                    1,
                    0)),
            0)))</f>
        <v>0</v>
      </c>
      <c r="W440" s="5">
        <f ca="1">IF($A$2=0,
    MAX(MAX('1D'!$D$16,
            MAX('1D'!$D$16,
                POWER((ABS(K440)^2)/('1D'!$I$5*MAX(F440,
                            0.1)^2),
                    1/3))),
        IFERROR(W1396,
            MAX(MAX('1D'!$D$16,
                    MAX('1D'!$D$16,
                        POWER((ABS(K440)^2)/('1D'!$I$5*MAX(F440,
                                    0.1)^2),
                            1/3))),
                ($L$2)-E1396))),
    IF(IFERROR(AG441,
            0)=0,
        MAX(MAX('1D'!$D$16,
                MAX('1D'!$D$16,
                    POWER((ABS(K440)^2)/('1D'!$I$5*MAX(F440,
                                0.1)^2),
                        1/3))),
            IFERROR(W1396,
                MAX(MAX('1D'!$D$16,
                        MAX('1D'!$D$16,
                            POWER((ABS(K440)^2)/('1D'!$I$5*MAX(F440,
                                        0.1)^2),
                                1/3))),
                    ($L$2)-E1396))),
        IF(IFERROR(W440,
                0)=0,
            MAX(MAX('1D'!$D$16,
                    MAX('1D'!$D$16,
                        POWER((ABS(K440)^2)/('1D'!$I$5*MAX(F440,
                                    0.1)^2),
                            1/3))),
                IFERROR(W1396,
                    MAX(MAX('1D'!$D$16,
                            MAX('1D'!$D$16,
                                POWER((ABS(K440)^2)/('1D'!$I$5*MAX(F440,
                                            0.1)^2),
                                    1/3))),
                        ($L$2)-E1396))),
            IF(OR(IFERROR(AD440,
                        0)&gt;=1,
                    IFERROR(AD441,
                        0)&gt;=1),
                MAX('1D'!$D$16,
                    MAX('1D'!$D$16,
                        POWER((ABS(K440)^2)/('1D'!$I$5*MAX(F440,
                                    0.1)^2),
                            1/3))),
                IF(ABS(IFERROR(AF440,
                            0))&lt;'1D'!$D$19,
                    MAX(MAX('1D'!$D$16,
                            MAX('1D'!$D$16,
                                POWER((ABS(K440)^2)/('1D'!$I$5*MAX(F440,
                                            0.1)^2),
                                    1/3))),
                        IFERROR(W440,
                            0)),
                    MAX(MAX('1D'!$D$16,
                            MAX('1D'!$D$16,
                                POWER((ABS(K440)^2)/('1D'!$I$5*MAX(F440,
                                            0.1)^2),
                                    1/3))),
                        (IFERROR(W440,
                                0))+((IFERROR(AF440,
                                    0))*'1D'!$D$18)))))))</f>
        <v>2.1389677043987478</v>
      </c>
      <c r="X440" s="5">
        <f t="shared" ca="1" si="88"/>
        <v>11.122632062873489</v>
      </c>
      <c r="Y440" s="5">
        <f t="shared" ca="1" si="89"/>
        <v>1.1735290000551568</v>
      </c>
      <c r="Z440" s="5">
        <f t="shared" ca="1" si="90"/>
        <v>4.5807502857230418</v>
      </c>
      <c r="AA440" s="5">
        <f t="shared" ca="1" si="91"/>
        <v>634.48646770439871</v>
      </c>
      <c r="AB440" s="5">
        <f ca="1">AA440+((ABS(K440)/MAX(((F440)+(G440)*(W440))*(W440),
            0.000001))^2)/(2*'1D'!$I$5)</f>
        <v>635.55595155659807</v>
      </c>
      <c r="AC440" s="5">
        <f ca="1">((ABS(K440)*'1D'!$D$6)/(MAX(((F440)+(G440)*(W440))*(W440),
            0.000001)*MAX(((((F440)+(G440)*(W440))*(W440))/MAX((F440)+2*(W440)*SQRT(1+(G440)^2),
                    0.000001))^(2/3),
            0.000001)))^2</f>
        <v>3.8141460404132466E-3</v>
      </c>
      <c r="AD440" s="5">
        <f ca="1">ABS(ABS(K440)/MAX(((F440)+(G440)*(W440))*(W440),
        0.000001))/SQRT('1D'!$I$5*MAX((((F440)+(G440)*(W440))*(W440))/MAX((F440)+2*(G440)*(W440),
            0.000001),
        0.000001))</f>
        <v>1.0000000000000004</v>
      </c>
      <c r="AE440" s="5">
        <f ca="1">((F440)*(W440)^2)/2+(G440)*(W440)^3/3+(ABS(K440)^2)/('1D'!$I$5*MAX(((F440)+(G440)*(W440))*(W440),
        0.000001))</f>
        <v>35.686426155594638</v>
      </c>
      <c r="AF440" s="5">
        <f ca="1">IF($A$2=0,
    0,
    IFERROR(AB441+(((AC440+AC441)/2)*J441)+(IF(Z440&gt;Z441,
                '1D'!$D$8*((Z440^2-Z441^2)/(2*'1D'!$I$5)),
                '1D'!$D$9*((Z441^2-Z440^2)/(2*'1D'!$I$5)))+('1D'!$D$10*(ABS(I441)/90)*(MAX(Z440^2,
                        Z441^2)/(2*'1D'!$I$5))))-AB440,
        0))</f>
        <v>3.3660869597724741E-3</v>
      </c>
      <c r="AG440" s="5">
        <f ca="1">IF($A$2=0,
    1,
    IF(IFERROR(AG441,
            0)=0,
        0,
        IFERROR(IF(OR(ROUND(AD440,
                        3)&gt;=1,
                    AND(ABS(AF440)&lt;'1D'!$D$19,
                        AD440&lt;1)),
                1,
                0),
            0)))</f>
        <v>1</v>
      </c>
      <c r="AH440" s="5">
        <f ca="1">IFERROR(IF('1D'!V32="Supercritical",
        MAX('1D'!$D$16,
            IFERROR(L440,
                MAX('1D'!$D$16,
                    POWER((ABS(K440)^2)/('1D'!$I$5*MAX(F440,
                                0.1)^2),
                        1/3)))),
        IF('1D'!V32="Subcritical",
            MAX('1D'!$D$16,
                IFERROR(W440,
                    MAX('1D'!$D$16,
                        POWER((ABS(K440)^2)/('1D'!$I$5*MAX(F440,
                                    0.1)^2),
                            1/3)))),
            IF(IFERROR(T440,
                    -1E+99)&gt;=IFERROR(AE440,
                    -1E+99),
                MAX('1D'!$D$16,
                    IFERROR(L440,
                        MAX('1D'!$D$16,
                            POWER((ABS(K440)^2)/('1D'!$I$5*MAX(F440,
                                        0.1)^2),
                                1/3)))),
                MAX('1D'!$D$16,
                    IFERROR(W440,
                        MAX('1D'!$D$16,
                            POWER((ABS(K440)^2)/('1D'!$I$5*MAX(F440,
                                        0.1)^2),
                                1/3))))))),
    MAX('1D'!$D$16,
        POWER((ABS(K440)^2)/('1D'!$I$5*MAX(F440,
                    0.1)^2),
            1/3)))</f>
        <v>2.0411692021517887</v>
      </c>
      <c r="AI440" s="5">
        <f t="shared" ca="1" si="92"/>
        <v>634.38866920215173</v>
      </c>
      <c r="AJ440" s="5">
        <f ca="1">AI440+((ABS(K440)/MAX(((F440)+(G440)*(AH440))*(AH440),
            0.000001))^2)/(2*'1D'!$I$5)</f>
        <v>635.56309253909478</v>
      </c>
      <c r="AM440">
        <v>0</v>
      </c>
      <c r="AN440">
        <v>0</v>
      </c>
      <c r="AO440" s="5">
        <f t="shared" si="93"/>
        <v>0</v>
      </c>
      <c r="AP440" s="5">
        <f t="shared" si="97"/>
        <v>0</v>
      </c>
      <c r="AQ440" s="5">
        <f ca="1">ABS(ABS(K440)/MAX(((F440)+(G440)*(AH440))*(AH440),
        0.000001))/SQRT('1D'!$I$5*MAX((((F440)+(G440)*(AH440))*(AH440))/MAX((F440)+2*(G440)*(AH440),
            0.000001),
        0.000001))</f>
        <v>1.0727235886044055</v>
      </c>
      <c r="AR440" s="5" t="str">
        <f t="shared" ca="1" si="94"/>
        <v>Supercritical</v>
      </c>
      <c r="AS440" s="5">
        <f ca="1">((ABS(K440)*'1D'!$D$6)/(MAX(((F440)+(G440)*(AH440))*(AH440),
            0.000001)*MAX(((((F440)+(G440)*(AH440))*(AH440))/MAX((F440)+2*(AH440)*SQRT(1+(G440)^2),
                    0.000001))^(2/3),
            0.000001)))^2</f>
        <v>4.3358367565141456E-3</v>
      </c>
    </row>
    <row r="441" spans="1:45" x14ac:dyDescent="0.35">
      <c r="A441">
        <v>432</v>
      </c>
      <c r="B441">
        <v>430.99599999999998</v>
      </c>
      <c r="C441">
        <v>616238.33799999999</v>
      </c>
      <c r="D441">
        <v>3097539.7930000001</v>
      </c>
      <c r="E441">
        <v>632.34699999999998</v>
      </c>
      <c r="F441">
        <v>5.2</v>
      </c>
      <c r="G441">
        <v>0</v>
      </c>
      <c r="H441" t="s">
        <v>176</v>
      </c>
      <c r="I441">
        <v>2.7E-2</v>
      </c>
      <c r="J441" s="5">
        <f t="shared" si="95"/>
        <v>1.0009999999999764</v>
      </c>
      <c r="K441" s="5">
        <f t="shared" ca="1" si="96"/>
        <v>50.95</v>
      </c>
      <c r="L441" s="5">
        <f ca="1">IF($A$2=0,
    IFERROR(L440,
        MAX('1D'!$D$16,
            POWER((ABS(K441)^2)/('1D'!$I$5*MAX(F441,
                        0.1)^2),
                1/3))),
    IF(IFERROR(V440,
            0)=0,
        IFERROR(L440,
            MAX('1D'!$D$16,
                POWER((ABS(K441)^2)/('1D'!$I$5*MAX(F441,
                            0.1)^2),
                    1/3))),
        IF(OR(IFERROR(L441,
                    0)=0,
                IFERROR(S440,
                    0)&lt;1,
                IFERROR(S441,
                    0)&lt;1),
            MAX('1D'!$D$16,
                POWER((ABS(K441)^2)/('1D'!$I$5*MAX(F441,
                            0.1)^2),
                    1/3)),
            IF(IFERROR(U441,
                    0)&gt;0,
                MAX('1D'!$D$16,
                    IFERROR(L441,
                        0)+((IFERROR(U441,
                                0))*'1D'!$D$18*IF((IFERROR(S441,
                                    0))&lt;1,
                            1,
                            -1))),
                IF(IFERROR(U441,
                        0)&lt;0,
                    IF(ABS((MAX('1D'!$D$16,
                                    POWER((ABS(K441)^2)/('1D'!$I$5*MAX(F441,
                                                0.1)^2),
                                        1/3)))-IFERROR(L441,
                                0))&gt;'1D'!$D$19,
                        MAX('1D'!$D$16,
                            IF((MAX('1D'!$D$16,
                                        POWER((ABS(K441)^2)/('1D'!$I$5*MAX(F441,
                                                    0.1)^2),
                                            1/3)))&gt;IFERROR(L441,
                                    0),
                                MIN((MAX('1D'!$D$16,
                                            POWER((ABS(K441)^2)/('1D'!$I$5*MAX(F441,
                                                        0.1)^2),
                                                1/3))),
                                    IFERROR(L441,
                                        0)+(MIN(ABS(IFERROR(U441,
                                                    0))*'1D'!$D$18,
                                            ABS((MAX('1D'!$D$16,
                                                        POWER((ABS(K441)^2)/('1D'!$I$5*MAX(F441,
                                                                    0.1)^2),
                                                            1/3)))-IFERROR(L441,
                                                    0))))),
                                MAX((MAX('1D'!$D$16,
                                            POWER((ABS(K441)^2)/('1D'!$I$5*MAX(F441,
                                                        0.1)^2),
                                                1/3))),
                                    IFERROR(L441,
                                        0)-(MIN(ABS(IFERROR(U441,
                                                    0))*'1D'!$D$18,
                                            ABS((MAX('1D'!$D$16,
                                                        POWER((ABS(K441)^2)/('1D'!$I$5*MAX(F441,
                                                                    0.1)^2),
                                                            1/3)))-IFERROR(L441,
                                                    0))))))),
                        MAX('1D'!$D$16,
                            POWER((ABS(K441)^2)/('1D'!$I$5*MAX(F441,
                                        0.1)^2),
                                1/3))),
                    MAX('1D'!$D$16,
                        IFERROR(L441,
                            0)))))))</f>
        <v>2.0411692021517887</v>
      </c>
      <c r="M441" s="5">
        <f t="shared" ca="1" si="84"/>
        <v>10.614079851189301</v>
      </c>
      <c r="N441" s="5">
        <f t="shared" ca="1" si="85"/>
        <v>1.1434704692804873</v>
      </c>
      <c r="O441" s="5">
        <f t="shared" ca="1" si="86"/>
        <v>4.8002276894771132</v>
      </c>
      <c r="P441" s="5">
        <f t="shared" ca="1" si="87"/>
        <v>634.38816920215174</v>
      </c>
      <c r="Q441" s="5">
        <f ca="1">P441+((ABS(K441)/MAX(((F441)+(G441)*(L441))*(L441),
            0.000001))^2)/(2*'1D'!$I$5)</f>
        <v>635.56259253909479</v>
      </c>
      <c r="R441" s="5">
        <f ca="1">((ABS(K441)*'1D'!$D$6)/(MAX(((F441)+(G441)*(L441))*(L441),
            0.000001)*MAX(((((F441)+(G441)*(L441))*(L441))/MAX((F441)+2*(L441)*SQRT(1+(G441)^2),
                    0.000001))^(2/3),
            0.000001)))^2</f>
        <v>4.3358367565141456E-3</v>
      </c>
      <c r="S441" s="5">
        <f ca="1">ABS(ABS(K441)/MAX(((F441)+(G441)*(L441))*(L441),
        0.000001))/SQRT('1D'!$I$5*MAX((((F441)+(G441)*(L441))*(L441))/MAX((F441)+2*(G441)*(L441),
            0.000001),
        0.000001))</f>
        <v>1.0727235886044055</v>
      </c>
      <c r="T441" s="5">
        <f ca="1">((F441)*(L441)^2)/2+(G441)*(L441)^3/3+(ABS(K441)^2)/('1D'!$I$5*MAX(((F441)+(G441)*(L441))*(L441),
        0.000001))</f>
        <v>35.763412605541333</v>
      </c>
      <c r="U441" s="5">
        <f ca="1">IF($A$2=0,
    0,
    IFERROR(Q440-(((R440+R441)/2)*J441)-(IF(O440&gt;O441,
                '1D'!$D$8*((O440^2-O441^2)/(2*'1D'!$I$5)),
                '1D'!$D$9*((O441^2-O440^2)/(2*'1D'!$I$5)))+('1D'!$D$10*(ABS(I441)/90)*(MAX(O440^2,
                        O441^2)/(2*'1D'!$I$5))))-Q441,
        0))</f>
        <v>-3.8930216434209797E-3</v>
      </c>
      <c r="V441" s="5">
        <f ca="1">IF($A$2=0,
    1,
    IF(IFERROR(V440,
            0)=0,
        0,
        IFERROR(IF(ROUND(S441,
                    3)=1,
                1,
                IF(AND(ABS(U441)&lt;'1D'!$D$19,
                        S441&gt;1),
                    1,
                    0)),
            0)))</f>
        <v>0</v>
      </c>
      <c r="W441" s="5">
        <f ca="1">IF($A$2=0,
    MAX(MAX('1D'!$D$16,
            MAX('1D'!$D$16,
                POWER((ABS(K441)^2)/('1D'!$I$5*MAX(F441,
                            0.1)^2),
                    1/3))),
        IFERROR(W1396,
            MAX(MAX('1D'!$D$16,
                    MAX('1D'!$D$16,
                        POWER((ABS(K441)^2)/('1D'!$I$5*MAX(F441,
                                    0.1)^2),
                            1/3))),
                ($L$2)-E1396))),
    IF(IFERROR(AG442,
            0)=0,
        MAX(MAX('1D'!$D$16,
                MAX('1D'!$D$16,
                    POWER((ABS(K441)^2)/('1D'!$I$5*MAX(F441,
                                0.1)^2),
                        1/3))),
            IFERROR(W1396,
                MAX(MAX('1D'!$D$16,
                        MAX('1D'!$D$16,
                            POWER((ABS(K441)^2)/('1D'!$I$5*MAX(F441,
                                        0.1)^2),
                                1/3))),
                    ($L$2)-E1396))),
        IF(IFERROR(W441,
                0)=0,
            MAX(MAX('1D'!$D$16,
                    MAX('1D'!$D$16,
                        POWER((ABS(K441)^2)/('1D'!$I$5*MAX(F441,
                                    0.1)^2),
                            1/3))),
                IFERROR(W1396,
                    MAX(MAX('1D'!$D$16,
                            MAX('1D'!$D$16,
                                POWER((ABS(K441)^2)/('1D'!$I$5*MAX(F441,
                                            0.1)^2),
                                    1/3))),
                        ($L$2)-E1396))),
            IF(OR(IFERROR(AD441,
                        0)&gt;=1,
                    IFERROR(AD442,
                        0)&gt;=1),
                MAX('1D'!$D$16,
                    MAX('1D'!$D$16,
                        POWER((ABS(K441)^2)/('1D'!$I$5*MAX(F441,
                                    0.1)^2),
                            1/3))),
                IF(ABS(IFERROR(AF441,
                            0))&lt;'1D'!$D$19,
                    MAX(MAX('1D'!$D$16,
                            MAX('1D'!$D$16,
                                POWER((ABS(K441)^2)/('1D'!$I$5*MAX(F441,
                                            0.1)^2),
                                    1/3))),
                        IFERROR(W441,
                            0)),
                    MAX(MAX('1D'!$D$16,
                            MAX('1D'!$D$16,
                                POWER((ABS(K441)^2)/('1D'!$I$5*MAX(F441,
                                            0.1)^2),
                                    1/3))),
                        (IFERROR(W441,
                                0))+((IFERROR(AF441,
                                    0))*'1D'!$D$18)))))))</f>
        <v>2.1389677043987478</v>
      </c>
      <c r="X441" s="5">
        <f t="shared" ca="1" si="88"/>
        <v>11.122632062873489</v>
      </c>
      <c r="Y441" s="5">
        <f t="shared" ca="1" si="89"/>
        <v>1.1735290000551568</v>
      </c>
      <c r="Z441" s="5">
        <f t="shared" ca="1" si="90"/>
        <v>4.5807502857230418</v>
      </c>
      <c r="AA441" s="5">
        <f t="shared" ca="1" si="91"/>
        <v>634.48596770439872</v>
      </c>
      <c r="AB441" s="5">
        <f ca="1">AA441+((ABS(K441)/MAX(((F441)+(G441)*(W441))*(W441),
            0.000001))^2)/(2*'1D'!$I$5)</f>
        <v>635.55545155659809</v>
      </c>
      <c r="AC441" s="5">
        <f ca="1">((ABS(K441)*'1D'!$D$6)/(MAX(((F441)+(G441)*(W441))*(W441),
            0.000001)*MAX(((((F441)+(G441)*(W441))*(W441))/MAX((F441)+2*(W441)*SQRT(1+(G441)^2),
                    0.000001))^(2/3),
            0.000001)))^2</f>
        <v>3.8141460404132466E-3</v>
      </c>
      <c r="AD441" s="5">
        <f ca="1">ABS(ABS(K441)/MAX(((F441)+(G441)*(W441))*(W441),
        0.000001))/SQRT('1D'!$I$5*MAX((((F441)+(G441)*(W441))*(W441))/MAX((F441)+2*(G441)*(W441),
            0.000001),
        0.000001))</f>
        <v>1.0000000000000004</v>
      </c>
      <c r="AE441" s="5">
        <f ca="1">((F441)*(W441)^2)/2+(G441)*(W441)^3/3+(ABS(K441)^2)/('1D'!$I$5*MAX(((F441)+(G441)*(W441))*(W441),
        0.000001))</f>
        <v>35.686426155594638</v>
      </c>
      <c r="AF441" s="5">
        <f ca="1">IF($A$2=0,
    0,
    IFERROR(AB442+(((AC441+AC442)/2)*J442)+(IF(Z441&gt;Z442,
                '1D'!$D$8*((Z441^2-Z442^2)/(2*'1D'!$I$5)),
                '1D'!$D$9*((Z442^2-Z441^2)/(2*'1D'!$I$5)))+('1D'!$D$10*(ABS(I442)/90)*(MAX(Z441^2,
                        Z442^2)/(2*'1D'!$I$5))))-AB441,
        0))</f>
        <v>3.3584586676624895E-3</v>
      </c>
      <c r="AG441" s="5">
        <f ca="1">IF($A$2=0,
    1,
    IF(IFERROR(AG442,
            0)=0,
        0,
        IFERROR(IF(OR(ROUND(AD441,
                        3)&gt;=1,
                    AND(ABS(AF441)&lt;'1D'!$D$19,
                        AD441&lt;1)),
                1,
                0),
            0)))</f>
        <v>1</v>
      </c>
      <c r="AH441" s="5">
        <f ca="1">IFERROR(IF('1D'!V32="Supercritical",
        MAX('1D'!$D$16,
            IFERROR(L441,
                MAX('1D'!$D$16,
                    POWER((ABS(K441)^2)/('1D'!$I$5*MAX(F441,
                                0.1)^2),
                        1/3)))),
        IF('1D'!V32="Subcritical",
            MAX('1D'!$D$16,
                IFERROR(W441,
                    MAX('1D'!$D$16,
                        POWER((ABS(K441)^2)/('1D'!$I$5*MAX(F441,
                                    0.1)^2),
                            1/3)))),
            IF(IFERROR(T441,
                    -1E+99)&gt;=IFERROR(AE441,
                    -1E+99),
                MAX('1D'!$D$16,
                    IFERROR(L441,
                        MAX('1D'!$D$16,
                            POWER((ABS(K441)^2)/('1D'!$I$5*MAX(F441,
                                        0.1)^2),
                                1/3)))),
                MAX('1D'!$D$16,
                    IFERROR(W441,
                        MAX('1D'!$D$16,
                            POWER((ABS(K441)^2)/('1D'!$I$5*MAX(F441,
                                        0.1)^2),
                                1/3))))))),
    MAX('1D'!$D$16,
        POWER((ABS(K441)^2)/('1D'!$I$5*MAX(F441,
                    0.1)^2),
            1/3)))</f>
        <v>2.0411692021517887</v>
      </c>
      <c r="AI441" s="5">
        <f t="shared" ca="1" si="92"/>
        <v>634.38816920215174</v>
      </c>
      <c r="AJ441" s="5">
        <f ca="1">AI441+((ABS(K441)/MAX(((F441)+(G441)*(AH441))*(AH441),
            0.000001))^2)/(2*'1D'!$I$5)</f>
        <v>635.56259253909479</v>
      </c>
      <c r="AM441">
        <v>0</v>
      </c>
      <c r="AN441">
        <v>0</v>
      </c>
      <c r="AO441" s="5">
        <f t="shared" si="93"/>
        <v>0</v>
      </c>
      <c r="AP441" s="5">
        <f t="shared" si="97"/>
        <v>0</v>
      </c>
      <c r="AQ441" s="5">
        <f ca="1">ABS(ABS(K441)/MAX(((F441)+(G441)*(AH441))*(AH441),
        0.000001))/SQRT('1D'!$I$5*MAX((((F441)+(G441)*(AH441))*(AH441))/MAX((F441)+2*(G441)*(AH441),
            0.000001),
        0.000001))</f>
        <v>1.0727235886044055</v>
      </c>
      <c r="AR441" s="5" t="str">
        <f t="shared" ca="1" si="94"/>
        <v>Supercritical</v>
      </c>
      <c r="AS441" s="5">
        <f ca="1">((ABS(K441)*'1D'!$D$6)/(MAX(((F441)+(G441)*(AH441))*(AH441),
            0.000001)*MAX(((((F441)+(G441)*(AH441))*(AH441))/MAX((F441)+2*(AH441)*SQRT(1+(G441)^2),
                    0.000001))^(2/3),
            0.000001)))^2</f>
        <v>4.3358367565141456E-3</v>
      </c>
    </row>
    <row r="442" spans="1:45" x14ac:dyDescent="0.35">
      <c r="A442">
        <v>433</v>
      </c>
      <c r="B442">
        <v>431.995</v>
      </c>
      <c r="C442">
        <v>616237.86399999994</v>
      </c>
      <c r="D442">
        <v>3097538.9130000002</v>
      </c>
      <c r="E442">
        <v>632.34649999999999</v>
      </c>
      <c r="F442">
        <v>5.2</v>
      </c>
      <c r="G442">
        <v>0</v>
      </c>
      <c r="H442" t="s">
        <v>176</v>
      </c>
      <c r="I442">
        <v>2.7E-2</v>
      </c>
      <c r="J442" s="5">
        <f t="shared" si="95"/>
        <v>0.99900000000002365</v>
      </c>
      <c r="K442" s="5">
        <f t="shared" ca="1" si="96"/>
        <v>50.95</v>
      </c>
      <c r="L442" s="5">
        <f ca="1">IF($A$2=0,
    IFERROR(L441,
        MAX('1D'!$D$16,
            POWER((ABS(K442)^2)/('1D'!$I$5*MAX(F442,
                        0.1)^2),
                1/3))),
    IF(IFERROR(V441,
            0)=0,
        IFERROR(L441,
            MAX('1D'!$D$16,
                POWER((ABS(K442)^2)/('1D'!$I$5*MAX(F442,
                            0.1)^2),
                    1/3))),
        IF(OR(IFERROR(L442,
                    0)=0,
                IFERROR(S441,
                    0)&lt;1,
                IFERROR(S442,
                    0)&lt;1),
            MAX('1D'!$D$16,
                POWER((ABS(K442)^2)/('1D'!$I$5*MAX(F442,
                            0.1)^2),
                    1/3)),
            IF(IFERROR(U442,
                    0)&gt;0,
                MAX('1D'!$D$16,
                    IFERROR(L442,
                        0)+((IFERROR(U442,
                                0))*'1D'!$D$18*IF((IFERROR(S442,
                                    0))&lt;1,
                            1,
                            -1))),
                IF(IFERROR(U442,
                        0)&lt;0,
                    IF(ABS((MAX('1D'!$D$16,
                                    POWER((ABS(K442)^2)/('1D'!$I$5*MAX(F442,
                                                0.1)^2),
                                        1/3)))-IFERROR(L442,
                                0))&gt;'1D'!$D$19,
                        MAX('1D'!$D$16,
                            IF((MAX('1D'!$D$16,
                                        POWER((ABS(K442)^2)/('1D'!$I$5*MAX(F442,
                                                    0.1)^2),
                                            1/3)))&gt;IFERROR(L442,
                                    0),
                                MIN((MAX('1D'!$D$16,
                                            POWER((ABS(K442)^2)/('1D'!$I$5*MAX(F442,
                                                        0.1)^2),
                                                1/3))),
                                    IFERROR(L442,
                                        0)+(MIN(ABS(IFERROR(U442,
                                                    0))*'1D'!$D$18,
                                            ABS((MAX('1D'!$D$16,
                                                        POWER((ABS(K442)^2)/('1D'!$I$5*MAX(F442,
                                                                    0.1)^2),
                                                            1/3)))-IFERROR(L442,
                                                    0))))),
                                MAX((MAX('1D'!$D$16,
                                            POWER((ABS(K442)^2)/('1D'!$I$5*MAX(F442,
                                                        0.1)^2),
                                                1/3))),
                                    IFERROR(L442,
                                        0)-(MIN(ABS(IFERROR(U442,
                                                    0))*'1D'!$D$18,
                                            ABS((MAX('1D'!$D$16,
                                                        POWER((ABS(K442)^2)/('1D'!$I$5*MAX(F442,
                                                                    0.1)^2),
                                                            1/3)))-IFERROR(L442,
                                                    0))))))),
                        MAX('1D'!$D$16,
                            POWER((ABS(K442)^2)/('1D'!$I$5*MAX(F442,
                                        0.1)^2),
                                1/3))),
                    MAX('1D'!$D$16,
                        IFERROR(L442,
                            0)))))))</f>
        <v>2.0411692021517887</v>
      </c>
      <c r="M442" s="5">
        <f t="shared" ca="1" si="84"/>
        <v>10.614079851189301</v>
      </c>
      <c r="N442" s="5">
        <f t="shared" ca="1" si="85"/>
        <v>1.1434704692804873</v>
      </c>
      <c r="O442" s="5">
        <f t="shared" ca="1" si="86"/>
        <v>4.8002276894771132</v>
      </c>
      <c r="P442" s="5">
        <f t="shared" ca="1" si="87"/>
        <v>634.38766920215176</v>
      </c>
      <c r="Q442" s="5">
        <f ca="1">P442+((ABS(K442)/MAX(((F442)+(G442)*(L442))*(L442),
            0.000001))^2)/(2*'1D'!$I$5)</f>
        <v>635.56209253909481</v>
      </c>
      <c r="R442" s="5">
        <f ca="1">((ABS(K442)*'1D'!$D$6)/(MAX(((F442)+(G442)*(L442))*(L442),
            0.000001)*MAX(((((F442)+(G442)*(L442))*(L442))/MAX((F442)+2*(L442)*SQRT(1+(G442)^2),
                    0.000001))^(2/3),
            0.000001)))^2</f>
        <v>4.3358367565141456E-3</v>
      </c>
      <c r="S442" s="5">
        <f ca="1">ABS(ABS(K442)/MAX(((F442)+(G442)*(L442))*(L442),
        0.000001))/SQRT('1D'!$I$5*MAX((((F442)+(G442)*(L442))*(L442))/MAX((F442)+2*(G442)*(L442),
            0.000001),
        0.000001))</f>
        <v>1.0727235886044055</v>
      </c>
      <c r="T442" s="5">
        <f ca="1">((F442)*(L442)^2)/2+(G442)*(L442)^3/3+(ABS(K442)^2)/('1D'!$I$5*MAX(((F442)+(G442)*(L442))*(L442),
        0.000001))</f>
        <v>35.763412605541333</v>
      </c>
      <c r="U442" s="5">
        <f ca="1">IF($A$2=0,
    0,
    IFERROR(Q441-(((R441+R442)/2)*J442)-(IF(O441&gt;O442,
                '1D'!$D$8*((O441^2-O442^2)/(2*'1D'!$I$5)),
                '1D'!$D$9*((O442^2-O441^2)/(2*'1D'!$I$5)))+('1D'!$D$10*(ABS(I442)/90)*(MAX(O441^2,
                        O442^2)/(2*'1D'!$I$5))))-Q442,
        0))</f>
        <v>-3.8843499698941741E-3</v>
      </c>
      <c r="V442" s="5">
        <f ca="1">IF($A$2=0,
    1,
    IF(IFERROR(V441,
            0)=0,
        0,
        IFERROR(IF(ROUND(S442,
                    3)=1,
                1,
                IF(AND(ABS(U442)&lt;'1D'!$D$19,
                        S442&gt;1),
                    1,
                    0)),
            0)))</f>
        <v>0</v>
      </c>
      <c r="W442" s="5">
        <f ca="1">IF($A$2=0,
    MAX(MAX('1D'!$D$16,
            MAX('1D'!$D$16,
                POWER((ABS(K442)^2)/('1D'!$I$5*MAX(F442,
                            0.1)^2),
                    1/3))),
        IFERROR(W1396,
            MAX(MAX('1D'!$D$16,
                    MAX('1D'!$D$16,
                        POWER((ABS(K442)^2)/('1D'!$I$5*MAX(F442,
                                    0.1)^2),
                            1/3))),
                ($L$2)-E1396))),
    IF(IFERROR(AG443,
            0)=0,
        MAX(MAX('1D'!$D$16,
                MAX('1D'!$D$16,
                    POWER((ABS(K442)^2)/('1D'!$I$5*MAX(F442,
                                0.1)^2),
                        1/3))),
            IFERROR(W1396,
                MAX(MAX('1D'!$D$16,
                        MAX('1D'!$D$16,
                            POWER((ABS(K442)^2)/('1D'!$I$5*MAX(F442,
                                        0.1)^2),
                                1/3))),
                    ($L$2)-E1396))),
        IF(IFERROR(W442,
                0)=0,
            MAX(MAX('1D'!$D$16,
                    MAX('1D'!$D$16,
                        POWER((ABS(K442)^2)/('1D'!$I$5*MAX(F442,
                                    0.1)^2),
                            1/3))),
                IFERROR(W1396,
                    MAX(MAX('1D'!$D$16,
                            MAX('1D'!$D$16,
                                POWER((ABS(K442)^2)/('1D'!$I$5*MAX(F442,
                                            0.1)^2),
                                    1/3))),
                        ($L$2)-E1396))),
            IF(OR(IFERROR(AD442,
                        0)&gt;=1,
                    IFERROR(AD443,
                        0)&gt;=1),
                MAX('1D'!$D$16,
                    MAX('1D'!$D$16,
                        POWER((ABS(K442)^2)/('1D'!$I$5*MAX(F442,
                                    0.1)^2),
                            1/3))),
                IF(ABS(IFERROR(AF442,
                            0))&lt;'1D'!$D$19,
                    MAX(MAX('1D'!$D$16,
                            MAX('1D'!$D$16,
                                POWER((ABS(K442)^2)/('1D'!$I$5*MAX(F442,
                                            0.1)^2),
                                    1/3))),
                        IFERROR(W442,
                            0)),
                    MAX(MAX('1D'!$D$16,
                            MAX('1D'!$D$16,
                                POWER((ABS(K442)^2)/('1D'!$I$5*MAX(F442,
                                            0.1)^2),
                                    1/3))),
                        (IFERROR(W442,
                                0))+((IFERROR(AF442,
                                    0))*'1D'!$D$18)))))))</f>
        <v>2.1389677043987478</v>
      </c>
      <c r="X442" s="5">
        <f t="shared" ca="1" si="88"/>
        <v>11.122632062873489</v>
      </c>
      <c r="Y442" s="5">
        <f t="shared" ca="1" si="89"/>
        <v>1.1735290000551568</v>
      </c>
      <c r="Z442" s="5">
        <f t="shared" ca="1" si="90"/>
        <v>4.5807502857230418</v>
      </c>
      <c r="AA442" s="5">
        <f t="shared" ca="1" si="91"/>
        <v>634.48546770439873</v>
      </c>
      <c r="AB442" s="5">
        <f ca="1">AA442+((ABS(K442)/MAX(((F442)+(G442)*(W442))*(W442),
            0.000001))^2)/(2*'1D'!$I$5)</f>
        <v>635.5549515565981</v>
      </c>
      <c r="AC442" s="5">
        <f ca="1">((ABS(K442)*'1D'!$D$6)/(MAX(((F442)+(G442)*(W442))*(W442),
            0.000001)*MAX(((((F442)+(G442)*(W442))*(W442))/MAX((F442)+2*(W442)*SQRT(1+(G442)^2),
                    0.000001))^(2/3),
            0.000001)))^2</f>
        <v>3.8141460404132466E-3</v>
      </c>
      <c r="AD442" s="5">
        <f ca="1">ABS(ABS(K442)/MAX(((F442)+(G442)*(W442))*(W442),
        0.000001))/SQRT('1D'!$I$5*MAX((((F442)+(G442)*(W442))*(W442))/MAX((F442)+2*(G442)*(W442),
            0.000001),
        0.000001))</f>
        <v>1.0000000000000004</v>
      </c>
      <c r="AE442" s="5">
        <f ca="1">((F442)*(W442)^2)/2+(G442)*(W442)^3/3+(ABS(K442)^2)/('1D'!$I$5*MAX(((F442)+(G442)*(W442))*(W442),
        0.000001))</f>
        <v>35.686426155594638</v>
      </c>
      <c r="AF442" s="5">
        <f ca="1">IF($A$2=0,
    0,
    IFERROR(AB443+(((AC442+AC443)/2)*J443)+(IF(Z442&gt;Z443,
                '1D'!$D$8*((Z442^2-Z443^2)/(2*'1D'!$I$5)),
                '1D'!$D$9*((Z443^2-Z442^2)/(2*'1D'!$I$5)))+('1D'!$D$10*(ABS(I443)/90)*(MAX(Z442^2,
                        Z443^2)/(2*'1D'!$I$5))))-AB442,
        0))</f>
        <v>3.456993087183946E-3</v>
      </c>
      <c r="AG442" s="5">
        <f ca="1">IF($A$2=0,
    1,
    IF(IFERROR(AG443,
            0)=0,
        0,
        IFERROR(IF(OR(ROUND(AD442,
                        3)&gt;=1,
                    AND(ABS(AF442)&lt;'1D'!$D$19,
                        AD442&lt;1)),
                1,
                0),
            0)))</f>
        <v>1</v>
      </c>
      <c r="AH442" s="5">
        <f ca="1">IFERROR(IF('1D'!V32="Supercritical",
        MAX('1D'!$D$16,
            IFERROR(L442,
                MAX('1D'!$D$16,
                    POWER((ABS(K442)^2)/('1D'!$I$5*MAX(F442,
                                0.1)^2),
                        1/3)))),
        IF('1D'!V32="Subcritical",
            MAX('1D'!$D$16,
                IFERROR(W442,
                    MAX('1D'!$D$16,
                        POWER((ABS(K442)^2)/('1D'!$I$5*MAX(F442,
                                    0.1)^2),
                            1/3)))),
            IF(IFERROR(T442,
                    -1E+99)&gt;=IFERROR(AE442,
                    -1E+99),
                MAX('1D'!$D$16,
                    IFERROR(L442,
                        MAX('1D'!$D$16,
                            POWER((ABS(K442)^2)/('1D'!$I$5*MAX(F442,
                                        0.1)^2),
                                1/3)))),
                MAX('1D'!$D$16,
                    IFERROR(W442,
                        MAX('1D'!$D$16,
                            POWER((ABS(K442)^2)/('1D'!$I$5*MAX(F442,
                                        0.1)^2),
                                1/3))))))),
    MAX('1D'!$D$16,
        POWER((ABS(K442)^2)/('1D'!$I$5*MAX(F442,
                    0.1)^2),
            1/3)))</f>
        <v>2.0411692021517887</v>
      </c>
      <c r="AI442" s="5">
        <f t="shared" ca="1" si="92"/>
        <v>634.38766920215176</v>
      </c>
      <c r="AJ442" s="5">
        <f ca="1">AI442+((ABS(K442)/MAX(((F442)+(G442)*(AH442))*(AH442),
            0.000001))^2)/(2*'1D'!$I$5)</f>
        <v>635.56209253909481</v>
      </c>
      <c r="AM442">
        <v>0</v>
      </c>
      <c r="AN442">
        <v>0</v>
      </c>
      <c r="AO442" s="5">
        <f t="shared" si="93"/>
        <v>0</v>
      </c>
      <c r="AP442" s="5">
        <f t="shared" si="97"/>
        <v>0</v>
      </c>
      <c r="AQ442" s="5">
        <f ca="1">ABS(ABS(K442)/MAX(((F442)+(G442)*(AH442))*(AH442),
        0.000001))/SQRT('1D'!$I$5*MAX((((F442)+(G442)*(AH442))*(AH442))/MAX((F442)+2*(G442)*(AH442),
            0.000001),
        0.000001))</f>
        <v>1.0727235886044055</v>
      </c>
      <c r="AR442" s="5" t="str">
        <f t="shared" ca="1" si="94"/>
        <v>Supercritical</v>
      </c>
      <c r="AS442" s="5">
        <f ca="1">((ABS(K442)*'1D'!$D$6)/(MAX(((F442)+(G442)*(AH442))*(AH442),
            0.000001)*MAX(((((F442)+(G442)*(AH442))*(AH442))/MAX((F442)+2*(AH442)*SQRT(1+(G442)^2),
                    0.000001))^(2/3),
            0.000001)))^2</f>
        <v>4.3358367565141456E-3</v>
      </c>
    </row>
    <row r="443" spans="1:45" x14ac:dyDescent="0.35">
      <c r="A443">
        <v>434</v>
      </c>
      <c r="B443">
        <v>432.99599999999998</v>
      </c>
      <c r="C443">
        <v>616237.39</v>
      </c>
      <c r="D443">
        <v>3097538.0320000001</v>
      </c>
      <c r="E443">
        <v>632.346</v>
      </c>
      <c r="F443">
        <v>5.2</v>
      </c>
      <c r="G443">
        <v>0</v>
      </c>
      <c r="H443" t="s">
        <v>176</v>
      </c>
      <c r="I443">
        <v>7.8E-2</v>
      </c>
      <c r="J443" s="5">
        <f t="shared" si="95"/>
        <v>1.0009999999999764</v>
      </c>
      <c r="K443" s="5">
        <f t="shared" ca="1" si="96"/>
        <v>50.95</v>
      </c>
      <c r="L443" s="5">
        <f ca="1">IF($A$2=0,
    IFERROR(L442,
        MAX('1D'!$D$16,
            POWER((ABS(K443)^2)/('1D'!$I$5*MAX(F443,
                        0.1)^2),
                1/3))),
    IF(IFERROR(V442,
            0)=0,
        IFERROR(L442,
            MAX('1D'!$D$16,
                POWER((ABS(K443)^2)/('1D'!$I$5*MAX(F443,
                            0.1)^2),
                    1/3))),
        IF(OR(IFERROR(L443,
                    0)=0,
                IFERROR(S442,
                    0)&lt;1,
                IFERROR(S443,
                    0)&lt;1),
            MAX('1D'!$D$16,
                POWER((ABS(K443)^2)/('1D'!$I$5*MAX(F443,
                            0.1)^2),
                    1/3)),
            IF(IFERROR(U443,
                    0)&gt;0,
                MAX('1D'!$D$16,
                    IFERROR(L443,
                        0)+((IFERROR(U443,
                                0))*'1D'!$D$18*IF((IFERROR(S443,
                                    0))&lt;1,
                            1,
                            -1))),
                IF(IFERROR(U443,
                        0)&lt;0,
                    IF(ABS((MAX('1D'!$D$16,
                                    POWER((ABS(K443)^2)/('1D'!$I$5*MAX(F443,
                                                0.1)^2),
                                        1/3)))-IFERROR(L443,
                                0))&gt;'1D'!$D$19,
                        MAX('1D'!$D$16,
                            IF((MAX('1D'!$D$16,
                                        POWER((ABS(K443)^2)/('1D'!$I$5*MAX(F443,
                                                    0.1)^2),
                                            1/3)))&gt;IFERROR(L443,
                                    0),
                                MIN((MAX('1D'!$D$16,
                                            POWER((ABS(K443)^2)/('1D'!$I$5*MAX(F443,
                                                        0.1)^2),
                                                1/3))),
                                    IFERROR(L443,
                                        0)+(MIN(ABS(IFERROR(U443,
                                                    0))*'1D'!$D$18,
                                            ABS((MAX('1D'!$D$16,
                                                        POWER((ABS(K443)^2)/('1D'!$I$5*MAX(F443,
                                                                    0.1)^2),
                                                            1/3)))-IFERROR(L443,
                                                    0))))),
                                MAX((MAX('1D'!$D$16,
                                            POWER((ABS(K443)^2)/('1D'!$I$5*MAX(F443,
                                                        0.1)^2),
                                                1/3))),
                                    IFERROR(L443,
                                        0)-(MIN(ABS(IFERROR(U443,
                                                    0))*'1D'!$D$18,
                                            ABS((MAX('1D'!$D$16,
                                                        POWER((ABS(K443)^2)/('1D'!$I$5*MAX(F443,
                                                                    0.1)^2),
                                                            1/3)))-IFERROR(L443,
                                                    0))))))),
                        MAX('1D'!$D$16,
                            POWER((ABS(K443)^2)/('1D'!$I$5*MAX(F443,
                                        0.1)^2),
                                1/3))),
                    MAX('1D'!$D$16,
                        IFERROR(L443,
                            0)))))))</f>
        <v>2.0411692021517887</v>
      </c>
      <c r="M443" s="5">
        <f t="shared" ca="1" si="84"/>
        <v>10.614079851189301</v>
      </c>
      <c r="N443" s="5">
        <f t="shared" ca="1" si="85"/>
        <v>1.1434704692804873</v>
      </c>
      <c r="O443" s="5">
        <f t="shared" ca="1" si="86"/>
        <v>4.8002276894771132</v>
      </c>
      <c r="P443" s="5">
        <f t="shared" ca="1" si="87"/>
        <v>634.38716920215177</v>
      </c>
      <c r="Q443" s="5">
        <f ca="1">P443+((ABS(K443)/MAX(((F443)+(G443)*(L443))*(L443),
            0.000001))^2)/(2*'1D'!$I$5)</f>
        <v>635.56159253909482</v>
      </c>
      <c r="R443" s="5">
        <f ca="1">((ABS(K443)*'1D'!$D$6)/(MAX(((F443)+(G443)*(L443))*(L443),
            0.000001)*MAX(((((F443)+(G443)*(L443))*(L443))/MAX((F443)+2*(L443)*SQRT(1+(G443)^2),
                    0.000001))^(2/3),
            0.000001)))^2</f>
        <v>4.3358367565141456E-3</v>
      </c>
      <c r="S443" s="5">
        <f ca="1">ABS(ABS(K443)/MAX(((F443)+(G443)*(L443))*(L443),
        0.000001))/SQRT('1D'!$I$5*MAX((((F443)+(G443)*(L443))*(L443))/MAX((F443)+2*(G443)*(L443),
            0.000001),
        0.000001))</f>
        <v>1.0727235886044055</v>
      </c>
      <c r="T443" s="5">
        <f ca="1">((F443)*(L443)^2)/2+(G443)*(L443)^3/3+(ABS(K443)^2)/('1D'!$I$5*MAX(((F443)+(G443)*(L443))*(L443),
        0.000001))</f>
        <v>35.763412605541333</v>
      </c>
      <c r="U443" s="5">
        <f ca="1">IF($A$2=0,
    0,
    IFERROR(Q442-(((R442+R443)/2)*J443)-(IF(O442&gt;O443,
                '1D'!$D$8*((O442^2-O443^2)/(2*'1D'!$I$5)),
                '1D'!$D$9*((O443^2-O442^2)/(2*'1D'!$I$5)))+('1D'!$D$10*(ABS(I443)/90)*(MAX(O442^2,
                        O443^2)/(2*'1D'!$I$5))))-Q443,
        0))</f>
        <v>-3.9928476270461033E-3</v>
      </c>
      <c r="V443" s="5">
        <f ca="1">IF($A$2=0,
    1,
    IF(IFERROR(V442,
            0)=0,
        0,
        IFERROR(IF(ROUND(S443,
                    3)=1,
                1,
                IF(AND(ABS(U443)&lt;'1D'!$D$19,
                        S443&gt;1),
                    1,
                    0)),
            0)))</f>
        <v>0</v>
      </c>
      <c r="W443" s="5">
        <f ca="1">IF($A$2=0,
    MAX(MAX('1D'!$D$16,
            MAX('1D'!$D$16,
                POWER((ABS(K443)^2)/('1D'!$I$5*MAX(F443,
                            0.1)^2),
                    1/3))),
        IFERROR(W1396,
            MAX(MAX('1D'!$D$16,
                    MAX('1D'!$D$16,
                        POWER((ABS(K443)^2)/('1D'!$I$5*MAX(F443,
                                    0.1)^2),
                            1/3))),
                ($L$2)-E1396))),
    IF(IFERROR(AG444,
            0)=0,
        MAX(MAX('1D'!$D$16,
                MAX('1D'!$D$16,
                    POWER((ABS(K443)^2)/('1D'!$I$5*MAX(F443,
                                0.1)^2),
                        1/3))),
            IFERROR(W1396,
                MAX(MAX('1D'!$D$16,
                        MAX('1D'!$D$16,
                            POWER((ABS(K443)^2)/('1D'!$I$5*MAX(F443,
                                        0.1)^2),
                                1/3))),
                    ($L$2)-E1396))),
        IF(IFERROR(W443,
                0)=0,
            MAX(MAX('1D'!$D$16,
                    MAX('1D'!$D$16,
                        POWER((ABS(K443)^2)/('1D'!$I$5*MAX(F443,
                                    0.1)^2),
                            1/3))),
                IFERROR(W1396,
                    MAX(MAX('1D'!$D$16,
                            MAX('1D'!$D$16,
                                POWER((ABS(K443)^2)/('1D'!$I$5*MAX(F443,
                                            0.1)^2),
                                    1/3))),
                        ($L$2)-E1396))),
            IF(OR(IFERROR(AD443,
                        0)&gt;=1,
                    IFERROR(AD444,
                        0)&gt;=1),
                MAX('1D'!$D$16,
                    MAX('1D'!$D$16,
                        POWER((ABS(K443)^2)/('1D'!$I$5*MAX(F443,
                                    0.1)^2),
                            1/3))),
                IF(ABS(IFERROR(AF443,
                            0))&lt;'1D'!$D$19,
                    MAX(MAX('1D'!$D$16,
                            MAX('1D'!$D$16,
                                POWER((ABS(K443)^2)/('1D'!$I$5*MAX(F443,
                                            0.1)^2),
                                    1/3))),
                        IFERROR(W443,
                            0)),
                    MAX(MAX('1D'!$D$16,
                            MAX('1D'!$D$16,
                                POWER((ABS(K443)^2)/('1D'!$I$5*MAX(F443,
                                            0.1)^2),
                                    1/3))),
                        (IFERROR(W443,
                                0))+((IFERROR(AF443,
                                    0))*'1D'!$D$18)))))))</f>
        <v>2.1389677043987478</v>
      </c>
      <c r="X443" s="5">
        <f t="shared" ca="1" si="88"/>
        <v>11.122632062873489</v>
      </c>
      <c r="Y443" s="5">
        <f t="shared" ca="1" si="89"/>
        <v>1.1735290000551568</v>
      </c>
      <c r="Z443" s="5">
        <f t="shared" ca="1" si="90"/>
        <v>4.5807502857230418</v>
      </c>
      <c r="AA443" s="5">
        <f t="shared" ca="1" si="91"/>
        <v>634.48496770439874</v>
      </c>
      <c r="AB443" s="5">
        <f ca="1">AA443+((ABS(K443)/MAX(((F443)+(G443)*(W443))*(W443),
            0.000001))^2)/(2*'1D'!$I$5)</f>
        <v>635.55445155659811</v>
      </c>
      <c r="AC443" s="5">
        <f ca="1">((ABS(K443)*'1D'!$D$6)/(MAX(((F443)+(G443)*(W443))*(W443),
            0.000001)*MAX(((((F443)+(G443)*(W443))*(W443))/MAX((F443)+2*(W443)*SQRT(1+(G443)^2),
                    0.000001))^(2/3),
            0.000001)))^2</f>
        <v>3.8141460404132466E-3</v>
      </c>
      <c r="AD443" s="5">
        <f ca="1">ABS(ABS(K443)/MAX(((F443)+(G443)*(W443))*(W443),
        0.000001))/SQRT('1D'!$I$5*MAX((((F443)+(G443)*(W443))*(W443))/MAX((F443)+2*(G443)*(W443),
            0.000001),
        0.000001))</f>
        <v>1.0000000000000004</v>
      </c>
      <c r="AE443" s="5">
        <f ca="1">((F443)*(W443)^2)/2+(G443)*(W443)^3/3+(ABS(K443)^2)/('1D'!$I$5*MAX(((F443)+(G443)*(W443))*(W443),
        0.000001))</f>
        <v>35.686426155594638</v>
      </c>
      <c r="AF443" s="5">
        <f ca="1">IF($A$2=0,
    0,
    IFERROR(AB444+(((AC443+AC444)/2)*J444)+(IF(Z443&gt;Z444,
                '1D'!$D$8*((Z443^2-Z444^2)/(2*'1D'!$I$5)),
                '1D'!$D$9*((Z444^2-Z443^2)/(2*'1D'!$I$5)))+('1D'!$D$10*(ABS(I444)/90)*(MAX(Z443^2,
                        Z444^2)/(2*'1D'!$I$5))))-AB443,
        0))</f>
        <v>3.4032696947861041E-3</v>
      </c>
      <c r="AG443" s="5">
        <f ca="1">IF($A$2=0,
    1,
    IF(IFERROR(AG444,
            0)=0,
        0,
        IFERROR(IF(OR(ROUND(AD443,
                        3)&gt;=1,
                    AND(ABS(AF443)&lt;'1D'!$D$19,
                        AD443&lt;1)),
                1,
                0),
            0)))</f>
        <v>1</v>
      </c>
      <c r="AH443" s="5">
        <f ca="1">IFERROR(IF('1D'!V32="Supercritical",
        MAX('1D'!$D$16,
            IFERROR(L443,
                MAX('1D'!$D$16,
                    POWER((ABS(K443)^2)/('1D'!$I$5*MAX(F443,
                                0.1)^2),
                        1/3)))),
        IF('1D'!V32="Subcritical",
            MAX('1D'!$D$16,
                IFERROR(W443,
                    MAX('1D'!$D$16,
                        POWER((ABS(K443)^2)/('1D'!$I$5*MAX(F443,
                                    0.1)^2),
                            1/3)))),
            IF(IFERROR(T443,
                    -1E+99)&gt;=IFERROR(AE443,
                    -1E+99),
                MAX('1D'!$D$16,
                    IFERROR(L443,
                        MAX('1D'!$D$16,
                            POWER((ABS(K443)^2)/('1D'!$I$5*MAX(F443,
                                        0.1)^2),
                                1/3)))),
                MAX('1D'!$D$16,
                    IFERROR(W443,
                        MAX('1D'!$D$16,
                            POWER((ABS(K443)^2)/('1D'!$I$5*MAX(F443,
                                        0.1)^2),
                                1/3))))))),
    MAX('1D'!$D$16,
        POWER((ABS(K443)^2)/('1D'!$I$5*MAX(F443,
                    0.1)^2),
            1/3)))</f>
        <v>2.0411692021517887</v>
      </c>
      <c r="AI443" s="5">
        <f t="shared" ca="1" si="92"/>
        <v>634.38716920215177</v>
      </c>
      <c r="AJ443" s="5">
        <f ca="1">AI443+((ABS(K443)/MAX(((F443)+(G443)*(AH443))*(AH443),
            0.000001))^2)/(2*'1D'!$I$5)</f>
        <v>635.56159253909482</v>
      </c>
      <c r="AM443">
        <v>0</v>
      </c>
      <c r="AN443">
        <v>0</v>
      </c>
      <c r="AO443" s="5">
        <f t="shared" si="93"/>
        <v>0</v>
      </c>
      <c r="AP443" s="5">
        <f t="shared" si="97"/>
        <v>0</v>
      </c>
      <c r="AQ443" s="5">
        <f ca="1">ABS(ABS(K443)/MAX(((F443)+(G443)*(AH443))*(AH443),
        0.000001))/SQRT('1D'!$I$5*MAX((((F443)+(G443)*(AH443))*(AH443))/MAX((F443)+2*(G443)*(AH443),
            0.000001),
        0.000001))</f>
        <v>1.0727235886044055</v>
      </c>
      <c r="AR443" s="5" t="str">
        <f t="shared" ca="1" si="94"/>
        <v>Supercritical</v>
      </c>
      <c r="AS443" s="5">
        <f ca="1">((ABS(K443)*'1D'!$D$6)/(MAX(((F443)+(G443)*(AH443))*(AH443),
            0.000001)*MAX(((((F443)+(G443)*(AH443))*(AH443))/MAX((F443)+2*(AH443)*SQRT(1+(G443)^2),
                    0.000001))^(2/3),
            0.000001)))^2</f>
        <v>4.3358367565141456E-3</v>
      </c>
    </row>
    <row r="444" spans="1:45" x14ac:dyDescent="0.35">
      <c r="A444">
        <v>435</v>
      </c>
      <c r="B444">
        <v>433.99599999999998</v>
      </c>
      <c r="C444">
        <v>616236.91500000004</v>
      </c>
      <c r="D444">
        <v>3097537.1519999998</v>
      </c>
      <c r="E444">
        <v>632.34550000000002</v>
      </c>
      <c r="F444">
        <v>5.2</v>
      </c>
      <c r="G444">
        <v>0</v>
      </c>
      <c r="H444" t="s">
        <v>176</v>
      </c>
      <c r="I444">
        <v>0.05</v>
      </c>
      <c r="J444" s="5">
        <f t="shared" si="95"/>
        <v>1</v>
      </c>
      <c r="K444" s="5">
        <f t="shared" ca="1" si="96"/>
        <v>50.95</v>
      </c>
      <c r="L444" s="5">
        <f ca="1">IF($A$2=0,
    IFERROR(L443,
        MAX('1D'!$D$16,
            POWER((ABS(K444)^2)/('1D'!$I$5*MAX(F444,
                        0.1)^2),
                1/3))),
    IF(IFERROR(V443,
            0)=0,
        IFERROR(L443,
            MAX('1D'!$D$16,
                POWER((ABS(K444)^2)/('1D'!$I$5*MAX(F444,
                            0.1)^2),
                    1/3))),
        IF(OR(IFERROR(L444,
                    0)=0,
                IFERROR(S443,
                    0)&lt;1,
                IFERROR(S444,
                    0)&lt;1),
            MAX('1D'!$D$16,
                POWER((ABS(K444)^2)/('1D'!$I$5*MAX(F444,
                            0.1)^2),
                    1/3)),
            IF(IFERROR(U444,
                    0)&gt;0,
                MAX('1D'!$D$16,
                    IFERROR(L444,
                        0)+((IFERROR(U444,
                                0))*'1D'!$D$18*IF((IFERROR(S444,
                                    0))&lt;1,
                            1,
                            -1))),
                IF(IFERROR(U444,
                        0)&lt;0,
                    IF(ABS((MAX('1D'!$D$16,
                                    POWER((ABS(K444)^2)/('1D'!$I$5*MAX(F444,
                                                0.1)^2),
                                        1/3)))-IFERROR(L444,
                                0))&gt;'1D'!$D$19,
                        MAX('1D'!$D$16,
                            IF((MAX('1D'!$D$16,
                                        POWER((ABS(K444)^2)/('1D'!$I$5*MAX(F444,
                                                    0.1)^2),
                                            1/3)))&gt;IFERROR(L444,
                                    0),
                                MIN((MAX('1D'!$D$16,
                                            POWER((ABS(K444)^2)/('1D'!$I$5*MAX(F444,
                                                        0.1)^2),
                                                1/3))),
                                    IFERROR(L444,
                                        0)+(MIN(ABS(IFERROR(U444,
                                                    0))*'1D'!$D$18,
                                            ABS((MAX('1D'!$D$16,
                                                        POWER((ABS(K444)^2)/('1D'!$I$5*MAX(F444,
                                                                    0.1)^2),
                                                            1/3)))-IFERROR(L444,
                                                    0))))),
                                MAX((MAX('1D'!$D$16,
                                            POWER((ABS(K444)^2)/('1D'!$I$5*MAX(F444,
                                                        0.1)^2),
                                                1/3))),
                                    IFERROR(L444,
                                        0)-(MIN(ABS(IFERROR(U444,
                                                    0))*'1D'!$D$18,
                                            ABS((MAX('1D'!$D$16,
                                                        POWER((ABS(K444)^2)/('1D'!$I$5*MAX(F444,
                                                                    0.1)^2),
                                                            1/3)))-IFERROR(L444,
                                                    0))))))),
                        MAX('1D'!$D$16,
                            POWER((ABS(K444)^2)/('1D'!$I$5*MAX(F444,
                                        0.1)^2),
                                1/3))),
                    MAX('1D'!$D$16,
                        IFERROR(L444,
                            0)))))))</f>
        <v>2.0411692021517887</v>
      </c>
      <c r="M444" s="5">
        <f t="shared" ca="1" si="84"/>
        <v>10.614079851189301</v>
      </c>
      <c r="N444" s="5">
        <f t="shared" ca="1" si="85"/>
        <v>1.1434704692804873</v>
      </c>
      <c r="O444" s="5">
        <f t="shared" ca="1" si="86"/>
        <v>4.8002276894771132</v>
      </c>
      <c r="P444" s="5">
        <f t="shared" ca="1" si="87"/>
        <v>634.38666920215178</v>
      </c>
      <c r="Q444" s="5">
        <f ca="1">P444+((ABS(K444)/MAX(((F444)+(G444)*(L444))*(L444),
            0.000001))^2)/(2*'1D'!$I$5)</f>
        <v>635.56109253909483</v>
      </c>
      <c r="R444" s="5">
        <f ca="1">((ABS(K444)*'1D'!$D$6)/(MAX(((F444)+(G444)*(L444))*(L444),
            0.000001)*MAX(((((F444)+(G444)*(L444))*(L444))/MAX((F444)+2*(L444)*SQRT(1+(G444)^2),
                    0.000001))^(2/3),
            0.000001)))^2</f>
        <v>4.3358367565141456E-3</v>
      </c>
      <c r="S444" s="5">
        <f ca="1">ABS(ABS(K444)/MAX(((F444)+(G444)*(L444))*(L444),
        0.000001))/SQRT('1D'!$I$5*MAX((((F444)+(G444)*(L444))*(L444))/MAX((F444)+2*(G444)*(L444),
            0.000001),
        0.000001))</f>
        <v>1.0727235886044055</v>
      </c>
      <c r="T444" s="5">
        <f ca="1">((F444)*(L444)^2)/2+(G444)*(L444)^3/3+(ABS(K444)^2)/('1D'!$I$5*MAX(((F444)+(G444)*(L444))*(L444),
        0.000001))</f>
        <v>35.763412605541333</v>
      </c>
      <c r="U444" s="5">
        <f ca="1">IF($A$2=0,
    0,
    IFERROR(Q443-(((R443+R444)/2)*J444)-(IF(O443&gt;O444,
                '1D'!$D$8*((O443^2-O444^2)/(2*'1D'!$I$5)),
                '1D'!$D$9*((O444^2-O443^2)/(2*'1D'!$I$5)))+('1D'!$D$10*(ABS(I444)/90)*(MAX(O443^2,
                        O444^2)/(2*'1D'!$I$5))))-Q444,
        0))</f>
        <v>-3.9337053678991651E-3</v>
      </c>
      <c r="V444" s="5">
        <f ca="1">IF($A$2=0,
    1,
    IF(IFERROR(V443,
            0)=0,
        0,
        IFERROR(IF(ROUND(S444,
                    3)=1,
                1,
                IF(AND(ABS(U444)&lt;'1D'!$D$19,
                        S444&gt;1),
                    1,
                    0)),
            0)))</f>
        <v>0</v>
      </c>
      <c r="W444" s="5">
        <f ca="1">IF($A$2=0,
    MAX(MAX('1D'!$D$16,
            MAX('1D'!$D$16,
                POWER((ABS(K444)^2)/('1D'!$I$5*MAX(F444,
                            0.1)^2),
                    1/3))),
        IFERROR(W1396,
            MAX(MAX('1D'!$D$16,
                    MAX('1D'!$D$16,
                        POWER((ABS(K444)^2)/('1D'!$I$5*MAX(F444,
                                    0.1)^2),
                            1/3))),
                ($L$2)-E1396))),
    IF(IFERROR(AG445,
            0)=0,
        MAX(MAX('1D'!$D$16,
                MAX('1D'!$D$16,
                    POWER((ABS(K444)^2)/('1D'!$I$5*MAX(F444,
                                0.1)^2),
                        1/3))),
            IFERROR(W1396,
                MAX(MAX('1D'!$D$16,
                        MAX('1D'!$D$16,
                            POWER((ABS(K444)^2)/('1D'!$I$5*MAX(F444,
                                        0.1)^2),
                                1/3))),
                    ($L$2)-E1396))),
        IF(IFERROR(W444,
                0)=0,
            MAX(MAX('1D'!$D$16,
                    MAX('1D'!$D$16,
                        POWER((ABS(K444)^2)/('1D'!$I$5*MAX(F444,
                                    0.1)^2),
                            1/3))),
                IFERROR(W1396,
                    MAX(MAX('1D'!$D$16,
                            MAX('1D'!$D$16,
                                POWER((ABS(K444)^2)/('1D'!$I$5*MAX(F444,
                                            0.1)^2),
                                    1/3))),
                        ($L$2)-E1396))),
            IF(OR(IFERROR(AD444,
                        0)&gt;=1,
                    IFERROR(AD445,
                        0)&gt;=1),
                MAX('1D'!$D$16,
                    MAX('1D'!$D$16,
                        POWER((ABS(K444)^2)/('1D'!$I$5*MAX(F444,
                                    0.1)^2),
                            1/3))),
                IF(ABS(IFERROR(AF444,
                            0))&lt;'1D'!$D$19,
                    MAX(MAX('1D'!$D$16,
                            MAX('1D'!$D$16,
                                POWER((ABS(K444)^2)/('1D'!$I$5*MAX(F444,
                                            0.1)^2),
                                    1/3))),
                        IFERROR(W444,
                            0)),
                    MAX(MAX('1D'!$D$16,
                            MAX('1D'!$D$16,
                                POWER((ABS(K444)^2)/('1D'!$I$5*MAX(F444,
                                            0.1)^2),
                                    1/3))),
                        (IFERROR(W444,
                                0))+((IFERROR(AF444,
                                    0))*'1D'!$D$18)))))))</f>
        <v>2.1389677043987478</v>
      </c>
      <c r="X444" s="5">
        <f t="shared" ca="1" si="88"/>
        <v>11.122632062873489</v>
      </c>
      <c r="Y444" s="5">
        <f t="shared" ca="1" si="89"/>
        <v>1.1735290000551568</v>
      </c>
      <c r="Z444" s="5">
        <f t="shared" ca="1" si="90"/>
        <v>4.5807502857230418</v>
      </c>
      <c r="AA444" s="5">
        <f t="shared" ca="1" si="91"/>
        <v>634.48446770439875</v>
      </c>
      <c r="AB444" s="5">
        <f ca="1">AA444+((ABS(K444)/MAX(((F444)+(G444)*(W444))*(W444),
            0.000001))^2)/(2*'1D'!$I$5)</f>
        <v>635.55395155659812</v>
      </c>
      <c r="AC444" s="5">
        <f ca="1">((ABS(K444)*'1D'!$D$6)/(MAX(((F444)+(G444)*(W444))*(W444),
            0.000001)*MAX(((((F444)+(G444)*(W444))*(W444))/MAX((F444)+2*(W444)*SQRT(1+(G444)^2),
                    0.000001))^(2/3),
            0.000001)))^2</f>
        <v>3.8141460404132466E-3</v>
      </c>
      <c r="AD444" s="5">
        <f ca="1">ABS(ABS(K444)/MAX(((F444)+(G444)*(W444))*(W444),
        0.000001))/SQRT('1D'!$I$5*MAX((((F444)+(G444)*(W444))*(W444))/MAX((F444)+2*(G444)*(W444),
            0.000001),
        0.000001))</f>
        <v>1.0000000000000004</v>
      </c>
      <c r="AE444" s="5">
        <f ca="1">((F444)*(W444)^2)/2+(G444)*(W444)^3/3+(ABS(K444)^2)/('1D'!$I$5*MAX(((F444)+(G444)*(W444))*(W444),
        0.000001))</f>
        <v>35.686426155594638</v>
      </c>
      <c r="AF444" s="5">
        <f ca="1">IF($A$2=0,
    0,
    IFERROR(AB445+(((AC444+AC445)/2)*J445)+(IF(Z444&gt;Z445,
                '1D'!$D$8*((Z444^2-Z445^2)/(2*'1D'!$I$5)),
                '1D'!$D$9*((Z445^2-Z444^2)/(2*'1D'!$I$5)))+('1D'!$D$10*(ABS(I445)/90)*(MAX(Z444^2,
                        Z445^2)/(2*'1D'!$I$5))))-AB444,
        0))</f>
        <v>3.3584586676624895E-3</v>
      </c>
      <c r="AG444" s="5">
        <f ca="1">IF($A$2=0,
    1,
    IF(IFERROR(AG445,
            0)=0,
        0,
        IFERROR(IF(OR(ROUND(AD444,
                        3)&gt;=1,
                    AND(ABS(AF444)&lt;'1D'!$D$19,
                        AD444&lt;1)),
                1,
                0),
            0)))</f>
        <v>1</v>
      </c>
      <c r="AH444" s="5">
        <f ca="1">IFERROR(IF('1D'!V32="Supercritical",
        MAX('1D'!$D$16,
            IFERROR(L444,
                MAX('1D'!$D$16,
                    POWER((ABS(K444)^2)/('1D'!$I$5*MAX(F444,
                                0.1)^2),
                        1/3)))),
        IF('1D'!V32="Subcritical",
            MAX('1D'!$D$16,
                IFERROR(W444,
                    MAX('1D'!$D$16,
                        POWER((ABS(K444)^2)/('1D'!$I$5*MAX(F444,
                                    0.1)^2),
                            1/3)))),
            IF(IFERROR(T444,
                    -1E+99)&gt;=IFERROR(AE444,
                    -1E+99),
                MAX('1D'!$D$16,
                    IFERROR(L444,
                        MAX('1D'!$D$16,
                            POWER((ABS(K444)^2)/('1D'!$I$5*MAX(F444,
                                        0.1)^2),
                                1/3)))),
                MAX('1D'!$D$16,
                    IFERROR(W444,
                        MAX('1D'!$D$16,
                            POWER((ABS(K444)^2)/('1D'!$I$5*MAX(F444,
                                        0.1)^2),
                                1/3))))))),
    MAX('1D'!$D$16,
        POWER((ABS(K444)^2)/('1D'!$I$5*MAX(F444,
                    0.1)^2),
            1/3)))</f>
        <v>2.0411692021517887</v>
      </c>
      <c r="AI444" s="5">
        <f t="shared" ca="1" si="92"/>
        <v>634.38666920215178</v>
      </c>
      <c r="AJ444" s="5">
        <f ca="1">AI444+((ABS(K444)/MAX(((F444)+(G444)*(AH444))*(AH444),
            0.000001))^2)/(2*'1D'!$I$5)</f>
        <v>635.56109253909483</v>
      </c>
      <c r="AM444">
        <v>0</v>
      </c>
      <c r="AN444">
        <v>0</v>
      </c>
      <c r="AO444" s="5">
        <f t="shared" si="93"/>
        <v>0</v>
      </c>
      <c r="AP444" s="5">
        <f t="shared" si="97"/>
        <v>0</v>
      </c>
      <c r="AQ444" s="5">
        <f ca="1">ABS(ABS(K444)/MAX(((F444)+(G444)*(AH444))*(AH444),
        0.000001))/SQRT('1D'!$I$5*MAX((((F444)+(G444)*(AH444))*(AH444))/MAX((F444)+2*(G444)*(AH444),
            0.000001),
        0.000001))</f>
        <v>1.0727235886044055</v>
      </c>
      <c r="AR444" s="5" t="str">
        <f t="shared" ca="1" si="94"/>
        <v>Supercritical</v>
      </c>
      <c r="AS444" s="5">
        <f ca="1">((ABS(K444)*'1D'!$D$6)/(MAX(((F444)+(G444)*(AH444))*(AH444),
            0.000001)*MAX(((((F444)+(G444)*(AH444))*(AH444))/MAX((F444)+2*(AH444)*SQRT(1+(G444)^2),
                    0.000001))^(2/3),
            0.000001)))^2</f>
        <v>4.3358367565141456E-3</v>
      </c>
    </row>
    <row r="445" spans="1:45" x14ac:dyDescent="0.35">
      <c r="A445">
        <v>436</v>
      </c>
      <c r="B445">
        <v>434.995</v>
      </c>
      <c r="C445">
        <v>616236.44099999999</v>
      </c>
      <c r="D445">
        <v>3097536.2719999999</v>
      </c>
      <c r="E445">
        <v>632.34500000000003</v>
      </c>
      <c r="F445">
        <v>5.2</v>
      </c>
      <c r="G445">
        <v>0</v>
      </c>
      <c r="H445" t="s">
        <v>176</v>
      </c>
      <c r="I445">
        <v>2.7E-2</v>
      </c>
      <c r="J445" s="5">
        <f t="shared" si="95"/>
        <v>0.99900000000002365</v>
      </c>
      <c r="K445" s="5">
        <f t="shared" ca="1" si="96"/>
        <v>50.95</v>
      </c>
      <c r="L445" s="5">
        <f ca="1">IF($A$2=0,
    IFERROR(L444,
        MAX('1D'!$D$16,
            POWER((ABS(K445)^2)/('1D'!$I$5*MAX(F445,
                        0.1)^2),
                1/3))),
    IF(IFERROR(V444,
            0)=0,
        IFERROR(L444,
            MAX('1D'!$D$16,
                POWER((ABS(K445)^2)/('1D'!$I$5*MAX(F445,
                            0.1)^2),
                    1/3))),
        IF(OR(IFERROR(L445,
                    0)=0,
                IFERROR(S444,
                    0)&lt;1,
                IFERROR(S445,
                    0)&lt;1),
            MAX('1D'!$D$16,
                POWER((ABS(K445)^2)/('1D'!$I$5*MAX(F445,
                            0.1)^2),
                    1/3)),
            IF(IFERROR(U445,
                    0)&gt;0,
                MAX('1D'!$D$16,
                    IFERROR(L445,
                        0)+((IFERROR(U445,
                                0))*'1D'!$D$18*IF((IFERROR(S445,
                                    0))&lt;1,
                            1,
                            -1))),
                IF(IFERROR(U445,
                        0)&lt;0,
                    IF(ABS((MAX('1D'!$D$16,
                                    POWER((ABS(K445)^2)/('1D'!$I$5*MAX(F445,
                                                0.1)^2),
                                        1/3)))-IFERROR(L445,
                                0))&gt;'1D'!$D$19,
                        MAX('1D'!$D$16,
                            IF((MAX('1D'!$D$16,
                                        POWER((ABS(K445)^2)/('1D'!$I$5*MAX(F445,
                                                    0.1)^2),
                                            1/3)))&gt;IFERROR(L445,
                                    0),
                                MIN((MAX('1D'!$D$16,
                                            POWER((ABS(K445)^2)/('1D'!$I$5*MAX(F445,
                                                        0.1)^2),
                                                1/3))),
                                    IFERROR(L445,
                                        0)+(MIN(ABS(IFERROR(U445,
                                                    0))*'1D'!$D$18,
                                            ABS((MAX('1D'!$D$16,
                                                        POWER((ABS(K445)^2)/('1D'!$I$5*MAX(F445,
                                                                    0.1)^2),
                                                            1/3)))-IFERROR(L445,
                                                    0))))),
                                MAX((MAX('1D'!$D$16,
                                            POWER((ABS(K445)^2)/('1D'!$I$5*MAX(F445,
                                                        0.1)^2),
                                                1/3))),
                                    IFERROR(L445,
                                        0)-(MIN(ABS(IFERROR(U445,
                                                    0))*'1D'!$D$18,
                                            ABS((MAX('1D'!$D$16,
                                                        POWER((ABS(K445)^2)/('1D'!$I$5*MAX(F445,
                                                                    0.1)^2),
                                                            1/3)))-IFERROR(L445,
                                                    0))))))),
                        MAX('1D'!$D$16,
                            POWER((ABS(K445)^2)/('1D'!$I$5*MAX(F445,
                                        0.1)^2),
                                1/3))),
                    MAX('1D'!$D$16,
                        IFERROR(L445,
                            0)))))))</f>
        <v>2.0411692021517887</v>
      </c>
      <c r="M445" s="5">
        <f t="shared" ca="1" si="84"/>
        <v>10.614079851189301</v>
      </c>
      <c r="N445" s="5">
        <f t="shared" ca="1" si="85"/>
        <v>1.1434704692804873</v>
      </c>
      <c r="O445" s="5">
        <f t="shared" ca="1" si="86"/>
        <v>4.8002276894771132</v>
      </c>
      <c r="P445" s="5">
        <f t="shared" ca="1" si="87"/>
        <v>634.38616920215179</v>
      </c>
      <c r="Q445" s="5">
        <f ca="1">P445+((ABS(K445)/MAX(((F445)+(G445)*(L445))*(L445),
            0.000001))^2)/(2*'1D'!$I$5)</f>
        <v>635.56059253909484</v>
      </c>
      <c r="R445" s="5">
        <f ca="1">((ABS(K445)*'1D'!$D$6)/(MAX(((F445)+(G445)*(L445))*(L445),
            0.000001)*MAX(((((F445)+(G445)*(L445))*(L445))/MAX((F445)+2*(L445)*SQRT(1+(G445)^2),
                    0.000001))^(2/3),
            0.000001)))^2</f>
        <v>4.3358367565141456E-3</v>
      </c>
      <c r="S445" s="5">
        <f ca="1">ABS(ABS(K445)/MAX(((F445)+(G445)*(L445))*(L445),
        0.000001))/SQRT('1D'!$I$5*MAX((((F445)+(G445)*(L445))*(L445))/MAX((F445)+2*(G445)*(L445),
            0.000001),
        0.000001))</f>
        <v>1.0727235886044055</v>
      </c>
      <c r="T445" s="5">
        <f ca="1">((F445)*(L445)^2)/2+(G445)*(L445)^3/3+(ABS(K445)^2)/('1D'!$I$5*MAX(((F445)+(G445)*(L445))*(L445),
        0.000001))</f>
        <v>35.763412605541333</v>
      </c>
      <c r="U445" s="5">
        <f ca="1">IF($A$2=0,
    0,
    IFERROR(Q444-(((R444+R445)/2)*J445)-(IF(O444&gt;O445,
                '1D'!$D$8*((O444^2-O445^2)/(2*'1D'!$I$5)),
                '1D'!$D$9*((O445^2-O444^2)/(2*'1D'!$I$5)))+('1D'!$D$10*(ABS(I445)/90)*(MAX(O444^2,
                        O445^2)/(2*'1D'!$I$5))))-Q445,
        0))</f>
        <v>-3.8843499698941741E-3</v>
      </c>
      <c r="V445" s="5">
        <f ca="1">IF($A$2=0,
    1,
    IF(IFERROR(V444,
            0)=0,
        0,
        IFERROR(IF(ROUND(S445,
                    3)=1,
                1,
                IF(AND(ABS(U445)&lt;'1D'!$D$19,
                        S445&gt;1),
                    1,
                    0)),
            0)))</f>
        <v>0</v>
      </c>
      <c r="W445" s="5">
        <f ca="1">IF($A$2=0,
    MAX(MAX('1D'!$D$16,
            MAX('1D'!$D$16,
                POWER((ABS(K445)^2)/('1D'!$I$5*MAX(F445,
                            0.1)^2),
                    1/3))),
        IFERROR(W1396,
            MAX(MAX('1D'!$D$16,
                    MAX('1D'!$D$16,
                        POWER((ABS(K445)^2)/('1D'!$I$5*MAX(F445,
                                    0.1)^2),
                            1/3))),
                ($L$2)-E1396))),
    IF(IFERROR(AG446,
            0)=0,
        MAX(MAX('1D'!$D$16,
                MAX('1D'!$D$16,
                    POWER((ABS(K445)^2)/('1D'!$I$5*MAX(F445,
                                0.1)^2),
                        1/3))),
            IFERROR(W1396,
                MAX(MAX('1D'!$D$16,
                        MAX('1D'!$D$16,
                            POWER((ABS(K445)^2)/('1D'!$I$5*MAX(F445,
                                        0.1)^2),
                                1/3))),
                    ($L$2)-E1396))),
        IF(IFERROR(W445,
                0)=0,
            MAX(MAX('1D'!$D$16,
                    MAX('1D'!$D$16,
                        POWER((ABS(K445)^2)/('1D'!$I$5*MAX(F445,
                                    0.1)^2),
                            1/3))),
                IFERROR(W1396,
                    MAX(MAX('1D'!$D$16,
                            MAX('1D'!$D$16,
                                POWER((ABS(K445)^2)/('1D'!$I$5*MAX(F445,
                                            0.1)^2),
                                    1/3))),
                        ($L$2)-E1396))),
            IF(OR(IFERROR(AD445,
                        0)&gt;=1,
                    IFERROR(AD446,
                        0)&gt;=1),
                MAX('1D'!$D$16,
                    MAX('1D'!$D$16,
                        POWER((ABS(K445)^2)/('1D'!$I$5*MAX(F445,
                                    0.1)^2),
                            1/3))),
                IF(ABS(IFERROR(AF445,
                            0))&lt;'1D'!$D$19,
                    MAX(MAX('1D'!$D$16,
                            MAX('1D'!$D$16,
                                POWER((ABS(K445)^2)/('1D'!$I$5*MAX(F445,
                                            0.1)^2),
                                    1/3))),
                        IFERROR(W445,
                            0)),
                    MAX(MAX('1D'!$D$16,
                            MAX('1D'!$D$16,
                                POWER((ABS(K445)^2)/('1D'!$I$5*MAX(F445,
                                            0.1)^2),
                                    1/3))),
                        (IFERROR(W445,
                                0))+((IFERROR(AF445,
                                    0))*'1D'!$D$18)))))))</f>
        <v>2.1389677043987478</v>
      </c>
      <c r="X445" s="5">
        <f t="shared" ca="1" si="88"/>
        <v>11.122632062873489</v>
      </c>
      <c r="Y445" s="5">
        <f t="shared" ca="1" si="89"/>
        <v>1.1735290000551568</v>
      </c>
      <c r="Z445" s="5">
        <f t="shared" ca="1" si="90"/>
        <v>4.5807502857230418</v>
      </c>
      <c r="AA445" s="5">
        <f t="shared" ca="1" si="91"/>
        <v>634.48396770439876</v>
      </c>
      <c r="AB445" s="5">
        <f ca="1">AA445+((ABS(K445)/MAX(((F445)+(G445)*(W445))*(W445),
            0.000001))^2)/(2*'1D'!$I$5)</f>
        <v>635.55345155659813</v>
      </c>
      <c r="AC445" s="5">
        <f ca="1">((ABS(K445)*'1D'!$D$6)/(MAX(((F445)+(G445)*(W445))*(W445),
            0.000001)*MAX(((((F445)+(G445)*(W445))*(W445))/MAX((F445)+2*(W445)*SQRT(1+(G445)^2),
                    0.000001))^(2/3),
            0.000001)))^2</f>
        <v>3.8141460404132466E-3</v>
      </c>
      <c r="AD445" s="5">
        <f ca="1">ABS(ABS(K445)/MAX(((F445)+(G445)*(W445))*(W445),
        0.000001))/SQRT('1D'!$I$5*MAX((((F445)+(G445)*(W445))*(W445))/MAX((F445)+2*(G445)*(W445),
            0.000001),
        0.000001))</f>
        <v>1.0000000000000004</v>
      </c>
      <c r="AE445" s="5">
        <f ca="1">((F445)*(W445)^2)/2+(G445)*(W445)^3/3+(ABS(K445)^2)/('1D'!$I$5*MAX(((F445)+(G445)*(W445))*(W445),
        0.000001))</f>
        <v>35.686426155594638</v>
      </c>
      <c r="AF445" s="5">
        <f ca="1">IF($A$2=0,
    0,
    IFERROR(AB446+(((AC445+AC446)/2)*J446)+(IF(Z445&gt;Z446,
                '1D'!$D$8*((Z445^2-Z446^2)/(2*'1D'!$I$5)),
                '1D'!$D$9*((Z446^2-Z445^2)/(2*'1D'!$I$5)))+('1D'!$D$10*(ABS(I446)/90)*(MAX(Z445^2,
                        Z446^2)/(2*'1D'!$I$5))))-AB445,
        0))</f>
        <v>3.3660869597724741E-3</v>
      </c>
      <c r="AG445" s="5">
        <f ca="1">IF($A$2=0,
    1,
    IF(IFERROR(AG446,
            0)=0,
        0,
        IFERROR(IF(OR(ROUND(AD445,
                        3)&gt;=1,
                    AND(ABS(AF445)&lt;'1D'!$D$19,
                        AD445&lt;1)),
                1,
                0),
            0)))</f>
        <v>1</v>
      </c>
      <c r="AH445" s="5">
        <f ca="1">IFERROR(IF('1D'!V32="Supercritical",
        MAX('1D'!$D$16,
            IFERROR(L445,
                MAX('1D'!$D$16,
                    POWER((ABS(K445)^2)/('1D'!$I$5*MAX(F445,
                                0.1)^2),
                        1/3)))),
        IF('1D'!V32="Subcritical",
            MAX('1D'!$D$16,
                IFERROR(W445,
                    MAX('1D'!$D$16,
                        POWER((ABS(K445)^2)/('1D'!$I$5*MAX(F445,
                                    0.1)^2),
                            1/3)))),
            IF(IFERROR(T445,
                    -1E+99)&gt;=IFERROR(AE445,
                    -1E+99),
                MAX('1D'!$D$16,
                    IFERROR(L445,
                        MAX('1D'!$D$16,
                            POWER((ABS(K445)^2)/('1D'!$I$5*MAX(F445,
                                        0.1)^2),
                                1/3)))),
                MAX('1D'!$D$16,
                    IFERROR(W445,
                        MAX('1D'!$D$16,
                            POWER((ABS(K445)^2)/('1D'!$I$5*MAX(F445,
                                        0.1)^2),
                                1/3))))))),
    MAX('1D'!$D$16,
        POWER((ABS(K445)^2)/('1D'!$I$5*MAX(F445,
                    0.1)^2),
            1/3)))</f>
        <v>2.0411692021517887</v>
      </c>
      <c r="AI445" s="5">
        <f t="shared" ca="1" si="92"/>
        <v>634.38616920215179</v>
      </c>
      <c r="AJ445" s="5">
        <f ca="1">AI445+((ABS(K445)/MAX(((F445)+(G445)*(AH445))*(AH445),
            0.000001))^2)/(2*'1D'!$I$5)</f>
        <v>635.56059253909484</v>
      </c>
      <c r="AM445">
        <v>0</v>
      </c>
      <c r="AN445">
        <v>0</v>
      </c>
      <c r="AO445" s="5">
        <f t="shared" si="93"/>
        <v>0</v>
      </c>
      <c r="AP445" s="5">
        <f t="shared" si="97"/>
        <v>0</v>
      </c>
      <c r="AQ445" s="5">
        <f ca="1">ABS(ABS(K445)/MAX(((F445)+(G445)*(AH445))*(AH445),
        0.000001))/SQRT('1D'!$I$5*MAX((((F445)+(G445)*(AH445))*(AH445))/MAX((F445)+2*(G445)*(AH445),
            0.000001),
        0.000001))</f>
        <v>1.0727235886044055</v>
      </c>
      <c r="AR445" s="5" t="str">
        <f t="shared" ca="1" si="94"/>
        <v>Supercritical</v>
      </c>
      <c r="AS445" s="5">
        <f ca="1">((ABS(K445)*'1D'!$D$6)/(MAX(((F445)+(G445)*(AH445))*(AH445),
            0.000001)*MAX(((((F445)+(G445)*(AH445))*(AH445))/MAX((F445)+2*(AH445)*SQRT(1+(G445)^2),
                    0.000001))^(2/3),
            0.000001)))^2</f>
        <v>4.3358367565141456E-3</v>
      </c>
    </row>
    <row r="446" spans="1:45" x14ac:dyDescent="0.35">
      <c r="A446">
        <v>437</v>
      </c>
      <c r="B446">
        <v>435.99599999999998</v>
      </c>
      <c r="C446">
        <v>616235.96699999995</v>
      </c>
      <c r="D446">
        <v>3097535.3909999998</v>
      </c>
      <c r="E446">
        <v>632.34450000000004</v>
      </c>
      <c r="F446">
        <v>5.2</v>
      </c>
      <c r="G446">
        <v>0</v>
      </c>
      <c r="H446" t="s">
        <v>176</v>
      </c>
      <c r="I446">
        <v>2.7E-2</v>
      </c>
      <c r="J446" s="5">
        <f t="shared" si="95"/>
        <v>1.0009999999999764</v>
      </c>
      <c r="K446" s="5">
        <f t="shared" ca="1" si="96"/>
        <v>50.95</v>
      </c>
      <c r="L446" s="5">
        <f ca="1">IF($A$2=0,
    IFERROR(L445,
        MAX('1D'!$D$16,
            POWER((ABS(K446)^2)/('1D'!$I$5*MAX(F446,
                        0.1)^2),
                1/3))),
    IF(IFERROR(V445,
            0)=0,
        IFERROR(L445,
            MAX('1D'!$D$16,
                POWER((ABS(K446)^2)/('1D'!$I$5*MAX(F446,
                            0.1)^2),
                    1/3))),
        IF(OR(IFERROR(L446,
                    0)=0,
                IFERROR(S445,
                    0)&lt;1,
                IFERROR(S446,
                    0)&lt;1),
            MAX('1D'!$D$16,
                POWER((ABS(K446)^2)/('1D'!$I$5*MAX(F446,
                            0.1)^2),
                    1/3)),
            IF(IFERROR(U446,
                    0)&gt;0,
                MAX('1D'!$D$16,
                    IFERROR(L446,
                        0)+((IFERROR(U446,
                                0))*'1D'!$D$18*IF((IFERROR(S446,
                                    0))&lt;1,
                            1,
                            -1))),
                IF(IFERROR(U446,
                        0)&lt;0,
                    IF(ABS((MAX('1D'!$D$16,
                                    POWER((ABS(K446)^2)/('1D'!$I$5*MAX(F446,
                                                0.1)^2),
                                        1/3)))-IFERROR(L446,
                                0))&gt;'1D'!$D$19,
                        MAX('1D'!$D$16,
                            IF((MAX('1D'!$D$16,
                                        POWER((ABS(K446)^2)/('1D'!$I$5*MAX(F446,
                                                    0.1)^2),
                                            1/3)))&gt;IFERROR(L446,
                                    0),
                                MIN((MAX('1D'!$D$16,
                                            POWER((ABS(K446)^2)/('1D'!$I$5*MAX(F446,
                                                        0.1)^2),
                                                1/3))),
                                    IFERROR(L446,
                                        0)+(MIN(ABS(IFERROR(U446,
                                                    0))*'1D'!$D$18,
                                            ABS((MAX('1D'!$D$16,
                                                        POWER((ABS(K446)^2)/('1D'!$I$5*MAX(F446,
                                                                    0.1)^2),
                                                            1/3)))-IFERROR(L446,
                                                    0))))),
                                MAX((MAX('1D'!$D$16,
                                            POWER((ABS(K446)^2)/('1D'!$I$5*MAX(F446,
                                                        0.1)^2),
                                                1/3))),
                                    IFERROR(L446,
                                        0)-(MIN(ABS(IFERROR(U446,
                                                    0))*'1D'!$D$18,
                                            ABS((MAX('1D'!$D$16,
                                                        POWER((ABS(K446)^2)/('1D'!$I$5*MAX(F446,
                                                                    0.1)^2),
                                                            1/3)))-IFERROR(L446,
                                                    0))))))),
                        MAX('1D'!$D$16,
                            POWER((ABS(K446)^2)/('1D'!$I$5*MAX(F446,
                                        0.1)^2),
                                1/3))),
                    MAX('1D'!$D$16,
                        IFERROR(L446,
                            0)))))))</f>
        <v>2.0411692021517887</v>
      </c>
      <c r="M446" s="5">
        <f t="shared" ca="1" si="84"/>
        <v>10.614079851189301</v>
      </c>
      <c r="N446" s="5">
        <f t="shared" ca="1" si="85"/>
        <v>1.1434704692804873</v>
      </c>
      <c r="O446" s="5">
        <f t="shared" ca="1" si="86"/>
        <v>4.8002276894771132</v>
      </c>
      <c r="P446" s="5">
        <f t="shared" ca="1" si="87"/>
        <v>634.3856692021518</v>
      </c>
      <c r="Q446" s="5">
        <f ca="1">P446+((ABS(K446)/MAX(((F446)+(G446)*(L446))*(L446),
            0.000001))^2)/(2*'1D'!$I$5)</f>
        <v>635.56009253909485</v>
      </c>
      <c r="R446" s="5">
        <f ca="1">((ABS(K446)*'1D'!$D$6)/(MAX(((F446)+(G446)*(L446))*(L446),
            0.000001)*MAX(((((F446)+(G446)*(L446))*(L446))/MAX((F446)+2*(L446)*SQRT(1+(G446)^2),
                    0.000001))^(2/3),
            0.000001)))^2</f>
        <v>4.3358367565141456E-3</v>
      </c>
      <c r="S446" s="5">
        <f ca="1">ABS(ABS(K446)/MAX(((F446)+(G446)*(L446))*(L446),
        0.000001))/SQRT('1D'!$I$5*MAX((((F446)+(G446)*(L446))*(L446))/MAX((F446)+2*(G446)*(L446),
            0.000001),
        0.000001))</f>
        <v>1.0727235886044055</v>
      </c>
      <c r="T446" s="5">
        <f ca="1">((F446)*(L446)^2)/2+(G446)*(L446)^3/3+(ABS(K446)^2)/('1D'!$I$5*MAX(((F446)+(G446)*(L446))*(L446),
        0.000001))</f>
        <v>35.763412605541333</v>
      </c>
      <c r="U446" s="5">
        <f ca="1">IF($A$2=0,
    0,
    IFERROR(Q445-(((R445+R446)/2)*J446)-(IF(O445&gt;O446,
                '1D'!$D$8*((O445^2-O446^2)/(2*'1D'!$I$5)),
                '1D'!$D$9*((O446^2-O445^2)/(2*'1D'!$I$5)))+('1D'!$D$10*(ABS(I446)/90)*(MAX(O445^2,
                        O446^2)/(2*'1D'!$I$5))))-Q446,
        0))</f>
        <v>-3.8930216434209797E-3</v>
      </c>
      <c r="V446" s="5">
        <f ca="1">IF($A$2=0,
    1,
    IF(IFERROR(V445,
            0)=0,
        0,
        IFERROR(IF(ROUND(S446,
                    3)=1,
                1,
                IF(AND(ABS(U446)&lt;'1D'!$D$19,
                        S446&gt;1),
                    1,
                    0)),
            0)))</f>
        <v>0</v>
      </c>
      <c r="W446" s="5">
        <f ca="1">IF($A$2=0,
    MAX(MAX('1D'!$D$16,
            MAX('1D'!$D$16,
                POWER((ABS(K446)^2)/('1D'!$I$5*MAX(F446,
                            0.1)^2),
                    1/3))),
        IFERROR(W1396,
            MAX(MAX('1D'!$D$16,
                    MAX('1D'!$D$16,
                        POWER((ABS(K446)^2)/('1D'!$I$5*MAX(F446,
                                    0.1)^2),
                            1/3))),
                ($L$2)-E1396))),
    IF(IFERROR(AG447,
            0)=0,
        MAX(MAX('1D'!$D$16,
                MAX('1D'!$D$16,
                    POWER((ABS(K446)^2)/('1D'!$I$5*MAX(F446,
                                0.1)^2),
                        1/3))),
            IFERROR(W1396,
                MAX(MAX('1D'!$D$16,
                        MAX('1D'!$D$16,
                            POWER((ABS(K446)^2)/('1D'!$I$5*MAX(F446,
                                        0.1)^2),
                                1/3))),
                    ($L$2)-E1396))),
        IF(IFERROR(W446,
                0)=0,
            MAX(MAX('1D'!$D$16,
                    MAX('1D'!$D$16,
                        POWER((ABS(K446)^2)/('1D'!$I$5*MAX(F446,
                                    0.1)^2),
                            1/3))),
                IFERROR(W1396,
                    MAX(MAX('1D'!$D$16,
                            MAX('1D'!$D$16,
                                POWER((ABS(K446)^2)/('1D'!$I$5*MAX(F446,
                                            0.1)^2),
                                    1/3))),
                        ($L$2)-E1396))),
            IF(OR(IFERROR(AD446,
                        0)&gt;=1,
                    IFERROR(AD447,
                        0)&gt;=1),
                MAX('1D'!$D$16,
                    MAX('1D'!$D$16,
                        POWER((ABS(K446)^2)/('1D'!$I$5*MAX(F446,
                                    0.1)^2),
                            1/3))),
                IF(ABS(IFERROR(AF446,
                            0))&lt;'1D'!$D$19,
                    MAX(MAX('1D'!$D$16,
                            MAX('1D'!$D$16,
                                POWER((ABS(K446)^2)/('1D'!$I$5*MAX(F446,
                                            0.1)^2),
                                    1/3))),
                        IFERROR(W446,
                            0)),
                    MAX(MAX('1D'!$D$16,
                            MAX('1D'!$D$16,
                                POWER((ABS(K446)^2)/('1D'!$I$5*MAX(F446,
                                            0.1)^2),
                                    1/3))),
                        (IFERROR(W446,
                                0))+((IFERROR(AF446,
                                    0))*'1D'!$D$18)))))))</f>
        <v>2.1389677043987478</v>
      </c>
      <c r="X446" s="5">
        <f t="shared" ca="1" si="88"/>
        <v>11.122632062873489</v>
      </c>
      <c r="Y446" s="5">
        <f t="shared" ca="1" si="89"/>
        <v>1.1735290000551568</v>
      </c>
      <c r="Z446" s="5">
        <f t="shared" ca="1" si="90"/>
        <v>4.5807502857230418</v>
      </c>
      <c r="AA446" s="5">
        <f t="shared" ca="1" si="91"/>
        <v>634.48346770439878</v>
      </c>
      <c r="AB446" s="5">
        <f ca="1">AA446+((ABS(K446)/MAX(((F446)+(G446)*(W446))*(W446),
            0.000001))^2)/(2*'1D'!$I$5)</f>
        <v>635.55295155659815</v>
      </c>
      <c r="AC446" s="5">
        <f ca="1">((ABS(K446)*'1D'!$D$6)/(MAX(((F446)+(G446)*(W446))*(W446),
            0.000001)*MAX(((((F446)+(G446)*(W446))*(W446))/MAX((F446)+2*(W446)*SQRT(1+(G446)^2),
                    0.000001))^(2/3),
            0.000001)))^2</f>
        <v>3.8141460404132466E-3</v>
      </c>
      <c r="AD446" s="5">
        <f ca="1">ABS(ABS(K446)/MAX(((F446)+(G446)*(W446))*(W446),
        0.000001))/SQRT('1D'!$I$5*MAX((((F446)+(G446)*(W446))*(W446))/MAX((F446)+2*(G446)*(W446),
            0.000001),
        0.000001))</f>
        <v>1.0000000000000004</v>
      </c>
      <c r="AE446" s="5">
        <f ca="1">((F446)*(W446)^2)/2+(G446)*(W446)^3/3+(ABS(K446)^2)/('1D'!$I$5*MAX(((F446)+(G446)*(W446))*(W446),
        0.000001))</f>
        <v>35.686426155594638</v>
      </c>
      <c r="AF446" s="5">
        <f ca="1">IF($A$2=0,
    0,
    IFERROR(AB447+(((AC446+AC447)/2)*J447)+(IF(Z446&gt;Z447,
                '1D'!$D$8*((Z446^2-Z447^2)/(2*'1D'!$I$5)),
                '1D'!$D$9*((Z447^2-Z446^2)/(2*'1D'!$I$5)))+('1D'!$D$10*(ABS(I447)/90)*(MAX(Z446^2,
                        Z447^2)/(2*'1D'!$I$5))))-AB446,
        0))</f>
        <v>3.3513287753521581E-3</v>
      </c>
      <c r="AG446" s="5">
        <f ca="1">IF($A$2=0,
    1,
    IF(IFERROR(AG447,
            0)=0,
        0,
        IFERROR(IF(OR(ROUND(AD446,
                        3)&gt;=1,
                    AND(ABS(AF446)&lt;'1D'!$D$19,
                        AD446&lt;1)),
                1,
                0),
            0)))</f>
        <v>1</v>
      </c>
      <c r="AH446" s="5">
        <f ca="1">IFERROR(IF('1D'!V32="Supercritical",
        MAX('1D'!$D$16,
            IFERROR(L446,
                MAX('1D'!$D$16,
                    POWER((ABS(K446)^2)/('1D'!$I$5*MAX(F446,
                                0.1)^2),
                        1/3)))),
        IF('1D'!V32="Subcritical",
            MAX('1D'!$D$16,
                IFERROR(W446,
                    MAX('1D'!$D$16,
                        POWER((ABS(K446)^2)/('1D'!$I$5*MAX(F446,
                                    0.1)^2),
                            1/3)))),
            IF(IFERROR(T446,
                    -1E+99)&gt;=IFERROR(AE446,
                    -1E+99),
                MAX('1D'!$D$16,
                    IFERROR(L446,
                        MAX('1D'!$D$16,
                            POWER((ABS(K446)^2)/('1D'!$I$5*MAX(F446,
                                        0.1)^2),
                                1/3)))),
                MAX('1D'!$D$16,
                    IFERROR(W446,
                        MAX('1D'!$D$16,
                            POWER((ABS(K446)^2)/('1D'!$I$5*MAX(F446,
                                        0.1)^2),
                                1/3))))))),
    MAX('1D'!$D$16,
        POWER((ABS(K446)^2)/('1D'!$I$5*MAX(F446,
                    0.1)^2),
            1/3)))</f>
        <v>2.0411692021517887</v>
      </c>
      <c r="AI446" s="5">
        <f t="shared" ca="1" si="92"/>
        <v>634.3856692021518</v>
      </c>
      <c r="AJ446" s="5">
        <f ca="1">AI446+((ABS(K446)/MAX(((F446)+(G446)*(AH446))*(AH446),
            0.000001))^2)/(2*'1D'!$I$5)</f>
        <v>635.56009253909485</v>
      </c>
      <c r="AM446">
        <v>0</v>
      </c>
      <c r="AN446">
        <v>0</v>
      </c>
      <c r="AO446" s="5">
        <f t="shared" si="93"/>
        <v>0</v>
      </c>
      <c r="AP446" s="5">
        <f t="shared" si="97"/>
        <v>0</v>
      </c>
      <c r="AQ446" s="5">
        <f ca="1">ABS(ABS(K446)/MAX(((F446)+(G446)*(AH446))*(AH446),
        0.000001))/SQRT('1D'!$I$5*MAX((((F446)+(G446)*(AH446))*(AH446))/MAX((F446)+2*(G446)*(AH446),
            0.000001),
        0.000001))</f>
        <v>1.0727235886044055</v>
      </c>
      <c r="AR446" s="5" t="str">
        <f t="shared" ca="1" si="94"/>
        <v>Supercritical</v>
      </c>
      <c r="AS446" s="5">
        <f ca="1">((ABS(K446)*'1D'!$D$6)/(MAX(((F446)+(G446)*(AH446))*(AH446),
            0.000001)*MAX(((((F446)+(G446)*(AH446))*(AH446))/MAX((F446)+2*(AH446)*SQRT(1+(G446)^2),
                    0.000001))^(2/3),
            0.000001)))^2</f>
        <v>4.3358367565141456E-3</v>
      </c>
    </row>
    <row r="447" spans="1:45" x14ac:dyDescent="0.35">
      <c r="A447">
        <v>438</v>
      </c>
      <c r="B447">
        <v>436.995</v>
      </c>
      <c r="C447">
        <v>616235.49300000002</v>
      </c>
      <c r="D447">
        <v>3097534.5109999999</v>
      </c>
      <c r="E447">
        <v>632.34400000000005</v>
      </c>
      <c r="F447">
        <v>5.2</v>
      </c>
      <c r="G447">
        <v>0</v>
      </c>
      <c r="H447" t="s">
        <v>176</v>
      </c>
      <c r="I447">
        <v>2.3E-2</v>
      </c>
      <c r="J447" s="5">
        <f t="shared" si="95"/>
        <v>0.99900000000002365</v>
      </c>
      <c r="K447" s="5">
        <f t="shared" ca="1" si="96"/>
        <v>50.95</v>
      </c>
      <c r="L447" s="5">
        <f ca="1">IF($A$2=0,
    IFERROR(L446,
        MAX('1D'!$D$16,
            POWER((ABS(K447)^2)/('1D'!$I$5*MAX(F447,
                        0.1)^2),
                1/3))),
    IF(IFERROR(V446,
            0)=0,
        IFERROR(L446,
            MAX('1D'!$D$16,
                POWER((ABS(K447)^2)/('1D'!$I$5*MAX(F447,
                            0.1)^2),
                    1/3))),
        IF(OR(IFERROR(L447,
                    0)=0,
                IFERROR(S446,
                    0)&lt;1,
                IFERROR(S447,
                    0)&lt;1),
            MAX('1D'!$D$16,
                POWER((ABS(K447)^2)/('1D'!$I$5*MAX(F447,
                            0.1)^2),
                    1/3)),
            IF(IFERROR(U447,
                    0)&gt;0,
                MAX('1D'!$D$16,
                    IFERROR(L447,
                        0)+((IFERROR(U447,
                                0))*'1D'!$D$18*IF((IFERROR(S447,
                                    0))&lt;1,
                            1,
                            -1))),
                IF(IFERROR(U447,
                        0)&lt;0,
                    IF(ABS((MAX('1D'!$D$16,
                                    POWER((ABS(K447)^2)/('1D'!$I$5*MAX(F447,
                                                0.1)^2),
                                        1/3)))-IFERROR(L447,
                                0))&gt;'1D'!$D$19,
                        MAX('1D'!$D$16,
                            IF((MAX('1D'!$D$16,
                                        POWER((ABS(K447)^2)/('1D'!$I$5*MAX(F447,
                                                    0.1)^2),
                                            1/3)))&gt;IFERROR(L447,
                                    0),
                                MIN((MAX('1D'!$D$16,
                                            POWER((ABS(K447)^2)/('1D'!$I$5*MAX(F447,
                                                        0.1)^2),
                                                1/3))),
                                    IFERROR(L447,
                                        0)+(MIN(ABS(IFERROR(U447,
                                                    0))*'1D'!$D$18,
                                            ABS((MAX('1D'!$D$16,
                                                        POWER((ABS(K447)^2)/('1D'!$I$5*MAX(F447,
                                                                    0.1)^2),
                                                            1/3)))-IFERROR(L447,
                                                    0))))),
                                MAX((MAX('1D'!$D$16,
                                            POWER((ABS(K447)^2)/('1D'!$I$5*MAX(F447,
                                                        0.1)^2),
                                                1/3))),
                                    IFERROR(L447,
                                        0)-(MIN(ABS(IFERROR(U447,
                                                    0))*'1D'!$D$18,
                                            ABS((MAX('1D'!$D$16,
                                                        POWER((ABS(K447)^2)/('1D'!$I$5*MAX(F447,
                                                                    0.1)^2),
                                                            1/3)))-IFERROR(L447,
                                                    0))))))),
                        MAX('1D'!$D$16,
                            POWER((ABS(K447)^2)/('1D'!$I$5*MAX(F447,
                                        0.1)^2),
                                1/3))),
                    MAX('1D'!$D$16,
                        IFERROR(L447,
                            0)))))))</f>
        <v>2.0411692021517887</v>
      </c>
      <c r="M447" s="5">
        <f t="shared" ca="1" si="84"/>
        <v>10.614079851189301</v>
      </c>
      <c r="N447" s="5">
        <f t="shared" ca="1" si="85"/>
        <v>1.1434704692804873</v>
      </c>
      <c r="O447" s="5">
        <f t="shared" ca="1" si="86"/>
        <v>4.8002276894771132</v>
      </c>
      <c r="P447" s="5">
        <f t="shared" ca="1" si="87"/>
        <v>634.38516920215181</v>
      </c>
      <c r="Q447" s="5">
        <f ca="1">P447+((ABS(K447)/MAX(((F447)+(G447)*(L447))*(L447),
            0.000001))^2)/(2*'1D'!$I$5)</f>
        <v>635.55959253909487</v>
      </c>
      <c r="R447" s="5">
        <f ca="1">((ABS(K447)*'1D'!$D$6)/(MAX(((F447)+(G447)*(L447))*(L447),
            0.000001)*MAX(((((F447)+(G447)*(L447))*(L447))/MAX((F447)+2*(L447)*SQRT(1+(G447)^2),
                    0.000001))^(2/3),
            0.000001)))^2</f>
        <v>4.3358367565141456E-3</v>
      </c>
      <c r="S447" s="5">
        <f ca="1">ABS(ABS(K447)/MAX(((F447)+(G447)*(L447))*(L447),
        0.000001))/SQRT('1D'!$I$5*MAX((((F447)+(G447)*(L447))*(L447))/MAX((F447)+2*(G447)*(L447),
            0.000001),
        0.000001))</f>
        <v>1.0727235886044055</v>
      </c>
      <c r="T447" s="5">
        <f ca="1">((F447)*(L447)^2)/2+(G447)*(L447)^3/3+(ABS(K447)^2)/('1D'!$I$5*MAX(((F447)+(G447)*(L447))*(L447),
        0.000001))</f>
        <v>35.763412605541333</v>
      </c>
      <c r="U447" s="5">
        <f ca="1">IF($A$2=0,
    0,
    IFERROR(Q446-(((R446+R447)/2)*J447)-(IF(O446&gt;O447,
                '1D'!$D$8*((O446^2-O447^2)/(2*'1D'!$I$5)),
                '1D'!$D$9*((O447^2-O446^2)/(2*'1D'!$I$5)))+('1D'!$D$10*(ABS(I447)/90)*(MAX(O446^2,
                        O447^2)/(2*'1D'!$I$5))))-Q447,
        0))</f>
        <v>-3.8765204810715659E-3</v>
      </c>
      <c r="V447" s="5">
        <f ca="1">IF($A$2=0,
    1,
    IF(IFERROR(V446,
            0)=0,
        0,
        IFERROR(IF(ROUND(S447,
                    3)=1,
                1,
                IF(AND(ABS(U447)&lt;'1D'!$D$19,
                        S447&gt;1),
                    1,
                    0)),
            0)))</f>
        <v>0</v>
      </c>
      <c r="W447" s="5">
        <f ca="1">IF($A$2=0,
    MAX(MAX('1D'!$D$16,
            MAX('1D'!$D$16,
                POWER((ABS(K447)^2)/('1D'!$I$5*MAX(F447,
                            0.1)^2),
                    1/3))),
        IFERROR(W1396,
            MAX(MAX('1D'!$D$16,
                    MAX('1D'!$D$16,
                        POWER((ABS(K447)^2)/('1D'!$I$5*MAX(F447,
                                    0.1)^2),
                            1/3))),
                ($L$2)-E1396))),
    IF(IFERROR(AG448,
            0)=0,
        MAX(MAX('1D'!$D$16,
                MAX('1D'!$D$16,
                    POWER((ABS(K447)^2)/('1D'!$I$5*MAX(F447,
                                0.1)^2),
                        1/3))),
            IFERROR(W1396,
                MAX(MAX('1D'!$D$16,
                        MAX('1D'!$D$16,
                            POWER((ABS(K447)^2)/('1D'!$I$5*MAX(F447,
                                        0.1)^2),
                                1/3))),
                    ($L$2)-E1396))),
        IF(IFERROR(W447,
                0)=0,
            MAX(MAX('1D'!$D$16,
                    MAX('1D'!$D$16,
                        POWER((ABS(K447)^2)/('1D'!$I$5*MAX(F447,
                                    0.1)^2),
                            1/3))),
                IFERROR(W1396,
                    MAX(MAX('1D'!$D$16,
                            MAX('1D'!$D$16,
                                POWER((ABS(K447)^2)/('1D'!$I$5*MAX(F447,
                                            0.1)^2),
                                    1/3))),
                        ($L$2)-E1396))),
            IF(OR(IFERROR(AD447,
                        0)&gt;=1,
                    IFERROR(AD448,
                        0)&gt;=1),
                MAX('1D'!$D$16,
                    MAX('1D'!$D$16,
                        POWER((ABS(K447)^2)/('1D'!$I$5*MAX(F447,
                                    0.1)^2),
                            1/3))),
                IF(ABS(IFERROR(AF447,
                            0))&lt;'1D'!$D$19,
                    MAX(MAX('1D'!$D$16,
                            MAX('1D'!$D$16,
                                POWER((ABS(K447)^2)/('1D'!$I$5*MAX(F447,
                                            0.1)^2),
                                    1/3))),
                        IFERROR(W447,
                            0)),
                    MAX(MAX('1D'!$D$16,
                            MAX('1D'!$D$16,
                                POWER((ABS(K447)^2)/('1D'!$I$5*MAX(F447,
                                            0.1)^2),
                                    1/3))),
                        (IFERROR(W447,
                                0))+((IFERROR(AF447,
                                    0))*'1D'!$D$18)))))))</f>
        <v>2.1389677043987478</v>
      </c>
      <c r="X447" s="5">
        <f t="shared" ca="1" si="88"/>
        <v>11.122632062873489</v>
      </c>
      <c r="Y447" s="5">
        <f t="shared" ca="1" si="89"/>
        <v>1.1735290000551568</v>
      </c>
      <c r="Z447" s="5">
        <f t="shared" ca="1" si="90"/>
        <v>4.5807502857230418</v>
      </c>
      <c r="AA447" s="5">
        <f t="shared" ca="1" si="91"/>
        <v>634.48296770439879</v>
      </c>
      <c r="AB447" s="5">
        <f ca="1">AA447+((ABS(K447)/MAX(((F447)+(G447)*(W447))*(W447),
            0.000001))^2)/(2*'1D'!$I$5)</f>
        <v>635.55245155659816</v>
      </c>
      <c r="AC447" s="5">
        <f ca="1">((ABS(K447)*'1D'!$D$6)/(MAX(((F447)+(G447)*(W447))*(W447),
            0.000001)*MAX(((((F447)+(G447)*(W447))*(W447))/MAX((F447)+2*(W447)*SQRT(1+(G447)^2),
                    0.000001))^(2/3),
            0.000001)))^2</f>
        <v>3.8141460404132466E-3</v>
      </c>
      <c r="AD447" s="5">
        <f ca="1">ABS(ABS(K447)/MAX(((F447)+(G447)*(W447))*(W447),
        0.000001))/SQRT('1D'!$I$5*MAX((((F447)+(G447)*(W447))*(W447))/MAX((F447)+2*(G447)*(W447),
            0.000001),
        0.000001))</f>
        <v>1.0000000000000004</v>
      </c>
      <c r="AE447" s="5">
        <f ca="1">((F447)*(W447)^2)/2+(G447)*(W447)^3/3+(ABS(K447)^2)/('1D'!$I$5*MAX(((F447)+(G447)*(W447))*(W447),
        0.000001))</f>
        <v>35.686426155594638</v>
      </c>
      <c r="AF447" s="5">
        <f ca="1">IF($A$2=0,
    0,
    IFERROR(AB448+(((AC447+AC448)/2)*J448)+(IF(Z447&gt;Z448,
                '1D'!$D$8*((Z447^2-Z448^2)/(2*'1D'!$I$5)),
                '1D'!$D$9*((Z448^2-Z447^2)/(2*'1D'!$I$5)))+('1D'!$D$10*(ABS(I448)/90)*(MAX(Z447^2,
                        Z448^2)/(2*'1D'!$I$5))))-AB447,
        0))</f>
        <v>3.3589570673484559E-3</v>
      </c>
      <c r="AG447" s="5">
        <f ca="1">IF($A$2=0,
    1,
    IF(IFERROR(AG448,
            0)=0,
        0,
        IFERROR(IF(OR(ROUND(AD447,
                        3)&gt;=1,
                    AND(ABS(AF447)&lt;'1D'!$D$19,
                        AD447&lt;1)),
                1,
                0),
            0)))</f>
        <v>1</v>
      </c>
      <c r="AH447" s="5">
        <f ca="1">IFERROR(IF('1D'!V32="Supercritical",
        MAX('1D'!$D$16,
            IFERROR(L447,
                MAX('1D'!$D$16,
                    POWER((ABS(K447)^2)/('1D'!$I$5*MAX(F447,
                                0.1)^2),
                        1/3)))),
        IF('1D'!V32="Subcritical",
            MAX('1D'!$D$16,
                IFERROR(W447,
                    MAX('1D'!$D$16,
                        POWER((ABS(K447)^2)/('1D'!$I$5*MAX(F447,
                                    0.1)^2),
                            1/3)))),
            IF(IFERROR(T447,
                    -1E+99)&gt;=IFERROR(AE447,
                    -1E+99),
                MAX('1D'!$D$16,
                    IFERROR(L447,
                        MAX('1D'!$D$16,
                            POWER((ABS(K447)^2)/('1D'!$I$5*MAX(F447,
                                        0.1)^2),
                                1/3)))),
                MAX('1D'!$D$16,
                    IFERROR(W447,
                        MAX('1D'!$D$16,
                            POWER((ABS(K447)^2)/('1D'!$I$5*MAX(F447,
                                        0.1)^2),
                                1/3))))))),
    MAX('1D'!$D$16,
        POWER((ABS(K447)^2)/('1D'!$I$5*MAX(F447,
                    0.1)^2),
            1/3)))</f>
        <v>2.0411692021517887</v>
      </c>
      <c r="AI447" s="5">
        <f t="shared" ca="1" si="92"/>
        <v>634.38516920215181</v>
      </c>
      <c r="AJ447" s="5">
        <f ca="1">AI447+((ABS(K447)/MAX(((F447)+(G447)*(AH447))*(AH447),
            0.000001))^2)/(2*'1D'!$I$5)</f>
        <v>635.55959253909487</v>
      </c>
      <c r="AM447">
        <v>0</v>
      </c>
      <c r="AN447">
        <v>0</v>
      </c>
      <c r="AO447" s="5">
        <f t="shared" si="93"/>
        <v>0</v>
      </c>
      <c r="AP447" s="5">
        <f t="shared" si="97"/>
        <v>0</v>
      </c>
      <c r="AQ447" s="5">
        <f ca="1">ABS(ABS(K447)/MAX(((F447)+(G447)*(AH447))*(AH447),
        0.000001))/SQRT('1D'!$I$5*MAX((((F447)+(G447)*(AH447))*(AH447))/MAX((F447)+2*(G447)*(AH447),
            0.000001),
        0.000001))</f>
        <v>1.0727235886044055</v>
      </c>
      <c r="AR447" s="5" t="str">
        <f t="shared" ca="1" si="94"/>
        <v>Supercritical</v>
      </c>
      <c r="AS447" s="5">
        <f ca="1">((ABS(K447)*'1D'!$D$6)/(MAX(((F447)+(G447)*(AH447))*(AH447),
            0.000001)*MAX(((((F447)+(G447)*(AH447))*(AH447))/MAX((F447)+2*(AH447)*SQRT(1+(G447)^2),
                    0.000001))^(2/3),
            0.000001)))^2</f>
        <v>4.3358367565141456E-3</v>
      </c>
    </row>
    <row r="448" spans="1:45" x14ac:dyDescent="0.35">
      <c r="A448">
        <v>439</v>
      </c>
      <c r="B448">
        <v>437.99599999999998</v>
      </c>
      <c r="C448">
        <v>616235.01800000004</v>
      </c>
      <c r="D448">
        <v>3097533.63</v>
      </c>
      <c r="E448">
        <v>632.34349999999995</v>
      </c>
      <c r="F448">
        <v>5.2</v>
      </c>
      <c r="G448">
        <v>0</v>
      </c>
      <c r="H448" t="s">
        <v>176</v>
      </c>
      <c r="I448">
        <v>2.3E-2</v>
      </c>
      <c r="J448" s="5">
        <f t="shared" si="95"/>
        <v>1.0009999999999764</v>
      </c>
      <c r="K448" s="5">
        <f t="shared" ca="1" si="96"/>
        <v>50.95</v>
      </c>
      <c r="L448" s="5">
        <f ca="1">IF($A$2=0,
    IFERROR(L447,
        MAX('1D'!$D$16,
            POWER((ABS(K448)^2)/('1D'!$I$5*MAX(F448,
                        0.1)^2),
                1/3))),
    IF(IFERROR(V447,
            0)=0,
        IFERROR(L447,
            MAX('1D'!$D$16,
                POWER((ABS(K448)^2)/('1D'!$I$5*MAX(F448,
                            0.1)^2),
                    1/3))),
        IF(OR(IFERROR(L448,
                    0)=0,
                IFERROR(S447,
                    0)&lt;1,
                IFERROR(S448,
                    0)&lt;1),
            MAX('1D'!$D$16,
                POWER((ABS(K448)^2)/('1D'!$I$5*MAX(F448,
                            0.1)^2),
                    1/3)),
            IF(IFERROR(U448,
                    0)&gt;0,
                MAX('1D'!$D$16,
                    IFERROR(L448,
                        0)+((IFERROR(U448,
                                0))*'1D'!$D$18*IF((IFERROR(S448,
                                    0))&lt;1,
                            1,
                            -1))),
                IF(IFERROR(U448,
                        0)&lt;0,
                    IF(ABS((MAX('1D'!$D$16,
                                    POWER((ABS(K448)^2)/('1D'!$I$5*MAX(F448,
                                                0.1)^2),
                                        1/3)))-IFERROR(L448,
                                0))&gt;'1D'!$D$19,
                        MAX('1D'!$D$16,
                            IF((MAX('1D'!$D$16,
                                        POWER((ABS(K448)^2)/('1D'!$I$5*MAX(F448,
                                                    0.1)^2),
                                            1/3)))&gt;IFERROR(L448,
                                    0),
                                MIN((MAX('1D'!$D$16,
                                            POWER((ABS(K448)^2)/('1D'!$I$5*MAX(F448,
                                                        0.1)^2),
                                                1/3))),
                                    IFERROR(L448,
                                        0)+(MIN(ABS(IFERROR(U448,
                                                    0))*'1D'!$D$18,
                                            ABS((MAX('1D'!$D$16,
                                                        POWER((ABS(K448)^2)/('1D'!$I$5*MAX(F448,
                                                                    0.1)^2),
                                                            1/3)))-IFERROR(L448,
                                                    0))))),
                                MAX((MAX('1D'!$D$16,
                                            POWER((ABS(K448)^2)/('1D'!$I$5*MAX(F448,
                                                        0.1)^2),
                                                1/3))),
                                    IFERROR(L448,
                                        0)-(MIN(ABS(IFERROR(U448,
                                                    0))*'1D'!$D$18,
                                            ABS((MAX('1D'!$D$16,
                                                        POWER((ABS(K448)^2)/('1D'!$I$5*MAX(F448,
                                                                    0.1)^2),
                                                            1/3)))-IFERROR(L448,
                                                    0))))))),
                        MAX('1D'!$D$16,
                            POWER((ABS(K448)^2)/('1D'!$I$5*MAX(F448,
                                        0.1)^2),
                                1/3))),
                    MAX('1D'!$D$16,
                        IFERROR(L448,
                            0)))))))</f>
        <v>2.0411692021517887</v>
      </c>
      <c r="M448" s="5">
        <f t="shared" ca="1" si="84"/>
        <v>10.614079851189301</v>
      </c>
      <c r="N448" s="5">
        <f t="shared" ca="1" si="85"/>
        <v>1.1434704692804873</v>
      </c>
      <c r="O448" s="5">
        <f t="shared" ca="1" si="86"/>
        <v>4.8002276894771132</v>
      </c>
      <c r="P448" s="5">
        <f t="shared" ca="1" si="87"/>
        <v>634.38466920215171</v>
      </c>
      <c r="Q448" s="5">
        <f ca="1">P448+((ABS(K448)/MAX(((F448)+(G448)*(L448))*(L448),
            0.000001))^2)/(2*'1D'!$I$5)</f>
        <v>635.55909253909476</v>
      </c>
      <c r="R448" s="5">
        <f ca="1">((ABS(K448)*'1D'!$D$6)/(MAX(((F448)+(G448)*(L448))*(L448),
            0.000001)*MAX(((((F448)+(G448)*(L448))*(L448))/MAX((F448)+2*(L448)*SQRT(1+(G448)^2),
                    0.000001))^(2/3),
            0.000001)))^2</f>
        <v>4.3358367565141456E-3</v>
      </c>
      <c r="S448" s="5">
        <f ca="1">ABS(ABS(K448)/MAX(((F448)+(G448)*(L448))*(L448),
        0.000001))/SQRT('1D'!$I$5*MAX((((F448)+(G448)*(L448))*(L448))/MAX((F448)+2*(G448)*(L448),
            0.000001),
        0.000001))</f>
        <v>1.0727235886044055</v>
      </c>
      <c r="T448" s="5">
        <f ca="1">((F448)*(L448)^2)/2+(G448)*(L448)^3/3+(ABS(K448)^2)/('1D'!$I$5*MAX(((F448)+(G448)*(L448))*(L448),
        0.000001))</f>
        <v>35.763412605541333</v>
      </c>
      <c r="U448" s="5">
        <f ca="1">IF($A$2=0,
    0,
    IFERROR(Q447-(((R447+R448)/2)*J448)-(IF(O447&gt;O448,
                '1D'!$D$8*((O447^2-O448^2)/(2*'1D'!$I$5)),
                '1D'!$D$9*((O448^2-O447^2)/(2*'1D'!$I$5)))+('1D'!$D$10*(ABS(I448)/90)*(MAX(O447^2,
                        O448^2)/(2*'1D'!$I$5))))-Q448,
        0))</f>
        <v>-3.8851921544846846E-3</v>
      </c>
      <c r="V448" s="5">
        <f ca="1">IF($A$2=0,
    1,
    IF(IFERROR(V447,
            0)=0,
        0,
        IFERROR(IF(ROUND(S448,
                    3)=1,
                1,
                IF(AND(ABS(U448)&lt;'1D'!$D$19,
                        S448&gt;1),
                    1,
                    0)),
            0)))</f>
        <v>0</v>
      </c>
      <c r="W448" s="5">
        <f ca="1">IF($A$2=0,
    MAX(MAX('1D'!$D$16,
            MAX('1D'!$D$16,
                POWER((ABS(K448)^2)/('1D'!$I$5*MAX(F448,
                            0.1)^2),
                    1/3))),
        IFERROR(W1396,
            MAX(MAX('1D'!$D$16,
                    MAX('1D'!$D$16,
                        POWER((ABS(K448)^2)/('1D'!$I$5*MAX(F448,
                                    0.1)^2),
                            1/3))),
                ($L$2)-E1396))),
    IF(IFERROR(AG449,
            0)=0,
        MAX(MAX('1D'!$D$16,
                MAX('1D'!$D$16,
                    POWER((ABS(K448)^2)/('1D'!$I$5*MAX(F448,
                                0.1)^2),
                        1/3))),
            IFERROR(W1396,
                MAX(MAX('1D'!$D$16,
                        MAX('1D'!$D$16,
                            POWER((ABS(K448)^2)/('1D'!$I$5*MAX(F448,
                                        0.1)^2),
                                1/3))),
                    ($L$2)-E1396))),
        IF(IFERROR(W448,
                0)=0,
            MAX(MAX('1D'!$D$16,
                    MAX('1D'!$D$16,
                        POWER((ABS(K448)^2)/('1D'!$I$5*MAX(F448,
                                    0.1)^2),
                            1/3))),
                IFERROR(W1396,
                    MAX(MAX('1D'!$D$16,
                            MAX('1D'!$D$16,
                                POWER((ABS(K448)^2)/('1D'!$I$5*MAX(F448,
                                            0.1)^2),
                                    1/3))),
                        ($L$2)-E1396))),
            IF(OR(IFERROR(AD448,
                        0)&gt;=1,
                    IFERROR(AD449,
                        0)&gt;=1),
                MAX('1D'!$D$16,
                    MAX('1D'!$D$16,
                        POWER((ABS(K448)^2)/('1D'!$I$5*MAX(F448,
                                    0.1)^2),
                            1/3))),
                IF(ABS(IFERROR(AF448,
                            0))&lt;'1D'!$D$19,
                    MAX(MAX('1D'!$D$16,
                            MAX('1D'!$D$16,
                                POWER((ABS(K448)^2)/('1D'!$I$5*MAX(F448,
                                            0.1)^2),
                                    1/3))),
                        IFERROR(W448,
                            0)),
                    MAX(MAX('1D'!$D$16,
                            MAX('1D'!$D$16,
                                POWER((ABS(K448)^2)/('1D'!$I$5*MAX(F448,
                                            0.1)^2),
                                    1/3))),
                        (IFERROR(W448,
                                0))+((IFERROR(AF448,
                                    0))*'1D'!$D$18)))))))</f>
        <v>2.1389677043987478</v>
      </c>
      <c r="X448" s="5">
        <f t="shared" ca="1" si="88"/>
        <v>11.122632062873489</v>
      </c>
      <c r="Y448" s="5">
        <f t="shared" ca="1" si="89"/>
        <v>1.1735290000551568</v>
      </c>
      <c r="Z448" s="5">
        <f t="shared" ca="1" si="90"/>
        <v>4.5807502857230418</v>
      </c>
      <c r="AA448" s="5">
        <f t="shared" ca="1" si="91"/>
        <v>634.48246770439869</v>
      </c>
      <c r="AB448" s="5">
        <f ca="1">AA448+((ABS(K448)/MAX(((F448)+(G448)*(W448))*(W448),
            0.000001))^2)/(2*'1D'!$I$5)</f>
        <v>635.55195155659806</v>
      </c>
      <c r="AC448" s="5">
        <f ca="1">((ABS(K448)*'1D'!$D$6)/(MAX(((F448)+(G448)*(W448))*(W448),
            0.000001)*MAX(((((F448)+(G448)*(W448))*(W448))/MAX((F448)+2*(W448)*SQRT(1+(G448)^2),
                    0.000001))^(2/3),
            0.000001)))^2</f>
        <v>3.8141460404132466E-3</v>
      </c>
      <c r="AD448" s="5">
        <f ca="1">ABS(ABS(K448)/MAX(((F448)+(G448)*(W448))*(W448),
        0.000001))/SQRT('1D'!$I$5*MAX((((F448)+(G448)*(W448))*(W448))/MAX((F448)+2*(G448)*(W448),
            0.000001),
        0.000001))</f>
        <v>1.0000000000000004</v>
      </c>
      <c r="AE448" s="5">
        <f ca="1">((F448)*(W448)^2)/2+(G448)*(W448)^3/3+(ABS(K448)^2)/('1D'!$I$5*MAX(((F448)+(G448)*(W448))*(W448),
        0.000001))</f>
        <v>35.686426155594638</v>
      </c>
      <c r="AF448" s="5">
        <f ca="1">IF($A$2=0,
    0,
    IFERROR(AB449+(((AC448+AC449)/2)*J449)+(IF(Z448&gt;Z449,
                '1D'!$D$8*((Z448^2-Z449^2)/(2*'1D'!$I$5)),
                '1D'!$D$9*((Z449^2-Z448^2)/(2*'1D'!$I$5)))+('1D'!$D$10*(ABS(I449)/90)*(MAX(Z448^2,
                        Z449^2)/(2*'1D'!$I$5))))-AB448,
        0))</f>
        <v>3.3141460404522149E-3</v>
      </c>
      <c r="AG448" s="5">
        <f ca="1">IF($A$2=0,
    1,
    IF(IFERROR(AG449,
            0)=0,
        0,
        IFERROR(IF(OR(ROUND(AD448,
                        3)&gt;=1,
                    AND(ABS(AF448)&lt;'1D'!$D$19,
                        AD448&lt;1)),
                1,
                0),
            0)))</f>
        <v>1</v>
      </c>
      <c r="AH448" s="5">
        <f ca="1">IFERROR(IF('1D'!V32="Supercritical",
        MAX('1D'!$D$16,
            IFERROR(L448,
                MAX('1D'!$D$16,
                    POWER((ABS(K448)^2)/('1D'!$I$5*MAX(F448,
                                0.1)^2),
                        1/3)))),
        IF('1D'!V32="Subcritical",
            MAX('1D'!$D$16,
                IFERROR(W448,
                    MAX('1D'!$D$16,
                        POWER((ABS(K448)^2)/('1D'!$I$5*MAX(F448,
                                    0.1)^2),
                            1/3)))),
            IF(IFERROR(T448,
                    -1E+99)&gt;=IFERROR(AE448,
                    -1E+99),
                MAX('1D'!$D$16,
                    IFERROR(L448,
                        MAX('1D'!$D$16,
                            POWER((ABS(K448)^2)/('1D'!$I$5*MAX(F448,
                                        0.1)^2),
                                1/3)))),
                MAX('1D'!$D$16,
                    IFERROR(W448,
                        MAX('1D'!$D$16,
                            POWER((ABS(K448)^2)/('1D'!$I$5*MAX(F448,
                                        0.1)^2),
                                1/3))))))),
    MAX('1D'!$D$16,
        POWER((ABS(K448)^2)/('1D'!$I$5*MAX(F448,
                    0.1)^2),
            1/3)))</f>
        <v>2.0411692021517887</v>
      </c>
      <c r="AI448" s="5">
        <f t="shared" ca="1" si="92"/>
        <v>634.38466920215171</v>
      </c>
      <c r="AJ448" s="5">
        <f ca="1">AI448+((ABS(K448)/MAX(((F448)+(G448)*(AH448))*(AH448),
            0.000001))^2)/(2*'1D'!$I$5)</f>
        <v>635.55909253909476</v>
      </c>
      <c r="AM448">
        <v>0</v>
      </c>
      <c r="AN448">
        <v>0</v>
      </c>
      <c r="AO448" s="5">
        <f t="shared" si="93"/>
        <v>0</v>
      </c>
      <c r="AP448" s="5">
        <f t="shared" si="97"/>
        <v>0</v>
      </c>
      <c r="AQ448" s="5">
        <f ca="1">ABS(ABS(K448)/MAX(((F448)+(G448)*(AH448))*(AH448),
        0.000001))/SQRT('1D'!$I$5*MAX((((F448)+(G448)*(AH448))*(AH448))/MAX((F448)+2*(G448)*(AH448),
            0.000001),
        0.000001))</f>
        <v>1.0727235886044055</v>
      </c>
      <c r="AR448" s="5" t="str">
        <f t="shared" ca="1" si="94"/>
        <v>Supercritical</v>
      </c>
      <c r="AS448" s="5">
        <f ca="1">((ABS(K448)*'1D'!$D$6)/(MAX(((F448)+(G448)*(AH448))*(AH448),
            0.000001)*MAX(((((F448)+(G448)*(AH448))*(AH448))/MAX((F448)+2*(AH448)*SQRT(1+(G448)^2),
                    0.000001))^(2/3),
            0.000001)))^2</f>
        <v>4.3358367565141456E-3</v>
      </c>
    </row>
    <row r="449" spans="1:45" x14ac:dyDescent="0.35">
      <c r="A449">
        <v>440</v>
      </c>
      <c r="B449">
        <v>438.99599999999998</v>
      </c>
      <c r="C449">
        <v>616234.54399999999</v>
      </c>
      <c r="D449">
        <v>3097532.75</v>
      </c>
      <c r="E449">
        <v>632.34299999999996</v>
      </c>
      <c r="F449">
        <v>5.2</v>
      </c>
      <c r="G449">
        <v>0</v>
      </c>
      <c r="H449" t="s">
        <v>176</v>
      </c>
      <c r="I449">
        <v>0</v>
      </c>
      <c r="J449" s="5">
        <f t="shared" si="95"/>
        <v>1</v>
      </c>
      <c r="K449" s="5">
        <f t="shared" ca="1" si="96"/>
        <v>50.95</v>
      </c>
      <c r="L449" s="5">
        <f ca="1">IF($A$2=0,
    IFERROR(L448,
        MAX('1D'!$D$16,
            POWER((ABS(K449)^2)/('1D'!$I$5*MAX(F449,
                        0.1)^2),
                1/3))),
    IF(IFERROR(V448,
            0)=0,
        IFERROR(L448,
            MAX('1D'!$D$16,
                POWER((ABS(K449)^2)/('1D'!$I$5*MAX(F449,
                            0.1)^2),
                    1/3))),
        IF(OR(IFERROR(L449,
                    0)=0,
                IFERROR(S448,
                    0)&lt;1,
                IFERROR(S449,
                    0)&lt;1),
            MAX('1D'!$D$16,
                POWER((ABS(K449)^2)/('1D'!$I$5*MAX(F449,
                            0.1)^2),
                    1/3)),
            IF(IFERROR(U449,
                    0)&gt;0,
                MAX('1D'!$D$16,
                    IFERROR(L449,
                        0)+((IFERROR(U449,
                                0))*'1D'!$D$18*IF((IFERROR(S449,
                                    0))&lt;1,
                            1,
                            -1))),
                IF(IFERROR(U449,
                        0)&lt;0,
                    IF(ABS((MAX('1D'!$D$16,
                                    POWER((ABS(K449)^2)/('1D'!$I$5*MAX(F449,
                                                0.1)^2),
                                        1/3)))-IFERROR(L449,
                                0))&gt;'1D'!$D$19,
                        MAX('1D'!$D$16,
                            IF((MAX('1D'!$D$16,
                                        POWER((ABS(K449)^2)/('1D'!$I$5*MAX(F449,
                                                    0.1)^2),
                                            1/3)))&gt;IFERROR(L449,
                                    0),
                                MIN((MAX('1D'!$D$16,
                                            POWER((ABS(K449)^2)/('1D'!$I$5*MAX(F449,
                                                        0.1)^2),
                                                1/3))),
                                    IFERROR(L449,
                                        0)+(MIN(ABS(IFERROR(U449,
                                                    0))*'1D'!$D$18,
                                            ABS((MAX('1D'!$D$16,
                                                        POWER((ABS(K449)^2)/('1D'!$I$5*MAX(F449,
                                                                    0.1)^2),
                                                            1/3)))-IFERROR(L449,
                                                    0))))),
                                MAX((MAX('1D'!$D$16,
                                            POWER((ABS(K449)^2)/('1D'!$I$5*MAX(F449,
                                                        0.1)^2),
                                                1/3))),
                                    IFERROR(L449,
                                        0)-(MIN(ABS(IFERROR(U449,
                                                    0))*'1D'!$D$18,
                                            ABS((MAX('1D'!$D$16,
                                                        POWER((ABS(K449)^2)/('1D'!$I$5*MAX(F449,
                                                                    0.1)^2),
                                                            1/3)))-IFERROR(L449,
                                                    0))))))),
                        MAX('1D'!$D$16,
                            POWER((ABS(K449)^2)/('1D'!$I$5*MAX(F449,
                                        0.1)^2),
                                1/3))),
                    MAX('1D'!$D$16,
                        IFERROR(L449,
                            0)))))))</f>
        <v>2.0411692021517887</v>
      </c>
      <c r="M449" s="5">
        <f t="shared" ca="1" si="84"/>
        <v>10.614079851189301</v>
      </c>
      <c r="N449" s="5">
        <f t="shared" ca="1" si="85"/>
        <v>1.1434704692804873</v>
      </c>
      <c r="O449" s="5">
        <f t="shared" ca="1" si="86"/>
        <v>4.8002276894771132</v>
      </c>
      <c r="P449" s="5">
        <f t="shared" ca="1" si="87"/>
        <v>634.38416920215172</v>
      </c>
      <c r="Q449" s="5">
        <f ca="1">P449+((ABS(K449)/MAX(((F449)+(G449)*(L449))*(L449),
            0.000001))^2)/(2*'1D'!$I$5)</f>
        <v>635.55859253909478</v>
      </c>
      <c r="R449" s="5">
        <f ca="1">((ABS(K449)*'1D'!$D$6)/(MAX(((F449)+(G449)*(L449))*(L449),
            0.000001)*MAX(((((F449)+(G449)*(L449))*(L449))/MAX((F449)+2*(L449)*SQRT(1+(G449)^2),
                    0.000001))^(2/3),
            0.000001)))^2</f>
        <v>4.3358367565141456E-3</v>
      </c>
      <c r="S449" s="5">
        <f ca="1">ABS(ABS(K449)/MAX(((F449)+(G449)*(L449))*(L449),
        0.000001))/SQRT('1D'!$I$5*MAX((((F449)+(G449)*(L449))*(L449))/MAX((F449)+2*(G449)*(L449),
            0.000001),
        0.000001))</f>
        <v>1.0727235886044055</v>
      </c>
      <c r="T449" s="5">
        <f ca="1">((F449)*(L449)^2)/2+(G449)*(L449)^3/3+(ABS(K449)^2)/('1D'!$I$5*MAX(((F449)+(G449)*(L449))*(L449),
        0.000001))</f>
        <v>35.763412605541333</v>
      </c>
      <c r="U449" s="5">
        <f ca="1">IF($A$2=0,
    0,
    IFERROR(Q448-(((R448+R449)/2)*J449)-(IF(O448&gt;O449,
                '1D'!$D$8*((O448^2-O449^2)/(2*'1D'!$I$5)),
                '1D'!$D$9*((O449^2-O448^2)/(2*'1D'!$I$5)))+('1D'!$D$10*(ABS(I449)/90)*(MAX(O448^2,
                        O449^2)/(2*'1D'!$I$5))))-Q449,
        0))</f>
        <v>-3.8358367564796936E-3</v>
      </c>
      <c r="V449" s="5">
        <f ca="1">IF($A$2=0,
    1,
    IF(IFERROR(V448,
            0)=0,
        0,
        IFERROR(IF(ROUND(S449,
                    3)=1,
                1,
                IF(AND(ABS(U449)&lt;'1D'!$D$19,
                        S449&gt;1),
                    1,
                    0)),
            0)))</f>
        <v>0</v>
      </c>
      <c r="W449" s="5">
        <f ca="1">IF($A$2=0,
    MAX(MAX('1D'!$D$16,
            MAX('1D'!$D$16,
                POWER((ABS(K449)^2)/('1D'!$I$5*MAX(F449,
                            0.1)^2),
                    1/3))),
        IFERROR(W1396,
            MAX(MAX('1D'!$D$16,
                    MAX('1D'!$D$16,
                        POWER((ABS(K449)^2)/('1D'!$I$5*MAX(F449,
                                    0.1)^2),
                            1/3))),
                ($L$2)-E1396))),
    IF(IFERROR(AG450,
            0)=0,
        MAX(MAX('1D'!$D$16,
                MAX('1D'!$D$16,
                    POWER((ABS(K449)^2)/('1D'!$I$5*MAX(F449,
                                0.1)^2),
                        1/3))),
            IFERROR(W1396,
                MAX(MAX('1D'!$D$16,
                        MAX('1D'!$D$16,
                            POWER((ABS(K449)^2)/('1D'!$I$5*MAX(F449,
                                        0.1)^2),
                                1/3))),
                    ($L$2)-E1396))),
        IF(IFERROR(W449,
                0)=0,
            MAX(MAX('1D'!$D$16,
                    MAX('1D'!$D$16,
                        POWER((ABS(K449)^2)/('1D'!$I$5*MAX(F449,
                                    0.1)^2),
                            1/3))),
                IFERROR(W1396,
                    MAX(MAX('1D'!$D$16,
                            MAX('1D'!$D$16,
                                POWER((ABS(K449)^2)/('1D'!$I$5*MAX(F449,
                                            0.1)^2),
                                    1/3))),
                        ($L$2)-E1396))),
            IF(OR(IFERROR(AD449,
                        0)&gt;=1,
                    IFERROR(AD450,
                        0)&gt;=1),
                MAX('1D'!$D$16,
                    MAX('1D'!$D$16,
                        POWER((ABS(K449)^2)/('1D'!$I$5*MAX(F449,
                                    0.1)^2),
                            1/3))),
                IF(ABS(IFERROR(AF449,
                            0))&lt;'1D'!$D$19,
                    MAX(MAX('1D'!$D$16,
                            MAX('1D'!$D$16,
                                POWER((ABS(K449)^2)/('1D'!$I$5*MAX(F449,
                                            0.1)^2),
                                    1/3))),
                        IFERROR(W449,
                            0)),
                    MAX(MAX('1D'!$D$16,
                            MAX('1D'!$D$16,
                                POWER((ABS(K449)^2)/('1D'!$I$5*MAX(F449,
                                            0.1)^2),
                                    1/3))),
                        (IFERROR(W449,
                                0))+((IFERROR(AF449,
                                    0))*'1D'!$D$18)))))))</f>
        <v>2.1389677043987478</v>
      </c>
      <c r="X449" s="5">
        <f t="shared" ca="1" si="88"/>
        <v>11.122632062873489</v>
      </c>
      <c r="Y449" s="5">
        <f t="shared" ca="1" si="89"/>
        <v>1.1735290000551568</v>
      </c>
      <c r="Z449" s="5">
        <f t="shared" ca="1" si="90"/>
        <v>4.5807502857230418</v>
      </c>
      <c r="AA449" s="5">
        <f t="shared" ca="1" si="91"/>
        <v>634.4819677043987</v>
      </c>
      <c r="AB449" s="5">
        <f ca="1">AA449+((ABS(K449)/MAX(((F449)+(G449)*(W449))*(W449),
            0.000001))^2)/(2*'1D'!$I$5)</f>
        <v>635.55145155659807</v>
      </c>
      <c r="AC449" s="5">
        <f ca="1">((ABS(K449)*'1D'!$D$6)/(MAX(((F449)+(G449)*(W449))*(W449),
            0.000001)*MAX(((((F449)+(G449)*(W449))*(W449))/MAX((F449)+2*(W449)*SQRT(1+(G449)^2),
                    0.000001))^(2/3),
            0.000001)))^2</f>
        <v>3.8141460404132466E-3</v>
      </c>
      <c r="AD449" s="5">
        <f ca="1">ABS(ABS(K449)/MAX(((F449)+(G449)*(W449))*(W449),
        0.000001))/SQRT('1D'!$I$5*MAX((((F449)+(G449)*(W449))*(W449))/MAX((F449)+2*(G449)*(W449),
            0.000001),
        0.000001))</f>
        <v>1.0000000000000004</v>
      </c>
      <c r="AE449" s="5">
        <f ca="1">((F449)*(W449)^2)/2+(G449)*(W449)^3/3+(ABS(K449)^2)/('1D'!$I$5*MAX(((F449)+(G449)*(W449))*(W449),
        0.000001))</f>
        <v>35.686426155594638</v>
      </c>
      <c r="AF449" s="5">
        <f ca="1">IF($A$2=0,
    0,
    IFERROR(AB450+(((AC449+AC450)/2)*J450)+(IF(Z449&gt;Z450,
                '1D'!$D$8*((Z449^2-Z450^2)/(2*'1D'!$I$5)),
                '1D'!$D$9*((Z450^2-Z449^2)/(2*'1D'!$I$5)))+('1D'!$D$10*(ABS(I450)/90)*(MAX(Z449^2,
                        Z450^2)/(2*'1D'!$I$5))))-AB449,
        0))</f>
        <v>3.3584586676624895E-3</v>
      </c>
      <c r="AG449" s="5">
        <f ca="1">IF($A$2=0,
    1,
    IF(IFERROR(AG450,
            0)=0,
        0,
        IFERROR(IF(OR(ROUND(AD449,
                        3)&gt;=1,
                    AND(ABS(AF449)&lt;'1D'!$D$19,
                        AD449&lt;1)),
                1,
                0),
            0)))</f>
        <v>1</v>
      </c>
      <c r="AH449" s="5">
        <f ca="1">IFERROR(IF('1D'!V32="Supercritical",
        MAX('1D'!$D$16,
            IFERROR(L449,
                MAX('1D'!$D$16,
                    POWER((ABS(K449)^2)/('1D'!$I$5*MAX(F449,
                                0.1)^2),
                        1/3)))),
        IF('1D'!V32="Subcritical",
            MAX('1D'!$D$16,
                IFERROR(W449,
                    MAX('1D'!$D$16,
                        POWER((ABS(K449)^2)/('1D'!$I$5*MAX(F449,
                                    0.1)^2),
                            1/3)))),
            IF(IFERROR(T449,
                    -1E+99)&gt;=IFERROR(AE449,
                    -1E+99),
                MAX('1D'!$D$16,
                    IFERROR(L449,
                        MAX('1D'!$D$16,
                            POWER((ABS(K449)^2)/('1D'!$I$5*MAX(F449,
                                        0.1)^2),
                                1/3)))),
                MAX('1D'!$D$16,
                    IFERROR(W449,
                        MAX('1D'!$D$16,
                            POWER((ABS(K449)^2)/('1D'!$I$5*MAX(F449,
                                        0.1)^2),
                                1/3))))))),
    MAX('1D'!$D$16,
        POWER((ABS(K449)^2)/('1D'!$I$5*MAX(F449,
                    0.1)^2),
            1/3)))</f>
        <v>2.0411692021517887</v>
      </c>
      <c r="AI449" s="5">
        <f t="shared" ca="1" si="92"/>
        <v>634.38416920215172</v>
      </c>
      <c r="AJ449" s="5">
        <f ca="1">AI449+((ABS(K449)/MAX(((F449)+(G449)*(AH449))*(AH449),
            0.000001))^2)/(2*'1D'!$I$5)</f>
        <v>635.55859253909478</v>
      </c>
      <c r="AM449">
        <v>0</v>
      </c>
      <c r="AN449">
        <v>0</v>
      </c>
      <c r="AO449" s="5">
        <f t="shared" si="93"/>
        <v>0</v>
      </c>
      <c r="AP449" s="5">
        <f t="shared" si="97"/>
        <v>0</v>
      </c>
      <c r="AQ449" s="5">
        <f ca="1">ABS(ABS(K449)/MAX(((F449)+(G449)*(AH449))*(AH449),
        0.000001))/SQRT('1D'!$I$5*MAX((((F449)+(G449)*(AH449))*(AH449))/MAX((F449)+2*(G449)*(AH449),
            0.000001),
        0.000001))</f>
        <v>1.0727235886044055</v>
      </c>
      <c r="AR449" s="5" t="str">
        <f t="shared" ca="1" si="94"/>
        <v>Supercritical</v>
      </c>
      <c r="AS449" s="5">
        <f ca="1">((ABS(K449)*'1D'!$D$6)/(MAX(((F449)+(G449)*(AH449))*(AH449),
            0.000001)*MAX(((((F449)+(G449)*(AH449))*(AH449))/MAX((F449)+2*(AH449)*SQRT(1+(G449)^2),
                    0.000001))^(2/3),
            0.000001)))^2</f>
        <v>4.3358367565141456E-3</v>
      </c>
    </row>
    <row r="450" spans="1:45" x14ac:dyDescent="0.35">
      <c r="A450">
        <v>441</v>
      </c>
      <c r="B450">
        <v>439.995</v>
      </c>
      <c r="C450">
        <v>616234.06999999995</v>
      </c>
      <c r="D450">
        <v>3097531.87</v>
      </c>
      <c r="E450">
        <v>632.34249999999997</v>
      </c>
      <c r="F450">
        <v>5.2</v>
      </c>
      <c r="G450">
        <v>0</v>
      </c>
      <c r="H450" t="s">
        <v>176</v>
      </c>
      <c r="I450">
        <v>2.7E-2</v>
      </c>
      <c r="J450" s="5">
        <f t="shared" si="95"/>
        <v>0.99900000000002365</v>
      </c>
      <c r="K450" s="5">
        <f t="shared" ca="1" si="96"/>
        <v>50.95</v>
      </c>
      <c r="L450" s="5">
        <f ca="1">IF($A$2=0,
    IFERROR(L449,
        MAX('1D'!$D$16,
            POWER((ABS(K450)^2)/('1D'!$I$5*MAX(F450,
                        0.1)^2),
                1/3))),
    IF(IFERROR(V449,
            0)=0,
        IFERROR(L449,
            MAX('1D'!$D$16,
                POWER((ABS(K450)^2)/('1D'!$I$5*MAX(F450,
                            0.1)^2),
                    1/3))),
        IF(OR(IFERROR(L450,
                    0)=0,
                IFERROR(S449,
                    0)&lt;1,
                IFERROR(S450,
                    0)&lt;1),
            MAX('1D'!$D$16,
                POWER((ABS(K450)^2)/('1D'!$I$5*MAX(F450,
                            0.1)^2),
                    1/3)),
            IF(IFERROR(U450,
                    0)&gt;0,
                MAX('1D'!$D$16,
                    IFERROR(L450,
                        0)+((IFERROR(U450,
                                0))*'1D'!$D$18*IF((IFERROR(S450,
                                    0))&lt;1,
                            1,
                            -1))),
                IF(IFERROR(U450,
                        0)&lt;0,
                    IF(ABS((MAX('1D'!$D$16,
                                    POWER((ABS(K450)^2)/('1D'!$I$5*MAX(F450,
                                                0.1)^2),
                                        1/3)))-IFERROR(L450,
                                0))&gt;'1D'!$D$19,
                        MAX('1D'!$D$16,
                            IF((MAX('1D'!$D$16,
                                        POWER((ABS(K450)^2)/('1D'!$I$5*MAX(F450,
                                                    0.1)^2),
                                            1/3)))&gt;IFERROR(L450,
                                    0),
                                MIN((MAX('1D'!$D$16,
                                            POWER((ABS(K450)^2)/('1D'!$I$5*MAX(F450,
                                                        0.1)^2),
                                                1/3))),
                                    IFERROR(L450,
                                        0)+(MIN(ABS(IFERROR(U450,
                                                    0))*'1D'!$D$18,
                                            ABS((MAX('1D'!$D$16,
                                                        POWER((ABS(K450)^2)/('1D'!$I$5*MAX(F450,
                                                                    0.1)^2),
                                                            1/3)))-IFERROR(L450,
                                                    0))))),
                                MAX((MAX('1D'!$D$16,
                                            POWER((ABS(K450)^2)/('1D'!$I$5*MAX(F450,
                                                        0.1)^2),
                                                1/3))),
                                    IFERROR(L450,
                                        0)-(MIN(ABS(IFERROR(U450,
                                                    0))*'1D'!$D$18,
                                            ABS((MAX('1D'!$D$16,
                                                        POWER((ABS(K450)^2)/('1D'!$I$5*MAX(F450,
                                                                    0.1)^2),
                                                            1/3)))-IFERROR(L450,
                                                    0))))))),
                        MAX('1D'!$D$16,
                            POWER((ABS(K450)^2)/('1D'!$I$5*MAX(F450,
                                        0.1)^2),
                                1/3))),
                    MAX('1D'!$D$16,
                        IFERROR(L450,
                            0)))))))</f>
        <v>2.0411692021517887</v>
      </c>
      <c r="M450" s="5">
        <f t="shared" ca="1" si="84"/>
        <v>10.614079851189301</v>
      </c>
      <c r="N450" s="5">
        <f t="shared" ca="1" si="85"/>
        <v>1.1434704692804873</v>
      </c>
      <c r="O450" s="5">
        <f t="shared" ca="1" si="86"/>
        <v>4.8002276894771132</v>
      </c>
      <c r="P450" s="5">
        <f t="shared" ca="1" si="87"/>
        <v>634.38366920215174</v>
      </c>
      <c r="Q450" s="5">
        <f ca="1">P450+((ABS(K450)/MAX(((F450)+(G450)*(L450))*(L450),
            0.000001))^2)/(2*'1D'!$I$5)</f>
        <v>635.55809253909479</v>
      </c>
      <c r="R450" s="5">
        <f ca="1">((ABS(K450)*'1D'!$D$6)/(MAX(((F450)+(G450)*(L450))*(L450),
            0.000001)*MAX(((((F450)+(G450)*(L450))*(L450))/MAX((F450)+2*(L450)*SQRT(1+(G450)^2),
                    0.000001))^(2/3),
            0.000001)))^2</f>
        <v>4.3358367565141456E-3</v>
      </c>
      <c r="S450" s="5">
        <f ca="1">ABS(ABS(K450)/MAX(((F450)+(G450)*(L450))*(L450),
        0.000001))/SQRT('1D'!$I$5*MAX((((F450)+(G450)*(L450))*(L450))/MAX((F450)+2*(G450)*(L450),
            0.000001),
        0.000001))</f>
        <v>1.0727235886044055</v>
      </c>
      <c r="T450" s="5">
        <f ca="1">((F450)*(L450)^2)/2+(G450)*(L450)^3/3+(ABS(K450)^2)/('1D'!$I$5*MAX(((F450)+(G450)*(L450))*(L450),
        0.000001))</f>
        <v>35.763412605541333</v>
      </c>
      <c r="U450" s="5">
        <f ca="1">IF($A$2=0,
    0,
    IFERROR(Q449-(((R449+R450)/2)*J450)-(IF(O449&gt;O450,
                '1D'!$D$8*((O449^2-O450^2)/(2*'1D'!$I$5)),
                '1D'!$D$9*((O450^2-O449^2)/(2*'1D'!$I$5)))+('1D'!$D$10*(ABS(I450)/90)*(MAX(O449^2,
                        O450^2)/(2*'1D'!$I$5))))-Q450,
        0))</f>
        <v>-3.8843499698941741E-3</v>
      </c>
      <c r="V450" s="5">
        <f ca="1">IF($A$2=0,
    1,
    IF(IFERROR(V449,
            0)=0,
        0,
        IFERROR(IF(ROUND(S450,
                    3)=1,
                1,
                IF(AND(ABS(U450)&lt;'1D'!$D$19,
                        S450&gt;1),
                    1,
                    0)),
            0)))</f>
        <v>0</v>
      </c>
      <c r="W450" s="5">
        <f ca="1">IF($A$2=0,
    MAX(MAX('1D'!$D$16,
            MAX('1D'!$D$16,
                POWER((ABS(K450)^2)/('1D'!$I$5*MAX(F450,
                            0.1)^2),
                    1/3))),
        IFERROR(W1396,
            MAX(MAX('1D'!$D$16,
                    MAX('1D'!$D$16,
                        POWER((ABS(K450)^2)/('1D'!$I$5*MAX(F450,
                                    0.1)^2),
                            1/3))),
                ($L$2)-E1396))),
    IF(IFERROR(AG451,
            0)=0,
        MAX(MAX('1D'!$D$16,
                MAX('1D'!$D$16,
                    POWER((ABS(K450)^2)/('1D'!$I$5*MAX(F450,
                                0.1)^2),
                        1/3))),
            IFERROR(W1396,
                MAX(MAX('1D'!$D$16,
                        MAX('1D'!$D$16,
                            POWER((ABS(K450)^2)/('1D'!$I$5*MAX(F450,
                                        0.1)^2),
                                1/3))),
                    ($L$2)-E1396))),
        IF(IFERROR(W450,
                0)=0,
            MAX(MAX('1D'!$D$16,
                    MAX('1D'!$D$16,
                        POWER((ABS(K450)^2)/('1D'!$I$5*MAX(F450,
                                    0.1)^2),
                            1/3))),
                IFERROR(W1396,
                    MAX(MAX('1D'!$D$16,
                            MAX('1D'!$D$16,
                                POWER((ABS(K450)^2)/('1D'!$I$5*MAX(F450,
                                            0.1)^2),
                                    1/3))),
                        ($L$2)-E1396))),
            IF(OR(IFERROR(AD450,
                        0)&gt;=1,
                    IFERROR(AD451,
                        0)&gt;=1),
                MAX('1D'!$D$16,
                    MAX('1D'!$D$16,
                        POWER((ABS(K450)^2)/('1D'!$I$5*MAX(F450,
                                    0.1)^2),
                            1/3))),
                IF(ABS(IFERROR(AF450,
                            0))&lt;'1D'!$D$19,
                    MAX(MAX('1D'!$D$16,
                            MAX('1D'!$D$16,
                                POWER((ABS(K450)^2)/('1D'!$I$5*MAX(F450,
                                            0.1)^2),
                                    1/3))),
                        IFERROR(W450,
                            0)),
                    MAX(MAX('1D'!$D$16,
                            MAX('1D'!$D$16,
                                POWER((ABS(K450)^2)/('1D'!$I$5*MAX(F450,
                                            0.1)^2),
                                    1/3))),
                        (IFERROR(W450,
                                0))+((IFERROR(AF450,
                                    0))*'1D'!$D$18)))))))</f>
        <v>2.1389677043987478</v>
      </c>
      <c r="X450" s="5">
        <f t="shared" ca="1" si="88"/>
        <v>11.122632062873489</v>
      </c>
      <c r="Y450" s="5">
        <f t="shared" ca="1" si="89"/>
        <v>1.1735290000551568</v>
      </c>
      <c r="Z450" s="5">
        <f t="shared" ca="1" si="90"/>
        <v>4.5807502857230418</v>
      </c>
      <c r="AA450" s="5">
        <f t="shared" ca="1" si="91"/>
        <v>634.48146770439871</v>
      </c>
      <c r="AB450" s="5">
        <f ca="1">AA450+((ABS(K450)/MAX(((F450)+(G450)*(W450))*(W450),
            0.000001))^2)/(2*'1D'!$I$5)</f>
        <v>635.55095155659808</v>
      </c>
      <c r="AC450" s="5">
        <f ca="1">((ABS(K450)*'1D'!$D$6)/(MAX(((F450)+(G450)*(W450))*(W450),
            0.000001)*MAX(((((F450)+(G450)*(W450))*(W450))/MAX((F450)+2*(W450)*SQRT(1+(G450)^2),
                    0.000001))^(2/3),
            0.000001)))^2</f>
        <v>3.8141460404132466E-3</v>
      </c>
      <c r="AD450" s="5">
        <f ca="1">ABS(ABS(K450)/MAX(((F450)+(G450)*(W450))*(W450),
        0.000001))/SQRT('1D'!$I$5*MAX((((F450)+(G450)*(W450))*(W450))/MAX((F450)+2*(G450)*(W450),
            0.000001),
        0.000001))</f>
        <v>1.0000000000000004</v>
      </c>
      <c r="AE450" s="5">
        <f ca="1">((F450)*(W450)^2)/2+(G450)*(W450)^3/3+(ABS(K450)^2)/('1D'!$I$5*MAX(((F450)+(G450)*(W450))*(W450),
        0.000001))</f>
        <v>35.686426155594638</v>
      </c>
      <c r="AF450" s="5">
        <f ca="1">IF($A$2=0,
    0,
    IFERROR(AB451+(((AC450+AC451)/2)*J451)+(IF(Z450&gt;Z451,
                '1D'!$D$8*((Z450^2-Z451^2)/(2*'1D'!$I$5)),
                '1D'!$D$9*((Z451^2-Z450^2)/(2*'1D'!$I$5)))+('1D'!$D$10*(ABS(I451)/90)*(MAX(Z450^2,
                        Z451^2)/(2*'1D'!$I$5))))-AB450,
        0))</f>
        <v>3.456993087183946E-3</v>
      </c>
      <c r="AG450" s="5">
        <f ca="1">IF($A$2=0,
    1,
    IF(IFERROR(AG451,
            0)=0,
        0,
        IFERROR(IF(OR(ROUND(AD450,
                        3)&gt;=1,
                    AND(ABS(AF450)&lt;'1D'!$D$19,
                        AD450&lt;1)),
                1,
                0),
            0)))</f>
        <v>1</v>
      </c>
      <c r="AH450" s="5">
        <f ca="1">IFERROR(IF('1D'!V32="Supercritical",
        MAX('1D'!$D$16,
            IFERROR(L450,
                MAX('1D'!$D$16,
                    POWER((ABS(K450)^2)/('1D'!$I$5*MAX(F450,
                                0.1)^2),
                        1/3)))),
        IF('1D'!V32="Subcritical",
            MAX('1D'!$D$16,
                IFERROR(W450,
                    MAX('1D'!$D$16,
                        POWER((ABS(K450)^2)/('1D'!$I$5*MAX(F450,
                                    0.1)^2),
                            1/3)))),
            IF(IFERROR(T450,
                    -1E+99)&gt;=IFERROR(AE450,
                    -1E+99),
                MAX('1D'!$D$16,
                    IFERROR(L450,
                        MAX('1D'!$D$16,
                            POWER((ABS(K450)^2)/('1D'!$I$5*MAX(F450,
                                        0.1)^2),
                                1/3)))),
                MAX('1D'!$D$16,
                    IFERROR(W450,
                        MAX('1D'!$D$16,
                            POWER((ABS(K450)^2)/('1D'!$I$5*MAX(F450,
                                        0.1)^2),
                                1/3))))))),
    MAX('1D'!$D$16,
        POWER((ABS(K450)^2)/('1D'!$I$5*MAX(F450,
                    0.1)^2),
            1/3)))</f>
        <v>2.0411692021517887</v>
      </c>
      <c r="AI450" s="5">
        <f t="shared" ca="1" si="92"/>
        <v>634.38366920215174</v>
      </c>
      <c r="AJ450" s="5">
        <f ca="1">AI450+((ABS(K450)/MAX(((F450)+(G450)*(AH450))*(AH450),
            0.000001))^2)/(2*'1D'!$I$5)</f>
        <v>635.55809253909479</v>
      </c>
      <c r="AM450">
        <v>0</v>
      </c>
      <c r="AN450">
        <v>0</v>
      </c>
      <c r="AO450" s="5">
        <f t="shared" si="93"/>
        <v>0</v>
      </c>
      <c r="AP450" s="5">
        <f t="shared" si="97"/>
        <v>0</v>
      </c>
      <c r="AQ450" s="5">
        <f ca="1">ABS(ABS(K450)/MAX(((F450)+(G450)*(AH450))*(AH450),
        0.000001))/SQRT('1D'!$I$5*MAX((((F450)+(G450)*(AH450))*(AH450))/MAX((F450)+2*(G450)*(AH450),
            0.000001),
        0.000001))</f>
        <v>1.0727235886044055</v>
      </c>
      <c r="AR450" s="5" t="str">
        <f t="shared" ca="1" si="94"/>
        <v>Supercritical</v>
      </c>
      <c r="AS450" s="5">
        <f ca="1">((ABS(K450)*'1D'!$D$6)/(MAX(((F450)+(G450)*(AH450))*(AH450),
            0.000001)*MAX(((((F450)+(G450)*(AH450))*(AH450))/MAX((F450)+2*(AH450)*SQRT(1+(G450)^2),
                    0.000001))^(2/3),
            0.000001)))^2</f>
        <v>4.3358367565141456E-3</v>
      </c>
    </row>
    <row r="451" spans="1:45" x14ac:dyDescent="0.35">
      <c r="A451">
        <v>442</v>
      </c>
      <c r="B451">
        <v>440.99599999999998</v>
      </c>
      <c r="C451">
        <v>616233.59600000002</v>
      </c>
      <c r="D451">
        <v>3097530.9890000001</v>
      </c>
      <c r="E451">
        <v>632.34199999999998</v>
      </c>
      <c r="F451">
        <v>5.2</v>
      </c>
      <c r="G451">
        <v>0</v>
      </c>
      <c r="H451" t="s">
        <v>176</v>
      </c>
      <c r="I451">
        <v>7.8E-2</v>
      </c>
      <c r="J451" s="5">
        <f t="shared" si="95"/>
        <v>1.0009999999999764</v>
      </c>
      <c r="K451" s="5">
        <f t="shared" ca="1" si="96"/>
        <v>50.95</v>
      </c>
      <c r="L451" s="5">
        <f ca="1">IF($A$2=0,
    IFERROR(L450,
        MAX('1D'!$D$16,
            POWER((ABS(K451)^2)/('1D'!$I$5*MAX(F451,
                        0.1)^2),
                1/3))),
    IF(IFERROR(V450,
            0)=0,
        IFERROR(L450,
            MAX('1D'!$D$16,
                POWER((ABS(K451)^2)/('1D'!$I$5*MAX(F451,
                            0.1)^2),
                    1/3))),
        IF(OR(IFERROR(L451,
                    0)=0,
                IFERROR(S450,
                    0)&lt;1,
                IFERROR(S451,
                    0)&lt;1),
            MAX('1D'!$D$16,
                POWER((ABS(K451)^2)/('1D'!$I$5*MAX(F451,
                            0.1)^2),
                    1/3)),
            IF(IFERROR(U451,
                    0)&gt;0,
                MAX('1D'!$D$16,
                    IFERROR(L451,
                        0)+((IFERROR(U451,
                                0))*'1D'!$D$18*IF((IFERROR(S451,
                                    0))&lt;1,
                            1,
                            -1))),
                IF(IFERROR(U451,
                        0)&lt;0,
                    IF(ABS((MAX('1D'!$D$16,
                                    POWER((ABS(K451)^2)/('1D'!$I$5*MAX(F451,
                                                0.1)^2),
                                        1/3)))-IFERROR(L451,
                                0))&gt;'1D'!$D$19,
                        MAX('1D'!$D$16,
                            IF((MAX('1D'!$D$16,
                                        POWER((ABS(K451)^2)/('1D'!$I$5*MAX(F451,
                                                    0.1)^2),
                                            1/3)))&gt;IFERROR(L451,
                                    0),
                                MIN((MAX('1D'!$D$16,
                                            POWER((ABS(K451)^2)/('1D'!$I$5*MAX(F451,
                                                        0.1)^2),
                                                1/3))),
                                    IFERROR(L451,
                                        0)+(MIN(ABS(IFERROR(U451,
                                                    0))*'1D'!$D$18,
                                            ABS((MAX('1D'!$D$16,
                                                        POWER((ABS(K451)^2)/('1D'!$I$5*MAX(F451,
                                                                    0.1)^2),
                                                            1/3)))-IFERROR(L451,
                                                    0))))),
                                MAX((MAX('1D'!$D$16,
                                            POWER((ABS(K451)^2)/('1D'!$I$5*MAX(F451,
                                                        0.1)^2),
                                                1/3))),
                                    IFERROR(L451,
                                        0)-(MIN(ABS(IFERROR(U451,
                                                    0))*'1D'!$D$18,
                                            ABS((MAX('1D'!$D$16,
                                                        POWER((ABS(K451)^2)/('1D'!$I$5*MAX(F451,
                                                                    0.1)^2),
                                                            1/3)))-IFERROR(L451,
                                                    0))))))),
                        MAX('1D'!$D$16,
                            POWER((ABS(K451)^2)/('1D'!$I$5*MAX(F451,
                                        0.1)^2),
                                1/3))),
                    MAX('1D'!$D$16,
                        IFERROR(L451,
                            0)))))))</f>
        <v>2.0411692021517887</v>
      </c>
      <c r="M451" s="5">
        <f t="shared" ca="1" si="84"/>
        <v>10.614079851189301</v>
      </c>
      <c r="N451" s="5">
        <f t="shared" ca="1" si="85"/>
        <v>1.1434704692804873</v>
      </c>
      <c r="O451" s="5">
        <f t="shared" ca="1" si="86"/>
        <v>4.8002276894771132</v>
      </c>
      <c r="P451" s="5">
        <f t="shared" ca="1" si="87"/>
        <v>634.38316920215175</v>
      </c>
      <c r="Q451" s="5">
        <f ca="1">P451+((ABS(K451)/MAX(((F451)+(G451)*(L451))*(L451),
            0.000001))^2)/(2*'1D'!$I$5)</f>
        <v>635.5575925390948</v>
      </c>
      <c r="R451" s="5">
        <f ca="1">((ABS(K451)*'1D'!$D$6)/(MAX(((F451)+(G451)*(L451))*(L451),
            0.000001)*MAX(((((F451)+(G451)*(L451))*(L451))/MAX((F451)+2*(L451)*SQRT(1+(G451)^2),
                    0.000001))^(2/3),
            0.000001)))^2</f>
        <v>4.3358367565141456E-3</v>
      </c>
      <c r="S451" s="5">
        <f ca="1">ABS(ABS(K451)/MAX(((F451)+(G451)*(L451))*(L451),
        0.000001))/SQRT('1D'!$I$5*MAX((((F451)+(G451)*(L451))*(L451))/MAX((F451)+2*(G451)*(L451),
            0.000001),
        0.000001))</f>
        <v>1.0727235886044055</v>
      </c>
      <c r="T451" s="5">
        <f ca="1">((F451)*(L451)^2)/2+(G451)*(L451)^3/3+(ABS(K451)^2)/('1D'!$I$5*MAX(((F451)+(G451)*(L451))*(L451),
        0.000001))</f>
        <v>35.763412605541333</v>
      </c>
      <c r="U451" s="5">
        <f ca="1">IF($A$2=0,
    0,
    IFERROR(Q450-(((R450+R451)/2)*J451)-(IF(O450&gt;O451,
                '1D'!$D$8*((O450^2-O451^2)/(2*'1D'!$I$5)),
                '1D'!$D$9*((O451^2-O450^2)/(2*'1D'!$I$5)))+('1D'!$D$10*(ABS(I451)/90)*(MAX(O450^2,
                        O451^2)/(2*'1D'!$I$5))))-Q451,
        0))</f>
        <v>-3.9928476270461033E-3</v>
      </c>
      <c r="V451" s="5">
        <f ca="1">IF($A$2=0,
    1,
    IF(IFERROR(V450,
            0)=0,
        0,
        IFERROR(IF(ROUND(S451,
                    3)=1,
                1,
                IF(AND(ABS(U451)&lt;'1D'!$D$19,
                        S451&gt;1),
                    1,
                    0)),
            0)))</f>
        <v>0</v>
      </c>
      <c r="W451" s="5">
        <f ca="1">IF($A$2=0,
    MAX(MAX('1D'!$D$16,
            MAX('1D'!$D$16,
                POWER((ABS(K451)^2)/('1D'!$I$5*MAX(F451,
                            0.1)^2),
                    1/3))),
        IFERROR(W1396,
            MAX(MAX('1D'!$D$16,
                    MAX('1D'!$D$16,
                        POWER((ABS(K451)^2)/('1D'!$I$5*MAX(F451,
                                    0.1)^2),
                            1/3))),
                ($L$2)-E1396))),
    IF(IFERROR(AG452,
            0)=0,
        MAX(MAX('1D'!$D$16,
                MAX('1D'!$D$16,
                    POWER((ABS(K451)^2)/('1D'!$I$5*MAX(F451,
                                0.1)^2),
                        1/3))),
            IFERROR(W1396,
                MAX(MAX('1D'!$D$16,
                        MAX('1D'!$D$16,
                            POWER((ABS(K451)^2)/('1D'!$I$5*MAX(F451,
                                        0.1)^2),
                                1/3))),
                    ($L$2)-E1396))),
        IF(IFERROR(W451,
                0)=0,
            MAX(MAX('1D'!$D$16,
                    MAX('1D'!$D$16,
                        POWER((ABS(K451)^2)/('1D'!$I$5*MAX(F451,
                                    0.1)^2),
                            1/3))),
                IFERROR(W1396,
                    MAX(MAX('1D'!$D$16,
                            MAX('1D'!$D$16,
                                POWER((ABS(K451)^2)/('1D'!$I$5*MAX(F451,
                                            0.1)^2),
                                    1/3))),
                        ($L$2)-E1396))),
            IF(OR(IFERROR(AD451,
                        0)&gt;=1,
                    IFERROR(AD452,
                        0)&gt;=1),
                MAX('1D'!$D$16,
                    MAX('1D'!$D$16,
                        POWER((ABS(K451)^2)/('1D'!$I$5*MAX(F451,
                                    0.1)^2),
                            1/3))),
                IF(ABS(IFERROR(AF451,
                            0))&lt;'1D'!$D$19,
                    MAX(MAX('1D'!$D$16,
                            MAX('1D'!$D$16,
                                POWER((ABS(K451)^2)/('1D'!$I$5*MAX(F451,
                                            0.1)^2),
                                    1/3))),
                        IFERROR(W451,
                            0)),
                    MAX(MAX('1D'!$D$16,
                            MAX('1D'!$D$16,
                                POWER((ABS(K451)^2)/('1D'!$I$5*MAX(F451,
                                            0.1)^2),
                                    1/3))),
                        (IFERROR(W451,
                                0))+((IFERROR(AF451,
                                    0))*'1D'!$D$18)))))))</f>
        <v>2.1389677043987478</v>
      </c>
      <c r="X451" s="5">
        <f t="shared" ca="1" si="88"/>
        <v>11.122632062873489</v>
      </c>
      <c r="Y451" s="5">
        <f t="shared" ca="1" si="89"/>
        <v>1.1735290000551568</v>
      </c>
      <c r="Z451" s="5">
        <f t="shared" ca="1" si="90"/>
        <v>4.5807502857230418</v>
      </c>
      <c r="AA451" s="5">
        <f t="shared" ca="1" si="91"/>
        <v>634.48096770439872</v>
      </c>
      <c r="AB451" s="5">
        <f ca="1">AA451+((ABS(K451)/MAX(((F451)+(G451)*(W451))*(W451),
            0.000001))^2)/(2*'1D'!$I$5)</f>
        <v>635.55045155659809</v>
      </c>
      <c r="AC451" s="5">
        <f ca="1">((ABS(K451)*'1D'!$D$6)/(MAX(((F451)+(G451)*(W451))*(W451),
            0.000001)*MAX(((((F451)+(G451)*(W451))*(W451))/MAX((F451)+2*(W451)*SQRT(1+(G451)^2),
                    0.000001))^(2/3),
            0.000001)))^2</f>
        <v>3.8141460404132466E-3</v>
      </c>
      <c r="AD451" s="5">
        <f ca="1">ABS(ABS(K451)/MAX(((F451)+(G451)*(W451))*(W451),
        0.000001))/SQRT('1D'!$I$5*MAX((((F451)+(G451)*(W451))*(W451))/MAX((F451)+2*(G451)*(W451),
            0.000001),
        0.000001))</f>
        <v>1.0000000000000004</v>
      </c>
      <c r="AE451" s="5">
        <f ca="1">((F451)*(W451)^2)/2+(G451)*(W451)^3/3+(ABS(K451)^2)/('1D'!$I$5*MAX(((F451)+(G451)*(W451))*(W451),
        0.000001))</f>
        <v>35.686426155594638</v>
      </c>
      <c r="AF451" s="5">
        <f ca="1">IF($A$2=0,
    0,
    IFERROR(AB452+(((AC451+AC452)/2)*J452)+(IF(Z451&gt;Z452,
                '1D'!$D$8*((Z451^2-Z452^2)/(2*'1D'!$I$5)),
                '1D'!$D$9*((Z452^2-Z451^2)/(2*'1D'!$I$5)))+('1D'!$D$10*(ABS(I452)/90)*(MAX(Z451^2,
                        Z452^2)/(2*'1D'!$I$5))))-AB451,
        0))</f>
        <v>3.4531789411857972E-3</v>
      </c>
      <c r="AG451" s="5">
        <f ca="1">IF($A$2=0,
    1,
    IF(IFERROR(AG452,
            0)=0,
        0,
        IFERROR(IF(OR(ROUND(AD451,
                        3)&gt;=1,
                    AND(ABS(AF451)&lt;'1D'!$D$19,
                        AD451&lt;1)),
                1,
                0),
            0)))</f>
        <v>1</v>
      </c>
      <c r="AH451" s="5">
        <f ca="1">IFERROR(IF('1D'!V32="Supercritical",
        MAX('1D'!$D$16,
            IFERROR(L451,
                MAX('1D'!$D$16,
                    POWER((ABS(K451)^2)/('1D'!$I$5*MAX(F451,
                                0.1)^2),
                        1/3)))),
        IF('1D'!V32="Subcritical",
            MAX('1D'!$D$16,
                IFERROR(W451,
                    MAX('1D'!$D$16,
                        POWER((ABS(K451)^2)/('1D'!$I$5*MAX(F451,
                                    0.1)^2),
                            1/3)))),
            IF(IFERROR(T451,
                    -1E+99)&gt;=IFERROR(AE451,
                    -1E+99),
                MAX('1D'!$D$16,
                    IFERROR(L451,
                        MAX('1D'!$D$16,
                            POWER((ABS(K451)^2)/('1D'!$I$5*MAX(F451,
                                        0.1)^2),
                                1/3)))),
                MAX('1D'!$D$16,
                    IFERROR(W451,
                        MAX('1D'!$D$16,
                            POWER((ABS(K451)^2)/('1D'!$I$5*MAX(F451,
                                        0.1)^2),
                                1/3))))))),
    MAX('1D'!$D$16,
        POWER((ABS(K451)^2)/('1D'!$I$5*MAX(F451,
                    0.1)^2),
            1/3)))</f>
        <v>2.0411692021517887</v>
      </c>
      <c r="AI451" s="5">
        <f t="shared" ca="1" si="92"/>
        <v>634.38316920215175</v>
      </c>
      <c r="AJ451" s="5">
        <f ca="1">AI451+((ABS(K451)/MAX(((F451)+(G451)*(AH451))*(AH451),
            0.000001))^2)/(2*'1D'!$I$5)</f>
        <v>635.5575925390948</v>
      </c>
      <c r="AM451">
        <v>0</v>
      </c>
      <c r="AN451">
        <v>0</v>
      </c>
      <c r="AO451" s="5">
        <f t="shared" si="93"/>
        <v>0</v>
      </c>
      <c r="AP451" s="5">
        <f t="shared" si="97"/>
        <v>0</v>
      </c>
      <c r="AQ451" s="5">
        <f ca="1">ABS(ABS(K451)/MAX(((F451)+(G451)*(AH451))*(AH451),
        0.000001))/SQRT('1D'!$I$5*MAX((((F451)+(G451)*(AH451))*(AH451))/MAX((F451)+2*(G451)*(AH451),
            0.000001),
        0.000001))</f>
        <v>1.0727235886044055</v>
      </c>
      <c r="AR451" s="5" t="str">
        <f t="shared" ca="1" si="94"/>
        <v>Supercritical</v>
      </c>
      <c r="AS451" s="5">
        <f ca="1">((ABS(K451)*'1D'!$D$6)/(MAX(((F451)+(G451)*(AH451))*(AH451),
            0.000001)*MAX(((((F451)+(G451)*(AH451))*(AH451))/MAX((F451)+2*(AH451)*SQRT(1+(G451)^2),
                    0.000001))^(2/3),
            0.000001)))^2</f>
        <v>4.3358367565141456E-3</v>
      </c>
    </row>
    <row r="452" spans="1:45" x14ac:dyDescent="0.35">
      <c r="A452">
        <v>443</v>
      </c>
      <c r="B452">
        <v>441.99599999999998</v>
      </c>
      <c r="C452">
        <v>616233.12100000004</v>
      </c>
      <c r="D452">
        <v>3097530.1090000002</v>
      </c>
      <c r="E452">
        <v>632.3415</v>
      </c>
      <c r="F452">
        <v>5.2</v>
      </c>
      <c r="G452">
        <v>0</v>
      </c>
      <c r="H452" t="s">
        <v>176</v>
      </c>
      <c r="I452">
        <v>7.8E-2</v>
      </c>
      <c r="J452" s="5">
        <f t="shared" si="95"/>
        <v>1</v>
      </c>
      <c r="K452" s="5">
        <f t="shared" ca="1" si="96"/>
        <v>50.95</v>
      </c>
      <c r="L452" s="5">
        <f ca="1">IF($A$2=0,
    IFERROR(L451,
        MAX('1D'!$D$16,
            POWER((ABS(K452)^2)/('1D'!$I$5*MAX(F452,
                        0.1)^2),
                1/3))),
    IF(IFERROR(V451,
            0)=0,
        IFERROR(L451,
            MAX('1D'!$D$16,
                POWER((ABS(K452)^2)/('1D'!$I$5*MAX(F452,
                            0.1)^2),
                    1/3))),
        IF(OR(IFERROR(L452,
                    0)=0,
                IFERROR(S451,
                    0)&lt;1,
                IFERROR(S452,
                    0)&lt;1),
            MAX('1D'!$D$16,
                POWER((ABS(K452)^2)/('1D'!$I$5*MAX(F452,
                            0.1)^2),
                    1/3)),
            IF(IFERROR(U452,
                    0)&gt;0,
                MAX('1D'!$D$16,
                    IFERROR(L452,
                        0)+((IFERROR(U452,
                                0))*'1D'!$D$18*IF((IFERROR(S452,
                                    0))&lt;1,
                            1,
                            -1))),
                IF(IFERROR(U452,
                        0)&lt;0,
                    IF(ABS((MAX('1D'!$D$16,
                                    POWER((ABS(K452)^2)/('1D'!$I$5*MAX(F452,
                                                0.1)^2),
                                        1/3)))-IFERROR(L452,
                                0))&gt;'1D'!$D$19,
                        MAX('1D'!$D$16,
                            IF((MAX('1D'!$D$16,
                                        POWER((ABS(K452)^2)/('1D'!$I$5*MAX(F452,
                                                    0.1)^2),
                                            1/3)))&gt;IFERROR(L452,
                                    0),
                                MIN((MAX('1D'!$D$16,
                                            POWER((ABS(K452)^2)/('1D'!$I$5*MAX(F452,
                                                        0.1)^2),
                                                1/3))),
                                    IFERROR(L452,
                                        0)+(MIN(ABS(IFERROR(U452,
                                                    0))*'1D'!$D$18,
                                            ABS((MAX('1D'!$D$16,
                                                        POWER((ABS(K452)^2)/('1D'!$I$5*MAX(F452,
                                                                    0.1)^2),
                                                            1/3)))-IFERROR(L452,
                                                    0))))),
                                MAX((MAX('1D'!$D$16,
                                            POWER((ABS(K452)^2)/('1D'!$I$5*MAX(F452,
                                                        0.1)^2),
                                                1/3))),
                                    IFERROR(L452,
                                        0)-(MIN(ABS(IFERROR(U452,
                                                    0))*'1D'!$D$18,
                                            ABS((MAX('1D'!$D$16,
                                                        POWER((ABS(K452)^2)/('1D'!$I$5*MAX(F452,
                                                                    0.1)^2),
                                                            1/3)))-IFERROR(L452,
                                                    0))))))),
                        MAX('1D'!$D$16,
                            POWER((ABS(K452)^2)/('1D'!$I$5*MAX(F452,
                                        0.1)^2),
                                1/3))),
                    MAX('1D'!$D$16,
                        IFERROR(L452,
                            0)))))))</f>
        <v>2.0411692021517887</v>
      </c>
      <c r="M452" s="5">
        <f t="shared" ca="1" si="84"/>
        <v>10.614079851189301</v>
      </c>
      <c r="N452" s="5">
        <f t="shared" ca="1" si="85"/>
        <v>1.1434704692804873</v>
      </c>
      <c r="O452" s="5">
        <f t="shared" ca="1" si="86"/>
        <v>4.8002276894771132</v>
      </c>
      <c r="P452" s="5">
        <f t="shared" ca="1" si="87"/>
        <v>634.38266920215176</v>
      </c>
      <c r="Q452" s="5">
        <f ca="1">P452+((ABS(K452)/MAX(((F452)+(G452)*(L452))*(L452),
            0.000001))^2)/(2*'1D'!$I$5)</f>
        <v>635.55709253909481</v>
      </c>
      <c r="R452" s="5">
        <f ca="1">((ABS(K452)*'1D'!$D$6)/(MAX(((F452)+(G452)*(L452))*(L452),
            0.000001)*MAX(((((F452)+(G452)*(L452))*(L452))/MAX((F452)+2*(L452)*SQRT(1+(G452)^2),
                    0.000001))^(2/3),
            0.000001)))^2</f>
        <v>4.3358367565141456E-3</v>
      </c>
      <c r="S452" s="5">
        <f ca="1">ABS(ABS(K452)/MAX(((F452)+(G452)*(L452))*(L452),
        0.000001))/SQRT('1D'!$I$5*MAX((((F452)+(G452)*(L452))*(L452))/MAX((F452)+2*(G452)*(L452),
            0.000001),
        0.000001))</f>
        <v>1.0727235886044055</v>
      </c>
      <c r="T452" s="5">
        <f ca="1">((F452)*(L452)^2)/2+(G452)*(L452)^3/3+(ABS(K452)^2)/('1D'!$I$5*MAX(((F452)+(G452)*(L452))*(L452),
        0.000001))</f>
        <v>35.763412605541333</v>
      </c>
      <c r="U452" s="5">
        <f ca="1">IF($A$2=0,
    0,
    IFERROR(Q451-(((R451+R452)/2)*J452)-(IF(O451&gt;O452,
                '1D'!$D$8*((O451^2-O452^2)/(2*'1D'!$I$5)),
                '1D'!$D$9*((O452^2-O451^2)/(2*'1D'!$I$5)))+('1D'!$D$10*(ABS(I452)/90)*(MAX(O451^2,
                        O452^2)/(2*'1D'!$I$5))))-Q452,
        0))</f>
        <v>-3.9885117902258571E-3</v>
      </c>
      <c r="V452" s="5">
        <f ca="1">IF($A$2=0,
    1,
    IF(IFERROR(V451,
            0)=0,
        0,
        IFERROR(IF(ROUND(S452,
                    3)=1,
                1,
                IF(AND(ABS(U452)&lt;'1D'!$D$19,
                        S452&gt;1),
                    1,
                    0)),
            0)))</f>
        <v>0</v>
      </c>
      <c r="W452" s="5">
        <f ca="1">IF($A$2=0,
    MAX(MAX('1D'!$D$16,
            MAX('1D'!$D$16,
                POWER((ABS(K452)^2)/('1D'!$I$5*MAX(F452,
                            0.1)^2),
                    1/3))),
        IFERROR(W1396,
            MAX(MAX('1D'!$D$16,
                    MAX('1D'!$D$16,
                        POWER((ABS(K452)^2)/('1D'!$I$5*MAX(F452,
                                    0.1)^2),
                            1/3))),
                ($L$2)-E1396))),
    IF(IFERROR(AG453,
            0)=0,
        MAX(MAX('1D'!$D$16,
                MAX('1D'!$D$16,
                    POWER((ABS(K452)^2)/('1D'!$I$5*MAX(F452,
                                0.1)^2),
                        1/3))),
            IFERROR(W1396,
                MAX(MAX('1D'!$D$16,
                        MAX('1D'!$D$16,
                            POWER((ABS(K452)^2)/('1D'!$I$5*MAX(F452,
                                        0.1)^2),
                                1/3))),
                    ($L$2)-E1396))),
        IF(IFERROR(W452,
                0)=0,
            MAX(MAX('1D'!$D$16,
                    MAX('1D'!$D$16,
                        POWER((ABS(K452)^2)/('1D'!$I$5*MAX(F452,
                                    0.1)^2),
                            1/3))),
                IFERROR(W1396,
                    MAX(MAX('1D'!$D$16,
                            MAX('1D'!$D$16,
                                POWER((ABS(K452)^2)/('1D'!$I$5*MAX(F452,
                                            0.1)^2),
                                    1/3))),
                        ($L$2)-E1396))),
            IF(OR(IFERROR(AD452,
                        0)&gt;=1,
                    IFERROR(AD453,
                        0)&gt;=1),
                MAX('1D'!$D$16,
                    MAX('1D'!$D$16,
                        POWER((ABS(K452)^2)/('1D'!$I$5*MAX(F452,
                                    0.1)^2),
                            1/3))),
                IF(ABS(IFERROR(AF452,
                            0))&lt;'1D'!$D$19,
                    MAX(MAX('1D'!$D$16,
                            MAX('1D'!$D$16,
                                POWER((ABS(K452)^2)/('1D'!$I$5*MAX(F452,
                                            0.1)^2),
                                    1/3))),
                        IFERROR(W452,
                            0)),
                    MAX(MAX('1D'!$D$16,
                            MAX('1D'!$D$16,
                                POWER((ABS(K452)^2)/('1D'!$I$5*MAX(F452,
                                            0.1)^2),
                                    1/3))),
                        (IFERROR(W452,
                                0))+((IFERROR(AF452,
                                    0))*'1D'!$D$18)))))))</f>
        <v>2.1389677043987478</v>
      </c>
      <c r="X452" s="5">
        <f t="shared" ca="1" si="88"/>
        <v>11.122632062873489</v>
      </c>
      <c r="Y452" s="5">
        <f t="shared" ca="1" si="89"/>
        <v>1.1735290000551568</v>
      </c>
      <c r="Z452" s="5">
        <f t="shared" ca="1" si="90"/>
        <v>4.5807502857230418</v>
      </c>
      <c r="AA452" s="5">
        <f t="shared" ca="1" si="91"/>
        <v>634.48046770439873</v>
      </c>
      <c r="AB452" s="5">
        <f ca="1">AA452+((ABS(K452)/MAX(((F452)+(G452)*(W452))*(W452),
            0.000001))^2)/(2*'1D'!$I$5)</f>
        <v>635.5499515565981</v>
      </c>
      <c r="AC452" s="5">
        <f ca="1">((ABS(K452)*'1D'!$D$6)/(MAX(((F452)+(G452)*(W452))*(W452),
            0.000001)*MAX(((((F452)+(G452)*(W452))*(W452))/MAX((F452)+2*(W452)*SQRT(1+(G452)^2),
                    0.000001))^(2/3),
            0.000001)))^2</f>
        <v>3.8141460404132466E-3</v>
      </c>
      <c r="AD452" s="5">
        <f ca="1">ABS(ABS(K452)/MAX(((F452)+(G452)*(W452))*(W452),
        0.000001))/SQRT('1D'!$I$5*MAX((((F452)+(G452)*(W452))*(W452))/MAX((F452)+2*(G452)*(W452),
            0.000001),
        0.000001))</f>
        <v>1.0000000000000004</v>
      </c>
      <c r="AE452" s="5">
        <f ca="1">((F452)*(W452)^2)/2+(G452)*(W452)^3/3+(ABS(K452)^2)/('1D'!$I$5*MAX(((F452)+(G452)*(W452))*(W452),
        0.000001))</f>
        <v>35.686426155594638</v>
      </c>
      <c r="AF452" s="5">
        <f ca="1">IF($A$2=0,
    0,
    IFERROR(AB453+(((AC452+AC453)/2)*J453)+(IF(Z452&gt;Z453,
                '1D'!$D$8*((Z452^2-Z453^2)/(2*'1D'!$I$5)),
                '1D'!$D$9*((Z453^2-Z452^2)/(2*'1D'!$I$5)))+('1D'!$D$10*(ABS(I453)/90)*(MAX(Z452^2,
                        Z453^2)/(2*'1D'!$I$5))))-AB452,
        0))</f>
        <v>3.3622728137743252E-3</v>
      </c>
      <c r="AG452" s="5">
        <f ca="1">IF($A$2=0,
    1,
    IF(IFERROR(AG453,
            0)=0,
        0,
        IFERROR(IF(OR(ROUND(AD452,
                        3)&gt;=1,
                    AND(ABS(AF452)&lt;'1D'!$D$19,
                        AD452&lt;1)),
                1,
                0),
            0)))</f>
        <v>1</v>
      </c>
      <c r="AH452" s="5">
        <f ca="1">IFERROR(IF('1D'!V32="Supercritical",
        MAX('1D'!$D$16,
            IFERROR(L452,
                MAX('1D'!$D$16,
                    POWER((ABS(K452)^2)/('1D'!$I$5*MAX(F452,
                                0.1)^2),
                        1/3)))),
        IF('1D'!V32="Subcritical",
            MAX('1D'!$D$16,
                IFERROR(W452,
                    MAX('1D'!$D$16,
                        POWER((ABS(K452)^2)/('1D'!$I$5*MAX(F452,
                                    0.1)^2),
                            1/3)))),
            IF(IFERROR(T452,
                    -1E+99)&gt;=IFERROR(AE452,
                    -1E+99),
                MAX('1D'!$D$16,
                    IFERROR(L452,
                        MAX('1D'!$D$16,
                            POWER((ABS(K452)^2)/('1D'!$I$5*MAX(F452,
                                        0.1)^2),
                                1/3)))),
                MAX('1D'!$D$16,
                    IFERROR(W452,
                        MAX('1D'!$D$16,
                            POWER((ABS(K452)^2)/('1D'!$I$5*MAX(F452,
                                        0.1)^2),
                                1/3))))))),
    MAX('1D'!$D$16,
        POWER((ABS(K452)^2)/('1D'!$I$5*MAX(F452,
                    0.1)^2),
            1/3)))</f>
        <v>2.0411692021517887</v>
      </c>
      <c r="AI452" s="5">
        <f t="shared" ca="1" si="92"/>
        <v>634.38266920215176</v>
      </c>
      <c r="AJ452" s="5">
        <f ca="1">AI452+((ABS(K452)/MAX(((F452)+(G452)*(AH452))*(AH452),
            0.000001))^2)/(2*'1D'!$I$5)</f>
        <v>635.55709253909481</v>
      </c>
      <c r="AM452">
        <v>0</v>
      </c>
      <c r="AN452">
        <v>0</v>
      </c>
      <c r="AO452" s="5">
        <f t="shared" si="93"/>
        <v>0</v>
      </c>
      <c r="AP452" s="5">
        <f t="shared" si="97"/>
        <v>0</v>
      </c>
      <c r="AQ452" s="5">
        <f ca="1">ABS(ABS(K452)/MAX(((F452)+(G452)*(AH452))*(AH452),
        0.000001))/SQRT('1D'!$I$5*MAX((((F452)+(G452)*(AH452))*(AH452))/MAX((F452)+2*(G452)*(AH452),
            0.000001),
        0.000001))</f>
        <v>1.0727235886044055</v>
      </c>
      <c r="AR452" s="5" t="str">
        <f t="shared" ca="1" si="94"/>
        <v>Supercritical</v>
      </c>
      <c r="AS452" s="5">
        <f ca="1">((ABS(K452)*'1D'!$D$6)/(MAX(((F452)+(G452)*(AH452))*(AH452),
            0.000001)*MAX(((((F452)+(G452)*(AH452))*(AH452))/MAX((F452)+2*(AH452)*SQRT(1+(G452)^2),
                    0.000001))^(2/3),
            0.000001)))^2</f>
        <v>4.3358367565141456E-3</v>
      </c>
    </row>
    <row r="453" spans="1:45" x14ac:dyDescent="0.35">
      <c r="A453">
        <v>444</v>
      </c>
      <c r="B453">
        <v>442.99599999999998</v>
      </c>
      <c r="C453">
        <v>616232.647</v>
      </c>
      <c r="D453">
        <v>3097529.2280000001</v>
      </c>
      <c r="E453">
        <v>632.34100000000001</v>
      </c>
      <c r="F453">
        <v>5.2</v>
      </c>
      <c r="G453">
        <v>0</v>
      </c>
      <c r="H453" t="s">
        <v>176</v>
      </c>
      <c r="I453">
        <v>2.7E-2</v>
      </c>
      <c r="J453" s="5">
        <f t="shared" si="95"/>
        <v>1</v>
      </c>
      <c r="K453" s="5">
        <f t="shared" ca="1" si="96"/>
        <v>50.95</v>
      </c>
      <c r="L453" s="5">
        <f ca="1">IF($A$2=0,
    IFERROR(L452,
        MAX('1D'!$D$16,
            POWER((ABS(K453)^2)/('1D'!$I$5*MAX(F453,
                        0.1)^2),
                1/3))),
    IF(IFERROR(V452,
            0)=0,
        IFERROR(L452,
            MAX('1D'!$D$16,
                POWER((ABS(K453)^2)/('1D'!$I$5*MAX(F453,
                            0.1)^2),
                    1/3))),
        IF(OR(IFERROR(L453,
                    0)=0,
                IFERROR(S452,
                    0)&lt;1,
                IFERROR(S453,
                    0)&lt;1),
            MAX('1D'!$D$16,
                POWER((ABS(K453)^2)/('1D'!$I$5*MAX(F453,
                            0.1)^2),
                    1/3)),
            IF(IFERROR(U453,
                    0)&gt;0,
                MAX('1D'!$D$16,
                    IFERROR(L453,
                        0)+((IFERROR(U453,
                                0))*'1D'!$D$18*IF((IFERROR(S453,
                                    0))&lt;1,
                            1,
                            -1))),
                IF(IFERROR(U453,
                        0)&lt;0,
                    IF(ABS((MAX('1D'!$D$16,
                                    POWER((ABS(K453)^2)/('1D'!$I$5*MAX(F453,
                                                0.1)^2),
                                        1/3)))-IFERROR(L453,
                                0))&gt;'1D'!$D$19,
                        MAX('1D'!$D$16,
                            IF((MAX('1D'!$D$16,
                                        POWER((ABS(K453)^2)/('1D'!$I$5*MAX(F453,
                                                    0.1)^2),
                                            1/3)))&gt;IFERROR(L453,
                                    0),
                                MIN((MAX('1D'!$D$16,
                                            POWER((ABS(K453)^2)/('1D'!$I$5*MAX(F453,
                                                        0.1)^2),
                                                1/3))),
                                    IFERROR(L453,
                                        0)+(MIN(ABS(IFERROR(U453,
                                                    0))*'1D'!$D$18,
                                            ABS((MAX('1D'!$D$16,
                                                        POWER((ABS(K453)^2)/('1D'!$I$5*MAX(F453,
                                                                    0.1)^2),
                                                            1/3)))-IFERROR(L453,
                                                    0))))),
                                MAX((MAX('1D'!$D$16,
                                            POWER((ABS(K453)^2)/('1D'!$I$5*MAX(F453,
                                                        0.1)^2),
                                                1/3))),
                                    IFERROR(L453,
                                        0)-(MIN(ABS(IFERROR(U453,
                                                    0))*'1D'!$D$18,
                                            ABS((MAX('1D'!$D$16,
                                                        POWER((ABS(K453)^2)/('1D'!$I$5*MAX(F453,
                                                                    0.1)^2),
                                                            1/3)))-IFERROR(L453,
                                                    0))))))),
                        MAX('1D'!$D$16,
                            POWER((ABS(K453)^2)/('1D'!$I$5*MAX(F453,
                                        0.1)^2),
                                1/3))),
                    MAX('1D'!$D$16,
                        IFERROR(L453,
                            0)))))))</f>
        <v>2.0411692021517887</v>
      </c>
      <c r="M453" s="5">
        <f t="shared" ca="1" si="84"/>
        <v>10.614079851189301</v>
      </c>
      <c r="N453" s="5">
        <f t="shared" ca="1" si="85"/>
        <v>1.1434704692804873</v>
      </c>
      <c r="O453" s="5">
        <f t="shared" ca="1" si="86"/>
        <v>4.8002276894771132</v>
      </c>
      <c r="P453" s="5">
        <f t="shared" ca="1" si="87"/>
        <v>634.38216920215177</v>
      </c>
      <c r="Q453" s="5">
        <f ca="1">P453+((ABS(K453)/MAX(((F453)+(G453)*(L453))*(L453),
            0.000001))^2)/(2*'1D'!$I$5)</f>
        <v>635.55659253909482</v>
      </c>
      <c r="R453" s="5">
        <f ca="1">((ABS(K453)*'1D'!$D$6)/(MAX(((F453)+(G453)*(L453))*(L453),
            0.000001)*MAX(((((F453)+(G453)*(L453))*(L453))/MAX((F453)+2*(L453)*SQRT(1+(G453)^2),
                    0.000001))^(2/3),
            0.000001)))^2</f>
        <v>4.3358367565141456E-3</v>
      </c>
      <c r="S453" s="5">
        <f ca="1">ABS(ABS(K453)/MAX(((F453)+(G453)*(L453))*(L453),
        0.000001))/SQRT('1D'!$I$5*MAX((((F453)+(G453)*(L453))*(L453))/MAX((F453)+2*(G453)*(L453),
            0.000001),
        0.000001))</f>
        <v>1.0727235886044055</v>
      </c>
      <c r="T453" s="5">
        <f ca="1">((F453)*(L453)^2)/2+(G453)*(L453)^3/3+(ABS(K453)^2)/('1D'!$I$5*MAX(((F453)+(G453)*(L453))*(L453),
        0.000001))</f>
        <v>35.763412605541333</v>
      </c>
      <c r="U453" s="5">
        <f ca="1">IF($A$2=0,
    0,
    IFERROR(Q452-(((R452+R453)/2)*J453)-(IF(O452&gt;O453,
                '1D'!$D$8*((O452^2-O453^2)/(2*'1D'!$I$5)),
                '1D'!$D$9*((O453^2-O452^2)/(2*'1D'!$I$5)))+('1D'!$D$10*(ABS(I453)/90)*(MAX(O452^2,
                        O453^2)/(2*'1D'!$I$5))))-Q453,
        0))</f>
        <v>-3.8886858066007335E-3</v>
      </c>
      <c r="V453" s="5">
        <f ca="1">IF($A$2=0,
    1,
    IF(IFERROR(V452,
            0)=0,
        0,
        IFERROR(IF(ROUND(S453,
                    3)=1,
                1,
                IF(AND(ABS(U453)&lt;'1D'!$D$19,
                        S453&gt;1),
                    1,
                    0)),
            0)))</f>
        <v>0</v>
      </c>
      <c r="W453" s="5">
        <f ca="1">IF($A$2=0,
    MAX(MAX('1D'!$D$16,
            MAX('1D'!$D$16,
                POWER((ABS(K453)^2)/('1D'!$I$5*MAX(F453,
                            0.1)^2),
                    1/3))),
        IFERROR(W1396,
            MAX(MAX('1D'!$D$16,
                    MAX('1D'!$D$16,
                        POWER((ABS(K453)^2)/('1D'!$I$5*MAX(F453,
                                    0.1)^2),
                            1/3))),
                ($L$2)-E1396))),
    IF(IFERROR(AG454,
            0)=0,
        MAX(MAX('1D'!$D$16,
                MAX('1D'!$D$16,
                    POWER((ABS(K453)^2)/('1D'!$I$5*MAX(F453,
                                0.1)^2),
                        1/3))),
            IFERROR(W1396,
                MAX(MAX('1D'!$D$16,
                        MAX('1D'!$D$16,
                            POWER((ABS(K453)^2)/('1D'!$I$5*MAX(F453,
                                        0.1)^2),
                                1/3))),
                    ($L$2)-E1396))),
        IF(IFERROR(W453,
                0)=0,
            MAX(MAX('1D'!$D$16,
                    MAX('1D'!$D$16,
                        POWER((ABS(K453)^2)/('1D'!$I$5*MAX(F453,
                                    0.1)^2),
                            1/3))),
                IFERROR(W1396,
                    MAX(MAX('1D'!$D$16,
                            MAX('1D'!$D$16,
                                POWER((ABS(K453)^2)/('1D'!$I$5*MAX(F453,
                                            0.1)^2),
                                    1/3))),
                        ($L$2)-E1396))),
            IF(OR(IFERROR(AD453,
                        0)&gt;=1,
                    IFERROR(AD454,
                        0)&gt;=1),
                MAX('1D'!$D$16,
                    MAX('1D'!$D$16,
                        POWER((ABS(K453)^2)/('1D'!$I$5*MAX(F453,
                                    0.1)^2),
                            1/3))),
                IF(ABS(IFERROR(AF453,
                            0))&lt;'1D'!$D$19,
                    MAX(MAX('1D'!$D$16,
                            MAX('1D'!$D$16,
                                POWER((ABS(K453)^2)/('1D'!$I$5*MAX(F453,
                                            0.1)^2),
                                    1/3))),
                        IFERROR(W453,
                            0)),
                    MAX(MAX('1D'!$D$16,
                            MAX('1D'!$D$16,
                                POWER((ABS(K453)^2)/('1D'!$I$5*MAX(F453,
                                            0.1)^2),
                                    1/3))),
                        (IFERROR(W453,
                                0))+((IFERROR(AF453,
                                    0))*'1D'!$D$18)))))))</f>
        <v>2.1389677043987478</v>
      </c>
      <c r="X453" s="5">
        <f t="shared" ca="1" si="88"/>
        <v>11.122632062873489</v>
      </c>
      <c r="Y453" s="5">
        <f t="shared" ca="1" si="89"/>
        <v>1.1735290000551568</v>
      </c>
      <c r="Z453" s="5">
        <f t="shared" ca="1" si="90"/>
        <v>4.5807502857230418</v>
      </c>
      <c r="AA453" s="5">
        <f t="shared" ca="1" si="91"/>
        <v>634.47996770439875</v>
      </c>
      <c r="AB453" s="5">
        <f ca="1">AA453+((ABS(K453)/MAX(((F453)+(G453)*(W453))*(W453),
            0.000001))^2)/(2*'1D'!$I$5)</f>
        <v>635.54945155659811</v>
      </c>
      <c r="AC453" s="5">
        <f ca="1">((ABS(K453)*'1D'!$D$6)/(MAX(((F453)+(G453)*(W453))*(W453),
            0.000001)*MAX(((((F453)+(G453)*(W453))*(W453))/MAX((F453)+2*(W453)*SQRT(1+(G453)^2),
                    0.000001))^(2/3),
            0.000001)))^2</f>
        <v>3.8141460404132466E-3</v>
      </c>
      <c r="AD453" s="5">
        <f ca="1">ABS(ABS(K453)/MAX(((F453)+(G453)*(W453))*(W453),
        0.000001))/SQRT('1D'!$I$5*MAX((((F453)+(G453)*(W453))*(W453))/MAX((F453)+2*(G453)*(W453),
            0.000001),
        0.000001))</f>
        <v>1.0000000000000004</v>
      </c>
      <c r="AE453" s="5">
        <f ca="1">((F453)*(W453)^2)/2+(G453)*(W453)^3/3+(ABS(K453)^2)/('1D'!$I$5*MAX(((F453)+(G453)*(W453))*(W453),
        0.000001))</f>
        <v>35.686426155594638</v>
      </c>
      <c r="AF453" s="5">
        <f ca="1">IF($A$2=0,
    0,
    IFERROR(AB454+(((AC453+AC454)/2)*J454)+(IF(Z453&gt;Z454,
                '1D'!$D$8*((Z453^2-Z454^2)/(2*'1D'!$I$5)),
                '1D'!$D$9*((Z454^2-Z453^2)/(2*'1D'!$I$5)))+('1D'!$D$10*(ABS(I454)/90)*(MAX(Z453^2,
                        Z454^2)/(2*'1D'!$I$5))))-AB453,
        0))</f>
        <v>3.3141460404522149E-3</v>
      </c>
      <c r="AG453" s="5">
        <f ca="1">IF($A$2=0,
    1,
    IF(IFERROR(AG454,
            0)=0,
        0,
        IFERROR(IF(OR(ROUND(AD453,
                        3)&gt;=1,
                    AND(ABS(AF453)&lt;'1D'!$D$19,
                        AD453&lt;1)),
                1,
                0),
            0)))</f>
        <v>1</v>
      </c>
      <c r="AH453" s="5">
        <f ca="1">IFERROR(IF('1D'!V32="Supercritical",
        MAX('1D'!$D$16,
            IFERROR(L453,
                MAX('1D'!$D$16,
                    POWER((ABS(K453)^2)/('1D'!$I$5*MAX(F453,
                                0.1)^2),
                        1/3)))),
        IF('1D'!V32="Subcritical",
            MAX('1D'!$D$16,
                IFERROR(W453,
                    MAX('1D'!$D$16,
                        POWER((ABS(K453)^2)/('1D'!$I$5*MAX(F453,
                                    0.1)^2),
                            1/3)))),
            IF(IFERROR(T453,
                    -1E+99)&gt;=IFERROR(AE453,
                    -1E+99),
                MAX('1D'!$D$16,
                    IFERROR(L453,
                        MAX('1D'!$D$16,
                            POWER((ABS(K453)^2)/('1D'!$I$5*MAX(F453,
                                        0.1)^2),
                                1/3)))),
                MAX('1D'!$D$16,
                    IFERROR(W453,
                        MAX('1D'!$D$16,
                            POWER((ABS(K453)^2)/('1D'!$I$5*MAX(F453,
                                        0.1)^2),
                                1/3))))))),
    MAX('1D'!$D$16,
        POWER((ABS(K453)^2)/('1D'!$I$5*MAX(F453,
                    0.1)^2),
            1/3)))</f>
        <v>2.0411692021517887</v>
      </c>
      <c r="AI453" s="5">
        <f t="shared" ca="1" si="92"/>
        <v>634.38216920215177</v>
      </c>
      <c r="AJ453" s="5">
        <f ca="1">AI453+((ABS(K453)/MAX(((F453)+(G453)*(AH453))*(AH453),
            0.000001))^2)/(2*'1D'!$I$5)</f>
        <v>635.55659253909482</v>
      </c>
      <c r="AM453">
        <v>0</v>
      </c>
      <c r="AN453">
        <v>0</v>
      </c>
      <c r="AO453" s="5">
        <f t="shared" si="93"/>
        <v>0</v>
      </c>
      <c r="AP453" s="5">
        <f t="shared" si="97"/>
        <v>0</v>
      </c>
      <c r="AQ453" s="5">
        <f ca="1">ABS(ABS(K453)/MAX(((F453)+(G453)*(AH453))*(AH453),
        0.000001))/SQRT('1D'!$I$5*MAX((((F453)+(G453)*(AH453))*(AH453))/MAX((F453)+2*(G453)*(AH453),
            0.000001),
        0.000001))</f>
        <v>1.0727235886044055</v>
      </c>
      <c r="AR453" s="5" t="str">
        <f t="shared" ca="1" si="94"/>
        <v>Supercritical</v>
      </c>
      <c r="AS453" s="5">
        <f ca="1">((ABS(K453)*'1D'!$D$6)/(MAX(((F453)+(G453)*(AH453))*(AH453),
            0.000001)*MAX(((((F453)+(G453)*(AH453))*(AH453))/MAX((F453)+2*(AH453)*SQRT(1+(G453)^2),
                    0.000001))^(2/3),
            0.000001)))^2</f>
        <v>4.3358367565141456E-3</v>
      </c>
    </row>
    <row r="454" spans="1:45" x14ac:dyDescent="0.35">
      <c r="A454">
        <v>445</v>
      </c>
      <c r="B454">
        <v>443.99599999999998</v>
      </c>
      <c r="C454">
        <v>616232.17299999995</v>
      </c>
      <c r="D454">
        <v>3097528.3480000002</v>
      </c>
      <c r="E454">
        <v>632.34050000000002</v>
      </c>
      <c r="F454">
        <v>5.2</v>
      </c>
      <c r="G454">
        <v>0</v>
      </c>
      <c r="H454" t="s">
        <v>176</v>
      </c>
      <c r="I454">
        <v>0</v>
      </c>
      <c r="J454" s="5">
        <f t="shared" si="95"/>
        <v>1</v>
      </c>
      <c r="K454" s="5">
        <f t="shared" ca="1" si="96"/>
        <v>50.95</v>
      </c>
      <c r="L454" s="5">
        <f ca="1">IF($A$2=0,
    IFERROR(L453,
        MAX('1D'!$D$16,
            POWER((ABS(K454)^2)/('1D'!$I$5*MAX(F454,
                        0.1)^2),
                1/3))),
    IF(IFERROR(V453,
            0)=0,
        IFERROR(L453,
            MAX('1D'!$D$16,
                POWER((ABS(K454)^2)/('1D'!$I$5*MAX(F454,
                            0.1)^2),
                    1/3))),
        IF(OR(IFERROR(L454,
                    0)=0,
                IFERROR(S453,
                    0)&lt;1,
                IFERROR(S454,
                    0)&lt;1),
            MAX('1D'!$D$16,
                POWER((ABS(K454)^2)/('1D'!$I$5*MAX(F454,
                            0.1)^2),
                    1/3)),
            IF(IFERROR(U454,
                    0)&gt;0,
                MAX('1D'!$D$16,
                    IFERROR(L454,
                        0)+((IFERROR(U454,
                                0))*'1D'!$D$18*IF((IFERROR(S454,
                                    0))&lt;1,
                            1,
                            -1))),
                IF(IFERROR(U454,
                        0)&lt;0,
                    IF(ABS((MAX('1D'!$D$16,
                                    POWER((ABS(K454)^2)/('1D'!$I$5*MAX(F454,
                                                0.1)^2),
                                        1/3)))-IFERROR(L454,
                                0))&gt;'1D'!$D$19,
                        MAX('1D'!$D$16,
                            IF((MAX('1D'!$D$16,
                                        POWER((ABS(K454)^2)/('1D'!$I$5*MAX(F454,
                                                    0.1)^2),
                                            1/3)))&gt;IFERROR(L454,
                                    0),
                                MIN((MAX('1D'!$D$16,
                                            POWER((ABS(K454)^2)/('1D'!$I$5*MAX(F454,
                                                        0.1)^2),
                                                1/3))),
                                    IFERROR(L454,
                                        0)+(MIN(ABS(IFERROR(U454,
                                                    0))*'1D'!$D$18,
                                            ABS((MAX('1D'!$D$16,
                                                        POWER((ABS(K454)^2)/('1D'!$I$5*MAX(F454,
                                                                    0.1)^2),
                                                            1/3)))-IFERROR(L454,
                                                    0))))),
                                MAX((MAX('1D'!$D$16,
                                            POWER((ABS(K454)^2)/('1D'!$I$5*MAX(F454,
                                                        0.1)^2),
                                                1/3))),
                                    IFERROR(L454,
                                        0)-(MIN(ABS(IFERROR(U454,
                                                    0))*'1D'!$D$18,
                                            ABS((MAX('1D'!$D$16,
                                                        POWER((ABS(K454)^2)/('1D'!$I$5*MAX(F454,
                                                                    0.1)^2),
                                                            1/3)))-IFERROR(L454,
                                                    0))))))),
                        MAX('1D'!$D$16,
                            POWER((ABS(K454)^2)/('1D'!$I$5*MAX(F454,
                                        0.1)^2),
                                1/3))),
                    MAX('1D'!$D$16,
                        IFERROR(L454,
                            0)))))))</f>
        <v>2.0411692021517887</v>
      </c>
      <c r="M454" s="5">
        <f t="shared" ca="1" si="84"/>
        <v>10.614079851189301</v>
      </c>
      <c r="N454" s="5">
        <f t="shared" ca="1" si="85"/>
        <v>1.1434704692804873</v>
      </c>
      <c r="O454" s="5">
        <f t="shared" ca="1" si="86"/>
        <v>4.8002276894771132</v>
      </c>
      <c r="P454" s="5">
        <f t="shared" ca="1" si="87"/>
        <v>634.38166920215178</v>
      </c>
      <c r="Q454" s="5">
        <f ca="1">P454+((ABS(K454)/MAX(((F454)+(G454)*(L454))*(L454),
            0.000001))^2)/(2*'1D'!$I$5)</f>
        <v>635.55609253909483</v>
      </c>
      <c r="R454" s="5">
        <f ca="1">((ABS(K454)*'1D'!$D$6)/(MAX(((F454)+(G454)*(L454))*(L454),
            0.000001)*MAX(((((F454)+(G454)*(L454))*(L454))/MAX((F454)+2*(L454)*SQRT(1+(G454)^2),
                    0.000001))^(2/3),
            0.000001)))^2</f>
        <v>4.3358367565141456E-3</v>
      </c>
      <c r="S454" s="5">
        <f ca="1">ABS(ABS(K454)/MAX(((F454)+(G454)*(L454))*(L454),
        0.000001))/SQRT('1D'!$I$5*MAX((((F454)+(G454)*(L454))*(L454))/MAX((F454)+2*(G454)*(L454),
            0.000001),
        0.000001))</f>
        <v>1.0727235886044055</v>
      </c>
      <c r="T454" s="5">
        <f ca="1">((F454)*(L454)^2)/2+(G454)*(L454)^3/3+(ABS(K454)^2)/('1D'!$I$5*MAX(((F454)+(G454)*(L454))*(L454),
        0.000001))</f>
        <v>35.763412605541333</v>
      </c>
      <c r="U454" s="5">
        <f ca="1">IF($A$2=0,
    0,
    IFERROR(Q453-(((R453+R454)/2)*J454)-(IF(O453&gt;O454,
                '1D'!$D$8*((O453^2-O454^2)/(2*'1D'!$I$5)),
                '1D'!$D$9*((O454^2-O453^2)/(2*'1D'!$I$5)))+('1D'!$D$10*(ABS(I454)/90)*(MAX(O453^2,
                        O454^2)/(2*'1D'!$I$5))))-Q454,
        0))</f>
        <v>-3.8358367564796936E-3</v>
      </c>
      <c r="V454" s="5">
        <f ca="1">IF($A$2=0,
    1,
    IF(IFERROR(V453,
            0)=0,
        0,
        IFERROR(IF(ROUND(S454,
                    3)=1,
                1,
                IF(AND(ABS(U454)&lt;'1D'!$D$19,
                        S454&gt;1),
                    1,
                    0)),
            0)))</f>
        <v>0</v>
      </c>
      <c r="W454" s="5">
        <f ca="1">IF($A$2=0,
    MAX(MAX('1D'!$D$16,
            MAX('1D'!$D$16,
                POWER((ABS(K454)^2)/('1D'!$I$5*MAX(F454,
                            0.1)^2),
                    1/3))),
        IFERROR(W1396,
            MAX(MAX('1D'!$D$16,
                    MAX('1D'!$D$16,
                        POWER((ABS(K454)^2)/('1D'!$I$5*MAX(F454,
                                    0.1)^2),
                            1/3))),
                ($L$2)-E1396))),
    IF(IFERROR(AG455,
            0)=0,
        MAX(MAX('1D'!$D$16,
                MAX('1D'!$D$16,
                    POWER((ABS(K454)^2)/('1D'!$I$5*MAX(F454,
                                0.1)^2),
                        1/3))),
            IFERROR(W1396,
                MAX(MAX('1D'!$D$16,
                        MAX('1D'!$D$16,
                            POWER((ABS(K454)^2)/('1D'!$I$5*MAX(F454,
                                        0.1)^2),
                                1/3))),
                    ($L$2)-E1396))),
        IF(IFERROR(W454,
                0)=0,
            MAX(MAX('1D'!$D$16,
                    MAX('1D'!$D$16,
                        POWER((ABS(K454)^2)/('1D'!$I$5*MAX(F454,
                                    0.1)^2),
                            1/3))),
                IFERROR(W1396,
                    MAX(MAX('1D'!$D$16,
                            MAX('1D'!$D$16,
                                POWER((ABS(K454)^2)/('1D'!$I$5*MAX(F454,
                                            0.1)^2),
                                    1/3))),
                        ($L$2)-E1396))),
            IF(OR(IFERROR(AD454,
                        0)&gt;=1,
                    IFERROR(AD455,
                        0)&gt;=1),
                MAX('1D'!$D$16,
                    MAX('1D'!$D$16,
                        POWER((ABS(K454)^2)/('1D'!$I$5*MAX(F454,
                                    0.1)^2),
                            1/3))),
                IF(ABS(IFERROR(AF454,
                            0))&lt;'1D'!$D$19,
                    MAX(MAX('1D'!$D$16,
                            MAX('1D'!$D$16,
                                POWER((ABS(K454)^2)/('1D'!$I$5*MAX(F454,
                                            0.1)^2),
                                    1/3))),
                        IFERROR(W454,
                            0)),
                    MAX(MAX('1D'!$D$16,
                            MAX('1D'!$D$16,
                                POWER((ABS(K454)^2)/('1D'!$I$5*MAX(F454,
                                            0.1)^2),
                                    1/3))),
                        (IFERROR(W454,
                                0))+((IFERROR(AF454,
                                    0))*'1D'!$D$18)))))))</f>
        <v>2.1389677043987478</v>
      </c>
      <c r="X454" s="5">
        <f t="shared" ca="1" si="88"/>
        <v>11.122632062873489</v>
      </c>
      <c r="Y454" s="5">
        <f t="shared" ca="1" si="89"/>
        <v>1.1735290000551568</v>
      </c>
      <c r="Z454" s="5">
        <f t="shared" ca="1" si="90"/>
        <v>4.5807502857230418</v>
      </c>
      <c r="AA454" s="5">
        <f t="shared" ca="1" si="91"/>
        <v>634.47946770439876</v>
      </c>
      <c r="AB454" s="5">
        <f ca="1">AA454+((ABS(K454)/MAX(((F454)+(G454)*(W454))*(W454),
            0.000001))^2)/(2*'1D'!$I$5)</f>
        <v>635.54895155659813</v>
      </c>
      <c r="AC454" s="5">
        <f ca="1">((ABS(K454)*'1D'!$D$6)/(MAX(((F454)+(G454)*(W454))*(W454),
            0.000001)*MAX(((((F454)+(G454)*(W454))*(W454))/MAX((F454)+2*(W454)*SQRT(1+(G454)^2),
                    0.000001))^(2/3),
            0.000001)))^2</f>
        <v>3.8141460404132466E-3</v>
      </c>
      <c r="AD454" s="5">
        <f ca="1">ABS(ABS(K454)/MAX(((F454)+(G454)*(W454))*(W454),
        0.000001))/SQRT('1D'!$I$5*MAX((((F454)+(G454)*(W454))*(W454))/MAX((F454)+2*(G454)*(W454),
            0.000001),
        0.000001))</f>
        <v>1.0000000000000004</v>
      </c>
      <c r="AE454" s="5">
        <f ca="1">((F454)*(W454)^2)/2+(G454)*(W454)^3/3+(ABS(K454)^2)/('1D'!$I$5*MAX(((F454)+(G454)*(W454))*(W454),
        0.000001))</f>
        <v>35.686426155594638</v>
      </c>
      <c r="AF454" s="5">
        <f ca="1">IF($A$2=0,
    0,
    IFERROR(AB455+(((AC454+AC455)/2)*J455)+(IF(Z454&gt;Z455,
                '1D'!$D$8*((Z454^2-Z455^2)/(2*'1D'!$I$5)),
                '1D'!$D$9*((Z455^2-Z454^2)/(2*'1D'!$I$5)))+('1D'!$D$10*(ABS(I455)/90)*(MAX(Z454^2,
                        Z455^2)/(2*'1D'!$I$5))))-AB454,
        0))</f>
        <v>3.3584586676624895E-3</v>
      </c>
      <c r="AG454" s="5">
        <f ca="1">IF($A$2=0,
    1,
    IF(IFERROR(AG455,
            0)=0,
        0,
        IFERROR(IF(OR(ROUND(AD454,
                        3)&gt;=1,
                    AND(ABS(AF454)&lt;'1D'!$D$19,
                        AD454&lt;1)),
                1,
                0),
            0)))</f>
        <v>1</v>
      </c>
      <c r="AH454" s="5">
        <f ca="1">IFERROR(IF('1D'!V32="Supercritical",
        MAX('1D'!$D$16,
            IFERROR(L454,
                MAX('1D'!$D$16,
                    POWER((ABS(K454)^2)/('1D'!$I$5*MAX(F454,
                                0.1)^2),
                        1/3)))),
        IF('1D'!V32="Subcritical",
            MAX('1D'!$D$16,
                IFERROR(W454,
                    MAX('1D'!$D$16,
                        POWER((ABS(K454)^2)/('1D'!$I$5*MAX(F454,
                                    0.1)^2),
                            1/3)))),
            IF(IFERROR(T454,
                    -1E+99)&gt;=IFERROR(AE454,
                    -1E+99),
                MAX('1D'!$D$16,
                    IFERROR(L454,
                        MAX('1D'!$D$16,
                            POWER((ABS(K454)^2)/('1D'!$I$5*MAX(F454,
                                        0.1)^2),
                                1/3)))),
                MAX('1D'!$D$16,
                    IFERROR(W454,
                        MAX('1D'!$D$16,
                            POWER((ABS(K454)^2)/('1D'!$I$5*MAX(F454,
                                        0.1)^2),
                                1/3))))))),
    MAX('1D'!$D$16,
        POWER((ABS(K454)^2)/('1D'!$I$5*MAX(F454,
                    0.1)^2),
            1/3)))</f>
        <v>2.0411692021517887</v>
      </c>
      <c r="AI454" s="5">
        <f t="shared" ca="1" si="92"/>
        <v>634.38166920215178</v>
      </c>
      <c r="AJ454" s="5">
        <f ca="1">AI454+((ABS(K454)/MAX(((F454)+(G454)*(AH454))*(AH454),
            0.000001))^2)/(2*'1D'!$I$5)</f>
        <v>635.55609253909483</v>
      </c>
      <c r="AM454">
        <v>0</v>
      </c>
      <c r="AN454">
        <v>0</v>
      </c>
      <c r="AO454" s="5">
        <f t="shared" si="93"/>
        <v>0</v>
      </c>
      <c r="AP454" s="5">
        <f t="shared" si="97"/>
        <v>0</v>
      </c>
      <c r="AQ454" s="5">
        <f ca="1">ABS(ABS(K454)/MAX(((F454)+(G454)*(AH454))*(AH454),
        0.000001))/SQRT('1D'!$I$5*MAX((((F454)+(G454)*(AH454))*(AH454))/MAX((F454)+2*(G454)*(AH454),
            0.000001),
        0.000001))</f>
        <v>1.0727235886044055</v>
      </c>
      <c r="AR454" s="5" t="str">
        <f t="shared" ca="1" si="94"/>
        <v>Supercritical</v>
      </c>
      <c r="AS454" s="5">
        <f ca="1">((ABS(K454)*'1D'!$D$6)/(MAX(((F454)+(G454)*(AH454))*(AH454),
            0.000001)*MAX(((((F454)+(G454)*(AH454))*(AH454))/MAX((F454)+2*(AH454)*SQRT(1+(G454)^2),
                    0.000001))^(2/3),
            0.000001)))^2</f>
        <v>4.3358367565141456E-3</v>
      </c>
    </row>
    <row r="455" spans="1:45" x14ac:dyDescent="0.35">
      <c r="A455">
        <v>446</v>
      </c>
      <c r="B455">
        <v>444.995</v>
      </c>
      <c r="C455">
        <v>616231.69900000002</v>
      </c>
      <c r="D455">
        <v>3097527.4679999999</v>
      </c>
      <c r="E455">
        <v>632.34</v>
      </c>
      <c r="F455">
        <v>5.2</v>
      </c>
      <c r="G455">
        <v>0</v>
      </c>
      <c r="H455" t="s">
        <v>176</v>
      </c>
      <c r="I455">
        <v>2.7E-2</v>
      </c>
      <c r="J455" s="5">
        <f t="shared" si="95"/>
        <v>0.99900000000002365</v>
      </c>
      <c r="K455" s="5">
        <f t="shared" ca="1" si="96"/>
        <v>50.95</v>
      </c>
      <c r="L455" s="5">
        <f ca="1">IF($A$2=0,
    IFERROR(L454,
        MAX('1D'!$D$16,
            POWER((ABS(K455)^2)/('1D'!$I$5*MAX(F455,
                        0.1)^2),
                1/3))),
    IF(IFERROR(V454,
            0)=0,
        IFERROR(L454,
            MAX('1D'!$D$16,
                POWER((ABS(K455)^2)/('1D'!$I$5*MAX(F455,
                            0.1)^2),
                    1/3))),
        IF(OR(IFERROR(L455,
                    0)=0,
                IFERROR(S454,
                    0)&lt;1,
                IFERROR(S455,
                    0)&lt;1),
            MAX('1D'!$D$16,
                POWER((ABS(K455)^2)/('1D'!$I$5*MAX(F455,
                            0.1)^2),
                    1/3)),
            IF(IFERROR(U455,
                    0)&gt;0,
                MAX('1D'!$D$16,
                    IFERROR(L455,
                        0)+((IFERROR(U455,
                                0))*'1D'!$D$18*IF((IFERROR(S455,
                                    0))&lt;1,
                            1,
                            -1))),
                IF(IFERROR(U455,
                        0)&lt;0,
                    IF(ABS((MAX('1D'!$D$16,
                                    POWER((ABS(K455)^2)/('1D'!$I$5*MAX(F455,
                                                0.1)^2),
                                        1/3)))-IFERROR(L455,
                                0))&gt;'1D'!$D$19,
                        MAX('1D'!$D$16,
                            IF((MAX('1D'!$D$16,
                                        POWER((ABS(K455)^2)/('1D'!$I$5*MAX(F455,
                                                    0.1)^2),
                                            1/3)))&gt;IFERROR(L455,
                                    0),
                                MIN((MAX('1D'!$D$16,
                                            POWER((ABS(K455)^2)/('1D'!$I$5*MAX(F455,
                                                        0.1)^2),
                                                1/3))),
                                    IFERROR(L455,
                                        0)+(MIN(ABS(IFERROR(U455,
                                                    0))*'1D'!$D$18,
                                            ABS((MAX('1D'!$D$16,
                                                        POWER((ABS(K455)^2)/('1D'!$I$5*MAX(F455,
                                                                    0.1)^2),
                                                            1/3)))-IFERROR(L455,
                                                    0))))),
                                MAX((MAX('1D'!$D$16,
                                            POWER((ABS(K455)^2)/('1D'!$I$5*MAX(F455,
                                                        0.1)^2),
                                                1/3))),
                                    IFERROR(L455,
                                        0)-(MIN(ABS(IFERROR(U455,
                                                    0))*'1D'!$D$18,
                                            ABS((MAX('1D'!$D$16,
                                                        POWER((ABS(K455)^2)/('1D'!$I$5*MAX(F455,
                                                                    0.1)^2),
                                                            1/3)))-IFERROR(L455,
                                                    0))))))),
                        MAX('1D'!$D$16,
                            POWER((ABS(K455)^2)/('1D'!$I$5*MAX(F455,
                                        0.1)^2),
                                1/3))),
                    MAX('1D'!$D$16,
                        IFERROR(L455,
                            0)))))))</f>
        <v>2.0411692021517887</v>
      </c>
      <c r="M455" s="5">
        <f t="shared" ca="1" si="84"/>
        <v>10.614079851189301</v>
      </c>
      <c r="N455" s="5">
        <f t="shared" ca="1" si="85"/>
        <v>1.1434704692804873</v>
      </c>
      <c r="O455" s="5">
        <f t="shared" ca="1" si="86"/>
        <v>4.8002276894771132</v>
      </c>
      <c r="P455" s="5">
        <f t="shared" ca="1" si="87"/>
        <v>634.3811692021518</v>
      </c>
      <c r="Q455" s="5">
        <f ca="1">P455+((ABS(K455)/MAX(((F455)+(G455)*(L455))*(L455),
            0.000001))^2)/(2*'1D'!$I$5)</f>
        <v>635.55559253909485</v>
      </c>
      <c r="R455" s="5">
        <f ca="1">((ABS(K455)*'1D'!$D$6)/(MAX(((F455)+(G455)*(L455))*(L455),
            0.000001)*MAX(((((F455)+(G455)*(L455))*(L455))/MAX((F455)+2*(L455)*SQRT(1+(G455)^2),
                    0.000001))^(2/3),
            0.000001)))^2</f>
        <v>4.3358367565141456E-3</v>
      </c>
      <c r="S455" s="5">
        <f ca="1">ABS(ABS(K455)/MAX(((F455)+(G455)*(L455))*(L455),
        0.000001))/SQRT('1D'!$I$5*MAX((((F455)+(G455)*(L455))*(L455))/MAX((F455)+2*(G455)*(L455),
            0.000001),
        0.000001))</f>
        <v>1.0727235886044055</v>
      </c>
      <c r="T455" s="5">
        <f ca="1">((F455)*(L455)^2)/2+(G455)*(L455)^3/3+(ABS(K455)^2)/('1D'!$I$5*MAX(((F455)+(G455)*(L455))*(L455),
        0.000001))</f>
        <v>35.763412605541333</v>
      </c>
      <c r="U455" s="5">
        <f ca="1">IF($A$2=0,
    0,
    IFERROR(Q454-(((R454+R455)/2)*J455)-(IF(O454&gt;O455,
                '1D'!$D$8*((O454^2-O455^2)/(2*'1D'!$I$5)),
                '1D'!$D$9*((O455^2-O454^2)/(2*'1D'!$I$5)))+('1D'!$D$10*(ABS(I455)/90)*(MAX(O454^2,
                        O455^2)/(2*'1D'!$I$5))))-Q455,
        0))</f>
        <v>-3.8843499698941741E-3</v>
      </c>
      <c r="V455" s="5">
        <f ca="1">IF($A$2=0,
    1,
    IF(IFERROR(V454,
            0)=0,
        0,
        IFERROR(IF(ROUND(S455,
                    3)=1,
                1,
                IF(AND(ABS(U455)&lt;'1D'!$D$19,
                        S455&gt;1),
                    1,
                    0)),
            0)))</f>
        <v>0</v>
      </c>
      <c r="W455" s="5">
        <f ca="1">IF($A$2=0,
    MAX(MAX('1D'!$D$16,
            MAX('1D'!$D$16,
                POWER((ABS(K455)^2)/('1D'!$I$5*MAX(F455,
                            0.1)^2),
                    1/3))),
        IFERROR(W1396,
            MAX(MAX('1D'!$D$16,
                    MAX('1D'!$D$16,
                        POWER((ABS(K455)^2)/('1D'!$I$5*MAX(F455,
                                    0.1)^2),
                            1/3))),
                ($L$2)-E1396))),
    IF(IFERROR(AG456,
            0)=0,
        MAX(MAX('1D'!$D$16,
                MAX('1D'!$D$16,
                    POWER((ABS(K455)^2)/('1D'!$I$5*MAX(F455,
                                0.1)^2),
                        1/3))),
            IFERROR(W1396,
                MAX(MAX('1D'!$D$16,
                        MAX('1D'!$D$16,
                            POWER((ABS(K455)^2)/('1D'!$I$5*MAX(F455,
                                        0.1)^2),
                                1/3))),
                    ($L$2)-E1396))),
        IF(IFERROR(W455,
                0)=0,
            MAX(MAX('1D'!$D$16,
                    MAX('1D'!$D$16,
                        POWER((ABS(K455)^2)/('1D'!$I$5*MAX(F455,
                                    0.1)^2),
                            1/3))),
                IFERROR(W1396,
                    MAX(MAX('1D'!$D$16,
                            MAX('1D'!$D$16,
                                POWER((ABS(K455)^2)/('1D'!$I$5*MAX(F455,
                                            0.1)^2),
                                    1/3))),
                        ($L$2)-E1396))),
            IF(OR(IFERROR(AD455,
                        0)&gt;=1,
                    IFERROR(AD456,
                        0)&gt;=1),
                MAX('1D'!$D$16,
                    MAX('1D'!$D$16,
                        POWER((ABS(K455)^2)/('1D'!$I$5*MAX(F455,
                                    0.1)^2),
                            1/3))),
                IF(ABS(IFERROR(AF455,
                            0))&lt;'1D'!$D$19,
                    MAX(MAX('1D'!$D$16,
                            MAX('1D'!$D$16,
                                POWER((ABS(K455)^2)/('1D'!$I$5*MAX(F455,
                                            0.1)^2),
                                    1/3))),
                        IFERROR(W455,
                            0)),
                    MAX(MAX('1D'!$D$16,
                            MAX('1D'!$D$16,
                                POWER((ABS(K455)^2)/('1D'!$I$5*MAX(F455,
                                            0.1)^2),
                                    1/3))),
                        (IFERROR(W455,
                                0))+((IFERROR(AF455,
                                    0))*'1D'!$D$18)))))))</f>
        <v>2.1389677043987478</v>
      </c>
      <c r="X455" s="5">
        <f t="shared" ca="1" si="88"/>
        <v>11.122632062873489</v>
      </c>
      <c r="Y455" s="5">
        <f t="shared" ca="1" si="89"/>
        <v>1.1735290000551568</v>
      </c>
      <c r="Z455" s="5">
        <f t="shared" ca="1" si="90"/>
        <v>4.5807502857230418</v>
      </c>
      <c r="AA455" s="5">
        <f t="shared" ca="1" si="91"/>
        <v>634.47896770439877</v>
      </c>
      <c r="AB455" s="5">
        <f ca="1">AA455+((ABS(K455)/MAX(((F455)+(G455)*(W455))*(W455),
            0.000001))^2)/(2*'1D'!$I$5)</f>
        <v>635.54845155659814</v>
      </c>
      <c r="AC455" s="5">
        <f ca="1">((ABS(K455)*'1D'!$D$6)/(MAX(((F455)+(G455)*(W455))*(W455),
            0.000001)*MAX(((((F455)+(G455)*(W455))*(W455))/MAX((F455)+2*(W455)*SQRT(1+(G455)^2),
                    0.000001))^(2/3),
            0.000001)))^2</f>
        <v>3.8141460404132466E-3</v>
      </c>
      <c r="AD455" s="5">
        <f ca="1">ABS(ABS(K455)/MAX(((F455)+(G455)*(W455))*(W455),
        0.000001))/SQRT('1D'!$I$5*MAX((((F455)+(G455)*(W455))*(W455))/MAX((F455)+2*(G455)*(W455),
            0.000001),
        0.000001))</f>
        <v>1.0000000000000004</v>
      </c>
      <c r="AE455" s="5">
        <f ca="1">((F455)*(W455)^2)/2+(G455)*(W455)^3/3+(ABS(K455)^2)/('1D'!$I$5*MAX(((F455)+(G455)*(W455))*(W455),
        0.000001))</f>
        <v>35.686426155594638</v>
      </c>
      <c r="AF455" s="5">
        <f ca="1">IF($A$2=0,
    0,
    IFERROR(AB456+(((AC455+AC456)/2)*J456)+(IF(Z455&gt;Z456,
                '1D'!$D$8*((Z455^2-Z456^2)/(2*'1D'!$I$5)),
                '1D'!$D$9*((Z456^2-Z455^2)/(2*'1D'!$I$5)))+('1D'!$D$10*(ABS(I456)/90)*(MAX(Z455^2,
                        Z456^2)/(2*'1D'!$I$5))))-AB455,
        0))</f>
        <v>3.456993087183946E-3</v>
      </c>
      <c r="AG455" s="5">
        <f ca="1">IF($A$2=0,
    1,
    IF(IFERROR(AG456,
            0)=0,
        0,
        IFERROR(IF(OR(ROUND(AD455,
                        3)&gt;=1,
                    AND(ABS(AF455)&lt;'1D'!$D$19,
                        AD455&lt;1)),
                1,
                0),
            0)))</f>
        <v>1</v>
      </c>
      <c r="AH455" s="5">
        <f ca="1">IFERROR(IF('1D'!V32="Supercritical",
        MAX('1D'!$D$16,
            IFERROR(L455,
                MAX('1D'!$D$16,
                    POWER((ABS(K455)^2)/('1D'!$I$5*MAX(F455,
                                0.1)^2),
                        1/3)))),
        IF('1D'!V32="Subcritical",
            MAX('1D'!$D$16,
                IFERROR(W455,
                    MAX('1D'!$D$16,
                        POWER((ABS(K455)^2)/('1D'!$I$5*MAX(F455,
                                    0.1)^2),
                            1/3)))),
            IF(IFERROR(T455,
                    -1E+99)&gt;=IFERROR(AE455,
                    -1E+99),
                MAX('1D'!$D$16,
                    IFERROR(L455,
                        MAX('1D'!$D$16,
                            POWER((ABS(K455)^2)/('1D'!$I$5*MAX(F455,
                                        0.1)^2),
                                1/3)))),
                MAX('1D'!$D$16,
                    IFERROR(W455,
                        MAX('1D'!$D$16,
                            POWER((ABS(K455)^2)/('1D'!$I$5*MAX(F455,
                                        0.1)^2),
                                1/3))))))),
    MAX('1D'!$D$16,
        POWER((ABS(K455)^2)/('1D'!$I$5*MAX(F455,
                    0.1)^2),
            1/3)))</f>
        <v>2.0411692021517887</v>
      </c>
      <c r="AI455" s="5">
        <f t="shared" ca="1" si="92"/>
        <v>634.3811692021518</v>
      </c>
      <c r="AJ455" s="5">
        <f ca="1">AI455+((ABS(K455)/MAX(((F455)+(G455)*(AH455))*(AH455),
            0.000001))^2)/(2*'1D'!$I$5)</f>
        <v>635.55559253909485</v>
      </c>
      <c r="AM455">
        <v>0</v>
      </c>
      <c r="AN455">
        <v>0</v>
      </c>
      <c r="AO455" s="5">
        <f t="shared" si="93"/>
        <v>0</v>
      </c>
      <c r="AP455" s="5">
        <f t="shared" si="97"/>
        <v>0</v>
      </c>
      <c r="AQ455" s="5">
        <f ca="1">ABS(ABS(K455)/MAX(((F455)+(G455)*(AH455))*(AH455),
        0.000001))/SQRT('1D'!$I$5*MAX((((F455)+(G455)*(AH455))*(AH455))/MAX((F455)+2*(G455)*(AH455),
            0.000001),
        0.000001))</f>
        <v>1.0727235886044055</v>
      </c>
      <c r="AR455" s="5" t="str">
        <f t="shared" ca="1" si="94"/>
        <v>Supercritical</v>
      </c>
      <c r="AS455" s="5">
        <f ca="1">((ABS(K455)*'1D'!$D$6)/(MAX(((F455)+(G455)*(AH455))*(AH455),
            0.000001)*MAX(((((F455)+(G455)*(AH455))*(AH455))/MAX((F455)+2*(AH455)*SQRT(1+(G455)^2),
                    0.000001))^(2/3),
            0.000001)))^2</f>
        <v>4.3358367565141456E-3</v>
      </c>
    </row>
    <row r="456" spans="1:45" x14ac:dyDescent="0.35">
      <c r="A456">
        <v>447</v>
      </c>
      <c r="B456">
        <v>445.99599999999998</v>
      </c>
      <c r="C456">
        <v>616231.22499999998</v>
      </c>
      <c r="D456">
        <v>3097526.5869999998</v>
      </c>
      <c r="E456">
        <v>632.33950000000004</v>
      </c>
      <c r="F456">
        <v>5.2</v>
      </c>
      <c r="G456">
        <v>0</v>
      </c>
      <c r="H456" t="s">
        <v>176</v>
      </c>
      <c r="I456">
        <v>7.8E-2</v>
      </c>
      <c r="J456" s="5">
        <f t="shared" si="95"/>
        <v>1.0009999999999764</v>
      </c>
      <c r="K456" s="5">
        <f t="shared" ca="1" si="96"/>
        <v>50.95</v>
      </c>
      <c r="L456" s="5">
        <f ca="1">IF($A$2=0,
    IFERROR(L455,
        MAX('1D'!$D$16,
            POWER((ABS(K456)^2)/('1D'!$I$5*MAX(F456,
                        0.1)^2),
                1/3))),
    IF(IFERROR(V455,
            0)=0,
        IFERROR(L455,
            MAX('1D'!$D$16,
                POWER((ABS(K456)^2)/('1D'!$I$5*MAX(F456,
                            0.1)^2),
                    1/3))),
        IF(OR(IFERROR(L456,
                    0)=0,
                IFERROR(S455,
                    0)&lt;1,
                IFERROR(S456,
                    0)&lt;1),
            MAX('1D'!$D$16,
                POWER((ABS(K456)^2)/('1D'!$I$5*MAX(F456,
                            0.1)^2),
                    1/3)),
            IF(IFERROR(U456,
                    0)&gt;0,
                MAX('1D'!$D$16,
                    IFERROR(L456,
                        0)+((IFERROR(U456,
                                0))*'1D'!$D$18*IF((IFERROR(S456,
                                    0))&lt;1,
                            1,
                            -1))),
                IF(IFERROR(U456,
                        0)&lt;0,
                    IF(ABS((MAX('1D'!$D$16,
                                    POWER((ABS(K456)^2)/('1D'!$I$5*MAX(F456,
                                                0.1)^2),
                                        1/3)))-IFERROR(L456,
                                0))&gt;'1D'!$D$19,
                        MAX('1D'!$D$16,
                            IF((MAX('1D'!$D$16,
                                        POWER((ABS(K456)^2)/('1D'!$I$5*MAX(F456,
                                                    0.1)^2),
                                            1/3)))&gt;IFERROR(L456,
                                    0),
                                MIN((MAX('1D'!$D$16,
                                            POWER((ABS(K456)^2)/('1D'!$I$5*MAX(F456,
                                                        0.1)^2),
                                                1/3))),
                                    IFERROR(L456,
                                        0)+(MIN(ABS(IFERROR(U456,
                                                    0))*'1D'!$D$18,
                                            ABS((MAX('1D'!$D$16,
                                                        POWER((ABS(K456)^2)/('1D'!$I$5*MAX(F456,
                                                                    0.1)^2),
                                                            1/3)))-IFERROR(L456,
                                                    0))))),
                                MAX((MAX('1D'!$D$16,
                                            POWER((ABS(K456)^2)/('1D'!$I$5*MAX(F456,
                                                        0.1)^2),
                                                1/3))),
                                    IFERROR(L456,
                                        0)-(MIN(ABS(IFERROR(U456,
                                                    0))*'1D'!$D$18,
                                            ABS((MAX('1D'!$D$16,
                                                        POWER((ABS(K456)^2)/('1D'!$I$5*MAX(F456,
                                                                    0.1)^2),
                                                            1/3)))-IFERROR(L456,
                                                    0))))))),
                        MAX('1D'!$D$16,
                            POWER((ABS(K456)^2)/('1D'!$I$5*MAX(F456,
                                        0.1)^2),
                                1/3))),
                    MAX('1D'!$D$16,
                        IFERROR(L456,
                            0)))))))</f>
        <v>2.0411692021517887</v>
      </c>
      <c r="M456" s="5">
        <f t="shared" ca="1" si="84"/>
        <v>10.614079851189301</v>
      </c>
      <c r="N456" s="5">
        <f t="shared" ca="1" si="85"/>
        <v>1.1434704692804873</v>
      </c>
      <c r="O456" s="5">
        <f t="shared" ca="1" si="86"/>
        <v>4.8002276894771132</v>
      </c>
      <c r="P456" s="5">
        <f t="shared" ca="1" si="87"/>
        <v>634.38066920215181</v>
      </c>
      <c r="Q456" s="5">
        <f ca="1">P456+((ABS(K456)/MAX(((F456)+(G456)*(L456))*(L456),
            0.000001))^2)/(2*'1D'!$I$5)</f>
        <v>635.55509253909486</v>
      </c>
      <c r="R456" s="5">
        <f ca="1">((ABS(K456)*'1D'!$D$6)/(MAX(((F456)+(G456)*(L456))*(L456),
            0.000001)*MAX(((((F456)+(G456)*(L456))*(L456))/MAX((F456)+2*(L456)*SQRT(1+(G456)^2),
                    0.000001))^(2/3),
            0.000001)))^2</f>
        <v>4.3358367565141456E-3</v>
      </c>
      <c r="S456" s="5">
        <f ca="1">ABS(ABS(K456)/MAX(((F456)+(G456)*(L456))*(L456),
        0.000001))/SQRT('1D'!$I$5*MAX((((F456)+(G456)*(L456))*(L456))/MAX((F456)+2*(G456)*(L456),
            0.000001),
        0.000001))</f>
        <v>1.0727235886044055</v>
      </c>
      <c r="T456" s="5">
        <f ca="1">((F456)*(L456)^2)/2+(G456)*(L456)^3/3+(ABS(K456)^2)/('1D'!$I$5*MAX(((F456)+(G456)*(L456))*(L456),
        0.000001))</f>
        <v>35.763412605541333</v>
      </c>
      <c r="U456" s="5">
        <f ca="1">IF($A$2=0,
    0,
    IFERROR(Q455-(((R455+R456)/2)*J456)-(IF(O455&gt;O456,
                '1D'!$D$8*((O455^2-O456^2)/(2*'1D'!$I$5)),
                '1D'!$D$9*((O456^2-O455^2)/(2*'1D'!$I$5)))+('1D'!$D$10*(ABS(I456)/90)*(MAX(O455^2,
                        O456^2)/(2*'1D'!$I$5))))-Q456,
        0))</f>
        <v>-3.9928476270461033E-3</v>
      </c>
      <c r="V456" s="5">
        <f ca="1">IF($A$2=0,
    1,
    IF(IFERROR(V455,
            0)=0,
        0,
        IFERROR(IF(ROUND(S456,
                    3)=1,
                1,
                IF(AND(ABS(U456)&lt;'1D'!$D$19,
                        S456&gt;1),
                    1,
                    0)),
            0)))</f>
        <v>0</v>
      </c>
      <c r="W456" s="5">
        <f ca="1">IF($A$2=0,
    MAX(MAX('1D'!$D$16,
            MAX('1D'!$D$16,
                POWER((ABS(K456)^2)/('1D'!$I$5*MAX(F456,
                            0.1)^2),
                    1/3))),
        IFERROR(W1396,
            MAX(MAX('1D'!$D$16,
                    MAX('1D'!$D$16,
                        POWER((ABS(K456)^2)/('1D'!$I$5*MAX(F456,
                                    0.1)^2),
                            1/3))),
                ($L$2)-E1396))),
    IF(IFERROR(AG457,
            0)=0,
        MAX(MAX('1D'!$D$16,
                MAX('1D'!$D$16,
                    POWER((ABS(K456)^2)/('1D'!$I$5*MAX(F456,
                                0.1)^2),
                        1/3))),
            IFERROR(W1396,
                MAX(MAX('1D'!$D$16,
                        MAX('1D'!$D$16,
                            POWER((ABS(K456)^2)/('1D'!$I$5*MAX(F456,
                                        0.1)^2),
                                1/3))),
                    ($L$2)-E1396))),
        IF(IFERROR(W456,
                0)=0,
            MAX(MAX('1D'!$D$16,
                    MAX('1D'!$D$16,
                        POWER((ABS(K456)^2)/('1D'!$I$5*MAX(F456,
                                    0.1)^2),
                            1/3))),
                IFERROR(W1396,
                    MAX(MAX('1D'!$D$16,
                            MAX('1D'!$D$16,
                                POWER((ABS(K456)^2)/('1D'!$I$5*MAX(F456,
                                            0.1)^2),
                                    1/3))),
                        ($L$2)-E1396))),
            IF(OR(IFERROR(AD456,
                        0)&gt;=1,
                    IFERROR(AD457,
                        0)&gt;=1),
                MAX('1D'!$D$16,
                    MAX('1D'!$D$16,
                        POWER((ABS(K456)^2)/('1D'!$I$5*MAX(F456,
                                    0.1)^2),
                            1/3))),
                IF(ABS(IFERROR(AF456,
                            0))&lt;'1D'!$D$19,
                    MAX(MAX('1D'!$D$16,
                            MAX('1D'!$D$16,
                                POWER((ABS(K456)^2)/('1D'!$I$5*MAX(F456,
                                            0.1)^2),
                                    1/3))),
                        IFERROR(W456,
                            0)),
                    MAX(MAX('1D'!$D$16,
                            MAX('1D'!$D$16,
                                POWER((ABS(K456)^2)/('1D'!$I$5*MAX(F456,
                                            0.1)^2),
                                    1/3))),
                        (IFERROR(W456,
                                0))+((IFERROR(AF456,
                                    0))*'1D'!$D$18)))))))</f>
        <v>2.1389677043987478</v>
      </c>
      <c r="X456" s="5">
        <f t="shared" ca="1" si="88"/>
        <v>11.122632062873489</v>
      </c>
      <c r="Y456" s="5">
        <f t="shared" ca="1" si="89"/>
        <v>1.1735290000551568</v>
      </c>
      <c r="Z456" s="5">
        <f t="shared" ca="1" si="90"/>
        <v>4.5807502857230418</v>
      </c>
      <c r="AA456" s="5">
        <f t="shared" ca="1" si="91"/>
        <v>634.47846770439878</v>
      </c>
      <c r="AB456" s="5">
        <f ca="1">AA456+((ABS(K456)/MAX(((F456)+(G456)*(W456))*(W456),
            0.000001))^2)/(2*'1D'!$I$5)</f>
        <v>635.54795155659815</v>
      </c>
      <c r="AC456" s="5">
        <f ca="1">((ABS(K456)*'1D'!$D$6)/(MAX(((F456)+(G456)*(W456))*(W456),
            0.000001)*MAX(((((F456)+(G456)*(W456))*(W456))/MAX((F456)+2*(W456)*SQRT(1+(G456)^2),
                    0.000001))^(2/3),
            0.000001)))^2</f>
        <v>3.8141460404132466E-3</v>
      </c>
      <c r="AD456" s="5">
        <f ca="1">ABS(ABS(K456)/MAX(((F456)+(G456)*(W456))*(W456),
        0.000001))/SQRT('1D'!$I$5*MAX((((F456)+(G456)*(W456))*(W456))/MAX((F456)+2*(G456)*(W456),
            0.000001),
        0.000001))</f>
        <v>1.0000000000000004</v>
      </c>
      <c r="AE456" s="5">
        <f ca="1">((F456)*(W456)^2)/2+(G456)*(W456)^3/3+(ABS(K456)^2)/('1D'!$I$5*MAX(((F456)+(G456)*(W456))*(W456),
        0.000001))</f>
        <v>35.686426155594638</v>
      </c>
      <c r="AF456" s="5">
        <f ca="1">IF($A$2=0,
    0,
    IFERROR(AB457+(((AC456+AC457)/2)*J457)+(IF(Z456&gt;Z457,
                '1D'!$D$8*((Z456^2-Z457^2)/(2*'1D'!$I$5)),
                '1D'!$D$9*((Z457^2-Z456^2)/(2*'1D'!$I$5)))+('1D'!$D$10*(ABS(I457)/90)*(MAX(Z456^2,
                        Z457^2)/(2*'1D'!$I$5))))-AB456,
        0))</f>
        <v>3.4531789411857972E-3</v>
      </c>
      <c r="AG456" s="5">
        <f ca="1">IF($A$2=0,
    1,
    IF(IFERROR(AG457,
            0)=0,
        0,
        IFERROR(IF(OR(ROUND(AD456,
                        3)&gt;=1,
                    AND(ABS(AF456)&lt;'1D'!$D$19,
                        AD456&lt;1)),
                1,
                0),
            0)))</f>
        <v>1</v>
      </c>
      <c r="AH456" s="5">
        <f ca="1">IFERROR(IF('1D'!V32="Supercritical",
        MAX('1D'!$D$16,
            IFERROR(L456,
                MAX('1D'!$D$16,
                    POWER((ABS(K456)^2)/('1D'!$I$5*MAX(F456,
                                0.1)^2),
                        1/3)))),
        IF('1D'!V32="Subcritical",
            MAX('1D'!$D$16,
                IFERROR(W456,
                    MAX('1D'!$D$16,
                        POWER((ABS(K456)^2)/('1D'!$I$5*MAX(F456,
                                    0.1)^2),
                            1/3)))),
            IF(IFERROR(T456,
                    -1E+99)&gt;=IFERROR(AE456,
                    -1E+99),
                MAX('1D'!$D$16,
                    IFERROR(L456,
                        MAX('1D'!$D$16,
                            POWER((ABS(K456)^2)/('1D'!$I$5*MAX(F456,
                                        0.1)^2),
                                1/3)))),
                MAX('1D'!$D$16,
                    IFERROR(W456,
                        MAX('1D'!$D$16,
                            POWER((ABS(K456)^2)/('1D'!$I$5*MAX(F456,
                                        0.1)^2),
                                1/3))))))),
    MAX('1D'!$D$16,
        POWER((ABS(K456)^2)/('1D'!$I$5*MAX(F456,
                    0.1)^2),
            1/3)))</f>
        <v>2.0411692021517887</v>
      </c>
      <c r="AI456" s="5">
        <f t="shared" ca="1" si="92"/>
        <v>634.38066920215181</v>
      </c>
      <c r="AJ456" s="5">
        <f ca="1">AI456+((ABS(K456)/MAX(((F456)+(G456)*(AH456))*(AH456),
            0.000001))^2)/(2*'1D'!$I$5)</f>
        <v>635.55509253909486</v>
      </c>
      <c r="AM456">
        <v>0</v>
      </c>
      <c r="AN456">
        <v>0</v>
      </c>
      <c r="AO456" s="5">
        <f t="shared" si="93"/>
        <v>0</v>
      </c>
      <c r="AP456" s="5">
        <f t="shared" si="97"/>
        <v>0</v>
      </c>
      <c r="AQ456" s="5">
        <f ca="1">ABS(ABS(K456)/MAX(((F456)+(G456)*(AH456))*(AH456),
        0.000001))/SQRT('1D'!$I$5*MAX((((F456)+(G456)*(AH456))*(AH456))/MAX((F456)+2*(G456)*(AH456),
            0.000001),
        0.000001))</f>
        <v>1.0727235886044055</v>
      </c>
      <c r="AR456" s="5" t="str">
        <f t="shared" ca="1" si="94"/>
        <v>Supercritical</v>
      </c>
      <c r="AS456" s="5">
        <f ca="1">((ABS(K456)*'1D'!$D$6)/(MAX(((F456)+(G456)*(AH456))*(AH456),
            0.000001)*MAX(((((F456)+(G456)*(AH456))*(AH456))/MAX((F456)+2*(AH456)*SQRT(1+(G456)^2),
                    0.000001))^(2/3),
            0.000001)))^2</f>
        <v>4.3358367565141456E-3</v>
      </c>
    </row>
    <row r="457" spans="1:45" x14ac:dyDescent="0.35">
      <c r="A457">
        <v>448</v>
      </c>
      <c r="B457">
        <v>446.99599999999998</v>
      </c>
      <c r="C457">
        <v>616230.75</v>
      </c>
      <c r="D457">
        <v>3097525.7069999999</v>
      </c>
      <c r="E457">
        <v>632.33900000000006</v>
      </c>
      <c r="F457">
        <v>5.2</v>
      </c>
      <c r="G457">
        <v>0</v>
      </c>
      <c r="H457" t="s">
        <v>176</v>
      </c>
      <c r="I457">
        <v>7.8E-2</v>
      </c>
      <c r="J457" s="5">
        <f t="shared" si="95"/>
        <v>1</v>
      </c>
      <c r="K457" s="5">
        <f t="shared" ca="1" si="96"/>
        <v>50.95</v>
      </c>
      <c r="L457" s="5">
        <f ca="1">IF($A$2=0,
    IFERROR(L456,
        MAX('1D'!$D$16,
            POWER((ABS(K457)^2)/('1D'!$I$5*MAX(F457,
                        0.1)^2),
                1/3))),
    IF(IFERROR(V456,
            0)=0,
        IFERROR(L456,
            MAX('1D'!$D$16,
                POWER((ABS(K457)^2)/('1D'!$I$5*MAX(F457,
                            0.1)^2),
                    1/3))),
        IF(OR(IFERROR(L457,
                    0)=0,
                IFERROR(S456,
                    0)&lt;1,
                IFERROR(S457,
                    0)&lt;1),
            MAX('1D'!$D$16,
                POWER((ABS(K457)^2)/('1D'!$I$5*MAX(F457,
                            0.1)^2),
                    1/3)),
            IF(IFERROR(U457,
                    0)&gt;0,
                MAX('1D'!$D$16,
                    IFERROR(L457,
                        0)+((IFERROR(U457,
                                0))*'1D'!$D$18*IF((IFERROR(S457,
                                    0))&lt;1,
                            1,
                            -1))),
                IF(IFERROR(U457,
                        0)&lt;0,
                    IF(ABS((MAX('1D'!$D$16,
                                    POWER((ABS(K457)^2)/('1D'!$I$5*MAX(F457,
                                                0.1)^2),
                                        1/3)))-IFERROR(L457,
                                0))&gt;'1D'!$D$19,
                        MAX('1D'!$D$16,
                            IF((MAX('1D'!$D$16,
                                        POWER((ABS(K457)^2)/('1D'!$I$5*MAX(F457,
                                                    0.1)^2),
                                            1/3)))&gt;IFERROR(L457,
                                    0),
                                MIN((MAX('1D'!$D$16,
                                            POWER((ABS(K457)^2)/('1D'!$I$5*MAX(F457,
                                                        0.1)^2),
                                                1/3))),
                                    IFERROR(L457,
                                        0)+(MIN(ABS(IFERROR(U457,
                                                    0))*'1D'!$D$18,
                                            ABS((MAX('1D'!$D$16,
                                                        POWER((ABS(K457)^2)/('1D'!$I$5*MAX(F457,
                                                                    0.1)^2),
                                                            1/3)))-IFERROR(L457,
                                                    0))))),
                                MAX((MAX('1D'!$D$16,
                                            POWER((ABS(K457)^2)/('1D'!$I$5*MAX(F457,
                                                        0.1)^2),
                                                1/3))),
                                    IFERROR(L457,
                                        0)-(MIN(ABS(IFERROR(U457,
                                                    0))*'1D'!$D$18,
                                            ABS((MAX('1D'!$D$16,
                                                        POWER((ABS(K457)^2)/('1D'!$I$5*MAX(F457,
                                                                    0.1)^2),
                                                            1/3)))-IFERROR(L457,
                                                    0))))))),
                        MAX('1D'!$D$16,
                            POWER((ABS(K457)^2)/('1D'!$I$5*MAX(F457,
                                        0.1)^2),
                                1/3))),
                    MAX('1D'!$D$16,
                        IFERROR(L457,
                            0)))))))</f>
        <v>2.0411692021517887</v>
      </c>
      <c r="M457" s="5">
        <f t="shared" ca="1" si="84"/>
        <v>10.614079851189301</v>
      </c>
      <c r="N457" s="5">
        <f t="shared" ca="1" si="85"/>
        <v>1.1434704692804873</v>
      </c>
      <c r="O457" s="5">
        <f t="shared" ca="1" si="86"/>
        <v>4.8002276894771132</v>
      </c>
      <c r="P457" s="5">
        <f t="shared" ca="1" si="87"/>
        <v>634.38016920215182</v>
      </c>
      <c r="Q457" s="5">
        <f ca="1">P457+((ABS(K457)/MAX(((F457)+(G457)*(L457))*(L457),
            0.000001))^2)/(2*'1D'!$I$5)</f>
        <v>635.55459253909487</v>
      </c>
      <c r="R457" s="5">
        <f ca="1">((ABS(K457)*'1D'!$D$6)/(MAX(((F457)+(G457)*(L457))*(L457),
            0.000001)*MAX(((((F457)+(G457)*(L457))*(L457))/MAX((F457)+2*(L457)*SQRT(1+(G457)^2),
                    0.000001))^(2/3),
            0.000001)))^2</f>
        <v>4.3358367565141456E-3</v>
      </c>
      <c r="S457" s="5">
        <f ca="1">ABS(ABS(K457)/MAX(((F457)+(G457)*(L457))*(L457),
        0.000001))/SQRT('1D'!$I$5*MAX((((F457)+(G457)*(L457))*(L457))/MAX((F457)+2*(G457)*(L457),
            0.000001),
        0.000001))</f>
        <v>1.0727235886044055</v>
      </c>
      <c r="T457" s="5">
        <f ca="1">((F457)*(L457)^2)/2+(G457)*(L457)^3/3+(ABS(K457)^2)/('1D'!$I$5*MAX(((F457)+(G457)*(L457))*(L457),
        0.000001))</f>
        <v>35.763412605541333</v>
      </c>
      <c r="U457" s="5">
        <f ca="1">IF($A$2=0,
    0,
    IFERROR(Q456-(((R456+R457)/2)*J457)-(IF(O456&gt;O457,
                '1D'!$D$8*((O456^2-O457^2)/(2*'1D'!$I$5)),
                '1D'!$D$9*((O457^2-O456^2)/(2*'1D'!$I$5)))+('1D'!$D$10*(ABS(I457)/90)*(MAX(O456^2,
                        O457^2)/(2*'1D'!$I$5))))-Q457,
        0))</f>
        <v>-3.9885117902258571E-3</v>
      </c>
      <c r="V457" s="5">
        <f ca="1">IF($A$2=0,
    1,
    IF(IFERROR(V456,
            0)=0,
        0,
        IFERROR(IF(ROUND(S457,
                    3)=1,
                1,
                IF(AND(ABS(U457)&lt;'1D'!$D$19,
                        S457&gt;1),
                    1,
                    0)),
            0)))</f>
        <v>0</v>
      </c>
      <c r="W457" s="5">
        <f ca="1">IF($A$2=0,
    MAX(MAX('1D'!$D$16,
            MAX('1D'!$D$16,
                POWER((ABS(K457)^2)/('1D'!$I$5*MAX(F457,
                            0.1)^2),
                    1/3))),
        IFERROR(W1396,
            MAX(MAX('1D'!$D$16,
                    MAX('1D'!$D$16,
                        POWER((ABS(K457)^2)/('1D'!$I$5*MAX(F457,
                                    0.1)^2),
                            1/3))),
                ($L$2)-E1396))),
    IF(IFERROR(AG458,
            0)=0,
        MAX(MAX('1D'!$D$16,
                MAX('1D'!$D$16,
                    POWER((ABS(K457)^2)/('1D'!$I$5*MAX(F457,
                                0.1)^2),
                        1/3))),
            IFERROR(W1396,
                MAX(MAX('1D'!$D$16,
                        MAX('1D'!$D$16,
                            POWER((ABS(K457)^2)/('1D'!$I$5*MAX(F457,
                                        0.1)^2),
                                1/3))),
                    ($L$2)-E1396))),
        IF(IFERROR(W457,
                0)=0,
            MAX(MAX('1D'!$D$16,
                    MAX('1D'!$D$16,
                        POWER((ABS(K457)^2)/('1D'!$I$5*MAX(F457,
                                    0.1)^2),
                            1/3))),
                IFERROR(W1396,
                    MAX(MAX('1D'!$D$16,
                            MAX('1D'!$D$16,
                                POWER((ABS(K457)^2)/('1D'!$I$5*MAX(F457,
                                            0.1)^2),
                                    1/3))),
                        ($L$2)-E1396))),
            IF(OR(IFERROR(AD457,
                        0)&gt;=1,
                    IFERROR(AD458,
                        0)&gt;=1),
                MAX('1D'!$D$16,
                    MAX('1D'!$D$16,
                        POWER((ABS(K457)^2)/('1D'!$I$5*MAX(F457,
                                    0.1)^2),
                            1/3))),
                IF(ABS(IFERROR(AF457,
                            0))&lt;'1D'!$D$19,
                    MAX(MAX('1D'!$D$16,
                            MAX('1D'!$D$16,
                                POWER((ABS(K457)^2)/('1D'!$I$5*MAX(F457,
                                            0.1)^2),
                                    1/3))),
                        IFERROR(W457,
                            0)),
                    MAX(MAX('1D'!$D$16,
                            MAX('1D'!$D$16,
                                POWER((ABS(K457)^2)/('1D'!$I$5*MAX(F457,
                                            0.1)^2),
                                    1/3))),
                        (IFERROR(W457,
                                0))+((IFERROR(AF457,
                                    0))*'1D'!$D$18)))))))</f>
        <v>2.1389677043987478</v>
      </c>
      <c r="X457" s="5">
        <f t="shared" ca="1" si="88"/>
        <v>11.122632062873489</v>
      </c>
      <c r="Y457" s="5">
        <f t="shared" ca="1" si="89"/>
        <v>1.1735290000551568</v>
      </c>
      <c r="Z457" s="5">
        <f t="shared" ca="1" si="90"/>
        <v>4.5807502857230418</v>
      </c>
      <c r="AA457" s="5">
        <f t="shared" ca="1" si="91"/>
        <v>634.47796770439879</v>
      </c>
      <c r="AB457" s="5">
        <f ca="1">AA457+((ABS(K457)/MAX(((F457)+(G457)*(W457))*(W457),
            0.000001))^2)/(2*'1D'!$I$5)</f>
        <v>635.54745155659816</v>
      </c>
      <c r="AC457" s="5">
        <f ca="1">((ABS(K457)*'1D'!$D$6)/(MAX(((F457)+(G457)*(W457))*(W457),
            0.000001)*MAX(((((F457)+(G457)*(W457))*(W457))/MAX((F457)+2*(W457)*SQRT(1+(G457)^2),
                    0.000001))^(2/3),
            0.000001)))^2</f>
        <v>3.8141460404132466E-3</v>
      </c>
      <c r="AD457" s="5">
        <f ca="1">ABS(ABS(K457)/MAX(((F457)+(G457)*(W457))*(W457),
        0.000001))/SQRT('1D'!$I$5*MAX((((F457)+(G457)*(W457))*(W457))/MAX((F457)+2*(G457)*(W457),
            0.000001),
        0.000001))</f>
        <v>1.0000000000000004</v>
      </c>
      <c r="AE457" s="5">
        <f ca="1">((F457)*(W457)^2)/2+(G457)*(W457)^3/3+(ABS(K457)^2)/('1D'!$I$5*MAX(((F457)+(G457)*(W457))*(W457),
        0.000001))</f>
        <v>35.686426155594638</v>
      </c>
      <c r="AF457" s="5">
        <f ca="1">IF($A$2=0,
    0,
    IFERROR(AB458+(((AC457+AC458)/2)*J458)+(IF(Z457&gt;Z458,
                '1D'!$D$8*((Z457^2-Z458^2)/(2*'1D'!$I$5)),
                '1D'!$D$9*((Z458^2-Z457^2)/(2*'1D'!$I$5)))+('1D'!$D$10*(ABS(I458)/90)*(MAX(Z457^2,
                        Z458^2)/(2*'1D'!$I$5))))-AB457,
        0))</f>
        <v>3.3622728136606383E-3</v>
      </c>
      <c r="AG457" s="5">
        <f ca="1">IF($A$2=0,
    1,
    IF(IFERROR(AG458,
            0)=0,
        0,
        IFERROR(IF(OR(ROUND(AD457,
                        3)&gt;=1,
                    AND(ABS(AF457)&lt;'1D'!$D$19,
                        AD457&lt;1)),
                1,
                0),
            0)))</f>
        <v>1</v>
      </c>
      <c r="AH457" s="5">
        <f ca="1">IFERROR(IF('1D'!V32="Supercritical",
        MAX('1D'!$D$16,
            IFERROR(L457,
                MAX('1D'!$D$16,
                    POWER((ABS(K457)^2)/('1D'!$I$5*MAX(F457,
                                0.1)^2),
                        1/3)))),
        IF('1D'!V32="Subcritical",
            MAX('1D'!$D$16,
                IFERROR(W457,
                    MAX('1D'!$D$16,
                        POWER((ABS(K457)^2)/('1D'!$I$5*MAX(F457,
                                    0.1)^2),
                            1/3)))),
            IF(IFERROR(T457,
                    -1E+99)&gt;=IFERROR(AE457,
                    -1E+99),
                MAX('1D'!$D$16,
                    IFERROR(L457,
                        MAX('1D'!$D$16,
                            POWER((ABS(K457)^2)/('1D'!$I$5*MAX(F457,
                                        0.1)^2),
                                1/3)))),
                MAX('1D'!$D$16,
                    IFERROR(W457,
                        MAX('1D'!$D$16,
                            POWER((ABS(K457)^2)/('1D'!$I$5*MAX(F457,
                                        0.1)^2),
                                1/3))))))),
    MAX('1D'!$D$16,
        POWER((ABS(K457)^2)/('1D'!$I$5*MAX(F457,
                    0.1)^2),
            1/3)))</f>
        <v>2.0411692021517887</v>
      </c>
      <c r="AI457" s="5">
        <f t="shared" ca="1" si="92"/>
        <v>634.38016920215182</v>
      </c>
      <c r="AJ457" s="5">
        <f ca="1">AI457+((ABS(K457)/MAX(((F457)+(G457)*(AH457))*(AH457),
            0.000001))^2)/(2*'1D'!$I$5)</f>
        <v>635.55459253909487</v>
      </c>
      <c r="AM457">
        <v>0</v>
      </c>
      <c r="AN457">
        <v>0</v>
      </c>
      <c r="AO457" s="5">
        <f t="shared" si="93"/>
        <v>0</v>
      </c>
      <c r="AP457" s="5">
        <f t="shared" si="97"/>
        <v>0</v>
      </c>
      <c r="AQ457" s="5">
        <f ca="1">ABS(ABS(K457)/MAX(((F457)+(G457)*(AH457))*(AH457),
        0.000001))/SQRT('1D'!$I$5*MAX((((F457)+(G457)*(AH457))*(AH457))/MAX((F457)+2*(G457)*(AH457),
            0.000001),
        0.000001))</f>
        <v>1.0727235886044055</v>
      </c>
      <c r="AR457" s="5" t="str">
        <f t="shared" ca="1" si="94"/>
        <v>Supercritical</v>
      </c>
      <c r="AS457" s="5">
        <f ca="1">((ABS(K457)*'1D'!$D$6)/(MAX(((F457)+(G457)*(AH457))*(AH457),
            0.000001)*MAX(((((F457)+(G457)*(AH457))*(AH457))/MAX((F457)+2*(AH457)*SQRT(1+(G457)^2),
                    0.000001))^(2/3),
            0.000001)))^2</f>
        <v>4.3358367565141456E-3</v>
      </c>
    </row>
    <row r="458" spans="1:45" x14ac:dyDescent="0.35">
      <c r="A458">
        <v>449</v>
      </c>
      <c r="B458">
        <v>447.99599999999998</v>
      </c>
      <c r="C458">
        <v>616230.27599999995</v>
      </c>
      <c r="D458">
        <v>3097524.8259999999</v>
      </c>
      <c r="E458">
        <v>632.33849999999995</v>
      </c>
      <c r="F458">
        <v>5.2</v>
      </c>
      <c r="G458">
        <v>0</v>
      </c>
      <c r="H458" t="s">
        <v>176</v>
      </c>
      <c r="I458">
        <v>2.7E-2</v>
      </c>
      <c r="J458" s="5">
        <f t="shared" si="95"/>
        <v>1</v>
      </c>
      <c r="K458" s="5">
        <f t="shared" ca="1" si="96"/>
        <v>50.95</v>
      </c>
      <c r="L458" s="5">
        <f ca="1">IF($A$2=0,
    IFERROR(L457,
        MAX('1D'!$D$16,
            POWER((ABS(K458)^2)/('1D'!$I$5*MAX(F458,
                        0.1)^2),
                1/3))),
    IF(IFERROR(V457,
            0)=0,
        IFERROR(L457,
            MAX('1D'!$D$16,
                POWER((ABS(K458)^2)/('1D'!$I$5*MAX(F458,
                            0.1)^2),
                    1/3))),
        IF(OR(IFERROR(L458,
                    0)=0,
                IFERROR(S457,
                    0)&lt;1,
                IFERROR(S458,
                    0)&lt;1),
            MAX('1D'!$D$16,
                POWER((ABS(K458)^2)/('1D'!$I$5*MAX(F458,
                            0.1)^2),
                    1/3)),
            IF(IFERROR(U458,
                    0)&gt;0,
                MAX('1D'!$D$16,
                    IFERROR(L458,
                        0)+((IFERROR(U458,
                                0))*'1D'!$D$18*IF((IFERROR(S458,
                                    0))&lt;1,
                            1,
                            -1))),
                IF(IFERROR(U458,
                        0)&lt;0,
                    IF(ABS((MAX('1D'!$D$16,
                                    POWER((ABS(K458)^2)/('1D'!$I$5*MAX(F458,
                                                0.1)^2),
                                        1/3)))-IFERROR(L458,
                                0))&gt;'1D'!$D$19,
                        MAX('1D'!$D$16,
                            IF((MAX('1D'!$D$16,
                                        POWER((ABS(K458)^2)/('1D'!$I$5*MAX(F458,
                                                    0.1)^2),
                                            1/3)))&gt;IFERROR(L458,
                                    0),
                                MIN((MAX('1D'!$D$16,
                                            POWER((ABS(K458)^2)/('1D'!$I$5*MAX(F458,
                                                        0.1)^2),
                                                1/3))),
                                    IFERROR(L458,
                                        0)+(MIN(ABS(IFERROR(U458,
                                                    0))*'1D'!$D$18,
                                            ABS((MAX('1D'!$D$16,
                                                        POWER((ABS(K458)^2)/('1D'!$I$5*MAX(F458,
                                                                    0.1)^2),
                                                            1/3)))-IFERROR(L458,
                                                    0))))),
                                MAX((MAX('1D'!$D$16,
                                            POWER((ABS(K458)^2)/('1D'!$I$5*MAX(F458,
                                                        0.1)^2),
                                                1/3))),
                                    IFERROR(L458,
                                        0)-(MIN(ABS(IFERROR(U458,
                                                    0))*'1D'!$D$18,
                                            ABS((MAX('1D'!$D$16,
                                                        POWER((ABS(K458)^2)/('1D'!$I$5*MAX(F458,
                                                                    0.1)^2),
                                                            1/3)))-IFERROR(L458,
                                                    0))))))),
                        MAX('1D'!$D$16,
                            POWER((ABS(K458)^2)/('1D'!$I$5*MAX(F458,
                                        0.1)^2),
                                1/3))),
                    MAX('1D'!$D$16,
                        IFERROR(L458,
                            0)))))))</f>
        <v>2.0411692021517887</v>
      </c>
      <c r="M458" s="5">
        <f t="shared" ref="M458:M521" ca="1" si="98">((F458)+(G458)*(L458))*(L458)</f>
        <v>10.614079851189301</v>
      </c>
      <c r="N458" s="5">
        <f t="shared" ref="N458:N521" ca="1" si="99">(((F458)+(G458)*(L458))*(L458))/MAX((F458)+2*(L458)*SQRT(1+(G458)^2),
    0.000001)</f>
        <v>1.1434704692804873</v>
      </c>
      <c r="O458" s="5">
        <f t="shared" ref="O458:O521" ca="1" si="100">ABS(K458)/MAX(((F458)+(G458)*(L458))*(L458),
    0.000001)</f>
        <v>4.8002276894771132</v>
      </c>
      <c r="P458" s="5">
        <f t="shared" ref="P458:P521" ca="1" si="101">E458+L458</f>
        <v>634.37966920215172</v>
      </c>
      <c r="Q458" s="5">
        <f ca="1">P458+((ABS(K458)/MAX(((F458)+(G458)*(L458))*(L458),
            0.000001))^2)/(2*'1D'!$I$5)</f>
        <v>635.55409253909477</v>
      </c>
      <c r="R458" s="5">
        <f ca="1">((ABS(K458)*'1D'!$D$6)/(MAX(((F458)+(G458)*(L458))*(L458),
            0.000001)*MAX(((((F458)+(G458)*(L458))*(L458))/MAX((F458)+2*(L458)*SQRT(1+(G458)^2),
                    0.000001))^(2/3),
            0.000001)))^2</f>
        <v>4.3358367565141456E-3</v>
      </c>
      <c r="S458" s="5">
        <f ca="1">ABS(ABS(K458)/MAX(((F458)+(G458)*(L458))*(L458),
        0.000001))/SQRT('1D'!$I$5*MAX((((F458)+(G458)*(L458))*(L458))/MAX((F458)+2*(G458)*(L458),
            0.000001),
        0.000001))</f>
        <v>1.0727235886044055</v>
      </c>
      <c r="T458" s="5">
        <f ca="1">((F458)*(L458)^2)/2+(G458)*(L458)^3/3+(ABS(K458)^2)/('1D'!$I$5*MAX(((F458)+(G458)*(L458))*(L458),
        0.000001))</f>
        <v>35.763412605541333</v>
      </c>
      <c r="U458" s="5">
        <f ca="1">IF($A$2=0,
    0,
    IFERROR(Q457-(((R457+R458)/2)*J458)-(IF(O457&gt;O458,
                '1D'!$D$8*((O457^2-O458^2)/(2*'1D'!$I$5)),
                '1D'!$D$9*((O458^2-O457^2)/(2*'1D'!$I$5)))+('1D'!$D$10*(ABS(I458)/90)*(MAX(O457^2,
                        O458^2)/(2*'1D'!$I$5))))-Q458,
        0))</f>
        <v>-3.8886858064870466E-3</v>
      </c>
      <c r="V458" s="5">
        <f ca="1">IF($A$2=0,
    1,
    IF(IFERROR(V457,
            0)=0,
        0,
        IFERROR(IF(ROUND(S458,
                    3)=1,
                1,
                IF(AND(ABS(U458)&lt;'1D'!$D$19,
                        S458&gt;1),
                    1,
                    0)),
            0)))</f>
        <v>0</v>
      </c>
      <c r="W458" s="5">
        <f ca="1">IF($A$2=0,
    MAX(MAX('1D'!$D$16,
            MAX('1D'!$D$16,
                POWER((ABS(K458)^2)/('1D'!$I$5*MAX(F458,
                            0.1)^2),
                    1/3))),
        IFERROR(W1396,
            MAX(MAX('1D'!$D$16,
                    MAX('1D'!$D$16,
                        POWER((ABS(K458)^2)/('1D'!$I$5*MAX(F458,
                                    0.1)^2),
                            1/3))),
                ($L$2)-E1396))),
    IF(IFERROR(AG459,
            0)=0,
        MAX(MAX('1D'!$D$16,
                MAX('1D'!$D$16,
                    POWER((ABS(K458)^2)/('1D'!$I$5*MAX(F458,
                                0.1)^2),
                        1/3))),
            IFERROR(W1396,
                MAX(MAX('1D'!$D$16,
                        MAX('1D'!$D$16,
                            POWER((ABS(K458)^2)/('1D'!$I$5*MAX(F458,
                                        0.1)^2),
                                1/3))),
                    ($L$2)-E1396))),
        IF(IFERROR(W458,
                0)=0,
            MAX(MAX('1D'!$D$16,
                    MAX('1D'!$D$16,
                        POWER((ABS(K458)^2)/('1D'!$I$5*MAX(F458,
                                    0.1)^2),
                            1/3))),
                IFERROR(W1396,
                    MAX(MAX('1D'!$D$16,
                            MAX('1D'!$D$16,
                                POWER((ABS(K458)^2)/('1D'!$I$5*MAX(F458,
                                            0.1)^2),
                                    1/3))),
                        ($L$2)-E1396))),
            IF(OR(IFERROR(AD458,
                        0)&gt;=1,
                    IFERROR(AD459,
                        0)&gt;=1),
                MAX('1D'!$D$16,
                    MAX('1D'!$D$16,
                        POWER((ABS(K458)^2)/('1D'!$I$5*MAX(F458,
                                    0.1)^2),
                            1/3))),
                IF(ABS(IFERROR(AF458,
                            0))&lt;'1D'!$D$19,
                    MAX(MAX('1D'!$D$16,
                            MAX('1D'!$D$16,
                                POWER((ABS(K458)^2)/('1D'!$I$5*MAX(F458,
                                            0.1)^2),
                                    1/3))),
                        IFERROR(W458,
                            0)),
                    MAX(MAX('1D'!$D$16,
                            MAX('1D'!$D$16,
                                POWER((ABS(K458)^2)/('1D'!$I$5*MAX(F458,
                                            0.1)^2),
                                    1/3))),
                        (IFERROR(W458,
                                0))+((IFERROR(AF458,
                                    0))*'1D'!$D$18)))))))</f>
        <v>2.1389677043987478</v>
      </c>
      <c r="X458" s="5">
        <f t="shared" ref="X458:X521" ca="1" si="102">((F458)+(G458)*(W458))*(W458)</f>
        <v>11.122632062873489</v>
      </c>
      <c r="Y458" s="5">
        <f t="shared" ref="Y458:Y521" ca="1" si="103">(((F458)+(G458)*(W458))*(W458))/MAX((F458)+2*(W458)*SQRT(1+(G458)^2),
    0.000001)</f>
        <v>1.1735290000551568</v>
      </c>
      <c r="Z458" s="5">
        <f t="shared" ref="Z458:Z521" ca="1" si="104">ABS(K458)/MAX(((F458)+(G458)*(W458))*(W458),
    0.000001)</f>
        <v>4.5807502857230418</v>
      </c>
      <c r="AA458" s="5">
        <f t="shared" ref="AA458:AA521" ca="1" si="105">E458+W458</f>
        <v>634.47746770439869</v>
      </c>
      <c r="AB458" s="5">
        <f ca="1">AA458+((ABS(K458)/MAX(((F458)+(G458)*(W458))*(W458),
            0.000001))^2)/(2*'1D'!$I$5)</f>
        <v>635.54695155659806</v>
      </c>
      <c r="AC458" s="5">
        <f ca="1">((ABS(K458)*'1D'!$D$6)/(MAX(((F458)+(G458)*(W458))*(W458),
            0.000001)*MAX(((((F458)+(G458)*(W458))*(W458))/MAX((F458)+2*(W458)*SQRT(1+(G458)^2),
                    0.000001))^(2/3),
            0.000001)))^2</f>
        <v>3.8141460404132466E-3</v>
      </c>
      <c r="AD458" s="5">
        <f ca="1">ABS(ABS(K458)/MAX(((F458)+(G458)*(W458))*(W458),
        0.000001))/SQRT('1D'!$I$5*MAX((((F458)+(G458)*(W458))*(W458))/MAX((F458)+2*(G458)*(W458),
            0.000001),
        0.000001))</f>
        <v>1.0000000000000004</v>
      </c>
      <c r="AE458" s="5">
        <f ca="1">((F458)*(W458)^2)/2+(G458)*(W458)^3/3+(ABS(K458)^2)/('1D'!$I$5*MAX(((F458)+(G458)*(W458))*(W458),
        0.000001))</f>
        <v>35.686426155594638</v>
      </c>
      <c r="AF458" s="5">
        <f ca="1">IF($A$2=0,
    0,
    IFERROR(AB459+(((AC458+AC459)/2)*J459)+(IF(Z458&gt;Z459,
                '1D'!$D$8*((Z458^2-Z459^2)/(2*'1D'!$I$5)),
                '1D'!$D$9*((Z459^2-Z458^2)/(2*'1D'!$I$5)))+('1D'!$D$10*(ABS(I459)/90)*(MAX(Z458^2,
                        Z459^2)/(2*'1D'!$I$5))))-AB458,
        0))</f>
        <v>3.3141460404522149E-3</v>
      </c>
      <c r="AG458" s="5">
        <f ca="1">IF($A$2=0,
    1,
    IF(IFERROR(AG459,
            0)=0,
        0,
        IFERROR(IF(OR(ROUND(AD458,
                        3)&gt;=1,
                    AND(ABS(AF458)&lt;'1D'!$D$19,
                        AD458&lt;1)),
                1,
                0),
            0)))</f>
        <v>1</v>
      </c>
      <c r="AH458" s="5">
        <f ca="1">IFERROR(IF('1D'!V32="Supercritical",
        MAX('1D'!$D$16,
            IFERROR(L458,
                MAX('1D'!$D$16,
                    POWER((ABS(K458)^2)/('1D'!$I$5*MAX(F458,
                                0.1)^2),
                        1/3)))),
        IF('1D'!V32="Subcritical",
            MAX('1D'!$D$16,
                IFERROR(W458,
                    MAX('1D'!$D$16,
                        POWER((ABS(K458)^2)/('1D'!$I$5*MAX(F458,
                                    0.1)^2),
                            1/3)))),
            IF(IFERROR(T458,
                    -1E+99)&gt;=IFERROR(AE458,
                    -1E+99),
                MAX('1D'!$D$16,
                    IFERROR(L458,
                        MAX('1D'!$D$16,
                            POWER((ABS(K458)^2)/('1D'!$I$5*MAX(F458,
                                        0.1)^2),
                                1/3)))),
                MAX('1D'!$D$16,
                    IFERROR(W458,
                        MAX('1D'!$D$16,
                            POWER((ABS(K458)^2)/('1D'!$I$5*MAX(F458,
                                        0.1)^2),
                                1/3))))))),
    MAX('1D'!$D$16,
        POWER((ABS(K458)^2)/('1D'!$I$5*MAX(F458,
                    0.1)^2),
            1/3)))</f>
        <v>2.0411692021517887</v>
      </c>
      <c r="AI458" s="5">
        <f t="shared" ref="AI458:AI521" ca="1" si="106">E458+AH458</f>
        <v>634.37966920215172</v>
      </c>
      <c r="AJ458" s="5">
        <f ca="1">AI458+((ABS(K458)/MAX(((F458)+(G458)*(AH458))*(AH458),
            0.000001))^2)/(2*'1D'!$I$5)</f>
        <v>635.55409253909477</v>
      </c>
      <c r="AM458">
        <v>0</v>
      </c>
      <c r="AN458">
        <v>0</v>
      </c>
      <c r="AO458" s="5">
        <f t="shared" ref="AO458:AO521" si="107">AM458+AN458</f>
        <v>0</v>
      </c>
      <c r="AP458" s="5">
        <f t="shared" si="97"/>
        <v>0</v>
      </c>
      <c r="AQ458" s="5">
        <f ca="1">ABS(ABS(K458)/MAX(((F458)+(G458)*(AH458))*(AH458),
        0.000001))/SQRT('1D'!$I$5*MAX((((F458)+(G458)*(AH458))*(AH458))/MAX((F458)+2*(G458)*(AH458),
            0.000001),
        0.000001))</f>
        <v>1.0727235886044055</v>
      </c>
      <c r="AR458" s="5" t="str">
        <f t="shared" ref="AR458:AR521" ca="1" si="108">IF(AQ458&lt;1,
    "Subcritical",
    "Supercritical")</f>
        <v>Supercritical</v>
      </c>
      <c r="AS458" s="5">
        <f ca="1">((ABS(K458)*'1D'!$D$6)/(MAX(((F458)+(G458)*(AH458))*(AH458),
            0.000001)*MAX(((((F458)+(G458)*(AH458))*(AH458))/MAX((F458)+2*(AH458)*SQRT(1+(G458)^2),
                    0.000001))^(2/3),
            0.000001)))^2</f>
        <v>4.3358367565141456E-3</v>
      </c>
    </row>
    <row r="459" spans="1:45" x14ac:dyDescent="0.35">
      <c r="A459">
        <v>450</v>
      </c>
      <c r="B459">
        <v>448.99599999999998</v>
      </c>
      <c r="C459">
        <v>616229.80200000003</v>
      </c>
      <c r="D459">
        <v>3097523.946</v>
      </c>
      <c r="E459">
        <v>632.33799999999997</v>
      </c>
      <c r="F459">
        <v>5.2</v>
      </c>
      <c r="G459">
        <v>0</v>
      </c>
      <c r="H459" t="s">
        <v>176</v>
      </c>
      <c r="I459">
        <v>0</v>
      </c>
      <c r="J459" s="5">
        <f t="shared" ref="J459:J522" si="109">B459-B458</f>
        <v>1</v>
      </c>
      <c r="K459" s="5">
        <f t="shared" ref="K459:K522" ca="1" si="110">MAX(0,
    K458-AO458)</f>
        <v>50.95</v>
      </c>
      <c r="L459" s="5">
        <f ca="1">IF($A$2=0,
    IFERROR(L458,
        MAX('1D'!$D$16,
            POWER((ABS(K459)^2)/('1D'!$I$5*MAX(F459,
                        0.1)^2),
                1/3))),
    IF(IFERROR(V458,
            0)=0,
        IFERROR(L458,
            MAX('1D'!$D$16,
                POWER((ABS(K459)^2)/('1D'!$I$5*MAX(F459,
                            0.1)^2),
                    1/3))),
        IF(OR(IFERROR(L459,
                    0)=0,
                IFERROR(S458,
                    0)&lt;1,
                IFERROR(S459,
                    0)&lt;1),
            MAX('1D'!$D$16,
                POWER((ABS(K459)^2)/('1D'!$I$5*MAX(F459,
                            0.1)^2),
                    1/3)),
            IF(IFERROR(U459,
                    0)&gt;0,
                MAX('1D'!$D$16,
                    IFERROR(L459,
                        0)+((IFERROR(U459,
                                0))*'1D'!$D$18*IF((IFERROR(S459,
                                    0))&lt;1,
                            1,
                            -1))),
                IF(IFERROR(U459,
                        0)&lt;0,
                    IF(ABS((MAX('1D'!$D$16,
                                    POWER((ABS(K459)^2)/('1D'!$I$5*MAX(F459,
                                                0.1)^2),
                                        1/3)))-IFERROR(L459,
                                0))&gt;'1D'!$D$19,
                        MAX('1D'!$D$16,
                            IF((MAX('1D'!$D$16,
                                        POWER((ABS(K459)^2)/('1D'!$I$5*MAX(F459,
                                                    0.1)^2),
                                            1/3)))&gt;IFERROR(L459,
                                    0),
                                MIN((MAX('1D'!$D$16,
                                            POWER((ABS(K459)^2)/('1D'!$I$5*MAX(F459,
                                                        0.1)^2),
                                                1/3))),
                                    IFERROR(L459,
                                        0)+(MIN(ABS(IFERROR(U459,
                                                    0))*'1D'!$D$18,
                                            ABS((MAX('1D'!$D$16,
                                                        POWER((ABS(K459)^2)/('1D'!$I$5*MAX(F459,
                                                                    0.1)^2),
                                                            1/3)))-IFERROR(L459,
                                                    0))))),
                                MAX((MAX('1D'!$D$16,
                                            POWER((ABS(K459)^2)/('1D'!$I$5*MAX(F459,
                                                        0.1)^2),
                                                1/3))),
                                    IFERROR(L459,
                                        0)-(MIN(ABS(IFERROR(U459,
                                                    0))*'1D'!$D$18,
                                            ABS((MAX('1D'!$D$16,
                                                        POWER((ABS(K459)^2)/('1D'!$I$5*MAX(F459,
                                                                    0.1)^2),
                                                            1/3)))-IFERROR(L459,
                                                    0))))))),
                        MAX('1D'!$D$16,
                            POWER((ABS(K459)^2)/('1D'!$I$5*MAX(F459,
                                        0.1)^2),
                                1/3))),
                    MAX('1D'!$D$16,
                        IFERROR(L459,
                            0)))))))</f>
        <v>2.0411692021517887</v>
      </c>
      <c r="M459" s="5">
        <f t="shared" ca="1" si="98"/>
        <v>10.614079851189301</v>
      </c>
      <c r="N459" s="5">
        <f t="shared" ca="1" si="99"/>
        <v>1.1434704692804873</v>
      </c>
      <c r="O459" s="5">
        <f t="shared" ca="1" si="100"/>
        <v>4.8002276894771132</v>
      </c>
      <c r="P459" s="5">
        <f t="shared" ca="1" si="101"/>
        <v>634.37916920215173</v>
      </c>
      <c r="Q459" s="5">
        <f ca="1">P459+((ABS(K459)/MAX(((F459)+(G459)*(L459))*(L459),
            0.000001))^2)/(2*'1D'!$I$5)</f>
        <v>635.55359253909478</v>
      </c>
      <c r="R459" s="5">
        <f ca="1">((ABS(K459)*'1D'!$D$6)/(MAX(((F459)+(G459)*(L459))*(L459),
            0.000001)*MAX(((((F459)+(G459)*(L459))*(L459))/MAX((F459)+2*(L459)*SQRT(1+(G459)^2),
                    0.000001))^(2/3),
            0.000001)))^2</f>
        <v>4.3358367565141456E-3</v>
      </c>
      <c r="S459" s="5">
        <f ca="1">ABS(ABS(K459)/MAX(((F459)+(G459)*(L459))*(L459),
        0.000001))/SQRT('1D'!$I$5*MAX((((F459)+(G459)*(L459))*(L459))/MAX((F459)+2*(G459)*(L459),
            0.000001),
        0.000001))</f>
        <v>1.0727235886044055</v>
      </c>
      <c r="T459" s="5">
        <f ca="1">((F459)*(L459)^2)/2+(G459)*(L459)^3/3+(ABS(K459)^2)/('1D'!$I$5*MAX(((F459)+(G459)*(L459))*(L459),
        0.000001))</f>
        <v>35.763412605541333</v>
      </c>
      <c r="U459" s="5">
        <f ca="1">IF($A$2=0,
    0,
    IFERROR(Q458-(((R458+R459)/2)*J459)-(IF(O458&gt;O459,
                '1D'!$D$8*((O458^2-O459^2)/(2*'1D'!$I$5)),
                '1D'!$D$9*((O459^2-O458^2)/(2*'1D'!$I$5)))+('1D'!$D$10*(ABS(I459)/90)*(MAX(O458^2,
                        O459^2)/(2*'1D'!$I$5))))-Q459,
        0))</f>
        <v>-3.8358367564796936E-3</v>
      </c>
      <c r="V459" s="5">
        <f ca="1">IF($A$2=0,
    1,
    IF(IFERROR(V458,
            0)=0,
        0,
        IFERROR(IF(ROUND(S459,
                    3)=1,
                1,
                IF(AND(ABS(U459)&lt;'1D'!$D$19,
                        S459&gt;1),
                    1,
                    0)),
            0)))</f>
        <v>0</v>
      </c>
      <c r="W459" s="5">
        <f ca="1">IF($A$2=0,
    MAX(MAX('1D'!$D$16,
            MAX('1D'!$D$16,
                POWER((ABS(K459)^2)/('1D'!$I$5*MAX(F459,
                            0.1)^2),
                    1/3))),
        IFERROR(W1396,
            MAX(MAX('1D'!$D$16,
                    MAX('1D'!$D$16,
                        POWER((ABS(K459)^2)/('1D'!$I$5*MAX(F459,
                                    0.1)^2),
                            1/3))),
                ($L$2)-E1396))),
    IF(IFERROR(AG460,
            0)=0,
        MAX(MAX('1D'!$D$16,
                MAX('1D'!$D$16,
                    POWER((ABS(K459)^2)/('1D'!$I$5*MAX(F459,
                                0.1)^2),
                        1/3))),
            IFERROR(W1396,
                MAX(MAX('1D'!$D$16,
                        MAX('1D'!$D$16,
                            POWER((ABS(K459)^2)/('1D'!$I$5*MAX(F459,
                                        0.1)^2),
                                1/3))),
                    ($L$2)-E1396))),
        IF(IFERROR(W459,
                0)=0,
            MAX(MAX('1D'!$D$16,
                    MAX('1D'!$D$16,
                        POWER((ABS(K459)^2)/('1D'!$I$5*MAX(F459,
                                    0.1)^2),
                            1/3))),
                IFERROR(W1396,
                    MAX(MAX('1D'!$D$16,
                            MAX('1D'!$D$16,
                                POWER((ABS(K459)^2)/('1D'!$I$5*MAX(F459,
                                            0.1)^2),
                                    1/3))),
                        ($L$2)-E1396))),
            IF(OR(IFERROR(AD459,
                        0)&gt;=1,
                    IFERROR(AD460,
                        0)&gt;=1),
                MAX('1D'!$D$16,
                    MAX('1D'!$D$16,
                        POWER((ABS(K459)^2)/('1D'!$I$5*MAX(F459,
                                    0.1)^2),
                            1/3))),
                IF(ABS(IFERROR(AF459,
                            0))&lt;'1D'!$D$19,
                    MAX(MAX('1D'!$D$16,
                            MAX('1D'!$D$16,
                                POWER((ABS(K459)^2)/('1D'!$I$5*MAX(F459,
                                            0.1)^2),
                                    1/3))),
                        IFERROR(W459,
                            0)),
                    MAX(MAX('1D'!$D$16,
                            MAX('1D'!$D$16,
                                POWER((ABS(K459)^2)/('1D'!$I$5*MAX(F459,
                                            0.1)^2),
                                    1/3))),
                        (IFERROR(W459,
                                0))+((IFERROR(AF459,
                                    0))*'1D'!$D$18)))))))</f>
        <v>2.1389677043987478</v>
      </c>
      <c r="X459" s="5">
        <f t="shared" ca="1" si="102"/>
        <v>11.122632062873489</v>
      </c>
      <c r="Y459" s="5">
        <f t="shared" ca="1" si="103"/>
        <v>1.1735290000551568</v>
      </c>
      <c r="Z459" s="5">
        <f t="shared" ca="1" si="104"/>
        <v>4.5807502857230418</v>
      </c>
      <c r="AA459" s="5">
        <f t="shared" ca="1" si="105"/>
        <v>634.4769677043987</v>
      </c>
      <c r="AB459" s="5">
        <f ca="1">AA459+((ABS(K459)/MAX(((F459)+(G459)*(W459))*(W459),
            0.000001))^2)/(2*'1D'!$I$5)</f>
        <v>635.54645155659807</v>
      </c>
      <c r="AC459" s="5">
        <f ca="1">((ABS(K459)*'1D'!$D$6)/(MAX(((F459)+(G459)*(W459))*(W459),
            0.000001)*MAX(((((F459)+(G459)*(W459))*(W459))/MAX((F459)+2*(W459)*SQRT(1+(G459)^2),
                    0.000001))^(2/3),
            0.000001)))^2</f>
        <v>3.8141460404132466E-3</v>
      </c>
      <c r="AD459" s="5">
        <f ca="1">ABS(ABS(K459)/MAX(((F459)+(G459)*(W459))*(W459),
        0.000001))/SQRT('1D'!$I$5*MAX((((F459)+(G459)*(W459))*(W459))/MAX((F459)+2*(G459)*(W459),
            0.000001),
        0.000001))</f>
        <v>1.0000000000000004</v>
      </c>
      <c r="AE459" s="5">
        <f ca="1">((F459)*(W459)^2)/2+(G459)*(W459)^3/3+(ABS(K459)^2)/('1D'!$I$5*MAX(((F459)+(G459)*(W459))*(W459),
        0.000001))</f>
        <v>35.686426155594638</v>
      </c>
      <c r="AF459" s="5">
        <f ca="1">IF($A$2=0,
    0,
    IFERROR(AB460+(((AC459+AC460)/2)*J460)+(IF(Z459&gt;Z460,
                '1D'!$D$8*((Z459^2-Z460^2)/(2*'1D'!$I$5)),
                '1D'!$D$9*((Z460^2-Z459^2)/(2*'1D'!$I$5)))+('1D'!$D$10*(ABS(I460)/90)*(MAX(Z459^2,
                        Z460^2)/(2*'1D'!$I$5))))-AB459,
        0))</f>
        <v>3.3513287753521581E-3</v>
      </c>
      <c r="AG459" s="5">
        <f ca="1">IF($A$2=0,
    1,
    IF(IFERROR(AG460,
            0)=0,
        0,
        IFERROR(IF(OR(ROUND(AD459,
                        3)&gt;=1,
                    AND(ABS(AF459)&lt;'1D'!$D$19,
                        AD459&lt;1)),
                1,
                0),
            0)))</f>
        <v>1</v>
      </c>
      <c r="AH459" s="5">
        <f ca="1">IFERROR(IF('1D'!V32="Supercritical",
        MAX('1D'!$D$16,
            IFERROR(L459,
                MAX('1D'!$D$16,
                    POWER((ABS(K459)^2)/('1D'!$I$5*MAX(F459,
                                0.1)^2),
                        1/3)))),
        IF('1D'!V32="Subcritical",
            MAX('1D'!$D$16,
                IFERROR(W459,
                    MAX('1D'!$D$16,
                        POWER((ABS(K459)^2)/('1D'!$I$5*MAX(F459,
                                    0.1)^2),
                            1/3)))),
            IF(IFERROR(T459,
                    -1E+99)&gt;=IFERROR(AE459,
                    -1E+99),
                MAX('1D'!$D$16,
                    IFERROR(L459,
                        MAX('1D'!$D$16,
                            POWER((ABS(K459)^2)/('1D'!$I$5*MAX(F459,
                                        0.1)^2),
                                1/3)))),
                MAX('1D'!$D$16,
                    IFERROR(W459,
                        MAX('1D'!$D$16,
                            POWER((ABS(K459)^2)/('1D'!$I$5*MAX(F459,
                                        0.1)^2),
                                1/3))))))),
    MAX('1D'!$D$16,
        POWER((ABS(K459)^2)/('1D'!$I$5*MAX(F459,
                    0.1)^2),
            1/3)))</f>
        <v>2.0411692021517887</v>
      </c>
      <c r="AI459" s="5">
        <f t="shared" ca="1" si="106"/>
        <v>634.37916920215173</v>
      </c>
      <c r="AJ459" s="5">
        <f ca="1">AI459+((ABS(K459)/MAX(((F459)+(G459)*(AH459))*(AH459),
            0.000001))^2)/(2*'1D'!$I$5)</f>
        <v>635.55359253909478</v>
      </c>
      <c r="AM459">
        <v>0</v>
      </c>
      <c r="AN459">
        <v>0</v>
      </c>
      <c r="AO459" s="5">
        <f t="shared" si="107"/>
        <v>0</v>
      </c>
      <c r="AP459" s="5">
        <f t="shared" ref="AP459:AP522" si="111">AP458+AO459</f>
        <v>0</v>
      </c>
      <c r="AQ459" s="5">
        <f ca="1">ABS(ABS(K459)/MAX(((F459)+(G459)*(AH459))*(AH459),
        0.000001))/SQRT('1D'!$I$5*MAX((((F459)+(G459)*(AH459))*(AH459))/MAX((F459)+2*(G459)*(AH459),
            0.000001),
        0.000001))</f>
        <v>1.0727235886044055</v>
      </c>
      <c r="AR459" s="5" t="str">
        <f t="shared" ca="1" si="108"/>
        <v>Supercritical</v>
      </c>
      <c r="AS459" s="5">
        <f ca="1">((ABS(K459)*'1D'!$D$6)/(MAX(((F459)+(G459)*(AH459))*(AH459),
            0.000001)*MAX(((((F459)+(G459)*(AH459))*(AH459))/MAX((F459)+2*(AH459)*SQRT(1+(G459)^2),
                    0.000001))^(2/3),
            0.000001)))^2</f>
        <v>4.3358367565141456E-3</v>
      </c>
    </row>
    <row r="460" spans="1:45" x14ac:dyDescent="0.35">
      <c r="A460">
        <v>451</v>
      </c>
      <c r="B460">
        <v>449.995</v>
      </c>
      <c r="C460">
        <v>616229.32799999998</v>
      </c>
      <c r="D460">
        <v>3097523.0660000001</v>
      </c>
      <c r="E460">
        <v>632.33749999999998</v>
      </c>
      <c r="F460">
        <v>5.2</v>
      </c>
      <c r="G460">
        <v>0</v>
      </c>
      <c r="H460" t="s">
        <v>176</v>
      </c>
      <c r="I460">
        <v>2.3E-2</v>
      </c>
      <c r="J460" s="5">
        <f t="shared" si="109"/>
        <v>0.99900000000002365</v>
      </c>
      <c r="K460" s="5">
        <f t="shared" ca="1" si="110"/>
        <v>50.95</v>
      </c>
      <c r="L460" s="5">
        <f ca="1">IF($A$2=0,
    IFERROR(L459,
        MAX('1D'!$D$16,
            POWER((ABS(K460)^2)/('1D'!$I$5*MAX(F460,
                        0.1)^2),
                1/3))),
    IF(IFERROR(V459,
            0)=0,
        IFERROR(L459,
            MAX('1D'!$D$16,
                POWER((ABS(K460)^2)/('1D'!$I$5*MAX(F460,
                            0.1)^2),
                    1/3))),
        IF(OR(IFERROR(L460,
                    0)=0,
                IFERROR(S459,
                    0)&lt;1,
                IFERROR(S460,
                    0)&lt;1),
            MAX('1D'!$D$16,
                POWER((ABS(K460)^2)/('1D'!$I$5*MAX(F460,
                            0.1)^2),
                    1/3)),
            IF(IFERROR(U460,
                    0)&gt;0,
                MAX('1D'!$D$16,
                    IFERROR(L460,
                        0)+((IFERROR(U460,
                                0))*'1D'!$D$18*IF((IFERROR(S460,
                                    0))&lt;1,
                            1,
                            -1))),
                IF(IFERROR(U460,
                        0)&lt;0,
                    IF(ABS((MAX('1D'!$D$16,
                                    POWER((ABS(K460)^2)/('1D'!$I$5*MAX(F460,
                                                0.1)^2),
                                        1/3)))-IFERROR(L460,
                                0))&gt;'1D'!$D$19,
                        MAX('1D'!$D$16,
                            IF((MAX('1D'!$D$16,
                                        POWER((ABS(K460)^2)/('1D'!$I$5*MAX(F460,
                                                    0.1)^2),
                                            1/3)))&gt;IFERROR(L460,
                                    0),
                                MIN((MAX('1D'!$D$16,
                                            POWER((ABS(K460)^2)/('1D'!$I$5*MAX(F460,
                                                        0.1)^2),
                                                1/3))),
                                    IFERROR(L460,
                                        0)+(MIN(ABS(IFERROR(U460,
                                                    0))*'1D'!$D$18,
                                            ABS((MAX('1D'!$D$16,
                                                        POWER((ABS(K460)^2)/('1D'!$I$5*MAX(F460,
                                                                    0.1)^2),
                                                            1/3)))-IFERROR(L460,
                                                    0))))),
                                MAX((MAX('1D'!$D$16,
                                            POWER((ABS(K460)^2)/('1D'!$I$5*MAX(F460,
                                                        0.1)^2),
                                                1/3))),
                                    IFERROR(L460,
                                        0)-(MIN(ABS(IFERROR(U460,
                                                    0))*'1D'!$D$18,
                                            ABS((MAX('1D'!$D$16,
                                                        POWER((ABS(K460)^2)/('1D'!$I$5*MAX(F460,
                                                                    0.1)^2),
                                                            1/3)))-IFERROR(L460,
                                                    0))))))),
                        MAX('1D'!$D$16,
                            POWER((ABS(K460)^2)/('1D'!$I$5*MAX(F460,
                                        0.1)^2),
                                1/3))),
                    MAX('1D'!$D$16,
                        IFERROR(L460,
                            0)))))))</f>
        <v>2.0411692021517887</v>
      </c>
      <c r="M460" s="5">
        <f t="shared" ca="1" si="98"/>
        <v>10.614079851189301</v>
      </c>
      <c r="N460" s="5">
        <f t="shared" ca="1" si="99"/>
        <v>1.1434704692804873</v>
      </c>
      <c r="O460" s="5">
        <f t="shared" ca="1" si="100"/>
        <v>4.8002276894771132</v>
      </c>
      <c r="P460" s="5">
        <f t="shared" ca="1" si="101"/>
        <v>634.37866920215174</v>
      </c>
      <c r="Q460" s="5">
        <f ca="1">P460+((ABS(K460)/MAX(((F460)+(G460)*(L460))*(L460),
            0.000001))^2)/(2*'1D'!$I$5)</f>
        <v>635.55309253909479</v>
      </c>
      <c r="R460" s="5">
        <f ca="1">((ABS(K460)*'1D'!$D$6)/(MAX(((F460)+(G460)*(L460))*(L460),
            0.000001)*MAX(((((F460)+(G460)*(L460))*(L460))/MAX((F460)+2*(L460)*SQRT(1+(G460)^2),
                    0.000001))^(2/3),
            0.000001)))^2</f>
        <v>4.3358367565141456E-3</v>
      </c>
      <c r="S460" s="5">
        <f ca="1">ABS(ABS(K460)/MAX(((F460)+(G460)*(L460))*(L460),
        0.000001))/SQRT('1D'!$I$5*MAX((((F460)+(G460)*(L460))*(L460))/MAX((F460)+2*(G460)*(L460),
            0.000001),
        0.000001))</f>
        <v>1.0727235886044055</v>
      </c>
      <c r="T460" s="5">
        <f ca="1">((F460)*(L460)^2)/2+(G460)*(L460)^3/3+(ABS(K460)^2)/('1D'!$I$5*MAX(((F460)+(G460)*(L460))*(L460),
        0.000001))</f>
        <v>35.763412605541333</v>
      </c>
      <c r="U460" s="5">
        <f ca="1">IF($A$2=0,
    0,
    IFERROR(Q459-(((R459+R460)/2)*J460)-(IF(O459&gt;O460,
                '1D'!$D$8*((O459^2-O460^2)/(2*'1D'!$I$5)),
                '1D'!$D$9*((O460^2-O459^2)/(2*'1D'!$I$5)))+('1D'!$D$10*(ABS(I460)/90)*(MAX(O459^2,
                        O460^2)/(2*'1D'!$I$5))))-Q460,
        0))</f>
        <v>-3.8765204810715659E-3</v>
      </c>
      <c r="V460" s="5">
        <f ca="1">IF($A$2=0,
    1,
    IF(IFERROR(V459,
            0)=0,
        0,
        IFERROR(IF(ROUND(S460,
                    3)=1,
                1,
                IF(AND(ABS(U460)&lt;'1D'!$D$19,
                        S460&gt;1),
                    1,
                    0)),
            0)))</f>
        <v>0</v>
      </c>
      <c r="W460" s="5">
        <f ca="1">IF($A$2=0,
    MAX(MAX('1D'!$D$16,
            MAX('1D'!$D$16,
                POWER((ABS(K460)^2)/('1D'!$I$5*MAX(F460,
                            0.1)^2),
                    1/3))),
        IFERROR(W1396,
            MAX(MAX('1D'!$D$16,
                    MAX('1D'!$D$16,
                        POWER((ABS(K460)^2)/('1D'!$I$5*MAX(F460,
                                    0.1)^2),
                            1/3))),
                ($L$2)-E1396))),
    IF(IFERROR(AG461,
            0)=0,
        MAX(MAX('1D'!$D$16,
                MAX('1D'!$D$16,
                    POWER((ABS(K460)^2)/('1D'!$I$5*MAX(F460,
                                0.1)^2),
                        1/3))),
            IFERROR(W1396,
                MAX(MAX('1D'!$D$16,
                        MAX('1D'!$D$16,
                            POWER((ABS(K460)^2)/('1D'!$I$5*MAX(F460,
                                        0.1)^2),
                                1/3))),
                    ($L$2)-E1396))),
        IF(IFERROR(W460,
                0)=0,
            MAX(MAX('1D'!$D$16,
                    MAX('1D'!$D$16,
                        POWER((ABS(K460)^2)/('1D'!$I$5*MAX(F460,
                                    0.1)^2),
                            1/3))),
                IFERROR(W1396,
                    MAX(MAX('1D'!$D$16,
                            MAX('1D'!$D$16,
                                POWER((ABS(K460)^2)/('1D'!$I$5*MAX(F460,
                                            0.1)^2),
                                    1/3))),
                        ($L$2)-E1396))),
            IF(OR(IFERROR(AD460,
                        0)&gt;=1,
                    IFERROR(AD461,
                        0)&gt;=1),
                MAX('1D'!$D$16,
                    MAX('1D'!$D$16,
                        POWER((ABS(K460)^2)/('1D'!$I$5*MAX(F460,
                                    0.1)^2),
                            1/3))),
                IF(ABS(IFERROR(AF460,
                            0))&lt;'1D'!$D$19,
                    MAX(MAX('1D'!$D$16,
                            MAX('1D'!$D$16,
                                POWER((ABS(K460)^2)/('1D'!$I$5*MAX(F460,
                                            0.1)^2),
                                    1/3))),
                        IFERROR(W460,
                            0)),
                    MAX(MAX('1D'!$D$16,
                            MAX('1D'!$D$16,
                                POWER((ABS(K460)^2)/('1D'!$I$5*MAX(F460,
                                            0.1)^2),
                                    1/3))),
                        (IFERROR(W460,
                                0))+((IFERROR(AF460,
                                    0))*'1D'!$D$18)))))))</f>
        <v>2.1389677043987478</v>
      </c>
      <c r="X460" s="5">
        <f t="shared" ca="1" si="102"/>
        <v>11.122632062873489</v>
      </c>
      <c r="Y460" s="5">
        <f t="shared" ca="1" si="103"/>
        <v>1.1735290000551568</v>
      </c>
      <c r="Z460" s="5">
        <f t="shared" ca="1" si="104"/>
        <v>4.5807502857230418</v>
      </c>
      <c r="AA460" s="5">
        <f t="shared" ca="1" si="105"/>
        <v>634.47646770439871</v>
      </c>
      <c r="AB460" s="5">
        <f ca="1">AA460+((ABS(K460)/MAX(((F460)+(G460)*(W460))*(W460),
            0.000001))^2)/(2*'1D'!$I$5)</f>
        <v>635.54595155659808</v>
      </c>
      <c r="AC460" s="5">
        <f ca="1">((ABS(K460)*'1D'!$D$6)/(MAX(((F460)+(G460)*(W460))*(W460),
            0.000001)*MAX(((((F460)+(G460)*(W460))*(W460))/MAX((F460)+2*(W460)*SQRT(1+(G460)^2),
                    0.000001))^(2/3),
            0.000001)))^2</f>
        <v>3.8141460404132466E-3</v>
      </c>
      <c r="AD460" s="5">
        <f ca="1">ABS(ABS(K460)/MAX(((F460)+(G460)*(W460))*(W460),
        0.000001))/SQRT('1D'!$I$5*MAX((((F460)+(G460)*(W460))*(W460))/MAX((F460)+2*(G460)*(W460),
            0.000001),
        0.000001))</f>
        <v>1.0000000000000004</v>
      </c>
      <c r="AE460" s="5">
        <f ca="1">((F460)*(W460)^2)/2+(G460)*(W460)^3/3+(ABS(K460)^2)/('1D'!$I$5*MAX(((F460)+(G460)*(W460))*(W460),
        0.000001))</f>
        <v>35.686426155594638</v>
      </c>
      <c r="AF460" s="5">
        <f ca="1">IF($A$2=0,
    0,
    IFERROR(AB461+(((AC460+AC461)/2)*J461)+(IF(Z460&gt;Z461,
                '1D'!$D$8*((Z460^2-Z461^2)/(2*'1D'!$I$5)),
                '1D'!$D$9*((Z461^2-Z460^2)/(2*'1D'!$I$5)))+('1D'!$D$10*(ABS(I461)/90)*(MAX(Z460^2,
                        Z461^2)/(2*'1D'!$I$5))))-AB460,
        0))</f>
        <v>3.3589570674621427E-3</v>
      </c>
      <c r="AG460" s="5">
        <f ca="1">IF($A$2=0,
    1,
    IF(IFERROR(AG461,
            0)=0,
        0,
        IFERROR(IF(OR(ROUND(AD460,
                        3)&gt;=1,
                    AND(ABS(AF460)&lt;'1D'!$D$19,
                        AD460&lt;1)),
                1,
                0),
            0)))</f>
        <v>1</v>
      </c>
      <c r="AH460" s="5">
        <f ca="1">IFERROR(IF('1D'!V32="Supercritical",
        MAX('1D'!$D$16,
            IFERROR(L460,
                MAX('1D'!$D$16,
                    POWER((ABS(K460)^2)/('1D'!$I$5*MAX(F460,
                                0.1)^2),
                        1/3)))),
        IF('1D'!V32="Subcritical",
            MAX('1D'!$D$16,
                IFERROR(W460,
                    MAX('1D'!$D$16,
                        POWER((ABS(K460)^2)/('1D'!$I$5*MAX(F460,
                                    0.1)^2),
                            1/3)))),
            IF(IFERROR(T460,
                    -1E+99)&gt;=IFERROR(AE460,
                    -1E+99),
                MAX('1D'!$D$16,
                    IFERROR(L460,
                        MAX('1D'!$D$16,
                            POWER((ABS(K460)^2)/('1D'!$I$5*MAX(F460,
                                        0.1)^2),
                                1/3)))),
                MAX('1D'!$D$16,
                    IFERROR(W460,
                        MAX('1D'!$D$16,
                            POWER((ABS(K460)^2)/('1D'!$I$5*MAX(F460,
                                        0.1)^2),
                                1/3))))))),
    MAX('1D'!$D$16,
        POWER((ABS(K460)^2)/('1D'!$I$5*MAX(F460,
                    0.1)^2),
            1/3)))</f>
        <v>2.0411692021517887</v>
      </c>
      <c r="AI460" s="5">
        <f t="shared" ca="1" si="106"/>
        <v>634.37866920215174</v>
      </c>
      <c r="AJ460" s="5">
        <f ca="1">AI460+((ABS(K460)/MAX(((F460)+(G460)*(AH460))*(AH460),
            0.000001))^2)/(2*'1D'!$I$5)</f>
        <v>635.55309253909479</v>
      </c>
      <c r="AM460">
        <v>0</v>
      </c>
      <c r="AN460">
        <v>0</v>
      </c>
      <c r="AO460" s="5">
        <f t="shared" si="107"/>
        <v>0</v>
      </c>
      <c r="AP460" s="5">
        <f t="shared" si="111"/>
        <v>0</v>
      </c>
      <c r="AQ460" s="5">
        <f ca="1">ABS(ABS(K460)/MAX(((F460)+(G460)*(AH460))*(AH460),
        0.000001))/SQRT('1D'!$I$5*MAX((((F460)+(G460)*(AH460))*(AH460))/MAX((F460)+2*(G460)*(AH460),
            0.000001),
        0.000001))</f>
        <v>1.0727235886044055</v>
      </c>
      <c r="AR460" s="5" t="str">
        <f t="shared" ca="1" si="108"/>
        <v>Supercritical</v>
      </c>
      <c r="AS460" s="5">
        <f ca="1">((ABS(K460)*'1D'!$D$6)/(MAX(((F460)+(G460)*(AH460))*(AH460),
            0.000001)*MAX(((((F460)+(G460)*(AH460))*(AH460))/MAX((F460)+2*(AH460)*SQRT(1+(G460)^2),
                    0.000001))^(2/3),
            0.000001)))^2</f>
        <v>4.3358367565141456E-3</v>
      </c>
    </row>
    <row r="461" spans="1:45" x14ac:dyDescent="0.35">
      <c r="A461">
        <v>452</v>
      </c>
      <c r="B461">
        <v>450.99599999999998</v>
      </c>
      <c r="C461">
        <v>616228.853</v>
      </c>
      <c r="D461">
        <v>3097522.1850000001</v>
      </c>
      <c r="E461">
        <v>632.33699999999999</v>
      </c>
      <c r="F461">
        <v>5.2</v>
      </c>
      <c r="G461">
        <v>0</v>
      </c>
      <c r="H461" t="s">
        <v>176</v>
      </c>
      <c r="I461">
        <v>2.3E-2</v>
      </c>
      <c r="J461" s="5">
        <f t="shared" si="109"/>
        <v>1.0009999999999764</v>
      </c>
      <c r="K461" s="5">
        <f t="shared" ca="1" si="110"/>
        <v>50.95</v>
      </c>
      <c r="L461" s="5">
        <f ca="1">IF($A$2=0,
    IFERROR(L460,
        MAX('1D'!$D$16,
            POWER((ABS(K461)^2)/('1D'!$I$5*MAX(F461,
                        0.1)^2),
                1/3))),
    IF(IFERROR(V460,
            0)=0,
        IFERROR(L460,
            MAX('1D'!$D$16,
                POWER((ABS(K461)^2)/('1D'!$I$5*MAX(F461,
                            0.1)^2),
                    1/3))),
        IF(OR(IFERROR(L461,
                    0)=0,
                IFERROR(S460,
                    0)&lt;1,
                IFERROR(S461,
                    0)&lt;1),
            MAX('1D'!$D$16,
                POWER((ABS(K461)^2)/('1D'!$I$5*MAX(F461,
                            0.1)^2),
                    1/3)),
            IF(IFERROR(U461,
                    0)&gt;0,
                MAX('1D'!$D$16,
                    IFERROR(L461,
                        0)+((IFERROR(U461,
                                0))*'1D'!$D$18*IF((IFERROR(S461,
                                    0))&lt;1,
                            1,
                            -1))),
                IF(IFERROR(U461,
                        0)&lt;0,
                    IF(ABS((MAX('1D'!$D$16,
                                    POWER((ABS(K461)^2)/('1D'!$I$5*MAX(F461,
                                                0.1)^2),
                                        1/3)))-IFERROR(L461,
                                0))&gt;'1D'!$D$19,
                        MAX('1D'!$D$16,
                            IF((MAX('1D'!$D$16,
                                        POWER((ABS(K461)^2)/('1D'!$I$5*MAX(F461,
                                                    0.1)^2),
                                            1/3)))&gt;IFERROR(L461,
                                    0),
                                MIN((MAX('1D'!$D$16,
                                            POWER((ABS(K461)^2)/('1D'!$I$5*MAX(F461,
                                                        0.1)^2),
                                                1/3))),
                                    IFERROR(L461,
                                        0)+(MIN(ABS(IFERROR(U461,
                                                    0))*'1D'!$D$18,
                                            ABS((MAX('1D'!$D$16,
                                                        POWER((ABS(K461)^2)/('1D'!$I$5*MAX(F461,
                                                                    0.1)^2),
                                                            1/3)))-IFERROR(L461,
                                                    0))))),
                                MAX((MAX('1D'!$D$16,
                                            POWER((ABS(K461)^2)/('1D'!$I$5*MAX(F461,
                                                        0.1)^2),
                                                1/3))),
                                    IFERROR(L461,
                                        0)-(MIN(ABS(IFERROR(U461,
                                                    0))*'1D'!$D$18,
                                            ABS((MAX('1D'!$D$16,
                                                        POWER((ABS(K461)^2)/('1D'!$I$5*MAX(F461,
                                                                    0.1)^2),
                                                            1/3)))-IFERROR(L461,
                                                    0))))))),
                        MAX('1D'!$D$16,
                            POWER((ABS(K461)^2)/('1D'!$I$5*MAX(F461,
                                        0.1)^2),
                                1/3))),
                    MAX('1D'!$D$16,
                        IFERROR(L461,
                            0)))))))</f>
        <v>2.0411692021517887</v>
      </c>
      <c r="M461" s="5">
        <f t="shared" ca="1" si="98"/>
        <v>10.614079851189301</v>
      </c>
      <c r="N461" s="5">
        <f t="shared" ca="1" si="99"/>
        <v>1.1434704692804873</v>
      </c>
      <c r="O461" s="5">
        <f t="shared" ca="1" si="100"/>
        <v>4.8002276894771132</v>
      </c>
      <c r="P461" s="5">
        <f t="shared" ca="1" si="101"/>
        <v>634.37816920215175</v>
      </c>
      <c r="Q461" s="5">
        <f ca="1">P461+((ABS(K461)/MAX(((F461)+(G461)*(L461))*(L461),
            0.000001))^2)/(2*'1D'!$I$5)</f>
        <v>635.5525925390948</v>
      </c>
      <c r="R461" s="5">
        <f ca="1">((ABS(K461)*'1D'!$D$6)/(MAX(((F461)+(G461)*(L461))*(L461),
            0.000001)*MAX(((((F461)+(G461)*(L461))*(L461))/MAX((F461)+2*(L461)*SQRT(1+(G461)^2),
                    0.000001))^(2/3),
            0.000001)))^2</f>
        <v>4.3358367565141456E-3</v>
      </c>
      <c r="S461" s="5">
        <f ca="1">ABS(ABS(K461)/MAX(((F461)+(G461)*(L461))*(L461),
        0.000001))/SQRT('1D'!$I$5*MAX((((F461)+(G461)*(L461))*(L461))/MAX((F461)+2*(G461)*(L461),
            0.000001),
        0.000001))</f>
        <v>1.0727235886044055</v>
      </c>
      <c r="T461" s="5">
        <f ca="1">((F461)*(L461)^2)/2+(G461)*(L461)^3/3+(ABS(K461)^2)/('1D'!$I$5*MAX(((F461)+(G461)*(L461))*(L461),
        0.000001))</f>
        <v>35.763412605541333</v>
      </c>
      <c r="U461" s="5">
        <f ca="1">IF($A$2=0,
    0,
    IFERROR(Q460-(((R460+R461)/2)*J461)-(IF(O460&gt;O461,
                '1D'!$D$8*((O460^2-O461^2)/(2*'1D'!$I$5)),
                '1D'!$D$9*((O461^2-O460^2)/(2*'1D'!$I$5)))+('1D'!$D$10*(ABS(I461)/90)*(MAX(O460^2,
                        O461^2)/(2*'1D'!$I$5))))-Q461,
        0))</f>
        <v>-3.8851921545983714E-3</v>
      </c>
      <c r="V461" s="5">
        <f ca="1">IF($A$2=0,
    1,
    IF(IFERROR(V460,
            0)=0,
        0,
        IFERROR(IF(ROUND(S461,
                    3)=1,
                1,
                IF(AND(ABS(U461)&lt;'1D'!$D$19,
                        S461&gt;1),
                    1,
                    0)),
            0)))</f>
        <v>0</v>
      </c>
      <c r="W461" s="5">
        <f ca="1">IF($A$2=0,
    MAX(MAX('1D'!$D$16,
            MAX('1D'!$D$16,
                POWER((ABS(K461)^2)/('1D'!$I$5*MAX(F461,
                            0.1)^2),
                    1/3))),
        IFERROR(W1396,
            MAX(MAX('1D'!$D$16,
                    MAX('1D'!$D$16,
                        POWER((ABS(K461)^2)/('1D'!$I$5*MAX(F461,
                                    0.1)^2),
                            1/3))),
                ($L$2)-E1396))),
    IF(IFERROR(AG462,
            0)=0,
        MAX(MAX('1D'!$D$16,
                MAX('1D'!$D$16,
                    POWER((ABS(K461)^2)/('1D'!$I$5*MAX(F461,
                                0.1)^2),
                        1/3))),
            IFERROR(W1396,
                MAX(MAX('1D'!$D$16,
                        MAX('1D'!$D$16,
                            POWER((ABS(K461)^2)/('1D'!$I$5*MAX(F461,
                                        0.1)^2),
                                1/3))),
                    ($L$2)-E1396))),
        IF(IFERROR(W461,
                0)=0,
            MAX(MAX('1D'!$D$16,
                    MAX('1D'!$D$16,
                        POWER((ABS(K461)^2)/('1D'!$I$5*MAX(F461,
                                    0.1)^2),
                            1/3))),
                IFERROR(W1396,
                    MAX(MAX('1D'!$D$16,
                            MAX('1D'!$D$16,
                                POWER((ABS(K461)^2)/('1D'!$I$5*MAX(F461,
                                            0.1)^2),
                                    1/3))),
                        ($L$2)-E1396))),
            IF(OR(IFERROR(AD461,
                        0)&gt;=1,
                    IFERROR(AD462,
                        0)&gt;=1),
                MAX('1D'!$D$16,
                    MAX('1D'!$D$16,
                        POWER((ABS(K461)^2)/('1D'!$I$5*MAX(F461,
                                    0.1)^2),
                            1/3))),
                IF(ABS(IFERROR(AF461,
                            0))&lt;'1D'!$D$19,
                    MAX(MAX('1D'!$D$16,
                            MAX('1D'!$D$16,
                                POWER((ABS(K461)^2)/('1D'!$I$5*MAX(F461,
                                            0.1)^2),
                                    1/3))),
                        IFERROR(W461,
                            0)),
                    MAX(MAX('1D'!$D$16,
                            MAX('1D'!$D$16,
                                POWER((ABS(K461)^2)/('1D'!$I$5*MAX(F461,
                                            0.1)^2),
                                    1/3))),
                        (IFERROR(W461,
                                0))+((IFERROR(AF461,
                                    0))*'1D'!$D$18)))))))</f>
        <v>2.1389677043987478</v>
      </c>
      <c r="X461" s="5">
        <f t="shared" ca="1" si="102"/>
        <v>11.122632062873489</v>
      </c>
      <c r="Y461" s="5">
        <f t="shared" ca="1" si="103"/>
        <v>1.1735290000551568</v>
      </c>
      <c r="Z461" s="5">
        <f t="shared" ca="1" si="104"/>
        <v>4.5807502857230418</v>
      </c>
      <c r="AA461" s="5">
        <f t="shared" ca="1" si="105"/>
        <v>634.47596770439873</v>
      </c>
      <c r="AB461" s="5">
        <f ca="1">AA461+((ABS(K461)/MAX(((F461)+(G461)*(W461))*(W461),
            0.000001))^2)/(2*'1D'!$I$5)</f>
        <v>635.5454515565981</v>
      </c>
      <c r="AC461" s="5">
        <f ca="1">((ABS(K461)*'1D'!$D$6)/(MAX(((F461)+(G461)*(W461))*(W461),
            0.000001)*MAX(((((F461)+(G461)*(W461))*(W461))/MAX((F461)+2*(W461)*SQRT(1+(G461)^2),
                    0.000001))^(2/3),
            0.000001)))^2</f>
        <v>3.8141460404132466E-3</v>
      </c>
      <c r="AD461" s="5">
        <f ca="1">ABS(ABS(K461)/MAX(((F461)+(G461)*(W461))*(W461),
        0.000001))/SQRT('1D'!$I$5*MAX((((F461)+(G461)*(W461))*(W461))/MAX((F461)+2*(G461)*(W461),
            0.000001),
        0.000001))</f>
        <v>1.0000000000000004</v>
      </c>
      <c r="AE461" s="5">
        <f ca="1">((F461)*(W461)^2)/2+(G461)*(W461)^3/3+(ABS(K461)^2)/('1D'!$I$5*MAX(((F461)+(G461)*(W461))*(W461),
        0.000001))</f>
        <v>35.686426155594638</v>
      </c>
      <c r="AF461" s="5">
        <f ca="1">IF($A$2=0,
    0,
    IFERROR(AB462+(((AC461+AC462)/2)*J462)+(IF(Z461&gt;Z462,
                '1D'!$D$8*((Z461^2-Z462^2)/(2*'1D'!$I$5)),
                '1D'!$D$9*((Z462^2-Z461^2)/(2*'1D'!$I$5)))+('1D'!$D$10*(ABS(I462)/90)*(MAX(Z461^2,
                        Z462^2)/(2*'1D'!$I$5))))-AB461,
        0))</f>
        <v>3.3622728137743252E-3</v>
      </c>
      <c r="AG461" s="5">
        <f ca="1">IF($A$2=0,
    1,
    IF(IFERROR(AG462,
            0)=0,
        0,
        IFERROR(IF(OR(ROUND(AD461,
                        3)&gt;=1,
                    AND(ABS(AF461)&lt;'1D'!$D$19,
                        AD461&lt;1)),
                1,
                0),
            0)))</f>
        <v>1</v>
      </c>
      <c r="AH461" s="5">
        <f ca="1">IFERROR(IF('1D'!V32="Supercritical",
        MAX('1D'!$D$16,
            IFERROR(L461,
                MAX('1D'!$D$16,
                    POWER((ABS(K461)^2)/('1D'!$I$5*MAX(F461,
                                0.1)^2),
                        1/3)))),
        IF('1D'!V32="Subcritical",
            MAX('1D'!$D$16,
                IFERROR(W461,
                    MAX('1D'!$D$16,
                        POWER((ABS(K461)^2)/('1D'!$I$5*MAX(F461,
                                    0.1)^2),
                            1/3)))),
            IF(IFERROR(T461,
                    -1E+99)&gt;=IFERROR(AE461,
                    -1E+99),
                MAX('1D'!$D$16,
                    IFERROR(L461,
                        MAX('1D'!$D$16,
                            POWER((ABS(K461)^2)/('1D'!$I$5*MAX(F461,
                                        0.1)^2),
                                1/3)))),
                MAX('1D'!$D$16,
                    IFERROR(W461,
                        MAX('1D'!$D$16,
                            POWER((ABS(K461)^2)/('1D'!$I$5*MAX(F461,
                                        0.1)^2),
                                1/3))))))),
    MAX('1D'!$D$16,
        POWER((ABS(K461)^2)/('1D'!$I$5*MAX(F461,
                    0.1)^2),
            1/3)))</f>
        <v>2.0411692021517887</v>
      </c>
      <c r="AI461" s="5">
        <f t="shared" ca="1" si="106"/>
        <v>634.37816920215175</v>
      </c>
      <c r="AJ461" s="5">
        <f ca="1">AI461+((ABS(K461)/MAX(((F461)+(G461)*(AH461))*(AH461),
            0.000001))^2)/(2*'1D'!$I$5)</f>
        <v>635.5525925390948</v>
      </c>
      <c r="AM461">
        <v>0</v>
      </c>
      <c r="AN461">
        <v>0</v>
      </c>
      <c r="AO461" s="5">
        <f t="shared" si="107"/>
        <v>0</v>
      </c>
      <c r="AP461" s="5">
        <f t="shared" si="111"/>
        <v>0</v>
      </c>
      <c r="AQ461" s="5">
        <f ca="1">ABS(ABS(K461)/MAX(((F461)+(G461)*(AH461))*(AH461),
        0.000001))/SQRT('1D'!$I$5*MAX((((F461)+(G461)*(AH461))*(AH461))/MAX((F461)+2*(G461)*(AH461),
            0.000001),
        0.000001))</f>
        <v>1.0727235886044055</v>
      </c>
      <c r="AR461" s="5" t="str">
        <f t="shared" ca="1" si="108"/>
        <v>Supercritical</v>
      </c>
      <c r="AS461" s="5">
        <f ca="1">((ABS(K461)*'1D'!$D$6)/(MAX(((F461)+(G461)*(AH461))*(AH461),
            0.000001)*MAX(((((F461)+(G461)*(AH461))*(AH461))/MAX((F461)+2*(AH461)*SQRT(1+(G461)^2),
                    0.000001))^(2/3),
            0.000001)))^2</f>
        <v>4.3358367565141456E-3</v>
      </c>
    </row>
    <row r="462" spans="1:45" x14ac:dyDescent="0.35">
      <c r="A462">
        <v>453</v>
      </c>
      <c r="B462">
        <v>451.99599999999998</v>
      </c>
      <c r="C462">
        <v>616228.37899999996</v>
      </c>
      <c r="D462">
        <v>3097521.3050000002</v>
      </c>
      <c r="E462">
        <v>632.3365</v>
      </c>
      <c r="F462">
        <v>5.2</v>
      </c>
      <c r="G462">
        <v>0</v>
      </c>
      <c r="H462" t="s">
        <v>176</v>
      </c>
      <c r="I462">
        <v>2.7E-2</v>
      </c>
      <c r="J462" s="5">
        <f t="shared" si="109"/>
        <v>1</v>
      </c>
      <c r="K462" s="5">
        <f t="shared" ca="1" si="110"/>
        <v>50.95</v>
      </c>
      <c r="L462" s="5">
        <f ca="1">IF($A$2=0,
    IFERROR(L461,
        MAX('1D'!$D$16,
            POWER((ABS(K462)^2)/('1D'!$I$5*MAX(F462,
                        0.1)^2),
                1/3))),
    IF(IFERROR(V461,
            0)=0,
        IFERROR(L461,
            MAX('1D'!$D$16,
                POWER((ABS(K462)^2)/('1D'!$I$5*MAX(F462,
                            0.1)^2),
                    1/3))),
        IF(OR(IFERROR(L462,
                    0)=0,
                IFERROR(S461,
                    0)&lt;1,
                IFERROR(S462,
                    0)&lt;1),
            MAX('1D'!$D$16,
                POWER((ABS(K462)^2)/('1D'!$I$5*MAX(F462,
                            0.1)^2),
                    1/3)),
            IF(IFERROR(U462,
                    0)&gt;0,
                MAX('1D'!$D$16,
                    IFERROR(L462,
                        0)+((IFERROR(U462,
                                0))*'1D'!$D$18*IF((IFERROR(S462,
                                    0))&lt;1,
                            1,
                            -1))),
                IF(IFERROR(U462,
                        0)&lt;0,
                    IF(ABS((MAX('1D'!$D$16,
                                    POWER((ABS(K462)^2)/('1D'!$I$5*MAX(F462,
                                                0.1)^2),
                                        1/3)))-IFERROR(L462,
                                0))&gt;'1D'!$D$19,
                        MAX('1D'!$D$16,
                            IF((MAX('1D'!$D$16,
                                        POWER((ABS(K462)^2)/('1D'!$I$5*MAX(F462,
                                                    0.1)^2),
                                            1/3)))&gt;IFERROR(L462,
                                    0),
                                MIN((MAX('1D'!$D$16,
                                            POWER((ABS(K462)^2)/('1D'!$I$5*MAX(F462,
                                                        0.1)^2),
                                                1/3))),
                                    IFERROR(L462,
                                        0)+(MIN(ABS(IFERROR(U462,
                                                    0))*'1D'!$D$18,
                                            ABS((MAX('1D'!$D$16,
                                                        POWER((ABS(K462)^2)/('1D'!$I$5*MAX(F462,
                                                                    0.1)^2),
                                                            1/3)))-IFERROR(L462,
                                                    0))))),
                                MAX((MAX('1D'!$D$16,
                                            POWER((ABS(K462)^2)/('1D'!$I$5*MAX(F462,
                                                        0.1)^2),
                                                1/3))),
                                    IFERROR(L462,
                                        0)-(MIN(ABS(IFERROR(U462,
                                                    0))*'1D'!$D$18,
                                            ABS((MAX('1D'!$D$16,
                                                        POWER((ABS(K462)^2)/('1D'!$I$5*MAX(F462,
                                                                    0.1)^2),
                                                            1/3)))-IFERROR(L462,
                                                    0))))))),
                        MAX('1D'!$D$16,
                            POWER((ABS(K462)^2)/('1D'!$I$5*MAX(F462,
                                        0.1)^2),
                                1/3))),
                    MAX('1D'!$D$16,
                        IFERROR(L462,
                            0)))))))</f>
        <v>2.0411692021517887</v>
      </c>
      <c r="M462" s="5">
        <f t="shared" ca="1" si="98"/>
        <v>10.614079851189301</v>
      </c>
      <c r="N462" s="5">
        <f t="shared" ca="1" si="99"/>
        <v>1.1434704692804873</v>
      </c>
      <c r="O462" s="5">
        <f t="shared" ca="1" si="100"/>
        <v>4.8002276894771132</v>
      </c>
      <c r="P462" s="5">
        <f t="shared" ca="1" si="101"/>
        <v>634.37766920215176</v>
      </c>
      <c r="Q462" s="5">
        <f ca="1">P462+((ABS(K462)/MAX(((F462)+(G462)*(L462))*(L462),
            0.000001))^2)/(2*'1D'!$I$5)</f>
        <v>635.55209253909482</v>
      </c>
      <c r="R462" s="5">
        <f ca="1">((ABS(K462)*'1D'!$D$6)/(MAX(((F462)+(G462)*(L462))*(L462),
            0.000001)*MAX(((((F462)+(G462)*(L462))*(L462))/MAX((F462)+2*(L462)*SQRT(1+(G462)^2),
                    0.000001))^(2/3),
            0.000001)))^2</f>
        <v>4.3358367565141456E-3</v>
      </c>
      <c r="S462" s="5">
        <f ca="1">ABS(ABS(K462)/MAX(((F462)+(G462)*(L462))*(L462),
        0.000001))/SQRT('1D'!$I$5*MAX((((F462)+(G462)*(L462))*(L462))/MAX((F462)+2*(G462)*(L462),
            0.000001),
        0.000001))</f>
        <v>1.0727235886044055</v>
      </c>
      <c r="T462" s="5">
        <f ca="1">((F462)*(L462)^2)/2+(G462)*(L462)^3/3+(ABS(K462)^2)/('1D'!$I$5*MAX(((F462)+(G462)*(L462))*(L462),
        0.000001))</f>
        <v>35.763412605541333</v>
      </c>
      <c r="U462" s="5">
        <f ca="1">IF($A$2=0,
    0,
    IFERROR(Q461-(((R461+R462)/2)*J462)-(IF(O461&gt;O462,
                '1D'!$D$8*((O461^2-O462^2)/(2*'1D'!$I$5)),
                '1D'!$D$9*((O462^2-O461^2)/(2*'1D'!$I$5)))+('1D'!$D$10*(ABS(I462)/90)*(MAX(O461^2,
                        O462^2)/(2*'1D'!$I$5))))-Q462,
        0))</f>
        <v>-3.8886858066007335E-3</v>
      </c>
      <c r="V462" s="5">
        <f ca="1">IF($A$2=0,
    1,
    IF(IFERROR(V461,
            0)=0,
        0,
        IFERROR(IF(ROUND(S462,
                    3)=1,
                1,
                IF(AND(ABS(U462)&lt;'1D'!$D$19,
                        S462&gt;1),
                    1,
                    0)),
            0)))</f>
        <v>0</v>
      </c>
      <c r="W462" s="5">
        <f ca="1">IF($A$2=0,
    MAX(MAX('1D'!$D$16,
            MAX('1D'!$D$16,
                POWER((ABS(K462)^2)/('1D'!$I$5*MAX(F462,
                            0.1)^2),
                    1/3))),
        IFERROR(W1396,
            MAX(MAX('1D'!$D$16,
                    MAX('1D'!$D$16,
                        POWER((ABS(K462)^2)/('1D'!$I$5*MAX(F462,
                                    0.1)^2),
                            1/3))),
                ($L$2)-E1396))),
    IF(IFERROR(AG463,
            0)=0,
        MAX(MAX('1D'!$D$16,
                MAX('1D'!$D$16,
                    POWER((ABS(K462)^2)/('1D'!$I$5*MAX(F462,
                                0.1)^2),
                        1/3))),
            IFERROR(W1396,
                MAX(MAX('1D'!$D$16,
                        MAX('1D'!$D$16,
                            POWER((ABS(K462)^2)/('1D'!$I$5*MAX(F462,
                                        0.1)^2),
                                1/3))),
                    ($L$2)-E1396))),
        IF(IFERROR(W462,
                0)=0,
            MAX(MAX('1D'!$D$16,
                    MAX('1D'!$D$16,
                        POWER((ABS(K462)^2)/('1D'!$I$5*MAX(F462,
                                    0.1)^2),
                            1/3))),
                IFERROR(W1396,
                    MAX(MAX('1D'!$D$16,
                            MAX('1D'!$D$16,
                                POWER((ABS(K462)^2)/('1D'!$I$5*MAX(F462,
                                            0.1)^2),
                                    1/3))),
                        ($L$2)-E1396))),
            IF(OR(IFERROR(AD462,
                        0)&gt;=1,
                    IFERROR(AD463,
                        0)&gt;=1),
                MAX('1D'!$D$16,
                    MAX('1D'!$D$16,
                        POWER((ABS(K462)^2)/('1D'!$I$5*MAX(F462,
                                    0.1)^2),
                            1/3))),
                IF(ABS(IFERROR(AF462,
                            0))&lt;'1D'!$D$19,
                    MAX(MAX('1D'!$D$16,
                            MAX('1D'!$D$16,
                                POWER((ABS(K462)^2)/('1D'!$I$5*MAX(F462,
                                            0.1)^2),
                                    1/3))),
                        IFERROR(W462,
                            0)),
                    MAX(MAX('1D'!$D$16,
                            MAX('1D'!$D$16,
                                POWER((ABS(K462)^2)/('1D'!$I$5*MAX(F462,
                                            0.1)^2),
                                    1/3))),
                        (IFERROR(W462,
                                0))+((IFERROR(AF462,
                                    0))*'1D'!$D$18)))))))</f>
        <v>2.1389677043987478</v>
      </c>
      <c r="X462" s="5">
        <f t="shared" ca="1" si="102"/>
        <v>11.122632062873489</v>
      </c>
      <c r="Y462" s="5">
        <f t="shared" ca="1" si="103"/>
        <v>1.1735290000551568</v>
      </c>
      <c r="Z462" s="5">
        <f t="shared" ca="1" si="104"/>
        <v>4.5807502857230418</v>
      </c>
      <c r="AA462" s="5">
        <f t="shared" ca="1" si="105"/>
        <v>634.47546770439874</v>
      </c>
      <c r="AB462" s="5">
        <f ca="1">AA462+((ABS(K462)/MAX(((F462)+(G462)*(W462))*(W462),
            0.000001))^2)/(2*'1D'!$I$5)</f>
        <v>635.54495155659811</v>
      </c>
      <c r="AC462" s="5">
        <f ca="1">((ABS(K462)*'1D'!$D$6)/(MAX(((F462)+(G462)*(W462))*(W462),
            0.000001)*MAX(((((F462)+(G462)*(W462))*(W462))/MAX((F462)+2*(W462)*SQRT(1+(G462)^2),
                    0.000001))^(2/3),
            0.000001)))^2</f>
        <v>3.8141460404132466E-3</v>
      </c>
      <c r="AD462" s="5">
        <f ca="1">ABS(ABS(K462)/MAX(((F462)+(G462)*(W462))*(W462),
        0.000001))/SQRT('1D'!$I$5*MAX((((F462)+(G462)*(W462))*(W462))/MAX((F462)+2*(G462)*(W462),
            0.000001),
        0.000001))</f>
        <v>1.0000000000000004</v>
      </c>
      <c r="AE462" s="5">
        <f ca="1">((F462)*(W462)^2)/2+(G462)*(W462)^3/3+(ABS(K462)^2)/('1D'!$I$5*MAX(((F462)+(G462)*(W462))*(W462),
        0.000001))</f>
        <v>35.686426155594638</v>
      </c>
      <c r="AF462" s="5">
        <f ca="1">IF($A$2=0,
    0,
    IFERROR(AB463+(((AC462+AC463)/2)*J463)+(IF(Z462&gt;Z463,
                '1D'!$D$8*((Z462^2-Z463^2)/(2*'1D'!$I$5)),
                '1D'!$D$9*((Z463^2-Z462^2)/(2*'1D'!$I$5)))+('1D'!$D$10*(ABS(I463)/90)*(MAX(Z462^2,
                        Z463^2)/(2*'1D'!$I$5))))-AB462,
        0))</f>
        <v>3.3622728137743252E-3</v>
      </c>
      <c r="AG462" s="5">
        <f ca="1">IF($A$2=0,
    1,
    IF(IFERROR(AG463,
            0)=0,
        0,
        IFERROR(IF(OR(ROUND(AD462,
                        3)&gt;=1,
                    AND(ABS(AF462)&lt;'1D'!$D$19,
                        AD462&lt;1)),
                1,
                0),
            0)))</f>
        <v>1</v>
      </c>
      <c r="AH462" s="5">
        <f ca="1">IFERROR(IF('1D'!V32="Supercritical",
        MAX('1D'!$D$16,
            IFERROR(L462,
                MAX('1D'!$D$16,
                    POWER((ABS(K462)^2)/('1D'!$I$5*MAX(F462,
                                0.1)^2),
                        1/3)))),
        IF('1D'!V32="Subcritical",
            MAX('1D'!$D$16,
                IFERROR(W462,
                    MAX('1D'!$D$16,
                        POWER((ABS(K462)^2)/('1D'!$I$5*MAX(F462,
                                    0.1)^2),
                            1/3)))),
            IF(IFERROR(T462,
                    -1E+99)&gt;=IFERROR(AE462,
                    -1E+99),
                MAX('1D'!$D$16,
                    IFERROR(L462,
                        MAX('1D'!$D$16,
                            POWER((ABS(K462)^2)/('1D'!$I$5*MAX(F462,
                                        0.1)^2),
                                1/3)))),
                MAX('1D'!$D$16,
                    IFERROR(W462,
                        MAX('1D'!$D$16,
                            POWER((ABS(K462)^2)/('1D'!$I$5*MAX(F462,
                                        0.1)^2),
                                1/3))))))),
    MAX('1D'!$D$16,
        POWER((ABS(K462)^2)/('1D'!$I$5*MAX(F462,
                    0.1)^2),
            1/3)))</f>
        <v>2.0411692021517887</v>
      </c>
      <c r="AI462" s="5">
        <f t="shared" ca="1" si="106"/>
        <v>634.37766920215176</v>
      </c>
      <c r="AJ462" s="5">
        <f ca="1">AI462+((ABS(K462)/MAX(((F462)+(G462)*(AH462))*(AH462),
            0.000001))^2)/(2*'1D'!$I$5)</f>
        <v>635.55209253909482</v>
      </c>
      <c r="AM462">
        <v>0</v>
      </c>
      <c r="AN462">
        <v>0</v>
      </c>
      <c r="AO462" s="5">
        <f t="shared" si="107"/>
        <v>0</v>
      </c>
      <c r="AP462" s="5">
        <f t="shared" si="111"/>
        <v>0</v>
      </c>
      <c r="AQ462" s="5">
        <f ca="1">ABS(ABS(K462)/MAX(((F462)+(G462)*(AH462))*(AH462),
        0.000001))/SQRT('1D'!$I$5*MAX((((F462)+(G462)*(AH462))*(AH462))/MAX((F462)+2*(G462)*(AH462),
            0.000001),
        0.000001))</f>
        <v>1.0727235886044055</v>
      </c>
      <c r="AR462" s="5" t="str">
        <f t="shared" ca="1" si="108"/>
        <v>Supercritical</v>
      </c>
      <c r="AS462" s="5">
        <f ca="1">((ABS(K462)*'1D'!$D$6)/(MAX(((F462)+(G462)*(AH462))*(AH462),
            0.000001)*MAX(((((F462)+(G462)*(AH462))*(AH462))/MAX((F462)+2*(AH462)*SQRT(1+(G462)^2),
                    0.000001))^(2/3),
            0.000001)))^2</f>
        <v>4.3358367565141456E-3</v>
      </c>
    </row>
    <row r="463" spans="1:45" x14ac:dyDescent="0.35">
      <c r="A463">
        <v>454</v>
      </c>
      <c r="B463">
        <v>452.99599999999998</v>
      </c>
      <c r="C463">
        <v>616227.90500000003</v>
      </c>
      <c r="D463">
        <v>3097520.4240000001</v>
      </c>
      <c r="E463">
        <v>632.33600000000001</v>
      </c>
      <c r="F463">
        <v>5.2</v>
      </c>
      <c r="G463">
        <v>0</v>
      </c>
      <c r="H463" t="s">
        <v>176</v>
      </c>
      <c r="I463">
        <v>2.7E-2</v>
      </c>
      <c r="J463" s="5">
        <f t="shared" si="109"/>
        <v>1</v>
      </c>
      <c r="K463" s="5">
        <f t="shared" ca="1" si="110"/>
        <v>50.95</v>
      </c>
      <c r="L463" s="5">
        <f ca="1">IF($A$2=0,
    IFERROR(L462,
        MAX('1D'!$D$16,
            POWER((ABS(K463)^2)/('1D'!$I$5*MAX(F463,
                        0.1)^2),
                1/3))),
    IF(IFERROR(V462,
            0)=0,
        IFERROR(L462,
            MAX('1D'!$D$16,
                POWER((ABS(K463)^2)/('1D'!$I$5*MAX(F463,
                            0.1)^2),
                    1/3))),
        IF(OR(IFERROR(L463,
                    0)=0,
                IFERROR(S462,
                    0)&lt;1,
                IFERROR(S463,
                    0)&lt;1),
            MAX('1D'!$D$16,
                POWER((ABS(K463)^2)/('1D'!$I$5*MAX(F463,
                            0.1)^2),
                    1/3)),
            IF(IFERROR(U463,
                    0)&gt;0,
                MAX('1D'!$D$16,
                    IFERROR(L463,
                        0)+((IFERROR(U463,
                                0))*'1D'!$D$18*IF((IFERROR(S463,
                                    0))&lt;1,
                            1,
                            -1))),
                IF(IFERROR(U463,
                        0)&lt;0,
                    IF(ABS((MAX('1D'!$D$16,
                                    POWER((ABS(K463)^2)/('1D'!$I$5*MAX(F463,
                                                0.1)^2),
                                        1/3)))-IFERROR(L463,
                                0))&gt;'1D'!$D$19,
                        MAX('1D'!$D$16,
                            IF((MAX('1D'!$D$16,
                                        POWER((ABS(K463)^2)/('1D'!$I$5*MAX(F463,
                                                    0.1)^2),
                                            1/3)))&gt;IFERROR(L463,
                                    0),
                                MIN((MAX('1D'!$D$16,
                                            POWER((ABS(K463)^2)/('1D'!$I$5*MAX(F463,
                                                        0.1)^2),
                                                1/3))),
                                    IFERROR(L463,
                                        0)+(MIN(ABS(IFERROR(U463,
                                                    0))*'1D'!$D$18,
                                            ABS((MAX('1D'!$D$16,
                                                        POWER((ABS(K463)^2)/('1D'!$I$5*MAX(F463,
                                                                    0.1)^2),
                                                            1/3)))-IFERROR(L463,
                                                    0))))),
                                MAX((MAX('1D'!$D$16,
                                            POWER((ABS(K463)^2)/('1D'!$I$5*MAX(F463,
                                                        0.1)^2),
                                                1/3))),
                                    IFERROR(L463,
                                        0)-(MIN(ABS(IFERROR(U463,
                                                    0))*'1D'!$D$18,
                                            ABS((MAX('1D'!$D$16,
                                                        POWER((ABS(K463)^2)/('1D'!$I$5*MAX(F463,
                                                                    0.1)^2),
                                                            1/3)))-IFERROR(L463,
                                                    0))))))),
                        MAX('1D'!$D$16,
                            POWER((ABS(K463)^2)/('1D'!$I$5*MAX(F463,
                                        0.1)^2),
                                1/3))),
                    MAX('1D'!$D$16,
                        IFERROR(L463,
                            0)))))))</f>
        <v>2.0411692021517887</v>
      </c>
      <c r="M463" s="5">
        <f t="shared" ca="1" si="98"/>
        <v>10.614079851189301</v>
      </c>
      <c r="N463" s="5">
        <f t="shared" ca="1" si="99"/>
        <v>1.1434704692804873</v>
      </c>
      <c r="O463" s="5">
        <f t="shared" ca="1" si="100"/>
        <v>4.8002276894771132</v>
      </c>
      <c r="P463" s="5">
        <f t="shared" ca="1" si="101"/>
        <v>634.37716920215178</v>
      </c>
      <c r="Q463" s="5">
        <f ca="1">P463+((ABS(K463)/MAX(((F463)+(G463)*(L463))*(L463),
            0.000001))^2)/(2*'1D'!$I$5)</f>
        <v>635.55159253909483</v>
      </c>
      <c r="R463" s="5">
        <f ca="1">((ABS(K463)*'1D'!$D$6)/(MAX(((F463)+(G463)*(L463))*(L463),
            0.000001)*MAX(((((F463)+(G463)*(L463))*(L463))/MAX((F463)+2*(L463)*SQRT(1+(G463)^2),
                    0.000001))^(2/3),
            0.000001)))^2</f>
        <v>4.3358367565141456E-3</v>
      </c>
      <c r="S463" s="5">
        <f ca="1">ABS(ABS(K463)/MAX(((F463)+(G463)*(L463))*(L463),
        0.000001))/SQRT('1D'!$I$5*MAX((((F463)+(G463)*(L463))*(L463))/MAX((F463)+2*(G463)*(L463),
            0.000001),
        0.000001))</f>
        <v>1.0727235886044055</v>
      </c>
      <c r="T463" s="5">
        <f ca="1">((F463)*(L463)^2)/2+(G463)*(L463)^3/3+(ABS(K463)^2)/('1D'!$I$5*MAX(((F463)+(G463)*(L463))*(L463),
        0.000001))</f>
        <v>35.763412605541333</v>
      </c>
      <c r="U463" s="5">
        <f ca="1">IF($A$2=0,
    0,
    IFERROR(Q462-(((R462+R463)/2)*J463)-(IF(O462&gt;O463,
                '1D'!$D$8*((O462^2-O463^2)/(2*'1D'!$I$5)),
                '1D'!$D$9*((O463^2-O462^2)/(2*'1D'!$I$5)))+('1D'!$D$10*(ABS(I463)/90)*(MAX(O462^2,
                        O463^2)/(2*'1D'!$I$5))))-Q463,
        0))</f>
        <v>-3.8886858066007335E-3</v>
      </c>
      <c r="V463" s="5">
        <f ca="1">IF($A$2=0,
    1,
    IF(IFERROR(V462,
            0)=0,
        0,
        IFERROR(IF(ROUND(S463,
                    3)=1,
                1,
                IF(AND(ABS(U463)&lt;'1D'!$D$19,
                        S463&gt;1),
                    1,
                    0)),
            0)))</f>
        <v>0</v>
      </c>
      <c r="W463" s="5">
        <f ca="1">IF($A$2=0,
    MAX(MAX('1D'!$D$16,
            MAX('1D'!$D$16,
                POWER((ABS(K463)^2)/('1D'!$I$5*MAX(F463,
                            0.1)^2),
                    1/3))),
        IFERROR(W1396,
            MAX(MAX('1D'!$D$16,
                    MAX('1D'!$D$16,
                        POWER((ABS(K463)^2)/('1D'!$I$5*MAX(F463,
                                    0.1)^2),
                            1/3))),
                ($L$2)-E1396))),
    IF(IFERROR(AG464,
            0)=0,
        MAX(MAX('1D'!$D$16,
                MAX('1D'!$D$16,
                    POWER((ABS(K463)^2)/('1D'!$I$5*MAX(F463,
                                0.1)^2),
                        1/3))),
            IFERROR(W1396,
                MAX(MAX('1D'!$D$16,
                        MAX('1D'!$D$16,
                            POWER((ABS(K463)^2)/('1D'!$I$5*MAX(F463,
                                        0.1)^2),
                                1/3))),
                    ($L$2)-E1396))),
        IF(IFERROR(W463,
                0)=0,
            MAX(MAX('1D'!$D$16,
                    MAX('1D'!$D$16,
                        POWER((ABS(K463)^2)/('1D'!$I$5*MAX(F463,
                                    0.1)^2),
                            1/3))),
                IFERROR(W1396,
                    MAX(MAX('1D'!$D$16,
                            MAX('1D'!$D$16,
                                POWER((ABS(K463)^2)/('1D'!$I$5*MAX(F463,
                                            0.1)^2),
                                    1/3))),
                        ($L$2)-E1396))),
            IF(OR(IFERROR(AD463,
                        0)&gt;=1,
                    IFERROR(AD464,
                        0)&gt;=1),
                MAX('1D'!$D$16,
                    MAX('1D'!$D$16,
                        POWER((ABS(K463)^2)/('1D'!$I$5*MAX(F463,
                                    0.1)^2),
                            1/3))),
                IF(ABS(IFERROR(AF463,
                            0))&lt;'1D'!$D$19,
                    MAX(MAX('1D'!$D$16,
                            MAX('1D'!$D$16,
                                POWER((ABS(K463)^2)/('1D'!$I$5*MAX(F463,
                                            0.1)^2),
                                    1/3))),
                        IFERROR(W463,
                            0)),
                    MAX(MAX('1D'!$D$16,
                            MAX('1D'!$D$16,
                                POWER((ABS(K463)^2)/('1D'!$I$5*MAX(F463,
                                            0.1)^2),
                                    1/3))),
                        (IFERROR(W463,
                                0))+((IFERROR(AF463,
                                    0))*'1D'!$D$18)))))))</f>
        <v>2.1389677043987478</v>
      </c>
      <c r="X463" s="5">
        <f t="shared" ca="1" si="102"/>
        <v>11.122632062873489</v>
      </c>
      <c r="Y463" s="5">
        <f t="shared" ca="1" si="103"/>
        <v>1.1735290000551568</v>
      </c>
      <c r="Z463" s="5">
        <f t="shared" ca="1" si="104"/>
        <v>4.5807502857230418</v>
      </c>
      <c r="AA463" s="5">
        <f t="shared" ca="1" si="105"/>
        <v>634.47496770439875</v>
      </c>
      <c r="AB463" s="5">
        <f ca="1">AA463+((ABS(K463)/MAX(((F463)+(G463)*(W463))*(W463),
            0.000001))^2)/(2*'1D'!$I$5)</f>
        <v>635.54445155659812</v>
      </c>
      <c r="AC463" s="5">
        <f ca="1">((ABS(K463)*'1D'!$D$6)/(MAX(((F463)+(G463)*(W463))*(W463),
            0.000001)*MAX(((((F463)+(G463)*(W463))*(W463))/MAX((F463)+2*(W463)*SQRT(1+(G463)^2),
                    0.000001))^(2/3),
            0.000001)))^2</f>
        <v>3.8141460404132466E-3</v>
      </c>
      <c r="AD463" s="5">
        <f ca="1">ABS(ABS(K463)/MAX(((F463)+(G463)*(W463))*(W463),
        0.000001))/SQRT('1D'!$I$5*MAX((((F463)+(G463)*(W463))*(W463))/MAX((F463)+2*(G463)*(W463),
            0.000001),
        0.000001))</f>
        <v>1.0000000000000004</v>
      </c>
      <c r="AE463" s="5">
        <f ca="1">((F463)*(W463)^2)/2+(G463)*(W463)^3/3+(ABS(K463)^2)/('1D'!$I$5*MAX(((F463)+(G463)*(W463))*(W463),
        0.000001))</f>
        <v>35.686426155594638</v>
      </c>
      <c r="AF463" s="5">
        <f ca="1">IF($A$2=0,
    0,
    IFERROR(AB464+(((AC463+AC464)/2)*J464)+(IF(Z463&gt;Z464,
                '1D'!$D$8*((Z463^2-Z464^2)/(2*'1D'!$I$5)),
                '1D'!$D$9*((Z464^2-Z463^2)/(2*'1D'!$I$5)))+('1D'!$D$10*(ABS(I464)/90)*(MAX(Z463^2,
                        Z464^2)/(2*'1D'!$I$5))))-AB463,
        0))</f>
        <v>3.4032696947861041E-3</v>
      </c>
      <c r="AG463" s="5">
        <f ca="1">IF($A$2=0,
    1,
    IF(IFERROR(AG464,
            0)=0,
        0,
        IFERROR(IF(OR(ROUND(AD463,
                        3)&gt;=1,
                    AND(ABS(AF463)&lt;'1D'!$D$19,
                        AD463&lt;1)),
                1,
                0),
            0)))</f>
        <v>1</v>
      </c>
      <c r="AH463" s="5">
        <f ca="1">IFERROR(IF('1D'!V32="Supercritical",
        MAX('1D'!$D$16,
            IFERROR(L463,
                MAX('1D'!$D$16,
                    POWER((ABS(K463)^2)/('1D'!$I$5*MAX(F463,
                                0.1)^2),
                        1/3)))),
        IF('1D'!V32="Subcritical",
            MAX('1D'!$D$16,
                IFERROR(W463,
                    MAX('1D'!$D$16,
                        POWER((ABS(K463)^2)/('1D'!$I$5*MAX(F463,
                                    0.1)^2),
                            1/3)))),
            IF(IFERROR(T463,
                    -1E+99)&gt;=IFERROR(AE463,
                    -1E+99),
                MAX('1D'!$D$16,
                    IFERROR(L463,
                        MAX('1D'!$D$16,
                            POWER((ABS(K463)^2)/('1D'!$I$5*MAX(F463,
                                        0.1)^2),
                                1/3)))),
                MAX('1D'!$D$16,
                    IFERROR(W463,
                        MAX('1D'!$D$16,
                            POWER((ABS(K463)^2)/('1D'!$I$5*MAX(F463,
                                        0.1)^2),
                                1/3))))))),
    MAX('1D'!$D$16,
        POWER((ABS(K463)^2)/('1D'!$I$5*MAX(F463,
                    0.1)^2),
            1/3)))</f>
        <v>2.0411692021517887</v>
      </c>
      <c r="AI463" s="5">
        <f t="shared" ca="1" si="106"/>
        <v>634.37716920215178</v>
      </c>
      <c r="AJ463" s="5">
        <f ca="1">AI463+((ABS(K463)/MAX(((F463)+(G463)*(AH463))*(AH463),
            0.000001))^2)/(2*'1D'!$I$5)</f>
        <v>635.55159253909483</v>
      </c>
      <c r="AM463">
        <v>0</v>
      </c>
      <c r="AN463">
        <v>0</v>
      </c>
      <c r="AO463" s="5">
        <f t="shared" si="107"/>
        <v>0</v>
      </c>
      <c r="AP463" s="5">
        <f t="shared" si="111"/>
        <v>0</v>
      </c>
      <c r="AQ463" s="5">
        <f ca="1">ABS(ABS(K463)/MAX(((F463)+(G463)*(AH463))*(AH463),
        0.000001))/SQRT('1D'!$I$5*MAX((((F463)+(G463)*(AH463))*(AH463))/MAX((F463)+2*(G463)*(AH463),
            0.000001),
        0.000001))</f>
        <v>1.0727235886044055</v>
      </c>
      <c r="AR463" s="5" t="str">
        <f t="shared" ca="1" si="108"/>
        <v>Supercritical</v>
      </c>
      <c r="AS463" s="5">
        <f ca="1">((ABS(K463)*'1D'!$D$6)/(MAX(((F463)+(G463)*(AH463))*(AH463),
            0.000001)*MAX(((((F463)+(G463)*(AH463))*(AH463))/MAX((F463)+2*(AH463)*SQRT(1+(G463)^2),
                    0.000001))^(2/3),
            0.000001)))^2</f>
        <v>4.3358367565141456E-3</v>
      </c>
    </row>
    <row r="464" spans="1:45" x14ac:dyDescent="0.35">
      <c r="A464">
        <v>455</v>
      </c>
      <c r="B464">
        <v>453.99599999999998</v>
      </c>
      <c r="C464">
        <v>616227.43099999998</v>
      </c>
      <c r="D464">
        <v>3097519.5440000002</v>
      </c>
      <c r="E464">
        <v>632.33550000000002</v>
      </c>
      <c r="F464">
        <v>5.2</v>
      </c>
      <c r="G464">
        <v>0</v>
      </c>
      <c r="H464" t="s">
        <v>176</v>
      </c>
      <c r="I464">
        <v>0.05</v>
      </c>
      <c r="J464" s="5">
        <f t="shared" si="109"/>
        <v>1</v>
      </c>
      <c r="K464" s="5">
        <f t="shared" ca="1" si="110"/>
        <v>50.95</v>
      </c>
      <c r="L464" s="5">
        <f ca="1">IF($A$2=0,
    IFERROR(L463,
        MAX('1D'!$D$16,
            POWER((ABS(K464)^2)/('1D'!$I$5*MAX(F464,
                        0.1)^2),
                1/3))),
    IF(IFERROR(V463,
            0)=0,
        IFERROR(L463,
            MAX('1D'!$D$16,
                POWER((ABS(K464)^2)/('1D'!$I$5*MAX(F464,
                            0.1)^2),
                    1/3))),
        IF(OR(IFERROR(L464,
                    0)=0,
                IFERROR(S463,
                    0)&lt;1,
                IFERROR(S464,
                    0)&lt;1),
            MAX('1D'!$D$16,
                POWER((ABS(K464)^2)/('1D'!$I$5*MAX(F464,
                            0.1)^2),
                    1/3)),
            IF(IFERROR(U464,
                    0)&gt;0,
                MAX('1D'!$D$16,
                    IFERROR(L464,
                        0)+((IFERROR(U464,
                                0))*'1D'!$D$18*IF((IFERROR(S464,
                                    0))&lt;1,
                            1,
                            -1))),
                IF(IFERROR(U464,
                        0)&lt;0,
                    IF(ABS((MAX('1D'!$D$16,
                                    POWER((ABS(K464)^2)/('1D'!$I$5*MAX(F464,
                                                0.1)^2),
                                        1/3)))-IFERROR(L464,
                                0))&gt;'1D'!$D$19,
                        MAX('1D'!$D$16,
                            IF((MAX('1D'!$D$16,
                                        POWER((ABS(K464)^2)/('1D'!$I$5*MAX(F464,
                                                    0.1)^2),
                                            1/3)))&gt;IFERROR(L464,
                                    0),
                                MIN((MAX('1D'!$D$16,
                                            POWER((ABS(K464)^2)/('1D'!$I$5*MAX(F464,
                                                        0.1)^2),
                                                1/3))),
                                    IFERROR(L464,
                                        0)+(MIN(ABS(IFERROR(U464,
                                                    0))*'1D'!$D$18,
                                            ABS((MAX('1D'!$D$16,
                                                        POWER((ABS(K464)^2)/('1D'!$I$5*MAX(F464,
                                                                    0.1)^2),
                                                            1/3)))-IFERROR(L464,
                                                    0))))),
                                MAX((MAX('1D'!$D$16,
                                            POWER((ABS(K464)^2)/('1D'!$I$5*MAX(F464,
                                                        0.1)^2),
                                                1/3))),
                                    IFERROR(L464,
                                        0)-(MIN(ABS(IFERROR(U464,
                                                    0))*'1D'!$D$18,
                                            ABS((MAX('1D'!$D$16,
                                                        POWER((ABS(K464)^2)/('1D'!$I$5*MAX(F464,
                                                                    0.1)^2),
                                                            1/3)))-IFERROR(L464,
                                                    0))))))),
                        MAX('1D'!$D$16,
                            POWER((ABS(K464)^2)/('1D'!$I$5*MAX(F464,
                                        0.1)^2),
                                1/3))),
                    MAX('1D'!$D$16,
                        IFERROR(L464,
                            0)))))))</f>
        <v>2.0411692021517887</v>
      </c>
      <c r="M464" s="5">
        <f t="shared" ca="1" si="98"/>
        <v>10.614079851189301</v>
      </c>
      <c r="N464" s="5">
        <f t="shared" ca="1" si="99"/>
        <v>1.1434704692804873</v>
      </c>
      <c r="O464" s="5">
        <f t="shared" ca="1" si="100"/>
        <v>4.8002276894771132</v>
      </c>
      <c r="P464" s="5">
        <f t="shared" ca="1" si="101"/>
        <v>634.37666920215179</v>
      </c>
      <c r="Q464" s="5">
        <f ca="1">P464+((ABS(K464)/MAX(((F464)+(G464)*(L464))*(L464),
            0.000001))^2)/(2*'1D'!$I$5)</f>
        <v>635.55109253909484</v>
      </c>
      <c r="R464" s="5">
        <f ca="1">((ABS(K464)*'1D'!$D$6)/(MAX(((F464)+(G464)*(L464))*(L464),
            0.000001)*MAX(((((F464)+(G464)*(L464))*(L464))/MAX((F464)+2*(L464)*SQRT(1+(G464)^2),
                    0.000001))^(2/3),
            0.000001)))^2</f>
        <v>4.3358367565141456E-3</v>
      </c>
      <c r="S464" s="5">
        <f ca="1">ABS(ABS(K464)/MAX(((F464)+(G464)*(L464))*(L464),
        0.000001))/SQRT('1D'!$I$5*MAX((((F464)+(G464)*(L464))*(L464))/MAX((F464)+2*(G464)*(L464),
            0.000001),
        0.000001))</f>
        <v>1.0727235886044055</v>
      </c>
      <c r="T464" s="5">
        <f ca="1">((F464)*(L464)^2)/2+(G464)*(L464)^3/3+(ABS(K464)^2)/('1D'!$I$5*MAX(((F464)+(G464)*(L464))*(L464),
        0.000001))</f>
        <v>35.763412605541333</v>
      </c>
      <c r="U464" s="5">
        <f ca="1">IF($A$2=0,
    0,
    IFERROR(Q463-(((R463+R464)/2)*J464)-(IF(O463&gt;O464,
                '1D'!$D$8*((O463^2-O464^2)/(2*'1D'!$I$5)),
                '1D'!$D$9*((O464^2-O463^2)/(2*'1D'!$I$5)))+('1D'!$D$10*(ABS(I464)/90)*(MAX(O463^2,
                        O464^2)/(2*'1D'!$I$5))))-Q464,
        0))</f>
        <v>-3.9337053678991651E-3</v>
      </c>
      <c r="V464" s="5">
        <f ca="1">IF($A$2=0,
    1,
    IF(IFERROR(V463,
            0)=0,
        0,
        IFERROR(IF(ROUND(S464,
                    3)=1,
                1,
                IF(AND(ABS(U464)&lt;'1D'!$D$19,
                        S464&gt;1),
                    1,
                    0)),
            0)))</f>
        <v>0</v>
      </c>
      <c r="W464" s="5">
        <f ca="1">IF($A$2=0,
    MAX(MAX('1D'!$D$16,
            MAX('1D'!$D$16,
                POWER((ABS(K464)^2)/('1D'!$I$5*MAX(F464,
                            0.1)^2),
                    1/3))),
        IFERROR(W1396,
            MAX(MAX('1D'!$D$16,
                    MAX('1D'!$D$16,
                        POWER((ABS(K464)^2)/('1D'!$I$5*MAX(F464,
                                    0.1)^2),
                            1/3))),
                ($L$2)-E1396))),
    IF(IFERROR(AG465,
            0)=0,
        MAX(MAX('1D'!$D$16,
                MAX('1D'!$D$16,
                    POWER((ABS(K464)^2)/('1D'!$I$5*MAX(F464,
                                0.1)^2),
                        1/3))),
            IFERROR(W1396,
                MAX(MAX('1D'!$D$16,
                        MAX('1D'!$D$16,
                            POWER((ABS(K464)^2)/('1D'!$I$5*MAX(F464,
                                        0.1)^2),
                                1/3))),
                    ($L$2)-E1396))),
        IF(IFERROR(W464,
                0)=0,
            MAX(MAX('1D'!$D$16,
                    MAX('1D'!$D$16,
                        POWER((ABS(K464)^2)/('1D'!$I$5*MAX(F464,
                                    0.1)^2),
                            1/3))),
                IFERROR(W1396,
                    MAX(MAX('1D'!$D$16,
                            MAX('1D'!$D$16,
                                POWER((ABS(K464)^2)/('1D'!$I$5*MAX(F464,
                                            0.1)^2),
                                    1/3))),
                        ($L$2)-E1396))),
            IF(OR(IFERROR(AD464,
                        0)&gt;=1,
                    IFERROR(AD465,
                        0)&gt;=1),
                MAX('1D'!$D$16,
                    MAX('1D'!$D$16,
                        POWER((ABS(K464)^2)/('1D'!$I$5*MAX(F464,
                                    0.1)^2),
                            1/3))),
                IF(ABS(IFERROR(AF464,
                            0))&lt;'1D'!$D$19,
                    MAX(MAX('1D'!$D$16,
                            MAX('1D'!$D$16,
                                POWER((ABS(K464)^2)/('1D'!$I$5*MAX(F464,
                                            0.1)^2),
                                    1/3))),
                        IFERROR(W464,
                            0)),
                    MAX(MAX('1D'!$D$16,
                            MAX('1D'!$D$16,
                                POWER((ABS(K464)^2)/('1D'!$I$5*MAX(F464,
                                            0.1)^2),
                                    1/3))),
                        (IFERROR(W464,
                                0))+((IFERROR(AF464,
                                    0))*'1D'!$D$18)))))))</f>
        <v>2.1389677043987478</v>
      </c>
      <c r="X464" s="5">
        <f t="shared" ca="1" si="102"/>
        <v>11.122632062873489</v>
      </c>
      <c r="Y464" s="5">
        <f t="shared" ca="1" si="103"/>
        <v>1.1735290000551568</v>
      </c>
      <c r="Z464" s="5">
        <f t="shared" ca="1" si="104"/>
        <v>4.5807502857230418</v>
      </c>
      <c r="AA464" s="5">
        <f t="shared" ca="1" si="105"/>
        <v>634.47446770439876</v>
      </c>
      <c r="AB464" s="5">
        <f ca="1">AA464+((ABS(K464)/MAX(((F464)+(G464)*(W464))*(W464),
            0.000001))^2)/(2*'1D'!$I$5)</f>
        <v>635.54395155659813</v>
      </c>
      <c r="AC464" s="5">
        <f ca="1">((ABS(K464)*'1D'!$D$6)/(MAX(((F464)+(G464)*(W464))*(W464),
            0.000001)*MAX(((((F464)+(G464)*(W464))*(W464))/MAX((F464)+2*(W464)*SQRT(1+(G464)^2),
                    0.000001))^(2/3),
            0.000001)))^2</f>
        <v>3.8141460404132466E-3</v>
      </c>
      <c r="AD464" s="5">
        <f ca="1">ABS(ABS(K464)/MAX(((F464)+(G464)*(W464))*(W464),
        0.000001))/SQRT('1D'!$I$5*MAX((((F464)+(G464)*(W464))*(W464))/MAX((F464)+2*(G464)*(W464),
            0.000001),
        0.000001))</f>
        <v>1.0000000000000004</v>
      </c>
      <c r="AE464" s="5">
        <f ca="1">((F464)*(W464)^2)/2+(G464)*(W464)^3/3+(ABS(K464)^2)/('1D'!$I$5*MAX(((F464)+(G464)*(W464))*(W464),
        0.000001))</f>
        <v>35.686426155594638</v>
      </c>
      <c r="AF464" s="5">
        <f ca="1">IF($A$2=0,
    0,
    IFERROR(AB465+(((AC464+AC465)/2)*J465)+(IF(Z464&gt;Z465,
                '1D'!$D$8*((Z464^2-Z465^2)/(2*'1D'!$I$5)),
                '1D'!$D$9*((Z465^2-Z464^2)/(2*'1D'!$I$5)))+('1D'!$D$10*(ABS(I465)/90)*(MAX(Z464^2,
                        Z465^2)/(2*'1D'!$I$5))))-AB464,
        0))</f>
        <v>3.4531789411857972E-3</v>
      </c>
      <c r="AG464" s="5">
        <f ca="1">IF($A$2=0,
    1,
    IF(IFERROR(AG465,
            0)=0,
        0,
        IFERROR(IF(OR(ROUND(AD464,
                        3)&gt;=1,
                    AND(ABS(AF464)&lt;'1D'!$D$19,
                        AD464&lt;1)),
                1,
                0),
            0)))</f>
        <v>1</v>
      </c>
      <c r="AH464" s="5">
        <f ca="1">IFERROR(IF('1D'!V32="Supercritical",
        MAX('1D'!$D$16,
            IFERROR(L464,
                MAX('1D'!$D$16,
                    POWER((ABS(K464)^2)/('1D'!$I$5*MAX(F464,
                                0.1)^2),
                        1/3)))),
        IF('1D'!V32="Subcritical",
            MAX('1D'!$D$16,
                IFERROR(W464,
                    MAX('1D'!$D$16,
                        POWER((ABS(K464)^2)/('1D'!$I$5*MAX(F464,
                                    0.1)^2),
                            1/3)))),
            IF(IFERROR(T464,
                    -1E+99)&gt;=IFERROR(AE464,
                    -1E+99),
                MAX('1D'!$D$16,
                    IFERROR(L464,
                        MAX('1D'!$D$16,
                            POWER((ABS(K464)^2)/('1D'!$I$5*MAX(F464,
                                        0.1)^2),
                                1/3)))),
                MAX('1D'!$D$16,
                    IFERROR(W464,
                        MAX('1D'!$D$16,
                            POWER((ABS(K464)^2)/('1D'!$I$5*MAX(F464,
                                        0.1)^2),
                                1/3))))))),
    MAX('1D'!$D$16,
        POWER((ABS(K464)^2)/('1D'!$I$5*MAX(F464,
                    0.1)^2),
            1/3)))</f>
        <v>2.0411692021517887</v>
      </c>
      <c r="AI464" s="5">
        <f t="shared" ca="1" si="106"/>
        <v>634.37666920215179</v>
      </c>
      <c r="AJ464" s="5">
        <f ca="1">AI464+((ABS(K464)/MAX(((F464)+(G464)*(AH464))*(AH464),
            0.000001))^2)/(2*'1D'!$I$5)</f>
        <v>635.55109253909484</v>
      </c>
      <c r="AM464">
        <v>0</v>
      </c>
      <c r="AN464">
        <v>0</v>
      </c>
      <c r="AO464" s="5">
        <f t="shared" si="107"/>
        <v>0</v>
      </c>
      <c r="AP464" s="5">
        <f t="shared" si="111"/>
        <v>0</v>
      </c>
      <c r="AQ464" s="5">
        <f ca="1">ABS(ABS(K464)/MAX(((F464)+(G464)*(AH464))*(AH464),
        0.000001))/SQRT('1D'!$I$5*MAX((((F464)+(G464)*(AH464))*(AH464))/MAX((F464)+2*(G464)*(AH464),
            0.000001),
        0.000001))</f>
        <v>1.0727235886044055</v>
      </c>
      <c r="AR464" s="5" t="str">
        <f t="shared" ca="1" si="108"/>
        <v>Supercritical</v>
      </c>
      <c r="AS464" s="5">
        <f ca="1">((ABS(K464)*'1D'!$D$6)/(MAX(((F464)+(G464)*(AH464))*(AH464),
            0.000001)*MAX(((((F464)+(G464)*(AH464))*(AH464))/MAX((F464)+2*(AH464)*SQRT(1+(G464)^2),
                    0.000001))^(2/3),
            0.000001)))^2</f>
        <v>4.3358367565141456E-3</v>
      </c>
    </row>
    <row r="465" spans="1:45" x14ac:dyDescent="0.35">
      <c r="A465">
        <v>456</v>
      </c>
      <c r="B465">
        <v>454.99599999999998</v>
      </c>
      <c r="C465">
        <v>616226.95600000001</v>
      </c>
      <c r="D465">
        <v>3097518.6639999999</v>
      </c>
      <c r="E465">
        <v>632.33500000000004</v>
      </c>
      <c r="F465">
        <v>5.2</v>
      </c>
      <c r="G465">
        <v>0</v>
      </c>
      <c r="H465" t="s">
        <v>176</v>
      </c>
      <c r="I465">
        <v>7.8E-2</v>
      </c>
      <c r="J465" s="5">
        <f t="shared" si="109"/>
        <v>1</v>
      </c>
      <c r="K465" s="5">
        <f t="shared" ca="1" si="110"/>
        <v>50.95</v>
      </c>
      <c r="L465" s="5">
        <f ca="1">IF($A$2=0,
    IFERROR(L464,
        MAX('1D'!$D$16,
            POWER((ABS(K465)^2)/('1D'!$I$5*MAX(F465,
                        0.1)^2),
                1/3))),
    IF(IFERROR(V464,
            0)=0,
        IFERROR(L464,
            MAX('1D'!$D$16,
                POWER((ABS(K465)^2)/('1D'!$I$5*MAX(F465,
                            0.1)^2),
                    1/3))),
        IF(OR(IFERROR(L465,
                    0)=0,
                IFERROR(S464,
                    0)&lt;1,
                IFERROR(S465,
                    0)&lt;1),
            MAX('1D'!$D$16,
                POWER((ABS(K465)^2)/('1D'!$I$5*MAX(F465,
                            0.1)^2),
                    1/3)),
            IF(IFERROR(U465,
                    0)&gt;0,
                MAX('1D'!$D$16,
                    IFERROR(L465,
                        0)+((IFERROR(U465,
                                0))*'1D'!$D$18*IF((IFERROR(S465,
                                    0))&lt;1,
                            1,
                            -1))),
                IF(IFERROR(U465,
                        0)&lt;0,
                    IF(ABS((MAX('1D'!$D$16,
                                    POWER((ABS(K465)^2)/('1D'!$I$5*MAX(F465,
                                                0.1)^2),
                                        1/3)))-IFERROR(L465,
                                0))&gt;'1D'!$D$19,
                        MAX('1D'!$D$16,
                            IF((MAX('1D'!$D$16,
                                        POWER((ABS(K465)^2)/('1D'!$I$5*MAX(F465,
                                                    0.1)^2),
                                            1/3)))&gt;IFERROR(L465,
                                    0),
                                MIN((MAX('1D'!$D$16,
                                            POWER((ABS(K465)^2)/('1D'!$I$5*MAX(F465,
                                                        0.1)^2),
                                                1/3))),
                                    IFERROR(L465,
                                        0)+(MIN(ABS(IFERROR(U465,
                                                    0))*'1D'!$D$18,
                                            ABS((MAX('1D'!$D$16,
                                                        POWER((ABS(K465)^2)/('1D'!$I$5*MAX(F465,
                                                                    0.1)^2),
                                                            1/3)))-IFERROR(L465,
                                                    0))))),
                                MAX((MAX('1D'!$D$16,
                                            POWER((ABS(K465)^2)/('1D'!$I$5*MAX(F465,
                                                        0.1)^2),
                                                1/3))),
                                    IFERROR(L465,
                                        0)-(MIN(ABS(IFERROR(U465,
                                                    0))*'1D'!$D$18,
                                            ABS((MAX('1D'!$D$16,
                                                        POWER((ABS(K465)^2)/('1D'!$I$5*MAX(F465,
                                                                    0.1)^2),
                                                            1/3)))-IFERROR(L465,
                                                    0))))))),
                        MAX('1D'!$D$16,
                            POWER((ABS(K465)^2)/('1D'!$I$5*MAX(F465,
                                        0.1)^2),
                                1/3))),
                    MAX('1D'!$D$16,
                        IFERROR(L465,
                            0)))))))</f>
        <v>2.0411692021517887</v>
      </c>
      <c r="M465" s="5">
        <f t="shared" ca="1" si="98"/>
        <v>10.614079851189301</v>
      </c>
      <c r="N465" s="5">
        <f t="shared" ca="1" si="99"/>
        <v>1.1434704692804873</v>
      </c>
      <c r="O465" s="5">
        <f t="shared" ca="1" si="100"/>
        <v>4.8002276894771132</v>
      </c>
      <c r="P465" s="5">
        <f t="shared" ca="1" si="101"/>
        <v>634.3761692021518</v>
      </c>
      <c r="Q465" s="5">
        <f ca="1">P465+((ABS(K465)/MAX(((F465)+(G465)*(L465))*(L465),
            0.000001))^2)/(2*'1D'!$I$5)</f>
        <v>635.55059253909485</v>
      </c>
      <c r="R465" s="5">
        <f ca="1">((ABS(K465)*'1D'!$D$6)/(MAX(((F465)+(G465)*(L465))*(L465),
            0.000001)*MAX(((((F465)+(G465)*(L465))*(L465))/MAX((F465)+2*(L465)*SQRT(1+(G465)^2),
                    0.000001))^(2/3),
            0.000001)))^2</f>
        <v>4.3358367565141456E-3</v>
      </c>
      <c r="S465" s="5">
        <f ca="1">ABS(ABS(K465)/MAX(((F465)+(G465)*(L465))*(L465),
        0.000001))/SQRT('1D'!$I$5*MAX((((F465)+(G465)*(L465))*(L465))/MAX((F465)+2*(G465)*(L465),
            0.000001),
        0.000001))</f>
        <v>1.0727235886044055</v>
      </c>
      <c r="T465" s="5">
        <f ca="1">((F465)*(L465)^2)/2+(G465)*(L465)^3/3+(ABS(K465)^2)/('1D'!$I$5*MAX(((F465)+(G465)*(L465))*(L465),
        0.000001))</f>
        <v>35.763412605541333</v>
      </c>
      <c r="U465" s="5">
        <f ca="1">IF($A$2=0,
    0,
    IFERROR(Q464-(((R464+R465)/2)*J465)-(IF(O464&gt;O465,
                '1D'!$D$8*((O464^2-O465^2)/(2*'1D'!$I$5)),
                '1D'!$D$9*((O465^2-O464^2)/(2*'1D'!$I$5)))+('1D'!$D$10*(ABS(I465)/90)*(MAX(O464^2,
                        O465^2)/(2*'1D'!$I$5))))-Q465,
        0))</f>
        <v>-3.9885117902258571E-3</v>
      </c>
      <c r="V465" s="5">
        <f ca="1">IF($A$2=0,
    1,
    IF(IFERROR(V464,
            0)=0,
        0,
        IFERROR(IF(ROUND(S465,
                    3)=1,
                1,
                IF(AND(ABS(U465)&lt;'1D'!$D$19,
                        S465&gt;1),
                    1,
                    0)),
            0)))</f>
        <v>0</v>
      </c>
      <c r="W465" s="5">
        <f ca="1">IF($A$2=0,
    MAX(MAX('1D'!$D$16,
            MAX('1D'!$D$16,
                POWER((ABS(K465)^2)/('1D'!$I$5*MAX(F465,
                            0.1)^2),
                    1/3))),
        IFERROR(W1396,
            MAX(MAX('1D'!$D$16,
                    MAX('1D'!$D$16,
                        POWER((ABS(K465)^2)/('1D'!$I$5*MAX(F465,
                                    0.1)^2),
                            1/3))),
                ($L$2)-E1396))),
    IF(IFERROR(AG466,
            0)=0,
        MAX(MAX('1D'!$D$16,
                MAX('1D'!$D$16,
                    POWER((ABS(K465)^2)/('1D'!$I$5*MAX(F465,
                                0.1)^2),
                        1/3))),
            IFERROR(W1396,
                MAX(MAX('1D'!$D$16,
                        MAX('1D'!$D$16,
                            POWER((ABS(K465)^2)/('1D'!$I$5*MAX(F465,
                                        0.1)^2),
                                1/3))),
                    ($L$2)-E1396))),
        IF(IFERROR(W465,
                0)=0,
            MAX(MAX('1D'!$D$16,
                    MAX('1D'!$D$16,
                        POWER((ABS(K465)^2)/('1D'!$I$5*MAX(F465,
                                    0.1)^2),
                            1/3))),
                IFERROR(W1396,
                    MAX(MAX('1D'!$D$16,
                            MAX('1D'!$D$16,
                                POWER((ABS(K465)^2)/('1D'!$I$5*MAX(F465,
                                            0.1)^2),
                                    1/3))),
                        ($L$2)-E1396))),
            IF(OR(IFERROR(AD465,
                        0)&gt;=1,
                    IFERROR(AD466,
                        0)&gt;=1),
                MAX('1D'!$D$16,
                    MAX('1D'!$D$16,
                        POWER((ABS(K465)^2)/('1D'!$I$5*MAX(F465,
                                    0.1)^2),
                            1/3))),
                IF(ABS(IFERROR(AF465,
                            0))&lt;'1D'!$D$19,
                    MAX(MAX('1D'!$D$16,
                            MAX('1D'!$D$16,
                                POWER((ABS(K465)^2)/('1D'!$I$5*MAX(F465,
                                            0.1)^2),
                                    1/3))),
                        IFERROR(W465,
                            0)),
                    MAX(MAX('1D'!$D$16,
                            MAX('1D'!$D$16,
                                POWER((ABS(K465)^2)/('1D'!$I$5*MAX(F465,
                                            0.1)^2),
                                    1/3))),
                        (IFERROR(W465,
                                0))+((IFERROR(AF465,
                                    0))*'1D'!$D$18)))))))</f>
        <v>2.1389677043987478</v>
      </c>
      <c r="X465" s="5">
        <f t="shared" ca="1" si="102"/>
        <v>11.122632062873489</v>
      </c>
      <c r="Y465" s="5">
        <f t="shared" ca="1" si="103"/>
        <v>1.1735290000551568</v>
      </c>
      <c r="Z465" s="5">
        <f t="shared" ca="1" si="104"/>
        <v>4.5807502857230418</v>
      </c>
      <c r="AA465" s="5">
        <f t="shared" ca="1" si="105"/>
        <v>634.47396770439877</v>
      </c>
      <c r="AB465" s="5">
        <f ca="1">AA465+((ABS(K465)/MAX(((F465)+(G465)*(W465))*(W465),
            0.000001))^2)/(2*'1D'!$I$5)</f>
        <v>635.54345155659814</v>
      </c>
      <c r="AC465" s="5">
        <f ca="1">((ABS(K465)*'1D'!$D$6)/(MAX(((F465)+(G465)*(W465))*(W465),
            0.000001)*MAX(((((F465)+(G465)*(W465))*(W465))/MAX((F465)+2*(W465)*SQRT(1+(G465)^2),
                    0.000001))^(2/3),
            0.000001)))^2</f>
        <v>3.8141460404132466E-3</v>
      </c>
      <c r="AD465" s="5">
        <f ca="1">ABS(ABS(K465)/MAX(((F465)+(G465)*(W465))*(W465),
        0.000001))/SQRT('1D'!$I$5*MAX((((F465)+(G465)*(W465))*(W465))/MAX((F465)+2*(G465)*(W465),
            0.000001),
        0.000001))</f>
        <v>1.0000000000000004</v>
      </c>
      <c r="AE465" s="5">
        <f ca="1">((F465)*(W465)^2)/2+(G465)*(W465)^3/3+(ABS(K465)^2)/('1D'!$I$5*MAX(((F465)+(G465)*(W465))*(W465),
        0.000001))</f>
        <v>35.686426155594638</v>
      </c>
      <c r="AF465" s="5">
        <f ca="1">IF($A$2=0,
    0,
    IFERROR(AB466+(((AC465+AC466)/2)*J466)+(IF(Z465&gt;Z466,
                '1D'!$D$8*((Z465^2-Z466^2)/(2*'1D'!$I$5)),
                '1D'!$D$9*((Z466^2-Z465^2)/(2*'1D'!$I$5)))+('1D'!$D$10*(ABS(I466)/90)*(MAX(Z465^2,
                        Z466^2)/(2*'1D'!$I$5))))-AB465,
        0))</f>
        <v>3.3622728137743252E-3</v>
      </c>
      <c r="AG465" s="5">
        <f ca="1">IF($A$2=0,
    1,
    IF(IFERROR(AG466,
            0)=0,
        0,
        IFERROR(IF(OR(ROUND(AD465,
                        3)&gt;=1,
                    AND(ABS(AF465)&lt;'1D'!$D$19,
                        AD465&lt;1)),
                1,
                0),
            0)))</f>
        <v>1</v>
      </c>
      <c r="AH465" s="5">
        <f ca="1">IFERROR(IF('1D'!V32="Supercritical",
        MAX('1D'!$D$16,
            IFERROR(L465,
                MAX('1D'!$D$16,
                    POWER((ABS(K465)^2)/('1D'!$I$5*MAX(F465,
                                0.1)^2),
                        1/3)))),
        IF('1D'!V32="Subcritical",
            MAX('1D'!$D$16,
                IFERROR(W465,
                    MAX('1D'!$D$16,
                        POWER((ABS(K465)^2)/('1D'!$I$5*MAX(F465,
                                    0.1)^2),
                            1/3)))),
            IF(IFERROR(T465,
                    -1E+99)&gt;=IFERROR(AE465,
                    -1E+99),
                MAX('1D'!$D$16,
                    IFERROR(L465,
                        MAX('1D'!$D$16,
                            POWER((ABS(K465)^2)/('1D'!$I$5*MAX(F465,
                                        0.1)^2),
                                1/3)))),
                MAX('1D'!$D$16,
                    IFERROR(W465,
                        MAX('1D'!$D$16,
                            POWER((ABS(K465)^2)/('1D'!$I$5*MAX(F465,
                                        0.1)^2),
                                1/3))))))),
    MAX('1D'!$D$16,
        POWER((ABS(K465)^2)/('1D'!$I$5*MAX(F465,
                    0.1)^2),
            1/3)))</f>
        <v>2.0411692021517887</v>
      </c>
      <c r="AI465" s="5">
        <f t="shared" ca="1" si="106"/>
        <v>634.3761692021518</v>
      </c>
      <c r="AJ465" s="5">
        <f ca="1">AI465+((ABS(K465)/MAX(((F465)+(G465)*(AH465))*(AH465),
            0.000001))^2)/(2*'1D'!$I$5)</f>
        <v>635.55059253909485</v>
      </c>
      <c r="AM465">
        <v>0</v>
      </c>
      <c r="AN465">
        <v>0</v>
      </c>
      <c r="AO465" s="5">
        <f t="shared" si="107"/>
        <v>0</v>
      </c>
      <c r="AP465" s="5">
        <f t="shared" si="111"/>
        <v>0</v>
      </c>
      <c r="AQ465" s="5">
        <f ca="1">ABS(ABS(K465)/MAX(((F465)+(G465)*(AH465))*(AH465),
        0.000001))/SQRT('1D'!$I$5*MAX((((F465)+(G465)*(AH465))*(AH465))/MAX((F465)+2*(G465)*(AH465),
            0.000001),
        0.000001))</f>
        <v>1.0727235886044055</v>
      </c>
      <c r="AR465" s="5" t="str">
        <f t="shared" ca="1" si="108"/>
        <v>Supercritical</v>
      </c>
      <c r="AS465" s="5">
        <f ca="1">((ABS(K465)*'1D'!$D$6)/(MAX(((F465)+(G465)*(AH465))*(AH465),
            0.000001)*MAX(((((F465)+(G465)*(AH465))*(AH465))/MAX((F465)+2*(AH465)*SQRT(1+(G465)^2),
                    0.000001))^(2/3),
            0.000001)))^2</f>
        <v>4.3358367565141456E-3</v>
      </c>
    </row>
    <row r="466" spans="1:45" x14ac:dyDescent="0.35">
      <c r="A466">
        <v>457</v>
      </c>
      <c r="B466">
        <v>455.99599999999998</v>
      </c>
      <c r="C466">
        <v>616226.48199999996</v>
      </c>
      <c r="D466">
        <v>3097517.7829999998</v>
      </c>
      <c r="E466">
        <v>632.33450000000005</v>
      </c>
      <c r="F466">
        <v>5.2</v>
      </c>
      <c r="G466">
        <v>0</v>
      </c>
      <c r="H466" t="s">
        <v>176</v>
      </c>
      <c r="I466">
        <v>2.7E-2</v>
      </c>
      <c r="J466" s="5">
        <f t="shared" si="109"/>
        <v>1</v>
      </c>
      <c r="K466" s="5">
        <f t="shared" ca="1" si="110"/>
        <v>50.95</v>
      </c>
      <c r="L466" s="5">
        <f ca="1">IF($A$2=0,
    IFERROR(L465,
        MAX('1D'!$D$16,
            POWER((ABS(K466)^2)/('1D'!$I$5*MAX(F466,
                        0.1)^2),
                1/3))),
    IF(IFERROR(V465,
            0)=0,
        IFERROR(L465,
            MAX('1D'!$D$16,
                POWER((ABS(K466)^2)/('1D'!$I$5*MAX(F466,
                            0.1)^2),
                    1/3))),
        IF(OR(IFERROR(L466,
                    0)=0,
                IFERROR(S465,
                    0)&lt;1,
                IFERROR(S466,
                    0)&lt;1),
            MAX('1D'!$D$16,
                POWER((ABS(K466)^2)/('1D'!$I$5*MAX(F466,
                            0.1)^2),
                    1/3)),
            IF(IFERROR(U466,
                    0)&gt;0,
                MAX('1D'!$D$16,
                    IFERROR(L466,
                        0)+((IFERROR(U466,
                                0))*'1D'!$D$18*IF((IFERROR(S466,
                                    0))&lt;1,
                            1,
                            -1))),
                IF(IFERROR(U466,
                        0)&lt;0,
                    IF(ABS((MAX('1D'!$D$16,
                                    POWER((ABS(K466)^2)/('1D'!$I$5*MAX(F466,
                                                0.1)^2),
                                        1/3)))-IFERROR(L466,
                                0))&gt;'1D'!$D$19,
                        MAX('1D'!$D$16,
                            IF((MAX('1D'!$D$16,
                                        POWER((ABS(K466)^2)/('1D'!$I$5*MAX(F466,
                                                    0.1)^2),
                                            1/3)))&gt;IFERROR(L466,
                                    0),
                                MIN((MAX('1D'!$D$16,
                                            POWER((ABS(K466)^2)/('1D'!$I$5*MAX(F466,
                                                        0.1)^2),
                                                1/3))),
                                    IFERROR(L466,
                                        0)+(MIN(ABS(IFERROR(U466,
                                                    0))*'1D'!$D$18,
                                            ABS((MAX('1D'!$D$16,
                                                        POWER((ABS(K466)^2)/('1D'!$I$5*MAX(F466,
                                                                    0.1)^2),
                                                            1/3)))-IFERROR(L466,
                                                    0))))),
                                MAX((MAX('1D'!$D$16,
                                            POWER((ABS(K466)^2)/('1D'!$I$5*MAX(F466,
                                                        0.1)^2),
                                                1/3))),
                                    IFERROR(L466,
                                        0)-(MIN(ABS(IFERROR(U466,
                                                    0))*'1D'!$D$18,
                                            ABS((MAX('1D'!$D$16,
                                                        POWER((ABS(K466)^2)/('1D'!$I$5*MAX(F466,
                                                                    0.1)^2),
                                                            1/3)))-IFERROR(L466,
                                                    0))))))),
                        MAX('1D'!$D$16,
                            POWER((ABS(K466)^2)/('1D'!$I$5*MAX(F466,
                                        0.1)^2),
                                1/3))),
                    MAX('1D'!$D$16,
                        IFERROR(L466,
                            0)))))))</f>
        <v>2.0411692021517887</v>
      </c>
      <c r="M466" s="5">
        <f t="shared" ca="1" si="98"/>
        <v>10.614079851189301</v>
      </c>
      <c r="N466" s="5">
        <f t="shared" ca="1" si="99"/>
        <v>1.1434704692804873</v>
      </c>
      <c r="O466" s="5">
        <f t="shared" ca="1" si="100"/>
        <v>4.8002276894771132</v>
      </c>
      <c r="P466" s="5">
        <f t="shared" ca="1" si="101"/>
        <v>634.37566920215181</v>
      </c>
      <c r="Q466" s="5">
        <f ca="1">P466+((ABS(K466)/MAX(((F466)+(G466)*(L466))*(L466),
            0.000001))^2)/(2*'1D'!$I$5)</f>
        <v>635.55009253909486</v>
      </c>
      <c r="R466" s="5">
        <f ca="1">((ABS(K466)*'1D'!$D$6)/(MAX(((F466)+(G466)*(L466))*(L466),
            0.000001)*MAX(((((F466)+(G466)*(L466))*(L466))/MAX((F466)+2*(L466)*SQRT(1+(G466)^2),
                    0.000001))^(2/3),
            0.000001)))^2</f>
        <v>4.3358367565141456E-3</v>
      </c>
      <c r="S466" s="5">
        <f ca="1">ABS(ABS(K466)/MAX(((F466)+(G466)*(L466))*(L466),
        0.000001))/SQRT('1D'!$I$5*MAX((((F466)+(G466)*(L466))*(L466))/MAX((F466)+2*(G466)*(L466),
            0.000001),
        0.000001))</f>
        <v>1.0727235886044055</v>
      </c>
      <c r="T466" s="5">
        <f ca="1">((F466)*(L466)^2)/2+(G466)*(L466)^3/3+(ABS(K466)^2)/('1D'!$I$5*MAX(((F466)+(G466)*(L466))*(L466),
        0.000001))</f>
        <v>35.763412605541333</v>
      </c>
      <c r="U466" s="5">
        <f ca="1">IF($A$2=0,
    0,
    IFERROR(Q465-(((R465+R466)/2)*J466)-(IF(O465&gt;O466,
                '1D'!$D$8*((O465^2-O466^2)/(2*'1D'!$I$5)),
                '1D'!$D$9*((O466^2-O465^2)/(2*'1D'!$I$5)))+('1D'!$D$10*(ABS(I466)/90)*(MAX(O465^2,
                        O466^2)/(2*'1D'!$I$5))))-Q466,
        0))</f>
        <v>-3.8886858066007335E-3</v>
      </c>
      <c r="V466" s="5">
        <f ca="1">IF($A$2=0,
    1,
    IF(IFERROR(V465,
            0)=0,
        0,
        IFERROR(IF(ROUND(S466,
                    3)=1,
                1,
                IF(AND(ABS(U466)&lt;'1D'!$D$19,
                        S466&gt;1),
                    1,
                    0)),
            0)))</f>
        <v>0</v>
      </c>
      <c r="W466" s="5">
        <f ca="1">IF($A$2=0,
    MAX(MAX('1D'!$D$16,
            MAX('1D'!$D$16,
                POWER((ABS(K466)^2)/('1D'!$I$5*MAX(F466,
                            0.1)^2),
                    1/3))),
        IFERROR(W1396,
            MAX(MAX('1D'!$D$16,
                    MAX('1D'!$D$16,
                        POWER((ABS(K466)^2)/('1D'!$I$5*MAX(F466,
                                    0.1)^2),
                            1/3))),
                ($L$2)-E1396))),
    IF(IFERROR(AG467,
            0)=0,
        MAX(MAX('1D'!$D$16,
                MAX('1D'!$D$16,
                    POWER((ABS(K466)^2)/('1D'!$I$5*MAX(F466,
                                0.1)^2),
                        1/3))),
            IFERROR(W1396,
                MAX(MAX('1D'!$D$16,
                        MAX('1D'!$D$16,
                            POWER((ABS(K466)^2)/('1D'!$I$5*MAX(F466,
                                        0.1)^2),
                                1/3))),
                    ($L$2)-E1396))),
        IF(IFERROR(W466,
                0)=0,
            MAX(MAX('1D'!$D$16,
                    MAX('1D'!$D$16,
                        POWER((ABS(K466)^2)/('1D'!$I$5*MAX(F466,
                                    0.1)^2),
                            1/3))),
                IFERROR(W1396,
                    MAX(MAX('1D'!$D$16,
                            MAX('1D'!$D$16,
                                POWER((ABS(K466)^2)/('1D'!$I$5*MAX(F466,
                                            0.1)^2),
                                    1/3))),
                        ($L$2)-E1396))),
            IF(OR(IFERROR(AD466,
                        0)&gt;=1,
                    IFERROR(AD467,
                        0)&gt;=1),
                MAX('1D'!$D$16,
                    MAX('1D'!$D$16,
                        POWER((ABS(K466)^2)/('1D'!$I$5*MAX(F466,
                                    0.1)^2),
                            1/3))),
                IF(ABS(IFERROR(AF466,
                            0))&lt;'1D'!$D$19,
                    MAX(MAX('1D'!$D$16,
                            MAX('1D'!$D$16,
                                POWER((ABS(K466)^2)/('1D'!$I$5*MAX(F466,
                                            0.1)^2),
                                    1/3))),
                        IFERROR(W466,
                            0)),
                    MAX(MAX('1D'!$D$16,
                            MAX('1D'!$D$16,
                                POWER((ABS(K466)^2)/('1D'!$I$5*MAX(F466,
                                            0.1)^2),
                                    1/3))),
                        (IFERROR(W466,
                                0))+((IFERROR(AF466,
                                    0))*'1D'!$D$18)))))))</f>
        <v>2.1389677043987478</v>
      </c>
      <c r="X466" s="5">
        <f t="shared" ca="1" si="102"/>
        <v>11.122632062873489</v>
      </c>
      <c r="Y466" s="5">
        <f t="shared" ca="1" si="103"/>
        <v>1.1735290000551568</v>
      </c>
      <c r="Z466" s="5">
        <f t="shared" ca="1" si="104"/>
        <v>4.5807502857230418</v>
      </c>
      <c r="AA466" s="5">
        <f t="shared" ca="1" si="105"/>
        <v>634.47346770439879</v>
      </c>
      <c r="AB466" s="5">
        <f ca="1">AA466+((ABS(K466)/MAX(((F466)+(G466)*(W466))*(W466),
            0.000001))^2)/(2*'1D'!$I$5)</f>
        <v>635.54295155659815</v>
      </c>
      <c r="AC466" s="5">
        <f ca="1">((ABS(K466)*'1D'!$D$6)/(MAX(((F466)+(G466)*(W466))*(W466),
            0.000001)*MAX(((((F466)+(G466)*(W466))*(W466))/MAX((F466)+2*(W466)*SQRT(1+(G466)^2),
                    0.000001))^(2/3),
            0.000001)))^2</f>
        <v>3.8141460404132466E-3</v>
      </c>
      <c r="AD466" s="5">
        <f ca="1">ABS(ABS(K466)/MAX(((F466)+(G466)*(W466))*(W466),
        0.000001))/SQRT('1D'!$I$5*MAX((((F466)+(G466)*(W466))*(W466))/MAX((F466)+2*(G466)*(W466),
            0.000001),
        0.000001))</f>
        <v>1.0000000000000004</v>
      </c>
      <c r="AE466" s="5">
        <f ca="1">((F466)*(W466)^2)/2+(G466)*(W466)^3/3+(ABS(K466)^2)/('1D'!$I$5*MAX(((F466)+(G466)*(W466))*(W466),
        0.000001))</f>
        <v>35.686426155594638</v>
      </c>
      <c r="AF466" s="5">
        <f ca="1">IF($A$2=0,
    0,
    IFERROR(AB467+(((AC466+AC467)/2)*J467)+(IF(Z466&gt;Z467,
                '1D'!$D$8*((Z466^2-Z467^2)/(2*'1D'!$I$5)),
                '1D'!$D$9*((Z467^2-Z466^2)/(2*'1D'!$I$5)))+('1D'!$D$10*(ABS(I467)/90)*(MAX(Z466^2,
                        Z467^2)/(2*'1D'!$I$5))))-AB466,
        0))</f>
        <v>3.3584586675488026E-3</v>
      </c>
      <c r="AG466" s="5">
        <f ca="1">IF($A$2=0,
    1,
    IF(IFERROR(AG467,
            0)=0,
        0,
        IFERROR(IF(OR(ROUND(AD466,
                        3)&gt;=1,
                    AND(ABS(AF466)&lt;'1D'!$D$19,
                        AD466&lt;1)),
                1,
                0),
            0)))</f>
        <v>1</v>
      </c>
      <c r="AH466" s="5">
        <f ca="1">IFERROR(IF('1D'!V32="Supercritical",
        MAX('1D'!$D$16,
            IFERROR(L466,
                MAX('1D'!$D$16,
                    POWER((ABS(K466)^2)/('1D'!$I$5*MAX(F466,
                                0.1)^2),
                        1/3)))),
        IF('1D'!V32="Subcritical",
            MAX('1D'!$D$16,
                IFERROR(W466,
                    MAX('1D'!$D$16,
                        POWER((ABS(K466)^2)/('1D'!$I$5*MAX(F466,
                                    0.1)^2),
                            1/3)))),
            IF(IFERROR(T466,
                    -1E+99)&gt;=IFERROR(AE466,
                    -1E+99),
                MAX('1D'!$D$16,
                    IFERROR(L466,
                        MAX('1D'!$D$16,
                            POWER((ABS(K466)^2)/('1D'!$I$5*MAX(F466,
                                        0.1)^2),
                                1/3)))),
                MAX('1D'!$D$16,
                    IFERROR(W466,
                        MAX('1D'!$D$16,
                            POWER((ABS(K466)^2)/('1D'!$I$5*MAX(F466,
                                        0.1)^2),
                                1/3))))))),
    MAX('1D'!$D$16,
        POWER((ABS(K466)^2)/('1D'!$I$5*MAX(F466,
                    0.1)^2),
            1/3)))</f>
        <v>2.0411692021517887</v>
      </c>
      <c r="AI466" s="5">
        <f t="shared" ca="1" si="106"/>
        <v>634.37566920215181</v>
      </c>
      <c r="AJ466" s="5">
        <f ca="1">AI466+((ABS(K466)/MAX(((F466)+(G466)*(AH466))*(AH466),
            0.000001))^2)/(2*'1D'!$I$5)</f>
        <v>635.55009253909486</v>
      </c>
      <c r="AM466">
        <v>0</v>
      </c>
      <c r="AN466">
        <v>0</v>
      </c>
      <c r="AO466" s="5">
        <f t="shared" si="107"/>
        <v>0</v>
      </c>
      <c r="AP466" s="5">
        <f t="shared" si="111"/>
        <v>0</v>
      </c>
      <c r="AQ466" s="5">
        <f ca="1">ABS(ABS(K466)/MAX(((F466)+(G466)*(AH466))*(AH466),
        0.000001))/SQRT('1D'!$I$5*MAX((((F466)+(G466)*(AH466))*(AH466))/MAX((F466)+2*(G466)*(AH466),
            0.000001),
        0.000001))</f>
        <v>1.0727235886044055</v>
      </c>
      <c r="AR466" s="5" t="str">
        <f t="shared" ca="1" si="108"/>
        <v>Supercritical</v>
      </c>
      <c r="AS466" s="5">
        <f ca="1">((ABS(K466)*'1D'!$D$6)/(MAX(((F466)+(G466)*(AH466))*(AH466),
            0.000001)*MAX(((((F466)+(G466)*(AH466))*(AH466))/MAX((F466)+2*(AH466)*SQRT(1+(G466)^2),
                    0.000001))^(2/3),
            0.000001)))^2</f>
        <v>4.3358367565141456E-3</v>
      </c>
    </row>
    <row r="467" spans="1:45" x14ac:dyDescent="0.35">
      <c r="A467">
        <v>458</v>
      </c>
      <c r="B467">
        <v>456.995</v>
      </c>
      <c r="C467">
        <v>616226.00800000003</v>
      </c>
      <c r="D467">
        <v>3097516.9029999999</v>
      </c>
      <c r="E467">
        <v>632.33399999999995</v>
      </c>
      <c r="F467">
        <v>5.2</v>
      </c>
      <c r="G467">
        <v>0</v>
      </c>
      <c r="H467" t="s">
        <v>176</v>
      </c>
      <c r="I467">
        <v>2.7E-2</v>
      </c>
      <c r="J467" s="5">
        <f t="shared" si="109"/>
        <v>0.99900000000002365</v>
      </c>
      <c r="K467" s="5">
        <f t="shared" ca="1" si="110"/>
        <v>50.95</v>
      </c>
      <c r="L467" s="5">
        <f ca="1">IF($A$2=0,
    IFERROR(L466,
        MAX('1D'!$D$16,
            POWER((ABS(K467)^2)/('1D'!$I$5*MAX(F467,
                        0.1)^2),
                1/3))),
    IF(IFERROR(V466,
            0)=0,
        IFERROR(L466,
            MAX('1D'!$D$16,
                POWER((ABS(K467)^2)/('1D'!$I$5*MAX(F467,
                            0.1)^2),
                    1/3))),
        IF(OR(IFERROR(L467,
                    0)=0,
                IFERROR(S466,
                    0)&lt;1,
                IFERROR(S467,
                    0)&lt;1),
            MAX('1D'!$D$16,
                POWER((ABS(K467)^2)/('1D'!$I$5*MAX(F467,
                            0.1)^2),
                    1/3)),
            IF(IFERROR(U467,
                    0)&gt;0,
                MAX('1D'!$D$16,
                    IFERROR(L467,
                        0)+((IFERROR(U467,
                                0))*'1D'!$D$18*IF((IFERROR(S467,
                                    0))&lt;1,
                            1,
                            -1))),
                IF(IFERROR(U467,
                        0)&lt;0,
                    IF(ABS((MAX('1D'!$D$16,
                                    POWER((ABS(K467)^2)/('1D'!$I$5*MAX(F467,
                                                0.1)^2),
                                        1/3)))-IFERROR(L467,
                                0))&gt;'1D'!$D$19,
                        MAX('1D'!$D$16,
                            IF((MAX('1D'!$D$16,
                                        POWER((ABS(K467)^2)/('1D'!$I$5*MAX(F467,
                                                    0.1)^2),
                                            1/3)))&gt;IFERROR(L467,
                                    0),
                                MIN((MAX('1D'!$D$16,
                                            POWER((ABS(K467)^2)/('1D'!$I$5*MAX(F467,
                                                        0.1)^2),
                                                1/3))),
                                    IFERROR(L467,
                                        0)+(MIN(ABS(IFERROR(U467,
                                                    0))*'1D'!$D$18,
                                            ABS((MAX('1D'!$D$16,
                                                        POWER((ABS(K467)^2)/('1D'!$I$5*MAX(F467,
                                                                    0.1)^2),
                                                            1/3)))-IFERROR(L467,
                                                    0))))),
                                MAX((MAX('1D'!$D$16,
                                            POWER((ABS(K467)^2)/('1D'!$I$5*MAX(F467,
                                                        0.1)^2),
                                                1/3))),
                                    IFERROR(L467,
                                        0)-(MIN(ABS(IFERROR(U467,
                                                    0))*'1D'!$D$18,
                                            ABS((MAX('1D'!$D$16,
                                                        POWER((ABS(K467)^2)/('1D'!$I$5*MAX(F467,
                                                                    0.1)^2),
                                                            1/3)))-IFERROR(L467,
                                                    0))))))),
                        MAX('1D'!$D$16,
                            POWER((ABS(K467)^2)/('1D'!$I$5*MAX(F467,
                                        0.1)^2),
                                1/3))),
                    MAX('1D'!$D$16,
                        IFERROR(L467,
                            0)))))))</f>
        <v>2.0411692021517887</v>
      </c>
      <c r="M467" s="5">
        <f t="shared" ca="1" si="98"/>
        <v>10.614079851189301</v>
      </c>
      <c r="N467" s="5">
        <f t="shared" ca="1" si="99"/>
        <v>1.1434704692804873</v>
      </c>
      <c r="O467" s="5">
        <f t="shared" ca="1" si="100"/>
        <v>4.8002276894771132</v>
      </c>
      <c r="P467" s="5">
        <f t="shared" ca="1" si="101"/>
        <v>634.37516920215171</v>
      </c>
      <c r="Q467" s="5">
        <f ca="1">P467+((ABS(K467)/MAX(((F467)+(G467)*(L467))*(L467),
            0.000001))^2)/(2*'1D'!$I$5)</f>
        <v>635.54959253909476</v>
      </c>
      <c r="R467" s="5">
        <f ca="1">((ABS(K467)*'1D'!$D$6)/(MAX(((F467)+(G467)*(L467))*(L467),
            0.000001)*MAX(((((F467)+(G467)*(L467))*(L467))/MAX((F467)+2*(L467)*SQRT(1+(G467)^2),
                    0.000001))^(2/3),
            0.000001)))^2</f>
        <v>4.3358367565141456E-3</v>
      </c>
      <c r="S467" s="5">
        <f ca="1">ABS(ABS(K467)/MAX(((F467)+(G467)*(L467))*(L467),
        0.000001))/SQRT('1D'!$I$5*MAX((((F467)+(G467)*(L467))*(L467))/MAX((F467)+2*(G467)*(L467),
            0.000001),
        0.000001))</f>
        <v>1.0727235886044055</v>
      </c>
      <c r="T467" s="5">
        <f ca="1">((F467)*(L467)^2)/2+(G467)*(L467)^3/3+(ABS(K467)^2)/('1D'!$I$5*MAX(((F467)+(G467)*(L467))*(L467),
        0.000001))</f>
        <v>35.763412605541333</v>
      </c>
      <c r="U467" s="5">
        <f ca="1">IF($A$2=0,
    0,
    IFERROR(Q466-(((R466+R467)/2)*J467)-(IF(O466&gt;O467,
                '1D'!$D$8*((O466^2-O467^2)/(2*'1D'!$I$5)),
                '1D'!$D$9*((O467^2-O466^2)/(2*'1D'!$I$5)))+('1D'!$D$10*(ABS(I467)/90)*(MAX(O466^2,
                        O467^2)/(2*'1D'!$I$5))))-Q467,
        0))</f>
        <v>-3.8843499697804873E-3</v>
      </c>
      <c r="V467" s="5">
        <f ca="1">IF($A$2=0,
    1,
    IF(IFERROR(V466,
            0)=0,
        0,
        IFERROR(IF(ROUND(S467,
                    3)=1,
                1,
                IF(AND(ABS(U467)&lt;'1D'!$D$19,
                        S467&gt;1),
                    1,
                    0)),
            0)))</f>
        <v>0</v>
      </c>
      <c r="W467" s="5">
        <f ca="1">IF($A$2=0,
    MAX(MAX('1D'!$D$16,
            MAX('1D'!$D$16,
                POWER((ABS(K467)^2)/('1D'!$I$5*MAX(F467,
                            0.1)^2),
                    1/3))),
        IFERROR(W1396,
            MAX(MAX('1D'!$D$16,
                    MAX('1D'!$D$16,
                        POWER((ABS(K467)^2)/('1D'!$I$5*MAX(F467,
                                    0.1)^2),
                            1/3))),
                ($L$2)-E1396))),
    IF(IFERROR(AG468,
            0)=0,
        MAX(MAX('1D'!$D$16,
                MAX('1D'!$D$16,
                    POWER((ABS(K467)^2)/('1D'!$I$5*MAX(F467,
                                0.1)^2),
                        1/3))),
            IFERROR(W1396,
                MAX(MAX('1D'!$D$16,
                        MAX('1D'!$D$16,
                            POWER((ABS(K467)^2)/('1D'!$I$5*MAX(F467,
                                        0.1)^2),
                                1/3))),
                    ($L$2)-E1396))),
        IF(IFERROR(W467,
                0)=0,
            MAX(MAX('1D'!$D$16,
                    MAX('1D'!$D$16,
                        POWER((ABS(K467)^2)/('1D'!$I$5*MAX(F467,
                                    0.1)^2),
                            1/3))),
                IFERROR(W1396,
                    MAX(MAX('1D'!$D$16,
                            MAX('1D'!$D$16,
                                POWER((ABS(K467)^2)/('1D'!$I$5*MAX(F467,
                                            0.1)^2),
                                    1/3))),
                        ($L$2)-E1396))),
            IF(OR(IFERROR(AD467,
                        0)&gt;=1,
                    IFERROR(AD468,
                        0)&gt;=1),
                MAX('1D'!$D$16,
                    MAX('1D'!$D$16,
                        POWER((ABS(K467)^2)/('1D'!$I$5*MAX(F467,
                                    0.1)^2),
                            1/3))),
                IF(ABS(IFERROR(AF467,
                            0))&lt;'1D'!$D$19,
                    MAX(MAX('1D'!$D$16,
                            MAX('1D'!$D$16,
                                POWER((ABS(K467)^2)/('1D'!$I$5*MAX(F467,
                                            0.1)^2),
                                    1/3))),
                        IFERROR(W467,
                            0)),
                    MAX(MAX('1D'!$D$16,
                            MAX('1D'!$D$16,
                                POWER((ABS(K467)^2)/('1D'!$I$5*MAX(F467,
                                            0.1)^2),
                                    1/3))),
                        (IFERROR(W467,
                                0))+((IFERROR(AF467,
                                    0))*'1D'!$D$18)))))))</f>
        <v>2.1389677043987478</v>
      </c>
      <c r="X467" s="5">
        <f t="shared" ca="1" si="102"/>
        <v>11.122632062873489</v>
      </c>
      <c r="Y467" s="5">
        <f t="shared" ca="1" si="103"/>
        <v>1.1735290000551568</v>
      </c>
      <c r="Z467" s="5">
        <f t="shared" ca="1" si="104"/>
        <v>4.5807502857230418</v>
      </c>
      <c r="AA467" s="5">
        <f t="shared" ca="1" si="105"/>
        <v>634.47296770439868</v>
      </c>
      <c r="AB467" s="5">
        <f ca="1">AA467+((ABS(K467)/MAX(((F467)+(G467)*(W467))*(W467),
            0.000001))^2)/(2*'1D'!$I$5)</f>
        <v>635.54245155659805</v>
      </c>
      <c r="AC467" s="5">
        <f ca="1">((ABS(K467)*'1D'!$D$6)/(MAX(((F467)+(G467)*(W467))*(W467),
            0.000001)*MAX(((((F467)+(G467)*(W467))*(W467))/MAX((F467)+2*(W467)*SQRT(1+(G467)^2),
                    0.000001))^(2/3),
            0.000001)))^2</f>
        <v>3.8141460404132466E-3</v>
      </c>
      <c r="AD467" s="5">
        <f ca="1">ABS(ABS(K467)/MAX(((F467)+(G467)*(W467))*(W467),
        0.000001))/SQRT('1D'!$I$5*MAX((((F467)+(G467)*(W467))*(W467))/MAX((F467)+2*(G467)*(W467),
            0.000001),
        0.000001))</f>
        <v>1.0000000000000004</v>
      </c>
      <c r="AE467" s="5">
        <f ca="1">((F467)*(W467)^2)/2+(G467)*(W467)^3/3+(ABS(K467)^2)/('1D'!$I$5*MAX(((F467)+(G467)*(W467))*(W467),
        0.000001))</f>
        <v>35.686426155594638</v>
      </c>
      <c r="AF467" s="5">
        <f ca="1">IF($A$2=0,
    0,
    IFERROR(AB468+(((AC467+AC468)/2)*J468)+(IF(Z467&gt;Z468,
                '1D'!$D$8*((Z467^2-Z468^2)/(2*'1D'!$I$5)),
                '1D'!$D$9*((Z468^2-Z467^2)/(2*'1D'!$I$5)))+('1D'!$D$10*(ABS(I468)/90)*(MAX(Z467^2,
                        Z468^2)/(2*'1D'!$I$5))))-AB467,
        0))</f>
        <v>3.3660869597724741E-3</v>
      </c>
      <c r="AG467" s="5">
        <f ca="1">IF($A$2=0,
    1,
    IF(IFERROR(AG468,
            0)=0,
        0,
        IFERROR(IF(OR(ROUND(AD467,
                        3)&gt;=1,
                    AND(ABS(AF467)&lt;'1D'!$D$19,
                        AD467&lt;1)),
                1,
                0),
            0)))</f>
        <v>1</v>
      </c>
      <c r="AH467" s="5">
        <f ca="1">IFERROR(IF('1D'!V32="Supercritical",
        MAX('1D'!$D$16,
            IFERROR(L467,
                MAX('1D'!$D$16,
                    POWER((ABS(K467)^2)/('1D'!$I$5*MAX(F467,
                                0.1)^2),
                        1/3)))),
        IF('1D'!V32="Subcritical",
            MAX('1D'!$D$16,
                IFERROR(W467,
                    MAX('1D'!$D$16,
                        POWER((ABS(K467)^2)/('1D'!$I$5*MAX(F467,
                                    0.1)^2),
                            1/3)))),
            IF(IFERROR(T467,
                    -1E+99)&gt;=IFERROR(AE467,
                    -1E+99),
                MAX('1D'!$D$16,
                    IFERROR(L467,
                        MAX('1D'!$D$16,
                            POWER((ABS(K467)^2)/('1D'!$I$5*MAX(F467,
                                        0.1)^2),
                                1/3)))),
                MAX('1D'!$D$16,
                    IFERROR(W467,
                        MAX('1D'!$D$16,
                            POWER((ABS(K467)^2)/('1D'!$I$5*MAX(F467,
                                        0.1)^2),
                                1/3))))))),
    MAX('1D'!$D$16,
        POWER((ABS(K467)^2)/('1D'!$I$5*MAX(F467,
                    0.1)^2),
            1/3)))</f>
        <v>2.0411692021517887</v>
      </c>
      <c r="AI467" s="5">
        <f t="shared" ca="1" si="106"/>
        <v>634.37516920215171</v>
      </c>
      <c r="AJ467" s="5">
        <f ca="1">AI467+((ABS(K467)/MAX(((F467)+(G467)*(AH467))*(AH467),
            0.000001))^2)/(2*'1D'!$I$5)</f>
        <v>635.54959253909476</v>
      </c>
      <c r="AM467">
        <v>0</v>
      </c>
      <c r="AN467">
        <v>0</v>
      </c>
      <c r="AO467" s="5">
        <f t="shared" si="107"/>
        <v>0</v>
      </c>
      <c r="AP467" s="5">
        <f t="shared" si="111"/>
        <v>0</v>
      </c>
      <c r="AQ467" s="5">
        <f ca="1">ABS(ABS(K467)/MAX(((F467)+(G467)*(AH467))*(AH467),
        0.000001))/SQRT('1D'!$I$5*MAX((((F467)+(G467)*(AH467))*(AH467))/MAX((F467)+2*(G467)*(AH467),
            0.000001),
        0.000001))</f>
        <v>1.0727235886044055</v>
      </c>
      <c r="AR467" s="5" t="str">
        <f t="shared" ca="1" si="108"/>
        <v>Supercritical</v>
      </c>
      <c r="AS467" s="5">
        <f ca="1">((ABS(K467)*'1D'!$D$6)/(MAX(((F467)+(G467)*(AH467))*(AH467),
            0.000001)*MAX(((((F467)+(G467)*(AH467))*(AH467))/MAX((F467)+2*(AH467)*SQRT(1+(G467)^2),
                    0.000001))^(2/3),
            0.000001)))^2</f>
        <v>4.3358367565141456E-3</v>
      </c>
    </row>
    <row r="468" spans="1:45" x14ac:dyDescent="0.35">
      <c r="A468">
        <v>459</v>
      </c>
      <c r="B468">
        <v>457.99599999999998</v>
      </c>
      <c r="C468">
        <v>616225.53399999999</v>
      </c>
      <c r="D468">
        <v>3097516.0219999999</v>
      </c>
      <c r="E468">
        <v>632.33349999999996</v>
      </c>
      <c r="F468">
        <v>5.2</v>
      </c>
      <c r="G468">
        <v>0</v>
      </c>
      <c r="H468" t="s">
        <v>176</v>
      </c>
      <c r="I468">
        <v>2.7E-2</v>
      </c>
      <c r="J468" s="5">
        <f t="shared" si="109"/>
        <v>1.0009999999999764</v>
      </c>
      <c r="K468" s="5">
        <f t="shared" ca="1" si="110"/>
        <v>50.95</v>
      </c>
      <c r="L468" s="5">
        <f ca="1">IF($A$2=0,
    IFERROR(L467,
        MAX('1D'!$D$16,
            POWER((ABS(K468)^2)/('1D'!$I$5*MAX(F468,
                        0.1)^2),
                1/3))),
    IF(IFERROR(V467,
            0)=0,
        IFERROR(L467,
            MAX('1D'!$D$16,
                POWER((ABS(K468)^2)/('1D'!$I$5*MAX(F468,
                            0.1)^2),
                    1/3))),
        IF(OR(IFERROR(L468,
                    0)=0,
                IFERROR(S467,
                    0)&lt;1,
                IFERROR(S468,
                    0)&lt;1),
            MAX('1D'!$D$16,
                POWER((ABS(K468)^2)/('1D'!$I$5*MAX(F468,
                            0.1)^2),
                    1/3)),
            IF(IFERROR(U468,
                    0)&gt;0,
                MAX('1D'!$D$16,
                    IFERROR(L468,
                        0)+((IFERROR(U468,
                                0))*'1D'!$D$18*IF((IFERROR(S468,
                                    0))&lt;1,
                            1,
                            -1))),
                IF(IFERROR(U468,
                        0)&lt;0,
                    IF(ABS((MAX('1D'!$D$16,
                                    POWER((ABS(K468)^2)/('1D'!$I$5*MAX(F468,
                                                0.1)^2),
                                        1/3)))-IFERROR(L468,
                                0))&gt;'1D'!$D$19,
                        MAX('1D'!$D$16,
                            IF((MAX('1D'!$D$16,
                                        POWER((ABS(K468)^2)/('1D'!$I$5*MAX(F468,
                                                    0.1)^2),
                                            1/3)))&gt;IFERROR(L468,
                                    0),
                                MIN((MAX('1D'!$D$16,
                                            POWER((ABS(K468)^2)/('1D'!$I$5*MAX(F468,
                                                        0.1)^2),
                                                1/3))),
                                    IFERROR(L468,
                                        0)+(MIN(ABS(IFERROR(U468,
                                                    0))*'1D'!$D$18,
                                            ABS((MAX('1D'!$D$16,
                                                        POWER((ABS(K468)^2)/('1D'!$I$5*MAX(F468,
                                                                    0.1)^2),
                                                            1/3)))-IFERROR(L468,
                                                    0))))),
                                MAX((MAX('1D'!$D$16,
                                            POWER((ABS(K468)^2)/('1D'!$I$5*MAX(F468,
                                                        0.1)^2),
                                                1/3))),
                                    IFERROR(L468,
                                        0)-(MIN(ABS(IFERROR(U468,
                                                    0))*'1D'!$D$18,
                                            ABS((MAX('1D'!$D$16,
                                                        POWER((ABS(K468)^2)/('1D'!$I$5*MAX(F468,
                                                                    0.1)^2),
                                                            1/3)))-IFERROR(L468,
                                                    0))))))),
                        MAX('1D'!$D$16,
                            POWER((ABS(K468)^2)/('1D'!$I$5*MAX(F468,
                                        0.1)^2),
                                1/3))),
                    MAX('1D'!$D$16,
                        IFERROR(L468,
                            0)))))))</f>
        <v>2.0411692021517887</v>
      </c>
      <c r="M468" s="5">
        <f t="shared" ca="1" si="98"/>
        <v>10.614079851189301</v>
      </c>
      <c r="N468" s="5">
        <f t="shared" ca="1" si="99"/>
        <v>1.1434704692804873</v>
      </c>
      <c r="O468" s="5">
        <f t="shared" ca="1" si="100"/>
        <v>4.8002276894771132</v>
      </c>
      <c r="P468" s="5">
        <f t="shared" ca="1" si="101"/>
        <v>634.37466920215172</v>
      </c>
      <c r="Q468" s="5">
        <f ca="1">P468+((ABS(K468)/MAX(((F468)+(G468)*(L468))*(L468),
            0.000001))^2)/(2*'1D'!$I$5)</f>
        <v>635.54909253909477</v>
      </c>
      <c r="R468" s="5">
        <f ca="1">((ABS(K468)*'1D'!$D$6)/(MAX(((F468)+(G468)*(L468))*(L468),
            0.000001)*MAX(((((F468)+(G468)*(L468))*(L468))/MAX((F468)+2*(L468)*SQRT(1+(G468)^2),
                    0.000001))^(2/3),
            0.000001)))^2</f>
        <v>4.3358367565141456E-3</v>
      </c>
      <c r="S468" s="5">
        <f ca="1">ABS(ABS(K468)/MAX(((F468)+(G468)*(L468))*(L468),
        0.000001))/SQRT('1D'!$I$5*MAX((((F468)+(G468)*(L468))*(L468))/MAX((F468)+2*(G468)*(L468),
            0.000001),
        0.000001))</f>
        <v>1.0727235886044055</v>
      </c>
      <c r="T468" s="5">
        <f ca="1">((F468)*(L468)^2)/2+(G468)*(L468)^3/3+(ABS(K468)^2)/('1D'!$I$5*MAX(((F468)+(G468)*(L468))*(L468),
        0.000001))</f>
        <v>35.763412605541333</v>
      </c>
      <c r="U468" s="5">
        <f ca="1">IF($A$2=0,
    0,
    IFERROR(Q467-(((R467+R468)/2)*J468)-(IF(O467&gt;O468,
                '1D'!$D$8*((O467^2-O468^2)/(2*'1D'!$I$5)),
                '1D'!$D$9*((O468^2-O467^2)/(2*'1D'!$I$5)))+('1D'!$D$10*(ABS(I468)/90)*(MAX(O467^2,
                        O468^2)/(2*'1D'!$I$5))))-Q468,
        0))</f>
        <v>-3.8930216434209797E-3</v>
      </c>
      <c r="V468" s="5">
        <f ca="1">IF($A$2=0,
    1,
    IF(IFERROR(V467,
            0)=0,
        0,
        IFERROR(IF(ROUND(S468,
                    3)=1,
                1,
                IF(AND(ABS(U468)&lt;'1D'!$D$19,
                        S468&gt;1),
                    1,
                    0)),
            0)))</f>
        <v>0</v>
      </c>
      <c r="W468" s="5">
        <f ca="1">IF($A$2=0,
    MAX(MAX('1D'!$D$16,
            MAX('1D'!$D$16,
                POWER((ABS(K468)^2)/('1D'!$I$5*MAX(F468,
                            0.1)^2),
                    1/3))),
        IFERROR(W1396,
            MAX(MAX('1D'!$D$16,
                    MAX('1D'!$D$16,
                        POWER((ABS(K468)^2)/('1D'!$I$5*MAX(F468,
                                    0.1)^2),
                            1/3))),
                ($L$2)-E1396))),
    IF(IFERROR(AG469,
            0)=0,
        MAX(MAX('1D'!$D$16,
                MAX('1D'!$D$16,
                    POWER((ABS(K468)^2)/('1D'!$I$5*MAX(F468,
                                0.1)^2),
                        1/3))),
            IFERROR(W1396,
                MAX(MAX('1D'!$D$16,
                        MAX('1D'!$D$16,
                            POWER((ABS(K468)^2)/('1D'!$I$5*MAX(F468,
                                        0.1)^2),
                                1/3))),
                    ($L$2)-E1396))),
        IF(IFERROR(W468,
                0)=0,
            MAX(MAX('1D'!$D$16,
                    MAX('1D'!$D$16,
                        POWER((ABS(K468)^2)/('1D'!$I$5*MAX(F468,
                                    0.1)^2),
                            1/3))),
                IFERROR(W1396,
                    MAX(MAX('1D'!$D$16,
                            MAX('1D'!$D$16,
                                POWER((ABS(K468)^2)/('1D'!$I$5*MAX(F468,
                                            0.1)^2),
                                    1/3))),
                        ($L$2)-E1396))),
            IF(OR(IFERROR(AD468,
                        0)&gt;=1,
                    IFERROR(AD469,
                        0)&gt;=1),
                MAX('1D'!$D$16,
                    MAX('1D'!$D$16,
                        POWER((ABS(K468)^2)/('1D'!$I$5*MAX(F468,
                                    0.1)^2),
                            1/3))),
                IF(ABS(IFERROR(AF468,
                            0))&lt;'1D'!$D$19,
                    MAX(MAX('1D'!$D$16,
                            MAX('1D'!$D$16,
                                POWER((ABS(K468)^2)/('1D'!$I$5*MAX(F468,
                                            0.1)^2),
                                    1/3))),
                        IFERROR(W468,
                            0)),
                    MAX(MAX('1D'!$D$16,
                            MAX('1D'!$D$16,
                                POWER((ABS(K468)^2)/('1D'!$I$5*MAX(F468,
                                            0.1)^2),
                                    1/3))),
                        (IFERROR(W468,
                                0))+((IFERROR(AF468,
                                    0))*'1D'!$D$18)))))))</f>
        <v>2.1389677043987478</v>
      </c>
      <c r="X468" s="5">
        <f t="shared" ca="1" si="102"/>
        <v>11.122632062873489</v>
      </c>
      <c r="Y468" s="5">
        <f t="shared" ca="1" si="103"/>
        <v>1.1735290000551568</v>
      </c>
      <c r="Z468" s="5">
        <f t="shared" ca="1" si="104"/>
        <v>4.5807502857230418</v>
      </c>
      <c r="AA468" s="5">
        <f t="shared" ca="1" si="105"/>
        <v>634.4724677043987</v>
      </c>
      <c r="AB468" s="5">
        <f ca="1">AA468+((ABS(K468)/MAX(((F468)+(G468)*(W468))*(W468),
            0.000001))^2)/(2*'1D'!$I$5)</f>
        <v>635.54195155659806</v>
      </c>
      <c r="AC468" s="5">
        <f ca="1">((ABS(K468)*'1D'!$D$6)/(MAX(((F468)+(G468)*(W468))*(W468),
            0.000001)*MAX(((((F468)+(G468)*(W468))*(W468))/MAX((F468)+2*(W468)*SQRT(1+(G468)^2),
                    0.000001))^(2/3),
            0.000001)))^2</f>
        <v>3.8141460404132466E-3</v>
      </c>
      <c r="AD468" s="5">
        <f ca="1">ABS(ABS(K468)/MAX(((F468)+(G468)*(W468))*(W468),
        0.000001))/SQRT('1D'!$I$5*MAX((((F468)+(G468)*(W468))*(W468))/MAX((F468)+2*(G468)*(W468),
            0.000001),
        0.000001))</f>
        <v>1.0000000000000004</v>
      </c>
      <c r="AE468" s="5">
        <f ca="1">((F468)*(W468)^2)/2+(G468)*(W468)^3/3+(ABS(K468)^2)/('1D'!$I$5*MAX(((F468)+(G468)*(W468))*(W468),
        0.000001))</f>
        <v>35.686426155594638</v>
      </c>
      <c r="AF468" s="5">
        <f ca="1">IF($A$2=0,
    0,
    IFERROR(AB469+(((AC468+AC469)/2)*J469)+(IF(Z468&gt;Z469,
                '1D'!$D$8*((Z468^2-Z469^2)/(2*'1D'!$I$5)),
                '1D'!$D$9*((Z469^2-Z468^2)/(2*'1D'!$I$5)))+('1D'!$D$10*(ABS(I469)/90)*(MAX(Z468^2,
                        Z469^2)/(2*'1D'!$I$5))))-AB468,
        0))</f>
        <v>3.3994555486742684E-3</v>
      </c>
      <c r="AG468" s="5">
        <f ca="1">IF($A$2=0,
    1,
    IF(IFERROR(AG469,
            0)=0,
        0,
        IFERROR(IF(OR(ROUND(AD468,
                        3)&gt;=1,
                    AND(ABS(AF468)&lt;'1D'!$D$19,
                        AD468&lt;1)),
                1,
                0),
            0)))</f>
        <v>1</v>
      </c>
      <c r="AH468" s="5">
        <f ca="1">IFERROR(IF('1D'!V32="Supercritical",
        MAX('1D'!$D$16,
            IFERROR(L468,
                MAX('1D'!$D$16,
                    POWER((ABS(K468)^2)/('1D'!$I$5*MAX(F468,
                                0.1)^2),
                        1/3)))),
        IF('1D'!V32="Subcritical",
            MAX('1D'!$D$16,
                IFERROR(W468,
                    MAX('1D'!$D$16,
                        POWER((ABS(K468)^2)/('1D'!$I$5*MAX(F468,
                                    0.1)^2),
                            1/3)))),
            IF(IFERROR(T468,
                    -1E+99)&gt;=IFERROR(AE468,
                    -1E+99),
                MAX('1D'!$D$16,
                    IFERROR(L468,
                        MAX('1D'!$D$16,
                            POWER((ABS(K468)^2)/('1D'!$I$5*MAX(F468,
                                        0.1)^2),
                                1/3)))),
                MAX('1D'!$D$16,
                    IFERROR(W468,
                        MAX('1D'!$D$16,
                            POWER((ABS(K468)^2)/('1D'!$I$5*MAX(F468,
                                        0.1)^2),
                                1/3))))))),
    MAX('1D'!$D$16,
        POWER((ABS(K468)^2)/('1D'!$I$5*MAX(F468,
                    0.1)^2),
            1/3)))</f>
        <v>2.0411692021517887</v>
      </c>
      <c r="AI468" s="5">
        <f t="shared" ca="1" si="106"/>
        <v>634.37466920215172</v>
      </c>
      <c r="AJ468" s="5">
        <f ca="1">AI468+((ABS(K468)/MAX(((F468)+(G468)*(AH468))*(AH468),
            0.000001))^2)/(2*'1D'!$I$5)</f>
        <v>635.54909253909477</v>
      </c>
      <c r="AM468">
        <v>0</v>
      </c>
      <c r="AN468">
        <v>0</v>
      </c>
      <c r="AO468" s="5">
        <f t="shared" si="107"/>
        <v>0</v>
      </c>
      <c r="AP468" s="5">
        <f t="shared" si="111"/>
        <v>0</v>
      </c>
      <c r="AQ468" s="5">
        <f ca="1">ABS(ABS(K468)/MAX(((F468)+(G468)*(AH468))*(AH468),
        0.000001))/SQRT('1D'!$I$5*MAX((((F468)+(G468)*(AH468))*(AH468))/MAX((F468)+2*(G468)*(AH468),
            0.000001),
        0.000001))</f>
        <v>1.0727235886044055</v>
      </c>
      <c r="AR468" s="5" t="str">
        <f t="shared" ca="1" si="108"/>
        <v>Supercritical</v>
      </c>
      <c r="AS468" s="5">
        <f ca="1">((ABS(K468)*'1D'!$D$6)/(MAX(((F468)+(G468)*(AH468))*(AH468),
            0.000001)*MAX(((((F468)+(G468)*(AH468))*(AH468))/MAX((F468)+2*(AH468)*SQRT(1+(G468)^2),
                    0.000001))^(2/3),
            0.000001)))^2</f>
        <v>4.3358367565141456E-3</v>
      </c>
    </row>
    <row r="469" spans="1:45" x14ac:dyDescent="0.35">
      <c r="A469">
        <v>460</v>
      </c>
      <c r="B469">
        <v>458.995</v>
      </c>
      <c r="C469">
        <v>616225.06000000006</v>
      </c>
      <c r="D469">
        <v>3097515.142</v>
      </c>
      <c r="E469">
        <v>632.33299999999997</v>
      </c>
      <c r="F469">
        <v>5.2</v>
      </c>
      <c r="G469">
        <v>0</v>
      </c>
      <c r="H469" t="s">
        <v>176</v>
      </c>
      <c r="I469">
        <v>0.05</v>
      </c>
      <c r="J469" s="5">
        <f t="shared" si="109"/>
        <v>0.99900000000002365</v>
      </c>
      <c r="K469" s="5">
        <f t="shared" ca="1" si="110"/>
        <v>50.95</v>
      </c>
      <c r="L469" s="5">
        <f ca="1">IF($A$2=0,
    IFERROR(L468,
        MAX('1D'!$D$16,
            POWER((ABS(K469)^2)/('1D'!$I$5*MAX(F469,
                        0.1)^2),
                1/3))),
    IF(IFERROR(V468,
            0)=0,
        IFERROR(L468,
            MAX('1D'!$D$16,
                POWER((ABS(K469)^2)/('1D'!$I$5*MAX(F469,
                            0.1)^2),
                    1/3))),
        IF(OR(IFERROR(L469,
                    0)=0,
                IFERROR(S468,
                    0)&lt;1,
                IFERROR(S469,
                    0)&lt;1),
            MAX('1D'!$D$16,
                POWER((ABS(K469)^2)/('1D'!$I$5*MAX(F469,
                            0.1)^2),
                    1/3)),
            IF(IFERROR(U469,
                    0)&gt;0,
                MAX('1D'!$D$16,
                    IFERROR(L469,
                        0)+((IFERROR(U469,
                                0))*'1D'!$D$18*IF((IFERROR(S469,
                                    0))&lt;1,
                            1,
                            -1))),
                IF(IFERROR(U469,
                        0)&lt;0,
                    IF(ABS((MAX('1D'!$D$16,
                                    POWER((ABS(K469)^2)/('1D'!$I$5*MAX(F469,
                                                0.1)^2),
                                        1/3)))-IFERROR(L469,
                                0))&gt;'1D'!$D$19,
                        MAX('1D'!$D$16,
                            IF((MAX('1D'!$D$16,
                                        POWER((ABS(K469)^2)/('1D'!$I$5*MAX(F469,
                                                    0.1)^2),
                                            1/3)))&gt;IFERROR(L469,
                                    0),
                                MIN((MAX('1D'!$D$16,
                                            POWER((ABS(K469)^2)/('1D'!$I$5*MAX(F469,
                                                        0.1)^2),
                                                1/3))),
                                    IFERROR(L469,
                                        0)+(MIN(ABS(IFERROR(U469,
                                                    0))*'1D'!$D$18,
                                            ABS((MAX('1D'!$D$16,
                                                        POWER((ABS(K469)^2)/('1D'!$I$5*MAX(F469,
                                                                    0.1)^2),
                                                            1/3)))-IFERROR(L469,
                                                    0))))),
                                MAX((MAX('1D'!$D$16,
                                            POWER((ABS(K469)^2)/('1D'!$I$5*MAX(F469,
                                                        0.1)^2),
                                                1/3))),
                                    IFERROR(L469,
                                        0)-(MIN(ABS(IFERROR(U469,
                                                    0))*'1D'!$D$18,
                                            ABS((MAX('1D'!$D$16,
                                                        POWER((ABS(K469)^2)/('1D'!$I$5*MAX(F469,
                                                                    0.1)^2),
                                                            1/3)))-IFERROR(L469,
                                                    0))))))),
                        MAX('1D'!$D$16,
                            POWER((ABS(K469)^2)/('1D'!$I$5*MAX(F469,
                                        0.1)^2),
                                1/3))),
                    MAX('1D'!$D$16,
                        IFERROR(L469,
                            0)))))))</f>
        <v>2.0411692021517887</v>
      </c>
      <c r="M469" s="5">
        <f t="shared" ca="1" si="98"/>
        <v>10.614079851189301</v>
      </c>
      <c r="N469" s="5">
        <f t="shared" ca="1" si="99"/>
        <v>1.1434704692804873</v>
      </c>
      <c r="O469" s="5">
        <f t="shared" ca="1" si="100"/>
        <v>4.8002276894771132</v>
      </c>
      <c r="P469" s="5">
        <f t="shared" ca="1" si="101"/>
        <v>634.37416920215173</v>
      </c>
      <c r="Q469" s="5">
        <f ca="1">P469+((ABS(K469)/MAX(((F469)+(G469)*(L469))*(L469),
            0.000001))^2)/(2*'1D'!$I$5)</f>
        <v>635.54859253909478</v>
      </c>
      <c r="R469" s="5">
        <f ca="1">((ABS(K469)*'1D'!$D$6)/(MAX(((F469)+(G469)*(L469))*(L469),
            0.000001)*MAX(((((F469)+(G469)*(L469))*(L469))/MAX((F469)+2*(L469)*SQRT(1+(G469)^2),
                    0.000001))^(2/3),
            0.000001)))^2</f>
        <v>4.3358367565141456E-3</v>
      </c>
      <c r="S469" s="5">
        <f ca="1">ABS(ABS(K469)/MAX(((F469)+(G469)*(L469))*(L469),
        0.000001))/SQRT('1D'!$I$5*MAX((((F469)+(G469)*(L469))*(L469))/MAX((F469)+2*(G469)*(L469),
            0.000001),
        0.000001))</f>
        <v>1.0727235886044055</v>
      </c>
      <c r="T469" s="5">
        <f ca="1">((F469)*(L469)^2)/2+(G469)*(L469)^3/3+(ABS(K469)^2)/('1D'!$I$5*MAX(((F469)+(G469)*(L469))*(L469),
        0.000001))</f>
        <v>35.763412605541333</v>
      </c>
      <c r="U469" s="5">
        <f ca="1">IF($A$2=0,
    0,
    IFERROR(Q468-(((R468+R469)/2)*J469)-(IF(O468&gt;O469,
                '1D'!$D$8*((O468^2-O469^2)/(2*'1D'!$I$5)),
                '1D'!$D$9*((O469^2-O468^2)/(2*'1D'!$I$5)))+('1D'!$D$10*(ABS(I469)/90)*(MAX(O468^2,
                        O469^2)/(2*'1D'!$I$5))))-Q469,
        0))</f>
        <v>-3.9293695311926058E-3</v>
      </c>
      <c r="V469" s="5">
        <f ca="1">IF($A$2=0,
    1,
    IF(IFERROR(V468,
            0)=0,
        0,
        IFERROR(IF(ROUND(S469,
                    3)=1,
                1,
                IF(AND(ABS(U469)&lt;'1D'!$D$19,
                        S469&gt;1),
                    1,
                    0)),
            0)))</f>
        <v>0</v>
      </c>
      <c r="W469" s="5">
        <f ca="1">IF($A$2=0,
    MAX(MAX('1D'!$D$16,
            MAX('1D'!$D$16,
                POWER((ABS(K469)^2)/('1D'!$I$5*MAX(F469,
                            0.1)^2),
                    1/3))),
        IFERROR(W1396,
            MAX(MAX('1D'!$D$16,
                    MAX('1D'!$D$16,
                        POWER((ABS(K469)^2)/('1D'!$I$5*MAX(F469,
                                    0.1)^2),
                            1/3))),
                ($L$2)-E1396))),
    IF(IFERROR(AG470,
            0)=0,
        MAX(MAX('1D'!$D$16,
                MAX('1D'!$D$16,
                    POWER((ABS(K469)^2)/('1D'!$I$5*MAX(F469,
                                0.1)^2),
                        1/3))),
            IFERROR(W1396,
                MAX(MAX('1D'!$D$16,
                        MAX('1D'!$D$16,
                            POWER((ABS(K469)^2)/('1D'!$I$5*MAX(F469,
                                        0.1)^2),
                                1/3))),
                    ($L$2)-E1396))),
        IF(IFERROR(W469,
                0)=0,
            MAX(MAX('1D'!$D$16,
                    MAX('1D'!$D$16,
                        POWER((ABS(K469)^2)/('1D'!$I$5*MAX(F469,
                                    0.1)^2),
                            1/3))),
                IFERROR(W1396,
                    MAX(MAX('1D'!$D$16,
                            MAX('1D'!$D$16,
                                POWER((ABS(K469)^2)/('1D'!$I$5*MAX(F469,
                                            0.1)^2),
                                    1/3))),
                        ($L$2)-E1396))),
            IF(OR(IFERROR(AD469,
                        0)&gt;=1,
                    IFERROR(AD470,
                        0)&gt;=1),
                MAX('1D'!$D$16,
                    MAX('1D'!$D$16,
                        POWER((ABS(K469)^2)/('1D'!$I$5*MAX(F469,
                                    0.1)^2),
                            1/3))),
                IF(ABS(IFERROR(AF469,
                            0))&lt;'1D'!$D$19,
                    MAX(MAX('1D'!$D$16,
                            MAX('1D'!$D$16,
                                POWER((ABS(K469)^2)/('1D'!$I$5*MAX(F469,
                                            0.1)^2),
                                    1/3))),
                        IFERROR(W469,
                            0)),
                    MAX(MAX('1D'!$D$16,
                            MAX('1D'!$D$16,
                                POWER((ABS(K469)^2)/('1D'!$I$5*MAX(F469,
                                            0.1)^2),
                                    1/3))),
                        (IFERROR(W469,
                                0))+((IFERROR(AF469,
                                    0))*'1D'!$D$18)))))))</f>
        <v>2.1389677043987478</v>
      </c>
      <c r="X469" s="5">
        <f t="shared" ca="1" si="102"/>
        <v>11.122632062873489</v>
      </c>
      <c r="Y469" s="5">
        <f t="shared" ca="1" si="103"/>
        <v>1.1735290000551568</v>
      </c>
      <c r="Z469" s="5">
        <f t="shared" ca="1" si="104"/>
        <v>4.5807502857230418</v>
      </c>
      <c r="AA469" s="5">
        <f t="shared" ca="1" si="105"/>
        <v>634.47196770439871</v>
      </c>
      <c r="AB469" s="5">
        <f ca="1">AA469+((ABS(K469)/MAX(((F469)+(G469)*(W469))*(W469),
            0.000001))^2)/(2*'1D'!$I$5)</f>
        <v>635.54145155659808</v>
      </c>
      <c r="AC469" s="5">
        <f ca="1">((ABS(K469)*'1D'!$D$6)/(MAX(((F469)+(G469)*(W469))*(W469),
            0.000001)*MAX(((((F469)+(G469)*(W469))*(W469))/MAX((F469)+2*(W469)*SQRT(1+(G469)^2),
                    0.000001))^(2/3),
            0.000001)))^2</f>
        <v>3.8141460404132466E-3</v>
      </c>
      <c r="AD469" s="5">
        <f ca="1">ABS(ABS(K469)/MAX(((F469)+(G469)*(W469))*(W469),
        0.000001))/SQRT('1D'!$I$5*MAX((((F469)+(G469)*(W469))*(W469))/MAX((F469)+2*(G469)*(W469),
            0.000001),
        0.000001))</f>
        <v>1.0000000000000004</v>
      </c>
      <c r="AE469" s="5">
        <f ca="1">((F469)*(W469)^2)/2+(G469)*(W469)^3/3+(ABS(K469)^2)/('1D'!$I$5*MAX(((F469)+(G469)*(W469))*(W469),
        0.000001))</f>
        <v>35.686426155594638</v>
      </c>
      <c r="AF469" s="5">
        <f ca="1">IF($A$2=0,
    0,
    IFERROR(AB470+(((AC469+AC470)/2)*J470)+(IF(Z469&gt;Z470,
                '1D'!$D$8*((Z469^2-Z470^2)/(2*'1D'!$I$5)),
                '1D'!$D$9*((Z470^2-Z469^2)/(2*'1D'!$I$5)))+('1D'!$D$10*(ABS(I470)/90)*(MAX(Z469^2,
                        Z470^2)/(2*'1D'!$I$5))))-AB469,
        0))</f>
        <v>3.4531789411857972E-3</v>
      </c>
      <c r="AG469" s="5">
        <f ca="1">IF($A$2=0,
    1,
    IF(IFERROR(AG470,
            0)=0,
        0,
        IFERROR(IF(OR(ROUND(AD469,
                        3)&gt;=1,
                    AND(ABS(AF469)&lt;'1D'!$D$19,
                        AD469&lt;1)),
                1,
                0),
            0)))</f>
        <v>1</v>
      </c>
      <c r="AH469" s="5">
        <f ca="1">IFERROR(IF('1D'!V32="Supercritical",
        MAX('1D'!$D$16,
            IFERROR(L469,
                MAX('1D'!$D$16,
                    POWER((ABS(K469)^2)/('1D'!$I$5*MAX(F469,
                                0.1)^2),
                        1/3)))),
        IF('1D'!V32="Subcritical",
            MAX('1D'!$D$16,
                IFERROR(W469,
                    MAX('1D'!$D$16,
                        POWER((ABS(K469)^2)/('1D'!$I$5*MAX(F469,
                                    0.1)^2),
                            1/3)))),
            IF(IFERROR(T469,
                    -1E+99)&gt;=IFERROR(AE469,
                    -1E+99),
                MAX('1D'!$D$16,
                    IFERROR(L469,
                        MAX('1D'!$D$16,
                            POWER((ABS(K469)^2)/('1D'!$I$5*MAX(F469,
                                        0.1)^2),
                                1/3)))),
                MAX('1D'!$D$16,
                    IFERROR(W469,
                        MAX('1D'!$D$16,
                            POWER((ABS(K469)^2)/('1D'!$I$5*MAX(F469,
                                        0.1)^2),
                                1/3))))))),
    MAX('1D'!$D$16,
        POWER((ABS(K469)^2)/('1D'!$I$5*MAX(F469,
                    0.1)^2),
            1/3)))</f>
        <v>2.0411692021517887</v>
      </c>
      <c r="AI469" s="5">
        <f t="shared" ca="1" si="106"/>
        <v>634.37416920215173</v>
      </c>
      <c r="AJ469" s="5">
        <f ca="1">AI469+((ABS(K469)/MAX(((F469)+(G469)*(AH469))*(AH469),
            0.000001))^2)/(2*'1D'!$I$5)</f>
        <v>635.54859253909478</v>
      </c>
      <c r="AM469">
        <v>0</v>
      </c>
      <c r="AN469">
        <v>0</v>
      </c>
      <c r="AO469" s="5">
        <f t="shared" si="107"/>
        <v>0</v>
      </c>
      <c r="AP469" s="5">
        <f t="shared" si="111"/>
        <v>0</v>
      </c>
      <c r="AQ469" s="5">
        <f ca="1">ABS(ABS(K469)/MAX(((F469)+(G469)*(AH469))*(AH469),
        0.000001))/SQRT('1D'!$I$5*MAX((((F469)+(G469)*(AH469))*(AH469))/MAX((F469)+2*(G469)*(AH469),
            0.000001),
        0.000001))</f>
        <v>1.0727235886044055</v>
      </c>
      <c r="AR469" s="5" t="str">
        <f t="shared" ca="1" si="108"/>
        <v>Supercritical</v>
      </c>
      <c r="AS469" s="5">
        <f ca="1">((ABS(K469)*'1D'!$D$6)/(MAX(((F469)+(G469)*(AH469))*(AH469),
            0.000001)*MAX(((((F469)+(G469)*(AH469))*(AH469))/MAX((F469)+2*(AH469)*SQRT(1+(G469)^2),
                    0.000001))^(2/3),
            0.000001)))^2</f>
        <v>4.3358367565141456E-3</v>
      </c>
    </row>
    <row r="470" spans="1:45" x14ac:dyDescent="0.35">
      <c r="A470">
        <v>461</v>
      </c>
      <c r="B470">
        <v>459.995</v>
      </c>
      <c r="C470">
        <v>616224.58499999996</v>
      </c>
      <c r="D470">
        <v>3097514.2620000001</v>
      </c>
      <c r="E470">
        <v>632.33249999999998</v>
      </c>
      <c r="F470">
        <v>5.2</v>
      </c>
      <c r="G470">
        <v>0</v>
      </c>
      <c r="H470" t="s">
        <v>176</v>
      </c>
      <c r="I470">
        <v>7.8E-2</v>
      </c>
      <c r="J470" s="5">
        <f t="shared" si="109"/>
        <v>1</v>
      </c>
      <c r="K470" s="5">
        <f t="shared" ca="1" si="110"/>
        <v>50.95</v>
      </c>
      <c r="L470" s="5">
        <f ca="1">IF($A$2=0,
    IFERROR(L469,
        MAX('1D'!$D$16,
            POWER((ABS(K470)^2)/('1D'!$I$5*MAX(F470,
                        0.1)^2),
                1/3))),
    IF(IFERROR(V469,
            0)=0,
        IFERROR(L469,
            MAX('1D'!$D$16,
                POWER((ABS(K470)^2)/('1D'!$I$5*MAX(F470,
                            0.1)^2),
                    1/3))),
        IF(OR(IFERROR(L470,
                    0)=0,
                IFERROR(S469,
                    0)&lt;1,
                IFERROR(S470,
                    0)&lt;1),
            MAX('1D'!$D$16,
                POWER((ABS(K470)^2)/('1D'!$I$5*MAX(F470,
                            0.1)^2),
                    1/3)),
            IF(IFERROR(U470,
                    0)&gt;0,
                MAX('1D'!$D$16,
                    IFERROR(L470,
                        0)+((IFERROR(U470,
                                0))*'1D'!$D$18*IF((IFERROR(S470,
                                    0))&lt;1,
                            1,
                            -1))),
                IF(IFERROR(U470,
                        0)&lt;0,
                    IF(ABS((MAX('1D'!$D$16,
                                    POWER((ABS(K470)^2)/('1D'!$I$5*MAX(F470,
                                                0.1)^2),
                                        1/3)))-IFERROR(L470,
                                0))&gt;'1D'!$D$19,
                        MAX('1D'!$D$16,
                            IF((MAX('1D'!$D$16,
                                        POWER((ABS(K470)^2)/('1D'!$I$5*MAX(F470,
                                                    0.1)^2),
                                            1/3)))&gt;IFERROR(L470,
                                    0),
                                MIN((MAX('1D'!$D$16,
                                            POWER((ABS(K470)^2)/('1D'!$I$5*MAX(F470,
                                                        0.1)^2),
                                                1/3))),
                                    IFERROR(L470,
                                        0)+(MIN(ABS(IFERROR(U470,
                                                    0))*'1D'!$D$18,
                                            ABS((MAX('1D'!$D$16,
                                                        POWER((ABS(K470)^2)/('1D'!$I$5*MAX(F470,
                                                                    0.1)^2),
                                                            1/3)))-IFERROR(L470,
                                                    0))))),
                                MAX((MAX('1D'!$D$16,
                                            POWER((ABS(K470)^2)/('1D'!$I$5*MAX(F470,
                                                        0.1)^2),
                                                1/3))),
                                    IFERROR(L470,
                                        0)-(MIN(ABS(IFERROR(U470,
                                                    0))*'1D'!$D$18,
                                            ABS((MAX('1D'!$D$16,
                                                        POWER((ABS(K470)^2)/('1D'!$I$5*MAX(F470,
                                                                    0.1)^2),
                                                            1/3)))-IFERROR(L470,
                                                    0))))))),
                        MAX('1D'!$D$16,
                            POWER((ABS(K470)^2)/('1D'!$I$5*MAX(F470,
                                        0.1)^2),
                                1/3))),
                    MAX('1D'!$D$16,
                        IFERROR(L470,
                            0)))))))</f>
        <v>2.0411692021517887</v>
      </c>
      <c r="M470" s="5">
        <f t="shared" ca="1" si="98"/>
        <v>10.614079851189301</v>
      </c>
      <c r="N470" s="5">
        <f t="shared" ca="1" si="99"/>
        <v>1.1434704692804873</v>
      </c>
      <c r="O470" s="5">
        <f t="shared" ca="1" si="100"/>
        <v>4.8002276894771132</v>
      </c>
      <c r="P470" s="5">
        <f t="shared" ca="1" si="101"/>
        <v>634.37366920215175</v>
      </c>
      <c r="Q470" s="5">
        <f ca="1">P470+((ABS(K470)/MAX(((F470)+(G470)*(L470))*(L470),
            0.000001))^2)/(2*'1D'!$I$5)</f>
        <v>635.5480925390948</v>
      </c>
      <c r="R470" s="5">
        <f ca="1">((ABS(K470)*'1D'!$D$6)/(MAX(((F470)+(G470)*(L470))*(L470),
            0.000001)*MAX(((((F470)+(G470)*(L470))*(L470))/MAX((F470)+2*(L470)*SQRT(1+(G470)^2),
                    0.000001))^(2/3),
            0.000001)))^2</f>
        <v>4.3358367565141456E-3</v>
      </c>
      <c r="S470" s="5">
        <f ca="1">ABS(ABS(K470)/MAX(((F470)+(G470)*(L470))*(L470),
        0.000001))/SQRT('1D'!$I$5*MAX((((F470)+(G470)*(L470))*(L470))/MAX((F470)+2*(G470)*(L470),
            0.000001),
        0.000001))</f>
        <v>1.0727235886044055</v>
      </c>
      <c r="T470" s="5">
        <f ca="1">((F470)*(L470)^2)/2+(G470)*(L470)^3/3+(ABS(K470)^2)/('1D'!$I$5*MAX(((F470)+(G470)*(L470))*(L470),
        0.000001))</f>
        <v>35.763412605541333</v>
      </c>
      <c r="U470" s="5">
        <f ca="1">IF($A$2=0,
    0,
    IFERROR(Q469-(((R469+R470)/2)*J470)-(IF(O469&gt;O470,
                '1D'!$D$8*((O469^2-O470^2)/(2*'1D'!$I$5)),
                '1D'!$D$9*((O470^2-O469^2)/(2*'1D'!$I$5)))+('1D'!$D$10*(ABS(I470)/90)*(MAX(O469^2,
                        O470^2)/(2*'1D'!$I$5))))-Q470,
        0))</f>
        <v>-3.9885117902258571E-3</v>
      </c>
      <c r="V470" s="5">
        <f ca="1">IF($A$2=0,
    1,
    IF(IFERROR(V469,
            0)=0,
        0,
        IFERROR(IF(ROUND(S470,
                    3)=1,
                1,
                IF(AND(ABS(U470)&lt;'1D'!$D$19,
                        S470&gt;1),
                    1,
                    0)),
            0)))</f>
        <v>0</v>
      </c>
      <c r="W470" s="5">
        <f ca="1">IF($A$2=0,
    MAX(MAX('1D'!$D$16,
            MAX('1D'!$D$16,
                POWER((ABS(K470)^2)/('1D'!$I$5*MAX(F470,
                            0.1)^2),
                    1/3))),
        IFERROR(W1396,
            MAX(MAX('1D'!$D$16,
                    MAX('1D'!$D$16,
                        POWER((ABS(K470)^2)/('1D'!$I$5*MAX(F470,
                                    0.1)^2),
                            1/3))),
                ($L$2)-E1396))),
    IF(IFERROR(AG471,
            0)=0,
        MAX(MAX('1D'!$D$16,
                MAX('1D'!$D$16,
                    POWER((ABS(K470)^2)/('1D'!$I$5*MAX(F470,
                                0.1)^2),
                        1/3))),
            IFERROR(W1396,
                MAX(MAX('1D'!$D$16,
                        MAX('1D'!$D$16,
                            POWER((ABS(K470)^2)/('1D'!$I$5*MAX(F470,
                                        0.1)^2),
                                1/3))),
                    ($L$2)-E1396))),
        IF(IFERROR(W470,
                0)=0,
            MAX(MAX('1D'!$D$16,
                    MAX('1D'!$D$16,
                        POWER((ABS(K470)^2)/('1D'!$I$5*MAX(F470,
                                    0.1)^2),
                            1/3))),
                IFERROR(W1396,
                    MAX(MAX('1D'!$D$16,
                            MAX('1D'!$D$16,
                                POWER((ABS(K470)^2)/('1D'!$I$5*MAX(F470,
                                            0.1)^2),
                                    1/3))),
                        ($L$2)-E1396))),
            IF(OR(IFERROR(AD470,
                        0)&gt;=1,
                    IFERROR(AD471,
                        0)&gt;=1),
                MAX('1D'!$D$16,
                    MAX('1D'!$D$16,
                        POWER((ABS(K470)^2)/('1D'!$I$5*MAX(F470,
                                    0.1)^2),
                            1/3))),
                IF(ABS(IFERROR(AF470,
                            0))&lt;'1D'!$D$19,
                    MAX(MAX('1D'!$D$16,
                            MAX('1D'!$D$16,
                                POWER((ABS(K470)^2)/('1D'!$I$5*MAX(F470,
                                            0.1)^2),
                                    1/3))),
                        IFERROR(W470,
                            0)),
                    MAX(MAX('1D'!$D$16,
                            MAX('1D'!$D$16,
                                POWER((ABS(K470)^2)/('1D'!$I$5*MAX(F470,
                                            0.1)^2),
                                    1/3))),
                        (IFERROR(W470,
                                0))+((IFERROR(AF470,
                                    0))*'1D'!$D$18)))))))</f>
        <v>2.1389677043987478</v>
      </c>
      <c r="X470" s="5">
        <f t="shared" ca="1" si="102"/>
        <v>11.122632062873489</v>
      </c>
      <c r="Y470" s="5">
        <f t="shared" ca="1" si="103"/>
        <v>1.1735290000551568</v>
      </c>
      <c r="Z470" s="5">
        <f t="shared" ca="1" si="104"/>
        <v>4.5807502857230418</v>
      </c>
      <c r="AA470" s="5">
        <f t="shared" ca="1" si="105"/>
        <v>634.47146770439872</v>
      </c>
      <c r="AB470" s="5">
        <f ca="1">AA470+((ABS(K470)/MAX(((F470)+(G470)*(W470))*(W470),
            0.000001))^2)/(2*'1D'!$I$5)</f>
        <v>635.54095155659809</v>
      </c>
      <c r="AC470" s="5">
        <f ca="1">((ABS(K470)*'1D'!$D$6)/(MAX(((F470)+(G470)*(W470))*(W470),
            0.000001)*MAX(((((F470)+(G470)*(W470))*(W470))/MAX((F470)+2*(W470)*SQRT(1+(G470)^2),
                    0.000001))^(2/3),
            0.000001)))^2</f>
        <v>3.8141460404132466E-3</v>
      </c>
      <c r="AD470" s="5">
        <f ca="1">ABS(ABS(K470)/MAX(((F470)+(G470)*(W470))*(W470),
        0.000001))/SQRT('1D'!$I$5*MAX((((F470)+(G470)*(W470))*(W470))/MAX((F470)+2*(G470)*(W470),
            0.000001),
        0.000001))</f>
        <v>1.0000000000000004</v>
      </c>
      <c r="AE470" s="5">
        <f ca="1">((F470)*(W470)^2)/2+(G470)*(W470)^3/3+(ABS(K470)^2)/('1D'!$I$5*MAX(((F470)+(G470)*(W470))*(W470),
        0.000001))</f>
        <v>35.686426155594638</v>
      </c>
      <c r="AF470" s="5">
        <f ca="1">IF($A$2=0,
    0,
    IFERROR(AB471+(((AC470+AC471)/2)*J471)+(IF(Z470&gt;Z471,
                '1D'!$D$8*((Z470^2-Z471^2)/(2*'1D'!$I$5)),
                '1D'!$D$9*((Z471^2-Z470^2)/(2*'1D'!$I$5)))+('1D'!$D$10*(ABS(I471)/90)*(MAX(Z470^2,
                        Z471^2)/(2*'1D'!$I$5))))-AB470,
        0))</f>
        <v>3.3660869597724741E-3</v>
      </c>
      <c r="AG470" s="5">
        <f ca="1">IF($A$2=0,
    1,
    IF(IFERROR(AG471,
            0)=0,
        0,
        IFERROR(IF(OR(ROUND(AD470,
                        3)&gt;=1,
                    AND(ABS(AF470)&lt;'1D'!$D$19,
                        AD470&lt;1)),
                1,
                0),
            0)))</f>
        <v>1</v>
      </c>
      <c r="AH470" s="5">
        <f ca="1">IFERROR(IF('1D'!V32="Supercritical",
        MAX('1D'!$D$16,
            IFERROR(L470,
                MAX('1D'!$D$16,
                    POWER((ABS(K470)^2)/('1D'!$I$5*MAX(F470,
                                0.1)^2),
                        1/3)))),
        IF('1D'!V32="Subcritical",
            MAX('1D'!$D$16,
                IFERROR(W470,
                    MAX('1D'!$D$16,
                        POWER((ABS(K470)^2)/('1D'!$I$5*MAX(F470,
                                    0.1)^2),
                            1/3)))),
            IF(IFERROR(T470,
                    -1E+99)&gt;=IFERROR(AE470,
                    -1E+99),
                MAX('1D'!$D$16,
                    IFERROR(L470,
                        MAX('1D'!$D$16,
                            POWER((ABS(K470)^2)/('1D'!$I$5*MAX(F470,
                                        0.1)^2),
                                1/3)))),
                MAX('1D'!$D$16,
                    IFERROR(W470,
                        MAX('1D'!$D$16,
                            POWER((ABS(K470)^2)/('1D'!$I$5*MAX(F470,
                                        0.1)^2),
                                1/3))))))),
    MAX('1D'!$D$16,
        POWER((ABS(K470)^2)/('1D'!$I$5*MAX(F470,
                    0.1)^2),
            1/3)))</f>
        <v>2.0411692021517887</v>
      </c>
      <c r="AI470" s="5">
        <f t="shared" ca="1" si="106"/>
        <v>634.37366920215175</v>
      </c>
      <c r="AJ470" s="5">
        <f ca="1">AI470+((ABS(K470)/MAX(((F470)+(G470)*(AH470))*(AH470),
            0.000001))^2)/(2*'1D'!$I$5)</f>
        <v>635.5480925390948</v>
      </c>
      <c r="AM470">
        <v>0</v>
      </c>
      <c r="AN470">
        <v>0</v>
      </c>
      <c r="AO470" s="5">
        <f t="shared" si="107"/>
        <v>0</v>
      </c>
      <c r="AP470" s="5">
        <f t="shared" si="111"/>
        <v>0</v>
      </c>
      <c r="AQ470" s="5">
        <f ca="1">ABS(ABS(K470)/MAX(((F470)+(G470)*(AH470))*(AH470),
        0.000001))/SQRT('1D'!$I$5*MAX((((F470)+(G470)*(AH470))*(AH470))/MAX((F470)+2*(G470)*(AH470),
            0.000001),
        0.000001))</f>
        <v>1.0727235886044055</v>
      </c>
      <c r="AR470" s="5" t="str">
        <f t="shared" ca="1" si="108"/>
        <v>Supercritical</v>
      </c>
      <c r="AS470" s="5">
        <f ca="1">((ABS(K470)*'1D'!$D$6)/(MAX(((F470)+(G470)*(AH470))*(AH470),
            0.000001)*MAX(((((F470)+(G470)*(AH470))*(AH470))/MAX((F470)+2*(AH470)*SQRT(1+(G470)^2),
                    0.000001))^(2/3),
            0.000001)))^2</f>
        <v>4.3358367565141456E-3</v>
      </c>
    </row>
    <row r="471" spans="1:45" x14ac:dyDescent="0.35">
      <c r="A471">
        <v>462</v>
      </c>
      <c r="B471">
        <v>460.99599999999998</v>
      </c>
      <c r="C471">
        <v>616224.11100000003</v>
      </c>
      <c r="D471">
        <v>3097513.3810000001</v>
      </c>
      <c r="E471">
        <v>632.33199999999999</v>
      </c>
      <c r="F471">
        <v>5.2</v>
      </c>
      <c r="G471">
        <v>0</v>
      </c>
      <c r="H471" t="s">
        <v>176</v>
      </c>
      <c r="I471">
        <v>2.7E-2</v>
      </c>
      <c r="J471" s="5">
        <f t="shared" si="109"/>
        <v>1.0009999999999764</v>
      </c>
      <c r="K471" s="5">
        <f t="shared" ca="1" si="110"/>
        <v>50.95</v>
      </c>
      <c r="L471" s="5">
        <f ca="1">IF($A$2=0,
    IFERROR(L470,
        MAX('1D'!$D$16,
            POWER((ABS(K471)^2)/('1D'!$I$5*MAX(F471,
                        0.1)^2),
                1/3))),
    IF(IFERROR(V470,
            0)=0,
        IFERROR(L470,
            MAX('1D'!$D$16,
                POWER((ABS(K471)^2)/('1D'!$I$5*MAX(F471,
                            0.1)^2),
                    1/3))),
        IF(OR(IFERROR(L471,
                    0)=0,
                IFERROR(S470,
                    0)&lt;1,
                IFERROR(S471,
                    0)&lt;1),
            MAX('1D'!$D$16,
                POWER((ABS(K471)^2)/('1D'!$I$5*MAX(F471,
                            0.1)^2),
                    1/3)),
            IF(IFERROR(U471,
                    0)&gt;0,
                MAX('1D'!$D$16,
                    IFERROR(L471,
                        0)+((IFERROR(U471,
                                0))*'1D'!$D$18*IF((IFERROR(S471,
                                    0))&lt;1,
                            1,
                            -1))),
                IF(IFERROR(U471,
                        0)&lt;0,
                    IF(ABS((MAX('1D'!$D$16,
                                    POWER((ABS(K471)^2)/('1D'!$I$5*MAX(F471,
                                                0.1)^2),
                                        1/3)))-IFERROR(L471,
                                0))&gt;'1D'!$D$19,
                        MAX('1D'!$D$16,
                            IF((MAX('1D'!$D$16,
                                        POWER((ABS(K471)^2)/('1D'!$I$5*MAX(F471,
                                                    0.1)^2),
                                            1/3)))&gt;IFERROR(L471,
                                    0),
                                MIN((MAX('1D'!$D$16,
                                            POWER((ABS(K471)^2)/('1D'!$I$5*MAX(F471,
                                                        0.1)^2),
                                                1/3))),
                                    IFERROR(L471,
                                        0)+(MIN(ABS(IFERROR(U471,
                                                    0))*'1D'!$D$18,
                                            ABS((MAX('1D'!$D$16,
                                                        POWER((ABS(K471)^2)/('1D'!$I$5*MAX(F471,
                                                                    0.1)^2),
                                                            1/3)))-IFERROR(L471,
                                                    0))))),
                                MAX((MAX('1D'!$D$16,
                                            POWER((ABS(K471)^2)/('1D'!$I$5*MAX(F471,
                                                        0.1)^2),
                                                1/3))),
                                    IFERROR(L471,
                                        0)-(MIN(ABS(IFERROR(U471,
                                                    0))*'1D'!$D$18,
                                            ABS((MAX('1D'!$D$16,
                                                        POWER((ABS(K471)^2)/('1D'!$I$5*MAX(F471,
                                                                    0.1)^2),
                                                            1/3)))-IFERROR(L471,
                                                    0))))))),
                        MAX('1D'!$D$16,
                            POWER((ABS(K471)^2)/('1D'!$I$5*MAX(F471,
                                        0.1)^2),
                                1/3))),
                    MAX('1D'!$D$16,
                        IFERROR(L471,
                            0)))))))</f>
        <v>2.0411692021517887</v>
      </c>
      <c r="M471" s="5">
        <f t="shared" ca="1" si="98"/>
        <v>10.614079851189301</v>
      </c>
      <c r="N471" s="5">
        <f t="shared" ca="1" si="99"/>
        <v>1.1434704692804873</v>
      </c>
      <c r="O471" s="5">
        <f t="shared" ca="1" si="100"/>
        <v>4.8002276894771132</v>
      </c>
      <c r="P471" s="5">
        <f t="shared" ca="1" si="101"/>
        <v>634.37316920215176</v>
      </c>
      <c r="Q471" s="5">
        <f ca="1">P471+((ABS(K471)/MAX(((F471)+(G471)*(L471))*(L471),
            0.000001))^2)/(2*'1D'!$I$5)</f>
        <v>635.54759253909481</v>
      </c>
      <c r="R471" s="5">
        <f ca="1">((ABS(K471)*'1D'!$D$6)/(MAX(((F471)+(G471)*(L471))*(L471),
            0.000001)*MAX(((((F471)+(G471)*(L471))*(L471))/MAX((F471)+2*(L471)*SQRT(1+(G471)^2),
                    0.000001))^(2/3),
            0.000001)))^2</f>
        <v>4.3358367565141456E-3</v>
      </c>
      <c r="S471" s="5">
        <f ca="1">ABS(ABS(K471)/MAX(((F471)+(G471)*(L471))*(L471),
        0.000001))/SQRT('1D'!$I$5*MAX((((F471)+(G471)*(L471))*(L471))/MAX((F471)+2*(G471)*(L471),
            0.000001),
        0.000001))</f>
        <v>1.0727235886044055</v>
      </c>
      <c r="T471" s="5">
        <f ca="1">((F471)*(L471)^2)/2+(G471)*(L471)^3/3+(ABS(K471)^2)/('1D'!$I$5*MAX(((F471)+(G471)*(L471))*(L471),
        0.000001))</f>
        <v>35.763412605541333</v>
      </c>
      <c r="U471" s="5">
        <f ca="1">IF($A$2=0,
    0,
    IFERROR(Q470-(((R470+R471)/2)*J471)-(IF(O470&gt;O471,
                '1D'!$D$8*((O470^2-O471^2)/(2*'1D'!$I$5)),
                '1D'!$D$9*((O471^2-O470^2)/(2*'1D'!$I$5)))+('1D'!$D$10*(ABS(I471)/90)*(MAX(O470^2,
                        O471^2)/(2*'1D'!$I$5))))-Q471,
        0))</f>
        <v>-3.8930216434209797E-3</v>
      </c>
      <c r="V471" s="5">
        <f ca="1">IF($A$2=0,
    1,
    IF(IFERROR(V470,
            0)=0,
        0,
        IFERROR(IF(ROUND(S471,
                    3)=1,
                1,
                IF(AND(ABS(U471)&lt;'1D'!$D$19,
                        S471&gt;1),
                    1,
                    0)),
            0)))</f>
        <v>0</v>
      </c>
      <c r="W471" s="5">
        <f ca="1">IF($A$2=0,
    MAX(MAX('1D'!$D$16,
            MAX('1D'!$D$16,
                POWER((ABS(K471)^2)/('1D'!$I$5*MAX(F471,
                            0.1)^2),
                    1/3))),
        IFERROR(W1396,
            MAX(MAX('1D'!$D$16,
                    MAX('1D'!$D$16,
                        POWER((ABS(K471)^2)/('1D'!$I$5*MAX(F471,
                                    0.1)^2),
                            1/3))),
                ($L$2)-E1396))),
    IF(IFERROR(AG472,
            0)=0,
        MAX(MAX('1D'!$D$16,
                MAX('1D'!$D$16,
                    POWER((ABS(K471)^2)/('1D'!$I$5*MAX(F471,
                                0.1)^2),
                        1/3))),
            IFERROR(W1396,
                MAX(MAX('1D'!$D$16,
                        MAX('1D'!$D$16,
                            POWER((ABS(K471)^2)/('1D'!$I$5*MAX(F471,
                                        0.1)^2),
                                1/3))),
                    ($L$2)-E1396))),
        IF(IFERROR(W471,
                0)=0,
            MAX(MAX('1D'!$D$16,
                    MAX('1D'!$D$16,
                        POWER((ABS(K471)^2)/('1D'!$I$5*MAX(F471,
                                    0.1)^2),
                            1/3))),
                IFERROR(W1396,
                    MAX(MAX('1D'!$D$16,
                            MAX('1D'!$D$16,
                                POWER((ABS(K471)^2)/('1D'!$I$5*MAX(F471,
                                            0.1)^2),
                                    1/3))),
                        ($L$2)-E1396))),
            IF(OR(IFERROR(AD471,
                        0)&gt;=1,
                    IFERROR(AD472,
                        0)&gt;=1),
                MAX('1D'!$D$16,
                    MAX('1D'!$D$16,
                        POWER((ABS(K471)^2)/('1D'!$I$5*MAX(F471,
                                    0.1)^2),
                            1/3))),
                IF(ABS(IFERROR(AF471,
                            0))&lt;'1D'!$D$19,
                    MAX(MAX('1D'!$D$16,
                            MAX('1D'!$D$16,
                                POWER((ABS(K471)^2)/('1D'!$I$5*MAX(F471,
                                            0.1)^2),
                                    1/3))),
                        IFERROR(W471,
                            0)),
                    MAX(MAX('1D'!$D$16,
                            MAX('1D'!$D$16,
                                POWER((ABS(K471)^2)/('1D'!$I$5*MAX(F471,
                                            0.1)^2),
                                    1/3))),
                        (IFERROR(W471,
                                0))+((IFERROR(AF471,
                                    0))*'1D'!$D$18)))))))</f>
        <v>2.1389677043987478</v>
      </c>
      <c r="X471" s="5">
        <f t="shared" ca="1" si="102"/>
        <v>11.122632062873489</v>
      </c>
      <c r="Y471" s="5">
        <f t="shared" ca="1" si="103"/>
        <v>1.1735290000551568</v>
      </c>
      <c r="Z471" s="5">
        <f t="shared" ca="1" si="104"/>
        <v>4.5807502857230418</v>
      </c>
      <c r="AA471" s="5">
        <f t="shared" ca="1" si="105"/>
        <v>634.47096770439873</v>
      </c>
      <c r="AB471" s="5">
        <f ca="1">AA471+((ABS(K471)/MAX(((F471)+(G471)*(W471))*(W471),
            0.000001))^2)/(2*'1D'!$I$5)</f>
        <v>635.5404515565981</v>
      </c>
      <c r="AC471" s="5">
        <f ca="1">((ABS(K471)*'1D'!$D$6)/(MAX(((F471)+(G471)*(W471))*(W471),
            0.000001)*MAX(((((F471)+(G471)*(W471))*(W471))/MAX((F471)+2*(W471)*SQRT(1+(G471)^2),
                    0.000001))^(2/3),
            0.000001)))^2</f>
        <v>3.8141460404132466E-3</v>
      </c>
      <c r="AD471" s="5">
        <f ca="1">ABS(ABS(K471)/MAX(((F471)+(G471)*(W471))*(W471),
        0.000001))/SQRT('1D'!$I$5*MAX((((F471)+(G471)*(W471))*(W471))/MAX((F471)+2*(G471)*(W471),
            0.000001),
        0.000001))</f>
        <v>1.0000000000000004</v>
      </c>
      <c r="AE471" s="5">
        <f ca="1">((F471)*(W471)^2)/2+(G471)*(W471)^3/3+(ABS(K471)^2)/('1D'!$I$5*MAX(((F471)+(G471)*(W471))*(W471),
        0.000001))</f>
        <v>35.686426155594638</v>
      </c>
      <c r="AF471" s="5">
        <f ca="1">IF($A$2=0,
    0,
    IFERROR(AB472+(((AC471+AC472)/2)*J472)+(IF(Z471&gt;Z472,
                '1D'!$D$8*((Z471^2-Z472^2)/(2*'1D'!$I$5)),
                '1D'!$D$9*((Z472^2-Z471^2)/(2*'1D'!$I$5)))+('1D'!$D$10*(ABS(I472)/90)*(MAX(Z471^2,
                        Z472^2)/(2*'1D'!$I$5))))-AB471,
        0))</f>
        <v>3.3584586676624895E-3</v>
      </c>
      <c r="AG471" s="5">
        <f ca="1">IF($A$2=0,
    1,
    IF(IFERROR(AG472,
            0)=0,
        0,
        IFERROR(IF(OR(ROUND(AD471,
                        3)&gt;=1,
                    AND(ABS(AF471)&lt;'1D'!$D$19,
                        AD471&lt;1)),
                1,
                0),
            0)))</f>
        <v>1</v>
      </c>
      <c r="AH471" s="5">
        <f ca="1">IFERROR(IF('1D'!V32="Supercritical",
        MAX('1D'!$D$16,
            IFERROR(L471,
                MAX('1D'!$D$16,
                    POWER((ABS(K471)^2)/('1D'!$I$5*MAX(F471,
                                0.1)^2),
                        1/3)))),
        IF('1D'!V32="Subcritical",
            MAX('1D'!$D$16,
                IFERROR(W471,
                    MAX('1D'!$D$16,
                        POWER((ABS(K471)^2)/('1D'!$I$5*MAX(F471,
                                    0.1)^2),
                            1/3)))),
            IF(IFERROR(T471,
                    -1E+99)&gt;=IFERROR(AE471,
                    -1E+99),
                MAX('1D'!$D$16,
                    IFERROR(L471,
                        MAX('1D'!$D$16,
                            POWER((ABS(K471)^2)/('1D'!$I$5*MAX(F471,
                                        0.1)^2),
                                1/3)))),
                MAX('1D'!$D$16,
                    IFERROR(W471,
                        MAX('1D'!$D$16,
                            POWER((ABS(K471)^2)/('1D'!$I$5*MAX(F471,
                                        0.1)^2),
                                1/3))))))),
    MAX('1D'!$D$16,
        POWER((ABS(K471)^2)/('1D'!$I$5*MAX(F471,
                    0.1)^2),
            1/3)))</f>
        <v>2.0411692021517887</v>
      </c>
      <c r="AI471" s="5">
        <f t="shared" ca="1" si="106"/>
        <v>634.37316920215176</v>
      </c>
      <c r="AJ471" s="5">
        <f ca="1">AI471+((ABS(K471)/MAX(((F471)+(G471)*(AH471))*(AH471),
            0.000001))^2)/(2*'1D'!$I$5)</f>
        <v>635.54759253909481</v>
      </c>
      <c r="AM471">
        <v>0</v>
      </c>
      <c r="AN471">
        <v>0</v>
      </c>
      <c r="AO471" s="5">
        <f t="shared" si="107"/>
        <v>0</v>
      </c>
      <c r="AP471" s="5">
        <f t="shared" si="111"/>
        <v>0</v>
      </c>
      <c r="AQ471" s="5">
        <f ca="1">ABS(ABS(K471)/MAX(((F471)+(G471)*(AH471))*(AH471),
        0.000001))/SQRT('1D'!$I$5*MAX((((F471)+(G471)*(AH471))*(AH471))/MAX((F471)+2*(G471)*(AH471),
            0.000001),
        0.000001))</f>
        <v>1.0727235886044055</v>
      </c>
      <c r="AR471" s="5" t="str">
        <f t="shared" ca="1" si="108"/>
        <v>Supercritical</v>
      </c>
      <c r="AS471" s="5">
        <f ca="1">((ABS(K471)*'1D'!$D$6)/(MAX(((F471)+(G471)*(AH471))*(AH471),
            0.000001)*MAX(((((F471)+(G471)*(AH471))*(AH471))/MAX((F471)+2*(AH471)*SQRT(1+(G471)^2),
                    0.000001))^(2/3),
            0.000001)))^2</f>
        <v>4.3358367565141456E-3</v>
      </c>
    </row>
    <row r="472" spans="1:45" x14ac:dyDescent="0.35">
      <c r="A472">
        <v>463</v>
      </c>
      <c r="B472">
        <v>461.995</v>
      </c>
      <c r="C472">
        <v>616223.63699999999</v>
      </c>
      <c r="D472">
        <v>3097512.5010000002</v>
      </c>
      <c r="E472">
        <v>632.33150000000001</v>
      </c>
      <c r="F472">
        <v>5.2</v>
      </c>
      <c r="G472">
        <v>0</v>
      </c>
      <c r="H472" t="s">
        <v>176</v>
      </c>
      <c r="I472">
        <v>2.7E-2</v>
      </c>
      <c r="J472" s="5">
        <f t="shared" si="109"/>
        <v>0.99900000000002365</v>
      </c>
      <c r="K472" s="5">
        <f t="shared" ca="1" si="110"/>
        <v>50.95</v>
      </c>
      <c r="L472" s="5">
        <f ca="1">IF($A$2=0,
    IFERROR(L471,
        MAX('1D'!$D$16,
            POWER((ABS(K472)^2)/('1D'!$I$5*MAX(F472,
                        0.1)^2),
                1/3))),
    IF(IFERROR(V471,
            0)=0,
        IFERROR(L471,
            MAX('1D'!$D$16,
                POWER((ABS(K472)^2)/('1D'!$I$5*MAX(F472,
                            0.1)^2),
                    1/3))),
        IF(OR(IFERROR(L472,
                    0)=0,
                IFERROR(S471,
                    0)&lt;1,
                IFERROR(S472,
                    0)&lt;1),
            MAX('1D'!$D$16,
                POWER((ABS(K472)^2)/('1D'!$I$5*MAX(F472,
                            0.1)^2),
                    1/3)),
            IF(IFERROR(U472,
                    0)&gt;0,
                MAX('1D'!$D$16,
                    IFERROR(L472,
                        0)+((IFERROR(U472,
                                0))*'1D'!$D$18*IF((IFERROR(S472,
                                    0))&lt;1,
                            1,
                            -1))),
                IF(IFERROR(U472,
                        0)&lt;0,
                    IF(ABS((MAX('1D'!$D$16,
                                    POWER((ABS(K472)^2)/('1D'!$I$5*MAX(F472,
                                                0.1)^2),
                                        1/3)))-IFERROR(L472,
                                0))&gt;'1D'!$D$19,
                        MAX('1D'!$D$16,
                            IF((MAX('1D'!$D$16,
                                        POWER((ABS(K472)^2)/('1D'!$I$5*MAX(F472,
                                                    0.1)^2),
                                            1/3)))&gt;IFERROR(L472,
                                    0),
                                MIN((MAX('1D'!$D$16,
                                            POWER((ABS(K472)^2)/('1D'!$I$5*MAX(F472,
                                                        0.1)^2),
                                                1/3))),
                                    IFERROR(L472,
                                        0)+(MIN(ABS(IFERROR(U472,
                                                    0))*'1D'!$D$18,
                                            ABS((MAX('1D'!$D$16,
                                                        POWER((ABS(K472)^2)/('1D'!$I$5*MAX(F472,
                                                                    0.1)^2),
                                                            1/3)))-IFERROR(L472,
                                                    0))))),
                                MAX((MAX('1D'!$D$16,
                                            POWER((ABS(K472)^2)/('1D'!$I$5*MAX(F472,
                                                        0.1)^2),
                                                1/3))),
                                    IFERROR(L472,
                                        0)-(MIN(ABS(IFERROR(U472,
                                                    0))*'1D'!$D$18,
                                            ABS((MAX('1D'!$D$16,
                                                        POWER((ABS(K472)^2)/('1D'!$I$5*MAX(F472,
                                                                    0.1)^2),
                                                            1/3)))-IFERROR(L472,
                                                    0))))))),
                        MAX('1D'!$D$16,
                            POWER((ABS(K472)^2)/('1D'!$I$5*MAX(F472,
                                        0.1)^2),
                                1/3))),
                    MAX('1D'!$D$16,
                        IFERROR(L472,
                            0)))))))</f>
        <v>2.0411692021517887</v>
      </c>
      <c r="M472" s="5">
        <f t="shared" ca="1" si="98"/>
        <v>10.614079851189301</v>
      </c>
      <c r="N472" s="5">
        <f t="shared" ca="1" si="99"/>
        <v>1.1434704692804873</v>
      </c>
      <c r="O472" s="5">
        <f t="shared" ca="1" si="100"/>
        <v>4.8002276894771132</v>
      </c>
      <c r="P472" s="5">
        <f t="shared" ca="1" si="101"/>
        <v>634.37266920215177</v>
      </c>
      <c r="Q472" s="5">
        <f ca="1">P472+((ABS(K472)/MAX(((F472)+(G472)*(L472))*(L472),
            0.000001))^2)/(2*'1D'!$I$5)</f>
        <v>635.54709253909482</v>
      </c>
      <c r="R472" s="5">
        <f ca="1">((ABS(K472)*'1D'!$D$6)/(MAX(((F472)+(G472)*(L472))*(L472),
            0.000001)*MAX(((((F472)+(G472)*(L472))*(L472))/MAX((F472)+2*(L472)*SQRT(1+(G472)^2),
                    0.000001))^(2/3),
            0.000001)))^2</f>
        <v>4.3358367565141456E-3</v>
      </c>
      <c r="S472" s="5">
        <f ca="1">ABS(ABS(K472)/MAX(((F472)+(G472)*(L472))*(L472),
        0.000001))/SQRT('1D'!$I$5*MAX((((F472)+(G472)*(L472))*(L472))/MAX((F472)+2*(G472)*(L472),
            0.000001),
        0.000001))</f>
        <v>1.0727235886044055</v>
      </c>
      <c r="T472" s="5">
        <f ca="1">((F472)*(L472)^2)/2+(G472)*(L472)^3/3+(ABS(K472)^2)/('1D'!$I$5*MAX(((F472)+(G472)*(L472))*(L472),
        0.000001))</f>
        <v>35.763412605541333</v>
      </c>
      <c r="U472" s="5">
        <f ca="1">IF($A$2=0,
    0,
    IFERROR(Q471-(((R471+R472)/2)*J472)-(IF(O471&gt;O472,
                '1D'!$D$8*((O471^2-O472^2)/(2*'1D'!$I$5)),
                '1D'!$D$9*((O472^2-O471^2)/(2*'1D'!$I$5)))+('1D'!$D$10*(ABS(I472)/90)*(MAX(O471^2,
                        O472^2)/(2*'1D'!$I$5))))-Q472,
        0))</f>
        <v>-3.8843499698941741E-3</v>
      </c>
      <c r="V472" s="5">
        <f ca="1">IF($A$2=0,
    1,
    IF(IFERROR(V471,
            0)=0,
        0,
        IFERROR(IF(ROUND(S472,
                    3)=1,
                1,
                IF(AND(ABS(U472)&lt;'1D'!$D$19,
                        S472&gt;1),
                    1,
                    0)),
            0)))</f>
        <v>0</v>
      </c>
      <c r="W472" s="5">
        <f ca="1">IF($A$2=0,
    MAX(MAX('1D'!$D$16,
            MAX('1D'!$D$16,
                POWER((ABS(K472)^2)/('1D'!$I$5*MAX(F472,
                            0.1)^2),
                    1/3))),
        IFERROR(W1396,
            MAX(MAX('1D'!$D$16,
                    MAX('1D'!$D$16,
                        POWER((ABS(K472)^2)/('1D'!$I$5*MAX(F472,
                                    0.1)^2),
                            1/3))),
                ($L$2)-E1396))),
    IF(IFERROR(AG473,
            0)=0,
        MAX(MAX('1D'!$D$16,
                MAX('1D'!$D$16,
                    POWER((ABS(K472)^2)/('1D'!$I$5*MAX(F472,
                                0.1)^2),
                        1/3))),
            IFERROR(W1396,
                MAX(MAX('1D'!$D$16,
                        MAX('1D'!$D$16,
                            POWER((ABS(K472)^2)/('1D'!$I$5*MAX(F472,
                                        0.1)^2),
                                1/3))),
                    ($L$2)-E1396))),
        IF(IFERROR(W472,
                0)=0,
            MAX(MAX('1D'!$D$16,
                    MAX('1D'!$D$16,
                        POWER((ABS(K472)^2)/('1D'!$I$5*MAX(F472,
                                    0.1)^2),
                            1/3))),
                IFERROR(W1396,
                    MAX(MAX('1D'!$D$16,
                            MAX('1D'!$D$16,
                                POWER((ABS(K472)^2)/('1D'!$I$5*MAX(F472,
                                            0.1)^2),
                                    1/3))),
                        ($L$2)-E1396))),
            IF(OR(IFERROR(AD472,
                        0)&gt;=1,
                    IFERROR(AD473,
                        0)&gt;=1),
                MAX('1D'!$D$16,
                    MAX('1D'!$D$16,
                        POWER((ABS(K472)^2)/('1D'!$I$5*MAX(F472,
                                    0.1)^2),
                            1/3))),
                IF(ABS(IFERROR(AF472,
                            0))&lt;'1D'!$D$19,
                    MAX(MAX('1D'!$D$16,
                            MAX('1D'!$D$16,
                                POWER((ABS(K472)^2)/('1D'!$I$5*MAX(F472,
                                            0.1)^2),
                                    1/3))),
                        IFERROR(W472,
                            0)),
                    MAX(MAX('1D'!$D$16,
                            MAX('1D'!$D$16,
                                POWER((ABS(K472)^2)/('1D'!$I$5*MAX(F472,
                                            0.1)^2),
                                    1/3))),
                        (IFERROR(W472,
                                0))+((IFERROR(AF472,
                                    0))*'1D'!$D$18)))))))</f>
        <v>2.1389677043987478</v>
      </c>
      <c r="X472" s="5">
        <f t="shared" ca="1" si="102"/>
        <v>11.122632062873489</v>
      </c>
      <c r="Y472" s="5">
        <f t="shared" ca="1" si="103"/>
        <v>1.1735290000551568</v>
      </c>
      <c r="Z472" s="5">
        <f t="shared" ca="1" si="104"/>
        <v>4.5807502857230418</v>
      </c>
      <c r="AA472" s="5">
        <f t="shared" ca="1" si="105"/>
        <v>634.47046770439874</v>
      </c>
      <c r="AB472" s="5">
        <f ca="1">AA472+((ABS(K472)/MAX(((F472)+(G472)*(W472))*(W472),
            0.000001))^2)/(2*'1D'!$I$5)</f>
        <v>635.53995155659811</v>
      </c>
      <c r="AC472" s="5">
        <f ca="1">((ABS(K472)*'1D'!$D$6)/(MAX(((F472)+(G472)*(W472))*(W472),
            0.000001)*MAX(((((F472)+(G472)*(W472))*(W472))/MAX((F472)+2*(W472)*SQRT(1+(G472)^2),
                    0.000001))^(2/3),
            0.000001)))^2</f>
        <v>3.8141460404132466E-3</v>
      </c>
      <c r="AD472" s="5">
        <f ca="1">ABS(ABS(K472)/MAX(((F472)+(G472)*(W472))*(W472),
        0.000001))/SQRT('1D'!$I$5*MAX((((F472)+(G472)*(W472))*(W472))/MAX((F472)+2*(G472)*(W472),
            0.000001),
        0.000001))</f>
        <v>1.0000000000000004</v>
      </c>
      <c r="AE472" s="5">
        <f ca="1">((F472)*(W472)^2)/2+(G472)*(W472)^3/3+(ABS(K472)^2)/('1D'!$I$5*MAX(((F472)+(G472)*(W472))*(W472),
        0.000001))</f>
        <v>35.686426155594638</v>
      </c>
      <c r="AF472" s="5">
        <f ca="1">IF($A$2=0,
    0,
    IFERROR(AB473+(((AC472+AC473)/2)*J473)+(IF(Z472&gt;Z473,
                '1D'!$D$8*((Z472^2-Z473^2)/(2*'1D'!$I$5)),
                '1D'!$D$9*((Z473^2-Z472^2)/(2*'1D'!$I$5)))+('1D'!$D$10*(ABS(I473)/90)*(MAX(Z472^2,
                        Z473^2)/(2*'1D'!$I$5))))-AB472,
        0))</f>
        <v>3.456993087183946E-3</v>
      </c>
      <c r="AG472" s="5">
        <f ca="1">IF($A$2=0,
    1,
    IF(IFERROR(AG473,
            0)=0,
        0,
        IFERROR(IF(OR(ROUND(AD472,
                        3)&gt;=1,
                    AND(ABS(AF472)&lt;'1D'!$D$19,
                        AD472&lt;1)),
                1,
                0),
            0)))</f>
        <v>1</v>
      </c>
      <c r="AH472" s="5">
        <f ca="1">IFERROR(IF('1D'!V32="Supercritical",
        MAX('1D'!$D$16,
            IFERROR(L472,
                MAX('1D'!$D$16,
                    POWER((ABS(K472)^2)/('1D'!$I$5*MAX(F472,
                                0.1)^2),
                        1/3)))),
        IF('1D'!V32="Subcritical",
            MAX('1D'!$D$16,
                IFERROR(W472,
                    MAX('1D'!$D$16,
                        POWER((ABS(K472)^2)/('1D'!$I$5*MAX(F472,
                                    0.1)^2),
                            1/3)))),
            IF(IFERROR(T472,
                    -1E+99)&gt;=IFERROR(AE472,
                    -1E+99),
                MAX('1D'!$D$16,
                    IFERROR(L472,
                        MAX('1D'!$D$16,
                            POWER((ABS(K472)^2)/('1D'!$I$5*MAX(F472,
                                        0.1)^2),
                                1/3)))),
                MAX('1D'!$D$16,
                    IFERROR(W472,
                        MAX('1D'!$D$16,
                            POWER((ABS(K472)^2)/('1D'!$I$5*MAX(F472,
                                        0.1)^2),
                                1/3))))))),
    MAX('1D'!$D$16,
        POWER((ABS(K472)^2)/('1D'!$I$5*MAX(F472,
                    0.1)^2),
            1/3)))</f>
        <v>2.0411692021517887</v>
      </c>
      <c r="AI472" s="5">
        <f t="shared" ca="1" si="106"/>
        <v>634.37266920215177</v>
      </c>
      <c r="AJ472" s="5">
        <f ca="1">AI472+((ABS(K472)/MAX(((F472)+(G472)*(AH472))*(AH472),
            0.000001))^2)/(2*'1D'!$I$5)</f>
        <v>635.54709253909482</v>
      </c>
      <c r="AM472">
        <v>0</v>
      </c>
      <c r="AN472">
        <v>0</v>
      </c>
      <c r="AO472" s="5">
        <f t="shared" si="107"/>
        <v>0</v>
      </c>
      <c r="AP472" s="5">
        <f t="shared" si="111"/>
        <v>0</v>
      </c>
      <c r="AQ472" s="5">
        <f ca="1">ABS(ABS(K472)/MAX(((F472)+(G472)*(AH472))*(AH472),
        0.000001))/SQRT('1D'!$I$5*MAX((((F472)+(G472)*(AH472))*(AH472))/MAX((F472)+2*(G472)*(AH472),
            0.000001),
        0.000001))</f>
        <v>1.0727235886044055</v>
      </c>
      <c r="AR472" s="5" t="str">
        <f t="shared" ca="1" si="108"/>
        <v>Supercritical</v>
      </c>
      <c r="AS472" s="5">
        <f ca="1">((ABS(K472)*'1D'!$D$6)/(MAX(((F472)+(G472)*(AH472))*(AH472),
            0.000001)*MAX(((((F472)+(G472)*(AH472))*(AH472))/MAX((F472)+2*(AH472)*SQRT(1+(G472)^2),
                    0.000001))^(2/3),
            0.000001)))^2</f>
        <v>4.3358367565141456E-3</v>
      </c>
    </row>
    <row r="473" spans="1:45" x14ac:dyDescent="0.35">
      <c r="A473">
        <v>464</v>
      </c>
      <c r="B473">
        <v>462.99599999999998</v>
      </c>
      <c r="C473">
        <v>616223.16299999994</v>
      </c>
      <c r="D473">
        <v>3097511.62</v>
      </c>
      <c r="E473">
        <v>632.33100000000002</v>
      </c>
      <c r="F473">
        <v>5.2</v>
      </c>
      <c r="G473">
        <v>0</v>
      </c>
      <c r="H473" t="s">
        <v>176</v>
      </c>
      <c r="I473">
        <v>7.8E-2</v>
      </c>
      <c r="J473" s="5">
        <f t="shared" si="109"/>
        <v>1.0009999999999764</v>
      </c>
      <c r="K473" s="5">
        <f t="shared" ca="1" si="110"/>
        <v>50.95</v>
      </c>
      <c r="L473" s="5">
        <f ca="1">IF($A$2=0,
    IFERROR(L472,
        MAX('1D'!$D$16,
            POWER((ABS(K473)^2)/('1D'!$I$5*MAX(F473,
                        0.1)^2),
                1/3))),
    IF(IFERROR(V472,
            0)=0,
        IFERROR(L472,
            MAX('1D'!$D$16,
                POWER((ABS(K473)^2)/('1D'!$I$5*MAX(F473,
                            0.1)^2),
                    1/3))),
        IF(OR(IFERROR(L473,
                    0)=0,
                IFERROR(S472,
                    0)&lt;1,
                IFERROR(S473,
                    0)&lt;1),
            MAX('1D'!$D$16,
                POWER((ABS(K473)^2)/('1D'!$I$5*MAX(F473,
                            0.1)^2),
                    1/3)),
            IF(IFERROR(U473,
                    0)&gt;0,
                MAX('1D'!$D$16,
                    IFERROR(L473,
                        0)+((IFERROR(U473,
                                0))*'1D'!$D$18*IF((IFERROR(S473,
                                    0))&lt;1,
                            1,
                            -1))),
                IF(IFERROR(U473,
                        0)&lt;0,
                    IF(ABS((MAX('1D'!$D$16,
                                    POWER((ABS(K473)^2)/('1D'!$I$5*MAX(F473,
                                                0.1)^2),
                                        1/3)))-IFERROR(L473,
                                0))&gt;'1D'!$D$19,
                        MAX('1D'!$D$16,
                            IF((MAX('1D'!$D$16,
                                        POWER((ABS(K473)^2)/('1D'!$I$5*MAX(F473,
                                                    0.1)^2),
                                            1/3)))&gt;IFERROR(L473,
                                    0),
                                MIN((MAX('1D'!$D$16,
                                            POWER((ABS(K473)^2)/('1D'!$I$5*MAX(F473,
                                                        0.1)^2),
                                                1/3))),
                                    IFERROR(L473,
                                        0)+(MIN(ABS(IFERROR(U473,
                                                    0))*'1D'!$D$18,
                                            ABS((MAX('1D'!$D$16,
                                                        POWER((ABS(K473)^2)/('1D'!$I$5*MAX(F473,
                                                                    0.1)^2),
                                                            1/3)))-IFERROR(L473,
                                                    0))))),
                                MAX((MAX('1D'!$D$16,
                                            POWER((ABS(K473)^2)/('1D'!$I$5*MAX(F473,
                                                        0.1)^2),
                                                1/3))),
                                    IFERROR(L473,
                                        0)-(MIN(ABS(IFERROR(U473,
                                                    0))*'1D'!$D$18,
                                            ABS((MAX('1D'!$D$16,
                                                        POWER((ABS(K473)^2)/('1D'!$I$5*MAX(F473,
                                                                    0.1)^2),
                                                            1/3)))-IFERROR(L473,
                                                    0))))))),
                        MAX('1D'!$D$16,
                            POWER((ABS(K473)^2)/('1D'!$I$5*MAX(F473,
                                        0.1)^2),
                                1/3))),
                    MAX('1D'!$D$16,
                        IFERROR(L473,
                            0)))))))</f>
        <v>2.0411692021517887</v>
      </c>
      <c r="M473" s="5">
        <f t="shared" ca="1" si="98"/>
        <v>10.614079851189301</v>
      </c>
      <c r="N473" s="5">
        <f t="shared" ca="1" si="99"/>
        <v>1.1434704692804873</v>
      </c>
      <c r="O473" s="5">
        <f t="shared" ca="1" si="100"/>
        <v>4.8002276894771132</v>
      </c>
      <c r="P473" s="5">
        <f t="shared" ca="1" si="101"/>
        <v>634.37216920215178</v>
      </c>
      <c r="Q473" s="5">
        <f ca="1">P473+((ABS(K473)/MAX(((F473)+(G473)*(L473))*(L473),
            0.000001))^2)/(2*'1D'!$I$5)</f>
        <v>635.54659253909483</v>
      </c>
      <c r="R473" s="5">
        <f ca="1">((ABS(K473)*'1D'!$D$6)/(MAX(((F473)+(G473)*(L473))*(L473),
            0.000001)*MAX(((((F473)+(G473)*(L473))*(L473))/MAX((F473)+2*(L473)*SQRT(1+(G473)^2),
                    0.000001))^(2/3),
            0.000001)))^2</f>
        <v>4.3358367565141456E-3</v>
      </c>
      <c r="S473" s="5">
        <f ca="1">ABS(ABS(K473)/MAX(((F473)+(G473)*(L473))*(L473),
        0.000001))/SQRT('1D'!$I$5*MAX((((F473)+(G473)*(L473))*(L473))/MAX((F473)+2*(G473)*(L473),
            0.000001),
        0.000001))</f>
        <v>1.0727235886044055</v>
      </c>
      <c r="T473" s="5">
        <f ca="1">((F473)*(L473)^2)/2+(G473)*(L473)^3/3+(ABS(K473)^2)/('1D'!$I$5*MAX(((F473)+(G473)*(L473))*(L473),
        0.000001))</f>
        <v>35.763412605541333</v>
      </c>
      <c r="U473" s="5">
        <f ca="1">IF($A$2=0,
    0,
    IFERROR(Q472-(((R472+R473)/2)*J473)-(IF(O472&gt;O473,
                '1D'!$D$8*((O472^2-O473^2)/(2*'1D'!$I$5)),
                '1D'!$D$9*((O473^2-O472^2)/(2*'1D'!$I$5)))+('1D'!$D$10*(ABS(I473)/90)*(MAX(O472^2,
                        O473^2)/(2*'1D'!$I$5))))-Q473,
        0))</f>
        <v>-3.9928476270461033E-3</v>
      </c>
      <c r="V473" s="5">
        <f ca="1">IF($A$2=0,
    1,
    IF(IFERROR(V472,
            0)=0,
        0,
        IFERROR(IF(ROUND(S473,
                    3)=1,
                1,
                IF(AND(ABS(U473)&lt;'1D'!$D$19,
                        S473&gt;1),
                    1,
                    0)),
            0)))</f>
        <v>0</v>
      </c>
      <c r="W473" s="5">
        <f ca="1">IF($A$2=0,
    MAX(MAX('1D'!$D$16,
            MAX('1D'!$D$16,
                POWER((ABS(K473)^2)/('1D'!$I$5*MAX(F473,
                            0.1)^2),
                    1/3))),
        IFERROR(W1396,
            MAX(MAX('1D'!$D$16,
                    MAX('1D'!$D$16,
                        POWER((ABS(K473)^2)/('1D'!$I$5*MAX(F473,
                                    0.1)^2),
                            1/3))),
                ($L$2)-E1396))),
    IF(IFERROR(AG474,
            0)=0,
        MAX(MAX('1D'!$D$16,
                MAX('1D'!$D$16,
                    POWER((ABS(K473)^2)/('1D'!$I$5*MAX(F473,
                                0.1)^2),
                        1/3))),
            IFERROR(W1396,
                MAX(MAX('1D'!$D$16,
                        MAX('1D'!$D$16,
                            POWER((ABS(K473)^2)/('1D'!$I$5*MAX(F473,
                                        0.1)^2),
                                1/3))),
                    ($L$2)-E1396))),
        IF(IFERROR(W473,
                0)=0,
            MAX(MAX('1D'!$D$16,
                    MAX('1D'!$D$16,
                        POWER((ABS(K473)^2)/('1D'!$I$5*MAX(F473,
                                    0.1)^2),
                            1/3))),
                IFERROR(W1396,
                    MAX(MAX('1D'!$D$16,
                            MAX('1D'!$D$16,
                                POWER((ABS(K473)^2)/('1D'!$I$5*MAX(F473,
                                            0.1)^2),
                                    1/3))),
                        ($L$2)-E1396))),
            IF(OR(IFERROR(AD473,
                        0)&gt;=1,
                    IFERROR(AD474,
                        0)&gt;=1),
                MAX('1D'!$D$16,
                    MAX('1D'!$D$16,
                        POWER((ABS(K473)^2)/('1D'!$I$5*MAX(F473,
                                    0.1)^2),
                            1/3))),
                IF(ABS(IFERROR(AF473,
                            0))&lt;'1D'!$D$19,
                    MAX(MAX('1D'!$D$16,
                            MAX('1D'!$D$16,
                                POWER((ABS(K473)^2)/('1D'!$I$5*MAX(F473,
                                            0.1)^2),
                                    1/3))),
                        IFERROR(W473,
                            0)),
                    MAX(MAX('1D'!$D$16,
                            MAX('1D'!$D$16,
                                POWER((ABS(K473)^2)/('1D'!$I$5*MAX(F473,
                                            0.1)^2),
                                    1/3))),
                        (IFERROR(W473,
                                0))+((IFERROR(AF473,
                                    0))*'1D'!$D$18)))))))</f>
        <v>2.1389677043987478</v>
      </c>
      <c r="X473" s="5">
        <f t="shared" ca="1" si="102"/>
        <v>11.122632062873489</v>
      </c>
      <c r="Y473" s="5">
        <f t="shared" ca="1" si="103"/>
        <v>1.1735290000551568</v>
      </c>
      <c r="Z473" s="5">
        <f t="shared" ca="1" si="104"/>
        <v>4.5807502857230418</v>
      </c>
      <c r="AA473" s="5">
        <f t="shared" ca="1" si="105"/>
        <v>634.46996770439875</v>
      </c>
      <c r="AB473" s="5">
        <f ca="1">AA473+((ABS(K473)/MAX(((F473)+(G473)*(W473))*(W473),
            0.000001))^2)/(2*'1D'!$I$5)</f>
        <v>635.53945155659812</v>
      </c>
      <c r="AC473" s="5">
        <f ca="1">((ABS(K473)*'1D'!$D$6)/(MAX(((F473)+(G473)*(W473))*(W473),
            0.000001)*MAX(((((F473)+(G473)*(W473))*(W473))/MAX((F473)+2*(W473)*SQRT(1+(G473)^2),
                    0.000001))^(2/3),
            0.000001)))^2</f>
        <v>3.8141460404132466E-3</v>
      </c>
      <c r="AD473" s="5">
        <f ca="1">ABS(ABS(K473)/MAX(((F473)+(G473)*(W473))*(W473),
        0.000001))/SQRT('1D'!$I$5*MAX((((F473)+(G473)*(W473))*(W473))/MAX((F473)+2*(G473)*(W473),
            0.000001),
        0.000001))</f>
        <v>1.0000000000000004</v>
      </c>
      <c r="AE473" s="5">
        <f ca="1">((F473)*(W473)^2)/2+(G473)*(W473)^3/3+(ABS(K473)^2)/('1D'!$I$5*MAX(((F473)+(G473)*(W473))*(W473),
        0.000001))</f>
        <v>35.686426155594638</v>
      </c>
      <c r="AF473" s="5">
        <f ca="1">IF($A$2=0,
    0,
    IFERROR(AB474+(((AC473+AC474)/2)*J474)+(IF(Z473&gt;Z474,
                '1D'!$D$8*((Z473^2-Z474^2)/(2*'1D'!$I$5)),
                '1D'!$D$9*((Z474^2-Z473^2)/(2*'1D'!$I$5)))+('1D'!$D$10*(ABS(I474)/90)*(MAX(Z473^2,
                        Z474^2)/(2*'1D'!$I$5))))-AB473,
        0))</f>
        <v>3.4032696947861041E-3</v>
      </c>
      <c r="AG473" s="5">
        <f ca="1">IF($A$2=0,
    1,
    IF(IFERROR(AG474,
            0)=0,
        0,
        IFERROR(IF(OR(ROUND(AD473,
                        3)&gt;=1,
                    AND(ABS(AF473)&lt;'1D'!$D$19,
                        AD473&lt;1)),
                1,
                0),
            0)))</f>
        <v>1</v>
      </c>
      <c r="AH473" s="5">
        <f ca="1">IFERROR(IF('1D'!V32="Supercritical",
        MAX('1D'!$D$16,
            IFERROR(L473,
                MAX('1D'!$D$16,
                    POWER((ABS(K473)^2)/('1D'!$I$5*MAX(F473,
                                0.1)^2),
                        1/3)))),
        IF('1D'!V32="Subcritical",
            MAX('1D'!$D$16,
                IFERROR(W473,
                    MAX('1D'!$D$16,
                        POWER((ABS(K473)^2)/('1D'!$I$5*MAX(F473,
                                    0.1)^2),
                            1/3)))),
            IF(IFERROR(T473,
                    -1E+99)&gt;=IFERROR(AE473,
                    -1E+99),
                MAX('1D'!$D$16,
                    IFERROR(L473,
                        MAX('1D'!$D$16,
                            POWER((ABS(K473)^2)/('1D'!$I$5*MAX(F473,
                                        0.1)^2),
                                1/3)))),
                MAX('1D'!$D$16,
                    IFERROR(W473,
                        MAX('1D'!$D$16,
                            POWER((ABS(K473)^2)/('1D'!$I$5*MAX(F473,
                                        0.1)^2),
                                1/3))))))),
    MAX('1D'!$D$16,
        POWER((ABS(K473)^2)/('1D'!$I$5*MAX(F473,
                    0.1)^2),
            1/3)))</f>
        <v>2.0411692021517887</v>
      </c>
      <c r="AI473" s="5">
        <f t="shared" ca="1" si="106"/>
        <v>634.37216920215178</v>
      </c>
      <c r="AJ473" s="5">
        <f ca="1">AI473+((ABS(K473)/MAX(((F473)+(G473)*(AH473))*(AH473),
            0.000001))^2)/(2*'1D'!$I$5)</f>
        <v>635.54659253909483</v>
      </c>
      <c r="AM473">
        <v>0</v>
      </c>
      <c r="AN473">
        <v>0</v>
      </c>
      <c r="AO473" s="5">
        <f t="shared" si="107"/>
        <v>0</v>
      </c>
      <c r="AP473" s="5">
        <f t="shared" si="111"/>
        <v>0</v>
      </c>
      <c r="AQ473" s="5">
        <f ca="1">ABS(ABS(K473)/MAX(((F473)+(G473)*(AH473))*(AH473),
        0.000001))/SQRT('1D'!$I$5*MAX((((F473)+(G473)*(AH473))*(AH473))/MAX((F473)+2*(G473)*(AH473),
            0.000001),
        0.000001))</f>
        <v>1.0727235886044055</v>
      </c>
      <c r="AR473" s="5" t="str">
        <f t="shared" ca="1" si="108"/>
        <v>Supercritical</v>
      </c>
      <c r="AS473" s="5">
        <f ca="1">((ABS(K473)*'1D'!$D$6)/(MAX(((F473)+(G473)*(AH473))*(AH473),
            0.000001)*MAX(((((F473)+(G473)*(AH473))*(AH473))/MAX((F473)+2*(AH473)*SQRT(1+(G473)^2),
                    0.000001))^(2/3),
            0.000001)))^2</f>
        <v>4.3358367565141456E-3</v>
      </c>
    </row>
    <row r="474" spans="1:45" x14ac:dyDescent="0.35">
      <c r="A474">
        <v>465</v>
      </c>
      <c r="B474">
        <v>463.99599999999998</v>
      </c>
      <c r="C474">
        <v>616222.68799999997</v>
      </c>
      <c r="D474">
        <v>3097510.74</v>
      </c>
      <c r="E474">
        <v>632.33050000000003</v>
      </c>
      <c r="F474">
        <v>5.2</v>
      </c>
      <c r="G474">
        <v>0</v>
      </c>
      <c r="H474" t="s">
        <v>176</v>
      </c>
      <c r="I474">
        <v>0.05</v>
      </c>
      <c r="J474" s="5">
        <f t="shared" si="109"/>
        <v>1</v>
      </c>
      <c r="K474" s="5">
        <f t="shared" ca="1" si="110"/>
        <v>50.95</v>
      </c>
      <c r="L474" s="5">
        <f ca="1">IF($A$2=0,
    IFERROR(L473,
        MAX('1D'!$D$16,
            POWER((ABS(K474)^2)/('1D'!$I$5*MAX(F474,
                        0.1)^2),
                1/3))),
    IF(IFERROR(V473,
            0)=0,
        IFERROR(L473,
            MAX('1D'!$D$16,
                POWER((ABS(K474)^2)/('1D'!$I$5*MAX(F474,
                            0.1)^2),
                    1/3))),
        IF(OR(IFERROR(L474,
                    0)=0,
                IFERROR(S473,
                    0)&lt;1,
                IFERROR(S474,
                    0)&lt;1),
            MAX('1D'!$D$16,
                POWER((ABS(K474)^2)/('1D'!$I$5*MAX(F474,
                            0.1)^2),
                    1/3)),
            IF(IFERROR(U474,
                    0)&gt;0,
                MAX('1D'!$D$16,
                    IFERROR(L474,
                        0)+((IFERROR(U474,
                                0))*'1D'!$D$18*IF((IFERROR(S474,
                                    0))&lt;1,
                            1,
                            -1))),
                IF(IFERROR(U474,
                        0)&lt;0,
                    IF(ABS((MAX('1D'!$D$16,
                                    POWER((ABS(K474)^2)/('1D'!$I$5*MAX(F474,
                                                0.1)^2),
                                        1/3)))-IFERROR(L474,
                                0))&gt;'1D'!$D$19,
                        MAX('1D'!$D$16,
                            IF((MAX('1D'!$D$16,
                                        POWER((ABS(K474)^2)/('1D'!$I$5*MAX(F474,
                                                    0.1)^2),
                                            1/3)))&gt;IFERROR(L474,
                                    0),
                                MIN((MAX('1D'!$D$16,
                                            POWER((ABS(K474)^2)/('1D'!$I$5*MAX(F474,
                                                        0.1)^2),
                                                1/3))),
                                    IFERROR(L474,
                                        0)+(MIN(ABS(IFERROR(U474,
                                                    0))*'1D'!$D$18,
                                            ABS((MAX('1D'!$D$16,
                                                        POWER((ABS(K474)^2)/('1D'!$I$5*MAX(F474,
                                                                    0.1)^2),
                                                            1/3)))-IFERROR(L474,
                                                    0))))),
                                MAX((MAX('1D'!$D$16,
                                            POWER((ABS(K474)^2)/('1D'!$I$5*MAX(F474,
                                                        0.1)^2),
                                                1/3))),
                                    IFERROR(L474,
                                        0)-(MIN(ABS(IFERROR(U474,
                                                    0))*'1D'!$D$18,
                                            ABS((MAX('1D'!$D$16,
                                                        POWER((ABS(K474)^2)/('1D'!$I$5*MAX(F474,
                                                                    0.1)^2),
                                                            1/3)))-IFERROR(L474,
                                                    0))))))),
                        MAX('1D'!$D$16,
                            POWER((ABS(K474)^2)/('1D'!$I$5*MAX(F474,
                                        0.1)^2),
                                1/3))),
                    MAX('1D'!$D$16,
                        IFERROR(L474,
                            0)))))))</f>
        <v>2.0411692021517887</v>
      </c>
      <c r="M474" s="5">
        <f t="shared" ca="1" si="98"/>
        <v>10.614079851189301</v>
      </c>
      <c r="N474" s="5">
        <f t="shared" ca="1" si="99"/>
        <v>1.1434704692804873</v>
      </c>
      <c r="O474" s="5">
        <f t="shared" ca="1" si="100"/>
        <v>4.8002276894771132</v>
      </c>
      <c r="P474" s="5">
        <f t="shared" ca="1" si="101"/>
        <v>634.37166920215179</v>
      </c>
      <c r="Q474" s="5">
        <f ca="1">P474+((ABS(K474)/MAX(((F474)+(G474)*(L474))*(L474),
            0.000001))^2)/(2*'1D'!$I$5)</f>
        <v>635.54609253909484</v>
      </c>
      <c r="R474" s="5">
        <f ca="1">((ABS(K474)*'1D'!$D$6)/(MAX(((F474)+(G474)*(L474))*(L474),
            0.000001)*MAX(((((F474)+(G474)*(L474))*(L474))/MAX((F474)+2*(L474)*SQRT(1+(G474)^2),
                    0.000001))^(2/3),
            0.000001)))^2</f>
        <v>4.3358367565141456E-3</v>
      </c>
      <c r="S474" s="5">
        <f ca="1">ABS(ABS(K474)/MAX(((F474)+(G474)*(L474))*(L474),
        0.000001))/SQRT('1D'!$I$5*MAX((((F474)+(G474)*(L474))*(L474))/MAX((F474)+2*(G474)*(L474),
            0.000001),
        0.000001))</f>
        <v>1.0727235886044055</v>
      </c>
      <c r="T474" s="5">
        <f ca="1">((F474)*(L474)^2)/2+(G474)*(L474)^3/3+(ABS(K474)^2)/('1D'!$I$5*MAX(((F474)+(G474)*(L474))*(L474),
        0.000001))</f>
        <v>35.763412605541333</v>
      </c>
      <c r="U474" s="5">
        <f ca="1">IF($A$2=0,
    0,
    IFERROR(Q473-(((R473+R474)/2)*J474)-(IF(O473&gt;O474,
                '1D'!$D$8*((O473^2-O474^2)/(2*'1D'!$I$5)),
                '1D'!$D$9*((O474^2-O473^2)/(2*'1D'!$I$5)))+('1D'!$D$10*(ABS(I474)/90)*(MAX(O473^2,
                        O474^2)/(2*'1D'!$I$5))))-Q474,
        0))</f>
        <v>-3.9337053678991651E-3</v>
      </c>
      <c r="V474" s="5">
        <f ca="1">IF($A$2=0,
    1,
    IF(IFERROR(V473,
            0)=0,
        0,
        IFERROR(IF(ROUND(S474,
                    3)=1,
                1,
                IF(AND(ABS(U474)&lt;'1D'!$D$19,
                        S474&gt;1),
                    1,
                    0)),
            0)))</f>
        <v>0</v>
      </c>
      <c r="W474" s="5">
        <f ca="1">IF($A$2=0,
    MAX(MAX('1D'!$D$16,
            MAX('1D'!$D$16,
                POWER((ABS(K474)^2)/('1D'!$I$5*MAX(F474,
                            0.1)^2),
                    1/3))),
        IFERROR(W1396,
            MAX(MAX('1D'!$D$16,
                    MAX('1D'!$D$16,
                        POWER((ABS(K474)^2)/('1D'!$I$5*MAX(F474,
                                    0.1)^2),
                            1/3))),
                ($L$2)-E1396))),
    IF(IFERROR(AG475,
            0)=0,
        MAX(MAX('1D'!$D$16,
                MAX('1D'!$D$16,
                    POWER((ABS(K474)^2)/('1D'!$I$5*MAX(F474,
                                0.1)^2),
                        1/3))),
            IFERROR(W1396,
                MAX(MAX('1D'!$D$16,
                        MAX('1D'!$D$16,
                            POWER((ABS(K474)^2)/('1D'!$I$5*MAX(F474,
                                        0.1)^2),
                                1/3))),
                    ($L$2)-E1396))),
        IF(IFERROR(W474,
                0)=0,
            MAX(MAX('1D'!$D$16,
                    MAX('1D'!$D$16,
                        POWER((ABS(K474)^2)/('1D'!$I$5*MAX(F474,
                                    0.1)^2),
                            1/3))),
                IFERROR(W1396,
                    MAX(MAX('1D'!$D$16,
                            MAX('1D'!$D$16,
                                POWER((ABS(K474)^2)/('1D'!$I$5*MAX(F474,
                                            0.1)^2),
                                    1/3))),
                        ($L$2)-E1396))),
            IF(OR(IFERROR(AD474,
                        0)&gt;=1,
                    IFERROR(AD475,
                        0)&gt;=1),
                MAX('1D'!$D$16,
                    MAX('1D'!$D$16,
                        POWER((ABS(K474)^2)/('1D'!$I$5*MAX(F474,
                                    0.1)^2),
                            1/3))),
                IF(ABS(IFERROR(AF474,
                            0))&lt;'1D'!$D$19,
                    MAX(MAX('1D'!$D$16,
                            MAX('1D'!$D$16,
                                POWER((ABS(K474)^2)/('1D'!$I$5*MAX(F474,
                                            0.1)^2),
                                    1/3))),
                        IFERROR(W474,
                            0)),
                    MAX(MAX('1D'!$D$16,
                            MAX('1D'!$D$16,
                                POWER((ABS(K474)^2)/('1D'!$I$5*MAX(F474,
                                            0.1)^2),
                                    1/3))),
                        (IFERROR(W474,
                                0))+((IFERROR(AF474,
                                    0))*'1D'!$D$18)))))))</f>
        <v>2.1389677043987478</v>
      </c>
      <c r="X474" s="5">
        <f t="shared" ca="1" si="102"/>
        <v>11.122632062873489</v>
      </c>
      <c r="Y474" s="5">
        <f t="shared" ca="1" si="103"/>
        <v>1.1735290000551568</v>
      </c>
      <c r="Z474" s="5">
        <f t="shared" ca="1" si="104"/>
        <v>4.5807502857230418</v>
      </c>
      <c r="AA474" s="5">
        <f t="shared" ca="1" si="105"/>
        <v>634.46946770439877</v>
      </c>
      <c r="AB474" s="5">
        <f ca="1">AA474+((ABS(K474)/MAX(((F474)+(G474)*(W474))*(W474),
            0.000001))^2)/(2*'1D'!$I$5)</f>
        <v>635.53895155659814</v>
      </c>
      <c r="AC474" s="5">
        <f ca="1">((ABS(K474)*'1D'!$D$6)/(MAX(((F474)+(G474)*(W474))*(W474),
            0.000001)*MAX(((((F474)+(G474)*(W474))*(W474))/MAX((F474)+2*(W474)*SQRT(1+(G474)^2),
                    0.000001))^(2/3),
            0.000001)))^2</f>
        <v>3.8141460404132466E-3</v>
      </c>
      <c r="AD474" s="5">
        <f ca="1">ABS(ABS(K474)/MAX(((F474)+(G474)*(W474))*(W474),
        0.000001))/SQRT('1D'!$I$5*MAX((((F474)+(G474)*(W474))*(W474))/MAX((F474)+2*(G474)*(W474),
            0.000001),
        0.000001))</f>
        <v>1.0000000000000004</v>
      </c>
      <c r="AE474" s="5">
        <f ca="1">((F474)*(W474)^2)/2+(G474)*(W474)^3/3+(ABS(K474)^2)/('1D'!$I$5*MAX(((F474)+(G474)*(W474))*(W474),
        0.000001))</f>
        <v>35.686426155594638</v>
      </c>
      <c r="AF474" s="5">
        <f ca="1">IF($A$2=0,
    0,
    IFERROR(AB475+(((AC474+AC475)/2)*J475)+(IF(Z474&gt;Z475,
                '1D'!$D$8*((Z474^2-Z475^2)/(2*'1D'!$I$5)),
                '1D'!$D$9*((Z475^2-Z474^2)/(2*'1D'!$I$5)))+('1D'!$D$10*(ABS(I475)/90)*(MAX(Z474^2,
                        Z475^2)/(2*'1D'!$I$5))))-AB474,
        0))</f>
        <v>3.3584586676624895E-3</v>
      </c>
      <c r="AG474" s="5">
        <f ca="1">IF($A$2=0,
    1,
    IF(IFERROR(AG475,
            0)=0,
        0,
        IFERROR(IF(OR(ROUND(AD474,
                        3)&gt;=1,
                    AND(ABS(AF474)&lt;'1D'!$D$19,
                        AD474&lt;1)),
                1,
                0),
            0)))</f>
        <v>1</v>
      </c>
      <c r="AH474" s="5">
        <f ca="1">IFERROR(IF('1D'!V32="Supercritical",
        MAX('1D'!$D$16,
            IFERROR(L474,
                MAX('1D'!$D$16,
                    POWER((ABS(K474)^2)/('1D'!$I$5*MAX(F474,
                                0.1)^2),
                        1/3)))),
        IF('1D'!V32="Subcritical",
            MAX('1D'!$D$16,
                IFERROR(W474,
                    MAX('1D'!$D$16,
                        POWER((ABS(K474)^2)/('1D'!$I$5*MAX(F474,
                                    0.1)^2),
                            1/3)))),
            IF(IFERROR(T474,
                    -1E+99)&gt;=IFERROR(AE474,
                    -1E+99),
                MAX('1D'!$D$16,
                    IFERROR(L474,
                        MAX('1D'!$D$16,
                            POWER((ABS(K474)^2)/('1D'!$I$5*MAX(F474,
                                        0.1)^2),
                                1/3)))),
                MAX('1D'!$D$16,
                    IFERROR(W474,
                        MAX('1D'!$D$16,
                            POWER((ABS(K474)^2)/('1D'!$I$5*MAX(F474,
                                        0.1)^2),
                                1/3))))))),
    MAX('1D'!$D$16,
        POWER((ABS(K474)^2)/('1D'!$I$5*MAX(F474,
                    0.1)^2),
            1/3)))</f>
        <v>2.0411692021517887</v>
      </c>
      <c r="AI474" s="5">
        <f t="shared" ca="1" si="106"/>
        <v>634.37166920215179</v>
      </c>
      <c r="AJ474" s="5">
        <f ca="1">AI474+((ABS(K474)/MAX(((F474)+(G474)*(AH474))*(AH474),
            0.000001))^2)/(2*'1D'!$I$5)</f>
        <v>635.54609253909484</v>
      </c>
      <c r="AM474">
        <v>0</v>
      </c>
      <c r="AN474">
        <v>0</v>
      </c>
      <c r="AO474" s="5">
        <f t="shared" si="107"/>
        <v>0</v>
      </c>
      <c r="AP474" s="5">
        <f t="shared" si="111"/>
        <v>0</v>
      </c>
      <c r="AQ474" s="5">
        <f ca="1">ABS(ABS(K474)/MAX(((F474)+(G474)*(AH474))*(AH474),
        0.000001))/SQRT('1D'!$I$5*MAX((((F474)+(G474)*(AH474))*(AH474))/MAX((F474)+2*(G474)*(AH474),
            0.000001),
        0.000001))</f>
        <v>1.0727235886044055</v>
      </c>
      <c r="AR474" s="5" t="str">
        <f t="shared" ca="1" si="108"/>
        <v>Supercritical</v>
      </c>
      <c r="AS474" s="5">
        <f ca="1">((ABS(K474)*'1D'!$D$6)/(MAX(((F474)+(G474)*(AH474))*(AH474),
            0.000001)*MAX(((((F474)+(G474)*(AH474))*(AH474))/MAX((F474)+2*(AH474)*SQRT(1+(G474)^2),
                    0.000001))^(2/3),
            0.000001)))^2</f>
        <v>4.3358367565141456E-3</v>
      </c>
    </row>
    <row r="475" spans="1:45" x14ac:dyDescent="0.35">
      <c r="A475">
        <v>466</v>
      </c>
      <c r="B475">
        <v>464.995</v>
      </c>
      <c r="C475">
        <v>616222.21400000004</v>
      </c>
      <c r="D475">
        <v>3097509.86</v>
      </c>
      <c r="E475">
        <v>632.33000000000004</v>
      </c>
      <c r="F475">
        <v>5.2</v>
      </c>
      <c r="G475">
        <v>0</v>
      </c>
      <c r="H475" t="s">
        <v>176</v>
      </c>
      <c r="I475">
        <v>2.7E-2</v>
      </c>
      <c r="J475" s="5">
        <f t="shared" si="109"/>
        <v>0.99900000000002365</v>
      </c>
      <c r="K475" s="5">
        <f t="shared" ca="1" si="110"/>
        <v>50.95</v>
      </c>
      <c r="L475" s="5">
        <f ca="1">IF($A$2=0,
    IFERROR(L474,
        MAX('1D'!$D$16,
            POWER((ABS(K475)^2)/('1D'!$I$5*MAX(F475,
                        0.1)^2),
                1/3))),
    IF(IFERROR(V474,
            0)=0,
        IFERROR(L474,
            MAX('1D'!$D$16,
                POWER((ABS(K475)^2)/('1D'!$I$5*MAX(F475,
                            0.1)^2),
                    1/3))),
        IF(OR(IFERROR(L475,
                    0)=0,
                IFERROR(S474,
                    0)&lt;1,
                IFERROR(S475,
                    0)&lt;1),
            MAX('1D'!$D$16,
                POWER((ABS(K475)^2)/('1D'!$I$5*MAX(F475,
                            0.1)^2),
                    1/3)),
            IF(IFERROR(U475,
                    0)&gt;0,
                MAX('1D'!$D$16,
                    IFERROR(L475,
                        0)+((IFERROR(U475,
                                0))*'1D'!$D$18*IF((IFERROR(S475,
                                    0))&lt;1,
                            1,
                            -1))),
                IF(IFERROR(U475,
                        0)&lt;0,
                    IF(ABS((MAX('1D'!$D$16,
                                    POWER((ABS(K475)^2)/('1D'!$I$5*MAX(F475,
                                                0.1)^2),
                                        1/3)))-IFERROR(L475,
                                0))&gt;'1D'!$D$19,
                        MAX('1D'!$D$16,
                            IF((MAX('1D'!$D$16,
                                        POWER((ABS(K475)^2)/('1D'!$I$5*MAX(F475,
                                                    0.1)^2),
                                            1/3)))&gt;IFERROR(L475,
                                    0),
                                MIN((MAX('1D'!$D$16,
                                            POWER((ABS(K475)^2)/('1D'!$I$5*MAX(F475,
                                                        0.1)^2),
                                                1/3))),
                                    IFERROR(L475,
                                        0)+(MIN(ABS(IFERROR(U475,
                                                    0))*'1D'!$D$18,
                                            ABS((MAX('1D'!$D$16,
                                                        POWER((ABS(K475)^2)/('1D'!$I$5*MAX(F475,
                                                                    0.1)^2),
                                                            1/3)))-IFERROR(L475,
                                                    0))))),
                                MAX((MAX('1D'!$D$16,
                                            POWER((ABS(K475)^2)/('1D'!$I$5*MAX(F475,
                                                        0.1)^2),
                                                1/3))),
                                    IFERROR(L475,
                                        0)-(MIN(ABS(IFERROR(U475,
                                                    0))*'1D'!$D$18,
                                            ABS((MAX('1D'!$D$16,
                                                        POWER((ABS(K475)^2)/('1D'!$I$5*MAX(F475,
                                                                    0.1)^2),
                                                            1/3)))-IFERROR(L475,
                                                    0))))))),
                        MAX('1D'!$D$16,
                            POWER((ABS(K475)^2)/('1D'!$I$5*MAX(F475,
                                        0.1)^2),
                                1/3))),
                    MAX('1D'!$D$16,
                        IFERROR(L475,
                            0)))))))</f>
        <v>2.0411692021517887</v>
      </c>
      <c r="M475" s="5">
        <f t="shared" ca="1" si="98"/>
        <v>10.614079851189301</v>
      </c>
      <c r="N475" s="5">
        <f t="shared" ca="1" si="99"/>
        <v>1.1434704692804873</v>
      </c>
      <c r="O475" s="5">
        <f t="shared" ca="1" si="100"/>
        <v>4.8002276894771132</v>
      </c>
      <c r="P475" s="5">
        <f t="shared" ca="1" si="101"/>
        <v>634.3711692021518</v>
      </c>
      <c r="Q475" s="5">
        <f ca="1">P475+((ABS(K475)/MAX(((F475)+(G475)*(L475))*(L475),
            0.000001))^2)/(2*'1D'!$I$5)</f>
        <v>635.54559253909486</v>
      </c>
      <c r="R475" s="5">
        <f ca="1">((ABS(K475)*'1D'!$D$6)/(MAX(((F475)+(G475)*(L475))*(L475),
            0.000001)*MAX(((((F475)+(G475)*(L475))*(L475))/MAX((F475)+2*(L475)*SQRT(1+(G475)^2),
                    0.000001))^(2/3),
            0.000001)))^2</f>
        <v>4.3358367565141456E-3</v>
      </c>
      <c r="S475" s="5">
        <f ca="1">ABS(ABS(K475)/MAX(((F475)+(G475)*(L475))*(L475),
        0.000001))/SQRT('1D'!$I$5*MAX((((F475)+(G475)*(L475))*(L475))/MAX((F475)+2*(G475)*(L475),
            0.000001),
        0.000001))</f>
        <v>1.0727235886044055</v>
      </c>
      <c r="T475" s="5">
        <f ca="1">((F475)*(L475)^2)/2+(G475)*(L475)^3/3+(ABS(K475)^2)/('1D'!$I$5*MAX(((F475)+(G475)*(L475))*(L475),
        0.000001))</f>
        <v>35.763412605541333</v>
      </c>
      <c r="U475" s="5">
        <f ca="1">IF($A$2=0,
    0,
    IFERROR(Q474-(((R474+R475)/2)*J475)-(IF(O474&gt;O475,
                '1D'!$D$8*((O474^2-O475^2)/(2*'1D'!$I$5)),
                '1D'!$D$9*((O475^2-O474^2)/(2*'1D'!$I$5)))+('1D'!$D$10*(ABS(I475)/90)*(MAX(O474^2,
                        O475^2)/(2*'1D'!$I$5))))-Q475,
        0))</f>
        <v>-3.8843499698941741E-3</v>
      </c>
      <c r="V475" s="5">
        <f ca="1">IF($A$2=0,
    1,
    IF(IFERROR(V474,
            0)=0,
        0,
        IFERROR(IF(ROUND(S475,
                    3)=1,
                1,
                IF(AND(ABS(U475)&lt;'1D'!$D$19,
                        S475&gt;1),
                    1,
                    0)),
            0)))</f>
        <v>0</v>
      </c>
      <c r="W475" s="5">
        <f ca="1">IF($A$2=0,
    MAX(MAX('1D'!$D$16,
            MAX('1D'!$D$16,
                POWER((ABS(K475)^2)/('1D'!$I$5*MAX(F475,
                            0.1)^2),
                    1/3))),
        IFERROR(W1396,
            MAX(MAX('1D'!$D$16,
                    MAX('1D'!$D$16,
                        POWER((ABS(K475)^2)/('1D'!$I$5*MAX(F475,
                                    0.1)^2),
                            1/3))),
                ($L$2)-E1396))),
    IF(IFERROR(AG476,
            0)=0,
        MAX(MAX('1D'!$D$16,
                MAX('1D'!$D$16,
                    POWER((ABS(K475)^2)/('1D'!$I$5*MAX(F475,
                                0.1)^2),
                        1/3))),
            IFERROR(W1396,
                MAX(MAX('1D'!$D$16,
                        MAX('1D'!$D$16,
                            POWER((ABS(K475)^2)/('1D'!$I$5*MAX(F475,
                                        0.1)^2),
                                1/3))),
                    ($L$2)-E1396))),
        IF(IFERROR(W475,
                0)=0,
            MAX(MAX('1D'!$D$16,
                    MAX('1D'!$D$16,
                        POWER((ABS(K475)^2)/('1D'!$I$5*MAX(F475,
                                    0.1)^2),
                            1/3))),
                IFERROR(W1396,
                    MAX(MAX('1D'!$D$16,
                            MAX('1D'!$D$16,
                                POWER((ABS(K475)^2)/('1D'!$I$5*MAX(F475,
                                            0.1)^2),
                                    1/3))),
                        ($L$2)-E1396))),
            IF(OR(IFERROR(AD475,
                        0)&gt;=1,
                    IFERROR(AD476,
                        0)&gt;=1),
                MAX('1D'!$D$16,
                    MAX('1D'!$D$16,
                        POWER((ABS(K475)^2)/('1D'!$I$5*MAX(F475,
                                    0.1)^2),
                            1/3))),
                IF(ABS(IFERROR(AF475,
                            0))&lt;'1D'!$D$19,
                    MAX(MAX('1D'!$D$16,
                            MAX('1D'!$D$16,
                                POWER((ABS(K475)^2)/('1D'!$I$5*MAX(F475,
                                            0.1)^2),
                                    1/3))),
                        IFERROR(W475,
                            0)),
                    MAX(MAX('1D'!$D$16,
                            MAX('1D'!$D$16,
                                POWER((ABS(K475)^2)/('1D'!$I$5*MAX(F475,
                                            0.1)^2),
                                    1/3))),
                        (IFERROR(W475,
                                0))+((IFERROR(AF475,
                                    0))*'1D'!$D$18)))))))</f>
        <v>2.1389677043987478</v>
      </c>
      <c r="X475" s="5">
        <f t="shared" ca="1" si="102"/>
        <v>11.122632062873489</v>
      </c>
      <c r="Y475" s="5">
        <f t="shared" ca="1" si="103"/>
        <v>1.1735290000551568</v>
      </c>
      <c r="Z475" s="5">
        <f t="shared" ca="1" si="104"/>
        <v>4.5807502857230418</v>
      </c>
      <c r="AA475" s="5">
        <f t="shared" ca="1" si="105"/>
        <v>634.46896770439878</v>
      </c>
      <c r="AB475" s="5">
        <f ca="1">AA475+((ABS(K475)/MAX(((F475)+(G475)*(W475))*(W475),
            0.000001))^2)/(2*'1D'!$I$5)</f>
        <v>635.53845155659815</v>
      </c>
      <c r="AC475" s="5">
        <f ca="1">((ABS(K475)*'1D'!$D$6)/(MAX(((F475)+(G475)*(W475))*(W475),
            0.000001)*MAX(((((F475)+(G475)*(W475))*(W475))/MAX((F475)+2*(W475)*SQRT(1+(G475)^2),
                    0.000001))^(2/3),
            0.000001)))^2</f>
        <v>3.8141460404132466E-3</v>
      </c>
      <c r="AD475" s="5">
        <f ca="1">ABS(ABS(K475)/MAX(((F475)+(G475)*(W475))*(W475),
        0.000001))/SQRT('1D'!$I$5*MAX((((F475)+(G475)*(W475))*(W475))/MAX((F475)+2*(G475)*(W475),
            0.000001),
        0.000001))</f>
        <v>1.0000000000000004</v>
      </c>
      <c r="AE475" s="5">
        <f ca="1">((F475)*(W475)^2)/2+(G475)*(W475)^3/3+(ABS(K475)^2)/('1D'!$I$5*MAX(((F475)+(G475)*(W475))*(W475),
        0.000001))</f>
        <v>35.686426155594638</v>
      </c>
      <c r="AF475" s="5">
        <f ca="1">IF($A$2=0,
    0,
    IFERROR(AB476+(((AC475+AC476)/2)*J476)+(IF(Z475&gt;Z476,
                '1D'!$D$8*((Z475^2-Z476^2)/(2*'1D'!$I$5)),
                '1D'!$D$9*((Z476^2-Z475^2)/(2*'1D'!$I$5)))+('1D'!$D$10*(ABS(I476)/90)*(MAX(Z475^2,
                        Z476^2)/(2*'1D'!$I$5))))-AB475,
        0))</f>
        <v>3.3660869597724741E-3</v>
      </c>
      <c r="AG475" s="5">
        <f ca="1">IF($A$2=0,
    1,
    IF(IFERROR(AG476,
            0)=0,
        0,
        IFERROR(IF(OR(ROUND(AD475,
                        3)&gt;=1,
                    AND(ABS(AF475)&lt;'1D'!$D$19,
                        AD475&lt;1)),
                1,
                0),
            0)))</f>
        <v>1</v>
      </c>
      <c r="AH475" s="5">
        <f ca="1">IFERROR(IF('1D'!V32="Supercritical",
        MAX('1D'!$D$16,
            IFERROR(L475,
                MAX('1D'!$D$16,
                    POWER((ABS(K475)^2)/('1D'!$I$5*MAX(F475,
                                0.1)^2),
                        1/3)))),
        IF('1D'!V32="Subcritical",
            MAX('1D'!$D$16,
                IFERROR(W475,
                    MAX('1D'!$D$16,
                        POWER((ABS(K475)^2)/('1D'!$I$5*MAX(F475,
                                    0.1)^2),
                            1/3)))),
            IF(IFERROR(T475,
                    -1E+99)&gt;=IFERROR(AE475,
                    -1E+99),
                MAX('1D'!$D$16,
                    IFERROR(L475,
                        MAX('1D'!$D$16,
                            POWER((ABS(K475)^2)/('1D'!$I$5*MAX(F475,
                                        0.1)^2),
                                1/3)))),
                MAX('1D'!$D$16,
                    IFERROR(W475,
                        MAX('1D'!$D$16,
                            POWER((ABS(K475)^2)/('1D'!$I$5*MAX(F475,
                                        0.1)^2),
                                1/3))))))),
    MAX('1D'!$D$16,
        POWER((ABS(K475)^2)/('1D'!$I$5*MAX(F475,
                    0.1)^2),
            1/3)))</f>
        <v>2.0411692021517887</v>
      </c>
      <c r="AI475" s="5">
        <f t="shared" ca="1" si="106"/>
        <v>634.3711692021518</v>
      </c>
      <c r="AJ475" s="5">
        <f ca="1">AI475+((ABS(K475)/MAX(((F475)+(G475)*(AH475))*(AH475),
            0.000001))^2)/(2*'1D'!$I$5)</f>
        <v>635.54559253909486</v>
      </c>
      <c r="AM475">
        <v>0</v>
      </c>
      <c r="AN475">
        <v>0</v>
      </c>
      <c r="AO475" s="5">
        <f t="shared" si="107"/>
        <v>0</v>
      </c>
      <c r="AP475" s="5">
        <f t="shared" si="111"/>
        <v>0</v>
      </c>
      <c r="AQ475" s="5">
        <f ca="1">ABS(ABS(K475)/MAX(((F475)+(G475)*(AH475))*(AH475),
        0.000001))/SQRT('1D'!$I$5*MAX((((F475)+(G475)*(AH475))*(AH475))/MAX((F475)+2*(G475)*(AH475),
            0.000001),
        0.000001))</f>
        <v>1.0727235886044055</v>
      </c>
      <c r="AR475" s="5" t="str">
        <f t="shared" ca="1" si="108"/>
        <v>Supercritical</v>
      </c>
      <c r="AS475" s="5">
        <f ca="1">((ABS(K475)*'1D'!$D$6)/(MAX(((F475)+(G475)*(AH475))*(AH475),
            0.000001)*MAX(((((F475)+(G475)*(AH475))*(AH475))/MAX((F475)+2*(AH475)*SQRT(1+(G475)^2),
                    0.000001))^(2/3),
            0.000001)))^2</f>
        <v>4.3358367565141456E-3</v>
      </c>
    </row>
    <row r="476" spans="1:45" x14ac:dyDescent="0.35">
      <c r="A476">
        <v>467</v>
      </c>
      <c r="B476">
        <v>465.99599999999998</v>
      </c>
      <c r="C476">
        <v>616221.74</v>
      </c>
      <c r="D476">
        <v>3097508.9789999998</v>
      </c>
      <c r="E476">
        <v>632.32950000000005</v>
      </c>
      <c r="F476">
        <v>5.2</v>
      </c>
      <c r="G476">
        <v>0</v>
      </c>
      <c r="H476" t="s">
        <v>176</v>
      </c>
      <c r="I476">
        <v>2.7E-2</v>
      </c>
      <c r="J476" s="5">
        <f t="shared" si="109"/>
        <v>1.0009999999999764</v>
      </c>
      <c r="K476" s="5">
        <f t="shared" ca="1" si="110"/>
        <v>50.95</v>
      </c>
      <c r="L476" s="5">
        <f ca="1">IF($A$2=0,
    IFERROR(L475,
        MAX('1D'!$D$16,
            POWER((ABS(K476)^2)/('1D'!$I$5*MAX(F476,
                        0.1)^2),
                1/3))),
    IF(IFERROR(V475,
            0)=0,
        IFERROR(L475,
            MAX('1D'!$D$16,
                POWER((ABS(K476)^2)/('1D'!$I$5*MAX(F476,
                            0.1)^2),
                    1/3))),
        IF(OR(IFERROR(L476,
                    0)=0,
                IFERROR(S475,
                    0)&lt;1,
                IFERROR(S476,
                    0)&lt;1),
            MAX('1D'!$D$16,
                POWER((ABS(K476)^2)/('1D'!$I$5*MAX(F476,
                            0.1)^2),
                    1/3)),
            IF(IFERROR(U476,
                    0)&gt;0,
                MAX('1D'!$D$16,
                    IFERROR(L476,
                        0)+((IFERROR(U476,
                                0))*'1D'!$D$18*IF((IFERROR(S476,
                                    0))&lt;1,
                            1,
                            -1))),
                IF(IFERROR(U476,
                        0)&lt;0,
                    IF(ABS((MAX('1D'!$D$16,
                                    POWER((ABS(K476)^2)/('1D'!$I$5*MAX(F476,
                                                0.1)^2),
                                        1/3)))-IFERROR(L476,
                                0))&gt;'1D'!$D$19,
                        MAX('1D'!$D$16,
                            IF((MAX('1D'!$D$16,
                                        POWER((ABS(K476)^2)/('1D'!$I$5*MAX(F476,
                                                    0.1)^2),
                                            1/3)))&gt;IFERROR(L476,
                                    0),
                                MIN((MAX('1D'!$D$16,
                                            POWER((ABS(K476)^2)/('1D'!$I$5*MAX(F476,
                                                        0.1)^2),
                                                1/3))),
                                    IFERROR(L476,
                                        0)+(MIN(ABS(IFERROR(U476,
                                                    0))*'1D'!$D$18,
                                            ABS((MAX('1D'!$D$16,
                                                        POWER((ABS(K476)^2)/('1D'!$I$5*MAX(F476,
                                                                    0.1)^2),
                                                            1/3)))-IFERROR(L476,
                                                    0))))),
                                MAX((MAX('1D'!$D$16,
                                            POWER((ABS(K476)^2)/('1D'!$I$5*MAX(F476,
                                                        0.1)^2),
                                                1/3))),
                                    IFERROR(L476,
                                        0)-(MIN(ABS(IFERROR(U476,
                                                    0))*'1D'!$D$18,
                                            ABS((MAX('1D'!$D$16,
                                                        POWER((ABS(K476)^2)/('1D'!$I$5*MAX(F476,
                                                                    0.1)^2),
                                                            1/3)))-IFERROR(L476,
                                                    0))))))),
                        MAX('1D'!$D$16,
                            POWER((ABS(K476)^2)/('1D'!$I$5*MAX(F476,
                                        0.1)^2),
                                1/3))),
                    MAX('1D'!$D$16,
                        IFERROR(L476,
                            0)))))))</f>
        <v>2.0411692021517887</v>
      </c>
      <c r="M476" s="5">
        <f t="shared" ca="1" si="98"/>
        <v>10.614079851189301</v>
      </c>
      <c r="N476" s="5">
        <f t="shared" ca="1" si="99"/>
        <v>1.1434704692804873</v>
      </c>
      <c r="O476" s="5">
        <f t="shared" ca="1" si="100"/>
        <v>4.8002276894771132</v>
      </c>
      <c r="P476" s="5">
        <f t="shared" ca="1" si="101"/>
        <v>634.37066920215182</v>
      </c>
      <c r="Q476" s="5">
        <f ca="1">P476+((ABS(K476)/MAX(((F476)+(G476)*(L476))*(L476),
            0.000001))^2)/(2*'1D'!$I$5)</f>
        <v>635.54509253909487</v>
      </c>
      <c r="R476" s="5">
        <f ca="1">((ABS(K476)*'1D'!$D$6)/(MAX(((F476)+(G476)*(L476))*(L476),
            0.000001)*MAX(((((F476)+(G476)*(L476))*(L476))/MAX((F476)+2*(L476)*SQRT(1+(G476)^2),
                    0.000001))^(2/3),
            0.000001)))^2</f>
        <v>4.3358367565141456E-3</v>
      </c>
      <c r="S476" s="5">
        <f ca="1">ABS(ABS(K476)/MAX(((F476)+(G476)*(L476))*(L476),
        0.000001))/SQRT('1D'!$I$5*MAX((((F476)+(G476)*(L476))*(L476))/MAX((F476)+2*(G476)*(L476),
            0.000001),
        0.000001))</f>
        <v>1.0727235886044055</v>
      </c>
      <c r="T476" s="5">
        <f ca="1">((F476)*(L476)^2)/2+(G476)*(L476)^3/3+(ABS(K476)^2)/('1D'!$I$5*MAX(((F476)+(G476)*(L476))*(L476),
        0.000001))</f>
        <v>35.763412605541333</v>
      </c>
      <c r="U476" s="5">
        <f ca="1">IF($A$2=0,
    0,
    IFERROR(Q475-(((R475+R476)/2)*J476)-(IF(O475&gt;O476,
                '1D'!$D$8*((O475^2-O476^2)/(2*'1D'!$I$5)),
                '1D'!$D$9*((O476^2-O475^2)/(2*'1D'!$I$5)))+('1D'!$D$10*(ABS(I476)/90)*(MAX(O475^2,
                        O476^2)/(2*'1D'!$I$5))))-Q476,
        0))</f>
        <v>-3.8930216434209797E-3</v>
      </c>
      <c r="V476" s="5">
        <f ca="1">IF($A$2=0,
    1,
    IF(IFERROR(V475,
            0)=0,
        0,
        IFERROR(IF(ROUND(S476,
                    3)=1,
                1,
                IF(AND(ABS(U476)&lt;'1D'!$D$19,
                        S476&gt;1),
                    1,
                    0)),
            0)))</f>
        <v>0</v>
      </c>
      <c r="W476" s="5">
        <f ca="1">IF($A$2=0,
    MAX(MAX('1D'!$D$16,
            MAX('1D'!$D$16,
                POWER((ABS(K476)^2)/('1D'!$I$5*MAX(F476,
                            0.1)^2),
                    1/3))),
        IFERROR(W1396,
            MAX(MAX('1D'!$D$16,
                    MAX('1D'!$D$16,
                        POWER((ABS(K476)^2)/('1D'!$I$5*MAX(F476,
                                    0.1)^2),
                            1/3))),
                ($L$2)-E1396))),
    IF(IFERROR(AG477,
            0)=0,
        MAX(MAX('1D'!$D$16,
                MAX('1D'!$D$16,
                    POWER((ABS(K476)^2)/('1D'!$I$5*MAX(F476,
                                0.1)^2),
                        1/3))),
            IFERROR(W1396,
                MAX(MAX('1D'!$D$16,
                        MAX('1D'!$D$16,
                            POWER((ABS(K476)^2)/('1D'!$I$5*MAX(F476,
                                        0.1)^2),
                                1/3))),
                    ($L$2)-E1396))),
        IF(IFERROR(W476,
                0)=0,
            MAX(MAX('1D'!$D$16,
                    MAX('1D'!$D$16,
                        POWER((ABS(K476)^2)/('1D'!$I$5*MAX(F476,
                                    0.1)^2),
                            1/3))),
                IFERROR(W1396,
                    MAX(MAX('1D'!$D$16,
                            MAX('1D'!$D$16,
                                POWER((ABS(K476)^2)/('1D'!$I$5*MAX(F476,
                                            0.1)^2),
                                    1/3))),
                        ($L$2)-E1396))),
            IF(OR(IFERROR(AD476,
                        0)&gt;=1,
                    IFERROR(AD477,
                        0)&gt;=1),
                MAX('1D'!$D$16,
                    MAX('1D'!$D$16,
                        POWER((ABS(K476)^2)/('1D'!$I$5*MAX(F476,
                                    0.1)^2),
                            1/3))),
                IF(ABS(IFERROR(AF476,
                            0))&lt;'1D'!$D$19,
                    MAX(MAX('1D'!$D$16,
                            MAX('1D'!$D$16,
                                POWER((ABS(K476)^2)/('1D'!$I$5*MAX(F476,
                                            0.1)^2),
                                    1/3))),
                        IFERROR(W476,
                            0)),
                    MAX(MAX('1D'!$D$16,
                            MAX('1D'!$D$16,
                                POWER((ABS(K476)^2)/('1D'!$I$5*MAX(F476,
                                            0.1)^2),
                                    1/3))),
                        (IFERROR(W476,
                                0))+((IFERROR(AF476,
                                    0))*'1D'!$D$18)))))))</f>
        <v>2.1389677043987478</v>
      </c>
      <c r="X476" s="5">
        <f t="shared" ca="1" si="102"/>
        <v>11.122632062873489</v>
      </c>
      <c r="Y476" s="5">
        <f t="shared" ca="1" si="103"/>
        <v>1.1735290000551568</v>
      </c>
      <c r="Z476" s="5">
        <f t="shared" ca="1" si="104"/>
        <v>4.5807502857230418</v>
      </c>
      <c r="AA476" s="5">
        <f t="shared" ca="1" si="105"/>
        <v>634.46846770439879</v>
      </c>
      <c r="AB476" s="5">
        <f ca="1">AA476+((ABS(K476)/MAX(((F476)+(G476)*(W476))*(W476),
            0.000001))^2)/(2*'1D'!$I$5)</f>
        <v>635.53795155659816</v>
      </c>
      <c r="AC476" s="5">
        <f ca="1">((ABS(K476)*'1D'!$D$6)/(MAX(((F476)+(G476)*(W476))*(W476),
            0.000001)*MAX(((((F476)+(G476)*(W476))*(W476))/MAX((F476)+2*(W476)*SQRT(1+(G476)^2),
                    0.000001))^(2/3),
            0.000001)))^2</f>
        <v>3.8141460404132466E-3</v>
      </c>
      <c r="AD476" s="5">
        <f ca="1">ABS(ABS(K476)/MAX(((F476)+(G476)*(W476))*(W476),
        0.000001))/SQRT('1D'!$I$5*MAX((((F476)+(G476)*(W476))*(W476))/MAX((F476)+2*(G476)*(W476),
            0.000001),
        0.000001))</f>
        <v>1.0000000000000004</v>
      </c>
      <c r="AE476" s="5">
        <f ca="1">((F476)*(W476)^2)/2+(G476)*(W476)^3/3+(ABS(K476)^2)/('1D'!$I$5*MAX(((F476)+(G476)*(W476))*(W476),
        0.000001))</f>
        <v>35.686426155594638</v>
      </c>
      <c r="AF476" s="5">
        <f ca="1">IF($A$2=0,
    0,
    IFERROR(AB477+(((AC476+AC477)/2)*J477)+(IF(Z476&gt;Z477,
                '1D'!$D$8*((Z476^2-Z477^2)/(2*'1D'!$I$5)),
                '1D'!$D$9*((Z477^2-Z476^2)/(2*'1D'!$I$5)))+('1D'!$D$10*(ABS(I477)/90)*(MAX(Z476^2,
                        Z477^2)/(2*'1D'!$I$5))))-AB476,
        0))</f>
        <v>3.3513287752384713E-3</v>
      </c>
      <c r="AG476" s="5">
        <f ca="1">IF($A$2=0,
    1,
    IF(IFERROR(AG477,
            0)=0,
        0,
        IFERROR(IF(OR(ROUND(AD476,
                        3)&gt;=1,
                    AND(ABS(AF476)&lt;'1D'!$D$19,
                        AD476&lt;1)),
                1,
                0),
            0)))</f>
        <v>1</v>
      </c>
      <c r="AH476" s="5">
        <f ca="1">IFERROR(IF('1D'!V32="Supercritical",
        MAX('1D'!$D$16,
            IFERROR(L476,
                MAX('1D'!$D$16,
                    POWER((ABS(K476)^2)/('1D'!$I$5*MAX(F476,
                                0.1)^2),
                        1/3)))),
        IF('1D'!V32="Subcritical",
            MAX('1D'!$D$16,
                IFERROR(W476,
                    MAX('1D'!$D$16,
                        POWER((ABS(K476)^2)/('1D'!$I$5*MAX(F476,
                                    0.1)^2),
                            1/3)))),
            IF(IFERROR(T476,
                    -1E+99)&gt;=IFERROR(AE476,
                    -1E+99),
                MAX('1D'!$D$16,
                    IFERROR(L476,
                        MAX('1D'!$D$16,
                            POWER((ABS(K476)^2)/('1D'!$I$5*MAX(F476,
                                        0.1)^2),
                                1/3)))),
                MAX('1D'!$D$16,
                    IFERROR(W476,
                        MAX('1D'!$D$16,
                            POWER((ABS(K476)^2)/('1D'!$I$5*MAX(F476,
                                        0.1)^2),
                                1/3))))))),
    MAX('1D'!$D$16,
        POWER((ABS(K476)^2)/('1D'!$I$5*MAX(F476,
                    0.1)^2),
            1/3)))</f>
        <v>2.0411692021517887</v>
      </c>
      <c r="AI476" s="5">
        <f t="shared" ca="1" si="106"/>
        <v>634.37066920215182</v>
      </c>
      <c r="AJ476" s="5">
        <f ca="1">AI476+((ABS(K476)/MAX(((F476)+(G476)*(AH476))*(AH476),
            0.000001))^2)/(2*'1D'!$I$5)</f>
        <v>635.54509253909487</v>
      </c>
      <c r="AM476">
        <v>0</v>
      </c>
      <c r="AN476">
        <v>0</v>
      </c>
      <c r="AO476" s="5">
        <f t="shared" si="107"/>
        <v>0</v>
      </c>
      <c r="AP476" s="5">
        <f t="shared" si="111"/>
        <v>0</v>
      </c>
      <c r="AQ476" s="5">
        <f ca="1">ABS(ABS(K476)/MAX(((F476)+(G476)*(AH476))*(AH476),
        0.000001))/SQRT('1D'!$I$5*MAX((((F476)+(G476)*(AH476))*(AH476))/MAX((F476)+2*(G476)*(AH476),
            0.000001),
        0.000001))</f>
        <v>1.0727235886044055</v>
      </c>
      <c r="AR476" s="5" t="str">
        <f t="shared" ca="1" si="108"/>
        <v>Supercritical</v>
      </c>
      <c r="AS476" s="5">
        <f ca="1">((ABS(K476)*'1D'!$D$6)/(MAX(((F476)+(G476)*(AH476))*(AH476),
            0.000001)*MAX(((((F476)+(G476)*(AH476))*(AH476))/MAX((F476)+2*(AH476)*SQRT(1+(G476)^2),
                    0.000001))^(2/3),
            0.000001)))^2</f>
        <v>4.3358367565141456E-3</v>
      </c>
    </row>
    <row r="477" spans="1:45" x14ac:dyDescent="0.35">
      <c r="A477">
        <v>468</v>
      </c>
      <c r="B477">
        <v>466.995</v>
      </c>
      <c r="C477">
        <v>616221.26599999995</v>
      </c>
      <c r="D477">
        <v>3097508.0989999999</v>
      </c>
      <c r="E477">
        <v>632.32899999999995</v>
      </c>
      <c r="F477">
        <v>5.2</v>
      </c>
      <c r="G477">
        <v>0</v>
      </c>
      <c r="H477" t="s">
        <v>176</v>
      </c>
      <c r="I477">
        <v>2.3E-2</v>
      </c>
      <c r="J477" s="5">
        <f t="shared" si="109"/>
        <v>0.99900000000002365</v>
      </c>
      <c r="K477" s="5">
        <f t="shared" ca="1" si="110"/>
        <v>50.95</v>
      </c>
      <c r="L477" s="5">
        <f ca="1">IF($A$2=0,
    IFERROR(L476,
        MAX('1D'!$D$16,
            POWER((ABS(K477)^2)/('1D'!$I$5*MAX(F477,
                        0.1)^2),
                1/3))),
    IF(IFERROR(V476,
            0)=0,
        IFERROR(L476,
            MAX('1D'!$D$16,
                POWER((ABS(K477)^2)/('1D'!$I$5*MAX(F477,
                            0.1)^2),
                    1/3))),
        IF(OR(IFERROR(L477,
                    0)=0,
                IFERROR(S476,
                    0)&lt;1,
                IFERROR(S477,
                    0)&lt;1),
            MAX('1D'!$D$16,
                POWER((ABS(K477)^2)/('1D'!$I$5*MAX(F477,
                            0.1)^2),
                    1/3)),
            IF(IFERROR(U477,
                    0)&gt;0,
                MAX('1D'!$D$16,
                    IFERROR(L477,
                        0)+((IFERROR(U477,
                                0))*'1D'!$D$18*IF((IFERROR(S477,
                                    0))&lt;1,
                            1,
                            -1))),
                IF(IFERROR(U477,
                        0)&lt;0,
                    IF(ABS((MAX('1D'!$D$16,
                                    POWER((ABS(K477)^2)/('1D'!$I$5*MAX(F477,
                                                0.1)^2),
                                        1/3)))-IFERROR(L477,
                                0))&gt;'1D'!$D$19,
                        MAX('1D'!$D$16,
                            IF((MAX('1D'!$D$16,
                                        POWER((ABS(K477)^2)/('1D'!$I$5*MAX(F477,
                                                    0.1)^2),
                                            1/3)))&gt;IFERROR(L477,
                                    0),
                                MIN((MAX('1D'!$D$16,
                                            POWER((ABS(K477)^2)/('1D'!$I$5*MAX(F477,
                                                        0.1)^2),
                                                1/3))),
                                    IFERROR(L477,
                                        0)+(MIN(ABS(IFERROR(U477,
                                                    0))*'1D'!$D$18,
                                            ABS((MAX('1D'!$D$16,
                                                        POWER((ABS(K477)^2)/('1D'!$I$5*MAX(F477,
                                                                    0.1)^2),
                                                            1/3)))-IFERROR(L477,
                                                    0))))),
                                MAX((MAX('1D'!$D$16,
                                            POWER((ABS(K477)^2)/('1D'!$I$5*MAX(F477,
                                                        0.1)^2),
                                                1/3))),
                                    IFERROR(L477,
                                        0)-(MIN(ABS(IFERROR(U477,
                                                    0))*'1D'!$D$18,
                                            ABS((MAX('1D'!$D$16,
                                                        POWER((ABS(K477)^2)/('1D'!$I$5*MAX(F477,
                                                                    0.1)^2),
                                                            1/3)))-IFERROR(L477,
                                                    0))))))),
                        MAX('1D'!$D$16,
                            POWER((ABS(K477)^2)/('1D'!$I$5*MAX(F477,
                                        0.1)^2),
                                1/3))),
                    MAX('1D'!$D$16,
                        IFERROR(L477,
                            0)))))))</f>
        <v>2.0411692021517887</v>
      </c>
      <c r="M477" s="5">
        <f t="shared" ca="1" si="98"/>
        <v>10.614079851189301</v>
      </c>
      <c r="N477" s="5">
        <f t="shared" ca="1" si="99"/>
        <v>1.1434704692804873</v>
      </c>
      <c r="O477" s="5">
        <f t="shared" ca="1" si="100"/>
        <v>4.8002276894771132</v>
      </c>
      <c r="P477" s="5">
        <f t="shared" ca="1" si="101"/>
        <v>634.37016920215171</v>
      </c>
      <c r="Q477" s="5">
        <f ca="1">P477+((ABS(K477)/MAX(((F477)+(G477)*(L477))*(L477),
            0.000001))^2)/(2*'1D'!$I$5)</f>
        <v>635.54459253909477</v>
      </c>
      <c r="R477" s="5">
        <f ca="1">((ABS(K477)*'1D'!$D$6)/(MAX(((F477)+(G477)*(L477))*(L477),
            0.000001)*MAX(((((F477)+(G477)*(L477))*(L477))/MAX((F477)+2*(L477)*SQRT(1+(G477)^2),
                    0.000001))^(2/3),
            0.000001)))^2</f>
        <v>4.3358367565141456E-3</v>
      </c>
      <c r="S477" s="5">
        <f ca="1">ABS(ABS(K477)/MAX(((F477)+(G477)*(L477))*(L477),
        0.000001))/SQRT('1D'!$I$5*MAX((((F477)+(G477)*(L477))*(L477))/MAX((F477)+2*(G477)*(L477),
            0.000001),
        0.000001))</f>
        <v>1.0727235886044055</v>
      </c>
      <c r="T477" s="5">
        <f ca="1">((F477)*(L477)^2)/2+(G477)*(L477)^3/3+(ABS(K477)^2)/('1D'!$I$5*MAX(((F477)+(G477)*(L477))*(L477),
        0.000001))</f>
        <v>35.763412605541333</v>
      </c>
      <c r="U477" s="5">
        <f ca="1">IF($A$2=0,
    0,
    IFERROR(Q476-(((R476+R477)/2)*J477)-(IF(O476&gt;O477,
                '1D'!$D$8*((O476^2-O477^2)/(2*'1D'!$I$5)),
                '1D'!$D$9*((O477^2-O476^2)/(2*'1D'!$I$5)))+('1D'!$D$10*(ABS(I477)/90)*(MAX(O476^2,
                        O477^2)/(2*'1D'!$I$5))))-Q477,
        0))</f>
        <v>-3.876520480957879E-3</v>
      </c>
      <c r="V477" s="5">
        <f ca="1">IF($A$2=0,
    1,
    IF(IFERROR(V476,
            0)=0,
        0,
        IFERROR(IF(ROUND(S477,
                    3)=1,
                1,
                IF(AND(ABS(U477)&lt;'1D'!$D$19,
                        S477&gt;1),
                    1,
                    0)),
            0)))</f>
        <v>0</v>
      </c>
      <c r="W477" s="5">
        <f ca="1">IF($A$2=0,
    MAX(MAX('1D'!$D$16,
            MAX('1D'!$D$16,
                POWER((ABS(K477)^2)/('1D'!$I$5*MAX(F477,
                            0.1)^2),
                    1/3))),
        IFERROR(W1396,
            MAX(MAX('1D'!$D$16,
                    MAX('1D'!$D$16,
                        POWER((ABS(K477)^2)/('1D'!$I$5*MAX(F477,
                                    0.1)^2),
                            1/3))),
                ($L$2)-E1396))),
    IF(IFERROR(AG478,
            0)=0,
        MAX(MAX('1D'!$D$16,
                MAX('1D'!$D$16,
                    POWER((ABS(K477)^2)/('1D'!$I$5*MAX(F477,
                                0.1)^2),
                        1/3))),
            IFERROR(W1396,
                MAX(MAX('1D'!$D$16,
                        MAX('1D'!$D$16,
                            POWER((ABS(K477)^2)/('1D'!$I$5*MAX(F477,
                                        0.1)^2),
                                1/3))),
                    ($L$2)-E1396))),
        IF(IFERROR(W477,
                0)=0,
            MAX(MAX('1D'!$D$16,
                    MAX('1D'!$D$16,
                        POWER((ABS(K477)^2)/('1D'!$I$5*MAX(F477,
                                    0.1)^2),
                            1/3))),
                IFERROR(W1396,
                    MAX(MAX('1D'!$D$16,
                            MAX('1D'!$D$16,
                                POWER((ABS(K477)^2)/('1D'!$I$5*MAX(F477,
                                            0.1)^2),
                                    1/3))),
                        ($L$2)-E1396))),
            IF(OR(IFERROR(AD477,
                        0)&gt;=1,
                    IFERROR(AD478,
                        0)&gt;=1),
                MAX('1D'!$D$16,
                    MAX('1D'!$D$16,
                        POWER((ABS(K477)^2)/('1D'!$I$5*MAX(F477,
                                    0.1)^2),
                            1/3))),
                IF(ABS(IFERROR(AF477,
                            0))&lt;'1D'!$D$19,
                    MAX(MAX('1D'!$D$16,
                            MAX('1D'!$D$16,
                                POWER((ABS(K477)^2)/('1D'!$I$5*MAX(F477,
                                            0.1)^2),
                                    1/3))),
                        IFERROR(W477,
                            0)),
                    MAX(MAX('1D'!$D$16,
                            MAX('1D'!$D$16,
                                POWER((ABS(K477)^2)/('1D'!$I$5*MAX(F477,
                                            0.1)^2),
                                    1/3))),
                        (IFERROR(W477,
                                0))+((IFERROR(AF477,
                                    0))*'1D'!$D$18)))))))</f>
        <v>2.1389677043987478</v>
      </c>
      <c r="X477" s="5">
        <f t="shared" ca="1" si="102"/>
        <v>11.122632062873489</v>
      </c>
      <c r="Y477" s="5">
        <f t="shared" ca="1" si="103"/>
        <v>1.1735290000551568</v>
      </c>
      <c r="Z477" s="5">
        <f t="shared" ca="1" si="104"/>
        <v>4.5807502857230418</v>
      </c>
      <c r="AA477" s="5">
        <f t="shared" ca="1" si="105"/>
        <v>634.46796770439869</v>
      </c>
      <c r="AB477" s="5">
        <f ca="1">AA477+((ABS(K477)/MAX(((F477)+(G477)*(W477))*(W477),
            0.000001))^2)/(2*'1D'!$I$5)</f>
        <v>635.53745155659806</v>
      </c>
      <c r="AC477" s="5">
        <f ca="1">((ABS(K477)*'1D'!$D$6)/(MAX(((F477)+(G477)*(W477))*(W477),
            0.000001)*MAX(((((F477)+(G477)*(W477))*(W477))/MAX((F477)+2*(W477)*SQRT(1+(G477)^2),
                    0.000001))^(2/3),
            0.000001)))^2</f>
        <v>3.8141460404132466E-3</v>
      </c>
      <c r="AD477" s="5">
        <f ca="1">ABS(ABS(K477)/MAX(((F477)+(G477)*(W477))*(W477),
        0.000001))/SQRT('1D'!$I$5*MAX((((F477)+(G477)*(W477))*(W477))/MAX((F477)+2*(G477)*(W477),
            0.000001),
        0.000001))</f>
        <v>1.0000000000000004</v>
      </c>
      <c r="AE477" s="5">
        <f ca="1">((F477)*(W477)^2)/2+(G477)*(W477)^3/3+(ABS(K477)^2)/('1D'!$I$5*MAX(((F477)+(G477)*(W477))*(W477),
        0.000001))</f>
        <v>35.686426155594638</v>
      </c>
      <c r="AF477" s="5">
        <f ca="1">IF($A$2=0,
    0,
    IFERROR(AB478+(((AC477+AC478)/2)*J478)+(IF(Z477&gt;Z478,
                '1D'!$D$8*((Z477^2-Z478^2)/(2*'1D'!$I$5)),
                '1D'!$D$9*((Z478^2-Z477^2)/(2*'1D'!$I$5)))+('1D'!$D$10*(ABS(I478)/90)*(MAX(Z477^2,
                        Z478^2)/(2*'1D'!$I$5))))-AB477,
        0))</f>
        <v>3.3589570674621427E-3</v>
      </c>
      <c r="AG477" s="5">
        <f ca="1">IF($A$2=0,
    1,
    IF(IFERROR(AG478,
            0)=0,
        0,
        IFERROR(IF(OR(ROUND(AD477,
                        3)&gt;=1,
                    AND(ABS(AF477)&lt;'1D'!$D$19,
                        AD477&lt;1)),
                1,
                0),
            0)))</f>
        <v>1</v>
      </c>
      <c r="AH477" s="5">
        <f ca="1">IFERROR(IF('1D'!V32="Supercritical",
        MAX('1D'!$D$16,
            IFERROR(L477,
                MAX('1D'!$D$16,
                    POWER((ABS(K477)^2)/('1D'!$I$5*MAX(F477,
                                0.1)^2),
                        1/3)))),
        IF('1D'!V32="Subcritical",
            MAX('1D'!$D$16,
                IFERROR(W477,
                    MAX('1D'!$D$16,
                        POWER((ABS(K477)^2)/('1D'!$I$5*MAX(F477,
                                    0.1)^2),
                            1/3)))),
            IF(IFERROR(T477,
                    -1E+99)&gt;=IFERROR(AE477,
                    -1E+99),
                MAX('1D'!$D$16,
                    IFERROR(L477,
                        MAX('1D'!$D$16,
                            POWER((ABS(K477)^2)/('1D'!$I$5*MAX(F477,
                                        0.1)^2),
                                1/3)))),
                MAX('1D'!$D$16,
                    IFERROR(W477,
                        MAX('1D'!$D$16,
                            POWER((ABS(K477)^2)/('1D'!$I$5*MAX(F477,
                                        0.1)^2),
                                1/3))))))),
    MAX('1D'!$D$16,
        POWER((ABS(K477)^2)/('1D'!$I$5*MAX(F477,
                    0.1)^2),
            1/3)))</f>
        <v>2.0411692021517887</v>
      </c>
      <c r="AI477" s="5">
        <f t="shared" ca="1" si="106"/>
        <v>634.37016920215171</v>
      </c>
      <c r="AJ477" s="5">
        <f ca="1">AI477+((ABS(K477)/MAX(((F477)+(G477)*(AH477))*(AH477),
            0.000001))^2)/(2*'1D'!$I$5)</f>
        <v>635.54459253909477</v>
      </c>
      <c r="AM477">
        <v>0</v>
      </c>
      <c r="AN477">
        <v>0</v>
      </c>
      <c r="AO477" s="5">
        <f t="shared" si="107"/>
        <v>0</v>
      </c>
      <c r="AP477" s="5">
        <f t="shared" si="111"/>
        <v>0</v>
      </c>
      <c r="AQ477" s="5">
        <f ca="1">ABS(ABS(K477)/MAX(((F477)+(G477)*(AH477))*(AH477),
        0.000001))/SQRT('1D'!$I$5*MAX((((F477)+(G477)*(AH477))*(AH477))/MAX((F477)+2*(G477)*(AH477),
            0.000001),
        0.000001))</f>
        <v>1.0727235886044055</v>
      </c>
      <c r="AR477" s="5" t="str">
        <f t="shared" ca="1" si="108"/>
        <v>Supercritical</v>
      </c>
      <c r="AS477" s="5">
        <f ca="1">((ABS(K477)*'1D'!$D$6)/(MAX(((F477)+(G477)*(AH477))*(AH477),
            0.000001)*MAX(((((F477)+(G477)*(AH477))*(AH477))/MAX((F477)+2*(AH477)*SQRT(1+(G477)^2),
                    0.000001))^(2/3),
            0.000001)))^2</f>
        <v>4.3358367565141456E-3</v>
      </c>
    </row>
    <row r="478" spans="1:45" x14ac:dyDescent="0.35">
      <c r="A478">
        <v>469</v>
      </c>
      <c r="B478">
        <v>467.99599999999998</v>
      </c>
      <c r="C478">
        <v>616220.79099999997</v>
      </c>
      <c r="D478">
        <v>3097507.2179999999</v>
      </c>
      <c r="E478">
        <v>632.32849999999996</v>
      </c>
      <c r="F478">
        <v>5.2</v>
      </c>
      <c r="G478">
        <v>0</v>
      </c>
      <c r="H478" t="s">
        <v>176</v>
      </c>
      <c r="I478">
        <v>2.3E-2</v>
      </c>
      <c r="J478" s="5">
        <f t="shared" si="109"/>
        <v>1.0009999999999764</v>
      </c>
      <c r="K478" s="5">
        <f t="shared" ca="1" si="110"/>
        <v>50.95</v>
      </c>
      <c r="L478" s="5">
        <f ca="1">IF($A$2=0,
    IFERROR(L477,
        MAX('1D'!$D$16,
            POWER((ABS(K478)^2)/('1D'!$I$5*MAX(F478,
                        0.1)^2),
                1/3))),
    IF(IFERROR(V477,
            0)=0,
        IFERROR(L477,
            MAX('1D'!$D$16,
                POWER((ABS(K478)^2)/('1D'!$I$5*MAX(F478,
                            0.1)^2),
                    1/3))),
        IF(OR(IFERROR(L478,
                    0)=0,
                IFERROR(S477,
                    0)&lt;1,
                IFERROR(S478,
                    0)&lt;1),
            MAX('1D'!$D$16,
                POWER((ABS(K478)^2)/('1D'!$I$5*MAX(F478,
                            0.1)^2),
                    1/3)),
            IF(IFERROR(U478,
                    0)&gt;0,
                MAX('1D'!$D$16,
                    IFERROR(L478,
                        0)+((IFERROR(U478,
                                0))*'1D'!$D$18*IF((IFERROR(S478,
                                    0))&lt;1,
                            1,
                            -1))),
                IF(IFERROR(U478,
                        0)&lt;0,
                    IF(ABS((MAX('1D'!$D$16,
                                    POWER((ABS(K478)^2)/('1D'!$I$5*MAX(F478,
                                                0.1)^2),
                                        1/3)))-IFERROR(L478,
                                0))&gt;'1D'!$D$19,
                        MAX('1D'!$D$16,
                            IF((MAX('1D'!$D$16,
                                        POWER((ABS(K478)^2)/('1D'!$I$5*MAX(F478,
                                                    0.1)^2),
                                            1/3)))&gt;IFERROR(L478,
                                    0),
                                MIN((MAX('1D'!$D$16,
                                            POWER((ABS(K478)^2)/('1D'!$I$5*MAX(F478,
                                                        0.1)^2),
                                                1/3))),
                                    IFERROR(L478,
                                        0)+(MIN(ABS(IFERROR(U478,
                                                    0))*'1D'!$D$18,
                                            ABS((MAX('1D'!$D$16,
                                                        POWER((ABS(K478)^2)/('1D'!$I$5*MAX(F478,
                                                                    0.1)^2),
                                                            1/3)))-IFERROR(L478,
                                                    0))))),
                                MAX((MAX('1D'!$D$16,
                                            POWER((ABS(K478)^2)/('1D'!$I$5*MAX(F478,
                                                        0.1)^2),
                                                1/3))),
                                    IFERROR(L478,
                                        0)-(MIN(ABS(IFERROR(U478,
                                                    0))*'1D'!$D$18,
                                            ABS((MAX('1D'!$D$16,
                                                        POWER((ABS(K478)^2)/('1D'!$I$5*MAX(F478,
                                                                    0.1)^2),
                                                            1/3)))-IFERROR(L478,
                                                    0))))))),
                        MAX('1D'!$D$16,
                            POWER((ABS(K478)^2)/('1D'!$I$5*MAX(F478,
                                        0.1)^2),
                                1/3))),
                    MAX('1D'!$D$16,
                        IFERROR(L478,
                            0)))))))</f>
        <v>2.0411692021517887</v>
      </c>
      <c r="M478" s="5">
        <f t="shared" ca="1" si="98"/>
        <v>10.614079851189301</v>
      </c>
      <c r="N478" s="5">
        <f t="shared" ca="1" si="99"/>
        <v>1.1434704692804873</v>
      </c>
      <c r="O478" s="5">
        <f t="shared" ca="1" si="100"/>
        <v>4.8002276894771132</v>
      </c>
      <c r="P478" s="5">
        <f t="shared" ca="1" si="101"/>
        <v>634.36966920215173</v>
      </c>
      <c r="Q478" s="5">
        <f ca="1">P478+((ABS(K478)/MAX(((F478)+(G478)*(L478))*(L478),
            0.000001))^2)/(2*'1D'!$I$5)</f>
        <v>635.54409253909478</v>
      </c>
      <c r="R478" s="5">
        <f ca="1">((ABS(K478)*'1D'!$D$6)/(MAX(((F478)+(G478)*(L478))*(L478),
            0.000001)*MAX(((((F478)+(G478)*(L478))*(L478))/MAX((F478)+2*(L478)*SQRT(1+(G478)^2),
                    0.000001))^(2/3),
            0.000001)))^2</f>
        <v>4.3358367565141456E-3</v>
      </c>
      <c r="S478" s="5">
        <f ca="1">ABS(ABS(K478)/MAX(((F478)+(G478)*(L478))*(L478),
        0.000001))/SQRT('1D'!$I$5*MAX((((F478)+(G478)*(L478))*(L478))/MAX((F478)+2*(G478)*(L478),
            0.000001),
        0.000001))</f>
        <v>1.0727235886044055</v>
      </c>
      <c r="T478" s="5">
        <f ca="1">((F478)*(L478)^2)/2+(G478)*(L478)^3/3+(ABS(K478)^2)/('1D'!$I$5*MAX(((F478)+(G478)*(L478))*(L478),
        0.000001))</f>
        <v>35.763412605541333</v>
      </c>
      <c r="U478" s="5">
        <f ca="1">IF($A$2=0,
    0,
    IFERROR(Q477-(((R477+R478)/2)*J478)-(IF(O477&gt;O478,
                '1D'!$D$8*((O477^2-O478^2)/(2*'1D'!$I$5)),
                '1D'!$D$9*((O478^2-O477^2)/(2*'1D'!$I$5)))+('1D'!$D$10*(ABS(I478)/90)*(MAX(O477^2,
                        O478^2)/(2*'1D'!$I$5))))-Q478,
        0))</f>
        <v>-3.8851921545983714E-3</v>
      </c>
      <c r="V478" s="5">
        <f ca="1">IF($A$2=0,
    1,
    IF(IFERROR(V477,
            0)=0,
        0,
        IFERROR(IF(ROUND(S478,
                    3)=1,
                1,
                IF(AND(ABS(U478)&lt;'1D'!$D$19,
                        S478&gt;1),
                    1,
                    0)),
            0)))</f>
        <v>0</v>
      </c>
      <c r="W478" s="5">
        <f ca="1">IF($A$2=0,
    MAX(MAX('1D'!$D$16,
            MAX('1D'!$D$16,
                POWER((ABS(K478)^2)/('1D'!$I$5*MAX(F478,
                            0.1)^2),
                    1/3))),
        IFERROR(W1396,
            MAX(MAX('1D'!$D$16,
                    MAX('1D'!$D$16,
                        POWER((ABS(K478)^2)/('1D'!$I$5*MAX(F478,
                                    0.1)^2),
                            1/3))),
                ($L$2)-E1396))),
    IF(IFERROR(AG479,
            0)=0,
        MAX(MAX('1D'!$D$16,
                MAX('1D'!$D$16,
                    POWER((ABS(K478)^2)/('1D'!$I$5*MAX(F478,
                                0.1)^2),
                        1/3))),
            IFERROR(W1396,
                MAX(MAX('1D'!$D$16,
                        MAX('1D'!$D$16,
                            POWER((ABS(K478)^2)/('1D'!$I$5*MAX(F478,
                                        0.1)^2),
                                1/3))),
                    ($L$2)-E1396))),
        IF(IFERROR(W478,
                0)=0,
            MAX(MAX('1D'!$D$16,
                    MAX('1D'!$D$16,
                        POWER((ABS(K478)^2)/('1D'!$I$5*MAX(F478,
                                    0.1)^2),
                            1/3))),
                IFERROR(W1396,
                    MAX(MAX('1D'!$D$16,
                            MAX('1D'!$D$16,
                                POWER((ABS(K478)^2)/('1D'!$I$5*MAX(F478,
                                            0.1)^2),
                                    1/3))),
                        ($L$2)-E1396))),
            IF(OR(IFERROR(AD478,
                        0)&gt;=1,
                    IFERROR(AD479,
                        0)&gt;=1),
                MAX('1D'!$D$16,
                    MAX('1D'!$D$16,
                        POWER((ABS(K478)^2)/('1D'!$I$5*MAX(F478,
                                    0.1)^2),
                            1/3))),
                IF(ABS(IFERROR(AF478,
                            0))&lt;'1D'!$D$19,
                    MAX(MAX('1D'!$D$16,
                            MAX('1D'!$D$16,
                                POWER((ABS(K478)^2)/('1D'!$I$5*MAX(F478,
                                            0.1)^2),
                                    1/3))),
                        IFERROR(W478,
                            0)),
                    MAX(MAX('1D'!$D$16,
                            MAX('1D'!$D$16,
                                POWER((ABS(K478)^2)/('1D'!$I$5*MAX(F478,
                                            0.1)^2),
                                    1/3))),
                        (IFERROR(W478,
                                0))+((IFERROR(AF478,
                                    0))*'1D'!$D$18)))))))</f>
        <v>2.1389677043987478</v>
      </c>
      <c r="X478" s="5">
        <f t="shared" ca="1" si="102"/>
        <v>11.122632062873489</v>
      </c>
      <c r="Y478" s="5">
        <f t="shared" ca="1" si="103"/>
        <v>1.1735290000551568</v>
      </c>
      <c r="Z478" s="5">
        <f t="shared" ca="1" si="104"/>
        <v>4.5807502857230418</v>
      </c>
      <c r="AA478" s="5">
        <f t="shared" ca="1" si="105"/>
        <v>634.4674677043987</v>
      </c>
      <c r="AB478" s="5">
        <f ca="1">AA478+((ABS(K478)/MAX(((F478)+(G478)*(W478))*(W478),
            0.000001))^2)/(2*'1D'!$I$5)</f>
        <v>635.53695155659807</v>
      </c>
      <c r="AC478" s="5">
        <f ca="1">((ABS(K478)*'1D'!$D$6)/(MAX(((F478)+(G478)*(W478))*(W478),
            0.000001)*MAX(((((F478)+(G478)*(W478))*(W478))/MAX((F478)+2*(W478)*SQRT(1+(G478)^2),
                    0.000001))^(2/3),
            0.000001)))^2</f>
        <v>3.8141460404132466E-3</v>
      </c>
      <c r="AD478" s="5">
        <f ca="1">ABS(ABS(K478)/MAX(((F478)+(G478)*(W478))*(W478),
        0.000001))/SQRT('1D'!$I$5*MAX((((F478)+(G478)*(W478))*(W478))/MAX((F478)+2*(G478)*(W478),
            0.000001),
        0.000001))</f>
        <v>1.0000000000000004</v>
      </c>
      <c r="AE478" s="5">
        <f ca="1">((F478)*(W478)^2)/2+(G478)*(W478)^3/3+(ABS(K478)^2)/('1D'!$I$5*MAX(((F478)+(G478)*(W478))*(W478),
        0.000001))</f>
        <v>35.686426155594638</v>
      </c>
      <c r="AF478" s="5">
        <f ca="1">IF($A$2=0,
    0,
    IFERROR(AB479+(((AC478+AC479)/2)*J479)+(IF(Z478&gt;Z479,
                '1D'!$D$8*((Z478^2-Z479^2)/(2*'1D'!$I$5)),
                '1D'!$D$9*((Z479^2-Z478^2)/(2*'1D'!$I$5)))+('1D'!$D$10*(ABS(I479)/90)*(MAX(Z478^2,
                        Z479^2)/(2*'1D'!$I$5))))-AB478,
        0))</f>
        <v>3.3622728137743252E-3</v>
      </c>
      <c r="AG478" s="5">
        <f ca="1">IF($A$2=0,
    1,
    IF(IFERROR(AG479,
            0)=0,
        0,
        IFERROR(IF(OR(ROUND(AD478,
                        3)&gt;=1,
                    AND(ABS(AF478)&lt;'1D'!$D$19,
                        AD478&lt;1)),
                1,
                0),
            0)))</f>
        <v>1</v>
      </c>
      <c r="AH478" s="5">
        <f ca="1">IFERROR(IF('1D'!V32="Supercritical",
        MAX('1D'!$D$16,
            IFERROR(L478,
                MAX('1D'!$D$16,
                    POWER((ABS(K478)^2)/('1D'!$I$5*MAX(F478,
                                0.1)^2),
                        1/3)))),
        IF('1D'!V32="Subcritical",
            MAX('1D'!$D$16,
                IFERROR(W478,
                    MAX('1D'!$D$16,
                        POWER((ABS(K478)^2)/('1D'!$I$5*MAX(F478,
                                    0.1)^2),
                            1/3)))),
            IF(IFERROR(T478,
                    -1E+99)&gt;=IFERROR(AE478,
                    -1E+99),
                MAX('1D'!$D$16,
                    IFERROR(L478,
                        MAX('1D'!$D$16,
                            POWER((ABS(K478)^2)/('1D'!$I$5*MAX(F478,
                                        0.1)^2),
                                1/3)))),
                MAX('1D'!$D$16,
                    IFERROR(W478,
                        MAX('1D'!$D$16,
                            POWER((ABS(K478)^2)/('1D'!$I$5*MAX(F478,
                                        0.1)^2),
                                1/3))))))),
    MAX('1D'!$D$16,
        POWER((ABS(K478)^2)/('1D'!$I$5*MAX(F478,
                    0.1)^2),
            1/3)))</f>
        <v>2.0411692021517887</v>
      </c>
      <c r="AI478" s="5">
        <f t="shared" ca="1" si="106"/>
        <v>634.36966920215173</v>
      </c>
      <c r="AJ478" s="5">
        <f ca="1">AI478+((ABS(K478)/MAX(((F478)+(G478)*(AH478))*(AH478),
            0.000001))^2)/(2*'1D'!$I$5)</f>
        <v>635.54409253909478</v>
      </c>
      <c r="AM478">
        <v>0</v>
      </c>
      <c r="AN478">
        <v>0</v>
      </c>
      <c r="AO478" s="5">
        <f t="shared" si="107"/>
        <v>0</v>
      </c>
      <c r="AP478" s="5">
        <f t="shared" si="111"/>
        <v>0</v>
      </c>
      <c r="AQ478" s="5">
        <f ca="1">ABS(ABS(K478)/MAX(((F478)+(G478)*(AH478))*(AH478),
        0.000001))/SQRT('1D'!$I$5*MAX((((F478)+(G478)*(AH478))*(AH478))/MAX((F478)+2*(G478)*(AH478),
            0.000001),
        0.000001))</f>
        <v>1.0727235886044055</v>
      </c>
      <c r="AR478" s="5" t="str">
        <f t="shared" ca="1" si="108"/>
        <v>Supercritical</v>
      </c>
      <c r="AS478" s="5">
        <f ca="1">((ABS(K478)*'1D'!$D$6)/(MAX(((F478)+(G478)*(AH478))*(AH478),
            0.000001)*MAX(((((F478)+(G478)*(AH478))*(AH478))/MAX((F478)+2*(AH478)*SQRT(1+(G478)^2),
                    0.000001))^(2/3),
            0.000001)))^2</f>
        <v>4.3358367565141456E-3</v>
      </c>
    </row>
    <row r="479" spans="1:45" x14ac:dyDescent="0.35">
      <c r="A479">
        <v>470</v>
      </c>
      <c r="B479">
        <v>468.99599999999998</v>
      </c>
      <c r="C479">
        <v>616220.31700000004</v>
      </c>
      <c r="D479">
        <v>3097506.338</v>
      </c>
      <c r="E479">
        <v>632.32799999999997</v>
      </c>
      <c r="F479">
        <v>5.2</v>
      </c>
      <c r="G479">
        <v>0</v>
      </c>
      <c r="H479" t="s">
        <v>176</v>
      </c>
      <c r="I479">
        <v>2.7E-2</v>
      </c>
      <c r="J479" s="5">
        <f t="shared" si="109"/>
        <v>1</v>
      </c>
      <c r="K479" s="5">
        <f t="shared" ca="1" si="110"/>
        <v>50.95</v>
      </c>
      <c r="L479" s="5">
        <f ca="1">IF($A$2=0,
    IFERROR(L478,
        MAX('1D'!$D$16,
            POWER((ABS(K479)^2)/('1D'!$I$5*MAX(F479,
                        0.1)^2),
                1/3))),
    IF(IFERROR(V478,
            0)=0,
        IFERROR(L478,
            MAX('1D'!$D$16,
                POWER((ABS(K479)^2)/('1D'!$I$5*MAX(F479,
                            0.1)^2),
                    1/3))),
        IF(OR(IFERROR(L479,
                    0)=0,
                IFERROR(S478,
                    0)&lt;1,
                IFERROR(S479,
                    0)&lt;1),
            MAX('1D'!$D$16,
                POWER((ABS(K479)^2)/('1D'!$I$5*MAX(F479,
                            0.1)^2),
                    1/3)),
            IF(IFERROR(U479,
                    0)&gt;0,
                MAX('1D'!$D$16,
                    IFERROR(L479,
                        0)+((IFERROR(U479,
                                0))*'1D'!$D$18*IF((IFERROR(S479,
                                    0))&lt;1,
                            1,
                            -1))),
                IF(IFERROR(U479,
                        0)&lt;0,
                    IF(ABS((MAX('1D'!$D$16,
                                    POWER((ABS(K479)^2)/('1D'!$I$5*MAX(F479,
                                                0.1)^2),
                                        1/3)))-IFERROR(L479,
                                0))&gt;'1D'!$D$19,
                        MAX('1D'!$D$16,
                            IF((MAX('1D'!$D$16,
                                        POWER((ABS(K479)^2)/('1D'!$I$5*MAX(F479,
                                                    0.1)^2),
                                            1/3)))&gt;IFERROR(L479,
                                    0),
                                MIN((MAX('1D'!$D$16,
                                            POWER((ABS(K479)^2)/('1D'!$I$5*MAX(F479,
                                                        0.1)^2),
                                                1/3))),
                                    IFERROR(L479,
                                        0)+(MIN(ABS(IFERROR(U479,
                                                    0))*'1D'!$D$18,
                                            ABS((MAX('1D'!$D$16,
                                                        POWER((ABS(K479)^2)/('1D'!$I$5*MAX(F479,
                                                                    0.1)^2),
                                                            1/3)))-IFERROR(L479,
                                                    0))))),
                                MAX((MAX('1D'!$D$16,
                                            POWER((ABS(K479)^2)/('1D'!$I$5*MAX(F479,
                                                        0.1)^2),
                                                1/3))),
                                    IFERROR(L479,
                                        0)-(MIN(ABS(IFERROR(U479,
                                                    0))*'1D'!$D$18,
                                            ABS((MAX('1D'!$D$16,
                                                        POWER((ABS(K479)^2)/('1D'!$I$5*MAX(F479,
                                                                    0.1)^2),
                                                            1/3)))-IFERROR(L479,
                                                    0))))))),
                        MAX('1D'!$D$16,
                            POWER((ABS(K479)^2)/('1D'!$I$5*MAX(F479,
                                        0.1)^2),
                                1/3))),
                    MAX('1D'!$D$16,
                        IFERROR(L479,
                            0)))))))</f>
        <v>2.0411692021517887</v>
      </c>
      <c r="M479" s="5">
        <f t="shared" ca="1" si="98"/>
        <v>10.614079851189301</v>
      </c>
      <c r="N479" s="5">
        <f t="shared" ca="1" si="99"/>
        <v>1.1434704692804873</v>
      </c>
      <c r="O479" s="5">
        <f t="shared" ca="1" si="100"/>
        <v>4.8002276894771132</v>
      </c>
      <c r="P479" s="5">
        <f t="shared" ca="1" si="101"/>
        <v>634.36916920215174</v>
      </c>
      <c r="Q479" s="5">
        <f ca="1">P479+((ABS(K479)/MAX(((F479)+(G479)*(L479))*(L479),
            0.000001))^2)/(2*'1D'!$I$5)</f>
        <v>635.54359253909479</v>
      </c>
      <c r="R479" s="5">
        <f ca="1">((ABS(K479)*'1D'!$D$6)/(MAX(((F479)+(G479)*(L479))*(L479),
            0.000001)*MAX(((((F479)+(G479)*(L479))*(L479))/MAX((F479)+2*(L479)*SQRT(1+(G479)^2),
                    0.000001))^(2/3),
            0.000001)))^2</f>
        <v>4.3358367565141456E-3</v>
      </c>
      <c r="S479" s="5">
        <f ca="1">ABS(ABS(K479)/MAX(((F479)+(G479)*(L479))*(L479),
        0.000001))/SQRT('1D'!$I$5*MAX((((F479)+(G479)*(L479))*(L479))/MAX((F479)+2*(G479)*(L479),
            0.000001),
        0.000001))</f>
        <v>1.0727235886044055</v>
      </c>
      <c r="T479" s="5">
        <f ca="1">((F479)*(L479)^2)/2+(G479)*(L479)^3/3+(ABS(K479)^2)/('1D'!$I$5*MAX(((F479)+(G479)*(L479))*(L479),
        0.000001))</f>
        <v>35.763412605541333</v>
      </c>
      <c r="U479" s="5">
        <f ca="1">IF($A$2=0,
    0,
    IFERROR(Q478-(((R478+R479)/2)*J479)-(IF(O478&gt;O479,
                '1D'!$D$8*((O478^2-O479^2)/(2*'1D'!$I$5)),
                '1D'!$D$9*((O479^2-O478^2)/(2*'1D'!$I$5)))+('1D'!$D$10*(ABS(I479)/90)*(MAX(O478^2,
                        O479^2)/(2*'1D'!$I$5))))-Q479,
        0))</f>
        <v>-3.8886858066007335E-3</v>
      </c>
      <c r="V479" s="5">
        <f ca="1">IF($A$2=0,
    1,
    IF(IFERROR(V478,
            0)=0,
        0,
        IFERROR(IF(ROUND(S479,
                    3)=1,
                1,
                IF(AND(ABS(U479)&lt;'1D'!$D$19,
                        S479&gt;1),
                    1,
                    0)),
            0)))</f>
        <v>0</v>
      </c>
      <c r="W479" s="5">
        <f ca="1">IF($A$2=0,
    MAX(MAX('1D'!$D$16,
            MAX('1D'!$D$16,
                POWER((ABS(K479)^2)/('1D'!$I$5*MAX(F479,
                            0.1)^2),
                    1/3))),
        IFERROR(W1396,
            MAX(MAX('1D'!$D$16,
                    MAX('1D'!$D$16,
                        POWER((ABS(K479)^2)/('1D'!$I$5*MAX(F479,
                                    0.1)^2),
                            1/3))),
                ($L$2)-E1396))),
    IF(IFERROR(AG480,
            0)=0,
        MAX(MAX('1D'!$D$16,
                MAX('1D'!$D$16,
                    POWER((ABS(K479)^2)/('1D'!$I$5*MAX(F479,
                                0.1)^2),
                        1/3))),
            IFERROR(W1396,
                MAX(MAX('1D'!$D$16,
                        MAX('1D'!$D$16,
                            POWER((ABS(K479)^2)/('1D'!$I$5*MAX(F479,
                                        0.1)^2),
                                1/3))),
                    ($L$2)-E1396))),
        IF(IFERROR(W479,
                0)=0,
            MAX(MAX('1D'!$D$16,
                    MAX('1D'!$D$16,
                        POWER((ABS(K479)^2)/('1D'!$I$5*MAX(F479,
                                    0.1)^2),
                            1/3))),
                IFERROR(W1396,
                    MAX(MAX('1D'!$D$16,
                            MAX('1D'!$D$16,
                                POWER((ABS(K479)^2)/('1D'!$I$5*MAX(F479,
                                            0.1)^2),
                                    1/3))),
                        ($L$2)-E1396))),
            IF(OR(IFERROR(AD479,
                        0)&gt;=1,
                    IFERROR(AD480,
                        0)&gt;=1),
                MAX('1D'!$D$16,
                    MAX('1D'!$D$16,
                        POWER((ABS(K479)^2)/('1D'!$I$5*MAX(F479,
                                    0.1)^2),
                            1/3))),
                IF(ABS(IFERROR(AF479,
                            0))&lt;'1D'!$D$19,
                    MAX(MAX('1D'!$D$16,
                            MAX('1D'!$D$16,
                                POWER((ABS(K479)^2)/('1D'!$I$5*MAX(F479,
                                            0.1)^2),
                                    1/3))),
                        IFERROR(W479,
                            0)),
                    MAX(MAX('1D'!$D$16,
                            MAX('1D'!$D$16,
                                POWER((ABS(K479)^2)/('1D'!$I$5*MAX(F479,
                                            0.1)^2),
                                    1/3))),
                        (IFERROR(W479,
                                0))+((IFERROR(AF479,
                                    0))*'1D'!$D$18)))))))</f>
        <v>2.1389677043987478</v>
      </c>
      <c r="X479" s="5">
        <f t="shared" ca="1" si="102"/>
        <v>11.122632062873489</v>
      </c>
      <c r="Y479" s="5">
        <f t="shared" ca="1" si="103"/>
        <v>1.1735290000551568</v>
      </c>
      <c r="Z479" s="5">
        <f t="shared" ca="1" si="104"/>
        <v>4.5807502857230418</v>
      </c>
      <c r="AA479" s="5">
        <f t="shared" ca="1" si="105"/>
        <v>634.46696770439871</v>
      </c>
      <c r="AB479" s="5">
        <f ca="1">AA479+((ABS(K479)/MAX(((F479)+(G479)*(W479))*(W479),
            0.000001))^2)/(2*'1D'!$I$5)</f>
        <v>635.53645155659808</v>
      </c>
      <c r="AC479" s="5">
        <f ca="1">((ABS(K479)*'1D'!$D$6)/(MAX(((F479)+(G479)*(W479))*(W479),
            0.000001)*MAX(((((F479)+(G479)*(W479))*(W479))/MAX((F479)+2*(W479)*SQRT(1+(G479)^2),
                    0.000001))^(2/3),
            0.000001)))^2</f>
        <v>3.8141460404132466E-3</v>
      </c>
      <c r="AD479" s="5">
        <f ca="1">ABS(ABS(K479)/MAX(((F479)+(G479)*(W479))*(W479),
        0.000001))/SQRT('1D'!$I$5*MAX((((F479)+(G479)*(W479))*(W479))/MAX((F479)+2*(G479)*(W479),
            0.000001),
        0.000001))</f>
        <v>1.0000000000000004</v>
      </c>
      <c r="AE479" s="5">
        <f ca="1">((F479)*(W479)^2)/2+(G479)*(W479)^3/3+(ABS(K479)^2)/('1D'!$I$5*MAX(((F479)+(G479)*(W479))*(W479),
        0.000001))</f>
        <v>35.686426155594638</v>
      </c>
      <c r="AF479" s="5">
        <f ca="1">IF($A$2=0,
    0,
    IFERROR(AB480+(((AC479+AC480)/2)*J480)+(IF(Z479&gt;Z480,
                '1D'!$D$8*((Z479^2-Z480^2)/(2*'1D'!$I$5)),
                '1D'!$D$9*((Z480^2-Z479^2)/(2*'1D'!$I$5)))+('1D'!$D$10*(ABS(I480)/90)*(MAX(Z479^2,
                        Z480^2)/(2*'1D'!$I$5))))-AB479,
        0))</f>
        <v>3.3622728137743252E-3</v>
      </c>
      <c r="AG479" s="5">
        <f ca="1">IF($A$2=0,
    1,
    IF(IFERROR(AG480,
            0)=0,
        0,
        IFERROR(IF(OR(ROUND(AD479,
                        3)&gt;=1,
                    AND(ABS(AF479)&lt;'1D'!$D$19,
                        AD479&lt;1)),
                1,
                0),
            0)))</f>
        <v>1</v>
      </c>
      <c r="AH479" s="5">
        <f ca="1">IFERROR(IF('1D'!V32="Supercritical",
        MAX('1D'!$D$16,
            IFERROR(L479,
                MAX('1D'!$D$16,
                    POWER((ABS(K479)^2)/('1D'!$I$5*MAX(F479,
                                0.1)^2),
                        1/3)))),
        IF('1D'!V32="Subcritical",
            MAX('1D'!$D$16,
                IFERROR(W479,
                    MAX('1D'!$D$16,
                        POWER((ABS(K479)^2)/('1D'!$I$5*MAX(F479,
                                    0.1)^2),
                            1/3)))),
            IF(IFERROR(T479,
                    -1E+99)&gt;=IFERROR(AE479,
                    -1E+99),
                MAX('1D'!$D$16,
                    IFERROR(L479,
                        MAX('1D'!$D$16,
                            POWER((ABS(K479)^2)/('1D'!$I$5*MAX(F479,
                                        0.1)^2),
                                1/3)))),
                MAX('1D'!$D$16,
                    IFERROR(W479,
                        MAX('1D'!$D$16,
                            POWER((ABS(K479)^2)/('1D'!$I$5*MAX(F479,
                                        0.1)^2),
                                1/3))))))),
    MAX('1D'!$D$16,
        POWER((ABS(K479)^2)/('1D'!$I$5*MAX(F479,
                    0.1)^2),
            1/3)))</f>
        <v>2.0411692021517887</v>
      </c>
      <c r="AI479" s="5">
        <f t="shared" ca="1" si="106"/>
        <v>634.36916920215174</v>
      </c>
      <c r="AJ479" s="5">
        <f ca="1">AI479+((ABS(K479)/MAX(((F479)+(G479)*(AH479))*(AH479),
            0.000001))^2)/(2*'1D'!$I$5)</f>
        <v>635.54359253909479</v>
      </c>
      <c r="AM479">
        <v>0</v>
      </c>
      <c r="AN479">
        <v>0</v>
      </c>
      <c r="AO479" s="5">
        <f t="shared" si="107"/>
        <v>0</v>
      </c>
      <c r="AP479" s="5">
        <f t="shared" si="111"/>
        <v>0</v>
      </c>
      <c r="AQ479" s="5">
        <f ca="1">ABS(ABS(K479)/MAX(((F479)+(G479)*(AH479))*(AH479),
        0.000001))/SQRT('1D'!$I$5*MAX((((F479)+(G479)*(AH479))*(AH479))/MAX((F479)+2*(G479)*(AH479),
            0.000001),
        0.000001))</f>
        <v>1.0727235886044055</v>
      </c>
      <c r="AR479" s="5" t="str">
        <f t="shared" ca="1" si="108"/>
        <v>Supercritical</v>
      </c>
      <c r="AS479" s="5">
        <f ca="1">((ABS(K479)*'1D'!$D$6)/(MAX(((F479)+(G479)*(AH479))*(AH479),
            0.000001)*MAX(((((F479)+(G479)*(AH479))*(AH479))/MAX((F479)+2*(AH479)*SQRT(1+(G479)^2),
                    0.000001))^(2/3),
            0.000001)))^2</f>
        <v>4.3358367565141456E-3</v>
      </c>
    </row>
    <row r="480" spans="1:45" x14ac:dyDescent="0.35">
      <c r="A480">
        <v>471</v>
      </c>
      <c r="B480">
        <v>469.99599999999998</v>
      </c>
      <c r="C480">
        <v>616219.84299999999</v>
      </c>
      <c r="D480">
        <v>3097505.4569999999</v>
      </c>
      <c r="E480">
        <v>632.32749999999999</v>
      </c>
      <c r="F480">
        <v>5.2</v>
      </c>
      <c r="G480">
        <v>0</v>
      </c>
      <c r="H480" t="s">
        <v>176</v>
      </c>
      <c r="I480">
        <v>2.7E-2</v>
      </c>
      <c r="J480" s="5">
        <f t="shared" si="109"/>
        <v>1</v>
      </c>
      <c r="K480" s="5">
        <f t="shared" ca="1" si="110"/>
        <v>50.95</v>
      </c>
      <c r="L480" s="5">
        <f ca="1">IF($A$2=0,
    IFERROR(L479,
        MAX('1D'!$D$16,
            POWER((ABS(K480)^2)/('1D'!$I$5*MAX(F480,
                        0.1)^2),
                1/3))),
    IF(IFERROR(V479,
            0)=0,
        IFERROR(L479,
            MAX('1D'!$D$16,
                POWER((ABS(K480)^2)/('1D'!$I$5*MAX(F480,
                            0.1)^2),
                    1/3))),
        IF(OR(IFERROR(L480,
                    0)=0,
                IFERROR(S479,
                    0)&lt;1,
                IFERROR(S480,
                    0)&lt;1),
            MAX('1D'!$D$16,
                POWER((ABS(K480)^2)/('1D'!$I$5*MAX(F480,
                            0.1)^2),
                    1/3)),
            IF(IFERROR(U480,
                    0)&gt;0,
                MAX('1D'!$D$16,
                    IFERROR(L480,
                        0)+((IFERROR(U480,
                                0))*'1D'!$D$18*IF((IFERROR(S480,
                                    0))&lt;1,
                            1,
                            -1))),
                IF(IFERROR(U480,
                        0)&lt;0,
                    IF(ABS((MAX('1D'!$D$16,
                                    POWER((ABS(K480)^2)/('1D'!$I$5*MAX(F480,
                                                0.1)^2),
                                        1/3)))-IFERROR(L480,
                                0))&gt;'1D'!$D$19,
                        MAX('1D'!$D$16,
                            IF((MAX('1D'!$D$16,
                                        POWER((ABS(K480)^2)/('1D'!$I$5*MAX(F480,
                                                    0.1)^2),
                                            1/3)))&gt;IFERROR(L480,
                                    0),
                                MIN((MAX('1D'!$D$16,
                                            POWER((ABS(K480)^2)/('1D'!$I$5*MAX(F480,
                                                        0.1)^2),
                                                1/3))),
                                    IFERROR(L480,
                                        0)+(MIN(ABS(IFERROR(U480,
                                                    0))*'1D'!$D$18,
                                            ABS((MAX('1D'!$D$16,
                                                        POWER((ABS(K480)^2)/('1D'!$I$5*MAX(F480,
                                                                    0.1)^2),
                                                            1/3)))-IFERROR(L480,
                                                    0))))),
                                MAX((MAX('1D'!$D$16,
                                            POWER((ABS(K480)^2)/('1D'!$I$5*MAX(F480,
                                                        0.1)^2),
                                                1/3))),
                                    IFERROR(L480,
                                        0)-(MIN(ABS(IFERROR(U480,
                                                    0))*'1D'!$D$18,
                                            ABS((MAX('1D'!$D$16,
                                                        POWER((ABS(K480)^2)/('1D'!$I$5*MAX(F480,
                                                                    0.1)^2),
                                                            1/3)))-IFERROR(L480,
                                                    0))))))),
                        MAX('1D'!$D$16,
                            POWER((ABS(K480)^2)/('1D'!$I$5*MAX(F480,
                                        0.1)^2),
                                1/3))),
                    MAX('1D'!$D$16,
                        IFERROR(L480,
                            0)))))))</f>
        <v>2.0411692021517887</v>
      </c>
      <c r="M480" s="5">
        <f t="shared" ca="1" si="98"/>
        <v>10.614079851189301</v>
      </c>
      <c r="N480" s="5">
        <f t="shared" ca="1" si="99"/>
        <v>1.1434704692804873</v>
      </c>
      <c r="O480" s="5">
        <f t="shared" ca="1" si="100"/>
        <v>4.8002276894771132</v>
      </c>
      <c r="P480" s="5">
        <f t="shared" ca="1" si="101"/>
        <v>634.36866920215175</v>
      </c>
      <c r="Q480" s="5">
        <f ca="1">P480+((ABS(K480)/MAX(((F480)+(G480)*(L480))*(L480),
            0.000001))^2)/(2*'1D'!$I$5)</f>
        <v>635.5430925390948</v>
      </c>
      <c r="R480" s="5">
        <f ca="1">((ABS(K480)*'1D'!$D$6)/(MAX(((F480)+(G480)*(L480))*(L480),
            0.000001)*MAX(((((F480)+(G480)*(L480))*(L480))/MAX((F480)+2*(L480)*SQRT(1+(G480)^2),
                    0.000001))^(2/3),
            0.000001)))^2</f>
        <v>4.3358367565141456E-3</v>
      </c>
      <c r="S480" s="5">
        <f ca="1">ABS(ABS(K480)/MAX(((F480)+(G480)*(L480))*(L480),
        0.000001))/SQRT('1D'!$I$5*MAX((((F480)+(G480)*(L480))*(L480))/MAX((F480)+2*(G480)*(L480),
            0.000001),
        0.000001))</f>
        <v>1.0727235886044055</v>
      </c>
      <c r="T480" s="5">
        <f ca="1">((F480)*(L480)^2)/2+(G480)*(L480)^3/3+(ABS(K480)^2)/('1D'!$I$5*MAX(((F480)+(G480)*(L480))*(L480),
        0.000001))</f>
        <v>35.763412605541333</v>
      </c>
      <c r="U480" s="5">
        <f ca="1">IF($A$2=0,
    0,
    IFERROR(Q479-(((R479+R480)/2)*J480)-(IF(O479&gt;O480,
                '1D'!$D$8*((O479^2-O480^2)/(2*'1D'!$I$5)),
                '1D'!$D$9*((O480^2-O479^2)/(2*'1D'!$I$5)))+('1D'!$D$10*(ABS(I480)/90)*(MAX(O479^2,
                        O480^2)/(2*'1D'!$I$5))))-Q480,
        0))</f>
        <v>-3.8886858066007335E-3</v>
      </c>
      <c r="V480" s="5">
        <f ca="1">IF($A$2=0,
    1,
    IF(IFERROR(V479,
            0)=0,
        0,
        IFERROR(IF(ROUND(S480,
                    3)=1,
                1,
                IF(AND(ABS(U480)&lt;'1D'!$D$19,
                        S480&gt;1),
                    1,
                    0)),
            0)))</f>
        <v>0</v>
      </c>
      <c r="W480" s="5">
        <f ca="1">IF($A$2=0,
    MAX(MAX('1D'!$D$16,
            MAX('1D'!$D$16,
                POWER((ABS(K480)^2)/('1D'!$I$5*MAX(F480,
                            0.1)^2),
                    1/3))),
        IFERROR(W1396,
            MAX(MAX('1D'!$D$16,
                    MAX('1D'!$D$16,
                        POWER((ABS(K480)^2)/('1D'!$I$5*MAX(F480,
                                    0.1)^2),
                            1/3))),
                ($L$2)-E1396))),
    IF(IFERROR(AG481,
            0)=0,
        MAX(MAX('1D'!$D$16,
                MAX('1D'!$D$16,
                    POWER((ABS(K480)^2)/('1D'!$I$5*MAX(F480,
                                0.1)^2),
                        1/3))),
            IFERROR(W1396,
                MAX(MAX('1D'!$D$16,
                        MAX('1D'!$D$16,
                            POWER((ABS(K480)^2)/('1D'!$I$5*MAX(F480,
                                        0.1)^2),
                                1/3))),
                    ($L$2)-E1396))),
        IF(IFERROR(W480,
                0)=0,
            MAX(MAX('1D'!$D$16,
                    MAX('1D'!$D$16,
                        POWER((ABS(K480)^2)/('1D'!$I$5*MAX(F480,
                                    0.1)^2),
                            1/3))),
                IFERROR(W1396,
                    MAX(MAX('1D'!$D$16,
                            MAX('1D'!$D$16,
                                POWER((ABS(K480)^2)/('1D'!$I$5*MAX(F480,
                                            0.1)^2),
                                    1/3))),
                        ($L$2)-E1396))),
            IF(OR(IFERROR(AD480,
                        0)&gt;=1,
                    IFERROR(AD481,
                        0)&gt;=1),
                MAX('1D'!$D$16,
                    MAX('1D'!$D$16,
                        POWER((ABS(K480)^2)/('1D'!$I$5*MAX(F480,
                                    0.1)^2),
                            1/3))),
                IF(ABS(IFERROR(AF480,
                            0))&lt;'1D'!$D$19,
                    MAX(MAX('1D'!$D$16,
                            MAX('1D'!$D$16,
                                POWER((ABS(K480)^2)/('1D'!$I$5*MAX(F480,
                                            0.1)^2),
                                    1/3))),
                        IFERROR(W480,
                            0)),
                    MAX(MAX('1D'!$D$16,
                            MAX('1D'!$D$16,
                                POWER((ABS(K480)^2)/('1D'!$I$5*MAX(F480,
                                            0.1)^2),
                                    1/3))),
                        (IFERROR(W480,
                                0))+((IFERROR(AF480,
                                    0))*'1D'!$D$18)))))))</f>
        <v>2.1389677043987478</v>
      </c>
      <c r="X480" s="5">
        <f t="shared" ca="1" si="102"/>
        <v>11.122632062873489</v>
      </c>
      <c r="Y480" s="5">
        <f t="shared" ca="1" si="103"/>
        <v>1.1735290000551568</v>
      </c>
      <c r="Z480" s="5">
        <f t="shared" ca="1" si="104"/>
        <v>4.5807502857230418</v>
      </c>
      <c r="AA480" s="5">
        <f t="shared" ca="1" si="105"/>
        <v>634.46646770439872</v>
      </c>
      <c r="AB480" s="5">
        <f ca="1">AA480+((ABS(K480)/MAX(((F480)+(G480)*(W480))*(W480),
            0.000001))^2)/(2*'1D'!$I$5)</f>
        <v>635.53595155659809</v>
      </c>
      <c r="AC480" s="5">
        <f ca="1">((ABS(K480)*'1D'!$D$6)/(MAX(((F480)+(G480)*(W480))*(W480),
            0.000001)*MAX(((((F480)+(G480)*(W480))*(W480))/MAX((F480)+2*(W480)*SQRT(1+(G480)^2),
                    0.000001))^(2/3),
            0.000001)))^2</f>
        <v>3.8141460404132466E-3</v>
      </c>
      <c r="AD480" s="5">
        <f ca="1">ABS(ABS(K480)/MAX(((F480)+(G480)*(W480))*(W480),
        0.000001))/SQRT('1D'!$I$5*MAX((((F480)+(G480)*(W480))*(W480))/MAX((F480)+2*(G480)*(W480),
            0.000001),
        0.000001))</f>
        <v>1.0000000000000004</v>
      </c>
      <c r="AE480" s="5">
        <f ca="1">((F480)*(W480)^2)/2+(G480)*(W480)^3/3+(ABS(K480)^2)/('1D'!$I$5*MAX(((F480)+(G480)*(W480))*(W480),
        0.000001))</f>
        <v>35.686426155594638</v>
      </c>
      <c r="AF480" s="5">
        <f ca="1">IF($A$2=0,
    0,
    IFERROR(AB481+(((AC480+AC481)/2)*J481)+(IF(Z480&gt;Z481,
                '1D'!$D$8*((Z480^2-Z481^2)/(2*'1D'!$I$5)),
                '1D'!$D$9*((Z481^2-Z480^2)/(2*'1D'!$I$5)))+('1D'!$D$10*(ABS(I481)/90)*(MAX(Z480^2,
                        Z481^2)/(2*'1D'!$I$5))))-AB480,
        0))</f>
        <v>3.3141460404522149E-3</v>
      </c>
      <c r="AG480" s="5">
        <f ca="1">IF($A$2=0,
    1,
    IF(IFERROR(AG481,
            0)=0,
        0,
        IFERROR(IF(OR(ROUND(AD480,
                        3)&gt;=1,
                    AND(ABS(AF480)&lt;'1D'!$D$19,
                        AD480&lt;1)),
                1,
                0),
            0)))</f>
        <v>1</v>
      </c>
      <c r="AH480" s="5">
        <f ca="1">IFERROR(IF('1D'!V32="Supercritical",
        MAX('1D'!$D$16,
            IFERROR(L480,
                MAX('1D'!$D$16,
                    POWER((ABS(K480)^2)/('1D'!$I$5*MAX(F480,
                                0.1)^2),
                        1/3)))),
        IF('1D'!V32="Subcritical",
            MAX('1D'!$D$16,
                IFERROR(W480,
                    MAX('1D'!$D$16,
                        POWER((ABS(K480)^2)/('1D'!$I$5*MAX(F480,
                                    0.1)^2),
                            1/3)))),
            IF(IFERROR(T480,
                    -1E+99)&gt;=IFERROR(AE480,
                    -1E+99),
                MAX('1D'!$D$16,
                    IFERROR(L480,
                        MAX('1D'!$D$16,
                            POWER((ABS(K480)^2)/('1D'!$I$5*MAX(F480,
                                        0.1)^2),
                                1/3)))),
                MAX('1D'!$D$16,
                    IFERROR(W480,
                        MAX('1D'!$D$16,
                            POWER((ABS(K480)^2)/('1D'!$I$5*MAX(F480,
                                        0.1)^2),
                                1/3))))))),
    MAX('1D'!$D$16,
        POWER((ABS(K480)^2)/('1D'!$I$5*MAX(F480,
                    0.1)^2),
            1/3)))</f>
        <v>2.0411692021517887</v>
      </c>
      <c r="AI480" s="5">
        <f t="shared" ca="1" si="106"/>
        <v>634.36866920215175</v>
      </c>
      <c r="AJ480" s="5">
        <f ca="1">AI480+((ABS(K480)/MAX(((F480)+(G480)*(AH480))*(AH480),
            0.000001))^2)/(2*'1D'!$I$5)</f>
        <v>635.5430925390948</v>
      </c>
      <c r="AM480">
        <v>0</v>
      </c>
      <c r="AN480">
        <v>0</v>
      </c>
      <c r="AO480" s="5">
        <f t="shared" si="107"/>
        <v>0</v>
      </c>
      <c r="AP480" s="5">
        <f t="shared" si="111"/>
        <v>0</v>
      </c>
      <c r="AQ480" s="5">
        <f ca="1">ABS(ABS(K480)/MAX(((F480)+(G480)*(AH480))*(AH480),
        0.000001))/SQRT('1D'!$I$5*MAX((((F480)+(G480)*(AH480))*(AH480))/MAX((F480)+2*(G480)*(AH480),
            0.000001),
        0.000001))</f>
        <v>1.0727235886044055</v>
      </c>
      <c r="AR480" s="5" t="str">
        <f t="shared" ca="1" si="108"/>
        <v>Supercritical</v>
      </c>
      <c r="AS480" s="5">
        <f ca="1">((ABS(K480)*'1D'!$D$6)/(MAX(((F480)+(G480)*(AH480))*(AH480),
            0.000001)*MAX(((((F480)+(G480)*(AH480))*(AH480))/MAX((F480)+2*(AH480)*SQRT(1+(G480)^2),
                    0.000001))^(2/3),
            0.000001)))^2</f>
        <v>4.3358367565141456E-3</v>
      </c>
    </row>
    <row r="481" spans="1:45" x14ac:dyDescent="0.35">
      <c r="A481">
        <v>472</v>
      </c>
      <c r="B481">
        <v>470.99599999999998</v>
      </c>
      <c r="C481">
        <v>616219.36899999995</v>
      </c>
      <c r="D481">
        <v>3097504.577</v>
      </c>
      <c r="E481">
        <v>632.327</v>
      </c>
      <c r="F481">
        <v>5.2</v>
      </c>
      <c r="G481">
        <v>0</v>
      </c>
      <c r="H481" t="s">
        <v>176</v>
      </c>
      <c r="I481">
        <v>0</v>
      </c>
      <c r="J481" s="5">
        <f t="shared" si="109"/>
        <v>1</v>
      </c>
      <c r="K481" s="5">
        <f t="shared" ca="1" si="110"/>
        <v>50.95</v>
      </c>
      <c r="L481" s="5">
        <f ca="1">IF($A$2=0,
    IFERROR(L480,
        MAX('1D'!$D$16,
            POWER((ABS(K481)^2)/('1D'!$I$5*MAX(F481,
                        0.1)^2),
                1/3))),
    IF(IFERROR(V480,
            0)=0,
        IFERROR(L480,
            MAX('1D'!$D$16,
                POWER((ABS(K481)^2)/('1D'!$I$5*MAX(F481,
                            0.1)^2),
                    1/3))),
        IF(OR(IFERROR(L481,
                    0)=0,
                IFERROR(S480,
                    0)&lt;1,
                IFERROR(S481,
                    0)&lt;1),
            MAX('1D'!$D$16,
                POWER((ABS(K481)^2)/('1D'!$I$5*MAX(F481,
                            0.1)^2),
                    1/3)),
            IF(IFERROR(U481,
                    0)&gt;0,
                MAX('1D'!$D$16,
                    IFERROR(L481,
                        0)+((IFERROR(U481,
                                0))*'1D'!$D$18*IF((IFERROR(S481,
                                    0))&lt;1,
                            1,
                            -1))),
                IF(IFERROR(U481,
                        0)&lt;0,
                    IF(ABS((MAX('1D'!$D$16,
                                    POWER((ABS(K481)^2)/('1D'!$I$5*MAX(F481,
                                                0.1)^2),
                                        1/3)))-IFERROR(L481,
                                0))&gt;'1D'!$D$19,
                        MAX('1D'!$D$16,
                            IF((MAX('1D'!$D$16,
                                        POWER((ABS(K481)^2)/('1D'!$I$5*MAX(F481,
                                                    0.1)^2),
                                            1/3)))&gt;IFERROR(L481,
                                    0),
                                MIN((MAX('1D'!$D$16,
                                            POWER((ABS(K481)^2)/('1D'!$I$5*MAX(F481,
                                                        0.1)^2),
                                                1/3))),
                                    IFERROR(L481,
                                        0)+(MIN(ABS(IFERROR(U481,
                                                    0))*'1D'!$D$18,
                                            ABS((MAX('1D'!$D$16,
                                                        POWER((ABS(K481)^2)/('1D'!$I$5*MAX(F481,
                                                                    0.1)^2),
                                                            1/3)))-IFERROR(L481,
                                                    0))))),
                                MAX((MAX('1D'!$D$16,
                                            POWER((ABS(K481)^2)/('1D'!$I$5*MAX(F481,
                                                        0.1)^2),
                                                1/3))),
                                    IFERROR(L481,
                                        0)-(MIN(ABS(IFERROR(U481,
                                                    0))*'1D'!$D$18,
                                            ABS((MAX('1D'!$D$16,
                                                        POWER((ABS(K481)^2)/('1D'!$I$5*MAX(F481,
                                                                    0.1)^2),
                                                            1/3)))-IFERROR(L481,
                                                    0))))))),
                        MAX('1D'!$D$16,
                            POWER((ABS(K481)^2)/('1D'!$I$5*MAX(F481,
                                        0.1)^2),
                                1/3))),
                    MAX('1D'!$D$16,
                        IFERROR(L481,
                            0)))))))</f>
        <v>2.0411692021517887</v>
      </c>
      <c r="M481" s="5">
        <f t="shared" ca="1" si="98"/>
        <v>10.614079851189301</v>
      </c>
      <c r="N481" s="5">
        <f t="shared" ca="1" si="99"/>
        <v>1.1434704692804873</v>
      </c>
      <c r="O481" s="5">
        <f t="shared" ca="1" si="100"/>
        <v>4.8002276894771132</v>
      </c>
      <c r="P481" s="5">
        <f t="shared" ca="1" si="101"/>
        <v>634.36816920215176</v>
      </c>
      <c r="Q481" s="5">
        <f ca="1">P481+((ABS(K481)/MAX(((F481)+(G481)*(L481))*(L481),
            0.000001))^2)/(2*'1D'!$I$5)</f>
        <v>635.54259253909481</v>
      </c>
      <c r="R481" s="5">
        <f ca="1">((ABS(K481)*'1D'!$D$6)/(MAX(((F481)+(G481)*(L481))*(L481),
            0.000001)*MAX(((((F481)+(G481)*(L481))*(L481))/MAX((F481)+2*(L481)*SQRT(1+(G481)^2),
                    0.000001))^(2/3),
            0.000001)))^2</f>
        <v>4.3358367565141456E-3</v>
      </c>
      <c r="S481" s="5">
        <f ca="1">ABS(ABS(K481)/MAX(((F481)+(G481)*(L481))*(L481),
        0.000001))/SQRT('1D'!$I$5*MAX((((F481)+(G481)*(L481))*(L481))/MAX((F481)+2*(G481)*(L481),
            0.000001),
        0.000001))</f>
        <v>1.0727235886044055</v>
      </c>
      <c r="T481" s="5">
        <f ca="1">((F481)*(L481)^2)/2+(G481)*(L481)^3/3+(ABS(K481)^2)/('1D'!$I$5*MAX(((F481)+(G481)*(L481))*(L481),
        0.000001))</f>
        <v>35.763412605541333</v>
      </c>
      <c r="U481" s="5">
        <f ca="1">IF($A$2=0,
    0,
    IFERROR(Q480-(((R480+R481)/2)*J481)-(IF(O480&gt;O481,
                '1D'!$D$8*((O480^2-O481^2)/(2*'1D'!$I$5)),
                '1D'!$D$9*((O481^2-O480^2)/(2*'1D'!$I$5)))+('1D'!$D$10*(ABS(I481)/90)*(MAX(O480^2,
                        O481^2)/(2*'1D'!$I$5))))-Q481,
        0))</f>
        <v>-3.8358367564796936E-3</v>
      </c>
      <c r="V481" s="5">
        <f ca="1">IF($A$2=0,
    1,
    IF(IFERROR(V480,
            0)=0,
        0,
        IFERROR(IF(ROUND(S481,
                    3)=1,
                1,
                IF(AND(ABS(U481)&lt;'1D'!$D$19,
                        S481&gt;1),
                    1,
                    0)),
            0)))</f>
        <v>0</v>
      </c>
      <c r="W481" s="5">
        <f ca="1">IF($A$2=0,
    MAX(MAX('1D'!$D$16,
            MAX('1D'!$D$16,
                POWER((ABS(K481)^2)/('1D'!$I$5*MAX(F481,
                            0.1)^2),
                    1/3))),
        IFERROR(W1396,
            MAX(MAX('1D'!$D$16,
                    MAX('1D'!$D$16,
                        POWER((ABS(K481)^2)/('1D'!$I$5*MAX(F481,
                                    0.1)^2),
                            1/3))),
                ($L$2)-E1396))),
    IF(IFERROR(AG482,
            0)=0,
        MAX(MAX('1D'!$D$16,
                MAX('1D'!$D$16,
                    POWER((ABS(K481)^2)/('1D'!$I$5*MAX(F481,
                                0.1)^2),
                        1/3))),
            IFERROR(W1396,
                MAX(MAX('1D'!$D$16,
                        MAX('1D'!$D$16,
                            POWER((ABS(K481)^2)/('1D'!$I$5*MAX(F481,
                                        0.1)^2),
                                1/3))),
                    ($L$2)-E1396))),
        IF(IFERROR(W481,
                0)=0,
            MAX(MAX('1D'!$D$16,
                    MAX('1D'!$D$16,
                        POWER((ABS(K481)^2)/('1D'!$I$5*MAX(F481,
                                    0.1)^2),
                            1/3))),
                IFERROR(W1396,
                    MAX(MAX('1D'!$D$16,
                            MAX('1D'!$D$16,
                                POWER((ABS(K481)^2)/('1D'!$I$5*MAX(F481,
                                            0.1)^2),
                                    1/3))),
                        ($L$2)-E1396))),
            IF(OR(IFERROR(AD481,
                        0)&gt;=1,
                    IFERROR(AD482,
                        0)&gt;=1),
                MAX('1D'!$D$16,
                    MAX('1D'!$D$16,
                        POWER((ABS(K481)^2)/('1D'!$I$5*MAX(F481,
                                    0.1)^2),
                            1/3))),
                IF(ABS(IFERROR(AF481,
                            0))&lt;'1D'!$D$19,
                    MAX(MAX('1D'!$D$16,
                            MAX('1D'!$D$16,
                                POWER((ABS(K481)^2)/('1D'!$I$5*MAX(F481,
                                            0.1)^2),
                                    1/3))),
                        IFERROR(W481,
                            0)),
                    MAX(MAX('1D'!$D$16,
                            MAX('1D'!$D$16,
                                POWER((ABS(K481)^2)/('1D'!$I$5*MAX(F481,
                                            0.1)^2),
                                    1/3))),
                        (IFERROR(W481,
                                0))+((IFERROR(AF481,
                                    0))*'1D'!$D$18)))))))</f>
        <v>2.1389677043987478</v>
      </c>
      <c r="X481" s="5">
        <f t="shared" ca="1" si="102"/>
        <v>11.122632062873489</v>
      </c>
      <c r="Y481" s="5">
        <f t="shared" ca="1" si="103"/>
        <v>1.1735290000551568</v>
      </c>
      <c r="Z481" s="5">
        <f t="shared" ca="1" si="104"/>
        <v>4.5807502857230418</v>
      </c>
      <c r="AA481" s="5">
        <f t="shared" ca="1" si="105"/>
        <v>634.46596770439874</v>
      </c>
      <c r="AB481" s="5">
        <f ca="1">AA481+((ABS(K481)/MAX(((F481)+(G481)*(W481))*(W481),
            0.000001))^2)/(2*'1D'!$I$5)</f>
        <v>635.5354515565981</v>
      </c>
      <c r="AC481" s="5">
        <f ca="1">((ABS(K481)*'1D'!$D$6)/(MAX(((F481)+(G481)*(W481))*(W481),
            0.000001)*MAX(((((F481)+(G481)*(W481))*(W481))/MAX((F481)+2*(W481)*SQRT(1+(G481)^2),
                    0.000001))^(2/3),
            0.000001)))^2</f>
        <v>3.8141460404132466E-3</v>
      </c>
      <c r="AD481" s="5">
        <f ca="1">ABS(ABS(K481)/MAX(((F481)+(G481)*(W481))*(W481),
        0.000001))/SQRT('1D'!$I$5*MAX((((F481)+(G481)*(W481))*(W481))/MAX((F481)+2*(G481)*(W481),
            0.000001),
        0.000001))</f>
        <v>1.0000000000000004</v>
      </c>
      <c r="AE481" s="5">
        <f ca="1">((F481)*(W481)^2)/2+(G481)*(W481)^3/3+(ABS(K481)^2)/('1D'!$I$5*MAX(((F481)+(G481)*(W481))*(W481),
        0.000001))</f>
        <v>35.686426155594638</v>
      </c>
      <c r="AF481" s="5">
        <f ca="1">IF($A$2=0,
    0,
    IFERROR(AB482+(((AC481+AC482)/2)*J482)+(IF(Z481&gt;Z482,
                '1D'!$D$8*((Z481^2-Z482^2)/(2*'1D'!$I$5)),
                '1D'!$D$9*((Z482^2-Z481^2)/(2*'1D'!$I$5)))+('1D'!$D$10*(ABS(I482)/90)*(MAX(Z481^2,
                        Z482^2)/(2*'1D'!$I$5))))-AB481,
        0))</f>
        <v>3.3513287753521581E-3</v>
      </c>
      <c r="AG481" s="5">
        <f ca="1">IF($A$2=0,
    1,
    IF(IFERROR(AG482,
            0)=0,
        0,
        IFERROR(IF(OR(ROUND(AD481,
                        3)&gt;=1,
                    AND(ABS(AF481)&lt;'1D'!$D$19,
                        AD481&lt;1)),
                1,
                0),
            0)))</f>
        <v>1</v>
      </c>
      <c r="AH481" s="5">
        <f ca="1">IFERROR(IF('1D'!V32="Supercritical",
        MAX('1D'!$D$16,
            IFERROR(L481,
                MAX('1D'!$D$16,
                    POWER((ABS(K481)^2)/('1D'!$I$5*MAX(F481,
                                0.1)^2),
                        1/3)))),
        IF('1D'!V32="Subcritical",
            MAX('1D'!$D$16,
                IFERROR(W481,
                    MAX('1D'!$D$16,
                        POWER((ABS(K481)^2)/('1D'!$I$5*MAX(F481,
                                    0.1)^2),
                            1/3)))),
            IF(IFERROR(T481,
                    -1E+99)&gt;=IFERROR(AE481,
                    -1E+99),
                MAX('1D'!$D$16,
                    IFERROR(L481,
                        MAX('1D'!$D$16,
                            POWER((ABS(K481)^2)/('1D'!$I$5*MAX(F481,
                                        0.1)^2),
                                1/3)))),
                MAX('1D'!$D$16,
                    IFERROR(W481,
                        MAX('1D'!$D$16,
                            POWER((ABS(K481)^2)/('1D'!$I$5*MAX(F481,
                                        0.1)^2),
                                1/3))))))),
    MAX('1D'!$D$16,
        POWER((ABS(K481)^2)/('1D'!$I$5*MAX(F481,
                    0.1)^2),
            1/3)))</f>
        <v>2.0411692021517887</v>
      </c>
      <c r="AI481" s="5">
        <f t="shared" ca="1" si="106"/>
        <v>634.36816920215176</v>
      </c>
      <c r="AJ481" s="5">
        <f ca="1">AI481+((ABS(K481)/MAX(((F481)+(G481)*(AH481))*(AH481),
            0.000001))^2)/(2*'1D'!$I$5)</f>
        <v>635.54259253909481</v>
      </c>
      <c r="AM481">
        <v>0</v>
      </c>
      <c r="AN481">
        <v>0</v>
      </c>
      <c r="AO481" s="5">
        <f t="shared" si="107"/>
        <v>0</v>
      </c>
      <c r="AP481" s="5">
        <f t="shared" si="111"/>
        <v>0</v>
      </c>
      <c r="AQ481" s="5">
        <f ca="1">ABS(ABS(K481)/MAX(((F481)+(G481)*(AH481))*(AH481),
        0.000001))/SQRT('1D'!$I$5*MAX((((F481)+(G481)*(AH481))*(AH481))/MAX((F481)+2*(G481)*(AH481),
            0.000001),
        0.000001))</f>
        <v>1.0727235886044055</v>
      </c>
      <c r="AR481" s="5" t="str">
        <f t="shared" ca="1" si="108"/>
        <v>Supercritical</v>
      </c>
      <c r="AS481" s="5">
        <f ca="1">((ABS(K481)*'1D'!$D$6)/(MAX(((F481)+(G481)*(AH481))*(AH481),
            0.000001)*MAX(((((F481)+(G481)*(AH481))*(AH481))/MAX((F481)+2*(AH481)*SQRT(1+(G481)^2),
                    0.000001))^(2/3),
            0.000001)))^2</f>
        <v>4.3358367565141456E-3</v>
      </c>
    </row>
    <row r="482" spans="1:45" x14ac:dyDescent="0.35">
      <c r="A482">
        <v>473</v>
      </c>
      <c r="B482">
        <v>471.995</v>
      </c>
      <c r="C482">
        <v>616218.89500000002</v>
      </c>
      <c r="D482">
        <v>3097503.6970000002</v>
      </c>
      <c r="E482">
        <v>632.32650000000001</v>
      </c>
      <c r="F482">
        <v>5.2</v>
      </c>
      <c r="G482">
        <v>0</v>
      </c>
      <c r="H482" t="s">
        <v>176</v>
      </c>
      <c r="I482">
        <v>2.3E-2</v>
      </c>
      <c r="J482" s="5">
        <f t="shared" si="109"/>
        <v>0.99900000000002365</v>
      </c>
      <c r="K482" s="5">
        <f t="shared" ca="1" si="110"/>
        <v>50.95</v>
      </c>
      <c r="L482" s="5">
        <f ca="1">IF($A$2=0,
    IFERROR(L481,
        MAX('1D'!$D$16,
            POWER((ABS(K482)^2)/('1D'!$I$5*MAX(F482,
                        0.1)^2),
                1/3))),
    IF(IFERROR(V481,
            0)=0,
        IFERROR(L481,
            MAX('1D'!$D$16,
                POWER((ABS(K482)^2)/('1D'!$I$5*MAX(F482,
                            0.1)^2),
                    1/3))),
        IF(OR(IFERROR(L482,
                    0)=0,
                IFERROR(S481,
                    0)&lt;1,
                IFERROR(S482,
                    0)&lt;1),
            MAX('1D'!$D$16,
                POWER((ABS(K482)^2)/('1D'!$I$5*MAX(F482,
                            0.1)^2),
                    1/3)),
            IF(IFERROR(U482,
                    0)&gt;0,
                MAX('1D'!$D$16,
                    IFERROR(L482,
                        0)+((IFERROR(U482,
                                0))*'1D'!$D$18*IF((IFERROR(S482,
                                    0))&lt;1,
                            1,
                            -1))),
                IF(IFERROR(U482,
                        0)&lt;0,
                    IF(ABS((MAX('1D'!$D$16,
                                    POWER((ABS(K482)^2)/('1D'!$I$5*MAX(F482,
                                                0.1)^2),
                                        1/3)))-IFERROR(L482,
                                0))&gt;'1D'!$D$19,
                        MAX('1D'!$D$16,
                            IF((MAX('1D'!$D$16,
                                        POWER((ABS(K482)^2)/('1D'!$I$5*MAX(F482,
                                                    0.1)^2),
                                            1/3)))&gt;IFERROR(L482,
                                    0),
                                MIN((MAX('1D'!$D$16,
                                            POWER((ABS(K482)^2)/('1D'!$I$5*MAX(F482,
                                                        0.1)^2),
                                                1/3))),
                                    IFERROR(L482,
                                        0)+(MIN(ABS(IFERROR(U482,
                                                    0))*'1D'!$D$18,
                                            ABS((MAX('1D'!$D$16,
                                                        POWER((ABS(K482)^2)/('1D'!$I$5*MAX(F482,
                                                                    0.1)^2),
                                                            1/3)))-IFERROR(L482,
                                                    0))))),
                                MAX((MAX('1D'!$D$16,
                                            POWER((ABS(K482)^2)/('1D'!$I$5*MAX(F482,
                                                        0.1)^2),
                                                1/3))),
                                    IFERROR(L482,
                                        0)-(MIN(ABS(IFERROR(U482,
                                                    0))*'1D'!$D$18,
                                            ABS((MAX('1D'!$D$16,
                                                        POWER((ABS(K482)^2)/('1D'!$I$5*MAX(F482,
                                                                    0.1)^2),
                                                            1/3)))-IFERROR(L482,
                                                    0))))))),
                        MAX('1D'!$D$16,
                            POWER((ABS(K482)^2)/('1D'!$I$5*MAX(F482,
                                        0.1)^2),
                                1/3))),
                    MAX('1D'!$D$16,
                        IFERROR(L482,
                            0)))))))</f>
        <v>2.0411692021517887</v>
      </c>
      <c r="M482" s="5">
        <f t="shared" ca="1" si="98"/>
        <v>10.614079851189301</v>
      </c>
      <c r="N482" s="5">
        <f t="shared" ca="1" si="99"/>
        <v>1.1434704692804873</v>
      </c>
      <c r="O482" s="5">
        <f t="shared" ca="1" si="100"/>
        <v>4.8002276894771132</v>
      </c>
      <c r="P482" s="5">
        <f t="shared" ca="1" si="101"/>
        <v>634.36766920215177</v>
      </c>
      <c r="Q482" s="5">
        <f ca="1">P482+((ABS(K482)/MAX(((F482)+(G482)*(L482))*(L482),
            0.000001))^2)/(2*'1D'!$I$5)</f>
        <v>635.54209253909482</v>
      </c>
      <c r="R482" s="5">
        <f ca="1">((ABS(K482)*'1D'!$D$6)/(MAX(((F482)+(G482)*(L482))*(L482),
            0.000001)*MAX(((((F482)+(G482)*(L482))*(L482))/MAX((F482)+2*(L482)*SQRT(1+(G482)^2),
                    0.000001))^(2/3),
            0.000001)))^2</f>
        <v>4.3358367565141456E-3</v>
      </c>
      <c r="S482" s="5">
        <f ca="1">ABS(ABS(K482)/MAX(((F482)+(G482)*(L482))*(L482),
        0.000001))/SQRT('1D'!$I$5*MAX((((F482)+(G482)*(L482))*(L482))/MAX((F482)+2*(G482)*(L482),
            0.000001),
        0.000001))</f>
        <v>1.0727235886044055</v>
      </c>
      <c r="T482" s="5">
        <f ca="1">((F482)*(L482)^2)/2+(G482)*(L482)^3/3+(ABS(K482)^2)/('1D'!$I$5*MAX(((F482)+(G482)*(L482))*(L482),
        0.000001))</f>
        <v>35.763412605541333</v>
      </c>
      <c r="U482" s="5">
        <f ca="1">IF($A$2=0,
    0,
    IFERROR(Q481-(((R481+R482)/2)*J482)-(IF(O481&gt;O482,
                '1D'!$D$8*((O481^2-O482^2)/(2*'1D'!$I$5)),
                '1D'!$D$9*((O482^2-O481^2)/(2*'1D'!$I$5)))+('1D'!$D$10*(ABS(I482)/90)*(MAX(O481^2,
                        O482^2)/(2*'1D'!$I$5))))-Q482,
        0))</f>
        <v>-3.8765204810715659E-3</v>
      </c>
      <c r="V482" s="5">
        <f ca="1">IF($A$2=0,
    1,
    IF(IFERROR(V481,
            0)=0,
        0,
        IFERROR(IF(ROUND(S482,
                    3)=1,
                1,
                IF(AND(ABS(U482)&lt;'1D'!$D$19,
                        S482&gt;1),
                    1,
                    0)),
            0)))</f>
        <v>0</v>
      </c>
      <c r="W482" s="5">
        <f ca="1">IF($A$2=0,
    MAX(MAX('1D'!$D$16,
            MAX('1D'!$D$16,
                POWER((ABS(K482)^2)/('1D'!$I$5*MAX(F482,
                            0.1)^2),
                    1/3))),
        IFERROR(W1396,
            MAX(MAX('1D'!$D$16,
                    MAX('1D'!$D$16,
                        POWER((ABS(K482)^2)/('1D'!$I$5*MAX(F482,
                                    0.1)^2),
                            1/3))),
                ($L$2)-E1396))),
    IF(IFERROR(AG483,
            0)=0,
        MAX(MAX('1D'!$D$16,
                MAX('1D'!$D$16,
                    POWER((ABS(K482)^2)/('1D'!$I$5*MAX(F482,
                                0.1)^2),
                        1/3))),
            IFERROR(W1396,
                MAX(MAX('1D'!$D$16,
                        MAX('1D'!$D$16,
                            POWER((ABS(K482)^2)/('1D'!$I$5*MAX(F482,
                                        0.1)^2),
                                1/3))),
                    ($L$2)-E1396))),
        IF(IFERROR(W482,
                0)=0,
            MAX(MAX('1D'!$D$16,
                    MAX('1D'!$D$16,
                        POWER((ABS(K482)^2)/('1D'!$I$5*MAX(F482,
                                    0.1)^2),
                            1/3))),
                IFERROR(W1396,
                    MAX(MAX('1D'!$D$16,
                            MAX('1D'!$D$16,
                                POWER((ABS(K482)^2)/('1D'!$I$5*MAX(F482,
                                            0.1)^2),
                                    1/3))),
                        ($L$2)-E1396))),
            IF(OR(IFERROR(AD482,
                        0)&gt;=1,
                    IFERROR(AD483,
                        0)&gt;=1),
                MAX('1D'!$D$16,
                    MAX('1D'!$D$16,
                        POWER((ABS(K482)^2)/('1D'!$I$5*MAX(F482,
                                    0.1)^2),
                            1/3))),
                IF(ABS(IFERROR(AF482,
                            0))&lt;'1D'!$D$19,
                    MAX(MAX('1D'!$D$16,
                            MAX('1D'!$D$16,
                                POWER((ABS(K482)^2)/('1D'!$I$5*MAX(F482,
                                            0.1)^2),
                                    1/3))),
                        IFERROR(W482,
                            0)),
                    MAX(MAX('1D'!$D$16,
                            MAX('1D'!$D$16,
                                POWER((ABS(K482)^2)/('1D'!$I$5*MAX(F482,
                                            0.1)^2),
                                    1/3))),
                        (IFERROR(W482,
                                0))+((IFERROR(AF482,
                                    0))*'1D'!$D$18)))))))</f>
        <v>2.1389677043987478</v>
      </c>
      <c r="X482" s="5">
        <f t="shared" ca="1" si="102"/>
        <v>11.122632062873489</v>
      </c>
      <c r="Y482" s="5">
        <f t="shared" ca="1" si="103"/>
        <v>1.1735290000551568</v>
      </c>
      <c r="Z482" s="5">
        <f t="shared" ca="1" si="104"/>
        <v>4.5807502857230418</v>
      </c>
      <c r="AA482" s="5">
        <f t="shared" ca="1" si="105"/>
        <v>634.46546770439875</v>
      </c>
      <c r="AB482" s="5">
        <f ca="1">AA482+((ABS(K482)/MAX(((F482)+(G482)*(W482))*(W482),
            0.000001))^2)/(2*'1D'!$I$5)</f>
        <v>635.53495155659812</v>
      </c>
      <c r="AC482" s="5">
        <f ca="1">((ABS(K482)*'1D'!$D$6)/(MAX(((F482)+(G482)*(W482))*(W482),
            0.000001)*MAX(((((F482)+(G482)*(W482))*(W482))/MAX((F482)+2*(W482)*SQRT(1+(G482)^2),
                    0.000001))^(2/3),
            0.000001)))^2</f>
        <v>3.8141460404132466E-3</v>
      </c>
      <c r="AD482" s="5">
        <f ca="1">ABS(ABS(K482)/MAX(((F482)+(G482)*(W482))*(W482),
        0.000001))/SQRT('1D'!$I$5*MAX((((F482)+(G482)*(W482))*(W482))/MAX((F482)+2*(G482)*(W482),
            0.000001),
        0.000001))</f>
        <v>1.0000000000000004</v>
      </c>
      <c r="AE482" s="5">
        <f ca="1">((F482)*(W482)^2)/2+(G482)*(W482)^3/3+(ABS(K482)^2)/('1D'!$I$5*MAX(((F482)+(G482)*(W482))*(W482),
        0.000001))</f>
        <v>35.686426155594638</v>
      </c>
      <c r="AF482" s="5">
        <f ca="1">IF($A$2=0,
    0,
    IFERROR(AB483+(((AC482+AC483)/2)*J483)+(IF(Z482&gt;Z483,
                '1D'!$D$8*((Z482^2-Z483^2)/(2*'1D'!$I$5)),
                '1D'!$D$9*((Z483^2-Z482^2)/(2*'1D'!$I$5)))+('1D'!$D$10*(ABS(I483)/90)*(MAX(Z482^2,
                        Z483^2)/(2*'1D'!$I$5))))-AB482,
        0))</f>
        <v>3.3589570674621427E-3</v>
      </c>
      <c r="AG482" s="5">
        <f ca="1">IF($A$2=0,
    1,
    IF(IFERROR(AG483,
            0)=0,
        0,
        IFERROR(IF(OR(ROUND(AD482,
                        3)&gt;=1,
                    AND(ABS(AF482)&lt;'1D'!$D$19,
                        AD482&lt;1)),
                1,
                0),
            0)))</f>
        <v>1</v>
      </c>
      <c r="AH482" s="5">
        <f ca="1">IFERROR(IF('1D'!V32="Supercritical",
        MAX('1D'!$D$16,
            IFERROR(L482,
                MAX('1D'!$D$16,
                    POWER((ABS(K482)^2)/('1D'!$I$5*MAX(F482,
                                0.1)^2),
                        1/3)))),
        IF('1D'!V32="Subcritical",
            MAX('1D'!$D$16,
                IFERROR(W482,
                    MAX('1D'!$D$16,
                        POWER((ABS(K482)^2)/('1D'!$I$5*MAX(F482,
                                    0.1)^2),
                            1/3)))),
            IF(IFERROR(T482,
                    -1E+99)&gt;=IFERROR(AE482,
                    -1E+99),
                MAX('1D'!$D$16,
                    IFERROR(L482,
                        MAX('1D'!$D$16,
                            POWER((ABS(K482)^2)/('1D'!$I$5*MAX(F482,
                                        0.1)^2),
                                1/3)))),
                MAX('1D'!$D$16,
                    IFERROR(W482,
                        MAX('1D'!$D$16,
                            POWER((ABS(K482)^2)/('1D'!$I$5*MAX(F482,
                                        0.1)^2),
                                1/3))))))),
    MAX('1D'!$D$16,
        POWER((ABS(K482)^2)/('1D'!$I$5*MAX(F482,
                    0.1)^2),
            1/3)))</f>
        <v>2.0411692021517887</v>
      </c>
      <c r="AI482" s="5">
        <f t="shared" ca="1" si="106"/>
        <v>634.36766920215177</v>
      </c>
      <c r="AJ482" s="5">
        <f ca="1">AI482+((ABS(K482)/MAX(((F482)+(G482)*(AH482))*(AH482),
            0.000001))^2)/(2*'1D'!$I$5)</f>
        <v>635.54209253909482</v>
      </c>
      <c r="AM482">
        <v>0</v>
      </c>
      <c r="AN482">
        <v>0</v>
      </c>
      <c r="AO482" s="5">
        <f t="shared" si="107"/>
        <v>0</v>
      </c>
      <c r="AP482" s="5">
        <f t="shared" si="111"/>
        <v>0</v>
      </c>
      <c r="AQ482" s="5">
        <f ca="1">ABS(ABS(K482)/MAX(((F482)+(G482)*(AH482))*(AH482),
        0.000001))/SQRT('1D'!$I$5*MAX((((F482)+(G482)*(AH482))*(AH482))/MAX((F482)+2*(G482)*(AH482),
            0.000001),
        0.000001))</f>
        <v>1.0727235886044055</v>
      </c>
      <c r="AR482" s="5" t="str">
        <f t="shared" ca="1" si="108"/>
        <v>Supercritical</v>
      </c>
      <c r="AS482" s="5">
        <f ca="1">((ABS(K482)*'1D'!$D$6)/(MAX(((F482)+(G482)*(AH482))*(AH482),
            0.000001)*MAX(((((F482)+(G482)*(AH482))*(AH482))/MAX((F482)+2*(AH482)*SQRT(1+(G482)^2),
                    0.000001))^(2/3),
            0.000001)))^2</f>
        <v>4.3358367565141456E-3</v>
      </c>
    </row>
    <row r="483" spans="1:45" x14ac:dyDescent="0.35">
      <c r="A483">
        <v>474</v>
      </c>
      <c r="B483">
        <v>472.99599999999998</v>
      </c>
      <c r="C483">
        <v>616218.42000000004</v>
      </c>
      <c r="D483">
        <v>3097502.8160000001</v>
      </c>
      <c r="E483">
        <v>632.32600000000002</v>
      </c>
      <c r="F483">
        <v>5.2</v>
      </c>
      <c r="G483">
        <v>0</v>
      </c>
      <c r="H483" t="s">
        <v>176</v>
      </c>
      <c r="I483">
        <v>2.3E-2</v>
      </c>
      <c r="J483" s="5">
        <f t="shared" si="109"/>
        <v>1.0009999999999764</v>
      </c>
      <c r="K483" s="5">
        <f t="shared" ca="1" si="110"/>
        <v>50.95</v>
      </c>
      <c r="L483" s="5">
        <f ca="1">IF($A$2=0,
    IFERROR(L482,
        MAX('1D'!$D$16,
            POWER((ABS(K483)^2)/('1D'!$I$5*MAX(F483,
                        0.1)^2),
                1/3))),
    IF(IFERROR(V482,
            0)=0,
        IFERROR(L482,
            MAX('1D'!$D$16,
                POWER((ABS(K483)^2)/('1D'!$I$5*MAX(F483,
                            0.1)^2),
                    1/3))),
        IF(OR(IFERROR(L483,
                    0)=0,
                IFERROR(S482,
                    0)&lt;1,
                IFERROR(S483,
                    0)&lt;1),
            MAX('1D'!$D$16,
                POWER((ABS(K483)^2)/('1D'!$I$5*MAX(F483,
                            0.1)^2),
                    1/3)),
            IF(IFERROR(U483,
                    0)&gt;0,
                MAX('1D'!$D$16,
                    IFERROR(L483,
                        0)+((IFERROR(U483,
                                0))*'1D'!$D$18*IF((IFERROR(S483,
                                    0))&lt;1,
                            1,
                            -1))),
                IF(IFERROR(U483,
                        0)&lt;0,
                    IF(ABS((MAX('1D'!$D$16,
                                    POWER((ABS(K483)^2)/('1D'!$I$5*MAX(F483,
                                                0.1)^2),
                                        1/3)))-IFERROR(L483,
                                0))&gt;'1D'!$D$19,
                        MAX('1D'!$D$16,
                            IF((MAX('1D'!$D$16,
                                        POWER((ABS(K483)^2)/('1D'!$I$5*MAX(F483,
                                                    0.1)^2),
                                            1/3)))&gt;IFERROR(L483,
                                    0),
                                MIN((MAX('1D'!$D$16,
                                            POWER((ABS(K483)^2)/('1D'!$I$5*MAX(F483,
                                                        0.1)^2),
                                                1/3))),
                                    IFERROR(L483,
                                        0)+(MIN(ABS(IFERROR(U483,
                                                    0))*'1D'!$D$18,
                                            ABS((MAX('1D'!$D$16,
                                                        POWER((ABS(K483)^2)/('1D'!$I$5*MAX(F483,
                                                                    0.1)^2),
                                                            1/3)))-IFERROR(L483,
                                                    0))))),
                                MAX((MAX('1D'!$D$16,
                                            POWER((ABS(K483)^2)/('1D'!$I$5*MAX(F483,
                                                        0.1)^2),
                                                1/3))),
                                    IFERROR(L483,
                                        0)-(MIN(ABS(IFERROR(U483,
                                                    0))*'1D'!$D$18,
                                            ABS((MAX('1D'!$D$16,
                                                        POWER((ABS(K483)^2)/('1D'!$I$5*MAX(F483,
                                                                    0.1)^2),
                                                            1/3)))-IFERROR(L483,
                                                    0))))))),
                        MAX('1D'!$D$16,
                            POWER((ABS(K483)^2)/('1D'!$I$5*MAX(F483,
                                        0.1)^2),
                                1/3))),
                    MAX('1D'!$D$16,
                        IFERROR(L483,
                            0)))))))</f>
        <v>2.0411692021517887</v>
      </c>
      <c r="M483" s="5">
        <f t="shared" ca="1" si="98"/>
        <v>10.614079851189301</v>
      </c>
      <c r="N483" s="5">
        <f t="shared" ca="1" si="99"/>
        <v>1.1434704692804873</v>
      </c>
      <c r="O483" s="5">
        <f t="shared" ca="1" si="100"/>
        <v>4.8002276894771132</v>
      </c>
      <c r="P483" s="5">
        <f t="shared" ca="1" si="101"/>
        <v>634.36716920215179</v>
      </c>
      <c r="Q483" s="5">
        <f ca="1">P483+((ABS(K483)/MAX(((F483)+(G483)*(L483))*(L483),
            0.000001))^2)/(2*'1D'!$I$5)</f>
        <v>635.54159253909484</v>
      </c>
      <c r="R483" s="5">
        <f ca="1">((ABS(K483)*'1D'!$D$6)/(MAX(((F483)+(G483)*(L483))*(L483),
            0.000001)*MAX(((((F483)+(G483)*(L483))*(L483))/MAX((F483)+2*(L483)*SQRT(1+(G483)^2),
                    0.000001))^(2/3),
            0.000001)))^2</f>
        <v>4.3358367565141456E-3</v>
      </c>
      <c r="S483" s="5">
        <f ca="1">ABS(ABS(K483)/MAX(((F483)+(G483)*(L483))*(L483),
        0.000001))/SQRT('1D'!$I$5*MAX((((F483)+(G483)*(L483))*(L483))/MAX((F483)+2*(G483)*(L483),
            0.000001),
        0.000001))</f>
        <v>1.0727235886044055</v>
      </c>
      <c r="T483" s="5">
        <f ca="1">((F483)*(L483)^2)/2+(G483)*(L483)^3/3+(ABS(K483)^2)/('1D'!$I$5*MAX(((F483)+(G483)*(L483))*(L483),
        0.000001))</f>
        <v>35.763412605541333</v>
      </c>
      <c r="U483" s="5">
        <f ca="1">IF($A$2=0,
    0,
    IFERROR(Q482-(((R482+R483)/2)*J483)-(IF(O482&gt;O483,
                '1D'!$D$8*((O482^2-O483^2)/(2*'1D'!$I$5)),
                '1D'!$D$9*((O483^2-O482^2)/(2*'1D'!$I$5)))+('1D'!$D$10*(ABS(I483)/90)*(MAX(O482^2,
                        O483^2)/(2*'1D'!$I$5))))-Q483,
        0))</f>
        <v>-3.8851921545983714E-3</v>
      </c>
      <c r="V483" s="5">
        <f ca="1">IF($A$2=0,
    1,
    IF(IFERROR(V482,
            0)=0,
        0,
        IFERROR(IF(ROUND(S483,
                    3)=1,
                1,
                IF(AND(ABS(U483)&lt;'1D'!$D$19,
                        S483&gt;1),
                    1,
                    0)),
            0)))</f>
        <v>0</v>
      </c>
      <c r="W483" s="5">
        <f ca="1">IF($A$2=0,
    MAX(MAX('1D'!$D$16,
            MAX('1D'!$D$16,
                POWER((ABS(K483)^2)/('1D'!$I$5*MAX(F483,
                            0.1)^2),
                    1/3))),
        IFERROR(W1396,
            MAX(MAX('1D'!$D$16,
                    MAX('1D'!$D$16,
                        POWER((ABS(K483)^2)/('1D'!$I$5*MAX(F483,
                                    0.1)^2),
                            1/3))),
                ($L$2)-E1396))),
    IF(IFERROR(AG484,
            0)=0,
        MAX(MAX('1D'!$D$16,
                MAX('1D'!$D$16,
                    POWER((ABS(K483)^2)/('1D'!$I$5*MAX(F483,
                                0.1)^2),
                        1/3))),
            IFERROR(W1396,
                MAX(MAX('1D'!$D$16,
                        MAX('1D'!$D$16,
                            POWER((ABS(K483)^2)/('1D'!$I$5*MAX(F483,
                                        0.1)^2),
                                1/3))),
                    ($L$2)-E1396))),
        IF(IFERROR(W483,
                0)=0,
            MAX(MAX('1D'!$D$16,
                    MAX('1D'!$D$16,
                        POWER((ABS(K483)^2)/('1D'!$I$5*MAX(F483,
                                    0.1)^2),
                            1/3))),
                IFERROR(W1396,
                    MAX(MAX('1D'!$D$16,
                            MAX('1D'!$D$16,
                                POWER((ABS(K483)^2)/('1D'!$I$5*MAX(F483,
                                            0.1)^2),
                                    1/3))),
                        ($L$2)-E1396))),
            IF(OR(IFERROR(AD483,
                        0)&gt;=1,
                    IFERROR(AD484,
                        0)&gt;=1),
                MAX('1D'!$D$16,
                    MAX('1D'!$D$16,
                        POWER((ABS(K483)^2)/('1D'!$I$5*MAX(F483,
                                    0.1)^2),
                            1/3))),
                IF(ABS(IFERROR(AF483,
                            0))&lt;'1D'!$D$19,
                    MAX(MAX('1D'!$D$16,
                            MAX('1D'!$D$16,
                                POWER((ABS(K483)^2)/('1D'!$I$5*MAX(F483,
                                            0.1)^2),
                                    1/3))),
                        IFERROR(W483,
                            0)),
                    MAX(MAX('1D'!$D$16,
                            MAX('1D'!$D$16,
                                POWER((ABS(K483)^2)/('1D'!$I$5*MAX(F483,
                                            0.1)^2),
                                    1/3))),
                        (IFERROR(W483,
                                0))+((IFERROR(AF483,
                                    0))*'1D'!$D$18)))))))</f>
        <v>2.1389677043987478</v>
      </c>
      <c r="X483" s="5">
        <f t="shared" ca="1" si="102"/>
        <v>11.122632062873489</v>
      </c>
      <c r="Y483" s="5">
        <f t="shared" ca="1" si="103"/>
        <v>1.1735290000551568</v>
      </c>
      <c r="Z483" s="5">
        <f t="shared" ca="1" si="104"/>
        <v>4.5807502857230418</v>
      </c>
      <c r="AA483" s="5">
        <f t="shared" ca="1" si="105"/>
        <v>634.46496770439876</v>
      </c>
      <c r="AB483" s="5">
        <f ca="1">AA483+((ABS(K483)/MAX(((F483)+(G483)*(W483))*(W483),
            0.000001))^2)/(2*'1D'!$I$5)</f>
        <v>635.53445155659813</v>
      </c>
      <c r="AC483" s="5">
        <f ca="1">((ABS(K483)*'1D'!$D$6)/(MAX(((F483)+(G483)*(W483))*(W483),
            0.000001)*MAX(((((F483)+(G483)*(W483))*(W483))/MAX((F483)+2*(W483)*SQRT(1+(G483)^2),
                    0.000001))^(2/3),
            0.000001)))^2</f>
        <v>3.8141460404132466E-3</v>
      </c>
      <c r="AD483" s="5">
        <f ca="1">ABS(ABS(K483)/MAX(((F483)+(G483)*(W483))*(W483),
        0.000001))/SQRT('1D'!$I$5*MAX((((F483)+(G483)*(W483))*(W483))/MAX((F483)+2*(G483)*(W483),
            0.000001),
        0.000001))</f>
        <v>1.0000000000000004</v>
      </c>
      <c r="AE483" s="5">
        <f ca="1">((F483)*(W483)^2)/2+(G483)*(W483)^3/3+(ABS(K483)^2)/('1D'!$I$5*MAX(((F483)+(G483)*(W483))*(W483),
        0.000001))</f>
        <v>35.686426155594638</v>
      </c>
      <c r="AF483" s="5">
        <f ca="1">IF($A$2=0,
    0,
    IFERROR(AB484+(((AC483+AC484)/2)*J484)+(IF(Z483&gt;Z484,
                '1D'!$D$8*((Z483^2-Z484^2)/(2*'1D'!$I$5)),
                '1D'!$D$9*((Z484^2-Z483^2)/(2*'1D'!$I$5)))+('1D'!$D$10*(ABS(I484)/90)*(MAX(Z483^2,
                        Z484^2)/(2*'1D'!$I$5))))-AB483,
        0))</f>
        <v>3.3622728137743252E-3</v>
      </c>
      <c r="AG483" s="5">
        <f ca="1">IF($A$2=0,
    1,
    IF(IFERROR(AG484,
            0)=0,
        0,
        IFERROR(IF(OR(ROUND(AD483,
                        3)&gt;=1,
                    AND(ABS(AF483)&lt;'1D'!$D$19,
                        AD483&lt;1)),
                1,
                0),
            0)))</f>
        <v>1</v>
      </c>
      <c r="AH483" s="5">
        <f ca="1">IFERROR(IF('1D'!V32="Supercritical",
        MAX('1D'!$D$16,
            IFERROR(L483,
                MAX('1D'!$D$16,
                    POWER((ABS(K483)^2)/('1D'!$I$5*MAX(F483,
                                0.1)^2),
                        1/3)))),
        IF('1D'!V32="Subcritical",
            MAX('1D'!$D$16,
                IFERROR(W483,
                    MAX('1D'!$D$16,
                        POWER((ABS(K483)^2)/('1D'!$I$5*MAX(F483,
                                    0.1)^2),
                            1/3)))),
            IF(IFERROR(T483,
                    -1E+99)&gt;=IFERROR(AE483,
                    -1E+99),
                MAX('1D'!$D$16,
                    IFERROR(L483,
                        MAX('1D'!$D$16,
                            POWER((ABS(K483)^2)/('1D'!$I$5*MAX(F483,
                                        0.1)^2),
                                1/3)))),
                MAX('1D'!$D$16,
                    IFERROR(W483,
                        MAX('1D'!$D$16,
                            POWER((ABS(K483)^2)/('1D'!$I$5*MAX(F483,
                                        0.1)^2),
                                1/3))))))),
    MAX('1D'!$D$16,
        POWER((ABS(K483)^2)/('1D'!$I$5*MAX(F483,
                    0.1)^2),
            1/3)))</f>
        <v>2.0411692021517887</v>
      </c>
      <c r="AI483" s="5">
        <f t="shared" ca="1" si="106"/>
        <v>634.36716920215179</v>
      </c>
      <c r="AJ483" s="5">
        <f ca="1">AI483+((ABS(K483)/MAX(((F483)+(G483)*(AH483))*(AH483),
            0.000001))^2)/(2*'1D'!$I$5)</f>
        <v>635.54159253909484</v>
      </c>
      <c r="AM483">
        <v>0</v>
      </c>
      <c r="AN483">
        <v>0</v>
      </c>
      <c r="AO483" s="5">
        <f t="shared" si="107"/>
        <v>0</v>
      </c>
      <c r="AP483" s="5">
        <f t="shared" si="111"/>
        <v>0</v>
      </c>
      <c r="AQ483" s="5">
        <f ca="1">ABS(ABS(K483)/MAX(((F483)+(G483)*(AH483))*(AH483),
        0.000001))/SQRT('1D'!$I$5*MAX((((F483)+(G483)*(AH483))*(AH483))/MAX((F483)+2*(G483)*(AH483),
            0.000001),
        0.000001))</f>
        <v>1.0727235886044055</v>
      </c>
      <c r="AR483" s="5" t="str">
        <f t="shared" ca="1" si="108"/>
        <v>Supercritical</v>
      </c>
      <c r="AS483" s="5">
        <f ca="1">((ABS(K483)*'1D'!$D$6)/(MAX(((F483)+(G483)*(AH483))*(AH483),
            0.000001)*MAX(((((F483)+(G483)*(AH483))*(AH483))/MAX((F483)+2*(AH483)*SQRT(1+(G483)^2),
                    0.000001))^(2/3),
            0.000001)))^2</f>
        <v>4.3358367565141456E-3</v>
      </c>
    </row>
    <row r="484" spans="1:45" x14ac:dyDescent="0.35">
      <c r="A484">
        <v>475</v>
      </c>
      <c r="B484">
        <v>473.99599999999998</v>
      </c>
      <c r="C484">
        <v>616217.946</v>
      </c>
      <c r="D484">
        <v>3097501.9360000002</v>
      </c>
      <c r="E484">
        <v>632.32550000000003</v>
      </c>
      <c r="F484">
        <v>5.2</v>
      </c>
      <c r="G484">
        <v>0</v>
      </c>
      <c r="H484" t="s">
        <v>176</v>
      </c>
      <c r="I484">
        <v>2.7E-2</v>
      </c>
      <c r="J484" s="5">
        <f t="shared" si="109"/>
        <v>1</v>
      </c>
      <c r="K484" s="5">
        <f t="shared" ca="1" si="110"/>
        <v>50.95</v>
      </c>
      <c r="L484" s="5">
        <f ca="1">IF($A$2=0,
    IFERROR(L483,
        MAX('1D'!$D$16,
            POWER((ABS(K484)^2)/('1D'!$I$5*MAX(F484,
                        0.1)^2),
                1/3))),
    IF(IFERROR(V483,
            0)=0,
        IFERROR(L483,
            MAX('1D'!$D$16,
                POWER((ABS(K484)^2)/('1D'!$I$5*MAX(F484,
                            0.1)^2),
                    1/3))),
        IF(OR(IFERROR(L484,
                    0)=0,
                IFERROR(S483,
                    0)&lt;1,
                IFERROR(S484,
                    0)&lt;1),
            MAX('1D'!$D$16,
                POWER((ABS(K484)^2)/('1D'!$I$5*MAX(F484,
                            0.1)^2),
                    1/3)),
            IF(IFERROR(U484,
                    0)&gt;0,
                MAX('1D'!$D$16,
                    IFERROR(L484,
                        0)+((IFERROR(U484,
                                0))*'1D'!$D$18*IF((IFERROR(S484,
                                    0))&lt;1,
                            1,
                            -1))),
                IF(IFERROR(U484,
                        0)&lt;0,
                    IF(ABS((MAX('1D'!$D$16,
                                    POWER((ABS(K484)^2)/('1D'!$I$5*MAX(F484,
                                                0.1)^2),
                                        1/3)))-IFERROR(L484,
                                0))&gt;'1D'!$D$19,
                        MAX('1D'!$D$16,
                            IF((MAX('1D'!$D$16,
                                        POWER((ABS(K484)^2)/('1D'!$I$5*MAX(F484,
                                                    0.1)^2),
                                            1/3)))&gt;IFERROR(L484,
                                    0),
                                MIN((MAX('1D'!$D$16,
                                            POWER((ABS(K484)^2)/('1D'!$I$5*MAX(F484,
                                                        0.1)^2),
                                                1/3))),
                                    IFERROR(L484,
                                        0)+(MIN(ABS(IFERROR(U484,
                                                    0))*'1D'!$D$18,
                                            ABS((MAX('1D'!$D$16,
                                                        POWER((ABS(K484)^2)/('1D'!$I$5*MAX(F484,
                                                                    0.1)^2),
                                                            1/3)))-IFERROR(L484,
                                                    0))))),
                                MAX((MAX('1D'!$D$16,
                                            POWER((ABS(K484)^2)/('1D'!$I$5*MAX(F484,
                                                        0.1)^2),
                                                1/3))),
                                    IFERROR(L484,
                                        0)-(MIN(ABS(IFERROR(U484,
                                                    0))*'1D'!$D$18,
                                            ABS((MAX('1D'!$D$16,
                                                        POWER((ABS(K484)^2)/('1D'!$I$5*MAX(F484,
                                                                    0.1)^2),
                                                            1/3)))-IFERROR(L484,
                                                    0))))))),
                        MAX('1D'!$D$16,
                            POWER((ABS(K484)^2)/('1D'!$I$5*MAX(F484,
                                        0.1)^2),
                                1/3))),
                    MAX('1D'!$D$16,
                        IFERROR(L484,
                            0)))))))</f>
        <v>2.0411692021517887</v>
      </c>
      <c r="M484" s="5">
        <f t="shared" ca="1" si="98"/>
        <v>10.614079851189301</v>
      </c>
      <c r="N484" s="5">
        <f t="shared" ca="1" si="99"/>
        <v>1.1434704692804873</v>
      </c>
      <c r="O484" s="5">
        <f t="shared" ca="1" si="100"/>
        <v>4.8002276894771132</v>
      </c>
      <c r="P484" s="5">
        <f t="shared" ca="1" si="101"/>
        <v>634.3666692021518</v>
      </c>
      <c r="Q484" s="5">
        <f ca="1">P484+((ABS(K484)/MAX(((F484)+(G484)*(L484))*(L484),
            0.000001))^2)/(2*'1D'!$I$5)</f>
        <v>635.54109253909485</v>
      </c>
      <c r="R484" s="5">
        <f ca="1">((ABS(K484)*'1D'!$D$6)/(MAX(((F484)+(G484)*(L484))*(L484),
            0.000001)*MAX(((((F484)+(G484)*(L484))*(L484))/MAX((F484)+2*(L484)*SQRT(1+(G484)^2),
                    0.000001))^(2/3),
            0.000001)))^2</f>
        <v>4.3358367565141456E-3</v>
      </c>
      <c r="S484" s="5">
        <f ca="1">ABS(ABS(K484)/MAX(((F484)+(G484)*(L484))*(L484),
        0.000001))/SQRT('1D'!$I$5*MAX((((F484)+(G484)*(L484))*(L484))/MAX((F484)+2*(G484)*(L484),
            0.000001),
        0.000001))</f>
        <v>1.0727235886044055</v>
      </c>
      <c r="T484" s="5">
        <f ca="1">((F484)*(L484)^2)/2+(G484)*(L484)^3/3+(ABS(K484)^2)/('1D'!$I$5*MAX(((F484)+(G484)*(L484))*(L484),
        0.000001))</f>
        <v>35.763412605541333</v>
      </c>
      <c r="U484" s="5">
        <f ca="1">IF($A$2=0,
    0,
    IFERROR(Q483-(((R483+R484)/2)*J484)-(IF(O483&gt;O484,
                '1D'!$D$8*((O483^2-O484^2)/(2*'1D'!$I$5)),
                '1D'!$D$9*((O484^2-O483^2)/(2*'1D'!$I$5)))+('1D'!$D$10*(ABS(I484)/90)*(MAX(O483^2,
                        O484^2)/(2*'1D'!$I$5))))-Q484,
        0))</f>
        <v>-3.8886858066007335E-3</v>
      </c>
      <c r="V484" s="5">
        <f ca="1">IF($A$2=0,
    1,
    IF(IFERROR(V483,
            0)=0,
        0,
        IFERROR(IF(ROUND(S484,
                    3)=1,
                1,
                IF(AND(ABS(U484)&lt;'1D'!$D$19,
                        S484&gt;1),
                    1,
                    0)),
            0)))</f>
        <v>0</v>
      </c>
      <c r="W484" s="5">
        <f ca="1">IF($A$2=0,
    MAX(MAX('1D'!$D$16,
            MAX('1D'!$D$16,
                POWER((ABS(K484)^2)/('1D'!$I$5*MAX(F484,
                            0.1)^2),
                    1/3))),
        IFERROR(W1396,
            MAX(MAX('1D'!$D$16,
                    MAX('1D'!$D$16,
                        POWER((ABS(K484)^2)/('1D'!$I$5*MAX(F484,
                                    0.1)^2),
                            1/3))),
                ($L$2)-E1396))),
    IF(IFERROR(AG485,
            0)=0,
        MAX(MAX('1D'!$D$16,
                MAX('1D'!$D$16,
                    POWER((ABS(K484)^2)/('1D'!$I$5*MAX(F484,
                                0.1)^2),
                        1/3))),
            IFERROR(W1396,
                MAX(MAX('1D'!$D$16,
                        MAX('1D'!$D$16,
                            POWER((ABS(K484)^2)/('1D'!$I$5*MAX(F484,
                                        0.1)^2),
                                1/3))),
                    ($L$2)-E1396))),
        IF(IFERROR(W484,
                0)=0,
            MAX(MAX('1D'!$D$16,
                    MAX('1D'!$D$16,
                        POWER((ABS(K484)^2)/('1D'!$I$5*MAX(F484,
                                    0.1)^2),
                            1/3))),
                IFERROR(W1396,
                    MAX(MAX('1D'!$D$16,
                            MAX('1D'!$D$16,
                                POWER((ABS(K484)^2)/('1D'!$I$5*MAX(F484,
                                            0.1)^2),
                                    1/3))),
                        ($L$2)-E1396))),
            IF(OR(IFERROR(AD484,
                        0)&gt;=1,
                    IFERROR(AD485,
                        0)&gt;=1),
                MAX('1D'!$D$16,
                    MAX('1D'!$D$16,
                        POWER((ABS(K484)^2)/('1D'!$I$5*MAX(F484,
                                    0.1)^2),
                            1/3))),
                IF(ABS(IFERROR(AF484,
                            0))&lt;'1D'!$D$19,
                    MAX(MAX('1D'!$D$16,
                            MAX('1D'!$D$16,
                                POWER((ABS(K484)^2)/('1D'!$I$5*MAX(F484,
                                            0.1)^2),
                                    1/3))),
                        IFERROR(W484,
                            0)),
                    MAX(MAX('1D'!$D$16,
                            MAX('1D'!$D$16,
                                POWER((ABS(K484)^2)/('1D'!$I$5*MAX(F484,
                                            0.1)^2),
                                    1/3))),
                        (IFERROR(W484,
                                0))+((IFERROR(AF484,
                                    0))*'1D'!$D$18)))))))</f>
        <v>2.1389677043987478</v>
      </c>
      <c r="X484" s="5">
        <f t="shared" ca="1" si="102"/>
        <v>11.122632062873489</v>
      </c>
      <c r="Y484" s="5">
        <f t="shared" ca="1" si="103"/>
        <v>1.1735290000551568</v>
      </c>
      <c r="Z484" s="5">
        <f t="shared" ca="1" si="104"/>
        <v>4.5807502857230418</v>
      </c>
      <c r="AA484" s="5">
        <f t="shared" ca="1" si="105"/>
        <v>634.46446770439877</v>
      </c>
      <c r="AB484" s="5">
        <f ca="1">AA484+((ABS(K484)/MAX(((F484)+(G484)*(W484))*(W484),
            0.000001))^2)/(2*'1D'!$I$5)</f>
        <v>635.53395155659814</v>
      </c>
      <c r="AC484" s="5">
        <f ca="1">((ABS(K484)*'1D'!$D$6)/(MAX(((F484)+(G484)*(W484))*(W484),
            0.000001)*MAX(((((F484)+(G484)*(W484))*(W484))/MAX((F484)+2*(W484)*SQRT(1+(G484)^2),
                    0.000001))^(2/3),
            0.000001)))^2</f>
        <v>3.8141460404132466E-3</v>
      </c>
      <c r="AD484" s="5">
        <f ca="1">ABS(ABS(K484)/MAX(((F484)+(G484)*(W484))*(W484),
        0.000001))/SQRT('1D'!$I$5*MAX((((F484)+(G484)*(W484))*(W484))/MAX((F484)+2*(G484)*(W484),
            0.000001),
        0.000001))</f>
        <v>1.0000000000000004</v>
      </c>
      <c r="AE484" s="5">
        <f ca="1">((F484)*(W484)^2)/2+(G484)*(W484)^3/3+(ABS(K484)^2)/('1D'!$I$5*MAX(((F484)+(G484)*(W484))*(W484),
        0.000001))</f>
        <v>35.686426155594638</v>
      </c>
      <c r="AF484" s="5">
        <f ca="1">IF($A$2=0,
    0,
    IFERROR(AB485+(((AC484+AC485)/2)*J485)+(IF(Z484&gt;Z485,
                '1D'!$D$8*((Z484^2-Z485^2)/(2*'1D'!$I$5)),
                '1D'!$D$9*((Z485^2-Z484^2)/(2*'1D'!$I$5)))+('1D'!$D$10*(ABS(I485)/90)*(MAX(Z484^2,
                        Z485^2)/(2*'1D'!$I$5))))-AB484,
        0))</f>
        <v>3.3622728137743252E-3</v>
      </c>
      <c r="AG484" s="5">
        <f ca="1">IF($A$2=0,
    1,
    IF(IFERROR(AG485,
            0)=0,
        0,
        IFERROR(IF(OR(ROUND(AD484,
                        3)&gt;=1,
                    AND(ABS(AF484)&lt;'1D'!$D$19,
                        AD484&lt;1)),
                1,
                0),
            0)))</f>
        <v>1</v>
      </c>
      <c r="AH484" s="5">
        <f ca="1">IFERROR(IF('1D'!V32="Supercritical",
        MAX('1D'!$D$16,
            IFERROR(L484,
                MAX('1D'!$D$16,
                    POWER((ABS(K484)^2)/('1D'!$I$5*MAX(F484,
                                0.1)^2),
                        1/3)))),
        IF('1D'!V32="Subcritical",
            MAX('1D'!$D$16,
                IFERROR(W484,
                    MAX('1D'!$D$16,
                        POWER((ABS(K484)^2)/('1D'!$I$5*MAX(F484,
                                    0.1)^2),
                            1/3)))),
            IF(IFERROR(T484,
                    -1E+99)&gt;=IFERROR(AE484,
                    -1E+99),
                MAX('1D'!$D$16,
                    IFERROR(L484,
                        MAX('1D'!$D$16,
                            POWER((ABS(K484)^2)/('1D'!$I$5*MAX(F484,
                                        0.1)^2),
                                1/3)))),
                MAX('1D'!$D$16,
                    IFERROR(W484,
                        MAX('1D'!$D$16,
                            POWER((ABS(K484)^2)/('1D'!$I$5*MAX(F484,
                                        0.1)^2),
                                1/3))))))),
    MAX('1D'!$D$16,
        POWER((ABS(K484)^2)/('1D'!$I$5*MAX(F484,
                    0.1)^2),
            1/3)))</f>
        <v>2.0411692021517887</v>
      </c>
      <c r="AI484" s="5">
        <f t="shared" ca="1" si="106"/>
        <v>634.3666692021518</v>
      </c>
      <c r="AJ484" s="5">
        <f ca="1">AI484+((ABS(K484)/MAX(((F484)+(G484)*(AH484))*(AH484),
            0.000001))^2)/(2*'1D'!$I$5)</f>
        <v>635.54109253909485</v>
      </c>
      <c r="AM484">
        <v>0</v>
      </c>
      <c r="AN484">
        <v>0</v>
      </c>
      <c r="AO484" s="5">
        <f t="shared" si="107"/>
        <v>0</v>
      </c>
      <c r="AP484" s="5">
        <f t="shared" si="111"/>
        <v>0</v>
      </c>
      <c r="AQ484" s="5">
        <f ca="1">ABS(ABS(K484)/MAX(((F484)+(G484)*(AH484))*(AH484),
        0.000001))/SQRT('1D'!$I$5*MAX((((F484)+(G484)*(AH484))*(AH484))/MAX((F484)+2*(G484)*(AH484),
            0.000001),
        0.000001))</f>
        <v>1.0727235886044055</v>
      </c>
      <c r="AR484" s="5" t="str">
        <f t="shared" ca="1" si="108"/>
        <v>Supercritical</v>
      </c>
      <c r="AS484" s="5">
        <f ca="1">((ABS(K484)*'1D'!$D$6)/(MAX(((F484)+(G484)*(AH484))*(AH484),
            0.000001)*MAX(((((F484)+(G484)*(AH484))*(AH484))/MAX((F484)+2*(AH484)*SQRT(1+(G484)^2),
                    0.000001))^(2/3),
            0.000001)))^2</f>
        <v>4.3358367565141456E-3</v>
      </c>
    </row>
    <row r="485" spans="1:45" x14ac:dyDescent="0.35">
      <c r="A485">
        <v>476</v>
      </c>
      <c r="B485">
        <v>474.99599999999998</v>
      </c>
      <c r="C485">
        <v>616217.47199999995</v>
      </c>
      <c r="D485">
        <v>3097501.0550000002</v>
      </c>
      <c r="E485">
        <v>632.32500000000005</v>
      </c>
      <c r="F485">
        <v>5.2</v>
      </c>
      <c r="G485">
        <v>0</v>
      </c>
      <c r="H485" t="s">
        <v>176</v>
      </c>
      <c r="I485">
        <v>2.7E-2</v>
      </c>
      <c r="J485" s="5">
        <f t="shared" si="109"/>
        <v>1</v>
      </c>
      <c r="K485" s="5">
        <f t="shared" ca="1" si="110"/>
        <v>50.95</v>
      </c>
      <c r="L485" s="5">
        <f ca="1">IF($A$2=0,
    IFERROR(L484,
        MAX('1D'!$D$16,
            POWER((ABS(K485)^2)/('1D'!$I$5*MAX(F485,
                        0.1)^2),
                1/3))),
    IF(IFERROR(V484,
            0)=0,
        IFERROR(L484,
            MAX('1D'!$D$16,
                POWER((ABS(K485)^2)/('1D'!$I$5*MAX(F485,
                            0.1)^2),
                    1/3))),
        IF(OR(IFERROR(L485,
                    0)=0,
                IFERROR(S484,
                    0)&lt;1,
                IFERROR(S485,
                    0)&lt;1),
            MAX('1D'!$D$16,
                POWER((ABS(K485)^2)/('1D'!$I$5*MAX(F485,
                            0.1)^2),
                    1/3)),
            IF(IFERROR(U485,
                    0)&gt;0,
                MAX('1D'!$D$16,
                    IFERROR(L485,
                        0)+((IFERROR(U485,
                                0))*'1D'!$D$18*IF((IFERROR(S485,
                                    0))&lt;1,
                            1,
                            -1))),
                IF(IFERROR(U485,
                        0)&lt;0,
                    IF(ABS((MAX('1D'!$D$16,
                                    POWER((ABS(K485)^2)/('1D'!$I$5*MAX(F485,
                                                0.1)^2),
                                        1/3)))-IFERROR(L485,
                                0))&gt;'1D'!$D$19,
                        MAX('1D'!$D$16,
                            IF((MAX('1D'!$D$16,
                                        POWER((ABS(K485)^2)/('1D'!$I$5*MAX(F485,
                                                    0.1)^2),
                                            1/3)))&gt;IFERROR(L485,
                                    0),
                                MIN((MAX('1D'!$D$16,
                                            POWER((ABS(K485)^2)/('1D'!$I$5*MAX(F485,
                                                        0.1)^2),
                                                1/3))),
                                    IFERROR(L485,
                                        0)+(MIN(ABS(IFERROR(U485,
                                                    0))*'1D'!$D$18,
                                            ABS((MAX('1D'!$D$16,
                                                        POWER((ABS(K485)^2)/('1D'!$I$5*MAX(F485,
                                                                    0.1)^2),
                                                            1/3)))-IFERROR(L485,
                                                    0))))),
                                MAX((MAX('1D'!$D$16,
                                            POWER((ABS(K485)^2)/('1D'!$I$5*MAX(F485,
                                                        0.1)^2),
                                                1/3))),
                                    IFERROR(L485,
                                        0)-(MIN(ABS(IFERROR(U485,
                                                    0))*'1D'!$D$18,
                                            ABS((MAX('1D'!$D$16,
                                                        POWER((ABS(K485)^2)/('1D'!$I$5*MAX(F485,
                                                                    0.1)^2),
                                                            1/3)))-IFERROR(L485,
                                                    0))))))),
                        MAX('1D'!$D$16,
                            POWER((ABS(K485)^2)/('1D'!$I$5*MAX(F485,
                                        0.1)^2),
                                1/3))),
                    MAX('1D'!$D$16,
                        IFERROR(L485,
                            0)))))))</f>
        <v>2.0411692021517887</v>
      </c>
      <c r="M485" s="5">
        <f t="shared" ca="1" si="98"/>
        <v>10.614079851189301</v>
      </c>
      <c r="N485" s="5">
        <f t="shared" ca="1" si="99"/>
        <v>1.1434704692804873</v>
      </c>
      <c r="O485" s="5">
        <f t="shared" ca="1" si="100"/>
        <v>4.8002276894771132</v>
      </c>
      <c r="P485" s="5">
        <f t="shared" ca="1" si="101"/>
        <v>634.36616920215181</v>
      </c>
      <c r="Q485" s="5">
        <f ca="1">P485+((ABS(K485)/MAX(((F485)+(G485)*(L485))*(L485),
            0.000001))^2)/(2*'1D'!$I$5)</f>
        <v>635.54059253909486</v>
      </c>
      <c r="R485" s="5">
        <f ca="1">((ABS(K485)*'1D'!$D$6)/(MAX(((F485)+(G485)*(L485))*(L485),
            0.000001)*MAX(((((F485)+(G485)*(L485))*(L485))/MAX((F485)+2*(L485)*SQRT(1+(G485)^2),
                    0.000001))^(2/3),
            0.000001)))^2</f>
        <v>4.3358367565141456E-3</v>
      </c>
      <c r="S485" s="5">
        <f ca="1">ABS(ABS(K485)/MAX(((F485)+(G485)*(L485))*(L485),
        0.000001))/SQRT('1D'!$I$5*MAX((((F485)+(G485)*(L485))*(L485))/MAX((F485)+2*(G485)*(L485),
            0.000001),
        0.000001))</f>
        <v>1.0727235886044055</v>
      </c>
      <c r="T485" s="5">
        <f ca="1">((F485)*(L485)^2)/2+(G485)*(L485)^3/3+(ABS(K485)^2)/('1D'!$I$5*MAX(((F485)+(G485)*(L485))*(L485),
        0.000001))</f>
        <v>35.763412605541333</v>
      </c>
      <c r="U485" s="5">
        <f ca="1">IF($A$2=0,
    0,
    IFERROR(Q484-(((R484+R485)/2)*J485)-(IF(O484&gt;O485,
                '1D'!$D$8*((O484^2-O485^2)/(2*'1D'!$I$5)),
                '1D'!$D$9*((O485^2-O484^2)/(2*'1D'!$I$5)))+('1D'!$D$10*(ABS(I485)/90)*(MAX(O484^2,
                        O485^2)/(2*'1D'!$I$5))))-Q485,
        0))</f>
        <v>-3.8886858066007335E-3</v>
      </c>
      <c r="V485" s="5">
        <f ca="1">IF($A$2=0,
    1,
    IF(IFERROR(V484,
            0)=0,
        0,
        IFERROR(IF(ROUND(S485,
                    3)=1,
                1,
                IF(AND(ABS(U485)&lt;'1D'!$D$19,
                        S485&gt;1),
                    1,
                    0)),
            0)))</f>
        <v>0</v>
      </c>
      <c r="W485" s="5">
        <f ca="1">IF($A$2=0,
    MAX(MAX('1D'!$D$16,
            MAX('1D'!$D$16,
                POWER((ABS(K485)^2)/('1D'!$I$5*MAX(F485,
                            0.1)^2),
                    1/3))),
        IFERROR(W1396,
            MAX(MAX('1D'!$D$16,
                    MAX('1D'!$D$16,
                        POWER((ABS(K485)^2)/('1D'!$I$5*MAX(F485,
                                    0.1)^2),
                            1/3))),
                ($L$2)-E1396))),
    IF(IFERROR(AG486,
            0)=0,
        MAX(MAX('1D'!$D$16,
                MAX('1D'!$D$16,
                    POWER((ABS(K485)^2)/('1D'!$I$5*MAX(F485,
                                0.1)^2),
                        1/3))),
            IFERROR(W1396,
                MAX(MAX('1D'!$D$16,
                        MAX('1D'!$D$16,
                            POWER((ABS(K485)^2)/('1D'!$I$5*MAX(F485,
                                        0.1)^2),
                                1/3))),
                    ($L$2)-E1396))),
        IF(IFERROR(W485,
                0)=0,
            MAX(MAX('1D'!$D$16,
                    MAX('1D'!$D$16,
                        POWER((ABS(K485)^2)/('1D'!$I$5*MAX(F485,
                                    0.1)^2),
                            1/3))),
                IFERROR(W1396,
                    MAX(MAX('1D'!$D$16,
                            MAX('1D'!$D$16,
                                POWER((ABS(K485)^2)/('1D'!$I$5*MAX(F485,
                                            0.1)^2),
                                    1/3))),
                        ($L$2)-E1396))),
            IF(OR(IFERROR(AD485,
                        0)&gt;=1,
                    IFERROR(AD486,
                        0)&gt;=1),
                MAX('1D'!$D$16,
                    MAX('1D'!$D$16,
                        POWER((ABS(K485)^2)/('1D'!$I$5*MAX(F485,
                                    0.1)^2),
                            1/3))),
                IF(ABS(IFERROR(AF485,
                            0))&lt;'1D'!$D$19,
                    MAX(MAX('1D'!$D$16,
                            MAX('1D'!$D$16,
                                POWER((ABS(K485)^2)/('1D'!$I$5*MAX(F485,
                                            0.1)^2),
                                    1/3))),
                        IFERROR(W485,
                            0)),
                    MAX(MAX('1D'!$D$16,
                            MAX('1D'!$D$16,
                                POWER((ABS(K485)^2)/('1D'!$I$5*MAX(F485,
                                            0.1)^2),
                                    1/3))),
                        (IFERROR(W485,
                                0))+((IFERROR(AF485,
                                    0))*'1D'!$D$18)))))))</f>
        <v>2.1389677043987478</v>
      </c>
      <c r="X485" s="5">
        <f t="shared" ca="1" si="102"/>
        <v>11.122632062873489</v>
      </c>
      <c r="Y485" s="5">
        <f t="shared" ca="1" si="103"/>
        <v>1.1735290000551568</v>
      </c>
      <c r="Z485" s="5">
        <f t="shared" ca="1" si="104"/>
        <v>4.5807502857230418</v>
      </c>
      <c r="AA485" s="5">
        <f t="shared" ca="1" si="105"/>
        <v>634.46396770439878</v>
      </c>
      <c r="AB485" s="5">
        <f ca="1">AA485+((ABS(K485)/MAX(((F485)+(G485)*(W485))*(W485),
            0.000001))^2)/(2*'1D'!$I$5)</f>
        <v>635.53345155659815</v>
      </c>
      <c r="AC485" s="5">
        <f ca="1">((ABS(K485)*'1D'!$D$6)/(MAX(((F485)+(G485)*(W485))*(W485),
            0.000001)*MAX(((((F485)+(G485)*(W485))*(W485))/MAX((F485)+2*(W485)*SQRT(1+(G485)^2),
                    0.000001))^(2/3),
            0.000001)))^2</f>
        <v>3.8141460404132466E-3</v>
      </c>
      <c r="AD485" s="5">
        <f ca="1">ABS(ABS(K485)/MAX(((F485)+(G485)*(W485))*(W485),
        0.000001))/SQRT('1D'!$I$5*MAX((((F485)+(G485)*(W485))*(W485))/MAX((F485)+2*(G485)*(W485),
            0.000001),
        0.000001))</f>
        <v>1.0000000000000004</v>
      </c>
      <c r="AE485" s="5">
        <f ca="1">((F485)*(W485)^2)/2+(G485)*(W485)^3/3+(ABS(K485)^2)/('1D'!$I$5*MAX(((F485)+(G485)*(W485))*(W485),
        0.000001))</f>
        <v>35.686426155594638</v>
      </c>
      <c r="AF485" s="5">
        <f ca="1">IF($A$2=0,
    0,
    IFERROR(AB486+(((AC485+AC486)/2)*J486)+(IF(Z485&gt;Z486,
                '1D'!$D$8*((Z485^2-Z486^2)/(2*'1D'!$I$5)),
                '1D'!$D$9*((Z486^2-Z485^2)/(2*'1D'!$I$5)))+('1D'!$D$10*(ABS(I486)/90)*(MAX(Z485^2,
                        Z486^2)/(2*'1D'!$I$5))))-AB485,
        0))</f>
        <v>3.4032696946724172E-3</v>
      </c>
      <c r="AG485" s="5">
        <f ca="1">IF($A$2=0,
    1,
    IF(IFERROR(AG486,
            0)=0,
        0,
        IFERROR(IF(OR(ROUND(AD485,
                        3)&gt;=1,
                    AND(ABS(AF485)&lt;'1D'!$D$19,
                        AD485&lt;1)),
                1,
                0),
            0)))</f>
        <v>1</v>
      </c>
      <c r="AH485" s="5">
        <f ca="1">IFERROR(IF('1D'!V32="Supercritical",
        MAX('1D'!$D$16,
            IFERROR(L485,
                MAX('1D'!$D$16,
                    POWER((ABS(K485)^2)/('1D'!$I$5*MAX(F485,
                                0.1)^2),
                        1/3)))),
        IF('1D'!V32="Subcritical",
            MAX('1D'!$D$16,
                IFERROR(W485,
                    MAX('1D'!$D$16,
                        POWER((ABS(K485)^2)/('1D'!$I$5*MAX(F485,
                                    0.1)^2),
                            1/3)))),
            IF(IFERROR(T485,
                    -1E+99)&gt;=IFERROR(AE485,
                    -1E+99),
                MAX('1D'!$D$16,
                    IFERROR(L485,
                        MAX('1D'!$D$16,
                            POWER((ABS(K485)^2)/('1D'!$I$5*MAX(F485,
                                        0.1)^2),
                                1/3)))),
                MAX('1D'!$D$16,
                    IFERROR(W485,
                        MAX('1D'!$D$16,
                            POWER((ABS(K485)^2)/('1D'!$I$5*MAX(F485,
                                        0.1)^2),
                                1/3))))))),
    MAX('1D'!$D$16,
        POWER((ABS(K485)^2)/('1D'!$I$5*MAX(F485,
                    0.1)^2),
            1/3)))</f>
        <v>2.0411692021517887</v>
      </c>
      <c r="AI485" s="5">
        <f t="shared" ca="1" si="106"/>
        <v>634.36616920215181</v>
      </c>
      <c r="AJ485" s="5">
        <f ca="1">AI485+((ABS(K485)/MAX(((F485)+(G485)*(AH485))*(AH485),
            0.000001))^2)/(2*'1D'!$I$5)</f>
        <v>635.54059253909486</v>
      </c>
      <c r="AM485">
        <v>0</v>
      </c>
      <c r="AN485">
        <v>0</v>
      </c>
      <c r="AO485" s="5">
        <f t="shared" si="107"/>
        <v>0</v>
      </c>
      <c r="AP485" s="5">
        <f t="shared" si="111"/>
        <v>0</v>
      </c>
      <c r="AQ485" s="5">
        <f ca="1">ABS(ABS(K485)/MAX(((F485)+(G485)*(AH485))*(AH485),
        0.000001))/SQRT('1D'!$I$5*MAX((((F485)+(G485)*(AH485))*(AH485))/MAX((F485)+2*(G485)*(AH485),
            0.000001),
        0.000001))</f>
        <v>1.0727235886044055</v>
      </c>
      <c r="AR485" s="5" t="str">
        <f t="shared" ca="1" si="108"/>
        <v>Supercritical</v>
      </c>
      <c r="AS485" s="5">
        <f ca="1">((ABS(K485)*'1D'!$D$6)/(MAX(((F485)+(G485)*(AH485))*(AH485),
            0.000001)*MAX(((((F485)+(G485)*(AH485))*(AH485))/MAX((F485)+2*(AH485)*SQRT(1+(G485)^2),
                    0.000001))^(2/3),
            0.000001)))^2</f>
        <v>4.3358367565141456E-3</v>
      </c>
    </row>
    <row r="486" spans="1:45" x14ac:dyDescent="0.35">
      <c r="A486">
        <v>477</v>
      </c>
      <c r="B486">
        <v>475.99599999999998</v>
      </c>
      <c r="C486">
        <v>616216.99800000002</v>
      </c>
      <c r="D486">
        <v>3097500.1749999998</v>
      </c>
      <c r="E486">
        <v>632.32449999999994</v>
      </c>
      <c r="F486">
        <v>5.2</v>
      </c>
      <c r="G486">
        <v>0</v>
      </c>
      <c r="H486" t="s">
        <v>176</v>
      </c>
      <c r="I486">
        <v>0.05</v>
      </c>
      <c r="J486" s="5">
        <f t="shared" si="109"/>
        <v>1</v>
      </c>
      <c r="K486" s="5">
        <f t="shared" ca="1" si="110"/>
        <v>50.95</v>
      </c>
      <c r="L486" s="5">
        <f ca="1">IF($A$2=0,
    IFERROR(L485,
        MAX('1D'!$D$16,
            POWER((ABS(K486)^2)/('1D'!$I$5*MAX(F486,
                        0.1)^2),
                1/3))),
    IF(IFERROR(V485,
            0)=0,
        IFERROR(L485,
            MAX('1D'!$D$16,
                POWER((ABS(K486)^2)/('1D'!$I$5*MAX(F486,
                            0.1)^2),
                    1/3))),
        IF(OR(IFERROR(L486,
                    0)=0,
                IFERROR(S485,
                    0)&lt;1,
                IFERROR(S486,
                    0)&lt;1),
            MAX('1D'!$D$16,
                POWER((ABS(K486)^2)/('1D'!$I$5*MAX(F486,
                            0.1)^2),
                    1/3)),
            IF(IFERROR(U486,
                    0)&gt;0,
                MAX('1D'!$D$16,
                    IFERROR(L486,
                        0)+((IFERROR(U486,
                                0))*'1D'!$D$18*IF((IFERROR(S486,
                                    0))&lt;1,
                            1,
                            -1))),
                IF(IFERROR(U486,
                        0)&lt;0,
                    IF(ABS((MAX('1D'!$D$16,
                                    POWER((ABS(K486)^2)/('1D'!$I$5*MAX(F486,
                                                0.1)^2),
                                        1/3)))-IFERROR(L486,
                                0))&gt;'1D'!$D$19,
                        MAX('1D'!$D$16,
                            IF((MAX('1D'!$D$16,
                                        POWER((ABS(K486)^2)/('1D'!$I$5*MAX(F486,
                                                    0.1)^2),
                                            1/3)))&gt;IFERROR(L486,
                                    0),
                                MIN((MAX('1D'!$D$16,
                                            POWER((ABS(K486)^2)/('1D'!$I$5*MAX(F486,
                                                        0.1)^2),
                                                1/3))),
                                    IFERROR(L486,
                                        0)+(MIN(ABS(IFERROR(U486,
                                                    0))*'1D'!$D$18,
                                            ABS((MAX('1D'!$D$16,
                                                        POWER((ABS(K486)^2)/('1D'!$I$5*MAX(F486,
                                                                    0.1)^2),
                                                            1/3)))-IFERROR(L486,
                                                    0))))),
                                MAX((MAX('1D'!$D$16,
                                            POWER((ABS(K486)^2)/('1D'!$I$5*MAX(F486,
                                                        0.1)^2),
                                                1/3))),
                                    IFERROR(L486,
                                        0)-(MIN(ABS(IFERROR(U486,
                                                    0))*'1D'!$D$18,
                                            ABS((MAX('1D'!$D$16,
                                                        POWER((ABS(K486)^2)/('1D'!$I$5*MAX(F486,
                                                                    0.1)^2),
                                                            1/3)))-IFERROR(L486,
                                                    0))))))),
                        MAX('1D'!$D$16,
                            POWER((ABS(K486)^2)/('1D'!$I$5*MAX(F486,
                                        0.1)^2),
                                1/3))),
                    MAX('1D'!$D$16,
                        IFERROR(L486,
                            0)))))))</f>
        <v>2.0411692021517887</v>
      </c>
      <c r="M486" s="5">
        <f t="shared" ca="1" si="98"/>
        <v>10.614079851189301</v>
      </c>
      <c r="N486" s="5">
        <f t="shared" ca="1" si="99"/>
        <v>1.1434704692804873</v>
      </c>
      <c r="O486" s="5">
        <f t="shared" ca="1" si="100"/>
        <v>4.8002276894771132</v>
      </c>
      <c r="P486" s="5">
        <f t="shared" ca="1" si="101"/>
        <v>634.36566920215171</v>
      </c>
      <c r="Q486" s="5">
        <f ca="1">P486+((ABS(K486)/MAX(((F486)+(G486)*(L486))*(L486),
            0.000001))^2)/(2*'1D'!$I$5)</f>
        <v>635.54009253909476</v>
      </c>
      <c r="R486" s="5">
        <f ca="1">((ABS(K486)*'1D'!$D$6)/(MAX(((F486)+(G486)*(L486))*(L486),
            0.000001)*MAX(((((F486)+(G486)*(L486))*(L486))/MAX((F486)+2*(L486)*SQRT(1+(G486)^2),
                    0.000001))^(2/3),
            0.000001)))^2</f>
        <v>4.3358367565141456E-3</v>
      </c>
      <c r="S486" s="5">
        <f ca="1">ABS(ABS(K486)/MAX(((F486)+(G486)*(L486))*(L486),
        0.000001))/SQRT('1D'!$I$5*MAX((((F486)+(G486)*(L486))*(L486))/MAX((F486)+2*(G486)*(L486),
            0.000001),
        0.000001))</f>
        <v>1.0727235886044055</v>
      </c>
      <c r="T486" s="5">
        <f ca="1">((F486)*(L486)^2)/2+(G486)*(L486)^3/3+(ABS(K486)^2)/('1D'!$I$5*MAX(((F486)+(G486)*(L486))*(L486),
        0.000001))</f>
        <v>35.763412605541333</v>
      </c>
      <c r="U486" s="5">
        <f ca="1">IF($A$2=0,
    0,
    IFERROR(Q485-(((R485+R486)/2)*J486)-(IF(O485&gt;O486,
                '1D'!$D$8*((O485^2-O486^2)/(2*'1D'!$I$5)),
                '1D'!$D$9*((O486^2-O485^2)/(2*'1D'!$I$5)))+('1D'!$D$10*(ABS(I486)/90)*(MAX(O485^2,
                        O486^2)/(2*'1D'!$I$5))))-Q486,
        0))</f>
        <v>-3.9337053677854783E-3</v>
      </c>
      <c r="V486" s="5">
        <f ca="1">IF($A$2=0,
    1,
    IF(IFERROR(V485,
            0)=0,
        0,
        IFERROR(IF(ROUND(S486,
                    3)=1,
                1,
                IF(AND(ABS(U486)&lt;'1D'!$D$19,
                        S486&gt;1),
                    1,
                    0)),
            0)))</f>
        <v>0</v>
      </c>
      <c r="W486" s="5">
        <f ca="1">IF($A$2=0,
    MAX(MAX('1D'!$D$16,
            MAX('1D'!$D$16,
                POWER((ABS(K486)^2)/('1D'!$I$5*MAX(F486,
                            0.1)^2),
                    1/3))),
        IFERROR(W1396,
            MAX(MAX('1D'!$D$16,
                    MAX('1D'!$D$16,
                        POWER((ABS(K486)^2)/('1D'!$I$5*MAX(F486,
                                    0.1)^2),
                            1/3))),
                ($L$2)-E1396))),
    IF(IFERROR(AG487,
            0)=0,
        MAX(MAX('1D'!$D$16,
                MAX('1D'!$D$16,
                    POWER((ABS(K486)^2)/('1D'!$I$5*MAX(F486,
                                0.1)^2),
                        1/3))),
            IFERROR(W1396,
                MAX(MAX('1D'!$D$16,
                        MAX('1D'!$D$16,
                            POWER((ABS(K486)^2)/('1D'!$I$5*MAX(F486,
                                        0.1)^2),
                                1/3))),
                    ($L$2)-E1396))),
        IF(IFERROR(W486,
                0)=0,
            MAX(MAX('1D'!$D$16,
                    MAX('1D'!$D$16,
                        POWER((ABS(K486)^2)/('1D'!$I$5*MAX(F486,
                                    0.1)^2),
                            1/3))),
                IFERROR(W1396,
                    MAX(MAX('1D'!$D$16,
                            MAX('1D'!$D$16,
                                POWER((ABS(K486)^2)/('1D'!$I$5*MAX(F486,
                                            0.1)^2),
                                    1/3))),
                        ($L$2)-E1396))),
            IF(OR(IFERROR(AD486,
                        0)&gt;=1,
                    IFERROR(AD487,
                        0)&gt;=1),
                MAX('1D'!$D$16,
                    MAX('1D'!$D$16,
                        POWER((ABS(K486)^2)/('1D'!$I$5*MAX(F486,
                                    0.1)^2),
                            1/3))),
                IF(ABS(IFERROR(AF486,
                            0))&lt;'1D'!$D$19,
                    MAX(MAX('1D'!$D$16,
                            MAX('1D'!$D$16,
                                POWER((ABS(K486)^2)/('1D'!$I$5*MAX(F486,
                                            0.1)^2),
                                    1/3))),
                        IFERROR(W486,
                            0)),
                    MAX(MAX('1D'!$D$16,
                            MAX('1D'!$D$16,
                                POWER((ABS(K486)^2)/('1D'!$I$5*MAX(F486,
                                            0.1)^2),
                                    1/3))),
                        (IFERROR(W486,
                                0))+((IFERROR(AF486,
                                    0))*'1D'!$D$18)))))))</f>
        <v>2.1389677043987478</v>
      </c>
      <c r="X486" s="5">
        <f t="shared" ca="1" si="102"/>
        <v>11.122632062873489</v>
      </c>
      <c r="Y486" s="5">
        <f t="shared" ca="1" si="103"/>
        <v>1.1735290000551568</v>
      </c>
      <c r="Z486" s="5">
        <f t="shared" ca="1" si="104"/>
        <v>4.5807502857230418</v>
      </c>
      <c r="AA486" s="5">
        <f t="shared" ca="1" si="105"/>
        <v>634.46346770439868</v>
      </c>
      <c r="AB486" s="5">
        <f ca="1">AA486+((ABS(K486)/MAX(((F486)+(G486)*(W486))*(W486),
            0.000001))^2)/(2*'1D'!$I$5)</f>
        <v>635.53295155659805</v>
      </c>
      <c r="AC486" s="5">
        <f ca="1">((ABS(K486)*'1D'!$D$6)/(MAX(((F486)+(G486)*(W486))*(W486),
            0.000001)*MAX(((((F486)+(G486)*(W486))*(W486))/MAX((F486)+2*(W486)*SQRT(1+(G486)^2),
                    0.000001))^(2/3),
            0.000001)))^2</f>
        <v>3.8141460404132466E-3</v>
      </c>
      <c r="AD486" s="5">
        <f ca="1">ABS(ABS(K486)/MAX(((F486)+(G486)*(W486))*(W486),
        0.000001))/SQRT('1D'!$I$5*MAX((((F486)+(G486)*(W486))*(W486))/MAX((F486)+2*(G486)*(W486),
            0.000001),
        0.000001))</f>
        <v>1.0000000000000004</v>
      </c>
      <c r="AE486" s="5">
        <f ca="1">((F486)*(W486)^2)/2+(G486)*(W486)^3/3+(ABS(K486)^2)/('1D'!$I$5*MAX(((F486)+(G486)*(W486))*(W486),
        0.000001))</f>
        <v>35.686426155594638</v>
      </c>
      <c r="AF486" s="5">
        <f ca="1">IF($A$2=0,
    0,
    IFERROR(AB487+(((AC486+AC487)/2)*J487)+(IF(Z486&gt;Z487,
                '1D'!$D$8*((Z486^2-Z487^2)/(2*'1D'!$I$5)),
                '1D'!$D$9*((Z487^2-Z486^2)/(2*'1D'!$I$5)))+('1D'!$D$10*(ABS(I487)/90)*(MAX(Z486^2,
                        Z487^2)/(2*'1D'!$I$5))))-AB486,
        0))</f>
        <v>3.4531789411857972E-3</v>
      </c>
      <c r="AG486" s="5">
        <f ca="1">IF($A$2=0,
    1,
    IF(IFERROR(AG487,
            0)=0,
        0,
        IFERROR(IF(OR(ROUND(AD486,
                        3)&gt;=1,
                    AND(ABS(AF486)&lt;'1D'!$D$19,
                        AD486&lt;1)),
                1,
                0),
            0)))</f>
        <v>1</v>
      </c>
      <c r="AH486" s="5">
        <f ca="1">IFERROR(IF('1D'!V32="Supercritical",
        MAX('1D'!$D$16,
            IFERROR(L486,
                MAX('1D'!$D$16,
                    POWER((ABS(K486)^2)/('1D'!$I$5*MAX(F486,
                                0.1)^2),
                        1/3)))),
        IF('1D'!V32="Subcritical",
            MAX('1D'!$D$16,
                IFERROR(W486,
                    MAX('1D'!$D$16,
                        POWER((ABS(K486)^2)/('1D'!$I$5*MAX(F486,
                                    0.1)^2),
                            1/3)))),
            IF(IFERROR(T486,
                    -1E+99)&gt;=IFERROR(AE486,
                    -1E+99),
                MAX('1D'!$D$16,
                    IFERROR(L486,
                        MAX('1D'!$D$16,
                            POWER((ABS(K486)^2)/('1D'!$I$5*MAX(F486,
                                        0.1)^2),
                                1/3)))),
                MAX('1D'!$D$16,
                    IFERROR(W486,
                        MAX('1D'!$D$16,
                            POWER((ABS(K486)^2)/('1D'!$I$5*MAX(F486,
                                        0.1)^2),
                                1/3))))))),
    MAX('1D'!$D$16,
        POWER((ABS(K486)^2)/('1D'!$I$5*MAX(F486,
                    0.1)^2),
            1/3)))</f>
        <v>2.0411692021517887</v>
      </c>
      <c r="AI486" s="5">
        <f t="shared" ca="1" si="106"/>
        <v>634.36566920215171</v>
      </c>
      <c r="AJ486" s="5">
        <f ca="1">AI486+((ABS(K486)/MAX(((F486)+(G486)*(AH486))*(AH486),
            0.000001))^2)/(2*'1D'!$I$5)</f>
        <v>635.54009253909476</v>
      </c>
      <c r="AM486">
        <v>0</v>
      </c>
      <c r="AN486">
        <v>0</v>
      </c>
      <c r="AO486" s="5">
        <f t="shared" si="107"/>
        <v>0</v>
      </c>
      <c r="AP486" s="5">
        <f t="shared" si="111"/>
        <v>0</v>
      </c>
      <c r="AQ486" s="5">
        <f ca="1">ABS(ABS(K486)/MAX(((F486)+(G486)*(AH486))*(AH486),
        0.000001))/SQRT('1D'!$I$5*MAX((((F486)+(G486)*(AH486))*(AH486))/MAX((F486)+2*(G486)*(AH486),
            0.000001),
        0.000001))</f>
        <v>1.0727235886044055</v>
      </c>
      <c r="AR486" s="5" t="str">
        <f t="shared" ca="1" si="108"/>
        <v>Supercritical</v>
      </c>
      <c r="AS486" s="5">
        <f ca="1">((ABS(K486)*'1D'!$D$6)/(MAX(((F486)+(G486)*(AH486))*(AH486),
            0.000001)*MAX(((((F486)+(G486)*(AH486))*(AH486))/MAX((F486)+2*(AH486)*SQRT(1+(G486)^2),
                    0.000001))^(2/3),
            0.000001)))^2</f>
        <v>4.3358367565141456E-3</v>
      </c>
    </row>
    <row r="487" spans="1:45" x14ac:dyDescent="0.35">
      <c r="A487">
        <v>478</v>
      </c>
      <c r="B487">
        <v>476.99599999999998</v>
      </c>
      <c r="C487">
        <v>616216.52300000004</v>
      </c>
      <c r="D487">
        <v>3097499.2949999999</v>
      </c>
      <c r="E487">
        <v>632.32399999999996</v>
      </c>
      <c r="F487">
        <v>5.2</v>
      </c>
      <c r="G487">
        <v>0</v>
      </c>
      <c r="H487" t="s">
        <v>176</v>
      </c>
      <c r="I487">
        <v>7.8E-2</v>
      </c>
      <c r="J487" s="5">
        <f t="shared" si="109"/>
        <v>1</v>
      </c>
      <c r="K487" s="5">
        <f t="shared" ca="1" si="110"/>
        <v>50.95</v>
      </c>
      <c r="L487" s="5">
        <f ca="1">IF($A$2=0,
    IFERROR(L486,
        MAX('1D'!$D$16,
            POWER((ABS(K487)^2)/('1D'!$I$5*MAX(F487,
                        0.1)^2),
                1/3))),
    IF(IFERROR(V486,
            0)=0,
        IFERROR(L486,
            MAX('1D'!$D$16,
                POWER((ABS(K487)^2)/('1D'!$I$5*MAX(F487,
                            0.1)^2),
                    1/3))),
        IF(OR(IFERROR(L487,
                    0)=0,
                IFERROR(S486,
                    0)&lt;1,
                IFERROR(S487,
                    0)&lt;1),
            MAX('1D'!$D$16,
                POWER((ABS(K487)^2)/('1D'!$I$5*MAX(F487,
                            0.1)^2),
                    1/3)),
            IF(IFERROR(U487,
                    0)&gt;0,
                MAX('1D'!$D$16,
                    IFERROR(L487,
                        0)+((IFERROR(U487,
                                0))*'1D'!$D$18*IF((IFERROR(S487,
                                    0))&lt;1,
                            1,
                            -1))),
                IF(IFERROR(U487,
                        0)&lt;0,
                    IF(ABS((MAX('1D'!$D$16,
                                    POWER((ABS(K487)^2)/('1D'!$I$5*MAX(F487,
                                                0.1)^2),
                                        1/3)))-IFERROR(L487,
                                0))&gt;'1D'!$D$19,
                        MAX('1D'!$D$16,
                            IF((MAX('1D'!$D$16,
                                        POWER((ABS(K487)^2)/('1D'!$I$5*MAX(F487,
                                                    0.1)^2),
                                            1/3)))&gt;IFERROR(L487,
                                    0),
                                MIN((MAX('1D'!$D$16,
                                            POWER((ABS(K487)^2)/('1D'!$I$5*MAX(F487,
                                                        0.1)^2),
                                                1/3))),
                                    IFERROR(L487,
                                        0)+(MIN(ABS(IFERROR(U487,
                                                    0))*'1D'!$D$18,
                                            ABS((MAX('1D'!$D$16,
                                                        POWER((ABS(K487)^2)/('1D'!$I$5*MAX(F487,
                                                                    0.1)^2),
                                                            1/3)))-IFERROR(L487,
                                                    0))))),
                                MAX((MAX('1D'!$D$16,
                                            POWER((ABS(K487)^2)/('1D'!$I$5*MAX(F487,
                                                        0.1)^2),
                                                1/3))),
                                    IFERROR(L487,
                                        0)-(MIN(ABS(IFERROR(U487,
                                                    0))*'1D'!$D$18,
                                            ABS((MAX('1D'!$D$16,
                                                        POWER((ABS(K487)^2)/('1D'!$I$5*MAX(F487,
                                                                    0.1)^2),
                                                            1/3)))-IFERROR(L487,
                                                    0))))))),
                        MAX('1D'!$D$16,
                            POWER((ABS(K487)^2)/('1D'!$I$5*MAX(F487,
                                        0.1)^2),
                                1/3))),
                    MAX('1D'!$D$16,
                        IFERROR(L487,
                            0)))))))</f>
        <v>2.0411692021517887</v>
      </c>
      <c r="M487" s="5">
        <f t="shared" ca="1" si="98"/>
        <v>10.614079851189301</v>
      </c>
      <c r="N487" s="5">
        <f t="shared" ca="1" si="99"/>
        <v>1.1434704692804873</v>
      </c>
      <c r="O487" s="5">
        <f t="shared" ca="1" si="100"/>
        <v>4.8002276894771132</v>
      </c>
      <c r="P487" s="5">
        <f t="shared" ca="1" si="101"/>
        <v>634.36516920215172</v>
      </c>
      <c r="Q487" s="5">
        <f ca="1">P487+((ABS(K487)/MAX(((F487)+(G487)*(L487))*(L487),
            0.000001))^2)/(2*'1D'!$I$5)</f>
        <v>635.53959253909477</v>
      </c>
      <c r="R487" s="5">
        <f ca="1">((ABS(K487)*'1D'!$D$6)/(MAX(((F487)+(G487)*(L487))*(L487),
            0.000001)*MAX(((((F487)+(G487)*(L487))*(L487))/MAX((F487)+2*(L487)*SQRT(1+(G487)^2),
                    0.000001))^(2/3),
            0.000001)))^2</f>
        <v>4.3358367565141456E-3</v>
      </c>
      <c r="S487" s="5">
        <f ca="1">ABS(ABS(K487)/MAX(((F487)+(G487)*(L487))*(L487),
        0.000001))/SQRT('1D'!$I$5*MAX((((F487)+(G487)*(L487))*(L487))/MAX((F487)+2*(G487)*(L487),
            0.000001),
        0.000001))</f>
        <v>1.0727235886044055</v>
      </c>
      <c r="T487" s="5">
        <f ca="1">((F487)*(L487)^2)/2+(G487)*(L487)^3/3+(ABS(K487)^2)/('1D'!$I$5*MAX(((F487)+(G487)*(L487))*(L487),
        0.000001))</f>
        <v>35.763412605541333</v>
      </c>
      <c r="U487" s="5">
        <f ca="1">IF($A$2=0,
    0,
    IFERROR(Q486-(((R486+R487)/2)*J487)-(IF(O486&gt;O487,
                '1D'!$D$8*((O486^2-O487^2)/(2*'1D'!$I$5)),
                '1D'!$D$9*((O487^2-O486^2)/(2*'1D'!$I$5)))+('1D'!$D$10*(ABS(I487)/90)*(MAX(O486^2,
                        O487^2)/(2*'1D'!$I$5))))-Q487,
        0))</f>
        <v>-3.9885117902258571E-3</v>
      </c>
      <c r="V487" s="5">
        <f ca="1">IF($A$2=0,
    1,
    IF(IFERROR(V486,
            0)=0,
        0,
        IFERROR(IF(ROUND(S487,
                    3)=1,
                1,
                IF(AND(ABS(U487)&lt;'1D'!$D$19,
                        S487&gt;1),
                    1,
                    0)),
            0)))</f>
        <v>0</v>
      </c>
      <c r="W487" s="5">
        <f ca="1">IF($A$2=0,
    MAX(MAX('1D'!$D$16,
            MAX('1D'!$D$16,
                POWER((ABS(K487)^2)/('1D'!$I$5*MAX(F487,
                            0.1)^2),
                    1/3))),
        IFERROR(W1396,
            MAX(MAX('1D'!$D$16,
                    MAX('1D'!$D$16,
                        POWER((ABS(K487)^2)/('1D'!$I$5*MAX(F487,
                                    0.1)^2),
                            1/3))),
                ($L$2)-E1396))),
    IF(IFERROR(AG488,
            0)=0,
        MAX(MAX('1D'!$D$16,
                MAX('1D'!$D$16,
                    POWER((ABS(K487)^2)/('1D'!$I$5*MAX(F487,
                                0.1)^2),
                        1/3))),
            IFERROR(W1396,
                MAX(MAX('1D'!$D$16,
                        MAX('1D'!$D$16,
                            POWER((ABS(K487)^2)/('1D'!$I$5*MAX(F487,
                                        0.1)^2),
                                1/3))),
                    ($L$2)-E1396))),
        IF(IFERROR(W487,
                0)=0,
            MAX(MAX('1D'!$D$16,
                    MAX('1D'!$D$16,
                        POWER((ABS(K487)^2)/('1D'!$I$5*MAX(F487,
                                    0.1)^2),
                            1/3))),
                IFERROR(W1396,
                    MAX(MAX('1D'!$D$16,
                            MAX('1D'!$D$16,
                                POWER((ABS(K487)^2)/('1D'!$I$5*MAX(F487,
                                            0.1)^2),
                                    1/3))),
                        ($L$2)-E1396))),
            IF(OR(IFERROR(AD487,
                        0)&gt;=1,
                    IFERROR(AD488,
                        0)&gt;=1),
                MAX('1D'!$D$16,
                    MAX('1D'!$D$16,
                        POWER((ABS(K487)^2)/('1D'!$I$5*MAX(F487,
                                    0.1)^2),
                            1/3))),
                IF(ABS(IFERROR(AF487,
                            0))&lt;'1D'!$D$19,
                    MAX(MAX('1D'!$D$16,
                            MAX('1D'!$D$16,
                                POWER((ABS(K487)^2)/('1D'!$I$5*MAX(F487,
                                            0.1)^2),
                                    1/3))),
                        IFERROR(W487,
                            0)),
                    MAX(MAX('1D'!$D$16,
                            MAX('1D'!$D$16,
                                POWER((ABS(K487)^2)/('1D'!$I$5*MAX(F487,
                                            0.1)^2),
                                    1/3))),
                        (IFERROR(W487,
                                0))+((IFERROR(AF487,
                                    0))*'1D'!$D$18)))))))</f>
        <v>2.1389677043987478</v>
      </c>
      <c r="X487" s="5">
        <f t="shared" ca="1" si="102"/>
        <v>11.122632062873489</v>
      </c>
      <c r="Y487" s="5">
        <f t="shared" ca="1" si="103"/>
        <v>1.1735290000551568</v>
      </c>
      <c r="Z487" s="5">
        <f t="shared" ca="1" si="104"/>
        <v>4.5807502857230418</v>
      </c>
      <c r="AA487" s="5">
        <f t="shared" ca="1" si="105"/>
        <v>634.46296770439869</v>
      </c>
      <c r="AB487" s="5">
        <f ca="1">AA487+((ABS(K487)/MAX(((F487)+(G487)*(W487))*(W487),
            0.000001))^2)/(2*'1D'!$I$5)</f>
        <v>635.53245155659806</v>
      </c>
      <c r="AC487" s="5">
        <f ca="1">((ABS(K487)*'1D'!$D$6)/(MAX(((F487)+(G487)*(W487))*(W487),
            0.000001)*MAX(((((F487)+(G487)*(W487))*(W487))/MAX((F487)+2*(W487)*SQRT(1+(G487)^2),
                    0.000001))^(2/3),
            0.000001)))^2</f>
        <v>3.8141460404132466E-3</v>
      </c>
      <c r="AD487" s="5">
        <f ca="1">ABS(ABS(K487)/MAX(((F487)+(G487)*(W487))*(W487),
        0.000001))/SQRT('1D'!$I$5*MAX((((F487)+(G487)*(W487))*(W487))/MAX((F487)+2*(G487)*(W487),
            0.000001),
        0.000001))</f>
        <v>1.0000000000000004</v>
      </c>
      <c r="AE487" s="5">
        <f ca="1">((F487)*(W487)^2)/2+(G487)*(W487)^3/3+(ABS(K487)^2)/('1D'!$I$5*MAX(((F487)+(G487)*(W487))*(W487),
        0.000001))</f>
        <v>35.686426155594638</v>
      </c>
      <c r="AF487" s="5">
        <f ca="1">IF($A$2=0,
    0,
    IFERROR(AB488+(((AC487+AC488)/2)*J488)+(IF(Z487&gt;Z488,
                '1D'!$D$8*((Z487^2-Z488^2)/(2*'1D'!$I$5)),
                '1D'!$D$9*((Z488^2-Z487^2)/(2*'1D'!$I$5)))+('1D'!$D$10*(ABS(I488)/90)*(MAX(Z487^2,
                        Z488^2)/(2*'1D'!$I$5))))-AB487,
        0))</f>
        <v>3.3622728137743252E-3</v>
      </c>
      <c r="AG487" s="5">
        <f ca="1">IF($A$2=0,
    1,
    IF(IFERROR(AG488,
            0)=0,
        0,
        IFERROR(IF(OR(ROUND(AD487,
                        3)&gt;=1,
                    AND(ABS(AF487)&lt;'1D'!$D$19,
                        AD487&lt;1)),
                1,
                0),
            0)))</f>
        <v>1</v>
      </c>
      <c r="AH487" s="5">
        <f ca="1">IFERROR(IF('1D'!V32="Supercritical",
        MAX('1D'!$D$16,
            IFERROR(L487,
                MAX('1D'!$D$16,
                    POWER((ABS(K487)^2)/('1D'!$I$5*MAX(F487,
                                0.1)^2),
                        1/3)))),
        IF('1D'!V32="Subcritical",
            MAX('1D'!$D$16,
                IFERROR(W487,
                    MAX('1D'!$D$16,
                        POWER((ABS(K487)^2)/('1D'!$I$5*MAX(F487,
                                    0.1)^2),
                            1/3)))),
            IF(IFERROR(T487,
                    -1E+99)&gt;=IFERROR(AE487,
                    -1E+99),
                MAX('1D'!$D$16,
                    IFERROR(L487,
                        MAX('1D'!$D$16,
                            POWER((ABS(K487)^2)/('1D'!$I$5*MAX(F487,
                                        0.1)^2),
                                1/3)))),
                MAX('1D'!$D$16,
                    IFERROR(W487,
                        MAX('1D'!$D$16,
                            POWER((ABS(K487)^2)/('1D'!$I$5*MAX(F487,
                                        0.1)^2),
                                1/3))))))),
    MAX('1D'!$D$16,
        POWER((ABS(K487)^2)/('1D'!$I$5*MAX(F487,
                    0.1)^2),
            1/3)))</f>
        <v>2.0411692021517887</v>
      </c>
      <c r="AI487" s="5">
        <f t="shared" ca="1" si="106"/>
        <v>634.36516920215172</v>
      </c>
      <c r="AJ487" s="5">
        <f ca="1">AI487+((ABS(K487)/MAX(((F487)+(G487)*(AH487))*(AH487),
            0.000001))^2)/(2*'1D'!$I$5)</f>
        <v>635.53959253909477</v>
      </c>
      <c r="AM487">
        <v>0</v>
      </c>
      <c r="AN487">
        <v>0</v>
      </c>
      <c r="AO487" s="5">
        <f t="shared" si="107"/>
        <v>0</v>
      </c>
      <c r="AP487" s="5">
        <f t="shared" si="111"/>
        <v>0</v>
      </c>
      <c r="AQ487" s="5">
        <f ca="1">ABS(ABS(K487)/MAX(((F487)+(G487)*(AH487))*(AH487),
        0.000001))/SQRT('1D'!$I$5*MAX((((F487)+(G487)*(AH487))*(AH487))/MAX((F487)+2*(G487)*(AH487),
            0.000001),
        0.000001))</f>
        <v>1.0727235886044055</v>
      </c>
      <c r="AR487" s="5" t="str">
        <f t="shared" ca="1" si="108"/>
        <v>Supercritical</v>
      </c>
      <c r="AS487" s="5">
        <f ca="1">((ABS(K487)*'1D'!$D$6)/(MAX(((F487)+(G487)*(AH487))*(AH487),
            0.000001)*MAX(((((F487)+(G487)*(AH487))*(AH487))/MAX((F487)+2*(AH487)*SQRT(1+(G487)^2),
                    0.000001))^(2/3),
            0.000001)))^2</f>
        <v>4.3358367565141456E-3</v>
      </c>
    </row>
    <row r="488" spans="1:45" x14ac:dyDescent="0.35">
      <c r="A488">
        <v>479</v>
      </c>
      <c r="B488">
        <v>477.99599999999998</v>
      </c>
      <c r="C488">
        <v>616216.049</v>
      </c>
      <c r="D488">
        <v>3097498.4139999999</v>
      </c>
      <c r="E488">
        <v>632.32349999999997</v>
      </c>
      <c r="F488">
        <v>5.2</v>
      </c>
      <c r="G488">
        <v>0</v>
      </c>
      <c r="H488" t="s">
        <v>176</v>
      </c>
      <c r="I488">
        <v>2.7E-2</v>
      </c>
      <c r="J488" s="5">
        <f t="shared" si="109"/>
        <v>1</v>
      </c>
      <c r="K488" s="5">
        <f t="shared" ca="1" si="110"/>
        <v>50.95</v>
      </c>
      <c r="L488" s="5">
        <f ca="1">IF($A$2=0,
    IFERROR(L487,
        MAX('1D'!$D$16,
            POWER((ABS(K488)^2)/('1D'!$I$5*MAX(F488,
                        0.1)^2),
                1/3))),
    IF(IFERROR(V487,
            0)=0,
        IFERROR(L487,
            MAX('1D'!$D$16,
                POWER((ABS(K488)^2)/('1D'!$I$5*MAX(F488,
                            0.1)^2),
                    1/3))),
        IF(OR(IFERROR(L488,
                    0)=0,
                IFERROR(S487,
                    0)&lt;1,
                IFERROR(S488,
                    0)&lt;1),
            MAX('1D'!$D$16,
                POWER((ABS(K488)^2)/('1D'!$I$5*MAX(F488,
                            0.1)^2),
                    1/3)),
            IF(IFERROR(U488,
                    0)&gt;0,
                MAX('1D'!$D$16,
                    IFERROR(L488,
                        0)+((IFERROR(U488,
                                0))*'1D'!$D$18*IF((IFERROR(S488,
                                    0))&lt;1,
                            1,
                            -1))),
                IF(IFERROR(U488,
                        0)&lt;0,
                    IF(ABS((MAX('1D'!$D$16,
                                    POWER((ABS(K488)^2)/('1D'!$I$5*MAX(F488,
                                                0.1)^2),
                                        1/3)))-IFERROR(L488,
                                0))&gt;'1D'!$D$19,
                        MAX('1D'!$D$16,
                            IF((MAX('1D'!$D$16,
                                        POWER((ABS(K488)^2)/('1D'!$I$5*MAX(F488,
                                                    0.1)^2),
                                            1/3)))&gt;IFERROR(L488,
                                    0),
                                MIN((MAX('1D'!$D$16,
                                            POWER((ABS(K488)^2)/('1D'!$I$5*MAX(F488,
                                                        0.1)^2),
                                                1/3))),
                                    IFERROR(L488,
                                        0)+(MIN(ABS(IFERROR(U488,
                                                    0))*'1D'!$D$18,
                                            ABS((MAX('1D'!$D$16,
                                                        POWER((ABS(K488)^2)/('1D'!$I$5*MAX(F488,
                                                                    0.1)^2),
                                                            1/3)))-IFERROR(L488,
                                                    0))))),
                                MAX((MAX('1D'!$D$16,
                                            POWER((ABS(K488)^2)/('1D'!$I$5*MAX(F488,
                                                        0.1)^2),
                                                1/3))),
                                    IFERROR(L488,
                                        0)-(MIN(ABS(IFERROR(U488,
                                                    0))*'1D'!$D$18,
                                            ABS((MAX('1D'!$D$16,
                                                        POWER((ABS(K488)^2)/('1D'!$I$5*MAX(F488,
                                                                    0.1)^2),
                                                            1/3)))-IFERROR(L488,
                                                    0))))))),
                        MAX('1D'!$D$16,
                            POWER((ABS(K488)^2)/('1D'!$I$5*MAX(F488,
                                        0.1)^2),
                                1/3))),
                    MAX('1D'!$D$16,
                        IFERROR(L488,
                            0)))))))</f>
        <v>2.0411692021517887</v>
      </c>
      <c r="M488" s="5">
        <f t="shared" ca="1" si="98"/>
        <v>10.614079851189301</v>
      </c>
      <c r="N488" s="5">
        <f t="shared" ca="1" si="99"/>
        <v>1.1434704692804873</v>
      </c>
      <c r="O488" s="5">
        <f t="shared" ca="1" si="100"/>
        <v>4.8002276894771132</v>
      </c>
      <c r="P488" s="5">
        <f t="shared" ca="1" si="101"/>
        <v>634.36466920215173</v>
      </c>
      <c r="Q488" s="5">
        <f ca="1">P488+((ABS(K488)/MAX(((F488)+(G488)*(L488))*(L488),
            0.000001))^2)/(2*'1D'!$I$5)</f>
        <v>635.53909253909478</v>
      </c>
      <c r="R488" s="5">
        <f ca="1">((ABS(K488)*'1D'!$D$6)/(MAX(((F488)+(G488)*(L488))*(L488),
            0.000001)*MAX(((((F488)+(G488)*(L488))*(L488))/MAX((F488)+2*(L488)*SQRT(1+(G488)^2),
                    0.000001))^(2/3),
            0.000001)))^2</f>
        <v>4.3358367565141456E-3</v>
      </c>
      <c r="S488" s="5">
        <f ca="1">ABS(ABS(K488)/MAX(((F488)+(G488)*(L488))*(L488),
        0.000001))/SQRT('1D'!$I$5*MAX((((F488)+(G488)*(L488))*(L488))/MAX((F488)+2*(G488)*(L488),
            0.000001),
        0.000001))</f>
        <v>1.0727235886044055</v>
      </c>
      <c r="T488" s="5">
        <f ca="1">((F488)*(L488)^2)/2+(G488)*(L488)^3/3+(ABS(K488)^2)/('1D'!$I$5*MAX(((F488)+(G488)*(L488))*(L488),
        0.000001))</f>
        <v>35.763412605541333</v>
      </c>
      <c r="U488" s="5">
        <f ca="1">IF($A$2=0,
    0,
    IFERROR(Q487-(((R487+R488)/2)*J488)-(IF(O487&gt;O488,
                '1D'!$D$8*((O487^2-O488^2)/(2*'1D'!$I$5)),
                '1D'!$D$9*((O488^2-O487^2)/(2*'1D'!$I$5)))+('1D'!$D$10*(ABS(I488)/90)*(MAX(O487^2,
                        O488^2)/(2*'1D'!$I$5))))-Q488,
        0))</f>
        <v>-3.8886858066007335E-3</v>
      </c>
      <c r="V488" s="5">
        <f ca="1">IF($A$2=0,
    1,
    IF(IFERROR(V487,
            0)=0,
        0,
        IFERROR(IF(ROUND(S488,
                    3)=1,
                1,
                IF(AND(ABS(U488)&lt;'1D'!$D$19,
                        S488&gt;1),
                    1,
                    0)),
            0)))</f>
        <v>0</v>
      </c>
      <c r="W488" s="5">
        <f ca="1">IF($A$2=0,
    MAX(MAX('1D'!$D$16,
            MAX('1D'!$D$16,
                POWER((ABS(K488)^2)/('1D'!$I$5*MAX(F488,
                            0.1)^2),
                    1/3))),
        IFERROR(W1396,
            MAX(MAX('1D'!$D$16,
                    MAX('1D'!$D$16,
                        POWER((ABS(K488)^2)/('1D'!$I$5*MAX(F488,
                                    0.1)^2),
                            1/3))),
                ($L$2)-E1396))),
    IF(IFERROR(AG489,
            0)=0,
        MAX(MAX('1D'!$D$16,
                MAX('1D'!$D$16,
                    POWER((ABS(K488)^2)/('1D'!$I$5*MAX(F488,
                                0.1)^2),
                        1/3))),
            IFERROR(W1396,
                MAX(MAX('1D'!$D$16,
                        MAX('1D'!$D$16,
                            POWER((ABS(K488)^2)/('1D'!$I$5*MAX(F488,
                                        0.1)^2),
                                1/3))),
                    ($L$2)-E1396))),
        IF(IFERROR(W488,
                0)=0,
            MAX(MAX('1D'!$D$16,
                    MAX('1D'!$D$16,
                        POWER((ABS(K488)^2)/('1D'!$I$5*MAX(F488,
                                    0.1)^2),
                            1/3))),
                IFERROR(W1396,
                    MAX(MAX('1D'!$D$16,
                            MAX('1D'!$D$16,
                                POWER((ABS(K488)^2)/('1D'!$I$5*MAX(F488,
                                            0.1)^2),
                                    1/3))),
                        ($L$2)-E1396))),
            IF(OR(IFERROR(AD488,
                        0)&gt;=1,
                    IFERROR(AD489,
                        0)&gt;=1),
                MAX('1D'!$D$16,
                    MAX('1D'!$D$16,
                        POWER((ABS(K488)^2)/('1D'!$I$5*MAX(F488,
                                    0.1)^2),
                            1/3))),
                IF(ABS(IFERROR(AF488,
                            0))&lt;'1D'!$D$19,
                    MAX(MAX('1D'!$D$16,
                            MAX('1D'!$D$16,
                                POWER((ABS(K488)^2)/('1D'!$I$5*MAX(F488,
                                            0.1)^2),
                                    1/3))),
                        IFERROR(W488,
                            0)),
                    MAX(MAX('1D'!$D$16,
                            MAX('1D'!$D$16,
                                POWER((ABS(K488)^2)/('1D'!$I$5*MAX(F488,
                                            0.1)^2),
                                    1/3))),
                        (IFERROR(W488,
                                0))+((IFERROR(AF488,
                                    0))*'1D'!$D$18)))))))</f>
        <v>2.1389677043987478</v>
      </c>
      <c r="X488" s="5">
        <f t="shared" ca="1" si="102"/>
        <v>11.122632062873489</v>
      </c>
      <c r="Y488" s="5">
        <f t="shared" ca="1" si="103"/>
        <v>1.1735290000551568</v>
      </c>
      <c r="Z488" s="5">
        <f t="shared" ca="1" si="104"/>
        <v>4.5807502857230418</v>
      </c>
      <c r="AA488" s="5">
        <f t="shared" ca="1" si="105"/>
        <v>634.4624677043987</v>
      </c>
      <c r="AB488" s="5">
        <f ca="1">AA488+((ABS(K488)/MAX(((F488)+(G488)*(W488))*(W488),
            0.000001))^2)/(2*'1D'!$I$5)</f>
        <v>635.53195155659807</v>
      </c>
      <c r="AC488" s="5">
        <f ca="1">((ABS(K488)*'1D'!$D$6)/(MAX(((F488)+(G488)*(W488))*(W488),
            0.000001)*MAX(((((F488)+(G488)*(W488))*(W488))/MAX((F488)+2*(W488)*SQRT(1+(G488)^2),
                    0.000001))^(2/3),
            0.000001)))^2</f>
        <v>3.8141460404132466E-3</v>
      </c>
      <c r="AD488" s="5">
        <f ca="1">ABS(ABS(K488)/MAX(((F488)+(G488)*(W488))*(W488),
        0.000001))/SQRT('1D'!$I$5*MAX((((F488)+(G488)*(W488))*(W488))/MAX((F488)+2*(G488)*(W488),
            0.000001),
        0.000001))</f>
        <v>1.0000000000000004</v>
      </c>
      <c r="AE488" s="5">
        <f ca="1">((F488)*(W488)^2)/2+(G488)*(W488)^3/3+(ABS(K488)^2)/('1D'!$I$5*MAX(((F488)+(G488)*(W488))*(W488),
        0.000001))</f>
        <v>35.686426155594638</v>
      </c>
      <c r="AF488" s="5">
        <f ca="1">IF($A$2=0,
    0,
    IFERROR(AB489+(((AC488+AC489)/2)*J489)+(IF(Z488&gt;Z489,
                '1D'!$D$8*((Z488^2-Z489^2)/(2*'1D'!$I$5)),
                '1D'!$D$9*((Z489^2-Z488^2)/(2*'1D'!$I$5)))+('1D'!$D$10*(ABS(I489)/90)*(MAX(Z488^2,
                        Z489^2)/(2*'1D'!$I$5))))-AB488,
        0))</f>
        <v>3.3622728137743252E-3</v>
      </c>
      <c r="AG488" s="5">
        <f ca="1">IF($A$2=0,
    1,
    IF(IFERROR(AG489,
            0)=0,
        0,
        IFERROR(IF(OR(ROUND(AD488,
                        3)&gt;=1,
                    AND(ABS(AF488)&lt;'1D'!$D$19,
                        AD488&lt;1)),
                1,
                0),
            0)))</f>
        <v>1</v>
      </c>
      <c r="AH488" s="5">
        <f ca="1">IFERROR(IF('1D'!V32="Supercritical",
        MAX('1D'!$D$16,
            IFERROR(L488,
                MAX('1D'!$D$16,
                    POWER((ABS(K488)^2)/('1D'!$I$5*MAX(F488,
                                0.1)^2),
                        1/3)))),
        IF('1D'!V32="Subcritical",
            MAX('1D'!$D$16,
                IFERROR(W488,
                    MAX('1D'!$D$16,
                        POWER((ABS(K488)^2)/('1D'!$I$5*MAX(F488,
                                    0.1)^2),
                            1/3)))),
            IF(IFERROR(T488,
                    -1E+99)&gt;=IFERROR(AE488,
                    -1E+99),
                MAX('1D'!$D$16,
                    IFERROR(L488,
                        MAX('1D'!$D$16,
                            POWER((ABS(K488)^2)/('1D'!$I$5*MAX(F488,
                                        0.1)^2),
                                1/3)))),
                MAX('1D'!$D$16,
                    IFERROR(W488,
                        MAX('1D'!$D$16,
                            POWER((ABS(K488)^2)/('1D'!$I$5*MAX(F488,
                                        0.1)^2),
                                1/3))))))),
    MAX('1D'!$D$16,
        POWER((ABS(K488)^2)/('1D'!$I$5*MAX(F488,
                    0.1)^2),
            1/3)))</f>
        <v>2.0411692021517887</v>
      </c>
      <c r="AI488" s="5">
        <f t="shared" ca="1" si="106"/>
        <v>634.36466920215173</v>
      </c>
      <c r="AJ488" s="5">
        <f ca="1">AI488+((ABS(K488)/MAX(((F488)+(G488)*(AH488))*(AH488),
            0.000001))^2)/(2*'1D'!$I$5)</f>
        <v>635.53909253909478</v>
      </c>
      <c r="AM488">
        <v>0</v>
      </c>
      <c r="AN488">
        <v>0</v>
      </c>
      <c r="AO488" s="5">
        <f t="shared" si="107"/>
        <v>0</v>
      </c>
      <c r="AP488" s="5">
        <f t="shared" si="111"/>
        <v>0</v>
      </c>
      <c r="AQ488" s="5">
        <f ca="1">ABS(ABS(K488)/MAX(((F488)+(G488)*(AH488))*(AH488),
        0.000001))/SQRT('1D'!$I$5*MAX((((F488)+(G488)*(AH488))*(AH488))/MAX((F488)+2*(G488)*(AH488),
            0.000001),
        0.000001))</f>
        <v>1.0727235886044055</v>
      </c>
      <c r="AR488" s="5" t="str">
        <f t="shared" ca="1" si="108"/>
        <v>Supercritical</v>
      </c>
      <c r="AS488" s="5">
        <f ca="1">((ABS(K488)*'1D'!$D$6)/(MAX(((F488)+(G488)*(AH488))*(AH488),
            0.000001)*MAX(((((F488)+(G488)*(AH488))*(AH488))/MAX((F488)+2*(AH488)*SQRT(1+(G488)^2),
                    0.000001))^(2/3),
            0.000001)))^2</f>
        <v>4.3358367565141456E-3</v>
      </c>
    </row>
    <row r="489" spans="1:45" x14ac:dyDescent="0.35">
      <c r="A489">
        <v>480</v>
      </c>
      <c r="B489">
        <v>478.99599999999998</v>
      </c>
      <c r="C489">
        <v>616215.57499999995</v>
      </c>
      <c r="D489">
        <v>3097497.534</v>
      </c>
      <c r="E489">
        <v>632.32299999999998</v>
      </c>
      <c r="F489">
        <v>5.2</v>
      </c>
      <c r="G489">
        <v>0</v>
      </c>
      <c r="H489" t="s">
        <v>176</v>
      </c>
      <c r="I489">
        <v>2.7E-2</v>
      </c>
      <c r="J489" s="5">
        <f t="shared" si="109"/>
        <v>1</v>
      </c>
      <c r="K489" s="5">
        <f t="shared" ca="1" si="110"/>
        <v>50.95</v>
      </c>
      <c r="L489" s="5">
        <f ca="1">IF($A$2=0,
    IFERROR(L488,
        MAX('1D'!$D$16,
            POWER((ABS(K489)^2)/('1D'!$I$5*MAX(F489,
                        0.1)^2),
                1/3))),
    IF(IFERROR(V488,
            0)=0,
        IFERROR(L488,
            MAX('1D'!$D$16,
                POWER((ABS(K489)^2)/('1D'!$I$5*MAX(F489,
                            0.1)^2),
                    1/3))),
        IF(OR(IFERROR(L489,
                    0)=0,
                IFERROR(S488,
                    0)&lt;1,
                IFERROR(S489,
                    0)&lt;1),
            MAX('1D'!$D$16,
                POWER((ABS(K489)^2)/('1D'!$I$5*MAX(F489,
                            0.1)^2),
                    1/3)),
            IF(IFERROR(U489,
                    0)&gt;0,
                MAX('1D'!$D$16,
                    IFERROR(L489,
                        0)+((IFERROR(U489,
                                0))*'1D'!$D$18*IF((IFERROR(S489,
                                    0))&lt;1,
                            1,
                            -1))),
                IF(IFERROR(U489,
                        0)&lt;0,
                    IF(ABS((MAX('1D'!$D$16,
                                    POWER((ABS(K489)^2)/('1D'!$I$5*MAX(F489,
                                                0.1)^2),
                                        1/3)))-IFERROR(L489,
                                0))&gt;'1D'!$D$19,
                        MAX('1D'!$D$16,
                            IF((MAX('1D'!$D$16,
                                        POWER((ABS(K489)^2)/('1D'!$I$5*MAX(F489,
                                                    0.1)^2),
                                            1/3)))&gt;IFERROR(L489,
                                    0),
                                MIN((MAX('1D'!$D$16,
                                            POWER((ABS(K489)^2)/('1D'!$I$5*MAX(F489,
                                                        0.1)^2),
                                                1/3))),
                                    IFERROR(L489,
                                        0)+(MIN(ABS(IFERROR(U489,
                                                    0))*'1D'!$D$18,
                                            ABS((MAX('1D'!$D$16,
                                                        POWER((ABS(K489)^2)/('1D'!$I$5*MAX(F489,
                                                                    0.1)^2),
                                                            1/3)))-IFERROR(L489,
                                                    0))))),
                                MAX((MAX('1D'!$D$16,
                                            POWER((ABS(K489)^2)/('1D'!$I$5*MAX(F489,
                                                        0.1)^2),
                                                1/3))),
                                    IFERROR(L489,
                                        0)-(MIN(ABS(IFERROR(U489,
                                                    0))*'1D'!$D$18,
                                            ABS((MAX('1D'!$D$16,
                                                        POWER((ABS(K489)^2)/('1D'!$I$5*MAX(F489,
                                                                    0.1)^2),
                                                            1/3)))-IFERROR(L489,
                                                    0))))))),
                        MAX('1D'!$D$16,
                            POWER((ABS(K489)^2)/('1D'!$I$5*MAX(F489,
                                        0.1)^2),
                                1/3))),
                    MAX('1D'!$D$16,
                        IFERROR(L489,
                            0)))))))</f>
        <v>2.0411692021517887</v>
      </c>
      <c r="M489" s="5">
        <f t="shared" ca="1" si="98"/>
        <v>10.614079851189301</v>
      </c>
      <c r="N489" s="5">
        <f t="shared" ca="1" si="99"/>
        <v>1.1434704692804873</v>
      </c>
      <c r="O489" s="5">
        <f t="shared" ca="1" si="100"/>
        <v>4.8002276894771132</v>
      </c>
      <c r="P489" s="5">
        <f t="shared" ca="1" si="101"/>
        <v>634.36416920215174</v>
      </c>
      <c r="Q489" s="5">
        <f ca="1">P489+((ABS(K489)/MAX(((F489)+(G489)*(L489))*(L489),
            0.000001))^2)/(2*'1D'!$I$5)</f>
        <v>635.53859253909479</v>
      </c>
      <c r="R489" s="5">
        <f ca="1">((ABS(K489)*'1D'!$D$6)/(MAX(((F489)+(G489)*(L489))*(L489),
            0.000001)*MAX(((((F489)+(G489)*(L489))*(L489))/MAX((F489)+2*(L489)*SQRT(1+(G489)^2),
                    0.000001))^(2/3),
            0.000001)))^2</f>
        <v>4.3358367565141456E-3</v>
      </c>
      <c r="S489" s="5">
        <f ca="1">ABS(ABS(K489)/MAX(((F489)+(G489)*(L489))*(L489),
        0.000001))/SQRT('1D'!$I$5*MAX((((F489)+(G489)*(L489))*(L489))/MAX((F489)+2*(G489)*(L489),
            0.000001),
        0.000001))</f>
        <v>1.0727235886044055</v>
      </c>
      <c r="T489" s="5">
        <f ca="1">((F489)*(L489)^2)/2+(G489)*(L489)^3/3+(ABS(K489)^2)/('1D'!$I$5*MAX(((F489)+(G489)*(L489))*(L489),
        0.000001))</f>
        <v>35.763412605541333</v>
      </c>
      <c r="U489" s="5">
        <f ca="1">IF($A$2=0,
    0,
    IFERROR(Q488-(((R488+R489)/2)*J489)-(IF(O488&gt;O489,
                '1D'!$D$8*((O488^2-O489^2)/(2*'1D'!$I$5)),
                '1D'!$D$9*((O489^2-O488^2)/(2*'1D'!$I$5)))+('1D'!$D$10*(ABS(I489)/90)*(MAX(O488^2,
                        O489^2)/(2*'1D'!$I$5))))-Q489,
        0))</f>
        <v>-3.8886858066007335E-3</v>
      </c>
      <c r="V489" s="5">
        <f ca="1">IF($A$2=0,
    1,
    IF(IFERROR(V488,
            0)=0,
        0,
        IFERROR(IF(ROUND(S489,
                    3)=1,
                1,
                IF(AND(ABS(U489)&lt;'1D'!$D$19,
                        S489&gt;1),
                    1,
                    0)),
            0)))</f>
        <v>0</v>
      </c>
      <c r="W489" s="5">
        <f ca="1">IF($A$2=0,
    MAX(MAX('1D'!$D$16,
            MAX('1D'!$D$16,
                POWER((ABS(K489)^2)/('1D'!$I$5*MAX(F489,
                            0.1)^2),
                    1/3))),
        IFERROR(W1396,
            MAX(MAX('1D'!$D$16,
                    MAX('1D'!$D$16,
                        POWER((ABS(K489)^2)/('1D'!$I$5*MAX(F489,
                                    0.1)^2),
                            1/3))),
                ($L$2)-E1396))),
    IF(IFERROR(AG490,
            0)=0,
        MAX(MAX('1D'!$D$16,
                MAX('1D'!$D$16,
                    POWER((ABS(K489)^2)/('1D'!$I$5*MAX(F489,
                                0.1)^2),
                        1/3))),
            IFERROR(W1396,
                MAX(MAX('1D'!$D$16,
                        MAX('1D'!$D$16,
                            POWER((ABS(K489)^2)/('1D'!$I$5*MAX(F489,
                                        0.1)^2),
                                1/3))),
                    ($L$2)-E1396))),
        IF(IFERROR(W489,
                0)=0,
            MAX(MAX('1D'!$D$16,
                    MAX('1D'!$D$16,
                        POWER((ABS(K489)^2)/('1D'!$I$5*MAX(F489,
                                    0.1)^2),
                            1/3))),
                IFERROR(W1396,
                    MAX(MAX('1D'!$D$16,
                            MAX('1D'!$D$16,
                                POWER((ABS(K489)^2)/('1D'!$I$5*MAX(F489,
                                            0.1)^2),
                                    1/3))),
                        ($L$2)-E1396))),
            IF(OR(IFERROR(AD489,
                        0)&gt;=1,
                    IFERROR(AD490,
                        0)&gt;=1),
                MAX('1D'!$D$16,
                    MAX('1D'!$D$16,
                        POWER((ABS(K489)^2)/('1D'!$I$5*MAX(F489,
                                    0.1)^2),
                            1/3))),
                IF(ABS(IFERROR(AF489,
                            0))&lt;'1D'!$D$19,
                    MAX(MAX('1D'!$D$16,
                            MAX('1D'!$D$16,
                                POWER((ABS(K489)^2)/('1D'!$I$5*MAX(F489,
                                            0.1)^2),
                                    1/3))),
                        IFERROR(W489,
                            0)),
                    MAX(MAX('1D'!$D$16,
                            MAX('1D'!$D$16,
                                POWER((ABS(K489)^2)/('1D'!$I$5*MAX(F489,
                                            0.1)^2),
                                    1/3))),
                        (IFERROR(W489,
                                0))+((IFERROR(AF489,
                                    0))*'1D'!$D$18)))))))</f>
        <v>2.1389677043987478</v>
      </c>
      <c r="X489" s="5">
        <f t="shared" ca="1" si="102"/>
        <v>11.122632062873489</v>
      </c>
      <c r="Y489" s="5">
        <f t="shared" ca="1" si="103"/>
        <v>1.1735290000551568</v>
      </c>
      <c r="Z489" s="5">
        <f t="shared" ca="1" si="104"/>
        <v>4.5807502857230418</v>
      </c>
      <c r="AA489" s="5">
        <f t="shared" ca="1" si="105"/>
        <v>634.46196770439872</v>
      </c>
      <c r="AB489" s="5">
        <f ca="1">AA489+((ABS(K489)/MAX(((F489)+(G489)*(W489))*(W489),
            0.000001))^2)/(2*'1D'!$I$5)</f>
        <v>635.53145155659809</v>
      </c>
      <c r="AC489" s="5">
        <f ca="1">((ABS(K489)*'1D'!$D$6)/(MAX(((F489)+(G489)*(W489))*(W489),
            0.000001)*MAX(((((F489)+(G489)*(W489))*(W489))/MAX((F489)+2*(W489)*SQRT(1+(G489)^2),
                    0.000001))^(2/3),
            0.000001)))^2</f>
        <v>3.8141460404132466E-3</v>
      </c>
      <c r="AD489" s="5">
        <f ca="1">ABS(ABS(K489)/MAX(((F489)+(G489)*(W489))*(W489),
        0.000001))/SQRT('1D'!$I$5*MAX((((F489)+(G489)*(W489))*(W489))/MAX((F489)+2*(G489)*(W489),
            0.000001),
        0.000001))</f>
        <v>1.0000000000000004</v>
      </c>
      <c r="AE489" s="5">
        <f ca="1">((F489)*(W489)^2)/2+(G489)*(W489)^3/3+(ABS(K489)^2)/('1D'!$I$5*MAX(((F489)+(G489)*(W489))*(W489),
        0.000001))</f>
        <v>35.686426155594638</v>
      </c>
      <c r="AF489" s="5">
        <f ca="1">IF($A$2=0,
    0,
    IFERROR(AB490+(((AC489+AC490)/2)*J490)+(IF(Z489&gt;Z490,
                '1D'!$D$8*((Z489^2-Z490^2)/(2*'1D'!$I$5)),
                '1D'!$D$9*((Z490^2-Z489^2)/(2*'1D'!$I$5)))+('1D'!$D$10*(ABS(I490)/90)*(MAX(Z489^2,
                        Z490^2)/(2*'1D'!$I$5))))-AB489,
        0))</f>
        <v>3.4531789411857972E-3</v>
      </c>
      <c r="AG489" s="5">
        <f ca="1">IF($A$2=0,
    1,
    IF(IFERROR(AG490,
            0)=0,
        0,
        IFERROR(IF(OR(ROUND(AD489,
                        3)&gt;=1,
                    AND(ABS(AF489)&lt;'1D'!$D$19,
                        AD489&lt;1)),
                1,
                0),
            0)))</f>
        <v>1</v>
      </c>
      <c r="AH489" s="5">
        <f ca="1">IFERROR(IF('1D'!V32="Supercritical",
        MAX('1D'!$D$16,
            IFERROR(L489,
                MAX('1D'!$D$16,
                    POWER((ABS(K489)^2)/('1D'!$I$5*MAX(F489,
                                0.1)^2),
                        1/3)))),
        IF('1D'!V32="Subcritical",
            MAX('1D'!$D$16,
                IFERROR(W489,
                    MAX('1D'!$D$16,
                        POWER((ABS(K489)^2)/('1D'!$I$5*MAX(F489,
                                    0.1)^2),
                            1/3)))),
            IF(IFERROR(T489,
                    -1E+99)&gt;=IFERROR(AE489,
                    -1E+99),
                MAX('1D'!$D$16,
                    IFERROR(L489,
                        MAX('1D'!$D$16,
                            POWER((ABS(K489)^2)/('1D'!$I$5*MAX(F489,
                                        0.1)^2),
                                1/3)))),
                MAX('1D'!$D$16,
                    IFERROR(W489,
                        MAX('1D'!$D$16,
                            POWER((ABS(K489)^2)/('1D'!$I$5*MAX(F489,
                                        0.1)^2),
                                1/3))))))),
    MAX('1D'!$D$16,
        POWER((ABS(K489)^2)/('1D'!$I$5*MAX(F489,
                    0.1)^2),
            1/3)))</f>
        <v>2.0411692021517887</v>
      </c>
      <c r="AI489" s="5">
        <f t="shared" ca="1" si="106"/>
        <v>634.36416920215174</v>
      </c>
      <c r="AJ489" s="5">
        <f ca="1">AI489+((ABS(K489)/MAX(((F489)+(G489)*(AH489))*(AH489),
            0.000001))^2)/(2*'1D'!$I$5)</f>
        <v>635.53859253909479</v>
      </c>
      <c r="AM489">
        <v>0</v>
      </c>
      <c r="AN489">
        <v>0</v>
      </c>
      <c r="AO489" s="5">
        <f t="shared" si="107"/>
        <v>0</v>
      </c>
      <c r="AP489" s="5">
        <f t="shared" si="111"/>
        <v>0</v>
      </c>
      <c r="AQ489" s="5">
        <f ca="1">ABS(ABS(K489)/MAX(((F489)+(G489)*(AH489))*(AH489),
        0.000001))/SQRT('1D'!$I$5*MAX((((F489)+(G489)*(AH489))*(AH489))/MAX((F489)+2*(G489)*(AH489),
            0.000001),
        0.000001))</f>
        <v>1.0727235886044055</v>
      </c>
      <c r="AR489" s="5" t="str">
        <f t="shared" ca="1" si="108"/>
        <v>Supercritical</v>
      </c>
      <c r="AS489" s="5">
        <f ca="1">((ABS(K489)*'1D'!$D$6)/(MAX(((F489)+(G489)*(AH489))*(AH489),
            0.000001)*MAX(((((F489)+(G489)*(AH489))*(AH489))/MAX((F489)+2*(AH489)*SQRT(1+(G489)^2),
                    0.000001))^(2/3),
            0.000001)))^2</f>
        <v>4.3358367565141456E-3</v>
      </c>
    </row>
    <row r="490" spans="1:45" x14ac:dyDescent="0.35">
      <c r="A490">
        <v>481</v>
      </c>
      <c r="B490">
        <v>479.99599999999998</v>
      </c>
      <c r="C490">
        <v>616215.10100000002</v>
      </c>
      <c r="D490">
        <v>3097496.6529999999</v>
      </c>
      <c r="E490">
        <v>632.32249999999999</v>
      </c>
      <c r="F490">
        <v>5.2</v>
      </c>
      <c r="G490">
        <v>0</v>
      </c>
      <c r="H490" t="s">
        <v>176</v>
      </c>
      <c r="I490">
        <v>7.8E-2</v>
      </c>
      <c r="J490" s="5">
        <f t="shared" si="109"/>
        <v>1</v>
      </c>
      <c r="K490" s="5">
        <f t="shared" ca="1" si="110"/>
        <v>50.95</v>
      </c>
      <c r="L490" s="5">
        <f ca="1">IF($A$2=0,
    IFERROR(L489,
        MAX('1D'!$D$16,
            POWER((ABS(K490)^2)/('1D'!$I$5*MAX(F490,
                        0.1)^2),
                1/3))),
    IF(IFERROR(V489,
            0)=0,
        IFERROR(L489,
            MAX('1D'!$D$16,
                POWER((ABS(K490)^2)/('1D'!$I$5*MAX(F490,
                            0.1)^2),
                    1/3))),
        IF(OR(IFERROR(L490,
                    0)=0,
                IFERROR(S489,
                    0)&lt;1,
                IFERROR(S490,
                    0)&lt;1),
            MAX('1D'!$D$16,
                POWER((ABS(K490)^2)/('1D'!$I$5*MAX(F490,
                            0.1)^2),
                    1/3)),
            IF(IFERROR(U490,
                    0)&gt;0,
                MAX('1D'!$D$16,
                    IFERROR(L490,
                        0)+((IFERROR(U490,
                                0))*'1D'!$D$18*IF((IFERROR(S490,
                                    0))&lt;1,
                            1,
                            -1))),
                IF(IFERROR(U490,
                        0)&lt;0,
                    IF(ABS((MAX('1D'!$D$16,
                                    POWER((ABS(K490)^2)/('1D'!$I$5*MAX(F490,
                                                0.1)^2),
                                        1/3)))-IFERROR(L490,
                                0))&gt;'1D'!$D$19,
                        MAX('1D'!$D$16,
                            IF((MAX('1D'!$D$16,
                                        POWER((ABS(K490)^2)/('1D'!$I$5*MAX(F490,
                                                    0.1)^2),
                                            1/3)))&gt;IFERROR(L490,
                                    0),
                                MIN((MAX('1D'!$D$16,
                                            POWER((ABS(K490)^2)/('1D'!$I$5*MAX(F490,
                                                        0.1)^2),
                                                1/3))),
                                    IFERROR(L490,
                                        0)+(MIN(ABS(IFERROR(U490,
                                                    0))*'1D'!$D$18,
                                            ABS((MAX('1D'!$D$16,
                                                        POWER((ABS(K490)^2)/('1D'!$I$5*MAX(F490,
                                                                    0.1)^2),
                                                            1/3)))-IFERROR(L490,
                                                    0))))),
                                MAX((MAX('1D'!$D$16,
                                            POWER((ABS(K490)^2)/('1D'!$I$5*MAX(F490,
                                                        0.1)^2),
                                                1/3))),
                                    IFERROR(L490,
                                        0)-(MIN(ABS(IFERROR(U490,
                                                    0))*'1D'!$D$18,
                                            ABS((MAX('1D'!$D$16,
                                                        POWER((ABS(K490)^2)/('1D'!$I$5*MAX(F490,
                                                                    0.1)^2),
                                                            1/3)))-IFERROR(L490,
                                                    0))))))),
                        MAX('1D'!$D$16,
                            POWER((ABS(K490)^2)/('1D'!$I$5*MAX(F490,
                                        0.1)^2),
                                1/3))),
                    MAX('1D'!$D$16,
                        IFERROR(L490,
                            0)))))))</f>
        <v>2.0411692021517887</v>
      </c>
      <c r="M490" s="5">
        <f t="shared" ca="1" si="98"/>
        <v>10.614079851189301</v>
      </c>
      <c r="N490" s="5">
        <f t="shared" ca="1" si="99"/>
        <v>1.1434704692804873</v>
      </c>
      <c r="O490" s="5">
        <f t="shared" ca="1" si="100"/>
        <v>4.8002276894771132</v>
      </c>
      <c r="P490" s="5">
        <f t="shared" ca="1" si="101"/>
        <v>634.36366920215175</v>
      </c>
      <c r="Q490" s="5">
        <f ca="1">P490+((ABS(K490)/MAX(((F490)+(G490)*(L490))*(L490),
            0.000001))^2)/(2*'1D'!$I$5)</f>
        <v>635.53809253909481</v>
      </c>
      <c r="R490" s="5">
        <f ca="1">((ABS(K490)*'1D'!$D$6)/(MAX(((F490)+(G490)*(L490))*(L490),
            0.000001)*MAX(((((F490)+(G490)*(L490))*(L490))/MAX((F490)+2*(L490)*SQRT(1+(G490)^2),
                    0.000001))^(2/3),
            0.000001)))^2</f>
        <v>4.3358367565141456E-3</v>
      </c>
      <c r="S490" s="5">
        <f ca="1">ABS(ABS(K490)/MAX(((F490)+(G490)*(L490))*(L490),
        0.000001))/SQRT('1D'!$I$5*MAX((((F490)+(G490)*(L490))*(L490))/MAX((F490)+2*(G490)*(L490),
            0.000001),
        0.000001))</f>
        <v>1.0727235886044055</v>
      </c>
      <c r="T490" s="5">
        <f ca="1">((F490)*(L490)^2)/2+(G490)*(L490)^3/3+(ABS(K490)^2)/('1D'!$I$5*MAX(((F490)+(G490)*(L490))*(L490),
        0.000001))</f>
        <v>35.763412605541333</v>
      </c>
      <c r="U490" s="5">
        <f ca="1">IF($A$2=0,
    0,
    IFERROR(Q489-(((R489+R490)/2)*J490)-(IF(O489&gt;O490,
                '1D'!$D$8*((O489^2-O490^2)/(2*'1D'!$I$5)),
                '1D'!$D$9*((O490^2-O489^2)/(2*'1D'!$I$5)))+('1D'!$D$10*(ABS(I490)/90)*(MAX(O489^2,
                        O490^2)/(2*'1D'!$I$5))))-Q490,
        0))</f>
        <v>-3.9885117902258571E-3</v>
      </c>
      <c r="V490" s="5">
        <f ca="1">IF($A$2=0,
    1,
    IF(IFERROR(V489,
            0)=0,
        0,
        IFERROR(IF(ROUND(S490,
                    3)=1,
                1,
                IF(AND(ABS(U490)&lt;'1D'!$D$19,
                        S490&gt;1),
                    1,
                    0)),
            0)))</f>
        <v>0</v>
      </c>
      <c r="W490" s="5">
        <f ca="1">IF($A$2=0,
    MAX(MAX('1D'!$D$16,
            MAX('1D'!$D$16,
                POWER((ABS(K490)^2)/('1D'!$I$5*MAX(F490,
                            0.1)^2),
                    1/3))),
        IFERROR(W1396,
            MAX(MAX('1D'!$D$16,
                    MAX('1D'!$D$16,
                        POWER((ABS(K490)^2)/('1D'!$I$5*MAX(F490,
                                    0.1)^2),
                            1/3))),
                ($L$2)-E1396))),
    IF(IFERROR(AG491,
            0)=0,
        MAX(MAX('1D'!$D$16,
                MAX('1D'!$D$16,
                    POWER((ABS(K490)^2)/('1D'!$I$5*MAX(F490,
                                0.1)^2),
                        1/3))),
            IFERROR(W1396,
                MAX(MAX('1D'!$D$16,
                        MAX('1D'!$D$16,
                            POWER((ABS(K490)^2)/('1D'!$I$5*MAX(F490,
                                        0.1)^2),
                                1/3))),
                    ($L$2)-E1396))),
        IF(IFERROR(W490,
                0)=0,
            MAX(MAX('1D'!$D$16,
                    MAX('1D'!$D$16,
                        POWER((ABS(K490)^2)/('1D'!$I$5*MAX(F490,
                                    0.1)^2),
                            1/3))),
                IFERROR(W1396,
                    MAX(MAX('1D'!$D$16,
                            MAX('1D'!$D$16,
                                POWER((ABS(K490)^2)/('1D'!$I$5*MAX(F490,
                                            0.1)^2),
                                    1/3))),
                        ($L$2)-E1396))),
            IF(OR(IFERROR(AD490,
                        0)&gt;=1,
                    IFERROR(AD491,
                        0)&gt;=1),
                MAX('1D'!$D$16,
                    MAX('1D'!$D$16,
                        POWER((ABS(K490)^2)/('1D'!$I$5*MAX(F490,
                                    0.1)^2),
                            1/3))),
                IF(ABS(IFERROR(AF490,
                            0))&lt;'1D'!$D$19,
                    MAX(MAX('1D'!$D$16,
                            MAX('1D'!$D$16,
                                POWER((ABS(K490)^2)/('1D'!$I$5*MAX(F490,
                                            0.1)^2),
                                    1/3))),
                        IFERROR(W490,
                            0)),
                    MAX(MAX('1D'!$D$16,
                            MAX('1D'!$D$16,
                                POWER((ABS(K490)^2)/('1D'!$I$5*MAX(F490,
                                            0.1)^2),
                                    1/3))),
                        (IFERROR(W490,
                                0))+((IFERROR(AF490,
                                    0))*'1D'!$D$18)))))))</f>
        <v>2.1389677043987478</v>
      </c>
      <c r="X490" s="5">
        <f t="shared" ca="1" si="102"/>
        <v>11.122632062873489</v>
      </c>
      <c r="Y490" s="5">
        <f t="shared" ca="1" si="103"/>
        <v>1.1735290000551568</v>
      </c>
      <c r="Z490" s="5">
        <f t="shared" ca="1" si="104"/>
        <v>4.5807502857230418</v>
      </c>
      <c r="AA490" s="5">
        <f t="shared" ca="1" si="105"/>
        <v>634.46146770439873</v>
      </c>
      <c r="AB490" s="5">
        <f ca="1">AA490+((ABS(K490)/MAX(((F490)+(G490)*(W490))*(W490),
            0.000001))^2)/(2*'1D'!$I$5)</f>
        <v>635.5309515565981</v>
      </c>
      <c r="AC490" s="5">
        <f ca="1">((ABS(K490)*'1D'!$D$6)/(MAX(((F490)+(G490)*(W490))*(W490),
            0.000001)*MAX(((((F490)+(G490)*(W490))*(W490))/MAX((F490)+2*(W490)*SQRT(1+(G490)^2),
                    0.000001))^(2/3),
            0.000001)))^2</f>
        <v>3.8141460404132466E-3</v>
      </c>
      <c r="AD490" s="5">
        <f ca="1">ABS(ABS(K490)/MAX(((F490)+(G490)*(W490))*(W490),
        0.000001))/SQRT('1D'!$I$5*MAX((((F490)+(G490)*(W490))*(W490))/MAX((F490)+2*(G490)*(W490),
            0.000001),
        0.000001))</f>
        <v>1.0000000000000004</v>
      </c>
      <c r="AE490" s="5">
        <f ca="1">((F490)*(W490)^2)/2+(G490)*(W490)^3/3+(ABS(K490)^2)/('1D'!$I$5*MAX(((F490)+(G490)*(W490))*(W490),
        0.000001))</f>
        <v>35.686426155594638</v>
      </c>
      <c r="AF490" s="5">
        <f ca="1">IF($A$2=0,
    0,
    IFERROR(AB491+(((AC490+AC491)/2)*J491)+(IF(Z490&gt;Z491,
                '1D'!$D$8*((Z490^2-Z491^2)/(2*'1D'!$I$5)),
                '1D'!$D$9*((Z491^2-Z490^2)/(2*'1D'!$I$5)))+('1D'!$D$10*(ABS(I491)/90)*(MAX(Z490^2,
                        Z491^2)/(2*'1D'!$I$5))))-AB490,
        0))</f>
        <v>3.4032696947861041E-3</v>
      </c>
      <c r="AG490" s="5">
        <f ca="1">IF($A$2=0,
    1,
    IF(IFERROR(AG491,
            0)=0,
        0,
        IFERROR(IF(OR(ROUND(AD490,
                        3)&gt;=1,
                    AND(ABS(AF490)&lt;'1D'!$D$19,
                        AD490&lt;1)),
                1,
                0),
            0)))</f>
        <v>1</v>
      </c>
      <c r="AH490" s="5">
        <f ca="1">IFERROR(IF('1D'!V32="Supercritical",
        MAX('1D'!$D$16,
            IFERROR(L490,
                MAX('1D'!$D$16,
                    POWER((ABS(K490)^2)/('1D'!$I$5*MAX(F490,
                                0.1)^2),
                        1/3)))),
        IF('1D'!V32="Subcritical",
            MAX('1D'!$D$16,
                IFERROR(W490,
                    MAX('1D'!$D$16,
                        POWER((ABS(K490)^2)/('1D'!$I$5*MAX(F490,
                                    0.1)^2),
                            1/3)))),
            IF(IFERROR(T490,
                    -1E+99)&gt;=IFERROR(AE490,
                    -1E+99),
                MAX('1D'!$D$16,
                    IFERROR(L490,
                        MAX('1D'!$D$16,
                            POWER((ABS(K490)^2)/('1D'!$I$5*MAX(F490,
                                        0.1)^2),
                                1/3)))),
                MAX('1D'!$D$16,
                    IFERROR(W490,
                        MAX('1D'!$D$16,
                            POWER((ABS(K490)^2)/('1D'!$I$5*MAX(F490,
                                        0.1)^2),
                                1/3))))))),
    MAX('1D'!$D$16,
        POWER((ABS(K490)^2)/('1D'!$I$5*MAX(F490,
                    0.1)^2),
            1/3)))</f>
        <v>2.0411692021517887</v>
      </c>
      <c r="AI490" s="5">
        <f t="shared" ca="1" si="106"/>
        <v>634.36366920215175</v>
      </c>
      <c r="AJ490" s="5">
        <f ca="1">AI490+((ABS(K490)/MAX(((F490)+(G490)*(AH490))*(AH490),
            0.000001))^2)/(2*'1D'!$I$5)</f>
        <v>635.53809253909481</v>
      </c>
      <c r="AM490">
        <v>0</v>
      </c>
      <c r="AN490">
        <v>0</v>
      </c>
      <c r="AO490" s="5">
        <f t="shared" si="107"/>
        <v>0</v>
      </c>
      <c r="AP490" s="5">
        <f t="shared" si="111"/>
        <v>0</v>
      </c>
      <c r="AQ490" s="5">
        <f ca="1">ABS(ABS(K490)/MAX(((F490)+(G490)*(AH490))*(AH490),
        0.000001))/SQRT('1D'!$I$5*MAX((((F490)+(G490)*(AH490))*(AH490))/MAX((F490)+2*(G490)*(AH490),
            0.000001),
        0.000001))</f>
        <v>1.0727235886044055</v>
      </c>
      <c r="AR490" s="5" t="str">
        <f t="shared" ca="1" si="108"/>
        <v>Supercritical</v>
      </c>
      <c r="AS490" s="5">
        <f ca="1">((ABS(K490)*'1D'!$D$6)/(MAX(((F490)+(G490)*(AH490))*(AH490),
            0.000001)*MAX(((((F490)+(G490)*(AH490))*(AH490))/MAX((F490)+2*(AH490)*SQRT(1+(G490)^2),
                    0.000001))^(2/3),
            0.000001)))^2</f>
        <v>4.3358367565141456E-3</v>
      </c>
    </row>
    <row r="491" spans="1:45" x14ac:dyDescent="0.35">
      <c r="A491">
        <v>482</v>
      </c>
      <c r="B491">
        <v>480.99599999999998</v>
      </c>
      <c r="C491">
        <v>616214.62600000005</v>
      </c>
      <c r="D491">
        <v>3097495.773</v>
      </c>
      <c r="E491">
        <v>632.322</v>
      </c>
      <c r="F491">
        <v>5.2</v>
      </c>
      <c r="G491">
        <v>0</v>
      </c>
      <c r="H491" t="s">
        <v>176</v>
      </c>
      <c r="I491">
        <v>0.05</v>
      </c>
      <c r="J491" s="5">
        <f t="shared" si="109"/>
        <v>1</v>
      </c>
      <c r="K491" s="5">
        <f t="shared" ca="1" si="110"/>
        <v>50.95</v>
      </c>
      <c r="L491" s="5">
        <f ca="1">IF($A$2=0,
    IFERROR(L490,
        MAX('1D'!$D$16,
            POWER((ABS(K491)^2)/('1D'!$I$5*MAX(F491,
                        0.1)^2),
                1/3))),
    IF(IFERROR(V490,
            0)=0,
        IFERROR(L490,
            MAX('1D'!$D$16,
                POWER((ABS(K491)^2)/('1D'!$I$5*MAX(F491,
                            0.1)^2),
                    1/3))),
        IF(OR(IFERROR(L491,
                    0)=0,
                IFERROR(S490,
                    0)&lt;1,
                IFERROR(S491,
                    0)&lt;1),
            MAX('1D'!$D$16,
                POWER((ABS(K491)^2)/('1D'!$I$5*MAX(F491,
                            0.1)^2),
                    1/3)),
            IF(IFERROR(U491,
                    0)&gt;0,
                MAX('1D'!$D$16,
                    IFERROR(L491,
                        0)+((IFERROR(U491,
                                0))*'1D'!$D$18*IF((IFERROR(S491,
                                    0))&lt;1,
                            1,
                            -1))),
                IF(IFERROR(U491,
                        0)&lt;0,
                    IF(ABS((MAX('1D'!$D$16,
                                    POWER((ABS(K491)^2)/('1D'!$I$5*MAX(F491,
                                                0.1)^2),
                                        1/3)))-IFERROR(L491,
                                0))&gt;'1D'!$D$19,
                        MAX('1D'!$D$16,
                            IF((MAX('1D'!$D$16,
                                        POWER((ABS(K491)^2)/('1D'!$I$5*MAX(F491,
                                                    0.1)^2),
                                            1/3)))&gt;IFERROR(L491,
                                    0),
                                MIN((MAX('1D'!$D$16,
                                            POWER((ABS(K491)^2)/('1D'!$I$5*MAX(F491,
                                                        0.1)^2),
                                                1/3))),
                                    IFERROR(L491,
                                        0)+(MIN(ABS(IFERROR(U491,
                                                    0))*'1D'!$D$18,
                                            ABS((MAX('1D'!$D$16,
                                                        POWER((ABS(K491)^2)/('1D'!$I$5*MAX(F491,
                                                                    0.1)^2),
                                                            1/3)))-IFERROR(L491,
                                                    0))))),
                                MAX((MAX('1D'!$D$16,
                                            POWER((ABS(K491)^2)/('1D'!$I$5*MAX(F491,
                                                        0.1)^2),
                                                1/3))),
                                    IFERROR(L491,
                                        0)-(MIN(ABS(IFERROR(U491,
                                                    0))*'1D'!$D$18,
                                            ABS((MAX('1D'!$D$16,
                                                        POWER((ABS(K491)^2)/('1D'!$I$5*MAX(F491,
                                                                    0.1)^2),
                                                            1/3)))-IFERROR(L491,
                                                    0))))))),
                        MAX('1D'!$D$16,
                            POWER((ABS(K491)^2)/('1D'!$I$5*MAX(F491,
                                        0.1)^2),
                                1/3))),
                    MAX('1D'!$D$16,
                        IFERROR(L491,
                            0)))))))</f>
        <v>2.0411692021517887</v>
      </c>
      <c r="M491" s="5">
        <f t="shared" ca="1" si="98"/>
        <v>10.614079851189301</v>
      </c>
      <c r="N491" s="5">
        <f t="shared" ca="1" si="99"/>
        <v>1.1434704692804873</v>
      </c>
      <c r="O491" s="5">
        <f t="shared" ca="1" si="100"/>
        <v>4.8002276894771132</v>
      </c>
      <c r="P491" s="5">
        <f t="shared" ca="1" si="101"/>
        <v>634.36316920215177</v>
      </c>
      <c r="Q491" s="5">
        <f ca="1">P491+((ABS(K491)/MAX(((F491)+(G491)*(L491))*(L491),
            0.000001))^2)/(2*'1D'!$I$5)</f>
        <v>635.53759253909482</v>
      </c>
      <c r="R491" s="5">
        <f ca="1">((ABS(K491)*'1D'!$D$6)/(MAX(((F491)+(G491)*(L491))*(L491),
            0.000001)*MAX(((((F491)+(G491)*(L491))*(L491))/MAX((F491)+2*(L491)*SQRT(1+(G491)^2),
                    0.000001))^(2/3),
            0.000001)))^2</f>
        <v>4.3358367565141456E-3</v>
      </c>
      <c r="S491" s="5">
        <f ca="1">ABS(ABS(K491)/MAX(((F491)+(G491)*(L491))*(L491),
        0.000001))/SQRT('1D'!$I$5*MAX((((F491)+(G491)*(L491))*(L491))/MAX((F491)+2*(G491)*(L491),
            0.000001),
        0.000001))</f>
        <v>1.0727235886044055</v>
      </c>
      <c r="T491" s="5">
        <f ca="1">((F491)*(L491)^2)/2+(G491)*(L491)^3/3+(ABS(K491)^2)/('1D'!$I$5*MAX(((F491)+(G491)*(L491))*(L491),
        0.000001))</f>
        <v>35.763412605541333</v>
      </c>
      <c r="U491" s="5">
        <f ca="1">IF($A$2=0,
    0,
    IFERROR(Q490-(((R490+R491)/2)*J491)-(IF(O490&gt;O491,
                '1D'!$D$8*((O490^2-O491^2)/(2*'1D'!$I$5)),
                '1D'!$D$9*((O491^2-O490^2)/(2*'1D'!$I$5)))+('1D'!$D$10*(ABS(I491)/90)*(MAX(O490^2,
                        O491^2)/(2*'1D'!$I$5))))-Q491,
        0))</f>
        <v>-3.9337053678991651E-3</v>
      </c>
      <c r="V491" s="5">
        <f ca="1">IF($A$2=0,
    1,
    IF(IFERROR(V490,
            0)=0,
        0,
        IFERROR(IF(ROUND(S491,
                    3)=1,
                1,
                IF(AND(ABS(U491)&lt;'1D'!$D$19,
                        S491&gt;1),
                    1,
                    0)),
            0)))</f>
        <v>0</v>
      </c>
      <c r="W491" s="5">
        <f ca="1">IF($A$2=0,
    MAX(MAX('1D'!$D$16,
            MAX('1D'!$D$16,
                POWER((ABS(K491)^2)/('1D'!$I$5*MAX(F491,
                            0.1)^2),
                    1/3))),
        IFERROR(W1396,
            MAX(MAX('1D'!$D$16,
                    MAX('1D'!$D$16,
                        POWER((ABS(K491)^2)/('1D'!$I$5*MAX(F491,
                                    0.1)^2),
                            1/3))),
                ($L$2)-E1396))),
    IF(IFERROR(AG492,
            0)=0,
        MAX(MAX('1D'!$D$16,
                MAX('1D'!$D$16,
                    POWER((ABS(K491)^2)/('1D'!$I$5*MAX(F491,
                                0.1)^2),
                        1/3))),
            IFERROR(W1396,
                MAX(MAX('1D'!$D$16,
                        MAX('1D'!$D$16,
                            POWER((ABS(K491)^2)/('1D'!$I$5*MAX(F491,
                                        0.1)^2),
                                1/3))),
                    ($L$2)-E1396))),
        IF(IFERROR(W491,
                0)=0,
            MAX(MAX('1D'!$D$16,
                    MAX('1D'!$D$16,
                        POWER((ABS(K491)^2)/('1D'!$I$5*MAX(F491,
                                    0.1)^2),
                            1/3))),
                IFERROR(W1396,
                    MAX(MAX('1D'!$D$16,
                            MAX('1D'!$D$16,
                                POWER((ABS(K491)^2)/('1D'!$I$5*MAX(F491,
                                            0.1)^2),
                                    1/3))),
                        ($L$2)-E1396))),
            IF(OR(IFERROR(AD491,
                        0)&gt;=1,
                    IFERROR(AD492,
                        0)&gt;=1),
                MAX('1D'!$D$16,
                    MAX('1D'!$D$16,
                        POWER((ABS(K491)^2)/('1D'!$I$5*MAX(F491,
                                    0.1)^2),
                            1/3))),
                IF(ABS(IFERROR(AF491,
                            0))&lt;'1D'!$D$19,
                    MAX(MAX('1D'!$D$16,
                            MAX('1D'!$D$16,
                                POWER((ABS(K491)^2)/('1D'!$I$5*MAX(F491,
                                            0.1)^2),
                                    1/3))),
                        IFERROR(W491,
                            0)),
                    MAX(MAX('1D'!$D$16,
                            MAX('1D'!$D$16,
                                POWER((ABS(K491)^2)/('1D'!$I$5*MAX(F491,
                                            0.1)^2),
                                    1/3))),
                        (IFERROR(W491,
                                0))+((IFERROR(AF491,
                                    0))*'1D'!$D$18)))))))</f>
        <v>2.1389677043987478</v>
      </c>
      <c r="X491" s="5">
        <f t="shared" ca="1" si="102"/>
        <v>11.122632062873489</v>
      </c>
      <c r="Y491" s="5">
        <f t="shared" ca="1" si="103"/>
        <v>1.1735290000551568</v>
      </c>
      <c r="Z491" s="5">
        <f t="shared" ca="1" si="104"/>
        <v>4.5807502857230418</v>
      </c>
      <c r="AA491" s="5">
        <f t="shared" ca="1" si="105"/>
        <v>634.46096770439874</v>
      </c>
      <c r="AB491" s="5">
        <f ca="1">AA491+((ABS(K491)/MAX(((F491)+(G491)*(W491))*(W491),
            0.000001))^2)/(2*'1D'!$I$5)</f>
        <v>635.53045155659811</v>
      </c>
      <c r="AC491" s="5">
        <f ca="1">((ABS(K491)*'1D'!$D$6)/(MAX(((F491)+(G491)*(W491))*(W491),
            0.000001)*MAX(((((F491)+(G491)*(W491))*(W491))/MAX((F491)+2*(W491)*SQRT(1+(G491)^2),
                    0.000001))^(2/3),
            0.000001)))^2</f>
        <v>3.8141460404132466E-3</v>
      </c>
      <c r="AD491" s="5">
        <f ca="1">ABS(ABS(K491)/MAX(((F491)+(G491)*(W491))*(W491),
        0.000001))/SQRT('1D'!$I$5*MAX((((F491)+(G491)*(W491))*(W491))/MAX((F491)+2*(G491)*(W491),
            0.000001),
        0.000001))</f>
        <v>1.0000000000000004</v>
      </c>
      <c r="AE491" s="5">
        <f ca="1">((F491)*(W491)^2)/2+(G491)*(W491)^3/3+(ABS(K491)^2)/('1D'!$I$5*MAX(((F491)+(G491)*(W491))*(W491),
        0.000001))</f>
        <v>35.686426155594638</v>
      </c>
      <c r="AF491" s="5">
        <f ca="1">IF($A$2=0,
    0,
    IFERROR(AB492+(((AC491+AC492)/2)*J492)+(IF(Z491&gt;Z492,
                '1D'!$D$8*((Z491^2-Z492^2)/(2*'1D'!$I$5)),
                '1D'!$D$9*((Z492^2-Z491^2)/(2*'1D'!$I$5)))+('1D'!$D$10*(ABS(I492)/90)*(MAX(Z491^2,
                        Z492^2)/(2*'1D'!$I$5))))-AB491,
        0))</f>
        <v>3.3622728137743252E-3</v>
      </c>
      <c r="AG491" s="5">
        <f ca="1">IF($A$2=0,
    1,
    IF(IFERROR(AG492,
            0)=0,
        0,
        IFERROR(IF(OR(ROUND(AD491,
                        3)&gt;=1,
                    AND(ABS(AF491)&lt;'1D'!$D$19,
                        AD491&lt;1)),
                1,
                0),
            0)))</f>
        <v>1</v>
      </c>
      <c r="AH491" s="5">
        <f ca="1">IFERROR(IF('1D'!V32="Supercritical",
        MAX('1D'!$D$16,
            IFERROR(L491,
                MAX('1D'!$D$16,
                    POWER((ABS(K491)^2)/('1D'!$I$5*MAX(F491,
                                0.1)^2),
                        1/3)))),
        IF('1D'!V32="Subcritical",
            MAX('1D'!$D$16,
                IFERROR(W491,
                    MAX('1D'!$D$16,
                        POWER((ABS(K491)^2)/('1D'!$I$5*MAX(F491,
                                    0.1)^2),
                            1/3)))),
            IF(IFERROR(T491,
                    -1E+99)&gt;=IFERROR(AE491,
                    -1E+99),
                MAX('1D'!$D$16,
                    IFERROR(L491,
                        MAX('1D'!$D$16,
                            POWER((ABS(K491)^2)/('1D'!$I$5*MAX(F491,
                                        0.1)^2),
                                1/3)))),
                MAX('1D'!$D$16,
                    IFERROR(W491,
                        MAX('1D'!$D$16,
                            POWER((ABS(K491)^2)/('1D'!$I$5*MAX(F491,
                                        0.1)^2),
                                1/3))))))),
    MAX('1D'!$D$16,
        POWER((ABS(K491)^2)/('1D'!$I$5*MAX(F491,
                    0.1)^2),
            1/3)))</f>
        <v>2.0411692021517887</v>
      </c>
      <c r="AI491" s="5">
        <f t="shared" ca="1" si="106"/>
        <v>634.36316920215177</v>
      </c>
      <c r="AJ491" s="5">
        <f ca="1">AI491+((ABS(K491)/MAX(((F491)+(G491)*(AH491))*(AH491),
            0.000001))^2)/(2*'1D'!$I$5)</f>
        <v>635.53759253909482</v>
      </c>
      <c r="AM491">
        <v>0</v>
      </c>
      <c r="AN491">
        <v>0</v>
      </c>
      <c r="AO491" s="5">
        <f t="shared" si="107"/>
        <v>0</v>
      </c>
      <c r="AP491" s="5">
        <f t="shared" si="111"/>
        <v>0</v>
      </c>
      <c r="AQ491" s="5">
        <f ca="1">ABS(ABS(K491)/MAX(((F491)+(G491)*(AH491))*(AH491),
        0.000001))/SQRT('1D'!$I$5*MAX((((F491)+(G491)*(AH491))*(AH491))/MAX((F491)+2*(G491)*(AH491),
            0.000001),
        0.000001))</f>
        <v>1.0727235886044055</v>
      </c>
      <c r="AR491" s="5" t="str">
        <f t="shared" ca="1" si="108"/>
        <v>Supercritical</v>
      </c>
      <c r="AS491" s="5">
        <f ca="1">((ABS(K491)*'1D'!$D$6)/(MAX(((F491)+(G491)*(AH491))*(AH491),
            0.000001)*MAX(((((F491)+(G491)*(AH491))*(AH491))/MAX((F491)+2*(AH491)*SQRT(1+(G491)^2),
                    0.000001))^(2/3),
            0.000001)))^2</f>
        <v>4.3358367565141456E-3</v>
      </c>
    </row>
    <row r="492" spans="1:45" x14ac:dyDescent="0.35">
      <c r="A492">
        <v>483</v>
      </c>
      <c r="B492">
        <v>481.99599999999998</v>
      </c>
      <c r="C492">
        <v>616214.152</v>
      </c>
      <c r="D492">
        <v>3097494.8930000002</v>
      </c>
      <c r="E492">
        <v>632.32150000000001</v>
      </c>
      <c r="F492">
        <v>5.2</v>
      </c>
      <c r="G492">
        <v>0</v>
      </c>
      <c r="H492" t="s">
        <v>176</v>
      </c>
      <c r="I492">
        <v>2.7E-2</v>
      </c>
      <c r="J492" s="5">
        <f t="shared" si="109"/>
        <v>1</v>
      </c>
      <c r="K492" s="5">
        <f t="shared" ca="1" si="110"/>
        <v>50.95</v>
      </c>
      <c r="L492" s="5">
        <f ca="1">IF($A$2=0,
    IFERROR(L491,
        MAX('1D'!$D$16,
            POWER((ABS(K492)^2)/('1D'!$I$5*MAX(F492,
                        0.1)^2),
                1/3))),
    IF(IFERROR(V491,
            0)=0,
        IFERROR(L491,
            MAX('1D'!$D$16,
                POWER((ABS(K492)^2)/('1D'!$I$5*MAX(F492,
                            0.1)^2),
                    1/3))),
        IF(OR(IFERROR(L492,
                    0)=0,
                IFERROR(S491,
                    0)&lt;1,
                IFERROR(S492,
                    0)&lt;1),
            MAX('1D'!$D$16,
                POWER((ABS(K492)^2)/('1D'!$I$5*MAX(F492,
                            0.1)^2),
                    1/3)),
            IF(IFERROR(U492,
                    0)&gt;0,
                MAX('1D'!$D$16,
                    IFERROR(L492,
                        0)+((IFERROR(U492,
                                0))*'1D'!$D$18*IF((IFERROR(S492,
                                    0))&lt;1,
                            1,
                            -1))),
                IF(IFERROR(U492,
                        0)&lt;0,
                    IF(ABS((MAX('1D'!$D$16,
                                    POWER((ABS(K492)^2)/('1D'!$I$5*MAX(F492,
                                                0.1)^2),
                                        1/3)))-IFERROR(L492,
                                0))&gt;'1D'!$D$19,
                        MAX('1D'!$D$16,
                            IF((MAX('1D'!$D$16,
                                        POWER((ABS(K492)^2)/('1D'!$I$5*MAX(F492,
                                                    0.1)^2),
                                            1/3)))&gt;IFERROR(L492,
                                    0),
                                MIN((MAX('1D'!$D$16,
                                            POWER((ABS(K492)^2)/('1D'!$I$5*MAX(F492,
                                                        0.1)^2),
                                                1/3))),
                                    IFERROR(L492,
                                        0)+(MIN(ABS(IFERROR(U492,
                                                    0))*'1D'!$D$18,
                                            ABS((MAX('1D'!$D$16,
                                                        POWER((ABS(K492)^2)/('1D'!$I$5*MAX(F492,
                                                                    0.1)^2),
                                                            1/3)))-IFERROR(L492,
                                                    0))))),
                                MAX((MAX('1D'!$D$16,
                                            POWER((ABS(K492)^2)/('1D'!$I$5*MAX(F492,
                                                        0.1)^2),
                                                1/3))),
                                    IFERROR(L492,
                                        0)-(MIN(ABS(IFERROR(U492,
                                                    0))*'1D'!$D$18,
                                            ABS((MAX('1D'!$D$16,
                                                        POWER((ABS(K492)^2)/('1D'!$I$5*MAX(F492,
                                                                    0.1)^2),
                                                            1/3)))-IFERROR(L492,
                                                    0))))))),
                        MAX('1D'!$D$16,
                            POWER((ABS(K492)^2)/('1D'!$I$5*MAX(F492,
                                        0.1)^2),
                                1/3))),
                    MAX('1D'!$D$16,
                        IFERROR(L492,
                            0)))))))</f>
        <v>2.0411692021517887</v>
      </c>
      <c r="M492" s="5">
        <f t="shared" ca="1" si="98"/>
        <v>10.614079851189301</v>
      </c>
      <c r="N492" s="5">
        <f t="shared" ca="1" si="99"/>
        <v>1.1434704692804873</v>
      </c>
      <c r="O492" s="5">
        <f t="shared" ca="1" si="100"/>
        <v>4.8002276894771132</v>
      </c>
      <c r="P492" s="5">
        <f t="shared" ca="1" si="101"/>
        <v>634.36266920215178</v>
      </c>
      <c r="Q492" s="5">
        <f ca="1">P492+((ABS(K492)/MAX(((F492)+(G492)*(L492))*(L492),
            0.000001))^2)/(2*'1D'!$I$5)</f>
        <v>635.53709253909483</v>
      </c>
      <c r="R492" s="5">
        <f ca="1">((ABS(K492)*'1D'!$D$6)/(MAX(((F492)+(G492)*(L492))*(L492),
            0.000001)*MAX(((((F492)+(G492)*(L492))*(L492))/MAX((F492)+2*(L492)*SQRT(1+(G492)^2),
                    0.000001))^(2/3),
            0.000001)))^2</f>
        <v>4.3358367565141456E-3</v>
      </c>
      <c r="S492" s="5">
        <f ca="1">ABS(ABS(K492)/MAX(((F492)+(G492)*(L492))*(L492),
        0.000001))/SQRT('1D'!$I$5*MAX((((F492)+(G492)*(L492))*(L492))/MAX((F492)+2*(G492)*(L492),
            0.000001),
        0.000001))</f>
        <v>1.0727235886044055</v>
      </c>
      <c r="T492" s="5">
        <f ca="1">((F492)*(L492)^2)/2+(G492)*(L492)^3/3+(ABS(K492)^2)/('1D'!$I$5*MAX(((F492)+(G492)*(L492))*(L492),
        0.000001))</f>
        <v>35.763412605541333</v>
      </c>
      <c r="U492" s="5">
        <f ca="1">IF($A$2=0,
    0,
    IFERROR(Q491-(((R491+R492)/2)*J492)-(IF(O491&gt;O492,
                '1D'!$D$8*((O491^2-O492^2)/(2*'1D'!$I$5)),
                '1D'!$D$9*((O492^2-O491^2)/(2*'1D'!$I$5)))+('1D'!$D$10*(ABS(I492)/90)*(MAX(O491^2,
                        O492^2)/(2*'1D'!$I$5))))-Q492,
        0))</f>
        <v>-3.8886858066007335E-3</v>
      </c>
      <c r="V492" s="5">
        <f ca="1">IF($A$2=0,
    1,
    IF(IFERROR(V491,
            0)=0,
        0,
        IFERROR(IF(ROUND(S492,
                    3)=1,
                1,
                IF(AND(ABS(U492)&lt;'1D'!$D$19,
                        S492&gt;1),
                    1,
                    0)),
            0)))</f>
        <v>0</v>
      </c>
      <c r="W492" s="5">
        <f ca="1">IF($A$2=0,
    MAX(MAX('1D'!$D$16,
            MAX('1D'!$D$16,
                POWER((ABS(K492)^2)/('1D'!$I$5*MAX(F492,
                            0.1)^2),
                    1/3))),
        IFERROR(W1396,
            MAX(MAX('1D'!$D$16,
                    MAX('1D'!$D$16,
                        POWER((ABS(K492)^2)/('1D'!$I$5*MAX(F492,
                                    0.1)^2),
                            1/3))),
                ($L$2)-E1396))),
    IF(IFERROR(AG493,
            0)=0,
        MAX(MAX('1D'!$D$16,
                MAX('1D'!$D$16,
                    POWER((ABS(K492)^2)/('1D'!$I$5*MAX(F492,
                                0.1)^2),
                        1/3))),
            IFERROR(W1396,
                MAX(MAX('1D'!$D$16,
                        MAX('1D'!$D$16,
                            POWER((ABS(K492)^2)/('1D'!$I$5*MAX(F492,
                                        0.1)^2),
                                1/3))),
                    ($L$2)-E1396))),
        IF(IFERROR(W492,
                0)=0,
            MAX(MAX('1D'!$D$16,
                    MAX('1D'!$D$16,
                        POWER((ABS(K492)^2)/('1D'!$I$5*MAX(F492,
                                    0.1)^2),
                            1/3))),
                IFERROR(W1396,
                    MAX(MAX('1D'!$D$16,
                            MAX('1D'!$D$16,
                                POWER((ABS(K492)^2)/('1D'!$I$5*MAX(F492,
                                            0.1)^2),
                                    1/3))),
                        ($L$2)-E1396))),
            IF(OR(IFERROR(AD492,
                        0)&gt;=1,
                    IFERROR(AD493,
                        0)&gt;=1),
                MAX('1D'!$D$16,
                    MAX('1D'!$D$16,
                        POWER((ABS(K492)^2)/('1D'!$I$5*MAX(F492,
                                    0.1)^2),
                            1/3))),
                IF(ABS(IFERROR(AF492,
                            0))&lt;'1D'!$D$19,
                    MAX(MAX('1D'!$D$16,
                            MAX('1D'!$D$16,
                                POWER((ABS(K492)^2)/('1D'!$I$5*MAX(F492,
                                            0.1)^2),
                                    1/3))),
                        IFERROR(W492,
                            0)),
                    MAX(MAX('1D'!$D$16,
                            MAX('1D'!$D$16,
                                POWER((ABS(K492)^2)/('1D'!$I$5*MAX(F492,
                                            0.1)^2),
                                    1/3))),
                        (IFERROR(W492,
                                0))+((IFERROR(AF492,
                                    0))*'1D'!$D$18)))))))</f>
        <v>2.1389677043987478</v>
      </c>
      <c r="X492" s="5">
        <f t="shared" ca="1" si="102"/>
        <v>11.122632062873489</v>
      </c>
      <c r="Y492" s="5">
        <f t="shared" ca="1" si="103"/>
        <v>1.1735290000551568</v>
      </c>
      <c r="Z492" s="5">
        <f t="shared" ca="1" si="104"/>
        <v>4.5807502857230418</v>
      </c>
      <c r="AA492" s="5">
        <f t="shared" ca="1" si="105"/>
        <v>634.46046770439875</v>
      </c>
      <c r="AB492" s="5">
        <f ca="1">AA492+((ABS(K492)/MAX(((F492)+(G492)*(W492))*(W492),
            0.000001))^2)/(2*'1D'!$I$5)</f>
        <v>635.52995155659812</v>
      </c>
      <c r="AC492" s="5">
        <f ca="1">((ABS(K492)*'1D'!$D$6)/(MAX(((F492)+(G492)*(W492))*(W492),
            0.000001)*MAX(((((F492)+(G492)*(W492))*(W492))/MAX((F492)+2*(W492)*SQRT(1+(G492)^2),
                    0.000001))^(2/3),
            0.000001)))^2</f>
        <v>3.8141460404132466E-3</v>
      </c>
      <c r="AD492" s="5">
        <f ca="1">ABS(ABS(K492)/MAX(((F492)+(G492)*(W492))*(W492),
        0.000001))/SQRT('1D'!$I$5*MAX((((F492)+(G492)*(W492))*(W492))/MAX((F492)+2*(G492)*(W492),
            0.000001),
        0.000001))</f>
        <v>1.0000000000000004</v>
      </c>
      <c r="AE492" s="5">
        <f ca="1">((F492)*(W492)^2)/2+(G492)*(W492)^3/3+(ABS(K492)^2)/('1D'!$I$5*MAX(((F492)+(G492)*(W492))*(W492),
        0.000001))</f>
        <v>35.686426155594638</v>
      </c>
      <c r="AF492" s="5">
        <f ca="1">IF($A$2=0,
    0,
    IFERROR(AB493+(((AC492+AC493)/2)*J493)+(IF(Z492&gt;Z493,
                '1D'!$D$8*((Z492^2-Z493^2)/(2*'1D'!$I$5)),
                '1D'!$D$9*((Z493^2-Z492^2)/(2*'1D'!$I$5)))+('1D'!$D$10*(ABS(I493)/90)*(MAX(Z492^2,
                        Z493^2)/(2*'1D'!$I$5))))-AB492,
        0))</f>
        <v>3.3622728137743252E-3</v>
      </c>
      <c r="AG492" s="5">
        <f ca="1">IF($A$2=0,
    1,
    IF(IFERROR(AG493,
            0)=0,
        0,
        IFERROR(IF(OR(ROUND(AD492,
                        3)&gt;=1,
                    AND(ABS(AF492)&lt;'1D'!$D$19,
                        AD492&lt;1)),
                1,
                0),
            0)))</f>
        <v>1</v>
      </c>
      <c r="AH492" s="5">
        <f ca="1">IFERROR(IF('1D'!V32="Supercritical",
        MAX('1D'!$D$16,
            IFERROR(L492,
                MAX('1D'!$D$16,
                    POWER((ABS(K492)^2)/('1D'!$I$5*MAX(F492,
                                0.1)^2),
                        1/3)))),
        IF('1D'!V32="Subcritical",
            MAX('1D'!$D$16,
                IFERROR(W492,
                    MAX('1D'!$D$16,
                        POWER((ABS(K492)^2)/('1D'!$I$5*MAX(F492,
                                    0.1)^2),
                            1/3)))),
            IF(IFERROR(T492,
                    -1E+99)&gt;=IFERROR(AE492,
                    -1E+99),
                MAX('1D'!$D$16,
                    IFERROR(L492,
                        MAX('1D'!$D$16,
                            POWER((ABS(K492)^2)/('1D'!$I$5*MAX(F492,
                                        0.1)^2),
                                1/3)))),
                MAX('1D'!$D$16,
                    IFERROR(W492,
                        MAX('1D'!$D$16,
                            POWER((ABS(K492)^2)/('1D'!$I$5*MAX(F492,
                                        0.1)^2),
                                1/3))))))),
    MAX('1D'!$D$16,
        POWER((ABS(K492)^2)/('1D'!$I$5*MAX(F492,
                    0.1)^2),
            1/3)))</f>
        <v>2.0411692021517887</v>
      </c>
      <c r="AI492" s="5">
        <f t="shared" ca="1" si="106"/>
        <v>634.36266920215178</v>
      </c>
      <c r="AJ492" s="5">
        <f ca="1">AI492+((ABS(K492)/MAX(((F492)+(G492)*(AH492))*(AH492),
            0.000001))^2)/(2*'1D'!$I$5)</f>
        <v>635.53709253909483</v>
      </c>
      <c r="AM492">
        <v>0</v>
      </c>
      <c r="AN492">
        <v>0</v>
      </c>
      <c r="AO492" s="5">
        <f t="shared" si="107"/>
        <v>0</v>
      </c>
      <c r="AP492" s="5">
        <f t="shared" si="111"/>
        <v>0</v>
      </c>
      <c r="AQ492" s="5">
        <f ca="1">ABS(ABS(K492)/MAX(((F492)+(G492)*(AH492))*(AH492),
        0.000001))/SQRT('1D'!$I$5*MAX((((F492)+(G492)*(AH492))*(AH492))/MAX((F492)+2*(G492)*(AH492),
            0.000001),
        0.000001))</f>
        <v>1.0727235886044055</v>
      </c>
      <c r="AR492" s="5" t="str">
        <f t="shared" ca="1" si="108"/>
        <v>Supercritical</v>
      </c>
      <c r="AS492" s="5">
        <f ca="1">((ABS(K492)*'1D'!$D$6)/(MAX(((F492)+(G492)*(AH492))*(AH492),
            0.000001)*MAX(((((F492)+(G492)*(AH492))*(AH492))/MAX((F492)+2*(AH492)*SQRT(1+(G492)^2),
                    0.000001))^(2/3),
            0.000001)))^2</f>
        <v>4.3358367565141456E-3</v>
      </c>
    </row>
    <row r="493" spans="1:45" x14ac:dyDescent="0.35">
      <c r="A493">
        <v>484</v>
      </c>
      <c r="B493">
        <v>482.99599999999998</v>
      </c>
      <c r="C493">
        <v>616213.67799999996</v>
      </c>
      <c r="D493">
        <v>3097494.0120000001</v>
      </c>
      <c r="E493">
        <v>632.32100000000003</v>
      </c>
      <c r="F493">
        <v>5.2</v>
      </c>
      <c r="G493">
        <v>0</v>
      </c>
      <c r="H493" t="s">
        <v>176</v>
      </c>
      <c r="I493">
        <v>2.7E-2</v>
      </c>
      <c r="J493" s="5">
        <f t="shared" si="109"/>
        <v>1</v>
      </c>
      <c r="K493" s="5">
        <f t="shared" ca="1" si="110"/>
        <v>50.95</v>
      </c>
      <c r="L493" s="5">
        <f ca="1">IF($A$2=0,
    IFERROR(L492,
        MAX('1D'!$D$16,
            POWER((ABS(K493)^2)/('1D'!$I$5*MAX(F493,
                        0.1)^2),
                1/3))),
    IF(IFERROR(V492,
            0)=0,
        IFERROR(L492,
            MAX('1D'!$D$16,
                POWER((ABS(K493)^2)/('1D'!$I$5*MAX(F493,
                            0.1)^2),
                    1/3))),
        IF(OR(IFERROR(L493,
                    0)=0,
                IFERROR(S492,
                    0)&lt;1,
                IFERROR(S493,
                    0)&lt;1),
            MAX('1D'!$D$16,
                POWER((ABS(K493)^2)/('1D'!$I$5*MAX(F493,
                            0.1)^2),
                    1/3)),
            IF(IFERROR(U493,
                    0)&gt;0,
                MAX('1D'!$D$16,
                    IFERROR(L493,
                        0)+((IFERROR(U493,
                                0))*'1D'!$D$18*IF((IFERROR(S493,
                                    0))&lt;1,
                            1,
                            -1))),
                IF(IFERROR(U493,
                        0)&lt;0,
                    IF(ABS((MAX('1D'!$D$16,
                                    POWER((ABS(K493)^2)/('1D'!$I$5*MAX(F493,
                                                0.1)^2),
                                        1/3)))-IFERROR(L493,
                                0))&gt;'1D'!$D$19,
                        MAX('1D'!$D$16,
                            IF((MAX('1D'!$D$16,
                                        POWER((ABS(K493)^2)/('1D'!$I$5*MAX(F493,
                                                    0.1)^2),
                                            1/3)))&gt;IFERROR(L493,
                                    0),
                                MIN((MAX('1D'!$D$16,
                                            POWER((ABS(K493)^2)/('1D'!$I$5*MAX(F493,
                                                        0.1)^2),
                                                1/3))),
                                    IFERROR(L493,
                                        0)+(MIN(ABS(IFERROR(U493,
                                                    0))*'1D'!$D$18,
                                            ABS((MAX('1D'!$D$16,
                                                        POWER((ABS(K493)^2)/('1D'!$I$5*MAX(F493,
                                                                    0.1)^2),
                                                            1/3)))-IFERROR(L493,
                                                    0))))),
                                MAX((MAX('1D'!$D$16,
                                            POWER((ABS(K493)^2)/('1D'!$I$5*MAX(F493,
                                                        0.1)^2),
                                                1/3))),
                                    IFERROR(L493,
                                        0)-(MIN(ABS(IFERROR(U493,
                                                    0))*'1D'!$D$18,
                                            ABS((MAX('1D'!$D$16,
                                                        POWER((ABS(K493)^2)/('1D'!$I$5*MAX(F493,
                                                                    0.1)^2),
                                                            1/3)))-IFERROR(L493,
                                                    0))))))),
                        MAX('1D'!$D$16,
                            POWER((ABS(K493)^2)/('1D'!$I$5*MAX(F493,
                                        0.1)^2),
                                1/3))),
                    MAX('1D'!$D$16,
                        IFERROR(L493,
                            0)))))))</f>
        <v>2.0411692021517887</v>
      </c>
      <c r="M493" s="5">
        <f t="shared" ca="1" si="98"/>
        <v>10.614079851189301</v>
      </c>
      <c r="N493" s="5">
        <f t="shared" ca="1" si="99"/>
        <v>1.1434704692804873</v>
      </c>
      <c r="O493" s="5">
        <f t="shared" ca="1" si="100"/>
        <v>4.8002276894771132</v>
      </c>
      <c r="P493" s="5">
        <f t="shared" ca="1" si="101"/>
        <v>634.36216920215179</v>
      </c>
      <c r="Q493" s="5">
        <f ca="1">P493+((ABS(K493)/MAX(((F493)+(G493)*(L493))*(L493),
            0.000001))^2)/(2*'1D'!$I$5)</f>
        <v>635.53659253909484</v>
      </c>
      <c r="R493" s="5">
        <f ca="1">((ABS(K493)*'1D'!$D$6)/(MAX(((F493)+(G493)*(L493))*(L493),
            0.000001)*MAX(((((F493)+(G493)*(L493))*(L493))/MAX((F493)+2*(L493)*SQRT(1+(G493)^2),
                    0.000001))^(2/3),
            0.000001)))^2</f>
        <v>4.3358367565141456E-3</v>
      </c>
      <c r="S493" s="5">
        <f ca="1">ABS(ABS(K493)/MAX(((F493)+(G493)*(L493))*(L493),
        0.000001))/SQRT('1D'!$I$5*MAX((((F493)+(G493)*(L493))*(L493))/MAX((F493)+2*(G493)*(L493),
            0.000001),
        0.000001))</f>
        <v>1.0727235886044055</v>
      </c>
      <c r="T493" s="5">
        <f ca="1">((F493)*(L493)^2)/2+(G493)*(L493)^3/3+(ABS(K493)^2)/('1D'!$I$5*MAX(((F493)+(G493)*(L493))*(L493),
        0.000001))</f>
        <v>35.763412605541333</v>
      </c>
      <c r="U493" s="5">
        <f ca="1">IF($A$2=0,
    0,
    IFERROR(Q492-(((R492+R493)/2)*J493)-(IF(O492&gt;O493,
                '1D'!$D$8*((O492^2-O493^2)/(2*'1D'!$I$5)),
                '1D'!$D$9*((O493^2-O492^2)/(2*'1D'!$I$5)))+('1D'!$D$10*(ABS(I493)/90)*(MAX(O492^2,
                        O493^2)/(2*'1D'!$I$5))))-Q493,
        0))</f>
        <v>-3.8886858066007335E-3</v>
      </c>
      <c r="V493" s="5">
        <f ca="1">IF($A$2=0,
    1,
    IF(IFERROR(V492,
            0)=0,
        0,
        IFERROR(IF(ROUND(S493,
                    3)=1,
                1,
                IF(AND(ABS(U493)&lt;'1D'!$D$19,
                        S493&gt;1),
                    1,
                    0)),
            0)))</f>
        <v>0</v>
      </c>
      <c r="W493" s="5">
        <f ca="1">IF($A$2=0,
    MAX(MAX('1D'!$D$16,
            MAX('1D'!$D$16,
                POWER((ABS(K493)^2)/('1D'!$I$5*MAX(F493,
                            0.1)^2),
                    1/3))),
        IFERROR(W1396,
            MAX(MAX('1D'!$D$16,
                    MAX('1D'!$D$16,
                        POWER((ABS(K493)^2)/('1D'!$I$5*MAX(F493,
                                    0.1)^2),
                            1/3))),
                ($L$2)-E1396))),
    IF(IFERROR(AG494,
            0)=0,
        MAX(MAX('1D'!$D$16,
                MAX('1D'!$D$16,
                    POWER((ABS(K493)^2)/('1D'!$I$5*MAX(F493,
                                0.1)^2),
                        1/3))),
            IFERROR(W1396,
                MAX(MAX('1D'!$D$16,
                        MAX('1D'!$D$16,
                            POWER((ABS(K493)^2)/('1D'!$I$5*MAX(F493,
                                        0.1)^2),
                                1/3))),
                    ($L$2)-E1396))),
        IF(IFERROR(W493,
                0)=0,
            MAX(MAX('1D'!$D$16,
                    MAX('1D'!$D$16,
                        POWER((ABS(K493)^2)/('1D'!$I$5*MAX(F493,
                                    0.1)^2),
                            1/3))),
                IFERROR(W1396,
                    MAX(MAX('1D'!$D$16,
                            MAX('1D'!$D$16,
                                POWER((ABS(K493)^2)/('1D'!$I$5*MAX(F493,
                                            0.1)^2),
                                    1/3))),
                        ($L$2)-E1396))),
            IF(OR(IFERROR(AD493,
                        0)&gt;=1,
                    IFERROR(AD494,
                        0)&gt;=1),
                MAX('1D'!$D$16,
                    MAX('1D'!$D$16,
                        POWER((ABS(K493)^2)/('1D'!$I$5*MAX(F493,
                                    0.1)^2),
                            1/3))),
                IF(ABS(IFERROR(AF493,
                            0))&lt;'1D'!$D$19,
                    MAX(MAX('1D'!$D$16,
                            MAX('1D'!$D$16,
                                POWER((ABS(K493)^2)/('1D'!$I$5*MAX(F493,
                                            0.1)^2),
                                    1/3))),
                        IFERROR(W493,
                            0)),
                    MAX(MAX('1D'!$D$16,
                            MAX('1D'!$D$16,
                                POWER((ABS(K493)^2)/('1D'!$I$5*MAX(F493,
                                            0.1)^2),
                                    1/3))),
                        (IFERROR(W493,
                                0))+((IFERROR(AF493,
                                    0))*'1D'!$D$18)))))))</f>
        <v>2.1389677043987478</v>
      </c>
      <c r="X493" s="5">
        <f t="shared" ca="1" si="102"/>
        <v>11.122632062873489</v>
      </c>
      <c r="Y493" s="5">
        <f t="shared" ca="1" si="103"/>
        <v>1.1735290000551568</v>
      </c>
      <c r="Z493" s="5">
        <f t="shared" ca="1" si="104"/>
        <v>4.5807502857230418</v>
      </c>
      <c r="AA493" s="5">
        <f t="shared" ca="1" si="105"/>
        <v>634.45996770439876</v>
      </c>
      <c r="AB493" s="5">
        <f ca="1">AA493+((ABS(K493)/MAX(((F493)+(G493)*(W493))*(W493),
            0.000001))^2)/(2*'1D'!$I$5)</f>
        <v>635.52945155659813</v>
      </c>
      <c r="AC493" s="5">
        <f ca="1">((ABS(K493)*'1D'!$D$6)/(MAX(((F493)+(G493)*(W493))*(W493),
            0.000001)*MAX(((((F493)+(G493)*(W493))*(W493))/MAX((F493)+2*(W493)*SQRT(1+(G493)^2),
                    0.000001))^(2/3),
            0.000001)))^2</f>
        <v>3.8141460404132466E-3</v>
      </c>
      <c r="AD493" s="5">
        <f ca="1">ABS(ABS(K493)/MAX(((F493)+(G493)*(W493))*(W493),
        0.000001))/SQRT('1D'!$I$5*MAX((((F493)+(G493)*(W493))*(W493))/MAX((F493)+2*(G493)*(W493),
            0.000001),
        0.000001))</f>
        <v>1.0000000000000004</v>
      </c>
      <c r="AE493" s="5">
        <f ca="1">((F493)*(W493)^2)/2+(G493)*(W493)^3/3+(ABS(K493)^2)/('1D'!$I$5*MAX(((F493)+(G493)*(W493))*(W493),
        0.000001))</f>
        <v>35.686426155594638</v>
      </c>
      <c r="AF493" s="5">
        <f ca="1">IF($A$2=0,
    0,
    IFERROR(AB494+(((AC493+AC494)/2)*J494)+(IF(Z493&gt;Z494,
                '1D'!$D$8*((Z493^2-Z494^2)/(2*'1D'!$I$5)),
                '1D'!$D$9*((Z494^2-Z493^2)/(2*'1D'!$I$5)))+('1D'!$D$10*(ABS(I494)/90)*(MAX(Z493^2,
                        Z494^2)/(2*'1D'!$I$5))))-AB493,
        0))</f>
        <v>3.3622728137743252E-3</v>
      </c>
      <c r="AG493" s="5">
        <f ca="1">IF($A$2=0,
    1,
    IF(IFERROR(AG494,
            0)=0,
        0,
        IFERROR(IF(OR(ROUND(AD493,
                        3)&gt;=1,
                    AND(ABS(AF493)&lt;'1D'!$D$19,
                        AD493&lt;1)),
                1,
                0),
            0)))</f>
        <v>1</v>
      </c>
      <c r="AH493" s="5">
        <f ca="1">IFERROR(IF('1D'!V32="Supercritical",
        MAX('1D'!$D$16,
            IFERROR(L493,
                MAX('1D'!$D$16,
                    POWER((ABS(K493)^2)/('1D'!$I$5*MAX(F493,
                                0.1)^2),
                        1/3)))),
        IF('1D'!V32="Subcritical",
            MAX('1D'!$D$16,
                IFERROR(W493,
                    MAX('1D'!$D$16,
                        POWER((ABS(K493)^2)/('1D'!$I$5*MAX(F493,
                                    0.1)^2),
                            1/3)))),
            IF(IFERROR(T493,
                    -1E+99)&gt;=IFERROR(AE493,
                    -1E+99),
                MAX('1D'!$D$16,
                    IFERROR(L493,
                        MAX('1D'!$D$16,
                            POWER((ABS(K493)^2)/('1D'!$I$5*MAX(F493,
                                        0.1)^2),
                                1/3)))),
                MAX('1D'!$D$16,
                    IFERROR(W493,
                        MAX('1D'!$D$16,
                            POWER((ABS(K493)^2)/('1D'!$I$5*MAX(F493,
                                        0.1)^2),
                                1/3))))))),
    MAX('1D'!$D$16,
        POWER((ABS(K493)^2)/('1D'!$I$5*MAX(F493,
                    0.1)^2),
            1/3)))</f>
        <v>2.0411692021517887</v>
      </c>
      <c r="AI493" s="5">
        <f t="shared" ca="1" si="106"/>
        <v>634.36216920215179</v>
      </c>
      <c r="AJ493" s="5">
        <f ca="1">AI493+((ABS(K493)/MAX(((F493)+(G493)*(AH493))*(AH493),
            0.000001))^2)/(2*'1D'!$I$5)</f>
        <v>635.53659253909484</v>
      </c>
      <c r="AM493">
        <v>0</v>
      </c>
      <c r="AN493">
        <v>0</v>
      </c>
      <c r="AO493" s="5">
        <f t="shared" si="107"/>
        <v>0</v>
      </c>
      <c r="AP493" s="5">
        <f t="shared" si="111"/>
        <v>0</v>
      </c>
      <c r="AQ493" s="5">
        <f ca="1">ABS(ABS(K493)/MAX(((F493)+(G493)*(AH493))*(AH493),
        0.000001))/SQRT('1D'!$I$5*MAX((((F493)+(G493)*(AH493))*(AH493))/MAX((F493)+2*(G493)*(AH493),
            0.000001),
        0.000001))</f>
        <v>1.0727235886044055</v>
      </c>
      <c r="AR493" s="5" t="str">
        <f t="shared" ca="1" si="108"/>
        <v>Supercritical</v>
      </c>
      <c r="AS493" s="5">
        <f ca="1">((ABS(K493)*'1D'!$D$6)/(MAX(((F493)+(G493)*(AH493))*(AH493),
            0.000001)*MAX(((((F493)+(G493)*(AH493))*(AH493))/MAX((F493)+2*(AH493)*SQRT(1+(G493)^2),
                    0.000001))^(2/3),
            0.000001)))^2</f>
        <v>4.3358367565141456E-3</v>
      </c>
    </row>
    <row r="494" spans="1:45" x14ac:dyDescent="0.35">
      <c r="A494">
        <v>485</v>
      </c>
      <c r="B494">
        <v>483.99599999999998</v>
      </c>
      <c r="C494">
        <v>616213.20400000003</v>
      </c>
      <c r="D494">
        <v>3097493.1320000002</v>
      </c>
      <c r="E494">
        <v>632.32050000000004</v>
      </c>
      <c r="F494">
        <v>5.2</v>
      </c>
      <c r="G494">
        <v>0</v>
      </c>
      <c r="H494" t="s">
        <v>176</v>
      </c>
      <c r="I494">
        <v>2.7E-2</v>
      </c>
      <c r="J494" s="5">
        <f t="shared" si="109"/>
        <v>1</v>
      </c>
      <c r="K494" s="5">
        <f t="shared" ca="1" si="110"/>
        <v>50.95</v>
      </c>
      <c r="L494" s="5">
        <f ca="1">IF($A$2=0,
    IFERROR(L493,
        MAX('1D'!$D$16,
            POWER((ABS(K494)^2)/('1D'!$I$5*MAX(F494,
                        0.1)^2),
                1/3))),
    IF(IFERROR(V493,
            0)=0,
        IFERROR(L493,
            MAX('1D'!$D$16,
                POWER((ABS(K494)^2)/('1D'!$I$5*MAX(F494,
                            0.1)^2),
                    1/3))),
        IF(OR(IFERROR(L494,
                    0)=0,
                IFERROR(S493,
                    0)&lt;1,
                IFERROR(S494,
                    0)&lt;1),
            MAX('1D'!$D$16,
                POWER((ABS(K494)^2)/('1D'!$I$5*MAX(F494,
                            0.1)^2),
                    1/3)),
            IF(IFERROR(U494,
                    0)&gt;0,
                MAX('1D'!$D$16,
                    IFERROR(L494,
                        0)+((IFERROR(U494,
                                0))*'1D'!$D$18*IF((IFERROR(S494,
                                    0))&lt;1,
                            1,
                            -1))),
                IF(IFERROR(U494,
                        0)&lt;0,
                    IF(ABS((MAX('1D'!$D$16,
                                    POWER((ABS(K494)^2)/('1D'!$I$5*MAX(F494,
                                                0.1)^2),
                                        1/3)))-IFERROR(L494,
                                0))&gt;'1D'!$D$19,
                        MAX('1D'!$D$16,
                            IF((MAX('1D'!$D$16,
                                        POWER((ABS(K494)^2)/('1D'!$I$5*MAX(F494,
                                                    0.1)^2),
                                            1/3)))&gt;IFERROR(L494,
                                    0),
                                MIN((MAX('1D'!$D$16,
                                            POWER((ABS(K494)^2)/('1D'!$I$5*MAX(F494,
                                                        0.1)^2),
                                                1/3))),
                                    IFERROR(L494,
                                        0)+(MIN(ABS(IFERROR(U494,
                                                    0))*'1D'!$D$18,
                                            ABS((MAX('1D'!$D$16,
                                                        POWER((ABS(K494)^2)/('1D'!$I$5*MAX(F494,
                                                                    0.1)^2),
                                                            1/3)))-IFERROR(L494,
                                                    0))))),
                                MAX((MAX('1D'!$D$16,
                                            POWER((ABS(K494)^2)/('1D'!$I$5*MAX(F494,
                                                        0.1)^2),
                                                1/3))),
                                    IFERROR(L494,
                                        0)-(MIN(ABS(IFERROR(U494,
                                                    0))*'1D'!$D$18,
                                            ABS((MAX('1D'!$D$16,
                                                        POWER((ABS(K494)^2)/('1D'!$I$5*MAX(F494,
                                                                    0.1)^2),
                                                            1/3)))-IFERROR(L494,
                                                    0))))))),
                        MAX('1D'!$D$16,
                            POWER((ABS(K494)^2)/('1D'!$I$5*MAX(F494,
                                        0.1)^2),
                                1/3))),
                    MAX('1D'!$D$16,
                        IFERROR(L494,
                            0)))))))</f>
        <v>2.0411692021517887</v>
      </c>
      <c r="M494" s="5">
        <f t="shared" ca="1" si="98"/>
        <v>10.614079851189301</v>
      </c>
      <c r="N494" s="5">
        <f t="shared" ca="1" si="99"/>
        <v>1.1434704692804873</v>
      </c>
      <c r="O494" s="5">
        <f t="shared" ca="1" si="100"/>
        <v>4.8002276894771132</v>
      </c>
      <c r="P494" s="5">
        <f t="shared" ca="1" si="101"/>
        <v>634.3616692021518</v>
      </c>
      <c r="Q494" s="5">
        <f ca="1">P494+((ABS(K494)/MAX(((F494)+(G494)*(L494))*(L494),
            0.000001))^2)/(2*'1D'!$I$5)</f>
        <v>635.53609253909485</v>
      </c>
      <c r="R494" s="5">
        <f ca="1">((ABS(K494)*'1D'!$D$6)/(MAX(((F494)+(G494)*(L494))*(L494),
            0.000001)*MAX(((((F494)+(G494)*(L494))*(L494))/MAX((F494)+2*(L494)*SQRT(1+(G494)^2),
                    0.000001))^(2/3),
            0.000001)))^2</f>
        <v>4.3358367565141456E-3</v>
      </c>
      <c r="S494" s="5">
        <f ca="1">ABS(ABS(K494)/MAX(((F494)+(G494)*(L494))*(L494),
        0.000001))/SQRT('1D'!$I$5*MAX((((F494)+(G494)*(L494))*(L494))/MAX((F494)+2*(G494)*(L494),
            0.000001),
        0.000001))</f>
        <v>1.0727235886044055</v>
      </c>
      <c r="T494" s="5">
        <f ca="1">((F494)*(L494)^2)/2+(G494)*(L494)^3/3+(ABS(K494)^2)/('1D'!$I$5*MAX(((F494)+(G494)*(L494))*(L494),
        0.000001))</f>
        <v>35.763412605541333</v>
      </c>
      <c r="U494" s="5">
        <f ca="1">IF($A$2=0,
    0,
    IFERROR(Q493-(((R493+R494)/2)*J494)-(IF(O493&gt;O494,
                '1D'!$D$8*((O493^2-O494^2)/(2*'1D'!$I$5)),
                '1D'!$D$9*((O494^2-O493^2)/(2*'1D'!$I$5)))+('1D'!$D$10*(ABS(I494)/90)*(MAX(O493^2,
                        O494^2)/(2*'1D'!$I$5))))-Q494,
        0))</f>
        <v>-3.8886858066007335E-3</v>
      </c>
      <c r="V494" s="5">
        <f ca="1">IF($A$2=0,
    1,
    IF(IFERROR(V493,
            0)=0,
        0,
        IFERROR(IF(ROUND(S494,
                    3)=1,
                1,
                IF(AND(ABS(U494)&lt;'1D'!$D$19,
                        S494&gt;1),
                    1,
                    0)),
            0)))</f>
        <v>0</v>
      </c>
      <c r="W494" s="5">
        <f ca="1">IF($A$2=0,
    MAX(MAX('1D'!$D$16,
            MAX('1D'!$D$16,
                POWER((ABS(K494)^2)/('1D'!$I$5*MAX(F494,
                            0.1)^2),
                    1/3))),
        IFERROR(W1396,
            MAX(MAX('1D'!$D$16,
                    MAX('1D'!$D$16,
                        POWER((ABS(K494)^2)/('1D'!$I$5*MAX(F494,
                                    0.1)^2),
                            1/3))),
                ($L$2)-E1396))),
    IF(IFERROR(AG495,
            0)=0,
        MAX(MAX('1D'!$D$16,
                MAX('1D'!$D$16,
                    POWER((ABS(K494)^2)/('1D'!$I$5*MAX(F494,
                                0.1)^2),
                        1/3))),
            IFERROR(W1396,
                MAX(MAX('1D'!$D$16,
                        MAX('1D'!$D$16,
                            POWER((ABS(K494)^2)/('1D'!$I$5*MAX(F494,
                                        0.1)^2),
                                1/3))),
                    ($L$2)-E1396))),
        IF(IFERROR(W494,
                0)=0,
            MAX(MAX('1D'!$D$16,
                    MAX('1D'!$D$16,
                        POWER((ABS(K494)^2)/('1D'!$I$5*MAX(F494,
                                    0.1)^2),
                            1/3))),
                IFERROR(W1396,
                    MAX(MAX('1D'!$D$16,
                            MAX('1D'!$D$16,
                                POWER((ABS(K494)^2)/('1D'!$I$5*MAX(F494,
                                            0.1)^2),
                                    1/3))),
                        ($L$2)-E1396))),
            IF(OR(IFERROR(AD494,
                        0)&gt;=1,
                    IFERROR(AD495,
                        0)&gt;=1),
                MAX('1D'!$D$16,
                    MAX('1D'!$D$16,
                        POWER((ABS(K494)^2)/('1D'!$I$5*MAX(F494,
                                    0.1)^2),
                            1/3))),
                IF(ABS(IFERROR(AF494,
                            0))&lt;'1D'!$D$19,
                    MAX(MAX('1D'!$D$16,
                            MAX('1D'!$D$16,
                                POWER((ABS(K494)^2)/('1D'!$I$5*MAX(F494,
                                            0.1)^2),
                                    1/3))),
                        IFERROR(W494,
                            0)),
                    MAX(MAX('1D'!$D$16,
                            MAX('1D'!$D$16,
                                POWER((ABS(K494)^2)/('1D'!$I$5*MAX(F494,
                                            0.1)^2),
                                    1/3))),
                        (IFERROR(W494,
                                0))+((IFERROR(AF494,
                                    0))*'1D'!$D$18)))))))</f>
        <v>2.1389677043987478</v>
      </c>
      <c r="X494" s="5">
        <f t="shared" ca="1" si="102"/>
        <v>11.122632062873489</v>
      </c>
      <c r="Y494" s="5">
        <f t="shared" ca="1" si="103"/>
        <v>1.1735290000551568</v>
      </c>
      <c r="Z494" s="5">
        <f t="shared" ca="1" si="104"/>
        <v>4.5807502857230418</v>
      </c>
      <c r="AA494" s="5">
        <f t="shared" ca="1" si="105"/>
        <v>634.45946770439878</v>
      </c>
      <c r="AB494" s="5">
        <f ca="1">AA494+((ABS(K494)/MAX(((F494)+(G494)*(W494))*(W494),
            0.000001))^2)/(2*'1D'!$I$5)</f>
        <v>635.52895155659814</v>
      </c>
      <c r="AC494" s="5">
        <f ca="1">((ABS(K494)*'1D'!$D$6)/(MAX(((F494)+(G494)*(W494))*(W494),
            0.000001)*MAX(((((F494)+(G494)*(W494))*(W494))/MAX((F494)+2*(W494)*SQRT(1+(G494)^2),
                    0.000001))^(2/3),
            0.000001)))^2</f>
        <v>3.8141460404132466E-3</v>
      </c>
      <c r="AD494" s="5">
        <f ca="1">ABS(ABS(K494)/MAX(((F494)+(G494)*(W494))*(W494),
        0.000001))/SQRT('1D'!$I$5*MAX((((F494)+(G494)*(W494))*(W494))/MAX((F494)+2*(G494)*(W494),
            0.000001),
        0.000001))</f>
        <v>1.0000000000000004</v>
      </c>
      <c r="AE494" s="5">
        <f ca="1">((F494)*(W494)^2)/2+(G494)*(W494)^3/3+(ABS(K494)^2)/('1D'!$I$5*MAX(((F494)+(G494)*(W494))*(W494),
        0.000001))</f>
        <v>35.686426155594638</v>
      </c>
      <c r="AF494" s="5">
        <f ca="1">IF($A$2=0,
    0,
    IFERROR(AB495+(((AC494+AC495)/2)*J495)+(IF(Z494&gt;Z495,
                '1D'!$D$8*((Z494^2-Z495^2)/(2*'1D'!$I$5)),
                '1D'!$D$9*((Z495^2-Z494^2)/(2*'1D'!$I$5)))+('1D'!$D$10*(ABS(I495)/90)*(MAX(Z494^2,
                        Z495^2)/(2*'1D'!$I$5))))-AB494,
        0))</f>
        <v>3.4531789411857972E-3</v>
      </c>
      <c r="AG494" s="5">
        <f ca="1">IF($A$2=0,
    1,
    IF(IFERROR(AG495,
            0)=0,
        0,
        IFERROR(IF(OR(ROUND(AD494,
                        3)&gt;=1,
                    AND(ABS(AF494)&lt;'1D'!$D$19,
                        AD494&lt;1)),
                1,
                0),
            0)))</f>
        <v>1</v>
      </c>
      <c r="AH494" s="5">
        <f ca="1">IFERROR(IF('1D'!V32="Supercritical",
        MAX('1D'!$D$16,
            IFERROR(L494,
                MAX('1D'!$D$16,
                    POWER((ABS(K494)^2)/('1D'!$I$5*MAX(F494,
                                0.1)^2),
                        1/3)))),
        IF('1D'!V32="Subcritical",
            MAX('1D'!$D$16,
                IFERROR(W494,
                    MAX('1D'!$D$16,
                        POWER((ABS(K494)^2)/('1D'!$I$5*MAX(F494,
                                    0.1)^2),
                            1/3)))),
            IF(IFERROR(T494,
                    -1E+99)&gt;=IFERROR(AE494,
                    -1E+99),
                MAX('1D'!$D$16,
                    IFERROR(L494,
                        MAX('1D'!$D$16,
                            POWER((ABS(K494)^2)/('1D'!$I$5*MAX(F494,
                                        0.1)^2),
                                1/3)))),
                MAX('1D'!$D$16,
                    IFERROR(W494,
                        MAX('1D'!$D$16,
                            POWER((ABS(K494)^2)/('1D'!$I$5*MAX(F494,
                                        0.1)^2),
                                1/3))))))),
    MAX('1D'!$D$16,
        POWER((ABS(K494)^2)/('1D'!$I$5*MAX(F494,
                    0.1)^2),
            1/3)))</f>
        <v>2.0411692021517887</v>
      </c>
      <c r="AI494" s="5">
        <f t="shared" ca="1" si="106"/>
        <v>634.3616692021518</v>
      </c>
      <c r="AJ494" s="5">
        <f ca="1">AI494+((ABS(K494)/MAX(((F494)+(G494)*(AH494))*(AH494),
            0.000001))^2)/(2*'1D'!$I$5)</f>
        <v>635.53609253909485</v>
      </c>
      <c r="AM494">
        <v>0</v>
      </c>
      <c r="AN494">
        <v>0</v>
      </c>
      <c r="AO494" s="5">
        <f t="shared" si="107"/>
        <v>0</v>
      </c>
      <c r="AP494" s="5">
        <f t="shared" si="111"/>
        <v>0</v>
      </c>
      <c r="AQ494" s="5">
        <f ca="1">ABS(ABS(K494)/MAX(((F494)+(G494)*(AH494))*(AH494),
        0.000001))/SQRT('1D'!$I$5*MAX((((F494)+(G494)*(AH494))*(AH494))/MAX((F494)+2*(G494)*(AH494),
            0.000001),
        0.000001))</f>
        <v>1.0727235886044055</v>
      </c>
      <c r="AR494" s="5" t="str">
        <f t="shared" ca="1" si="108"/>
        <v>Supercritical</v>
      </c>
      <c r="AS494" s="5">
        <f ca="1">((ABS(K494)*'1D'!$D$6)/(MAX(((F494)+(G494)*(AH494))*(AH494),
            0.000001)*MAX(((((F494)+(G494)*(AH494))*(AH494))/MAX((F494)+2*(AH494)*SQRT(1+(G494)^2),
                    0.000001))^(2/3),
            0.000001)))^2</f>
        <v>4.3358367565141456E-3</v>
      </c>
    </row>
    <row r="495" spans="1:45" x14ac:dyDescent="0.35">
      <c r="A495">
        <v>486</v>
      </c>
      <c r="B495">
        <v>484.99599999999998</v>
      </c>
      <c r="C495">
        <v>616212.73</v>
      </c>
      <c r="D495">
        <v>3097492.2510000002</v>
      </c>
      <c r="E495">
        <v>632.32000000000005</v>
      </c>
      <c r="F495">
        <v>5.2</v>
      </c>
      <c r="G495">
        <v>0</v>
      </c>
      <c r="H495" t="s">
        <v>176</v>
      </c>
      <c r="I495">
        <v>7.8E-2</v>
      </c>
      <c r="J495" s="5">
        <f t="shared" si="109"/>
        <v>1</v>
      </c>
      <c r="K495" s="5">
        <f t="shared" ca="1" si="110"/>
        <v>50.95</v>
      </c>
      <c r="L495" s="5">
        <f ca="1">IF($A$2=0,
    IFERROR(L494,
        MAX('1D'!$D$16,
            POWER((ABS(K495)^2)/('1D'!$I$5*MAX(F495,
                        0.1)^2),
                1/3))),
    IF(IFERROR(V494,
            0)=0,
        IFERROR(L494,
            MAX('1D'!$D$16,
                POWER((ABS(K495)^2)/('1D'!$I$5*MAX(F495,
                            0.1)^2),
                    1/3))),
        IF(OR(IFERROR(L495,
                    0)=0,
                IFERROR(S494,
                    0)&lt;1,
                IFERROR(S495,
                    0)&lt;1),
            MAX('1D'!$D$16,
                POWER((ABS(K495)^2)/('1D'!$I$5*MAX(F495,
                            0.1)^2),
                    1/3)),
            IF(IFERROR(U495,
                    0)&gt;0,
                MAX('1D'!$D$16,
                    IFERROR(L495,
                        0)+((IFERROR(U495,
                                0))*'1D'!$D$18*IF((IFERROR(S495,
                                    0))&lt;1,
                            1,
                            -1))),
                IF(IFERROR(U495,
                        0)&lt;0,
                    IF(ABS((MAX('1D'!$D$16,
                                    POWER((ABS(K495)^2)/('1D'!$I$5*MAX(F495,
                                                0.1)^2),
                                        1/3)))-IFERROR(L495,
                                0))&gt;'1D'!$D$19,
                        MAX('1D'!$D$16,
                            IF((MAX('1D'!$D$16,
                                        POWER((ABS(K495)^2)/('1D'!$I$5*MAX(F495,
                                                    0.1)^2),
                                            1/3)))&gt;IFERROR(L495,
                                    0),
                                MIN((MAX('1D'!$D$16,
                                            POWER((ABS(K495)^2)/('1D'!$I$5*MAX(F495,
                                                        0.1)^2),
                                                1/3))),
                                    IFERROR(L495,
                                        0)+(MIN(ABS(IFERROR(U495,
                                                    0))*'1D'!$D$18,
                                            ABS((MAX('1D'!$D$16,
                                                        POWER((ABS(K495)^2)/('1D'!$I$5*MAX(F495,
                                                                    0.1)^2),
                                                            1/3)))-IFERROR(L495,
                                                    0))))),
                                MAX((MAX('1D'!$D$16,
                                            POWER((ABS(K495)^2)/('1D'!$I$5*MAX(F495,
                                                        0.1)^2),
                                                1/3))),
                                    IFERROR(L495,
                                        0)-(MIN(ABS(IFERROR(U495,
                                                    0))*'1D'!$D$18,
                                            ABS((MAX('1D'!$D$16,
                                                        POWER((ABS(K495)^2)/('1D'!$I$5*MAX(F495,
                                                                    0.1)^2),
                                                            1/3)))-IFERROR(L495,
                                                    0))))))),
                        MAX('1D'!$D$16,
                            POWER((ABS(K495)^2)/('1D'!$I$5*MAX(F495,
                                        0.1)^2),
                                1/3))),
                    MAX('1D'!$D$16,
                        IFERROR(L495,
                            0)))))))</f>
        <v>2.0411692021517887</v>
      </c>
      <c r="M495" s="5">
        <f t="shared" ca="1" si="98"/>
        <v>10.614079851189301</v>
      </c>
      <c r="N495" s="5">
        <f t="shared" ca="1" si="99"/>
        <v>1.1434704692804873</v>
      </c>
      <c r="O495" s="5">
        <f t="shared" ca="1" si="100"/>
        <v>4.8002276894771132</v>
      </c>
      <c r="P495" s="5">
        <f t="shared" ca="1" si="101"/>
        <v>634.36116920215181</v>
      </c>
      <c r="Q495" s="5">
        <f ca="1">P495+((ABS(K495)/MAX(((F495)+(G495)*(L495))*(L495),
            0.000001))^2)/(2*'1D'!$I$5)</f>
        <v>635.53559253909486</v>
      </c>
      <c r="R495" s="5">
        <f ca="1">((ABS(K495)*'1D'!$D$6)/(MAX(((F495)+(G495)*(L495))*(L495),
            0.000001)*MAX(((((F495)+(G495)*(L495))*(L495))/MAX((F495)+2*(L495)*SQRT(1+(G495)^2),
                    0.000001))^(2/3),
            0.000001)))^2</f>
        <v>4.3358367565141456E-3</v>
      </c>
      <c r="S495" s="5">
        <f ca="1">ABS(ABS(K495)/MAX(((F495)+(G495)*(L495))*(L495),
        0.000001))/SQRT('1D'!$I$5*MAX((((F495)+(G495)*(L495))*(L495))/MAX((F495)+2*(G495)*(L495),
            0.000001),
        0.000001))</f>
        <v>1.0727235886044055</v>
      </c>
      <c r="T495" s="5">
        <f ca="1">((F495)*(L495)^2)/2+(G495)*(L495)^3/3+(ABS(K495)^2)/('1D'!$I$5*MAX(((F495)+(G495)*(L495))*(L495),
        0.000001))</f>
        <v>35.763412605541333</v>
      </c>
      <c r="U495" s="5">
        <f ca="1">IF($A$2=0,
    0,
    IFERROR(Q494-(((R494+R495)/2)*J495)-(IF(O494&gt;O495,
                '1D'!$D$8*((O494^2-O495^2)/(2*'1D'!$I$5)),
                '1D'!$D$9*((O495^2-O494^2)/(2*'1D'!$I$5)))+('1D'!$D$10*(ABS(I495)/90)*(MAX(O494^2,
                        O495^2)/(2*'1D'!$I$5))))-Q495,
        0))</f>
        <v>-3.9885117902258571E-3</v>
      </c>
      <c r="V495" s="5">
        <f ca="1">IF($A$2=0,
    1,
    IF(IFERROR(V494,
            0)=0,
        0,
        IFERROR(IF(ROUND(S495,
                    3)=1,
                1,
                IF(AND(ABS(U495)&lt;'1D'!$D$19,
                        S495&gt;1),
                    1,
                    0)),
            0)))</f>
        <v>0</v>
      </c>
      <c r="W495" s="5">
        <f ca="1">IF($A$2=0,
    MAX(MAX('1D'!$D$16,
            MAX('1D'!$D$16,
                POWER((ABS(K495)^2)/('1D'!$I$5*MAX(F495,
                            0.1)^2),
                    1/3))),
        IFERROR(W1396,
            MAX(MAX('1D'!$D$16,
                    MAX('1D'!$D$16,
                        POWER((ABS(K495)^2)/('1D'!$I$5*MAX(F495,
                                    0.1)^2),
                            1/3))),
                ($L$2)-E1396))),
    IF(IFERROR(AG496,
            0)=0,
        MAX(MAX('1D'!$D$16,
                MAX('1D'!$D$16,
                    POWER((ABS(K495)^2)/('1D'!$I$5*MAX(F495,
                                0.1)^2),
                        1/3))),
            IFERROR(W1396,
                MAX(MAX('1D'!$D$16,
                        MAX('1D'!$D$16,
                            POWER((ABS(K495)^2)/('1D'!$I$5*MAX(F495,
                                        0.1)^2),
                                1/3))),
                    ($L$2)-E1396))),
        IF(IFERROR(W495,
                0)=0,
            MAX(MAX('1D'!$D$16,
                    MAX('1D'!$D$16,
                        POWER((ABS(K495)^2)/('1D'!$I$5*MAX(F495,
                                    0.1)^2),
                            1/3))),
                IFERROR(W1396,
                    MAX(MAX('1D'!$D$16,
                            MAX('1D'!$D$16,
                                POWER((ABS(K495)^2)/('1D'!$I$5*MAX(F495,
                                            0.1)^2),
                                    1/3))),
                        ($L$2)-E1396))),
            IF(OR(IFERROR(AD495,
                        0)&gt;=1,
                    IFERROR(AD496,
                        0)&gt;=1),
                MAX('1D'!$D$16,
                    MAX('1D'!$D$16,
                        POWER((ABS(K495)^2)/('1D'!$I$5*MAX(F495,
                                    0.1)^2),
                            1/3))),
                IF(ABS(IFERROR(AF495,
                            0))&lt;'1D'!$D$19,
                    MAX(MAX('1D'!$D$16,
                            MAX('1D'!$D$16,
                                POWER((ABS(K495)^2)/('1D'!$I$5*MAX(F495,
                                            0.1)^2),
                                    1/3))),
                        IFERROR(W495,
                            0)),
                    MAX(MAX('1D'!$D$16,
                            MAX('1D'!$D$16,
                                POWER((ABS(K495)^2)/('1D'!$I$5*MAX(F495,
                                            0.1)^2),
                                    1/3))),
                        (IFERROR(W495,
                                0))+((IFERROR(AF495,
                                    0))*'1D'!$D$18)))))))</f>
        <v>2.1389677043987478</v>
      </c>
      <c r="X495" s="5">
        <f t="shared" ca="1" si="102"/>
        <v>11.122632062873489</v>
      </c>
      <c r="Y495" s="5">
        <f t="shared" ca="1" si="103"/>
        <v>1.1735290000551568</v>
      </c>
      <c r="Z495" s="5">
        <f t="shared" ca="1" si="104"/>
        <v>4.5807502857230418</v>
      </c>
      <c r="AA495" s="5">
        <f t="shared" ca="1" si="105"/>
        <v>634.45896770439879</v>
      </c>
      <c r="AB495" s="5">
        <f ca="1">AA495+((ABS(K495)/MAX(((F495)+(G495)*(W495))*(W495),
            0.000001))^2)/(2*'1D'!$I$5)</f>
        <v>635.52845155659816</v>
      </c>
      <c r="AC495" s="5">
        <f ca="1">((ABS(K495)*'1D'!$D$6)/(MAX(((F495)+(G495)*(W495))*(W495),
            0.000001)*MAX(((((F495)+(G495)*(W495))*(W495))/MAX((F495)+2*(W495)*SQRT(1+(G495)^2),
                    0.000001))^(2/3),
            0.000001)))^2</f>
        <v>3.8141460404132466E-3</v>
      </c>
      <c r="AD495" s="5">
        <f ca="1">ABS(ABS(K495)/MAX(((F495)+(G495)*(W495))*(W495),
        0.000001))/SQRT('1D'!$I$5*MAX((((F495)+(G495)*(W495))*(W495))/MAX((F495)+2*(G495)*(W495),
            0.000001),
        0.000001))</f>
        <v>1.0000000000000004</v>
      </c>
      <c r="AE495" s="5">
        <f ca="1">((F495)*(W495)^2)/2+(G495)*(W495)^3/3+(ABS(K495)^2)/('1D'!$I$5*MAX(((F495)+(G495)*(W495))*(W495),
        0.000001))</f>
        <v>35.686426155594638</v>
      </c>
      <c r="AF495" s="5">
        <f ca="1">IF($A$2=0,
    0,
    IFERROR(AB496+(((AC495+AC496)/2)*J496)+(IF(Z495&gt;Z496,
                '1D'!$D$8*((Z495^2-Z496^2)/(2*'1D'!$I$5)),
                '1D'!$D$9*((Z496^2-Z495^2)/(2*'1D'!$I$5)))+('1D'!$D$10*(ABS(I496)/90)*(MAX(Z495^2,
                        Z496^2)/(2*'1D'!$I$5))))-AB495,
        0))</f>
        <v>3.4032696946724172E-3</v>
      </c>
      <c r="AG495" s="5">
        <f ca="1">IF($A$2=0,
    1,
    IF(IFERROR(AG496,
            0)=0,
        0,
        IFERROR(IF(OR(ROUND(AD495,
                        3)&gt;=1,
                    AND(ABS(AF495)&lt;'1D'!$D$19,
                        AD495&lt;1)),
                1,
                0),
            0)))</f>
        <v>1</v>
      </c>
      <c r="AH495" s="5">
        <f ca="1">IFERROR(IF('1D'!V32="Supercritical",
        MAX('1D'!$D$16,
            IFERROR(L495,
                MAX('1D'!$D$16,
                    POWER((ABS(K495)^2)/('1D'!$I$5*MAX(F495,
                                0.1)^2),
                        1/3)))),
        IF('1D'!V32="Subcritical",
            MAX('1D'!$D$16,
                IFERROR(W495,
                    MAX('1D'!$D$16,
                        POWER((ABS(K495)^2)/('1D'!$I$5*MAX(F495,
                                    0.1)^2),
                            1/3)))),
            IF(IFERROR(T495,
                    -1E+99)&gt;=IFERROR(AE495,
                    -1E+99),
                MAX('1D'!$D$16,
                    IFERROR(L495,
                        MAX('1D'!$D$16,
                            POWER((ABS(K495)^2)/('1D'!$I$5*MAX(F495,
                                        0.1)^2),
                                1/3)))),
                MAX('1D'!$D$16,
                    IFERROR(W495,
                        MAX('1D'!$D$16,
                            POWER((ABS(K495)^2)/('1D'!$I$5*MAX(F495,
                                        0.1)^2),
                                1/3))))))),
    MAX('1D'!$D$16,
        POWER((ABS(K495)^2)/('1D'!$I$5*MAX(F495,
                    0.1)^2),
            1/3)))</f>
        <v>2.0411692021517887</v>
      </c>
      <c r="AI495" s="5">
        <f t="shared" ca="1" si="106"/>
        <v>634.36116920215181</v>
      </c>
      <c r="AJ495" s="5">
        <f ca="1">AI495+((ABS(K495)/MAX(((F495)+(G495)*(AH495))*(AH495),
            0.000001))^2)/(2*'1D'!$I$5)</f>
        <v>635.53559253909486</v>
      </c>
      <c r="AM495">
        <v>0</v>
      </c>
      <c r="AN495">
        <v>0</v>
      </c>
      <c r="AO495" s="5">
        <f t="shared" si="107"/>
        <v>0</v>
      </c>
      <c r="AP495" s="5">
        <f t="shared" si="111"/>
        <v>0</v>
      </c>
      <c r="AQ495" s="5">
        <f ca="1">ABS(ABS(K495)/MAX(((F495)+(G495)*(AH495))*(AH495),
        0.000001))/SQRT('1D'!$I$5*MAX((((F495)+(G495)*(AH495))*(AH495))/MAX((F495)+2*(G495)*(AH495),
            0.000001),
        0.000001))</f>
        <v>1.0727235886044055</v>
      </c>
      <c r="AR495" s="5" t="str">
        <f t="shared" ca="1" si="108"/>
        <v>Supercritical</v>
      </c>
      <c r="AS495" s="5">
        <f ca="1">((ABS(K495)*'1D'!$D$6)/(MAX(((F495)+(G495)*(AH495))*(AH495),
            0.000001)*MAX(((((F495)+(G495)*(AH495))*(AH495))/MAX((F495)+2*(AH495)*SQRT(1+(G495)^2),
                    0.000001))^(2/3),
            0.000001)))^2</f>
        <v>4.3358367565141456E-3</v>
      </c>
    </row>
    <row r="496" spans="1:45" x14ac:dyDescent="0.35">
      <c r="A496">
        <v>487</v>
      </c>
      <c r="B496">
        <v>485.99599999999998</v>
      </c>
      <c r="C496">
        <v>616212.255</v>
      </c>
      <c r="D496">
        <v>3097491.3709999998</v>
      </c>
      <c r="E496">
        <v>632.31949999999995</v>
      </c>
      <c r="F496">
        <v>5.2</v>
      </c>
      <c r="G496">
        <v>0</v>
      </c>
      <c r="H496" t="s">
        <v>176</v>
      </c>
      <c r="I496">
        <v>0.05</v>
      </c>
      <c r="J496" s="5">
        <f t="shared" si="109"/>
        <v>1</v>
      </c>
      <c r="K496" s="5">
        <f t="shared" ca="1" si="110"/>
        <v>50.95</v>
      </c>
      <c r="L496" s="5">
        <f ca="1">IF($A$2=0,
    IFERROR(L495,
        MAX('1D'!$D$16,
            POWER((ABS(K496)^2)/('1D'!$I$5*MAX(F496,
                        0.1)^2),
                1/3))),
    IF(IFERROR(V495,
            0)=0,
        IFERROR(L495,
            MAX('1D'!$D$16,
                POWER((ABS(K496)^2)/('1D'!$I$5*MAX(F496,
                            0.1)^2),
                    1/3))),
        IF(OR(IFERROR(L496,
                    0)=0,
                IFERROR(S495,
                    0)&lt;1,
                IFERROR(S496,
                    0)&lt;1),
            MAX('1D'!$D$16,
                POWER((ABS(K496)^2)/('1D'!$I$5*MAX(F496,
                            0.1)^2),
                    1/3)),
            IF(IFERROR(U496,
                    0)&gt;0,
                MAX('1D'!$D$16,
                    IFERROR(L496,
                        0)+((IFERROR(U496,
                                0))*'1D'!$D$18*IF((IFERROR(S496,
                                    0))&lt;1,
                            1,
                            -1))),
                IF(IFERROR(U496,
                        0)&lt;0,
                    IF(ABS((MAX('1D'!$D$16,
                                    POWER((ABS(K496)^2)/('1D'!$I$5*MAX(F496,
                                                0.1)^2),
                                        1/3)))-IFERROR(L496,
                                0))&gt;'1D'!$D$19,
                        MAX('1D'!$D$16,
                            IF((MAX('1D'!$D$16,
                                        POWER((ABS(K496)^2)/('1D'!$I$5*MAX(F496,
                                                    0.1)^2),
                                            1/3)))&gt;IFERROR(L496,
                                    0),
                                MIN((MAX('1D'!$D$16,
                                            POWER((ABS(K496)^2)/('1D'!$I$5*MAX(F496,
                                                        0.1)^2),
                                                1/3))),
                                    IFERROR(L496,
                                        0)+(MIN(ABS(IFERROR(U496,
                                                    0))*'1D'!$D$18,
                                            ABS((MAX('1D'!$D$16,
                                                        POWER((ABS(K496)^2)/('1D'!$I$5*MAX(F496,
                                                                    0.1)^2),
                                                            1/3)))-IFERROR(L496,
                                                    0))))),
                                MAX((MAX('1D'!$D$16,
                                            POWER((ABS(K496)^2)/('1D'!$I$5*MAX(F496,
                                                        0.1)^2),
                                                1/3))),
                                    IFERROR(L496,
                                        0)-(MIN(ABS(IFERROR(U496,
                                                    0))*'1D'!$D$18,
                                            ABS((MAX('1D'!$D$16,
                                                        POWER((ABS(K496)^2)/('1D'!$I$5*MAX(F496,
                                                                    0.1)^2),
                                                            1/3)))-IFERROR(L496,
                                                    0))))))),
                        MAX('1D'!$D$16,
                            POWER((ABS(K496)^2)/('1D'!$I$5*MAX(F496,
                                        0.1)^2),
                                1/3))),
                    MAX('1D'!$D$16,
                        IFERROR(L496,
                            0)))))))</f>
        <v>2.0411692021517887</v>
      </c>
      <c r="M496" s="5">
        <f t="shared" ca="1" si="98"/>
        <v>10.614079851189301</v>
      </c>
      <c r="N496" s="5">
        <f t="shared" ca="1" si="99"/>
        <v>1.1434704692804873</v>
      </c>
      <c r="O496" s="5">
        <f t="shared" ca="1" si="100"/>
        <v>4.8002276894771132</v>
      </c>
      <c r="P496" s="5">
        <f t="shared" ca="1" si="101"/>
        <v>634.36066920215171</v>
      </c>
      <c r="Q496" s="5">
        <f ca="1">P496+((ABS(K496)/MAX(((F496)+(G496)*(L496))*(L496),
            0.000001))^2)/(2*'1D'!$I$5)</f>
        <v>635.53509253909476</v>
      </c>
      <c r="R496" s="5">
        <f ca="1">((ABS(K496)*'1D'!$D$6)/(MAX(((F496)+(G496)*(L496))*(L496),
            0.000001)*MAX(((((F496)+(G496)*(L496))*(L496))/MAX((F496)+2*(L496)*SQRT(1+(G496)^2),
                    0.000001))^(2/3),
            0.000001)))^2</f>
        <v>4.3358367565141456E-3</v>
      </c>
      <c r="S496" s="5">
        <f ca="1">ABS(ABS(K496)/MAX(((F496)+(G496)*(L496))*(L496),
        0.000001))/SQRT('1D'!$I$5*MAX((((F496)+(G496)*(L496))*(L496))/MAX((F496)+2*(G496)*(L496),
            0.000001),
        0.000001))</f>
        <v>1.0727235886044055</v>
      </c>
      <c r="T496" s="5">
        <f ca="1">((F496)*(L496)^2)/2+(G496)*(L496)^3/3+(ABS(K496)^2)/('1D'!$I$5*MAX(((F496)+(G496)*(L496))*(L496),
        0.000001))</f>
        <v>35.763412605541333</v>
      </c>
      <c r="U496" s="5">
        <f ca="1">IF($A$2=0,
    0,
    IFERROR(Q495-(((R495+R496)/2)*J496)-(IF(O495&gt;O496,
                '1D'!$D$8*((O495^2-O496^2)/(2*'1D'!$I$5)),
                '1D'!$D$9*((O496^2-O495^2)/(2*'1D'!$I$5)))+('1D'!$D$10*(ABS(I496)/90)*(MAX(O495^2,
                        O496^2)/(2*'1D'!$I$5))))-Q496,
        0))</f>
        <v>-3.9337053677854783E-3</v>
      </c>
      <c r="V496" s="5">
        <f ca="1">IF($A$2=0,
    1,
    IF(IFERROR(V495,
            0)=0,
        0,
        IFERROR(IF(ROUND(S496,
                    3)=1,
                1,
                IF(AND(ABS(U496)&lt;'1D'!$D$19,
                        S496&gt;1),
                    1,
                    0)),
            0)))</f>
        <v>0</v>
      </c>
      <c r="W496" s="5">
        <f ca="1">IF($A$2=0,
    MAX(MAX('1D'!$D$16,
            MAX('1D'!$D$16,
                POWER((ABS(K496)^2)/('1D'!$I$5*MAX(F496,
                            0.1)^2),
                    1/3))),
        IFERROR(W1396,
            MAX(MAX('1D'!$D$16,
                    MAX('1D'!$D$16,
                        POWER((ABS(K496)^2)/('1D'!$I$5*MAX(F496,
                                    0.1)^2),
                            1/3))),
                ($L$2)-E1396))),
    IF(IFERROR(AG497,
            0)=0,
        MAX(MAX('1D'!$D$16,
                MAX('1D'!$D$16,
                    POWER((ABS(K496)^2)/('1D'!$I$5*MAX(F496,
                                0.1)^2),
                        1/3))),
            IFERROR(W1396,
                MAX(MAX('1D'!$D$16,
                        MAX('1D'!$D$16,
                            POWER((ABS(K496)^2)/('1D'!$I$5*MAX(F496,
                                        0.1)^2),
                                1/3))),
                    ($L$2)-E1396))),
        IF(IFERROR(W496,
                0)=0,
            MAX(MAX('1D'!$D$16,
                    MAX('1D'!$D$16,
                        POWER((ABS(K496)^2)/('1D'!$I$5*MAX(F496,
                                    0.1)^2),
                            1/3))),
                IFERROR(W1396,
                    MAX(MAX('1D'!$D$16,
                            MAX('1D'!$D$16,
                                POWER((ABS(K496)^2)/('1D'!$I$5*MAX(F496,
                                            0.1)^2),
                                    1/3))),
                        ($L$2)-E1396))),
            IF(OR(IFERROR(AD496,
                        0)&gt;=1,
                    IFERROR(AD497,
                        0)&gt;=1),
                MAX('1D'!$D$16,
                    MAX('1D'!$D$16,
                        POWER((ABS(K496)^2)/('1D'!$I$5*MAX(F496,
                                    0.1)^2),
                            1/3))),
                IF(ABS(IFERROR(AF496,
                            0))&lt;'1D'!$D$19,
                    MAX(MAX('1D'!$D$16,
                            MAX('1D'!$D$16,
                                POWER((ABS(K496)^2)/('1D'!$I$5*MAX(F496,
                                            0.1)^2),
                                    1/3))),
                        IFERROR(W496,
                            0)),
                    MAX(MAX('1D'!$D$16,
                            MAX('1D'!$D$16,
                                POWER((ABS(K496)^2)/('1D'!$I$5*MAX(F496,
                                            0.1)^2),
                                    1/3))),
                        (IFERROR(W496,
                                0))+((IFERROR(AF496,
                                    0))*'1D'!$D$18)))))))</f>
        <v>2.1389677043987478</v>
      </c>
      <c r="X496" s="5">
        <f t="shared" ca="1" si="102"/>
        <v>11.122632062873489</v>
      </c>
      <c r="Y496" s="5">
        <f t="shared" ca="1" si="103"/>
        <v>1.1735290000551568</v>
      </c>
      <c r="Z496" s="5">
        <f t="shared" ca="1" si="104"/>
        <v>4.5807502857230418</v>
      </c>
      <c r="AA496" s="5">
        <f t="shared" ca="1" si="105"/>
        <v>634.45846770439869</v>
      </c>
      <c r="AB496" s="5">
        <f ca="1">AA496+((ABS(K496)/MAX(((F496)+(G496)*(W496))*(W496),
            0.000001))^2)/(2*'1D'!$I$5)</f>
        <v>635.52795155659805</v>
      </c>
      <c r="AC496" s="5">
        <f ca="1">((ABS(K496)*'1D'!$D$6)/(MAX(((F496)+(G496)*(W496))*(W496),
            0.000001)*MAX(((((F496)+(G496)*(W496))*(W496))/MAX((F496)+2*(W496)*SQRT(1+(G496)^2),
                    0.000001))^(2/3),
            0.000001)))^2</f>
        <v>3.8141460404132466E-3</v>
      </c>
      <c r="AD496" s="5">
        <f ca="1">ABS(ABS(K496)/MAX(((F496)+(G496)*(W496))*(W496),
        0.000001))/SQRT('1D'!$I$5*MAX((((F496)+(G496)*(W496))*(W496))/MAX((F496)+2*(G496)*(W496),
            0.000001),
        0.000001))</f>
        <v>1.0000000000000004</v>
      </c>
      <c r="AE496" s="5">
        <f ca="1">((F496)*(W496)^2)/2+(G496)*(W496)^3/3+(ABS(K496)^2)/('1D'!$I$5*MAX(((F496)+(G496)*(W496))*(W496),
        0.000001))</f>
        <v>35.686426155594638</v>
      </c>
      <c r="AF496" s="5">
        <f ca="1">IF($A$2=0,
    0,
    IFERROR(AB497+(((AC496+AC497)/2)*J497)+(IF(Z496&gt;Z497,
                '1D'!$D$8*((Z496^2-Z497^2)/(2*'1D'!$I$5)),
                '1D'!$D$9*((Z497^2-Z496^2)/(2*'1D'!$I$5)))+('1D'!$D$10*(ABS(I497)/90)*(MAX(Z496^2,
                        Z497^2)/(2*'1D'!$I$5))))-AB496,
        0))</f>
        <v>3.3622728137743252E-3</v>
      </c>
      <c r="AG496" s="5">
        <f ca="1">IF($A$2=0,
    1,
    IF(IFERROR(AG497,
            0)=0,
        0,
        IFERROR(IF(OR(ROUND(AD496,
                        3)&gt;=1,
                    AND(ABS(AF496)&lt;'1D'!$D$19,
                        AD496&lt;1)),
                1,
                0),
            0)))</f>
        <v>1</v>
      </c>
      <c r="AH496" s="5">
        <f ca="1">IFERROR(IF('1D'!V32="Supercritical",
        MAX('1D'!$D$16,
            IFERROR(L496,
                MAX('1D'!$D$16,
                    POWER((ABS(K496)^2)/('1D'!$I$5*MAX(F496,
                                0.1)^2),
                        1/3)))),
        IF('1D'!V32="Subcritical",
            MAX('1D'!$D$16,
                IFERROR(W496,
                    MAX('1D'!$D$16,
                        POWER((ABS(K496)^2)/('1D'!$I$5*MAX(F496,
                                    0.1)^2),
                            1/3)))),
            IF(IFERROR(T496,
                    -1E+99)&gt;=IFERROR(AE496,
                    -1E+99),
                MAX('1D'!$D$16,
                    IFERROR(L496,
                        MAX('1D'!$D$16,
                            POWER((ABS(K496)^2)/('1D'!$I$5*MAX(F496,
                                        0.1)^2),
                                1/3)))),
                MAX('1D'!$D$16,
                    IFERROR(W496,
                        MAX('1D'!$D$16,
                            POWER((ABS(K496)^2)/('1D'!$I$5*MAX(F496,
                                        0.1)^2),
                                1/3))))))),
    MAX('1D'!$D$16,
        POWER((ABS(K496)^2)/('1D'!$I$5*MAX(F496,
                    0.1)^2),
            1/3)))</f>
        <v>2.0411692021517887</v>
      </c>
      <c r="AI496" s="5">
        <f t="shared" ca="1" si="106"/>
        <v>634.36066920215171</v>
      </c>
      <c r="AJ496" s="5">
        <f ca="1">AI496+((ABS(K496)/MAX(((F496)+(G496)*(AH496))*(AH496),
            0.000001))^2)/(2*'1D'!$I$5)</f>
        <v>635.53509253909476</v>
      </c>
      <c r="AM496">
        <v>0</v>
      </c>
      <c r="AN496">
        <v>0</v>
      </c>
      <c r="AO496" s="5">
        <f t="shared" si="107"/>
        <v>0</v>
      </c>
      <c r="AP496" s="5">
        <f t="shared" si="111"/>
        <v>0</v>
      </c>
      <c r="AQ496" s="5">
        <f ca="1">ABS(ABS(K496)/MAX(((F496)+(G496)*(AH496))*(AH496),
        0.000001))/SQRT('1D'!$I$5*MAX((((F496)+(G496)*(AH496))*(AH496))/MAX((F496)+2*(G496)*(AH496),
            0.000001),
        0.000001))</f>
        <v>1.0727235886044055</v>
      </c>
      <c r="AR496" s="5" t="str">
        <f t="shared" ca="1" si="108"/>
        <v>Supercritical</v>
      </c>
      <c r="AS496" s="5">
        <f ca="1">((ABS(K496)*'1D'!$D$6)/(MAX(((F496)+(G496)*(AH496))*(AH496),
            0.000001)*MAX(((((F496)+(G496)*(AH496))*(AH496))/MAX((F496)+2*(AH496)*SQRT(1+(G496)^2),
                    0.000001))^(2/3),
            0.000001)))^2</f>
        <v>4.3358367565141456E-3</v>
      </c>
    </row>
    <row r="497" spans="1:45" x14ac:dyDescent="0.35">
      <c r="A497">
        <v>488</v>
      </c>
      <c r="B497">
        <v>486.99599999999998</v>
      </c>
      <c r="C497">
        <v>616211.78099999996</v>
      </c>
      <c r="D497">
        <v>3097490.4909999999</v>
      </c>
      <c r="E497">
        <v>632.31899999999996</v>
      </c>
      <c r="F497">
        <v>5.2</v>
      </c>
      <c r="G497">
        <v>0</v>
      </c>
      <c r="H497" t="s">
        <v>176</v>
      </c>
      <c r="I497">
        <v>2.7E-2</v>
      </c>
      <c r="J497" s="5">
        <f t="shared" si="109"/>
        <v>1</v>
      </c>
      <c r="K497" s="5">
        <f t="shared" ca="1" si="110"/>
        <v>50.95</v>
      </c>
      <c r="L497" s="5">
        <f ca="1">IF($A$2=0,
    IFERROR(L496,
        MAX('1D'!$D$16,
            POWER((ABS(K497)^2)/('1D'!$I$5*MAX(F497,
                        0.1)^2),
                1/3))),
    IF(IFERROR(V496,
            0)=0,
        IFERROR(L496,
            MAX('1D'!$D$16,
                POWER((ABS(K497)^2)/('1D'!$I$5*MAX(F497,
                            0.1)^2),
                    1/3))),
        IF(OR(IFERROR(L497,
                    0)=0,
                IFERROR(S496,
                    0)&lt;1,
                IFERROR(S497,
                    0)&lt;1),
            MAX('1D'!$D$16,
                POWER((ABS(K497)^2)/('1D'!$I$5*MAX(F497,
                            0.1)^2),
                    1/3)),
            IF(IFERROR(U497,
                    0)&gt;0,
                MAX('1D'!$D$16,
                    IFERROR(L497,
                        0)+((IFERROR(U497,
                                0))*'1D'!$D$18*IF((IFERROR(S497,
                                    0))&lt;1,
                            1,
                            -1))),
                IF(IFERROR(U497,
                        0)&lt;0,
                    IF(ABS((MAX('1D'!$D$16,
                                    POWER((ABS(K497)^2)/('1D'!$I$5*MAX(F497,
                                                0.1)^2),
                                        1/3)))-IFERROR(L497,
                                0))&gt;'1D'!$D$19,
                        MAX('1D'!$D$16,
                            IF((MAX('1D'!$D$16,
                                        POWER((ABS(K497)^2)/('1D'!$I$5*MAX(F497,
                                                    0.1)^2),
                                            1/3)))&gt;IFERROR(L497,
                                    0),
                                MIN((MAX('1D'!$D$16,
                                            POWER((ABS(K497)^2)/('1D'!$I$5*MAX(F497,
                                                        0.1)^2),
                                                1/3))),
                                    IFERROR(L497,
                                        0)+(MIN(ABS(IFERROR(U497,
                                                    0))*'1D'!$D$18,
                                            ABS((MAX('1D'!$D$16,
                                                        POWER((ABS(K497)^2)/('1D'!$I$5*MAX(F497,
                                                                    0.1)^2),
                                                            1/3)))-IFERROR(L497,
                                                    0))))),
                                MAX((MAX('1D'!$D$16,
                                            POWER((ABS(K497)^2)/('1D'!$I$5*MAX(F497,
                                                        0.1)^2),
                                                1/3))),
                                    IFERROR(L497,
                                        0)-(MIN(ABS(IFERROR(U497,
                                                    0))*'1D'!$D$18,
                                            ABS((MAX('1D'!$D$16,
                                                        POWER((ABS(K497)^2)/('1D'!$I$5*MAX(F497,
                                                                    0.1)^2),
                                                            1/3)))-IFERROR(L497,
                                                    0))))))),
                        MAX('1D'!$D$16,
                            POWER((ABS(K497)^2)/('1D'!$I$5*MAX(F497,
                                        0.1)^2),
                                1/3))),
                    MAX('1D'!$D$16,
                        IFERROR(L497,
                            0)))))))</f>
        <v>2.0411692021517887</v>
      </c>
      <c r="M497" s="5">
        <f t="shared" ca="1" si="98"/>
        <v>10.614079851189301</v>
      </c>
      <c r="N497" s="5">
        <f t="shared" ca="1" si="99"/>
        <v>1.1434704692804873</v>
      </c>
      <c r="O497" s="5">
        <f t="shared" ca="1" si="100"/>
        <v>4.8002276894771132</v>
      </c>
      <c r="P497" s="5">
        <f t="shared" ca="1" si="101"/>
        <v>634.36016920215172</v>
      </c>
      <c r="Q497" s="5">
        <f ca="1">P497+((ABS(K497)/MAX(((F497)+(G497)*(L497))*(L497),
            0.000001))^2)/(2*'1D'!$I$5)</f>
        <v>635.53459253909477</v>
      </c>
      <c r="R497" s="5">
        <f ca="1">((ABS(K497)*'1D'!$D$6)/(MAX(((F497)+(G497)*(L497))*(L497),
            0.000001)*MAX(((((F497)+(G497)*(L497))*(L497))/MAX((F497)+2*(L497)*SQRT(1+(G497)^2),
                    0.000001))^(2/3),
            0.000001)))^2</f>
        <v>4.3358367565141456E-3</v>
      </c>
      <c r="S497" s="5">
        <f ca="1">ABS(ABS(K497)/MAX(((F497)+(G497)*(L497))*(L497),
        0.000001))/SQRT('1D'!$I$5*MAX((((F497)+(G497)*(L497))*(L497))/MAX((F497)+2*(G497)*(L497),
            0.000001),
        0.000001))</f>
        <v>1.0727235886044055</v>
      </c>
      <c r="T497" s="5">
        <f ca="1">((F497)*(L497)^2)/2+(G497)*(L497)^3/3+(ABS(K497)^2)/('1D'!$I$5*MAX(((F497)+(G497)*(L497))*(L497),
        0.000001))</f>
        <v>35.763412605541333</v>
      </c>
      <c r="U497" s="5">
        <f ca="1">IF($A$2=0,
    0,
    IFERROR(Q496-(((R496+R497)/2)*J497)-(IF(O496&gt;O497,
                '1D'!$D$8*((O496^2-O497^2)/(2*'1D'!$I$5)),
                '1D'!$D$9*((O497^2-O496^2)/(2*'1D'!$I$5)))+('1D'!$D$10*(ABS(I497)/90)*(MAX(O496^2,
                        O497^2)/(2*'1D'!$I$5))))-Q497,
        0))</f>
        <v>-3.8886858066007335E-3</v>
      </c>
      <c r="V497" s="5">
        <f ca="1">IF($A$2=0,
    1,
    IF(IFERROR(V496,
            0)=0,
        0,
        IFERROR(IF(ROUND(S497,
                    3)=1,
                1,
                IF(AND(ABS(U497)&lt;'1D'!$D$19,
                        S497&gt;1),
                    1,
                    0)),
            0)))</f>
        <v>0</v>
      </c>
      <c r="W497" s="5">
        <f ca="1">IF($A$2=0,
    MAX(MAX('1D'!$D$16,
            MAX('1D'!$D$16,
                POWER((ABS(K497)^2)/('1D'!$I$5*MAX(F497,
                            0.1)^2),
                    1/3))),
        IFERROR(W1396,
            MAX(MAX('1D'!$D$16,
                    MAX('1D'!$D$16,
                        POWER((ABS(K497)^2)/('1D'!$I$5*MAX(F497,
                                    0.1)^2),
                            1/3))),
                ($L$2)-E1396))),
    IF(IFERROR(AG498,
            0)=0,
        MAX(MAX('1D'!$D$16,
                MAX('1D'!$D$16,
                    POWER((ABS(K497)^2)/('1D'!$I$5*MAX(F497,
                                0.1)^2),
                        1/3))),
            IFERROR(W1396,
                MAX(MAX('1D'!$D$16,
                        MAX('1D'!$D$16,
                            POWER((ABS(K497)^2)/('1D'!$I$5*MAX(F497,
                                        0.1)^2),
                                1/3))),
                    ($L$2)-E1396))),
        IF(IFERROR(W497,
                0)=0,
            MAX(MAX('1D'!$D$16,
                    MAX('1D'!$D$16,
                        POWER((ABS(K497)^2)/('1D'!$I$5*MAX(F497,
                                    0.1)^2),
                            1/3))),
                IFERROR(W1396,
                    MAX(MAX('1D'!$D$16,
                            MAX('1D'!$D$16,
                                POWER((ABS(K497)^2)/('1D'!$I$5*MAX(F497,
                                            0.1)^2),
                                    1/3))),
                        ($L$2)-E1396))),
            IF(OR(IFERROR(AD497,
                        0)&gt;=1,
                    IFERROR(AD498,
                        0)&gt;=1),
                MAX('1D'!$D$16,
                    MAX('1D'!$D$16,
                        POWER((ABS(K497)^2)/('1D'!$I$5*MAX(F497,
                                    0.1)^2),
                            1/3))),
                IF(ABS(IFERROR(AF497,
                            0))&lt;'1D'!$D$19,
                    MAX(MAX('1D'!$D$16,
                            MAX('1D'!$D$16,
                                POWER((ABS(K497)^2)/('1D'!$I$5*MAX(F497,
                                            0.1)^2),
                                    1/3))),
                        IFERROR(W497,
                            0)),
                    MAX(MAX('1D'!$D$16,
                            MAX('1D'!$D$16,
                                POWER((ABS(K497)^2)/('1D'!$I$5*MAX(F497,
                                            0.1)^2),
                                    1/3))),
                        (IFERROR(W497,
                                0))+((IFERROR(AF497,
                                    0))*'1D'!$D$18)))))))</f>
        <v>2.1389677043987478</v>
      </c>
      <c r="X497" s="5">
        <f t="shared" ca="1" si="102"/>
        <v>11.122632062873489</v>
      </c>
      <c r="Y497" s="5">
        <f t="shared" ca="1" si="103"/>
        <v>1.1735290000551568</v>
      </c>
      <c r="Z497" s="5">
        <f t="shared" ca="1" si="104"/>
        <v>4.5807502857230418</v>
      </c>
      <c r="AA497" s="5">
        <f t="shared" ca="1" si="105"/>
        <v>634.4579677043987</v>
      </c>
      <c r="AB497" s="5">
        <f ca="1">AA497+((ABS(K497)/MAX(((F497)+(G497)*(W497))*(W497),
            0.000001))^2)/(2*'1D'!$I$5)</f>
        <v>635.52745155659807</v>
      </c>
      <c r="AC497" s="5">
        <f ca="1">((ABS(K497)*'1D'!$D$6)/(MAX(((F497)+(G497)*(W497))*(W497),
            0.000001)*MAX(((((F497)+(G497)*(W497))*(W497))/MAX((F497)+2*(W497)*SQRT(1+(G497)^2),
                    0.000001))^(2/3),
            0.000001)))^2</f>
        <v>3.8141460404132466E-3</v>
      </c>
      <c r="AD497" s="5">
        <f ca="1">ABS(ABS(K497)/MAX(((F497)+(G497)*(W497))*(W497),
        0.000001))/SQRT('1D'!$I$5*MAX((((F497)+(G497)*(W497))*(W497))/MAX((F497)+2*(G497)*(W497),
            0.000001),
        0.000001))</f>
        <v>1.0000000000000004</v>
      </c>
      <c r="AE497" s="5">
        <f ca="1">((F497)*(W497)^2)/2+(G497)*(W497)^3/3+(ABS(K497)^2)/('1D'!$I$5*MAX(((F497)+(G497)*(W497))*(W497),
        0.000001))</f>
        <v>35.686426155594638</v>
      </c>
      <c r="AF497" s="5">
        <f ca="1">IF($A$2=0,
    0,
    IFERROR(AB498+(((AC497+AC498)/2)*J498)+(IF(Z497&gt;Z498,
                '1D'!$D$8*((Z497^2-Z498^2)/(2*'1D'!$I$5)),
                '1D'!$D$9*((Z498^2-Z497^2)/(2*'1D'!$I$5)))+('1D'!$D$10*(ABS(I498)/90)*(MAX(Z497^2,
                        Z498^2)/(2*'1D'!$I$5))))-AB497,
        0))</f>
        <v>3.3622728137743252E-3</v>
      </c>
      <c r="AG497" s="5">
        <f ca="1">IF($A$2=0,
    1,
    IF(IFERROR(AG498,
            0)=0,
        0,
        IFERROR(IF(OR(ROUND(AD497,
                        3)&gt;=1,
                    AND(ABS(AF497)&lt;'1D'!$D$19,
                        AD497&lt;1)),
                1,
                0),
            0)))</f>
        <v>1</v>
      </c>
      <c r="AH497" s="5">
        <f ca="1">IFERROR(IF('1D'!V32="Supercritical",
        MAX('1D'!$D$16,
            IFERROR(L497,
                MAX('1D'!$D$16,
                    POWER((ABS(K497)^2)/('1D'!$I$5*MAX(F497,
                                0.1)^2),
                        1/3)))),
        IF('1D'!V32="Subcritical",
            MAX('1D'!$D$16,
                IFERROR(W497,
                    MAX('1D'!$D$16,
                        POWER((ABS(K497)^2)/('1D'!$I$5*MAX(F497,
                                    0.1)^2),
                            1/3)))),
            IF(IFERROR(T497,
                    -1E+99)&gt;=IFERROR(AE497,
                    -1E+99),
                MAX('1D'!$D$16,
                    IFERROR(L497,
                        MAX('1D'!$D$16,
                            POWER((ABS(K497)^2)/('1D'!$I$5*MAX(F497,
                                        0.1)^2),
                                1/3)))),
                MAX('1D'!$D$16,
                    IFERROR(W497,
                        MAX('1D'!$D$16,
                            POWER((ABS(K497)^2)/('1D'!$I$5*MAX(F497,
                                        0.1)^2),
                                1/3))))))),
    MAX('1D'!$D$16,
        POWER((ABS(K497)^2)/('1D'!$I$5*MAX(F497,
                    0.1)^2),
            1/3)))</f>
        <v>2.0411692021517887</v>
      </c>
      <c r="AI497" s="5">
        <f t="shared" ca="1" si="106"/>
        <v>634.36016920215172</v>
      </c>
      <c r="AJ497" s="5">
        <f ca="1">AI497+((ABS(K497)/MAX(((F497)+(G497)*(AH497))*(AH497),
            0.000001))^2)/(2*'1D'!$I$5)</f>
        <v>635.53459253909477</v>
      </c>
      <c r="AM497">
        <v>0</v>
      </c>
      <c r="AN497">
        <v>0</v>
      </c>
      <c r="AO497" s="5">
        <f t="shared" si="107"/>
        <v>0</v>
      </c>
      <c r="AP497" s="5">
        <f t="shared" si="111"/>
        <v>0</v>
      </c>
      <c r="AQ497" s="5">
        <f ca="1">ABS(ABS(K497)/MAX(((F497)+(G497)*(AH497))*(AH497),
        0.000001))/SQRT('1D'!$I$5*MAX((((F497)+(G497)*(AH497))*(AH497))/MAX((F497)+2*(G497)*(AH497),
            0.000001),
        0.000001))</f>
        <v>1.0727235886044055</v>
      </c>
      <c r="AR497" s="5" t="str">
        <f t="shared" ca="1" si="108"/>
        <v>Supercritical</v>
      </c>
      <c r="AS497" s="5">
        <f ca="1">((ABS(K497)*'1D'!$D$6)/(MAX(((F497)+(G497)*(AH497))*(AH497),
            0.000001)*MAX(((((F497)+(G497)*(AH497))*(AH497))/MAX((F497)+2*(AH497)*SQRT(1+(G497)^2),
                    0.000001))^(2/3),
            0.000001)))^2</f>
        <v>4.3358367565141456E-3</v>
      </c>
    </row>
    <row r="498" spans="1:45" x14ac:dyDescent="0.35">
      <c r="A498">
        <v>489</v>
      </c>
      <c r="B498">
        <v>487.99599999999998</v>
      </c>
      <c r="C498">
        <v>616211.30700000003</v>
      </c>
      <c r="D498">
        <v>3097489.61</v>
      </c>
      <c r="E498">
        <v>632.31849999999997</v>
      </c>
      <c r="F498">
        <v>5.2</v>
      </c>
      <c r="G498">
        <v>0</v>
      </c>
      <c r="H498" t="s">
        <v>176</v>
      </c>
      <c r="I498">
        <v>2.7E-2</v>
      </c>
      <c r="J498" s="5">
        <f t="shared" si="109"/>
        <v>1</v>
      </c>
      <c r="K498" s="5">
        <f t="shared" ca="1" si="110"/>
        <v>50.95</v>
      </c>
      <c r="L498" s="5">
        <f ca="1">IF($A$2=0,
    IFERROR(L497,
        MAX('1D'!$D$16,
            POWER((ABS(K498)^2)/('1D'!$I$5*MAX(F498,
                        0.1)^2),
                1/3))),
    IF(IFERROR(V497,
            0)=0,
        IFERROR(L497,
            MAX('1D'!$D$16,
                POWER((ABS(K498)^2)/('1D'!$I$5*MAX(F498,
                            0.1)^2),
                    1/3))),
        IF(OR(IFERROR(L498,
                    0)=0,
                IFERROR(S497,
                    0)&lt;1,
                IFERROR(S498,
                    0)&lt;1),
            MAX('1D'!$D$16,
                POWER((ABS(K498)^2)/('1D'!$I$5*MAX(F498,
                            0.1)^2),
                    1/3)),
            IF(IFERROR(U498,
                    0)&gt;0,
                MAX('1D'!$D$16,
                    IFERROR(L498,
                        0)+((IFERROR(U498,
                                0))*'1D'!$D$18*IF((IFERROR(S498,
                                    0))&lt;1,
                            1,
                            -1))),
                IF(IFERROR(U498,
                        0)&lt;0,
                    IF(ABS((MAX('1D'!$D$16,
                                    POWER((ABS(K498)^2)/('1D'!$I$5*MAX(F498,
                                                0.1)^2),
                                        1/3)))-IFERROR(L498,
                                0))&gt;'1D'!$D$19,
                        MAX('1D'!$D$16,
                            IF((MAX('1D'!$D$16,
                                        POWER((ABS(K498)^2)/('1D'!$I$5*MAX(F498,
                                                    0.1)^2),
                                            1/3)))&gt;IFERROR(L498,
                                    0),
                                MIN((MAX('1D'!$D$16,
                                            POWER((ABS(K498)^2)/('1D'!$I$5*MAX(F498,
                                                        0.1)^2),
                                                1/3))),
                                    IFERROR(L498,
                                        0)+(MIN(ABS(IFERROR(U498,
                                                    0))*'1D'!$D$18,
                                            ABS((MAX('1D'!$D$16,
                                                        POWER((ABS(K498)^2)/('1D'!$I$5*MAX(F498,
                                                                    0.1)^2),
                                                            1/3)))-IFERROR(L498,
                                                    0))))),
                                MAX((MAX('1D'!$D$16,
                                            POWER((ABS(K498)^2)/('1D'!$I$5*MAX(F498,
                                                        0.1)^2),
                                                1/3))),
                                    IFERROR(L498,
                                        0)-(MIN(ABS(IFERROR(U498,
                                                    0))*'1D'!$D$18,
                                            ABS((MAX('1D'!$D$16,
                                                        POWER((ABS(K498)^2)/('1D'!$I$5*MAX(F498,
                                                                    0.1)^2),
                                                            1/3)))-IFERROR(L498,
                                                    0))))))),
                        MAX('1D'!$D$16,
                            POWER((ABS(K498)^2)/('1D'!$I$5*MAX(F498,
                                        0.1)^2),
                                1/3))),
                    MAX('1D'!$D$16,
                        IFERROR(L498,
                            0)))))))</f>
        <v>2.0411692021517887</v>
      </c>
      <c r="M498" s="5">
        <f t="shared" ca="1" si="98"/>
        <v>10.614079851189301</v>
      </c>
      <c r="N498" s="5">
        <f t="shared" ca="1" si="99"/>
        <v>1.1434704692804873</v>
      </c>
      <c r="O498" s="5">
        <f t="shared" ca="1" si="100"/>
        <v>4.8002276894771132</v>
      </c>
      <c r="P498" s="5">
        <f t="shared" ca="1" si="101"/>
        <v>634.35966920215174</v>
      </c>
      <c r="Q498" s="5">
        <f ca="1">P498+((ABS(K498)/MAX(((F498)+(G498)*(L498))*(L498),
            0.000001))^2)/(2*'1D'!$I$5)</f>
        <v>635.53409253909479</v>
      </c>
      <c r="R498" s="5">
        <f ca="1">((ABS(K498)*'1D'!$D$6)/(MAX(((F498)+(G498)*(L498))*(L498),
            0.000001)*MAX(((((F498)+(G498)*(L498))*(L498))/MAX((F498)+2*(L498)*SQRT(1+(G498)^2),
                    0.000001))^(2/3),
            0.000001)))^2</f>
        <v>4.3358367565141456E-3</v>
      </c>
      <c r="S498" s="5">
        <f ca="1">ABS(ABS(K498)/MAX(((F498)+(G498)*(L498))*(L498),
        0.000001))/SQRT('1D'!$I$5*MAX((((F498)+(G498)*(L498))*(L498))/MAX((F498)+2*(G498)*(L498),
            0.000001),
        0.000001))</f>
        <v>1.0727235886044055</v>
      </c>
      <c r="T498" s="5">
        <f ca="1">((F498)*(L498)^2)/2+(G498)*(L498)^3/3+(ABS(K498)^2)/('1D'!$I$5*MAX(((F498)+(G498)*(L498))*(L498),
        0.000001))</f>
        <v>35.763412605541333</v>
      </c>
      <c r="U498" s="5">
        <f ca="1">IF($A$2=0,
    0,
    IFERROR(Q497-(((R497+R498)/2)*J498)-(IF(O497&gt;O498,
                '1D'!$D$8*((O497^2-O498^2)/(2*'1D'!$I$5)),
                '1D'!$D$9*((O498^2-O497^2)/(2*'1D'!$I$5)))+('1D'!$D$10*(ABS(I498)/90)*(MAX(O497^2,
                        O498^2)/(2*'1D'!$I$5))))-Q498,
        0))</f>
        <v>-3.8886858066007335E-3</v>
      </c>
      <c r="V498" s="5">
        <f ca="1">IF($A$2=0,
    1,
    IF(IFERROR(V497,
            0)=0,
        0,
        IFERROR(IF(ROUND(S498,
                    3)=1,
                1,
                IF(AND(ABS(U498)&lt;'1D'!$D$19,
                        S498&gt;1),
                    1,
                    0)),
            0)))</f>
        <v>0</v>
      </c>
      <c r="W498" s="5">
        <f ca="1">IF($A$2=0,
    MAX(MAX('1D'!$D$16,
            MAX('1D'!$D$16,
                POWER((ABS(K498)^2)/('1D'!$I$5*MAX(F498,
                            0.1)^2),
                    1/3))),
        IFERROR(W1396,
            MAX(MAX('1D'!$D$16,
                    MAX('1D'!$D$16,
                        POWER((ABS(K498)^2)/('1D'!$I$5*MAX(F498,
                                    0.1)^2),
                            1/3))),
                ($L$2)-E1396))),
    IF(IFERROR(AG499,
            0)=0,
        MAX(MAX('1D'!$D$16,
                MAX('1D'!$D$16,
                    POWER((ABS(K498)^2)/('1D'!$I$5*MAX(F498,
                                0.1)^2),
                        1/3))),
            IFERROR(W1396,
                MAX(MAX('1D'!$D$16,
                        MAX('1D'!$D$16,
                            POWER((ABS(K498)^2)/('1D'!$I$5*MAX(F498,
                                        0.1)^2),
                                1/3))),
                    ($L$2)-E1396))),
        IF(IFERROR(W498,
                0)=0,
            MAX(MAX('1D'!$D$16,
                    MAX('1D'!$D$16,
                        POWER((ABS(K498)^2)/('1D'!$I$5*MAX(F498,
                                    0.1)^2),
                            1/3))),
                IFERROR(W1396,
                    MAX(MAX('1D'!$D$16,
                            MAX('1D'!$D$16,
                                POWER((ABS(K498)^2)/('1D'!$I$5*MAX(F498,
                                            0.1)^2),
                                    1/3))),
                        ($L$2)-E1396))),
            IF(OR(IFERROR(AD498,
                        0)&gt;=1,
                    IFERROR(AD499,
                        0)&gt;=1),
                MAX('1D'!$D$16,
                    MAX('1D'!$D$16,
                        POWER((ABS(K498)^2)/('1D'!$I$5*MAX(F498,
                                    0.1)^2),
                            1/3))),
                IF(ABS(IFERROR(AF498,
                            0))&lt;'1D'!$D$19,
                    MAX(MAX('1D'!$D$16,
                            MAX('1D'!$D$16,
                                POWER((ABS(K498)^2)/('1D'!$I$5*MAX(F498,
                                            0.1)^2),
                                    1/3))),
                        IFERROR(W498,
                            0)),
                    MAX(MAX('1D'!$D$16,
                            MAX('1D'!$D$16,
                                POWER((ABS(K498)^2)/('1D'!$I$5*MAX(F498,
                                            0.1)^2),
                                    1/3))),
                        (IFERROR(W498,
                                0))+((IFERROR(AF498,
                                    0))*'1D'!$D$18)))))))</f>
        <v>2.1389677043987478</v>
      </c>
      <c r="X498" s="5">
        <f t="shared" ca="1" si="102"/>
        <v>11.122632062873489</v>
      </c>
      <c r="Y498" s="5">
        <f t="shared" ca="1" si="103"/>
        <v>1.1735290000551568</v>
      </c>
      <c r="Z498" s="5">
        <f t="shared" ca="1" si="104"/>
        <v>4.5807502857230418</v>
      </c>
      <c r="AA498" s="5">
        <f t="shared" ca="1" si="105"/>
        <v>634.45746770439871</v>
      </c>
      <c r="AB498" s="5">
        <f ca="1">AA498+((ABS(K498)/MAX(((F498)+(G498)*(W498))*(W498),
            0.000001))^2)/(2*'1D'!$I$5)</f>
        <v>635.52695155659808</v>
      </c>
      <c r="AC498" s="5">
        <f ca="1">((ABS(K498)*'1D'!$D$6)/(MAX(((F498)+(G498)*(W498))*(W498),
            0.000001)*MAX(((((F498)+(G498)*(W498))*(W498))/MAX((F498)+2*(W498)*SQRT(1+(G498)^2),
                    0.000001))^(2/3),
            0.000001)))^2</f>
        <v>3.8141460404132466E-3</v>
      </c>
      <c r="AD498" s="5">
        <f ca="1">ABS(ABS(K498)/MAX(((F498)+(G498)*(W498))*(W498),
        0.000001))/SQRT('1D'!$I$5*MAX((((F498)+(G498)*(W498))*(W498))/MAX((F498)+2*(G498)*(W498),
            0.000001),
        0.000001))</f>
        <v>1.0000000000000004</v>
      </c>
      <c r="AE498" s="5">
        <f ca="1">((F498)*(W498)^2)/2+(G498)*(W498)^3/3+(ABS(K498)^2)/('1D'!$I$5*MAX(((F498)+(G498)*(W498))*(W498),
        0.000001))</f>
        <v>35.686426155594638</v>
      </c>
      <c r="AF498" s="5">
        <f ca="1">IF($A$2=0,
    0,
    IFERROR(AB499+(((AC498+AC499)/2)*J499)+(IF(Z498&gt;Z499,
                '1D'!$D$8*((Z498^2-Z499^2)/(2*'1D'!$I$5)),
                '1D'!$D$9*((Z499^2-Z498^2)/(2*'1D'!$I$5)))+('1D'!$D$10*(ABS(I499)/90)*(MAX(Z498^2,
                        Z499^2)/(2*'1D'!$I$5))))-AB498,
        0))</f>
        <v>3.3513287753521581E-3</v>
      </c>
      <c r="AG498" s="5">
        <f ca="1">IF($A$2=0,
    1,
    IF(IFERROR(AG499,
            0)=0,
        0,
        IFERROR(IF(OR(ROUND(AD498,
                        3)&gt;=1,
                    AND(ABS(AF498)&lt;'1D'!$D$19,
                        AD498&lt;1)),
                1,
                0),
            0)))</f>
        <v>1</v>
      </c>
      <c r="AH498" s="5">
        <f ca="1">IFERROR(IF('1D'!V32="Supercritical",
        MAX('1D'!$D$16,
            IFERROR(L498,
                MAX('1D'!$D$16,
                    POWER((ABS(K498)^2)/('1D'!$I$5*MAX(F498,
                                0.1)^2),
                        1/3)))),
        IF('1D'!V32="Subcritical",
            MAX('1D'!$D$16,
                IFERROR(W498,
                    MAX('1D'!$D$16,
                        POWER((ABS(K498)^2)/('1D'!$I$5*MAX(F498,
                                    0.1)^2),
                            1/3)))),
            IF(IFERROR(T498,
                    -1E+99)&gt;=IFERROR(AE498,
                    -1E+99),
                MAX('1D'!$D$16,
                    IFERROR(L498,
                        MAX('1D'!$D$16,
                            POWER((ABS(K498)^2)/('1D'!$I$5*MAX(F498,
                                        0.1)^2),
                                1/3)))),
                MAX('1D'!$D$16,
                    IFERROR(W498,
                        MAX('1D'!$D$16,
                            POWER((ABS(K498)^2)/('1D'!$I$5*MAX(F498,
                                        0.1)^2),
                                1/3))))))),
    MAX('1D'!$D$16,
        POWER((ABS(K498)^2)/('1D'!$I$5*MAX(F498,
                    0.1)^2),
            1/3)))</f>
        <v>2.0411692021517887</v>
      </c>
      <c r="AI498" s="5">
        <f t="shared" ca="1" si="106"/>
        <v>634.35966920215174</v>
      </c>
      <c r="AJ498" s="5">
        <f ca="1">AI498+((ABS(K498)/MAX(((F498)+(G498)*(AH498))*(AH498),
            0.000001))^2)/(2*'1D'!$I$5)</f>
        <v>635.53409253909479</v>
      </c>
      <c r="AM498">
        <v>0</v>
      </c>
      <c r="AN498">
        <v>0</v>
      </c>
      <c r="AO498" s="5">
        <f t="shared" si="107"/>
        <v>0</v>
      </c>
      <c r="AP498" s="5">
        <f t="shared" si="111"/>
        <v>0</v>
      </c>
      <c r="AQ498" s="5">
        <f ca="1">ABS(ABS(K498)/MAX(((F498)+(G498)*(AH498))*(AH498),
        0.000001))/SQRT('1D'!$I$5*MAX((((F498)+(G498)*(AH498))*(AH498))/MAX((F498)+2*(G498)*(AH498),
            0.000001),
        0.000001))</f>
        <v>1.0727235886044055</v>
      </c>
      <c r="AR498" s="5" t="str">
        <f t="shared" ca="1" si="108"/>
        <v>Supercritical</v>
      </c>
      <c r="AS498" s="5">
        <f ca="1">((ABS(K498)*'1D'!$D$6)/(MAX(((F498)+(G498)*(AH498))*(AH498),
            0.000001)*MAX(((((F498)+(G498)*(AH498))*(AH498))/MAX((F498)+2*(AH498)*SQRT(1+(G498)^2),
                    0.000001))^(2/3),
            0.000001)))^2</f>
        <v>4.3358367565141456E-3</v>
      </c>
    </row>
    <row r="499" spans="1:45" x14ac:dyDescent="0.35">
      <c r="A499">
        <v>490</v>
      </c>
      <c r="B499">
        <v>488.995</v>
      </c>
      <c r="C499">
        <v>616210.83299999998</v>
      </c>
      <c r="D499">
        <v>3097488.73</v>
      </c>
      <c r="E499">
        <v>632.31799999999998</v>
      </c>
      <c r="F499">
        <v>5.2</v>
      </c>
      <c r="G499">
        <v>0</v>
      </c>
      <c r="H499" t="s">
        <v>176</v>
      </c>
      <c r="I499">
        <v>2.3E-2</v>
      </c>
      <c r="J499" s="5">
        <f t="shared" si="109"/>
        <v>0.99900000000002365</v>
      </c>
      <c r="K499" s="5">
        <f t="shared" ca="1" si="110"/>
        <v>50.95</v>
      </c>
      <c r="L499" s="5">
        <f ca="1">IF($A$2=0,
    IFERROR(L498,
        MAX('1D'!$D$16,
            POWER((ABS(K499)^2)/('1D'!$I$5*MAX(F499,
                        0.1)^2),
                1/3))),
    IF(IFERROR(V498,
            0)=0,
        IFERROR(L498,
            MAX('1D'!$D$16,
                POWER((ABS(K499)^2)/('1D'!$I$5*MAX(F499,
                            0.1)^2),
                    1/3))),
        IF(OR(IFERROR(L499,
                    0)=0,
                IFERROR(S498,
                    0)&lt;1,
                IFERROR(S499,
                    0)&lt;1),
            MAX('1D'!$D$16,
                POWER((ABS(K499)^2)/('1D'!$I$5*MAX(F499,
                            0.1)^2),
                    1/3)),
            IF(IFERROR(U499,
                    0)&gt;0,
                MAX('1D'!$D$16,
                    IFERROR(L499,
                        0)+((IFERROR(U499,
                                0))*'1D'!$D$18*IF((IFERROR(S499,
                                    0))&lt;1,
                            1,
                            -1))),
                IF(IFERROR(U499,
                        0)&lt;0,
                    IF(ABS((MAX('1D'!$D$16,
                                    POWER((ABS(K499)^2)/('1D'!$I$5*MAX(F499,
                                                0.1)^2),
                                        1/3)))-IFERROR(L499,
                                0))&gt;'1D'!$D$19,
                        MAX('1D'!$D$16,
                            IF((MAX('1D'!$D$16,
                                        POWER((ABS(K499)^2)/('1D'!$I$5*MAX(F499,
                                                    0.1)^2),
                                            1/3)))&gt;IFERROR(L499,
                                    0),
                                MIN((MAX('1D'!$D$16,
                                            POWER((ABS(K499)^2)/('1D'!$I$5*MAX(F499,
                                                        0.1)^2),
                                                1/3))),
                                    IFERROR(L499,
                                        0)+(MIN(ABS(IFERROR(U499,
                                                    0))*'1D'!$D$18,
                                            ABS((MAX('1D'!$D$16,
                                                        POWER((ABS(K499)^2)/('1D'!$I$5*MAX(F499,
                                                                    0.1)^2),
                                                            1/3)))-IFERROR(L499,
                                                    0))))),
                                MAX((MAX('1D'!$D$16,
                                            POWER((ABS(K499)^2)/('1D'!$I$5*MAX(F499,
                                                        0.1)^2),
                                                1/3))),
                                    IFERROR(L499,
                                        0)-(MIN(ABS(IFERROR(U499,
                                                    0))*'1D'!$D$18,
                                            ABS((MAX('1D'!$D$16,
                                                        POWER((ABS(K499)^2)/('1D'!$I$5*MAX(F499,
                                                                    0.1)^2),
                                                            1/3)))-IFERROR(L499,
                                                    0))))))),
                        MAX('1D'!$D$16,
                            POWER((ABS(K499)^2)/('1D'!$I$5*MAX(F499,
                                        0.1)^2),
                                1/3))),
                    MAX('1D'!$D$16,
                        IFERROR(L499,
                            0)))))))</f>
        <v>2.0411692021517887</v>
      </c>
      <c r="M499" s="5">
        <f t="shared" ca="1" si="98"/>
        <v>10.614079851189301</v>
      </c>
      <c r="N499" s="5">
        <f t="shared" ca="1" si="99"/>
        <v>1.1434704692804873</v>
      </c>
      <c r="O499" s="5">
        <f t="shared" ca="1" si="100"/>
        <v>4.8002276894771132</v>
      </c>
      <c r="P499" s="5">
        <f t="shared" ca="1" si="101"/>
        <v>634.35916920215175</v>
      </c>
      <c r="Q499" s="5">
        <f ca="1">P499+((ABS(K499)/MAX(((F499)+(G499)*(L499))*(L499),
            0.000001))^2)/(2*'1D'!$I$5)</f>
        <v>635.5335925390948</v>
      </c>
      <c r="R499" s="5">
        <f ca="1">((ABS(K499)*'1D'!$D$6)/(MAX(((F499)+(G499)*(L499))*(L499),
            0.000001)*MAX(((((F499)+(G499)*(L499))*(L499))/MAX((F499)+2*(L499)*SQRT(1+(G499)^2),
                    0.000001))^(2/3),
            0.000001)))^2</f>
        <v>4.3358367565141456E-3</v>
      </c>
      <c r="S499" s="5">
        <f ca="1">ABS(ABS(K499)/MAX(((F499)+(G499)*(L499))*(L499),
        0.000001))/SQRT('1D'!$I$5*MAX((((F499)+(G499)*(L499))*(L499))/MAX((F499)+2*(G499)*(L499),
            0.000001),
        0.000001))</f>
        <v>1.0727235886044055</v>
      </c>
      <c r="T499" s="5">
        <f ca="1">((F499)*(L499)^2)/2+(G499)*(L499)^3/3+(ABS(K499)^2)/('1D'!$I$5*MAX(((F499)+(G499)*(L499))*(L499),
        0.000001))</f>
        <v>35.763412605541333</v>
      </c>
      <c r="U499" s="5">
        <f ca="1">IF($A$2=0,
    0,
    IFERROR(Q498-(((R498+R499)/2)*J499)-(IF(O498&gt;O499,
                '1D'!$D$8*((O498^2-O499^2)/(2*'1D'!$I$5)),
                '1D'!$D$9*((O499^2-O498^2)/(2*'1D'!$I$5)))+('1D'!$D$10*(ABS(I499)/90)*(MAX(O498^2,
                        O499^2)/(2*'1D'!$I$5))))-Q499,
        0))</f>
        <v>-3.8765204810715659E-3</v>
      </c>
      <c r="V499" s="5">
        <f ca="1">IF($A$2=0,
    1,
    IF(IFERROR(V498,
            0)=0,
        0,
        IFERROR(IF(ROUND(S499,
                    3)=1,
                1,
                IF(AND(ABS(U499)&lt;'1D'!$D$19,
                        S499&gt;1),
                    1,
                    0)),
            0)))</f>
        <v>0</v>
      </c>
      <c r="W499" s="5">
        <f ca="1">IF($A$2=0,
    MAX(MAX('1D'!$D$16,
            MAX('1D'!$D$16,
                POWER((ABS(K499)^2)/('1D'!$I$5*MAX(F499,
                            0.1)^2),
                    1/3))),
        IFERROR(W1396,
            MAX(MAX('1D'!$D$16,
                    MAX('1D'!$D$16,
                        POWER((ABS(K499)^2)/('1D'!$I$5*MAX(F499,
                                    0.1)^2),
                            1/3))),
                ($L$2)-E1396))),
    IF(IFERROR(AG500,
            0)=0,
        MAX(MAX('1D'!$D$16,
                MAX('1D'!$D$16,
                    POWER((ABS(K499)^2)/('1D'!$I$5*MAX(F499,
                                0.1)^2),
                        1/3))),
            IFERROR(W1396,
                MAX(MAX('1D'!$D$16,
                        MAX('1D'!$D$16,
                            POWER((ABS(K499)^2)/('1D'!$I$5*MAX(F499,
                                        0.1)^2),
                                1/3))),
                    ($L$2)-E1396))),
        IF(IFERROR(W499,
                0)=0,
            MAX(MAX('1D'!$D$16,
                    MAX('1D'!$D$16,
                        POWER((ABS(K499)^2)/('1D'!$I$5*MAX(F499,
                                    0.1)^2),
                            1/3))),
                IFERROR(W1396,
                    MAX(MAX('1D'!$D$16,
                            MAX('1D'!$D$16,
                                POWER((ABS(K499)^2)/('1D'!$I$5*MAX(F499,
                                            0.1)^2),
                                    1/3))),
                        ($L$2)-E1396))),
            IF(OR(IFERROR(AD499,
                        0)&gt;=1,
                    IFERROR(AD500,
                        0)&gt;=1),
                MAX('1D'!$D$16,
                    MAX('1D'!$D$16,
                        POWER((ABS(K499)^2)/('1D'!$I$5*MAX(F499,
                                    0.1)^2),
                            1/3))),
                IF(ABS(IFERROR(AF499,
                            0))&lt;'1D'!$D$19,
                    MAX(MAX('1D'!$D$16,
                            MAX('1D'!$D$16,
                                POWER((ABS(K499)^2)/('1D'!$I$5*MAX(F499,
                                            0.1)^2),
                                    1/3))),
                        IFERROR(W499,
                            0)),
                    MAX(MAX('1D'!$D$16,
                            MAX('1D'!$D$16,
                                POWER((ABS(K499)^2)/('1D'!$I$5*MAX(F499,
                                            0.1)^2),
                                    1/3))),
                        (IFERROR(W499,
                                0))+((IFERROR(AF499,
                                    0))*'1D'!$D$18)))))))</f>
        <v>2.1389677043987478</v>
      </c>
      <c r="X499" s="5">
        <f t="shared" ca="1" si="102"/>
        <v>11.122632062873489</v>
      </c>
      <c r="Y499" s="5">
        <f t="shared" ca="1" si="103"/>
        <v>1.1735290000551568</v>
      </c>
      <c r="Z499" s="5">
        <f t="shared" ca="1" si="104"/>
        <v>4.5807502857230418</v>
      </c>
      <c r="AA499" s="5">
        <f t="shared" ca="1" si="105"/>
        <v>634.45696770439872</v>
      </c>
      <c r="AB499" s="5">
        <f ca="1">AA499+((ABS(K499)/MAX(((F499)+(G499)*(W499))*(W499),
            0.000001))^2)/(2*'1D'!$I$5)</f>
        <v>635.52645155659809</v>
      </c>
      <c r="AC499" s="5">
        <f ca="1">((ABS(K499)*'1D'!$D$6)/(MAX(((F499)+(G499)*(W499))*(W499),
            0.000001)*MAX(((((F499)+(G499)*(W499))*(W499))/MAX((F499)+2*(W499)*SQRT(1+(G499)^2),
                    0.000001))^(2/3),
            0.000001)))^2</f>
        <v>3.8141460404132466E-3</v>
      </c>
      <c r="AD499" s="5">
        <f ca="1">ABS(ABS(K499)/MAX(((F499)+(G499)*(W499))*(W499),
        0.000001))/SQRT('1D'!$I$5*MAX((((F499)+(G499)*(W499))*(W499))/MAX((F499)+2*(G499)*(W499),
            0.000001),
        0.000001))</f>
        <v>1.0000000000000004</v>
      </c>
      <c r="AE499" s="5">
        <f ca="1">((F499)*(W499)^2)/2+(G499)*(W499)^3/3+(ABS(K499)^2)/('1D'!$I$5*MAX(((F499)+(G499)*(W499))*(W499),
        0.000001))</f>
        <v>35.686426155594638</v>
      </c>
      <c r="AF499" s="5">
        <f ca="1">IF($A$2=0,
    0,
    IFERROR(AB500+(((AC499+AC500)/2)*J500)+(IF(Z499&gt;Z500,
                '1D'!$D$8*((Z499^2-Z500^2)/(2*'1D'!$I$5)),
                '1D'!$D$9*((Z500^2-Z499^2)/(2*'1D'!$I$5)))+('1D'!$D$10*(ABS(I500)/90)*(MAX(Z499^2,
                        Z500^2)/(2*'1D'!$I$5))))-AB499,
        0))</f>
        <v>3.3589570674621427E-3</v>
      </c>
      <c r="AG499" s="5">
        <f ca="1">IF($A$2=0,
    1,
    IF(IFERROR(AG500,
            0)=0,
        0,
        IFERROR(IF(OR(ROUND(AD499,
                        3)&gt;=1,
                    AND(ABS(AF499)&lt;'1D'!$D$19,
                        AD499&lt;1)),
                1,
                0),
            0)))</f>
        <v>1</v>
      </c>
      <c r="AH499" s="5">
        <f ca="1">IFERROR(IF('1D'!V32="Supercritical",
        MAX('1D'!$D$16,
            IFERROR(L499,
                MAX('1D'!$D$16,
                    POWER((ABS(K499)^2)/('1D'!$I$5*MAX(F499,
                                0.1)^2),
                        1/3)))),
        IF('1D'!V32="Subcritical",
            MAX('1D'!$D$16,
                IFERROR(W499,
                    MAX('1D'!$D$16,
                        POWER((ABS(K499)^2)/('1D'!$I$5*MAX(F499,
                                    0.1)^2),
                            1/3)))),
            IF(IFERROR(T499,
                    -1E+99)&gt;=IFERROR(AE499,
                    -1E+99),
                MAX('1D'!$D$16,
                    IFERROR(L499,
                        MAX('1D'!$D$16,
                            POWER((ABS(K499)^2)/('1D'!$I$5*MAX(F499,
                                        0.1)^2),
                                1/3)))),
                MAX('1D'!$D$16,
                    IFERROR(W499,
                        MAX('1D'!$D$16,
                            POWER((ABS(K499)^2)/('1D'!$I$5*MAX(F499,
                                        0.1)^2),
                                1/3))))))),
    MAX('1D'!$D$16,
        POWER((ABS(K499)^2)/('1D'!$I$5*MAX(F499,
                    0.1)^2),
            1/3)))</f>
        <v>2.0411692021517887</v>
      </c>
      <c r="AI499" s="5">
        <f t="shared" ca="1" si="106"/>
        <v>634.35916920215175</v>
      </c>
      <c r="AJ499" s="5">
        <f ca="1">AI499+((ABS(K499)/MAX(((F499)+(G499)*(AH499))*(AH499),
            0.000001))^2)/(2*'1D'!$I$5)</f>
        <v>635.5335925390948</v>
      </c>
      <c r="AM499">
        <v>0</v>
      </c>
      <c r="AN499">
        <v>0</v>
      </c>
      <c r="AO499" s="5">
        <f t="shared" si="107"/>
        <v>0</v>
      </c>
      <c r="AP499" s="5">
        <f t="shared" si="111"/>
        <v>0</v>
      </c>
      <c r="AQ499" s="5">
        <f ca="1">ABS(ABS(K499)/MAX(((F499)+(G499)*(AH499))*(AH499),
        0.000001))/SQRT('1D'!$I$5*MAX((((F499)+(G499)*(AH499))*(AH499))/MAX((F499)+2*(G499)*(AH499),
            0.000001),
        0.000001))</f>
        <v>1.0727235886044055</v>
      </c>
      <c r="AR499" s="5" t="str">
        <f t="shared" ca="1" si="108"/>
        <v>Supercritical</v>
      </c>
      <c r="AS499" s="5">
        <f ca="1">((ABS(K499)*'1D'!$D$6)/(MAX(((F499)+(G499)*(AH499))*(AH499),
            0.000001)*MAX(((((F499)+(G499)*(AH499))*(AH499))/MAX((F499)+2*(AH499)*SQRT(1+(G499)^2),
                    0.000001))^(2/3),
            0.000001)))^2</f>
        <v>4.3358367565141456E-3</v>
      </c>
    </row>
    <row r="500" spans="1:45" x14ac:dyDescent="0.35">
      <c r="A500">
        <v>491</v>
      </c>
      <c r="B500">
        <v>489.99599999999998</v>
      </c>
      <c r="C500">
        <v>616210.35800000001</v>
      </c>
      <c r="D500">
        <v>3097487.8489999999</v>
      </c>
      <c r="E500">
        <v>632.3175</v>
      </c>
      <c r="F500">
        <v>5.2</v>
      </c>
      <c r="G500">
        <v>0</v>
      </c>
      <c r="H500" t="s">
        <v>176</v>
      </c>
      <c r="I500">
        <v>2.3E-2</v>
      </c>
      <c r="J500" s="5">
        <f t="shared" si="109"/>
        <v>1.0009999999999764</v>
      </c>
      <c r="K500" s="5">
        <f t="shared" ca="1" si="110"/>
        <v>50.95</v>
      </c>
      <c r="L500" s="5">
        <f ca="1">IF($A$2=0,
    IFERROR(L499,
        MAX('1D'!$D$16,
            POWER((ABS(K500)^2)/('1D'!$I$5*MAX(F500,
                        0.1)^2),
                1/3))),
    IF(IFERROR(V499,
            0)=0,
        IFERROR(L499,
            MAX('1D'!$D$16,
                POWER((ABS(K500)^2)/('1D'!$I$5*MAX(F500,
                            0.1)^2),
                    1/3))),
        IF(OR(IFERROR(L500,
                    0)=0,
                IFERROR(S499,
                    0)&lt;1,
                IFERROR(S500,
                    0)&lt;1),
            MAX('1D'!$D$16,
                POWER((ABS(K500)^2)/('1D'!$I$5*MAX(F500,
                            0.1)^2),
                    1/3)),
            IF(IFERROR(U500,
                    0)&gt;0,
                MAX('1D'!$D$16,
                    IFERROR(L500,
                        0)+((IFERROR(U500,
                                0))*'1D'!$D$18*IF((IFERROR(S500,
                                    0))&lt;1,
                            1,
                            -1))),
                IF(IFERROR(U500,
                        0)&lt;0,
                    IF(ABS((MAX('1D'!$D$16,
                                    POWER((ABS(K500)^2)/('1D'!$I$5*MAX(F500,
                                                0.1)^2),
                                        1/3)))-IFERROR(L500,
                                0))&gt;'1D'!$D$19,
                        MAX('1D'!$D$16,
                            IF((MAX('1D'!$D$16,
                                        POWER((ABS(K500)^2)/('1D'!$I$5*MAX(F500,
                                                    0.1)^2),
                                            1/3)))&gt;IFERROR(L500,
                                    0),
                                MIN((MAX('1D'!$D$16,
                                            POWER((ABS(K500)^2)/('1D'!$I$5*MAX(F500,
                                                        0.1)^2),
                                                1/3))),
                                    IFERROR(L500,
                                        0)+(MIN(ABS(IFERROR(U500,
                                                    0))*'1D'!$D$18,
                                            ABS((MAX('1D'!$D$16,
                                                        POWER((ABS(K500)^2)/('1D'!$I$5*MAX(F500,
                                                                    0.1)^2),
                                                            1/3)))-IFERROR(L500,
                                                    0))))),
                                MAX((MAX('1D'!$D$16,
                                            POWER((ABS(K500)^2)/('1D'!$I$5*MAX(F500,
                                                        0.1)^2),
                                                1/3))),
                                    IFERROR(L500,
                                        0)-(MIN(ABS(IFERROR(U500,
                                                    0))*'1D'!$D$18,
                                            ABS((MAX('1D'!$D$16,
                                                        POWER((ABS(K500)^2)/('1D'!$I$5*MAX(F500,
                                                                    0.1)^2),
                                                            1/3)))-IFERROR(L500,
                                                    0))))))),
                        MAX('1D'!$D$16,
                            POWER((ABS(K500)^2)/('1D'!$I$5*MAX(F500,
                                        0.1)^2),
                                1/3))),
                    MAX('1D'!$D$16,
                        IFERROR(L500,
                            0)))))))</f>
        <v>2.0411692021517887</v>
      </c>
      <c r="M500" s="5">
        <f t="shared" ca="1" si="98"/>
        <v>10.614079851189301</v>
      </c>
      <c r="N500" s="5">
        <f t="shared" ca="1" si="99"/>
        <v>1.1434704692804873</v>
      </c>
      <c r="O500" s="5">
        <f t="shared" ca="1" si="100"/>
        <v>4.8002276894771132</v>
      </c>
      <c r="P500" s="5">
        <f t="shared" ca="1" si="101"/>
        <v>634.35866920215176</v>
      </c>
      <c r="Q500" s="5">
        <f ca="1">P500+((ABS(K500)/MAX(((F500)+(G500)*(L500))*(L500),
            0.000001))^2)/(2*'1D'!$I$5)</f>
        <v>635.53309253909481</v>
      </c>
      <c r="R500" s="5">
        <f ca="1">((ABS(K500)*'1D'!$D$6)/(MAX(((F500)+(G500)*(L500))*(L500),
            0.000001)*MAX(((((F500)+(G500)*(L500))*(L500))/MAX((F500)+2*(L500)*SQRT(1+(G500)^2),
                    0.000001))^(2/3),
            0.000001)))^2</f>
        <v>4.3358367565141456E-3</v>
      </c>
      <c r="S500" s="5">
        <f ca="1">ABS(ABS(K500)/MAX(((F500)+(G500)*(L500))*(L500),
        0.000001))/SQRT('1D'!$I$5*MAX((((F500)+(G500)*(L500))*(L500))/MAX((F500)+2*(G500)*(L500),
            0.000001),
        0.000001))</f>
        <v>1.0727235886044055</v>
      </c>
      <c r="T500" s="5">
        <f ca="1">((F500)*(L500)^2)/2+(G500)*(L500)^3/3+(ABS(K500)^2)/('1D'!$I$5*MAX(((F500)+(G500)*(L500))*(L500),
        0.000001))</f>
        <v>35.763412605541333</v>
      </c>
      <c r="U500" s="5">
        <f ca="1">IF($A$2=0,
    0,
    IFERROR(Q499-(((R499+R500)/2)*J500)-(IF(O499&gt;O500,
                '1D'!$D$8*((O499^2-O500^2)/(2*'1D'!$I$5)),
                '1D'!$D$9*((O500^2-O499^2)/(2*'1D'!$I$5)))+('1D'!$D$10*(ABS(I500)/90)*(MAX(O499^2,
                        O500^2)/(2*'1D'!$I$5))))-Q500,
        0))</f>
        <v>-3.8851921545983714E-3</v>
      </c>
      <c r="V500" s="5">
        <f ca="1">IF($A$2=0,
    1,
    IF(IFERROR(V499,
            0)=0,
        0,
        IFERROR(IF(ROUND(S500,
                    3)=1,
                1,
                IF(AND(ABS(U500)&lt;'1D'!$D$19,
                        S500&gt;1),
                    1,
                    0)),
            0)))</f>
        <v>0</v>
      </c>
      <c r="W500" s="5">
        <f ca="1">IF($A$2=0,
    MAX(MAX('1D'!$D$16,
            MAX('1D'!$D$16,
                POWER((ABS(K500)^2)/('1D'!$I$5*MAX(F500,
                            0.1)^2),
                    1/3))),
        IFERROR(W1396,
            MAX(MAX('1D'!$D$16,
                    MAX('1D'!$D$16,
                        POWER((ABS(K500)^2)/('1D'!$I$5*MAX(F500,
                                    0.1)^2),
                            1/3))),
                ($L$2)-E1396))),
    IF(IFERROR(AG501,
            0)=0,
        MAX(MAX('1D'!$D$16,
                MAX('1D'!$D$16,
                    POWER((ABS(K500)^2)/('1D'!$I$5*MAX(F500,
                                0.1)^2),
                        1/3))),
            IFERROR(W1396,
                MAX(MAX('1D'!$D$16,
                        MAX('1D'!$D$16,
                            POWER((ABS(K500)^2)/('1D'!$I$5*MAX(F500,
                                        0.1)^2),
                                1/3))),
                    ($L$2)-E1396))),
        IF(IFERROR(W500,
                0)=0,
            MAX(MAX('1D'!$D$16,
                    MAX('1D'!$D$16,
                        POWER((ABS(K500)^2)/('1D'!$I$5*MAX(F500,
                                    0.1)^2),
                            1/3))),
                IFERROR(W1396,
                    MAX(MAX('1D'!$D$16,
                            MAX('1D'!$D$16,
                                POWER((ABS(K500)^2)/('1D'!$I$5*MAX(F500,
                                            0.1)^2),
                                    1/3))),
                        ($L$2)-E1396))),
            IF(OR(IFERROR(AD500,
                        0)&gt;=1,
                    IFERROR(AD501,
                        0)&gt;=1),
                MAX('1D'!$D$16,
                    MAX('1D'!$D$16,
                        POWER((ABS(K500)^2)/('1D'!$I$5*MAX(F500,
                                    0.1)^2),
                            1/3))),
                IF(ABS(IFERROR(AF500,
                            0))&lt;'1D'!$D$19,
                    MAX(MAX('1D'!$D$16,
                            MAX('1D'!$D$16,
                                POWER((ABS(K500)^2)/('1D'!$I$5*MAX(F500,
                                            0.1)^2),
                                    1/3))),
                        IFERROR(W500,
                            0)),
                    MAX(MAX('1D'!$D$16,
                            MAX('1D'!$D$16,
                                POWER((ABS(K500)^2)/('1D'!$I$5*MAX(F500,
                                            0.1)^2),
                                    1/3))),
                        (IFERROR(W500,
                                0))+((IFERROR(AF500,
                                    0))*'1D'!$D$18)))))))</f>
        <v>2.1389677043987478</v>
      </c>
      <c r="X500" s="5">
        <f t="shared" ca="1" si="102"/>
        <v>11.122632062873489</v>
      </c>
      <c r="Y500" s="5">
        <f t="shared" ca="1" si="103"/>
        <v>1.1735290000551568</v>
      </c>
      <c r="Z500" s="5">
        <f t="shared" ca="1" si="104"/>
        <v>4.5807502857230418</v>
      </c>
      <c r="AA500" s="5">
        <f t="shared" ca="1" si="105"/>
        <v>634.45646770439873</v>
      </c>
      <c r="AB500" s="5">
        <f ca="1">AA500+((ABS(K500)/MAX(((F500)+(G500)*(W500))*(W500),
            0.000001))^2)/(2*'1D'!$I$5)</f>
        <v>635.5259515565981</v>
      </c>
      <c r="AC500" s="5">
        <f ca="1">((ABS(K500)*'1D'!$D$6)/(MAX(((F500)+(G500)*(W500))*(W500),
            0.000001)*MAX(((((F500)+(G500)*(W500))*(W500))/MAX((F500)+2*(W500)*SQRT(1+(G500)^2),
                    0.000001))^(2/3),
            0.000001)))^2</f>
        <v>3.8141460404132466E-3</v>
      </c>
      <c r="AD500" s="5">
        <f ca="1">ABS(ABS(K500)/MAX(((F500)+(G500)*(W500))*(W500),
        0.000001))/SQRT('1D'!$I$5*MAX((((F500)+(G500)*(W500))*(W500))/MAX((F500)+2*(G500)*(W500),
            0.000001),
        0.000001))</f>
        <v>1.0000000000000004</v>
      </c>
      <c r="AE500" s="5">
        <f ca="1">((F500)*(W500)^2)/2+(G500)*(W500)^3/3+(ABS(K500)^2)/('1D'!$I$5*MAX(((F500)+(G500)*(W500))*(W500),
        0.000001))</f>
        <v>35.686426155594638</v>
      </c>
      <c r="AF500" s="5">
        <f ca="1">IF($A$2=0,
    0,
    IFERROR(AB501+(((AC500+AC501)/2)*J501)+(IF(Z500&gt;Z501,
                '1D'!$D$8*((Z500^2-Z501^2)/(2*'1D'!$I$5)),
                '1D'!$D$9*((Z501^2-Z500^2)/(2*'1D'!$I$5)))+('1D'!$D$10*(ABS(I501)/90)*(MAX(Z500^2,
                        Z501^2)/(2*'1D'!$I$5))))-AB500,
        0))</f>
        <v>3.3141460404522149E-3</v>
      </c>
      <c r="AG500" s="5">
        <f ca="1">IF($A$2=0,
    1,
    IF(IFERROR(AG501,
            0)=0,
        0,
        IFERROR(IF(OR(ROUND(AD500,
                        3)&gt;=1,
                    AND(ABS(AF500)&lt;'1D'!$D$19,
                        AD500&lt;1)),
                1,
                0),
            0)))</f>
        <v>1</v>
      </c>
      <c r="AH500" s="5">
        <f ca="1">IFERROR(IF('1D'!V32="Supercritical",
        MAX('1D'!$D$16,
            IFERROR(L500,
                MAX('1D'!$D$16,
                    POWER((ABS(K500)^2)/('1D'!$I$5*MAX(F500,
                                0.1)^2),
                        1/3)))),
        IF('1D'!V32="Subcritical",
            MAX('1D'!$D$16,
                IFERROR(W500,
                    MAX('1D'!$D$16,
                        POWER((ABS(K500)^2)/('1D'!$I$5*MAX(F500,
                                    0.1)^2),
                            1/3)))),
            IF(IFERROR(T500,
                    -1E+99)&gt;=IFERROR(AE500,
                    -1E+99),
                MAX('1D'!$D$16,
                    IFERROR(L500,
                        MAX('1D'!$D$16,
                            POWER((ABS(K500)^2)/('1D'!$I$5*MAX(F500,
                                        0.1)^2),
                                1/3)))),
                MAX('1D'!$D$16,
                    IFERROR(W500,
                        MAX('1D'!$D$16,
                            POWER((ABS(K500)^2)/('1D'!$I$5*MAX(F500,
                                        0.1)^2),
                                1/3))))))),
    MAX('1D'!$D$16,
        POWER((ABS(K500)^2)/('1D'!$I$5*MAX(F500,
                    0.1)^2),
            1/3)))</f>
        <v>2.0411692021517887</v>
      </c>
      <c r="AI500" s="5">
        <f t="shared" ca="1" si="106"/>
        <v>634.35866920215176</v>
      </c>
      <c r="AJ500" s="5">
        <f ca="1">AI500+((ABS(K500)/MAX(((F500)+(G500)*(AH500))*(AH500),
            0.000001))^2)/(2*'1D'!$I$5)</f>
        <v>635.53309253909481</v>
      </c>
      <c r="AM500">
        <v>0</v>
      </c>
      <c r="AN500">
        <v>0</v>
      </c>
      <c r="AO500" s="5">
        <f t="shared" si="107"/>
        <v>0</v>
      </c>
      <c r="AP500" s="5">
        <f t="shared" si="111"/>
        <v>0</v>
      </c>
      <c r="AQ500" s="5">
        <f ca="1">ABS(ABS(K500)/MAX(((F500)+(G500)*(AH500))*(AH500),
        0.000001))/SQRT('1D'!$I$5*MAX((((F500)+(G500)*(AH500))*(AH500))/MAX((F500)+2*(G500)*(AH500),
            0.000001),
        0.000001))</f>
        <v>1.0727235886044055</v>
      </c>
      <c r="AR500" s="5" t="str">
        <f t="shared" ca="1" si="108"/>
        <v>Supercritical</v>
      </c>
      <c r="AS500" s="5">
        <f ca="1">((ABS(K500)*'1D'!$D$6)/(MAX(((F500)+(G500)*(AH500))*(AH500),
            0.000001)*MAX(((((F500)+(G500)*(AH500))*(AH500))/MAX((F500)+2*(AH500)*SQRT(1+(G500)^2),
                    0.000001))^(2/3),
            0.000001)))^2</f>
        <v>4.3358367565141456E-3</v>
      </c>
    </row>
    <row r="501" spans="1:45" x14ac:dyDescent="0.35">
      <c r="A501">
        <v>492</v>
      </c>
      <c r="B501">
        <v>490.99599999999998</v>
      </c>
      <c r="C501">
        <v>616209.88399999996</v>
      </c>
      <c r="D501">
        <v>3097486.969</v>
      </c>
      <c r="E501">
        <v>632.31700000000001</v>
      </c>
      <c r="F501">
        <v>5.2</v>
      </c>
      <c r="G501">
        <v>0</v>
      </c>
      <c r="H501" t="s">
        <v>176</v>
      </c>
      <c r="I501">
        <v>0</v>
      </c>
      <c r="J501" s="5">
        <f t="shared" si="109"/>
        <v>1</v>
      </c>
      <c r="K501" s="5">
        <f t="shared" ca="1" si="110"/>
        <v>50.95</v>
      </c>
      <c r="L501" s="5">
        <f ca="1">IF($A$2=0,
    IFERROR(L500,
        MAX('1D'!$D$16,
            POWER((ABS(K501)^2)/('1D'!$I$5*MAX(F501,
                        0.1)^2),
                1/3))),
    IF(IFERROR(V500,
            0)=0,
        IFERROR(L500,
            MAX('1D'!$D$16,
                POWER((ABS(K501)^2)/('1D'!$I$5*MAX(F501,
                            0.1)^2),
                    1/3))),
        IF(OR(IFERROR(L501,
                    0)=0,
                IFERROR(S500,
                    0)&lt;1,
                IFERROR(S501,
                    0)&lt;1),
            MAX('1D'!$D$16,
                POWER((ABS(K501)^2)/('1D'!$I$5*MAX(F501,
                            0.1)^2),
                    1/3)),
            IF(IFERROR(U501,
                    0)&gt;0,
                MAX('1D'!$D$16,
                    IFERROR(L501,
                        0)+((IFERROR(U501,
                                0))*'1D'!$D$18*IF((IFERROR(S501,
                                    0))&lt;1,
                            1,
                            -1))),
                IF(IFERROR(U501,
                        0)&lt;0,
                    IF(ABS((MAX('1D'!$D$16,
                                    POWER((ABS(K501)^2)/('1D'!$I$5*MAX(F501,
                                                0.1)^2),
                                        1/3)))-IFERROR(L501,
                                0))&gt;'1D'!$D$19,
                        MAX('1D'!$D$16,
                            IF((MAX('1D'!$D$16,
                                        POWER((ABS(K501)^2)/('1D'!$I$5*MAX(F501,
                                                    0.1)^2),
                                            1/3)))&gt;IFERROR(L501,
                                    0),
                                MIN((MAX('1D'!$D$16,
                                            POWER((ABS(K501)^2)/('1D'!$I$5*MAX(F501,
                                                        0.1)^2),
                                                1/3))),
                                    IFERROR(L501,
                                        0)+(MIN(ABS(IFERROR(U501,
                                                    0))*'1D'!$D$18,
                                            ABS((MAX('1D'!$D$16,
                                                        POWER((ABS(K501)^2)/('1D'!$I$5*MAX(F501,
                                                                    0.1)^2),
                                                            1/3)))-IFERROR(L501,
                                                    0))))),
                                MAX((MAX('1D'!$D$16,
                                            POWER((ABS(K501)^2)/('1D'!$I$5*MAX(F501,
                                                        0.1)^2),
                                                1/3))),
                                    IFERROR(L501,
                                        0)-(MIN(ABS(IFERROR(U501,
                                                    0))*'1D'!$D$18,
                                            ABS((MAX('1D'!$D$16,
                                                        POWER((ABS(K501)^2)/('1D'!$I$5*MAX(F501,
                                                                    0.1)^2),
                                                            1/3)))-IFERROR(L501,
                                                    0))))))),
                        MAX('1D'!$D$16,
                            POWER((ABS(K501)^2)/('1D'!$I$5*MAX(F501,
                                        0.1)^2),
                                1/3))),
                    MAX('1D'!$D$16,
                        IFERROR(L501,
                            0)))))))</f>
        <v>2.0411692021517887</v>
      </c>
      <c r="M501" s="5">
        <f t="shared" ca="1" si="98"/>
        <v>10.614079851189301</v>
      </c>
      <c r="N501" s="5">
        <f t="shared" ca="1" si="99"/>
        <v>1.1434704692804873</v>
      </c>
      <c r="O501" s="5">
        <f t="shared" ca="1" si="100"/>
        <v>4.8002276894771132</v>
      </c>
      <c r="P501" s="5">
        <f t="shared" ca="1" si="101"/>
        <v>634.35816920215177</v>
      </c>
      <c r="Q501" s="5">
        <f ca="1">P501+((ABS(K501)/MAX(((F501)+(G501)*(L501))*(L501),
            0.000001))^2)/(2*'1D'!$I$5)</f>
        <v>635.53259253909482</v>
      </c>
      <c r="R501" s="5">
        <f ca="1">((ABS(K501)*'1D'!$D$6)/(MAX(((F501)+(G501)*(L501))*(L501),
            0.000001)*MAX(((((F501)+(G501)*(L501))*(L501))/MAX((F501)+2*(L501)*SQRT(1+(G501)^2),
                    0.000001))^(2/3),
            0.000001)))^2</f>
        <v>4.3358367565141456E-3</v>
      </c>
      <c r="S501" s="5">
        <f ca="1">ABS(ABS(K501)/MAX(((F501)+(G501)*(L501))*(L501),
        0.000001))/SQRT('1D'!$I$5*MAX((((F501)+(G501)*(L501))*(L501))/MAX((F501)+2*(G501)*(L501),
            0.000001),
        0.000001))</f>
        <v>1.0727235886044055</v>
      </c>
      <c r="T501" s="5">
        <f ca="1">((F501)*(L501)^2)/2+(G501)*(L501)^3/3+(ABS(K501)^2)/('1D'!$I$5*MAX(((F501)+(G501)*(L501))*(L501),
        0.000001))</f>
        <v>35.763412605541333</v>
      </c>
      <c r="U501" s="5">
        <f ca="1">IF($A$2=0,
    0,
    IFERROR(Q500-(((R500+R501)/2)*J501)-(IF(O500&gt;O501,
                '1D'!$D$8*((O500^2-O501^2)/(2*'1D'!$I$5)),
                '1D'!$D$9*((O501^2-O500^2)/(2*'1D'!$I$5)))+('1D'!$D$10*(ABS(I501)/90)*(MAX(O500^2,
                        O501^2)/(2*'1D'!$I$5))))-Q501,
        0))</f>
        <v>-3.8358367564796936E-3</v>
      </c>
      <c r="V501" s="5">
        <f ca="1">IF($A$2=0,
    1,
    IF(IFERROR(V500,
            0)=0,
        0,
        IFERROR(IF(ROUND(S501,
                    3)=1,
                1,
                IF(AND(ABS(U501)&lt;'1D'!$D$19,
                        S501&gt;1),
                    1,
                    0)),
            0)))</f>
        <v>0</v>
      </c>
      <c r="W501" s="5">
        <f ca="1">IF($A$2=0,
    MAX(MAX('1D'!$D$16,
            MAX('1D'!$D$16,
                POWER((ABS(K501)^2)/('1D'!$I$5*MAX(F501,
                            0.1)^2),
                    1/3))),
        IFERROR(W1396,
            MAX(MAX('1D'!$D$16,
                    MAX('1D'!$D$16,
                        POWER((ABS(K501)^2)/('1D'!$I$5*MAX(F501,
                                    0.1)^2),
                            1/3))),
                ($L$2)-E1396))),
    IF(IFERROR(AG502,
            0)=0,
        MAX(MAX('1D'!$D$16,
                MAX('1D'!$D$16,
                    POWER((ABS(K501)^2)/('1D'!$I$5*MAX(F501,
                                0.1)^2),
                        1/3))),
            IFERROR(W1396,
                MAX(MAX('1D'!$D$16,
                        MAX('1D'!$D$16,
                            POWER((ABS(K501)^2)/('1D'!$I$5*MAX(F501,
                                        0.1)^2),
                                1/3))),
                    ($L$2)-E1396))),
        IF(IFERROR(W501,
                0)=0,
            MAX(MAX('1D'!$D$16,
                    MAX('1D'!$D$16,
                        POWER((ABS(K501)^2)/('1D'!$I$5*MAX(F501,
                                    0.1)^2),
                            1/3))),
                IFERROR(W1396,
                    MAX(MAX('1D'!$D$16,
                            MAX('1D'!$D$16,
                                POWER((ABS(K501)^2)/('1D'!$I$5*MAX(F501,
                                            0.1)^2),
                                    1/3))),
                        ($L$2)-E1396))),
            IF(OR(IFERROR(AD501,
                        0)&gt;=1,
                    IFERROR(AD502,
                        0)&gt;=1),
                MAX('1D'!$D$16,
                    MAX('1D'!$D$16,
                        POWER((ABS(K501)^2)/('1D'!$I$5*MAX(F501,
                                    0.1)^2),
                            1/3))),
                IF(ABS(IFERROR(AF501,
                            0))&lt;'1D'!$D$19,
                    MAX(MAX('1D'!$D$16,
                            MAX('1D'!$D$16,
                                POWER((ABS(K501)^2)/('1D'!$I$5*MAX(F501,
                                            0.1)^2),
                                    1/3))),
                        IFERROR(W501,
                            0)),
                    MAX(MAX('1D'!$D$16,
                            MAX('1D'!$D$16,
                                POWER((ABS(K501)^2)/('1D'!$I$5*MAX(F501,
                                            0.1)^2),
                                    1/3))),
                        (IFERROR(W501,
                                0))+((IFERROR(AF501,
                                    0))*'1D'!$D$18)))))))</f>
        <v>2.1389677043987478</v>
      </c>
      <c r="X501" s="5">
        <f t="shared" ca="1" si="102"/>
        <v>11.122632062873489</v>
      </c>
      <c r="Y501" s="5">
        <f t="shared" ca="1" si="103"/>
        <v>1.1735290000551568</v>
      </c>
      <c r="Z501" s="5">
        <f t="shared" ca="1" si="104"/>
        <v>4.5807502857230418</v>
      </c>
      <c r="AA501" s="5">
        <f t="shared" ca="1" si="105"/>
        <v>634.45596770439874</v>
      </c>
      <c r="AB501" s="5">
        <f ca="1">AA501+((ABS(K501)/MAX(((F501)+(G501)*(W501))*(W501),
            0.000001))^2)/(2*'1D'!$I$5)</f>
        <v>635.52545155659811</v>
      </c>
      <c r="AC501" s="5">
        <f ca="1">((ABS(K501)*'1D'!$D$6)/(MAX(((F501)+(G501)*(W501))*(W501),
            0.000001)*MAX(((((F501)+(G501)*(W501))*(W501))/MAX((F501)+2*(W501)*SQRT(1+(G501)^2),
                    0.000001))^(2/3),
            0.000001)))^2</f>
        <v>3.8141460404132466E-3</v>
      </c>
      <c r="AD501" s="5">
        <f ca="1">ABS(ABS(K501)/MAX(((F501)+(G501)*(W501))*(W501),
        0.000001))/SQRT('1D'!$I$5*MAX((((F501)+(G501)*(W501))*(W501))/MAX((F501)+2*(G501)*(W501),
            0.000001),
        0.000001))</f>
        <v>1.0000000000000004</v>
      </c>
      <c r="AE501" s="5">
        <f ca="1">((F501)*(W501)^2)/2+(G501)*(W501)^3/3+(ABS(K501)^2)/('1D'!$I$5*MAX(((F501)+(G501)*(W501))*(W501),
        0.000001))</f>
        <v>35.686426155594638</v>
      </c>
      <c r="AF501" s="5">
        <f ca="1">IF($A$2=0,
    0,
    IFERROR(AB502+(((AC501+AC502)/2)*J502)+(IF(Z501&gt;Z502,
                '1D'!$D$8*((Z501^2-Z502^2)/(2*'1D'!$I$5)),
                '1D'!$D$9*((Z502^2-Z501^2)/(2*'1D'!$I$5)))+('1D'!$D$10*(ABS(I502)/90)*(MAX(Z501^2,
                        Z502^2)/(2*'1D'!$I$5))))-AB501,
        0))</f>
        <v>3.3584586676624895E-3</v>
      </c>
      <c r="AG501" s="5">
        <f ca="1">IF($A$2=0,
    1,
    IF(IFERROR(AG502,
            0)=0,
        0,
        IFERROR(IF(OR(ROUND(AD501,
                        3)&gt;=1,
                    AND(ABS(AF501)&lt;'1D'!$D$19,
                        AD501&lt;1)),
                1,
                0),
            0)))</f>
        <v>1</v>
      </c>
      <c r="AH501" s="5">
        <f ca="1">IFERROR(IF('1D'!V32="Supercritical",
        MAX('1D'!$D$16,
            IFERROR(L501,
                MAX('1D'!$D$16,
                    POWER((ABS(K501)^2)/('1D'!$I$5*MAX(F501,
                                0.1)^2),
                        1/3)))),
        IF('1D'!V32="Subcritical",
            MAX('1D'!$D$16,
                IFERROR(W501,
                    MAX('1D'!$D$16,
                        POWER((ABS(K501)^2)/('1D'!$I$5*MAX(F501,
                                    0.1)^2),
                            1/3)))),
            IF(IFERROR(T501,
                    -1E+99)&gt;=IFERROR(AE501,
                    -1E+99),
                MAX('1D'!$D$16,
                    IFERROR(L501,
                        MAX('1D'!$D$16,
                            POWER((ABS(K501)^2)/('1D'!$I$5*MAX(F501,
                                        0.1)^2),
                                1/3)))),
                MAX('1D'!$D$16,
                    IFERROR(W501,
                        MAX('1D'!$D$16,
                            POWER((ABS(K501)^2)/('1D'!$I$5*MAX(F501,
                                        0.1)^2),
                                1/3))))))),
    MAX('1D'!$D$16,
        POWER((ABS(K501)^2)/('1D'!$I$5*MAX(F501,
                    0.1)^2),
            1/3)))</f>
        <v>2.0411692021517887</v>
      </c>
      <c r="AI501" s="5">
        <f t="shared" ca="1" si="106"/>
        <v>634.35816920215177</v>
      </c>
      <c r="AJ501" s="5">
        <f ca="1">AI501+((ABS(K501)/MAX(((F501)+(G501)*(AH501))*(AH501),
            0.000001))^2)/(2*'1D'!$I$5)</f>
        <v>635.53259253909482</v>
      </c>
      <c r="AM501">
        <v>0</v>
      </c>
      <c r="AN501">
        <v>0</v>
      </c>
      <c r="AO501" s="5">
        <f t="shared" si="107"/>
        <v>0</v>
      </c>
      <c r="AP501" s="5">
        <f t="shared" si="111"/>
        <v>0</v>
      </c>
      <c r="AQ501" s="5">
        <f ca="1">ABS(ABS(K501)/MAX(((F501)+(G501)*(AH501))*(AH501),
        0.000001))/SQRT('1D'!$I$5*MAX((((F501)+(G501)*(AH501))*(AH501))/MAX((F501)+2*(G501)*(AH501),
            0.000001),
        0.000001))</f>
        <v>1.0727235886044055</v>
      </c>
      <c r="AR501" s="5" t="str">
        <f t="shared" ca="1" si="108"/>
        <v>Supercritical</v>
      </c>
      <c r="AS501" s="5">
        <f ca="1">((ABS(K501)*'1D'!$D$6)/(MAX(((F501)+(G501)*(AH501))*(AH501),
            0.000001)*MAX(((((F501)+(G501)*(AH501))*(AH501))/MAX((F501)+2*(AH501)*SQRT(1+(G501)^2),
                    0.000001))^(2/3),
            0.000001)))^2</f>
        <v>4.3358367565141456E-3</v>
      </c>
    </row>
    <row r="502" spans="1:45" x14ac:dyDescent="0.35">
      <c r="A502">
        <v>493</v>
      </c>
      <c r="B502">
        <v>491.995</v>
      </c>
      <c r="C502">
        <v>616209.41</v>
      </c>
      <c r="D502">
        <v>3097486.0890000002</v>
      </c>
      <c r="E502">
        <v>632.31650000000002</v>
      </c>
      <c r="F502">
        <v>5.2</v>
      </c>
      <c r="G502">
        <v>0</v>
      </c>
      <c r="H502" t="s">
        <v>176</v>
      </c>
      <c r="I502">
        <v>2.7E-2</v>
      </c>
      <c r="J502" s="5">
        <f t="shared" si="109"/>
        <v>0.99900000000002365</v>
      </c>
      <c r="K502" s="5">
        <f t="shared" ca="1" si="110"/>
        <v>50.95</v>
      </c>
      <c r="L502" s="5">
        <f ca="1">IF($A$2=0,
    IFERROR(L501,
        MAX('1D'!$D$16,
            POWER((ABS(K502)^2)/('1D'!$I$5*MAX(F502,
                        0.1)^2),
                1/3))),
    IF(IFERROR(V501,
            0)=0,
        IFERROR(L501,
            MAX('1D'!$D$16,
                POWER((ABS(K502)^2)/('1D'!$I$5*MAX(F502,
                            0.1)^2),
                    1/3))),
        IF(OR(IFERROR(L502,
                    0)=0,
                IFERROR(S501,
                    0)&lt;1,
                IFERROR(S502,
                    0)&lt;1),
            MAX('1D'!$D$16,
                POWER((ABS(K502)^2)/('1D'!$I$5*MAX(F502,
                            0.1)^2),
                    1/3)),
            IF(IFERROR(U502,
                    0)&gt;0,
                MAX('1D'!$D$16,
                    IFERROR(L502,
                        0)+((IFERROR(U502,
                                0))*'1D'!$D$18*IF((IFERROR(S502,
                                    0))&lt;1,
                            1,
                            -1))),
                IF(IFERROR(U502,
                        0)&lt;0,
                    IF(ABS((MAX('1D'!$D$16,
                                    POWER((ABS(K502)^2)/('1D'!$I$5*MAX(F502,
                                                0.1)^2),
                                        1/3)))-IFERROR(L502,
                                0))&gt;'1D'!$D$19,
                        MAX('1D'!$D$16,
                            IF((MAX('1D'!$D$16,
                                        POWER((ABS(K502)^2)/('1D'!$I$5*MAX(F502,
                                                    0.1)^2),
                                            1/3)))&gt;IFERROR(L502,
                                    0),
                                MIN((MAX('1D'!$D$16,
                                            POWER((ABS(K502)^2)/('1D'!$I$5*MAX(F502,
                                                        0.1)^2),
                                                1/3))),
                                    IFERROR(L502,
                                        0)+(MIN(ABS(IFERROR(U502,
                                                    0))*'1D'!$D$18,
                                            ABS((MAX('1D'!$D$16,
                                                        POWER((ABS(K502)^2)/('1D'!$I$5*MAX(F502,
                                                                    0.1)^2),
                                                            1/3)))-IFERROR(L502,
                                                    0))))),
                                MAX((MAX('1D'!$D$16,
                                            POWER((ABS(K502)^2)/('1D'!$I$5*MAX(F502,
                                                        0.1)^2),
                                                1/3))),
                                    IFERROR(L502,
                                        0)-(MIN(ABS(IFERROR(U502,
                                                    0))*'1D'!$D$18,
                                            ABS((MAX('1D'!$D$16,
                                                        POWER((ABS(K502)^2)/('1D'!$I$5*MAX(F502,
                                                                    0.1)^2),
                                                            1/3)))-IFERROR(L502,
                                                    0))))))),
                        MAX('1D'!$D$16,
                            POWER((ABS(K502)^2)/('1D'!$I$5*MAX(F502,
                                        0.1)^2),
                                1/3))),
                    MAX('1D'!$D$16,
                        IFERROR(L502,
                            0)))))))</f>
        <v>2.0411692021517887</v>
      </c>
      <c r="M502" s="5">
        <f t="shared" ca="1" si="98"/>
        <v>10.614079851189301</v>
      </c>
      <c r="N502" s="5">
        <f t="shared" ca="1" si="99"/>
        <v>1.1434704692804873</v>
      </c>
      <c r="O502" s="5">
        <f t="shared" ca="1" si="100"/>
        <v>4.8002276894771132</v>
      </c>
      <c r="P502" s="5">
        <f t="shared" ca="1" si="101"/>
        <v>634.35766920215178</v>
      </c>
      <c r="Q502" s="5">
        <f ca="1">P502+((ABS(K502)/MAX(((F502)+(G502)*(L502))*(L502),
            0.000001))^2)/(2*'1D'!$I$5)</f>
        <v>635.53209253909483</v>
      </c>
      <c r="R502" s="5">
        <f ca="1">((ABS(K502)*'1D'!$D$6)/(MAX(((F502)+(G502)*(L502))*(L502),
            0.000001)*MAX(((((F502)+(G502)*(L502))*(L502))/MAX((F502)+2*(L502)*SQRT(1+(G502)^2),
                    0.000001))^(2/3),
            0.000001)))^2</f>
        <v>4.3358367565141456E-3</v>
      </c>
      <c r="S502" s="5">
        <f ca="1">ABS(ABS(K502)/MAX(((F502)+(G502)*(L502))*(L502),
        0.000001))/SQRT('1D'!$I$5*MAX((((F502)+(G502)*(L502))*(L502))/MAX((F502)+2*(G502)*(L502),
            0.000001),
        0.000001))</f>
        <v>1.0727235886044055</v>
      </c>
      <c r="T502" s="5">
        <f ca="1">((F502)*(L502)^2)/2+(G502)*(L502)^3/3+(ABS(K502)^2)/('1D'!$I$5*MAX(((F502)+(G502)*(L502))*(L502),
        0.000001))</f>
        <v>35.763412605541333</v>
      </c>
      <c r="U502" s="5">
        <f ca="1">IF($A$2=0,
    0,
    IFERROR(Q501-(((R501+R502)/2)*J502)-(IF(O501&gt;O502,
                '1D'!$D$8*((O501^2-O502^2)/(2*'1D'!$I$5)),
                '1D'!$D$9*((O502^2-O501^2)/(2*'1D'!$I$5)))+('1D'!$D$10*(ABS(I502)/90)*(MAX(O501^2,
                        O502^2)/(2*'1D'!$I$5))))-Q502,
        0))</f>
        <v>-3.8843499698941741E-3</v>
      </c>
      <c r="V502" s="5">
        <f ca="1">IF($A$2=0,
    1,
    IF(IFERROR(V501,
            0)=0,
        0,
        IFERROR(IF(ROUND(S502,
                    3)=1,
                1,
                IF(AND(ABS(U502)&lt;'1D'!$D$19,
                        S502&gt;1),
                    1,
                    0)),
            0)))</f>
        <v>0</v>
      </c>
      <c r="W502" s="5">
        <f ca="1">IF($A$2=0,
    MAX(MAX('1D'!$D$16,
            MAX('1D'!$D$16,
                POWER((ABS(K502)^2)/('1D'!$I$5*MAX(F502,
                            0.1)^2),
                    1/3))),
        IFERROR(W1396,
            MAX(MAX('1D'!$D$16,
                    MAX('1D'!$D$16,
                        POWER((ABS(K502)^2)/('1D'!$I$5*MAX(F502,
                                    0.1)^2),
                            1/3))),
                ($L$2)-E1396))),
    IF(IFERROR(AG503,
            0)=0,
        MAX(MAX('1D'!$D$16,
                MAX('1D'!$D$16,
                    POWER((ABS(K502)^2)/('1D'!$I$5*MAX(F502,
                                0.1)^2),
                        1/3))),
            IFERROR(W1396,
                MAX(MAX('1D'!$D$16,
                        MAX('1D'!$D$16,
                            POWER((ABS(K502)^2)/('1D'!$I$5*MAX(F502,
                                        0.1)^2),
                                1/3))),
                    ($L$2)-E1396))),
        IF(IFERROR(W502,
                0)=0,
            MAX(MAX('1D'!$D$16,
                    MAX('1D'!$D$16,
                        POWER((ABS(K502)^2)/('1D'!$I$5*MAX(F502,
                                    0.1)^2),
                            1/3))),
                IFERROR(W1396,
                    MAX(MAX('1D'!$D$16,
                            MAX('1D'!$D$16,
                                POWER((ABS(K502)^2)/('1D'!$I$5*MAX(F502,
                                            0.1)^2),
                                    1/3))),
                        ($L$2)-E1396))),
            IF(OR(IFERROR(AD502,
                        0)&gt;=1,
                    IFERROR(AD503,
                        0)&gt;=1),
                MAX('1D'!$D$16,
                    MAX('1D'!$D$16,
                        POWER((ABS(K502)^2)/('1D'!$I$5*MAX(F502,
                                    0.1)^2),
                            1/3))),
                IF(ABS(IFERROR(AF502,
                            0))&lt;'1D'!$D$19,
                    MAX(MAX('1D'!$D$16,
                            MAX('1D'!$D$16,
                                POWER((ABS(K502)^2)/('1D'!$I$5*MAX(F502,
                                            0.1)^2),
                                    1/3))),
                        IFERROR(W502,
                            0)),
                    MAX(MAX('1D'!$D$16,
                            MAX('1D'!$D$16,
                                POWER((ABS(K502)^2)/('1D'!$I$5*MAX(F502,
                                            0.1)^2),
                                    1/3))),
                        (IFERROR(W502,
                                0))+((IFERROR(AF502,
                                    0))*'1D'!$D$18)))))))</f>
        <v>2.1389677043987478</v>
      </c>
      <c r="X502" s="5">
        <f t="shared" ca="1" si="102"/>
        <v>11.122632062873489</v>
      </c>
      <c r="Y502" s="5">
        <f t="shared" ca="1" si="103"/>
        <v>1.1735290000551568</v>
      </c>
      <c r="Z502" s="5">
        <f t="shared" ca="1" si="104"/>
        <v>4.5807502857230418</v>
      </c>
      <c r="AA502" s="5">
        <f t="shared" ca="1" si="105"/>
        <v>634.45546770439876</v>
      </c>
      <c r="AB502" s="5">
        <f ca="1">AA502+((ABS(K502)/MAX(((F502)+(G502)*(W502))*(W502),
            0.000001))^2)/(2*'1D'!$I$5)</f>
        <v>635.52495155659813</v>
      </c>
      <c r="AC502" s="5">
        <f ca="1">((ABS(K502)*'1D'!$D$6)/(MAX(((F502)+(G502)*(W502))*(W502),
            0.000001)*MAX(((((F502)+(G502)*(W502))*(W502))/MAX((F502)+2*(W502)*SQRT(1+(G502)^2),
                    0.000001))^(2/3),
            0.000001)))^2</f>
        <v>3.8141460404132466E-3</v>
      </c>
      <c r="AD502" s="5">
        <f ca="1">ABS(ABS(K502)/MAX(((F502)+(G502)*(W502))*(W502),
        0.000001))/SQRT('1D'!$I$5*MAX((((F502)+(G502)*(W502))*(W502))/MAX((F502)+2*(G502)*(W502),
            0.000001),
        0.000001))</f>
        <v>1.0000000000000004</v>
      </c>
      <c r="AE502" s="5">
        <f ca="1">((F502)*(W502)^2)/2+(G502)*(W502)^3/3+(ABS(K502)^2)/('1D'!$I$5*MAX(((F502)+(G502)*(W502))*(W502),
        0.000001))</f>
        <v>35.686426155594638</v>
      </c>
      <c r="AF502" s="5">
        <f ca="1">IF($A$2=0,
    0,
    IFERROR(AB503+(((AC502+AC503)/2)*J503)+(IF(Z502&gt;Z503,
                '1D'!$D$8*((Z502^2-Z503^2)/(2*'1D'!$I$5)),
                '1D'!$D$9*((Z503^2-Z502^2)/(2*'1D'!$I$5)))+('1D'!$D$10*(ABS(I503)/90)*(MAX(Z502^2,
                        Z503^2)/(2*'1D'!$I$5))))-AB502,
        0))</f>
        <v>3.456993087183946E-3</v>
      </c>
      <c r="AG502" s="5">
        <f ca="1">IF($A$2=0,
    1,
    IF(IFERROR(AG503,
            0)=0,
        0,
        IFERROR(IF(OR(ROUND(AD502,
                        3)&gt;=1,
                    AND(ABS(AF502)&lt;'1D'!$D$19,
                        AD502&lt;1)),
                1,
                0),
            0)))</f>
        <v>1</v>
      </c>
      <c r="AH502" s="5">
        <f ca="1">IFERROR(IF('1D'!V32="Supercritical",
        MAX('1D'!$D$16,
            IFERROR(L502,
                MAX('1D'!$D$16,
                    POWER((ABS(K502)^2)/('1D'!$I$5*MAX(F502,
                                0.1)^2),
                        1/3)))),
        IF('1D'!V32="Subcritical",
            MAX('1D'!$D$16,
                IFERROR(W502,
                    MAX('1D'!$D$16,
                        POWER((ABS(K502)^2)/('1D'!$I$5*MAX(F502,
                                    0.1)^2),
                            1/3)))),
            IF(IFERROR(T502,
                    -1E+99)&gt;=IFERROR(AE502,
                    -1E+99),
                MAX('1D'!$D$16,
                    IFERROR(L502,
                        MAX('1D'!$D$16,
                            POWER((ABS(K502)^2)/('1D'!$I$5*MAX(F502,
                                        0.1)^2),
                                1/3)))),
                MAX('1D'!$D$16,
                    IFERROR(W502,
                        MAX('1D'!$D$16,
                            POWER((ABS(K502)^2)/('1D'!$I$5*MAX(F502,
                                        0.1)^2),
                                1/3))))))),
    MAX('1D'!$D$16,
        POWER((ABS(K502)^2)/('1D'!$I$5*MAX(F502,
                    0.1)^2),
            1/3)))</f>
        <v>2.0411692021517887</v>
      </c>
      <c r="AI502" s="5">
        <f t="shared" ca="1" si="106"/>
        <v>634.35766920215178</v>
      </c>
      <c r="AJ502" s="5">
        <f ca="1">AI502+((ABS(K502)/MAX(((F502)+(G502)*(AH502))*(AH502),
            0.000001))^2)/(2*'1D'!$I$5)</f>
        <v>635.53209253909483</v>
      </c>
      <c r="AM502">
        <v>0</v>
      </c>
      <c r="AN502">
        <v>0</v>
      </c>
      <c r="AO502" s="5">
        <f t="shared" si="107"/>
        <v>0</v>
      </c>
      <c r="AP502" s="5">
        <f t="shared" si="111"/>
        <v>0</v>
      </c>
      <c r="AQ502" s="5">
        <f ca="1">ABS(ABS(K502)/MAX(((F502)+(G502)*(AH502))*(AH502),
        0.000001))/SQRT('1D'!$I$5*MAX((((F502)+(G502)*(AH502))*(AH502))/MAX((F502)+2*(G502)*(AH502),
            0.000001),
        0.000001))</f>
        <v>1.0727235886044055</v>
      </c>
      <c r="AR502" s="5" t="str">
        <f t="shared" ca="1" si="108"/>
        <v>Supercritical</v>
      </c>
      <c r="AS502" s="5">
        <f ca="1">((ABS(K502)*'1D'!$D$6)/(MAX(((F502)+(G502)*(AH502))*(AH502),
            0.000001)*MAX(((((F502)+(G502)*(AH502))*(AH502))/MAX((F502)+2*(AH502)*SQRT(1+(G502)^2),
                    0.000001))^(2/3),
            0.000001)))^2</f>
        <v>4.3358367565141456E-3</v>
      </c>
    </row>
    <row r="503" spans="1:45" x14ac:dyDescent="0.35">
      <c r="A503">
        <v>494</v>
      </c>
      <c r="B503">
        <v>492.99599999999998</v>
      </c>
      <c r="C503">
        <v>616208.93599999999</v>
      </c>
      <c r="D503">
        <v>3097485.2080000001</v>
      </c>
      <c r="E503">
        <v>632.31600000000003</v>
      </c>
      <c r="F503">
        <v>5.2</v>
      </c>
      <c r="G503">
        <v>0</v>
      </c>
      <c r="H503" t="s">
        <v>176</v>
      </c>
      <c r="I503">
        <v>7.8E-2</v>
      </c>
      <c r="J503" s="5">
        <f t="shared" si="109"/>
        <v>1.0009999999999764</v>
      </c>
      <c r="K503" s="5">
        <f t="shared" ca="1" si="110"/>
        <v>50.95</v>
      </c>
      <c r="L503" s="5">
        <f ca="1">IF($A$2=0,
    IFERROR(L502,
        MAX('1D'!$D$16,
            POWER((ABS(K503)^2)/('1D'!$I$5*MAX(F503,
                        0.1)^2),
                1/3))),
    IF(IFERROR(V502,
            0)=0,
        IFERROR(L502,
            MAX('1D'!$D$16,
                POWER((ABS(K503)^2)/('1D'!$I$5*MAX(F503,
                            0.1)^2),
                    1/3))),
        IF(OR(IFERROR(L503,
                    0)=0,
                IFERROR(S502,
                    0)&lt;1,
                IFERROR(S503,
                    0)&lt;1),
            MAX('1D'!$D$16,
                POWER((ABS(K503)^2)/('1D'!$I$5*MAX(F503,
                            0.1)^2),
                    1/3)),
            IF(IFERROR(U503,
                    0)&gt;0,
                MAX('1D'!$D$16,
                    IFERROR(L503,
                        0)+((IFERROR(U503,
                                0))*'1D'!$D$18*IF((IFERROR(S503,
                                    0))&lt;1,
                            1,
                            -1))),
                IF(IFERROR(U503,
                        0)&lt;0,
                    IF(ABS((MAX('1D'!$D$16,
                                    POWER((ABS(K503)^2)/('1D'!$I$5*MAX(F503,
                                                0.1)^2),
                                        1/3)))-IFERROR(L503,
                                0))&gt;'1D'!$D$19,
                        MAX('1D'!$D$16,
                            IF((MAX('1D'!$D$16,
                                        POWER((ABS(K503)^2)/('1D'!$I$5*MAX(F503,
                                                    0.1)^2),
                                            1/3)))&gt;IFERROR(L503,
                                    0),
                                MIN((MAX('1D'!$D$16,
                                            POWER((ABS(K503)^2)/('1D'!$I$5*MAX(F503,
                                                        0.1)^2),
                                                1/3))),
                                    IFERROR(L503,
                                        0)+(MIN(ABS(IFERROR(U503,
                                                    0))*'1D'!$D$18,
                                            ABS((MAX('1D'!$D$16,
                                                        POWER((ABS(K503)^2)/('1D'!$I$5*MAX(F503,
                                                                    0.1)^2),
                                                            1/3)))-IFERROR(L503,
                                                    0))))),
                                MAX((MAX('1D'!$D$16,
                                            POWER((ABS(K503)^2)/('1D'!$I$5*MAX(F503,
                                                        0.1)^2),
                                                1/3))),
                                    IFERROR(L503,
                                        0)-(MIN(ABS(IFERROR(U503,
                                                    0))*'1D'!$D$18,
                                            ABS((MAX('1D'!$D$16,
                                                        POWER((ABS(K503)^2)/('1D'!$I$5*MAX(F503,
                                                                    0.1)^2),
                                                            1/3)))-IFERROR(L503,
                                                    0))))))),
                        MAX('1D'!$D$16,
                            POWER((ABS(K503)^2)/('1D'!$I$5*MAX(F503,
                                        0.1)^2),
                                1/3))),
                    MAX('1D'!$D$16,
                        IFERROR(L503,
                            0)))))))</f>
        <v>2.0411692021517887</v>
      </c>
      <c r="M503" s="5">
        <f t="shared" ca="1" si="98"/>
        <v>10.614079851189301</v>
      </c>
      <c r="N503" s="5">
        <f t="shared" ca="1" si="99"/>
        <v>1.1434704692804873</v>
      </c>
      <c r="O503" s="5">
        <f t="shared" ca="1" si="100"/>
        <v>4.8002276894771132</v>
      </c>
      <c r="P503" s="5">
        <f t="shared" ca="1" si="101"/>
        <v>634.35716920215179</v>
      </c>
      <c r="Q503" s="5">
        <f ca="1">P503+((ABS(K503)/MAX(((F503)+(G503)*(L503))*(L503),
            0.000001))^2)/(2*'1D'!$I$5)</f>
        <v>635.53159253909485</v>
      </c>
      <c r="R503" s="5">
        <f ca="1">((ABS(K503)*'1D'!$D$6)/(MAX(((F503)+(G503)*(L503))*(L503),
            0.000001)*MAX(((((F503)+(G503)*(L503))*(L503))/MAX((F503)+2*(L503)*SQRT(1+(G503)^2),
                    0.000001))^(2/3),
            0.000001)))^2</f>
        <v>4.3358367565141456E-3</v>
      </c>
      <c r="S503" s="5">
        <f ca="1">ABS(ABS(K503)/MAX(((F503)+(G503)*(L503))*(L503),
        0.000001))/SQRT('1D'!$I$5*MAX((((F503)+(G503)*(L503))*(L503))/MAX((F503)+2*(G503)*(L503),
            0.000001),
        0.000001))</f>
        <v>1.0727235886044055</v>
      </c>
      <c r="T503" s="5">
        <f ca="1">((F503)*(L503)^2)/2+(G503)*(L503)^3/3+(ABS(K503)^2)/('1D'!$I$5*MAX(((F503)+(G503)*(L503))*(L503),
        0.000001))</f>
        <v>35.763412605541333</v>
      </c>
      <c r="U503" s="5">
        <f ca="1">IF($A$2=0,
    0,
    IFERROR(Q502-(((R502+R503)/2)*J503)-(IF(O502&gt;O503,
                '1D'!$D$8*((O502^2-O503^2)/(2*'1D'!$I$5)),
                '1D'!$D$9*((O503^2-O502^2)/(2*'1D'!$I$5)))+('1D'!$D$10*(ABS(I503)/90)*(MAX(O502^2,
                        O503^2)/(2*'1D'!$I$5))))-Q503,
        0))</f>
        <v>-3.9928476270461033E-3</v>
      </c>
      <c r="V503" s="5">
        <f ca="1">IF($A$2=0,
    1,
    IF(IFERROR(V502,
            0)=0,
        0,
        IFERROR(IF(ROUND(S503,
                    3)=1,
                1,
                IF(AND(ABS(U503)&lt;'1D'!$D$19,
                        S503&gt;1),
                    1,
                    0)),
            0)))</f>
        <v>0</v>
      </c>
      <c r="W503" s="5">
        <f ca="1">IF($A$2=0,
    MAX(MAX('1D'!$D$16,
            MAX('1D'!$D$16,
                POWER((ABS(K503)^2)/('1D'!$I$5*MAX(F503,
                            0.1)^2),
                    1/3))),
        IFERROR(W1396,
            MAX(MAX('1D'!$D$16,
                    MAX('1D'!$D$16,
                        POWER((ABS(K503)^2)/('1D'!$I$5*MAX(F503,
                                    0.1)^2),
                            1/3))),
                ($L$2)-E1396))),
    IF(IFERROR(AG504,
            0)=0,
        MAX(MAX('1D'!$D$16,
                MAX('1D'!$D$16,
                    POWER((ABS(K503)^2)/('1D'!$I$5*MAX(F503,
                                0.1)^2),
                        1/3))),
            IFERROR(W1396,
                MAX(MAX('1D'!$D$16,
                        MAX('1D'!$D$16,
                            POWER((ABS(K503)^2)/('1D'!$I$5*MAX(F503,
                                        0.1)^2),
                                1/3))),
                    ($L$2)-E1396))),
        IF(IFERROR(W503,
                0)=0,
            MAX(MAX('1D'!$D$16,
                    MAX('1D'!$D$16,
                        POWER((ABS(K503)^2)/('1D'!$I$5*MAX(F503,
                                    0.1)^2),
                            1/3))),
                IFERROR(W1396,
                    MAX(MAX('1D'!$D$16,
                            MAX('1D'!$D$16,
                                POWER((ABS(K503)^2)/('1D'!$I$5*MAX(F503,
                                            0.1)^2),
                                    1/3))),
                        ($L$2)-E1396))),
            IF(OR(IFERROR(AD503,
                        0)&gt;=1,
                    IFERROR(AD504,
                        0)&gt;=1),
                MAX('1D'!$D$16,
                    MAX('1D'!$D$16,
                        POWER((ABS(K503)^2)/('1D'!$I$5*MAX(F503,
                                    0.1)^2),
                            1/3))),
                IF(ABS(IFERROR(AF503,
                            0))&lt;'1D'!$D$19,
                    MAX(MAX('1D'!$D$16,
                            MAX('1D'!$D$16,
                                POWER((ABS(K503)^2)/('1D'!$I$5*MAX(F503,
                                            0.1)^2),
                                    1/3))),
                        IFERROR(W503,
                            0)),
                    MAX(MAX('1D'!$D$16,
                            MAX('1D'!$D$16,
                                POWER((ABS(K503)^2)/('1D'!$I$5*MAX(F503,
                                            0.1)^2),
                                    1/3))),
                        (IFERROR(W503,
                                0))+((IFERROR(AF503,
                                    0))*'1D'!$D$18)))))))</f>
        <v>2.1389677043987478</v>
      </c>
      <c r="X503" s="5">
        <f t="shared" ca="1" si="102"/>
        <v>11.122632062873489</v>
      </c>
      <c r="Y503" s="5">
        <f t="shared" ca="1" si="103"/>
        <v>1.1735290000551568</v>
      </c>
      <c r="Z503" s="5">
        <f t="shared" ca="1" si="104"/>
        <v>4.5807502857230418</v>
      </c>
      <c r="AA503" s="5">
        <f t="shared" ca="1" si="105"/>
        <v>634.45496770439877</v>
      </c>
      <c r="AB503" s="5">
        <f ca="1">AA503+((ABS(K503)/MAX(((F503)+(G503)*(W503))*(W503),
            0.000001))^2)/(2*'1D'!$I$5)</f>
        <v>635.52445155659814</v>
      </c>
      <c r="AC503" s="5">
        <f ca="1">((ABS(K503)*'1D'!$D$6)/(MAX(((F503)+(G503)*(W503))*(W503),
            0.000001)*MAX(((((F503)+(G503)*(W503))*(W503))/MAX((F503)+2*(W503)*SQRT(1+(G503)^2),
                    0.000001))^(2/3),
            0.000001)))^2</f>
        <v>3.8141460404132466E-3</v>
      </c>
      <c r="AD503" s="5">
        <f ca="1">ABS(ABS(K503)/MAX(((F503)+(G503)*(W503))*(W503),
        0.000001))/SQRT('1D'!$I$5*MAX((((F503)+(G503)*(W503))*(W503))/MAX((F503)+2*(G503)*(W503),
            0.000001),
        0.000001))</f>
        <v>1.0000000000000004</v>
      </c>
      <c r="AE503" s="5">
        <f ca="1">((F503)*(W503)^2)/2+(G503)*(W503)^3/3+(ABS(K503)^2)/('1D'!$I$5*MAX(((F503)+(G503)*(W503))*(W503),
        0.000001))</f>
        <v>35.686426155594638</v>
      </c>
      <c r="AF503" s="5">
        <f ca="1">IF($A$2=0,
    0,
    IFERROR(AB504+(((AC503+AC504)/2)*J504)+(IF(Z503&gt;Z504,
                '1D'!$D$8*((Z503^2-Z504^2)/(2*'1D'!$I$5)),
                '1D'!$D$9*((Z504^2-Z503^2)/(2*'1D'!$I$5)))+('1D'!$D$10*(ABS(I504)/90)*(MAX(Z503^2,
                        Z504^2)/(2*'1D'!$I$5))))-AB503,
        0))</f>
        <v>3.4531789411857972E-3</v>
      </c>
      <c r="AG503" s="5">
        <f ca="1">IF($A$2=0,
    1,
    IF(IFERROR(AG504,
            0)=0,
        0,
        IFERROR(IF(OR(ROUND(AD503,
                        3)&gt;=1,
                    AND(ABS(AF503)&lt;'1D'!$D$19,
                        AD503&lt;1)),
                1,
                0),
            0)))</f>
        <v>1</v>
      </c>
      <c r="AH503" s="5">
        <f ca="1">IFERROR(IF('1D'!V32="Supercritical",
        MAX('1D'!$D$16,
            IFERROR(L503,
                MAX('1D'!$D$16,
                    POWER((ABS(K503)^2)/('1D'!$I$5*MAX(F503,
                                0.1)^2),
                        1/3)))),
        IF('1D'!V32="Subcritical",
            MAX('1D'!$D$16,
                IFERROR(W503,
                    MAX('1D'!$D$16,
                        POWER((ABS(K503)^2)/('1D'!$I$5*MAX(F503,
                                    0.1)^2),
                            1/3)))),
            IF(IFERROR(T503,
                    -1E+99)&gt;=IFERROR(AE503,
                    -1E+99),
                MAX('1D'!$D$16,
                    IFERROR(L503,
                        MAX('1D'!$D$16,
                            POWER((ABS(K503)^2)/('1D'!$I$5*MAX(F503,
                                        0.1)^2),
                                1/3)))),
                MAX('1D'!$D$16,
                    IFERROR(W503,
                        MAX('1D'!$D$16,
                            POWER((ABS(K503)^2)/('1D'!$I$5*MAX(F503,
                                        0.1)^2),
                                1/3))))))),
    MAX('1D'!$D$16,
        POWER((ABS(K503)^2)/('1D'!$I$5*MAX(F503,
                    0.1)^2),
            1/3)))</f>
        <v>2.0411692021517887</v>
      </c>
      <c r="AI503" s="5">
        <f t="shared" ca="1" si="106"/>
        <v>634.35716920215179</v>
      </c>
      <c r="AJ503" s="5">
        <f ca="1">AI503+((ABS(K503)/MAX(((F503)+(G503)*(AH503))*(AH503),
            0.000001))^2)/(2*'1D'!$I$5)</f>
        <v>635.53159253909485</v>
      </c>
      <c r="AM503">
        <v>0</v>
      </c>
      <c r="AN503">
        <v>0</v>
      </c>
      <c r="AO503" s="5">
        <f t="shared" si="107"/>
        <v>0</v>
      </c>
      <c r="AP503" s="5">
        <f t="shared" si="111"/>
        <v>0</v>
      </c>
      <c r="AQ503" s="5">
        <f ca="1">ABS(ABS(K503)/MAX(((F503)+(G503)*(AH503))*(AH503),
        0.000001))/SQRT('1D'!$I$5*MAX((((F503)+(G503)*(AH503))*(AH503))/MAX((F503)+2*(G503)*(AH503),
            0.000001),
        0.000001))</f>
        <v>1.0727235886044055</v>
      </c>
      <c r="AR503" s="5" t="str">
        <f t="shared" ca="1" si="108"/>
        <v>Supercritical</v>
      </c>
      <c r="AS503" s="5">
        <f ca="1">((ABS(K503)*'1D'!$D$6)/(MAX(((F503)+(G503)*(AH503))*(AH503),
            0.000001)*MAX(((((F503)+(G503)*(AH503))*(AH503))/MAX((F503)+2*(AH503)*SQRT(1+(G503)^2),
                    0.000001))^(2/3),
            0.000001)))^2</f>
        <v>4.3358367565141456E-3</v>
      </c>
    </row>
    <row r="504" spans="1:45" x14ac:dyDescent="0.35">
      <c r="A504">
        <v>495</v>
      </c>
      <c r="B504">
        <v>493.99599999999998</v>
      </c>
      <c r="C504">
        <v>616208.46100000001</v>
      </c>
      <c r="D504">
        <v>3097484.3280000002</v>
      </c>
      <c r="E504">
        <v>632.31550000000004</v>
      </c>
      <c r="F504">
        <v>5.2</v>
      </c>
      <c r="G504">
        <v>0</v>
      </c>
      <c r="H504" t="s">
        <v>176</v>
      </c>
      <c r="I504">
        <v>7.8E-2</v>
      </c>
      <c r="J504" s="5">
        <f t="shared" si="109"/>
        <v>1</v>
      </c>
      <c r="K504" s="5">
        <f t="shared" ca="1" si="110"/>
        <v>50.95</v>
      </c>
      <c r="L504" s="5">
        <f ca="1">IF($A$2=0,
    IFERROR(L503,
        MAX('1D'!$D$16,
            POWER((ABS(K504)^2)/('1D'!$I$5*MAX(F504,
                        0.1)^2),
                1/3))),
    IF(IFERROR(V503,
            0)=0,
        IFERROR(L503,
            MAX('1D'!$D$16,
                POWER((ABS(K504)^2)/('1D'!$I$5*MAX(F504,
                            0.1)^2),
                    1/3))),
        IF(OR(IFERROR(L504,
                    0)=0,
                IFERROR(S503,
                    0)&lt;1,
                IFERROR(S504,
                    0)&lt;1),
            MAX('1D'!$D$16,
                POWER((ABS(K504)^2)/('1D'!$I$5*MAX(F504,
                            0.1)^2),
                    1/3)),
            IF(IFERROR(U504,
                    0)&gt;0,
                MAX('1D'!$D$16,
                    IFERROR(L504,
                        0)+((IFERROR(U504,
                                0))*'1D'!$D$18*IF((IFERROR(S504,
                                    0))&lt;1,
                            1,
                            -1))),
                IF(IFERROR(U504,
                        0)&lt;0,
                    IF(ABS((MAX('1D'!$D$16,
                                    POWER((ABS(K504)^2)/('1D'!$I$5*MAX(F504,
                                                0.1)^2),
                                        1/3)))-IFERROR(L504,
                                0))&gt;'1D'!$D$19,
                        MAX('1D'!$D$16,
                            IF((MAX('1D'!$D$16,
                                        POWER((ABS(K504)^2)/('1D'!$I$5*MAX(F504,
                                                    0.1)^2),
                                            1/3)))&gt;IFERROR(L504,
                                    0),
                                MIN((MAX('1D'!$D$16,
                                            POWER((ABS(K504)^2)/('1D'!$I$5*MAX(F504,
                                                        0.1)^2),
                                                1/3))),
                                    IFERROR(L504,
                                        0)+(MIN(ABS(IFERROR(U504,
                                                    0))*'1D'!$D$18,
                                            ABS((MAX('1D'!$D$16,
                                                        POWER((ABS(K504)^2)/('1D'!$I$5*MAX(F504,
                                                                    0.1)^2),
                                                            1/3)))-IFERROR(L504,
                                                    0))))),
                                MAX((MAX('1D'!$D$16,
                                            POWER((ABS(K504)^2)/('1D'!$I$5*MAX(F504,
                                                        0.1)^2),
                                                1/3))),
                                    IFERROR(L504,
                                        0)-(MIN(ABS(IFERROR(U504,
                                                    0))*'1D'!$D$18,
                                            ABS((MAX('1D'!$D$16,
                                                        POWER((ABS(K504)^2)/('1D'!$I$5*MAX(F504,
                                                                    0.1)^2),
                                                            1/3)))-IFERROR(L504,
                                                    0))))))),
                        MAX('1D'!$D$16,
                            POWER((ABS(K504)^2)/('1D'!$I$5*MAX(F504,
                                        0.1)^2),
                                1/3))),
                    MAX('1D'!$D$16,
                        IFERROR(L504,
                            0)))))))</f>
        <v>2.0411692021517887</v>
      </c>
      <c r="M504" s="5">
        <f t="shared" ca="1" si="98"/>
        <v>10.614079851189301</v>
      </c>
      <c r="N504" s="5">
        <f t="shared" ca="1" si="99"/>
        <v>1.1434704692804873</v>
      </c>
      <c r="O504" s="5">
        <f t="shared" ca="1" si="100"/>
        <v>4.8002276894771132</v>
      </c>
      <c r="P504" s="5">
        <f t="shared" ca="1" si="101"/>
        <v>634.35666920215181</v>
      </c>
      <c r="Q504" s="5">
        <f ca="1">P504+((ABS(K504)/MAX(((F504)+(G504)*(L504))*(L504),
            0.000001))^2)/(2*'1D'!$I$5)</f>
        <v>635.53109253909486</v>
      </c>
      <c r="R504" s="5">
        <f ca="1">((ABS(K504)*'1D'!$D$6)/(MAX(((F504)+(G504)*(L504))*(L504),
            0.000001)*MAX(((((F504)+(G504)*(L504))*(L504))/MAX((F504)+2*(L504)*SQRT(1+(G504)^2),
                    0.000001))^(2/3),
            0.000001)))^2</f>
        <v>4.3358367565141456E-3</v>
      </c>
      <c r="S504" s="5">
        <f ca="1">ABS(ABS(K504)/MAX(((F504)+(G504)*(L504))*(L504),
        0.000001))/SQRT('1D'!$I$5*MAX((((F504)+(G504)*(L504))*(L504))/MAX((F504)+2*(G504)*(L504),
            0.000001),
        0.000001))</f>
        <v>1.0727235886044055</v>
      </c>
      <c r="T504" s="5">
        <f ca="1">((F504)*(L504)^2)/2+(G504)*(L504)^3/3+(ABS(K504)^2)/('1D'!$I$5*MAX(((F504)+(G504)*(L504))*(L504),
        0.000001))</f>
        <v>35.763412605541333</v>
      </c>
      <c r="U504" s="5">
        <f ca="1">IF($A$2=0,
    0,
    IFERROR(Q503-(((R503+R504)/2)*J504)-(IF(O503&gt;O504,
                '1D'!$D$8*((O503^2-O504^2)/(2*'1D'!$I$5)),
                '1D'!$D$9*((O504^2-O503^2)/(2*'1D'!$I$5)))+('1D'!$D$10*(ABS(I504)/90)*(MAX(O503^2,
                        O504^2)/(2*'1D'!$I$5))))-Q504,
        0))</f>
        <v>-3.9885117902258571E-3</v>
      </c>
      <c r="V504" s="5">
        <f ca="1">IF($A$2=0,
    1,
    IF(IFERROR(V503,
            0)=0,
        0,
        IFERROR(IF(ROUND(S504,
                    3)=1,
                1,
                IF(AND(ABS(U504)&lt;'1D'!$D$19,
                        S504&gt;1),
                    1,
                    0)),
            0)))</f>
        <v>0</v>
      </c>
      <c r="W504" s="5">
        <f ca="1">IF($A$2=0,
    MAX(MAX('1D'!$D$16,
            MAX('1D'!$D$16,
                POWER((ABS(K504)^2)/('1D'!$I$5*MAX(F504,
                            0.1)^2),
                    1/3))),
        IFERROR(W1396,
            MAX(MAX('1D'!$D$16,
                    MAX('1D'!$D$16,
                        POWER((ABS(K504)^2)/('1D'!$I$5*MAX(F504,
                                    0.1)^2),
                            1/3))),
                ($L$2)-E1396))),
    IF(IFERROR(AG505,
            0)=0,
        MAX(MAX('1D'!$D$16,
                MAX('1D'!$D$16,
                    POWER((ABS(K504)^2)/('1D'!$I$5*MAX(F504,
                                0.1)^2),
                        1/3))),
            IFERROR(W1396,
                MAX(MAX('1D'!$D$16,
                        MAX('1D'!$D$16,
                            POWER((ABS(K504)^2)/('1D'!$I$5*MAX(F504,
                                        0.1)^2),
                                1/3))),
                    ($L$2)-E1396))),
        IF(IFERROR(W504,
                0)=0,
            MAX(MAX('1D'!$D$16,
                    MAX('1D'!$D$16,
                        POWER((ABS(K504)^2)/('1D'!$I$5*MAX(F504,
                                    0.1)^2),
                            1/3))),
                IFERROR(W1396,
                    MAX(MAX('1D'!$D$16,
                            MAX('1D'!$D$16,
                                POWER((ABS(K504)^2)/('1D'!$I$5*MAX(F504,
                                            0.1)^2),
                                    1/3))),
                        ($L$2)-E1396))),
            IF(OR(IFERROR(AD504,
                        0)&gt;=1,
                    IFERROR(AD505,
                        0)&gt;=1),
                MAX('1D'!$D$16,
                    MAX('1D'!$D$16,
                        POWER((ABS(K504)^2)/('1D'!$I$5*MAX(F504,
                                    0.1)^2),
                            1/3))),
                IF(ABS(IFERROR(AF504,
                            0))&lt;'1D'!$D$19,
                    MAX(MAX('1D'!$D$16,
                            MAX('1D'!$D$16,
                                POWER((ABS(K504)^2)/('1D'!$I$5*MAX(F504,
                                            0.1)^2),
                                    1/3))),
                        IFERROR(W504,
                            0)),
                    MAX(MAX('1D'!$D$16,
                            MAX('1D'!$D$16,
                                POWER((ABS(K504)^2)/('1D'!$I$5*MAX(F504,
                                            0.1)^2),
                                    1/3))),
                        (IFERROR(W504,
                                0))+((IFERROR(AF504,
                                    0))*'1D'!$D$18)))))))</f>
        <v>2.1389677043987478</v>
      </c>
      <c r="X504" s="5">
        <f t="shared" ca="1" si="102"/>
        <v>11.122632062873489</v>
      </c>
      <c r="Y504" s="5">
        <f t="shared" ca="1" si="103"/>
        <v>1.1735290000551568</v>
      </c>
      <c r="Z504" s="5">
        <f t="shared" ca="1" si="104"/>
        <v>4.5807502857230418</v>
      </c>
      <c r="AA504" s="5">
        <f t="shared" ca="1" si="105"/>
        <v>634.45446770439878</v>
      </c>
      <c r="AB504" s="5">
        <f ca="1">AA504+((ABS(K504)/MAX(((F504)+(G504)*(W504))*(W504),
            0.000001))^2)/(2*'1D'!$I$5)</f>
        <v>635.52395155659815</v>
      </c>
      <c r="AC504" s="5">
        <f ca="1">((ABS(K504)*'1D'!$D$6)/(MAX(((F504)+(G504)*(W504))*(W504),
            0.000001)*MAX(((((F504)+(G504)*(W504))*(W504))/MAX((F504)+2*(W504)*SQRT(1+(G504)^2),
                    0.000001))^(2/3),
            0.000001)))^2</f>
        <v>3.8141460404132466E-3</v>
      </c>
      <c r="AD504" s="5">
        <f ca="1">ABS(ABS(K504)/MAX(((F504)+(G504)*(W504))*(W504),
        0.000001))/SQRT('1D'!$I$5*MAX((((F504)+(G504)*(W504))*(W504))/MAX((F504)+2*(G504)*(W504),
            0.000001),
        0.000001))</f>
        <v>1.0000000000000004</v>
      </c>
      <c r="AE504" s="5">
        <f ca="1">((F504)*(W504)^2)/2+(G504)*(W504)^3/3+(ABS(K504)^2)/('1D'!$I$5*MAX(((F504)+(G504)*(W504))*(W504),
        0.000001))</f>
        <v>35.686426155594638</v>
      </c>
      <c r="AF504" s="5">
        <f ca="1">IF($A$2=0,
    0,
    IFERROR(AB505+(((AC504+AC505)/2)*J505)+(IF(Z504&gt;Z505,
                '1D'!$D$8*((Z504^2-Z505^2)/(2*'1D'!$I$5)),
                '1D'!$D$9*((Z505^2-Z504^2)/(2*'1D'!$I$5)))+('1D'!$D$10*(ABS(I505)/90)*(MAX(Z504^2,
                        Z505^2)/(2*'1D'!$I$5))))-AB504,
        0))</f>
        <v>3.3622728137743252E-3</v>
      </c>
      <c r="AG504" s="5">
        <f ca="1">IF($A$2=0,
    1,
    IF(IFERROR(AG505,
            0)=0,
        0,
        IFERROR(IF(OR(ROUND(AD504,
                        3)&gt;=1,
                    AND(ABS(AF504)&lt;'1D'!$D$19,
                        AD504&lt;1)),
                1,
                0),
            0)))</f>
        <v>1</v>
      </c>
      <c r="AH504" s="5">
        <f ca="1">IFERROR(IF('1D'!V32="Supercritical",
        MAX('1D'!$D$16,
            IFERROR(L504,
                MAX('1D'!$D$16,
                    POWER((ABS(K504)^2)/('1D'!$I$5*MAX(F504,
                                0.1)^2),
                        1/3)))),
        IF('1D'!V32="Subcritical",
            MAX('1D'!$D$16,
                IFERROR(W504,
                    MAX('1D'!$D$16,
                        POWER((ABS(K504)^2)/('1D'!$I$5*MAX(F504,
                                    0.1)^2),
                            1/3)))),
            IF(IFERROR(T504,
                    -1E+99)&gt;=IFERROR(AE504,
                    -1E+99),
                MAX('1D'!$D$16,
                    IFERROR(L504,
                        MAX('1D'!$D$16,
                            POWER((ABS(K504)^2)/('1D'!$I$5*MAX(F504,
                                        0.1)^2),
                                1/3)))),
                MAX('1D'!$D$16,
                    IFERROR(W504,
                        MAX('1D'!$D$16,
                            POWER((ABS(K504)^2)/('1D'!$I$5*MAX(F504,
                                        0.1)^2),
                                1/3))))))),
    MAX('1D'!$D$16,
        POWER((ABS(K504)^2)/('1D'!$I$5*MAX(F504,
                    0.1)^2),
            1/3)))</f>
        <v>2.0411692021517887</v>
      </c>
      <c r="AI504" s="5">
        <f t="shared" ca="1" si="106"/>
        <v>634.35666920215181</v>
      </c>
      <c r="AJ504" s="5">
        <f ca="1">AI504+((ABS(K504)/MAX(((F504)+(G504)*(AH504))*(AH504),
            0.000001))^2)/(2*'1D'!$I$5)</f>
        <v>635.53109253909486</v>
      </c>
      <c r="AM504">
        <v>0</v>
      </c>
      <c r="AN504">
        <v>0</v>
      </c>
      <c r="AO504" s="5">
        <f t="shared" si="107"/>
        <v>0</v>
      </c>
      <c r="AP504" s="5">
        <f t="shared" si="111"/>
        <v>0</v>
      </c>
      <c r="AQ504" s="5">
        <f ca="1">ABS(ABS(K504)/MAX(((F504)+(G504)*(AH504))*(AH504),
        0.000001))/SQRT('1D'!$I$5*MAX((((F504)+(G504)*(AH504))*(AH504))/MAX((F504)+2*(G504)*(AH504),
            0.000001),
        0.000001))</f>
        <v>1.0727235886044055</v>
      </c>
      <c r="AR504" s="5" t="str">
        <f t="shared" ca="1" si="108"/>
        <v>Supercritical</v>
      </c>
      <c r="AS504" s="5">
        <f ca="1">((ABS(K504)*'1D'!$D$6)/(MAX(((F504)+(G504)*(AH504))*(AH504),
            0.000001)*MAX(((((F504)+(G504)*(AH504))*(AH504))/MAX((F504)+2*(AH504)*SQRT(1+(G504)^2),
                    0.000001))^(2/3),
            0.000001)))^2</f>
        <v>4.3358367565141456E-3</v>
      </c>
    </row>
    <row r="505" spans="1:45" x14ac:dyDescent="0.35">
      <c r="A505">
        <v>496</v>
      </c>
      <c r="B505">
        <v>494.99599999999998</v>
      </c>
      <c r="C505">
        <v>616207.98699999996</v>
      </c>
      <c r="D505">
        <v>3097483.4470000002</v>
      </c>
      <c r="E505">
        <v>632.31500000000005</v>
      </c>
      <c r="F505">
        <v>5.2</v>
      </c>
      <c r="G505">
        <v>0</v>
      </c>
      <c r="H505" t="s">
        <v>176</v>
      </c>
      <c r="I505">
        <v>2.7E-2</v>
      </c>
      <c r="J505" s="5">
        <f t="shared" si="109"/>
        <v>1</v>
      </c>
      <c r="K505" s="5">
        <f t="shared" ca="1" si="110"/>
        <v>50.95</v>
      </c>
      <c r="L505" s="5">
        <f ca="1">IF($A$2=0,
    IFERROR(L504,
        MAX('1D'!$D$16,
            POWER((ABS(K505)^2)/('1D'!$I$5*MAX(F505,
                        0.1)^2),
                1/3))),
    IF(IFERROR(V504,
            0)=0,
        IFERROR(L504,
            MAX('1D'!$D$16,
                POWER((ABS(K505)^2)/('1D'!$I$5*MAX(F505,
                            0.1)^2),
                    1/3))),
        IF(OR(IFERROR(L505,
                    0)=0,
                IFERROR(S504,
                    0)&lt;1,
                IFERROR(S505,
                    0)&lt;1),
            MAX('1D'!$D$16,
                POWER((ABS(K505)^2)/('1D'!$I$5*MAX(F505,
                            0.1)^2),
                    1/3)),
            IF(IFERROR(U505,
                    0)&gt;0,
                MAX('1D'!$D$16,
                    IFERROR(L505,
                        0)+((IFERROR(U505,
                                0))*'1D'!$D$18*IF((IFERROR(S505,
                                    0))&lt;1,
                            1,
                            -1))),
                IF(IFERROR(U505,
                        0)&lt;0,
                    IF(ABS((MAX('1D'!$D$16,
                                    POWER((ABS(K505)^2)/('1D'!$I$5*MAX(F505,
                                                0.1)^2),
                                        1/3)))-IFERROR(L505,
                                0))&gt;'1D'!$D$19,
                        MAX('1D'!$D$16,
                            IF((MAX('1D'!$D$16,
                                        POWER((ABS(K505)^2)/('1D'!$I$5*MAX(F505,
                                                    0.1)^2),
                                            1/3)))&gt;IFERROR(L505,
                                    0),
                                MIN((MAX('1D'!$D$16,
                                            POWER((ABS(K505)^2)/('1D'!$I$5*MAX(F505,
                                                        0.1)^2),
                                                1/3))),
                                    IFERROR(L505,
                                        0)+(MIN(ABS(IFERROR(U505,
                                                    0))*'1D'!$D$18,
                                            ABS((MAX('1D'!$D$16,
                                                        POWER((ABS(K505)^2)/('1D'!$I$5*MAX(F505,
                                                                    0.1)^2),
                                                            1/3)))-IFERROR(L505,
                                                    0))))),
                                MAX((MAX('1D'!$D$16,
                                            POWER((ABS(K505)^2)/('1D'!$I$5*MAX(F505,
                                                        0.1)^2),
                                                1/3))),
                                    IFERROR(L505,
                                        0)-(MIN(ABS(IFERROR(U505,
                                                    0))*'1D'!$D$18,
                                            ABS((MAX('1D'!$D$16,
                                                        POWER((ABS(K505)^2)/('1D'!$I$5*MAX(F505,
                                                                    0.1)^2),
                                                            1/3)))-IFERROR(L505,
                                                    0))))))),
                        MAX('1D'!$D$16,
                            POWER((ABS(K505)^2)/('1D'!$I$5*MAX(F505,
                                        0.1)^2),
                                1/3))),
                    MAX('1D'!$D$16,
                        IFERROR(L505,
                            0)))))))</f>
        <v>2.0411692021517887</v>
      </c>
      <c r="M505" s="5">
        <f t="shared" ca="1" si="98"/>
        <v>10.614079851189301</v>
      </c>
      <c r="N505" s="5">
        <f t="shared" ca="1" si="99"/>
        <v>1.1434704692804873</v>
      </c>
      <c r="O505" s="5">
        <f t="shared" ca="1" si="100"/>
        <v>4.8002276894771132</v>
      </c>
      <c r="P505" s="5">
        <f t="shared" ca="1" si="101"/>
        <v>634.35616920215182</v>
      </c>
      <c r="Q505" s="5">
        <f ca="1">P505+((ABS(K505)/MAX(((F505)+(G505)*(L505))*(L505),
            0.000001))^2)/(2*'1D'!$I$5)</f>
        <v>635.53059253909487</v>
      </c>
      <c r="R505" s="5">
        <f ca="1">((ABS(K505)*'1D'!$D$6)/(MAX(((F505)+(G505)*(L505))*(L505),
            0.000001)*MAX(((((F505)+(G505)*(L505))*(L505))/MAX((F505)+2*(L505)*SQRT(1+(G505)^2),
                    0.000001))^(2/3),
            0.000001)))^2</f>
        <v>4.3358367565141456E-3</v>
      </c>
      <c r="S505" s="5">
        <f ca="1">ABS(ABS(K505)/MAX(((F505)+(G505)*(L505))*(L505),
        0.000001))/SQRT('1D'!$I$5*MAX((((F505)+(G505)*(L505))*(L505))/MAX((F505)+2*(G505)*(L505),
            0.000001),
        0.000001))</f>
        <v>1.0727235886044055</v>
      </c>
      <c r="T505" s="5">
        <f ca="1">((F505)*(L505)^2)/2+(G505)*(L505)^3/3+(ABS(K505)^2)/('1D'!$I$5*MAX(((F505)+(G505)*(L505))*(L505),
        0.000001))</f>
        <v>35.763412605541333</v>
      </c>
      <c r="U505" s="5">
        <f ca="1">IF($A$2=0,
    0,
    IFERROR(Q504-(((R504+R505)/2)*J505)-(IF(O504&gt;O505,
                '1D'!$D$8*((O504^2-O505^2)/(2*'1D'!$I$5)),
                '1D'!$D$9*((O505^2-O504^2)/(2*'1D'!$I$5)))+('1D'!$D$10*(ABS(I505)/90)*(MAX(O504^2,
                        O505^2)/(2*'1D'!$I$5))))-Q505,
        0))</f>
        <v>-3.8886858066007335E-3</v>
      </c>
      <c r="V505" s="5">
        <f ca="1">IF($A$2=0,
    1,
    IF(IFERROR(V504,
            0)=0,
        0,
        IFERROR(IF(ROUND(S505,
                    3)=1,
                1,
                IF(AND(ABS(U505)&lt;'1D'!$D$19,
                        S505&gt;1),
                    1,
                    0)),
            0)))</f>
        <v>0</v>
      </c>
      <c r="W505" s="5">
        <f ca="1">IF($A$2=0,
    MAX(MAX('1D'!$D$16,
            MAX('1D'!$D$16,
                POWER((ABS(K505)^2)/('1D'!$I$5*MAX(F505,
                            0.1)^2),
                    1/3))),
        IFERROR(W1396,
            MAX(MAX('1D'!$D$16,
                    MAX('1D'!$D$16,
                        POWER((ABS(K505)^2)/('1D'!$I$5*MAX(F505,
                                    0.1)^2),
                            1/3))),
                ($L$2)-E1396))),
    IF(IFERROR(AG506,
            0)=0,
        MAX(MAX('1D'!$D$16,
                MAX('1D'!$D$16,
                    POWER((ABS(K505)^2)/('1D'!$I$5*MAX(F505,
                                0.1)^2),
                        1/3))),
            IFERROR(W1396,
                MAX(MAX('1D'!$D$16,
                        MAX('1D'!$D$16,
                            POWER((ABS(K505)^2)/('1D'!$I$5*MAX(F505,
                                        0.1)^2),
                                1/3))),
                    ($L$2)-E1396))),
        IF(IFERROR(W505,
                0)=0,
            MAX(MAX('1D'!$D$16,
                    MAX('1D'!$D$16,
                        POWER((ABS(K505)^2)/('1D'!$I$5*MAX(F505,
                                    0.1)^2),
                            1/3))),
                IFERROR(W1396,
                    MAX(MAX('1D'!$D$16,
                            MAX('1D'!$D$16,
                                POWER((ABS(K505)^2)/('1D'!$I$5*MAX(F505,
                                            0.1)^2),
                                    1/3))),
                        ($L$2)-E1396))),
            IF(OR(IFERROR(AD505,
                        0)&gt;=1,
                    IFERROR(AD506,
                        0)&gt;=1),
                MAX('1D'!$D$16,
                    MAX('1D'!$D$16,
                        POWER((ABS(K505)^2)/('1D'!$I$5*MAX(F505,
                                    0.1)^2),
                            1/3))),
                IF(ABS(IFERROR(AF505,
                            0))&lt;'1D'!$D$19,
                    MAX(MAX('1D'!$D$16,
                            MAX('1D'!$D$16,
                                POWER((ABS(K505)^2)/('1D'!$I$5*MAX(F505,
                                            0.1)^2),
                                    1/3))),
                        IFERROR(W505,
                            0)),
                    MAX(MAX('1D'!$D$16,
                            MAX('1D'!$D$16,
                                POWER((ABS(K505)^2)/('1D'!$I$5*MAX(F505,
                                            0.1)^2),
                                    1/3))),
                        (IFERROR(W505,
                                0))+((IFERROR(AF505,
                                    0))*'1D'!$D$18)))))))</f>
        <v>2.1389677043987478</v>
      </c>
      <c r="X505" s="5">
        <f t="shared" ca="1" si="102"/>
        <v>11.122632062873489</v>
      </c>
      <c r="Y505" s="5">
        <f t="shared" ca="1" si="103"/>
        <v>1.1735290000551568</v>
      </c>
      <c r="Z505" s="5">
        <f t="shared" ca="1" si="104"/>
        <v>4.5807502857230418</v>
      </c>
      <c r="AA505" s="5">
        <f t="shared" ca="1" si="105"/>
        <v>634.45396770439879</v>
      </c>
      <c r="AB505" s="5">
        <f ca="1">AA505+((ABS(K505)/MAX(((F505)+(G505)*(W505))*(W505),
            0.000001))^2)/(2*'1D'!$I$5)</f>
        <v>635.52345155659816</v>
      </c>
      <c r="AC505" s="5">
        <f ca="1">((ABS(K505)*'1D'!$D$6)/(MAX(((F505)+(G505)*(W505))*(W505),
            0.000001)*MAX(((((F505)+(G505)*(W505))*(W505))/MAX((F505)+2*(W505)*SQRT(1+(G505)^2),
                    0.000001))^(2/3),
            0.000001)))^2</f>
        <v>3.8141460404132466E-3</v>
      </c>
      <c r="AD505" s="5">
        <f ca="1">ABS(ABS(K505)/MAX(((F505)+(G505)*(W505))*(W505),
        0.000001))/SQRT('1D'!$I$5*MAX((((F505)+(G505)*(W505))*(W505))/MAX((F505)+2*(G505)*(W505),
            0.000001),
        0.000001))</f>
        <v>1.0000000000000004</v>
      </c>
      <c r="AE505" s="5">
        <f ca="1">((F505)*(W505)^2)/2+(G505)*(W505)^3/3+(ABS(K505)^2)/('1D'!$I$5*MAX(((F505)+(G505)*(W505))*(W505),
        0.000001))</f>
        <v>35.686426155594638</v>
      </c>
      <c r="AF505" s="5">
        <f ca="1">IF($A$2=0,
    0,
    IFERROR(AB506+(((AC505+AC506)/2)*J506)+(IF(Z505&gt;Z506,
                '1D'!$D$8*((Z505^2-Z506^2)/(2*'1D'!$I$5)),
                '1D'!$D$9*((Z506^2-Z505^2)/(2*'1D'!$I$5)))+('1D'!$D$10*(ABS(I506)/90)*(MAX(Z505^2,
                        Z506^2)/(2*'1D'!$I$5))))-AB505,
        0))</f>
        <v>3.3141460403385281E-3</v>
      </c>
      <c r="AG505" s="5">
        <f ca="1">IF($A$2=0,
    1,
    IF(IFERROR(AG506,
            0)=0,
        0,
        IFERROR(IF(OR(ROUND(AD505,
                        3)&gt;=1,
                    AND(ABS(AF505)&lt;'1D'!$D$19,
                        AD505&lt;1)),
                1,
                0),
            0)))</f>
        <v>1</v>
      </c>
      <c r="AH505" s="5">
        <f ca="1">IFERROR(IF('1D'!V32="Supercritical",
        MAX('1D'!$D$16,
            IFERROR(L505,
                MAX('1D'!$D$16,
                    POWER((ABS(K505)^2)/('1D'!$I$5*MAX(F505,
                                0.1)^2),
                        1/3)))),
        IF('1D'!V32="Subcritical",
            MAX('1D'!$D$16,
                IFERROR(W505,
                    MAX('1D'!$D$16,
                        POWER((ABS(K505)^2)/('1D'!$I$5*MAX(F505,
                                    0.1)^2),
                            1/3)))),
            IF(IFERROR(T505,
                    -1E+99)&gt;=IFERROR(AE505,
                    -1E+99),
                MAX('1D'!$D$16,
                    IFERROR(L505,
                        MAX('1D'!$D$16,
                            POWER((ABS(K505)^2)/('1D'!$I$5*MAX(F505,
                                        0.1)^2),
                                1/3)))),
                MAX('1D'!$D$16,
                    IFERROR(W505,
                        MAX('1D'!$D$16,
                            POWER((ABS(K505)^2)/('1D'!$I$5*MAX(F505,
                                        0.1)^2),
                                1/3))))))),
    MAX('1D'!$D$16,
        POWER((ABS(K505)^2)/('1D'!$I$5*MAX(F505,
                    0.1)^2),
            1/3)))</f>
        <v>2.0411692021517887</v>
      </c>
      <c r="AI505" s="5">
        <f t="shared" ca="1" si="106"/>
        <v>634.35616920215182</v>
      </c>
      <c r="AJ505" s="5">
        <f ca="1">AI505+((ABS(K505)/MAX(((F505)+(G505)*(AH505))*(AH505),
            0.000001))^2)/(2*'1D'!$I$5)</f>
        <v>635.53059253909487</v>
      </c>
      <c r="AM505">
        <v>0</v>
      </c>
      <c r="AN505">
        <v>0</v>
      </c>
      <c r="AO505" s="5">
        <f t="shared" si="107"/>
        <v>0</v>
      </c>
      <c r="AP505" s="5">
        <f t="shared" si="111"/>
        <v>0</v>
      </c>
      <c r="AQ505" s="5">
        <f ca="1">ABS(ABS(K505)/MAX(((F505)+(G505)*(AH505))*(AH505),
        0.000001))/SQRT('1D'!$I$5*MAX((((F505)+(G505)*(AH505))*(AH505))/MAX((F505)+2*(G505)*(AH505),
            0.000001),
        0.000001))</f>
        <v>1.0727235886044055</v>
      </c>
      <c r="AR505" s="5" t="str">
        <f t="shared" ca="1" si="108"/>
        <v>Supercritical</v>
      </c>
      <c r="AS505" s="5">
        <f ca="1">((ABS(K505)*'1D'!$D$6)/(MAX(((F505)+(G505)*(AH505))*(AH505),
            0.000001)*MAX(((((F505)+(G505)*(AH505))*(AH505))/MAX((F505)+2*(AH505)*SQRT(1+(G505)^2),
                    0.000001))^(2/3),
            0.000001)))^2</f>
        <v>4.3358367565141456E-3</v>
      </c>
    </row>
    <row r="506" spans="1:45" x14ac:dyDescent="0.35">
      <c r="A506">
        <v>497</v>
      </c>
      <c r="B506">
        <v>495.99599999999998</v>
      </c>
      <c r="C506">
        <v>616207.51300000004</v>
      </c>
      <c r="D506">
        <v>3097482.5669999998</v>
      </c>
      <c r="E506">
        <v>632.31449999999995</v>
      </c>
      <c r="F506">
        <v>5.2</v>
      </c>
      <c r="G506">
        <v>0</v>
      </c>
      <c r="H506" t="s">
        <v>176</v>
      </c>
      <c r="I506">
        <v>0</v>
      </c>
      <c r="J506" s="5">
        <f t="shared" si="109"/>
        <v>1</v>
      </c>
      <c r="K506" s="5">
        <f t="shared" ca="1" si="110"/>
        <v>50.95</v>
      </c>
      <c r="L506" s="5">
        <f ca="1">IF($A$2=0,
    IFERROR(L505,
        MAX('1D'!$D$16,
            POWER((ABS(K506)^2)/('1D'!$I$5*MAX(F506,
                        0.1)^2),
                1/3))),
    IF(IFERROR(V505,
            0)=0,
        IFERROR(L505,
            MAX('1D'!$D$16,
                POWER((ABS(K506)^2)/('1D'!$I$5*MAX(F506,
                            0.1)^2),
                    1/3))),
        IF(OR(IFERROR(L506,
                    0)=0,
                IFERROR(S505,
                    0)&lt;1,
                IFERROR(S506,
                    0)&lt;1),
            MAX('1D'!$D$16,
                POWER((ABS(K506)^2)/('1D'!$I$5*MAX(F506,
                            0.1)^2),
                    1/3)),
            IF(IFERROR(U506,
                    0)&gt;0,
                MAX('1D'!$D$16,
                    IFERROR(L506,
                        0)+((IFERROR(U506,
                                0))*'1D'!$D$18*IF((IFERROR(S506,
                                    0))&lt;1,
                            1,
                            -1))),
                IF(IFERROR(U506,
                        0)&lt;0,
                    IF(ABS((MAX('1D'!$D$16,
                                    POWER((ABS(K506)^2)/('1D'!$I$5*MAX(F506,
                                                0.1)^2),
                                        1/3)))-IFERROR(L506,
                                0))&gt;'1D'!$D$19,
                        MAX('1D'!$D$16,
                            IF((MAX('1D'!$D$16,
                                        POWER((ABS(K506)^2)/('1D'!$I$5*MAX(F506,
                                                    0.1)^2),
                                            1/3)))&gt;IFERROR(L506,
                                    0),
                                MIN((MAX('1D'!$D$16,
                                            POWER((ABS(K506)^2)/('1D'!$I$5*MAX(F506,
                                                        0.1)^2),
                                                1/3))),
                                    IFERROR(L506,
                                        0)+(MIN(ABS(IFERROR(U506,
                                                    0))*'1D'!$D$18,
                                            ABS((MAX('1D'!$D$16,
                                                        POWER((ABS(K506)^2)/('1D'!$I$5*MAX(F506,
                                                                    0.1)^2),
                                                            1/3)))-IFERROR(L506,
                                                    0))))),
                                MAX((MAX('1D'!$D$16,
                                            POWER((ABS(K506)^2)/('1D'!$I$5*MAX(F506,
                                                        0.1)^2),
                                                1/3))),
                                    IFERROR(L506,
                                        0)-(MIN(ABS(IFERROR(U506,
                                                    0))*'1D'!$D$18,
                                            ABS((MAX('1D'!$D$16,
                                                        POWER((ABS(K506)^2)/('1D'!$I$5*MAX(F506,
                                                                    0.1)^2),
                                                            1/3)))-IFERROR(L506,
                                                    0))))))),
                        MAX('1D'!$D$16,
                            POWER((ABS(K506)^2)/('1D'!$I$5*MAX(F506,
                                        0.1)^2),
                                1/3))),
                    MAX('1D'!$D$16,
                        IFERROR(L506,
                            0)))))))</f>
        <v>2.0411692021517887</v>
      </c>
      <c r="M506" s="5">
        <f t="shared" ca="1" si="98"/>
        <v>10.614079851189301</v>
      </c>
      <c r="N506" s="5">
        <f t="shared" ca="1" si="99"/>
        <v>1.1434704692804873</v>
      </c>
      <c r="O506" s="5">
        <f t="shared" ca="1" si="100"/>
        <v>4.8002276894771132</v>
      </c>
      <c r="P506" s="5">
        <f t="shared" ca="1" si="101"/>
        <v>634.35566920215172</v>
      </c>
      <c r="Q506" s="5">
        <f ca="1">P506+((ABS(K506)/MAX(((F506)+(G506)*(L506))*(L506),
            0.000001))^2)/(2*'1D'!$I$5)</f>
        <v>635.53009253909477</v>
      </c>
      <c r="R506" s="5">
        <f ca="1">((ABS(K506)*'1D'!$D$6)/(MAX(((F506)+(G506)*(L506))*(L506),
            0.000001)*MAX(((((F506)+(G506)*(L506))*(L506))/MAX((F506)+2*(L506)*SQRT(1+(G506)^2),
                    0.000001))^(2/3),
            0.000001)))^2</f>
        <v>4.3358367565141456E-3</v>
      </c>
      <c r="S506" s="5">
        <f ca="1">ABS(ABS(K506)/MAX(((F506)+(G506)*(L506))*(L506),
        0.000001))/SQRT('1D'!$I$5*MAX((((F506)+(G506)*(L506))*(L506))/MAX((F506)+2*(G506)*(L506),
            0.000001),
        0.000001))</f>
        <v>1.0727235886044055</v>
      </c>
      <c r="T506" s="5">
        <f ca="1">((F506)*(L506)^2)/2+(G506)*(L506)^3/3+(ABS(K506)^2)/('1D'!$I$5*MAX(((F506)+(G506)*(L506))*(L506),
        0.000001))</f>
        <v>35.763412605541333</v>
      </c>
      <c r="U506" s="5">
        <f ca="1">IF($A$2=0,
    0,
    IFERROR(Q505-(((R505+R506)/2)*J506)-(IF(O505&gt;O506,
                '1D'!$D$8*((O505^2-O506^2)/(2*'1D'!$I$5)),
                '1D'!$D$9*((O506^2-O505^2)/(2*'1D'!$I$5)))+('1D'!$D$10*(ABS(I506)/90)*(MAX(O505^2,
                        O506^2)/(2*'1D'!$I$5))))-Q506,
        0))</f>
        <v>-3.8358367563660067E-3</v>
      </c>
      <c r="V506" s="5">
        <f ca="1">IF($A$2=0,
    1,
    IF(IFERROR(V505,
            0)=0,
        0,
        IFERROR(IF(ROUND(S506,
                    3)=1,
                1,
                IF(AND(ABS(U506)&lt;'1D'!$D$19,
                        S506&gt;1),
                    1,
                    0)),
            0)))</f>
        <v>0</v>
      </c>
      <c r="W506" s="5">
        <f ca="1">IF($A$2=0,
    MAX(MAX('1D'!$D$16,
            MAX('1D'!$D$16,
                POWER((ABS(K506)^2)/('1D'!$I$5*MAX(F506,
                            0.1)^2),
                    1/3))),
        IFERROR(W1396,
            MAX(MAX('1D'!$D$16,
                    MAX('1D'!$D$16,
                        POWER((ABS(K506)^2)/('1D'!$I$5*MAX(F506,
                                    0.1)^2),
                            1/3))),
                ($L$2)-E1396))),
    IF(IFERROR(AG507,
            0)=0,
        MAX(MAX('1D'!$D$16,
                MAX('1D'!$D$16,
                    POWER((ABS(K506)^2)/('1D'!$I$5*MAX(F506,
                                0.1)^2),
                        1/3))),
            IFERROR(W1396,
                MAX(MAX('1D'!$D$16,
                        MAX('1D'!$D$16,
                            POWER((ABS(K506)^2)/('1D'!$I$5*MAX(F506,
                                        0.1)^2),
                                1/3))),
                    ($L$2)-E1396))),
        IF(IFERROR(W506,
                0)=0,
            MAX(MAX('1D'!$D$16,
                    MAX('1D'!$D$16,
                        POWER((ABS(K506)^2)/('1D'!$I$5*MAX(F506,
                                    0.1)^2),
                            1/3))),
                IFERROR(W1396,
                    MAX(MAX('1D'!$D$16,
                            MAX('1D'!$D$16,
                                POWER((ABS(K506)^2)/('1D'!$I$5*MAX(F506,
                                            0.1)^2),
                                    1/3))),
                        ($L$2)-E1396))),
            IF(OR(IFERROR(AD506,
                        0)&gt;=1,
                    IFERROR(AD507,
                        0)&gt;=1),
                MAX('1D'!$D$16,
                    MAX('1D'!$D$16,
                        POWER((ABS(K506)^2)/('1D'!$I$5*MAX(F506,
                                    0.1)^2),
                            1/3))),
                IF(ABS(IFERROR(AF506,
                            0))&lt;'1D'!$D$19,
                    MAX(MAX('1D'!$D$16,
                            MAX('1D'!$D$16,
                                POWER((ABS(K506)^2)/('1D'!$I$5*MAX(F506,
                                            0.1)^2),
                                    1/3))),
                        IFERROR(W506,
                            0)),
                    MAX(MAX('1D'!$D$16,
                            MAX('1D'!$D$16,
                                POWER((ABS(K506)^2)/('1D'!$I$5*MAX(F506,
                                            0.1)^2),
                                    1/3))),
                        (IFERROR(W506,
                                0))+((IFERROR(AF506,
                                    0))*'1D'!$D$18)))))))</f>
        <v>2.1389677043987478</v>
      </c>
      <c r="X506" s="5">
        <f t="shared" ca="1" si="102"/>
        <v>11.122632062873489</v>
      </c>
      <c r="Y506" s="5">
        <f t="shared" ca="1" si="103"/>
        <v>1.1735290000551568</v>
      </c>
      <c r="Z506" s="5">
        <f t="shared" ca="1" si="104"/>
        <v>4.5807502857230418</v>
      </c>
      <c r="AA506" s="5">
        <f t="shared" ca="1" si="105"/>
        <v>634.45346770439869</v>
      </c>
      <c r="AB506" s="5">
        <f ca="1">AA506+((ABS(K506)/MAX(((F506)+(G506)*(W506))*(W506),
            0.000001))^2)/(2*'1D'!$I$5)</f>
        <v>635.52295155659806</v>
      </c>
      <c r="AC506" s="5">
        <f ca="1">((ABS(K506)*'1D'!$D$6)/(MAX(((F506)+(G506)*(W506))*(W506),
            0.000001)*MAX(((((F506)+(G506)*(W506))*(W506))/MAX((F506)+2*(W506)*SQRT(1+(G506)^2),
                    0.000001))^(2/3),
            0.000001)))^2</f>
        <v>3.8141460404132466E-3</v>
      </c>
      <c r="AD506" s="5">
        <f ca="1">ABS(ABS(K506)/MAX(((F506)+(G506)*(W506))*(W506),
        0.000001))/SQRT('1D'!$I$5*MAX((((F506)+(G506)*(W506))*(W506))/MAX((F506)+2*(G506)*(W506),
            0.000001),
        0.000001))</f>
        <v>1.0000000000000004</v>
      </c>
      <c r="AE506" s="5">
        <f ca="1">((F506)*(W506)^2)/2+(G506)*(W506)^3/3+(ABS(K506)^2)/('1D'!$I$5*MAX(((F506)+(G506)*(W506))*(W506),
        0.000001))</f>
        <v>35.686426155594638</v>
      </c>
      <c r="AF506" s="5">
        <f ca="1">IF($A$2=0,
    0,
    IFERROR(AB507+(((AC506+AC507)/2)*J507)+(IF(Z506&gt;Z507,
                '1D'!$D$8*((Z506^2-Z507^2)/(2*'1D'!$I$5)),
                '1D'!$D$9*((Z507^2-Z506^2)/(2*'1D'!$I$5)))+('1D'!$D$10*(ABS(I507)/90)*(MAX(Z506^2,
                        Z507^2)/(2*'1D'!$I$5))))-AB506,
        0))</f>
        <v>3.3584586676624895E-3</v>
      </c>
      <c r="AG506" s="5">
        <f ca="1">IF($A$2=0,
    1,
    IF(IFERROR(AG507,
            0)=0,
        0,
        IFERROR(IF(OR(ROUND(AD506,
                        3)&gt;=1,
                    AND(ABS(AF506)&lt;'1D'!$D$19,
                        AD506&lt;1)),
                1,
                0),
            0)))</f>
        <v>1</v>
      </c>
      <c r="AH506" s="5">
        <f ca="1">IFERROR(IF('1D'!V32="Supercritical",
        MAX('1D'!$D$16,
            IFERROR(L506,
                MAX('1D'!$D$16,
                    POWER((ABS(K506)^2)/('1D'!$I$5*MAX(F506,
                                0.1)^2),
                        1/3)))),
        IF('1D'!V32="Subcritical",
            MAX('1D'!$D$16,
                IFERROR(W506,
                    MAX('1D'!$D$16,
                        POWER((ABS(K506)^2)/('1D'!$I$5*MAX(F506,
                                    0.1)^2),
                            1/3)))),
            IF(IFERROR(T506,
                    -1E+99)&gt;=IFERROR(AE506,
                    -1E+99),
                MAX('1D'!$D$16,
                    IFERROR(L506,
                        MAX('1D'!$D$16,
                            POWER((ABS(K506)^2)/('1D'!$I$5*MAX(F506,
                                        0.1)^2),
                                1/3)))),
                MAX('1D'!$D$16,
                    IFERROR(W506,
                        MAX('1D'!$D$16,
                            POWER((ABS(K506)^2)/('1D'!$I$5*MAX(F506,
                                        0.1)^2),
                                1/3))))))),
    MAX('1D'!$D$16,
        POWER((ABS(K506)^2)/('1D'!$I$5*MAX(F506,
                    0.1)^2),
            1/3)))</f>
        <v>2.0411692021517887</v>
      </c>
      <c r="AI506" s="5">
        <f t="shared" ca="1" si="106"/>
        <v>634.35566920215172</v>
      </c>
      <c r="AJ506" s="5">
        <f ca="1">AI506+((ABS(K506)/MAX(((F506)+(G506)*(AH506))*(AH506),
            0.000001))^2)/(2*'1D'!$I$5)</f>
        <v>635.53009253909477</v>
      </c>
      <c r="AM506">
        <v>0</v>
      </c>
      <c r="AN506">
        <v>0</v>
      </c>
      <c r="AO506" s="5">
        <f t="shared" si="107"/>
        <v>0</v>
      </c>
      <c r="AP506" s="5">
        <f t="shared" si="111"/>
        <v>0</v>
      </c>
      <c r="AQ506" s="5">
        <f ca="1">ABS(ABS(K506)/MAX(((F506)+(G506)*(AH506))*(AH506),
        0.000001))/SQRT('1D'!$I$5*MAX((((F506)+(G506)*(AH506))*(AH506))/MAX((F506)+2*(G506)*(AH506),
            0.000001),
        0.000001))</f>
        <v>1.0727235886044055</v>
      </c>
      <c r="AR506" s="5" t="str">
        <f t="shared" ca="1" si="108"/>
        <v>Supercritical</v>
      </c>
      <c r="AS506" s="5">
        <f ca="1">((ABS(K506)*'1D'!$D$6)/(MAX(((F506)+(G506)*(AH506))*(AH506),
            0.000001)*MAX(((((F506)+(G506)*(AH506))*(AH506))/MAX((F506)+2*(AH506)*SQRT(1+(G506)^2),
                    0.000001))^(2/3),
            0.000001)))^2</f>
        <v>4.3358367565141456E-3</v>
      </c>
    </row>
    <row r="507" spans="1:45" x14ac:dyDescent="0.35">
      <c r="A507">
        <v>498</v>
      </c>
      <c r="B507">
        <v>496.995</v>
      </c>
      <c r="C507">
        <v>616207.03899999999</v>
      </c>
      <c r="D507">
        <v>3097481.6869999999</v>
      </c>
      <c r="E507">
        <v>632.31399999999996</v>
      </c>
      <c r="F507">
        <v>5.2</v>
      </c>
      <c r="G507">
        <v>0</v>
      </c>
      <c r="H507" t="s">
        <v>176</v>
      </c>
      <c r="I507">
        <v>2.7E-2</v>
      </c>
      <c r="J507" s="5">
        <f t="shared" si="109"/>
        <v>0.99900000000002365</v>
      </c>
      <c r="K507" s="5">
        <f t="shared" ca="1" si="110"/>
        <v>50.95</v>
      </c>
      <c r="L507" s="5">
        <f ca="1">IF($A$2=0,
    IFERROR(L506,
        MAX('1D'!$D$16,
            POWER((ABS(K507)^2)/('1D'!$I$5*MAX(F507,
                        0.1)^2),
                1/3))),
    IF(IFERROR(V506,
            0)=0,
        IFERROR(L506,
            MAX('1D'!$D$16,
                POWER((ABS(K507)^2)/('1D'!$I$5*MAX(F507,
                            0.1)^2),
                    1/3))),
        IF(OR(IFERROR(L507,
                    0)=0,
                IFERROR(S506,
                    0)&lt;1,
                IFERROR(S507,
                    0)&lt;1),
            MAX('1D'!$D$16,
                POWER((ABS(K507)^2)/('1D'!$I$5*MAX(F507,
                            0.1)^2),
                    1/3)),
            IF(IFERROR(U507,
                    0)&gt;0,
                MAX('1D'!$D$16,
                    IFERROR(L507,
                        0)+((IFERROR(U507,
                                0))*'1D'!$D$18*IF((IFERROR(S507,
                                    0))&lt;1,
                            1,
                            -1))),
                IF(IFERROR(U507,
                        0)&lt;0,
                    IF(ABS((MAX('1D'!$D$16,
                                    POWER((ABS(K507)^2)/('1D'!$I$5*MAX(F507,
                                                0.1)^2),
                                        1/3)))-IFERROR(L507,
                                0))&gt;'1D'!$D$19,
                        MAX('1D'!$D$16,
                            IF((MAX('1D'!$D$16,
                                        POWER((ABS(K507)^2)/('1D'!$I$5*MAX(F507,
                                                    0.1)^2),
                                            1/3)))&gt;IFERROR(L507,
                                    0),
                                MIN((MAX('1D'!$D$16,
                                            POWER((ABS(K507)^2)/('1D'!$I$5*MAX(F507,
                                                        0.1)^2),
                                                1/3))),
                                    IFERROR(L507,
                                        0)+(MIN(ABS(IFERROR(U507,
                                                    0))*'1D'!$D$18,
                                            ABS((MAX('1D'!$D$16,
                                                        POWER((ABS(K507)^2)/('1D'!$I$5*MAX(F507,
                                                                    0.1)^2),
                                                            1/3)))-IFERROR(L507,
                                                    0))))),
                                MAX((MAX('1D'!$D$16,
                                            POWER((ABS(K507)^2)/('1D'!$I$5*MAX(F507,
                                                        0.1)^2),
                                                1/3))),
                                    IFERROR(L507,
                                        0)-(MIN(ABS(IFERROR(U507,
                                                    0))*'1D'!$D$18,
                                            ABS((MAX('1D'!$D$16,
                                                        POWER((ABS(K507)^2)/('1D'!$I$5*MAX(F507,
                                                                    0.1)^2),
                                                            1/3)))-IFERROR(L507,
                                                    0))))))),
                        MAX('1D'!$D$16,
                            POWER((ABS(K507)^2)/('1D'!$I$5*MAX(F507,
                                        0.1)^2),
                                1/3))),
                    MAX('1D'!$D$16,
                        IFERROR(L507,
                            0)))))))</f>
        <v>2.0411692021517887</v>
      </c>
      <c r="M507" s="5">
        <f t="shared" ca="1" si="98"/>
        <v>10.614079851189301</v>
      </c>
      <c r="N507" s="5">
        <f t="shared" ca="1" si="99"/>
        <v>1.1434704692804873</v>
      </c>
      <c r="O507" s="5">
        <f t="shared" ca="1" si="100"/>
        <v>4.8002276894771132</v>
      </c>
      <c r="P507" s="5">
        <f t="shared" ca="1" si="101"/>
        <v>634.35516920215173</v>
      </c>
      <c r="Q507" s="5">
        <f ca="1">P507+((ABS(K507)/MAX(((F507)+(G507)*(L507))*(L507),
            0.000001))^2)/(2*'1D'!$I$5)</f>
        <v>635.52959253909478</v>
      </c>
      <c r="R507" s="5">
        <f ca="1">((ABS(K507)*'1D'!$D$6)/(MAX(((F507)+(G507)*(L507))*(L507),
            0.000001)*MAX(((((F507)+(G507)*(L507))*(L507))/MAX((F507)+2*(L507)*SQRT(1+(G507)^2),
                    0.000001))^(2/3),
            0.000001)))^2</f>
        <v>4.3358367565141456E-3</v>
      </c>
      <c r="S507" s="5">
        <f ca="1">ABS(ABS(K507)/MAX(((F507)+(G507)*(L507))*(L507),
        0.000001))/SQRT('1D'!$I$5*MAX((((F507)+(G507)*(L507))*(L507))/MAX((F507)+2*(G507)*(L507),
            0.000001),
        0.000001))</f>
        <v>1.0727235886044055</v>
      </c>
      <c r="T507" s="5">
        <f ca="1">((F507)*(L507)^2)/2+(G507)*(L507)^3/3+(ABS(K507)^2)/('1D'!$I$5*MAX(((F507)+(G507)*(L507))*(L507),
        0.000001))</f>
        <v>35.763412605541333</v>
      </c>
      <c r="U507" s="5">
        <f ca="1">IF($A$2=0,
    0,
    IFERROR(Q506-(((R506+R507)/2)*J507)-(IF(O506&gt;O507,
                '1D'!$D$8*((O506^2-O507^2)/(2*'1D'!$I$5)),
                '1D'!$D$9*((O507^2-O506^2)/(2*'1D'!$I$5)))+('1D'!$D$10*(ABS(I507)/90)*(MAX(O506^2,
                        O507^2)/(2*'1D'!$I$5))))-Q507,
        0))</f>
        <v>-3.8843499698941741E-3</v>
      </c>
      <c r="V507" s="5">
        <f ca="1">IF($A$2=0,
    1,
    IF(IFERROR(V506,
            0)=0,
        0,
        IFERROR(IF(ROUND(S507,
                    3)=1,
                1,
                IF(AND(ABS(U507)&lt;'1D'!$D$19,
                        S507&gt;1),
                    1,
                    0)),
            0)))</f>
        <v>0</v>
      </c>
      <c r="W507" s="5">
        <f ca="1">IF($A$2=0,
    MAX(MAX('1D'!$D$16,
            MAX('1D'!$D$16,
                POWER((ABS(K507)^2)/('1D'!$I$5*MAX(F507,
                            0.1)^2),
                    1/3))),
        IFERROR(W1396,
            MAX(MAX('1D'!$D$16,
                    MAX('1D'!$D$16,
                        POWER((ABS(K507)^2)/('1D'!$I$5*MAX(F507,
                                    0.1)^2),
                            1/3))),
                ($L$2)-E1396))),
    IF(IFERROR(AG508,
            0)=0,
        MAX(MAX('1D'!$D$16,
                MAX('1D'!$D$16,
                    POWER((ABS(K507)^2)/('1D'!$I$5*MAX(F507,
                                0.1)^2),
                        1/3))),
            IFERROR(W1396,
                MAX(MAX('1D'!$D$16,
                        MAX('1D'!$D$16,
                            POWER((ABS(K507)^2)/('1D'!$I$5*MAX(F507,
                                        0.1)^2),
                                1/3))),
                    ($L$2)-E1396))),
        IF(IFERROR(W507,
                0)=0,
            MAX(MAX('1D'!$D$16,
                    MAX('1D'!$D$16,
                        POWER((ABS(K507)^2)/('1D'!$I$5*MAX(F507,
                                    0.1)^2),
                            1/3))),
                IFERROR(W1396,
                    MAX(MAX('1D'!$D$16,
                            MAX('1D'!$D$16,
                                POWER((ABS(K507)^2)/('1D'!$I$5*MAX(F507,
                                            0.1)^2),
                                    1/3))),
                        ($L$2)-E1396))),
            IF(OR(IFERROR(AD507,
                        0)&gt;=1,
                    IFERROR(AD508,
                        0)&gt;=1),
                MAX('1D'!$D$16,
                    MAX('1D'!$D$16,
                        POWER((ABS(K507)^2)/('1D'!$I$5*MAX(F507,
                                    0.1)^2),
                            1/3))),
                IF(ABS(IFERROR(AF507,
                            0))&lt;'1D'!$D$19,
                    MAX(MAX('1D'!$D$16,
                            MAX('1D'!$D$16,
                                POWER((ABS(K507)^2)/('1D'!$I$5*MAX(F507,
                                            0.1)^2),
                                    1/3))),
                        IFERROR(W507,
                            0)),
                    MAX(MAX('1D'!$D$16,
                            MAX('1D'!$D$16,
                                POWER((ABS(K507)^2)/('1D'!$I$5*MAX(F507,
                                            0.1)^2),
                                    1/3))),
                        (IFERROR(W507,
                                0))+((IFERROR(AF507,
                                    0))*'1D'!$D$18)))))))</f>
        <v>2.1389677043987478</v>
      </c>
      <c r="X507" s="5">
        <f t="shared" ca="1" si="102"/>
        <v>11.122632062873489</v>
      </c>
      <c r="Y507" s="5">
        <f t="shared" ca="1" si="103"/>
        <v>1.1735290000551568</v>
      </c>
      <c r="Z507" s="5">
        <f t="shared" ca="1" si="104"/>
        <v>4.5807502857230418</v>
      </c>
      <c r="AA507" s="5">
        <f t="shared" ca="1" si="105"/>
        <v>634.4529677043987</v>
      </c>
      <c r="AB507" s="5">
        <f ca="1">AA507+((ABS(K507)/MAX(((F507)+(G507)*(W507))*(W507),
            0.000001))^2)/(2*'1D'!$I$5)</f>
        <v>635.52245155659807</v>
      </c>
      <c r="AC507" s="5">
        <f ca="1">((ABS(K507)*'1D'!$D$6)/(MAX(((F507)+(G507)*(W507))*(W507),
            0.000001)*MAX(((((F507)+(G507)*(W507))*(W507))/MAX((F507)+2*(W507)*SQRT(1+(G507)^2),
                    0.000001))^(2/3),
            0.000001)))^2</f>
        <v>3.8141460404132466E-3</v>
      </c>
      <c r="AD507" s="5">
        <f ca="1">ABS(ABS(K507)/MAX(((F507)+(G507)*(W507))*(W507),
        0.000001))/SQRT('1D'!$I$5*MAX((((F507)+(G507)*(W507))*(W507))/MAX((F507)+2*(G507)*(W507),
            0.000001),
        0.000001))</f>
        <v>1.0000000000000004</v>
      </c>
      <c r="AE507" s="5">
        <f ca="1">((F507)*(W507)^2)/2+(G507)*(W507)^3/3+(ABS(K507)^2)/('1D'!$I$5*MAX(((F507)+(G507)*(W507))*(W507),
        0.000001))</f>
        <v>35.686426155594638</v>
      </c>
      <c r="AF507" s="5">
        <f ca="1">IF($A$2=0,
    0,
    IFERROR(AB508+(((AC507+AC508)/2)*J508)+(IF(Z507&gt;Z508,
                '1D'!$D$8*((Z507^2-Z508^2)/(2*'1D'!$I$5)),
                '1D'!$D$9*((Z508^2-Z507^2)/(2*'1D'!$I$5)))+('1D'!$D$10*(ABS(I508)/90)*(MAX(Z507^2,
                        Z508^2)/(2*'1D'!$I$5))))-AB507,
        0))</f>
        <v>3.456993087183946E-3</v>
      </c>
      <c r="AG507" s="5">
        <f ca="1">IF($A$2=0,
    1,
    IF(IFERROR(AG508,
            0)=0,
        0,
        IFERROR(IF(OR(ROUND(AD507,
                        3)&gt;=1,
                    AND(ABS(AF507)&lt;'1D'!$D$19,
                        AD507&lt;1)),
                1,
                0),
            0)))</f>
        <v>1</v>
      </c>
      <c r="AH507" s="5">
        <f ca="1">IFERROR(IF('1D'!V32="Supercritical",
        MAX('1D'!$D$16,
            IFERROR(L507,
                MAX('1D'!$D$16,
                    POWER((ABS(K507)^2)/('1D'!$I$5*MAX(F507,
                                0.1)^2),
                        1/3)))),
        IF('1D'!V32="Subcritical",
            MAX('1D'!$D$16,
                IFERROR(W507,
                    MAX('1D'!$D$16,
                        POWER((ABS(K507)^2)/('1D'!$I$5*MAX(F507,
                                    0.1)^2),
                            1/3)))),
            IF(IFERROR(T507,
                    -1E+99)&gt;=IFERROR(AE507,
                    -1E+99),
                MAX('1D'!$D$16,
                    IFERROR(L507,
                        MAX('1D'!$D$16,
                            POWER((ABS(K507)^2)/('1D'!$I$5*MAX(F507,
                                        0.1)^2),
                                1/3)))),
                MAX('1D'!$D$16,
                    IFERROR(W507,
                        MAX('1D'!$D$16,
                            POWER((ABS(K507)^2)/('1D'!$I$5*MAX(F507,
                                        0.1)^2),
                                1/3))))))),
    MAX('1D'!$D$16,
        POWER((ABS(K507)^2)/('1D'!$I$5*MAX(F507,
                    0.1)^2),
            1/3)))</f>
        <v>2.0411692021517887</v>
      </c>
      <c r="AI507" s="5">
        <f t="shared" ca="1" si="106"/>
        <v>634.35516920215173</v>
      </c>
      <c r="AJ507" s="5">
        <f ca="1">AI507+((ABS(K507)/MAX(((F507)+(G507)*(AH507))*(AH507),
            0.000001))^2)/(2*'1D'!$I$5)</f>
        <v>635.52959253909478</v>
      </c>
      <c r="AM507">
        <v>0</v>
      </c>
      <c r="AN507">
        <v>0</v>
      </c>
      <c r="AO507" s="5">
        <f t="shared" si="107"/>
        <v>0</v>
      </c>
      <c r="AP507" s="5">
        <f t="shared" si="111"/>
        <v>0</v>
      </c>
      <c r="AQ507" s="5">
        <f ca="1">ABS(ABS(K507)/MAX(((F507)+(G507)*(AH507))*(AH507),
        0.000001))/SQRT('1D'!$I$5*MAX((((F507)+(G507)*(AH507))*(AH507))/MAX((F507)+2*(G507)*(AH507),
            0.000001),
        0.000001))</f>
        <v>1.0727235886044055</v>
      </c>
      <c r="AR507" s="5" t="str">
        <f t="shared" ca="1" si="108"/>
        <v>Supercritical</v>
      </c>
      <c r="AS507" s="5">
        <f ca="1">((ABS(K507)*'1D'!$D$6)/(MAX(((F507)+(G507)*(AH507))*(AH507),
            0.000001)*MAX(((((F507)+(G507)*(AH507))*(AH507))/MAX((F507)+2*(AH507)*SQRT(1+(G507)^2),
                    0.000001))^(2/3),
            0.000001)))^2</f>
        <v>4.3358367565141456E-3</v>
      </c>
    </row>
    <row r="508" spans="1:45" x14ac:dyDescent="0.35">
      <c r="A508">
        <v>499</v>
      </c>
      <c r="B508">
        <v>497.99599999999998</v>
      </c>
      <c r="C508">
        <v>616206.56499999994</v>
      </c>
      <c r="D508">
        <v>3097480.8059999999</v>
      </c>
      <c r="E508">
        <v>632.31349999999998</v>
      </c>
      <c r="F508">
        <v>5.2</v>
      </c>
      <c r="G508">
        <v>0</v>
      </c>
      <c r="H508" t="s">
        <v>176</v>
      </c>
      <c r="I508">
        <v>7.8E-2</v>
      </c>
      <c r="J508" s="5">
        <f t="shared" si="109"/>
        <v>1.0009999999999764</v>
      </c>
      <c r="K508" s="5">
        <f t="shared" ca="1" si="110"/>
        <v>50.95</v>
      </c>
      <c r="L508" s="5">
        <f ca="1">IF($A$2=0,
    IFERROR(L507,
        MAX('1D'!$D$16,
            POWER((ABS(K508)^2)/('1D'!$I$5*MAX(F508,
                        0.1)^2),
                1/3))),
    IF(IFERROR(V507,
            0)=0,
        IFERROR(L507,
            MAX('1D'!$D$16,
                POWER((ABS(K508)^2)/('1D'!$I$5*MAX(F508,
                            0.1)^2),
                    1/3))),
        IF(OR(IFERROR(L508,
                    0)=0,
                IFERROR(S507,
                    0)&lt;1,
                IFERROR(S508,
                    0)&lt;1),
            MAX('1D'!$D$16,
                POWER((ABS(K508)^2)/('1D'!$I$5*MAX(F508,
                            0.1)^2),
                    1/3)),
            IF(IFERROR(U508,
                    0)&gt;0,
                MAX('1D'!$D$16,
                    IFERROR(L508,
                        0)+((IFERROR(U508,
                                0))*'1D'!$D$18*IF((IFERROR(S508,
                                    0))&lt;1,
                            1,
                            -1))),
                IF(IFERROR(U508,
                        0)&lt;0,
                    IF(ABS((MAX('1D'!$D$16,
                                    POWER((ABS(K508)^2)/('1D'!$I$5*MAX(F508,
                                                0.1)^2),
                                        1/3)))-IFERROR(L508,
                                0))&gt;'1D'!$D$19,
                        MAX('1D'!$D$16,
                            IF((MAX('1D'!$D$16,
                                        POWER((ABS(K508)^2)/('1D'!$I$5*MAX(F508,
                                                    0.1)^2),
                                            1/3)))&gt;IFERROR(L508,
                                    0),
                                MIN((MAX('1D'!$D$16,
                                            POWER((ABS(K508)^2)/('1D'!$I$5*MAX(F508,
                                                        0.1)^2),
                                                1/3))),
                                    IFERROR(L508,
                                        0)+(MIN(ABS(IFERROR(U508,
                                                    0))*'1D'!$D$18,
                                            ABS((MAX('1D'!$D$16,
                                                        POWER((ABS(K508)^2)/('1D'!$I$5*MAX(F508,
                                                                    0.1)^2),
                                                            1/3)))-IFERROR(L508,
                                                    0))))),
                                MAX((MAX('1D'!$D$16,
                                            POWER((ABS(K508)^2)/('1D'!$I$5*MAX(F508,
                                                        0.1)^2),
                                                1/3))),
                                    IFERROR(L508,
                                        0)-(MIN(ABS(IFERROR(U508,
                                                    0))*'1D'!$D$18,
                                            ABS((MAX('1D'!$D$16,
                                                        POWER((ABS(K508)^2)/('1D'!$I$5*MAX(F508,
                                                                    0.1)^2),
                                                            1/3)))-IFERROR(L508,
                                                    0))))))),
                        MAX('1D'!$D$16,
                            POWER((ABS(K508)^2)/('1D'!$I$5*MAX(F508,
                                        0.1)^2),
                                1/3))),
                    MAX('1D'!$D$16,
                        IFERROR(L508,
                            0)))))))</f>
        <v>2.0411692021517887</v>
      </c>
      <c r="M508" s="5">
        <f t="shared" ca="1" si="98"/>
        <v>10.614079851189301</v>
      </c>
      <c r="N508" s="5">
        <f t="shared" ca="1" si="99"/>
        <v>1.1434704692804873</v>
      </c>
      <c r="O508" s="5">
        <f t="shared" ca="1" si="100"/>
        <v>4.8002276894771132</v>
      </c>
      <c r="P508" s="5">
        <f t="shared" ca="1" si="101"/>
        <v>634.35466920215174</v>
      </c>
      <c r="Q508" s="5">
        <f ca="1">P508+((ABS(K508)/MAX(((F508)+(G508)*(L508))*(L508),
            0.000001))^2)/(2*'1D'!$I$5)</f>
        <v>635.52909253909479</v>
      </c>
      <c r="R508" s="5">
        <f ca="1">((ABS(K508)*'1D'!$D$6)/(MAX(((F508)+(G508)*(L508))*(L508),
            0.000001)*MAX(((((F508)+(G508)*(L508))*(L508))/MAX((F508)+2*(L508)*SQRT(1+(G508)^2),
                    0.000001))^(2/3),
            0.000001)))^2</f>
        <v>4.3358367565141456E-3</v>
      </c>
      <c r="S508" s="5">
        <f ca="1">ABS(ABS(K508)/MAX(((F508)+(G508)*(L508))*(L508),
        0.000001))/SQRT('1D'!$I$5*MAX((((F508)+(G508)*(L508))*(L508))/MAX((F508)+2*(G508)*(L508),
            0.000001),
        0.000001))</f>
        <v>1.0727235886044055</v>
      </c>
      <c r="T508" s="5">
        <f ca="1">((F508)*(L508)^2)/2+(G508)*(L508)^3/3+(ABS(K508)^2)/('1D'!$I$5*MAX(((F508)+(G508)*(L508))*(L508),
        0.000001))</f>
        <v>35.763412605541333</v>
      </c>
      <c r="U508" s="5">
        <f ca="1">IF($A$2=0,
    0,
    IFERROR(Q507-(((R507+R508)/2)*J508)-(IF(O507&gt;O508,
                '1D'!$D$8*((O507^2-O508^2)/(2*'1D'!$I$5)),
                '1D'!$D$9*((O508^2-O507^2)/(2*'1D'!$I$5)))+('1D'!$D$10*(ABS(I508)/90)*(MAX(O507^2,
                        O508^2)/(2*'1D'!$I$5))))-Q508,
        0))</f>
        <v>-3.9928476270461033E-3</v>
      </c>
      <c r="V508" s="5">
        <f ca="1">IF($A$2=0,
    1,
    IF(IFERROR(V507,
            0)=0,
        0,
        IFERROR(IF(ROUND(S508,
                    3)=1,
                1,
                IF(AND(ABS(U508)&lt;'1D'!$D$19,
                        S508&gt;1),
                    1,
                    0)),
            0)))</f>
        <v>0</v>
      </c>
      <c r="W508" s="5">
        <f ca="1">IF($A$2=0,
    MAX(MAX('1D'!$D$16,
            MAX('1D'!$D$16,
                POWER((ABS(K508)^2)/('1D'!$I$5*MAX(F508,
                            0.1)^2),
                    1/3))),
        IFERROR(W1396,
            MAX(MAX('1D'!$D$16,
                    MAX('1D'!$D$16,
                        POWER((ABS(K508)^2)/('1D'!$I$5*MAX(F508,
                                    0.1)^2),
                            1/3))),
                ($L$2)-E1396))),
    IF(IFERROR(AG509,
            0)=0,
        MAX(MAX('1D'!$D$16,
                MAX('1D'!$D$16,
                    POWER((ABS(K508)^2)/('1D'!$I$5*MAX(F508,
                                0.1)^2),
                        1/3))),
            IFERROR(W1396,
                MAX(MAX('1D'!$D$16,
                        MAX('1D'!$D$16,
                            POWER((ABS(K508)^2)/('1D'!$I$5*MAX(F508,
                                        0.1)^2),
                                1/3))),
                    ($L$2)-E1396))),
        IF(IFERROR(W508,
                0)=0,
            MAX(MAX('1D'!$D$16,
                    MAX('1D'!$D$16,
                        POWER((ABS(K508)^2)/('1D'!$I$5*MAX(F508,
                                    0.1)^2),
                            1/3))),
                IFERROR(W1396,
                    MAX(MAX('1D'!$D$16,
                            MAX('1D'!$D$16,
                                POWER((ABS(K508)^2)/('1D'!$I$5*MAX(F508,
                                            0.1)^2),
                                    1/3))),
                        ($L$2)-E1396))),
            IF(OR(IFERROR(AD508,
                        0)&gt;=1,
                    IFERROR(AD509,
                        0)&gt;=1),
                MAX('1D'!$D$16,
                    MAX('1D'!$D$16,
                        POWER((ABS(K508)^2)/('1D'!$I$5*MAX(F508,
                                    0.1)^2),
                            1/3))),
                IF(ABS(IFERROR(AF508,
                            0))&lt;'1D'!$D$19,
                    MAX(MAX('1D'!$D$16,
                            MAX('1D'!$D$16,
                                POWER((ABS(K508)^2)/('1D'!$I$5*MAX(F508,
                                            0.1)^2),
                                    1/3))),
                        IFERROR(W508,
                            0)),
                    MAX(MAX('1D'!$D$16,
                            MAX('1D'!$D$16,
                                POWER((ABS(K508)^2)/('1D'!$I$5*MAX(F508,
                                            0.1)^2),
                                    1/3))),
                        (IFERROR(W508,
                                0))+((IFERROR(AF508,
                                    0))*'1D'!$D$18)))))))</f>
        <v>2.1389677043987478</v>
      </c>
      <c r="X508" s="5">
        <f t="shared" ca="1" si="102"/>
        <v>11.122632062873489</v>
      </c>
      <c r="Y508" s="5">
        <f t="shared" ca="1" si="103"/>
        <v>1.1735290000551568</v>
      </c>
      <c r="Z508" s="5">
        <f t="shared" ca="1" si="104"/>
        <v>4.5807502857230418</v>
      </c>
      <c r="AA508" s="5">
        <f t="shared" ca="1" si="105"/>
        <v>634.45246770439871</v>
      </c>
      <c r="AB508" s="5">
        <f ca="1">AA508+((ABS(K508)/MAX(((F508)+(G508)*(W508))*(W508),
            0.000001))^2)/(2*'1D'!$I$5)</f>
        <v>635.52195155659808</v>
      </c>
      <c r="AC508" s="5">
        <f ca="1">((ABS(K508)*'1D'!$D$6)/(MAX(((F508)+(G508)*(W508))*(W508),
            0.000001)*MAX(((((F508)+(G508)*(W508))*(W508))/MAX((F508)+2*(W508)*SQRT(1+(G508)^2),
                    0.000001))^(2/3),
            0.000001)))^2</f>
        <v>3.8141460404132466E-3</v>
      </c>
      <c r="AD508" s="5">
        <f ca="1">ABS(ABS(K508)/MAX(((F508)+(G508)*(W508))*(W508),
        0.000001))/SQRT('1D'!$I$5*MAX((((F508)+(G508)*(W508))*(W508))/MAX((F508)+2*(G508)*(W508),
            0.000001),
        0.000001))</f>
        <v>1.0000000000000004</v>
      </c>
      <c r="AE508" s="5">
        <f ca="1">((F508)*(W508)^2)/2+(G508)*(W508)^3/3+(ABS(K508)^2)/('1D'!$I$5*MAX(((F508)+(G508)*(W508))*(W508),
        0.000001))</f>
        <v>35.686426155594638</v>
      </c>
      <c r="AF508" s="5">
        <f ca="1">IF($A$2=0,
    0,
    IFERROR(AB509+(((AC508+AC509)/2)*J509)+(IF(Z508&gt;Z509,
                '1D'!$D$8*((Z508^2-Z509^2)/(2*'1D'!$I$5)),
                '1D'!$D$9*((Z509^2-Z508^2)/(2*'1D'!$I$5)))+('1D'!$D$10*(ABS(I509)/90)*(MAX(Z508^2,
                        Z509^2)/(2*'1D'!$I$5))))-AB508,
        0))</f>
        <v>3.4531789411857972E-3</v>
      </c>
      <c r="AG508" s="5">
        <f ca="1">IF($A$2=0,
    1,
    IF(IFERROR(AG509,
            0)=0,
        0,
        IFERROR(IF(OR(ROUND(AD508,
                        3)&gt;=1,
                    AND(ABS(AF508)&lt;'1D'!$D$19,
                        AD508&lt;1)),
                1,
                0),
            0)))</f>
        <v>1</v>
      </c>
      <c r="AH508" s="5">
        <f ca="1">IFERROR(IF('1D'!V32="Supercritical",
        MAX('1D'!$D$16,
            IFERROR(L508,
                MAX('1D'!$D$16,
                    POWER((ABS(K508)^2)/('1D'!$I$5*MAX(F508,
                                0.1)^2),
                        1/3)))),
        IF('1D'!V32="Subcritical",
            MAX('1D'!$D$16,
                IFERROR(W508,
                    MAX('1D'!$D$16,
                        POWER((ABS(K508)^2)/('1D'!$I$5*MAX(F508,
                                    0.1)^2),
                            1/3)))),
            IF(IFERROR(T508,
                    -1E+99)&gt;=IFERROR(AE508,
                    -1E+99),
                MAX('1D'!$D$16,
                    IFERROR(L508,
                        MAX('1D'!$D$16,
                            POWER((ABS(K508)^2)/('1D'!$I$5*MAX(F508,
                                        0.1)^2),
                                1/3)))),
                MAX('1D'!$D$16,
                    IFERROR(W508,
                        MAX('1D'!$D$16,
                            POWER((ABS(K508)^2)/('1D'!$I$5*MAX(F508,
                                        0.1)^2),
                                1/3))))))),
    MAX('1D'!$D$16,
        POWER((ABS(K508)^2)/('1D'!$I$5*MAX(F508,
                    0.1)^2),
            1/3)))</f>
        <v>2.0411692021517887</v>
      </c>
      <c r="AI508" s="5">
        <f t="shared" ca="1" si="106"/>
        <v>634.35466920215174</v>
      </c>
      <c r="AJ508" s="5">
        <f ca="1">AI508+((ABS(K508)/MAX(((F508)+(G508)*(AH508))*(AH508),
            0.000001))^2)/(2*'1D'!$I$5)</f>
        <v>635.52909253909479</v>
      </c>
      <c r="AM508">
        <v>0</v>
      </c>
      <c r="AN508">
        <v>0</v>
      </c>
      <c r="AO508" s="5">
        <f t="shared" si="107"/>
        <v>0</v>
      </c>
      <c r="AP508" s="5">
        <f t="shared" si="111"/>
        <v>0</v>
      </c>
      <c r="AQ508" s="5">
        <f ca="1">ABS(ABS(K508)/MAX(((F508)+(G508)*(AH508))*(AH508),
        0.000001))/SQRT('1D'!$I$5*MAX((((F508)+(G508)*(AH508))*(AH508))/MAX((F508)+2*(G508)*(AH508),
            0.000001),
        0.000001))</f>
        <v>1.0727235886044055</v>
      </c>
      <c r="AR508" s="5" t="str">
        <f t="shared" ca="1" si="108"/>
        <v>Supercritical</v>
      </c>
      <c r="AS508" s="5">
        <f ca="1">((ABS(K508)*'1D'!$D$6)/(MAX(((F508)+(G508)*(AH508))*(AH508),
            0.000001)*MAX(((((F508)+(G508)*(AH508))*(AH508))/MAX((F508)+2*(AH508)*SQRT(1+(G508)^2),
                    0.000001))^(2/3),
            0.000001)))^2</f>
        <v>4.3358367565141456E-3</v>
      </c>
    </row>
    <row r="509" spans="1:45" x14ac:dyDescent="0.35">
      <c r="A509">
        <v>500</v>
      </c>
      <c r="B509">
        <v>498.99599999999998</v>
      </c>
      <c r="C509">
        <v>616206.09</v>
      </c>
      <c r="D509">
        <v>3097479.926</v>
      </c>
      <c r="E509">
        <v>632.31299999999999</v>
      </c>
      <c r="F509">
        <v>5.2</v>
      </c>
      <c r="G509">
        <v>0</v>
      </c>
      <c r="H509" t="s">
        <v>176</v>
      </c>
      <c r="I509">
        <v>7.8E-2</v>
      </c>
      <c r="J509" s="5">
        <f t="shared" si="109"/>
        <v>1</v>
      </c>
      <c r="K509" s="5">
        <f t="shared" ca="1" si="110"/>
        <v>50.95</v>
      </c>
      <c r="L509" s="5">
        <f ca="1">IF($A$2=0,
    IFERROR(L508,
        MAX('1D'!$D$16,
            POWER((ABS(K509)^2)/('1D'!$I$5*MAX(F509,
                        0.1)^2),
                1/3))),
    IF(IFERROR(V508,
            0)=0,
        IFERROR(L508,
            MAX('1D'!$D$16,
                POWER((ABS(K509)^2)/('1D'!$I$5*MAX(F509,
                            0.1)^2),
                    1/3))),
        IF(OR(IFERROR(L509,
                    0)=0,
                IFERROR(S508,
                    0)&lt;1,
                IFERROR(S509,
                    0)&lt;1),
            MAX('1D'!$D$16,
                POWER((ABS(K509)^2)/('1D'!$I$5*MAX(F509,
                            0.1)^2),
                    1/3)),
            IF(IFERROR(U509,
                    0)&gt;0,
                MAX('1D'!$D$16,
                    IFERROR(L509,
                        0)+((IFERROR(U509,
                                0))*'1D'!$D$18*IF((IFERROR(S509,
                                    0))&lt;1,
                            1,
                            -1))),
                IF(IFERROR(U509,
                        0)&lt;0,
                    IF(ABS((MAX('1D'!$D$16,
                                    POWER((ABS(K509)^2)/('1D'!$I$5*MAX(F509,
                                                0.1)^2),
                                        1/3)))-IFERROR(L509,
                                0))&gt;'1D'!$D$19,
                        MAX('1D'!$D$16,
                            IF((MAX('1D'!$D$16,
                                        POWER((ABS(K509)^2)/('1D'!$I$5*MAX(F509,
                                                    0.1)^2),
                                            1/3)))&gt;IFERROR(L509,
                                    0),
                                MIN((MAX('1D'!$D$16,
                                            POWER((ABS(K509)^2)/('1D'!$I$5*MAX(F509,
                                                        0.1)^2),
                                                1/3))),
                                    IFERROR(L509,
                                        0)+(MIN(ABS(IFERROR(U509,
                                                    0))*'1D'!$D$18,
                                            ABS((MAX('1D'!$D$16,
                                                        POWER((ABS(K509)^2)/('1D'!$I$5*MAX(F509,
                                                                    0.1)^2),
                                                            1/3)))-IFERROR(L509,
                                                    0))))),
                                MAX((MAX('1D'!$D$16,
                                            POWER((ABS(K509)^2)/('1D'!$I$5*MAX(F509,
                                                        0.1)^2),
                                                1/3))),
                                    IFERROR(L509,
                                        0)-(MIN(ABS(IFERROR(U509,
                                                    0))*'1D'!$D$18,
                                            ABS((MAX('1D'!$D$16,
                                                        POWER((ABS(K509)^2)/('1D'!$I$5*MAX(F509,
                                                                    0.1)^2),
                                                            1/3)))-IFERROR(L509,
                                                    0))))))),
                        MAX('1D'!$D$16,
                            POWER((ABS(K509)^2)/('1D'!$I$5*MAX(F509,
                                        0.1)^2),
                                1/3))),
                    MAX('1D'!$D$16,
                        IFERROR(L509,
                            0)))))))</f>
        <v>2.0411692021517887</v>
      </c>
      <c r="M509" s="5">
        <f t="shared" ca="1" si="98"/>
        <v>10.614079851189301</v>
      </c>
      <c r="N509" s="5">
        <f t="shared" ca="1" si="99"/>
        <v>1.1434704692804873</v>
      </c>
      <c r="O509" s="5">
        <f t="shared" ca="1" si="100"/>
        <v>4.8002276894771132</v>
      </c>
      <c r="P509" s="5">
        <f t="shared" ca="1" si="101"/>
        <v>634.35416920215175</v>
      </c>
      <c r="Q509" s="5">
        <f ca="1">P509+((ABS(K509)/MAX(((F509)+(G509)*(L509))*(L509),
            0.000001))^2)/(2*'1D'!$I$5)</f>
        <v>635.5285925390948</v>
      </c>
      <c r="R509" s="5">
        <f ca="1">((ABS(K509)*'1D'!$D$6)/(MAX(((F509)+(G509)*(L509))*(L509),
            0.000001)*MAX(((((F509)+(G509)*(L509))*(L509))/MAX((F509)+2*(L509)*SQRT(1+(G509)^2),
                    0.000001))^(2/3),
            0.000001)))^2</f>
        <v>4.3358367565141456E-3</v>
      </c>
      <c r="S509" s="5">
        <f ca="1">ABS(ABS(K509)/MAX(((F509)+(G509)*(L509))*(L509),
        0.000001))/SQRT('1D'!$I$5*MAX((((F509)+(G509)*(L509))*(L509))/MAX((F509)+2*(G509)*(L509),
            0.000001),
        0.000001))</f>
        <v>1.0727235886044055</v>
      </c>
      <c r="T509" s="5">
        <f ca="1">((F509)*(L509)^2)/2+(G509)*(L509)^3/3+(ABS(K509)^2)/('1D'!$I$5*MAX(((F509)+(G509)*(L509))*(L509),
        0.000001))</f>
        <v>35.763412605541333</v>
      </c>
      <c r="U509" s="5">
        <f ca="1">IF($A$2=0,
    0,
    IFERROR(Q508-(((R508+R509)/2)*J509)-(IF(O508&gt;O509,
                '1D'!$D$8*((O508^2-O509^2)/(2*'1D'!$I$5)),
                '1D'!$D$9*((O509^2-O508^2)/(2*'1D'!$I$5)))+('1D'!$D$10*(ABS(I509)/90)*(MAX(O508^2,
                        O509^2)/(2*'1D'!$I$5))))-Q509,
        0))</f>
        <v>-3.9885117902258571E-3</v>
      </c>
      <c r="V509" s="5">
        <f ca="1">IF($A$2=0,
    1,
    IF(IFERROR(V508,
            0)=0,
        0,
        IFERROR(IF(ROUND(S509,
                    3)=1,
                1,
                IF(AND(ABS(U509)&lt;'1D'!$D$19,
                        S509&gt;1),
                    1,
                    0)),
            0)))</f>
        <v>0</v>
      </c>
      <c r="W509" s="5">
        <f ca="1">IF($A$2=0,
    MAX(MAX('1D'!$D$16,
            MAX('1D'!$D$16,
                POWER((ABS(K509)^2)/('1D'!$I$5*MAX(F509,
                            0.1)^2),
                    1/3))),
        IFERROR(W1396,
            MAX(MAX('1D'!$D$16,
                    MAX('1D'!$D$16,
                        POWER((ABS(K509)^2)/('1D'!$I$5*MAX(F509,
                                    0.1)^2),
                            1/3))),
                ($L$2)-E1396))),
    IF(IFERROR(AG510,
            0)=0,
        MAX(MAX('1D'!$D$16,
                MAX('1D'!$D$16,
                    POWER((ABS(K509)^2)/('1D'!$I$5*MAX(F509,
                                0.1)^2),
                        1/3))),
            IFERROR(W1396,
                MAX(MAX('1D'!$D$16,
                        MAX('1D'!$D$16,
                            POWER((ABS(K509)^2)/('1D'!$I$5*MAX(F509,
                                        0.1)^2),
                                1/3))),
                    ($L$2)-E1396))),
        IF(IFERROR(W509,
                0)=0,
            MAX(MAX('1D'!$D$16,
                    MAX('1D'!$D$16,
                        POWER((ABS(K509)^2)/('1D'!$I$5*MAX(F509,
                                    0.1)^2),
                            1/3))),
                IFERROR(W1396,
                    MAX(MAX('1D'!$D$16,
                            MAX('1D'!$D$16,
                                POWER((ABS(K509)^2)/('1D'!$I$5*MAX(F509,
                                            0.1)^2),
                                    1/3))),
                        ($L$2)-E1396))),
            IF(OR(IFERROR(AD509,
                        0)&gt;=1,
                    IFERROR(AD510,
                        0)&gt;=1),
                MAX('1D'!$D$16,
                    MAX('1D'!$D$16,
                        POWER((ABS(K509)^2)/('1D'!$I$5*MAX(F509,
                                    0.1)^2),
                            1/3))),
                IF(ABS(IFERROR(AF509,
                            0))&lt;'1D'!$D$19,
                    MAX(MAX('1D'!$D$16,
                            MAX('1D'!$D$16,
                                POWER((ABS(K509)^2)/('1D'!$I$5*MAX(F509,
                                            0.1)^2),
                                    1/3))),
                        IFERROR(W509,
                            0)),
                    MAX(MAX('1D'!$D$16,
                            MAX('1D'!$D$16,
                                POWER((ABS(K509)^2)/('1D'!$I$5*MAX(F509,
                                            0.1)^2),
                                    1/3))),
                        (IFERROR(W509,
                                0))+((IFERROR(AF509,
                                    0))*'1D'!$D$18)))))))</f>
        <v>2.1389677043987478</v>
      </c>
      <c r="X509" s="5">
        <f t="shared" ca="1" si="102"/>
        <v>11.122632062873489</v>
      </c>
      <c r="Y509" s="5">
        <f t="shared" ca="1" si="103"/>
        <v>1.1735290000551568</v>
      </c>
      <c r="Z509" s="5">
        <f t="shared" ca="1" si="104"/>
        <v>4.5807502857230418</v>
      </c>
      <c r="AA509" s="5">
        <f t="shared" ca="1" si="105"/>
        <v>634.45196770439873</v>
      </c>
      <c r="AB509" s="5">
        <f ca="1">AA509+((ABS(K509)/MAX(((F509)+(G509)*(W509))*(W509),
            0.000001))^2)/(2*'1D'!$I$5)</f>
        <v>635.52145155659809</v>
      </c>
      <c r="AC509" s="5">
        <f ca="1">((ABS(K509)*'1D'!$D$6)/(MAX(((F509)+(G509)*(W509))*(W509),
            0.000001)*MAX(((((F509)+(G509)*(W509))*(W509))/MAX((F509)+2*(W509)*SQRT(1+(G509)^2),
                    0.000001))^(2/3),
            0.000001)))^2</f>
        <v>3.8141460404132466E-3</v>
      </c>
      <c r="AD509" s="5">
        <f ca="1">ABS(ABS(K509)/MAX(((F509)+(G509)*(W509))*(W509),
        0.000001))/SQRT('1D'!$I$5*MAX((((F509)+(G509)*(W509))*(W509))/MAX((F509)+2*(G509)*(W509),
            0.000001),
        0.000001))</f>
        <v>1.0000000000000004</v>
      </c>
      <c r="AE509" s="5">
        <f ca="1">((F509)*(W509)^2)/2+(G509)*(W509)^3/3+(ABS(K509)^2)/('1D'!$I$5*MAX(((F509)+(G509)*(W509))*(W509),
        0.000001))</f>
        <v>35.686426155594638</v>
      </c>
      <c r="AF509" s="5">
        <f ca="1">IF($A$2=0,
    0,
    IFERROR(AB510+(((AC509+AC510)/2)*J510)+(IF(Z509&gt;Z510,
                '1D'!$D$8*((Z509^2-Z510^2)/(2*'1D'!$I$5)),
                '1D'!$D$9*((Z510^2-Z509^2)/(2*'1D'!$I$5)))+('1D'!$D$10*(ABS(I510)/90)*(MAX(Z509^2,
                        Z510^2)/(2*'1D'!$I$5))))-AB509,
        0))</f>
        <v>3.3622728137743252E-3</v>
      </c>
      <c r="AG509" s="5">
        <f ca="1">IF($A$2=0,
    1,
    IF(IFERROR(AG510,
            0)=0,
        0,
        IFERROR(IF(OR(ROUND(AD509,
                        3)&gt;=1,
                    AND(ABS(AF509)&lt;'1D'!$D$19,
                        AD509&lt;1)),
                1,
                0),
            0)))</f>
        <v>1</v>
      </c>
      <c r="AH509" s="5">
        <f ca="1">IFERROR(IF('1D'!V32="Supercritical",
        MAX('1D'!$D$16,
            IFERROR(L509,
                MAX('1D'!$D$16,
                    POWER((ABS(K509)^2)/('1D'!$I$5*MAX(F509,
                                0.1)^2),
                        1/3)))),
        IF('1D'!V32="Subcritical",
            MAX('1D'!$D$16,
                IFERROR(W509,
                    MAX('1D'!$D$16,
                        POWER((ABS(K509)^2)/('1D'!$I$5*MAX(F509,
                                    0.1)^2),
                            1/3)))),
            IF(IFERROR(T509,
                    -1E+99)&gt;=IFERROR(AE509,
                    -1E+99),
                MAX('1D'!$D$16,
                    IFERROR(L509,
                        MAX('1D'!$D$16,
                            POWER((ABS(K509)^2)/('1D'!$I$5*MAX(F509,
                                        0.1)^2),
                                1/3)))),
                MAX('1D'!$D$16,
                    IFERROR(W509,
                        MAX('1D'!$D$16,
                            POWER((ABS(K509)^2)/('1D'!$I$5*MAX(F509,
                                        0.1)^2),
                                1/3))))))),
    MAX('1D'!$D$16,
        POWER((ABS(K509)^2)/('1D'!$I$5*MAX(F509,
                    0.1)^2),
            1/3)))</f>
        <v>2.0411692021517887</v>
      </c>
      <c r="AI509" s="5">
        <f t="shared" ca="1" si="106"/>
        <v>634.35416920215175</v>
      </c>
      <c r="AJ509" s="5">
        <f ca="1">AI509+((ABS(K509)/MAX(((F509)+(G509)*(AH509))*(AH509),
            0.000001))^2)/(2*'1D'!$I$5)</f>
        <v>635.5285925390948</v>
      </c>
      <c r="AM509">
        <v>0</v>
      </c>
      <c r="AN509">
        <v>0</v>
      </c>
      <c r="AO509" s="5">
        <f t="shared" si="107"/>
        <v>0</v>
      </c>
      <c r="AP509" s="5">
        <f t="shared" si="111"/>
        <v>0</v>
      </c>
      <c r="AQ509" s="5">
        <f ca="1">ABS(ABS(K509)/MAX(((F509)+(G509)*(AH509))*(AH509),
        0.000001))/SQRT('1D'!$I$5*MAX((((F509)+(G509)*(AH509))*(AH509))/MAX((F509)+2*(G509)*(AH509),
            0.000001),
        0.000001))</f>
        <v>1.0727235886044055</v>
      </c>
      <c r="AR509" s="5" t="str">
        <f t="shared" ca="1" si="108"/>
        <v>Supercritical</v>
      </c>
      <c r="AS509" s="5">
        <f ca="1">((ABS(K509)*'1D'!$D$6)/(MAX(((F509)+(G509)*(AH509))*(AH509),
            0.000001)*MAX(((((F509)+(G509)*(AH509))*(AH509))/MAX((F509)+2*(AH509)*SQRT(1+(G509)^2),
                    0.000001))^(2/3),
            0.000001)))^2</f>
        <v>4.3358367565141456E-3</v>
      </c>
    </row>
    <row r="510" spans="1:45" x14ac:dyDescent="0.35">
      <c r="A510">
        <v>501</v>
      </c>
      <c r="B510">
        <v>499.99599999999998</v>
      </c>
      <c r="C510">
        <v>616205.61600000004</v>
      </c>
      <c r="D510">
        <v>3097479.0449999999</v>
      </c>
      <c r="E510">
        <v>632.3125</v>
      </c>
      <c r="F510">
        <v>5.2</v>
      </c>
      <c r="G510">
        <v>0</v>
      </c>
      <c r="H510" t="s">
        <v>176</v>
      </c>
      <c r="I510">
        <v>2.7E-2</v>
      </c>
      <c r="J510" s="5">
        <f t="shared" si="109"/>
        <v>1</v>
      </c>
      <c r="K510" s="5">
        <f t="shared" ca="1" si="110"/>
        <v>50.95</v>
      </c>
      <c r="L510" s="5">
        <f ca="1">IF($A$2=0,
    IFERROR(L509,
        MAX('1D'!$D$16,
            POWER((ABS(K510)^2)/('1D'!$I$5*MAX(F510,
                        0.1)^2),
                1/3))),
    IF(IFERROR(V509,
            0)=0,
        IFERROR(L509,
            MAX('1D'!$D$16,
                POWER((ABS(K510)^2)/('1D'!$I$5*MAX(F510,
                            0.1)^2),
                    1/3))),
        IF(OR(IFERROR(L510,
                    0)=0,
                IFERROR(S509,
                    0)&lt;1,
                IFERROR(S510,
                    0)&lt;1),
            MAX('1D'!$D$16,
                POWER((ABS(K510)^2)/('1D'!$I$5*MAX(F510,
                            0.1)^2),
                    1/3)),
            IF(IFERROR(U510,
                    0)&gt;0,
                MAX('1D'!$D$16,
                    IFERROR(L510,
                        0)+((IFERROR(U510,
                                0))*'1D'!$D$18*IF((IFERROR(S510,
                                    0))&lt;1,
                            1,
                            -1))),
                IF(IFERROR(U510,
                        0)&lt;0,
                    IF(ABS((MAX('1D'!$D$16,
                                    POWER((ABS(K510)^2)/('1D'!$I$5*MAX(F510,
                                                0.1)^2),
                                        1/3)))-IFERROR(L510,
                                0))&gt;'1D'!$D$19,
                        MAX('1D'!$D$16,
                            IF((MAX('1D'!$D$16,
                                        POWER((ABS(K510)^2)/('1D'!$I$5*MAX(F510,
                                                    0.1)^2),
                                            1/3)))&gt;IFERROR(L510,
                                    0),
                                MIN((MAX('1D'!$D$16,
                                            POWER((ABS(K510)^2)/('1D'!$I$5*MAX(F510,
                                                        0.1)^2),
                                                1/3))),
                                    IFERROR(L510,
                                        0)+(MIN(ABS(IFERROR(U510,
                                                    0))*'1D'!$D$18,
                                            ABS((MAX('1D'!$D$16,
                                                        POWER((ABS(K510)^2)/('1D'!$I$5*MAX(F510,
                                                                    0.1)^2),
                                                            1/3)))-IFERROR(L510,
                                                    0))))),
                                MAX((MAX('1D'!$D$16,
                                            POWER((ABS(K510)^2)/('1D'!$I$5*MAX(F510,
                                                        0.1)^2),
                                                1/3))),
                                    IFERROR(L510,
                                        0)-(MIN(ABS(IFERROR(U510,
                                                    0))*'1D'!$D$18,
                                            ABS((MAX('1D'!$D$16,
                                                        POWER((ABS(K510)^2)/('1D'!$I$5*MAX(F510,
                                                                    0.1)^2),
                                                            1/3)))-IFERROR(L510,
                                                    0))))))),
                        MAX('1D'!$D$16,
                            POWER((ABS(K510)^2)/('1D'!$I$5*MAX(F510,
                                        0.1)^2),
                                1/3))),
                    MAX('1D'!$D$16,
                        IFERROR(L510,
                            0)))))))</f>
        <v>2.0411692021517887</v>
      </c>
      <c r="M510" s="5">
        <f t="shared" ca="1" si="98"/>
        <v>10.614079851189301</v>
      </c>
      <c r="N510" s="5">
        <f t="shared" ca="1" si="99"/>
        <v>1.1434704692804873</v>
      </c>
      <c r="O510" s="5">
        <f t="shared" ca="1" si="100"/>
        <v>4.8002276894771132</v>
      </c>
      <c r="P510" s="5">
        <f t="shared" ca="1" si="101"/>
        <v>634.35366920215176</v>
      </c>
      <c r="Q510" s="5">
        <f ca="1">P510+((ABS(K510)/MAX(((F510)+(G510)*(L510))*(L510),
            0.000001))^2)/(2*'1D'!$I$5)</f>
        <v>635.52809253909481</v>
      </c>
      <c r="R510" s="5">
        <f ca="1">((ABS(K510)*'1D'!$D$6)/(MAX(((F510)+(G510)*(L510))*(L510),
            0.000001)*MAX(((((F510)+(G510)*(L510))*(L510))/MAX((F510)+2*(L510)*SQRT(1+(G510)^2),
                    0.000001))^(2/3),
            0.000001)))^2</f>
        <v>4.3358367565141456E-3</v>
      </c>
      <c r="S510" s="5">
        <f ca="1">ABS(ABS(K510)/MAX(((F510)+(G510)*(L510))*(L510),
        0.000001))/SQRT('1D'!$I$5*MAX((((F510)+(G510)*(L510))*(L510))/MAX((F510)+2*(G510)*(L510),
            0.000001),
        0.000001))</f>
        <v>1.0727235886044055</v>
      </c>
      <c r="T510" s="5">
        <f ca="1">((F510)*(L510)^2)/2+(G510)*(L510)^3/3+(ABS(K510)^2)/('1D'!$I$5*MAX(((F510)+(G510)*(L510))*(L510),
        0.000001))</f>
        <v>35.763412605541333</v>
      </c>
      <c r="U510" s="5">
        <f ca="1">IF($A$2=0,
    0,
    IFERROR(Q509-(((R509+R510)/2)*J510)-(IF(O509&gt;O510,
                '1D'!$D$8*((O509^2-O510^2)/(2*'1D'!$I$5)),
                '1D'!$D$9*((O510^2-O509^2)/(2*'1D'!$I$5)))+('1D'!$D$10*(ABS(I510)/90)*(MAX(O509^2,
                        O510^2)/(2*'1D'!$I$5))))-Q510,
        0))</f>
        <v>-3.8886858066007335E-3</v>
      </c>
      <c r="V510" s="5">
        <f ca="1">IF($A$2=0,
    1,
    IF(IFERROR(V509,
            0)=0,
        0,
        IFERROR(IF(ROUND(S510,
                    3)=1,
                1,
                IF(AND(ABS(U510)&lt;'1D'!$D$19,
                        S510&gt;1),
                    1,
                    0)),
            0)))</f>
        <v>0</v>
      </c>
      <c r="W510" s="5">
        <f ca="1">IF($A$2=0,
    MAX(MAX('1D'!$D$16,
            MAX('1D'!$D$16,
                POWER((ABS(K510)^2)/('1D'!$I$5*MAX(F510,
                            0.1)^2),
                    1/3))),
        IFERROR(W1396,
            MAX(MAX('1D'!$D$16,
                    MAX('1D'!$D$16,
                        POWER((ABS(K510)^2)/('1D'!$I$5*MAX(F510,
                                    0.1)^2),
                            1/3))),
                ($L$2)-E1396))),
    IF(IFERROR(AG511,
            0)=0,
        MAX(MAX('1D'!$D$16,
                MAX('1D'!$D$16,
                    POWER((ABS(K510)^2)/('1D'!$I$5*MAX(F510,
                                0.1)^2),
                        1/3))),
            IFERROR(W1396,
                MAX(MAX('1D'!$D$16,
                        MAX('1D'!$D$16,
                            POWER((ABS(K510)^2)/('1D'!$I$5*MAX(F510,
                                        0.1)^2),
                                1/3))),
                    ($L$2)-E1396))),
        IF(IFERROR(W510,
                0)=0,
            MAX(MAX('1D'!$D$16,
                    MAX('1D'!$D$16,
                        POWER((ABS(K510)^2)/('1D'!$I$5*MAX(F510,
                                    0.1)^2),
                            1/3))),
                IFERROR(W1396,
                    MAX(MAX('1D'!$D$16,
                            MAX('1D'!$D$16,
                                POWER((ABS(K510)^2)/('1D'!$I$5*MAX(F510,
                                            0.1)^2),
                                    1/3))),
                        ($L$2)-E1396))),
            IF(OR(IFERROR(AD510,
                        0)&gt;=1,
                    IFERROR(AD511,
                        0)&gt;=1),
                MAX('1D'!$D$16,
                    MAX('1D'!$D$16,
                        POWER((ABS(K510)^2)/('1D'!$I$5*MAX(F510,
                                    0.1)^2),
                            1/3))),
                IF(ABS(IFERROR(AF510,
                            0))&lt;'1D'!$D$19,
                    MAX(MAX('1D'!$D$16,
                            MAX('1D'!$D$16,
                                POWER((ABS(K510)^2)/('1D'!$I$5*MAX(F510,
                                            0.1)^2),
                                    1/3))),
                        IFERROR(W510,
                            0)),
                    MAX(MAX('1D'!$D$16,
                            MAX('1D'!$D$16,
                                POWER((ABS(K510)^2)/('1D'!$I$5*MAX(F510,
                                            0.1)^2),
                                    1/3))),
                        (IFERROR(W510,
                                0))+((IFERROR(AF510,
                                    0))*'1D'!$D$18)))))))</f>
        <v>2.1389677043987478</v>
      </c>
      <c r="X510" s="5">
        <f t="shared" ca="1" si="102"/>
        <v>11.122632062873489</v>
      </c>
      <c r="Y510" s="5">
        <f t="shared" ca="1" si="103"/>
        <v>1.1735290000551568</v>
      </c>
      <c r="Z510" s="5">
        <f t="shared" ca="1" si="104"/>
        <v>4.5807502857230418</v>
      </c>
      <c r="AA510" s="5">
        <f t="shared" ca="1" si="105"/>
        <v>634.45146770439874</v>
      </c>
      <c r="AB510" s="5">
        <f ca="1">AA510+((ABS(K510)/MAX(((F510)+(G510)*(W510))*(W510),
            0.000001))^2)/(2*'1D'!$I$5)</f>
        <v>635.52095155659811</v>
      </c>
      <c r="AC510" s="5">
        <f ca="1">((ABS(K510)*'1D'!$D$6)/(MAX(((F510)+(G510)*(W510))*(W510),
            0.000001)*MAX(((((F510)+(G510)*(W510))*(W510))/MAX((F510)+2*(W510)*SQRT(1+(G510)^2),
                    0.000001))^(2/3),
            0.000001)))^2</f>
        <v>3.8141460404132466E-3</v>
      </c>
      <c r="AD510" s="5">
        <f ca="1">ABS(ABS(K510)/MAX(((F510)+(G510)*(W510))*(W510),
        0.000001))/SQRT('1D'!$I$5*MAX((((F510)+(G510)*(W510))*(W510))/MAX((F510)+2*(G510)*(W510),
            0.000001),
        0.000001))</f>
        <v>1.0000000000000004</v>
      </c>
      <c r="AE510" s="5">
        <f ca="1">((F510)*(W510)^2)/2+(G510)*(W510)^3/3+(ABS(K510)^2)/('1D'!$I$5*MAX(((F510)+(G510)*(W510))*(W510),
        0.000001))</f>
        <v>35.686426155594638</v>
      </c>
      <c r="AF510" s="5">
        <f ca="1">IF($A$2=0,
    0,
    IFERROR(AB511+(((AC510+AC511)/2)*J511)+(IF(Z510&gt;Z511,
                '1D'!$D$8*((Z510^2-Z511^2)/(2*'1D'!$I$5)),
                '1D'!$D$9*((Z511^2-Z510^2)/(2*'1D'!$I$5)))+('1D'!$D$10*(ABS(I511)/90)*(MAX(Z510^2,
                        Z511^2)/(2*'1D'!$I$5))))-AB510,
        0))</f>
        <v>3.3141460404522149E-3</v>
      </c>
      <c r="AG510" s="5">
        <f ca="1">IF($A$2=0,
    1,
    IF(IFERROR(AG511,
            0)=0,
        0,
        IFERROR(IF(OR(ROUND(AD510,
                        3)&gt;=1,
                    AND(ABS(AF510)&lt;'1D'!$D$19,
                        AD510&lt;1)),
                1,
                0),
            0)))</f>
        <v>1</v>
      </c>
      <c r="AH510" s="5">
        <f ca="1">IFERROR(IF('1D'!V32="Supercritical",
        MAX('1D'!$D$16,
            IFERROR(L510,
                MAX('1D'!$D$16,
                    POWER((ABS(K510)^2)/('1D'!$I$5*MAX(F510,
                                0.1)^2),
                        1/3)))),
        IF('1D'!V32="Subcritical",
            MAX('1D'!$D$16,
                IFERROR(W510,
                    MAX('1D'!$D$16,
                        POWER((ABS(K510)^2)/('1D'!$I$5*MAX(F510,
                                    0.1)^2),
                            1/3)))),
            IF(IFERROR(T510,
                    -1E+99)&gt;=IFERROR(AE510,
                    -1E+99),
                MAX('1D'!$D$16,
                    IFERROR(L510,
                        MAX('1D'!$D$16,
                            POWER((ABS(K510)^2)/('1D'!$I$5*MAX(F510,
                                        0.1)^2),
                                1/3)))),
                MAX('1D'!$D$16,
                    IFERROR(W510,
                        MAX('1D'!$D$16,
                            POWER((ABS(K510)^2)/('1D'!$I$5*MAX(F510,
                                        0.1)^2),
                                1/3))))))),
    MAX('1D'!$D$16,
        POWER((ABS(K510)^2)/('1D'!$I$5*MAX(F510,
                    0.1)^2),
            1/3)))</f>
        <v>2.0411692021517887</v>
      </c>
      <c r="AI510" s="5">
        <f t="shared" ca="1" si="106"/>
        <v>634.35366920215176</v>
      </c>
      <c r="AJ510" s="5">
        <f ca="1">AI510+((ABS(K510)/MAX(((F510)+(G510)*(AH510))*(AH510),
            0.000001))^2)/(2*'1D'!$I$5)</f>
        <v>635.52809253909481</v>
      </c>
      <c r="AM510">
        <v>0</v>
      </c>
      <c r="AN510">
        <v>0</v>
      </c>
      <c r="AO510" s="5">
        <f t="shared" si="107"/>
        <v>0</v>
      </c>
      <c r="AP510" s="5">
        <f t="shared" si="111"/>
        <v>0</v>
      </c>
      <c r="AQ510" s="5">
        <f ca="1">ABS(ABS(K510)/MAX(((F510)+(G510)*(AH510))*(AH510),
        0.000001))/SQRT('1D'!$I$5*MAX((((F510)+(G510)*(AH510))*(AH510))/MAX((F510)+2*(G510)*(AH510),
            0.000001),
        0.000001))</f>
        <v>1.0727235886044055</v>
      </c>
      <c r="AR510" s="5" t="str">
        <f t="shared" ca="1" si="108"/>
        <v>Supercritical</v>
      </c>
      <c r="AS510" s="5">
        <f ca="1">((ABS(K510)*'1D'!$D$6)/(MAX(((F510)+(G510)*(AH510))*(AH510),
            0.000001)*MAX(((((F510)+(G510)*(AH510))*(AH510))/MAX((F510)+2*(AH510)*SQRT(1+(G510)^2),
                    0.000001))^(2/3),
            0.000001)))^2</f>
        <v>4.3358367565141456E-3</v>
      </c>
    </row>
    <row r="511" spans="1:45" x14ac:dyDescent="0.35">
      <c r="A511">
        <v>502</v>
      </c>
      <c r="B511">
        <v>500.99599999999998</v>
      </c>
      <c r="C511">
        <v>616205.14199999999</v>
      </c>
      <c r="D511">
        <v>3097478.165</v>
      </c>
      <c r="E511">
        <v>632.31200000000001</v>
      </c>
      <c r="F511">
        <v>5.2</v>
      </c>
      <c r="G511">
        <v>0</v>
      </c>
      <c r="H511" t="s">
        <v>176</v>
      </c>
      <c r="I511">
        <v>0</v>
      </c>
      <c r="J511" s="5">
        <f t="shared" si="109"/>
        <v>1</v>
      </c>
      <c r="K511" s="5">
        <f t="shared" ca="1" si="110"/>
        <v>50.95</v>
      </c>
      <c r="L511" s="5">
        <f ca="1">IF($A$2=0,
    IFERROR(L510,
        MAX('1D'!$D$16,
            POWER((ABS(K511)^2)/('1D'!$I$5*MAX(F511,
                        0.1)^2),
                1/3))),
    IF(IFERROR(V510,
            0)=0,
        IFERROR(L510,
            MAX('1D'!$D$16,
                POWER((ABS(K511)^2)/('1D'!$I$5*MAX(F511,
                            0.1)^2),
                    1/3))),
        IF(OR(IFERROR(L511,
                    0)=0,
                IFERROR(S510,
                    0)&lt;1,
                IFERROR(S511,
                    0)&lt;1),
            MAX('1D'!$D$16,
                POWER((ABS(K511)^2)/('1D'!$I$5*MAX(F511,
                            0.1)^2),
                    1/3)),
            IF(IFERROR(U511,
                    0)&gt;0,
                MAX('1D'!$D$16,
                    IFERROR(L511,
                        0)+((IFERROR(U511,
                                0))*'1D'!$D$18*IF((IFERROR(S511,
                                    0))&lt;1,
                            1,
                            -1))),
                IF(IFERROR(U511,
                        0)&lt;0,
                    IF(ABS((MAX('1D'!$D$16,
                                    POWER((ABS(K511)^2)/('1D'!$I$5*MAX(F511,
                                                0.1)^2),
                                        1/3)))-IFERROR(L511,
                                0))&gt;'1D'!$D$19,
                        MAX('1D'!$D$16,
                            IF((MAX('1D'!$D$16,
                                        POWER((ABS(K511)^2)/('1D'!$I$5*MAX(F511,
                                                    0.1)^2),
                                            1/3)))&gt;IFERROR(L511,
                                    0),
                                MIN((MAX('1D'!$D$16,
                                            POWER((ABS(K511)^2)/('1D'!$I$5*MAX(F511,
                                                        0.1)^2),
                                                1/3))),
                                    IFERROR(L511,
                                        0)+(MIN(ABS(IFERROR(U511,
                                                    0))*'1D'!$D$18,
                                            ABS((MAX('1D'!$D$16,
                                                        POWER((ABS(K511)^2)/('1D'!$I$5*MAX(F511,
                                                                    0.1)^2),
                                                            1/3)))-IFERROR(L511,
                                                    0))))),
                                MAX((MAX('1D'!$D$16,
                                            POWER((ABS(K511)^2)/('1D'!$I$5*MAX(F511,
                                                        0.1)^2),
                                                1/3))),
                                    IFERROR(L511,
                                        0)-(MIN(ABS(IFERROR(U511,
                                                    0))*'1D'!$D$18,
                                            ABS((MAX('1D'!$D$16,
                                                        POWER((ABS(K511)^2)/('1D'!$I$5*MAX(F511,
                                                                    0.1)^2),
                                                            1/3)))-IFERROR(L511,
                                                    0))))))),
                        MAX('1D'!$D$16,
                            POWER((ABS(K511)^2)/('1D'!$I$5*MAX(F511,
                                        0.1)^2),
                                1/3))),
                    MAX('1D'!$D$16,
                        IFERROR(L511,
                            0)))))))</f>
        <v>2.0411692021517887</v>
      </c>
      <c r="M511" s="5">
        <f t="shared" ca="1" si="98"/>
        <v>10.614079851189301</v>
      </c>
      <c r="N511" s="5">
        <f t="shared" ca="1" si="99"/>
        <v>1.1434704692804873</v>
      </c>
      <c r="O511" s="5">
        <f t="shared" ca="1" si="100"/>
        <v>4.8002276894771132</v>
      </c>
      <c r="P511" s="5">
        <f t="shared" ca="1" si="101"/>
        <v>634.35316920215178</v>
      </c>
      <c r="Q511" s="5">
        <f ca="1">P511+((ABS(K511)/MAX(((F511)+(G511)*(L511))*(L511),
            0.000001))^2)/(2*'1D'!$I$5)</f>
        <v>635.52759253909483</v>
      </c>
      <c r="R511" s="5">
        <f ca="1">((ABS(K511)*'1D'!$D$6)/(MAX(((F511)+(G511)*(L511))*(L511),
            0.000001)*MAX(((((F511)+(G511)*(L511))*(L511))/MAX((F511)+2*(L511)*SQRT(1+(G511)^2),
                    0.000001))^(2/3),
            0.000001)))^2</f>
        <v>4.3358367565141456E-3</v>
      </c>
      <c r="S511" s="5">
        <f ca="1">ABS(ABS(K511)/MAX(((F511)+(G511)*(L511))*(L511),
        0.000001))/SQRT('1D'!$I$5*MAX((((F511)+(G511)*(L511))*(L511))/MAX((F511)+2*(G511)*(L511),
            0.000001),
        0.000001))</f>
        <v>1.0727235886044055</v>
      </c>
      <c r="T511" s="5">
        <f ca="1">((F511)*(L511)^2)/2+(G511)*(L511)^3/3+(ABS(K511)^2)/('1D'!$I$5*MAX(((F511)+(G511)*(L511))*(L511),
        0.000001))</f>
        <v>35.763412605541333</v>
      </c>
      <c r="U511" s="5">
        <f ca="1">IF($A$2=0,
    0,
    IFERROR(Q510-(((R510+R511)/2)*J511)-(IF(O510&gt;O511,
                '1D'!$D$8*((O510^2-O511^2)/(2*'1D'!$I$5)),
                '1D'!$D$9*((O511^2-O510^2)/(2*'1D'!$I$5)))+('1D'!$D$10*(ABS(I511)/90)*(MAX(O510^2,
                        O511^2)/(2*'1D'!$I$5))))-Q511,
        0))</f>
        <v>-3.8358367564796936E-3</v>
      </c>
      <c r="V511" s="5">
        <f ca="1">IF($A$2=0,
    1,
    IF(IFERROR(V510,
            0)=0,
        0,
        IFERROR(IF(ROUND(S511,
                    3)=1,
                1,
                IF(AND(ABS(U511)&lt;'1D'!$D$19,
                        S511&gt;1),
                    1,
                    0)),
            0)))</f>
        <v>0</v>
      </c>
      <c r="W511" s="5">
        <f ca="1">IF($A$2=0,
    MAX(MAX('1D'!$D$16,
            MAX('1D'!$D$16,
                POWER((ABS(K511)^2)/('1D'!$I$5*MAX(F511,
                            0.1)^2),
                    1/3))),
        IFERROR(W1396,
            MAX(MAX('1D'!$D$16,
                    MAX('1D'!$D$16,
                        POWER((ABS(K511)^2)/('1D'!$I$5*MAX(F511,
                                    0.1)^2),
                            1/3))),
                ($L$2)-E1396))),
    IF(IFERROR(AG512,
            0)=0,
        MAX(MAX('1D'!$D$16,
                MAX('1D'!$D$16,
                    POWER((ABS(K511)^2)/('1D'!$I$5*MAX(F511,
                                0.1)^2),
                        1/3))),
            IFERROR(W1396,
                MAX(MAX('1D'!$D$16,
                        MAX('1D'!$D$16,
                            POWER((ABS(K511)^2)/('1D'!$I$5*MAX(F511,
                                        0.1)^2),
                                1/3))),
                    ($L$2)-E1396))),
        IF(IFERROR(W511,
                0)=0,
            MAX(MAX('1D'!$D$16,
                    MAX('1D'!$D$16,
                        POWER((ABS(K511)^2)/('1D'!$I$5*MAX(F511,
                                    0.1)^2),
                            1/3))),
                IFERROR(W1396,
                    MAX(MAX('1D'!$D$16,
                            MAX('1D'!$D$16,
                                POWER((ABS(K511)^2)/('1D'!$I$5*MAX(F511,
                                            0.1)^2),
                                    1/3))),
                        ($L$2)-E1396))),
            IF(OR(IFERROR(AD511,
                        0)&gt;=1,
                    IFERROR(AD512,
                        0)&gt;=1),
                MAX('1D'!$D$16,
                    MAX('1D'!$D$16,
                        POWER((ABS(K511)^2)/('1D'!$I$5*MAX(F511,
                                    0.1)^2),
                            1/3))),
                IF(ABS(IFERROR(AF511,
                            0))&lt;'1D'!$D$19,
                    MAX(MAX('1D'!$D$16,
                            MAX('1D'!$D$16,
                                POWER((ABS(K511)^2)/('1D'!$I$5*MAX(F511,
                                            0.1)^2),
                                    1/3))),
                        IFERROR(W511,
                            0)),
                    MAX(MAX('1D'!$D$16,
                            MAX('1D'!$D$16,
                                POWER((ABS(K511)^2)/('1D'!$I$5*MAX(F511,
                                            0.1)^2),
                                    1/3))),
                        (IFERROR(W511,
                                0))+((IFERROR(AF511,
                                    0))*'1D'!$D$18)))))))</f>
        <v>2.1389677043987478</v>
      </c>
      <c r="X511" s="5">
        <f t="shared" ca="1" si="102"/>
        <v>11.122632062873489</v>
      </c>
      <c r="Y511" s="5">
        <f t="shared" ca="1" si="103"/>
        <v>1.1735290000551568</v>
      </c>
      <c r="Z511" s="5">
        <f t="shared" ca="1" si="104"/>
        <v>4.5807502857230418</v>
      </c>
      <c r="AA511" s="5">
        <f t="shared" ca="1" si="105"/>
        <v>634.45096770439875</v>
      </c>
      <c r="AB511" s="5">
        <f ca="1">AA511+((ABS(K511)/MAX(((F511)+(G511)*(W511))*(W511),
            0.000001))^2)/(2*'1D'!$I$5)</f>
        <v>635.52045155659812</v>
      </c>
      <c r="AC511" s="5">
        <f ca="1">((ABS(K511)*'1D'!$D$6)/(MAX(((F511)+(G511)*(W511))*(W511),
            0.000001)*MAX(((((F511)+(G511)*(W511))*(W511))/MAX((F511)+2*(W511)*SQRT(1+(G511)^2),
                    0.000001))^(2/3),
            0.000001)))^2</f>
        <v>3.8141460404132466E-3</v>
      </c>
      <c r="AD511" s="5">
        <f ca="1">ABS(ABS(K511)/MAX(((F511)+(G511)*(W511))*(W511),
        0.000001))/SQRT('1D'!$I$5*MAX((((F511)+(G511)*(W511))*(W511))/MAX((F511)+2*(G511)*(W511),
            0.000001),
        0.000001))</f>
        <v>1.0000000000000004</v>
      </c>
      <c r="AE511" s="5">
        <f ca="1">((F511)*(W511)^2)/2+(G511)*(W511)^3/3+(ABS(K511)^2)/('1D'!$I$5*MAX(((F511)+(G511)*(W511))*(W511),
        0.000001))</f>
        <v>35.686426155594638</v>
      </c>
      <c r="AF511" s="5">
        <f ca="1">IF($A$2=0,
    0,
    IFERROR(AB512+(((AC511+AC512)/2)*J512)+(IF(Z511&gt;Z512,
                '1D'!$D$8*((Z511^2-Z512^2)/(2*'1D'!$I$5)),
                '1D'!$D$9*((Z512^2-Z511^2)/(2*'1D'!$I$5)))+('1D'!$D$10*(ABS(I512)/90)*(MAX(Z511^2,
                        Z512^2)/(2*'1D'!$I$5))))-AB511,
        0))</f>
        <v>3.3513287753521581E-3</v>
      </c>
      <c r="AG511" s="5">
        <f ca="1">IF($A$2=0,
    1,
    IF(IFERROR(AG512,
            0)=0,
        0,
        IFERROR(IF(OR(ROUND(AD511,
                        3)&gt;=1,
                    AND(ABS(AF511)&lt;'1D'!$D$19,
                        AD511&lt;1)),
                1,
                0),
            0)))</f>
        <v>1</v>
      </c>
      <c r="AH511" s="5">
        <f ca="1">IFERROR(IF('1D'!V32="Supercritical",
        MAX('1D'!$D$16,
            IFERROR(L511,
                MAX('1D'!$D$16,
                    POWER((ABS(K511)^2)/('1D'!$I$5*MAX(F511,
                                0.1)^2),
                        1/3)))),
        IF('1D'!V32="Subcritical",
            MAX('1D'!$D$16,
                IFERROR(W511,
                    MAX('1D'!$D$16,
                        POWER((ABS(K511)^2)/('1D'!$I$5*MAX(F511,
                                    0.1)^2),
                            1/3)))),
            IF(IFERROR(T511,
                    -1E+99)&gt;=IFERROR(AE511,
                    -1E+99),
                MAX('1D'!$D$16,
                    IFERROR(L511,
                        MAX('1D'!$D$16,
                            POWER((ABS(K511)^2)/('1D'!$I$5*MAX(F511,
                                        0.1)^2),
                                1/3)))),
                MAX('1D'!$D$16,
                    IFERROR(W511,
                        MAX('1D'!$D$16,
                            POWER((ABS(K511)^2)/('1D'!$I$5*MAX(F511,
                                        0.1)^2),
                                1/3))))))),
    MAX('1D'!$D$16,
        POWER((ABS(K511)^2)/('1D'!$I$5*MAX(F511,
                    0.1)^2),
            1/3)))</f>
        <v>2.0411692021517887</v>
      </c>
      <c r="AI511" s="5">
        <f t="shared" ca="1" si="106"/>
        <v>634.35316920215178</v>
      </c>
      <c r="AJ511" s="5">
        <f ca="1">AI511+((ABS(K511)/MAX(((F511)+(G511)*(AH511))*(AH511),
            0.000001))^2)/(2*'1D'!$I$5)</f>
        <v>635.52759253909483</v>
      </c>
      <c r="AM511">
        <v>0</v>
      </c>
      <c r="AN511">
        <v>0</v>
      </c>
      <c r="AO511" s="5">
        <f t="shared" si="107"/>
        <v>0</v>
      </c>
      <c r="AP511" s="5">
        <f t="shared" si="111"/>
        <v>0</v>
      </c>
      <c r="AQ511" s="5">
        <f ca="1">ABS(ABS(K511)/MAX(((F511)+(G511)*(AH511))*(AH511),
        0.000001))/SQRT('1D'!$I$5*MAX((((F511)+(G511)*(AH511))*(AH511))/MAX((F511)+2*(G511)*(AH511),
            0.000001),
        0.000001))</f>
        <v>1.0727235886044055</v>
      </c>
      <c r="AR511" s="5" t="str">
        <f t="shared" ca="1" si="108"/>
        <v>Supercritical</v>
      </c>
      <c r="AS511" s="5">
        <f ca="1">((ABS(K511)*'1D'!$D$6)/(MAX(((F511)+(G511)*(AH511))*(AH511),
            0.000001)*MAX(((((F511)+(G511)*(AH511))*(AH511))/MAX((F511)+2*(AH511)*SQRT(1+(G511)^2),
                    0.000001))^(2/3),
            0.000001)))^2</f>
        <v>4.3358367565141456E-3</v>
      </c>
    </row>
    <row r="512" spans="1:45" x14ac:dyDescent="0.35">
      <c r="A512">
        <v>503</v>
      </c>
      <c r="B512">
        <v>501.995</v>
      </c>
      <c r="C512">
        <v>616204.66799999995</v>
      </c>
      <c r="D512">
        <v>3097477.2850000001</v>
      </c>
      <c r="E512">
        <v>632.31150000000002</v>
      </c>
      <c r="F512">
        <v>5.2</v>
      </c>
      <c r="G512">
        <v>0</v>
      </c>
      <c r="H512" t="s">
        <v>176</v>
      </c>
      <c r="I512">
        <v>2.3E-2</v>
      </c>
      <c r="J512" s="5">
        <f t="shared" si="109"/>
        <v>0.99900000000002365</v>
      </c>
      <c r="K512" s="5">
        <f t="shared" ca="1" si="110"/>
        <v>50.95</v>
      </c>
      <c r="L512" s="5">
        <f ca="1">IF($A$2=0,
    IFERROR(L511,
        MAX('1D'!$D$16,
            POWER((ABS(K512)^2)/('1D'!$I$5*MAX(F512,
                        0.1)^2),
                1/3))),
    IF(IFERROR(V511,
            0)=0,
        IFERROR(L511,
            MAX('1D'!$D$16,
                POWER((ABS(K512)^2)/('1D'!$I$5*MAX(F512,
                            0.1)^2),
                    1/3))),
        IF(OR(IFERROR(L512,
                    0)=0,
                IFERROR(S511,
                    0)&lt;1,
                IFERROR(S512,
                    0)&lt;1),
            MAX('1D'!$D$16,
                POWER((ABS(K512)^2)/('1D'!$I$5*MAX(F512,
                            0.1)^2),
                    1/3)),
            IF(IFERROR(U512,
                    0)&gt;0,
                MAX('1D'!$D$16,
                    IFERROR(L512,
                        0)+((IFERROR(U512,
                                0))*'1D'!$D$18*IF((IFERROR(S512,
                                    0))&lt;1,
                            1,
                            -1))),
                IF(IFERROR(U512,
                        0)&lt;0,
                    IF(ABS((MAX('1D'!$D$16,
                                    POWER((ABS(K512)^2)/('1D'!$I$5*MAX(F512,
                                                0.1)^2),
                                        1/3)))-IFERROR(L512,
                                0))&gt;'1D'!$D$19,
                        MAX('1D'!$D$16,
                            IF((MAX('1D'!$D$16,
                                        POWER((ABS(K512)^2)/('1D'!$I$5*MAX(F512,
                                                    0.1)^2),
                                            1/3)))&gt;IFERROR(L512,
                                    0),
                                MIN((MAX('1D'!$D$16,
                                            POWER((ABS(K512)^2)/('1D'!$I$5*MAX(F512,
                                                        0.1)^2),
                                                1/3))),
                                    IFERROR(L512,
                                        0)+(MIN(ABS(IFERROR(U512,
                                                    0))*'1D'!$D$18,
                                            ABS((MAX('1D'!$D$16,
                                                        POWER((ABS(K512)^2)/('1D'!$I$5*MAX(F512,
                                                                    0.1)^2),
                                                            1/3)))-IFERROR(L512,
                                                    0))))),
                                MAX((MAX('1D'!$D$16,
                                            POWER((ABS(K512)^2)/('1D'!$I$5*MAX(F512,
                                                        0.1)^2),
                                                1/3))),
                                    IFERROR(L512,
                                        0)-(MIN(ABS(IFERROR(U512,
                                                    0))*'1D'!$D$18,
                                            ABS((MAX('1D'!$D$16,
                                                        POWER((ABS(K512)^2)/('1D'!$I$5*MAX(F512,
                                                                    0.1)^2),
                                                            1/3)))-IFERROR(L512,
                                                    0))))))),
                        MAX('1D'!$D$16,
                            POWER((ABS(K512)^2)/('1D'!$I$5*MAX(F512,
                                        0.1)^2),
                                1/3))),
                    MAX('1D'!$D$16,
                        IFERROR(L512,
                            0)))))))</f>
        <v>2.0411692021517887</v>
      </c>
      <c r="M512" s="5">
        <f t="shared" ca="1" si="98"/>
        <v>10.614079851189301</v>
      </c>
      <c r="N512" s="5">
        <f t="shared" ca="1" si="99"/>
        <v>1.1434704692804873</v>
      </c>
      <c r="O512" s="5">
        <f t="shared" ca="1" si="100"/>
        <v>4.8002276894771132</v>
      </c>
      <c r="P512" s="5">
        <f t="shared" ca="1" si="101"/>
        <v>634.35266920215179</v>
      </c>
      <c r="Q512" s="5">
        <f ca="1">P512+((ABS(K512)/MAX(((F512)+(G512)*(L512))*(L512),
            0.000001))^2)/(2*'1D'!$I$5)</f>
        <v>635.52709253909484</v>
      </c>
      <c r="R512" s="5">
        <f ca="1">((ABS(K512)*'1D'!$D$6)/(MAX(((F512)+(G512)*(L512))*(L512),
            0.000001)*MAX(((((F512)+(G512)*(L512))*(L512))/MAX((F512)+2*(L512)*SQRT(1+(G512)^2),
                    0.000001))^(2/3),
            0.000001)))^2</f>
        <v>4.3358367565141456E-3</v>
      </c>
      <c r="S512" s="5">
        <f ca="1">ABS(ABS(K512)/MAX(((F512)+(G512)*(L512))*(L512),
        0.000001))/SQRT('1D'!$I$5*MAX((((F512)+(G512)*(L512))*(L512))/MAX((F512)+2*(G512)*(L512),
            0.000001),
        0.000001))</f>
        <v>1.0727235886044055</v>
      </c>
      <c r="T512" s="5">
        <f ca="1">((F512)*(L512)^2)/2+(G512)*(L512)^3/3+(ABS(K512)^2)/('1D'!$I$5*MAX(((F512)+(G512)*(L512))*(L512),
        0.000001))</f>
        <v>35.763412605541333</v>
      </c>
      <c r="U512" s="5">
        <f ca="1">IF($A$2=0,
    0,
    IFERROR(Q511-(((R511+R512)/2)*J512)-(IF(O511&gt;O512,
                '1D'!$D$8*((O511^2-O512^2)/(2*'1D'!$I$5)),
                '1D'!$D$9*((O512^2-O511^2)/(2*'1D'!$I$5)))+('1D'!$D$10*(ABS(I512)/90)*(MAX(O511^2,
                        O512^2)/(2*'1D'!$I$5))))-Q512,
        0))</f>
        <v>-3.8765204810715659E-3</v>
      </c>
      <c r="V512" s="5">
        <f ca="1">IF($A$2=0,
    1,
    IF(IFERROR(V511,
            0)=0,
        0,
        IFERROR(IF(ROUND(S512,
                    3)=1,
                1,
                IF(AND(ABS(U512)&lt;'1D'!$D$19,
                        S512&gt;1),
                    1,
                    0)),
            0)))</f>
        <v>0</v>
      </c>
      <c r="W512" s="5">
        <f ca="1">IF($A$2=0,
    MAX(MAX('1D'!$D$16,
            MAX('1D'!$D$16,
                POWER((ABS(K512)^2)/('1D'!$I$5*MAX(F512,
                            0.1)^2),
                    1/3))),
        IFERROR(W1396,
            MAX(MAX('1D'!$D$16,
                    MAX('1D'!$D$16,
                        POWER((ABS(K512)^2)/('1D'!$I$5*MAX(F512,
                                    0.1)^2),
                            1/3))),
                ($L$2)-E1396))),
    IF(IFERROR(AG513,
            0)=0,
        MAX(MAX('1D'!$D$16,
                MAX('1D'!$D$16,
                    POWER((ABS(K512)^2)/('1D'!$I$5*MAX(F512,
                                0.1)^2),
                        1/3))),
            IFERROR(W1396,
                MAX(MAX('1D'!$D$16,
                        MAX('1D'!$D$16,
                            POWER((ABS(K512)^2)/('1D'!$I$5*MAX(F512,
                                        0.1)^2),
                                1/3))),
                    ($L$2)-E1396))),
        IF(IFERROR(W512,
                0)=0,
            MAX(MAX('1D'!$D$16,
                    MAX('1D'!$D$16,
                        POWER((ABS(K512)^2)/('1D'!$I$5*MAX(F512,
                                    0.1)^2),
                            1/3))),
                IFERROR(W1396,
                    MAX(MAX('1D'!$D$16,
                            MAX('1D'!$D$16,
                                POWER((ABS(K512)^2)/('1D'!$I$5*MAX(F512,
                                            0.1)^2),
                                    1/3))),
                        ($L$2)-E1396))),
            IF(OR(IFERROR(AD512,
                        0)&gt;=1,
                    IFERROR(AD513,
                        0)&gt;=1),
                MAX('1D'!$D$16,
                    MAX('1D'!$D$16,
                        POWER((ABS(K512)^2)/('1D'!$I$5*MAX(F512,
                                    0.1)^2),
                            1/3))),
                IF(ABS(IFERROR(AF512,
                            0))&lt;'1D'!$D$19,
                    MAX(MAX('1D'!$D$16,
                            MAX('1D'!$D$16,
                                POWER((ABS(K512)^2)/('1D'!$I$5*MAX(F512,
                                            0.1)^2),
                                    1/3))),
                        IFERROR(W512,
                            0)),
                    MAX(MAX('1D'!$D$16,
                            MAX('1D'!$D$16,
                                POWER((ABS(K512)^2)/('1D'!$I$5*MAX(F512,
                                            0.1)^2),
                                    1/3))),
                        (IFERROR(W512,
                                0))+((IFERROR(AF512,
                                    0))*'1D'!$D$18)))))))</f>
        <v>2.1389677043987478</v>
      </c>
      <c r="X512" s="5">
        <f t="shared" ca="1" si="102"/>
        <v>11.122632062873489</v>
      </c>
      <c r="Y512" s="5">
        <f t="shared" ca="1" si="103"/>
        <v>1.1735290000551568</v>
      </c>
      <c r="Z512" s="5">
        <f t="shared" ca="1" si="104"/>
        <v>4.5807502857230418</v>
      </c>
      <c r="AA512" s="5">
        <f t="shared" ca="1" si="105"/>
        <v>634.45046770439876</v>
      </c>
      <c r="AB512" s="5">
        <f ca="1">AA512+((ABS(K512)/MAX(((F512)+(G512)*(W512))*(W512),
            0.000001))^2)/(2*'1D'!$I$5)</f>
        <v>635.51995155659813</v>
      </c>
      <c r="AC512" s="5">
        <f ca="1">((ABS(K512)*'1D'!$D$6)/(MAX(((F512)+(G512)*(W512))*(W512),
            0.000001)*MAX(((((F512)+(G512)*(W512))*(W512))/MAX((F512)+2*(W512)*SQRT(1+(G512)^2),
                    0.000001))^(2/3),
            0.000001)))^2</f>
        <v>3.8141460404132466E-3</v>
      </c>
      <c r="AD512" s="5">
        <f ca="1">ABS(ABS(K512)/MAX(((F512)+(G512)*(W512))*(W512),
        0.000001))/SQRT('1D'!$I$5*MAX((((F512)+(G512)*(W512))*(W512))/MAX((F512)+2*(G512)*(W512),
            0.000001),
        0.000001))</f>
        <v>1.0000000000000004</v>
      </c>
      <c r="AE512" s="5">
        <f ca="1">((F512)*(W512)^2)/2+(G512)*(W512)^3/3+(ABS(K512)^2)/('1D'!$I$5*MAX(((F512)+(G512)*(W512))*(W512),
        0.000001))</f>
        <v>35.686426155594638</v>
      </c>
      <c r="AF512" s="5">
        <f ca="1">IF($A$2=0,
    0,
    IFERROR(AB513+(((AC512+AC513)/2)*J513)+(IF(Z512&gt;Z513,
                '1D'!$D$8*((Z512^2-Z513^2)/(2*'1D'!$I$5)),
                '1D'!$D$9*((Z513^2-Z512^2)/(2*'1D'!$I$5)))+('1D'!$D$10*(ABS(I513)/90)*(MAX(Z512^2,
                        Z513^2)/(2*'1D'!$I$5))))-AB512,
        0))</f>
        <v>3.3589570674621427E-3</v>
      </c>
      <c r="AG512" s="5">
        <f ca="1">IF($A$2=0,
    1,
    IF(IFERROR(AG513,
            0)=0,
        0,
        IFERROR(IF(OR(ROUND(AD512,
                        3)&gt;=1,
                    AND(ABS(AF512)&lt;'1D'!$D$19,
                        AD512&lt;1)),
                1,
                0),
            0)))</f>
        <v>1</v>
      </c>
      <c r="AH512" s="5">
        <f ca="1">IFERROR(IF('1D'!V32="Supercritical",
        MAX('1D'!$D$16,
            IFERROR(L512,
                MAX('1D'!$D$16,
                    POWER((ABS(K512)^2)/('1D'!$I$5*MAX(F512,
                                0.1)^2),
                        1/3)))),
        IF('1D'!V32="Subcritical",
            MAX('1D'!$D$16,
                IFERROR(W512,
                    MAX('1D'!$D$16,
                        POWER((ABS(K512)^2)/('1D'!$I$5*MAX(F512,
                                    0.1)^2),
                            1/3)))),
            IF(IFERROR(T512,
                    -1E+99)&gt;=IFERROR(AE512,
                    -1E+99),
                MAX('1D'!$D$16,
                    IFERROR(L512,
                        MAX('1D'!$D$16,
                            POWER((ABS(K512)^2)/('1D'!$I$5*MAX(F512,
                                        0.1)^2),
                                1/3)))),
                MAX('1D'!$D$16,
                    IFERROR(W512,
                        MAX('1D'!$D$16,
                            POWER((ABS(K512)^2)/('1D'!$I$5*MAX(F512,
                                        0.1)^2),
                                1/3))))))),
    MAX('1D'!$D$16,
        POWER((ABS(K512)^2)/('1D'!$I$5*MAX(F512,
                    0.1)^2),
            1/3)))</f>
        <v>2.0411692021517887</v>
      </c>
      <c r="AI512" s="5">
        <f t="shared" ca="1" si="106"/>
        <v>634.35266920215179</v>
      </c>
      <c r="AJ512" s="5">
        <f ca="1">AI512+((ABS(K512)/MAX(((F512)+(G512)*(AH512))*(AH512),
            0.000001))^2)/(2*'1D'!$I$5)</f>
        <v>635.52709253909484</v>
      </c>
      <c r="AM512">
        <v>0</v>
      </c>
      <c r="AN512">
        <v>0</v>
      </c>
      <c r="AO512" s="5">
        <f t="shared" si="107"/>
        <v>0</v>
      </c>
      <c r="AP512" s="5">
        <f t="shared" si="111"/>
        <v>0</v>
      </c>
      <c r="AQ512" s="5">
        <f ca="1">ABS(ABS(K512)/MAX(((F512)+(G512)*(AH512))*(AH512),
        0.000001))/SQRT('1D'!$I$5*MAX((((F512)+(G512)*(AH512))*(AH512))/MAX((F512)+2*(G512)*(AH512),
            0.000001),
        0.000001))</f>
        <v>1.0727235886044055</v>
      </c>
      <c r="AR512" s="5" t="str">
        <f t="shared" ca="1" si="108"/>
        <v>Supercritical</v>
      </c>
      <c r="AS512" s="5">
        <f ca="1">((ABS(K512)*'1D'!$D$6)/(MAX(((F512)+(G512)*(AH512))*(AH512),
            0.000001)*MAX(((((F512)+(G512)*(AH512))*(AH512))/MAX((F512)+2*(AH512)*SQRT(1+(G512)^2),
                    0.000001))^(2/3),
            0.000001)))^2</f>
        <v>4.3358367565141456E-3</v>
      </c>
    </row>
    <row r="513" spans="1:45" x14ac:dyDescent="0.35">
      <c r="A513">
        <v>504</v>
      </c>
      <c r="B513">
        <v>502.99599999999998</v>
      </c>
      <c r="C513">
        <v>616204.19299999997</v>
      </c>
      <c r="D513">
        <v>3097476.4040000001</v>
      </c>
      <c r="E513">
        <v>632.31100000000004</v>
      </c>
      <c r="F513">
        <v>5.2</v>
      </c>
      <c r="G513">
        <v>0</v>
      </c>
      <c r="H513" t="s">
        <v>176</v>
      </c>
      <c r="I513">
        <v>2.3E-2</v>
      </c>
      <c r="J513" s="5">
        <f t="shared" si="109"/>
        <v>1.0009999999999764</v>
      </c>
      <c r="K513" s="5">
        <f t="shared" ca="1" si="110"/>
        <v>50.95</v>
      </c>
      <c r="L513" s="5">
        <f ca="1">IF($A$2=0,
    IFERROR(L512,
        MAX('1D'!$D$16,
            POWER((ABS(K513)^2)/('1D'!$I$5*MAX(F513,
                        0.1)^2),
                1/3))),
    IF(IFERROR(V512,
            0)=0,
        IFERROR(L512,
            MAX('1D'!$D$16,
                POWER((ABS(K513)^2)/('1D'!$I$5*MAX(F513,
                            0.1)^2),
                    1/3))),
        IF(OR(IFERROR(L513,
                    0)=0,
                IFERROR(S512,
                    0)&lt;1,
                IFERROR(S513,
                    0)&lt;1),
            MAX('1D'!$D$16,
                POWER((ABS(K513)^2)/('1D'!$I$5*MAX(F513,
                            0.1)^2),
                    1/3)),
            IF(IFERROR(U513,
                    0)&gt;0,
                MAX('1D'!$D$16,
                    IFERROR(L513,
                        0)+((IFERROR(U513,
                                0))*'1D'!$D$18*IF((IFERROR(S513,
                                    0))&lt;1,
                            1,
                            -1))),
                IF(IFERROR(U513,
                        0)&lt;0,
                    IF(ABS((MAX('1D'!$D$16,
                                    POWER((ABS(K513)^2)/('1D'!$I$5*MAX(F513,
                                                0.1)^2),
                                        1/3)))-IFERROR(L513,
                                0))&gt;'1D'!$D$19,
                        MAX('1D'!$D$16,
                            IF((MAX('1D'!$D$16,
                                        POWER((ABS(K513)^2)/('1D'!$I$5*MAX(F513,
                                                    0.1)^2),
                                            1/3)))&gt;IFERROR(L513,
                                    0),
                                MIN((MAX('1D'!$D$16,
                                            POWER((ABS(K513)^2)/('1D'!$I$5*MAX(F513,
                                                        0.1)^2),
                                                1/3))),
                                    IFERROR(L513,
                                        0)+(MIN(ABS(IFERROR(U513,
                                                    0))*'1D'!$D$18,
                                            ABS((MAX('1D'!$D$16,
                                                        POWER((ABS(K513)^2)/('1D'!$I$5*MAX(F513,
                                                                    0.1)^2),
                                                            1/3)))-IFERROR(L513,
                                                    0))))),
                                MAX((MAX('1D'!$D$16,
                                            POWER((ABS(K513)^2)/('1D'!$I$5*MAX(F513,
                                                        0.1)^2),
                                                1/3))),
                                    IFERROR(L513,
                                        0)-(MIN(ABS(IFERROR(U513,
                                                    0))*'1D'!$D$18,
                                            ABS((MAX('1D'!$D$16,
                                                        POWER((ABS(K513)^2)/('1D'!$I$5*MAX(F513,
                                                                    0.1)^2),
                                                            1/3)))-IFERROR(L513,
                                                    0))))))),
                        MAX('1D'!$D$16,
                            POWER((ABS(K513)^2)/('1D'!$I$5*MAX(F513,
                                        0.1)^2),
                                1/3))),
                    MAX('1D'!$D$16,
                        IFERROR(L513,
                            0)))))))</f>
        <v>2.0411692021517887</v>
      </c>
      <c r="M513" s="5">
        <f t="shared" ca="1" si="98"/>
        <v>10.614079851189301</v>
      </c>
      <c r="N513" s="5">
        <f t="shared" ca="1" si="99"/>
        <v>1.1434704692804873</v>
      </c>
      <c r="O513" s="5">
        <f t="shared" ca="1" si="100"/>
        <v>4.8002276894771132</v>
      </c>
      <c r="P513" s="5">
        <f t="shared" ca="1" si="101"/>
        <v>634.3521692021518</v>
      </c>
      <c r="Q513" s="5">
        <f ca="1">P513+((ABS(K513)/MAX(((F513)+(G513)*(L513))*(L513),
            0.000001))^2)/(2*'1D'!$I$5)</f>
        <v>635.52659253909485</v>
      </c>
      <c r="R513" s="5">
        <f ca="1">((ABS(K513)*'1D'!$D$6)/(MAX(((F513)+(G513)*(L513))*(L513),
            0.000001)*MAX(((((F513)+(G513)*(L513))*(L513))/MAX((F513)+2*(L513)*SQRT(1+(G513)^2),
                    0.000001))^(2/3),
            0.000001)))^2</f>
        <v>4.3358367565141456E-3</v>
      </c>
      <c r="S513" s="5">
        <f ca="1">ABS(ABS(K513)/MAX(((F513)+(G513)*(L513))*(L513),
        0.000001))/SQRT('1D'!$I$5*MAX((((F513)+(G513)*(L513))*(L513))/MAX((F513)+2*(G513)*(L513),
            0.000001),
        0.000001))</f>
        <v>1.0727235886044055</v>
      </c>
      <c r="T513" s="5">
        <f ca="1">((F513)*(L513)^2)/2+(G513)*(L513)^3/3+(ABS(K513)^2)/('1D'!$I$5*MAX(((F513)+(G513)*(L513))*(L513),
        0.000001))</f>
        <v>35.763412605541333</v>
      </c>
      <c r="U513" s="5">
        <f ca="1">IF($A$2=0,
    0,
    IFERROR(Q512-(((R512+R513)/2)*J513)-(IF(O512&gt;O513,
                '1D'!$D$8*((O512^2-O513^2)/(2*'1D'!$I$5)),
                '1D'!$D$9*((O513^2-O512^2)/(2*'1D'!$I$5)))+('1D'!$D$10*(ABS(I513)/90)*(MAX(O512^2,
                        O513^2)/(2*'1D'!$I$5))))-Q513,
        0))</f>
        <v>-3.8851921545983714E-3</v>
      </c>
      <c r="V513" s="5">
        <f ca="1">IF($A$2=0,
    1,
    IF(IFERROR(V512,
            0)=0,
        0,
        IFERROR(IF(ROUND(S513,
                    3)=1,
                1,
                IF(AND(ABS(U513)&lt;'1D'!$D$19,
                        S513&gt;1),
                    1,
                    0)),
            0)))</f>
        <v>0</v>
      </c>
      <c r="W513" s="5">
        <f ca="1">IF($A$2=0,
    MAX(MAX('1D'!$D$16,
            MAX('1D'!$D$16,
                POWER((ABS(K513)^2)/('1D'!$I$5*MAX(F513,
                            0.1)^2),
                    1/3))),
        IFERROR(W1396,
            MAX(MAX('1D'!$D$16,
                    MAX('1D'!$D$16,
                        POWER((ABS(K513)^2)/('1D'!$I$5*MAX(F513,
                                    0.1)^2),
                            1/3))),
                ($L$2)-E1396))),
    IF(IFERROR(AG514,
            0)=0,
        MAX(MAX('1D'!$D$16,
                MAX('1D'!$D$16,
                    POWER((ABS(K513)^2)/('1D'!$I$5*MAX(F513,
                                0.1)^2),
                        1/3))),
            IFERROR(W1396,
                MAX(MAX('1D'!$D$16,
                        MAX('1D'!$D$16,
                            POWER((ABS(K513)^2)/('1D'!$I$5*MAX(F513,
                                        0.1)^2),
                                1/3))),
                    ($L$2)-E1396))),
        IF(IFERROR(W513,
                0)=0,
            MAX(MAX('1D'!$D$16,
                    MAX('1D'!$D$16,
                        POWER((ABS(K513)^2)/('1D'!$I$5*MAX(F513,
                                    0.1)^2),
                            1/3))),
                IFERROR(W1396,
                    MAX(MAX('1D'!$D$16,
                            MAX('1D'!$D$16,
                                POWER((ABS(K513)^2)/('1D'!$I$5*MAX(F513,
                                            0.1)^2),
                                    1/3))),
                        ($L$2)-E1396))),
            IF(OR(IFERROR(AD513,
                        0)&gt;=1,
                    IFERROR(AD514,
                        0)&gt;=1),
                MAX('1D'!$D$16,
                    MAX('1D'!$D$16,
                        POWER((ABS(K513)^2)/('1D'!$I$5*MAX(F513,
                                    0.1)^2),
                            1/3))),
                IF(ABS(IFERROR(AF513,
                            0))&lt;'1D'!$D$19,
                    MAX(MAX('1D'!$D$16,
                            MAX('1D'!$D$16,
                                POWER((ABS(K513)^2)/('1D'!$I$5*MAX(F513,
                                            0.1)^2),
                                    1/3))),
                        IFERROR(W513,
                            0)),
                    MAX(MAX('1D'!$D$16,
                            MAX('1D'!$D$16,
                                POWER((ABS(K513)^2)/('1D'!$I$5*MAX(F513,
                                            0.1)^2),
                                    1/3))),
                        (IFERROR(W513,
                                0))+((IFERROR(AF513,
                                    0))*'1D'!$D$18)))))))</f>
        <v>2.1389677043987478</v>
      </c>
      <c r="X513" s="5">
        <f t="shared" ca="1" si="102"/>
        <v>11.122632062873489</v>
      </c>
      <c r="Y513" s="5">
        <f t="shared" ca="1" si="103"/>
        <v>1.1735290000551568</v>
      </c>
      <c r="Z513" s="5">
        <f t="shared" ca="1" si="104"/>
        <v>4.5807502857230418</v>
      </c>
      <c r="AA513" s="5">
        <f t="shared" ca="1" si="105"/>
        <v>634.44996770439877</v>
      </c>
      <c r="AB513" s="5">
        <f ca="1">AA513+((ABS(K513)/MAX(((F513)+(G513)*(W513))*(W513),
            0.000001))^2)/(2*'1D'!$I$5)</f>
        <v>635.51945155659814</v>
      </c>
      <c r="AC513" s="5">
        <f ca="1">((ABS(K513)*'1D'!$D$6)/(MAX(((F513)+(G513)*(W513))*(W513),
            0.000001)*MAX(((((F513)+(G513)*(W513))*(W513))/MAX((F513)+2*(W513)*SQRT(1+(G513)^2),
                    0.000001))^(2/3),
            0.000001)))^2</f>
        <v>3.8141460404132466E-3</v>
      </c>
      <c r="AD513" s="5">
        <f ca="1">ABS(ABS(K513)/MAX(((F513)+(G513)*(W513))*(W513),
        0.000001))/SQRT('1D'!$I$5*MAX((((F513)+(G513)*(W513))*(W513))/MAX((F513)+2*(G513)*(W513),
            0.000001),
        0.000001))</f>
        <v>1.0000000000000004</v>
      </c>
      <c r="AE513" s="5">
        <f ca="1">((F513)*(W513)^2)/2+(G513)*(W513)^3/3+(ABS(K513)^2)/('1D'!$I$5*MAX(((F513)+(G513)*(W513))*(W513),
        0.000001))</f>
        <v>35.686426155594638</v>
      </c>
      <c r="AF513" s="5">
        <f ca="1">IF($A$2=0,
    0,
    IFERROR(AB514+(((AC513+AC514)/2)*J514)+(IF(Z513&gt;Z514,
                '1D'!$D$8*((Z513^2-Z514^2)/(2*'1D'!$I$5)),
                '1D'!$D$9*((Z514^2-Z513^2)/(2*'1D'!$I$5)))+('1D'!$D$10*(ABS(I514)/90)*(MAX(Z513^2,
                        Z514^2)/(2*'1D'!$I$5))))-AB513,
        0))</f>
        <v>3.3622728137743252E-3</v>
      </c>
      <c r="AG513" s="5">
        <f ca="1">IF($A$2=0,
    1,
    IF(IFERROR(AG514,
            0)=0,
        0,
        IFERROR(IF(OR(ROUND(AD513,
                        3)&gt;=1,
                    AND(ABS(AF513)&lt;'1D'!$D$19,
                        AD513&lt;1)),
                1,
                0),
            0)))</f>
        <v>1</v>
      </c>
      <c r="AH513" s="5">
        <f ca="1">IFERROR(IF('1D'!V32="Supercritical",
        MAX('1D'!$D$16,
            IFERROR(L513,
                MAX('1D'!$D$16,
                    POWER((ABS(K513)^2)/('1D'!$I$5*MAX(F513,
                                0.1)^2),
                        1/3)))),
        IF('1D'!V32="Subcritical",
            MAX('1D'!$D$16,
                IFERROR(W513,
                    MAX('1D'!$D$16,
                        POWER((ABS(K513)^2)/('1D'!$I$5*MAX(F513,
                                    0.1)^2),
                            1/3)))),
            IF(IFERROR(T513,
                    -1E+99)&gt;=IFERROR(AE513,
                    -1E+99),
                MAX('1D'!$D$16,
                    IFERROR(L513,
                        MAX('1D'!$D$16,
                            POWER((ABS(K513)^2)/('1D'!$I$5*MAX(F513,
                                        0.1)^2),
                                1/3)))),
                MAX('1D'!$D$16,
                    IFERROR(W513,
                        MAX('1D'!$D$16,
                            POWER((ABS(K513)^2)/('1D'!$I$5*MAX(F513,
                                        0.1)^2),
                                1/3))))))),
    MAX('1D'!$D$16,
        POWER((ABS(K513)^2)/('1D'!$I$5*MAX(F513,
                    0.1)^2),
            1/3)))</f>
        <v>2.0411692021517887</v>
      </c>
      <c r="AI513" s="5">
        <f t="shared" ca="1" si="106"/>
        <v>634.3521692021518</v>
      </c>
      <c r="AJ513" s="5">
        <f ca="1">AI513+((ABS(K513)/MAX(((F513)+(G513)*(AH513))*(AH513),
            0.000001))^2)/(2*'1D'!$I$5)</f>
        <v>635.52659253909485</v>
      </c>
      <c r="AM513">
        <v>0</v>
      </c>
      <c r="AN513">
        <v>0</v>
      </c>
      <c r="AO513" s="5">
        <f t="shared" si="107"/>
        <v>0</v>
      </c>
      <c r="AP513" s="5">
        <f t="shared" si="111"/>
        <v>0</v>
      </c>
      <c r="AQ513" s="5">
        <f ca="1">ABS(ABS(K513)/MAX(((F513)+(G513)*(AH513))*(AH513),
        0.000001))/SQRT('1D'!$I$5*MAX((((F513)+(G513)*(AH513))*(AH513))/MAX((F513)+2*(G513)*(AH513),
            0.000001),
        0.000001))</f>
        <v>1.0727235886044055</v>
      </c>
      <c r="AR513" s="5" t="str">
        <f t="shared" ca="1" si="108"/>
        <v>Supercritical</v>
      </c>
      <c r="AS513" s="5">
        <f ca="1">((ABS(K513)*'1D'!$D$6)/(MAX(((F513)+(G513)*(AH513))*(AH513),
            0.000001)*MAX(((((F513)+(G513)*(AH513))*(AH513))/MAX((F513)+2*(AH513)*SQRT(1+(G513)^2),
                    0.000001))^(2/3),
            0.000001)))^2</f>
        <v>4.3358367565141456E-3</v>
      </c>
    </row>
    <row r="514" spans="1:45" x14ac:dyDescent="0.35">
      <c r="A514">
        <v>505</v>
      </c>
      <c r="B514">
        <v>503.99599999999998</v>
      </c>
      <c r="C514">
        <v>616203.71900000004</v>
      </c>
      <c r="D514">
        <v>3097475.5240000002</v>
      </c>
      <c r="E514">
        <v>632.31050000000005</v>
      </c>
      <c r="F514">
        <v>5.2</v>
      </c>
      <c r="G514">
        <v>0</v>
      </c>
      <c r="H514" t="s">
        <v>176</v>
      </c>
      <c r="I514">
        <v>2.7E-2</v>
      </c>
      <c r="J514" s="5">
        <f t="shared" si="109"/>
        <v>1</v>
      </c>
      <c r="K514" s="5">
        <f t="shared" ca="1" si="110"/>
        <v>50.95</v>
      </c>
      <c r="L514" s="5">
        <f ca="1">IF($A$2=0,
    IFERROR(L513,
        MAX('1D'!$D$16,
            POWER((ABS(K514)^2)/('1D'!$I$5*MAX(F514,
                        0.1)^2),
                1/3))),
    IF(IFERROR(V513,
            0)=0,
        IFERROR(L513,
            MAX('1D'!$D$16,
                POWER((ABS(K514)^2)/('1D'!$I$5*MAX(F514,
                            0.1)^2),
                    1/3))),
        IF(OR(IFERROR(L514,
                    0)=0,
                IFERROR(S513,
                    0)&lt;1,
                IFERROR(S514,
                    0)&lt;1),
            MAX('1D'!$D$16,
                POWER((ABS(K514)^2)/('1D'!$I$5*MAX(F514,
                            0.1)^2),
                    1/3)),
            IF(IFERROR(U514,
                    0)&gt;0,
                MAX('1D'!$D$16,
                    IFERROR(L514,
                        0)+((IFERROR(U514,
                                0))*'1D'!$D$18*IF((IFERROR(S514,
                                    0))&lt;1,
                            1,
                            -1))),
                IF(IFERROR(U514,
                        0)&lt;0,
                    IF(ABS((MAX('1D'!$D$16,
                                    POWER((ABS(K514)^2)/('1D'!$I$5*MAX(F514,
                                                0.1)^2),
                                        1/3)))-IFERROR(L514,
                                0))&gt;'1D'!$D$19,
                        MAX('1D'!$D$16,
                            IF((MAX('1D'!$D$16,
                                        POWER((ABS(K514)^2)/('1D'!$I$5*MAX(F514,
                                                    0.1)^2),
                                            1/3)))&gt;IFERROR(L514,
                                    0),
                                MIN((MAX('1D'!$D$16,
                                            POWER((ABS(K514)^2)/('1D'!$I$5*MAX(F514,
                                                        0.1)^2),
                                                1/3))),
                                    IFERROR(L514,
                                        0)+(MIN(ABS(IFERROR(U514,
                                                    0))*'1D'!$D$18,
                                            ABS((MAX('1D'!$D$16,
                                                        POWER((ABS(K514)^2)/('1D'!$I$5*MAX(F514,
                                                                    0.1)^2),
                                                            1/3)))-IFERROR(L514,
                                                    0))))),
                                MAX((MAX('1D'!$D$16,
                                            POWER((ABS(K514)^2)/('1D'!$I$5*MAX(F514,
                                                        0.1)^2),
                                                1/3))),
                                    IFERROR(L514,
                                        0)-(MIN(ABS(IFERROR(U514,
                                                    0))*'1D'!$D$18,
                                            ABS((MAX('1D'!$D$16,
                                                        POWER((ABS(K514)^2)/('1D'!$I$5*MAX(F514,
                                                                    0.1)^2),
                                                            1/3)))-IFERROR(L514,
                                                    0))))))),
                        MAX('1D'!$D$16,
                            POWER((ABS(K514)^2)/('1D'!$I$5*MAX(F514,
                                        0.1)^2),
                                1/3))),
                    MAX('1D'!$D$16,
                        IFERROR(L514,
                            0)))))))</f>
        <v>2.0411692021517887</v>
      </c>
      <c r="M514" s="5">
        <f t="shared" ca="1" si="98"/>
        <v>10.614079851189301</v>
      </c>
      <c r="N514" s="5">
        <f t="shared" ca="1" si="99"/>
        <v>1.1434704692804873</v>
      </c>
      <c r="O514" s="5">
        <f t="shared" ca="1" si="100"/>
        <v>4.8002276894771132</v>
      </c>
      <c r="P514" s="5">
        <f t="shared" ca="1" si="101"/>
        <v>634.35166920215181</v>
      </c>
      <c r="Q514" s="5">
        <f ca="1">P514+((ABS(K514)/MAX(((F514)+(G514)*(L514))*(L514),
            0.000001))^2)/(2*'1D'!$I$5)</f>
        <v>635.52609253909486</v>
      </c>
      <c r="R514" s="5">
        <f ca="1">((ABS(K514)*'1D'!$D$6)/(MAX(((F514)+(G514)*(L514))*(L514),
            0.000001)*MAX(((((F514)+(G514)*(L514))*(L514))/MAX((F514)+2*(L514)*SQRT(1+(G514)^2),
                    0.000001))^(2/3),
            0.000001)))^2</f>
        <v>4.3358367565141456E-3</v>
      </c>
      <c r="S514" s="5">
        <f ca="1">ABS(ABS(K514)/MAX(((F514)+(G514)*(L514))*(L514),
        0.000001))/SQRT('1D'!$I$5*MAX((((F514)+(G514)*(L514))*(L514))/MAX((F514)+2*(G514)*(L514),
            0.000001),
        0.000001))</f>
        <v>1.0727235886044055</v>
      </c>
      <c r="T514" s="5">
        <f ca="1">((F514)*(L514)^2)/2+(G514)*(L514)^3/3+(ABS(K514)^2)/('1D'!$I$5*MAX(((F514)+(G514)*(L514))*(L514),
        0.000001))</f>
        <v>35.763412605541333</v>
      </c>
      <c r="U514" s="5">
        <f ca="1">IF($A$2=0,
    0,
    IFERROR(Q513-(((R513+R514)/2)*J514)-(IF(O513&gt;O514,
                '1D'!$D$8*((O513^2-O514^2)/(2*'1D'!$I$5)),
                '1D'!$D$9*((O514^2-O513^2)/(2*'1D'!$I$5)))+('1D'!$D$10*(ABS(I514)/90)*(MAX(O513^2,
                        O514^2)/(2*'1D'!$I$5))))-Q514,
        0))</f>
        <v>-3.8886858066007335E-3</v>
      </c>
      <c r="V514" s="5">
        <f ca="1">IF($A$2=0,
    1,
    IF(IFERROR(V513,
            0)=0,
        0,
        IFERROR(IF(ROUND(S514,
                    3)=1,
                1,
                IF(AND(ABS(U514)&lt;'1D'!$D$19,
                        S514&gt;1),
                    1,
                    0)),
            0)))</f>
        <v>0</v>
      </c>
      <c r="W514" s="5">
        <f ca="1">IF($A$2=0,
    MAX(MAX('1D'!$D$16,
            MAX('1D'!$D$16,
                POWER((ABS(K514)^2)/('1D'!$I$5*MAX(F514,
                            0.1)^2),
                    1/3))),
        IFERROR(W1396,
            MAX(MAX('1D'!$D$16,
                    MAX('1D'!$D$16,
                        POWER((ABS(K514)^2)/('1D'!$I$5*MAX(F514,
                                    0.1)^2),
                            1/3))),
                ($L$2)-E1396))),
    IF(IFERROR(AG515,
            0)=0,
        MAX(MAX('1D'!$D$16,
                MAX('1D'!$D$16,
                    POWER((ABS(K514)^2)/('1D'!$I$5*MAX(F514,
                                0.1)^2),
                        1/3))),
            IFERROR(W1396,
                MAX(MAX('1D'!$D$16,
                        MAX('1D'!$D$16,
                            POWER((ABS(K514)^2)/('1D'!$I$5*MAX(F514,
                                        0.1)^2),
                                1/3))),
                    ($L$2)-E1396))),
        IF(IFERROR(W514,
                0)=0,
            MAX(MAX('1D'!$D$16,
                    MAX('1D'!$D$16,
                        POWER((ABS(K514)^2)/('1D'!$I$5*MAX(F514,
                                    0.1)^2),
                            1/3))),
                IFERROR(W1396,
                    MAX(MAX('1D'!$D$16,
                            MAX('1D'!$D$16,
                                POWER((ABS(K514)^2)/('1D'!$I$5*MAX(F514,
                                            0.1)^2),
                                    1/3))),
                        ($L$2)-E1396))),
            IF(OR(IFERROR(AD514,
                        0)&gt;=1,
                    IFERROR(AD515,
                        0)&gt;=1),
                MAX('1D'!$D$16,
                    MAX('1D'!$D$16,
                        POWER((ABS(K514)^2)/('1D'!$I$5*MAX(F514,
                                    0.1)^2),
                            1/3))),
                IF(ABS(IFERROR(AF514,
                            0))&lt;'1D'!$D$19,
                    MAX(MAX('1D'!$D$16,
                            MAX('1D'!$D$16,
                                POWER((ABS(K514)^2)/('1D'!$I$5*MAX(F514,
                                            0.1)^2),
                                    1/3))),
                        IFERROR(W514,
                            0)),
                    MAX(MAX('1D'!$D$16,
                            MAX('1D'!$D$16,
                                POWER((ABS(K514)^2)/('1D'!$I$5*MAX(F514,
                                            0.1)^2),
                                    1/3))),
                        (IFERROR(W514,
                                0))+((IFERROR(AF514,
                                    0))*'1D'!$D$18)))))))</f>
        <v>2.1389677043987478</v>
      </c>
      <c r="X514" s="5">
        <f t="shared" ca="1" si="102"/>
        <v>11.122632062873489</v>
      </c>
      <c r="Y514" s="5">
        <f t="shared" ca="1" si="103"/>
        <v>1.1735290000551568</v>
      </c>
      <c r="Z514" s="5">
        <f t="shared" ca="1" si="104"/>
        <v>4.5807502857230418</v>
      </c>
      <c r="AA514" s="5">
        <f t="shared" ca="1" si="105"/>
        <v>634.44946770439878</v>
      </c>
      <c r="AB514" s="5">
        <f ca="1">AA514+((ABS(K514)/MAX(((F514)+(G514)*(W514))*(W514),
            0.000001))^2)/(2*'1D'!$I$5)</f>
        <v>635.51895155659815</v>
      </c>
      <c r="AC514" s="5">
        <f ca="1">((ABS(K514)*'1D'!$D$6)/(MAX(((F514)+(G514)*(W514))*(W514),
            0.000001)*MAX(((((F514)+(G514)*(W514))*(W514))/MAX((F514)+2*(W514)*SQRT(1+(G514)^2),
                    0.000001))^(2/3),
            0.000001)))^2</f>
        <v>3.8141460404132466E-3</v>
      </c>
      <c r="AD514" s="5">
        <f ca="1">ABS(ABS(K514)/MAX(((F514)+(G514)*(W514))*(W514),
        0.000001))/SQRT('1D'!$I$5*MAX((((F514)+(G514)*(W514))*(W514))/MAX((F514)+2*(G514)*(W514),
            0.000001),
        0.000001))</f>
        <v>1.0000000000000004</v>
      </c>
      <c r="AE514" s="5">
        <f ca="1">((F514)*(W514)^2)/2+(G514)*(W514)^3/3+(ABS(K514)^2)/('1D'!$I$5*MAX(((F514)+(G514)*(W514))*(W514),
        0.000001))</f>
        <v>35.686426155594638</v>
      </c>
      <c r="AF514" s="5">
        <f ca="1">IF($A$2=0,
    0,
    IFERROR(AB515+(((AC514+AC515)/2)*J515)+(IF(Z514&gt;Z515,
                '1D'!$D$8*((Z514^2-Z515^2)/(2*'1D'!$I$5)),
                '1D'!$D$9*((Z515^2-Z514^2)/(2*'1D'!$I$5)))+('1D'!$D$10*(ABS(I515)/90)*(MAX(Z514^2,
                        Z515^2)/(2*'1D'!$I$5))))-AB514,
        0))</f>
        <v>3.3622728136606383E-3</v>
      </c>
      <c r="AG514" s="5">
        <f ca="1">IF($A$2=0,
    1,
    IF(IFERROR(AG515,
            0)=0,
        0,
        IFERROR(IF(OR(ROUND(AD514,
                        3)&gt;=1,
                    AND(ABS(AF514)&lt;'1D'!$D$19,
                        AD514&lt;1)),
                1,
                0),
            0)))</f>
        <v>1</v>
      </c>
      <c r="AH514" s="5">
        <f ca="1">IFERROR(IF('1D'!V32="Supercritical",
        MAX('1D'!$D$16,
            IFERROR(L514,
                MAX('1D'!$D$16,
                    POWER((ABS(K514)^2)/('1D'!$I$5*MAX(F514,
                                0.1)^2),
                        1/3)))),
        IF('1D'!V32="Subcritical",
            MAX('1D'!$D$16,
                IFERROR(W514,
                    MAX('1D'!$D$16,
                        POWER((ABS(K514)^2)/('1D'!$I$5*MAX(F514,
                                    0.1)^2),
                            1/3)))),
            IF(IFERROR(T514,
                    -1E+99)&gt;=IFERROR(AE514,
                    -1E+99),
                MAX('1D'!$D$16,
                    IFERROR(L514,
                        MAX('1D'!$D$16,
                            POWER((ABS(K514)^2)/('1D'!$I$5*MAX(F514,
                                        0.1)^2),
                                1/3)))),
                MAX('1D'!$D$16,
                    IFERROR(W514,
                        MAX('1D'!$D$16,
                            POWER((ABS(K514)^2)/('1D'!$I$5*MAX(F514,
                                        0.1)^2),
                                1/3))))))),
    MAX('1D'!$D$16,
        POWER((ABS(K514)^2)/('1D'!$I$5*MAX(F514,
                    0.1)^2),
            1/3)))</f>
        <v>2.0411692021517887</v>
      </c>
      <c r="AI514" s="5">
        <f t="shared" ca="1" si="106"/>
        <v>634.35166920215181</v>
      </c>
      <c r="AJ514" s="5">
        <f ca="1">AI514+((ABS(K514)/MAX(((F514)+(G514)*(AH514))*(AH514),
            0.000001))^2)/(2*'1D'!$I$5)</f>
        <v>635.52609253909486</v>
      </c>
      <c r="AM514">
        <v>0</v>
      </c>
      <c r="AN514">
        <v>0</v>
      </c>
      <c r="AO514" s="5">
        <f t="shared" si="107"/>
        <v>0</v>
      </c>
      <c r="AP514" s="5">
        <f t="shared" si="111"/>
        <v>0</v>
      </c>
      <c r="AQ514" s="5">
        <f ca="1">ABS(ABS(K514)/MAX(((F514)+(G514)*(AH514))*(AH514),
        0.000001))/SQRT('1D'!$I$5*MAX((((F514)+(G514)*(AH514))*(AH514))/MAX((F514)+2*(G514)*(AH514),
            0.000001),
        0.000001))</f>
        <v>1.0727235886044055</v>
      </c>
      <c r="AR514" s="5" t="str">
        <f t="shared" ca="1" si="108"/>
        <v>Supercritical</v>
      </c>
      <c r="AS514" s="5">
        <f ca="1">((ABS(K514)*'1D'!$D$6)/(MAX(((F514)+(G514)*(AH514))*(AH514),
            0.000001)*MAX(((((F514)+(G514)*(AH514))*(AH514))/MAX((F514)+2*(AH514)*SQRT(1+(G514)^2),
                    0.000001))^(2/3),
            0.000001)))^2</f>
        <v>4.3358367565141456E-3</v>
      </c>
    </row>
    <row r="515" spans="1:45" x14ac:dyDescent="0.35">
      <c r="A515">
        <v>506</v>
      </c>
      <c r="B515">
        <v>504.99599999999998</v>
      </c>
      <c r="C515">
        <v>616203.245</v>
      </c>
      <c r="D515">
        <v>3097474.6430000002</v>
      </c>
      <c r="E515">
        <v>632.30999999999995</v>
      </c>
      <c r="F515">
        <v>5.2</v>
      </c>
      <c r="G515">
        <v>0</v>
      </c>
      <c r="H515" t="s">
        <v>176</v>
      </c>
      <c r="I515">
        <v>2.7E-2</v>
      </c>
      <c r="J515" s="5">
        <f t="shared" si="109"/>
        <v>1</v>
      </c>
      <c r="K515" s="5">
        <f t="shared" ca="1" si="110"/>
        <v>50.95</v>
      </c>
      <c r="L515" s="5">
        <f ca="1">IF($A$2=0,
    IFERROR(L514,
        MAX('1D'!$D$16,
            POWER((ABS(K515)^2)/('1D'!$I$5*MAX(F515,
                        0.1)^2),
                1/3))),
    IF(IFERROR(V514,
            0)=0,
        IFERROR(L514,
            MAX('1D'!$D$16,
                POWER((ABS(K515)^2)/('1D'!$I$5*MAX(F515,
                            0.1)^2),
                    1/3))),
        IF(OR(IFERROR(L515,
                    0)=0,
                IFERROR(S514,
                    0)&lt;1,
                IFERROR(S515,
                    0)&lt;1),
            MAX('1D'!$D$16,
                POWER((ABS(K515)^2)/('1D'!$I$5*MAX(F515,
                            0.1)^2),
                    1/3)),
            IF(IFERROR(U515,
                    0)&gt;0,
                MAX('1D'!$D$16,
                    IFERROR(L515,
                        0)+((IFERROR(U515,
                                0))*'1D'!$D$18*IF((IFERROR(S515,
                                    0))&lt;1,
                            1,
                            -1))),
                IF(IFERROR(U515,
                        0)&lt;0,
                    IF(ABS((MAX('1D'!$D$16,
                                    POWER((ABS(K515)^2)/('1D'!$I$5*MAX(F515,
                                                0.1)^2),
                                        1/3)))-IFERROR(L515,
                                0))&gt;'1D'!$D$19,
                        MAX('1D'!$D$16,
                            IF((MAX('1D'!$D$16,
                                        POWER((ABS(K515)^2)/('1D'!$I$5*MAX(F515,
                                                    0.1)^2),
                                            1/3)))&gt;IFERROR(L515,
                                    0),
                                MIN((MAX('1D'!$D$16,
                                            POWER((ABS(K515)^2)/('1D'!$I$5*MAX(F515,
                                                        0.1)^2),
                                                1/3))),
                                    IFERROR(L515,
                                        0)+(MIN(ABS(IFERROR(U515,
                                                    0))*'1D'!$D$18,
                                            ABS((MAX('1D'!$D$16,
                                                        POWER((ABS(K515)^2)/('1D'!$I$5*MAX(F515,
                                                                    0.1)^2),
                                                            1/3)))-IFERROR(L515,
                                                    0))))),
                                MAX((MAX('1D'!$D$16,
                                            POWER((ABS(K515)^2)/('1D'!$I$5*MAX(F515,
                                                        0.1)^2),
                                                1/3))),
                                    IFERROR(L515,
                                        0)-(MIN(ABS(IFERROR(U515,
                                                    0))*'1D'!$D$18,
                                            ABS((MAX('1D'!$D$16,
                                                        POWER((ABS(K515)^2)/('1D'!$I$5*MAX(F515,
                                                                    0.1)^2),
                                                            1/3)))-IFERROR(L515,
                                                    0))))))),
                        MAX('1D'!$D$16,
                            POWER((ABS(K515)^2)/('1D'!$I$5*MAX(F515,
                                        0.1)^2),
                                1/3))),
                    MAX('1D'!$D$16,
                        IFERROR(L515,
                            0)))))))</f>
        <v>2.0411692021517887</v>
      </c>
      <c r="M515" s="5">
        <f t="shared" ca="1" si="98"/>
        <v>10.614079851189301</v>
      </c>
      <c r="N515" s="5">
        <f t="shared" ca="1" si="99"/>
        <v>1.1434704692804873</v>
      </c>
      <c r="O515" s="5">
        <f t="shared" ca="1" si="100"/>
        <v>4.8002276894771132</v>
      </c>
      <c r="P515" s="5">
        <f t="shared" ca="1" si="101"/>
        <v>634.35116920215171</v>
      </c>
      <c r="Q515" s="5">
        <f ca="1">P515+((ABS(K515)/MAX(((F515)+(G515)*(L515))*(L515),
            0.000001))^2)/(2*'1D'!$I$5)</f>
        <v>635.52559253909476</v>
      </c>
      <c r="R515" s="5">
        <f ca="1">((ABS(K515)*'1D'!$D$6)/(MAX(((F515)+(G515)*(L515))*(L515),
            0.000001)*MAX(((((F515)+(G515)*(L515))*(L515))/MAX((F515)+2*(L515)*SQRT(1+(G515)^2),
                    0.000001))^(2/3),
            0.000001)))^2</f>
        <v>4.3358367565141456E-3</v>
      </c>
      <c r="S515" s="5">
        <f ca="1">ABS(ABS(K515)/MAX(((F515)+(G515)*(L515))*(L515),
        0.000001))/SQRT('1D'!$I$5*MAX((((F515)+(G515)*(L515))*(L515))/MAX((F515)+2*(G515)*(L515),
            0.000001),
        0.000001))</f>
        <v>1.0727235886044055</v>
      </c>
      <c r="T515" s="5">
        <f ca="1">((F515)*(L515)^2)/2+(G515)*(L515)^3/3+(ABS(K515)^2)/('1D'!$I$5*MAX(((F515)+(G515)*(L515))*(L515),
        0.000001))</f>
        <v>35.763412605541333</v>
      </c>
      <c r="U515" s="5">
        <f ca="1">IF($A$2=0,
    0,
    IFERROR(Q514-(((R514+R515)/2)*J515)-(IF(O514&gt;O515,
                '1D'!$D$8*((O514^2-O515^2)/(2*'1D'!$I$5)),
                '1D'!$D$9*((O515^2-O514^2)/(2*'1D'!$I$5)))+('1D'!$D$10*(ABS(I515)/90)*(MAX(O514^2,
                        O515^2)/(2*'1D'!$I$5))))-Q515,
        0))</f>
        <v>-3.8886858064870466E-3</v>
      </c>
      <c r="V515" s="5">
        <f ca="1">IF($A$2=0,
    1,
    IF(IFERROR(V514,
            0)=0,
        0,
        IFERROR(IF(ROUND(S515,
                    3)=1,
                1,
                IF(AND(ABS(U515)&lt;'1D'!$D$19,
                        S515&gt;1),
                    1,
                    0)),
            0)))</f>
        <v>0</v>
      </c>
      <c r="W515" s="5">
        <f ca="1">IF($A$2=0,
    MAX(MAX('1D'!$D$16,
            MAX('1D'!$D$16,
                POWER((ABS(K515)^2)/('1D'!$I$5*MAX(F515,
                            0.1)^2),
                    1/3))),
        IFERROR(W1396,
            MAX(MAX('1D'!$D$16,
                    MAX('1D'!$D$16,
                        POWER((ABS(K515)^2)/('1D'!$I$5*MAX(F515,
                                    0.1)^2),
                            1/3))),
                ($L$2)-E1396))),
    IF(IFERROR(AG516,
            0)=0,
        MAX(MAX('1D'!$D$16,
                MAX('1D'!$D$16,
                    POWER((ABS(K515)^2)/('1D'!$I$5*MAX(F515,
                                0.1)^2),
                        1/3))),
            IFERROR(W1396,
                MAX(MAX('1D'!$D$16,
                        MAX('1D'!$D$16,
                            POWER((ABS(K515)^2)/('1D'!$I$5*MAX(F515,
                                        0.1)^2),
                                1/3))),
                    ($L$2)-E1396))),
        IF(IFERROR(W515,
                0)=0,
            MAX(MAX('1D'!$D$16,
                    MAX('1D'!$D$16,
                        POWER((ABS(K515)^2)/('1D'!$I$5*MAX(F515,
                                    0.1)^2),
                            1/3))),
                IFERROR(W1396,
                    MAX(MAX('1D'!$D$16,
                            MAX('1D'!$D$16,
                                POWER((ABS(K515)^2)/('1D'!$I$5*MAX(F515,
                                            0.1)^2),
                                    1/3))),
                        ($L$2)-E1396))),
            IF(OR(IFERROR(AD515,
                        0)&gt;=1,
                    IFERROR(AD516,
                        0)&gt;=1),
                MAX('1D'!$D$16,
                    MAX('1D'!$D$16,
                        POWER((ABS(K515)^2)/('1D'!$I$5*MAX(F515,
                                    0.1)^2),
                            1/3))),
                IF(ABS(IFERROR(AF515,
                            0))&lt;'1D'!$D$19,
                    MAX(MAX('1D'!$D$16,
                            MAX('1D'!$D$16,
                                POWER((ABS(K515)^2)/('1D'!$I$5*MAX(F515,
                                            0.1)^2),
                                    1/3))),
                        IFERROR(W515,
                            0)),
                    MAX(MAX('1D'!$D$16,
                            MAX('1D'!$D$16,
                                POWER((ABS(K515)^2)/('1D'!$I$5*MAX(F515,
                                            0.1)^2),
                                    1/3))),
                        (IFERROR(W515,
                                0))+((IFERROR(AF515,
                                    0))*'1D'!$D$18)))))))</f>
        <v>2.1389677043987478</v>
      </c>
      <c r="X515" s="5">
        <f t="shared" ca="1" si="102"/>
        <v>11.122632062873489</v>
      </c>
      <c r="Y515" s="5">
        <f t="shared" ca="1" si="103"/>
        <v>1.1735290000551568</v>
      </c>
      <c r="Z515" s="5">
        <f t="shared" ca="1" si="104"/>
        <v>4.5807502857230418</v>
      </c>
      <c r="AA515" s="5">
        <f t="shared" ca="1" si="105"/>
        <v>634.44896770439868</v>
      </c>
      <c r="AB515" s="5">
        <f ca="1">AA515+((ABS(K515)/MAX(((F515)+(G515)*(W515))*(W515),
            0.000001))^2)/(2*'1D'!$I$5)</f>
        <v>635.51845155659805</v>
      </c>
      <c r="AC515" s="5">
        <f ca="1">((ABS(K515)*'1D'!$D$6)/(MAX(((F515)+(G515)*(W515))*(W515),
            0.000001)*MAX(((((F515)+(G515)*(W515))*(W515))/MAX((F515)+2*(W515)*SQRT(1+(G515)^2),
                    0.000001))^(2/3),
            0.000001)))^2</f>
        <v>3.8141460404132466E-3</v>
      </c>
      <c r="AD515" s="5">
        <f ca="1">ABS(ABS(K515)/MAX(((F515)+(G515)*(W515))*(W515),
        0.000001))/SQRT('1D'!$I$5*MAX((((F515)+(G515)*(W515))*(W515))/MAX((F515)+2*(G515)*(W515),
            0.000001),
        0.000001))</f>
        <v>1.0000000000000004</v>
      </c>
      <c r="AE515" s="5">
        <f ca="1">((F515)*(W515)^2)/2+(G515)*(W515)^3/3+(ABS(K515)^2)/('1D'!$I$5*MAX(((F515)+(G515)*(W515))*(W515),
        0.000001))</f>
        <v>35.686426155594638</v>
      </c>
      <c r="AF515" s="5">
        <f ca="1">IF($A$2=0,
    0,
    IFERROR(AB516+(((AC515+AC516)/2)*J516)+(IF(Z515&gt;Z516,
                '1D'!$D$8*((Z515^2-Z516^2)/(2*'1D'!$I$5)),
                '1D'!$D$9*((Z516^2-Z515^2)/(2*'1D'!$I$5)))+('1D'!$D$10*(ABS(I516)/90)*(MAX(Z515^2,
                        Z516^2)/(2*'1D'!$I$5))))-AB515,
        0))</f>
        <v>3.4032696947861041E-3</v>
      </c>
      <c r="AG515" s="5">
        <f ca="1">IF($A$2=0,
    1,
    IF(IFERROR(AG516,
            0)=0,
        0,
        IFERROR(IF(OR(ROUND(AD515,
                        3)&gt;=1,
                    AND(ABS(AF515)&lt;'1D'!$D$19,
                        AD515&lt;1)),
                1,
                0),
            0)))</f>
        <v>1</v>
      </c>
      <c r="AH515" s="5">
        <f ca="1">IFERROR(IF('1D'!V32="Supercritical",
        MAX('1D'!$D$16,
            IFERROR(L515,
                MAX('1D'!$D$16,
                    POWER((ABS(K515)^2)/('1D'!$I$5*MAX(F515,
                                0.1)^2),
                        1/3)))),
        IF('1D'!V32="Subcritical",
            MAX('1D'!$D$16,
                IFERROR(W515,
                    MAX('1D'!$D$16,
                        POWER((ABS(K515)^2)/('1D'!$I$5*MAX(F515,
                                    0.1)^2),
                            1/3)))),
            IF(IFERROR(T515,
                    -1E+99)&gt;=IFERROR(AE515,
                    -1E+99),
                MAX('1D'!$D$16,
                    IFERROR(L515,
                        MAX('1D'!$D$16,
                            POWER((ABS(K515)^2)/('1D'!$I$5*MAX(F515,
                                        0.1)^2),
                                1/3)))),
                MAX('1D'!$D$16,
                    IFERROR(W515,
                        MAX('1D'!$D$16,
                            POWER((ABS(K515)^2)/('1D'!$I$5*MAX(F515,
                                        0.1)^2),
                                1/3))))))),
    MAX('1D'!$D$16,
        POWER((ABS(K515)^2)/('1D'!$I$5*MAX(F515,
                    0.1)^2),
            1/3)))</f>
        <v>2.0411692021517887</v>
      </c>
      <c r="AI515" s="5">
        <f t="shared" ca="1" si="106"/>
        <v>634.35116920215171</v>
      </c>
      <c r="AJ515" s="5">
        <f ca="1">AI515+((ABS(K515)/MAX(((F515)+(G515)*(AH515))*(AH515),
            0.000001))^2)/(2*'1D'!$I$5)</f>
        <v>635.52559253909476</v>
      </c>
      <c r="AM515">
        <v>0</v>
      </c>
      <c r="AN515">
        <v>0</v>
      </c>
      <c r="AO515" s="5">
        <f t="shared" si="107"/>
        <v>0</v>
      </c>
      <c r="AP515" s="5">
        <f t="shared" si="111"/>
        <v>0</v>
      </c>
      <c r="AQ515" s="5">
        <f ca="1">ABS(ABS(K515)/MAX(((F515)+(G515)*(AH515))*(AH515),
        0.000001))/SQRT('1D'!$I$5*MAX((((F515)+(G515)*(AH515))*(AH515))/MAX((F515)+2*(G515)*(AH515),
            0.000001),
        0.000001))</f>
        <v>1.0727235886044055</v>
      </c>
      <c r="AR515" s="5" t="str">
        <f t="shared" ca="1" si="108"/>
        <v>Supercritical</v>
      </c>
      <c r="AS515" s="5">
        <f ca="1">((ABS(K515)*'1D'!$D$6)/(MAX(((F515)+(G515)*(AH515))*(AH515),
            0.000001)*MAX(((((F515)+(G515)*(AH515))*(AH515))/MAX((F515)+2*(AH515)*SQRT(1+(G515)^2),
                    0.000001))^(2/3),
            0.000001)))^2</f>
        <v>4.3358367565141456E-3</v>
      </c>
    </row>
    <row r="516" spans="1:45" x14ac:dyDescent="0.35">
      <c r="A516">
        <v>507</v>
      </c>
      <c r="B516">
        <v>505.99599999999998</v>
      </c>
      <c r="C516">
        <v>616202.77099999995</v>
      </c>
      <c r="D516">
        <v>3097473.7629999998</v>
      </c>
      <c r="E516">
        <v>632.30949999999996</v>
      </c>
      <c r="F516">
        <v>5.2</v>
      </c>
      <c r="G516">
        <v>0</v>
      </c>
      <c r="H516" t="s">
        <v>176</v>
      </c>
      <c r="I516">
        <v>0.05</v>
      </c>
      <c r="J516" s="5">
        <f t="shared" si="109"/>
        <v>1</v>
      </c>
      <c r="K516" s="5">
        <f t="shared" ca="1" si="110"/>
        <v>50.95</v>
      </c>
      <c r="L516" s="5">
        <f ca="1">IF($A$2=0,
    IFERROR(L515,
        MAX('1D'!$D$16,
            POWER((ABS(K516)^2)/('1D'!$I$5*MAX(F516,
                        0.1)^2),
                1/3))),
    IF(IFERROR(V515,
            0)=0,
        IFERROR(L515,
            MAX('1D'!$D$16,
                POWER((ABS(K516)^2)/('1D'!$I$5*MAX(F516,
                            0.1)^2),
                    1/3))),
        IF(OR(IFERROR(L516,
                    0)=0,
                IFERROR(S515,
                    0)&lt;1,
                IFERROR(S516,
                    0)&lt;1),
            MAX('1D'!$D$16,
                POWER((ABS(K516)^2)/('1D'!$I$5*MAX(F516,
                            0.1)^2),
                    1/3)),
            IF(IFERROR(U516,
                    0)&gt;0,
                MAX('1D'!$D$16,
                    IFERROR(L516,
                        0)+((IFERROR(U516,
                                0))*'1D'!$D$18*IF((IFERROR(S516,
                                    0))&lt;1,
                            1,
                            -1))),
                IF(IFERROR(U516,
                        0)&lt;0,
                    IF(ABS((MAX('1D'!$D$16,
                                    POWER((ABS(K516)^2)/('1D'!$I$5*MAX(F516,
                                                0.1)^2),
                                        1/3)))-IFERROR(L516,
                                0))&gt;'1D'!$D$19,
                        MAX('1D'!$D$16,
                            IF((MAX('1D'!$D$16,
                                        POWER((ABS(K516)^2)/('1D'!$I$5*MAX(F516,
                                                    0.1)^2),
                                            1/3)))&gt;IFERROR(L516,
                                    0),
                                MIN((MAX('1D'!$D$16,
                                            POWER((ABS(K516)^2)/('1D'!$I$5*MAX(F516,
                                                        0.1)^2),
                                                1/3))),
                                    IFERROR(L516,
                                        0)+(MIN(ABS(IFERROR(U516,
                                                    0))*'1D'!$D$18,
                                            ABS((MAX('1D'!$D$16,
                                                        POWER((ABS(K516)^2)/('1D'!$I$5*MAX(F516,
                                                                    0.1)^2),
                                                            1/3)))-IFERROR(L516,
                                                    0))))),
                                MAX((MAX('1D'!$D$16,
                                            POWER((ABS(K516)^2)/('1D'!$I$5*MAX(F516,
                                                        0.1)^2),
                                                1/3))),
                                    IFERROR(L516,
                                        0)-(MIN(ABS(IFERROR(U516,
                                                    0))*'1D'!$D$18,
                                            ABS((MAX('1D'!$D$16,
                                                        POWER((ABS(K516)^2)/('1D'!$I$5*MAX(F516,
                                                                    0.1)^2),
                                                            1/3)))-IFERROR(L516,
                                                    0))))))),
                        MAX('1D'!$D$16,
                            POWER((ABS(K516)^2)/('1D'!$I$5*MAX(F516,
                                        0.1)^2),
                                1/3))),
                    MAX('1D'!$D$16,
                        IFERROR(L516,
                            0)))))))</f>
        <v>2.0411692021517887</v>
      </c>
      <c r="M516" s="5">
        <f t="shared" ca="1" si="98"/>
        <v>10.614079851189301</v>
      </c>
      <c r="N516" s="5">
        <f t="shared" ca="1" si="99"/>
        <v>1.1434704692804873</v>
      </c>
      <c r="O516" s="5">
        <f t="shared" ca="1" si="100"/>
        <v>4.8002276894771132</v>
      </c>
      <c r="P516" s="5">
        <f t="shared" ca="1" si="101"/>
        <v>634.35066920215172</v>
      </c>
      <c r="Q516" s="5">
        <f ca="1">P516+((ABS(K516)/MAX(((F516)+(G516)*(L516))*(L516),
            0.000001))^2)/(2*'1D'!$I$5)</f>
        <v>635.52509253909477</v>
      </c>
      <c r="R516" s="5">
        <f ca="1">((ABS(K516)*'1D'!$D$6)/(MAX(((F516)+(G516)*(L516))*(L516),
            0.000001)*MAX(((((F516)+(G516)*(L516))*(L516))/MAX((F516)+2*(L516)*SQRT(1+(G516)^2),
                    0.000001))^(2/3),
            0.000001)))^2</f>
        <v>4.3358367565141456E-3</v>
      </c>
      <c r="S516" s="5">
        <f ca="1">ABS(ABS(K516)/MAX(((F516)+(G516)*(L516))*(L516),
        0.000001))/SQRT('1D'!$I$5*MAX((((F516)+(G516)*(L516))*(L516))/MAX((F516)+2*(G516)*(L516),
            0.000001),
        0.000001))</f>
        <v>1.0727235886044055</v>
      </c>
      <c r="T516" s="5">
        <f ca="1">((F516)*(L516)^2)/2+(G516)*(L516)^3/3+(ABS(K516)^2)/('1D'!$I$5*MAX(((F516)+(G516)*(L516))*(L516),
        0.000001))</f>
        <v>35.763412605541333</v>
      </c>
      <c r="U516" s="5">
        <f ca="1">IF($A$2=0,
    0,
    IFERROR(Q515-(((R515+R516)/2)*J516)-(IF(O515&gt;O516,
                '1D'!$D$8*((O515^2-O516^2)/(2*'1D'!$I$5)),
                '1D'!$D$9*((O516^2-O515^2)/(2*'1D'!$I$5)))+('1D'!$D$10*(ABS(I516)/90)*(MAX(O515^2,
                        O516^2)/(2*'1D'!$I$5))))-Q516,
        0))</f>
        <v>-3.9337053678991651E-3</v>
      </c>
      <c r="V516" s="5">
        <f ca="1">IF($A$2=0,
    1,
    IF(IFERROR(V515,
            0)=0,
        0,
        IFERROR(IF(ROUND(S516,
                    3)=1,
                1,
                IF(AND(ABS(U516)&lt;'1D'!$D$19,
                        S516&gt;1),
                    1,
                    0)),
            0)))</f>
        <v>0</v>
      </c>
      <c r="W516" s="5">
        <f ca="1">IF($A$2=0,
    MAX(MAX('1D'!$D$16,
            MAX('1D'!$D$16,
                POWER((ABS(K516)^2)/('1D'!$I$5*MAX(F516,
                            0.1)^2),
                    1/3))),
        IFERROR(W1396,
            MAX(MAX('1D'!$D$16,
                    MAX('1D'!$D$16,
                        POWER((ABS(K516)^2)/('1D'!$I$5*MAX(F516,
                                    0.1)^2),
                            1/3))),
                ($L$2)-E1396))),
    IF(IFERROR(AG517,
            0)=0,
        MAX(MAX('1D'!$D$16,
                MAX('1D'!$D$16,
                    POWER((ABS(K516)^2)/('1D'!$I$5*MAX(F516,
                                0.1)^2),
                        1/3))),
            IFERROR(W1396,
                MAX(MAX('1D'!$D$16,
                        MAX('1D'!$D$16,
                            POWER((ABS(K516)^2)/('1D'!$I$5*MAX(F516,
                                        0.1)^2),
                                1/3))),
                    ($L$2)-E1396))),
        IF(IFERROR(W516,
                0)=0,
            MAX(MAX('1D'!$D$16,
                    MAX('1D'!$D$16,
                        POWER((ABS(K516)^2)/('1D'!$I$5*MAX(F516,
                                    0.1)^2),
                            1/3))),
                IFERROR(W1396,
                    MAX(MAX('1D'!$D$16,
                            MAX('1D'!$D$16,
                                POWER((ABS(K516)^2)/('1D'!$I$5*MAX(F516,
                                            0.1)^2),
                                    1/3))),
                        ($L$2)-E1396))),
            IF(OR(IFERROR(AD516,
                        0)&gt;=1,
                    IFERROR(AD517,
                        0)&gt;=1),
                MAX('1D'!$D$16,
                    MAX('1D'!$D$16,
                        POWER((ABS(K516)^2)/('1D'!$I$5*MAX(F516,
                                    0.1)^2),
                            1/3))),
                IF(ABS(IFERROR(AF516,
                            0))&lt;'1D'!$D$19,
                    MAX(MAX('1D'!$D$16,
                            MAX('1D'!$D$16,
                                POWER((ABS(K516)^2)/('1D'!$I$5*MAX(F516,
                                            0.1)^2),
                                    1/3))),
                        IFERROR(W516,
                            0)),
                    MAX(MAX('1D'!$D$16,
                            MAX('1D'!$D$16,
                                POWER((ABS(K516)^2)/('1D'!$I$5*MAX(F516,
                                            0.1)^2),
                                    1/3))),
                        (IFERROR(W516,
                                0))+((IFERROR(AF516,
                                    0))*'1D'!$D$18)))))))</f>
        <v>2.1389677043987478</v>
      </c>
      <c r="X516" s="5">
        <f t="shared" ca="1" si="102"/>
        <v>11.122632062873489</v>
      </c>
      <c r="Y516" s="5">
        <f t="shared" ca="1" si="103"/>
        <v>1.1735290000551568</v>
      </c>
      <c r="Z516" s="5">
        <f t="shared" ca="1" si="104"/>
        <v>4.5807502857230418</v>
      </c>
      <c r="AA516" s="5">
        <f t="shared" ca="1" si="105"/>
        <v>634.44846770439869</v>
      </c>
      <c r="AB516" s="5">
        <f ca="1">AA516+((ABS(K516)/MAX(((F516)+(G516)*(W516))*(W516),
            0.000001))^2)/(2*'1D'!$I$5)</f>
        <v>635.51795155659806</v>
      </c>
      <c r="AC516" s="5">
        <f ca="1">((ABS(K516)*'1D'!$D$6)/(MAX(((F516)+(G516)*(W516))*(W516),
            0.000001)*MAX(((((F516)+(G516)*(W516))*(W516))/MAX((F516)+2*(W516)*SQRT(1+(G516)^2),
                    0.000001))^(2/3),
            0.000001)))^2</f>
        <v>3.8141460404132466E-3</v>
      </c>
      <c r="AD516" s="5">
        <f ca="1">ABS(ABS(K516)/MAX(((F516)+(G516)*(W516))*(W516),
        0.000001))/SQRT('1D'!$I$5*MAX((((F516)+(G516)*(W516))*(W516))/MAX((F516)+2*(G516)*(W516),
            0.000001),
        0.000001))</f>
        <v>1.0000000000000004</v>
      </c>
      <c r="AE516" s="5">
        <f ca="1">((F516)*(W516)^2)/2+(G516)*(W516)^3/3+(ABS(K516)^2)/('1D'!$I$5*MAX(((F516)+(G516)*(W516))*(W516),
        0.000001))</f>
        <v>35.686426155594638</v>
      </c>
      <c r="AF516" s="5">
        <f ca="1">IF($A$2=0,
    0,
    IFERROR(AB517+(((AC516+AC517)/2)*J517)+(IF(Z516&gt;Z517,
                '1D'!$D$8*((Z516^2-Z517^2)/(2*'1D'!$I$5)),
                '1D'!$D$9*((Z517^2-Z516^2)/(2*'1D'!$I$5)))+('1D'!$D$10*(ABS(I517)/90)*(MAX(Z516^2,
                        Z517^2)/(2*'1D'!$I$5))))-AB516,
        0))</f>
        <v>3.4531789411857972E-3</v>
      </c>
      <c r="AG516" s="5">
        <f ca="1">IF($A$2=0,
    1,
    IF(IFERROR(AG517,
            0)=0,
        0,
        IFERROR(IF(OR(ROUND(AD516,
                        3)&gt;=1,
                    AND(ABS(AF516)&lt;'1D'!$D$19,
                        AD516&lt;1)),
                1,
                0),
            0)))</f>
        <v>1</v>
      </c>
      <c r="AH516" s="5">
        <f ca="1">IFERROR(IF('1D'!V32="Supercritical",
        MAX('1D'!$D$16,
            IFERROR(L516,
                MAX('1D'!$D$16,
                    POWER((ABS(K516)^2)/('1D'!$I$5*MAX(F516,
                                0.1)^2),
                        1/3)))),
        IF('1D'!V32="Subcritical",
            MAX('1D'!$D$16,
                IFERROR(W516,
                    MAX('1D'!$D$16,
                        POWER((ABS(K516)^2)/('1D'!$I$5*MAX(F516,
                                    0.1)^2),
                            1/3)))),
            IF(IFERROR(T516,
                    -1E+99)&gt;=IFERROR(AE516,
                    -1E+99),
                MAX('1D'!$D$16,
                    IFERROR(L516,
                        MAX('1D'!$D$16,
                            POWER((ABS(K516)^2)/('1D'!$I$5*MAX(F516,
                                        0.1)^2),
                                1/3)))),
                MAX('1D'!$D$16,
                    IFERROR(W516,
                        MAX('1D'!$D$16,
                            POWER((ABS(K516)^2)/('1D'!$I$5*MAX(F516,
                                        0.1)^2),
                                1/3))))))),
    MAX('1D'!$D$16,
        POWER((ABS(K516)^2)/('1D'!$I$5*MAX(F516,
                    0.1)^2),
            1/3)))</f>
        <v>2.0411692021517887</v>
      </c>
      <c r="AI516" s="5">
        <f t="shared" ca="1" si="106"/>
        <v>634.35066920215172</v>
      </c>
      <c r="AJ516" s="5">
        <f ca="1">AI516+((ABS(K516)/MAX(((F516)+(G516)*(AH516))*(AH516),
            0.000001))^2)/(2*'1D'!$I$5)</f>
        <v>635.52509253909477</v>
      </c>
      <c r="AM516">
        <v>0</v>
      </c>
      <c r="AN516">
        <v>0</v>
      </c>
      <c r="AO516" s="5">
        <f t="shared" si="107"/>
        <v>0</v>
      </c>
      <c r="AP516" s="5">
        <f t="shared" si="111"/>
        <v>0</v>
      </c>
      <c r="AQ516" s="5">
        <f ca="1">ABS(ABS(K516)/MAX(((F516)+(G516)*(AH516))*(AH516),
        0.000001))/SQRT('1D'!$I$5*MAX((((F516)+(G516)*(AH516))*(AH516))/MAX((F516)+2*(G516)*(AH516),
            0.000001),
        0.000001))</f>
        <v>1.0727235886044055</v>
      </c>
      <c r="AR516" s="5" t="str">
        <f t="shared" ca="1" si="108"/>
        <v>Supercritical</v>
      </c>
      <c r="AS516" s="5">
        <f ca="1">((ABS(K516)*'1D'!$D$6)/(MAX(((F516)+(G516)*(AH516))*(AH516),
            0.000001)*MAX(((((F516)+(G516)*(AH516))*(AH516))/MAX((F516)+2*(AH516)*SQRT(1+(G516)^2),
                    0.000001))^(2/3),
            0.000001)))^2</f>
        <v>4.3358367565141456E-3</v>
      </c>
    </row>
    <row r="517" spans="1:45" x14ac:dyDescent="0.35">
      <c r="A517">
        <v>508</v>
      </c>
      <c r="B517">
        <v>506.99599999999998</v>
      </c>
      <c r="C517">
        <v>616202.29599999997</v>
      </c>
      <c r="D517">
        <v>3097472.8829999999</v>
      </c>
      <c r="E517">
        <v>632.30899999999997</v>
      </c>
      <c r="F517">
        <v>5.2</v>
      </c>
      <c r="G517">
        <v>0</v>
      </c>
      <c r="H517" t="s">
        <v>176</v>
      </c>
      <c r="I517">
        <v>7.8E-2</v>
      </c>
      <c r="J517" s="5">
        <f t="shared" si="109"/>
        <v>1</v>
      </c>
      <c r="K517" s="5">
        <f t="shared" ca="1" si="110"/>
        <v>50.95</v>
      </c>
      <c r="L517" s="5">
        <f ca="1">IF($A$2=0,
    IFERROR(L516,
        MAX('1D'!$D$16,
            POWER((ABS(K517)^2)/('1D'!$I$5*MAX(F517,
                        0.1)^2),
                1/3))),
    IF(IFERROR(V516,
            0)=0,
        IFERROR(L516,
            MAX('1D'!$D$16,
                POWER((ABS(K517)^2)/('1D'!$I$5*MAX(F517,
                            0.1)^2),
                    1/3))),
        IF(OR(IFERROR(L517,
                    0)=0,
                IFERROR(S516,
                    0)&lt;1,
                IFERROR(S517,
                    0)&lt;1),
            MAX('1D'!$D$16,
                POWER((ABS(K517)^2)/('1D'!$I$5*MAX(F517,
                            0.1)^2),
                    1/3)),
            IF(IFERROR(U517,
                    0)&gt;0,
                MAX('1D'!$D$16,
                    IFERROR(L517,
                        0)+((IFERROR(U517,
                                0))*'1D'!$D$18*IF((IFERROR(S517,
                                    0))&lt;1,
                            1,
                            -1))),
                IF(IFERROR(U517,
                        0)&lt;0,
                    IF(ABS((MAX('1D'!$D$16,
                                    POWER((ABS(K517)^2)/('1D'!$I$5*MAX(F517,
                                                0.1)^2),
                                        1/3)))-IFERROR(L517,
                                0))&gt;'1D'!$D$19,
                        MAX('1D'!$D$16,
                            IF((MAX('1D'!$D$16,
                                        POWER((ABS(K517)^2)/('1D'!$I$5*MAX(F517,
                                                    0.1)^2),
                                            1/3)))&gt;IFERROR(L517,
                                    0),
                                MIN((MAX('1D'!$D$16,
                                            POWER((ABS(K517)^2)/('1D'!$I$5*MAX(F517,
                                                        0.1)^2),
                                                1/3))),
                                    IFERROR(L517,
                                        0)+(MIN(ABS(IFERROR(U517,
                                                    0))*'1D'!$D$18,
                                            ABS((MAX('1D'!$D$16,
                                                        POWER((ABS(K517)^2)/('1D'!$I$5*MAX(F517,
                                                                    0.1)^2),
                                                            1/3)))-IFERROR(L517,
                                                    0))))),
                                MAX((MAX('1D'!$D$16,
                                            POWER((ABS(K517)^2)/('1D'!$I$5*MAX(F517,
                                                        0.1)^2),
                                                1/3))),
                                    IFERROR(L517,
                                        0)-(MIN(ABS(IFERROR(U517,
                                                    0))*'1D'!$D$18,
                                            ABS((MAX('1D'!$D$16,
                                                        POWER((ABS(K517)^2)/('1D'!$I$5*MAX(F517,
                                                                    0.1)^2),
                                                            1/3)))-IFERROR(L517,
                                                    0))))))),
                        MAX('1D'!$D$16,
                            POWER((ABS(K517)^2)/('1D'!$I$5*MAX(F517,
                                        0.1)^2),
                                1/3))),
                    MAX('1D'!$D$16,
                        IFERROR(L517,
                            0)))))))</f>
        <v>2.0411692021517887</v>
      </c>
      <c r="M517" s="5">
        <f t="shared" ca="1" si="98"/>
        <v>10.614079851189301</v>
      </c>
      <c r="N517" s="5">
        <f t="shared" ca="1" si="99"/>
        <v>1.1434704692804873</v>
      </c>
      <c r="O517" s="5">
        <f t="shared" ca="1" si="100"/>
        <v>4.8002276894771132</v>
      </c>
      <c r="P517" s="5">
        <f t="shared" ca="1" si="101"/>
        <v>634.35016920215173</v>
      </c>
      <c r="Q517" s="5">
        <f ca="1">P517+((ABS(K517)/MAX(((F517)+(G517)*(L517))*(L517),
            0.000001))^2)/(2*'1D'!$I$5)</f>
        <v>635.52459253909478</v>
      </c>
      <c r="R517" s="5">
        <f ca="1">((ABS(K517)*'1D'!$D$6)/(MAX(((F517)+(G517)*(L517))*(L517),
            0.000001)*MAX(((((F517)+(G517)*(L517))*(L517))/MAX((F517)+2*(L517)*SQRT(1+(G517)^2),
                    0.000001))^(2/3),
            0.000001)))^2</f>
        <v>4.3358367565141456E-3</v>
      </c>
      <c r="S517" s="5">
        <f ca="1">ABS(ABS(K517)/MAX(((F517)+(G517)*(L517))*(L517),
        0.000001))/SQRT('1D'!$I$5*MAX((((F517)+(G517)*(L517))*(L517))/MAX((F517)+2*(G517)*(L517),
            0.000001),
        0.000001))</f>
        <v>1.0727235886044055</v>
      </c>
      <c r="T517" s="5">
        <f ca="1">((F517)*(L517)^2)/2+(G517)*(L517)^3/3+(ABS(K517)^2)/('1D'!$I$5*MAX(((F517)+(G517)*(L517))*(L517),
        0.000001))</f>
        <v>35.763412605541333</v>
      </c>
      <c r="U517" s="5">
        <f ca="1">IF($A$2=0,
    0,
    IFERROR(Q516-(((R516+R517)/2)*J517)-(IF(O516&gt;O517,
                '1D'!$D$8*((O516^2-O517^2)/(2*'1D'!$I$5)),
                '1D'!$D$9*((O517^2-O516^2)/(2*'1D'!$I$5)))+('1D'!$D$10*(ABS(I517)/90)*(MAX(O516^2,
                        O517^2)/(2*'1D'!$I$5))))-Q517,
        0))</f>
        <v>-3.9885117902258571E-3</v>
      </c>
      <c r="V517" s="5">
        <f ca="1">IF($A$2=0,
    1,
    IF(IFERROR(V516,
            0)=0,
        0,
        IFERROR(IF(ROUND(S517,
                    3)=1,
                1,
                IF(AND(ABS(U517)&lt;'1D'!$D$19,
                        S517&gt;1),
                    1,
                    0)),
            0)))</f>
        <v>0</v>
      </c>
      <c r="W517" s="5">
        <f ca="1">IF($A$2=0,
    MAX(MAX('1D'!$D$16,
            MAX('1D'!$D$16,
                POWER((ABS(K517)^2)/('1D'!$I$5*MAX(F517,
                            0.1)^2),
                    1/3))),
        IFERROR(W1396,
            MAX(MAX('1D'!$D$16,
                    MAX('1D'!$D$16,
                        POWER((ABS(K517)^2)/('1D'!$I$5*MAX(F517,
                                    0.1)^2),
                            1/3))),
                ($L$2)-E1396))),
    IF(IFERROR(AG518,
            0)=0,
        MAX(MAX('1D'!$D$16,
                MAX('1D'!$D$16,
                    POWER((ABS(K517)^2)/('1D'!$I$5*MAX(F517,
                                0.1)^2),
                        1/3))),
            IFERROR(W1396,
                MAX(MAX('1D'!$D$16,
                        MAX('1D'!$D$16,
                            POWER((ABS(K517)^2)/('1D'!$I$5*MAX(F517,
                                        0.1)^2),
                                1/3))),
                    ($L$2)-E1396))),
        IF(IFERROR(W517,
                0)=0,
            MAX(MAX('1D'!$D$16,
                    MAX('1D'!$D$16,
                        POWER((ABS(K517)^2)/('1D'!$I$5*MAX(F517,
                                    0.1)^2),
                            1/3))),
                IFERROR(W1396,
                    MAX(MAX('1D'!$D$16,
                            MAX('1D'!$D$16,
                                POWER((ABS(K517)^2)/('1D'!$I$5*MAX(F517,
                                            0.1)^2),
                                    1/3))),
                        ($L$2)-E1396))),
            IF(OR(IFERROR(AD517,
                        0)&gt;=1,
                    IFERROR(AD518,
                        0)&gt;=1),
                MAX('1D'!$D$16,
                    MAX('1D'!$D$16,
                        POWER((ABS(K517)^2)/('1D'!$I$5*MAX(F517,
                                    0.1)^2),
                            1/3))),
                IF(ABS(IFERROR(AF517,
                            0))&lt;'1D'!$D$19,
                    MAX(MAX('1D'!$D$16,
                            MAX('1D'!$D$16,
                                POWER((ABS(K517)^2)/('1D'!$I$5*MAX(F517,
                                            0.1)^2),
                                    1/3))),
                        IFERROR(W517,
                            0)),
                    MAX(MAX('1D'!$D$16,
                            MAX('1D'!$D$16,
                                POWER((ABS(K517)^2)/('1D'!$I$5*MAX(F517,
                                            0.1)^2),
                                    1/3))),
                        (IFERROR(W517,
                                0))+((IFERROR(AF517,
                                    0))*'1D'!$D$18)))))))</f>
        <v>2.1389677043987478</v>
      </c>
      <c r="X517" s="5">
        <f t="shared" ca="1" si="102"/>
        <v>11.122632062873489</v>
      </c>
      <c r="Y517" s="5">
        <f t="shared" ca="1" si="103"/>
        <v>1.1735290000551568</v>
      </c>
      <c r="Z517" s="5">
        <f t="shared" ca="1" si="104"/>
        <v>4.5807502857230418</v>
      </c>
      <c r="AA517" s="5">
        <f t="shared" ca="1" si="105"/>
        <v>634.44796770439871</v>
      </c>
      <c r="AB517" s="5">
        <f ca="1">AA517+((ABS(K517)/MAX(((F517)+(G517)*(W517))*(W517),
            0.000001))^2)/(2*'1D'!$I$5)</f>
        <v>635.51745155659808</v>
      </c>
      <c r="AC517" s="5">
        <f ca="1">((ABS(K517)*'1D'!$D$6)/(MAX(((F517)+(G517)*(W517))*(W517),
            0.000001)*MAX(((((F517)+(G517)*(W517))*(W517))/MAX((F517)+2*(W517)*SQRT(1+(G517)^2),
                    0.000001))^(2/3),
            0.000001)))^2</f>
        <v>3.8141460404132466E-3</v>
      </c>
      <c r="AD517" s="5">
        <f ca="1">ABS(ABS(K517)/MAX(((F517)+(G517)*(W517))*(W517),
        0.000001))/SQRT('1D'!$I$5*MAX((((F517)+(G517)*(W517))*(W517))/MAX((F517)+2*(G517)*(W517),
            0.000001),
        0.000001))</f>
        <v>1.0000000000000004</v>
      </c>
      <c r="AE517" s="5">
        <f ca="1">((F517)*(W517)^2)/2+(G517)*(W517)^3/3+(ABS(K517)^2)/('1D'!$I$5*MAX(((F517)+(G517)*(W517))*(W517),
        0.000001))</f>
        <v>35.686426155594638</v>
      </c>
      <c r="AF517" s="5">
        <f ca="1">IF($A$2=0,
    0,
    IFERROR(AB518+(((AC517+AC518)/2)*J518)+(IF(Z517&gt;Z518,
                '1D'!$D$8*((Z517^2-Z518^2)/(2*'1D'!$I$5)),
                '1D'!$D$9*((Z518^2-Z517^2)/(2*'1D'!$I$5)))+('1D'!$D$10*(ABS(I518)/90)*(MAX(Z517^2,
                        Z518^2)/(2*'1D'!$I$5))))-AB517,
        0))</f>
        <v>3.3622728137743252E-3</v>
      </c>
      <c r="AG517" s="5">
        <f ca="1">IF($A$2=0,
    1,
    IF(IFERROR(AG518,
            0)=0,
        0,
        IFERROR(IF(OR(ROUND(AD517,
                        3)&gt;=1,
                    AND(ABS(AF517)&lt;'1D'!$D$19,
                        AD517&lt;1)),
                1,
                0),
            0)))</f>
        <v>1</v>
      </c>
      <c r="AH517" s="5">
        <f ca="1">IFERROR(IF('1D'!V32="Supercritical",
        MAX('1D'!$D$16,
            IFERROR(L517,
                MAX('1D'!$D$16,
                    POWER((ABS(K517)^2)/('1D'!$I$5*MAX(F517,
                                0.1)^2),
                        1/3)))),
        IF('1D'!V32="Subcritical",
            MAX('1D'!$D$16,
                IFERROR(W517,
                    MAX('1D'!$D$16,
                        POWER((ABS(K517)^2)/('1D'!$I$5*MAX(F517,
                                    0.1)^2),
                            1/3)))),
            IF(IFERROR(T517,
                    -1E+99)&gt;=IFERROR(AE517,
                    -1E+99),
                MAX('1D'!$D$16,
                    IFERROR(L517,
                        MAX('1D'!$D$16,
                            POWER((ABS(K517)^2)/('1D'!$I$5*MAX(F517,
                                        0.1)^2),
                                1/3)))),
                MAX('1D'!$D$16,
                    IFERROR(W517,
                        MAX('1D'!$D$16,
                            POWER((ABS(K517)^2)/('1D'!$I$5*MAX(F517,
                                        0.1)^2),
                                1/3))))))),
    MAX('1D'!$D$16,
        POWER((ABS(K517)^2)/('1D'!$I$5*MAX(F517,
                    0.1)^2),
            1/3)))</f>
        <v>2.0411692021517887</v>
      </c>
      <c r="AI517" s="5">
        <f t="shared" ca="1" si="106"/>
        <v>634.35016920215173</v>
      </c>
      <c r="AJ517" s="5">
        <f ca="1">AI517+((ABS(K517)/MAX(((F517)+(G517)*(AH517))*(AH517),
            0.000001))^2)/(2*'1D'!$I$5)</f>
        <v>635.52459253909478</v>
      </c>
      <c r="AM517">
        <v>0</v>
      </c>
      <c r="AN517">
        <v>0</v>
      </c>
      <c r="AO517" s="5">
        <f t="shared" si="107"/>
        <v>0</v>
      </c>
      <c r="AP517" s="5">
        <f t="shared" si="111"/>
        <v>0</v>
      </c>
      <c r="AQ517" s="5">
        <f ca="1">ABS(ABS(K517)/MAX(((F517)+(G517)*(AH517))*(AH517),
        0.000001))/SQRT('1D'!$I$5*MAX((((F517)+(G517)*(AH517))*(AH517))/MAX((F517)+2*(G517)*(AH517),
            0.000001),
        0.000001))</f>
        <v>1.0727235886044055</v>
      </c>
      <c r="AR517" s="5" t="str">
        <f t="shared" ca="1" si="108"/>
        <v>Supercritical</v>
      </c>
      <c r="AS517" s="5">
        <f ca="1">((ABS(K517)*'1D'!$D$6)/(MAX(((F517)+(G517)*(AH517))*(AH517),
            0.000001)*MAX(((((F517)+(G517)*(AH517))*(AH517))/MAX((F517)+2*(AH517)*SQRT(1+(G517)^2),
                    0.000001))^(2/3),
            0.000001)))^2</f>
        <v>4.3358367565141456E-3</v>
      </c>
    </row>
    <row r="518" spans="1:45" x14ac:dyDescent="0.35">
      <c r="A518">
        <v>509</v>
      </c>
      <c r="B518">
        <v>507.99599999999998</v>
      </c>
      <c r="C518">
        <v>616201.82200000004</v>
      </c>
      <c r="D518">
        <v>3097472.0019999999</v>
      </c>
      <c r="E518">
        <v>632.30849999999998</v>
      </c>
      <c r="F518">
        <v>5.2</v>
      </c>
      <c r="G518">
        <v>0</v>
      </c>
      <c r="H518" t="s">
        <v>176</v>
      </c>
      <c r="I518">
        <v>2.7E-2</v>
      </c>
      <c r="J518" s="5">
        <f t="shared" si="109"/>
        <v>1</v>
      </c>
      <c r="K518" s="5">
        <f t="shared" ca="1" si="110"/>
        <v>50.95</v>
      </c>
      <c r="L518" s="5">
        <f ca="1">IF($A$2=0,
    IFERROR(L517,
        MAX('1D'!$D$16,
            POWER((ABS(K518)^2)/('1D'!$I$5*MAX(F518,
                        0.1)^2),
                1/3))),
    IF(IFERROR(V517,
            0)=0,
        IFERROR(L517,
            MAX('1D'!$D$16,
                POWER((ABS(K518)^2)/('1D'!$I$5*MAX(F518,
                            0.1)^2),
                    1/3))),
        IF(OR(IFERROR(L518,
                    0)=0,
                IFERROR(S517,
                    0)&lt;1,
                IFERROR(S518,
                    0)&lt;1),
            MAX('1D'!$D$16,
                POWER((ABS(K518)^2)/('1D'!$I$5*MAX(F518,
                            0.1)^2),
                    1/3)),
            IF(IFERROR(U518,
                    0)&gt;0,
                MAX('1D'!$D$16,
                    IFERROR(L518,
                        0)+((IFERROR(U518,
                                0))*'1D'!$D$18*IF((IFERROR(S518,
                                    0))&lt;1,
                            1,
                            -1))),
                IF(IFERROR(U518,
                        0)&lt;0,
                    IF(ABS((MAX('1D'!$D$16,
                                    POWER((ABS(K518)^2)/('1D'!$I$5*MAX(F518,
                                                0.1)^2),
                                        1/3)))-IFERROR(L518,
                                0))&gt;'1D'!$D$19,
                        MAX('1D'!$D$16,
                            IF((MAX('1D'!$D$16,
                                        POWER((ABS(K518)^2)/('1D'!$I$5*MAX(F518,
                                                    0.1)^2),
                                            1/3)))&gt;IFERROR(L518,
                                    0),
                                MIN((MAX('1D'!$D$16,
                                            POWER((ABS(K518)^2)/('1D'!$I$5*MAX(F518,
                                                        0.1)^2),
                                                1/3))),
                                    IFERROR(L518,
                                        0)+(MIN(ABS(IFERROR(U518,
                                                    0))*'1D'!$D$18,
                                            ABS((MAX('1D'!$D$16,
                                                        POWER((ABS(K518)^2)/('1D'!$I$5*MAX(F518,
                                                                    0.1)^2),
                                                            1/3)))-IFERROR(L518,
                                                    0))))),
                                MAX((MAX('1D'!$D$16,
                                            POWER((ABS(K518)^2)/('1D'!$I$5*MAX(F518,
                                                        0.1)^2),
                                                1/3))),
                                    IFERROR(L518,
                                        0)-(MIN(ABS(IFERROR(U518,
                                                    0))*'1D'!$D$18,
                                            ABS((MAX('1D'!$D$16,
                                                        POWER((ABS(K518)^2)/('1D'!$I$5*MAX(F518,
                                                                    0.1)^2),
                                                            1/3)))-IFERROR(L518,
                                                    0))))))),
                        MAX('1D'!$D$16,
                            POWER((ABS(K518)^2)/('1D'!$I$5*MAX(F518,
                                        0.1)^2),
                                1/3))),
                    MAX('1D'!$D$16,
                        IFERROR(L518,
                            0)))))))</f>
        <v>2.0411692021517887</v>
      </c>
      <c r="M518" s="5">
        <f t="shared" ca="1" si="98"/>
        <v>10.614079851189301</v>
      </c>
      <c r="N518" s="5">
        <f t="shared" ca="1" si="99"/>
        <v>1.1434704692804873</v>
      </c>
      <c r="O518" s="5">
        <f t="shared" ca="1" si="100"/>
        <v>4.8002276894771132</v>
      </c>
      <c r="P518" s="5">
        <f t="shared" ca="1" si="101"/>
        <v>634.34966920215174</v>
      </c>
      <c r="Q518" s="5">
        <f ca="1">P518+((ABS(K518)/MAX(((F518)+(G518)*(L518))*(L518),
            0.000001))^2)/(2*'1D'!$I$5)</f>
        <v>635.5240925390948</v>
      </c>
      <c r="R518" s="5">
        <f ca="1">((ABS(K518)*'1D'!$D$6)/(MAX(((F518)+(G518)*(L518))*(L518),
            0.000001)*MAX(((((F518)+(G518)*(L518))*(L518))/MAX((F518)+2*(L518)*SQRT(1+(G518)^2),
                    0.000001))^(2/3),
            0.000001)))^2</f>
        <v>4.3358367565141456E-3</v>
      </c>
      <c r="S518" s="5">
        <f ca="1">ABS(ABS(K518)/MAX(((F518)+(G518)*(L518))*(L518),
        0.000001))/SQRT('1D'!$I$5*MAX((((F518)+(G518)*(L518))*(L518))/MAX((F518)+2*(G518)*(L518),
            0.000001),
        0.000001))</f>
        <v>1.0727235886044055</v>
      </c>
      <c r="T518" s="5">
        <f ca="1">((F518)*(L518)^2)/2+(G518)*(L518)^3/3+(ABS(K518)^2)/('1D'!$I$5*MAX(((F518)+(G518)*(L518))*(L518),
        0.000001))</f>
        <v>35.763412605541333</v>
      </c>
      <c r="U518" s="5">
        <f ca="1">IF($A$2=0,
    0,
    IFERROR(Q517-(((R517+R518)/2)*J518)-(IF(O517&gt;O518,
                '1D'!$D$8*((O517^2-O518^2)/(2*'1D'!$I$5)),
                '1D'!$D$9*((O518^2-O517^2)/(2*'1D'!$I$5)))+('1D'!$D$10*(ABS(I518)/90)*(MAX(O517^2,
                        O518^2)/(2*'1D'!$I$5))))-Q518,
        0))</f>
        <v>-3.8886858066007335E-3</v>
      </c>
      <c r="V518" s="5">
        <f ca="1">IF($A$2=0,
    1,
    IF(IFERROR(V517,
            0)=0,
        0,
        IFERROR(IF(ROUND(S518,
                    3)=1,
                1,
                IF(AND(ABS(U518)&lt;'1D'!$D$19,
                        S518&gt;1),
                    1,
                    0)),
            0)))</f>
        <v>0</v>
      </c>
      <c r="W518" s="5">
        <f ca="1">IF($A$2=0,
    MAX(MAX('1D'!$D$16,
            MAX('1D'!$D$16,
                POWER((ABS(K518)^2)/('1D'!$I$5*MAX(F518,
                            0.1)^2),
                    1/3))),
        IFERROR(W1396,
            MAX(MAX('1D'!$D$16,
                    MAX('1D'!$D$16,
                        POWER((ABS(K518)^2)/('1D'!$I$5*MAX(F518,
                                    0.1)^2),
                            1/3))),
                ($L$2)-E1396))),
    IF(IFERROR(AG519,
            0)=0,
        MAX(MAX('1D'!$D$16,
                MAX('1D'!$D$16,
                    POWER((ABS(K518)^2)/('1D'!$I$5*MAX(F518,
                                0.1)^2),
                        1/3))),
            IFERROR(W1396,
                MAX(MAX('1D'!$D$16,
                        MAX('1D'!$D$16,
                            POWER((ABS(K518)^2)/('1D'!$I$5*MAX(F518,
                                        0.1)^2),
                                1/3))),
                    ($L$2)-E1396))),
        IF(IFERROR(W518,
                0)=0,
            MAX(MAX('1D'!$D$16,
                    MAX('1D'!$D$16,
                        POWER((ABS(K518)^2)/('1D'!$I$5*MAX(F518,
                                    0.1)^2),
                            1/3))),
                IFERROR(W1396,
                    MAX(MAX('1D'!$D$16,
                            MAX('1D'!$D$16,
                                POWER((ABS(K518)^2)/('1D'!$I$5*MAX(F518,
                                            0.1)^2),
                                    1/3))),
                        ($L$2)-E1396))),
            IF(OR(IFERROR(AD518,
                        0)&gt;=1,
                    IFERROR(AD519,
                        0)&gt;=1),
                MAX('1D'!$D$16,
                    MAX('1D'!$D$16,
                        POWER((ABS(K518)^2)/('1D'!$I$5*MAX(F518,
                                    0.1)^2),
                            1/3))),
                IF(ABS(IFERROR(AF518,
                            0))&lt;'1D'!$D$19,
                    MAX(MAX('1D'!$D$16,
                            MAX('1D'!$D$16,
                                POWER((ABS(K518)^2)/('1D'!$I$5*MAX(F518,
                                            0.1)^2),
                                    1/3))),
                        IFERROR(W518,
                            0)),
                    MAX(MAX('1D'!$D$16,
                            MAX('1D'!$D$16,
                                POWER((ABS(K518)^2)/('1D'!$I$5*MAX(F518,
                                            0.1)^2),
                                    1/3))),
                        (IFERROR(W518,
                                0))+((IFERROR(AF518,
                                    0))*'1D'!$D$18)))))))</f>
        <v>2.1389677043987478</v>
      </c>
      <c r="X518" s="5">
        <f t="shared" ca="1" si="102"/>
        <v>11.122632062873489</v>
      </c>
      <c r="Y518" s="5">
        <f t="shared" ca="1" si="103"/>
        <v>1.1735290000551568</v>
      </c>
      <c r="Z518" s="5">
        <f t="shared" ca="1" si="104"/>
        <v>4.5807502857230418</v>
      </c>
      <c r="AA518" s="5">
        <f t="shared" ca="1" si="105"/>
        <v>634.44746770439872</v>
      </c>
      <c r="AB518" s="5">
        <f ca="1">AA518+((ABS(K518)/MAX(((F518)+(G518)*(W518))*(W518),
            0.000001))^2)/(2*'1D'!$I$5)</f>
        <v>635.51695155659809</v>
      </c>
      <c r="AC518" s="5">
        <f ca="1">((ABS(K518)*'1D'!$D$6)/(MAX(((F518)+(G518)*(W518))*(W518),
            0.000001)*MAX(((((F518)+(G518)*(W518))*(W518))/MAX((F518)+2*(W518)*SQRT(1+(G518)^2),
                    0.000001))^(2/3),
            0.000001)))^2</f>
        <v>3.8141460404132466E-3</v>
      </c>
      <c r="AD518" s="5">
        <f ca="1">ABS(ABS(K518)/MAX(((F518)+(G518)*(W518))*(W518),
        0.000001))/SQRT('1D'!$I$5*MAX((((F518)+(G518)*(W518))*(W518))/MAX((F518)+2*(G518)*(W518),
            0.000001),
        0.000001))</f>
        <v>1.0000000000000004</v>
      </c>
      <c r="AE518" s="5">
        <f ca="1">((F518)*(W518)^2)/2+(G518)*(W518)^3/3+(ABS(K518)^2)/('1D'!$I$5*MAX(((F518)+(G518)*(W518))*(W518),
        0.000001))</f>
        <v>35.686426155594638</v>
      </c>
      <c r="AF518" s="5">
        <f ca="1">IF($A$2=0,
    0,
    IFERROR(AB519+(((AC518+AC519)/2)*J519)+(IF(Z518&gt;Z519,
                '1D'!$D$8*((Z518^2-Z519^2)/(2*'1D'!$I$5)),
                '1D'!$D$9*((Z519^2-Z518^2)/(2*'1D'!$I$5)))+('1D'!$D$10*(ABS(I519)/90)*(MAX(Z518^2,
                        Z519^2)/(2*'1D'!$I$5))))-AB518,
        0))</f>
        <v>3.3622728137743252E-3</v>
      </c>
      <c r="AG518" s="5">
        <f ca="1">IF($A$2=0,
    1,
    IF(IFERROR(AG519,
            0)=0,
        0,
        IFERROR(IF(OR(ROUND(AD518,
                        3)&gt;=1,
                    AND(ABS(AF518)&lt;'1D'!$D$19,
                        AD518&lt;1)),
                1,
                0),
            0)))</f>
        <v>1</v>
      </c>
      <c r="AH518" s="5">
        <f ca="1">IFERROR(IF('1D'!V32="Supercritical",
        MAX('1D'!$D$16,
            IFERROR(L518,
                MAX('1D'!$D$16,
                    POWER((ABS(K518)^2)/('1D'!$I$5*MAX(F518,
                                0.1)^2),
                        1/3)))),
        IF('1D'!V32="Subcritical",
            MAX('1D'!$D$16,
                IFERROR(W518,
                    MAX('1D'!$D$16,
                        POWER((ABS(K518)^2)/('1D'!$I$5*MAX(F518,
                                    0.1)^2),
                            1/3)))),
            IF(IFERROR(T518,
                    -1E+99)&gt;=IFERROR(AE518,
                    -1E+99),
                MAX('1D'!$D$16,
                    IFERROR(L518,
                        MAX('1D'!$D$16,
                            POWER((ABS(K518)^2)/('1D'!$I$5*MAX(F518,
                                        0.1)^2),
                                1/3)))),
                MAX('1D'!$D$16,
                    IFERROR(W518,
                        MAX('1D'!$D$16,
                            POWER((ABS(K518)^2)/('1D'!$I$5*MAX(F518,
                                        0.1)^2),
                                1/3))))))),
    MAX('1D'!$D$16,
        POWER((ABS(K518)^2)/('1D'!$I$5*MAX(F518,
                    0.1)^2),
            1/3)))</f>
        <v>2.0411692021517887</v>
      </c>
      <c r="AI518" s="5">
        <f t="shared" ca="1" si="106"/>
        <v>634.34966920215174</v>
      </c>
      <c r="AJ518" s="5">
        <f ca="1">AI518+((ABS(K518)/MAX(((F518)+(G518)*(AH518))*(AH518),
            0.000001))^2)/(2*'1D'!$I$5)</f>
        <v>635.5240925390948</v>
      </c>
      <c r="AM518">
        <v>0</v>
      </c>
      <c r="AN518">
        <v>0</v>
      </c>
      <c r="AO518" s="5">
        <f t="shared" si="107"/>
        <v>0</v>
      </c>
      <c r="AP518" s="5">
        <f t="shared" si="111"/>
        <v>0</v>
      </c>
      <c r="AQ518" s="5">
        <f ca="1">ABS(ABS(K518)/MAX(((F518)+(G518)*(AH518))*(AH518),
        0.000001))/SQRT('1D'!$I$5*MAX((((F518)+(G518)*(AH518))*(AH518))/MAX((F518)+2*(G518)*(AH518),
            0.000001),
        0.000001))</f>
        <v>1.0727235886044055</v>
      </c>
      <c r="AR518" s="5" t="str">
        <f t="shared" ca="1" si="108"/>
        <v>Supercritical</v>
      </c>
      <c r="AS518" s="5">
        <f ca="1">((ABS(K518)*'1D'!$D$6)/(MAX(((F518)+(G518)*(AH518))*(AH518),
            0.000001)*MAX(((((F518)+(G518)*(AH518))*(AH518))/MAX((F518)+2*(AH518)*SQRT(1+(G518)^2),
                    0.000001))^(2/3),
            0.000001)))^2</f>
        <v>4.3358367565141456E-3</v>
      </c>
    </row>
    <row r="519" spans="1:45" x14ac:dyDescent="0.35">
      <c r="A519">
        <v>510</v>
      </c>
      <c r="B519">
        <v>508.99599999999998</v>
      </c>
      <c r="C519">
        <v>616201.348</v>
      </c>
      <c r="D519">
        <v>3097471.122</v>
      </c>
      <c r="E519">
        <v>632.30799999999999</v>
      </c>
      <c r="F519">
        <v>5.2</v>
      </c>
      <c r="G519">
        <v>0</v>
      </c>
      <c r="H519" t="s">
        <v>176</v>
      </c>
      <c r="I519">
        <v>2.7E-2</v>
      </c>
      <c r="J519" s="5">
        <f t="shared" si="109"/>
        <v>1</v>
      </c>
      <c r="K519" s="5">
        <f t="shared" ca="1" si="110"/>
        <v>50.95</v>
      </c>
      <c r="L519" s="5">
        <f ca="1">IF($A$2=0,
    IFERROR(L518,
        MAX('1D'!$D$16,
            POWER((ABS(K519)^2)/('1D'!$I$5*MAX(F519,
                        0.1)^2),
                1/3))),
    IF(IFERROR(V518,
            0)=0,
        IFERROR(L518,
            MAX('1D'!$D$16,
                POWER((ABS(K519)^2)/('1D'!$I$5*MAX(F519,
                            0.1)^2),
                    1/3))),
        IF(OR(IFERROR(L519,
                    0)=0,
                IFERROR(S518,
                    0)&lt;1,
                IFERROR(S519,
                    0)&lt;1),
            MAX('1D'!$D$16,
                POWER((ABS(K519)^2)/('1D'!$I$5*MAX(F519,
                            0.1)^2),
                    1/3)),
            IF(IFERROR(U519,
                    0)&gt;0,
                MAX('1D'!$D$16,
                    IFERROR(L519,
                        0)+((IFERROR(U519,
                                0))*'1D'!$D$18*IF((IFERROR(S519,
                                    0))&lt;1,
                            1,
                            -1))),
                IF(IFERROR(U519,
                        0)&lt;0,
                    IF(ABS((MAX('1D'!$D$16,
                                    POWER((ABS(K519)^2)/('1D'!$I$5*MAX(F519,
                                                0.1)^2),
                                        1/3)))-IFERROR(L519,
                                0))&gt;'1D'!$D$19,
                        MAX('1D'!$D$16,
                            IF((MAX('1D'!$D$16,
                                        POWER((ABS(K519)^2)/('1D'!$I$5*MAX(F519,
                                                    0.1)^2),
                                            1/3)))&gt;IFERROR(L519,
                                    0),
                                MIN((MAX('1D'!$D$16,
                                            POWER((ABS(K519)^2)/('1D'!$I$5*MAX(F519,
                                                        0.1)^2),
                                                1/3))),
                                    IFERROR(L519,
                                        0)+(MIN(ABS(IFERROR(U519,
                                                    0))*'1D'!$D$18,
                                            ABS((MAX('1D'!$D$16,
                                                        POWER((ABS(K519)^2)/('1D'!$I$5*MAX(F519,
                                                                    0.1)^2),
                                                            1/3)))-IFERROR(L519,
                                                    0))))),
                                MAX((MAX('1D'!$D$16,
                                            POWER((ABS(K519)^2)/('1D'!$I$5*MAX(F519,
                                                        0.1)^2),
                                                1/3))),
                                    IFERROR(L519,
                                        0)-(MIN(ABS(IFERROR(U519,
                                                    0))*'1D'!$D$18,
                                            ABS((MAX('1D'!$D$16,
                                                        POWER((ABS(K519)^2)/('1D'!$I$5*MAX(F519,
                                                                    0.1)^2),
                                                            1/3)))-IFERROR(L519,
                                                    0))))))),
                        MAX('1D'!$D$16,
                            POWER((ABS(K519)^2)/('1D'!$I$5*MAX(F519,
                                        0.1)^2),
                                1/3))),
                    MAX('1D'!$D$16,
                        IFERROR(L519,
                            0)))))))</f>
        <v>2.0411692021517887</v>
      </c>
      <c r="M519" s="5">
        <f t="shared" ca="1" si="98"/>
        <v>10.614079851189301</v>
      </c>
      <c r="N519" s="5">
        <f t="shared" ca="1" si="99"/>
        <v>1.1434704692804873</v>
      </c>
      <c r="O519" s="5">
        <f t="shared" ca="1" si="100"/>
        <v>4.8002276894771132</v>
      </c>
      <c r="P519" s="5">
        <f t="shared" ca="1" si="101"/>
        <v>634.34916920215176</v>
      </c>
      <c r="Q519" s="5">
        <f ca="1">P519+((ABS(K519)/MAX(((F519)+(G519)*(L519))*(L519),
            0.000001))^2)/(2*'1D'!$I$5)</f>
        <v>635.52359253909481</v>
      </c>
      <c r="R519" s="5">
        <f ca="1">((ABS(K519)*'1D'!$D$6)/(MAX(((F519)+(G519)*(L519))*(L519),
            0.000001)*MAX(((((F519)+(G519)*(L519))*(L519))/MAX((F519)+2*(L519)*SQRT(1+(G519)^2),
                    0.000001))^(2/3),
            0.000001)))^2</f>
        <v>4.3358367565141456E-3</v>
      </c>
      <c r="S519" s="5">
        <f ca="1">ABS(ABS(K519)/MAX(((F519)+(G519)*(L519))*(L519),
        0.000001))/SQRT('1D'!$I$5*MAX((((F519)+(G519)*(L519))*(L519))/MAX((F519)+2*(G519)*(L519),
            0.000001),
        0.000001))</f>
        <v>1.0727235886044055</v>
      </c>
      <c r="T519" s="5">
        <f ca="1">((F519)*(L519)^2)/2+(G519)*(L519)^3/3+(ABS(K519)^2)/('1D'!$I$5*MAX(((F519)+(G519)*(L519))*(L519),
        0.000001))</f>
        <v>35.763412605541333</v>
      </c>
      <c r="U519" s="5">
        <f ca="1">IF($A$2=0,
    0,
    IFERROR(Q518-(((R518+R519)/2)*J519)-(IF(O518&gt;O519,
                '1D'!$D$8*((O518^2-O519^2)/(2*'1D'!$I$5)),
                '1D'!$D$9*((O519^2-O518^2)/(2*'1D'!$I$5)))+('1D'!$D$10*(ABS(I519)/90)*(MAX(O518^2,
                        O519^2)/(2*'1D'!$I$5))))-Q519,
        0))</f>
        <v>-3.8886858066007335E-3</v>
      </c>
      <c r="V519" s="5">
        <f ca="1">IF($A$2=0,
    1,
    IF(IFERROR(V518,
            0)=0,
        0,
        IFERROR(IF(ROUND(S519,
                    3)=1,
                1,
                IF(AND(ABS(U519)&lt;'1D'!$D$19,
                        S519&gt;1),
                    1,
                    0)),
            0)))</f>
        <v>0</v>
      </c>
      <c r="W519" s="5">
        <f ca="1">IF($A$2=0,
    MAX(MAX('1D'!$D$16,
            MAX('1D'!$D$16,
                POWER((ABS(K519)^2)/('1D'!$I$5*MAX(F519,
                            0.1)^2),
                    1/3))),
        IFERROR(W1396,
            MAX(MAX('1D'!$D$16,
                    MAX('1D'!$D$16,
                        POWER((ABS(K519)^2)/('1D'!$I$5*MAX(F519,
                                    0.1)^2),
                            1/3))),
                ($L$2)-E1396))),
    IF(IFERROR(AG520,
            0)=0,
        MAX(MAX('1D'!$D$16,
                MAX('1D'!$D$16,
                    POWER((ABS(K519)^2)/('1D'!$I$5*MAX(F519,
                                0.1)^2),
                        1/3))),
            IFERROR(W1396,
                MAX(MAX('1D'!$D$16,
                        MAX('1D'!$D$16,
                            POWER((ABS(K519)^2)/('1D'!$I$5*MAX(F519,
                                        0.1)^2),
                                1/3))),
                    ($L$2)-E1396))),
        IF(IFERROR(W519,
                0)=0,
            MAX(MAX('1D'!$D$16,
                    MAX('1D'!$D$16,
                        POWER((ABS(K519)^2)/('1D'!$I$5*MAX(F519,
                                    0.1)^2),
                            1/3))),
                IFERROR(W1396,
                    MAX(MAX('1D'!$D$16,
                            MAX('1D'!$D$16,
                                POWER((ABS(K519)^2)/('1D'!$I$5*MAX(F519,
                                            0.1)^2),
                                    1/3))),
                        ($L$2)-E1396))),
            IF(OR(IFERROR(AD519,
                        0)&gt;=1,
                    IFERROR(AD520,
                        0)&gt;=1),
                MAX('1D'!$D$16,
                    MAX('1D'!$D$16,
                        POWER((ABS(K519)^2)/('1D'!$I$5*MAX(F519,
                                    0.1)^2),
                            1/3))),
                IF(ABS(IFERROR(AF519,
                            0))&lt;'1D'!$D$19,
                    MAX(MAX('1D'!$D$16,
                            MAX('1D'!$D$16,
                                POWER((ABS(K519)^2)/('1D'!$I$5*MAX(F519,
                                            0.1)^2),
                                    1/3))),
                        IFERROR(W519,
                            0)),
                    MAX(MAX('1D'!$D$16,
                            MAX('1D'!$D$16,
                                POWER((ABS(K519)^2)/('1D'!$I$5*MAX(F519,
                                            0.1)^2),
                                    1/3))),
                        (IFERROR(W519,
                                0))+((IFERROR(AF519,
                                    0))*'1D'!$D$18)))))))</f>
        <v>2.1389677043987478</v>
      </c>
      <c r="X519" s="5">
        <f t="shared" ca="1" si="102"/>
        <v>11.122632062873489</v>
      </c>
      <c r="Y519" s="5">
        <f t="shared" ca="1" si="103"/>
        <v>1.1735290000551568</v>
      </c>
      <c r="Z519" s="5">
        <f t="shared" ca="1" si="104"/>
        <v>4.5807502857230418</v>
      </c>
      <c r="AA519" s="5">
        <f t="shared" ca="1" si="105"/>
        <v>634.44696770439873</v>
      </c>
      <c r="AB519" s="5">
        <f ca="1">AA519+((ABS(K519)/MAX(((F519)+(G519)*(W519))*(W519),
            0.000001))^2)/(2*'1D'!$I$5)</f>
        <v>635.5164515565981</v>
      </c>
      <c r="AC519" s="5">
        <f ca="1">((ABS(K519)*'1D'!$D$6)/(MAX(((F519)+(G519)*(W519))*(W519),
            0.000001)*MAX(((((F519)+(G519)*(W519))*(W519))/MAX((F519)+2*(W519)*SQRT(1+(G519)^2),
                    0.000001))^(2/3),
            0.000001)))^2</f>
        <v>3.8141460404132466E-3</v>
      </c>
      <c r="AD519" s="5">
        <f ca="1">ABS(ABS(K519)/MAX(((F519)+(G519)*(W519))*(W519),
        0.000001))/SQRT('1D'!$I$5*MAX((((F519)+(G519)*(W519))*(W519))/MAX((F519)+2*(G519)*(W519),
            0.000001),
        0.000001))</f>
        <v>1.0000000000000004</v>
      </c>
      <c r="AE519" s="5">
        <f ca="1">((F519)*(W519)^2)/2+(G519)*(W519)^3/3+(ABS(K519)^2)/('1D'!$I$5*MAX(((F519)+(G519)*(W519))*(W519),
        0.000001))</f>
        <v>35.686426155594638</v>
      </c>
      <c r="AF519" s="5">
        <f ca="1">IF($A$2=0,
    0,
    IFERROR(AB520+(((AC519+AC520)/2)*J520)+(IF(Z519&gt;Z520,
                '1D'!$D$8*((Z519^2-Z520^2)/(2*'1D'!$I$5)),
                '1D'!$D$9*((Z520^2-Z519^2)/(2*'1D'!$I$5)))+('1D'!$D$10*(ABS(I520)/90)*(MAX(Z519^2,
                        Z520^2)/(2*'1D'!$I$5))))-AB519,
        0))</f>
        <v>3.3622728137743252E-3</v>
      </c>
      <c r="AG519" s="5">
        <f ca="1">IF($A$2=0,
    1,
    IF(IFERROR(AG520,
            0)=0,
        0,
        IFERROR(IF(OR(ROUND(AD519,
                        3)&gt;=1,
                    AND(ABS(AF519)&lt;'1D'!$D$19,
                        AD519&lt;1)),
                1,
                0),
            0)))</f>
        <v>1</v>
      </c>
      <c r="AH519" s="5">
        <f ca="1">IFERROR(IF('1D'!V32="Supercritical",
        MAX('1D'!$D$16,
            IFERROR(L519,
                MAX('1D'!$D$16,
                    POWER((ABS(K519)^2)/('1D'!$I$5*MAX(F519,
                                0.1)^2),
                        1/3)))),
        IF('1D'!V32="Subcritical",
            MAX('1D'!$D$16,
                IFERROR(W519,
                    MAX('1D'!$D$16,
                        POWER((ABS(K519)^2)/('1D'!$I$5*MAX(F519,
                                    0.1)^2),
                            1/3)))),
            IF(IFERROR(T519,
                    -1E+99)&gt;=IFERROR(AE519,
                    -1E+99),
                MAX('1D'!$D$16,
                    IFERROR(L519,
                        MAX('1D'!$D$16,
                            POWER((ABS(K519)^2)/('1D'!$I$5*MAX(F519,
                                        0.1)^2),
                                1/3)))),
                MAX('1D'!$D$16,
                    IFERROR(W519,
                        MAX('1D'!$D$16,
                            POWER((ABS(K519)^2)/('1D'!$I$5*MAX(F519,
                                        0.1)^2),
                                1/3))))))),
    MAX('1D'!$D$16,
        POWER((ABS(K519)^2)/('1D'!$I$5*MAX(F519,
                    0.1)^2),
            1/3)))</f>
        <v>2.0411692021517887</v>
      </c>
      <c r="AI519" s="5">
        <f t="shared" ca="1" si="106"/>
        <v>634.34916920215176</v>
      </c>
      <c r="AJ519" s="5">
        <f ca="1">AI519+((ABS(K519)/MAX(((F519)+(G519)*(AH519))*(AH519),
            0.000001))^2)/(2*'1D'!$I$5)</f>
        <v>635.52359253909481</v>
      </c>
      <c r="AM519">
        <v>0</v>
      </c>
      <c r="AN519">
        <v>0</v>
      </c>
      <c r="AO519" s="5">
        <f t="shared" si="107"/>
        <v>0</v>
      </c>
      <c r="AP519" s="5">
        <f t="shared" si="111"/>
        <v>0</v>
      </c>
      <c r="AQ519" s="5">
        <f ca="1">ABS(ABS(K519)/MAX(((F519)+(G519)*(AH519))*(AH519),
        0.000001))/SQRT('1D'!$I$5*MAX((((F519)+(G519)*(AH519))*(AH519))/MAX((F519)+2*(G519)*(AH519),
            0.000001),
        0.000001))</f>
        <v>1.0727235886044055</v>
      </c>
      <c r="AR519" s="5" t="str">
        <f t="shared" ca="1" si="108"/>
        <v>Supercritical</v>
      </c>
      <c r="AS519" s="5">
        <f ca="1">((ABS(K519)*'1D'!$D$6)/(MAX(((F519)+(G519)*(AH519))*(AH519),
            0.000001)*MAX(((((F519)+(G519)*(AH519))*(AH519))/MAX((F519)+2*(AH519)*SQRT(1+(G519)^2),
                    0.000001))^(2/3),
            0.000001)))^2</f>
        <v>4.3358367565141456E-3</v>
      </c>
    </row>
    <row r="520" spans="1:45" x14ac:dyDescent="0.35">
      <c r="A520">
        <v>511</v>
      </c>
      <c r="B520">
        <v>509.99599999999998</v>
      </c>
      <c r="C520">
        <v>616200.87399999995</v>
      </c>
      <c r="D520">
        <v>3097470.2409999999</v>
      </c>
      <c r="E520">
        <v>632.3075</v>
      </c>
      <c r="F520">
        <v>5.2</v>
      </c>
      <c r="G520">
        <v>0</v>
      </c>
      <c r="H520" t="s">
        <v>176</v>
      </c>
      <c r="I520">
        <v>2.7E-2</v>
      </c>
      <c r="J520" s="5">
        <f t="shared" si="109"/>
        <v>1</v>
      </c>
      <c r="K520" s="5">
        <f t="shared" ca="1" si="110"/>
        <v>50.95</v>
      </c>
      <c r="L520" s="5">
        <f ca="1">IF($A$2=0,
    IFERROR(L519,
        MAX('1D'!$D$16,
            POWER((ABS(K520)^2)/('1D'!$I$5*MAX(F520,
                        0.1)^2),
                1/3))),
    IF(IFERROR(V519,
            0)=0,
        IFERROR(L519,
            MAX('1D'!$D$16,
                POWER((ABS(K520)^2)/('1D'!$I$5*MAX(F520,
                            0.1)^2),
                    1/3))),
        IF(OR(IFERROR(L520,
                    0)=0,
                IFERROR(S519,
                    0)&lt;1,
                IFERROR(S520,
                    0)&lt;1),
            MAX('1D'!$D$16,
                POWER((ABS(K520)^2)/('1D'!$I$5*MAX(F520,
                            0.1)^2),
                    1/3)),
            IF(IFERROR(U520,
                    0)&gt;0,
                MAX('1D'!$D$16,
                    IFERROR(L520,
                        0)+((IFERROR(U520,
                                0))*'1D'!$D$18*IF((IFERROR(S520,
                                    0))&lt;1,
                            1,
                            -1))),
                IF(IFERROR(U520,
                        0)&lt;0,
                    IF(ABS((MAX('1D'!$D$16,
                                    POWER((ABS(K520)^2)/('1D'!$I$5*MAX(F520,
                                                0.1)^2),
                                        1/3)))-IFERROR(L520,
                                0))&gt;'1D'!$D$19,
                        MAX('1D'!$D$16,
                            IF((MAX('1D'!$D$16,
                                        POWER((ABS(K520)^2)/('1D'!$I$5*MAX(F520,
                                                    0.1)^2),
                                            1/3)))&gt;IFERROR(L520,
                                    0),
                                MIN((MAX('1D'!$D$16,
                                            POWER((ABS(K520)^2)/('1D'!$I$5*MAX(F520,
                                                        0.1)^2),
                                                1/3))),
                                    IFERROR(L520,
                                        0)+(MIN(ABS(IFERROR(U520,
                                                    0))*'1D'!$D$18,
                                            ABS((MAX('1D'!$D$16,
                                                        POWER((ABS(K520)^2)/('1D'!$I$5*MAX(F520,
                                                                    0.1)^2),
                                                            1/3)))-IFERROR(L520,
                                                    0))))),
                                MAX((MAX('1D'!$D$16,
                                            POWER((ABS(K520)^2)/('1D'!$I$5*MAX(F520,
                                                        0.1)^2),
                                                1/3))),
                                    IFERROR(L520,
                                        0)-(MIN(ABS(IFERROR(U520,
                                                    0))*'1D'!$D$18,
                                            ABS((MAX('1D'!$D$16,
                                                        POWER((ABS(K520)^2)/('1D'!$I$5*MAX(F520,
                                                                    0.1)^2),
                                                            1/3)))-IFERROR(L520,
                                                    0))))))),
                        MAX('1D'!$D$16,
                            POWER((ABS(K520)^2)/('1D'!$I$5*MAX(F520,
                                        0.1)^2),
                                1/3))),
                    MAX('1D'!$D$16,
                        IFERROR(L520,
                            0)))))))</f>
        <v>2.0411692021517887</v>
      </c>
      <c r="M520" s="5">
        <f t="shared" ca="1" si="98"/>
        <v>10.614079851189301</v>
      </c>
      <c r="N520" s="5">
        <f t="shared" ca="1" si="99"/>
        <v>1.1434704692804873</v>
      </c>
      <c r="O520" s="5">
        <f t="shared" ca="1" si="100"/>
        <v>4.8002276894771132</v>
      </c>
      <c r="P520" s="5">
        <f t="shared" ca="1" si="101"/>
        <v>634.34866920215177</v>
      </c>
      <c r="Q520" s="5">
        <f ca="1">P520+((ABS(K520)/MAX(((F520)+(G520)*(L520))*(L520),
            0.000001))^2)/(2*'1D'!$I$5)</f>
        <v>635.52309253909482</v>
      </c>
      <c r="R520" s="5">
        <f ca="1">((ABS(K520)*'1D'!$D$6)/(MAX(((F520)+(G520)*(L520))*(L520),
            0.000001)*MAX(((((F520)+(G520)*(L520))*(L520))/MAX((F520)+2*(L520)*SQRT(1+(G520)^2),
                    0.000001))^(2/3),
            0.000001)))^2</f>
        <v>4.3358367565141456E-3</v>
      </c>
      <c r="S520" s="5">
        <f ca="1">ABS(ABS(K520)/MAX(((F520)+(G520)*(L520))*(L520),
        0.000001))/SQRT('1D'!$I$5*MAX((((F520)+(G520)*(L520))*(L520))/MAX((F520)+2*(G520)*(L520),
            0.000001),
        0.000001))</f>
        <v>1.0727235886044055</v>
      </c>
      <c r="T520" s="5">
        <f ca="1">((F520)*(L520)^2)/2+(G520)*(L520)^3/3+(ABS(K520)^2)/('1D'!$I$5*MAX(((F520)+(G520)*(L520))*(L520),
        0.000001))</f>
        <v>35.763412605541333</v>
      </c>
      <c r="U520" s="5">
        <f ca="1">IF($A$2=0,
    0,
    IFERROR(Q519-(((R519+R520)/2)*J520)-(IF(O519&gt;O520,
                '1D'!$D$8*((O519^2-O520^2)/(2*'1D'!$I$5)),
                '1D'!$D$9*((O520^2-O519^2)/(2*'1D'!$I$5)))+('1D'!$D$10*(ABS(I520)/90)*(MAX(O519^2,
                        O520^2)/(2*'1D'!$I$5))))-Q520,
        0))</f>
        <v>-3.8886858066007335E-3</v>
      </c>
      <c r="V520" s="5">
        <f ca="1">IF($A$2=0,
    1,
    IF(IFERROR(V519,
            0)=0,
        0,
        IFERROR(IF(ROUND(S520,
                    3)=1,
                1,
                IF(AND(ABS(U520)&lt;'1D'!$D$19,
                        S520&gt;1),
                    1,
                    0)),
            0)))</f>
        <v>0</v>
      </c>
      <c r="W520" s="5">
        <f ca="1">IF($A$2=0,
    MAX(MAX('1D'!$D$16,
            MAX('1D'!$D$16,
                POWER((ABS(K520)^2)/('1D'!$I$5*MAX(F520,
                            0.1)^2),
                    1/3))),
        IFERROR(W1396,
            MAX(MAX('1D'!$D$16,
                    MAX('1D'!$D$16,
                        POWER((ABS(K520)^2)/('1D'!$I$5*MAX(F520,
                                    0.1)^2),
                            1/3))),
                ($L$2)-E1396))),
    IF(IFERROR(AG521,
            0)=0,
        MAX(MAX('1D'!$D$16,
                MAX('1D'!$D$16,
                    POWER((ABS(K520)^2)/('1D'!$I$5*MAX(F520,
                                0.1)^2),
                        1/3))),
            IFERROR(W1396,
                MAX(MAX('1D'!$D$16,
                        MAX('1D'!$D$16,
                            POWER((ABS(K520)^2)/('1D'!$I$5*MAX(F520,
                                        0.1)^2),
                                1/3))),
                    ($L$2)-E1396))),
        IF(IFERROR(W520,
                0)=0,
            MAX(MAX('1D'!$D$16,
                    MAX('1D'!$D$16,
                        POWER((ABS(K520)^2)/('1D'!$I$5*MAX(F520,
                                    0.1)^2),
                            1/3))),
                IFERROR(W1396,
                    MAX(MAX('1D'!$D$16,
                            MAX('1D'!$D$16,
                                POWER((ABS(K520)^2)/('1D'!$I$5*MAX(F520,
                                            0.1)^2),
                                    1/3))),
                        ($L$2)-E1396))),
            IF(OR(IFERROR(AD520,
                        0)&gt;=1,
                    IFERROR(AD521,
                        0)&gt;=1),
                MAX('1D'!$D$16,
                    MAX('1D'!$D$16,
                        POWER((ABS(K520)^2)/('1D'!$I$5*MAX(F520,
                                    0.1)^2),
                            1/3))),
                IF(ABS(IFERROR(AF520,
                            0))&lt;'1D'!$D$19,
                    MAX(MAX('1D'!$D$16,
                            MAX('1D'!$D$16,
                                POWER((ABS(K520)^2)/('1D'!$I$5*MAX(F520,
                                            0.1)^2),
                                    1/3))),
                        IFERROR(W520,
                            0)),
                    MAX(MAX('1D'!$D$16,
                            MAX('1D'!$D$16,
                                POWER((ABS(K520)^2)/('1D'!$I$5*MAX(F520,
                                            0.1)^2),
                                    1/3))),
                        (IFERROR(W520,
                                0))+((IFERROR(AF520,
                                    0))*'1D'!$D$18)))))))</f>
        <v>2.1389677043987478</v>
      </c>
      <c r="X520" s="5">
        <f t="shared" ca="1" si="102"/>
        <v>11.122632062873489</v>
      </c>
      <c r="Y520" s="5">
        <f t="shared" ca="1" si="103"/>
        <v>1.1735290000551568</v>
      </c>
      <c r="Z520" s="5">
        <f t="shared" ca="1" si="104"/>
        <v>4.5807502857230418</v>
      </c>
      <c r="AA520" s="5">
        <f t="shared" ca="1" si="105"/>
        <v>634.44646770439874</v>
      </c>
      <c r="AB520" s="5">
        <f ca="1">AA520+((ABS(K520)/MAX(((F520)+(G520)*(W520))*(W520),
            0.000001))^2)/(2*'1D'!$I$5)</f>
        <v>635.51595155659811</v>
      </c>
      <c r="AC520" s="5">
        <f ca="1">((ABS(K520)*'1D'!$D$6)/(MAX(((F520)+(G520)*(W520))*(W520),
            0.000001)*MAX(((((F520)+(G520)*(W520))*(W520))/MAX((F520)+2*(W520)*SQRT(1+(G520)^2),
                    0.000001))^(2/3),
            0.000001)))^2</f>
        <v>3.8141460404132466E-3</v>
      </c>
      <c r="AD520" s="5">
        <f ca="1">ABS(ABS(K520)/MAX(((F520)+(G520)*(W520))*(W520),
        0.000001))/SQRT('1D'!$I$5*MAX((((F520)+(G520)*(W520))*(W520))/MAX((F520)+2*(G520)*(W520),
            0.000001),
        0.000001))</f>
        <v>1.0000000000000004</v>
      </c>
      <c r="AE520" s="5">
        <f ca="1">((F520)*(W520)^2)/2+(G520)*(W520)^3/3+(ABS(K520)^2)/('1D'!$I$5*MAX(((F520)+(G520)*(W520))*(W520),
        0.000001))</f>
        <v>35.686426155594638</v>
      </c>
      <c r="AF520" s="5">
        <f ca="1">IF($A$2=0,
    0,
    IFERROR(AB521+(((AC520+AC521)/2)*J521)+(IF(Z520&gt;Z521,
                '1D'!$D$8*((Z520^2-Z521^2)/(2*'1D'!$I$5)),
                '1D'!$D$9*((Z521^2-Z520^2)/(2*'1D'!$I$5)))+('1D'!$D$10*(ABS(I521)/90)*(MAX(Z520^2,
                        Z521^2)/(2*'1D'!$I$5))))-AB520,
        0))</f>
        <v>3.4032696947861041E-3</v>
      </c>
      <c r="AG520" s="5">
        <f ca="1">IF($A$2=0,
    1,
    IF(IFERROR(AG521,
            0)=0,
        0,
        IFERROR(IF(OR(ROUND(AD520,
                        3)&gt;=1,
                    AND(ABS(AF520)&lt;'1D'!$D$19,
                        AD520&lt;1)),
                1,
                0),
            0)))</f>
        <v>1</v>
      </c>
      <c r="AH520" s="5">
        <f ca="1">IFERROR(IF('1D'!V32="Supercritical",
        MAX('1D'!$D$16,
            IFERROR(L520,
                MAX('1D'!$D$16,
                    POWER((ABS(K520)^2)/('1D'!$I$5*MAX(F520,
                                0.1)^2),
                        1/3)))),
        IF('1D'!V32="Subcritical",
            MAX('1D'!$D$16,
                IFERROR(W520,
                    MAX('1D'!$D$16,
                        POWER((ABS(K520)^2)/('1D'!$I$5*MAX(F520,
                                    0.1)^2),
                            1/3)))),
            IF(IFERROR(T520,
                    -1E+99)&gt;=IFERROR(AE520,
                    -1E+99),
                MAX('1D'!$D$16,
                    IFERROR(L520,
                        MAX('1D'!$D$16,
                            POWER((ABS(K520)^2)/('1D'!$I$5*MAX(F520,
                                        0.1)^2),
                                1/3)))),
                MAX('1D'!$D$16,
                    IFERROR(W520,
                        MAX('1D'!$D$16,
                            POWER((ABS(K520)^2)/('1D'!$I$5*MAX(F520,
                                        0.1)^2),
                                1/3))))))),
    MAX('1D'!$D$16,
        POWER((ABS(K520)^2)/('1D'!$I$5*MAX(F520,
                    0.1)^2),
            1/3)))</f>
        <v>2.0411692021517887</v>
      </c>
      <c r="AI520" s="5">
        <f t="shared" ca="1" si="106"/>
        <v>634.34866920215177</v>
      </c>
      <c r="AJ520" s="5">
        <f ca="1">AI520+((ABS(K520)/MAX(((F520)+(G520)*(AH520))*(AH520),
            0.000001))^2)/(2*'1D'!$I$5)</f>
        <v>635.52309253909482</v>
      </c>
      <c r="AM520">
        <v>0</v>
      </c>
      <c r="AN520">
        <v>0</v>
      </c>
      <c r="AO520" s="5">
        <f t="shared" si="107"/>
        <v>0</v>
      </c>
      <c r="AP520" s="5">
        <f t="shared" si="111"/>
        <v>0</v>
      </c>
      <c r="AQ520" s="5">
        <f ca="1">ABS(ABS(K520)/MAX(((F520)+(G520)*(AH520))*(AH520),
        0.000001))/SQRT('1D'!$I$5*MAX((((F520)+(G520)*(AH520))*(AH520))/MAX((F520)+2*(G520)*(AH520),
            0.000001),
        0.000001))</f>
        <v>1.0727235886044055</v>
      </c>
      <c r="AR520" s="5" t="str">
        <f t="shared" ca="1" si="108"/>
        <v>Supercritical</v>
      </c>
      <c r="AS520" s="5">
        <f ca="1">((ABS(K520)*'1D'!$D$6)/(MAX(((F520)+(G520)*(AH520))*(AH520),
            0.000001)*MAX(((((F520)+(G520)*(AH520))*(AH520))/MAX((F520)+2*(AH520)*SQRT(1+(G520)^2),
                    0.000001))^(2/3),
            0.000001)))^2</f>
        <v>4.3358367565141456E-3</v>
      </c>
    </row>
    <row r="521" spans="1:45" x14ac:dyDescent="0.35">
      <c r="A521">
        <v>512</v>
      </c>
      <c r="B521">
        <v>510.99599999999998</v>
      </c>
      <c r="C521">
        <v>616200.4</v>
      </c>
      <c r="D521">
        <v>3097469.361</v>
      </c>
      <c r="E521">
        <v>632.30700000000002</v>
      </c>
      <c r="F521">
        <v>5.2</v>
      </c>
      <c r="G521">
        <v>0</v>
      </c>
      <c r="H521" t="s">
        <v>176</v>
      </c>
      <c r="I521">
        <v>0.05</v>
      </c>
      <c r="J521" s="5">
        <f t="shared" si="109"/>
        <v>1</v>
      </c>
      <c r="K521" s="5">
        <f t="shared" ca="1" si="110"/>
        <v>50.95</v>
      </c>
      <c r="L521" s="5">
        <f ca="1">IF($A$2=0,
    IFERROR(L520,
        MAX('1D'!$D$16,
            POWER((ABS(K521)^2)/('1D'!$I$5*MAX(F521,
                        0.1)^2),
                1/3))),
    IF(IFERROR(V520,
            0)=0,
        IFERROR(L520,
            MAX('1D'!$D$16,
                POWER((ABS(K521)^2)/('1D'!$I$5*MAX(F521,
                            0.1)^2),
                    1/3))),
        IF(OR(IFERROR(L521,
                    0)=0,
                IFERROR(S520,
                    0)&lt;1,
                IFERROR(S521,
                    0)&lt;1),
            MAX('1D'!$D$16,
                POWER((ABS(K521)^2)/('1D'!$I$5*MAX(F521,
                            0.1)^2),
                    1/3)),
            IF(IFERROR(U521,
                    0)&gt;0,
                MAX('1D'!$D$16,
                    IFERROR(L521,
                        0)+((IFERROR(U521,
                                0))*'1D'!$D$18*IF((IFERROR(S521,
                                    0))&lt;1,
                            1,
                            -1))),
                IF(IFERROR(U521,
                        0)&lt;0,
                    IF(ABS((MAX('1D'!$D$16,
                                    POWER((ABS(K521)^2)/('1D'!$I$5*MAX(F521,
                                                0.1)^2),
                                        1/3)))-IFERROR(L521,
                                0))&gt;'1D'!$D$19,
                        MAX('1D'!$D$16,
                            IF((MAX('1D'!$D$16,
                                        POWER((ABS(K521)^2)/('1D'!$I$5*MAX(F521,
                                                    0.1)^2),
                                            1/3)))&gt;IFERROR(L521,
                                    0),
                                MIN((MAX('1D'!$D$16,
                                            POWER((ABS(K521)^2)/('1D'!$I$5*MAX(F521,
                                                        0.1)^2),
                                                1/3))),
                                    IFERROR(L521,
                                        0)+(MIN(ABS(IFERROR(U521,
                                                    0))*'1D'!$D$18,
                                            ABS((MAX('1D'!$D$16,
                                                        POWER((ABS(K521)^2)/('1D'!$I$5*MAX(F521,
                                                                    0.1)^2),
                                                            1/3)))-IFERROR(L521,
                                                    0))))),
                                MAX((MAX('1D'!$D$16,
                                            POWER((ABS(K521)^2)/('1D'!$I$5*MAX(F521,
                                                        0.1)^2),
                                                1/3))),
                                    IFERROR(L521,
                                        0)-(MIN(ABS(IFERROR(U521,
                                                    0))*'1D'!$D$18,
                                            ABS((MAX('1D'!$D$16,
                                                        POWER((ABS(K521)^2)/('1D'!$I$5*MAX(F521,
                                                                    0.1)^2),
                                                            1/3)))-IFERROR(L521,
                                                    0))))))),
                        MAX('1D'!$D$16,
                            POWER((ABS(K521)^2)/('1D'!$I$5*MAX(F521,
                                        0.1)^2),
                                1/3))),
                    MAX('1D'!$D$16,
                        IFERROR(L521,
                            0)))))))</f>
        <v>2.0411692021517887</v>
      </c>
      <c r="M521" s="5">
        <f t="shared" ca="1" si="98"/>
        <v>10.614079851189301</v>
      </c>
      <c r="N521" s="5">
        <f t="shared" ca="1" si="99"/>
        <v>1.1434704692804873</v>
      </c>
      <c r="O521" s="5">
        <f t="shared" ca="1" si="100"/>
        <v>4.8002276894771132</v>
      </c>
      <c r="P521" s="5">
        <f t="shared" ca="1" si="101"/>
        <v>634.34816920215178</v>
      </c>
      <c r="Q521" s="5">
        <f ca="1">P521+((ABS(K521)/MAX(((F521)+(G521)*(L521))*(L521),
            0.000001))^2)/(2*'1D'!$I$5)</f>
        <v>635.52259253909483</v>
      </c>
      <c r="R521" s="5">
        <f ca="1">((ABS(K521)*'1D'!$D$6)/(MAX(((F521)+(G521)*(L521))*(L521),
            0.000001)*MAX(((((F521)+(G521)*(L521))*(L521))/MAX((F521)+2*(L521)*SQRT(1+(G521)^2),
                    0.000001))^(2/3),
            0.000001)))^2</f>
        <v>4.3358367565141456E-3</v>
      </c>
      <c r="S521" s="5">
        <f ca="1">ABS(ABS(K521)/MAX(((F521)+(G521)*(L521))*(L521),
        0.000001))/SQRT('1D'!$I$5*MAX((((F521)+(G521)*(L521))*(L521))/MAX((F521)+2*(G521)*(L521),
            0.000001),
        0.000001))</f>
        <v>1.0727235886044055</v>
      </c>
      <c r="T521" s="5">
        <f ca="1">((F521)*(L521)^2)/2+(G521)*(L521)^3/3+(ABS(K521)^2)/('1D'!$I$5*MAX(((F521)+(G521)*(L521))*(L521),
        0.000001))</f>
        <v>35.763412605541333</v>
      </c>
      <c r="U521" s="5">
        <f ca="1">IF($A$2=0,
    0,
    IFERROR(Q520-(((R520+R521)/2)*J521)-(IF(O520&gt;O521,
                '1D'!$D$8*((O520^2-O521^2)/(2*'1D'!$I$5)),
                '1D'!$D$9*((O521^2-O520^2)/(2*'1D'!$I$5)))+('1D'!$D$10*(ABS(I521)/90)*(MAX(O520^2,
                        O521^2)/(2*'1D'!$I$5))))-Q521,
        0))</f>
        <v>-3.9337053678991651E-3</v>
      </c>
      <c r="V521" s="5">
        <f ca="1">IF($A$2=0,
    1,
    IF(IFERROR(V520,
            0)=0,
        0,
        IFERROR(IF(ROUND(S521,
                    3)=1,
                1,
                IF(AND(ABS(U521)&lt;'1D'!$D$19,
                        S521&gt;1),
                    1,
                    0)),
            0)))</f>
        <v>0</v>
      </c>
      <c r="W521" s="5">
        <f ca="1">IF($A$2=0,
    MAX(MAX('1D'!$D$16,
            MAX('1D'!$D$16,
                POWER((ABS(K521)^2)/('1D'!$I$5*MAX(F521,
                            0.1)^2),
                    1/3))),
        IFERROR(W1396,
            MAX(MAX('1D'!$D$16,
                    MAX('1D'!$D$16,
                        POWER((ABS(K521)^2)/('1D'!$I$5*MAX(F521,
                                    0.1)^2),
                            1/3))),
                ($L$2)-E1396))),
    IF(IFERROR(AG522,
            0)=0,
        MAX(MAX('1D'!$D$16,
                MAX('1D'!$D$16,
                    POWER((ABS(K521)^2)/('1D'!$I$5*MAX(F521,
                                0.1)^2),
                        1/3))),
            IFERROR(W1396,
                MAX(MAX('1D'!$D$16,
                        MAX('1D'!$D$16,
                            POWER((ABS(K521)^2)/('1D'!$I$5*MAX(F521,
                                        0.1)^2),
                                1/3))),
                    ($L$2)-E1396))),
        IF(IFERROR(W521,
                0)=0,
            MAX(MAX('1D'!$D$16,
                    MAX('1D'!$D$16,
                        POWER((ABS(K521)^2)/('1D'!$I$5*MAX(F521,
                                    0.1)^2),
                            1/3))),
                IFERROR(W1396,
                    MAX(MAX('1D'!$D$16,
                            MAX('1D'!$D$16,
                                POWER((ABS(K521)^2)/('1D'!$I$5*MAX(F521,
                                            0.1)^2),
                                    1/3))),
                        ($L$2)-E1396))),
            IF(OR(IFERROR(AD521,
                        0)&gt;=1,
                    IFERROR(AD522,
                        0)&gt;=1),
                MAX('1D'!$D$16,
                    MAX('1D'!$D$16,
                        POWER((ABS(K521)^2)/('1D'!$I$5*MAX(F521,
                                    0.1)^2),
                            1/3))),
                IF(ABS(IFERROR(AF521,
                            0))&lt;'1D'!$D$19,
                    MAX(MAX('1D'!$D$16,
                            MAX('1D'!$D$16,
                                POWER((ABS(K521)^2)/('1D'!$I$5*MAX(F521,
                                            0.1)^2),
                                    1/3))),
                        IFERROR(W521,
                            0)),
                    MAX(MAX('1D'!$D$16,
                            MAX('1D'!$D$16,
                                POWER((ABS(K521)^2)/('1D'!$I$5*MAX(F521,
                                            0.1)^2),
                                    1/3))),
                        (IFERROR(W521,
                                0))+((IFERROR(AF521,
                                    0))*'1D'!$D$18)))))))</f>
        <v>2.1389677043987478</v>
      </c>
      <c r="X521" s="5">
        <f t="shared" ca="1" si="102"/>
        <v>11.122632062873489</v>
      </c>
      <c r="Y521" s="5">
        <f t="shared" ca="1" si="103"/>
        <v>1.1735290000551568</v>
      </c>
      <c r="Z521" s="5">
        <f t="shared" ca="1" si="104"/>
        <v>4.5807502857230418</v>
      </c>
      <c r="AA521" s="5">
        <f t="shared" ca="1" si="105"/>
        <v>634.44596770439875</v>
      </c>
      <c r="AB521" s="5">
        <f ca="1">AA521+((ABS(K521)/MAX(((F521)+(G521)*(W521))*(W521),
            0.000001))^2)/(2*'1D'!$I$5)</f>
        <v>635.51545155659812</v>
      </c>
      <c r="AC521" s="5">
        <f ca="1">((ABS(K521)*'1D'!$D$6)/(MAX(((F521)+(G521)*(W521))*(W521),
            0.000001)*MAX(((((F521)+(G521)*(W521))*(W521))/MAX((F521)+2*(W521)*SQRT(1+(G521)^2),
                    0.000001))^(2/3),
            0.000001)))^2</f>
        <v>3.8141460404132466E-3</v>
      </c>
      <c r="AD521" s="5">
        <f ca="1">ABS(ABS(K521)/MAX(((F521)+(G521)*(W521))*(W521),
        0.000001))/SQRT('1D'!$I$5*MAX((((F521)+(G521)*(W521))*(W521))/MAX((F521)+2*(G521)*(W521),
            0.000001),
        0.000001))</f>
        <v>1.0000000000000004</v>
      </c>
      <c r="AE521" s="5">
        <f ca="1">((F521)*(W521)^2)/2+(G521)*(W521)^3/3+(ABS(K521)^2)/('1D'!$I$5*MAX(((F521)+(G521)*(W521))*(W521),
        0.000001))</f>
        <v>35.686426155594638</v>
      </c>
      <c r="AF521" s="5">
        <f ca="1">IF($A$2=0,
    0,
    IFERROR(AB522+(((AC521+AC522)/2)*J522)+(IF(Z521&gt;Z522,
                '1D'!$D$8*((Z521^2-Z522^2)/(2*'1D'!$I$5)),
                '1D'!$D$9*((Z522^2-Z521^2)/(2*'1D'!$I$5)))+('1D'!$D$10*(ABS(I522)/90)*(MAX(Z521^2,
                        Z522^2)/(2*'1D'!$I$5))))-AB521,
        0))</f>
        <v>3.4531789411857972E-3</v>
      </c>
      <c r="AG521" s="5">
        <f ca="1">IF($A$2=0,
    1,
    IF(IFERROR(AG522,
            0)=0,
        0,
        IFERROR(IF(OR(ROUND(AD521,
                        3)&gt;=1,
                    AND(ABS(AF521)&lt;'1D'!$D$19,
                        AD521&lt;1)),
                1,
                0),
            0)))</f>
        <v>1</v>
      </c>
      <c r="AH521" s="5">
        <f ca="1">IFERROR(IF('1D'!V32="Supercritical",
        MAX('1D'!$D$16,
            IFERROR(L521,
                MAX('1D'!$D$16,
                    POWER((ABS(K521)^2)/('1D'!$I$5*MAX(F521,
                                0.1)^2),
                        1/3)))),
        IF('1D'!V32="Subcritical",
            MAX('1D'!$D$16,
                IFERROR(W521,
                    MAX('1D'!$D$16,
                        POWER((ABS(K521)^2)/('1D'!$I$5*MAX(F521,
                                    0.1)^2),
                            1/3)))),
            IF(IFERROR(T521,
                    -1E+99)&gt;=IFERROR(AE521,
                    -1E+99),
                MAX('1D'!$D$16,
                    IFERROR(L521,
                        MAX('1D'!$D$16,
                            POWER((ABS(K521)^2)/('1D'!$I$5*MAX(F521,
                                        0.1)^2),
                                1/3)))),
                MAX('1D'!$D$16,
                    IFERROR(W521,
                        MAX('1D'!$D$16,
                            POWER((ABS(K521)^2)/('1D'!$I$5*MAX(F521,
                                        0.1)^2),
                                1/3))))))),
    MAX('1D'!$D$16,
        POWER((ABS(K521)^2)/('1D'!$I$5*MAX(F521,
                    0.1)^2),
            1/3)))</f>
        <v>2.0411692021517887</v>
      </c>
      <c r="AI521" s="5">
        <f t="shared" ca="1" si="106"/>
        <v>634.34816920215178</v>
      </c>
      <c r="AJ521" s="5">
        <f ca="1">AI521+((ABS(K521)/MAX(((F521)+(G521)*(AH521))*(AH521),
            0.000001))^2)/(2*'1D'!$I$5)</f>
        <v>635.52259253909483</v>
      </c>
      <c r="AM521">
        <v>0</v>
      </c>
      <c r="AN521">
        <v>0</v>
      </c>
      <c r="AO521" s="5">
        <f t="shared" si="107"/>
        <v>0</v>
      </c>
      <c r="AP521" s="5">
        <f t="shared" si="111"/>
        <v>0</v>
      </c>
      <c r="AQ521" s="5">
        <f ca="1">ABS(ABS(K521)/MAX(((F521)+(G521)*(AH521))*(AH521),
        0.000001))/SQRT('1D'!$I$5*MAX((((F521)+(G521)*(AH521))*(AH521))/MAX((F521)+2*(G521)*(AH521),
            0.000001),
        0.000001))</f>
        <v>1.0727235886044055</v>
      </c>
      <c r="AR521" s="5" t="str">
        <f t="shared" ca="1" si="108"/>
        <v>Supercritical</v>
      </c>
      <c r="AS521" s="5">
        <f ca="1">((ABS(K521)*'1D'!$D$6)/(MAX(((F521)+(G521)*(AH521))*(AH521),
            0.000001)*MAX(((((F521)+(G521)*(AH521))*(AH521))/MAX((F521)+2*(AH521)*SQRT(1+(G521)^2),
                    0.000001))^(2/3),
            0.000001)))^2</f>
        <v>4.3358367565141456E-3</v>
      </c>
    </row>
    <row r="522" spans="1:45" x14ac:dyDescent="0.35">
      <c r="A522">
        <v>513</v>
      </c>
      <c r="B522">
        <v>511.99599999999998</v>
      </c>
      <c r="C522">
        <v>616199.92500000005</v>
      </c>
      <c r="D522">
        <v>3097468.4810000001</v>
      </c>
      <c r="E522">
        <v>632.30650000000003</v>
      </c>
      <c r="F522">
        <v>5.2</v>
      </c>
      <c r="G522">
        <v>0</v>
      </c>
      <c r="H522" t="s">
        <v>176</v>
      </c>
      <c r="I522">
        <v>7.8E-2</v>
      </c>
      <c r="J522" s="5">
        <f t="shared" si="109"/>
        <v>1</v>
      </c>
      <c r="K522" s="5">
        <f t="shared" ca="1" si="110"/>
        <v>50.95</v>
      </c>
      <c r="L522" s="5">
        <f ca="1">IF($A$2=0,
    IFERROR(L521,
        MAX('1D'!$D$16,
            POWER((ABS(K522)^2)/('1D'!$I$5*MAX(F522,
                        0.1)^2),
                1/3))),
    IF(IFERROR(V521,
            0)=0,
        IFERROR(L521,
            MAX('1D'!$D$16,
                POWER((ABS(K522)^2)/('1D'!$I$5*MAX(F522,
                            0.1)^2),
                    1/3))),
        IF(OR(IFERROR(L522,
                    0)=0,
                IFERROR(S521,
                    0)&lt;1,
                IFERROR(S522,
                    0)&lt;1),
            MAX('1D'!$D$16,
                POWER((ABS(K522)^2)/('1D'!$I$5*MAX(F522,
                            0.1)^2),
                    1/3)),
            IF(IFERROR(U522,
                    0)&gt;0,
                MAX('1D'!$D$16,
                    IFERROR(L522,
                        0)+((IFERROR(U522,
                                0))*'1D'!$D$18*IF((IFERROR(S522,
                                    0))&lt;1,
                            1,
                            -1))),
                IF(IFERROR(U522,
                        0)&lt;0,
                    IF(ABS((MAX('1D'!$D$16,
                                    POWER((ABS(K522)^2)/('1D'!$I$5*MAX(F522,
                                                0.1)^2),
                                        1/3)))-IFERROR(L522,
                                0))&gt;'1D'!$D$19,
                        MAX('1D'!$D$16,
                            IF((MAX('1D'!$D$16,
                                        POWER((ABS(K522)^2)/('1D'!$I$5*MAX(F522,
                                                    0.1)^2),
                                            1/3)))&gt;IFERROR(L522,
                                    0),
                                MIN((MAX('1D'!$D$16,
                                            POWER((ABS(K522)^2)/('1D'!$I$5*MAX(F522,
                                                        0.1)^2),
                                                1/3))),
                                    IFERROR(L522,
                                        0)+(MIN(ABS(IFERROR(U522,
                                                    0))*'1D'!$D$18,
                                            ABS((MAX('1D'!$D$16,
                                                        POWER((ABS(K522)^2)/('1D'!$I$5*MAX(F522,
                                                                    0.1)^2),
                                                            1/3)))-IFERROR(L522,
                                                    0))))),
                                MAX((MAX('1D'!$D$16,
                                            POWER((ABS(K522)^2)/('1D'!$I$5*MAX(F522,
                                                        0.1)^2),
                                                1/3))),
                                    IFERROR(L522,
                                        0)-(MIN(ABS(IFERROR(U522,
                                                    0))*'1D'!$D$18,
                                            ABS((MAX('1D'!$D$16,
                                                        POWER((ABS(K522)^2)/('1D'!$I$5*MAX(F522,
                                                                    0.1)^2),
                                                            1/3)))-IFERROR(L522,
                                                    0))))))),
                        MAX('1D'!$D$16,
                            POWER((ABS(K522)^2)/('1D'!$I$5*MAX(F522,
                                        0.1)^2),
                                1/3))),
                    MAX('1D'!$D$16,
                        IFERROR(L522,
                            0)))))))</f>
        <v>2.0411692021517887</v>
      </c>
      <c r="M522" s="5">
        <f t="shared" ref="M522:M585" ca="1" si="112">((F522)+(G522)*(L522))*(L522)</f>
        <v>10.614079851189301</v>
      </c>
      <c r="N522" s="5">
        <f t="shared" ref="N522:N585" ca="1" si="113">(((F522)+(G522)*(L522))*(L522))/MAX((F522)+2*(L522)*SQRT(1+(G522)^2),
    0.000001)</f>
        <v>1.1434704692804873</v>
      </c>
      <c r="O522" s="5">
        <f t="shared" ref="O522:O585" ca="1" si="114">ABS(K522)/MAX(((F522)+(G522)*(L522))*(L522),
    0.000001)</f>
        <v>4.8002276894771132</v>
      </c>
      <c r="P522" s="5">
        <f t="shared" ref="P522:P585" ca="1" si="115">E522+L522</f>
        <v>634.34766920215179</v>
      </c>
      <c r="Q522" s="5">
        <f ca="1">P522+((ABS(K522)/MAX(((F522)+(G522)*(L522))*(L522),
            0.000001))^2)/(2*'1D'!$I$5)</f>
        <v>635.52209253909484</v>
      </c>
      <c r="R522" s="5">
        <f ca="1">((ABS(K522)*'1D'!$D$6)/(MAX(((F522)+(G522)*(L522))*(L522),
            0.000001)*MAX(((((F522)+(G522)*(L522))*(L522))/MAX((F522)+2*(L522)*SQRT(1+(G522)^2),
                    0.000001))^(2/3),
            0.000001)))^2</f>
        <v>4.3358367565141456E-3</v>
      </c>
      <c r="S522" s="5">
        <f ca="1">ABS(ABS(K522)/MAX(((F522)+(G522)*(L522))*(L522),
        0.000001))/SQRT('1D'!$I$5*MAX((((F522)+(G522)*(L522))*(L522))/MAX((F522)+2*(G522)*(L522),
            0.000001),
        0.000001))</f>
        <v>1.0727235886044055</v>
      </c>
      <c r="T522" s="5">
        <f ca="1">((F522)*(L522)^2)/2+(G522)*(L522)^3/3+(ABS(K522)^2)/('1D'!$I$5*MAX(((F522)+(G522)*(L522))*(L522),
        0.000001))</f>
        <v>35.763412605541333</v>
      </c>
      <c r="U522" s="5">
        <f ca="1">IF($A$2=0,
    0,
    IFERROR(Q521-(((R521+R522)/2)*J522)-(IF(O521&gt;O522,
                '1D'!$D$8*((O521^2-O522^2)/(2*'1D'!$I$5)),
                '1D'!$D$9*((O522^2-O521^2)/(2*'1D'!$I$5)))+('1D'!$D$10*(ABS(I522)/90)*(MAX(O521^2,
                        O522^2)/(2*'1D'!$I$5))))-Q522,
        0))</f>
        <v>-3.9885117902258571E-3</v>
      </c>
      <c r="V522" s="5">
        <f ca="1">IF($A$2=0,
    1,
    IF(IFERROR(V521,
            0)=0,
        0,
        IFERROR(IF(ROUND(S522,
                    3)=1,
                1,
                IF(AND(ABS(U522)&lt;'1D'!$D$19,
                        S522&gt;1),
                    1,
                    0)),
            0)))</f>
        <v>0</v>
      </c>
      <c r="W522" s="5">
        <f ca="1">IF($A$2=0,
    MAX(MAX('1D'!$D$16,
            MAX('1D'!$D$16,
                POWER((ABS(K522)^2)/('1D'!$I$5*MAX(F522,
                            0.1)^2),
                    1/3))),
        IFERROR(W1396,
            MAX(MAX('1D'!$D$16,
                    MAX('1D'!$D$16,
                        POWER((ABS(K522)^2)/('1D'!$I$5*MAX(F522,
                                    0.1)^2),
                            1/3))),
                ($L$2)-E1396))),
    IF(IFERROR(AG523,
            0)=0,
        MAX(MAX('1D'!$D$16,
                MAX('1D'!$D$16,
                    POWER((ABS(K522)^2)/('1D'!$I$5*MAX(F522,
                                0.1)^2),
                        1/3))),
            IFERROR(W1396,
                MAX(MAX('1D'!$D$16,
                        MAX('1D'!$D$16,
                            POWER((ABS(K522)^2)/('1D'!$I$5*MAX(F522,
                                        0.1)^2),
                                1/3))),
                    ($L$2)-E1396))),
        IF(IFERROR(W522,
                0)=0,
            MAX(MAX('1D'!$D$16,
                    MAX('1D'!$D$16,
                        POWER((ABS(K522)^2)/('1D'!$I$5*MAX(F522,
                                    0.1)^2),
                            1/3))),
                IFERROR(W1396,
                    MAX(MAX('1D'!$D$16,
                            MAX('1D'!$D$16,
                                POWER((ABS(K522)^2)/('1D'!$I$5*MAX(F522,
                                            0.1)^2),
                                    1/3))),
                        ($L$2)-E1396))),
            IF(OR(IFERROR(AD522,
                        0)&gt;=1,
                    IFERROR(AD523,
                        0)&gt;=1),
                MAX('1D'!$D$16,
                    MAX('1D'!$D$16,
                        POWER((ABS(K522)^2)/('1D'!$I$5*MAX(F522,
                                    0.1)^2),
                            1/3))),
                IF(ABS(IFERROR(AF522,
                            0))&lt;'1D'!$D$19,
                    MAX(MAX('1D'!$D$16,
                            MAX('1D'!$D$16,
                                POWER((ABS(K522)^2)/('1D'!$I$5*MAX(F522,
                                            0.1)^2),
                                    1/3))),
                        IFERROR(W522,
                            0)),
                    MAX(MAX('1D'!$D$16,
                            MAX('1D'!$D$16,
                                POWER((ABS(K522)^2)/('1D'!$I$5*MAX(F522,
                                            0.1)^2),
                                    1/3))),
                        (IFERROR(W522,
                                0))+((IFERROR(AF522,
                                    0))*'1D'!$D$18)))))))</f>
        <v>2.1389677043987478</v>
      </c>
      <c r="X522" s="5">
        <f t="shared" ref="X522:X585" ca="1" si="116">((F522)+(G522)*(W522))*(W522)</f>
        <v>11.122632062873489</v>
      </c>
      <c r="Y522" s="5">
        <f t="shared" ref="Y522:Y585" ca="1" si="117">(((F522)+(G522)*(W522))*(W522))/MAX((F522)+2*(W522)*SQRT(1+(G522)^2),
    0.000001)</f>
        <v>1.1735290000551568</v>
      </c>
      <c r="Z522" s="5">
        <f t="shared" ref="Z522:Z585" ca="1" si="118">ABS(K522)/MAX(((F522)+(G522)*(W522))*(W522),
    0.000001)</f>
        <v>4.5807502857230418</v>
      </c>
      <c r="AA522" s="5">
        <f t="shared" ref="AA522:AA585" ca="1" si="119">E522+W522</f>
        <v>634.44546770439877</v>
      </c>
      <c r="AB522" s="5">
        <f ca="1">AA522+((ABS(K522)/MAX(((F522)+(G522)*(W522))*(W522),
            0.000001))^2)/(2*'1D'!$I$5)</f>
        <v>635.51495155659813</v>
      </c>
      <c r="AC522" s="5">
        <f ca="1">((ABS(K522)*'1D'!$D$6)/(MAX(((F522)+(G522)*(W522))*(W522),
            0.000001)*MAX(((((F522)+(G522)*(W522))*(W522))/MAX((F522)+2*(W522)*SQRT(1+(G522)^2),
                    0.000001))^(2/3),
            0.000001)))^2</f>
        <v>3.8141460404132466E-3</v>
      </c>
      <c r="AD522" s="5">
        <f ca="1">ABS(ABS(K522)/MAX(((F522)+(G522)*(W522))*(W522),
        0.000001))/SQRT('1D'!$I$5*MAX((((F522)+(G522)*(W522))*(W522))/MAX((F522)+2*(G522)*(W522),
            0.000001),
        0.000001))</f>
        <v>1.0000000000000004</v>
      </c>
      <c r="AE522" s="5">
        <f ca="1">((F522)*(W522)^2)/2+(G522)*(W522)^3/3+(ABS(K522)^2)/('1D'!$I$5*MAX(((F522)+(G522)*(W522))*(W522),
        0.000001))</f>
        <v>35.686426155594638</v>
      </c>
      <c r="AF522" s="5">
        <f ca="1">IF($A$2=0,
    0,
    IFERROR(AB523+(((AC522+AC523)/2)*J523)+(IF(Z522&gt;Z523,
                '1D'!$D$8*((Z522^2-Z523^2)/(2*'1D'!$I$5)),
                '1D'!$D$9*((Z523^2-Z522^2)/(2*'1D'!$I$5)))+('1D'!$D$10*(ABS(I523)/90)*(MAX(Z522^2,
                        Z523^2)/(2*'1D'!$I$5))))-AB522,
        0))</f>
        <v>3.3622728137743252E-3</v>
      </c>
      <c r="AG522" s="5">
        <f ca="1">IF($A$2=0,
    1,
    IF(IFERROR(AG523,
            0)=0,
        0,
        IFERROR(IF(OR(ROUND(AD522,
                        3)&gt;=1,
                    AND(ABS(AF522)&lt;'1D'!$D$19,
                        AD522&lt;1)),
                1,
                0),
            0)))</f>
        <v>1</v>
      </c>
      <c r="AH522" s="5">
        <f ca="1">IFERROR(IF('1D'!V32="Supercritical",
        MAX('1D'!$D$16,
            IFERROR(L522,
                MAX('1D'!$D$16,
                    POWER((ABS(K522)^2)/('1D'!$I$5*MAX(F522,
                                0.1)^2),
                        1/3)))),
        IF('1D'!V32="Subcritical",
            MAX('1D'!$D$16,
                IFERROR(W522,
                    MAX('1D'!$D$16,
                        POWER((ABS(K522)^2)/('1D'!$I$5*MAX(F522,
                                    0.1)^2),
                            1/3)))),
            IF(IFERROR(T522,
                    -1E+99)&gt;=IFERROR(AE522,
                    -1E+99),
                MAX('1D'!$D$16,
                    IFERROR(L522,
                        MAX('1D'!$D$16,
                            POWER((ABS(K522)^2)/('1D'!$I$5*MAX(F522,
                                        0.1)^2),
                                1/3)))),
                MAX('1D'!$D$16,
                    IFERROR(W522,
                        MAX('1D'!$D$16,
                            POWER((ABS(K522)^2)/('1D'!$I$5*MAX(F522,
                                        0.1)^2),
                                1/3))))))),
    MAX('1D'!$D$16,
        POWER((ABS(K522)^2)/('1D'!$I$5*MAX(F522,
                    0.1)^2),
            1/3)))</f>
        <v>2.0411692021517887</v>
      </c>
      <c r="AI522" s="5">
        <f t="shared" ref="AI522:AI585" ca="1" si="120">E522+AH522</f>
        <v>634.34766920215179</v>
      </c>
      <c r="AJ522" s="5">
        <f ca="1">AI522+((ABS(K522)/MAX(((F522)+(G522)*(AH522))*(AH522),
            0.000001))^2)/(2*'1D'!$I$5)</f>
        <v>635.52209253909484</v>
      </c>
      <c r="AM522">
        <v>0</v>
      </c>
      <c r="AN522">
        <v>0</v>
      </c>
      <c r="AO522" s="5">
        <f t="shared" ref="AO522:AO585" si="121">AM522+AN522</f>
        <v>0</v>
      </c>
      <c r="AP522" s="5">
        <f t="shared" si="111"/>
        <v>0</v>
      </c>
      <c r="AQ522" s="5">
        <f ca="1">ABS(ABS(K522)/MAX(((F522)+(G522)*(AH522))*(AH522),
        0.000001))/SQRT('1D'!$I$5*MAX((((F522)+(G522)*(AH522))*(AH522))/MAX((F522)+2*(G522)*(AH522),
            0.000001),
        0.000001))</f>
        <v>1.0727235886044055</v>
      </c>
      <c r="AR522" s="5" t="str">
        <f t="shared" ref="AR522:AR585" ca="1" si="122">IF(AQ522&lt;1,
    "Subcritical",
    "Supercritical")</f>
        <v>Supercritical</v>
      </c>
      <c r="AS522" s="5">
        <f ca="1">((ABS(K522)*'1D'!$D$6)/(MAX(((F522)+(G522)*(AH522))*(AH522),
            0.000001)*MAX(((((F522)+(G522)*(AH522))*(AH522))/MAX((F522)+2*(AH522)*SQRT(1+(G522)^2),
                    0.000001))^(2/3),
            0.000001)))^2</f>
        <v>4.3358367565141456E-3</v>
      </c>
    </row>
    <row r="523" spans="1:45" x14ac:dyDescent="0.35">
      <c r="A523">
        <v>514</v>
      </c>
      <c r="B523">
        <v>512.99599999999998</v>
      </c>
      <c r="C523">
        <v>616199.451</v>
      </c>
      <c r="D523">
        <v>3097467.6</v>
      </c>
      <c r="E523">
        <v>632.30600000000004</v>
      </c>
      <c r="F523">
        <v>5.2</v>
      </c>
      <c r="G523">
        <v>0</v>
      </c>
      <c r="H523" t="s">
        <v>176</v>
      </c>
      <c r="I523">
        <v>2.7E-2</v>
      </c>
      <c r="J523" s="5">
        <f t="shared" ref="J523:J586" si="123">B523-B522</f>
        <v>1</v>
      </c>
      <c r="K523" s="5">
        <f t="shared" ref="K523:K586" ca="1" si="124">MAX(0,
    K522-AO522)</f>
        <v>50.95</v>
      </c>
      <c r="L523" s="5">
        <f ca="1">IF($A$2=0,
    IFERROR(L522,
        MAX('1D'!$D$16,
            POWER((ABS(K523)^2)/('1D'!$I$5*MAX(F523,
                        0.1)^2),
                1/3))),
    IF(IFERROR(V522,
            0)=0,
        IFERROR(L522,
            MAX('1D'!$D$16,
                POWER((ABS(K523)^2)/('1D'!$I$5*MAX(F523,
                            0.1)^2),
                    1/3))),
        IF(OR(IFERROR(L523,
                    0)=0,
                IFERROR(S522,
                    0)&lt;1,
                IFERROR(S523,
                    0)&lt;1),
            MAX('1D'!$D$16,
                POWER((ABS(K523)^2)/('1D'!$I$5*MAX(F523,
                            0.1)^2),
                    1/3)),
            IF(IFERROR(U523,
                    0)&gt;0,
                MAX('1D'!$D$16,
                    IFERROR(L523,
                        0)+((IFERROR(U523,
                                0))*'1D'!$D$18*IF((IFERROR(S523,
                                    0))&lt;1,
                            1,
                            -1))),
                IF(IFERROR(U523,
                        0)&lt;0,
                    IF(ABS((MAX('1D'!$D$16,
                                    POWER((ABS(K523)^2)/('1D'!$I$5*MAX(F523,
                                                0.1)^2),
                                        1/3)))-IFERROR(L523,
                                0))&gt;'1D'!$D$19,
                        MAX('1D'!$D$16,
                            IF((MAX('1D'!$D$16,
                                        POWER((ABS(K523)^2)/('1D'!$I$5*MAX(F523,
                                                    0.1)^2),
                                            1/3)))&gt;IFERROR(L523,
                                    0),
                                MIN((MAX('1D'!$D$16,
                                            POWER((ABS(K523)^2)/('1D'!$I$5*MAX(F523,
                                                        0.1)^2),
                                                1/3))),
                                    IFERROR(L523,
                                        0)+(MIN(ABS(IFERROR(U523,
                                                    0))*'1D'!$D$18,
                                            ABS((MAX('1D'!$D$16,
                                                        POWER((ABS(K523)^2)/('1D'!$I$5*MAX(F523,
                                                                    0.1)^2),
                                                            1/3)))-IFERROR(L523,
                                                    0))))),
                                MAX((MAX('1D'!$D$16,
                                            POWER((ABS(K523)^2)/('1D'!$I$5*MAX(F523,
                                                        0.1)^2),
                                                1/3))),
                                    IFERROR(L523,
                                        0)-(MIN(ABS(IFERROR(U523,
                                                    0))*'1D'!$D$18,
                                            ABS((MAX('1D'!$D$16,
                                                        POWER((ABS(K523)^2)/('1D'!$I$5*MAX(F523,
                                                                    0.1)^2),
                                                            1/3)))-IFERROR(L523,
                                                    0))))))),
                        MAX('1D'!$D$16,
                            POWER((ABS(K523)^2)/('1D'!$I$5*MAX(F523,
                                        0.1)^2),
                                1/3))),
                    MAX('1D'!$D$16,
                        IFERROR(L523,
                            0)))))))</f>
        <v>2.0411692021517887</v>
      </c>
      <c r="M523" s="5">
        <f t="shared" ca="1" si="112"/>
        <v>10.614079851189301</v>
      </c>
      <c r="N523" s="5">
        <f t="shared" ca="1" si="113"/>
        <v>1.1434704692804873</v>
      </c>
      <c r="O523" s="5">
        <f t="shared" ca="1" si="114"/>
        <v>4.8002276894771132</v>
      </c>
      <c r="P523" s="5">
        <f t="shared" ca="1" si="115"/>
        <v>634.3471692021518</v>
      </c>
      <c r="Q523" s="5">
        <f ca="1">P523+((ABS(K523)/MAX(((F523)+(G523)*(L523))*(L523),
            0.000001))^2)/(2*'1D'!$I$5)</f>
        <v>635.52159253909485</v>
      </c>
      <c r="R523" s="5">
        <f ca="1">((ABS(K523)*'1D'!$D$6)/(MAX(((F523)+(G523)*(L523))*(L523),
            0.000001)*MAX(((((F523)+(G523)*(L523))*(L523))/MAX((F523)+2*(L523)*SQRT(1+(G523)^2),
                    0.000001))^(2/3),
            0.000001)))^2</f>
        <v>4.3358367565141456E-3</v>
      </c>
      <c r="S523" s="5">
        <f ca="1">ABS(ABS(K523)/MAX(((F523)+(G523)*(L523))*(L523),
        0.000001))/SQRT('1D'!$I$5*MAX((((F523)+(G523)*(L523))*(L523))/MAX((F523)+2*(G523)*(L523),
            0.000001),
        0.000001))</f>
        <v>1.0727235886044055</v>
      </c>
      <c r="T523" s="5">
        <f ca="1">((F523)*(L523)^2)/2+(G523)*(L523)^3/3+(ABS(K523)^2)/('1D'!$I$5*MAX(((F523)+(G523)*(L523))*(L523),
        0.000001))</f>
        <v>35.763412605541333</v>
      </c>
      <c r="U523" s="5">
        <f ca="1">IF($A$2=0,
    0,
    IFERROR(Q522-(((R522+R523)/2)*J523)-(IF(O522&gt;O523,
                '1D'!$D$8*((O522^2-O523^2)/(2*'1D'!$I$5)),
                '1D'!$D$9*((O523^2-O522^2)/(2*'1D'!$I$5)))+('1D'!$D$10*(ABS(I523)/90)*(MAX(O522^2,
                        O523^2)/(2*'1D'!$I$5))))-Q523,
        0))</f>
        <v>-3.8886858066007335E-3</v>
      </c>
      <c r="V523" s="5">
        <f ca="1">IF($A$2=0,
    1,
    IF(IFERROR(V522,
            0)=0,
        0,
        IFERROR(IF(ROUND(S523,
                    3)=1,
                1,
                IF(AND(ABS(U523)&lt;'1D'!$D$19,
                        S523&gt;1),
                    1,
                    0)),
            0)))</f>
        <v>0</v>
      </c>
      <c r="W523" s="5">
        <f ca="1">IF($A$2=0,
    MAX(MAX('1D'!$D$16,
            MAX('1D'!$D$16,
                POWER((ABS(K523)^2)/('1D'!$I$5*MAX(F523,
                            0.1)^2),
                    1/3))),
        IFERROR(W1396,
            MAX(MAX('1D'!$D$16,
                    MAX('1D'!$D$16,
                        POWER((ABS(K523)^2)/('1D'!$I$5*MAX(F523,
                                    0.1)^2),
                            1/3))),
                ($L$2)-E1396))),
    IF(IFERROR(AG524,
            0)=0,
        MAX(MAX('1D'!$D$16,
                MAX('1D'!$D$16,
                    POWER((ABS(K523)^2)/('1D'!$I$5*MAX(F523,
                                0.1)^2),
                        1/3))),
            IFERROR(W1396,
                MAX(MAX('1D'!$D$16,
                        MAX('1D'!$D$16,
                            POWER((ABS(K523)^2)/('1D'!$I$5*MAX(F523,
                                        0.1)^2),
                                1/3))),
                    ($L$2)-E1396))),
        IF(IFERROR(W523,
                0)=0,
            MAX(MAX('1D'!$D$16,
                    MAX('1D'!$D$16,
                        POWER((ABS(K523)^2)/('1D'!$I$5*MAX(F523,
                                    0.1)^2),
                            1/3))),
                IFERROR(W1396,
                    MAX(MAX('1D'!$D$16,
                            MAX('1D'!$D$16,
                                POWER((ABS(K523)^2)/('1D'!$I$5*MAX(F523,
                                            0.1)^2),
                                    1/3))),
                        ($L$2)-E1396))),
            IF(OR(IFERROR(AD523,
                        0)&gt;=1,
                    IFERROR(AD524,
                        0)&gt;=1),
                MAX('1D'!$D$16,
                    MAX('1D'!$D$16,
                        POWER((ABS(K523)^2)/('1D'!$I$5*MAX(F523,
                                    0.1)^2),
                            1/3))),
                IF(ABS(IFERROR(AF523,
                            0))&lt;'1D'!$D$19,
                    MAX(MAX('1D'!$D$16,
                            MAX('1D'!$D$16,
                                POWER((ABS(K523)^2)/('1D'!$I$5*MAX(F523,
                                            0.1)^2),
                                    1/3))),
                        IFERROR(W523,
                            0)),
                    MAX(MAX('1D'!$D$16,
                            MAX('1D'!$D$16,
                                POWER((ABS(K523)^2)/('1D'!$I$5*MAX(F523,
                                            0.1)^2),
                                    1/3))),
                        (IFERROR(W523,
                                0))+((IFERROR(AF523,
                                    0))*'1D'!$D$18)))))))</f>
        <v>2.1389677043987478</v>
      </c>
      <c r="X523" s="5">
        <f t="shared" ca="1" si="116"/>
        <v>11.122632062873489</v>
      </c>
      <c r="Y523" s="5">
        <f t="shared" ca="1" si="117"/>
        <v>1.1735290000551568</v>
      </c>
      <c r="Z523" s="5">
        <f t="shared" ca="1" si="118"/>
        <v>4.5807502857230418</v>
      </c>
      <c r="AA523" s="5">
        <f t="shared" ca="1" si="119"/>
        <v>634.44496770439878</v>
      </c>
      <c r="AB523" s="5">
        <f ca="1">AA523+((ABS(K523)/MAX(((F523)+(G523)*(W523))*(W523),
            0.000001))^2)/(2*'1D'!$I$5)</f>
        <v>635.51445155659815</v>
      </c>
      <c r="AC523" s="5">
        <f ca="1">((ABS(K523)*'1D'!$D$6)/(MAX(((F523)+(G523)*(W523))*(W523),
            0.000001)*MAX(((((F523)+(G523)*(W523))*(W523))/MAX((F523)+2*(W523)*SQRT(1+(G523)^2),
                    0.000001))^(2/3),
            0.000001)))^2</f>
        <v>3.8141460404132466E-3</v>
      </c>
      <c r="AD523" s="5">
        <f ca="1">ABS(ABS(K523)/MAX(((F523)+(G523)*(W523))*(W523),
        0.000001))/SQRT('1D'!$I$5*MAX((((F523)+(G523)*(W523))*(W523))/MAX((F523)+2*(G523)*(W523),
            0.000001),
        0.000001))</f>
        <v>1.0000000000000004</v>
      </c>
      <c r="AE523" s="5">
        <f ca="1">((F523)*(W523)^2)/2+(G523)*(W523)^3/3+(ABS(K523)^2)/('1D'!$I$5*MAX(((F523)+(G523)*(W523))*(W523),
        0.000001))</f>
        <v>35.686426155594638</v>
      </c>
      <c r="AF523" s="5">
        <f ca="1">IF($A$2=0,
    0,
    IFERROR(AB524+(((AC523+AC524)/2)*J524)+(IF(Z523&gt;Z524,
                '1D'!$D$8*((Z523^2-Z524^2)/(2*'1D'!$I$5)),
                '1D'!$D$9*((Z524^2-Z523^2)/(2*'1D'!$I$5)))+('1D'!$D$10*(ABS(I524)/90)*(MAX(Z523^2,
                        Z524^2)/(2*'1D'!$I$5))))-AB523,
        0))</f>
        <v>3.3622728137743252E-3</v>
      </c>
      <c r="AG523" s="5">
        <f ca="1">IF($A$2=0,
    1,
    IF(IFERROR(AG524,
            0)=0,
        0,
        IFERROR(IF(OR(ROUND(AD523,
                        3)&gt;=1,
                    AND(ABS(AF523)&lt;'1D'!$D$19,
                        AD523&lt;1)),
                1,
                0),
            0)))</f>
        <v>1</v>
      </c>
      <c r="AH523" s="5">
        <f ca="1">IFERROR(IF('1D'!V32="Supercritical",
        MAX('1D'!$D$16,
            IFERROR(L523,
                MAX('1D'!$D$16,
                    POWER((ABS(K523)^2)/('1D'!$I$5*MAX(F523,
                                0.1)^2),
                        1/3)))),
        IF('1D'!V32="Subcritical",
            MAX('1D'!$D$16,
                IFERROR(W523,
                    MAX('1D'!$D$16,
                        POWER((ABS(K523)^2)/('1D'!$I$5*MAX(F523,
                                    0.1)^2),
                            1/3)))),
            IF(IFERROR(T523,
                    -1E+99)&gt;=IFERROR(AE523,
                    -1E+99),
                MAX('1D'!$D$16,
                    IFERROR(L523,
                        MAX('1D'!$D$16,
                            POWER((ABS(K523)^2)/('1D'!$I$5*MAX(F523,
                                        0.1)^2),
                                1/3)))),
                MAX('1D'!$D$16,
                    IFERROR(W523,
                        MAX('1D'!$D$16,
                            POWER((ABS(K523)^2)/('1D'!$I$5*MAX(F523,
                                        0.1)^2),
                                1/3))))))),
    MAX('1D'!$D$16,
        POWER((ABS(K523)^2)/('1D'!$I$5*MAX(F523,
                    0.1)^2),
            1/3)))</f>
        <v>2.0411692021517887</v>
      </c>
      <c r="AI523" s="5">
        <f t="shared" ca="1" si="120"/>
        <v>634.3471692021518</v>
      </c>
      <c r="AJ523" s="5">
        <f ca="1">AI523+((ABS(K523)/MAX(((F523)+(G523)*(AH523))*(AH523),
            0.000001))^2)/(2*'1D'!$I$5)</f>
        <v>635.52159253909485</v>
      </c>
      <c r="AM523">
        <v>0</v>
      </c>
      <c r="AN523">
        <v>0</v>
      </c>
      <c r="AO523" s="5">
        <f t="shared" si="121"/>
        <v>0</v>
      </c>
      <c r="AP523" s="5">
        <f t="shared" ref="AP523:AP586" si="125">AP522+AO523</f>
        <v>0</v>
      </c>
      <c r="AQ523" s="5">
        <f ca="1">ABS(ABS(K523)/MAX(((F523)+(G523)*(AH523))*(AH523),
        0.000001))/SQRT('1D'!$I$5*MAX((((F523)+(G523)*(AH523))*(AH523))/MAX((F523)+2*(G523)*(AH523),
            0.000001),
        0.000001))</f>
        <v>1.0727235886044055</v>
      </c>
      <c r="AR523" s="5" t="str">
        <f t="shared" ca="1" si="122"/>
        <v>Supercritical</v>
      </c>
      <c r="AS523" s="5">
        <f ca="1">((ABS(K523)*'1D'!$D$6)/(MAX(((F523)+(G523)*(AH523))*(AH523),
            0.000001)*MAX(((((F523)+(G523)*(AH523))*(AH523))/MAX((F523)+2*(AH523)*SQRT(1+(G523)^2),
                    0.000001))^(2/3),
            0.000001)))^2</f>
        <v>4.3358367565141456E-3</v>
      </c>
    </row>
    <row r="524" spans="1:45" x14ac:dyDescent="0.35">
      <c r="A524">
        <v>515</v>
      </c>
      <c r="B524">
        <v>513.99599999999998</v>
      </c>
      <c r="C524">
        <v>616198.97699999996</v>
      </c>
      <c r="D524">
        <v>3097466.72</v>
      </c>
      <c r="E524">
        <v>632.30550000000005</v>
      </c>
      <c r="F524">
        <v>5.2</v>
      </c>
      <c r="G524">
        <v>0</v>
      </c>
      <c r="H524" t="s">
        <v>176</v>
      </c>
      <c r="I524">
        <v>2.7E-2</v>
      </c>
      <c r="J524" s="5">
        <f t="shared" si="123"/>
        <v>1</v>
      </c>
      <c r="K524" s="5">
        <f t="shared" ca="1" si="124"/>
        <v>50.95</v>
      </c>
      <c r="L524" s="5">
        <f ca="1">IF($A$2=0,
    IFERROR(L523,
        MAX('1D'!$D$16,
            POWER((ABS(K524)^2)/('1D'!$I$5*MAX(F524,
                        0.1)^2),
                1/3))),
    IF(IFERROR(V523,
            0)=0,
        IFERROR(L523,
            MAX('1D'!$D$16,
                POWER((ABS(K524)^2)/('1D'!$I$5*MAX(F524,
                            0.1)^2),
                    1/3))),
        IF(OR(IFERROR(L524,
                    0)=0,
                IFERROR(S523,
                    0)&lt;1,
                IFERROR(S524,
                    0)&lt;1),
            MAX('1D'!$D$16,
                POWER((ABS(K524)^2)/('1D'!$I$5*MAX(F524,
                            0.1)^2),
                    1/3)),
            IF(IFERROR(U524,
                    0)&gt;0,
                MAX('1D'!$D$16,
                    IFERROR(L524,
                        0)+((IFERROR(U524,
                                0))*'1D'!$D$18*IF((IFERROR(S524,
                                    0))&lt;1,
                            1,
                            -1))),
                IF(IFERROR(U524,
                        0)&lt;0,
                    IF(ABS((MAX('1D'!$D$16,
                                    POWER((ABS(K524)^2)/('1D'!$I$5*MAX(F524,
                                                0.1)^2),
                                        1/3)))-IFERROR(L524,
                                0))&gt;'1D'!$D$19,
                        MAX('1D'!$D$16,
                            IF((MAX('1D'!$D$16,
                                        POWER((ABS(K524)^2)/('1D'!$I$5*MAX(F524,
                                                    0.1)^2),
                                            1/3)))&gt;IFERROR(L524,
                                    0),
                                MIN((MAX('1D'!$D$16,
                                            POWER((ABS(K524)^2)/('1D'!$I$5*MAX(F524,
                                                        0.1)^2),
                                                1/3))),
                                    IFERROR(L524,
                                        0)+(MIN(ABS(IFERROR(U524,
                                                    0))*'1D'!$D$18,
                                            ABS((MAX('1D'!$D$16,
                                                        POWER((ABS(K524)^2)/('1D'!$I$5*MAX(F524,
                                                                    0.1)^2),
                                                            1/3)))-IFERROR(L524,
                                                    0))))),
                                MAX((MAX('1D'!$D$16,
                                            POWER((ABS(K524)^2)/('1D'!$I$5*MAX(F524,
                                                        0.1)^2),
                                                1/3))),
                                    IFERROR(L524,
                                        0)-(MIN(ABS(IFERROR(U524,
                                                    0))*'1D'!$D$18,
                                            ABS((MAX('1D'!$D$16,
                                                        POWER((ABS(K524)^2)/('1D'!$I$5*MAX(F524,
                                                                    0.1)^2),
                                                            1/3)))-IFERROR(L524,
                                                    0))))))),
                        MAX('1D'!$D$16,
                            POWER((ABS(K524)^2)/('1D'!$I$5*MAX(F524,
                                        0.1)^2),
                                1/3))),
                    MAX('1D'!$D$16,
                        IFERROR(L524,
                            0)))))))</f>
        <v>2.0411692021517887</v>
      </c>
      <c r="M524" s="5">
        <f t="shared" ca="1" si="112"/>
        <v>10.614079851189301</v>
      </c>
      <c r="N524" s="5">
        <f t="shared" ca="1" si="113"/>
        <v>1.1434704692804873</v>
      </c>
      <c r="O524" s="5">
        <f t="shared" ca="1" si="114"/>
        <v>4.8002276894771132</v>
      </c>
      <c r="P524" s="5">
        <f t="shared" ca="1" si="115"/>
        <v>634.34666920215182</v>
      </c>
      <c r="Q524" s="5">
        <f ca="1">P524+((ABS(K524)/MAX(((F524)+(G524)*(L524))*(L524),
            0.000001))^2)/(2*'1D'!$I$5)</f>
        <v>635.52109253909487</v>
      </c>
      <c r="R524" s="5">
        <f ca="1">((ABS(K524)*'1D'!$D$6)/(MAX(((F524)+(G524)*(L524))*(L524),
            0.000001)*MAX(((((F524)+(G524)*(L524))*(L524))/MAX((F524)+2*(L524)*SQRT(1+(G524)^2),
                    0.000001))^(2/3),
            0.000001)))^2</f>
        <v>4.3358367565141456E-3</v>
      </c>
      <c r="S524" s="5">
        <f ca="1">ABS(ABS(K524)/MAX(((F524)+(G524)*(L524))*(L524),
        0.000001))/SQRT('1D'!$I$5*MAX((((F524)+(G524)*(L524))*(L524))/MAX((F524)+2*(G524)*(L524),
            0.000001),
        0.000001))</f>
        <v>1.0727235886044055</v>
      </c>
      <c r="T524" s="5">
        <f ca="1">((F524)*(L524)^2)/2+(G524)*(L524)^3/3+(ABS(K524)^2)/('1D'!$I$5*MAX(((F524)+(G524)*(L524))*(L524),
        0.000001))</f>
        <v>35.763412605541333</v>
      </c>
      <c r="U524" s="5">
        <f ca="1">IF($A$2=0,
    0,
    IFERROR(Q523-(((R523+R524)/2)*J524)-(IF(O523&gt;O524,
                '1D'!$D$8*((O523^2-O524^2)/(2*'1D'!$I$5)),
                '1D'!$D$9*((O524^2-O523^2)/(2*'1D'!$I$5)))+('1D'!$D$10*(ABS(I524)/90)*(MAX(O523^2,
                        O524^2)/(2*'1D'!$I$5))))-Q524,
        0))</f>
        <v>-3.8886858066007335E-3</v>
      </c>
      <c r="V524" s="5">
        <f ca="1">IF($A$2=0,
    1,
    IF(IFERROR(V523,
            0)=0,
        0,
        IFERROR(IF(ROUND(S524,
                    3)=1,
                1,
                IF(AND(ABS(U524)&lt;'1D'!$D$19,
                        S524&gt;1),
                    1,
                    0)),
            0)))</f>
        <v>0</v>
      </c>
      <c r="W524" s="5">
        <f ca="1">IF($A$2=0,
    MAX(MAX('1D'!$D$16,
            MAX('1D'!$D$16,
                POWER((ABS(K524)^2)/('1D'!$I$5*MAX(F524,
                            0.1)^2),
                    1/3))),
        IFERROR(W1396,
            MAX(MAX('1D'!$D$16,
                    MAX('1D'!$D$16,
                        POWER((ABS(K524)^2)/('1D'!$I$5*MAX(F524,
                                    0.1)^2),
                            1/3))),
                ($L$2)-E1396))),
    IF(IFERROR(AG525,
            0)=0,
        MAX(MAX('1D'!$D$16,
                MAX('1D'!$D$16,
                    POWER((ABS(K524)^2)/('1D'!$I$5*MAX(F524,
                                0.1)^2),
                        1/3))),
            IFERROR(W1396,
                MAX(MAX('1D'!$D$16,
                        MAX('1D'!$D$16,
                            POWER((ABS(K524)^2)/('1D'!$I$5*MAX(F524,
                                        0.1)^2),
                                1/3))),
                    ($L$2)-E1396))),
        IF(IFERROR(W524,
                0)=0,
            MAX(MAX('1D'!$D$16,
                    MAX('1D'!$D$16,
                        POWER((ABS(K524)^2)/('1D'!$I$5*MAX(F524,
                                    0.1)^2),
                            1/3))),
                IFERROR(W1396,
                    MAX(MAX('1D'!$D$16,
                            MAX('1D'!$D$16,
                                POWER((ABS(K524)^2)/('1D'!$I$5*MAX(F524,
                                            0.1)^2),
                                    1/3))),
                        ($L$2)-E1396))),
            IF(OR(IFERROR(AD524,
                        0)&gt;=1,
                    IFERROR(AD525,
                        0)&gt;=1),
                MAX('1D'!$D$16,
                    MAX('1D'!$D$16,
                        POWER((ABS(K524)^2)/('1D'!$I$5*MAX(F524,
                                    0.1)^2),
                            1/3))),
                IF(ABS(IFERROR(AF524,
                            0))&lt;'1D'!$D$19,
                    MAX(MAX('1D'!$D$16,
                            MAX('1D'!$D$16,
                                POWER((ABS(K524)^2)/('1D'!$I$5*MAX(F524,
                                            0.1)^2),
                                    1/3))),
                        IFERROR(W524,
                            0)),
                    MAX(MAX('1D'!$D$16,
                            MAX('1D'!$D$16,
                                POWER((ABS(K524)^2)/('1D'!$I$5*MAX(F524,
                                            0.1)^2),
                                    1/3))),
                        (IFERROR(W524,
                                0))+((IFERROR(AF524,
                                    0))*'1D'!$D$18)))))))</f>
        <v>2.1389677043987478</v>
      </c>
      <c r="X524" s="5">
        <f t="shared" ca="1" si="116"/>
        <v>11.122632062873489</v>
      </c>
      <c r="Y524" s="5">
        <f t="shared" ca="1" si="117"/>
        <v>1.1735290000551568</v>
      </c>
      <c r="Z524" s="5">
        <f t="shared" ca="1" si="118"/>
        <v>4.5807502857230418</v>
      </c>
      <c r="AA524" s="5">
        <f t="shared" ca="1" si="119"/>
        <v>634.44446770439879</v>
      </c>
      <c r="AB524" s="5">
        <f ca="1">AA524+((ABS(K524)/MAX(((F524)+(G524)*(W524))*(W524),
            0.000001))^2)/(2*'1D'!$I$5)</f>
        <v>635.51395155659816</v>
      </c>
      <c r="AC524" s="5">
        <f ca="1">((ABS(K524)*'1D'!$D$6)/(MAX(((F524)+(G524)*(W524))*(W524),
            0.000001)*MAX(((((F524)+(G524)*(W524))*(W524))/MAX((F524)+2*(W524)*SQRT(1+(G524)^2),
                    0.000001))^(2/3),
            0.000001)))^2</f>
        <v>3.8141460404132466E-3</v>
      </c>
      <c r="AD524" s="5">
        <f ca="1">ABS(ABS(K524)/MAX(((F524)+(G524)*(W524))*(W524),
        0.000001))/SQRT('1D'!$I$5*MAX((((F524)+(G524)*(W524))*(W524))/MAX((F524)+2*(G524)*(W524),
            0.000001),
        0.000001))</f>
        <v>1.0000000000000004</v>
      </c>
      <c r="AE524" s="5">
        <f ca="1">((F524)*(W524)^2)/2+(G524)*(W524)^3/3+(ABS(K524)^2)/('1D'!$I$5*MAX(((F524)+(G524)*(W524))*(W524),
        0.000001))</f>
        <v>35.686426155594638</v>
      </c>
      <c r="AF524" s="5">
        <f ca="1">IF($A$2=0,
    0,
    IFERROR(AB525+(((AC524+AC525)/2)*J525)+(IF(Z524&gt;Z525,
                '1D'!$D$8*((Z524^2-Z525^2)/(2*'1D'!$I$5)),
                '1D'!$D$9*((Z525^2-Z524^2)/(2*'1D'!$I$5)))+('1D'!$D$10*(ABS(I525)/90)*(MAX(Z524^2,
                        Z525^2)/(2*'1D'!$I$5))))-AB524,
        0))</f>
        <v>3.4531789410721103E-3</v>
      </c>
      <c r="AG524" s="5">
        <f ca="1">IF($A$2=0,
    1,
    IF(IFERROR(AG525,
            0)=0,
        0,
        IFERROR(IF(OR(ROUND(AD524,
                        3)&gt;=1,
                    AND(ABS(AF524)&lt;'1D'!$D$19,
                        AD524&lt;1)),
                1,
                0),
            0)))</f>
        <v>1</v>
      </c>
      <c r="AH524" s="5">
        <f ca="1">IFERROR(IF('1D'!V32="Supercritical",
        MAX('1D'!$D$16,
            IFERROR(L524,
                MAX('1D'!$D$16,
                    POWER((ABS(K524)^2)/('1D'!$I$5*MAX(F524,
                                0.1)^2),
                        1/3)))),
        IF('1D'!V32="Subcritical",
            MAX('1D'!$D$16,
                IFERROR(W524,
                    MAX('1D'!$D$16,
                        POWER((ABS(K524)^2)/('1D'!$I$5*MAX(F524,
                                    0.1)^2),
                            1/3)))),
            IF(IFERROR(T524,
                    -1E+99)&gt;=IFERROR(AE524,
                    -1E+99),
                MAX('1D'!$D$16,
                    IFERROR(L524,
                        MAX('1D'!$D$16,
                            POWER((ABS(K524)^2)/('1D'!$I$5*MAX(F524,
                                        0.1)^2),
                                1/3)))),
                MAX('1D'!$D$16,
                    IFERROR(W524,
                        MAX('1D'!$D$16,
                            POWER((ABS(K524)^2)/('1D'!$I$5*MAX(F524,
                                        0.1)^2),
                                1/3))))))),
    MAX('1D'!$D$16,
        POWER((ABS(K524)^2)/('1D'!$I$5*MAX(F524,
                    0.1)^2),
            1/3)))</f>
        <v>2.0411692021517887</v>
      </c>
      <c r="AI524" s="5">
        <f t="shared" ca="1" si="120"/>
        <v>634.34666920215182</v>
      </c>
      <c r="AJ524" s="5">
        <f ca="1">AI524+((ABS(K524)/MAX(((F524)+(G524)*(AH524))*(AH524),
            0.000001))^2)/(2*'1D'!$I$5)</f>
        <v>635.52109253909487</v>
      </c>
      <c r="AM524">
        <v>0</v>
      </c>
      <c r="AN524">
        <v>0</v>
      </c>
      <c r="AO524" s="5">
        <f t="shared" si="121"/>
        <v>0</v>
      </c>
      <c r="AP524" s="5">
        <f t="shared" si="125"/>
        <v>0</v>
      </c>
      <c r="AQ524" s="5">
        <f ca="1">ABS(ABS(K524)/MAX(((F524)+(G524)*(AH524))*(AH524),
        0.000001))/SQRT('1D'!$I$5*MAX((((F524)+(G524)*(AH524))*(AH524))/MAX((F524)+2*(G524)*(AH524),
            0.000001),
        0.000001))</f>
        <v>1.0727235886044055</v>
      </c>
      <c r="AR524" s="5" t="str">
        <f t="shared" ca="1" si="122"/>
        <v>Supercritical</v>
      </c>
      <c r="AS524" s="5">
        <f ca="1">((ABS(K524)*'1D'!$D$6)/(MAX(((F524)+(G524)*(AH524))*(AH524),
            0.000001)*MAX(((((F524)+(G524)*(AH524))*(AH524))/MAX((F524)+2*(AH524)*SQRT(1+(G524)^2),
                    0.000001))^(2/3),
            0.000001)))^2</f>
        <v>4.3358367565141456E-3</v>
      </c>
    </row>
    <row r="525" spans="1:45" x14ac:dyDescent="0.35">
      <c r="A525">
        <v>516</v>
      </c>
      <c r="B525">
        <v>514.99599999999998</v>
      </c>
      <c r="C525">
        <v>616198.50300000003</v>
      </c>
      <c r="D525">
        <v>3097465.8390000002</v>
      </c>
      <c r="E525">
        <v>632.30499999999995</v>
      </c>
      <c r="F525">
        <v>5.2</v>
      </c>
      <c r="G525">
        <v>0</v>
      </c>
      <c r="H525" t="s">
        <v>176</v>
      </c>
      <c r="I525">
        <v>7.8E-2</v>
      </c>
      <c r="J525" s="5">
        <f t="shared" si="123"/>
        <v>1</v>
      </c>
      <c r="K525" s="5">
        <f t="shared" ca="1" si="124"/>
        <v>50.95</v>
      </c>
      <c r="L525" s="5">
        <f ca="1">IF($A$2=0,
    IFERROR(L524,
        MAX('1D'!$D$16,
            POWER((ABS(K525)^2)/('1D'!$I$5*MAX(F525,
                        0.1)^2),
                1/3))),
    IF(IFERROR(V524,
            0)=0,
        IFERROR(L524,
            MAX('1D'!$D$16,
                POWER((ABS(K525)^2)/('1D'!$I$5*MAX(F525,
                            0.1)^2),
                    1/3))),
        IF(OR(IFERROR(L525,
                    0)=0,
                IFERROR(S524,
                    0)&lt;1,
                IFERROR(S525,
                    0)&lt;1),
            MAX('1D'!$D$16,
                POWER((ABS(K525)^2)/('1D'!$I$5*MAX(F525,
                            0.1)^2),
                    1/3)),
            IF(IFERROR(U525,
                    0)&gt;0,
                MAX('1D'!$D$16,
                    IFERROR(L525,
                        0)+((IFERROR(U525,
                                0))*'1D'!$D$18*IF((IFERROR(S525,
                                    0))&lt;1,
                            1,
                            -1))),
                IF(IFERROR(U525,
                        0)&lt;0,
                    IF(ABS((MAX('1D'!$D$16,
                                    POWER((ABS(K525)^2)/('1D'!$I$5*MAX(F525,
                                                0.1)^2),
                                        1/3)))-IFERROR(L525,
                                0))&gt;'1D'!$D$19,
                        MAX('1D'!$D$16,
                            IF((MAX('1D'!$D$16,
                                        POWER((ABS(K525)^2)/('1D'!$I$5*MAX(F525,
                                                    0.1)^2),
                                            1/3)))&gt;IFERROR(L525,
                                    0),
                                MIN((MAX('1D'!$D$16,
                                            POWER((ABS(K525)^2)/('1D'!$I$5*MAX(F525,
                                                        0.1)^2),
                                                1/3))),
                                    IFERROR(L525,
                                        0)+(MIN(ABS(IFERROR(U525,
                                                    0))*'1D'!$D$18,
                                            ABS((MAX('1D'!$D$16,
                                                        POWER((ABS(K525)^2)/('1D'!$I$5*MAX(F525,
                                                                    0.1)^2),
                                                            1/3)))-IFERROR(L525,
                                                    0))))),
                                MAX((MAX('1D'!$D$16,
                                            POWER((ABS(K525)^2)/('1D'!$I$5*MAX(F525,
                                                        0.1)^2),
                                                1/3))),
                                    IFERROR(L525,
                                        0)-(MIN(ABS(IFERROR(U525,
                                                    0))*'1D'!$D$18,
                                            ABS((MAX('1D'!$D$16,
                                                        POWER((ABS(K525)^2)/('1D'!$I$5*MAX(F525,
                                                                    0.1)^2),
                                                            1/3)))-IFERROR(L525,
                                                    0))))))),
                        MAX('1D'!$D$16,
                            POWER((ABS(K525)^2)/('1D'!$I$5*MAX(F525,
                                        0.1)^2),
                                1/3))),
                    MAX('1D'!$D$16,
                        IFERROR(L525,
                            0)))))))</f>
        <v>2.0411692021517887</v>
      </c>
      <c r="M525" s="5">
        <f t="shared" ca="1" si="112"/>
        <v>10.614079851189301</v>
      </c>
      <c r="N525" s="5">
        <f t="shared" ca="1" si="113"/>
        <v>1.1434704692804873</v>
      </c>
      <c r="O525" s="5">
        <f t="shared" ca="1" si="114"/>
        <v>4.8002276894771132</v>
      </c>
      <c r="P525" s="5">
        <f t="shared" ca="1" si="115"/>
        <v>634.34616920215171</v>
      </c>
      <c r="Q525" s="5">
        <f ca="1">P525+((ABS(K525)/MAX(((F525)+(G525)*(L525))*(L525),
            0.000001))^2)/(2*'1D'!$I$5)</f>
        <v>635.52059253909476</v>
      </c>
      <c r="R525" s="5">
        <f ca="1">((ABS(K525)*'1D'!$D$6)/(MAX(((F525)+(G525)*(L525))*(L525),
            0.000001)*MAX(((((F525)+(G525)*(L525))*(L525))/MAX((F525)+2*(L525)*SQRT(1+(G525)^2),
                    0.000001))^(2/3),
            0.000001)))^2</f>
        <v>4.3358367565141456E-3</v>
      </c>
      <c r="S525" s="5">
        <f ca="1">ABS(ABS(K525)/MAX(((F525)+(G525)*(L525))*(L525),
        0.000001))/SQRT('1D'!$I$5*MAX((((F525)+(G525)*(L525))*(L525))/MAX((F525)+2*(G525)*(L525),
            0.000001),
        0.000001))</f>
        <v>1.0727235886044055</v>
      </c>
      <c r="T525" s="5">
        <f ca="1">((F525)*(L525)^2)/2+(G525)*(L525)^3/3+(ABS(K525)^2)/('1D'!$I$5*MAX(((F525)+(G525)*(L525))*(L525),
        0.000001))</f>
        <v>35.763412605541333</v>
      </c>
      <c r="U525" s="5">
        <f ca="1">IF($A$2=0,
    0,
    IFERROR(Q524-(((R524+R525)/2)*J525)-(IF(O524&gt;O525,
                '1D'!$D$8*((O524^2-O525^2)/(2*'1D'!$I$5)),
                '1D'!$D$9*((O525^2-O524^2)/(2*'1D'!$I$5)))+('1D'!$D$10*(ABS(I525)/90)*(MAX(O524^2,
                        O525^2)/(2*'1D'!$I$5))))-Q525,
        0))</f>
        <v>-3.9885117901121703E-3</v>
      </c>
      <c r="V525" s="5">
        <f ca="1">IF($A$2=0,
    1,
    IF(IFERROR(V524,
            0)=0,
        0,
        IFERROR(IF(ROUND(S525,
                    3)=1,
                1,
                IF(AND(ABS(U525)&lt;'1D'!$D$19,
                        S525&gt;1),
                    1,
                    0)),
            0)))</f>
        <v>0</v>
      </c>
      <c r="W525" s="5">
        <f ca="1">IF($A$2=0,
    MAX(MAX('1D'!$D$16,
            MAX('1D'!$D$16,
                POWER((ABS(K525)^2)/('1D'!$I$5*MAX(F525,
                            0.1)^2),
                    1/3))),
        IFERROR(W1396,
            MAX(MAX('1D'!$D$16,
                    MAX('1D'!$D$16,
                        POWER((ABS(K525)^2)/('1D'!$I$5*MAX(F525,
                                    0.1)^2),
                            1/3))),
                ($L$2)-E1396))),
    IF(IFERROR(AG526,
            0)=0,
        MAX(MAX('1D'!$D$16,
                MAX('1D'!$D$16,
                    POWER((ABS(K525)^2)/('1D'!$I$5*MAX(F525,
                                0.1)^2),
                        1/3))),
            IFERROR(W1396,
                MAX(MAX('1D'!$D$16,
                        MAX('1D'!$D$16,
                            POWER((ABS(K525)^2)/('1D'!$I$5*MAX(F525,
                                        0.1)^2),
                                1/3))),
                    ($L$2)-E1396))),
        IF(IFERROR(W525,
                0)=0,
            MAX(MAX('1D'!$D$16,
                    MAX('1D'!$D$16,
                        POWER((ABS(K525)^2)/('1D'!$I$5*MAX(F525,
                                    0.1)^2),
                            1/3))),
                IFERROR(W1396,
                    MAX(MAX('1D'!$D$16,
                            MAX('1D'!$D$16,
                                POWER((ABS(K525)^2)/('1D'!$I$5*MAX(F525,
                                            0.1)^2),
                                    1/3))),
                        ($L$2)-E1396))),
            IF(OR(IFERROR(AD525,
                        0)&gt;=1,
                    IFERROR(AD526,
                        0)&gt;=1),
                MAX('1D'!$D$16,
                    MAX('1D'!$D$16,
                        POWER((ABS(K525)^2)/('1D'!$I$5*MAX(F525,
                                    0.1)^2),
                            1/3))),
                IF(ABS(IFERROR(AF525,
                            0))&lt;'1D'!$D$19,
                    MAX(MAX('1D'!$D$16,
                            MAX('1D'!$D$16,
                                POWER((ABS(K525)^2)/('1D'!$I$5*MAX(F525,
                                            0.1)^2),
                                    1/3))),
                        IFERROR(W525,
                            0)),
                    MAX(MAX('1D'!$D$16,
                            MAX('1D'!$D$16,
                                POWER((ABS(K525)^2)/('1D'!$I$5*MAX(F525,
                                            0.1)^2),
                                    1/3))),
                        (IFERROR(W525,
                                0))+((IFERROR(AF525,
                                    0))*'1D'!$D$18)))))))</f>
        <v>2.1389677043987478</v>
      </c>
      <c r="X525" s="5">
        <f t="shared" ca="1" si="116"/>
        <v>11.122632062873489</v>
      </c>
      <c r="Y525" s="5">
        <f t="shared" ca="1" si="117"/>
        <v>1.1735290000551568</v>
      </c>
      <c r="Z525" s="5">
        <f t="shared" ca="1" si="118"/>
        <v>4.5807502857230418</v>
      </c>
      <c r="AA525" s="5">
        <f t="shared" ca="1" si="119"/>
        <v>634.44396770439869</v>
      </c>
      <c r="AB525" s="5">
        <f ca="1">AA525+((ABS(K525)/MAX(((F525)+(G525)*(W525))*(W525),
            0.000001))^2)/(2*'1D'!$I$5)</f>
        <v>635.51345155659806</v>
      </c>
      <c r="AC525" s="5">
        <f ca="1">((ABS(K525)*'1D'!$D$6)/(MAX(((F525)+(G525)*(W525))*(W525),
            0.000001)*MAX(((((F525)+(G525)*(W525))*(W525))/MAX((F525)+2*(W525)*SQRT(1+(G525)^2),
                    0.000001))^(2/3),
            0.000001)))^2</f>
        <v>3.8141460404132466E-3</v>
      </c>
      <c r="AD525" s="5">
        <f ca="1">ABS(ABS(K525)/MAX(((F525)+(G525)*(W525))*(W525),
        0.000001))/SQRT('1D'!$I$5*MAX((((F525)+(G525)*(W525))*(W525))/MAX((F525)+2*(G525)*(W525),
            0.000001),
        0.000001))</f>
        <v>1.0000000000000004</v>
      </c>
      <c r="AE525" s="5">
        <f ca="1">((F525)*(W525)^2)/2+(G525)*(W525)^3/3+(ABS(K525)^2)/('1D'!$I$5*MAX(((F525)+(G525)*(W525))*(W525),
        0.000001))</f>
        <v>35.686426155594638</v>
      </c>
      <c r="AF525" s="5">
        <f ca="1">IF($A$2=0,
    0,
    IFERROR(AB526+(((AC525+AC526)/2)*J526)+(IF(Z525&gt;Z526,
                '1D'!$D$8*((Z525^2-Z526^2)/(2*'1D'!$I$5)),
                '1D'!$D$9*((Z526^2-Z525^2)/(2*'1D'!$I$5)))+('1D'!$D$10*(ABS(I526)/90)*(MAX(Z525^2,
                        Z526^2)/(2*'1D'!$I$5))))-AB525,
        0))</f>
        <v>3.4032696947861041E-3</v>
      </c>
      <c r="AG525" s="5">
        <f ca="1">IF($A$2=0,
    1,
    IF(IFERROR(AG526,
            0)=0,
        0,
        IFERROR(IF(OR(ROUND(AD525,
                        3)&gt;=1,
                    AND(ABS(AF525)&lt;'1D'!$D$19,
                        AD525&lt;1)),
                1,
                0),
            0)))</f>
        <v>1</v>
      </c>
      <c r="AH525" s="5">
        <f ca="1">IFERROR(IF('1D'!V32="Supercritical",
        MAX('1D'!$D$16,
            IFERROR(L525,
                MAX('1D'!$D$16,
                    POWER((ABS(K525)^2)/('1D'!$I$5*MAX(F525,
                                0.1)^2),
                        1/3)))),
        IF('1D'!V32="Subcritical",
            MAX('1D'!$D$16,
                IFERROR(W525,
                    MAX('1D'!$D$16,
                        POWER((ABS(K525)^2)/('1D'!$I$5*MAX(F525,
                                    0.1)^2),
                            1/3)))),
            IF(IFERROR(T525,
                    -1E+99)&gt;=IFERROR(AE525,
                    -1E+99),
                MAX('1D'!$D$16,
                    IFERROR(L525,
                        MAX('1D'!$D$16,
                            POWER((ABS(K525)^2)/('1D'!$I$5*MAX(F525,
                                        0.1)^2),
                                1/3)))),
                MAX('1D'!$D$16,
                    IFERROR(W525,
                        MAX('1D'!$D$16,
                            POWER((ABS(K525)^2)/('1D'!$I$5*MAX(F525,
                                        0.1)^2),
                                1/3))))))),
    MAX('1D'!$D$16,
        POWER((ABS(K525)^2)/('1D'!$I$5*MAX(F525,
                    0.1)^2),
            1/3)))</f>
        <v>2.0411692021517887</v>
      </c>
      <c r="AI525" s="5">
        <f t="shared" ca="1" si="120"/>
        <v>634.34616920215171</v>
      </c>
      <c r="AJ525" s="5">
        <f ca="1">AI525+((ABS(K525)/MAX(((F525)+(G525)*(AH525))*(AH525),
            0.000001))^2)/(2*'1D'!$I$5)</f>
        <v>635.52059253909476</v>
      </c>
      <c r="AM525">
        <v>0</v>
      </c>
      <c r="AN525">
        <v>0</v>
      </c>
      <c r="AO525" s="5">
        <f t="shared" si="121"/>
        <v>0</v>
      </c>
      <c r="AP525" s="5">
        <f t="shared" si="125"/>
        <v>0</v>
      </c>
      <c r="AQ525" s="5">
        <f ca="1">ABS(ABS(K525)/MAX(((F525)+(G525)*(AH525))*(AH525),
        0.000001))/SQRT('1D'!$I$5*MAX((((F525)+(G525)*(AH525))*(AH525))/MAX((F525)+2*(G525)*(AH525),
            0.000001),
        0.000001))</f>
        <v>1.0727235886044055</v>
      </c>
      <c r="AR525" s="5" t="str">
        <f t="shared" ca="1" si="122"/>
        <v>Supercritical</v>
      </c>
      <c r="AS525" s="5">
        <f ca="1">((ABS(K525)*'1D'!$D$6)/(MAX(((F525)+(G525)*(AH525))*(AH525),
            0.000001)*MAX(((((F525)+(G525)*(AH525))*(AH525))/MAX((F525)+2*(AH525)*SQRT(1+(G525)^2),
                    0.000001))^(2/3),
            0.000001)))^2</f>
        <v>4.3358367565141456E-3</v>
      </c>
    </row>
    <row r="526" spans="1:45" x14ac:dyDescent="0.35">
      <c r="A526">
        <v>517</v>
      </c>
      <c r="B526">
        <v>515.99599999999998</v>
      </c>
      <c r="C526">
        <v>616198.02800000005</v>
      </c>
      <c r="D526">
        <v>3097464.9589999998</v>
      </c>
      <c r="E526">
        <v>632.30449999999996</v>
      </c>
      <c r="F526">
        <v>5.2</v>
      </c>
      <c r="G526">
        <v>0</v>
      </c>
      <c r="H526" t="s">
        <v>176</v>
      </c>
      <c r="I526">
        <v>0.05</v>
      </c>
      <c r="J526" s="5">
        <f t="shared" si="123"/>
        <v>1</v>
      </c>
      <c r="K526" s="5">
        <f t="shared" ca="1" si="124"/>
        <v>50.95</v>
      </c>
      <c r="L526" s="5">
        <f ca="1">IF($A$2=0,
    IFERROR(L525,
        MAX('1D'!$D$16,
            POWER((ABS(K526)^2)/('1D'!$I$5*MAX(F526,
                        0.1)^2),
                1/3))),
    IF(IFERROR(V525,
            0)=0,
        IFERROR(L525,
            MAX('1D'!$D$16,
                POWER((ABS(K526)^2)/('1D'!$I$5*MAX(F526,
                            0.1)^2),
                    1/3))),
        IF(OR(IFERROR(L526,
                    0)=0,
                IFERROR(S525,
                    0)&lt;1,
                IFERROR(S526,
                    0)&lt;1),
            MAX('1D'!$D$16,
                POWER((ABS(K526)^2)/('1D'!$I$5*MAX(F526,
                            0.1)^2),
                    1/3)),
            IF(IFERROR(U526,
                    0)&gt;0,
                MAX('1D'!$D$16,
                    IFERROR(L526,
                        0)+((IFERROR(U526,
                                0))*'1D'!$D$18*IF((IFERROR(S526,
                                    0))&lt;1,
                            1,
                            -1))),
                IF(IFERROR(U526,
                        0)&lt;0,
                    IF(ABS((MAX('1D'!$D$16,
                                    POWER((ABS(K526)^2)/('1D'!$I$5*MAX(F526,
                                                0.1)^2),
                                        1/3)))-IFERROR(L526,
                                0))&gt;'1D'!$D$19,
                        MAX('1D'!$D$16,
                            IF((MAX('1D'!$D$16,
                                        POWER((ABS(K526)^2)/('1D'!$I$5*MAX(F526,
                                                    0.1)^2),
                                            1/3)))&gt;IFERROR(L526,
                                    0),
                                MIN((MAX('1D'!$D$16,
                                            POWER((ABS(K526)^2)/('1D'!$I$5*MAX(F526,
                                                        0.1)^2),
                                                1/3))),
                                    IFERROR(L526,
                                        0)+(MIN(ABS(IFERROR(U526,
                                                    0))*'1D'!$D$18,
                                            ABS((MAX('1D'!$D$16,
                                                        POWER((ABS(K526)^2)/('1D'!$I$5*MAX(F526,
                                                                    0.1)^2),
                                                            1/3)))-IFERROR(L526,
                                                    0))))),
                                MAX((MAX('1D'!$D$16,
                                            POWER((ABS(K526)^2)/('1D'!$I$5*MAX(F526,
                                                        0.1)^2),
                                                1/3))),
                                    IFERROR(L526,
                                        0)-(MIN(ABS(IFERROR(U526,
                                                    0))*'1D'!$D$18,
                                            ABS((MAX('1D'!$D$16,
                                                        POWER((ABS(K526)^2)/('1D'!$I$5*MAX(F526,
                                                                    0.1)^2),
                                                            1/3)))-IFERROR(L526,
                                                    0))))))),
                        MAX('1D'!$D$16,
                            POWER((ABS(K526)^2)/('1D'!$I$5*MAX(F526,
                                        0.1)^2),
                                1/3))),
                    MAX('1D'!$D$16,
                        IFERROR(L526,
                            0)))))))</f>
        <v>2.0411692021517887</v>
      </c>
      <c r="M526" s="5">
        <f t="shared" ca="1" si="112"/>
        <v>10.614079851189301</v>
      </c>
      <c r="N526" s="5">
        <f t="shared" ca="1" si="113"/>
        <v>1.1434704692804873</v>
      </c>
      <c r="O526" s="5">
        <f t="shared" ca="1" si="114"/>
        <v>4.8002276894771132</v>
      </c>
      <c r="P526" s="5">
        <f t="shared" ca="1" si="115"/>
        <v>634.34566920215173</v>
      </c>
      <c r="Q526" s="5">
        <f ca="1">P526+((ABS(K526)/MAX(((F526)+(G526)*(L526))*(L526),
            0.000001))^2)/(2*'1D'!$I$5)</f>
        <v>635.52009253909478</v>
      </c>
      <c r="R526" s="5">
        <f ca="1">((ABS(K526)*'1D'!$D$6)/(MAX(((F526)+(G526)*(L526))*(L526),
            0.000001)*MAX(((((F526)+(G526)*(L526))*(L526))/MAX((F526)+2*(L526)*SQRT(1+(G526)^2),
                    0.000001))^(2/3),
            0.000001)))^2</f>
        <v>4.3358367565141456E-3</v>
      </c>
      <c r="S526" s="5">
        <f ca="1">ABS(ABS(K526)/MAX(((F526)+(G526)*(L526))*(L526),
        0.000001))/SQRT('1D'!$I$5*MAX((((F526)+(G526)*(L526))*(L526))/MAX((F526)+2*(G526)*(L526),
            0.000001),
        0.000001))</f>
        <v>1.0727235886044055</v>
      </c>
      <c r="T526" s="5">
        <f ca="1">((F526)*(L526)^2)/2+(G526)*(L526)^3/3+(ABS(K526)^2)/('1D'!$I$5*MAX(((F526)+(G526)*(L526))*(L526),
        0.000001))</f>
        <v>35.763412605541333</v>
      </c>
      <c r="U526" s="5">
        <f ca="1">IF($A$2=0,
    0,
    IFERROR(Q525-(((R525+R526)/2)*J526)-(IF(O525&gt;O526,
                '1D'!$D$8*((O525^2-O526^2)/(2*'1D'!$I$5)),
                '1D'!$D$9*((O526^2-O525^2)/(2*'1D'!$I$5)))+('1D'!$D$10*(ABS(I526)/90)*(MAX(O525^2,
                        O526^2)/(2*'1D'!$I$5))))-Q526,
        0))</f>
        <v>-3.9337053678991651E-3</v>
      </c>
      <c r="V526" s="5">
        <f ca="1">IF($A$2=0,
    1,
    IF(IFERROR(V525,
            0)=0,
        0,
        IFERROR(IF(ROUND(S526,
                    3)=1,
                1,
                IF(AND(ABS(U526)&lt;'1D'!$D$19,
                        S526&gt;1),
                    1,
                    0)),
            0)))</f>
        <v>0</v>
      </c>
      <c r="W526" s="5">
        <f ca="1">IF($A$2=0,
    MAX(MAX('1D'!$D$16,
            MAX('1D'!$D$16,
                POWER((ABS(K526)^2)/('1D'!$I$5*MAX(F526,
                            0.1)^2),
                    1/3))),
        IFERROR(W1396,
            MAX(MAX('1D'!$D$16,
                    MAX('1D'!$D$16,
                        POWER((ABS(K526)^2)/('1D'!$I$5*MAX(F526,
                                    0.1)^2),
                            1/3))),
                ($L$2)-E1396))),
    IF(IFERROR(AG527,
            0)=0,
        MAX(MAX('1D'!$D$16,
                MAX('1D'!$D$16,
                    POWER((ABS(K526)^2)/('1D'!$I$5*MAX(F526,
                                0.1)^2),
                        1/3))),
            IFERROR(W1396,
                MAX(MAX('1D'!$D$16,
                        MAX('1D'!$D$16,
                            POWER((ABS(K526)^2)/('1D'!$I$5*MAX(F526,
                                        0.1)^2),
                                1/3))),
                    ($L$2)-E1396))),
        IF(IFERROR(W526,
                0)=0,
            MAX(MAX('1D'!$D$16,
                    MAX('1D'!$D$16,
                        POWER((ABS(K526)^2)/('1D'!$I$5*MAX(F526,
                                    0.1)^2),
                            1/3))),
                IFERROR(W1396,
                    MAX(MAX('1D'!$D$16,
                            MAX('1D'!$D$16,
                                POWER((ABS(K526)^2)/('1D'!$I$5*MAX(F526,
                                            0.1)^2),
                                    1/3))),
                        ($L$2)-E1396))),
            IF(OR(IFERROR(AD526,
                        0)&gt;=1,
                    IFERROR(AD527,
                        0)&gt;=1),
                MAX('1D'!$D$16,
                    MAX('1D'!$D$16,
                        POWER((ABS(K526)^2)/('1D'!$I$5*MAX(F526,
                                    0.1)^2),
                            1/3))),
                IF(ABS(IFERROR(AF526,
                            0))&lt;'1D'!$D$19,
                    MAX(MAX('1D'!$D$16,
                            MAX('1D'!$D$16,
                                POWER((ABS(K526)^2)/('1D'!$I$5*MAX(F526,
                                            0.1)^2),
                                    1/3))),
                        IFERROR(W526,
                            0)),
                    MAX(MAX('1D'!$D$16,
                            MAX('1D'!$D$16,
                                POWER((ABS(K526)^2)/('1D'!$I$5*MAX(F526,
                                            0.1)^2),
                                    1/3))),
                        (IFERROR(W526,
                                0))+((IFERROR(AF526,
                                    0))*'1D'!$D$18)))))))</f>
        <v>2.1389677043987478</v>
      </c>
      <c r="X526" s="5">
        <f t="shared" ca="1" si="116"/>
        <v>11.122632062873489</v>
      </c>
      <c r="Y526" s="5">
        <f t="shared" ca="1" si="117"/>
        <v>1.1735290000551568</v>
      </c>
      <c r="Z526" s="5">
        <f t="shared" ca="1" si="118"/>
        <v>4.5807502857230418</v>
      </c>
      <c r="AA526" s="5">
        <f t="shared" ca="1" si="119"/>
        <v>634.4434677043987</v>
      </c>
      <c r="AB526" s="5">
        <f ca="1">AA526+((ABS(K526)/MAX(((F526)+(G526)*(W526))*(W526),
            0.000001))^2)/(2*'1D'!$I$5)</f>
        <v>635.51295155659807</v>
      </c>
      <c r="AC526" s="5">
        <f ca="1">((ABS(K526)*'1D'!$D$6)/(MAX(((F526)+(G526)*(W526))*(W526),
            0.000001)*MAX(((((F526)+(G526)*(W526))*(W526))/MAX((F526)+2*(W526)*SQRT(1+(G526)^2),
                    0.000001))^(2/3),
            0.000001)))^2</f>
        <v>3.8141460404132466E-3</v>
      </c>
      <c r="AD526" s="5">
        <f ca="1">ABS(ABS(K526)/MAX(((F526)+(G526)*(W526))*(W526),
        0.000001))/SQRT('1D'!$I$5*MAX((((F526)+(G526)*(W526))*(W526))/MAX((F526)+2*(G526)*(W526),
            0.000001),
        0.000001))</f>
        <v>1.0000000000000004</v>
      </c>
      <c r="AE526" s="5">
        <f ca="1">((F526)*(W526)^2)/2+(G526)*(W526)^3/3+(ABS(K526)^2)/('1D'!$I$5*MAX(((F526)+(G526)*(W526))*(W526),
        0.000001))</f>
        <v>35.686426155594638</v>
      </c>
      <c r="AF526" s="5">
        <f ca="1">IF($A$2=0,
    0,
    IFERROR(AB527+(((AC526+AC527)/2)*J527)+(IF(Z526&gt;Z527,
                '1D'!$D$8*((Z526^2-Z527^2)/(2*'1D'!$I$5)),
                '1D'!$D$9*((Z527^2-Z526^2)/(2*'1D'!$I$5)))+('1D'!$D$10*(ABS(I527)/90)*(MAX(Z526^2,
                        Z527^2)/(2*'1D'!$I$5))))-AB526,
        0))</f>
        <v>3.3622728137743252E-3</v>
      </c>
      <c r="AG526" s="5">
        <f ca="1">IF($A$2=0,
    1,
    IF(IFERROR(AG527,
            0)=0,
        0,
        IFERROR(IF(OR(ROUND(AD526,
                        3)&gt;=1,
                    AND(ABS(AF526)&lt;'1D'!$D$19,
                        AD526&lt;1)),
                1,
                0),
            0)))</f>
        <v>1</v>
      </c>
      <c r="AH526" s="5">
        <f ca="1">IFERROR(IF('1D'!V32="Supercritical",
        MAX('1D'!$D$16,
            IFERROR(L526,
                MAX('1D'!$D$16,
                    POWER((ABS(K526)^2)/('1D'!$I$5*MAX(F526,
                                0.1)^2),
                        1/3)))),
        IF('1D'!V32="Subcritical",
            MAX('1D'!$D$16,
                IFERROR(W526,
                    MAX('1D'!$D$16,
                        POWER((ABS(K526)^2)/('1D'!$I$5*MAX(F526,
                                    0.1)^2),
                            1/3)))),
            IF(IFERROR(T526,
                    -1E+99)&gt;=IFERROR(AE526,
                    -1E+99),
                MAX('1D'!$D$16,
                    IFERROR(L526,
                        MAX('1D'!$D$16,
                            POWER((ABS(K526)^2)/('1D'!$I$5*MAX(F526,
                                        0.1)^2),
                                1/3)))),
                MAX('1D'!$D$16,
                    IFERROR(W526,
                        MAX('1D'!$D$16,
                            POWER((ABS(K526)^2)/('1D'!$I$5*MAX(F526,
                                        0.1)^2),
                                1/3))))))),
    MAX('1D'!$D$16,
        POWER((ABS(K526)^2)/('1D'!$I$5*MAX(F526,
                    0.1)^2),
            1/3)))</f>
        <v>2.0411692021517887</v>
      </c>
      <c r="AI526" s="5">
        <f t="shared" ca="1" si="120"/>
        <v>634.34566920215173</v>
      </c>
      <c r="AJ526" s="5">
        <f ca="1">AI526+((ABS(K526)/MAX(((F526)+(G526)*(AH526))*(AH526),
            0.000001))^2)/(2*'1D'!$I$5)</f>
        <v>635.52009253909478</v>
      </c>
      <c r="AM526">
        <v>0</v>
      </c>
      <c r="AN526">
        <v>0</v>
      </c>
      <c r="AO526" s="5">
        <f t="shared" si="121"/>
        <v>0</v>
      </c>
      <c r="AP526" s="5">
        <f t="shared" si="125"/>
        <v>0</v>
      </c>
      <c r="AQ526" s="5">
        <f ca="1">ABS(ABS(K526)/MAX(((F526)+(G526)*(AH526))*(AH526),
        0.000001))/SQRT('1D'!$I$5*MAX((((F526)+(G526)*(AH526))*(AH526))/MAX((F526)+2*(G526)*(AH526),
            0.000001),
        0.000001))</f>
        <v>1.0727235886044055</v>
      </c>
      <c r="AR526" s="5" t="str">
        <f t="shared" ca="1" si="122"/>
        <v>Supercritical</v>
      </c>
      <c r="AS526" s="5">
        <f ca="1">((ABS(K526)*'1D'!$D$6)/(MAX(((F526)+(G526)*(AH526))*(AH526),
            0.000001)*MAX(((((F526)+(G526)*(AH526))*(AH526))/MAX((F526)+2*(AH526)*SQRT(1+(G526)^2),
                    0.000001))^(2/3),
            0.000001)))^2</f>
        <v>4.3358367565141456E-3</v>
      </c>
    </row>
    <row r="527" spans="1:45" x14ac:dyDescent="0.35">
      <c r="A527">
        <v>518</v>
      </c>
      <c r="B527">
        <v>516.99599999999998</v>
      </c>
      <c r="C527">
        <v>616197.554</v>
      </c>
      <c r="D527">
        <v>3097464.0789999999</v>
      </c>
      <c r="E527">
        <v>632.30399999999997</v>
      </c>
      <c r="F527">
        <v>5.2</v>
      </c>
      <c r="G527">
        <v>0</v>
      </c>
      <c r="H527" t="s">
        <v>176</v>
      </c>
      <c r="I527">
        <v>2.7E-2</v>
      </c>
      <c r="J527" s="5">
        <f t="shared" si="123"/>
        <v>1</v>
      </c>
      <c r="K527" s="5">
        <f t="shared" ca="1" si="124"/>
        <v>50.95</v>
      </c>
      <c r="L527" s="5">
        <f ca="1">IF($A$2=0,
    IFERROR(L526,
        MAX('1D'!$D$16,
            POWER((ABS(K527)^2)/('1D'!$I$5*MAX(F527,
                        0.1)^2),
                1/3))),
    IF(IFERROR(V526,
            0)=0,
        IFERROR(L526,
            MAX('1D'!$D$16,
                POWER((ABS(K527)^2)/('1D'!$I$5*MAX(F527,
                            0.1)^2),
                    1/3))),
        IF(OR(IFERROR(L527,
                    0)=0,
                IFERROR(S526,
                    0)&lt;1,
                IFERROR(S527,
                    0)&lt;1),
            MAX('1D'!$D$16,
                POWER((ABS(K527)^2)/('1D'!$I$5*MAX(F527,
                            0.1)^2),
                    1/3)),
            IF(IFERROR(U527,
                    0)&gt;0,
                MAX('1D'!$D$16,
                    IFERROR(L527,
                        0)+((IFERROR(U527,
                                0))*'1D'!$D$18*IF((IFERROR(S527,
                                    0))&lt;1,
                            1,
                            -1))),
                IF(IFERROR(U527,
                        0)&lt;0,
                    IF(ABS((MAX('1D'!$D$16,
                                    POWER((ABS(K527)^2)/('1D'!$I$5*MAX(F527,
                                                0.1)^2),
                                        1/3)))-IFERROR(L527,
                                0))&gt;'1D'!$D$19,
                        MAX('1D'!$D$16,
                            IF((MAX('1D'!$D$16,
                                        POWER((ABS(K527)^2)/('1D'!$I$5*MAX(F527,
                                                    0.1)^2),
                                            1/3)))&gt;IFERROR(L527,
                                    0),
                                MIN((MAX('1D'!$D$16,
                                            POWER((ABS(K527)^2)/('1D'!$I$5*MAX(F527,
                                                        0.1)^2),
                                                1/3))),
                                    IFERROR(L527,
                                        0)+(MIN(ABS(IFERROR(U527,
                                                    0))*'1D'!$D$18,
                                            ABS((MAX('1D'!$D$16,
                                                        POWER((ABS(K527)^2)/('1D'!$I$5*MAX(F527,
                                                                    0.1)^2),
                                                            1/3)))-IFERROR(L527,
                                                    0))))),
                                MAX((MAX('1D'!$D$16,
                                            POWER((ABS(K527)^2)/('1D'!$I$5*MAX(F527,
                                                        0.1)^2),
                                                1/3))),
                                    IFERROR(L527,
                                        0)-(MIN(ABS(IFERROR(U527,
                                                    0))*'1D'!$D$18,
                                            ABS((MAX('1D'!$D$16,
                                                        POWER((ABS(K527)^2)/('1D'!$I$5*MAX(F527,
                                                                    0.1)^2),
                                                            1/3)))-IFERROR(L527,
                                                    0))))))),
                        MAX('1D'!$D$16,
                            POWER((ABS(K527)^2)/('1D'!$I$5*MAX(F527,
                                        0.1)^2),
                                1/3))),
                    MAX('1D'!$D$16,
                        IFERROR(L527,
                            0)))))))</f>
        <v>2.0411692021517887</v>
      </c>
      <c r="M527" s="5">
        <f t="shared" ca="1" si="112"/>
        <v>10.614079851189301</v>
      </c>
      <c r="N527" s="5">
        <f t="shared" ca="1" si="113"/>
        <v>1.1434704692804873</v>
      </c>
      <c r="O527" s="5">
        <f t="shared" ca="1" si="114"/>
        <v>4.8002276894771132</v>
      </c>
      <c r="P527" s="5">
        <f t="shared" ca="1" si="115"/>
        <v>634.34516920215174</v>
      </c>
      <c r="Q527" s="5">
        <f ca="1">P527+((ABS(K527)/MAX(((F527)+(G527)*(L527))*(L527),
            0.000001))^2)/(2*'1D'!$I$5)</f>
        <v>635.51959253909479</v>
      </c>
      <c r="R527" s="5">
        <f ca="1">((ABS(K527)*'1D'!$D$6)/(MAX(((F527)+(G527)*(L527))*(L527),
            0.000001)*MAX(((((F527)+(G527)*(L527))*(L527))/MAX((F527)+2*(L527)*SQRT(1+(G527)^2),
                    0.000001))^(2/3),
            0.000001)))^2</f>
        <v>4.3358367565141456E-3</v>
      </c>
      <c r="S527" s="5">
        <f ca="1">ABS(ABS(K527)/MAX(((F527)+(G527)*(L527))*(L527),
        0.000001))/SQRT('1D'!$I$5*MAX((((F527)+(G527)*(L527))*(L527))/MAX((F527)+2*(G527)*(L527),
            0.000001),
        0.000001))</f>
        <v>1.0727235886044055</v>
      </c>
      <c r="T527" s="5">
        <f ca="1">((F527)*(L527)^2)/2+(G527)*(L527)^3/3+(ABS(K527)^2)/('1D'!$I$5*MAX(((F527)+(G527)*(L527))*(L527),
        0.000001))</f>
        <v>35.763412605541333</v>
      </c>
      <c r="U527" s="5">
        <f ca="1">IF($A$2=0,
    0,
    IFERROR(Q526-(((R526+R527)/2)*J527)-(IF(O526&gt;O527,
                '1D'!$D$8*((O526^2-O527^2)/(2*'1D'!$I$5)),
                '1D'!$D$9*((O527^2-O526^2)/(2*'1D'!$I$5)))+('1D'!$D$10*(ABS(I527)/90)*(MAX(O526^2,
                        O527^2)/(2*'1D'!$I$5))))-Q527,
        0))</f>
        <v>-3.8886858066007335E-3</v>
      </c>
      <c r="V527" s="5">
        <f ca="1">IF($A$2=0,
    1,
    IF(IFERROR(V526,
            0)=0,
        0,
        IFERROR(IF(ROUND(S527,
                    3)=1,
                1,
                IF(AND(ABS(U527)&lt;'1D'!$D$19,
                        S527&gt;1),
                    1,
                    0)),
            0)))</f>
        <v>0</v>
      </c>
      <c r="W527" s="5">
        <f ca="1">IF($A$2=0,
    MAX(MAX('1D'!$D$16,
            MAX('1D'!$D$16,
                POWER((ABS(K527)^2)/('1D'!$I$5*MAX(F527,
                            0.1)^2),
                    1/3))),
        IFERROR(W1396,
            MAX(MAX('1D'!$D$16,
                    MAX('1D'!$D$16,
                        POWER((ABS(K527)^2)/('1D'!$I$5*MAX(F527,
                                    0.1)^2),
                            1/3))),
                ($L$2)-E1396))),
    IF(IFERROR(AG528,
            0)=0,
        MAX(MAX('1D'!$D$16,
                MAX('1D'!$D$16,
                    POWER((ABS(K527)^2)/('1D'!$I$5*MAX(F527,
                                0.1)^2),
                        1/3))),
            IFERROR(W1396,
                MAX(MAX('1D'!$D$16,
                        MAX('1D'!$D$16,
                            POWER((ABS(K527)^2)/('1D'!$I$5*MAX(F527,
                                        0.1)^2),
                                1/3))),
                    ($L$2)-E1396))),
        IF(IFERROR(W527,
                0)=0,
            MAX(MAX('1D'!$D$16,
                    MAX('1D'!$D$16,
                        POWER((ABS(K527)^2)/('1D'!$I$5*MAX(F527,
                                    0.1)^2),
                            1/3))),
                IFERROR(W1396,
                    MAX(MAX('1D'!$D$16,
                            MAX('1D'!$D$16,
                                POWER((ABS(K527)^2)/('1D'!$I$5*MAX(F527,
                                            0.1)^2),
                                    1/3))),
                        ($L$2)-E1396))),
            IF(OR(IFERROR(AD527,
                        0)&gt;=1,
                    IFERROR(AD528,
                        0)&gt;=1),
                MAX('1D'!$D$16,
                    MAX('1D'!$D$16,
                        POWER((ABS(K527)^2)/('1D'!$I$5*MAX(F527,
                                    0.1)^2),
                            1/3))),
                IF(ABS(IFERROR(AF527,
                            0))&lt;'1D'!$D$19,
                    MAX(MAX('1D'!$D$16,
                            MAX('1D'!$D$16,
                                POWER((ABS(K527)^2)/('1D'!$I$5*MAX(F527,
                                            0.1)^2),
                                    1/3))),
                        IFERROR(W527,
                            0)),
                    MAX(MAX('1D'!$D$16,
                            MAX('1D'!$D$16,
                                POWER((ABS(K527)^2)/('1D'!$I$5*MAX(F527,
                                            0.1)^2),
                                    1/3))),
                        (IFERROR(W527,
                                0))+((IFERROR(AF527,
                                    0))*'1D'!$D$18)))))))</f>
        <v>2.1389677043987478</v>
      </c>
      <c r="X527" s="5">
        <f t="shared" ca="1" si="116"/>
        <v>11.122632062873489</v>
      </c>
      <c r="Y527" s="5">
        <f t="shared" ca="1" si="117"/>
        <v>1.1735290000551568</v>
      </c>
      <c r="Z527" s="5">
        <f t="shared" ca="1" si="118"/>
        <v>4.5807502857230418</v>
      </c>
      <c r="AA527" s="5">
        <f t="shared" ca="1" si="119"/>
        <v>634.44296770439871</v>
      </c>
      <c r="AB527" s="5">
        <f ca="1">AA527+((ABS(K527)/MAX(((F527)+(G527)*(W527))*(W527),
            0.000001))^2)/(2*'1D'!$I$5)</f>
        <v>635.51245155659808</v>
      </c>
      <c r="AC527" s="5">
        <f ca="1">((ABS(K527)*'1D'!$D$6)/(MAX(((F527)+(G527)*(W527))*(W527),
            0.000001)*MAX(((((F527)+(G527)*(W527))*(W527))/MAX((F527)+2*(W527)*SQRT(1+(G527)^2),
                    0.000001))^(2/3),
            0.000001)))^2</f>
        <v>3.8141460404132466E-3</v>
      </c>
      <c r="AD527" s="5">
        <f ca="1">ABS(ABS(K527)/MAX(((F527)+(G527)*(W527))*(W527),
        0.000001))/SQRT('1D'!$I$5*MAX((((F527)+(G527)*(W527))*(W527))/MAX((F527)+2*(G527)*(W527),
            0.000001),
        0.000001))</f>
        <v>1.0000000000000004</v>
      </c>
      <c r="AE527" s="5">
        <f ca="1">((F527)*(W527)^2)/2+(G527)*(W527)^3/3+(ABS(K527)^2)/('1D'!$I$5*MAX(((F527)+(G527)*(W527))*(W527),
        0.000001))</f>
        <v>35.686426155594638</v>
      </c>
      <c r="AF527" s="5">
        <f ca="1">IF($A$2=0,
    0,
    IFERROR(AB528+(((AC527+AC528)/2)*J528)+(IF(Z527&gt;Z528,
                '1D'!$D$8*((Z527^2-Z528^2)/(2*'1D'!$I$5)),
                '1D'!$D$9*((Z528^2-Z527^2)/(2*'1D'!$I$5)))+('1D'!$D$10*(ABS(I528)/90)*(MAX(Z527^2,
                        Z528^2)/(2*'1D'!$I$5))))-AB527,
        0))</f>
        <v>3.3622728137743252E-3</v>
      </c>
      <c r="AG527" s="5">
        <f ca="1">IF($A$2=0,
    1,
    IF(IFERROR(AG528,
            0)=0,
        0,
        IFERROR(IF(OR(ROUND(AD527,
                        3)&gt;=1,
                    AND(ABS(AF527)&lt;'1D'!$D$19,
                        AD527&lt;1)),
                1,
                0),
            0)))</f>
        <v>1</v>
      </c>
      <c r="AH527" s="5">
        <f ca="1">IFERROR(IF('1D'!V32="Supercritical",
        MAX('1D'!$D$16,
            IFERROR(L527,
                MAX('1D'!$D$16,
                    POWER((ABS(K527)^2)/('1D'!$I$5*MAX(F527,
                                0.1)^2),
                        1/3)))),
        IF('1D'!V32="Subcritical",
            MAX('1D'!$D$16,
                IFERROR(W527,
                    MAX('1D'!$D$16,
                        POWER((ABS(K527)^2)/('1D'!$I$5*MAX(F527,
                                    0.1)^2),
                            1/3)))),
            IF(IFERROR(T527,
                    -1E+99)&gt;=IFERROR(AE527,
                    -1E+99),
                MAX('1D'!$D$16,
                    IFERROR(L527,
                        MAX('1D'!$D$16,
                            POWER((ABS(K527)^2)/('1D'!$I$5*MAX(F527,
                                        0.1)^2),
                                1/3)))),
                MAX('1D'!$D$16,
                    IFERROR(W527,
                        MAX('1D'!$D$16,
                            POWER((ABS(K527)^2)/('1D'!$I$5*MAX(F527,
                                        0.1)^2),
                                1/3))))))),
    MAX('1D'!$D$16,
        POWER((ABS(K527)^2)/('1D'!$I$5*MAX(F527,
                    0.1)^2),
            1/3)))</f>
        <v>2.0411692021517887</v>
      </c>
      <c r="AI527" s="5">
        <f t="shared" ca="1" si="120"/>
        <v>634.34516920215174</v>
      </c>
      <c r="AJ527" s="5">
        <f ca="1">AI527+((ABS(K527)/MAX(((F527)+(G527)*(AH527))*(AH527),
            0.000001))^2)/(2*'1D'!$I$5)</f>
        <v>635.51959253909479</v>
      </c>
      <c r="AM527">
        <v>0</v>
      </c>
      <c r="AN527">
        <v>0</v>
      </c>
      <c r="AO527" s="5">
        <f t="shared" si="121"/>
        <v>0</v>
      </c>
      <c r="AP527" s="5">
        <f t="shared" si="125"/>
        <v>0</v>
      </c>
      <c r="AQ527" s="5">
        <f ca="1">ABS(ABS(K527)/MAX(((F527)+(G527)*(AH527))*(AH527),
        0.000001))/SQRT('1D'!$I$5*MAX((((F527)+(G527)*(AH527))*(AH527))/MAX((F527)+2*(G527)*(AH527),
            0.000001),
        0.000001))</f>
        <v>1.0727235886044055</v>
      </c>
      <c r="AR527" s="5" t="str">
        <f t="shared" ca="1" si="122"/>
        <v>Supercritical</v>
      </c>
      <c r="AS527" s="5">
        <f ca="1">((ABS(K527)*'1D'!$D$6)/(MAX(((F527)+(G527)*(AH527))*(AH527),
            0.000001)*MAX(((((F527)+(G527)*(AH527))*(AH527))/MAX((F527)+2*(AH527)*SQRT(1+(G527)^2),
                    0.000001))^(2/3),
            0.000001)))^2</f>
        <v>4.3358367565141456E-3</v>
      </c>
    </row>
    <row r="528" spans="1:45" x14ac:dyDescent="0.35">
      <c r="A528">
        <v>519</v>
      </c>
      <c r="B528">
        <v>517.99599999999998</v>
      </c>
      <c r="C528">
        <v>616197.07999999996</v>
      </c>
      <c r="D528">
        <v>3097463.1979999999</v>
      </c>
      <c r="E528">
        <v>632.30349999999999</v>
      </c>
      <c r="F528">
        <v>5.2</v>
      </c>
      <c r="G528">
        <v>0</v>
      </c>
      <c r="H528" t="s">
        <v>176</v>
      </c>
      <c r="I528">
        <v>2.7E-2</v>
      </c>
      <c r="J528" s="5">
        <f t="shared" si="123"/>
        <v>1</v>
      </c>
      <c r="K528" s="5">
        <f t="shared" ca="1" si="124"/>
        <v>50.95</v>
      </c>
      <c r="L528" s="5">
        <f ca="1">IF($A$2=0,
    IFERROR(L527,
        MAX('1D'!$D$16,
            POWER((ABS(K528)^2)/('1D'!$I$5*MAX(F528,
                        0.1)^2),
                1/3))),
    IF(IFERROR(V527,
            0)=0,
        IFERROR(L527,
            MAX('1D'!$D$16,
                POWER((ABS(K528)^2)/('1D'!$I$5*MAX(F528,
                            0.1)^2),
                    1/3))),
        IF(OR(IFERROR(L528,
                    0)=0,
                IFERROR(S527,
                    0)&lt;1,
                IFERROR(S528,
                    0)&lt;1),
            MAX('1D'!$D$16,
                POWER((ABS(K528)^2)/('1D'!$I$5*MAX(F528,
                            0.1)^2),
                    1/3)),
            IF(IFERROR(U528,
                    0)&gt;0,
                MAX('1D'!$D$16,
                    IFERROR(L528,
                        0)+((IFERROR(U528,
                                0))*'1D'!$D$18*IF((IFERROR(S528,
                                    0))&lt;1,
                            1,
                            -1))),
                IF(IFERROR(U528,
                        0)&lt;0,
                    IF(ABS((MAX('1D'!$D$16,
                                    POWER((ABS(K528)^2)/('1D'!$I$5*MAX(F528,
                                                0.1)^2),
                                        1/3)))-IFERROR(L528,
                                0))&gt;'1D'!$D$19,
                        MAX('1D'!$D$16,
                            IF((MAX('1D'!$D$16,
                                        POWER((ABS(K528)^2)/('1D'!$I$5*MAX(F528,
                                                    0.1)^2),
                                            1/3)))&gt;IFERROR(L528,
                                    0),
                                MIN((MAX('1D'!$D$16,
                                            POWER((ABS(K528)^2)/('1D'!$I$5*MAX(F528,
                                                        0.1)^2),
                                                1/3))),
                                    IFERROR(L528,
                                        0)+(MIN(ABS(IFERROR(U528,
                                                    0))*'1D'!$D$18,
                                            ABS((MAX('1D'!$D$16,
                                                        POWER((ABS(K528)^2)/('1D'!$I$5*MAX(F528,
                                                                    0.1)^2),
                                                            1/3)))-IFERROR(L528,
                                                    0))))),
                                MAX((MAX('1D'!$D$16,
                                            POWER((ABS(K528)^2)/('1D'!$I$5*MAX(F528,
                                                        0.1)^2),
                                                1/3))),
                                    IFERROR(L528,
                                        0)-(MIN(ABS(IFERROR(U528,
                                                    0))*'1D'!$D$18,
                                            ABS((MAX('1D'!$D$16,
                                                        POWER((ABS(K528)^2)/('1D'!$I$5*MAX(F528,
                                                                    0.1)^2),
                                                            1/3)))-IFERROR(L528,
                                                    0))))))),
                        MAX('1D'!$D$16,
                            POWER((ABS(K528)^2)/('1D'!$I$5*MAX(F528,
                                        0.1)^2),
                                1/3))),
                    MAX('1D'!$D$16,
                        IFERROR(L528,
                            0)))))))</f>
        <v>2.0411692021517887</v>
      </c>
      <c r="M528" s="5">
        <f t="shared" ca="1" si="112"/>
        <v>10.614079851189301</v>
      </c>
      <c r="N528" s="5">
        <f t="shared" ca="1" si="113"/>
        <v>1.1434704692804873</v>
      </c>
      <c r="O528" s="5">
        <f t="shared" ca="1" si="114"/>
        <v>4.8002276894771132</v>
      </c>
      <c r="P528" s="5">
        <f t="shared" ca="1" si="115"/>
        <v>634.34466920215175</v>
      </c>
      <c r="Q528" s="5">
        <f ca="1">P528+((ABS(K528)/MAX(((F528)+(G528)*(L528))*(L528),
            0.000001))^2)/(2*'1D'!$I$5)</f>
        <v>635.5190925390948</v>
      </c>
      <c r="R528" s="5">
        <f ca="1">((ABS(K528)*'1D'!$D$6)/(MAX(((F528)+(G528)*(L528))*(L528),
            0.000001)*MAX(((((F528)+(G528)*(L528))*(L528))/MAX((F528)+2*(L528)*SQRT(1+(G528)^2),
                    0.000001))^(2/3),
            0.000001)))^2</f>
        <v>4.3358367565141456E-3</v>
      </c>
      <c r="S528" s="5">
        <f ca="1">ABS(ABS(K528)/MAX(((F528)+(G528)*(L528))*(L528),
        0.000001))/SQRT('1D'!$I$5*MAX((((F528)+(G528)*(L528))*(L528))/MAX((F528)+2*(G528)*(L528),
            0.000001),
        0.000001))</f>
        <v>1.0727235886044055</v>
      </c>
      <c r="T528" s="5">
        <f ca="1">((F528)*(L528)^2)/2+(G528)*(L528)^3/3+(ABS(K528)^2)/('1D'!$I$5*MAX(((F528)+(G528)*(L528))*(L528),
        0.000001))</f>
        <v>35.763412605541333</v>
      </c>
      <c r="U528" s="5">
        <f ca="1">IF($A$2=0,
    0,
    IFERROR(Q527-(((R527+R528)/2)*J528)-(IF(O527&gt;O528,
                '1D'!$D$8*((O527^2-O528^2)/(2*'1D'!$I$5)),
                '1D'!$D$9*((O528^2-O527^2)/(2*'1D'!$I$5)))+('1D'!$D$10*(ABS(I528)/90)*(MAX(O527^2,
                        O528^2)/(2*'1D'!$I$5))))-Q528,
        0))</f>
        <v>-3.8886858066007335E-3</v>
      </c>
      <c r="V528" s="5">
        <f ca="1">IF($A$2=0,
    1,
    IF(IFERROR(V527,
            0)=0,
        0,
        IFERROR(IF(ROUND(S528,
                    3)=1,
                1,
                IF(AND(ABS(U528)&lt;'1D'!$D$19,
                        S528&gt;1),
                    1,
                    0)),
            0)))</f>
        <v>0</v>
      </c>
      <c r="W528" s="5">
        <f ca="1">IF($A$2=0,
    MAX(MAX('1D'!$D$16,
            MAX('1D'!$D$16,
                POWER((ABS(K528)^2)/('1D'!$I$5*MAX(F528,
                            0.1)^2),
                    1/3))),
        IFERROR(W1396,
            MAX(MAX('1D'!$D$16,
                    MAX('1D'!$D$16,
                        POWER((ABS(K528)^2)/('1D'!$I$5*MAX(F528,
                                    0.1)^2),
                            1/3))),
                ($L$2)-E1396))),
    IF(IFERROR(AG529,
            0)=0,
        MAX(MAX('1D'!$D$16,
                MAX('1D'!$D$16,
                    POWER((ABS(K528)^2)/('1D'!$I$5*MAX(F528,
                                0.1)^2),
                        1/3))),
            IFERROR(W1396,
                MAX(MAX('1D'!$D$16,
                        MAX('1D'!$D$16,
                            POWER((ABS(K528)^2)/('1D'!$I$5*MAX(F528,
                                        0.1)^2),
                                1/3))),
                    ($L$2)-E1396))),
        IF(IFERROR(W528,
                0)=0,
            MAX(MAX('1D'!$D$16,
                    MAX('1D'!$D$16,
                        POWER((ABS(K528)^2)/('1D'!$I$5*MAX(F528,
                                    0.1)^2),
                            1/3))),
                IFERROR(W1396,
                    MAX(MAX('1D'!$D$16,
                            MAX('1D'!$D$16,
                                POWER((ABS(K528)^2)/('1D'!$I$5*MAX(F528,
                                            0.1)^2),
                                    1/3))),
                        ($L$2)-E1396))),
            IF(OR(IFERROR(AD528,
                        0)&gt;=1,
                    IFERROR(AD529,
                        0)&gt;=1),
                MAX('1D'!$D$16,
                    MAX('1D'!$D$16,
                        POWER((ABS(K528)^2)/('1D'!$I$5*MAX(F528,
                                    0.1)^2),
                            1/3))),
                IF(ABS(IFERROR(AF528,
                            0))&lt;'1D'!$D$19,
                    MAX(MAX('1D'!$D$16,
                            MAX('1D'!$D$16,
                                POWER((ABS(K528)^2)/('1D'!$I$5*MAX(F528,
                                            0.1)^2),
                                    1/3))),
                        IFERROR(W528,
                            0)),
                    MAX(MAX('1D'!$D$16,
                            MAX('1D'!$D$16,
                                POWER((ABS(K528)^2)/('1D'!$I$5*MAX(F528,
                                            0.1)^2),
                                    1/3))),
                        (IFERROR(W528,
                                0))+((IFERROR(AF528,
                                    0))*'1D'!$D$18)))))))</f>
        <v>2.1389677043987478</v>
      </c>
      <c r="X528" s="5">
        <f t="shared" ca="1" si="116"/>
        <v>11.122632062873489</v>
      </c>
      <c r="Y528" s="5">
        <f t="shared" ca="1" si="117"/>
        <v>1.1735290000551568</v>
      </c>
      <c r="Z528" s="5">
        <f t="shared" ca="1" si="118"/>
        <v>4.5807502857230418</v>
      </c>
      <c r="AA528" s="5">
        <f t="shared" ca="1" si="119"/>
        <v>634.44246770439872</v>
      </c>
      <c r="AB528" s="5">
        <f ca="1">AA528+((ABS(K528)/MAX(((F528)+(G528)*(W528))*(W528),
            0.000001))^2)/(2*'1D'!$I$5)</f>
        <v>635.51195155659809</v>
      </c>
      <c r="AC528" s="5">
        <f ca="1">((ABS(K528)*'1D'!$D$6)/(MAX(((F528)+(G528)*(W528))*(W528),
            0.000001)*MAX(((((F528)+(G528)*(W528))*(W528))/MAX((F528)+2*(W528)*SQRT(1+(G528)^2),
                    0.000001))^(2/3),
            0.000001)))^2</f>
        <v>3.8141460404132466E-3</v>
      </c>
      <c r="AD528" s="5">
        <f ca="1">ABS(ABS(K528)/MAX(((F528)+(G528)*(W528))*(W528),
        0.000001))/SQRT('1D'!$I$5*MAX((((F528)+(G528)*(W528))*(W528))/MAX((F528)+2*(G528)*(W528),
            0.000001),
        0.000001))</f>
        <v>1.0000000000000004</v>
      </c>
      <c r="AE528" s="5">
        <f ca="1">((F528)*(W528)^2)/2+(G528)*(W528)^3/3+(ABS(K528)^2)/('1D'!$I$5*MAX(((F528)+(G528)*(W528))*(W528),
        0.000001))</f>
        <v>35.686426155594638</v>
      </c>
      <c r="AF528" s="5">
        <f ca="1">IF($A$2=0,
    0,
    IFERROR(AB529+(((AC528+AC529)/2)*J529)+(IF(Z528&gt;Z529,
                '1D'!$D$8*((Z528^2-Z529^2)/(2*'1D'!$I$5)),
                '1D'!$D$9*((Z529^2-Z528^2)/(2*'1D'!$I$5)))+('1D'!$D$10*(ABS(I529)/90)*(MAX(Z528^2,
                        Z529^2)/(2*'1D'!$I$5))))-AB528,
        0))</f>
        <v>3.3513287753521581E-3</v>
      </c>
      <c r="AG528" s="5">
        <f ca="1">IF($A$2=0,
    1,
    IF(IFERROR(AG529,
            0)=0,
        0,
        IFERROR(IF(OR(ROUND(AD528,
                        3)&gt;=1,
                    AND(ABS(AF528)&lt;'1D'!$D$19,
                        AD528&lt;1)),
                1,
                0),
            0)))</f>
        <v>1</v>
      </c>
      <c r="AH528" s="5">
        <f ca="1">IFERROR(IF('1D'!V32="Supercritical",
        MAX('1D'!$D$16,
            IFERROR(L528,
                MAX('1D'!$D$16,
                    POWER((ABS(K528)^2)/('1D'!$I$5*MAX(F528,
                                0.1)^2),
                        1/3)))),
        IF('1D'!V32="Subcritical",
            MAX('1D'!$D$16,
                IFERROR(W528,
                    MAX('1D'!$D$16,
                        POWER((ABS(K528)^2)/('1D'!$I$5*MAX(F528,
                                    0.1)^2),
                            1/3)))),
            IF(IFERROR(T528,
                    -1E+99)&gt;=IFERROR(AE528,
                    -1E+99),
                MAX('1D'!$D$16,
                    IFERROR(L528,
                        MAX('1D'!$D$16,
                            POWER((ABS(K528)^2)/('1D'!$I$5*MAX(F528,
                                        0.1)^2),
                                1/3)))),
                MAX('1D'!$D$16,
                    IFERROR(W528,
                        MAX('1D'!$D$16,
                            POWER((ABS(K528)^2)/('1D'!$I$5*MAX(F528,
                                        0.1)^2),
                                1/3))))))),
    MAX('1D'!$D$16,
        POWER((ABS(K528)^2)/('1D'!$I$5*MAX(F528,
                    0.1)^2),
            1/3)))</f>
        <v>2.0411692021517887</v>
      </c>
      <c r="AI528" s="5">
        <f t="shared" ca="1" si="120"/>
        <v>634.34466920215175</v>
      </c>
      <c r="AJ528" s="5">
        <f ca="1">AI528+((ABS(K528)/MAX(((F528)+(G528)*(AH528))*(AH528),
            0.000001))^2)/(2*'1D'!$I$5)</f>
        <v>635.5190925390948</v>
      </c>
      <c r="AM528">
        <v>0</v>
      </c>
      <c r="AN528">
        <v>0</v>
      </c>
      <c r="AO528" s="5">
        <f t="shared" si="121"/>
        <v>0</v>
      </c>
      <c r="AP528" s="5">
        <f t="shared" si="125"/>
        <v>0</v>
      </c>
      <c r="AQ528" s="5">
        <f ca="1">ABS(ABS(K528)/MAX(((F528)+(G528)*(AH528))*(AH528),
        0.000001))/SQRT('1D'!$I$5*MAX((((F528)+(G528)*(AH528))*(AH528))/MAX((F528)+2*(G528)*(AH528),
            0.000001),
        0.000001))</f>
        <v>1.0727235886044055</v>
      </c>
      <c r="AR528" s="5" t="str">
        <f t="shared" ca="1" si="122"/>
        <v>Supercritical</v>
      </c>
      <c r="AS528" s="5">
        <f ca="1">((ABS(K528)*'1D'!$D$6)/(MAX(((F528)+(G528)*(AH528))*(AH528),
            0.000001)*MAX(((((F528)+(G528)*(AH528))*(AH528))/MAX((F528)+2*(AH528)*SQRT(1+(G528)^2),
                    0.000001))^(2/3),
            0.000001)))^2</f>
        <v>4.3358367565141456E-3</v>
      </c>
    </row>
    <row r="529" spans="1:45" x14ac:dyDescent="0.35">
      <c r="A529">
        <v>520</v>
      </c>
      <c r="B529">
        <v>518.995</v>
      </c>
      <c r="C529">
        <v>616196.60600000003</v>
      </c>
      <c r="D529">
        <v>3097462.318</v>
      </c>
      <c r="E529">
        <v>632.303</v>
      </c>
      <c r="F529">
        <v>5.2</v>
      </c>
      <c r="G529">
        <v>0</v>
      </c>
      <c r="H529" t="s">
        <v>176</v>
      </c>
      <c r="I529">
        <v>2.3E-2</v>
      </c>
      <c r="J529" s="5">
        <f t="shared" si="123"/>
        <v>0.99900000000002365</v>
      </c>
      <c r="K529" s="5">
        <f t="shared" ca="1" si="124"/>
        <v>50.95</v>
      </c>
      <c r="L529" s="5">
        <f ca="1">IF($A$2=0,
    IFERROR(L528,
        MAX('1D'!$D$16,
            POWER((ABS(K529)^2)/('1D'!$I$5*MAX(F529,
                        0.1)^2),
                1/3))),
    IF(IFERROR(V528,
            0)=0,
        IFERROR(L528,
            MAX('1D'!$D$16,
                POWER((ABS(K529)^2)/('1D'!$I$5*MAX(F529,
                            0.1)^2),
                    1/3))),
        IF(OR(IFERROR(L529,
                    0)=0,
                IFERROR(S528,
                    0)&lt;1,
                IFERROR(S529,
                    0)&lt;1),
            MAX('1D'!$D$16,
                POWER((ABS(K529)^2)/('1D'!$I$5*MAX(F529,
                            0.1)^2),
                    1/3)),
            IF(IFERROR(U529,
                    0)&gt;0,
                MAX('1D'!$D$16,
                    IFERROR(L529,
                        0)+((IFERROR(U529,
                                0))*'1D'!$D$18*IF((IFERROR(S529,
                                    0))&lt;1,
                            1,
                            -1))),
                IF(IFERROR(U529,
                        0)&lt;0,
                    IF(ABS((MAX('1D'!$D$16,
                                    POWER((ABS(K529)^2)/('1D'!$I$5*MAX(F529,
                                                0.1)^2),
                                        1/3)))-IFERROR(L529,
                                0))&gt;'1D'!$D$19,
                        MAX('1D'!$D$16,
                            IF((MAX('1D'!$D$16,
                                        POWER((ABS(K529)^2)/('1D'!$I$5*MAX(F529,
                                                    0.1)^2),
                                            1/3)))&gt;IFERROR(L529,
                                    0),
                                MIN((MAX('1D'!$D$16,
                                            POWER((ABS(K529)^2)/('1D'!$I$5*MAX(F529,
                                                        0.1)^2),
                                                1/3))),
                                    IFERROR(L529,
                                        0)+(MIN(ABS(IFERROR(U529,
                                                    0))*'1D'!$D$18,
                                            ABS((MAX('1D'!$D$16,
                                                        POWER((ABS(K529)^2)/('1D'!$I$5*MAX(F529,
                                                                    0.1)^2),
                                                            1/3)))-IFERROR(L529,
                                                    0))))),
                                MAX((MAX('1D'!$D$16,
                                            POWER((ABS(K529)^2)/('1D'!$I$5*MAX(F529,
                                                        0.1)^2),
                                                1/3))),
                                    IFERROR(L529,
                                        0)-(MIN(ABS(IFERROR(U529,
                                                    0))*'1D'!$D$18,
                                            ABS((MAX('1D'!$D$16,
                                                        POWER((ABS(K529)^2)/('1D'!$I$5*MAX(F529,
                                                                    0.1)^2),
                                                            1/3)))-IFERROR(L529,
                                                    0))))))),
                        MAX('1D'!$D$16,
                            POWER((ABS(K529)^2)/('1D'!$I$5*MAX(F529,
                                        0.1)^2),
                                1/3))),
                    MAX('1D'!$D$16,
                        IFERROR(L529,
                            0)))))))</f>
        <v>2.0411692021517887</v>
      </c>
      <c r="M529" s="5">
        <f t="shared" ca="1" si="112"/>
        <v>10.614079851189301</v>
      </c>
      <c r="N529" s="5">
        <f t="shared" ca="1" si="113"/>
        <v>1.1434704692804873</v>
      </c>
      <c r="O529" s="5">
        <f t="shared" ca="1" si="114"/>
        <v>4.8002276894771132</v>
      </c>
      <c r="P529" s="5">
        <f t="shared" ca="1" si="115"/>
        <v>634.34416920215176</v>
      </c>
      <c r="Q529" s="5">
        <f ca="1">P529+((ABS(K529)/MAX(((F529)+(G529)*(L529))*(L529),
            0.000001))^2)/(2*'1D'!$I$5)</f>
        <v>635.51859253909481</v>
      </c>
      <c r="R529" s="5">
        <f ca="1">((ABS(K529)*'1D'!$D$6)/(MAX(((F529)+(G529)*(L529))*(L529),
            0.000001)*MAX(((((F529)+(G529)*(L529))*(L529))/MAX((F529)+2*(L529)*SQRT(1+(G529)^2),
                    0.000001))^(2/3),
            0.000001)))^2</f>
        <v>4.3358367565141456E-3</v>
      </c>
      <c r="S529" s="5">
        <f ca="1">ABS(ABS(K529)/MAX(((F529)+(G529)*(L529))*(L529),
        0.000001))/SQRT('1D'!$I$5*MAX((((F529)+(G529)*(L529))*(L529))/MAX((F529)+2*(G529)*(L529),
            0.000001),
        0.000001))</f>
        <v>1.0727235886044055</v>
      </c>
      <c r="T529" s="5">
        <f ca="1">((F529)*(L529)^2)/2+(G529)*(L529)^3/3+(ABS(K529)^2)/('1D'!$I$5*MAX(((F529)+(G529)*(L529))*(L529),
        0.000001))</f>
        <v>35.763412605541333</v>
      </c>
      <c r="U529" s="5">
        <f ca="1">IF($A$2=0,
    0,
    IFERROR(Q528-(((R528+R529)/2)*J529)-(IF(O528&gt;O529,
                '1D'!$D$8*((O528^2-O529^2)/(2*'1D'!$I$5)),
                '1D'!$D$9*((O529^2-O528^2)/(2*'1D'!$I$5)))+('1D'!$D$10*(ABS(I529)/90)*(MAX(O528^2,
                        O529^2)/(2*'1D'!$I$5))))-Q529,
        0))</f>
        <v>-3.8765204810715659E-3</v>
      </c>
      <c r="V529" s="5">
        <f ca="1">IF($A$2=0,
    1,
    IF(IFERROR(V528,
            0)=0,
        0,
        IFERROR(IF(ROUND(S529,
                    3)=1,
                1,
                IF(AND(ABS(U529)&lt;'1D'!$D$19,
                        S529&gt;1),
                    1,
                    0)),
            0)))</f>
        <v>0</v>
      </c>
      <c r="W529" s="5">
        <f ca="1">IF($A$2=0,
    MAX(MAX('1D'!$D$16,
            MAX('1D'!$D$16,
                POWER((ABS(K529)^2)/('1D'!$I$5*MAX(F529,
                            0.1)^2),
                    1/3))),
        IFERROR(W1396,
            MAX(MAX('1D'!$D$16,
                    MAX('1D'!$D$16,
                        POWER((ABS(K529)^2)/('1D'!$I$5*MAX(F529,
                                    0.1)^2),
                            1/3))),
                ($L$2)-E1396))),
    IF(IFERROR(AG530,
            0)=0,
        MAX(MAX('1D'!$D$16,
                MAX('1D'!$D$16,
                    POWER((ABS(K529)^2)/('1D'!$I$5*MAX(F529,
                                0.1)^2),
                        1/3))),
            IFERROR(W1396,
                MAX(MAX('1D'!$D$16,
                        MAX('1D'!$D$16,
                            POWER((ABS(K529)^2)/('1D'!$I$5*MAX(F529,
                                        0.1)^2),
                                1/3))),
                    ($L$2)-E1396))),
        IF(IFERROR(W529,
                0)=0,
            MAX(MAX('1D'!$D$16,
                    MAX('1D'!$D$16,
                        POWER((ABS(K529)^2)/('1D'!$I$5*MAX(F529,
                                    0.1)^2),
                            1/3))),
                IFERROR(W1396,
                    MAX(MAX('1D'!$D$16,
                            MAX('1D'!$D$16,
                                POWER((ABS(K529)^2)/('1D'!$I$5*MAX(F529,
                                            0.1)^2),
                                    1/3))),
                        ($L$2)-E1396))),
            IF(OR(IFERROR(AD529,
                        0)&gt;=1,
                    IFERROR(AD530,
                        0)&gt;=1),
                MAX('1D'!$D$16,
                    MAX('1D'!$D$16,
                        POWER((ABS(K529)^2)/('1D'!$I$5*MAX(F529,
                                    0.1)^2),
                            1/3))),
                IF(ABS(IFERROR(AF529,
                            0))&lt;'1D'!$D$19,
                    MAX(MAX('1D'!$D$16,
                            MAX('1D'!$D$16,
                                POWER((ABS(K529)^2)/('1D'!$I$5*MAX(F529,
                                            0.1)^2),
                                    1/3))),
                        IFERROR(W529,
                            0)),
                    MAX(MAX('1D'!$D$16,
                            MAX('1D'!$D$16,
                                POWER((ABS(K529)^2)/('1D'!$I$5*MAX(F529,
                                            0.1)^2),
                                    1/3))),
                        (IFERROR(W529,
                                0))+((IFERROR(AF529,
                                    0))*'1D'!$D$18)))))))</f>
        <v>2.1389677043987478</v>
      </c>
      <c r="X529" s="5">
        <f t="shared" ca="1" si="116"/>
        <v>11.122632062873489</v>
      </c>
      <c r="Y529" s="5">
        <f t="shared" ca="1" si="117"/>
        <v>1.1735290000551568</v>
      </c>
      <c r="Z529" s="5">
        <f t="shared" ca="1" si="118"/>
        <v>4.5807502857230418</v>
      </c>
      <c r="AA529" s="5">
        <f t="shared" ca="1" si="119"/>
        <v>634.44196770439873</v>
      </c>
      <c r="AB529" s="5">
        <f ca="1">AA529+((ABS(K529)/MAX(((F529)+(G529)*(W529))*(W529),
            0.000001))^2)/(2*'1D'!$I$5)</f>
        <v>635.5114515565981</v>
      </c>
      <c r="AC529" s="5">
        <f ca="1">((ABS(K529)*'1D'!$D$6)/(MAX(((F529)+(G529)*(W529))*(W529),
            0.000001)*MAX(((((F529)+(G529)*(W529))*(W529))/MAX((F529)+2*(W529)*SQRT(1+(G529)^2),
                    0.000001))^(2/3),
            0.000001)))^2</f>
        <v>3.8141460404132466E-3</v>
      </c>
      <c r="AD529" s="5">
        <f ca="1">ABS(ABS(K529)/MAX(((F529)+(G529)*(W529))*(W529),
        0.000001))/SQRT('1D'!$I$5*MAX((((F529)+(G529)*(W529))*(W529))/MAX((F529)+2*(G529)*(W529),
            0.000001),
        0.000001))</f>
        <v>1.0000000000000004</v>
      </c>
      <c r="AE529" s="5">
        <f ca="1">((F529)*(W529)^2)/2+(G529)*(W529)^3/3+(ABS(K529)^2)/('1D'!$I$5*MAX(((F529)+(G529)*(W529))*(W529),
        0.000001))</f>
        <v>35.686426155594638</v>
      </c>
      <c r="AF529" s="5">
        <f ca="1">IF($A$2=0,
    0,
    IFERROR(AB530+(((AC529+AC530)/2)*J530)+(IF(Z529&gt;Z530,
                '1D'!$D$8*((Z529^2-Z530^2)/(2*'1D'!$I$5)),
                '1D'!$D$9*((Z530^2-Z529^2)/(2*'1D'!$I$5)))+('1D'!$D$10*(ABS(I530)/90)*(MAX(Z529^2,
                        Z530^2)/(2*'1D'!$I$5))))-AB529,
        0))</f>
        <v>3.3589570674621427E-3</v>
      </c>
      <c r="AG529" s="5">
        <f ca="1">IF($A$2=0,
    1,
    IF(IFERROR(AG530,
            0)=0,
        0,
        IFERROR(IF(OR(ROUND(AD529,
                        3)&gt;=1,
                    AND(ABS(AF529)&lt;'1D'!$D$19,
                        AD529&lt;1)),
                1,
                0),
            0)))</f>
        <v>1</v>
      </c>
      <c r="AH529" s="5">
        <f ca="1">IFERROR(IF('1D'!V32="Supercritical",
        MAX('1D'!$D$16,
            IFERROR(L529,
                MAX('1D'!$D$16,
                    POWER((ABS(K529)^2)/('1D'!$I$5*MAX(F529,
                                0.1)^2),
                        1/3)))),
        IF('1D'!V32="Subcritical",
            MAX('1D'!$D$16,
                IFERROR(W529,
                    MAX('1D'!$D$16,
                        POWER((ABS(K529)^2)/('1D'!$I$5*MAX(F529,
                                    0.1)^2),
                            1/3)))),
            IF(IFERROR(T529,
                    -1E+99)&gt;=IFERROR(AE529,
                    -1E+99),
                MAX('1D'!$D$16,
                    IFERROR(L529,
                        MAX('1D'!$D$16,
                            POWER((ABS(K529)^2)/('1D'!$I$5*MAX(F529,
                                        0.1)^2),
                                1/3)))),
                MAX('1D'!$D$16,
                    IFERROR(W529,
                        MAX('1D'!$D$16,
                            POWER((ABS(K529)^2)/('1D'!$I$5*MAX(F529,
                                        0.1)^2),
                                1/3))))))),
    MAX('1D'!$D$16,
        POWER((ABS(K529)^2)/('1D'!$I$5*MAX(F529,
                    0.1)^2),
            1/3)))</f>
        <v>2.0411692021517887</v>
      </c>
      <c r="AI529" s="5">
        <f t="shared" ca="1" si="120"/>
        <v>634.34416920215176</v>
      </c>
      <c r="AJ529" s="5">
        <f ca="1">AI529+((ABS(K529)/MAX(((F529)+(G529)*(AH529))*(AH529),
            0.000001))^2)/(2*'1D'!$I$5)</f>
        <v>635.51859253909481</v>
      </c>
      <c r="AM529">
        <v>0</v>
      </c>
      <c r="AN529">
        <v>0</v>
      </c>
      <c r="AO529" s="5">
        <f t="shared" si="121"/>
        <v>0</v>
      </c>
      <c r="AP529" s="5">
        <f t="shared" si="125"/>
        <v>0</v>
      </c>
      <c r="AQ529" s="5">
        <f ca="1">ABS(ABS(K529)/MAX(((F529)+(G529)*(AH529))*(AH529),
        0.000001))/SQRT('1D'!$I$5*MAX((((F529)+(G529)*(AH529))*(AH529))/MAX((F529)+2*(G529)*(AH529),
            0.000001),
        0.000001))</f>
        <v>1.0727235886044055</v>
      </c>
      <c r="AR529" s="5" t="str">
        <f t="shared" ca="1" si="122"/>
        <v>Supercritical</v>
      </c>
      <c r="AS529" s="5">
        <f ca="1">((ABS(K529)*'1D'!$D$6)/(MAX(((F529)+(G529)*(AH529))*(AH529),
            0.000001)*MAX(((((F529)+(G529)*(AH529))*(AH529))/MAX((F529)+2*(AH529)*SQRT(1+(G529)^2),
                    0.000001))^(2/3),
            0.000001)))^2</f>
        <v>4.3358367565141456E-3</v>
      </c>
    </row>
    <row r="530" spans="1:45" x14ac:dyDescent="0.35">
      <c r="A530">
        <v>521</v>
      </c>
      <c r="B530">
        <v>519.99599999999998</v>
      </c>
      <c r="C530">
        <v>616196.13100000005</v>
      </c>
      <c r="D530">
        <v>3097461.4369999999</v>
      </c>
      <c r="E530">
        <v>632.30250000000001</v>
      </c>
      <c r="F530">
        <v>5.2</v>
      </c>
      <c r="G530">
        <v>0</v>
      </c>
      <c r="H530" t="s">
        <v>176</v>
      </c>
      <c r="I530">
        <v>2.3E-2</v>
      </c>
      <c r="J530" s="5">
        <f t="shared" si="123"/>
        <v>1.0009999999999764</v>
      </c>
      <c r="K530" s="5">
        <f t="shared" ca="1" si="124"/>
        <v>50.95</v>
      </c>
      <c r="L530" s="5">
        <f ca="1">IF($A$2=0,
    IFERROR(L529,
        MAX('1D'!$D$16,
            POWER((ABS(K530)^2)/('1D'!$I$5*MAX(F530,
                        0.1)^2),
                1/3))),
    IF(IFERROR(V529,
            0)=0,
        IFERROR(L529,
            MAX('1D'!$D$16,
                POWER((ABS(K530)^2)/('1D'!$I$5*MAX(F530,
                            0.1)^2),
                    1/3))),
        IF(OR(IFERROR(L530,
                    0)=0,
                IFERROR(S529,
                    0)&lt;1,
                IFERROR(S530,
                    0)&lt;1),
            MAX('1D'!$D$16,
                POWER((ABS(K530)^2)/('1D'!$I$5*MAX(F530,
                            0.1)^2),
                    1/3)),
            IF(IFERROR(U530,
                    0)&gt;0,
                MAX('1D'!$D$16,
                    IFERROR(L530,
                        0)+((IFERROR(U530,
                                0))*'1D'!$D$18*IF((IFERROR(S530,
                                    0))&lt;1,
                            1,
                            -1))),
                IF(IFERROR(U530,
                        0)&lt;0,
                    IF(ABS((MAX('1D'!$D$16,
                                    POWER((ABS(K530)^2)/('1D'!$I$5*MAX(F530,
                                                0.1)^2),
                                        1/3)))-IFERROR(L530,
                                0))&gt;'1D'!$D$19,
                        MAX('1D'!$D$16,
                            IF((MAX('1D'!$D$16,
                                        POWER((ABS(K530)^2)/('1D'!$I$5*MAX(F530,
                                                    0.1)^2),
                                            1/3)))&gt;IFERROR(L530,
                                    0),
                                MIN((MAX('1D'!$D$16,
                                            POWER((ABS(K530)^2)/('1D'!$I$5*MAX(F530,
                                                        0.1)^2),
                                                1/3))),
                                    IFERROR(L530,
                                        0)+(MIN(ABS(IFERROR(U530,
                                                    0))*'1D'!$D$18,
                                            ABS((MAX('1D'!$D$16,
                                                        POWER((ABS(K530)^2)/('1D'!$I$5*MAX(F530,
                                                                    0.1)^2),
                                                            1/3)))-IFERROR(L530,
                                                    0))))),
                                MAX((MAX('1D'!$D$16,
                                            POWER((ABS(K530)^2)/('1D'!$I$5*MAX(F530,
                                                        0.1)^2),
                                                1/3))),
                                    IFERROR(L530,
                                        0)-(MIN(ABS(IFERROR(U530,
                                                    0))*'1D'!$D$18,
                                            ABS((MAX('1D'!$D$16,
                                                        POWER((ABS(K530)^2)/('1D'!$I$5*MAX(F530,
                                                                    0.1)^2),
                                                            1/3)))-IFERROR(L530,
                                                    0))))))),
                        MAX('1D'!$D$16,
                            POWER((ABS(K530)^2)/('1D'!$I$5*MAX(F530,
                                        0.1)^2),
                                1/3))),
                    MAX('1D'!$D$16,
                        IFERROR(L530,
                            0)))))))</f>
        <v>2.0411692021517887</v>
      </c>
      <c r="M530" s="5">
        <f t="shared" ca="1" si="112"/>
        <v>10.614079851189301</v>
      </c>
      <c r="N530" s="5">
        <f t="shared" ca="1" si="113"/>
        <v>1.1434704692804873</v>
      </c>
      <c r="O530" s="5">
        <f t="shared" ca="1" si="114"/>
        <v>4.8002276894771132</v>
      </c>
      <c r="P530" s="5">
        <f t="shared" ca="1" si="115"/>
        <v>634.34366920215177</v>
      </c>
      <c r="Q530" s="5">
        <f ca="1">P530+((ABS(K530)/MAX(((F530)+(G530)*(L530))*(L530),
            0.000001))^2)/(2*'1D'!$I$5)</f>
        <v>635.51809253909482</v>
      </c>
      <c r="R530" s="5">
        <f ca="1">((ABS(K530)*'1D'!$D$6)/(MAX(((F530)+(G530)*(L530))*(L530),
            0.000001)*MAX(((((F530)+(G530)*(L530))*(L530))/MAX((F530)+2*(L530)*SQRT(1+(G530)^2),
                    0.000001))^(2/3),
            0.000001)))^2</f>
        <v>4.3358367565141456E-3</v>
      </c>
      <c r="S530" s="5">
        <f ca="1">ABS(ABS(K530)/MAX(((F530)+(G530)*(L530))*(L530),
        0.000001))/SQRT('1D'!$I$5*MAX((((F530)+(G530)*(L530))*(L530))/MAX((F530)+2*(G530)*(L530),
            0.000001),
        0.000001))</f>
        <v>1.0727235886044055</v>
      </c>
      <c r="T530" s="5">
        <f ca="1">((F530)*(L530)^2)/2+(G530)*(L530)^3/3+(ABS(K530)^2)/('1D'!$I$5*MAX(((F530)+(G530)*(L530))*(L530),
        0.000001))</f>
        <v>35.763412605541333</v>
      </c>
      <c r="U530" s="5">
        <f ca="1">IF($A$2=0,
    0,
    IFERROR(Q529-(((R529+R530)/2)*J530)-(IF(O529&gt;O530,
                '1D'!$D$8*((O529^2-O530^2)/(2*'1D'!$I$5)),
                '1D'!$D$9*((O530^2-O529^2)/(2*'1D'!$I$5)))+('1D'!$D$10*(ABS(I530)/90)*(MAX(O529^2,
                        O530^2)/(2*'1D'!$I$5))))-Q530,
        0))</f>
        <v>-3.8851921545983714E-3</v>
      </c>
      <c r="V530" s="5">
        <f ca="1">IF($A$2=0,
    1,
    IF(IFERROR(V529,
            0)=0,
        0,
        IFERROR(IF(ROUND(S530,
                    3)=1,
                1,
                IF(AND(ABS(U530)&lt;'1D'!$D$19,
                        S530&gt;1),
                    1,
                    0)),
            0)))</f>
        <v>0</v>
      </c>
      <c r="W530" s="5">
        <f ca="1">IF($A$2=0,
    MAX(MAX('1D'!$D$16,
            MAX('1D'!$D$16,
                POWER((ABS(K530)^2)/('1D'!$I$5*MAX(F530,
                            0.1)^2),
                    1/3))),
        IFERROR(W1396,
            MAX(MAX('1D'!$D$16,
                    MAX('1D'!$D$16,
                        POWER((ABS(K530)^2)/('1D'!$I$5*MAX(F530,
                                    0.1)^2),
                            1/3))),
                ($L$2)-E1396))),
    IF(IFERROR(AG531,
            0)=0,
        MAX(MAX('1D'!$D$16,
                MAX('1D'!$D$16,
                    POWER((ABS(K530)^2)/('1D'!$I$5*MAX(F530,
                                0.1)^2),
                        1/3))),
            IFERROR(W1396,
                MAX(MAX('1D'!$D$16,
                        MAX('1D'!$D$16,
                            POWER((ABS(K530)^2)/('1D'!$I$5*MAX(F530,
                                        0.1)^2),
                                1/3))),
                    ($L$2)-E1396))),
        IF(IFERROR(W530,
                0)=0,
            MAX(MAX('1D'!$D$16,
                    MAX('1D'!$D$16,
                        POWER((ABS(K530)^2)/('1D'!$I$5*MAX(F530,
                                    0.1)^2),
                            1/3))),
                IFERROR(W1396,
                    MAX(MAX('1D'!$D$16,
                            MAX('1D'!$D$16,
                                POWER((ABS(K530)^2)/('1D'!$I$5*MAX(F530,
                                            0.1)^2),
                                    1/3))),
                        ($L$2)-E1396))),
            IF(OR(IFERROR(AD530,
                        0)&gt;=1,
                    IFERROR(AD531,
                        0)&gt;=1),
                MAX('1D'!$D$16,
                    MAX('1D'!$D$16,
                        POWER((ABS(K530)^2)/('1D'!$I$5*MAX(F530,
                                    0.1)^2),
                            1/3))),
                IF(ABS(IFERROR(AF530,
                            0))&lt;'1D'!$D$19,
                    MAX(MAX('1D'!$D$16,
                            MAX('1D'!$D$16,
                                POWER((ABS(K530)^2)/('1D'!$I$5*MAX(F530,
                                            0.1)^2),
                                    1/3))),
                        IFERROR(W530,
                            0)),
                    MAX(MAX('1D'!$D$16,
                            MAX('1D'!$D$16,
                                POWER((ABS(K530)^2)/('1D'!$I$5*MAX(F530,
                                            0.1)^2),
                                    1/3))),
                        (IFERROR(W530,
                                0))+((IFERROR(AF530,
                                    0))*'1D'!$D$18)))))))</f>
        <v>2.1389677043987478</v>
      </c>
      <c r="X530" s="5">
        <f t="shared" ca="1" si="116"/>
        <v>11.122632062873489</v>
      </c>
      <c r="Y530" s="5">
        <f t="shared" ca="1" si="117"/>
        <v>1.1735290000551568</v>
      </c>
      <c r="Z530" s="5">
        <f t="shared" ca="1" si="118"/>
        <v>4.5807502857230418</v>
      </c>
      <c r="AA530" s="5">
        <f t="shared" ca="1" si="119"/>
        <v>634.44146770439875</v>
      </c>
      <c r="AB530" s="5">
        <f ca="1">AA530+((ABS(K530)/MAX(((F530)+(G530)*(W530))*(W530),
            0.000001))^2)/(2*'1D'!$I$5)</f>
        <v>635.51095155659812</v>
      </c>
      <c r="AC530" s="5">
        <f ca="1">((ABS(K530)*'1D'!$D$6)/(MAX(((F530)+(G530)*(W530))*(W530),
            0.000001)*MAX(((((F530)+(G530)*(W530))*(W530))/MAX((F530)+2*(W530)*SQRT(1+(G530)^2),
                    0.000001))^(2/3),
            0.000001)))^2</f>
        <v>3.8141460404132466E-3</v>
      </c>
      <c r="AD530" s="5">
        <f ca="1">ABS(ABS(K530)/MAX(((F530)+(G530)*(W530))*(W530),
        0.000001))/SQRT('1D'!$I$5*MAX((((F530)+(G530)*(W530))*(W530))/MAX((F530)+2*(G530)*(W530),
            0.000001),
        0.000001))</f>
        <v>1.0000000000000004</v>
      </c>
      <c r="AE530" s="5">
        <f ca="1">((F530)*(W530)^2)/2+(G530)*(W530)^3/3+(ABS(K530)^2)/('1D'!$I$5*MAX(((F530)+(G530)*(W530))*(W530),
        0.000001))</f>
        <v>35.686426155594638</v>
      </c>
      <c r="AF530" s="5">
        <f ca="1">IF($A$2=0,
    0,
    IFERROR(AB531+(((AC530+AC531)/2)*J531)+(IF(Z530&gt;Z531,
                '1D'!$D$8*((Z530^2-Z531^2)/(2*'1D'!$I$5)),
                '1D'!$D$9*((Z531^2-Z530^2)/(2*'1D'!$I$5)))+('1D'!$D$10*(ABS(I531)/90)*(MAX(Z530^2,
                        Z531^2)/(2*'1D'!$I$5))))-AB530,
        0))</f>
        <v>3.3141460404522149E-3</v>
      </c>
      <c r="AG530" s="5">
        <f ca="1">IF($A$2=0,
    1,
    IF(IFERROR(AG531,
            0)=0,
        0,
        IFERROR(IF(OR(ROUND(AD530,
                        3)&gt;=1,
                    AND(ABS(AF530)&lt;'1D'!$D$19,
                        AD530&lt;1)),
                1,
                0),
            0)))</f>
        <v>1</v>
      </c>
      <c r="AH530" s="5">
        <f ca="1">IFERROR(IF('1D'!V32="Supercritical",
        MAX('1D'!$D$16,
            IFERROR(L530,
                MAX('1D'!$D$16,
                    POWER((ABS(K530)^2)/('1D'!$I$5*MAX(F530,
                                0.1)^2),
                        1/3)))),
        IF('1D'!V32="Subcritical",
            MAX('1D'!$D$16,
                IFERROR(W530,
                    MAX('1D'!$D$16,
                        POWER((ABS(K530)^2)/('1D'!$I$5*MAX(F530,
                                    0.1)^2),
                            1/3)))),
            IF(IFERROR(T530,
                    -1E+99)&gt;=IFERROR(AE530,
                    -1E+99),
                MAX('1D'!$D$16,
                    IFERROR(L530,
                        MAX('1D'!$D$16,
                            POWER((ABS(K530)^2)/('1D'!$I$5*MAX(F530,
                                        0.1)^2),
                                1/3)))),
                MAX('1D'!$D$16,
                    IFERROR(W530,
                        MAX('1D'!$D$16,
                            POWER((ABS(K530)^2)/('1D'!$I$5*MAX(F530,
                                        0.1)^2),
                                1/3))))))),
    MAX('1D'!$D$16,
        POWER((ABS(K530)^2)/('1D'!$I$5*MAX(F530,
                    0.1)^2),
            1/3)))</f>
        <v>2.0411692021517887</v>
      </c>
      <c r="AI530" s="5">
        <f t="shared" ca="1" si="120"/>
        <v>634.34366920215177</v>
      </c>
      <c r="AJ530" s="5">
        <f ca="1">AI530+((ABS(K530)/MAX(((F530)+(G530)*(AH530))*(AH530),
            0.000001))^2)/(2*'1D'!$I$5)</f>
        <v>635.51809253909482</v>
      </c>
      <c r="AM530">
        <v>0</v>
      </c>
      <c r="AN530">
        <v>0</v>
      </c>
      <c r="AO530" s="5">
        <f t="shared" si="121"/>
        <v>0</v>
      </c>
      <c r="AP530" s="5">
        <f t="shared" si="125"/>
        <v>0</v>
      </c>
      <c r="AQ530" s="5">
        <f ca="1">ABS(ABS(K530)/MAX(((F530)+(G530)*(AH530))*(AH530),
        0.000001))/SQRT('1D'!$I$5*MAX((((F530)+(G530)*(AH530))*(AH530))/MAX((F530)+2*(G530)*(AH530),
            0.000001),
        0.000001))</f>
        <v>1.0727235886044055</v>
      </c>
      <c r="AR530" s="5" t="str">
        <f t="shared" ca="1" si="122"/>
        <v>Supercritical</v>
      </c>
      <c r="AS530" s="5">
        <f ca="1">((ABS(K530)*'1D'!$D$6)/(MAX(((F530)+(G530)*(AH530))*(AH530),
            0.000001)*MAX(((((F530)+(G530)*(AH530))*(AH530))/MAX((F530)+2*(AH530)*SQRT(1+(G530)^2),
                    0.000001))^(2/3),
            0.000001)))^2</f>
        <v>4.3358367565141456E-3</v>
      </c>
    </row>
    <row r="531" spans="1:45" x14ac:dyDescent="0.35">
      <c r="A531">
        <v>522</v>
      </c>
      <c r="B531">
        <v>520.99599999999998</v>
      </c>
      <c r="C531">
        <v>616195.65700000001</v>
      </c>
      <c r="D531">
        <v>3097460.557</v>
      </c>
      <c r="E531">
        <v>632.30200000000002</v>
      </c>
      <c r="F531">
        <v>5.2</v>
      </c>
      <c r="G531">
        <v>0</v>
      </c>
      <c r="H531" t="s">
        <v>176</v>
      </c>
      <c r="I531">
        <v>0</v>
      </c>
      <c r="J531" s="5">
        <f t="shared" si="123"/>
        <v>1</v>
      </c>
      <c r="K531" s="5">
        <f t="shared" ca="1" si="124"/>
        <v>50.95</v>
      </c>
      <c r="L531" s="5">
        <f ca="1">IF($A$2=0,
    IFERROR(L530,
        MAX('1D'!$D$16,
            POWER((ABS(K531)^2)/('1D'!$I$5*MAX(F531,
                        0.1)^2),
                1/3))),
    IF(IFERROR(V530,
            0)=0,
        IFERROR(L530,
            MAX('1D'!$D$16,
                POWER((ABS(K531)^2)/('1D'!$I$5*MAX(F531,
                            0.1)^2),
                    1/3))),
        IF(OR(IFERROR(L531,
                    0)=0,
                IFERROR(S530,
                    0)&lt;1,
                IFERROR(S531,
                    0)&lt;1),
            MAX('1D'!$D$16,
                POWER((ABS(K531)^2)/('1D'!$I$5*MAX(F531,
                            0.1)^2),
                    1/3)),
            IF(IFERROR(U531,
                    0)&gt;0,
                MAX('1D'!$D$16,
                    IFERROR(L531,
                        0)+((IFERROR(U531,
                                0))*'1D'!$D$18*IF((IFERROR(S531,
                                    0))&lt;1,
                            1,
                            -1))),
                IF(IFERROR(U531,
                        0)&lt;0,
                    IF(ABS((MAX('1D'!$D$16,
                                    POWER((ABS(K531)^2)/('1D'!$I$5*MAX(F531,
                                                0.1)^2),
                                        1/3)))-IFERROR(L531,
                                0))&gt;'1D'!$D$19,
                        MAX('1D'!$D$16,
                            IF((MAX('1D'!$D$16,
                                        POWER((ABS(K531)^2)/('1D'!$I$5*MAX(F531,
                                                    0.1)^2),
                                            1/3)))&gt;IFERROR(L531,
                                    0),
                                MIN((MAX('1D'!$D$16,
                                            POWER((ABS(K531)^2)/('1D'!$I$5*MAX(F531,
                                                        0.1)^2),
                                                1/3))),
                                    IFERROR(L531,
                                        0)+(MIN(ABS(IFERROR(U531,
                                                    0))*'1D'!$D$18,
                                            ABS((MAX('1D'!$D$16,
                                                        POWER((ABS(K531)^2)/('1D'!$I$5*MAX(F531,
                                                                    0.1)^2),
                                                            1/3)))-IFERROR(L531,
                                                    0))))),
                                MAX((MAX('1D'!$D$16,
                                            POWER((ABS(K531)^2)/('1D'!$I$5*MAX(F531,
                                                        0.1)^2),
                                                1/3))),
                                    IFERROR(L531,
                                        0)-(MIN(ABS(IFERROR(U531,
                                                    0))*'1D'!$D$18,
                                            ABS((MAX('1D'!$D$16,
                                                        POWER((ABS(K531)^2)/('1D'!$I$5*MAX(F531,
                                                                    0.1)^2),
                                                            1/3)))-IFERROR(L531,
                                                    0))))))),
                        MAX('1D'!$D$16,
                            POWER((ABS(K531)^2)/('1D'!$I$5*MAX(F531,
                                        0.1)^2),
                                1/3))),
                    MAX('1D'!$D$16,
                        IFERROR(L531,
                            0)))))))</f>
        <v>2.0411692021517887</v>
      </c>
      <c r="M531" s="5">
        <f t="shared" ca="1" si="112"/>
        <v>10.614079851189301</v>
      </c>
      <c r="N531" s="5">
        <f t="shared" ca="1" si="113"/>
        <v>1.1434704692804873</v>
      </c>
      <c r="O531" s="5">
        <f t="shared" ca="1" si="114"/>
        <v>4.8002276894771132</v>
      </c>
      <c r="P531" s="5">
        <f t="shared" ca="1" si="115"/>
        <v>634.34316920215178</v>
      </c>
      <c r="Q531" s="5">
        <f ca="1">P531+((ABS(K531)/MAX(((F531)+(G531)*(L531))*(L531),
            0.000001))^2)/(2*'1D'!$I$5)</f>
        <v>635.51759253909484</v>
      </c>
      <c r="R531" s="5">
        <f ca="1">((ABS(K531)*'1D'!$D$6)/(MAX(((F531)+(G531)*(L531))*(L531),
            0.000001)*MAX(((((F531)+(G531)*(L531))*(L531))/MAX((F531)+2*(L531)*SQRT(1+(G531)^2),
                    0.000001))^(2/3),
            0.000001)))^2</f>
        <v>4.3358367565141456E-3</v>
      </c>
      <c r="S531" s="5">
        <f ca="1">ABS(ABS(K531)/MAX(((F531)+(G531)*(L531))*(L531),
        0.000001))/SQRT('1D'!$I$5*MAX((((F531)+(G531)*(L531))*(L531))/MAX((F531)+2*(G531)*(L531),
            0.000001),
        0.000001))</f>
        <v>1.0727235886044055</v>
      </c>
      <c r="T531" s="5">
        <f ca="1">((F531)*(L531)^2)/2+(G531)*(L531)^3/3+(ABS(K531)^2)/('1D'!$I$5*MAX(((F531)+(G531)*(L531))*(L531),
        0.000001))</f>
        <v>35.763412605541333</v>
      </c>
      <c r="U531" s="5">
        <f ca="1">IF($A$2=0,
    0,
    IFERROR(Q530-(((R530+R531)/2)*J531)-(IF(O530&gt;O531,
                '1D'!$D$8*((O530^2-O531^2)/(2*'1D'!$I$5)),
                '1D'!$D$9*((O531^2-O530^2)/(2*'1D'!$I$5)))+('1D'!$D$10*(ABS(I531)/90)*(MAX(O530^2,
                        O531^2)/(2*'1D'!$I$5))))-Q531,
        0))</f>
        <v>-3.8358367564796936E-3</v>
      </c>
      <c r="V531" s="5">
        <f ca="1">IF($A$2=0,
    1,
    IF(IFERROR(V530,
            0)=0,
        0,
        IFERROR(IF(ROUND(S531,
                    3)=1,
                1,
                IF(AND(ABS(U531)&lt;'1D'!$D$19,
                        S531&gt;1),
                    1,
                    0)),
            0)))</f>
        <v>0</v>
      </c>
      <c r="W531" s="5">
        <f ca="1">IF($A$2=0,
    MAX(MAX('1D'!$D$16,
            MAX('1D'!$D$16,
                POWER((ABS(K531)^2)/('1D'!$I$5*MAX(F531,
                            0.1)^2),
                    1/3))),
        IFERROR(W1396,
            MAX(MAX('1D'!$D$16,
                    MAX('1D'!$D$16,
                        POWER((ABS(K531)^2)/('1D'!$I$5*MAX(F531,
                                    0.1)^2),
                            1/3))),
                ($L$2)-E1396))),
    IF(IFERROR(AG532,
            0)=0,
        MAX(MAX('1D'!$D$16,
                MAX('1D'!$D$16,
                    POWER((ABS(K531)^2)/('1D'!$I$5*MAX(F531,
                                0.1)^2),
                        1/3))),
            IFERROR(W1396,
                MAX(MAX('1D'!$D$16,
                        MAX('1D'!$D$16,
                            POWER((ABS(K531)^2)/('1D'!$I$5*MAX(F531,
                                        0.1)^2),
                                1/3))),
                    ($L$2)-E1396))),
        IF(IFERROR(W531,
                0)=0,
            MAX(MAX('1D'!$D$16,
                    MAX('1D'!$D$16,
                        POWER((ABS(K531)^2)/('1D'!$I$5*MAX(F531,
                                    0.1)^2),
                            1/3))),
                IFERROR(W1396,
                    MAX(MAX('1D'!$D$16,
                            MAX('1D'!$D$16,
                                POWER((ABS(K531)^2)/('1D'!$I$5*MAX(F531,
                                            0.1)^2),
                                    1/3))),
                        ($L$2)-E1396))),
            IF(OR(IFERROR(AD531,
                        0)&gt;=1,
                    IFERROR(AD532,
                        0)&gt;=1),
                MAX('1D'!$D$16,
                    MAX('1D'!$D$16,
                        POWER((ABS(K531)^2)/('1D'!$I$5*MAX(F531,
                                    0.1)^2),
                            1/3))),
                IF(ABS(IFERROR(AF531,
                            0))&lt;'1D'!$D$19,
                    MAX(MAX('1D'!$D$16,
                            MAX('1D'!$D$16,
                                POWER((ABS(K531)^2)/('1D'!$I$5*MAX(F531,
                                            0.1)^2),
                                    1/3))),
                        IFERROR(W531,
                            0)),
                    MAX(MAX('1D'!$D$16,
                            MAX('1D'!$D$16,
                                POWER((ABS(K531)^2)/('1D'!$I$5*MAX(F531,
                                            0.1)^2),
                                    1/3))),
                        (IFERROR(W531,
                                0))+((IFERROR(AF531,
                                    0))*'1D'!$D$18)))))))</f>
        <v>2.1389677043987478</v>
      </c>
      <c r="X531" s="5">
        <f t="shared" ca="1" si="116"/>
        <v>11.122632062873489</v>
      </c>
      <c r="Y531" s="5">
        <f t="shared" ca="1" si="117"/>
        <v>1.1735290000551568</v>
      </c>
      <c r="Z531" s="5">
        <f t="shared" ca="1" si="118"/>
        <v>4.5807502857230418</v>
      </c>
      <c r="AA531" s="5">
        <f t="shared" ca="1" si="119"/>
        <v>634.44096770439876</v>
      </c>
      <c r="AB531" s="5">
        <f ca="1">AA531+((ABS(K531)/MAX(((F531)+(G531)*(W531))*(W531),
            0.000001))^2)/(2*'1D'!$I$5)</f>
        <v>635.51045155659813</v>
      </c>
      <c r="AC531" s="5">
        <f ca="1">((ABS(K531)*'1D'!$D$6)/(MAX(((F531)+(G531)*(W531))*(W531),
            0.000001)*MAX(((((F531)+(G531)*(W531))*(W531))/MAX((F531)+2*(W531)*SQRT(1+(G531)^2),
                    0.000001))^(2/3),
            0.000001)))^2</f>
        <v>3.8141460404132466E-3</v>
      </c>
      <c r="AD531" s="5">
        <f ca="1">ABS(ABS(K531)/MAX(((F531)+(G531)*(W531))*(W531),
        0.000001))/SQRT('1D'!$I$5*MAX((((F531)+(G531)*(W531))*(W531))/MAX((F531)+2*(G531)*(W531),
            0.000001),
        0.000001))</f>
        <v>1.0000000000000004</v>
      </c>
      <c r="AE531" s="5">
        <f ca="1">((F531)*(W531)^2)/2+(G531)*(W531)^3/3+(ABS(K531)^2)/('1D'!$I$5*MAX(((F531)+(G531)*(W531))*(W531),
        0.000001))</f>
        <v>35.686426155594638</v>
      </c>
      <c r="AF531" s="5">
        <f ca="1">IF($A$2=0,
    0,
    IFERROR(AB532+(((AC531+AC532)/2)*J532)+(IF(Z531&gt;Z532,
                '1D'!$D$8*((Z531^2-Z532^2)/(2*'1D'!$I$5)),
                '1D'!$D$9*((Z532^2-Z531^2)/(2*'1D'!$I$5)))+('1D'!$D$10*(ABS(I532)/90)*(MAX(Z531^2,
                        Z532^2)/(2*'1D'!$I$5))))-AB531,
        0))</f>
        <v>3.3584586676624895E-3</v>
      </c>
      <c r="AG531" s="5">
        <f ca="1">IF($A$2=0,
    1,
    IF(IFERROR(AG532,
            0)=0,
        0,
        IFERROR(IF(OR(ROUND(AD531,
                        3)&gt;=1,
                    AND(ABS(AF531)&lt;'1D'!$D$19,
                        AD531&lt;1)),
                1,
                0),
            0)))</f>
        <v>1</v>
      </c>
      <c r="AH531" s="5">
        <f ca="1">IFERROR(IF('1D'!V32="Supercritical",
        MAX('1D'!$D$16,
            IFERROR(L531,
                MAX('1D'!$D$16,
                    POWER((ABS(K531)^2)/('1D'!$I$5*MAX(F531,
                                0.1)^2),
                        1/3)))),
        IF('1D'!V32="Subcritical",
            MAX('1D'!$D$16,
                IFERROR(W531,
                    MAX('1D'!$D$16,
                        POWER((ABS(K531)^2)/('1D'!$I$5*MAX(F531,
                                    0.1)^2),
                            1/3)))),
            IF(IFERROR(T531,
                    -1E+99)&gt;=IFERROR(AE531,
                    -1E+99),
                MAX('1D'!$D$16,
                    IFERROR(L531,
                        MAX('1D'!$D$16,
                            POWER((ABS(K531)^2)/('1D'!$I$5*MAX(F531,
                                        0.1)^2),
                                1/3)))),
                MAX('1D'!$D$16,
                    IFERROR(W531,
                        MAX('1D'!$D$16,
                            POWER((ABS(K531)^2)/('1D'!$I$5*MAX(F531,
                                        0.1)^2),
                                1/3))))))),
    MAX('1D'!$D$16,
        POWER((ABS(K531)^2)/('1D'!$I$5*MAX(F531,
                    0.1)^2),
            1/3)))</f>
        <v>2.0411692021517887</v>
      </c>
      <c r="AI531" s="5">
        <f t="shared" ca="1" si="120"/>
        <v>634.34316920215178</v>
      </c>
      <c r="AJ531" s="5">
        <f ca="1">AI531+((ABS(K531)/MAX(((F531)+(G531)*(AH531))*(AH531),
            0.000001))^2)/(2*'1D'!$I$5)</f>
        <v>635.51759253909484</v>
      </c>
      <c r="AM531">
        <v>0</v>
      </c>
      <c r="AN531">
        <v>0</v>
      </c>
      <c r="AO531" s="5">
        <f t="shared" si="121"/>
        <v>0</v>
      </c>
      <c r="AP531" s="5">
        <f t="shared" si="125"/>
        <v>0</v>
      </c>
      <c r="AQ531" s="5">
        <f ca="1">ABS(ABS(K531)/MAX(((F531)+(G531)*(AH531))*(AH531),
        0.000001))/SQRT('1D'!$I$5*MAX((((F531)+(G531)*(AH531))*(AH531))/MAX((F531)+2*(G531)*(AH531),
            0.000001),
        0.000001))</f>
        <v>1.0727235886044055</v>
      </c>
      <c r="AR531" s="5" t="str">
        <f t="shared" ca="1" si="122"/>
        <v>Supercritical</v>
      </c>
      <c r="AS531" s="5">
        <f ca="1">((ABS(K531)*'1D'!$D$6)/(MAX(((F531)+(G531)*(AH531))*(AH531),
            0.000001)*MAX(((((F531)+(G531)*(AH531))*(AH531))/MAX((F531)+2*(AH531)*SQRT(1+(G531)^2),
                    0.000001))^(2/3),
            0.000001)))^2</f>
        <v>4.3358367565141456E-3</v>
      </c>
    </row>
    <row r="532" spans="1:45" x14ac:dyDescent="0.35">
      <c r="A532">
        <v>523</v>
      </c>
      <c r="B532">
        <v>521.995</v>
      </c>
      <c r="C532">
        <v>616195.18299999996</v>
      </c>
      <c r="D532">
        <v>3097459.6770000001</v>
      </c>
      <c r="E532">
        <v>632.30150000000003</v>
      </c>
      <c r="F532">
        <v>5.2</v>
      </c>
      <c r="G532">
        <v>0</v>
      </c>
      <c r="H532" t="s">
        <v>176</v>
      </c>
      <c r="I532">
        <v>2.7E-2</v>
      </c>
      <c r="J532" s="5">
        <f t="shared" si="123"/>
        <v>0.99900000000002365</v>
      </c>
      <c r="K532" s="5">
        <f t="shared" ca="1" si="124"/>
        <v>50.95</v>
      </c>
      <c r="L532" s="5">
        <f ca="1">IF($A$2=0,
    IFERROR(L531,
        MAX('1D'!$D$16,
            POWER((ABS(K532)^2)/('1D'!$I$5*MAX(F532,
                        0.1)^2),
                1/3))),
    IF(IFERROR(V531,
            0)=0,
        IFERROR(L531,
            MAX('1D'!$D$16,
                POWER((ABS(K532)^2)/('1D'!$I$5*MAX(F532,
                            0.1)^2),
                    1/3))),
        IF(OR(IFERROR(L532,
                    0)=0,
                IFERROR(S531,
                    0)&lt;1,
                IFERROR(S532,
                    0)&lt;1),
            MAX('1D'!$D$16,
                POWER((ABS(K532)^2)/('1D'!$I$5*MAX(F532,
                            0.1)^2),
                    1/3)),
            IF(IFERROR(U532,
                    0)&gt;0,
                MAX('1D'!$D$16,
                    IFERROR(L532,
                        0)+((IFERROR(U532,
                                0))*'1D'!$D$18*IF((IFERROR(S532,
                                    0))&lt;1,
                            1,
                            -1))),
                IF(IFERROR(U532,
                        0)&lt;0,
                    IF(ABS((MAX('1D'!$D$16,
                                    POWER((ABS(K532)^2)/('1D'!$I$5*MAX(F532,
                                                0.1)^2),
                                        1/3)))-IFERROR(L532,
                                0))&gt;'1D'!$D$19,
                        MAX('1D'!$D$16,
                            IF((MAX('1D'!$D$16,
                                        POWER((ABS(K532)^2)/('1D'!$I$5*MAX(F532,
                                                    0.1)^2),
                                            1/3)))&gt;IFERROR(L532,
                                    0),
                                MIN((MAX('1D'!$D$16,
                                            POWER((ABS(K532)^2)/('1D'!$I$5*MAX(F532,
                                                        0.1)^2),
                                                1/3))),
                                    IFERROR(L532,
                                        0)+(MIN(ABS(IFERROR(U532,
                                                    0))*'1D'!$D$18,
                                            ABS((MAX('1D'!$D$16,
                                                        POWER((ABS(K532)^2)/('1D'!$I$5*MAX(F532,
                                                                    0.1)^2),
                                                            1/3)))-IFERROR(L532,
                                                    0))))),
                                MAX((MAX('1D'!$D$16,
                                            POWER((ABS(K532)^2)/('1D'!$I$5*MAX(F532,
                                                        0.1)^2),
                                                1/3))),
                                    IFERROR(L532,
                                        0)-(MIN(ABS(IFERROR(U532,
                                                    0))*'1D'!$D$18,
                                            ABS((MAX('1D'!$D$16,
                                                        POWER((ABS(K532)^2)/('1D'!$I$5*MAX(F532,
                                                                    0.1)^2),
                                                            1/3)))-IFERROR(L532,
                                                    0))))))),
                        MAX('1D'!$D$16,
                            POWER((ABS(K532)^2)/('1D'!$I$5*MAX(F532,
                                        0.1)^2),
                                1/3))),
                    MAX('1D'!$D$16,
                        IFERROR(L532,
                            0)))))))</f>
        <v>2.0411692021517887</v>
      </c>
      <c r="M532" s="5">
        <f t="shared" ca="1" si="112"/>
        <v>10.614079851189301</v>
      </c>
      <c r="N532" s="5">
        <f t="shared" ca="1" si="113"/>
        <v>1.1434704692804873</v>
      </c>
      <c r="O532" s="5">
        <f t="shared" ca="1" si="114"/>
        <v>4.8002276894771132</v>
      </c>
      <c r="P532" s="5">
        <f t="shared" ca="1" si="115"/>
        <v>634.3426692021518</v>
      </c>
      <c r="Q532" s="5">
        <f ca="1">P532+((ABS(K532)/MAX(((F532)+(G532)*(L532))*(L532),
            0.000001))^2)/(2*'1D'!$I$5)</f>
        <v>635.51709253909485</v>
      </c>
      <c r="R532" s="5">
        <f ca="1">((ABS(K532)*'1D'!$D$6)/(MAX(((F532)+(G532)*(L532))*(L532),
            0.000001)*MAX(((((F532)+(G532)*(L532))*(L532))/MAX((F532)+2*(L532)*SQRT(1+(G532)^2),
                    0.000001))^(2/3),
            0.000001)))^2</f>
        <v>4.3358367565141456E-3</v>
      </c>
      <c r="S532" s="5">
        <f ca="1">ABS(ABS(K532)/MAX(((F532)+(G532)*(L532))*(L532),
        0.000001))/SQRT('1D'!$I$5*MAX((((F532)+(G532)*(L532))*(L532))/MAX((F532)+2*(G532)*(L532),
            0.000001),
        0.000001))</f>
        <v>1.0727235886044055</v>
      </c>
      <c r="T532" s="5">
        <f ca="1">((F532)*(L532)^2)/2+(G532)*(L532)^3/3+(ABS(K532)^2)/('1D'!$I$5*MAX(((F532)+(G532)*(L532))*(L532),
        0.000001))</f>
        <v>35.763412605541333</v>
      </c>
      <c r="U532" s="5">
        <f ca="1">IF($A$2=0,
    0,
    IFERROR(Q531-(((R531+R532)/2)*J532)-(IF(O531&gt;O532,
                '1D'!$D$8*((O531^2-O532^2)/(2*'1D'!$I$5)),
                '1D'!$D$9*((O532^2-O531^2)/(2*'1D'!$I$5)))+('1D'!$D$10*(ABS(I532)/90)*(MAX(O531^2,
                        O532^2)/(2*'1D'!$I$5))))-Q532,
        0))</f>
        <v>-3.8843499698941741E-3</v>
      </c>
      <c r="V532" s="5">
        <f ca="1">IF($A$2=0,
    1,
    IF(IFERROR(V531,
            0)=0,
        0,
        IFERROR(IF(ROUND(S532,
                    3)=1,
                1,
                IF(AND(ABS(U532)&lt;'1D'!$D$19,
                        S532&gt;1),
                    1,
                    0)),
            0)))</f>
        <v>0</v>
      </c>
      <c r="W532" s="5">
        <f ca="1">IF($A$2=0,
    MAX(MAX('1D'!$D$16,
            MAX('1D'!$D$16,
                POWER((ABS(K532)^2)/('1D'!$I$5*MAX(F532,
                            0.1)^2),
                    1/3))),
        IFERROR(W1396,
            MAX(MAX('1D'!$D$16,
                    MAX('1D'!$D$16,
                        POWER((ABS(K532)^2)/('1D'!$I$5*MAX(F532,
                                    0.1)^2),
                            1/3))),
                ($L$2)-E1396))),
    IF(IFERROR(AG533,
            0)=0,
        MAX(MAX('1D'!$D$16,
                MAX('1D'!$D$16,
                    POWER((ABS(K532)^2)/('1D'!$I$5*MAX(F532,
                                0.1)^2),
                        1/3))),
            IFERROR(W1396,
                MAX(MAX('1D'!$D$16,
                        MAX('1D'!$D$16,
                            POWER((ABS(K532)^2)/('1D'!$I$5*MAX(F532,
                                        0.1)^2),
                                1/3))),
                    ($L$2)-E1396))),
        IF(IFERROR(W532,
                0)=0,
            MAX(MAX('1D'!$D$16,
                    MAX('1D'!$D$16,
                        POWER((ABS(K532)^2)/('1D'!$I$5*MAX(F532,
                                    0.1)^2),
                            1/3))),
                IFERROR(W1396,
                    MAX(MAX('1D'!$D$16,
                            MAX('1D'!$D$16,
                                POWER((ABS(K532)^2)/('1D'!$I$5*MAX(F532,
                                            0.1)^2),
                                    1/3))),
                        ($L$2)-E1396))),
            IF(OR(IFERROR(AD532,
                        0)&gt;=1,
                    IFERROR(AD533,
                        0)&gt;=1),
                MAX('1D'!$D$16,
                    MAX('1D'!$D$16,
                        POWER((ABS(K532)^2)/('1D'!$I$5*MAX(F532,
                                    0.1)^2),
                            1/3))),
                IF(ABS(IFERROR(AF532,
                            0))&lt;'1D'!$D$19,
                    MAX(MAX('1D'!$D$16,
                            MAX('1D'!$D$16,
                                POWER((ABS(K532)^2)/('1D'!$I$5*MAX(F532,
                                            0.1)^2),
                                    1/3))),
                        IFERROR(W532,
                            0)),
                    MAX(MAX('1D'!$D$16,
                            MAX('1D'!$D$16,
                                POWER((ABS(K532)^2)/('1D'!$I$5*MAX(F532,
                                            0.1)^2),
                                    1/3))),
                        (IFERROR(W532,
                                0))+((IFERROR(AF532,
                                    0))*'1D'!$D$18)))))))</f>
        <v>2.1389677043987478</v>
      </c>
      <c r="X532" s="5">
        <f t="shared" ca="1" si="116"/>
        <v>11.122632062873489</v>
      </c>
      <c r="Y532" s="5">
        <f t="shared" ca="1" si="117"/>
        <v>1.1735290000551568</v>
      </c>
      <c r="Z532" s="5">
        <f t="shared" ca="1" si="118"/>
        <v>4.5807502857230418</v>
      </c>
      <c r="AA532" s="5">
        <f t="shared" ca="1" si="119"/>
        <v>634.44046770439877</v>
      </c>
      <c r="AB532" s="5">
        <f ca="1">AA532+((ABS(K532)/MAX(((F532)+(G532)*(W532))*(W532),
            0.000001))^2)/(2*'1D'!$I$5)</f>
        <v>635.50995155659814</v>
      </c>
      <c r="AC532" s="5">
        <f ca="1">((ABS(K532)*'1D'!$D$6)/(MAX(((F532)+(G532)*(W532))*(W532),
            0.000001)*MAX(((((F532)+(G532)*(W532))*(W532))/MAX((F532)+2*(W532)*SQRT(1+(G532)^2),
                    0.000001))^(2/3),
            0.000001)))^2</f>
        <v>3.8141460404132466E-3</v>
      </c>
      <c r="AD532" s="5">
        <f ca="1">ABS(ABS(K532)/MAX(((F532)+(G532)*(W532))*(W532),
        0.000001))/SQRT('1D'!$I$5*MAX((((F532)+(G532)*(W532))*(W532))/MAX((F532)+2*(G532)*(W532),
            0.000001),
        0.000001))</f>
        <v>1.0000000000000004</v>
      </c>
      <c r="AE532" s="5">
        <f ca="1">((F532)*(W532)^2)/2+(G532)*(W532)^3/3+(ABS(K532)^2)/('1D'!$I$5*MAX(((F532)+(G532)*(W532))*(W532),
        0.000001))</f>
        <v>35.686426155594638</v>
      </c>
      <c r="AF532" s="5">
        <f ca="1">IF($A$2=0,
    0,
    IFERROR(AB533+(((AC532+AC533)/2)*J533)+(IF(Z532&gt;Z533,
                '1D'!$D$8*((Z532^2-Z533^2)/(2*'1D'!$I$5)),
                '1D'!$D$9*((Z533^2-Z532^2)/(2*'1D'!$I$5)))+('1D'!$D$10*(ABS(I533)/90)*(MAX(Z532^2,
                        Z533^2)/(2*'1D'!$I$5))))-AB532,
        0))</f>
        <v>3.3660869597724741E-3</v>
      </c>
      <c r="AG532" s="5">
        <f ca="1">IF($A$2=0,
    1,
    IF(IFERROR(AG533,
            0)=0,
        0,
        IFERROR(IF(OR(ROUND(AD532,
                        3)&gt;=1,
                    AND(ABS(AF532)&lt;'1D'!$D$19,
                        AD532&lt;1)),
                1,
                0),
            0)))</f>
        <v>1</v>
      </c>
      <c r="AH532" s="5">
        <f ca="1">IFERROR(IF('1D'!V32="Supercritical",
        MAX('1D'!$D$16,
            IFERROR(L532,
                MAX('1D'!$D$16,
                    POWER((ABS(K532)^2)/('1D'!$I$5*MAX(F532,
                                0.1)^2),
                        1/3)))),
        IF('1D'!V32="Subcritical",
            MAX('1D'!$D$16,
                IFERROR(W532,
                    MAX('1D'!$D$16,
                        POWER((ABS(K532)^2)/('1D'!$I$5*MAX(F532,
                                    0.1)^2),
                            1/3)))),
            IF(IFERROR(T532,
                    -1E+99)&gt;=IFERROR(AE532,
                    -1E+99),
                MAX('1D'!$D$16,
                    IFERROR(L532,
                        MAX('1D'!$D$16,
                            POWER((ABS(K532)^2)/('1D'!$I$5*MAX(F532,
                                        0.1)^2),
                                1/3)))),
                MAX('1D'!$D$16,
                    IFERROR(W532,
                        MAX('1D'!$D$16,
                            POWER((ABS(K532)^2)/('1D'!$I$5*MAX(F532,
                                        0.1)^2),
                                1/3))))))),
    MAX('1D'!$D$16,
        POWER((ABS(K532)^2)/('1D'!$I$5*MAX(F532,
                    0.1)^2),
            1/3)))</f>
        <v>2.0411692021517887</v>
      </c>
      <c r="AI532" s="5">
        <f t="shared" ca="1" si="120"/>
        <v>634.3426692021518</v>
      </c>
      <c r="AJ532" s="5">
        <f ca="1">AI532+((ABS(K532)/MAX(((F532)+(G532)*(AH532))*(AH532),
            0.000001))^2)/(2*'1D'!$I$5)</f>
        <v>635.51709253909485</v>
      </c>
      <c r="AM532">
        <v>0</v>
      </c>
      <c r="AN532">
        <v>0</v>
      </c>
      <c r="AO532" s="5">
        <f t="shared" si="121"/>
        <v>0</v>
      </c>
      <c r="AP532" s="5">
        <f t="shared" si="125"/>
        <v>0</v>
      </c>
      <c r="AQ532" s="5">
        <f ca="1">ABS(ABS(K532)/MAX(((F532)+(G532)*(AH532))*(AH532),
        0.000001))/SQRT('1D'!$I$5*MAX((((F532)+(G532)*(AH532))*(AH532))/MAX((F532)+2*(G532)*(AH532),
            0.000001),
        0.000001))</f>
        <v>1.0727235886044055</v>
      </c>
      <c r="AR532" s="5" t="str">
        <f t="shared" ca="1" si="122"/>
        <v>Supercritical</v>
      </c>
      <c r="AS532" s="5">
        <f ca="1">((ABS(K532)*'1D'!$D$6)/(MAX(((F532)+(G532)*(AH532))*(AH532),
            0.000001)*MAX(((((F532)+(G532)*(AH532))*(AH532))/MAX((F532)+2*(AH532)*SQRT(1+(G532)^2),
                    0.000001))^(2/3),
            0.000001)))^2</f>
        <v>4.3358367565141456E-3</v>
      </c>
    </row>
    <row r="533" spans="1:45" x14ac:dyDescent="0.35">
      <c r="A533">
        <v>524</v>
      </c>
      <c r="B533">
        <v>522.99599999999998</v>
      </c>
      <c r="C533">
        <v>616194.70900000003</v>
      </c>
      <c r="D533">
        <v>3097458.7960000001</v>
      </c>
      <c r="E533">
        <v>632.30100000000004</v>
      </c>
      <c r="F533">
        <v>5.2</v>
      </c>
      <c r="G533">
        <v>0</v>
      </c>
      <c r="H533" t="s">
        <v>176</v>
      </c>
      <c r="I533">
        <v>2.7E-2</v>
      </c>
      <c r="J533" s="5">
        <f t="shared" si="123"/>
        <v>1.0009999999999764</v>
      </c>
      <c r="K533" s="5">
        <f t="shared" ca="1" si="124"/>
        <v>50.95</v>
      </c>
      <c r="L533" s="5">
        <f ca="1">IF($A$2=0,
    IFERROR(L532,
        MAX('1D'!$D$16,
            POWER((ABS(K533)^2)/('1D'!$I$5*MAX(F533,
                        0.1)^2),
                1/3))),
    IF(IFERROR(V532,
            0)=0,
        IFERROR(L532,
            MAX('1D'!$D$16,
                POWER((ABS(K533)^2)/('1D'!$I$5*MAX(F533,
                            0.1)^2),
                    1/3))),
        IF(OR(IFERROR(L533,
                    0)=0,
                IFERROR(S532,
                    0)&lt;1,
                IFERROR(S533,
                    0)&lt;1),
            MAX('1D'!$D$16,
                POWER((ABS(K533)^2)/('1D'!$I$5*MAX(F533,
                            0.1)^2),
                    1/3)),
            IF(IFERROR(U533,
                    0)&gt;0,
                MAX('1D'!$D$16,
                    IFERROR(L533,
                        0)+((IFERROR(U533,
                                0))*'1D'!$D$18*IF((IFERROR(S533,
                                    0))&lt;1,
                            1,
                            -1))),
                IF(IFERROR(U533,
                        0)&lt;0,
                    IF(ABS((MAX('1D'!$D$16,
                                    POWER((ABS(K533)^2)/('1D'!$I$5*MAX(F533,
                                                0.1)^2),
                                        1/3)))-IFERROR(L533,
                                0))&gt;'1D'!$D$19,
                        MAX('1D'!$D$16,
                            IF((MAX('1D'!$D$16,
                                        POWER((ABS(K533)^2)/('1D'!$I$5*MAX(F533,
                                                    0.1)^2),
                                            1/3)))&gt;IFERROR(L533,
                                    0),
                                MIN((MAX('1D'!$D$16,
                                            POWER((ABS(K533)^2)/('1D'!$I$5*MAX(F533,
                                                        0.1)^2),
                                                1/3))),
                                    IFERROR(L533,
                                        0)+(MIN(ABS(IFERROR(U533,
                                                    0))*'1D'!$D$18,
                                            ABS((MAX('1D'!$D$16,
                                                        POWER((ABS(K533)^2)/('1D'!$I$5*MAX(F533,
                                                                    0.1)^2),
                                                            1/3)))-IFERROR(L533,
                                                    0))))),
                                MAX((MAX('1D'!$D$16,
                                            POWER((ABS(K533)^2)/('1D'!$I$5*MAX(F533,
                                                        0.1)^2),
                                                1/3))),
                                    IFERROR(L533,
                                        0)-(MIN(ABS(IFERROR(U533,
                                                    0))*'1D'!$D$18,
                                            ABS((MAX('1D'!$D$16,
                                                        POWER((ABS(K533)^2)/('1D'!$I$5*MAX(F533,
                                                                    0.1)^2),
                                                            1/3)))-IFERROR(L533,
                                                    0))))))),
                        MAX('1D'!$D$16,
                            POWER((ABS(K533)^2)/('1D'!$I$5*MAX(F533,
                                        0.1)^2),
                                1/3))),
                    MAX('1D'!$D$16,
                        IFERROR(L533,
                            0)))))))</f>
        <v>2.0411692021517887</v>
      </c>
      <c r="M533" s="5">
        <f t="shared" ca="1" si="112"/>
        <v>10.614079851189301</v>
      </c>
      <c r="N533" s="5">
        <f t="shared" ca="1" si="113"/>
        <v>1.1434704692804873</v>
      </c>
      <c r="O533" s="5">
        <f t="shared" ca="1" si="114"/>
        <v>4.8002276894771132</v>
      </c>
      <c r="P533" s="5">
        <f t="shared" ca="1" si="115"/>
        <v>634.34216920215181</v>
      </c>
      <c r="Q533" s="5">
        <f ca="1">P533+((ABS(K533)/MAX(((F533)+(G533)*(L533))*(L533),
            0.000001))^2)/(2*'1D'!$I$5)</f>
        <v>635.51659253909486</v>
      </c>
      <c r="R533" s="5">
        <f ca="1">((ABS(K533)*'1D'!$D$6)/(MAX(((F533)+(G533)*(L533))*(L533),
            0.000001)*MAX(((((F533)+(G533)*(L533))*(L533))/MAX((F533)+2*(L533)*SQRT(1+(G533)^2),
                    0.000001))^(2/3),
            0.000001)))^2</f>
        <v>4.3358367565141456E-3</v>
      </c>
      <c r="S533" s="5">
        <f ca="1">ABS(ABS(K533)/MAX(((F533)+(G533)*(L533))*(L533),
        0.000001))/SQRT('1D'!$I$5*MAX((((F533)+(G533)*(L533))*(L533))/MAX((F533)+2*(G533)*(L533),
            0.000001),
        0.000001))</f>
        <v>1.0727235886044055</v>
      </c>
      <c r="T533" s="5">
        <f ca="1">((F533)*(L533)^2)/2+(G533)*(L533)^3/3+(ABS(K533)^2)/('1D'!$I$5*MAX(((F533)+(G533)*(L533))*(L533),
        0.000001))</f>
        <v>35.763412605541333</v>
      </c>
      <c r="U533" s="5">
        <f ca="1">IF($A$2=0,
    0,
    IFERROR(Q532-(((R532+R533)/2)*J533)-(IF(O532&gt;O533,
                '1D'!$D$8*((O532^2-O533^2)/(2*'1D'!$I$5)),
                '1D'!$D$9*((O533^2-O532^2)/(2*'1D'!$I$5)))+('1D'!$D$10*(ABS(I533)/90)*(MAX(O532^2,
                        O533^2)/(2*'1D'!$I$5))))-Q533,
        0))</f>
        <v>-3.8930216434209797E-3</v>
      </c>
      <c r="V533" s="5">
        <f ca="1">IF($A$2=0,
    1,
    IF(IFERROR(V532,
            0)=0,
        0,
        IFERROR(IF(ROUND(S533,
                    3)=1,
                1,
                IF(AND(ABS(U533)&lt;'1D'!$D$19,
                        S533&gt;1),
                    1,
                    0)),
            0)))</f>
        <v>0</v>
      </c>
      <c r="W533" s="5">
        <f ca="1">IF($A$2=0,
    MAX(MAX('1D'!$D$16,
            MAX('1D'!$D$16,
                POWER((ABS(K533)^2)/('1D'!$I$5*MAX(F533,
                            0.1)^2),
                    1/3))),
        IFERROR(W1396,
            MAX(MAX('1D'!$D$16,
                    MAX('1D'!$D$16,
                        POWER((ABS(K533)^2)/('1D'!$I$5*MAX(F533,
                                    0.1)^2),
                            1/3))),
                ($L$2)-E1396))),
    IF(IFERROR(AG534,
            0)=0,
        MAX(MAX('1D'!$D$16,
                MAX('1D'!$D$16,
                    POWER((ABS(K533)^2)/('1D'!$I$5*MAX(F533,
                                0.1)^2),
                        1/3))),
            IFERROR(W1396,
                MAX(MAX('1D'!$D$16,
                        MAX('1D'!$D$16,
                            POWER((ABS(K533)^2)/('1D'!$I$5*MAX(F533,
                                        0.1)^2),
                                1/3))),
                    ($L$2)-E1396))),
        IF(IFERROR(W533,
                0)=0,
            MAX(MAX('1D'!$D$16,
                    MAX('1D'!$D$16,
                        POWER((ABS(K533)^2)/('1D'!$I$5*MAX(F533,
                                    0.1)^2),
                            1/3))),
                IFERROR(W1396,
                    MAX(MAX('1D'!$D$16,
                            MAX('1D'!$D$16,
                                POWER((ABS(K533)^2)/('1D'!$I$5*MAX(F533,
                                            0.1)^2),
                                    1/3))),
                        ($L$2)-E1396))),
            IF(OR(IFERROR(AD533,
                        0)&gt;=1,
                    IFERROR(AD534,
                        0)&gt;=1),
                MAX('1D'!$D$16,
                    MAX('1D'!$D$16,
                        POWER((ABS(K533)^2)/('1D'!$I$5*MAX(F533,
                                    0.1)^2),
                            1/3))),
                IF(ABS(IFERROR(AF533,
                            0))&lt;'1D'!$D$19,
                    MAX(MAX('1D'!$D$16,
                            MAX('1D'!$D$16,
                                POWER((ABS(K533)^2)/('1D'!$I$5*MAX(F533,
                                            0.1)^2),
                                    1/3))),
                        IFERROR(W533,
                            0)),
                    MAX(MAX('1D'!$D$16,
                            MAX('1D'!$D$16,
                                POWER((ABS(K533)^2)/('1D'!$I$5*MAX(F533,
                                            0.1)^2),
                                    1/3))),
                        (IFERROR(W533,
                                0))+((IFERROR(AF533,
                                    0))*'1D'!$D$18)))))))</f>
        <v>2.1389677043987478</v>
      </c>
      <c r="X533" s="5">
        <f t="shared" ca="1" si="116"/>
        <v>11.122632062873489</v>
      </c>
      <c r="Y533" s="5">
        <f t="shared" ca="1" si="117"/>
        <v>1.1735290000551568</v>
      </c>
      <c r="Z533" s="5">
        <f t="shared" ca="1" si="118"/>
        <v>4.5807502857230418</v>
      </c>
      <c r="AA533" s="5">
        <f t="shared" ca="1" si="119"/>
        <v>634.43996770439878</v>
      </c>
      <c r="AB533" s="5">
        <f ca="1">AA533+((ABS(K533)/MAX(((F533)+(G533)*(W533))*(W533),
            0.000001))^2)/(2*'1D'!$I$5)</f>
        <v>635.50945155659815</v>
      </c>
      <c r="AC533" s="5">
        <f ca="1">((ABS(K533)*'1D'!$D$6)/(MAX(((F533)+(G533)*(W533))*(W533),
            0.000001)*MAX(((((F533)+(G533)*(W533))*(W533))/MAX((F533)+2*(W533)*SQRT(1+(G533)^2),
                    0.000001))^(2/3),
            0.000001)))^2</f>
        <v>3.8141460404132466E-3</v>
      </c>
      <c r="AD533" s="5">
        <f ca="1">ABS(ABS(K533)/MAX(((F533)+(G533)*(W533))*(W533),
        0.000001))/SQRT('1D'!$I$5*MAX((((F533)+(G533)*(W533))*(W533))/MAX((F533)+2*(G533)*(W533),
            0.000001),
        0.000001))</f>
        <v>1.0000000000000004</v>
      </c>
      <c r="AE533" s="5">
        <f ca="1">((F533)*(W533)^2)/2+(G533)*(W533)^3/3+(ABS(K533)^2)/('1D'!$I$5*MAX(((F533)+(G533)*(W533))*(W533),
        0.000001))</f>
        <v>35.686426155594638</v>
      </c>
      <c r="AF533" s="5">
        <f ca="1">IF($A$2=0,
    0,
    IFERROR(AB534+(((AC533+AC534)/2)*J534)+(IF(Z533&gt;Z534,
                '1D'!$D$8*((Z533^2-Z534^2)/(2*'1D'!$I$5)),
                '1D'!$D$9*((Z534^2-Z533^2)/(2*'1D'!$I$5)))+('1D'!$D$10*(ABS(I534)/90)*(MAX(Z533^2,
                        Z534^2)/(2*'1D'!$I$5))))-AB533,
        0))</f>
        <v>3.3513287753521581E-3</v>
      </c>
      <c r="AG533" s="5">
        <f ca="1">IF($A$2=0,
    1,
    IF(IFERROR(AG534,
            0)=0,
        0,
        IFERROR(IF(OR(ROUND(AD533,
                        3)&gt;=1,
                    AND(ABS(AF533)&lt;'1D'!$D$19,
                        AD533&lt;1)),
                1,
                0),
            0)))</f>
        <v>1</v>
      </c>
      <c r="AH533" s="5">
        <f ca="1">IFERROR(IF('1D'!V32="Supercritical",
        MAX('1D'!$D$16,
            IFERROR(L533,
                MAX('1D'!$D$16,
                    POWER((ABS(K533)^2)/('1D'!$I$5*MAX(F533,
                                0.1)^2),
                        1/3)))),
        IF('1D'!V32="Subcritical",
            MAX('1D'!$D$16,
                IFERROR(W533,
                    MAX('1D'!$D$16,
                        POWER((ABS(K533)^2)/('1D'!$I$5*MAX(F533,
                                    0.1)^2),
                            1/3)))),
            IF(IFERROR(T533,
                    -1E+99)&gt;=IFERROR(AE533,
                    -1E+99),
                MAX('1D'!$D$16,
                    IFERROR(L533,
                        MAX('1D'!$D$16,
                            POWER((ABS(K533)^2)/('1D'!$I$5*MAX(F533,
                                        0.1)^2),
                                1/3)))),
                MAX('1D'!$D$16,
                    IFERROR(W533,
                        MAX('1D'!$D$16,
                            POWER((ABS(K533)^2)/('1D'!$I$5*MAX(F533,
                                        0.1)^2),
                                1/3))))))),
    MAX('1D'!$D$16,
        POWER((ABS(K533)^2)/('1D'!$I$5*MAX(F533,
                    0.1)^2),
            1/3)))</f>
        <v>2.0411692021517887</v>
      </c>
      <c r="AI533" s="5">
        <f t="shared" ca="1" si="120"/>
        <v>634.34216920215181</v>
      </c>
      <c r="AJ533" s="5">
        <f ca="1">AI533+((ABS(K533)/MAX(((F533)+(G533)*(AH533))*(AH533),
            0.000001))^2)/(2*'1D'!$I$5)</f>
        <v>635.51659253909486</v>
      </c>
      <c r="AM533">
        <v>0</v>
      </c>
      <c r="AN533">
        <v>0</v>
      </c>
      <c r="AO533" s="5">
        <f t="shared" si="121"/>
        <v>0</v>
      </c>
      <c r="AP533" s="5">
        <f t="shared" si="125"/>
        <v>0</v>
      </c>
      <c r="AQ533" s="5">
        <f ca="1">ABS(ABS(K533)/MAX(((F533)+(G533)*(AH533))*(AH533),
        0.000001))/SQRT('1D'!$I$5*MAX((((F533)+(G533)*(AH533))*(AH533))/MAX((F533)+2*(G533)*(AH533),
            0.000001),
        0.000001))</f>
        <v>1.0727235886044055</v>
      </c>
      <c r="AR533" s="5" t="str">
        <f t="shared" ca="1" si="122"/>
        <v>Supercritical</v>
      </c>
      <c r="AS533" s="5">
        <f ca="1">((ABS(K533)*'1D'!$D$6)/(MAX(((F533)+(G533)*(AH533))*(AH533),
            0.000001)*MAX(((((F533)+(G533)*(AH533))*(AH533))/MAX((F533)+2*(AH533)*SQRT(1+(G533)^2),
                    0.000001))^(2/3),
            0.000001)))^2</f>
        <v>4.3358367565141456E-3</v>
      </c>
    </row>
    <row r="534" spans="1:45" x14ac:dyDescent="0.35">
      <c r="A534">
        <v>525</v>
      </c>
      <c r="B534">
        <v>523.995</v>
      </c>
      <c r="C534">
        <v>616194.23499999999</v>
      </c>
      <c r="D534">
        <v>3097457.9160000002</v>
      </c>
      <c r="E534">
        <v>632.30050000000006</v>
      </c>
      <c r="F534">
        <v>5.2</v>
      </c>
      <c r="G534">
        <v>0</v>
      </c>
      <c r="H534" t="s">
        <v>176</v>
      </c>
      <c r="I534">
        <v>2.3E-2</v>
      </c>
      <c r="J534" s="5">
        <f t="shared" si="123"/>
        <v>0.99900000000002365</v>
      </c>
      <c r="K534" s="5">
        <f t="shared" ca="1" si="124"/>
        <v>50.95</v>
      </c>
      <c r="L534" s="5">
        <f ca="1">IF($A$2=0,
    IFERROR(L533,
        MAX('1D'!$D$16,
            POWER((ABS(K534)^2)/('1D'!$I$5*MAX(F534,
                        0.1)^2),
                1/3))),
    IF(IFERROR(V533,
            0)=0,
        IFERROR(L533,
            MAX('1D'!$D$16,
                POWER((ABS(K534)^2)/('1D'!$I$5*MAX(F534,
                            0.1)^2),
                    1/3))),
        IF(OR(IFERROR(L534,
                    0)=0,
                IFERROR(S533,
                    0)&lt;1,
                IFERROR(S534,
                    0)&lt;1),
            MAX('1D'!$D$16,
                POWER((ABS(K534)^2)/('1D'!$I$5*MAX(F534,
                            0.1)^2),
                    1/3)),
            IF(IFERROR(U534,
                    0)&gt;0,
                MAX('1D'!$D$16,
                    IFERROR(L534,
                        0)+((IFERROR(U534,
                                0))*'1D'!$D$18*IF((IFERROR(S534,
                                    0))&lt;1,
                            1,
                            -1))),
                IF(IFERROR(U534,
                        0)&lt;0,
                    IF(ABS((MAX('1D'!$D$16,
                                    POWER((ABS(K534)^2)/('1D'!$I$5*MAX(F534,
                                                0.1)^2),
                                        1/3)))-IFERROR(L534,
                                0))&gt;'1D'!$D$19,
                        MAX('1D'!$D$16,
                            IF((MAX('1D'!$D$16,
                                        POWER((ABS(K534)^2)/('1D'!$I$5*MAX(F534,
                                                    0.1)^2),
                                            1/3)))&gt;IFERROR(L534,
                                    0),
                                MIN((MAX('1D'!$D$16,
                                            POWER((ABS(K534)^2)/('1D'!$I$5*MAX(F534,
                                                        0.1)^2),
                                                1/3))),
                                    IFERROR(L534,
                                        0)+(MIN(ABS(IFERROR(U534,
                                                    0))*'1D'!$D$18,
                                            ABS((MAX('1D'!$D$16,
                                                        POWER((ABS(K534)^2)/('1D'!$I$5*MAX(F534,
                                                                    0.1)^2),
                                                            1/3)))-IFERROR(L534,
                                                    0))))),
                                MAX((MAX('1D'!$D$16,
                                            POWER((ABS(K534)^2)/('1D'!$I$5*MAX(F534,
                                                        0.1)^2),
                                                1/3))),
                                    IFERROR(L534,
                                        0)-(MIN(ABS(IFERROR(U534,
                                                    0))*'1D'!$D$18,
                                            ABS((MAX('1D'!$D$16,
                                                        POWER((ABS(K534)^2)/('1D'!$I$5*MAX(F534,
                                                                    0.1)^2),
                                                            1/3)))-IFERROR(L534,
                                                    0))))))),
                        MAX('1D'!$D$16,
                            POWER((ABS(K534)^2)/('1D'!$I$5*MAX(F534,
                                        0.1)^2),
                                1/3))),
                    MAX('1D'!$D$16,
                        IFERROR(L534,
                            0)))))))</f>
        <v>2.0411692021517887</v>
      </c>
      <c r="M534" s="5">
        <f t="shared" ca="1" si="112"/>
        <v>10.614079851189301</v>
      </c>
      <c r="N534" s="5">
        <f t="shared" ca="1" si="113"/>
        <v>1.1434704692804873</v>
      </c>
      <c r="O534" s="5">
        <f t="shared" ca="1" si="114"/>
        <v>4.8002276894771132</v>
      </c>
      <c r="P534" s="5">
        <f t="shared" ca="1" si="115"/>
        <v>634.34166920215182</v>
      </c>
      <c r="Q534" s="5">
        <f ca="1">P534+((ABS(K534)/MAX(((F534)+(G534)*(L534))*(L534),
            0.000001))^2)/(2*'1D'!$I$5)</f>
        <v>635.51609253909487</v>
      </c>
      <c r="R534" s="5">
        <f ca="1">((ABS(K534)*'1D'!$D$6)/(MAX(((F534)+(G534)*(L534))*(L534),
            0.000001)*MAX(((((F534)+(G534)*(L534))*(L534))/MAX((F534)+2*(L534)*SQRT(1+(G534)^2),
                    0.000001))^(2/3),
            0.000001)))^2</f>
        <v>4.3358367565141456E-3</v>
      </c>
      <c r="S534" s="5">
        <f ca="1">ABS(ABS(K534)/MAX(((F534)+(G534)*(L534))*(L534),
        0.000001))/SQRT('1D'!$I$5*MAX((((F534)+(G534)*(L534))*(L534))/MAX((F534)+2*(G534)*(L534),
            0.000001),
        0.000001))</f>
        <v>1.0727235886044055</v>
      </c>
      <c r="T534" s="5">
        <f ca="1">((F534)*(L534)^2)/2+(G534)*(L534)^3/3+(ABS(K534)^2)/('1D'!$I$5*MAX(((F534)+(G534)*(L534))*(L534),
        0.000001))</f>
        <v>35.763412605541333</v>
      </c>
      <c r="U534" s="5">
        <f ca="1">IF($A$2=0,
    0,
    IFERROR(Q533-(((R533+R534)/2)*J534)-(IF(O533&gt;O534,
                '1D'!$D$8*((O533^2-O534^2)/(2*'1D'!$I$5)),
                '1D'!$D$9*((O534^2-O533^2)/(2*'1D'!$I$5)))+('1D'!$D$10*(ABS(I534)/90)*(MAX(O533^2,
                        O534^2)/(2*'1D'!$I$5))))-Q534,
        0))</f>
        <v>-3.8765204810715659E-3</v>
      </c>
      <c r="V534" s="5">
        <f ca="1">IF($A$2=0,
    1,
    IF(IFERROR(V533,
            0)=0,
        0,
        IFERROR(IF(ROUND(S534,
                    3)=1,
                1,
                IF(AND(ABS(U534)&lt;'1D'!$D$19,
                        S534&gt;1),
                    1,
                    0)),
            0)))</f>
        <v>0</v>
      </c>
      <c r="W534" s="5">
        <f ca="1">IF($A$2=0,
    MAX(MAX('1D'!$D$16,
            MAX('1D'!$D$16,
                POWER((ABS(K534)^2)/('1D'!$I$5*MAX(F534,
                            0.1)^2),
                    1/3))),
        IFERROR(W1396,
            MAX(MAX('1D'!$D$16,
                    MAX('1D'!$D$16,
                        POWER((ABS(K534)^2)/('1D'!$I$5*MAX(F534,
                                    0.1)^2),
                            1/3))),
                ($L$2)-E1396))),
    IF(IFERROR(AG535,
            0)=0,
        MAX(MAX('1D'!$D$16,
                MAX('1D'!$D$16,
                    POWER((ABS(K534)^2)/('1D'!$I$5*MAX(F534,
                                0.1)^2),
                        1/3))),
            IFERROR(W1396,
                MAX(MAX('1D'!$D$16,
                        MAX('1D'!$D$16,
                            POWER((ABS(K534)^2)/('1D'!$I$5*MAX(F534,
                                        0.1)^2),
                                1/3))),
                    ($L$2)-E1396))),
        IF(IFERROR(W534,
                0)=0,
            MAX(MAX('1D'!$D$16,
                    MAX('1D'!$D$16,
                        POWER((ABS(K534)^2)/('1D'!$I$5*MAX(F534,
                                    0.1)^2),
                            1/3))),
                IFERROR(W1396,
                    MAX(MAX('1D'!$D$16,
                            MAX('1D'!$D$16,
                                POWER((ABS(K534)^2)/('1D'!$I$5*MAX(F534,
                                            0.1)^2),
                                    1/3))),
                        ($L$2)-E1396))),
            IF(OR(IFERROR(AD534,
                        0)&gt;=1,
                    IFERROR(AD535,
                        0)&gt;=1),
                MAX('1D'!$D$16,
                    MAX('1D'!$D$16,
                        POWER((ABS(K534)^2)/('1D'!$I$5*MAX(F534,
                                    0.1)^2),
                            1/3))),
                IF(ABS(IFERROR(AF534,
                            0))&lt;'1D'!$D$19,
                    MAX(MAX('1D'!$D$16,
                            MAX('1D'!$D$16,
                                POWER((ABS(K534)^2)/('1D'!$I$5*MAX(F534,
                                            0.1)^2),
                                    1/3))),
                        IFERROR(W534,
                            0)),
                    MAX(MAX('1D'!$D$16,
                            MAX('1D'!$D$16,
                                POWER((ABS(K534)^2)/('1D'!$I$5*MAX(F534,
                                            0.1)^2),
                                    1/3))),
                        (IFERROR(W534,
                                0))+((IFERROR(AF534,
                                    0))*'1D'!$D$18)))))))</f>
        <v>2.1389677043987478</v>
      </c>
      <c r="X534" s="5">
        <f t="shared" ca="1" si="116"/>
        <v>11.122632062873489</v>
      </c>
      <c r="Y534" s="5">
        <f t="shared" ca="1" si="117"/>
        <v>1.1735290000551568</v>
      </c>
      <c r="Z534" s="5">
        <f t="shared" ca="1" si="118"/>
        <v>4.5807502857230418</v>
      </c>
      <c r="AA534" s="5">
        <f t="shared" ca="1" si="119"/>
        <v>634.43946770439879</v>
      </c>
      <c r="AB534" s="5">
        <f ca="1">AA534+((ABS(K534)/MAX(((F534)+(G534)*(W534))*(W534),
            0.000001))^2)/(2*'1D'!$I$5)</f>
        <v>635.50895155659816</v>
      </c>
      <c r="AC534" s="5">
        <f ca="1">((ABS(K534)*'1D'!$D$6)/(MAX(((F534)+(G534)*(W534))*(W534),
            0.000001)*MAX(((((F534)+(G534)*(W534))*(W534))/MAX((F534)+2*(W534)*SQRT(1+(G534)^2),
                    0.000001))^(2/3),
            0.000001)))^2</f>
        <v>3.8141460404132466E-3</v>
      </c>
      <c r="AD534" s="5">
        <f ca="1">ABS(ABS(K534)/MAX(((F534)+(G534)*(W534))*(W534),
        0.000001))/SQRT('1D'!$I$5*MAX((((F534)+(G534)*(W534))*(W534))/MAX((F534)+2*(G534)*(W534),
            0.000001),
        0.000001))</f>
        <v>1.0000000000000004</v>
      </c>
      <c r="AE534" s="5">
        <f ca="1">((F534)*(W534)^2)/2+(G534)*(W534)^3/3+(ABS(K534)^2)/('1D'!$I$5*MAX(((F534)+(G534)*(W534))*(W534),
        0.000001))</f>
        <v>35.686426155594638</v>
      </c>
      <c r="AF534" s="5">
        <f ca="1">IF($A$2=0,
    0,
    IFERROR(AB535+(((AC534+AC535)/2)*J535)+(IF(Z534&gt;Z535,
                '1D'!$D$8*((Z534^2-Z535^2)/(2*'1D'!$I$5)),
                '1D'!$D$9*((Z535^2-Z534^2)/(2*'1D'!$I$5)))+('1D'!$D$10*(ABS(I535)/90)*(MAX(Z534^2,
                        Z535^2)/(2*'1D'!$I$5))))-AB534,
        0))</f>
        <v>3.3589570673484559E-3</v>
      </c>
      <c r="AG534" s="5">
        <f ca="1">IF($A$2=0,
    1,
    IF(IFERROR(AG535,
            0)=0,
        0,
        IFERROR(IF(OR(ROUND(AD534,
                        3)&gt;=1,
                    AND(ABS(AF534)&lt;'1D'!$D$19,
                        AD534&lt;1)),
                1,
                0),
            0)))</f>
        <v>1</v>
      </c>
      <c r="AH534" s="5">
        <f ca="1">IFERROR(IF('1D'!V32="Supercritical",
        MAX('1D'!$D$16,
            IFERROR(L534,
                MAX('1D'!$D$16,
                    POWER((ABS(K534)^2)/('1D'!$I$5*MAX(F534,
                                0.1)^2),
                        1/3)))),
        IF('1D'!V32="Subcritical",
            MAX('1D'!$D$16,
                IFERROR(W534,
                    MAX('1D'!$D$16,
                        POWER((ABS(K534)^2)/('1D'!$I$5*MAX(F534,
                                    0.1)^2),
                            1/3)))),
            IF(IFERROR(T534,
                    -1E+99)&gt;=IFERROR(AE534,
                    -1E+99),
                MAX('1D'!$D$16,
                    IFERROR(L534,
                        MAX('1D'!$D$16,
                            POWER((ABS(K534)^2)/('1D'!$I$5*MAX(F534,
                                        0.1)^2),
                                1/3)))),
                MAX('1D'!$D$16,
                    IFERROR(W534,
                        MAX('1D'!$D$16,
                            POWER((ABS(K534)^2)/('1D'!$I$5*MAX(F534,
                                        0.1)^2),
                                1/3))))))),
    MAX('1D'!$D$16,
        POWER((ABS(K534)^2)/('1D'!$I$5*MAX(F534,
                    0.1)^2),
            1/3)))</f>
        <v>2.0411692021517887</v>
      </c>
      <c r="AI534" s="5">
        <f t="shared" ca="1" si="120"/>
        <v>634.34166920215182</v>
      </c>
      <c r="AJ534" s="5">
        <f ca="1">AI534+((ABS(K534)/MAX(((F534)+(G534)*(AH534))*(AH534),
            0.000001))^2)/(2*'1D'!$I$5)</f>
        <v>635.51609253909487</v>
      </c>
      <c r="AM534">
        <v>0</v>
      </c>
      <c r="AN534">
        <v>0</v>
      </c>
      <c r="AO534" s="5">
        <f t="shared" si="121"/>
        <v>0</v>
      </c>
      <c r="AP534" s="5">
        <f t="shared" si="125"/>
        <v>0</v>
      </c>
      <c r="AQ534" s="5">
        <f ca="1">ABS(ABS(K534)/MAX(((F534)+(G534)*(AH534))*(AH534),
        0.000001))/SQRT('1D'!$I$5*MAX((((F534)+(G534)*(AH534))*(AH534))/MAX((F534)+2*(G534)*(AH534),
            0.000001),
        0.000001))</f>
        <v>1.0727235886044055</v>
      </c>
      <c r="AR534" s="5" t="str">
        <f t="shared" ca="1" si="122"/>
        <v>Supercritical</v>
      </c>
      <c r="AS534" s="5">
        <f ca="1">((ABS(K534)*'1D'!$D$6)/(MAX(((F534)+(G534)*(AH534))*(AH534),
            0.000001)*MAX(((((F534)+(G534)*(AH534))*(AH534))/MAX((F534)+2*(AH534)*SQRT(1+(G534)^2),
                    0.000001))^(2/3),
            0.000001)))^2</f>
        <v>4.3358367565141456E-3</v>
      </c>
    </row>
    <row r="535" spans="1:45" x14ac:dyDescent="0.35">
      <c r="A535">
        <v>526</v>
      </c>
      <c r="B535">
        <v>524.99599999999998</v>
      </c>
      <c r="C535">
        <v>616193.76</v>
      </c>
      <c r="D535">
        <v>3097457.0350000001</v>
      </c>
      <c r="E535">
        <v>632.29999999999995</v>
      </c>
      <c r="F535">
        <v>5.2</v>
      </c>
      <c r="G535">
        <v>0</v>
      </c>
      <c r="H535" t="s">
        <v>176</v>
      </c>
      <c r="I535">
        <v>2.3E-2</v>
      </c>
      <c r="J535" s="5">
        <f t="shared" si="123"/>
        <v>1.0009999999999764</v>
      </c>
      <c r="K535" s="5">
        <f t="shared" ca="1" si="124"/>
        <v>50.95</v>
      </c>
      <c r="L535" s="5">
        <f ca="1">IF($A$2=0,
    IFERROR(L534,
        MAX('1D'!$D$16,
            POWER((ABS(K535)^2)/('1D'!$I$5*MAX(F535,
                        0.1)^2),
                1/3))),
    IF(IFERROR(V534,
            0)=0,
        IFERROR(L534,
            MAX('1D'!$D$16,
                POWER((ABS(K535)^2)/('1D'!$I$5*MAX(F535,
                            0.1)^2),
                    1/3))),
        IF(OR(IFERROR(L535,
                    0)=0,
                IFERROR(S534,
                    0)&lt;1,
                IFERROR(S535,
                    0)&lt;1),
            MAX('1D'!$D$16,
                POWER((ABS(K535)^2)/('1D'!$I$5*MAX(F535,
                            0.1)^2),
                    1/3)),
            IF(IFERROR(U535,
                    0)&gt;0,
                MAX('1D'!$D$16,
                    IFERROR(L535,
                        0)+((IFERROR(U535,
                                0))*'1D'!$D$18*IF((IFERROR(S535,
                                    0))&lt;1,
                            1,
                            -1))),
                IF(IFERROR(U535,
                        0)&lt;0,
                    IF(ABS((MAX('1D'!$D$16,
                                    POWER((ABS(K535)^2)/('1D'!$I$5*MAX(F535,
                                                0.1)^2),
                                        1/3)))-IFERROR(L535,
                                0))&gt;'1D'!$D$19,
                        MAX('1D'!$D$16,
                            IF((MAX('1D'!$D$16,
                                        POWER((ABS(K535)^2)/('1D'!$I$5*MAX(F535,
                                                    0.1)^2),
                                            1/3)))&gt;IFERROR(L535,
                                    0),
                                MIN((MAX('1D'!$D$16,
                                            POWER((ABS(K535)^2)/('1D'!$I$5*MAX(F535,
                                                        0.1)^2),
                                                1/3))),
                                    IFERROR(L535,
                                        0)+(MIN(ABS(IFERROR(U535,
                                                    0))*'1D'!$D$18,
                                            ABS((MAX('1D'!$D$16,
                                                        POWER((ABS(K535)^2)/('1D'!$I$5*MAX(F535,
                                                                    0.1)^2),
                                                            1/3)))-IFERROR(L535,
                                                    0))))),
                                MAX((MAX('1D'!$D$16,
                                            POWER((ABS(K535)^2)/('1D'!$I$5*MAX(F535,
                                                        0.1)^2),
                                                1/3))),
                                    IFERROR(L535,
                                        0)-(MIN(ABS(IFERROR(U535,
                                                    0))*'1D'!$D$18,
                                            ABS((MAX('1D'!$D$16,
                                                        POWER((ABS(K535)^2)/('1D'!$I$5*MAX(F535,
                                                                    0.1)^2),
                                                            1/3)))-IFERROR(L535,
                                                    0))))))),
                        MAX('1D'!$D$16,
                            POWER((ABS(K535)^2)/('1D'!$I$5*MAX(F535,
                                        0.1)^2),
                                1/3))),
                    MAX('1D'!$D$16,
                        IFERROR(L535,
                            0)))))))</f>
        <v>2.0411692021517887</v>
      </c>
      <c r="M535" s="5">
        <f t="shared" ca="1" si="112"/>
        <v>10.614079851189301</v>
      </c>
      <c r="N535" s="5">
        <f t="shared" ca="1" si="113"/>
        <v>1.1434704692804873</v>
      </c>
      <c r="O535" s="5">
        <f t="shared" ca="1" si="114"/>
        <v>4.8002276894771132</v>
      </c>
      <c r="P535" s="5">
        <f t="shared" ca="1" si="115"/>
        <v>634.34116920215172</v>
      </c>
      <c r="Q535" s="5">
        <f ca="1">P535+((ABS(K535)/MAX(((F535)+(G535)*(L535))*(L535),
            0.000001))^2)/(2*'1D'!$I$5)</f>
        <v>635.51559253909477</v>
      </c>
      <c r="R535" s="5">
        <f ca="1">((ABS(K535)*'1D'!$D$6)/(MAX(((F535)+(G535)*(L535))*(L535),
            0.000001)*MAX(((((F535)+(G535)*(L535))*(L535))/MAX((F535)+2*(L535)*SQRT(1+(G535)^2),
                    0.000001))^(2/3),
            0.000001)))^2</f>
        <v>4.3358367565141456E-3</v>
      </c>
      <c r="S535" s="5">
        <f ca="1">ABS(ABS(K535)/MAX(((F535)+(G535)*(L535))*(L535),
        0.000001))/SQRT('1D'!$I$5*MAX((((F535)+(G535)*(L535))*(L535))/MAX((F535)+2*(G535)*(L535),
            0.000001),
        0.000001))</f>
        <v>1.0727235886044055</v>
      </c>
      <c r="T535" s="5">
        <f ca="1">((F535)*(L535)^2)/2+(G535)*(L535)^3/3+(ABS(K535)^2)/('1D'!$I$5*MAX(((F535)+(G535)*(L535))*(L535),
        0.000001))</f>
        <v>35.763412605541333</v>
      </c>
      <c r="U535" s="5">
        <f ca="1">IF($A$2=0,
    0,
    IFERROR(Q534-(((R534+R535)/2)*J535)-(IF(O534&gt;O535,
                '1D'!$D$8*((O534^2-O535^2)/(2*'1D'!$I$5)),
                '1D'!$D$9*((O535^2-O534^2)/(2*'1D'!$I$5)))+('1D'!$D$10*(ABS(I535)/90)*(MAX(O534^2,
                        O535^2)/(2*'1D'!$I$5))))-Q535,
        0))</f>
        <v>-3.8851921544846846E-3</v>
      </c>
      <c r="V535" s="5">
        <f ca="1">IF($A$2=0,
    1,
    IF(IFERROR(V534,
            0)=0,
        0,
        IFERROR(IF(ROUND(S535,
                    3)=1,
                1,
                IF(AND(ABS(U535)&lt;'1D'!$D$19,
                        S535&gt;1),
                    1,
                    0)),
            0)))</f>
        <v>0</v>
      </c>
      <c r="W535" s="5">
        <f ca="1">IF($A$2=0,
    MAX(MAX('1D'!$D$16,
            MAX('1D'!$D$16,
                POWER((ABS(K535)^2)/('1D'!$I$5*MAX(F535,
                            0.1)^2),
                    1/3))),
        IFERROR(W1396,
            MAX(MAX('1D'!$D$16,
                    MAX('1D'!$D$16,
                        POWER((ABS(K535)^2)/('1D'!$I$5*MAX(F535,
                                    0.1)^2),
                            1/3))),
                ($L$2)-E1396))),
    IF(IFERROR(AG536,
            0)=0,
        MAX(MAX('1D'!$D$16,
                MAX('1D'!$D$16,
                    POWER((ABS(K535)^2)/('1D'!$I$5*MAX(F535,
                                0.1)^2),
                        1/3))),
            IFERROR(W1396,
                MAX(MAX('1D'!$D$16,
                        MAX('1D'!$D$16,
                            POWER((ABS(K535)^2)/('1D'!$I$5*MAX(F535,
                                        0.1)^2),
                                1/3))),
                    ($L$2)-E1396))),
        IF(IFERROR(W535,
                0)=0,
            MAX(MAX('1D'!$D$16,
                    MAX('1D'!$D$16,
                        POWER((ABS(K535)^2)/('1D'!$I$5*MAX(F535,
                                    0.1)^2),
                            1/3))),
                IFERROR(W1396,
                    MAX(MAX('1D'!$D$16,
                            MAX('1D'!$D$16,
                                POWER((ABS(K535)^2)/('1D'!$I$5*MAX(F535,
                                            0.1)^2),
                                    1/3))),
                        ($L$2)-E1396))),
            IF(OR(IFERROR(AD535,
                        0)&gt;=1,
                    IFERROR(AD536,
                        0)&gt;=1),
                MAX('1D'!$D$16,
                    MAX('1D'!$D$16,
                        POWER((ABS(K535)^2)/('1D'!$I$5*MAX(F535,
                                    0.1)^2),
                            1/3))),
                IF(ABS(IFERROR(AF535,
                            0))&lt;'1D'!$D$19,
                    MAX(MAX('1D'!$D$16,
                            MAX('1D'!$D$16,
                                POWER((ABS(K535)^2)/('1D'!$I$5*MAX(F535,
                                            0.1)^2),
                                    1/3))),
                        IFERROR(W535,
                            0)),
                    MAX(MAX('1D'!$D$16,
                            MAX('1D'!$D$16,
                                POWER((ABS(K535)^2)/('1D'!$I$5*MAX(F535,
                                            0.1)^2),
                                    1/3))),
                        (IFERROR(W535,
                                0))+((IFERROR(AF535,
                                    0))*'1D'!$D$18)))))))</f>
        <v>2.1389677043987478</v>
      </c>
      <c r="X535" s="5">
        <f t="shared" ca="1" si="116"/>
        <v>11.122632062873489</v>
      </c>
      <c r="Y535" s="5">
        <f t="shared" ca="1" si="117"/>
        <v>1.1735290000551568</v>
      </c>
      <c r="Z535" s="5">
        <f t="shared" ca="1" si="118"/>
        <v>4.5807502857230418</v>
      </c>
      <c r="AA535" s="5">
        <f t="shared" ca="1" si="119"/>
        <v>634.43896770439869</v>
      </c>
      <c r="AB535" s="5">
        <f ca="1">AA535+((ABS(K535)/MAX(((F535)+(G535)*(W535))*(W535),
            0.000001))^2)/(2*'1D'!$I$5)</f>
        <v>635.50845155659806</v>
      </c>
      <c r="AC535" s="5">
        <f ca="1">((ABS(K535)*'1D'!$D$6)/(MAX(((F535)+(G535)*(W535))*(W535),
            0.000001)*MAX(((((F535)+(G535)*(W535))*(W535))/MAX((F535)+2*(W535)*SQRT(1+(G535)^2),
                    0.000001))^(2/3),
            0.000001)))^2</f>
        <v>3.8141460404132466E-3</v>
      </c>
      <c r="AD535" s="5">
        <f ca="1">ABS(ABS(K535)/MAX(((F535)+(G535)*(W535))*(W535),
        0.000001))/SQRT('1D'!$I$5*MAX((((F535)+(G535)*(W535))*(W535))/MAX((F535)+2*(G535)*(W535),
            0.000001),
        0.000001))</f>
        <v>1.0000000000000004</v>
      </c>
      <c r="AE535" s="5">
        <f ca="1">((F535)*(W535)^2)/2+(G535)*(W535)^3/3+(ABS(K535)^2)/('1D'!$I$5*MAX(((F535)+(G535)*(W535))*(W535),
        0.000001))</f>
        <v>35.686426155594638</v>
      </c>
      <c r="AF535" s="5">
        <f ca="1">IF($A$2=0,
    0,
    IFERROR(AB536+(((AC535+AC536)/2)*J536)+(IF(Z535&gt;Z536,
                '1D'!$D$8*((Z535^2-Z536^2)/(2*'1D'!$I$5)),
                '1D'!$D$9*((Z536^2-Z535^2)/(2*'1D'!$I$5)))+('1D'!$D$10*(ABS(I536)/90)*(MAX(Z535^2,
                        Z536^2)/(2*'1D'!$I$5))))-AB535,
        0))</f>
        <v>3.3141460404522149E-3</v>
      </c>
      <c r="AG535" s="5">
        <f ca="1">IF($A$2=0,
    1,
    IF(IFERROR(AG536,
            0)=0,
        0,
        IFERROR(IF(OR(ROUND(AD535,
                        3)&gt;=1,
                    AND(ABS(AF535)&lt;'1D'!$D$19,
                        AD535&lt;1)),
                1,
                0),
            0)))</f>
        <v>1</v>
      </c>
      <c r="AH535" s="5">
        <f ca="1">IFERROR(IF('1D'!V32="Supercritical",
        MAX('1D'!$D$16,
            IFERROR(L535,
                MAX('1D'!$D$16,
                    POWER((ABS(K535)^2)/('1D'!$I$5*MAX(F535,
                                0.1)^2),
                        1/3)))),
        IF('1D'!V32="Subcritical",
            MAX('1D'!$D$16,
                IFERROR(W535,
                    MAX('1D'!$D$16,
                        POWER((ABS(K535)^2)/('1D'!$I$5*MAX(F535,
                                    0.1)^2),
                            1/3)))),
            IF(IFERROR(T535,
                    -1E+99)&gt;=IFERROR(AE535,
                    -1E+99),
                MAX('1D'!$D$16,
                    IFERROR(L535,
                        MAX('1D'!$D$16,
                            POWER((ABS(K535)^2)/('1D'!$I$5*MAX(F535,
                                        0.1)^2),
                                1/3)))),
                MAX('1D'!$D$16,
                    IFERROR(W535,
                        MAX('1D'!$D$16,
                            POWER((ABS(K535)^2)/('1D'!$I$5*MAX(F535,
                                        0.1)^2),
                                1/3))))))),
    MAX('1D'!$D$16,
        POWER((ABS(K535)^2)/('1D'!$I$5*MAX(F535,
                    0.1)^2),
            1/3)))</f>
        <v>2.0411692021517887</v>
      </c>
      <c r="AI535" s="5">
        <f t="shared" ca="1" si="120"/>
        <v>634.34116920215172</v>
      </c>
      <c r="AJ535" s="5">
        <f ca="1">AI535+((ABS(K535)/MAX(((F535)+(G535)*(AH535))*(AH535),
            0.000001))^2)/(2*'1D'!$I$5)</f>
        <v>635.51559253909477</v>
      </c>
      <c r="AM535">
        <v>0</v>
      </c>
      <c r="AN535">
        <v>0</v>
      </c>
      <c r="AO535" s="5">
        <f t="shared" si="121"/>
        <v>0</v>
      </c>
      <c r="AP535" s="5">
        <f t="shared" si="125"/>
        <v>0</v>
      </c>
      <c r="AQ535" s="5">
        <f ca="1">ABS(ABS(K535)/MAX(((F535)+(G535)*(AH535))*(AH535),
        0.000001))/SQRT('1D'!$I$5*MAX((((F535)+(G535)*(AH535))*(AH535))/MAX((F535)+2*(G535)*(AH535),
            0.000001),
        0.000001))</f>
        <v>1.0727235886044055</v>
      </c>
      <c r="AR535" s="5" t="str">
        <f t="shared" ca="1" si="122"/>
        <v>Supercritical</v>
      </c>
      <c r="AS535" s="5">
        <f ca="1">((ABS(K535)*'1D'!$D$6)/(MAX(((F535)+(G535)*(AH535))*(AH535),
            0.000001)*MAX(((((F535)+(G535)*(AH535))*(AH535))/MAX((F535)+2*(AH535)*SQRT(1+(G535)^2),
                    0.000001))^(2/3),
            0.000001)))^2</f>
        <v>4.3358367565141456E-3</v>
      </c>
    </row>
    <row r="536" spans="1:45" x14ac:dyDescent="0.35">
      <c r="A536">
        <v>527</v>
      </c>
      <c r="B536">
        <v>525.99599999999998</v>
      </c>
      <c r="C536">
        <v>616193.28599999996</v>
      </c>
      <c r="D536">
        <v>3097456.1549999998</v>
      </c>
      <c r="E536">
        <v>632.29949999999997</v>
      </c>
      <c r="F536">
        <v>5.2</v>
      </c>
      <c r="G536">
        <v>0</v>
      </c>
      <c r="H536" t="s">
        <v>176</v>
      </c>
      <c r="I536">
        <v>0</v>
      </c>
      <c r="J536" s="5">
        <f t="shared" si="123"/>
        <v>1</v>
      </c>
      <c r="K536" s="5">
        <f t="shared" ca="1" si="124"/>
        <v>50.95</v>
      </c>
      <c r="L536" s="5">
        <f ca="1">IF($A$2=0,
    IFERROR(L535,
        MAX('1D'!$D$16,
            POWER((ABS(K536)^2)/('1D'!$I$5*MAX(F536,
                        0.1)^2),
                1/3))),
    IF(IFERROR(V535,
            0)=0,
        IFERROR(L535,
            MAX('1D'!$D$16,
                POWER((ABS(K536)^2)/('1D'!$I$5*MAX(F536,
                            0.1)^2),
                    1/3))),
        IF(OR(IFERROR(L536,
                    0)=0,
                IFERROR(S535,
                    0)&lt;1,
                IFERROR(S536,
                    0)&lt;1),
            MAX('1D'!$D$16,
                POWER((ABS(K536)^2)/('1D'!$I$5*MAX(F536,
                            0.1)^2),
                    1/3)),
            IF(IFERROR(U536,
                    0)&gt;0,
                MAX('1D'!$D$16,
                    IFERROR(L536,
                        0)+((IFERROR(U536,
                                0))*'1D'!$D$18*IF((IFERROR(S536,
                                    0))&lt;1,
                            1,
                            -1))),
                IF(IFERROR(U536,
                        0)&lt;0,
                    IF(ABS((MAX('1D'!$D$16,
                                    POWER((ABS(K536)^2)/('1D'!$I$5*MAX(F536,
                                                0.1)^2),
                                        1/3)))-IFERROR(L536,
                                0))&gt;'1D'!$D$19,
                        MAX('1D'!$D$16,
                            IF((MAX('1D'!$D$16,
                                        POWER((ABS(K536)^2)/('1D'!$I$5*MAX(F536,
                                                    0.1)^2),
                                            1/3)))&gt;IFERROR(L536,
                                    0),
                                MIN((MAX('1D'!$D$16,
                                            POWER((ABS(K536)^2)/('1D'!$I$5*MAX(F536,
                                                        0.1)^2),
                                                1/3))),
                                    IFERROR(L536,
                                        0)+(MIN(ABS(IFERROR(U536,
                                                    0))*'1D'!$D$18,
                                            ABS((MAX('1D'!$D$16,
                                                        POWER((ABS(K536)^2)/('1D'!$I$5*MAX(F536,
                                                                    0.1)^2),
                                                            1/3)))-IFERROR(L536,
                                                    0))))),
                                MAX((MAX('1D'!$D$16,
                                            POWER((ABS(K536)^2)/('1D'!$I$5*MAX(F536,
                                                        0.1)^2),
                                                1/3))),
                                    IFERROR(L536,
                                        0)-(MIN(ABS(IFERROR(U536,
                                                    0))*'1D'!$D$18,
                                            ABS((MAX('1D'!$D$16,
                                                        POWER((ABS(K536)^2)/('1D'!$I$5*MAX(F536,
                                                                    0.1)^2),
                                                            1/3)))-IFERROR(L536,
                                                    0))))))),
                        MAX('1D'!$D$16,
                            POWER((ABS(K536)^2)/('1D'!$I$5*MAX(F536,
                                        0.1)^2),
                                1/3))),
                    MAX('1D'!$D$16,
                        IFERROR(L536,
                            0)))))))</f>
        <v>2.0411692021517887</v>
      </c>
      <c r="M536" s="5">
        <f t="shared" ca="1" si="112"/>
        <v>10.614079851189301</v>
      </c>
      <c r="N536" s="5">
        <f t="shared" ca="1" si="113"/>
        <v>1.1434704692804873</v>
      </c>
      <c r="O536" s="5">
        <f t="shared" ca="1" si="114"/>
        <v>4.8002276894771132</v>
      </c>
      <c r="P536" s="5">
        <f t="shared" ca="1" si="115"/>
        <v>634.34066920215173</v>
      </c>
      <c r="Q536" s="5">
        <f ca="1">P536+((ABS(K536)/MAX(((F536)+(G536)*(L536))*(L536),
            0.000001))^2)/(2*'1D'!$I$5)</f>
        <v>635.51509253909478</v>
      </c>
      <c r="R536" s="5">
        <f ca="1">((ABS(K536)*'1D'!$D$6)/(MAX(((F536)+(G536)*(L536))*(L536),
            0.000001)*MAX(((((F536)+(G536)*(L536))*(L536))/MAX((F536)+2*(L536)*SQRT(1+(G536)^2),
                    0.000001))^(2/3),
            0.000001)))^2</f>
        <v>4.3358367565141456E-3</v>
      </c>
      <c r="S536" s="5">
        <f ca="1">ABS(ABS(K536)/MAX(((F536)+(G536)*(L536))*(L536),
        0.000001))/SQRT('1D'!$I$5*MAX((((F536)+(G536)*(L536))*(L536))/MAX((F536)+2*(G536)*(L536),
            0.000001),
        0.000001))</f>
        <v>1.0727235886044055</v>
      </c>
      <c r="T536" s="5">
        <f ca="1">((F536)*(L536)^2)/2+(G536)*(L536)^3/3+(ABS(K536)^2)/('1D'!$I$5*MAX(((F536)+(G536)*(L536))*(L536),
        0.000001))</f>
        <v>35.763412605541333</v>
      </c>
      <c r="U536" s="5">
        <f ca="1">IF($A$2=0,
    0,
    IFERROR(Q535-(((R535+R536)/2)*J536)-(IF(O535&gt;O536,
                '1D'!$D$8*((O535^2-O536^2)/(2*'1D'!$I$5)),
                '1D'!$D$9*((O536^2-O535^2)/(2*'1D'!$I$5)))+('1D'!$D$10*(ABS(I536)/90)*(MAX(O535^2,
                        O536^2)/(2*'1D'!$I$5))))-Q536,
        0))</f>
        <v>-3.8358367564796936E-3</v>
      </c>
      <c r="V536" s="5">
        <f ca="1">IF($A$2=0,
    1,
    IF(IFERROR(V535,
            0)=0,
        0,
        IFERROR(IF(ROUND(S536,
                    3)=1,
                1,
                IF(AND(ABS(U536)&lt;'1D'!$D$19,
                        S536&gt;1),
                    1,
                    0)),
            0)))</f>
        <v>0</v>
      </c>
      <c r="W536" s="5">
        <f ca="1">IF($A$2=0,
    MAX(MAX('1D'!$D$16,
            MAX('1D'!$D$16,
                POWER((ABS(K536)^2)/('1D'!$I$5*MAX(F536,
                            0.1)^2),
                    1/3))),
        IFERROR(W1396,
            MAX(MAX('1D'!$D$16,
                    MAX('1D'!$D$16,
                        POWER((ABS(K536)^2)/('1D'!$I$5*MAX(F536,
                                    0.1)^2),
                            1/3))),
                ($L$2)-E1396))),
    IF(IFERROR(AG537,
            0)=0,
        MAX(MAX('1D'!$D$16,
                MAX('1D'!$D$16,
                    POWER((ABS(K536)^2)/('1D'!$I$5*MAX(F536,
                                0.1)^2),
                        1/3))),
            IFERROR(W1396,
                MAX(MAX('1D'!$D$16,
                        MAX('1D'!$D$16,
                            POWER((ABS(K536)^2)/('1D'!$I$5*MAX(F536,
                                        0.1)^2),
                                1/3))),
                    ($L$2)-E1396))),
        IF(IFERROR(W536,
                0)=0,
            MAX(MAX('1D'!$D$16,
                    MAX('1D'!$D$16,
                        POWER((ABS(K536)^2)/('1D'!$I$5*MAX(F536,
                                    0.1)^2),
                            1/3))),
                IFERROR(W1396,
                    MAX(MAX('1D'!$D$16,
                            MAX('1D'!$D$16,
                                POWER((ABS(K536)^2)/('1D'!$I$5*MAX(F536,
                                            0.1)^2),
                                    1/3))),
                        ($L$2)-E1396))),
            IF(OR(IFERROR(AD536,
                        0)&gt;=1,
                    IFERROR(AD537,
                        0)&gt;=1),
                MAX('1D'!$D$16,
                    MAX('1D'!$D$16,
                        POWER((ABS(K536)^2)/('1D'!$I$5*MAX(F536,
                                    0.1)^2),
                            1/3))),
                IF(ABS(IFERROR(AF536,
                            0))&lt;'1D'!$D$19,
                    MAX(MAX('1D'!$D$16,
                            MAX('1D'!$D$16,
                                POWER((ABS(K536)^2)/('1D'!$I$5*MAX(F536,
                                            0.1)^2),
                                    1/3))),
                        IFERROR(W536,
                            0)),
                    MAX(MAX('1D'!$D$16,
                            MAX('1D'!$D$16,
                                POWER((ABS(K536)^2)/('1D'!$I$5*MAX(F536,
                                            0.1)^2),
                                    1/3))),
                        (IFERROR(W536,
                                0))+((IFERROR(AF536,
                                    0))*'1D'!$D$18)))))))</f>
        <v>2.1389677043987478</v>
      </c>
      <c r="X536" s="5">
        <f t="shared" ca="1" si="116"/>
        <v>11.122632062873489</v>
      </c>
      <c r="Y536" s="5">
        <f t="shared" ca="1" si="117"/>
        <v>1.1735290000551568</v>
      </c>
      <c r="Z536" s="5">
        <f t="shared" ca="1" si="118"/>
        <v>4.5807502857230418</v>
      </c>
      <c r="AA536" s="5">
        <f t="shared" ca="1" si="119"/>
        <v>634.4384677043987</v>
      </c>
      <c r="AB536" s="5">
        <f ca="1">AA536+((ABS(K536)/MAX(((F536)+(G536)*(W536))*(W536),
            0.000001))^2)/(2*'1D'!$I$5)</f>
        <v>635.50795155659807</v>
      </c>
      <c r="AC536" s="5">
        <f ca="1">((ABS(K536)*'1D'!$D$6)/(MAX(((F536)+(G536)*(W536))*(W536),
            0.000001)*MAX(((((F536)+(G536)*(W536))*(W536))/MAX((F536)+2*(W536)*SQRT(1+(G536)^2),
                    0.000001))^(2/3),
            0.000001)))^2</f>
        <v>3.8141460404132466E-3</v>
      </c>
      <c r="AD536" s="5">
        <f ca="1">ABS(ABS(K536)/MAX(((F536)+(G536)*(W536))*(W536),
        0.000001))/SQRT('1D'!$I$5*MAX((((F536)+(G536)*(W536))*(W536))/MAX((F536)+2*(G536)*(W536),
            0.000001),
        0.000001))</f>
        <v>1.0000000000000004</v>
      </c>
      <c r="AE536" s="5">
        <f ca="1">((F536)*(W536)^2)/2+(G536)*(W536)^3/3+(ABS(K536)^2)/('1D'!$I$5*MAX(((F536)+(G536)*(W536))*(W536),
        0.000001))</f>
        <v>35.686426155594638</v>
      </c>
      <c r="AF536" s="5">
        <f ca="1">IF($A$2=0,
    0,
    IFERROR(AB537+(((AC536+AC537)/2)*J537)+(IF(Z536&gt;Z537,
                '1D'!$D$8*((Z536^2-Z537^2)/(2*'1D'!$I$5)),
                '1D'!$D$9*((Z537^2-Z536^2)/(2*'1D'!$I$5)))+('1D'!$D$10*(ABS(I537)/90)*(MAX(Z536^2,
                        Z537^2)/(2*'1D'!$I$5))))-AB536,
        0))</f>
        <v>3.3584586676624895E-3</v>
      </c>
      <c r="AG536" s="5">
        <f ca="1">IF($A$2=0,
    1,
    IF(IFERROR(AG537,
            0)=0,
        0,
        IFERROR(IF(OR(ROUND(AD536,
                        3)&gt;=1,
                    AND(ABS(AF536)&lt;'1D'!$D$19,
                        AD536&lt;1)),
                1,
                0),
            0)))</f>
        <v>1</v>
      </c>
      <c r="AH536" s="5">
        <f ca="1">IFERROR(IF('1D'!V32="Supercritical",
        MAX('1D'!$D$16,
            IFERROR(L536,
                MAX('1D'!$D$16,
                    POWER((ABS(K536)^2)/('1D'!$I$5*MAX(F536,
                                0.1)^2),
                        1/3)))),
        IF('1D'!V32="Subcritical",
            MAX('1D'!$D$16,
                IFERROR(W536,
                    MAX('1D'!$D$16,
                        POWER((ABS(K536)^2)/('1D'!$I$5*MAX(F536,
                                    0.1)^2),
                            1/3)))),
            IF(IFERROR(T536,
                    -1E+99)&gt;=IFERROR(AE536,
                    -1E+99),
                MAX('1D'!$D$16,
                    IFERROR(L536,
                        MAX('1D'!$D$16,
                            POWER((ABS(K536)^2)/('1D'!$I$5*MAX(F536,
                                        0.1)^2),
                                1/3)))),
                MAX('1D'!$D$16,
                    IFERROR(W536,
                        MAX('1D'!$D$16,
                            POWER((ABS(K536)^2)/('1D'!$I$5*MAX(F536,
                                        0.1)^2),
                                1/3))))))),
    MAX('1D'!$D$16,
        POWER((ABS(K536)^2)/('1D'!$I$5*MAX(F536,
                    0.1)^2),
            1/3)))</f>
        <v>2.0411692021517887</v>
      </c>
      <c r="AI536" s="5">
        <f t="shared" ca="1" si="120"/>
        <v>634.34066920215173</v>
      </c>
      <c r="AJ536" s="5">
        <f ca="1">AI536+((ABS(K536)/MAX(((F536)+(G536)*(AH536))*(AH536),
            0.000001))^2)/(2*'1D'!$I$5)</f>
        <v>635.51509253909478</v>
      </c>
      <c r="AM536">
        <v>0</v>
      </c>
      <c r="AN536">
        <v>0</v>
      </c>
      <c r="AO536" s="5">
        <f t="shared" si="121"/>
        <v>0</v>
      </c>
      <c r="AP536" s="5">
        <f t="shared" si="125"/>
        <v>0</v>
      </c>
      <c r="AQ536" s="5">
        <f ca="1">ABS(ABS(K536)/MAX(((F536)+(G536)*(AH536))*(AH536),
        0.000001))/SQRT('1D'!$I$5*MAX((((F536)+(G536)*(AH536))*(AH536))/MAX((F536)+2*(G536)*(AH536),
            0.000001),
        0.000001))</f>
        <v>1.0727235886044055</v>
      </c>
      <c r="AR536" s="5" t="str">
        <f t="shared" ca="1" si="122"/>
        <v>Supercritical</v>
      </c>
      <c r="AS536" s="5">
        <f ca="1">((ABS(K536)*'1D'!$D$6)/(MAX(((F536)+(G536)*(AH536))*(AH536),
            0.000001)*MAX(((((F536)+(G536)*(AH536))*(AH536))/MAX((F536)+2*(AH536)*SQRT(1+(G536)^2),
                    0.000001))^(2/3),
            0.000001)))^2</f>
        <v>4.3358367565141456E-3</v>
      </c>
    </row>
    <row r="537" spans="1:45" x14ac:dyDescent="0.35">
      <c r="A537">
        <v>528</v>
      </c>
      <c r="B537">
        <v>526.995</v>
      </c>
      <c r="C537">
        <v>616192.81200000003</v>
      </c>
      <c r="D537">
        <v>3097455.2749999999</v>
      </c>
      <c r="E537">
        <v>632.29899999999998</v>
      </c>
      <c r="F537">
        <v>5.2</v>
      </c>
      <c r="G537">
        <v>0</v>
      </c>
      <c r="H537" t="s">
        <v>176</v>
      </c>
      <c r="I537">
        <v>2.7E-2</v>
      </c>
      <c r="J537" s="5">
        <f t="shared" si="123"/>
        <v>0.99900000000002365</v>
      </c>
      <c r="K537" s="5">
        <f t="shared" ca="1" si="124"/>
        <v>50.95</v>
      </c>
      <c r="L537" s="5">
        <f ca="1">IF($A$2=0,
    IFERROR(L536,
        MAX('1D'!$D$16,
            POWER((ABS(K537)^2)/('1D'!$I$5*MAX(F537,
                        0.1)^2),
                1/3))),
    IF(IFERROR(V536,
            0)=0,
        IFERROR(L536,
            MAX('1D'!$D$16,
                POWER((ABS(K537)^2)/('1D'!$I$5*MAX(F537,
                            0.1)^2),
                    1/3))),
        IF(OR(IFERROR(L537,
                    0)=0,
                IFERROR(S536,
                    0)&lt;1,
                IFERROR(S537,
                    0)&lt;1),
            MAX('1D'!$D$16,
                POWER((ABS(K537)^2)/('1D'!$I$5*MAX(F537,
                            0.1)^2),
                    1/3)),
            IF(IFERROR(U537,
                    0)&gt;0,
                MAX('1D'!$D$16,
                    IFERROR(L537,
                        0)+((IFERROR(U537,
                                0))*'1D'!$D$18*IF((IFERROR(S537,
                                    0))&lt;1,
                            1,
                            -1))),
                IF(IFERROR(U537,
                        0)&lt;0,
                    IF(ABS((MAX('1D'!$D$16,
                                    POWER((ABS(K537)^2)/('1D'!$I$5*MAX(F537,
                                                0.1)^2),
                                        1/3)))-IFERROR(L537,
                                0))&gt;'1D'!$D$19,
                        MAX('1D'!$D$16,
                            IF((MAX('1D'!$D$16,
                                        POWER((ABS(K537)^2)/('1D'!$I$5*MAX(F537,
                                                    0.1)^2),
                                            1/3)))&gt;IFERROR(L537,
                                    0),
                                MIN((MAX('1D'!$D$16,
                                            POWER((ABS(K537)^2)/('1D'!$I$5*MAX(F537,
                                                        0.1)^2),
                                                1/3))),
                                    IFERROR(L537,
                                        0)+(MIN(ABS(IFERROR(U537,
                                                    0))*'1D'!$D$18,
                                            ABS((MAX('1D'!$D$16,
                                                        POWER((ABS(K537)^2)/('1D'!$I$5*MAX(F537,
                                                                    0.1)^2),
                                                            1/3)))-IFERROR(L537,
                                                    0))))),
                                MAX((MAX('1D'!$D$16,
                                            POWER((ABS(K537)^2)/('1D'!$I$5*MAX(F537,
                                                        0.1)^2),
                                                1/3))),
                                    IFERROR(L537,
                                        0)-(MIN(ABS(IFERROR(U537,
                                                    0))*'1D'!$D$18,
                                            ABS((MAX('1D'!$D$16,
                                                        POWER((ABS(K537)^2)/('1D'!$I$5*MAX(F537,
                                                                    0.1)^2),
                                                            1/3)))-IFERROR(L537,
                                                    0))))))),
                        MAX('1D'!$D$16,
                            POWER((ABS(K537)^2)/('1D'!$I$5*MAX(F537,
                                        0.1)^2),
                                1/3))),
                    MAX('1D'!$D$16,
                        IFERROR(L537,
                            0)))))))</f>
        <v>2.0411692021517887</v>
      </c>
      <c r="M537" s="5">
        <f t="shared" ca="1" si="112"/>
        <v>10.614079851189301</v>
      </c>
      <c r="N537" s="5">
        <f t="shared" ca="1" si="113"/>
        <v>1.1434704692804873</v>
      </c>
      <c r="O537" s="5">
        <f t="shared" ca="1" si="114"/>
        <v>4.8002276894771132</v>
      </c>
      <c r="P537" s="5">
        <f t="shared" ca="1" si="115"/>
        <v>634.34016920215174</v>
      </c>
      <c r="Q537" s="5">
        <f ca="1">P537+((ABS(K537)/MAX(((F537)+(G537)*(L537))*(L537),
            0.000001))^2)/(2*'1D'!$I$5)</f>
        <v>635.51459253909479</v>
      </c>
      <c r="R537" s="5">
        <f ca="1">((ABS(K537)*'1D'!$D$6)/(MAX(((F537)+(G537)*(L537))*(L537),
            0.000001)*MAX(((((F537)+(G537)*(L537))*(L537))/MAX((F537)+2*(L537)*SQRT(1+(G537)^2),
                    0.000001))^(2/3),
            0.000001)))^2</f>
        <v>4.3358367565141456E-3</v>
      </c>
      <c r="S537" s="5">
        <f ca="1">ABS(ABS(K537)/MAX(((F537)+(G537)*(L537))*(L537),
        0.000001))/SQRT('1D'!$I$5*MAX((((F537)+(G537)*(L537))*(L537))/MAX((F537)+2*(G537)*(L537),
            0.000001),
        0.000001))</f>
        <v>1.0727235886044055</v>
      </c>
      <c r="T537" s="5">
        <f ca="1">((F537)*(L537)^2)/2+(G537)*(L537)^3/3+(ABS(K537)^2)/('1D'!$I$5*MAX(((F537)+(G537)*(L537))*(L537),
        0.000001))</f>
        <v>35.763412605541333</v>
      </c>
      <c r="U537" s="5">
        <f ca="1">IF($A$2=0,
    0,
    IFERROR(Q536-(((R536+R537)/2)*J537)-(IF(O536&gt;O537,
                '1D'!$D$8*((O536^2-O537^2)/(2*'1D'!$I$5)),
                '1D'!$D$9*((O537^2-O536^2)/(2*'1D'!$I$5)))+('1D'!$D$10*(ABS(I537)/90)*(MAX(O536^2,
                        O537^2)/(2*'1D'!$I$5))))-Q537,
        0))</f>
        <v>-3.8843499698941741E-3</v>
      </c>
      <c r="V537" s="5">
        <f ca="1">IF($A$2=0,
    1,
    IF(IFERROR(V536,
            0)=0,
        0,
        IFERROR(IF(ROUND(S537,
                    3)=1,
                1,
                IF(AND(ABS(U537)&lt;'1D'!$D$19,
                        S537&gt;1),
                    1,
                    0)),
            0)))</f>
        <v>0</v>
      </c>
      <c r="W537" s="5">
        <f ca="1">IF($A$2=0,
    MAX(MAX('1D'!$D$16,
            MAX('1D'!$D$16,
                POWER((ABS(K537)^2)/('1D'!$I$5*MAX(F537,
                            0.1)^2),
                    1/3))),
        IFERROR(W1396,
            MAX(MAX('1D'!$D$16,
                    MAX('1D'!$D$16,
                        POWER((ABS(K537)^2)/('1D'!$I$5*MAX(F537,
                                    0.1)^2),
                            1/3))),
                ($L$2)-E1396))),
    IF(IFERROR(AG538,
            0)=0,
        MAX(MAX('1D'!$D$16,
                MAX('1D'!$D$16,
                    POWER((ABS(K537)^2)/('1D'!$I$5*MAX(F537,
                                0.1)^2),
                        1/3))),
            IFERROR(W1396,
                MAX(MAX('1D'!$D$16,
                        MAX('1D'!$D$16,
                            POWER((ABS(K537)^2)/('1D'!$I$5*MAX(F537,
                                        0.1)^2),
                                1/3))),
                    ($L$2)-E1396))),
        IF(IFERROR(W537,
                0)=0,
            MAX(MAX('1D'!$D$16,
                    MAX('1D'!$D$16,
                        POWER((ABS(K537)^2)/('1D'!$I$5*MAX(F537,
                                    0.1)^2),
                            1/3))),
                IFERROR(W1396,
                    MAX(MAX('1D'!$D$16,
                            MAX('1D'!$D$16,
                                POWER((ABS(K537)^2)/('1D'!$I$5*MAX(F537,
                                            0.1)^2),
                                    1/3))),
                        ($L$2)-E1396))),
            IF(OR(IFERROR(AD537,
                        0)&gt;=1,
                    IFERROR(AD538,
                        0)&gt;=1),
                MAX('1D'!$D$16,
                    MAX('1D'!$D$16,
                        POWER((ABS(K537)^2)/('1D'!$I$5*MAX(F537,
                                    0.1)^2),
                            1/3))),
                IF(ABS(IFERROR(AF537,
                            0))&lt;'1D'!$D$19,
                    MAX(MAX('1D'!$D$16,
                            MAX('1D'!$D$16,
                                POWER((ABS(K537)^2)/('1D'!$I$5*MAX(F537,
                                            0.1)^2),
                                    1/3))),
                        IFERROR(W537,
                            0)),
                    MAX(MAX('1D'!$D$16,
                            MAX('1D'!$D$16,
                                POWER((ABS(K537)^2)/('1D'!$I$5*MAX(F537,
                                            0.1)^2),
                                    1/3))),
                        (IFERROR(W537,
                                0))+((IFERROR(AF537,
                                    0))*'1D'!$D$18)))))))</f>
        <v>2.1389677043987478</v>
      </c>
      <c r="X537" s="5">
        <f t="shared" ca="1" si="116"/>
        <v>11.122632062873489</v>
      </c>
      <c r="Y537" s="5">
        <f t="shared" ca="1" si="117"/>
        <v>1.1735290000551568</v>
      </c>
      <c r="Z537" s="5">
        <f t="shared" ca="1" si="118"/>
        <v>4.5807502857230418</v>
      </c>
      <c r="AA537" s="5">
        <f t="shared" ca="1" si="119"/>
        <v>634.43796770439872</v>
      </c>
      <c r="AB537" s="5">
        <f ca="1">AA537+((ABS(K537)/MAX(((F537)+(G537)*(W537))*(W537),
            0.000001))^2)/(2*'1D'!$I$5)</f>
        <v>635.50745155659808</v>
      </c>
      <c r="AC537" s="5">
        <f ca="1">((ABS(K537)*'1D'!$D$6)/(MAX(((F537)+(G537)*(W537))*(W537),
            0.000001)*MAX(((((F537)+(G537)*(W537))*(W537))/MAX((F537)+2*(W537)*SQRT(1+(G537)^2),
                    0.000001))^(2/3),
            0.000001)))^2</f>
        <v>3.8141460404132466E-3</v>
      </c>
      <c r="AD537" s="5">
        <f ca="1">ABS(ABS(K537)/MAX(((F537)+(G537)*(W537))*(W537),
        0.000001))/SQRT('1D'!$I$5*MAX((((F537)+(G537)*(W537))*(W537))/MAX((F537)+2*(G537)*(W537),
            0.000001),
        0.000001))</f>
        <v>1.0000000000000004</v>
      </c>
      <c r="AE537" s="5">
        <f ca="1">((F537)*(W537)^2)/2+(G537)*(W537)^3/3+(ABS(K537)^2)/('1D'!$I$5*MAX(((F537)+(G537)*(W537))*(W537),
        0.000001))</f>
        <v>35.686426155594638</v>
      </c>
      <c r="AF537" s="5">
        <f ca="1">IF($A$2=0,
    0,
    IFERROR(AB538+(((AC537+AC538)/2)*J538)+(IF(Z537&gt;Z538,
                '1D'!$D$8*((Z537^2-Z538^2)/(2*'1D'!$I$5)),
                '1D'!$D$9*((Z538^2-Z537^2)/(2*'1D'!$I$5)))+('1D'!$D$10*(ABS(I538)/90)*(MAX(Z537^2,
                        Z538^2)/(2*'1D'!$I$5))))-AB537,
        0))</f>
        <v>3.456993087183946E-3</v>
      </c>
      <c r="AG537" s="5">
        <f ca="1">IF($A$2=0,
    1,
    IF(IFERROR(AG538,
            0)=0,
        0,
        IFERROR(IF(OR(ROUND(AD537,
                        3)&gt;=1,
                    AND(ABS(AF537)&lt;'1D'!$D$19,
                        AD537&lt;1)),
                1,
                0),
            0)))</f>
        <v>1</v>
      </c>
      <c r="AH537" s="5">
        <f ca="1">IFERROR(IF('1D'!V32="Supercritical",
        MAX('1D'!$D$16,
            IFERROR(L537,
                MAX('1D'!$D$16,
                    POWER((ABS(K537)^2)/('1D'!$I$5*MAX(F537,
                                0.1)^2),
                        1/3)))),
        IF('1D'!V32="Subcritical",
            MAX('1D'!$D$16,
                IFERROR(W537,
                    MAX('1D'!$D$16,
                        POWER((ABS(K537)^2)/('1D'!$I$5*MAX(F537,
                                    0.1)^2),
                            1/3)))),
            IF(IFERROR(T537,
                    -1E+99)&gt;=IFERROR(AE537,
                    -1E+99),
                MAX('1D'!$D$16,
                    IFERROR(L537,
                        MAX('1D'!$D$16,
                            POWER((ABS(K537)^2)/('1D'!$I$5*MAX(F537,
                                        0.1)^2),
                                1/3)))),
                MAX('1D'!$D$16,
                    IFERROR(W537,
                        MAX('1D'!$D$16,
                            POWER((ABS(K537)^2)/('1D'!$I$5*MAX(F537,
                                        0.1)^2),
                                1/3))))))),
    MAX('1D'!$D$16,
        POWER((ABS(K537)^2)/('1D'!$I$5*MAX(F537,
                    0.1)^2),
            1/3)))</f>
        <v>2.0411692021517887</v>
      </c>
      <c r="AI537" s="5">
        <f t="shared" ca="1" si="120"/>
        <v>634.34016920215174</v>
      </c>
      <c r="AJ537" s="5">
        <f ca="1">AI537+((ABS(K537)/MAX(((F537)+(G537)*(AH537))*(AH537),
            0.000001))^2)/(2*'1D'!$I$5)</f>
        <v>635.51459253909479</v>
      </c>
      <c r="AM537">
        <v>0</v>
      </c>
      <c r="AN537">
        <v>0</v>
      </c>
      <c r="AO537" s="5">
        <f t="shared" si="121"/>
        <v>0</v>
      </c>
      <c r="AP537" s="5">
        <f t="shared" si="125"/>
        <v>0</v>
      </c>
      <c r="AQ537" s="5">
        <f ca="1">ABS(ABS(K537)/MAX(((F537)+(G537)*(AH537))*(AH537),
        0.000001))/SQRT('1D'!$I$5*MAX((((F537)+(G537)*(AH537))*(AH537))/MAX((F537)+2*(G537)*(AH537),
            0.000001),
        0.000001))</f>
        <v>1.0727235886044055</v>
      </c>
      <c r="AR537" s="5" t="str">
        <f t="shared" ca="1" si="122"/>
        <v>Supercritical</v>
      </c>
      <c r="AS537" s="5">
        <f ca="1">((ABS(K537)*'1D'!$D$6)/(MAX(((F537)+(G537)*(AH537))*(AH537),
            0.000001)*MAX(((((F537)+(G537)*(AH537))*(AH537))/MAX((F537)+2*(AH537)*SQRT(1+(G537)^2),
                    0.000001))^(2/3),
            0.000001)))^2</f>
        <v>4.3358367565141456E-3</v>
      </c>
    </row>
    <row r="538" spans="1:45" x14ac:dyDescent="0.35">
      <c r="A538">
        <v>529</v>
      </c>
      <c r="B538">
        <v>527.99599999999998</v>
      </c>
      <c r="C538">
        <v>616192.33799999999</v>
      </c>
      <c r="D538">
        <v>3097454.3939999999</v>
      </c>
      <c r="E538">
        <v>632.29849999999999</v>
      </c>
      <c r="F538">
        <v>5.2</v>
      </c>
      <c r="G538">
        <v>0</v>
      </c>
      <c r="H538" t="s">
        <v>176</v>
      </c>
      <c r="I538">
        <v>7.8E-2</v>
      </c>
      <c r="J538" s="5">
        <f t="shared" si="123"/>
        <v>1.0009999999999764</v>
      </c>
      <c r="K538" s="5">
        <f t="shared" ca="1" si="124"/>
        <v>50.95</v>
      </c>
      <c r="L538" s="5">
        <f ca="1">IF($A$2=0,
    IFERROR(L537,
        MAX('1D'!$D$16,
            POWER((ABS(K538)^2)/('1D'!$I$5*MAX(F538,
                        0.1)^2),
                1/3))),
    IF(IFERROR(V537,
            0)=0,
        IFERROR(L537,
            MAX('1D'!$D$16,
                POWER((ABS(K538)^2)/('1D'!$I$5*MAX(F538,
                            0.1)^2),
                    1/3))),
        IF(OR(IFERROR(L538,
                    0)=0,
                IFERROR(S537,
                    0)&lt;1,
                IFERROR(S538,
                    0)&lt;1),
            MAX('1D'!$D$16,
                POWER((ABS(K538)^2)/('1D'!$I$5*MAX(F538,
                            0.1)^2),
                    1/3)),
            IF(IFERROR(U538,
                    0)&gt;0,
                MAX('1D'!$D$16,
                    IFERROR(L538,
                        0)+((IFERROR(U538,
                                0))*'1D'!$D$18*IF((IFERROR(S538,
                                    0))&lt;1,
                            1,
                            -1))),
                IF(IFERROR(U538,
                        0)&lt;0,
                    IF(ABS((MAX('1D'!$D$16,
                                    POWER((ABS(K538)^2)/('1D'!$I$5*MAX(F538,
                                                0.1)^2),
                                        1/3)))-IFERROR(L538,
                                0))&gt;'1D'!$D$19,
                        MAX('1D'!$D$16,
                            IF((MAX('1D'!$D$16,
                                        POWER((ABS(K538)^2)/('1D'!$I$5*MAX(F538,
                                                    0.1)^2),
                                            1/3)))&gt;IFERROR(L538,
                                    0),
                                MIN((MAX('1D'!$D$16,
                                            POWER((ABS(K538)^2)/('1D'!$I$5*MAX(F538,
                                                        0.1)^2),
                                                1/3))),
                                    IFERROR(L538,
                                        0)+(MIN(ABS(IFERROR(U538,
                                                    0))*'1D'!$D$18,
                                            ABS((MAX('1D'!$D$16,
                                                        POWER((ABS(K538)^2)/('1D'!$I$5*MAX(F538,
                                                                    0.1)^2),
                                                            1/3)))-IFERROR(L538,
                                                    0))))),
                                MAX((MAX('1D'!$D$16,
                                            POWER((ABS(K538)^2)/('1D'!$I$5*MAX(F538,
                                                        0.1)^2),
                                                1/3))),
                                    IFERROR(L538,
                                        0)-(MIN(ABS(IFERROR(U538,
                                                    0))*'1D'!$D$18,
                                            ABS((MAX('1D'!$D$16,
                                                        POWER((ABS(K538)^2)/('1D'!$I$5*MAX(F538,
                                                                    0.1)^2),
                                                            1/3)))-IFERROR(L538,
                                                    0))))))),
                        MAX('1D'!$D$16,
                            POWER((ABS(K538)^2)/('1D'!$I$5*MAX(F538,
                                        0.1)^2),
                                1/3))),
                    MAX('1D'!$D$16,
                        IFERROR(L538,
                            0)))))))</f>
        <v>2.0411692021517887</v>
      </c>
      <c r="M538" s="5">
        <f t="shared" ca="1" si="112"/>
        <v>10.614079851189301</v>
      </c>
      <c r="N538" s="5">
        <f t="shared" ca="1" si="113"/>
        <v>1.1434704692804873</v>
      </c>
      <c r="O538" s="5">
        <f t="shared" ca="1" si="114"/>
        <v>4.8002276894771132</v>
      </c>
      <c r="P538" s="5">
        <f t="shared" ca="1" si="115"/>
        <v>634.33966920215175</v>
      </c>
      <c r="Q538" s="5">
        <f ca="1">P538+((ABS(K538)/MAX(((F538)+(G538)*(L538))*(L538),
            0.000001))^2)/(2*'1D'!$I$5)</f>
        <v>635.5140925390948</v>
      </c>
      <c r="R538" s="5">
        <f ca="1">((ABS(K538)*'1D'!$D$6)/(MAX(((F538)+(G538)*(L538))*(L538),
            0.000001)*MAX(((((F538)+(G538)*(L538))*(L538))/MAX((F538)+2*(L538)*SQRT(1+(G538)^2),
                    0.000001))^(2/3),
            0.000001)))^2</f>
        <v>4.3358367565141456E-3</v>
      </c>
      <c r="S538" s="5">
        <f ca="1">ABS(ABS(K538)/MAX(((F538)+(G538)*(L538))*(L538),
        0.000001))/SQRT('1D'!$I$5*MAX((((F538)+(G538)*(L538))*(L538))/MAX((F538)+2*(G538)*(L538),
            0.000001),
        0.000001))</f>
        <v>1.0727235886044055</v>
      </c>
      <c r="T538" s="5">
        <f ca="1">((F538)*(L538)^2)/2+(G538)*(L538)^3/3+(ABS(K538)^2)/('1D'!$I$5*MAX(((F538)+(G538)*(L538))*(L538),
        0.000001))</f>
        <v>35.763412605541333</v>
      </c>
      <c r="U538" s="5">
        <f ca="1">IF($A$2=0,
    0,
    IFERROR(Q537-(((R537+R538)/2)*J538)-(IF(O537&gt;O538,
                '1D'!$D$8*((O537^2-O538^2)/(2*'1D'!$I$5)),
                '1D'!$D$9*((O538^2-O537^2)/(2*'1D'!$I$5)))+('1D'!$D$10*(ABS(I538)/90)*(MAX(O537^2,
                        O538^2)/(2*'1D'!$I$5))))-Q538,
        0))</f>
        <v>-3.9928476270461033E-3</v>
      </c>
      <c r="V538" s="5">
        <f ca="1">IF($A$2=0,
    1,
    IF(IFERROR(V537,
            0)=0,
        0,
        IFERROR(IF(ROUND(S538,
                    3)=1,
                1,
                IF(AND(ABS(U538)&lt;'1D'!$D$19,
                        S538&gt;1),
                    1,
                    0)),
            0)))</f>
        <v>0</v>
      </c>
      <c r="W538" s="5">
        <f ca="1">IF($A$2=0,
    MAX(MAX('1D'!$D$16,
            MAX('1D'!$D$16,
                POWER((ABS(K538)^2)/('1D'!$I$5*MAX(F538,
                            0.1)^2),
                    1/3))),
        IFERROR(W1396,
            MAX(MAX('1D'!$D$16,
                    MAX('1D'!$D$16,
                        POWER((ABS(K538)^2)/('1D'!$I$5*MAX(F538,
                                    0.1)^2),
                            1/3))),
                ($L$2)-E1396))),
    IF(IFERROR(AG539,
            0)=0,
        MAX(MAX('1D'!$D$16,
                MAX('1D'!$D$16,
                    POWER((ABS(K538)^2)/('1D'!$I$5*MAX(F538,
                                0.1)^2),
                        1/3))),
            IFERROR(W1396,
                MAX(MAX('1D'!$D$16,
                        MAX('1D'!$D$16,
                            POWER((ABS(K538)^2)/('1D'!$I$5*MAX(F538,
                                        0.1)^2),
                                1/3))),
                    ($L$2)-E1396))),
        IF(IFERROR(W538,
                0)=0,
            MAX(MAX('1D'!$D$16,
                    MAX('1D'!$D$16,
                        POWER((ABS(K538)^2)/('1D'!$I$5*MAX(F538,
                                    0.1)^2),
                            1/3))),
                IFERROR(W1396,
                    MAX(MAX('1D'!$D$16,
                            MAX('1D'!$D$16,
                                POWER((ABS(K538)^2)/('1D'!$I$5*MAX(F538,
                                            0.1)^2),
                                    1/3))),
                        ($L$2)-E1396))),
            IF(OR(IFERROR(AD538,
                        0)&gt;=1,
                    IFERROR(AD539,
                        0)&gt;=1),
                MAX('1D'!$D$16,
                    MAX('1D'!$D$16,
                        POWER((ABS(K538)^2)/('1D'!$I$5*MAX(F538,
                                    0.1)^2),
                            1/3))),
                IF(ABS(IFERROR(AF538,
                            0))&lt;'1D'!$D$19,
                    MAX(MAX('1D'!$D$16,
                            MAX('1D'!$D$16,
                                POWER((ABS(K538)^2)/('1D'!$I$5*MAX(F538,
                                            0.1)^2),
                                    1/3))),
                        IFERROR(W538,
                            0)),
                    MAX(MAX('1D'!$D$16,
                            MAX('1D'!$D$16,
                                POWER((ABS(K538)^2)/('1D'!$I$5*MAX(F538,
                                            0.1)^2),
                                    1/3))),
                        (IFERROR(W538,
                                0))+((IFERROR(AF538,
                                    0))*'1D'!$D$18)))))))</f>
        <v>2.1389677043987478</v>
      </c>
      <c r="X538" s="5">
        <f t="shared" ca="1" si="116"/>
        <v>11.122632062873489</v>
      </c>
      <c r="Y538" s="5">
        <f t="shared" ca="1" si="117"/>
        <v>1.1735290000551568</v>
      </c>
      <c r="Z538" s="5">
        <f t="shared" ca="1" si="118"/>
        <v>4.5807502857230418</v>
      </c>
      <c r="AA538" s="5">
        <f t="shared" ca="1" si="119"/>
        <v>634.43746770439873</v>
      </c>
      <c r="AB538" s="5">
        <f ca="1">AA538+((ABS(K538)/MAX(((F538)+(G538)*(W538))*(W538),
            0.000001))^2)/(2*'1D'!$I$5)</f>
        <v>635.5069515565981</v>
      </c>
      <c r="AC538" s="5">
        <f ca="1">((ABS(K538)*'1D'!$D$6)/(MAX(((F538)+(G538)*(W538))*(W538),
            0.000001)*MAX(((((F538)+(G538)*(W538))*(W538))/MAX((F538)+2*(W538)*SQRT(1+(G538)^2),
                    0.000001))^(2/3),
            0.000001)))^2</f>
        <v>3.8141460404132466E-3</v>
      </c>
      <c r="AD538" s="5">
        <f ca="1">ABS(ABS(K538)/MAX(((F538)+(G538)*(W538))*(W538),
        0.000001))/SQRT('1D'!$I$5*MAX((((F538)+(G538)*(W538))*(W538))/MAX((F538)+2*(G538)*(W538),
            0.000001),
        0.000001))</f>
        <v>1.0000000000000004</v>
      </c>
      <c r="AE538" s="5">
        <f ca="1">((F538)*(W538)^2)/2+(G538)*(W538)^3/3+(ABS(K538)^2)/('1D'!$I$5*MAX(((F538)+(G538)*(W538))*(W538),
        0.000001))</f>
        <v>35.686426155594638</v>
      </c>
      <c r="AF538" s="5">
        <f ca="1">IF($A$2=0,
    0,
    IFERROR(AB539+(((AC538+AC539)/2)*J539)+(IF(Z538&gt;Z539,
                '1D'!$D$8*((Z538^2-Z539^2)/(2*'1D'!$I$5)),
                '1D'!$D$9*((Z539^2-Z538^2)/(2*'1D'!$I$5)))+('1D'!$D$10*(ABS(I539)/90)*(MAX(Z538^2,
                        Z539^2)/(2*'1D'!$I$5))))-AB538,
        0))</f>
        <v>3.4531789411857972E-3</v>
      </c>
      <c r="AG538" s="5">
        <f ca="1">IF($A$2=0,
    1,
    IF(IFERROR(AG539,
            0)=0,
        0,
        IFERROR(IF(OR(ROUND(AD538,
                        3)&gt;=1,
                    AND(ABS(AF538)&lt;'1D'!$D$19,
                        AD538&lt;1)),
                1,
                0),
            0)))</f>
        <v>1</v>
      </c>
      <c r="AH538" s="5">
        <f ca="1">IFERROR(IF('1D'!V32="Supercritical",
        MAX('1D'!$D$16,
            IFERROR(L538,
                MAX('1D'!$D$16,
                    POWER((ABS(K538)^2)/('1D'!$I$5*MAX(F538,
                                0.1)^2),
                        1/3)))),
        IF('1D'!V32="Subcritical",
            MAX('1D'!$D$16,
                IFERROR(W538,
                    MAX('1D'!$D$16,
                        POWER((ABS(K538)^2)/('1D'!$I$5*MAX(F538,
                                    0.1)^2),
                            1/3)))),
            IF(IFERROR(T538,
                    -1E+99)&gt;=IFERROR(AE538,
                    -1E+99),
                MAX('1D'!$D$16,
                    IFERROR(L538,
                        MAX('1D'!$D$16,
                            POWER((ABS(K538)^2)/('1D'!$I$5*MAX(F538,
                                        0.1)^2),
                                1/3)))),
                MAX('1D'!$D$16,
                    IFERROR(W538,
                        MAX('1D'!$D$16,
                            POWER((ABS(K538)^2)/('1D'!$I$5*MAX(F538,
                                        0.1)^2),
                                1/3))))))),
    MAX('1D'!$D$16,
        POWER((ABS(K538)^2)/('1D'!$I$5*MAX(F538,
                    0.1)^2),
            1/3)))</f>
        <v>2.0411692021517887</v>
      </c>
      <c r="AI538" s="5">
        <f t="shared" ca="1" si="120"/>
        <v>634.33966920215175</v>
      </c>
      <c r="AJ538" s="5">
        <f ca="1">AI538+((ABS(K538)/MAX(((F538)+(G538)*(AH538))*(AH538),
            0.000001))^2)/(2*'1D'!$I$5)</f>
        <v>635.5140925390948</v>
      </c>
      <c r="AM538">
        <v>0</v>
      </c>
      <c r="AN538">
        <v>0</v>
      </c>
      <c r="AO538" s="5">
        <f t="shared" si="121"/>
        <v>0</v>
      </c>
      <c r="AP538" s="5">
        <f t="shared" si="125"/>
        <v>0</v>
      </c>
      <c r="AQ538" s="5">
        <f ca="1">ABS(ABS(K538)/MAX(((F538)+(G538)*(AH538))*(AH538),
        0.000001))/SQRT('1D'!$I$5*MAX((((F538)+(G538)*(AH538))*(AH538))/MAX((F538)+2*(G538)*(AH538),
            0.000001),
        0.000001))</f>
        <v>1.0727235886044055</v>
      </c>
      <c r="AR538" s="5" t="str">
        <f t="shared" ca="1" si="122"/>
        <v>Supercritical</v>
      </c>
      <c r="AS538" s="5">
        <f ca="1">((ABS(K538)*'1D'!$D$6)/(MAX(((F538)+(G538)*(AH538))*(AH538),
            0.000001)*MAX(((((F538)+(G538)*(AH538))*(AH538))/MAX((F538)+2*(AH538)*SQRT(1+(G538)^2),
                    0.000001))^(2/3),
            0.000001)))^2</f>
        <v>4.3358367565141456E-3</v>
      </c>
    </row>
    <row r="539" spans="1:45" x14ac:dyDescent="0.35">
      <c r="A539">
        <v>530</v>
      </c>
      <c r="B539">
        <v>528.99599999999998</v>
      </c>
      <c r="C539">
        <v>616191.86300000001</v>
      </c>
      <c r="D539">
        <v>3097453.514</v>
      </c>
      <c r="E539">
        <v>632.298</v>
      </c>
      <c r="F539">
        <v>5.2</v>
      </c>
      <c r="G539">
        <v>0</v>
      </c>
      <c r="H539" t="s">
        <v>176</v>
      </c>
      <c r="I539">
        <v>7.8E-2</v>
      </c>
      <c r="J539" s="5">
        <f t="shared" si="123"/>
        <v>1</v>
      </c>
      <c r="K539" s="5">
        <f t="shared" ca="1" si="124"/>
        <v>50.95</v>
      </c>
      <c r="L539" s="5">
        <f ca="1">IF($A$2=0,
    IFERROR(L538,
        MAX('1D'!$D$16,
            POWER((ABS(K539)^2)/('1D'!$I$5*MAX(F539,
                        0.1)^2),
                1/3))),
    IF(IFERROR(V538,
            0)=0,
        IFERROR(L538,
            MAX('1D'!$D$16,
                POWER((ABS(K539)^2)/('1D'!$I$5*MAX(F539,
                            0.1)^2),
                    1/3))),
        IF(OR(IFERROR(L539,
                    0)=0,
                IFERROR(S538,
                    0)&lt;1,
                IFERROR(S539,
                    0)&lt;1),
            MAX('1D'!$D$16,
                POWER((ABS(K539)^2)/('1D'!$I$5*MAX(F539,
                            0.1)^2),
                    1/3)),
            IF(IFERROR(U539,
                    0)&gt;0,
                MAX('1D'!$D$16,
                    IFERROR(L539,
                        0)+((IFERROR(U539,
                                0))*'1D'!$D$18*IF((IFERROR(S539,
                                    0))&lt;1,
                            1,
                            -1))),
                IF(IFERROR(U539,
                        0)&lt;0,
                    IF(ABS((MAX('1D'!$D$16,
                                    POWER((ABS(K539)^2)/('1D'!$I$5*MAX(F539,
                                                0.1)^2),
                                        1/3)))-IFERROR(L539,
                                0))&gt;'1D'!$D$19,
                        MAX('1D'!$D$16,
                            IF((MAX('1D'!$D$16,
                                        POWER((ABS(K539)^2)/('1D'!$I$5*MAX(F539,
                                                    0.1)^2),
                                            1/3)))&gt;IFERROR(L539,
                                    0),
                                MIN((MAX('1D'!$D$16,
                                            POWER((ABS(K539)^2)/('1D'!$I$5*MAX(F539,
                                                        0.1)^2),
                                                1/3))),
                                    IFERROR(L539,
                                        0)+(MIN(ABS(IFERROR(U539,
                                                    0))*'1D'!$D$18,
                                            ABS((MAX('1D'!$D$16,
                                                        POWER((ABS(K539)^2)/('1D'!$I$5*MAX(F539,
                                                                    0.1)^2),
                                                            1/3)))-IFERROR(L539,
                                                    0))))),
                                MAX((MAX('1D'!$D$16,
                                            POWER((ABS(K539)^2)/('1D'!$I$5*MAX(F539,
                                                        0.1)^2),
                                                1/3))),
                                    IFERROR(L539,
                                        0)-(MIN(ABS(IFERROR(U539,
                                                    0))*'1D'!$D$18,
                                            ABS((MAX('1D'!$D$16,
                                                        POWER((ABS(K539)^2)/('1D'!$I$5*MAX(F539,
                                                                    0.1)^2),
                                                            1/3)))-IFERROR(L539,
                                                    0))))))),
                        MAX('1D'!$D$16,
                            POWER((ABS(K539)^2)/('1D'!$I$5*MAX(F539,
                                        0.1)^2),
                                1/3))),
                    MAX('1D'!$D$16,
                        IFERROR(L539,
                            0)))))))</f>
        <v>2.0411692021517887</v>
      </c>
      <c r="M539" s="5">
        <f t="shared" ca="1" si="112"/>
        <v>10.614079851189301</v>
      </c>
      <c r="N539" s="5">
        <f t="shared" ca="1" si="113"/>
        <v>1.1434704692804873</v>
      </c>
      <c r="O539" s="5">
        <f t="shared" ca="1" si="114"/>
        <v>4.8002276894771132</v>
      </c>
      <c r="P539" s="5">
        <f t="shared" ca="1" si="115"/>
        <v>634.33916920215177</v>
      </c>
      <c r="Q539" s="5">
        <f ca="1">P539+((ABS(K539)/MAX(((F539)+(G539)*(L539))*(L539),
            0.000001))^2)/(2*'1D'!$I$5)</f>
        <v>635.51359253909482</v>
      </c>
      <c r="R539" s="5">
        <f ca="1">((ABS(K539)*'1D'!$D$6)/(MAX(((F539)+(G539)*(L539))*(L539),
            0.000001)*MAX(((((F539)+(G539)*(L539))*(L539))/MAX((F539)+2*(L539)*SQRT(1+(G539)^2),
                    0.000001))^(2/3),
            0.000001)))^2</f>
        <v>4.3358367565141456E-3</v>
      </c>
      <c r="S539" s="5">
        <f ca="1">ABS(ABS(K539)/MAX(((F539)+(G539)*(L539))*(L539),
        0.000001))/SQRT('1D'!$I$5*MAX((((F539)+(G539)*(L539))*(L539))/MAX((F539)+2*(G539)*(L539),
            0.000001),
        0.000001))</f>
        <v>1.0727235886044055</v>
      </c>
      <c r="T539" s="5">
        <f ca="1">((F539)*(L539)^2)/2+(G539)*(L539)^3/3+(ABS(K539)^2)/('1D'!$I$5*MAX(((F539)+(G539)*(L539))*(L539),
        0.000001))</f>
        <v>35.763412605541333</v>
      </c>
      <c r="U539" s="5">
        <f ca="1">IF($A$2=0,
    0,
    IFERROR(Q538-(((R538+R539)/2)*J539)-(IF(O538&gt;O539,
                '1D'!$D$8*((O538^2-O539^2)/(2*'1D'!$I$5)),
                '1D'!$D$9*((O539^2-O538^2)/(2*'1D'!$I$5)))+('1D'!$D$10*(ABS(I539)/90)*(MAX(O538^2,
                        O539^2)/(2*'1D'!$I$5))))-Q539,
        0))</f>
        <v>-3.9885117902258571E-3</v>
      </c>
      <c r="V539" s="5">
        <f ca="1">IF($A$2=0,
    1,
    IF(IFERROR(V538,
            0)=0,
        0,
        IFERROR(IF(ROUND(S539,
                    3)=1,
                1,
                IF(AND(ABS(U539)&lt;'1D'!$D$19,
                        S539&gt;1),
                    1,
                    0)),
            0)))</f>
        <v>0</v>
      </c>
      <c r="W539" s="5">
        <f ca="1">IF($A$2=0,
    MAX(MAX('1D'!$D$16,
            MAX('1D'!$D$16,
                POWER((ABS(K539)^2)/('1D'!$I$5*MAX(F539,
                            0.1)^2),
                    1/3))),
        IFERROR(W1396,
            MAX(MAX('1D'!$D$16,
                    MAX('1D'!$D$16,
                        POWER((ABS(K539)^2)/('1D'!$I$5*MAX(F539,
                                    0.1)^2),
                            1/3))),
                ($L$2)-E1396))),
    IF(IFERROR(AG540,
            0)=0,
        MAX(MAX('1D'!$D$16,
                MAX('1D'!$D$16,
                    POWER((ABS(K539)^2)/('1D'!$I$5*MAX(F539,
                                0.1)^2),
                        1/3))),
            IFERROR(W1396,
                MAX(MAX('1D'!$D$16,
                        MAX('1D'!$D$16,
                            POWER((ABS(K539)^2)/('1D'!$I$5*MAX(F539,
                                        0.1)^2),
                                1/3))),
                    ($L$2)-E1396))),
        IF(IFERROR(W539,
                0)=0,
            MAX(MAX('1D'!$D$16,
                    MAX('1D'!$D$16,
                        POWER((ABS(K539)^2)/('1D'!$I$5*MAX(F539,
                                    0.1)^2),
                            1/3))),
                IFERROR(W1396,
                    MAX(MAX('1D'!$D$16,
                            MAX('1D'!$D$16,
                                POWER((ABS(K539)^2)/('1D'!$I$5*MAX(F539,
                                            0.1)^2),
                                    1/3))),
                        ($L$2)-E1396))),
            IF(OR(IFERROR(AD539,
                        0)&gt;=1,
                    IFERROR(AD540,
                        0)&gt;=1),
                MAX('1D'!$D$16,
                    MAX('1D'!$D$16,
                        POWER((ABS(K539)^2)/('1D'!$I$5*MAX(F539,
                                    0.1)^2),
                            1/3))),
                IF(ABS(IFERROR(AF539,
                            0))&lt;'1D'!$D$19,
                    MAX(MAX('1D'!$D$16,
                            MAX('1D'!$D$16,
                                POWER((ABS(K539)^2)/('1D'!$I$5*MAX(F539,
                                            0.1)^2),
                                    1/3))),
                        IFERROR(W539,
                            0)),
                    MAX(MAX('1D'!$D$16,
                            MAX('1D'!$D$16,
                                POWER((ABS(K539)^2)/('1D'!$I$5*MAX(F539,
                                            0.1)^2),
                                    1/3))),
                        (IFERROR(W539,
                                0))+((IFERROR(AF539,
                                    0))*'1D'!$D$18)))))))</f>
        <v>2.1389677043987478</v>
      </c>
      <c r="X539" s="5">
        <f t="shared" ca="1" si="116"/>
        <v>11.122632062873489</v>
      </c>
      <c r="Y539" s="5">
        <f t="shared" ca="1" si="117"/>
        <v>1.1735290000551568</v>
      </c>
      <c r="Z539" s="5">
        <f t="shared" ca="1" si="118"/>
        <v>4.5807502857230418</v>
      </c>
      <c r="AA539" s="5">
        <f t="shared" ca="1" si="119"/>
        <v>634.43696770439874</v>
      </c>
      <c r="AB539" s="5">
        <f ca="1">AA539+((ABS(K539)/MAX(((F539)+(G539)*(W539))*(W539),
            0.000001))^2)/(2*'1D'!$I$5)</f>
        <v>635.50645155659811</v>
      </c>
      <c r="AC539" s="5">
        <f ca="1">((ABS(K539)*'1D'!$D$6)/(MAX(((F539)+(G539)*(W539))*(W539),
            0.000001)*MAX(((((F539)+(G539)*(W539))*(W539))/MAX((F539)+2*(W539)*SQRT(1+(G539)^2),
                    0.000001))^(2/3),
            0.000001)))^2</f>
        <v>3.8141460404132466E-3</v>
      </c>
      <c r="AD539" s="5">
        <f ca="1">ABS(ABS(K539)/MAX(((F539)+(G539)*(W539))*(W539),
        0.000001))/SQRT('1D'!$I$5*MAX((((F539)+(G539)*(W539))*(W539))/MAX((F539)+2*(G539)*(W539),
            0.000001),
        0.000001))</f>
        <v>1.0000000000000004</v>
      </c>
      <c r="AE539" s="5">
        <f ca="1">((F539)*(W539)^2)/2+(G539)*(W539)^3/3+(ABS(K539)^2)/('1D'!$I$5*MAX(((F539)+(G539)*(W539))*(W539),
        0.000001))</f>
        <v>35.686426155594638</v>
      </c>
      <c r="AF539" s="5">
        <f ca="1">IF($A$2=0,
    0,
    IFERROR(AB540+(((AC539+AC540)/2)*J540)+(IF(Z539&gt;Z540,
                '1D'!$D$8*((Z539^2-Z540^2)/(2*'1D'!$I$5)),
                '1D'!$D$9*((Z540^2-Z539^2)/(2*'1D'!$I$5)))+('1D'!$D$10*(ABS(I540)/90)*(MAX(Z539^2,
                        Z540^2)/(2*'1D'!$I$5))))-AB539,
        0))</f>
        <v>3.3622728137743252E-3</v>
      </c>
      <c r="AG539" s="5">
        <f ca="1">IF($A$2=0,
    1,
    IF(IFERROR(AG540,
            0)=0,
        0,
        IFERROR(IF(OR(ROUND(AD539,
                        3)&gt;=1,
                    AND(ABS(AF539)&lt;'1D'!$D$19,
                        AD539&lt;1)),
                1,
                0),
            0)))</f>
        <v>1</v>
      </c>
      <c r="AH539" s="5">
        <f ca="1">IFERROR(IF('1D'!V32="Supercritical",
        MAX('1D'!$D$16,
            IFERROR(L539,
                MAX('1D'!$D$16,
                    POWER((ABS(K539)^2)/('1D'!$I$5*MAX(F539,
                                0.1)^2),
                        1/3)))),
        IF('1D'!V32="Subcritical",
            MAX('1D'!$D$16,
                IFERROR(W539,
                    MAX('1D'!$D$16,
                        POWER((ABS(K539)^2)/('1D'!$I$5*MAX(F539,
                                    0.1)^2),
                            1/3)))),
            IF(IFERROR(T539,
                    -1E+99)&gt;=IFERROR(AE539,
                    -1E+99),
                MAX('1D'!$D$16,
                    IFERROR(L539,
                        MAX('1D'!$D$16,
                            POWER((ABS(K539)^2)/('1D'!$I$5*MAX(F539,
                                        0.1)^2),
                                1/3)))),
                MAX('1D'!$D$16,
                    IFERROR(W539,
                        MAX('1D'!$D$16,
                            POWER((ABS(K539)^2)/('1D'!$I$5*MAX(F539,
                                        0.1)^2),
                                1/3))))))),
    MAX('1D'!$D$16,
        POWER((ABS(K539)^2)/('1D'!$I$5*MAX(F539,
                    0.1)^2),
            1/3)))</f>
        <v>2.0411692021517887</v>
      </c>
      <c r="AI539" s="5">
        <f t="shared" ca="1" si="120"/>
        <v>634.33916920215177</v>
      </c>
      <c r="AJ539" s="5">
        <f ca="1">AI539+((ABS(K539)/MAX(((F539)+(G539)*(AH539))*(AH539),
            0.000001))^2)/(2*'1D'!$I$5)</f>
        <v>635.51359253909482</v>
      </c>
      <c r="AM539">
        <v>0</v>
      </c>
      <c r="AN539">
        <v>0</v>
      </c>
      <c r="AO539" s="5">
        <f t="shared" si="121"/>
        <v>0</v>
      </c>
      <c r="AP539" s="5">
        <f t="shared" si="125"/>
        <v>0</v>
      </c>
      <c r="AQ539" s="5">
        <f ca="1">ABS(ABS(K539)/MAX(((F539)+(G539)*(AH539))*(AH539),
        0.000001))/SQRT('1D'!$I$5*MAX((((F539)+(G539)*(AH539))*(AH539))/MAX((F539)+2*(G539)*(AH539),
            0.000001),
        0.000001))</f>
        <v>1.0727235886044055</v>
      </c>
      <c r="AR539" s="5" t="str">
        <f t="shared" ca="1" si="122"/>
        <v>Supercritical</v>
      </c>
      <c r="AS539" s="5">
        <f ca="1">((ABS(K539)*'1D'!$D$6)/(MAX(((F539)+(G539)*(AH539))*(AH539),
            0.000001)*MAX(((((F539)+(G539)*(AH539))*(AH539))/MAX((F539)+2*(AH539)*SQRT(1+(G539)^2),
                    0.000001))^(2/3),
            0.000001)))^2</f>
        <v>4.3358367565141456E-3</v>
      </c>
    </row>
    <row r="540" spans="1:45" x14ac:dyDescent="0.35">
      <c r="A540">
        <v>531</v>
      </c>
      <c r="B540">
        <v>529.99599999999998</v>
      </c>
      <c r="C540">
        <v>616191.38899999997</v>
      </c>
      <c r="D540">
        <v>3097452.6329999999</v>
      </c>
      <c r="E540">
        <v>632.29750000000001</v>
      </c>
      <c r="F540">
        <v>5.2</v>
      </c>
      <c r="G540">
        <v>0</v>
      </c>
      <c r="H540" t="s">
        <v>176</v>
      </c>
      <c r="I540">
        <v>2.7E-2</v>
      </c>
      <c r="J540" s="5">
        <f t="shared" si="123"/>
        <v>1</v>
      </c>
      <c r="K540" s="5">
        <f t="shared" ca="1" si="124"/>
        <v>50.95</v>
      </c>
      <c r="L540" s="5">
        <f ca="1">IF($A$2=0,
    IFERROR(L539,
        MAX('1D'!$D$16,
            POWER((ABS(K540)^2)/('1D'!$I$5*MAX(F540,
                        0.1)^2),
                1/3))),
    IF(IFERROR(V539,
            0)=0,
        IFERROR(L539,
            MAX('1D'!$D$16,
                POWER((ABS(K540)^2)/('1D'!$I$5*MAX(F540,
                            0.1)^2),
                    1/3))),
        IF(OR(IFERROR(L540,
                    0)=0,
                IFERROR(S539,
                    0)&lt;1,
                IFERROR(S540,
                    0)&lt;1),
            MAX('1D'!$D$16,
                POWER((ABS(K540)^2)/('1D'!$I$5*MAX(F540,
                            0.1)^2),
                    1/3)),
            IF(IFERROR(U540,
                    0)&gt;0,
                MAX('1D'!$D$16,
                    IFERROR(L540,
                        0)+((IFERROR(U540,
                                0))*'1D'!$D$18*IF((IFERROR(S540,
                                    0))&lt;1,
                            1,
                            -1))),
                IF(IFERROR(U540,
                        0)&lt;0,
                    IF(ABS((MAX('1D'!$D$16,
                                    POWER((ABS(K540)^2)/('1D'!$I$5*MAX(F540,
                                                0.1)^2),
                                        1/3)))-IFERROR(L540,
                                0))&gt;'1D'!$D$19,
                        MAX('1D'!$D$16,
                            IF((MAX('1D'!$D$16,
                                        POWER((ABS(K540)^2)/('1D'!$I$5*MAX(F540,
                                                    0.1)^2),
                                            1/3)))&gt;IFERROR(L540,
                                    0),
                                MIN((MAX('1D'!$D$16,
                                            POWER((ABS(K540)^2)/('1D'!$I$5*MAX(F540,
                                                        0.1)^2),
                                                1/3))),
                                    IFERROR(L540,
                                        0)+(MIN(ABS(IFERROR(U540,
                                                    0))*'1D'!$D$18,
                                            ABS((MAX('1D'!$D$16,
                                                        POWER((ABS(K540)^2)/('1D'!$I$5*MAX(F540,
                                                                    0.1)^2),
                                                            1/3)))-IFERROR(L540,
                                                    0))))),
                                MAX((MAX('1D'!$D$16,
                                            POWER((ABS(K540)^2)/('1D'!$I$5*MAX(F540,
                                                        0.1)^2),
                                                1/3))),
                                    IFERROR(L540,
                                        0)-(MIN(ABS(IFERROR(U540,
                                                    0))*'1D'!$D$18,
                                            ABS((MAX('1D'!$D$16,
                                                        POWER((ABS(K540)^2)/('1D'!$I$5*MAX(F540,
                                                                    0.1)^2),
                                                            1/3)))-IFERROR(L540,
                                                    0))))))),
                        MAX('1D'!$D$16,
                            POWER((ABS(K540)^2)/('1D'!$I$5*MAX(F540,
                                        0.1)^2),
                                1/3))),
                    MAX('1D'!$D$16,
                        IFERROR(L540,
                            0)))))))</f>
        <v>2.0411692021517887</v>
      </c>
      <c r="M540" s="5">
        <f t="shared" ca="1" si="112"/>
        <v>10.614079851189301</v>
      </c>
      <c r="N540" s="5">
        <f t="shared" ca="1" si="113"/>
        <v>1.1434704692804873</v>
      </c>
      <c r="O540" s="5">
        <f t="shared" ca="1" si="114"/>
        <v>4.8002276894771132</v>
      </c>
      <c r="P540" s="5">
        <f t="shared" ca="1" si="115"/>
        <v>634.33866920215178</v>
      </c>
      <c r="Q540" s="5">
        <f ca="1">P540+((ABS(K540)/MAX(((F540)+(G540)*(L540))*(L540),
            0.000001))^2)/(2*'1D'!$I$5)</f>
        <v>635.51309253909483</v>
      </c>
      <c r="R540" s="5">
        <f ca="1">((ABS(K540)*'1D'!$D$6)/(MAX(((F540)+(G540)*(L540))*(L540),
            0.000001)*MAX(((((F540)+(G540)*(L540))*(L540))/MAX((F540)+2*(L540)*SQRT(1+(G540)^2),
                    0.000001))^(2/3),
            0.000001)))^2</f>
        <v>4.3358367565141456E-3</v>
      </c>
      <c r="S540" s="5">
        <f ca="1">ABS(ABS(K540)/MAX(((F540)+(G540)*(L540))*(L540),
        0.000001))/SQRT('1D'!$I$5*MAX((((F540)+(G540)*(L540))*(L540))/MAX((F540)+2*(G540)*(L540),
            0.000001),
        0.000001))</f>
        <v>1.0727235886044055</v>
      </c>
      <c r="T540" s="5">
        <f ca="1">((F540)*(L540)^2)/2+(G540)*(L540)^3/3+(ABS(K540)^2)/('1D'!$I$5*MAX(((F540)+(G540)*(L540))*(L540),
        0.000001))</f>
        <v>35.763412605541333</v>
      </c>
      <c r="U540" s="5">
        <f ca="1">IF($A$2=0,
    0,
    IFERROR(Q539-(((R539+R540)/2)*J540)-(IF(O539&gt;O540,
                '1D'!$D$8*((O539^2-O540^2)/(2*'1D'!$I$5)),
                '1D'!$D$9*((O540^2-O539^2)/(2*'1D'!$I$5)))+('1D'!$D$10*(ABS(I540)/90)*(MAX(O539^2,
                        O540^2)/(2*'1D'!$I$5))))-Q540,
        0))</f>
        <v>-3.8886858066007335E-3</v>
      </c>
      <c r="V540" s="5">
        <f ca="1">IF($A$2=0,
    1,
    IF(IFERROR(V539,
            0)=0,
        0,
        IFERROR(IF(ROUND(S540,
                    3)=1,
                1,
                IF(AND(ABS(U540)&lt;'1D'!$D$19,
                        S540&gt;1),
                    1,
                    0)),
            0)))</f>
        <v>0</v>
      </c>
      <c r="W540" s="5">
        <f ca="1">IF($A$2=0,
    MAX(MAX('1D'!$D$16,
            MAX('1D'!$D$16,
                POWER((ABS(K540)^2)/('1D'!$I$5*MAX(F540,
                            0.1)^2),
                    1/3))),
        IFERROR(W1396,
            MAX(MAX('1D'!$D$16,
                    MAX('1D'!$D$16,
                        POWER((ABS(K540)^2)/('1D'!$I$5*MAX(F540,
                                    0.1)^2),
                            1/3))),
                ($L$2)-E1396))),
    IF(IFERROR(AG541,
            0)=0,
        MAX(MAX('1D'!$D$16,
                MAX('1D'!$D$16,
                    POWER((ABS(K540)^2)/('1D'!$I$5*MAX(F540,
                                0.1)^2),
                        1/3))),
            IFERROR(W1396,
                MAX(MAX('1D'!$D$16,
                        MAX('1D'!$D$16,
                            POWER((ABS(K540)^2)/('1D'!$I$5*MAX(F540,
                                        0.1)^2),
                                1/3))),
                    ($L$2)-E1396))),
        IF(IFERROR(W540,
                0)=0,
            MAX(MAX('1D'!$D$16,
                    MAX('1D'!$D$16,
                        POWER((ABS(K540)^2)/('1D'!$I$5*MAX(F540,
                                    0.1)^2),
                            1/3))),
                IFERROR(W1396,
                    MAX(MAX('1D'!$D$16,
                            MAX('1D'!$D$16,
                                POWER((ABS(K540)^2)/('1D'!$I$5*MAX(F540,
                                            0.1)^2),
                                    1/3))),
                        ($L$2)-E1396))),
            IF(OR(IFERROR(AD540,
                        0)&gt;=1,
                    IFERROR(AD541,
                        0)&gt;=1),
                MAX('1D'!$D$16,
                    MAX('1D'!$D$16,
                        POWER((ABS(K540)^2)/('1D'!$I$5*MAX(F540,
                                    0.1)^2),
                            1/3))),
                IF(ABS(IFERROR(AF540,
                            0))&lt;'1D'!$D$19,
                    MAX(MAX('1D'!$D$16,
                            MAX('1D'!$D$16,
                                POWER((ABS(K540)^2)/('1D'!$I$5*MAX(F540,
                                            0.1)^2),
                                    1/3))),
                        IFERROR(W540,
                            0)),
                    MAX(MAX('1D'!$D$16,
                            MAX('1D'!$D$16,
                                POWER((ABS(K540)^2)/('1D'!$I$5*MAX(F540,
                                            0.1)^2),
                                    1/3))),
                        (IFERROR(W540,
                                0))+((IFERROR(AF540,
                                    0))*'1D'!$D$18)))))))</f>
        <v>2.1389677043987478</v>
      </c>
      <c r="X540" s="5">
        <f t="shared" ca="1" si="116"/>
        <v>11.122632062873489</v>
      </c>
      <c r="Y540" s="5">
        <f t="shared" ca="1" si="117"/>
        <v>1.1735290000551568</v>
      </c>
      <c r="Z540" s="5">
        <f t="shared" ca="1" si="118"/>
        <v>4.5807502857230418</v>
      </c>
      <c r="AA540" s="5">
        <f t="shared" ca="1" si="119"/>
        <v>634.43646770439875</v>
      </c>
      <c r="AB540" s="5">
        <f ca="1">AA540+((ABS(K540)/MAX(((F540)+(G540)*(W540))*(W540),
            0.000001))^2)/(2*'1D'!$I$5)</f>
        <v>635.50595155659812</v>
      </c>
      <c r="AC540" s="5">
        <f ca="1">((ABS(K540)*'1D'!$D$6)/(MAX(((F540)+(G540)*(W540))*(W540),
            0.000001)*MAX(((((F540)+(G540)*(W540))*(W540))/MAX((F540)+2*(W540)*SQRT(1+(G540)^2),
                    0.000001))^(2/3),
            0.000001)))^2</f>
        <v>3.8141460404132466E-3</v>
      </c>
      <c r="AD540" s="5">
        <f ca="1">ABS(ABS(K540)/MAX(((F540)+(G540)*(W540))*(W540),
        0.000001))/SQRT('1D'!$I$5*MAX((((F540)+(G540)*(W540))*(W540))/MAX((F540)+2*(G540)*(W540),
            0.000001),
        0.000001))</f>
        <v>1.0000000000000004</v>
      </c>
      <c r="AE540" s="5">
        <f ca="1">((F540)*(W540)^2)/2+(G540)*(W540)^3/3+(ABS(K540)^2)/('1D'!$I$5*MAX(((F540)+(G540)*(W540))*(W540),
        0.000001))</f>
        <v>35.686426155594638</v>
      </c>
      <c r="AF540" s="5">
        <f ca="1">IF($A$2=0,
    0,
    IFERROR(AB541+(((AC540+AC541)/2)*J541)+(IF(Z540&gt;Z541,
                '1D'!$D$8*((Z540^2-Z541^2)/(2*'1D'!$I$5)),
                '1D'!$D$9*((Z541^2-Z540^2)/(2*'1D'!$I$5)))+('1D'!$D$10*(ABS(I541)/90)*(MAX(Z540^2,
                        Z541^2)/(2*'1D'!$I$5))))-AB540,
        0))</f>
        <v>3.3141460404522149E-3</v>
      </c>
      <c r="AG540" s="5">
        <f ca="1">IF($A$2=0,
    1,
    IF(IFERROR(AG541,
            0)=0,
        0,
        IFERROR(IF(OR(ROUND(AD540,
                        3)&gt;=1,
                    AND(ABS(AF540)&lt;'1D'!$D$19,
                        AD540&lt;1)),
                1,
                0),
            0)))</f>
        <v>1</v>
      </c>
      <c r="AH540" s="5">
        <f ca="1">IFERROR(IF('1D'!V32="Supercritical",
        MAX('1D'!$D$16,
            IFERROR(L540,
                MAX('1D'!$D$16,
                    POWER((ABS(K540)^2)/('1D'!$I$5*MAX(F540,
                                0.1)^2),
                        1/3)))),
        IF('1D'!V32="Subcritical",
            MAX('1D'!$D$16,
                IFERROR(W540,
                    MAX('1D'!$D$16,
                        POWER((ABS(K540)^2)/('1D'!$I$5*MAX(F540,
                                    0.1)^2),
                            1/3)))),
            IF(IFERROR(T540,
                    -1E+99)&gt;=IFERROR(AE540,
                    -1E+99),
                MAX('1D'!$D$16,
                    IFERROR(L540,
                        MAX('1D'!$D$16,
                            POWER((ABS(K540)^2)/('1D'!$I$5*MAX(F540,
                                        0.1)^2),
                                1/3)))),
                MAX('1D'!$D$16,
                    IFERROR(W540,
                        MAX('1D'!$D$16,
                            POWER((ABS(K540)^2)/('1D'!$I$5*MAX(F540,
                                        0.1)^2),
                                1/3))))))),
    MAX('1D'!$D$16,
        POWER((ABS(K540)^2)/('1D'!$I$5*MAX(F540,
                    0.1)^2),
            1/3)))</f>
        <v>2.0411692021517887</v>
      </c>
      <c r="AI540" s="5">
        <f t="shared" ca="1" si="120"/>
        <v>634.33866920215178</v>
      </c>
      <c r="AJ540" s="5">
        <f ca="1">AI540+((ABS(K540)/MAX(((F540)+(G540)*(AH540))*(AH540),
            0.000001))^2)/(2*'1D'!$I$5)</f>
        <v>635.51309253909483</v>
      </c>
      <c r="AM540">
        <v>0</v>
      </c>
      <c r="AN540">
        <v>0</v>
      </c>
      <c r="AO540" s="5">
        <f t="shared" si="121"/>
        <v>0</v>
      </c>
      <c r="AP540" s="5">
        <f t="shared" si="125"/>
        <v>0</v>
      </c>
      <c r="AQ540" s="5">
        <f ca="1">ABS(ABS(K540)/MAX(((F540)+(G540)*(AH540))*(AH540),
        0.000001))/SQRT('1D'!$I$5*MAX((((F540)+(G540)*(AH540))*(AH540))/MAX((F540)+2*(G540)*(AH540),
            0.000001),
        0.000001))</f>
        <v>1.0727235886044055</v>
      </c>
      <c r="AR540" s="5" t="str">
        <f t="shared" ca="1" si="122"/>
        <v>Supercritical</v>
      </c>
      <c r="AS540" s="5">
        <f ca="1">((ABS(K540)*'1D'!$D$6)/(MAX(((F540)+(G540)*(AH540))*(AH540),
            0.000001)*MAX(((((F540)+(G540)*(AH540))*(AH540))/MAX((F540)+2*(AH540)*SQRT(1+(G540)^2),
                    0.000001))^(2/3),
            0.000001)))^2</f>
        <v>4.3358367565141456E-3</v>
      </c>
    </row>
    <row r="541" spans="1:45" x14ac:dyDescent="0.35">
      <c r="A541">
        <v>532</v>
      </c>
      <c r="B541">
        <v>530.99599999999998</v>
      </c>
      <c r="C541">
        <v>616190.91500000004</v>
      </c>
      <c r="D541">
        <v>3097451.753</v>
      </c>
      <c r="E541">
        <v>632.29700000000003</v>
      </c>
      <c r="F541">
        <v>5.2</v>
      </c>
      <c r="G541">
        <v>0</v>
      </c>
      <c r="H541" t="s">
        <v>176</v>
      </c>
      <c r="I541">
        <v>0</v>
      </c>
      <c r="J541" s="5">
        <f t="shared" si="123"/>
        <v>1</v>
      </c>
      <c r="K541" s="5">
        <f t="shared" ca="1" si="124"/>
        <v>50.95</v>
      </c>
      <c r="L541" s="5">
        <f ca="1">IF($A$2=0,
    IFERROR(L540,
        MAX('1D'!$D$16,
            POWER((ABS(K541)^2)/('1D'!$I$5*MAX(F541,
                        0.1)^2),
                1/3))),
    IF(IFERROR(V540,
            0)=0,
        IFERROR(L540,
            MAX('1D'!$D$16,
                POWER((ABS(K541)^2)/('1D'!$I$5*MAX(F541,
                            0.1)^2),
                    1/3))),
        IF(OR(IFERROR(L541,
                    0)=0,
                IFERROR(S540,
                    0)&lt;1,
                IFERROR(S541,
                    0)&lt;1),
            MAX('1D'!$D$16,
                POWER((ABS(K541)^2)/('1D'!$I$5*MAX(F541,
                            0.1)^2),
                    1/3)),
            IF(IFERROR(U541,
                    0)&gt;0,
                MAX('1D'!$D$16,
                    IFERROR(L541,
                        0)+((IFERROR(U541,
                                0))*'1D'!$D$18*IF((IFERROR(S541,
                                    0))&lt;1,
                            1,
                            -1))),
                IF(IFERROR(U541,
                        0)&lt;0,
                    IF(ABS((MAX('1D'!$D$16,
                                    POWER((ABS(K541)^2)/('1D'!$I$5*MAX(F541,
                                                0.1)^2),
                                        1/3)))-IFERROR(L541,
                                0))&gt;'1D'!$D$19,
                        MAX('1D'!$D$16,
                            IF((MAX('1D'!$D$16,
                                        POWER((ABS(K541)^2)/('1D'!$I$5*MAX(F541,
                                                    0.1)^2),
                                            1/3)))&gt;IFERROR(L541,
                                    0),
                                MIN((MAX('1D'!$D$16,
                                            POWER((ABS(K541)^2)/('1D'!$I$5*MAX(F541,
                                                        0.1)^2),
                                                1/3))),
                                    IFERROR(L541,
                                        0)+(MIN(ABS(IFERROR(U541,
                                                    0))*'1D'!$D$18,
                                            ABS((MAX('1D'!$D$16,
                                                        POWER((ABS(K541)^2)/('1D'!$I$5*MAX(F541,
                                                                    0.1)^2),
                                                            1/3)))-IFERROR(L541,
                                                    0))))),
                                MAX((MAX('1D'!$D$16,
                                            POWER((ABS(K541)^2)/('1D'!$I$5*MAX(F541,
                                                        0.1)^2),
                                                1/3))),
                                    IFERROR(L541,
                                        0)-(MIN(ABS(IFERROR(U541,
                                                    0))*'1D'!$D$18,
                                            ABS((MAX('1D'!$D$16,
                                                        POWER((ABS(K541)^2)/('1D'!$I$5*MAX(F541,
                                                                    0.1)^2),
                                                            1/3)))-IFERROR(L541,
                                                    0))))))),
                        MAX('1D'!$D$16,
                            POWER((ABS(K541)^2)/('1D'!$I$5*MAX(F541,
                                        0.1)^2),
                                1/3))),
                    MAX('1D'!$D$16,
                        IFERROR(L541,
                            0)))))))</f>
        <v>2.0411692021517887</v>
      </c>
      <c r="M541" s="5">
        <f t="shared" ca="1" si="112"/>
        <v>10.614079851189301</v>
      </c>
      <c r="N541" s="5">
        <f t="shared" ca="1" si="113"/>
        <v>1.1434704692804873</v>
      </c>
      <c r="O541" s="5">
        <f t="shared" ca="1" si="114"/>
        <v>4.8002276894771132</v>
      </c>
      <c r="P541" s="5">
        <f t="shared" ca="1" si="115"/>
        <v>634.33816920215179</v>
      </c>
      <c r="Q541" s="5">
        <f ca="1">P541+((ABS(K541)/MAX(((F541)+(G541)*(L541))*(L541),
            0.000001))^2)/(2*'1D'!$I$5)</f>
        <v>635.51259253909484</v>
      </c>
      <c r="R541" s="5">
        <f ca="1">((ABS(K541)*'1D'!$D$6)/(MAX(((F541)+(G541)*(L541))*(L541),
            0.000001)*MAX(((((F541)+(G541)*(L541))*(L541))/MAX((F541)+2*(L541)*SQRT(1+(G541)^2),
                    0.000001))^(2/3),
            0.000001)))^2</f>
        <v>4.3358367565141456E-3</v>
      </c>
      <c r="S541" s="5">
        <f ca="1">ABS(ABS(K541)/MAX(((F541)+(G541)*(L541))*(L541),
        0.000001))/SQRT('1D'!$I$5*MAX((((F541)+(G541)*(L541))*(L541))/MAX((F541)+2*(G541)*(L541),
            0.000001),
        0.000001))</f>
        <v>1.0727235886044055</v>
      </c>
      <c r="T541" s="5">
        <f ca="1">((F541)*(L541)^2)/2+(G541)*(L541)^3/3+(ABS(K541)^2)/('1D'!$I$5*MAX(((F541)+(G541)*(L541))*(L541),
        0.000001))</f>
        <v>35.763412605541333</v>
      </c>
      <c r="U541" s="5">
        <f ca="1">IF($A$2=0,
    0,
    IFERROR(Q540-(((R540+R541)/2)*J541)-(IF(O540&gt;O541,
                '1D'!$D$8*((O540^2-O541^2)/(2*'1D'!$I$5)),
                '1D'!$D$9*((O541^2-O540^2)/(2*'1D'!$I$5)))+('1D'!$D$10*(ABS(I541)/90)*(MAX(O540^2,
                        O541^2)/(2*'1D'!$I$5))))-Q541,
        0))</f>
        <v>-3.8358367564796936E-3</v>
      </c>
      <c r="V541" s="5">
        <f ca="1">IF($A$2=0,
    1,
    IF(IFERROR(V540,
            0)=0,
        0,
        IFERROR(IF(ROUND(S541,
                    3)=1,
                1,
                IF(AND(ABS(U541)&lt;'1D'!$D$19,
                        S541&gt;1),
                    1,
                    0)),
            0)))</f>
        <v>0</v>
      </c>
      <c r="W541" s="5">
        <f ca="1">IF($A$2=0,
    MAX(MAX('1D'!$D$16,
            MAX('1D'!$D$16,
                POWER((ABS(K541)^2)/('1D'!$I$5*MAX(F541,
                            0.1)^2),
                    1/3))),
        IFERROR(W1396,
            MAX(MAX('1D'!$D$16,
                    MAX('1D'!$D$16,
                        POWER((ABS(K541)^2)/('1D'!$I$5*MAX(F541,
                                    0.1)^2),
                            1/3))),
                ($L$2)-E1396))),
    IF(IFERROR(AG542,
            0)=0,
        MAX(MAX('1D'!$D$16,
                MAX('1D'!$D$16,
                    POWER((ABS(K541)^2)/('1D'!$I$5*MAX(F541,
                                0.1)^2),
                        1/3))),
            IFERROR(W1396,
                MAX(MAX('1D'!$D$16,
                        MAX('1D'!$D$16,
                            POWER((ABS(K541)^2)/('1D'!$I$5*MAX(F541,
                                        0.1)^2),
                                1/3))),
                    ($L$2)-E1396))),
        IF(IFERROR(W541,
                0)=0,
            MAX(MAX('1D'!$D$16,
                    MAX('1D'!$D$16,
                        POWER((ABS(K541)^2)/('1D'!$I$5*MAX(F541,
                                    0.1)^2),
                            1/3))),
                IFERROR(W1396,
                    MAX(MAX('1D'!$D$16,
                            MAX('1D'!$D$16,
                                POWER((ABS(K541)^2)/('1D'!$I$5*MAX(F541,
                                            0.1)^2),
                                    1/3))),
                        ($L$2)-E1396))),
            IF(OR(IFERROR(AD541,
                        0)&gt;=1,
                    IFERROR(AD542,
                        0)&gt;=1),
                MAX('1D'!$D$16,
                    MAX('1D'!$D$16,
                        POWER((ABS(K541)^2)/('1D'!$I$5*MAX(F541,
                                    0.1)^2),
                            1/3))),
                IF(ABS(IFERROR(AF541,
                            0))&lt;'1D'!$D$19,
                    MAX(MAX('1D'!$D$16,
                            MAX('1D'!$D$16,
                                POWER((ABS(K541)^2)/('1D'!$I$5*MAX(F541,
                                            0.1)^2),
                                    1/3))),
                        IFERROR(W541,
                            0)),
                    MAX(MAX('1D'!$D$16,
                            MAX('1D'!$D$16,
                                POWER((ABS(K541)^2)/('1D'!$I$5*MAX(F541,
                                            0.1)^2),
                                    1/3))),
                        (IFERROR(W541,
                                0))+((IFERROR(AF541,
                                    0))*'1D'!$D$18)))))))</f>
        <v>2.1389677043987478</v>
      </c>
      <c r="X541" s="5">
        <f t="shared" ca="1" si="116"/>
        <v>11.122632062873489</v>
      </c>
      <c r="Y541" s="5">
        <f t="shared" ca="1" si="117"/>
        <v>1.1735290000551568</v>
      </c>
      <c r="Z541" s="5">
        <f t="shared" ca="1" si="118"/>
        <v>4.5807502857230418</v>
      </c>
      <c r="AA541" s="5">
        <f t="shared" ca="1" si="119"/>
        <v>634.43596770439876</v>
      </c>
      <c r="AB541" s="5">
        <f ca="1">AA541+((ABS(K541)/MAX(((F541)+(G541)*(W541))*(W541),
            0.000001))^2)/(2*'1D'!$I$5)</f>
        <v>635.50545155659813</v>
      </c>
      <c r="AC541" s="5">
        <f ca="1">((ABS(K541)*'1D'!$D$6)/(MAX(((F541)+(G541)*(W541))*(W541),
            0.000001)*MAX(((((F541)+(G541)*(W541))*(W541))/MAX((F541)+2*(W541)*SQRT(1+(G541)^2),
                    0.000001))^(2/3),
            0.000001)))^2</f>
        <v>3.8141460404132466E-3</v>
      </c>
      <c r="AD541" s="5">
        <f ca="1">ABS(ABS(K541)/MAX(((F541)+(G541)*(W541))*(W541),
        0.000001))/SQRT('1D'!$I$5*MAX((((F541)+(G541)*(W541))*(W541))/MAX((F541)+2*(G541)*(W541),
            0.000001),
        0.000001))</f>
        <v>1.0000000000000004</v>
      </c>
      <c r="AE541" s="5">
        <f ca="1">((F541)*(W541)^2)/2+(G541)*(W541)^3/3+(ABS(K541)^2)/('1D'!$I$5*MAX(((F541)+(G541)*(W541))*(W541),
        0.000001))</f>
        <v>35.686426155594638</v>
      </c>
      <c r="AF541" s="5">
        <f ca="1">IF($A$2=0,
    0,
    IFERROR(AB542+(((AC541+AC542)/2)*J542)+(IF(Z541&gt;Z542,
                '1D'!$D$8*((Z541^2-Z542^2)/(2*'1D'!$I$5)),
                '1D'!$D$9*((Z542^2-Z541^2)/(2*'1D'!$I$5)))+('1D'!$D$10*(ABS(I542)/90)*(MAX(Z541^2,
                        Z542^2)/(2*'1D'!$I$5))))-AB541,
        0))</f>
        <v>3.3513287753521581E-3</v>
      </c>
      <c r="AG541" s="5">
        <f ca="1">IF($A$2=0,
    1,
    IF(IFERROR(AG542,
            0)=0,
        0,
        IFERROR(IF(OR(ROUND(AD541,
                        3)&gt;=1,
                    AND(ABS(AF541)&lt;'1D'!$D$19,
                        AD541&lt;1)),
                1,
                0),
            0)))</f>
        <v>1</v>
      </c>
      <c r="AH541" s="5">
        <f ca="1">IFERROR(IF('1D'!V32="Supercritical",
        MAX('1D'!$D$16,
            IFERROR(L541,
                MAX('1D'!$D$16,
                    POWER((ABS(K541)^2)/('1D'!$I$5*MAX(F541,
                                0.1)^2),
                        1/3)))),
        IF('1D'!V32="Subcritical",
            MAX('1D'!$D$16,
                IFERROR(W541,
                    MAX('1D'!$D$16,
                        POWER((ABS(K541)^2)/('1D'!$I$5*MAX(F541,
                                    0.1)^2),
                            1/3)))),
            IF(IFERROR(T541,
                    -1E+99)&gt;=IFERROR(AE541,
                    -1E+99),
                MAX('1D'!$D$16,
                    IFERROR(L541,
                        MAX('1D'!$D$16,
                            POWER((ABS(K541)^2)/('1D'!$I$5*MAX(F541,
                                        0.1)^2),
                                1/3)))),
                MAX('1D'!$D$16,
                    IFERROR(W541,
                        MAX('1D'!$D$16,
                            POWER((ABS(K541)^2)/('1D'!$I$5*MAX(F541,
                                        0.1)^2),
                                1/3))))))),
    MAX('1D'!$D$16,
        POWER((ABS(K541)^2)/('1D'!$I$5*MAX(F541,
                    0.1)^2),
            1/3)))</f>
        <v>2.0411692021517887</v>
      </c>
      <c r="AI541" s="5">
        <f t="shared" ca="1" si="120"/>
        <v>634.33816920215179</v>
      </c>
      <c r="AJ541" s="5">
        <f ca="1">AI541+((ABS(K541)/MAX(((F541)+(G541)*(AH541))*(AH541),
            0.000001))^2)/(2*'1D'!$I$5)</f>
        <v>635.51259253909484</v>
      </c>
      <c r="AM541">
        <v>0</v>
      </c>
      <c r="AN541">
        <v>0</v>
      </c>
      <c r="AO541" s="5">
        <f t="shared" si="121"/>
        <v>0</v>
      </c>
      <c r="AP541" s="5">
        <f t="shared" si="125"/>
        <v>0</v>
      </c>
      <c r="AQ541" s="5">
        <f ca="1">ABS(ABS(K541)/MAX(((F541)+(G541)*(AH541))*(AH541),
        0.000001))/SQRT('1D'!$I$5*MAX((((F541)+(G541)*(AH541))*(AH541))/MAX((F541)+2*(G541)*(AH541),
            0.000001),
        0.000001))</f>
        <v>1.0727235886044055</v>
      </c>
      <c r="AR541" s="5" t="str">
        <f t="shared" ca="1" si="122"/>
        <v>Supercritical</v>
      </c>
      <c r="AS541" s="5">
        <f ca="1">((ABS(K541)*'1D'!$D$6)/(MAX(((F541)+(G541)*(AH541))*(AH541),
            0.000001)*MAX(((((F541)+(G541)*(AH541))*(AH541))/MAX((F541)+2*(AH541)*SQRT(1+(G541)^2),
                    0.000001))^(2/3),
            0.000001)))^2</f>
        <v>4.3358367565141456E-3</v>
      </c>
    </row>
    <row r="542" spans="1:45" x14ac:dyDescent="0.35">
      <c r="A542">
        <v>533</v>
      </c>
      <c r="B542">
        <v>531.995</v>
      </c>
      <c r="C542">
        <v>616190.44099999999</v>
      </c>
      <c r="D542">
        <v>3097450.8730000001</v>
      </c>
      <c r="E542">
        <v>632.29650000000004</v>
      </c>
      <c r="F542">
        <v>5.2</v>
      </c>
      <c r="G542">
        <v>0</v>
      </c>
      <c r="H542" t="s">
        <v>176</v>
      </c>
      <c r="I542">
        <v>2.3E-2</v>
      </c>
      <c r="J542" s="5">
        <f t="shared" si="123"/>
        <v>0.99900000000002365</v>
      </c>
      <c r="K542" s="5">
        <f t="shared" ca="1" si="124"/>
        <v>50.95</v>
      </c>
      <c r="L542" s="5">
        <f ca="1">IF($A$2=0,
    IFERROR(L541,
        MAX('1D'!$D$16,
            POWER((ABS(K542)^2)/('1D'!$I$5*MAX(F542,
                        0.1)^2),
                1/3))),
    IF(IFERROR(V541,
            0)=0,
        IFERROR(L541,
            MAX('1D'!$D$16,
                POWER((ABS(K542)^2)/('1D'!$I$5*MAX(F542,
                            0.1)^2),
                    1/3))),
        IF(OR(IFERROR(L542,
                    0)=0,
                IFERROR(S541,
                    0)&lt;1,
                IFERROR(S542,
                    0)&lt;1),
            MAX('1D'!$D$16,
                POWER((ABS(K542)^2)/('1D'!$I$5*MAX(F542,
                            0.1)^2),
                    1/3)),
            IF(IFERROR(U542,
                    0)&gt;0,
                MAX('1D'!$D$16,
                    IFERROR(L542,
                        0)+((IFERROR(U542,
                                0))*'1D'!$D$18*IF((IFERROR(S542,
                                    0))&lt;1,
                            1,
                            -1))),
                IF(IFERROR(U542,
                        0)&lt;0,
                    IF(ABS((MAX('1D'!$D$16,
                                    POWER((ABS(K542)^2)/('1D'!$I$5*MAX(F542,
                                                0.1)^2),
                                        1/3)))-IFERROR(L542,
                                0))&gt;'1D'!$D$19,
                        MAX('1D'!$D$16,
                            IF((MAX('1D'!$D$16,
                                        POWER((ABS(K542)^2)/('1D'!$I$5*MAX(F542,
                                                    0.1)^2),
                                            1/3)))&gt;IFERROR(L542,
                                    0),
                                MIN((MAX('1D'!$D$16,
                                            POWER((ABS(K542)^2)/('1D'!$I$5*MAX(F542,
                                                        0.1)^2),
                                                1/3))),
                                    IFERROR(L542,
                                        0)+(MIN(ABS(IFERROR(U542,
                                                    0))*'1D'!$D$18,
                                            ABS((MAX('1D'!$D$16,
                                                        POWER((ABS(K542)^2)/('1D'!$I$5*MAX(F542,
                                                                    0.1)^2),
                                                            1/3)))-IFERROR(L542,
                                                    0))))),
                                MAX((MAX('1D'!$D$16,
                                            POWER((ABS(K542)^2)/('1D'!$I$5*MAX(F542,
                                                        0.1)^2),
                                                1/3))),
                                    IFERROR(L542,
                                        0)-(MIN(ABS(IFERROR(U542,
                                                    0))*'1D'!$D$18,
                                            ABS((MAX('1D'!$D$16,
                                                        POWER((ABS(K542)^2)/('1D'!$I$5*MAX(F542,
                                                                    0.1)^2),
                                                            1/3)))-IFERROR(L542,
                                                    0))))))),
                        MAX('1D'!$D$16,
                            POWER((ABS(K542)^2)/('1D'!$I$5*MAX(F542,
                                        0.1)^2),
                                1/3))),
                    MAX('1D'!$D$16,
                        IFERROR(L542,
                            0)))))))</f>
        <v>2.0411692021517887</v>
      </c>
      <c r="M542" s="5">
        <f t="shared" ca="1" si="112"/>
        <v>10.614079851189301</v>
      </c>
      <c r="N542" s="5">
        <f t="shared" ca="1" si="113"/>
        <v>1.1434704692804873</v>
      </c>
      <c r="O542" s="5">
        <f t="shared" ca="1" si="114"/>
        <v>4.8002276894771132</v>
      </c>
      <c r="P542" s="5">
        <f t="shared" ca="1" si="115"/>
        <v>634.3376692021518</v>
      </c>
      <c r="Q542" s="5">
        <f ca="1">P542+((ABS(K542)/MAX(((F542)+(G542)*(L542))*(L542),
            0.000001))^2)/(2*'1D'!$I$5)</f>
        <v>635.51209253909485</v>
      </c>
      <c r="R542" s="5">
        <f ca="1">((ABS(K542)*'1D'!$D$6)/(MAX(((F542)+(G542)*(L542))*(L542),
            0.000001)*MAX(((((F542)+(G542)*(L542))*(L542))/MAX((F542)+2*(L542)*SQRT(1+(G542)^2),
                    0.000001))^(2/3),
            0.000001)))^2</f>
        <v>4.3358367565141456E-3</v>
      </c>
      <c r="S542" s="5">
        <f ca="1">ABS(ABS(K542)/MAX(((F542)+(G542)*(L542))*(L542),
        0.000001))/SQRT('1D'!$I$5*MAX((((F542)+(G542)*(L542))*(L542))/MAX((F542)+2*(G542)*(L542),
            0.000001),
        0.000001))</f>
        <v>1.0727235886044055</v>
      </c>
      <c r="T542" s="5">
        <f ca="1">((F542)*(L542)^2)/2+(G542)*(L542)^3/3+(ABS(K542)^2)/('1D'!$I$5*MAX(((F542)+(G542)*(L542))*(L542),
        0.000001))</f>
        <v>35.763412605541333</v>
      </c>
      <c r="U542" s="5">
        <f ca="1">IF($A$2=0,
    0,
    IFERROR(Q541-(((R541+R542)/2)*J542)-(IF(O541&gt;O542,
                '1D'!$D$8*((O541^2-O542^2)/(2*'1D'!$I$5)),
                '1D'!$D$9*((O542^2-O541^2)/(2*'1D'!$I$5)))+('1D'!$D$10*(ABS(I542)/90)*(MAX(O541^2,
                        O542^2)/(2*'1D'!$I$5))))-Q542,
        0))</f>
        <v>-3.8765204810715659E-3</v>
      </c>
      <c r="V542" s="5">
        <f ca="1">IF($A$2=0,
    1,
    IF(IFERROR(V541,
            0)=0,
        0,
        IFERROR(IF(ROUND(S542,
                    3)=1,
                1,
                IF(AND(ABS(U542)&lt;'1D'!$D$19,
                        S542&gt;1),
                    1,
                    0)),
            0)))</f>
        <v>0</v>
      </c>
      <c r="W542" s="5">
        <f ca="1">IF($A$2=0,
    MAX(MAX('1D'!$D$16,
            MAX('1D'!$D$16,
                POWER((ABS(K542)^2)/('1D'!$I$5*MAX(F542,
                            0.1)^2),
                    1/3))),
        IFERROR(W1396,
            MAX(MAX('1D'!$D$16,
                    MAX('1D'!$D$16,
                        POWER((ABS(K542)^2)/('1D'!$I$5*MAX(F542,
                                    0.1)^2),
                            1/3))),
                ($L$2)-E1396))),
    IF(IFERROR(AG543,
            0)=0,
        MAX(MAX('1D'!$D$16,
                MAX('1D'!$D$16,
                    POWER((ABS(K542)^2)/('1D'!$I$5*MAX(F542,
                                0.1)^2),
                        1/3))),
            IFERROR(W1396,
                MAX(MAX('1D'!$D$16,
                        MAX('1D'!$D$16,
                            POWER((ABS(K542)^2)/('1D'!$I$5*MAX(F542,
                                        0.1)^2),
                                1/3))),
                    ($L$2)-E1396))),
        IF(IFERROR(W542,
                0)=0,
            MAX(MAX('1D'!$D$16,
                    MAX('1D'!$D$16,
                        POWER((ABS(K542)^2)/('1D'!$I$5*MAX(F542,
                                    0.1)^2),
                            1/3))),
                IFERROR(W1396,
                    MAX(MAX('1D'!$D$16,
                            MAX('1D'!$D$16,
                                POWER((ABS(K542)^2)/('1D'!$I$5*MAX(F542,
                                            0.1)^2),
                                    1/3))),
                        ($L$2)-E1396))),
            IF(OR(IFERROR(AD542,
                        0)&gt;=1,
                    IFERROR(AD543,
                        0)&gt;=1),
                MAX('1D'!$D$16,
                    MAX('1D'!$D$16,
                        POWER((ABS(K542)^2)/('1D'!$I$5*MAX(F542,
                                    0.1)^2),
                            1/3))),
                IF(ABS(IFERROR(AF542,
                            0))&lt;'1D'!$D$19,
                    MAX(MAX('1D'!$D$16,
                            MAX('1D'!$D$16,
                                POWER((ABS(K542)^2)/('1D'!$I$5*MAX(F542,
                                            0.1)^2),
                                    1/3))),
                        IFERROR(W542,
                            0)),
                    MAX(MAX('1D'!$D$16,
                            MAX('1D'!$D$16,
                                POWER((ABS(K542)^2)/('1D'!$I$5*MAX(F542,
                                            0.1)^2),
                                    1/3))),
                        (IFERROR(W542,
                                0))+((IFERROR(AF542,
                                    0))*'1D'!$D$18)))))))</f>
        <v>2.1389677043987478</v>
      </c>
      <c r="X542" s="5">
        <f t="shared" ca="1" si="116"/>
        <v>11.122632062873489</v>
      </c>
      <c r="Y542" s="5">
        <f t="shared" ca="1" si="117"/>
        <v>1.1735290000551568</v>
      </c>
      <c r="Z542" s="5">
        <f t="shared" ca="1" si="118"/>
        <v>4.5807502857230418</v>
      </c>
      <c r="AA542" s="5">
        <f t="shared" ca="1" si="119"/>
        <v>634.43546770439877</v>
      </c>
      <c r="AB542" s="5">
        <f ca="1">AA542+((ABS(K542)/MAX(((F542)+(G542)*(W542))*(W542),
            0.000001))^2)/(2*'1D'!$I$5)</f>
        <v>635.50495155659814</v>
      </c>
      <c r="AC542" s="5">
        <f ca="1">((ABS(K542)*'1D'!$D$6)/(MAX(((F542)+(G542)*(W542))*(W542),
            0.000001)*MAX(((((F542)+(G542)*(W542))*(W542))/MAX((F542)+2*(W542)*SQRT(1+(G542)^2),
                    0.000001))^(2/3),
            0.000001)))^2</f>
        <v>3.8141460404132466E-3</v>
      </c>
      <c r="AD542" s="5">
        <f ca="1">ABS(ABS(K542)/MAX(((F542)+(G542)*(W542))*(W542),
        0.000001))/SQRT('1D'!$I$5*MAX((((F542)+(G542)*(W542))*(W542))/MAX((F542)+2*(G542)*(W542),
            0.000001),
        0.000001))</f>
        <v>1.0000000000000004</v>
      </c>
      <c r="AE542" s="5">
        <f ca="1">((F542)*(W542)^2)/2+(G542)*(W542)^3/3+(ABS(K542)^2)/('1D'!$I$5*MAX(((F542)+(G542)*(W542))*(W542),
        0.000001))</f>
        <v>35.686426155594638</v>
      </c>
      <c r="AF542" s="5">
        <f ca="1">IF($A$2=0,
    0,
    IFERROR(AB543+(((AC542+AC543)/2)*J543)+(IF(Z542&gt;Z543,
                '1D'!$D$8*((Z542^2-Z543^2)/(2*'1D'!$I$5)),
                '1D'!$D$9*((Z543^2-Z542^2)/(2*'1D'!$I$5)))+('1D'!$D$10*(ABS(I543)/90)*(MAX(Z542^2,
                        Z543^2)/(2*'1D'!$I$5))))-AB542,
        0))</f>
        <v>3.3589570674621427E-3</v>
      </c>
      <c r="AG542" s="5">
        <f ca="1">IF($A$2=0,
    1,
    IF(IFERROR(AG543,
            0)=0,
        0,
        IFERROR(IF(OR(ROUND(AD542,
                        3)&gt;=1,
                    AND(ABS(AF542)&lt;'1D'!$D$19,
                        AD542&lt;1)),
                1,
                0),
            0)))</f>
        <v>1</v>
      </c>
      <c r="AH542" s="5">
        <f ca="1">IFERROR(IF('1D'!V32="Supercritical",
        MAX('1D'!$D$16,
            IFERROR(L542,
                MAX('1D'!$D$16,
                    POWER((ABS(K542)^2)/('1D'!$I$5*MAX(F542,
                                0.1)^2),
                        1/3)))),
        IF('1D'!V32="Subcritical",
            MAX('1D'!$D$16,
                IFERROR(W542,
                    MAX('1D'!$D$16,
                        POWER((ABS(K542)^2)/('1D'!$I$5*MAX(F542,
                                    0.1)^2),
                            1/3)))),
            IF(IFERROR(T542,
                    -1E+99)&gt;=IFERROR(AE542,
                    -1E+99),
                MAX('1D'!$D$16,
                    IFERROR(L542,
                        MAX('1D'!$D$16,
                            POWER((ABS(K542)^2)/('1D'!$I$5*MAX(F542,
                                        0.1)^2),
                                1/3)))),
                MAX('1D'!$D$16,
                    IFERROR(W542,
                        MAX('1D'!$D$16,
                            POWER((ABS(K542)^2)/('1D'!$I$5*MAX(F542,
                                        0.1)^2),
                                1/3))))))),
    MAX('1D'!$D$16,
        POWER((ABS(K542)^2)/('1D'!$I$5*MAX(F542,
                    0.1)^2),
            1/3)))</f>
        <v>2.0411692021517887</v>
      </c>
      <c r="AI542" s="5">
        <f t="shared" ca="1" si="120"/>
        <v>634.3376692021518</v>
      </c>
      <c r="AJ542" s="5">
        <f ca="1">AI542+((ABS(K542)/MAX(((F542)+(G542)*(AH542))*(AH542),
            0.000001))^2)/(2*'1D'!$I$5)</f>
        <v>635.51209253909485</v>
      </c>
      <c r="AM542">
        <v>0</v>
      </c>
      <c r="AN542">
        <v>0</v>
      </c>
      <c r="AO542" s="5">
        <f t="shared" si="121"/>
        <v>0</v>
      </c>
      <c r="AP542" s="5">
        <f t="shared" si="125"/>
        <v>0</v>
      </c>
      <c r="AQ542" s="5">
        <f ca="1">ABS(ABS(K542)/MAX(((F542)+(G542)*(AH542))*(AH542),
        0.000001))/SQRT('1D'!$I$5*MAX((((F542)+(G542)*(AH542))*(AH542))/MAX((F542)+2*(G542)*(AH542),
            0.000001),
        0.000001))</f>
        <v>1.0727235886044055</v>
      </c>
      <c r="AR542" s="5" t="str">
        <f t="shared" ca="1" si="122"/>
        <v>Supercritical</v>
      </c>
      <c r="AS542" s="5">
        <f ca="1">((ABS(K542)*'1D'!$D$6)/(MAX(((F542)+(G542)*(AH542))*(AH542),
            0.000001)*MAX(((((F542)+(G542)*(AH542))*(AH542))/MAX((F542)+2*(AH542)*SQRT(1+(G542)^2),
                    0.000001))^(2/3),
            0.000001)))^2</f>
        <v>4.3358367565141456E-3</v>
      </c>
    </row>
    <row r="543" spans="1:45" x14ac:dyDescent="0.35">
      <c r="A543">
        <v>534</v>
      </c>
      <c r="B543">
        <v>532.99599999999998</v>
      </c>
      <c r="C543">
        <v>616189.96600000001</v>
      </c>
      <c r="D543">
        <v>3097449.9920000001</v>
      </c>
      <c r="E543">
        <v>632.29600000000005</v>
      </c>
      <c r="F543">
        <v>5.2</v>
      </c>
      <c r="G543">
        <v>0</v>
      </c>
      <c r="H543" t="s">
        <v>176</v>
      </c>
      <c r="I543">
        <v>2.3E-2</v>
      </c>
      <c r="J543" s="5">
        <f t="shared" si="123"/>
        <v>1.0009999999999764</v>
      </c>
      <c r="K543" s="5">
        <f t="shared" ca="1" si="124"/>
        <v>50.95</v>
      </c>
      <c r="L543" s="5">
        <f ca="1">IF($A$2=0,
    IFERROR(L542,
        MAX('1D'!$D$16,
            POWER((ABS(K543)^2)/('1D'!$I$5*MAX(F543,
                        0.1)^2),
                1/3))),
    IF(IFERROR(V542,
            0)=0,
        IFERROR(L542,
            MAX('1D'!$D$16,
                POWER((ABS(K543)^2)/('1D'!$I$5*MAX(F543,
                            0.1)^2),
                    1/3))),
        IF(OR(IFERROR(L543,
                    0)=0,
                IFERROR(S542,
                    0)&lt;1,
                IFERROR(S543,
                    0)&lt;1),
            MAX('1D'!$D$16,
                POWER((ABS(K543)^2)/('1D'!$I$5*MAX(F543,
                            0.1)^2),
                    1/3)),
            IF(IFERROR(U543,
                    0)&gt;0,
                MAX('1D'!$D$16,
                    IFERROR(L543,
                        0)+((IFERROR(U543,
                                0))*'1D'!$D$18*IF((IFERROR(S543,
                                    0))&lt;1,
                            1,
                            -1))),
                IF(IFERROR(U543,
                        0)&lt;0,
                    IF(ABS((MAX('1D'!$D$16,
                                    POWER((ABS(K543)^2)/('1D'!$I$5*MAX(F543,
                                                0.1)^2),
                                        1/3)))-IFERROR(L543,
                                0))&gt;'1D'!$D$19,
                        MAX('1D'!$D$16,
                            IF((MAX('1D'!$D$16,
                                        POWER((ABS(K543)^2)/('1D'!$I$5*MAX(F543,
                                                    0.1)^2),
                                            1/3)))&gt;IFERROR(L543,
                                    0),
                                MIN((MAX('1D'!$D$16,
                                            POWER((ABS(K543)^2)/('1D'!$I$5*MAX(F543,
                                                        0.1)^2),
                                                1/3))),
                                    IFERROR(L543,
                                        0)+(MIN(ABS(IFERROR(U543,
                                                    0))*'1D'!$D$18,
                                            ABS((MAX('1D'!$D$16,
                                                        POWER((ABS(K543)^2)/('1D'!$I$5*MAX(F543,
                                                                    0.1)^2),
                                                            1/3)))-IFERROR(L543,
                                                    0))))),
                                MAX((MAX('1D'!$D$16,
                                            POWER((ABS(K543)^2)/('1D'!$I$5*MAX(F543,
                                                        0.1)^2),
                                                1/3))),
                                    IFERROR(L543,
                                        0)-(MIN(ABS(IFERROR(U543,
                                                    0))*'1D'!$D$18,
                                            ABS((MAX('1D'!$D$16,
                                                        POWER((ABS(K543)^2)/('1D'!$I$5*MAX(F543,
                                                                    0.1)^2),
                                                            1/3)))-IFERROR(L543,
                                                    0))))))),
                        MAX('1D'!$D$16,
                            POWER((ABS(K543)^2)/('1D'!$I$5*MAX(F543,
                                        0.1)^2),
                                1/3))),
                    MAX('1D'!$D$16,
                        IFERROR(L543,
                            0)))))))</f>
        <v>2.0411692021517887</v>
      </c>
      <c r="M543" s="5">
        <f t="shared" ca="1" si="112"/>
        <v>10.614079851189301</v>
      </c>
      <c r="N543" s="5">
        <f t="shared" ca="1" si="113"/>
        <v>1.1434704692804873</v>
      </c>
      <c r="O543" s="5">
        <f t="shared" ca="1" si="114"/>
        <v>4.8002276894771132</v>
      </c>
      <c r="P543" s="5">
        <f t="shared" ca="1" si="115"/>
        <v>634.33716920215181</v>
      </c>
      <c r="Q543" s="5">
        <f ca="1">P543+((ABS(K543)/MAX(((F543)+(G543)*(L543))*(L543),
            0.000001))^2)/(2*'1D'!$I$5)</f>
        <v>635.51159253909486</v>
      </c>
      <c r="R543" s="5">
        <f ca="1">((ABS(K543)*'1D'!$D$6)/(MAX(((F543)+(G543)*(L543))*(L543),
            0.000001)*MAX(((((F543)+(G543)*(L543))*(L543))/MAX((F543)+2*(L543)*SQRT(1+(G543)^2),
                    0.000001))^(2/3),
            0.000001)))^2</f>
        <v>4.3358367565141456E-3</v>
      </c>
      <c r="S543" s="5">
        <f ca="1">ABS(ABS(K543)/MAX(((F543)+(G543)*(L543))*(L543),
        0.000001))/SQRT('1D'!$I$5*MAX((((F543)+(G543)*(L543))*(L543))/MAX((F543)+2*(G543)*(L543),
            0.000001),
        0.000001))</f>
        <v>1.0727235886044055</v>
      </c>
      <c r="T543" s="5">
        <f ca="1">((F543)*(L543)^2)/2+(G543)*(L543)^3/3+(ABS(K543)^2)/('1D'!$I$5*MAX(((F543)+(G543)*(L543))*(L543),
        0.000001))</f>
        <v>35.763412605541333</v>
      </c>
      <c r="U543" s="5">
        <f ca="1">IF($A$2=0,
    0,
    IFERROR(Q542-(((R542+R543)/2)*J543)-(IF(O542&gt;O543,
                '1D'!$D$8*((O542^2-O543^2)/(2*'1D'!$I$5)),
                '1D'!$D$9*((O543^2-O542^2)/(2*'1D'!$I$5)))+('1D'!$D$10*(ABS(I543)/90)*(MAX(O542^2,
                        O543^2)/(2*'1D'!$I$5))))-Q543,
        0))</f>
        <v>-3.8851921545983714E-3</v>
      </c>
      <c r="V543" s="5">
        <f ca="1">IF($A$2=0,
    1,
    IF(IFERROR(V542,
            0)=0,
        0,
        IFERROR(IF(ROUND(S543,
                    3)=1,
                1,
                IF(AND(ABS(U543)&lt;'1D'!$D$19,
                        S543&gt;1),
                    1,
                    0)),
            0)))</f>
        <v>0</v>
      </c>
      <c r="W543" s="5">
        <f ca="1">IF($A$2=0,
    MAX(MAX('1D'!$D$16,
            MAX('1D'!$D$16,
                POWER((ABS(K543)^2)/('1D'!$I$5*MAX(F543,
                            0.1)^2),
                    1/3))),
        IFERROR(W1396,
            MAX(MAX('1D'!$D$16,
                    MAX('1D'!$D$16,
                        POWER((ABS(K543)^2)/('1D'!$I$5*MAX(F543,
                                    0.1)^2),
                            1/3))),
                ($L$2)-E1396))),
    IF(IFERROR(AG544,
            0)=0,
        MAX(MAX('1D'!$D$16,
                MAX('1D'!$D$16,
                    POWER((ABS(K543)^2)/('1D'!$I$5*MAX(F543,
                                0.1)^2),
                        1/3))),
            IFERROR(W1396,
                MAX(MAX('1D'!$D$16,
                        MAX('1D'!$D$16,
                            POWER((ABS(K543)^2)/('1D'!$I$5*MAX(F543,
                                        0.1)^2),
                                1/3))),
                    ($L$2)-E1396))),
        IF(IFERROR(W543,
                0)=0,
            MAX(MAX('1D'!$D$16,
                    MAX('1D'!$D$16,
                        POWER((ABS(K543)^2)/('1D'!$I$5*MAX(F543,
                                    0.1)^2),
                            1/3))),
                IFERROR(W1396,
                    MAX(MAX('1D'!$D$16,
                            MAX('1D'!$D$16,
                                POWER((ABS(K543)^2)/('1D'!$I$5*MAX(F543,
                                            0.1)^2),
                                    1/3))),
                        ($L$2)-E1396))),
            IF(OR(IFERROR(AD543,
                        0)&gt;=1,
                    IFERROR(AD544,
                        0)&gt;=1),
                MAX('1D'!$D$16,
                    MAX('1D'!$D$16,
                        POWER((ABS(K543)^2)/('1D'!$I$5*MAX(F543,
                                    0.1)^2),
                            1/3))),
                IF(ABS(IFERROR(AF543,
                            0))&lt;'1D'!$D$19,
                    MAX(MAX('1D'!$D$16,
                            MAX('1D'!$D$16,
                                POWER((ABS(K543)^2)/('1D'!$I$5*MAX(F543,
                                            0.1)^2),
                                    1/3))),
                        IFERROR(W543,
                            0)),
                    MAX(MAX('1D'!$D$16,
                            MAX('1D'!$D$16,
                                POWER((ABS(K543)^2)/('1D'!$I$5*MAX(F543,
                                            0.1)^2),
                                    1/3))),
                        (IFERROR(W543,
                                0))+((IFERROR(AF543,
                                    0))*'1D'!$D$18)))))))</f>
        <v>2.1389677043987478</v>
      </c>
      <c r="X543" s="5">
        <f t="shared" ca="1" si="116"/>
        <v>11.122632062873489</v>
      </c>
      <c r="Y543" s="5">
        <f t="shared" ca="1" si="117"/>
        <v>1.1735290000551568</v>
      </c>
      <c r="Z543" s="5">
        <f t="shared" ca="1" si="118"/>
        <v>4.5807502857230418</v>
      </c>
      <c r="AA543" s="5">
        <f t="shared" ca="1" si="119"/>
        <v>634.43496770439879</v>
      </c>
      <c r="AB543" s="5">
        <f ca="1">AA543+((ABS(K543)/MAX(((F543)+(G543)*(W543))*(W543),
            0.000001))^2)/(2*'1D'!$I$5)</f>
        <v>635.50445155659816</v>
      </c>
      <c r="AC543" s="5">
        <f ca="1">((ABS(K543)*'1D'!$D$6)/(MAX(((F543)+(G543)*(W543))*(W543),
            0.000001)*MAX(((((F543)+(G543)*(W543))*(W543))/MAX((F543)+2*(W543)*SQRT(1+(G543)^2),
                    0.000001))^(2/3),
            0.000001)))^2</f>
        <v>3.8141460404132466E-3</v>
      </c>
      <c r="AD543" s="5">
        <f ca="1">ABS(ABS(K543)/MAX(((F543)+(G543)*(W543))*(W543),
        0.000001))/SQRT('1D'!$I$5*MAX((((F543)+(G543)*(W543))*(W543))/MAX((F543)+2*(G543)*(W543),
            0.000001),
        0.000001))</f>
        <v>1.0000000000000004</v>
      </c>
      <c r="AE543" s="5">
        <f ca="1">((F543)*(W543)^2)/2+(G543)*(W543)^3/3+(ABS(K543)^2)/('1D'!$I$5*MAX(((F543)+(G543)*(W543))*(W543),
        0.000001))</f>
        <v>35.686426155594638</v>
      </c>
      <c r="AF543" s="5">
        <f ca="1">IF($A$2=0,
    0,
    IFERROR(AB544+(((AC543+AC544)/2)*J544)+(IF(Z543&gt;Z544,
                '1D'!$D$8*((Z543^2-Z544^2)/(2*'1D'!$I$5)),
                '1D'!$D$9*((Z544^2-Z543^2)/(2*'1D'!$I$5)))+('1D'!$D$10*(ABS(I544)/90)*(MAX(Z543^2,
                        Z544^2)/(2*'1D'!$I$5))))-AB543,
        0))</f>
        <v>3.3622728136606383E-3</v>
      </c>
      <c r="AG543" s="5">
        <f ca="1">IF($A$2=0,
    1,
    IF(IFERROR(AG544,
            0)=0,
        0,
        IFERROR(IF(OR(ROUND(AD543,
                        3)&gt;=1,
                    AND(ABS(AF543)&lt;'1D'!$D$19,
                        AD543&lt;1)),
                1,
                0),
            0)))</f>
        <v>1</v>
      </c>
      <c r="AH543" s="5">
        <f ca="1">IFERROR(IF('1D'!V32="Supercritical",
        MAX('1D'!$D$16,
            IFERROR(L543,
                MAX('1D'!$D$16,
                    POWER((ABS(K543)^2)/('1D'!$I$5*MAX(F543,
                                0.1)^2),
                        1/3)))),
        IF('1D'!V32="Subcritical",
            MAX('1D'!$D$16,
                IFERROR(W543,
                    MAX('1D'!$D$16,
                        POWER((ABS(K543)^2)/('1D'!$I$5*MAX(F543,
                                    0.1)^2),
                            1/3)))),
            IF(IFERROR(T543,
                    -1E+99)&gt;=IFERROR(AE543,
                    -1E+99),
                MAX('1D'!$D$16,
                    IFERROR(L543,
                        MAX('1D'!$D$16,
                            POWER((ABS(K543)^2)/('1D'!$I$5*MAX(F543,
                                        0.1)^2),
                                1/3)))),
                MAX('1D'!$D$16,
                    IFERROR(W543,
                        MAX('1D'!$D$16,
                            POWER((ABS(K543)^2)/('1D'!$I$5*MAX(F543,
                                        0.1)^2),
                                1/3))))))),
    MAX('1D'!$D$16,
        POWER((ABS(K543)^2)/('1D'!$I$5*MAX(F543,
                    0.1)^2),
            1/3)))</f>
        <v>2.0411692021517887</v>
      </c>
      <c r="AI543" s="5">
        <f t="shared" ca="1" si="120"/>
        <v>634.33716920215181</v>
      </c>
      <c r="AJ543" s="5">
        <f ca="1">AI543+((ABS(K543)/MAX(((F543)+(G543)*(AH543))*(AH543),
            0.000001))^2)/(2*'1D'!$I$5)</f>
        <v>635.51159253909486</v>
      </c>
      <c r="AM543">
        <v>0</v>
      </c>
      <c r="AN543">
        <v>0</v>
      </c>
      <c r="AO543" s="5">
        <f t="shared" si="121"/>
        <v>0</v>
      </c>
      <c r="AP543" s="5">
        <f t="shared" si="125"/>
        <v>0</v>
      </c>
      <c r="AQ543" s="5">
        <f ca="1">ABS(ABS(K543)/MAX(((F543)+(G543)*(AH543))*(AH543),
        0.000001))/SQRT('1D'!$I$5*MAX((((F543)+(G543)*(AH543))*(AH543))/MAX((F543)+2*(G543)*(AH543),
            0.000001),
        0.000001))</f>
        <v>1.0727235886044055</v>
      </c>
      <c r="AR543" s="5" t="str">
        <f t="shared" ca="1" si="122"/>
        <v>Supercritical</v>
      </c>
      <c r="AS543" s="5">
        <f ca="1">((ABS(K543)*'1D'!$D$6)/(MAX(((F543)+(G543)*(AH543))*(AH543),
            0.000001)*MAX(((((F543)+(G543)*(AH543))*(AH543))/MAX((F543)+2*(AH543)*SQRT(1+(G543)^2),
                    0.000001))^(2/3),
            0.000001)))^2</f>
        <v>4.3358367565141456E-3</v>
      </c>
    </row>
    <row r="544" spans="1:45" x14ac:dyDescent="0.35">
      <c r="A544">
        <v>535</v>
      </c>
      <c r="B544">
        <v>533.99599999999998</v>
      </c>
      <c r="C544">
        <v>616189.49199999997</v>
      </c>
      <c r="D544">
        <v>3097449.1120000002</v>
      </c>
      <c r="E544">
        <v>632.29549999999995</v>
      </c>
      <c r="F544">
        <v>5.2</v>
      </c>
      <c r="G544">
        <v>0</v>
      </c>
      <c r="H544" t="s">
        <v>176</v>
      </c>
      <c r="I544">
        <v>2.7E-2</v>
      </c>
      <c r="J544" s="5">
        <f t="shared" si="123"/>
        <v>1</v>
      </c>
      <c r="K544" s="5">
        <f t="shared" ca="1" si="124"/>
        <v>50.95</v>
      </c>
      <c r="L544" s="5">
        <f ca="1">IF($A$2=0,
    IFERROR(L543,
        MAX('1D'!$D$16,
            POWER((ABS(K544)^2)/('1D'!$I$5*MAX(F544,
                        0.1)^2),
                1/3))),
    IF(IFERROR(V543,
            0)=0,
        IFERROR(L543,
            MAX('1D'!$D$16,
                POWER((ABS(K544)^2)/('1D'!$I$5*MAX(F544,
                            0.1)^2),
                    1/3))),
        IF(OR(IFERROR(L544,
                    0)=0,
                IFERROR(S543,
                    0)&lt;1,
                IFERROR(S544,
                    0)&lt;1),
            MAX('1D'!$D$16,
                POWER((ABS(K544)^2)/('1D'!$I$5*MAX(F544,
                            0.1)^2),
                    1/3)),
            IF(IFERROR(U544,
                    0)&gt;0,
                MAX('1D'!$D$16,
                    IFERROR(L544,
                        0)+((IFERROR(U544,
                                0))*'1D'!$D$18*IF((IFERROR(S544,
                                    0))&lt;1,
                            1,
                            -1))),
                IF(IFERROR(U544,
                        0)&lt;0,
                    IF(ABS((MAX('1D'!$D$16,
                                    POWER((ABS(K544)^2)/('1D'!$I$5*MAX(F544,
                                                0.1)^2),
                                        1/3)))-IFERROR(L544,
                                0))&gt;'1D'!$D$19,
                        MAX('1D'!$D$16,
                            IF((MAX('1D'!$D$16,
                                        POWER((ABS(K544)^2)/('1D'!$I$5*MAX(F544,
                                                    0.1)^2),
                                            1/3)))&gt;IFERROR(L544,
                                    0),
                                MIN((MAX('1D'!$D$16,
                                            POWER((ABS(K544)^2)/('1D'!$I$5*MAX(F544,
                                                        0.1)^2),
                                                1/3))),
                                    IFERROR(L544,
                                        0)+(MIN(ABS(IFERROR(U544,
                                                    0))*'1D'!$D$18,
                                            ABS((MAX('1D'!$D$16,
                                                        POWER((ABS(K544)^2)/('1D'!$I$5*MAX(F544,
                                                                    0.1)^2),
                                                            1/3)))-IFERROR(L544,
                                                    0))))),
                                MAX((MAX('1D'!$D$16,
                                            POWER((ABS(K544)^2)/('1D'!$I$5*MAX(F544,
                                                        0.1)^2),
                                                1/3))),
                                    IFERROR(L544,
                                        0)-(MIN(ABS(IFERROR(U544,
                                                    0))*'1D'!$D$18,
                                            ABS((MAX('1D'!$D$16,
                                                        POWER((ABS(K544)^2)/('1D'!$I$5*MAX(F544,
                                                                    0.1)^2),
                                                            1/3)))-IFERROR(L544,
                                                    0))))))),
                        MAX('1D'!$D$16,
                            POWER((ABS(K544)^2)/('1D'!$I$5*MAX(F544,
                                        0.1)^2),
                                1/3))),
                    MAX('1D'!$D$16,
                        IFERROR(L544,
                            0)))))))</f>
        <v>2.0411692021517887</v>
      </c>
      <c r="M544" s="5">
        <f t="shared" ca="1" si="112"/>
        <v>10.614079851189301</v>
      </c>
      <c r="N544" s="5">
        <f t="shared" ca="1" si="113"/>
        <v>1.1434704692804873</v>
      </c>
      <c r="O544" s="5">
        <f t="shared" ca="1" si="114"/>
        <v>4.8002276894771132</v>
      </c>
      <c r="P544" s="5">
        <f t="shared" ca="1" si="115"/>
        <v>634.33666920215171</v>
      </c>
      <c r="Q544" s="5">
        <f ca="1">P544+((ABS(K544)/MAX(((F544)+(G544)*(L544))*(L544),
            0.000001))^2)/(2*'1D'!$I$5)</f>
        <v>635.51109253909476</v>
      </c>
      <c r="R544" s="5">
        <f ca="1">((ABS(K544)*'1D'!$D$6)/(MAX(((F544)+(G544)*(L544))*(L544),
            0.000001)*MAX(((((F544)+(G544)*(L544))*(L544))/MAX((F544)+2*(L544)*SQRT(1+(G544)^2),
                    0.000001))^(2/3),
            0.000001)))^2</f>
        <v>4.3358367565141456E-3</v>
      </c>
      <c r="S544" s="5">
        <f ca="1">ABS(ABS(K544)/MAX(((F544)+(G544)*(L544))*(L544),
        0.000001))/SQRT('1D'!$I$5*MAX((((F544)+(G544)*(L544))*(L544))/MAX((F544)+2*(G544)*(L544),
            0.000001),
        0.000001))</f>
        <v>1.0727235886044055</v>
      </c>
      <c r="T544" s="5">
        <f ca="1">((F544)*(L544)^2)/2+(G544)*(L544)^3/3+(ABS(K544)^2)/('1D'!$I$5*MAX(((F544)+(G544)*(L544))*(L544),
        0.000001))</f>
        <v>35.763412605541333</v>
      </c>
      <c r="U544" s="5">
        <f ca="1">IF($A$2=0,
    0,
    IFERROR(Q543-(((R543+R544)/2)*J544)-(IF(O543&gt;O544,
                '1D'!$D$8*((O543^2-O544^2)/(2*'1D'!$I$5)),
                '1D'!$D$9*((O544^2-O543^2)/(2*'1D'!$I$5)))+('1D'!$D$10*(ABS(I544)/90)*(MAX(O543^2,
                        O544^2)/(2*'1D'!$I$5))))-Q544,
        0))</f>
        <v>-3.8886858064870466E-3</v>
      </c>
      <c r="V544" s="5">
        <f ca="1">IF($A$2=0,
    1,
    IF(IFERROR(V543,
            0)=0,
        0,
        IFERROR(IF(ROUND(S544,
                    3)=1,
                1,
                IF(AND(ABS(U544)&lt;'1D'!$D$19,
                        S544&gt;1),
                    1,
                    0)),
            0)))</f>
        <v>0</v>
      </c>
      <c r="W544" s="5">
        <f ca="1">IF($A$2=0,
    MAX(MAX('1D'!$D$16,
            MAX('1D'!$D$16,
                POWER((ABS(K544)^2)/('1D'!$I$5*MAX(F544,
                            0.1)^2),
                    1/3))),
        IFERROR(W1396,
            MAX(MAX('1D'!$D$16,
                    MAX('1D'!$D$16,
                        POWER((ABS(K544)^2)/('1D'!$I$5*MAX(F544,
                                    0.1)^2),
                            1/3))),
                ($L$2)-E1396))),
    IF(IFERROR(AG545,
            0)=0,
        MAX(MAX('1D'!$D$16,
                MAX('1D'!$D$16,
                    POWER((ABS(K544)^2)/('1D'!$I$5*MAX(F544,
                                0.1)^2),
                        1/3))),
            IFERROR(W1396,
                MAX(MAX('1D'!$D$16,
                        MAX('1D'!$D$16,
                            POWER((ABS(K544)^2)/('1D'!$I$5*MAX(F544,
                                        0.1)^2),
                                1/3))),
                    ($L$2)-E1396))),
        IF(IFERROR(W544,
                0)=0,
            MAX(MAX('1D'!$D$16,
                    MAX('1D'!$D$16,
                        POWER((ABS(K544)^2)/('1D'!$I$5*MAX(F544,
                                    0.1)^2),
                            1/3))),
                IFERROR(W1396,
                    MAX(MAX('1D'!$D$16,
                            MAX('1D'!$D$16,
                                POWER((ABS(K544)^2)/('1D'!$I$5*MAX(F544,
                                            0.1)^2),
                                    1/3))),
                        ($L$2)-E1396))),
            IF(OR(IFERROR(AD544,
                        0)&gt;=1,
                    IFERROR(AD545,
                        0)&gt;=1),
                MAX('1D'!$D$16,
                    MAX('1D'!$D$16,
                        POWER((ABS(K544)^2)/('1D'!$I$5*MAX(F544,
                                    0.1)^2),
                            1/3))),
                IF(ABS(IFERROR(AF544,
                            0))&lt;'1D'!$D$19,
                    MAX(MAX('1D'!$D$16,
                            MAX('1D'!$D$16,
                                POWER((ABS(K544)^2)/('1D'!$I$5*MAX(F544,
                                            0.1)^2),
                                    1/3))),
                        IFERROR(W544,
                            0)),
                    MAX(MAX('1D'!$D$16,
                            MAX('1D'!$D$16,
                                POWER((ABS(K544)^2)/('1D'!$I$5*MAX(F544,
                                            0.1)^2),
                                    1/3))),
                        (IFERROR(W544,
                                0))+((IFERROR(AF544,
                                    0))*'1D'!$D$18)))))))</f>
        <v>2.1389677043987478</v>
      </c>
      <c r="X544" s="5">
        <f t="shared" ca="1" si="116"/>
        <v>11.122632062873489</v>
      </c>
      <c r="Y544" s="5">
        <f t="shared" ca="1" si="117"/>
        <v>1.1735290000551568</v>
      </c>
      <c r="Z544" s="5">
        <f t="shared" ca="1" si="118"/>
        <v>4.5807502857230418</v>
      </c>
      <c r="AA544" s="5">
        <f t="shared" ca="1" si="119"/>
        <v>634.43446770439868</v>
      </c>
      <c r="AB544" s="5">
        <f ca="1">AA544+((ABS(K544)/MAX(((F544)+(G544)*(W544))*(W544),
            0.000001))^2)/(2*'1D'!$I$5)</f>
        <v>635.50395155659805</v>
      </c>
      <c r="AC544" s="5">
        <f ca="1">((ABS(K544)*'1D'!$D$6)/(MAX(((F544)+(G544)*(W544))*(W544),
            0.000001)*MAX(((((F544)+(G544)*(W544))*(W544))/MAX((F544)+2*(W544)*SQRT(1+(G544)^2),
                    0.000001))^(2/3),
            0.000001)))^2</f>
        <v>3.8141460404132466E-3</v>
      </c>
      <c r="AD544" s="5">
        <f ca="1">ABS(ABS(K544)/MAX(((F544)+(G544)*(W544))*(W544),
        0.000001))/SQRT('1D'!$I$5*MAX((((F544)+(G544)*(W544))*(W544))/MAX((F544)+2*(G544)*(W544),
            0.000001),
        0.000001))</f>
        <v>1.0000000000000004</v>
      </c>
      <c r="AE544" s="5">
        <f ca="1">((F544)*(W544)^2)/2+(G544)*(W544)^3/3+(ABS(K544)^2)/('1D'!$I$5*MAX(((F544)+(G544)*(W544))*(W544),
        0.000001))</f>
        <v>35.686426155594638</v>
      </c>
      <c r="AF544" s="5">
        <f ca="1">IF($A$2=0,
    0,
    IFERROR(AB545+(((AC544+AC545)/2)*J545)+(IF(Z544&gt;Z545,
                '1D'!$D$8*((Z544^2-Z545^2)/(2*'1D'!$I$5)),
                '1D'!$D$9*((Z545^2-Z544^2)/(2*'1D'!$I$5)))+('1D'!$D$10*(ABS(I545)/90)*(MAX(Z544^2,
                        Z545^2)/(2*'1D'!$I$5))))-AB544,
        0))</f>
        <v>3.3622728137743252E-3</v>
      </c>
      <c r="AG544" s="5">
        <f ca="1">IF($A$2=0,
    1,
    IF(IFERROR(AG545,
            0)=0,
        0,
        IFERROR(IF(OR(ROUND(AD544,
                        3)&gt;=1,
                    AND(ABS(AF544)&lt;'1D'!$D$19,
                        AD544&lt;1)),
                1,
                0),
            0)))</f>
        <v>1</v>
      </c>
      <c r="AH544" s="5">
        <f ca="1">IFERROR(IF('1D'!V32="Supercritical",
        MAX('1D'!$D$16,
            IFERROR(L544,
                MAX('1D'!$D$16,
                    POWER((ABS(K544)^2)/('1D'!$I$5*MAX(F544,
                                0.1)^2),
                        1/3)))),
        IF('1D'!V32="Subcritical",
            MAX('1D'!$D$16,
                IFERROR(W544,
                    MAX('1D'!$D$16,
                        POWER((ABS(K544)^2)/('1D'!$I$5*MAX(F544,
                                    0.1)^2),
                            1/3)))),
            IF(IFERROR(T544,
                    -1E+99)&gt;=IFERROR(AE544,
                    -1E+99),
                MAX('1D'!$D$16,
                    IFERROR(L544,
                        MAX('1D'!$D$16,
                            POWER((ABS(K544)^2)/('1D'!$I$5*MAX(F544,
                                        0.1)^2),
                                1/3)))),
                MAX('1D'!$D$16,
                    IFERROR(W544,
                        MAX('1D'!$D$16,
                            POWER((ABS(K544)^2)/('1D'!$I$5*MAX(F544,
                                        0.1)^2),
                                1/3))))))),
    MAX('1D'!$D$16,
        POWER((ABS(K544)^2)/('1D'!$I$5*MAX(F544,
                    0.1)^2),
            1/3)))</f>
        <v>2.0411692021517887</v>
      </c>
      <c r="AI544" s="5">
        <f t="shared" ca="1" si="120"/>
        <v>634.33666920215171</v>
      </c>
      <c r="AJ544" s="5">
        <f ca="1">AI544+((ABS(K544)/MAX(((F544)+(G544)*(AH544))*(AH544),
            0.000001))^2)/(2*'1D'!$I$5)</f>
        <v>635.51109253909476</v>
      </c>
      <c r="AM544">
        <v>0</v>
      </c>
      <c r="AN544">
        <v>0</v>
      </c>
      <c r="AO544" s="5">
        <f t="shared" si="121"/>
        <v>0</v>
      </c>
      <c r="AP544" s="5">
        <f t="shared" si="125"/>
        <v>0</v>
      </c>
      <c r="AQ544" s="5">
        <f ca="1">ABS(ABS(K544)/MAX(((F544)+(G544)*(AH544))*(AH544),
        0.000001))/SQRT('1D'!$I$5*MAX((((F544)+(G544)*(AH544))*(AH544))/MAX((F544)+2*(G544)*(AH544),
            0.000001),
        0.000001))</f>
        <v>1.0727235886044055</v>
      </c>
      <c r="AR544" s="5" t="str">
        <f t="shared" ca="1" si="122"/>
        <v>Supercritical</v>
      </c>
      <c r="AS544" s="5">
        <f ca="1">((ABS(K544)*'1D'!$D$6)/(MAX(((F544)+(G544)*(AH544))*(AH544),
            0.000001)*MAX(((((F544)+(G544)*(AH544))*(AH544))/MAX((F544)+2*(AH544)*SQRT(1+(G544)^2),
                    0.000001))^(2/3),
            0.000001)))^2</f>
        <v>4.3358367565141456E-3</v>
      </c>
    </row>
    <row r="545" spans="1:45" x14ac:dyDescent="0.35">
      <c r="A545">
        <v>536</v>
      </c>
      <c r="B545">
        <v>534.99599999999998</v>
      </c>
      <c r="C545">
        <v>616189.01800000004</v>
      </c>
      <c r="D545">
        <v>3097448.2310000001</v>
      </c>
      <c r="E545">
        <v>632.29499999999996</v>
      </c>
      <c r="F545">
        <v>5.2</v>
      </c>
      <c r="G545">
        <v>0</v>
      </c>
      <c r="H545" t="s">
        <v>176</v>
      </c>
      <c r="I545">
        <v>2.7E-2</v>
      </c>
      <c r="J545" s="5">
        <f t="shared" si="123"/>
        <v>1</v>
      </c>
      <c r="K545" s="5">
        <f t="shared" ca="1" si="124"/>
        <v>50.95</v>
      </c>
      <c r="L545" s="5">
        <f ca="1">IF($A$2=0,
    IFERROR(L544,
        MAX('1D'!$D$16,
            POWER((ABS(K545)^2)/('1D'!$I$5*MAX(F545,
                        0.1)^2),
                1/3))),
    IF(IFERROR(V544,
            0)=0,
        IFERROR(L544,
            MAX('1D'!$D$16,
                POWER((ABS(K545)^2)/('1D'!$I$5*MAX(F545,
                            0.1)^2),
                    1/3))),
        IF(OR(IFERROR(L545,
                    0)=0,
                IFERROR(S544,
                    0)&lt;1,
                IFERROR(S545,
                    0)&lt;1),
            MAX('1D'!$D$16,
                POWER((ABS(K545)^2)/('1D'!$I$5*MAX(F545,
                            0.1)^2),
                    1/3)),
            IF(IFERROR(U545,
                    0)&gt;0,
                MAX('1D'!$D$16,
                    IFERROR(L545,
                        0)+((IFERROR(U545,
                                0))*'1D'!$D$18*IF((IFERROR(S545,
                                    0))&lt;1,
                            1,
                            -1))),
                IF(IFERROR(U545,
                        0)&lt;0,
                    IF(ABS((MAX('1D'!$D$16,
                                    POWER((ABS(K545)^2)/('1D'!$I$5*MAX(F545,
                                                0.1)^2),
                                        1/3)))-IFERROR(L545,
                                0))&gt;'1D'!$D$19,
                        MAX('1D'!$D$16,
                            IF((MAX('1D'!$D$16,
                                        POWER((ABS(K545)^2)/('1D'!$I$5*MAX(F545,
                                                    0.1)^2),
                                            1/3)))&gt;IFERROR(L545,
                                    0),
                                MIN((MAX('1D'!$D$16,
                                            POWER((ABS(K545)^2)/('1D'!$I$5*MAX(F545,
                                                        0.1)^2),
                                                1/3))),
                                    IFERROR(L545,
                                        0)+(MIN(ABS(IFERROR(U545,
                                                    0))*'1D'!$D$18,
                                            ABS((MAX('1D'!$D$16,
                                                        POWER((ABS(K545)^2)/('1D'!$I$5*MAX(F545,
                                                                    0.1)^2),
                                                            1/3)))-IFERROR(L545,
                                                    0))))),
                                MAX((MAX('1D'!$D$16,
                                            POWER((ABS(K545)^2)/('1D'!$I$5*MAX(F545,
                                                        0.1)^2),
                                                1/3))),
                                    IFERROR(L545,
                                        0)-(MIN(ABS(IFERROR(U545,
                                                    0))*'1D'!$D$18,
                                            ABS((MAX('1D'!$D$16,
                                                        POWER((ABS(K545)^2)/('1D'!$I$5*MAX(F545,
                                                                    0.1)^2),
                                                            1/3)))-IFERROR(L545,
                                                    0))))))),
                        MAX('1D'!$D$16,
                            POWER((ABS(K545)^2)/('1D'!$I$5*MAX(F545,
                                        0.1)^2),
                                1/3))),
                    MAX('1D'!$D$16,
                        IFERROR(L545,
                            0)))))))</f>
        <v>2.0411692021517887</v>
      </c>
      <c r="M545" s="5">
        <f t="shared" ca="1" si="112"/>
        <v>10.614079851189301</v>
      </c>
      <c r="N545" s="5">
        <f t="shared" ca="1" si="113"/>
        <v>1.1434704692804873</v>
      </c>
      <c r="O545" s="5">
        <f t="shared" ca="1" si="114"/>
        <v>4.8002276894771132</v>
      </c>
      <c r="P545" s="5">
        <f t="shared" ca="1" si="115"/>
        <v>634.33616920215172</v>
      </c>
      <c r="Q545" s="5">
        <f ca="1">P545+((ABS(K545)/MAX(((F545)+(G545)*(L545))*(L545),
            0.000001))^2)/(2*'1D'!$I$5)</f>
        <v>635.51059253909477</v>
      </c>
      <c r="R545" s="5">
        <f ca="1">((ABS(K545)*'1D'!$D$6)/(MAX(((F545)+(G545)*(L545))*(L545),
            0.000001)*MAX(((((F545)+(G545)*(L545))*(L545))/MAX((F545)+2*(L545)*SQRT(1+(G545)^2),
                    0.000001))^(2/3),
            0.000001)))^2</f>
        <v>4.3358367565141456E-3</v>
      </c>
      <c r="S545" s="5">
        <f ca="1">ABS(ABS(K545)/MAX(((F545)+(G545)*(L545))*(L545),
        0.000001))/SQRT('1D'!$I$5*MAX((((F545)+(G545)*(L545))*(L545))/MAX((F545)+2*(G545)*(L545),
            0.000001),
        0.000001))</f>
        <v>1.0727235886044055</v>
      </c>
      <c r="T545" s="5">
        <f ca="1">((F545)*(L545)^2)/2+(G545)*(L545)^3/3+(ABS(K545)^2)/('1D'!$I$5*MAX(((F545)+(G545)*(L545))*(L545),
        0.000001))</f>
        <v>35.763412605541333</v>
      </c>
      <c r="U545" s="5">
        <f ca="1">IF($A$2=0,
    0,
    IFERROR(Q544-(((R544+R545)/2)*J545)-(IF(O544&gt;O545,
                '1D'!$D$8*((O544^2-O545^2)/(2*'1D'!$I$5)),
                '1D'!$D$9*((O545^2-O544^2)/(2*'1D'!$I$5)))+('1D'!$D$10*(ABS(I545)/90)*(MAX(O544^2,
                        O545^2)/(2*'1D'!$I$5))))-Q545,
        0))</f>
        <v>-3.8886858066007335E-3</v>
      </c>
      <c r="V545" s="5">
        <f ca="1">IF($A$2=0,
    1,
    IF(IFERROR(V544,
            0)=0,
        0,
        IFERROR(IF(ROUND(S545,
                    3)=1,
                1,
                IF(AND(ABS(U545)&lt;'1D'!$D$19,
                        S545&gt;1),
                    1,
                    0)),
            0)))</f>
        <v>0</v>
      </c>
      <c r="W545" s="5">
        <f ca="1">IF($A$2=0,
    MAX(MAX('1D'!$D$16,
            MAX('1D'!$D$16,
                POWER((ABS(K545)^2)/('1D'!$I$5*MAX(F545,
                            0.1)^2),
                    1/3))),
        IFERROR(W1396,
            MAX(MAX('1D'!$D$16,
                    MAX('1D'!$D$16,
                        POWER((ABS(K545)^2)/('1D'!$I$5*MAX(F545,
                                    0.1)^2),
                            1/3))),
                ($L$2)-E1396))),
    IF(IFERROR(AG546,
            0)=0,
        MAX(MAX('1D'!$D$16,
                MAX('1D'!$D$16,
                    POWER((ABS(K545)^2)/('1D'!$I$5*MAX(F545,
                                0.1)^2),
                        1/3))),
            IFERROR(W1396,
                MAX(MAX('1D'!$D$16,
                        MAX('1D'!$D$16,
                            POWER((ABS(K545)^2)/('1D'!$I$5*MAX(F545,
                                        0.1)^2),
                                1/3))),
                    ($L$2)-E1396))),
        IF(IFERROR(W545,
                0)=0,
            MAX(MAX('1D'!$D$16,
                    MAX('1D'!$D$16,
                        POWER((ABS(K545)^2)/('1D'!$I$5*MAX(F545,
                                    0.1)^2),
                            1/3))),
                IFERROR(W1396,
                    MAX(MAX('1D'!$D$16,
                            MAX('1D'!$D$16,
                                POWER((ABS(K545)^2)/('1D'!$I$5*MAX(F545,
                                            0.1)^2),
                                    1/3))),
                        ($L$2)-E1396))),
            IF(OR(IFERROR(AD545,
                        0)&gt;=1,
                    IFERROR(AD546,
                        0)&gt;=1),
                MAX('1D'!$D$16,
                    MAX('1D'!$D$16,
                        POWER((ABS(K545)^2)/('1D'!$I$5*MAX(F545,
                                    0.1)^2),
                            1/3))),
                IF(ABS(IFERROR(AF545,
                            0))&lt;'1D'!$D$19,
                    MAX(MAX('1D'!$D$16,
                            MAX('1D'!$D$16,
                                POWER((ABS(K545)^2)/('1D'!$I$5*MAX(F545,
                                            0.1)^2),
                                    1/3))),
                        IFERROR(W545,
                            0)),
                    MAX(MAX('1D'!$D$16,
                            MAX('1D'!$D$16,
                                POWER((ABS(K545)^2)/('1D'!$I$5*MAX(F545,
                                            0.1)^2),
                                    1/3))),
                        (IFERROR(W545,
                                0))+((IFERROR(AF545,
                                    0))*'1D'!$D$18)))))))</f>
        <v>2.1389677043987478</v>
      </c>
      <c r="X545" s="5">
        <f t="shared" ca="1" si="116"/>
        <v>11.122632062873489</v>
      </c>
      <c r="Y545" s="5">
        <f t="shared" ca="1" si="117"/>
        <v>1.1735290000551568</v>
      </c>
      <c r="Z545" s="5">
        <f t="shared" ca="1" si="118"/>
        <v>4.5807502857230418</v>
      </c>
      <c r="AA545" s="5">
        <f t="shared" ca="1" si="119"/>
        <v>634.4339677043987</v>
      </c>
      <c r="AB545" s="5">
        <f ca="1">AA545+((ABS(K545)/MAX(((F545)+(G545)*(W545))*(W545),
            0.000001))^2)/(2*'1D'!$I$5)</f>
        <v>635.50345155659807</v>
      </c>
      <c r="AC545" s="5">
        <f ca="1">((ABS(K545)*'1D'!$D$6)/(MAX(((F545)+(G545)*(W545))*(W545),
            0.000001)*MAX(((((F545)+(G545)*(W545))*(W545))/MAX((F545)+2*(W545)*SQRT(1+(G545)^2),
                    0.000001))^(2/3),
            0.000001)))^2</f>
        <v>3.8141460404132466E-3</v>
      </c>
      <c r="AD545" s="5">
        <f ca="1">ABS(ABS(K545)/MAX(((F545)+(G545)*(W545))*(W545),
        0.000001))/SQRT('1D'!$I$5*MAX((((F545)+(G545)*(W545))*(W545))/MAX((F545)+2*(G545)*(W545),
            0.000001),
        0.000001))</f>
        <v>1.0000000000000004</v>
      </c>
      <c r="AE545" s="5">
        <f ca="1">((F545)*(W545)^2)/2+(G545)*(W545)^3/3+(ABS(K545)^2)/('1D'!$I$5*MAX(((F545)+(G545)*(W545))*(W545),
        0.000001))</f>
        <v>35.686426155594638</v>
      </c>
      <c r="AF545" s="5">
        <f ca="1">IF($A$2=0,
    0,
    IFERROR(AB546+(((AC545+AC546)/2)*J546)+(IF(Z545&gt;Z546,
                '1D'!$D$8*((Z545^2-Z546^2)/(2*'1D'!$I$5)),
                '1D'!$D$9*((Z546^2-Z545^2)/(2*'1D'!$I$5)))+('1D'!$D$10*(ABS(I546)/90)*(MAX(Z545^2,
                        Z546^2)/(2*'1D'!$I$5))))-AB545,
        0))</f>
        <v>3.3141460404522149E-3</v>
      </c>
      <c r="AG545" s="5">
        <f ca="1">IF($A$2=0,
    1,
    IF(IFERROR(AG546,
            0)=0,
        0,
        IFERROR(IF(OR(ROUND(AD545,
                        3)&gt;=1,
                    AND(ABS(AF545)&lt;'1D'!$D$19,
                        AD545&lt;1)),
                1,
                0),
            0)))</f>
        <v>1</v>
      </c>
      <c r="AH545" s="5">
        <f ca="1">IFERROR(IF('1D'!V32="Supercritical",
        MAX('1D'!$D$16,
            IFERROR(L545,
                MAX('1D'!$D$16,
                    POWER((ABS(K545)^2)/('1D'!$I$5*MAX(F545,
                                0.1)^2),
                        1/3)))),
        IF('1D'!V32="Subcritical",
            MAX('1D'!$D$16,
                IFERROR(W545,
                    MAX('1D'!$D$16,
                        POWER((ABS(K545)^2)/('1D'!$I$5*MAX(F545,
                                    0.1)^2),
                            1/3)))),
            IF(IFERROR(T545,
                    -1E+99)&gt;=IFERROR(AE545,
                    -1E+99),
                MAX('1D'!$D$16,
                    IFERROR(L545,
                        MAX('1D'!$D$16,
                            POWER((ABS(K545)^2)/('1D'!$I$5*MAX(F545,
                                        0.1)^2),
                                1/3)))),
                MAX('1D'!$D$16,
                    IFERROR(W545,
                        MAX('1D'!$D$16,
                            POWER((ABS(K545)^2)/('1D'!$I$5*MAX(F545,
                                        0.1)^2),
                                1/3))))))),
    MAX('1D'!$D$16,
        POWER((ABS(K545)^2)/('1D'!$I$5*MAX(F545,
                    0.1)^2),
            1/3)))</f>
        <v>2.0411692021517887</v>
      </c>
      <c r="AI545" s="5">
        <f t="shared" ca="1" si="120"/>
        <v>634.33616920215172</v>
      </c>
      <c r="AJ545" s="5">
        <f ca="1">AI545+((ABS(K545)/MAX(((F545)+(G545)*(AH545))*(AH545),
            0.000001))^2)/(2*'1D'!$I$5)</f>
        <v>635.51059253909477</v>
      </c>
      <c r="AM545">
        <v>0</v>
      </c>
      <c r="AN545">
        <v>0</v>
      </c>
      <c r="AO545" s="5">
        <f t="shared" si="121"/>
        <v>0</v>
      </c>
      <c r="AP545" s="5">
        <f t="shared" si="125"/>
        <v>0</v>
      </c>
      <c r="AQ545" s="5">
        <f ca="1">ABS(ABS(K545)/MAX(((F545)+(G545)*(AH545))*(AH545),
        0.000001))/SQRT('1D'!$I$5*MAX((((F545)+(G545)*(AH545))*(AH545))/MAX((F545)+2*(G545)*(AH545),
            0.000001),
        0.000001))</f>
        <v>1.0727235886044055</v>
      </c>
      <c r="AR545" s="5" t="str">
        <f t="shared" ca="1" si="122"/>
        <v>Supercritical</v>
      </c>
      <c r="AS545" s="5">
        <f ca="1">((ABS(K545)*'1D'!$D$6)/(MAX(((F545)+(G545)*(AH545))*(AH545),
            0.000001)*MAX(((((F545)+(G545)*(AH545))*(AH545))/MAX((F545)+2*(AH545)*SQRT(1+(G545)^2),
                    0.000001))^(2/3),
            0.000001)))^2</f>
        <v>4.3358367565141456E-3</v>
      </c>
    </row>
    <row r="546" spans="1:45" x14ac:dyDescent="0.35">
      <c r="A546">
        <v>537</v>
      </c>
      <c r="B546">
        <v>535.99599999999998</v>
      </c>
      <c r="C546">
        <v>616188.54399999999</v>
      </c>
      <c r="D546">
        <v>3097447.3509999998</v>
      </c>
      <c r="E546">
        <v>632.29449999999997</v>
      </c>
      <c r="F546">
        <v>5.2</v>
      </c>
      <c r="G546">
        <v>0</v>
      </c>
      <c r="H546" t="s">
        <v>176</v>
      </c>
      <c r="I546">
        <v>0</v>
      </c>
      <c r="J546" s="5">
        <f t="shared" si="123"/>
        <v>1</v>
      </c>
      <c r="K546" s="5">
        <f t="shared" ca="1" si="124"/>
        <v>50.95</v>
      </c>
      <c r="L546" s="5">
        <f ca="1">IF($A$2=0,
    IFERROR(L545,
        MAX('1D'!$D$16,
            POWER((ABS(K546)^2)/('1D'!$I$5*MAX(F546,
                        0.1)^2),
                1/3))),
    IF(IFERROR(V545,
            0)=0,
        IFERROR(L545,
            MAX('1D'!$D$16,
                POWER((ABS(K546)^2)/('1D'!$I$5*MAX(F546,
                            0.1)^2),
                    1/3))),
        IF(OR(IFERROR(L546,
                    0)=0,
                IFERROR(S545,
                    0)&lt;1,
                IFERROR(S546,
                    0)&lt;1),
            MAX('1D'!$D$16,
                POWER((ABS(K546)^2)/('1D'!$I$5*MAX(F546,
                            0.1)^2),
                    1/3)),
            IF(IFERROR(U546,
                    0)&gt;0,
                MAX('1D'!$D$16,
                    IFERROR(L546,
                        0)+((IFERROR(U546,
                                0))*'1D'!$D$18*IF((IFERROR(S546,
                                    0))&lt;1,
                            1,
                            -1))),
                IF(IFERROR(U546,
                        0)&lt;0,
                    IF(ABS((MAX('1D'!$D$16,
                                    POWER((ABS(K546)^2)/('1D'!$I$5*MAX(F546,
                                                0.1)^2),
                                        1/3)))-IFERROR(L546,
                                0))&gt;'1D'!$D$19,
                        MAX('1D'!$D$16,
                            IF((MAX('1D'!$D$16,
                                        POWER((ABS(K546)^2)/('1D'!$I$5*MAX(F546,
                                                    0.1)^2),
                                            1/3)))&gt;IFERROR(L546,
                                    0),
                                MIN((MAX('1D'!$D$16,
                                            POWER((ABS(K546)^2)/('1D'!$I$5*MAX(F546,
                                                        0.1)^2),
                                                1/3))),
                                    IFERROR(L546,
                                        0)+(MIN(ABS(IFERROR(U546,
                                                    0))*'1D'!$D$18,
                                            ABS((MAX('1D'!$D$16,
                                                        POWER((ABS(K546)^2)/('1D'!$I$5*MAX(F546,
                                                                    0.1)^2),
                                                            1/3)))-IFERROR(L546,
                                                    0))))),
                                MAX((MAX('1D'!$D$16,
                                            POWER((ABS(K546)^2)/('1D'!$I$5*MAX(F546,
                                                        0.1)^2),
                                                1/3))),
                                    IFERROR(L546,
                                        0)-(MIN(ABS(IFERROR(U546,
                                                    0))*'1D'!$D$18,
                                            ABS((MAX('1D'!$D$16,
                                                        POWER((ABS(K546)^2)/('1D'!$I$5*MAX(F546,
                                                                    0.1)^2),
                                                            1/3)))-IFERROR(L546,
                                                    0))))))),
                        MAX('1D'!$D$16,
                            POWER((ABS(K546)^2)/('1D'!$I$5*MAX(F546,
                                        0.1)^2),
                                1/3))),
                    MAX('1D'!$D$16,
                        IFERROR(L546,
                            0)))))))</f>
        <v>2.0411692021517887</v>
      </c>
      <c r="M546" s="5">
        <f t="shared" ca="1" si="112"/>
        <v>10.614079851189301</v>
      </c>
      <c r="N546" s="5">
        <f t="shared" ca="1" si="113"/>
        <v>1.1434704692804873</v>
      </c>
      <c r="O546" s="5">
        <f t="shared" ca="1" si="114"/>
        <v>4.8002276894771132</v>
      </c>
      <c r="P546" s="5">
        <f t="shared" ca="1" si="115"/>
        <v>634.33566920215173</v>
      </c>
      <c r="Q546" s="5">
        <f ca="1">P546+((ABS(K546)/MAX(((F546)+(G546)*(L546))*(L546),
            0.000001))^2)/(2*'1D'!$I$5)</f>
        <v>635.51009253909479</v>
      </c>
      <c r="R546" s="5">
        <f ca="1">((ABS(K546)*'1D'!$D$6)/(MAX(((F546)+(G546)*(L546))*(L546),
            0.000001)*MAX(((((F546)+(G546)*(L546))*(L546))/MAX((F546)+2*(L546)*SQRT(1+(G546)^2),
                    0.000001))^(2/3),
            0.000001)))^2</f>
        <v>4.3358367565141456E-3</v>
      </c>
      <c r="S546" s="5">
        <f ca="1">ABS(ABS(K546)/MAX(((F546)+(G546)*(L546))*(L546),
        0.000001))/SQRT('1D'!$I$5*MAX((((F546)+(G546)*(L546))*(L546))/MAX((F546)+2*(G546)*(L546),
            0.000001),
        0.000001))</f>
        <v>1.0727235886044055</v>
      </c>
      <c r="T546" s="5">
        <f ca="1">((F546)*(L546)^2)/2+(G546)*(L546)^3/3+(ABS(K546)^2)/('1D'!$I$5*MAX(((F546)+(G546)*(L546))*(L546),
        0.000001))</f>
        <v>35.763412605541333</v>
      </c>
      <c r="U546" s="5">
        <f ca="1">IF($A$2=0,
    0,
    IFERROR(Q545-(((R545+R546)/2)*J546)-(IF(O545&gt;O546,
                '1D'!$D$8*((O545^2-O546^2)/(2*'1D'!$I$5)),
                '1D'!$D$9*((O546^2-O545^2)/(2*'1D'!$I$5)))+('1D'!$D$10*(ABS(I546)/90)*(MAX(O545^2,
                        O546^2)/(2*'1D'!$I$5))))-Q546,
        0))</f>
        <v>-3.8358367564796936E-3</v>
      </c>
      <c r="V546" s="5">
        <f ca="1">IF($A$2=0,
    1,
    IF(IFERROR(V545,
            0)=0,
        0,
        IFERROR(IF(ROUND(S546,
                    3)=1,
                1,
                IF(AND(ABS(U546)&lt;'1D'!$D$19,
                        S546&gt;1),
                    1,
                    0)),
            0)))</f>
        <v>0</v>
      </c>
      <c r="W546" s="5">
        <f ca="1">IF($A$2=0,
    MAX(MAX('1D'!$D$16,
            MAX('1D'!$D$16,
                POWER((ABS(K546)^2)/('1D'!$I$5*MAX(F546,
                            0.1)^2),
                    1/3))),
        IFERROR(W1396,
            MAX(MAX('1D'!$D$16,
                    MAX('1D'!$D$16,
                        POWER((ABS(K546)^2)/('1D'!$I$5*MAX(F546,
                                    0.1)^2),
                            1/3))),
                ($L$2)-E1396))),
    IF(IFERROR(AG547,
            0)=0,
        MAX(MAX('1D'!$D$16,
                MAX('1D'!$D$16,
                    POWER((ABS(K546)^2)/('1D'!$I$5*MAX(F546,
                                0.1)^2),
                        1/3))),
            IFERROR(W1396,
                MAX(MAX('1D'!$D$16,
                        MAX('1D'!$D$16,
                            POWER((ABS(K546)^2)/('1D'!$I$5*MAX(F546,
                                        0.1)^2),
                                1/3))),
                    ($L$2)-E1396))),
        IF(IFERROR(W546,
                0)=0,
            MAX(MAX('1D'!$D$16,
                    MAX('1D'!$D$16,
                        POWER((ABS(K546)^2)/('1D'!$I$5*MAX(F546,
                                    0.1)^2),
                            1/3))),
                IFERROR(W1396,
                    MAX(MAX('1D'!$D$16,
                            MAX('1D'!$D$16,
                                POWER((ABS(K546)^2)/('1D'!$I$5*MAX(F546,
                                            0.1)^2),
                                    1/3))),
                        ($L$2)-E1396))),
            IF(OR(IFERROR(AD546,
                        0)&gt;=1,
                    IFERROR(AD547,
                        0)&gt;=1),
                MAX('1D'!$D$16,
                    MAX('1D'!$D$16,
                        POWER((ABS(K546)^2)/('1D'!$I$5*MAX(F546,
                                    0.1)^2),
                            1/3))),
                IF(ABS(IFERROR(AF546,
                            0))&lt;'1D'!$D$19,
                    MAX(MAX('1D'!$D$16,
                            MAX('1D'!$D$16,
                                POWER((ABS(K546)^2)/('1D'!$I$5*MAX(F546,
                                            0.1)^2),
                                    1/3))),
                        IFERROR(W546,
                            0)),
                    MAX(MAX('1D'!$D$16,
                            MAX('1D'!$D$16,
                                POWER((ABS(K546)^2)/('1D'!$I$5*MAX(F546,
                                            0.1)^2),
                                    1/3))),
                        (IFERROR(W546,
                                0))+((IFERROR(AF546,
                                    0))*'1D'!$D$18)))))))</f>
        <v>2.1389677043987478</v>
      </c>
      <c r="X546" s="5">
        <f t="shared" ca="1" si="116"/>
        <v>11.122632062873489</v>
      </c>
      <c r="Y546" s="5">
        <f t="shared" ca="1" si="117"/>
        <v>1.1735290000551568</v>
      </c>
      <c r="Z546" s="5">
        <f t="shared" ca="1" si="118"/>
        <v>4.5807502857230418</v>
      </c>
      <c r="AA546" s="5">
        <f t="shared" ca="1" si="119"/>
        <v>634.43346770439871</v>
      </c>
      <c r="AB546" s="5">
        <f ca="1">AA546+((ABS(K546)/MAX(((F546)+(G546)*(W546))*(W546),
            0.000001))^2)/(2*'1D'!$I$5)</f>
        <v>635.50295155659808</v>
      </c>
      <c r="AC546" s="5">
        <f ca="1">((ABS(K546)*'1D'!$D$6)/(MAX(((F546)+(G546)*(W546))*(W546),
            0.000001)*MAX(((((F546)+(G546)*(W546))*(W546))/MAX((F546)+2*(W546)*SQRT(1+(G546)^2),
                    0.000001))^(2/3),
            0.000001)))^2</f>
        <v>3.8141460404132466E-3</v>
      </c>
      <c r="AD546" s="5">
        <f ca="1">ABS(ABS(K546)/MAX(((F546)+(G546)*(W546))*(W546),
        0.000001))/SQRT('1D'!$I$5*MAX((((F546)+(G546)*(W546))*(W546))/MAX((F546)+2*(G546)*(W546),
            0.000001),
        0.000001))</f>
        <v>1.0000000000000004</v>
      </c>
      <c r="AE546" s="5">
        <f ca="1">((F546)*(W546)^2)/2+(G546)*(W546)^3/3+(ABS(K546)^2)/('1D'!$I$5*MAX(((F546)+(G546)*(W546))*(W546),
        0.000001))</f>
        <v>35.686426155594638</v>
      </c>
      <c r="AF546" s="5">
        <f ca="1">IF($A$2=0,
    0,
    IFERROR(AB547+(((AC546+AC547)/2)*J547)+(IF(Z546&gt;Z547,
                '1D'!$D$8*((Z546^2-Z547^2)/(2*'1D'!$I$5)),
                '1D'!$D$9*((Z547^2-Z546^2)/(2*'1D'!$I$5)))+('1D'!$D$10*(ABS(I547)/90)*(MAX(Z546^2,
                        Z547^2)/(2*'1D'!$I$5))))-AB546,
        0))</f>
        <v>3.3513287753521581E-3</v>
      </c>
      <c r="AG546" s="5">
        <f ca="1">IF($A$2=0,
    1,
    IF(IFERROR(AG547,
            0)=0,
        0,
        IFERROR(IF(OR(ROUND(AD546,
                        3)&gt;=1,
                    AND(ABS(AF546)&lt;'1D'!$D$19,
                        AD546&lt;1)),
                1,
                0),
            0)))</f>
        <v>1</v>
      </c>
      <c r="AH546" s="5">
        <f ca="1">IFERROR(IF('1D'!V32="Supercritical",
        MAX('1D'!$D$16,
            IFERROR(L546,
                MAX('1D'!$D$16,
                    POWER((ABS(K546)^2)/('1D'!$I$5*MAX(F546,
                                0.1)^2),
                        1/3)))),
        IF('1D'!V32="Subcritical",
            MAX('1D'!$D$16,
                IFERROR(W546,
                    MAX('1D'!$D$16,
                        POWER((ABS(K546)^2)/('1D'!$I$5*MAX(F546,
                                    0.1)^2),
                            1/3)))),
            IF(IFERROR(T546,
                    -1E+99)&gt;=IFERROR(AE546,
                    -1E+99),
                MAX('1D'!$D$16,
                    IFERROR(L546,
                        MAX('1D'!$D$16,
                            POWER((ABS(K546)^2)/('1D'!$I$5*MAX(F546,
                                        0.1)^2),
                                1/3)))),
                MAX('1D'!$D$16,
                    IFERROR(W546,
                        MAX('1D'!$D$16,
                            POWER((ABS(K546)^2)/('1D'!$I$5*MAX(F546,
                                        0.1)^2),
                                1/3))))))),
    MAX('1D'!$D$16,
        POWER((ABS(K546)^2)/('1D'!$I$5*MAX(F546,
                    0.1)^2),
            1/3)))</f>
        <v>2.0411692021517887</v>
      </c>
      <c r="AI546" s="5">
        <f t="shared" ca="1" si="120"/>
        <v>634.33566920215173</v>
      </c>
      <c r="AJ546" s="5">
        <f ca="1">AI546+((ABS(K546)/MAX(((F546)+(G546)*(AH546))*(AH546),
            0.000001))^2)/(2*'1D'!$I$5)</f>
        <v>635.51009253909479</v>
      </c>
      <c r="AM546">
        <v>0</v>
      </c>
      <c r="AN546">
        <v>0</v>
      </c>
      <c r="AO546" s="5">
        <f t="shared" si="121"/>
        <v>0</v>
      </c>
      <c r="AP546" s="5">
        <f t="shared" si="125"/>
        <v>0</v>
      </c>
      <c r="AQ546" s="5">
        <f ca="1">ABS(ABS(K546)/MAX(((F546)+(G546)*(AH546))*(AH546),
        0.000001))/SQRT('1D'!$I$5*MAX((((F546)+(G546)*(AH546))*(AH546))/MAX((F546)+2*(G546)*(AH546),
            0.000001),
        0.000001))</f>
        <v>1.0727235886044055</v>
      </c>
      <c r="AR546" s="5" t="str">
        <f t="shared" ca="1" si="122"/>
        <v>Supercritical</v>
      </c>
      <c r="AS546" s="5">
        <f ca="1">((ABS(K546)*'1D'!$D$6)/(MAX(((F546)+(G546)*(AH546))*(AH546),
            0.000001)*MAX(((((F546)+(G546)*(AH546))*(AH546))/MAX((F546)+2*(AH546)*SQRT(1+(G546)^2),
                    0.000001))^(2/3),
            0.000001)))^2</f>
        <v>4.3358367565141456E-3</v>
      </c>
    </row>
    <row r="547" spans="1:45" x14ac:dyDescent="0.35">
      <c r="A547">
        <v>538</v>
      </c>
      <c r="B547">
        <v>536.995</v>
      </c>
      <c r="C547">
        <v>616188.06999999995</v>
      </c>
      <c r="D547">
        <v>3097446.4709999999</v>
      </c>
      <c r="E547">
        <v>632.29399999999998</v>
      </c>
      <c r="F547">
        <v>5.2</v>
      </c>
      <c r="G547">
        <v>0</v>
      </c>
      <c r="H547" t="s">
        <v>176</v>
      </c>
      <c r="I547">
        <v>2.3E-2</v>
      </c>
      <c r="J547" s="5">
        <f t="shared" si="123"/>
        <v>0.99900000000002365</v>
      </c>
      <c r="K547" s="5">
        <f t="shared" ca="1" si="124"/>
        <v>50.95</v>
      </c>
      <c r="L547" s="5">
        <f ca="1">IF($A$2=0,
    IFERROR(L546,
        MAX('1D'!$D$16,
            POWER((ABS(K547)^2)/('1D'!$I$5*MAX(F547,
                        0.1)^2),
                1/3))),
    IF(IFERROR(V546,
            0)=0,
        IFERROR(L546,
            MAX('1D'!$D$16,
                POWER((ABS(K547)^2)/('1D'!$I$5*MAX(F547,
                            0.1)^2),
                    1/3))),
        IF(OR(IFERROR(L547,
                    0)=0,
                IFERROR(S546,
                    0)&lt;1,
                IFERROR(S547,
                    0)&lt;1),
            MAX('1D'!$D$16,
                POWER((ABS(K547)^2)/('1D'!$I$5*MAX(F547,
                            0.1)^2),
                    1/3)),
            IF(IFERROR(U547,
                    0)&gt;0,
                MAX('1D'!$D$16,
                    IFERROR(L547,
                        0)+((IFERROR(U547,
                                0))*'1D'!$D$18*IF((IFERROR(S547,
                                    0))&lt;1,
                            1,
                            -1))),
                IF(IFERROR(U547,
                        0)&lt;0,
                    IF(ABS((MAX('1D'!$D$16,
                                    POWER((ABS(K547)^2)/('1D'!$I$5*MAX(F547,
                                                0.1)^2),
                                        1/3)))-IFERROR(L547,
                                0))&gt;'1D'!$D$19,
                        MAX('1D'!$D$16,
                            IF((MAX('1D'!$D$16,
                                        POWER((ABS(K547)^2)/('1D'!$I$5*MAX(F547,
                                                    0.1)^2),
                                            1/3)))&gt;IFERROR(L547,
                                    0),
                                MIN((MAX('1D'!$D$16,
                                            POWER((ABS(K547)^2)/('1D'!$I$5*MAX(F547,
                                                        0.1)^2),
                                                1/3))),
                                    IFERROR(L547,
                                        0)+(MIN(ABS(IFERROR(U547,
                                                    0))*'1D'!$D$18,
                                            ABS((MAX('1D'!$D$16,
                                                        POWER((ABS(K547)^2)/('1D'!$I$5*MAX(F547,
                                                                    0.1)^2),
                                                            1/3)))-IFERROR(L547,
                                                    0))))),
                                MAX((MAX('1D'!$D$16,
                                            POWER((ABS(K547)^2)/('1D'!$I$5*MAX(F547,
                                                        0.1)^2),
                                                1/3))),
                                    IFERROR(L547,
                                        0)-(MIN(ABS(IFERROR(U547,
                                                    0))*'1D'!$D$18,
                                            ABS((MAX('1D'!$D$16,
                                                        POWER((ABS(K547)^2)/('1D'!$I$5*MAX(F547,
                                                                    0.1)^2),
                                                            1/3)))-IFERROR(L547,
                                                    0))))))),
                        MAX('1D'!$D$16,
                            POWER((ABS(K547)^2)/('1D'!$I$5*MAX(F547,
                                        0.1)^2),
                                1/3))),
                    MAX('1D'!$D$16,
                        IFERROR(L547,
                            0)))))))</f>
        <v>2.0411692021517887</v>
      </c>
      <c r="M547" s="5">
        <f t="shared" ca="1" si="112"/>
        <v>10.614079851189301</v>
      </c>
      <c r="N547" s="5">
        <f t="shared" ca="1" si="113"/>
        <v>1.1434704692804873</v>
      </c>
      <c r="O547" s="5">
        <f t="shared" ca="1" si="114"/>
        <v>4.8002276894771132</v>
      </c>
      <c r="P547" s="5">
        <f t="shared" ca="1" si="115"/>
        <v>634.33516920215175</v>
      </c>
      <c r="Q547" s="5">
        <f ca="1">P547+((ABS(K547)/MAX(((F547)+(G547)*(L547))*(L547),
            0.000001))^2)/(2*'1D'!$I$5)</f>
        <v>635.5095925390948</v>
      </c>
      <c r="R547" s="5">
        <f ca="1">((ABS(K547)*'1D'!$D$6)/(MAX(((F547)+(G547)*(L547))*(L547),
            0.000001)*MAX(((((F547)+(G547)*(L547))*(L547))/MAX((F547)+2*(L547)*SQRT(1+(G547)^2),
                    0.000001))^(2/3),
            0.000001)))^2</f>
        <v>4.3358367565141456E-3</v>
      </c>
      <c r="S547" s="5">
        <f ca="1">ABS(ABS(K547)/MAX(((F547)+(G547)*(L547))*(L547),
        0.000001))/SQRT('1D'!$I$5*MAX((((F547)+(G547)*(L547))*(L547))/MAX((F547)+2*(G547)*(L547),
            0.000001),
        0.000001))</f>
        <v>1.0727235886044055</v>
      </c>
      <c r="T547" s="5">
        <f ca="1">((F547)*(L547)^2)/2+(G547)*(L547)^3/3+(ABS(K547)^2)/('1D'!$I$5*MAX(((F547)+(G547)*(L547))*(L547),
        0.000001))</f>
        <v>35.763412605541333</v>
      </c>
      <c r="U547" s="5">
        <f ca="1">IF($A$2=0,
    0,
    IFERROR(Q546-(((R546+R547)/2)*J547)-(IF(O546&gt;O547,
                '1D'!$D$8*((O546^2-O547^2)/(2*'1D'!$I$5)),
                '1D'!$D$9*((O547^2-O546^2)/(2*'1D'!$I$5)))+('1D'!$D$10*(ABS(I547)/90)*(MAX(O546^2,
                        O547^2)/(2*'1D'!$I$5))))-Q547,
        0))</f>
        <v>-3.8765204810715659E-3</v>
      </c>
      <c r="V547" s="5">
        <f ca="1">IF($A$2=0,
    1,
    IF(IFERROR(V546,
            0)=0,
        0,
        IFERROR(IF(ROUND(S547,
                    3)=1,
                1,
                IF(AND(ABS(U547)&lt;'1D'!$D$19,
                        S547&gt;1),
                    1,
                    0)),
            0)))</f>
        <v>0</v>
      </c>
      <c r="W547" s="5">
        <f ca="1">IF($A$2=0,
    MAX(MAX('1D'!$D$16,
            MAX('1D'!$D$16,
                POWER((ABS(K547)^2)/('1D'!$I$5*MAX(F547,
                            0.1)^2),
                    1/3))),
        IFERROR(W1396,
            MAX(MAX('1D'!$D$16,
                    MAX('1D'!$D$16,
                        POWER((ABS(K547)^2)/('1D'!$I$5*MAX(F547,
                                    0.1)^2),
                            1/3))),
                ($L$2)-E1396))),
    IF(IFERROR(AG548,
            0)=0,
        MAX(MAX('1D'!$D$16,
                MAX('1D'!$D$16,
                    POWER((ABS(K547)^2)/('1D'!$I$5*MAX(F547,
                                0.1)^2),
                        1/3))),
            IFERROR(W1396,
                MAX(MAX('1D'!$D$16,
                        MAX('1D'!$D$16,
                            POWER((ABS(K547)^2)/('1D'!$I$5*MAX(F547,
                                        0.1)^2),
                                1/3))),
                    ($L$2)-E1396))),
        IF(IFERROR(W547,
                0)=0,
            MAX(MAX('1D'!$D$16,
                    MAX('1D'!$D$16,
                        POWER((ABS(K547)^2)/('1D'!$I$5*MAX(F547,
                                    0.1)^2),
                            1/3))),
                IFERROR(W1396,
                    MAX(MAX('1D'!$D$16,
                            MAX('1D'!$D$16,
                                POWER((ABS(K547)^2)/('1D'!$I$5*MAX(F547,
                                            0.1)^2),
                                    1/3))),
                        ($L$2)-E1396))),
            IF(OR(IFERROR(AD547,
                        0)&gt;=1,
                    IFERROR(AD548,
                        0)&gt;=1),
                MAX('1D'!$D$16,
                    MAX('1D'!$D$16,
                        POWER((ABS(K547)^2)/('1D'!$I$5*MAX(F547,
                                    0.1)^2),
                            1/3))),
                IF(ABS(IFERROR(AF547,
                            0))&lt;'1D'!$D$19,
                    MAX(MAX('1D'!$D$16,
                            MAX('1D'!$D$16,
                                POWER((ABS(K547)^2)/('1D'!$I$5*MAX(F547,
                                            0.1)^2),
                                    1/3))),
                        IFERROR(W547,
                            0)),
                    MAX(MAX('1D'!$D$16,
                            MAX('1D'!$D$16,
                                POWER((ABS(K547)^2)/('1D'!$I$5*MAX(F547,
                                            0.1)^2),
                                    1/3))),
                        (IFERROR(W547,
                                0))+((IFERROR(AF547,
                                    0))*'1D'!$D$18)))))))</f>
        <v>2.1389677043987478</v>
      </c>
      <c r="X547" s="5">
        <f t="shared" ca="1" si="116"/>
        <v>11.122632062873489</v>
      </c>
      <c r="Y547" s="5">
        <f t="shared" ca="1" si="117"/>
        <v>1.1735290000551568</v>
      </c>
      <c r="Z547" s="5">
        <f t="shared" ca="1" si="118"/>
        <v>4.5807502857230418</v>
      </c>
      <c r="AA547" s="5">
        <f t="shared" ca="1" si="119"/>
        <v>634.43296770439872</v>
      </c>
      <c r="AB547" s="5">
        <f ca="1">AA547+((ABS(K547)/MAX(((F547)+(G547)*(W547))*(W547),
            0.000001))^2)/(2*'1D'!$I$5)</f>
        <v>635.50245155659809</v>
      </c>
      <c r="AC547" s="5">
        <f ca="1">((ABS(K547)*'1D'!$D$6)/(MAX(((F547)+(G547)*(W547))*(W547),
            0.000001)*MAX(((((F547)+(G547)*(W547))*(W547))/MAX((F547)+2*(W547)*SQRT(1+(G547)^2),
                    0.000001))^(2/3),
            0.000001)))^2</f>
        <v>3.8141460404132466E-3</v>
      </c>
      <c r="AD547" s="5">
        <f ca="1">ABS(ABS(K547)/MAX(((F547)+(G547)*(W547))*(W547),
        0.000001))/SQRT('1D'!$I$5*MAX((((F547)+(G547)*(W547))*(W547))/MAX((F547)+2*(G547)*(W547),
            0.000001),
        0.000001))</f>
        <v>1.0000000000000004</v>
      </c>
      <c r="AE547" s="5">
        <f ca="1">((F547)*(W547)^2)/2+(G547)*(W547)^3/3+(ABS(K547)^2)/('1D'!$I$5*MAX(((F547)+(G547)*(W547))*(W547),
        0.000001))</f>
        <v>35.686426155594638</v>
      </c>
      <c r="AF547" s="5">
        <f ca="1">IF($A$2=0,
    0,
    IFERROR(AB548+(((AC547+AC548)/2)*J548)+(IF(Z547&gt;Z548,
                '1D'!$D$8*((Z547^2-Z548^2)/(2*'1D'!$I$5)),
                '1D'!$D$9*((Z548^2-Z547^2)/(2*'1D'!$I$5)))+('1D'!$D$10*(ABS(I548)/90)*(MAX(Z547^2,
                        Z548^2)/(2*'1D'!$I$5))))-AB547,
        0))</f>
        <v>3.3589570674621427E-3</v>
      </c>
      <c r="AG547" s="5">
        <f ca="1">IF($A$2=0,
    1,
    IF(IFERROR(AG548,
            0)=0,
        0,
        IFERROR(IF(OR(ROUND(AD547,
                        3)&gt;=1,
                    AND(ABS(AF547)&lt;'1D'!$D$19,
                        AD547&lt;1)),
                1,
                0),
            0)))</f>
        <v>1</v>
      </c>
      <c r="AH547" s="5">
        <f ca="1">IFERROR(IF('1D'!V32="Supercritical",
        MAX('1D'!$D$16,
            IFERROR(L547,
                MAX('1D'!$D$16,
                    POWER((ABS(K547)^2)/('1D'!$I$5*MAX(F547,
                                0.1)^2),
                        1/3)))),
        IF('1D'!V32="Subcritical",
            MAX('1D'!$D$16,
                IFERROR(W547,
                    MAX('1D'!$D$16,
                        POWER((ABS(K547)^2)/('1D'!$I$5*MAX(F547,
                                    0.1)^2),
                            1/3)))),
            IF(IFERROR(T547,
                    -1E+99)&gt;=IFERROR(AE547,
                    -1E+99),
                MAX('1D'!$D$16,
                    IFERROR(L547,
                        MAX('1D'!$D$16,
                            POWER((ABS(K547)^2)/('1D'!$I$5*MAX(F547,
                                        0.1)^2),
                                1/3)))),
                MAX('1D'!$D$16,
                    IFERROR(W547,
                        MAX('1D'!$D$16,
                            POWER((ABS(K547)^2)/('1D'!$I$5*MAX(F547,
                                        0.1)^2),
                                1/3))))))),
    MAX('1D'!$D$16,
        POWER((ABS(K547)^2)/('1D'!$I$5*MAX(F547,
                    0.1)^2),
            1/3)))</f>
        <v>2.0411692021517887</v>
      </c>
      <c r="AI547" s="5">
        <f t="shared" ca="1" si="120"/>
        <v>634.33516920215175</v>
      </c>
      <c r="AJ547" s="5">
        <f ca="1">AI547+((ABS(K547)/MAX(((F547)+(G547)*(AH547))*(AH547),
            0.000001))^2)/(2*'1D'!$I$5)</f>
        <v>635.5095925390948</v>
      </c>
      <c r="AM547">
        <v>0</v>
      </c>
      <c r="AN547">
        <v>0</v>
      </c>
      <c r="AO547" s="5">
        <f t="shared" si="121"/>
        <v>0</v>
      </c>
      <c r="AP547" s="5">
        <f t="shared" si="125"/>
        <v>0</v>
      </c>
      <c r="AQ547" s="5">
        <f ca="1">ABS(ABS(K547)/MAX(((F547)+(G547)*(AH547))*(AH547),
        0.000001))/SQRT('1D'!$I$5*MAX((((F547)+(G547)*(AH547))*(AH547))/MAX((F547)+2*(G547)*(AH547),
            0.000001),
        0.000001))</f>
        <v>1.0727235886044055</v>
      </c>
      <c r="AR547" s="5" t="str">
        <f t="shared" ca="1" si="122"/>
        <v>Supercritical</v>
      </c>
      <c r="AS547" s="5">
        <f ca="1">((ABS(K547)*'1D'!$D$6)/(MAX(((F547)+(G547)*(AH547))*(AH547),
            0.000001)*MAX(((((F547)+(G547)*(AH547))*(AH547))/MAX((F547)+2*(AH547)*SQRT(1+(G547)^2),
                    0.000001))^(2/3),
            0.000001)))^2</f>
        <v>4.3358367565141456E-3</v>
      </c>
    </row>
    <row r="548" spans="1:45" x14ac:dyDescent="0.35">
      <c r="A548">
        <v>539</v>
      </c>
      <c r="B548">
        <v>537.99599999999998</v>
      </c>
      <c r="C548">
        <v>616187.59499999997</v>
      </c>
      <c r="D548">
        <v>3097445.59</v>
      </c>
      <c r="E548">
        <v>632.29349999999999</v>
      </c>
      <c r="F548">
        <v>5.2</v>
      </c>
      <c r="G548">
        <v>0</v>
      </c>
      <c r="H548" t="s">
        <v>176</v>
      </c>
      <c r="I548">
        <v>2.3E-2</v>
      </c>
      <c r="J548" s="5">
        <f t="shared" si="123"/>
        <v>1.0009999999999764</v>
      </c>
      <c r="K548" s="5">
        <f t="shared" ca="1" si="124"/>
        <v>50.95</v>
      </c>
      <c r="L548" s="5">
        <f ca="1">IF($A$2=0,
    IFERROR(L547,
        MAX('1D'!$D$16,
            POWER((ABS(K548)^2)/('1D'!$I$5*MAX(F548,
                        0.1)^2),
                1/3))),
    IF(IFERROR(V547,
            0)=0,
        IFERROR(L547,
            MAX('1D'!$D$16,
                POWER((ABS(K548)^2)/('1D'!$I$5*MAX(F548,
                            0.1)^2),
                    1/3))),
        IF(OR(IFERROR(L548,
                    0)=0,
                IFERROR(S547,
                    0)&lt;1,
                IFERROR(S548,
                    0)&lt;1),
            MAX('1D'!$D$16,
                POWER((ABS(K548)^2)/('1D'!$I$5*MAX(F548,
                            0.1)^2),
                    1/3)),
            IF(IFERROR(U548,
                    0)&gt;0,
                MAX('1D'!$D$16,
                    IFERROR(L548,
                        0)+((IFERROR(U548,
                                0))*'1D'!$D$18*IF((IFERROR(S548,
                                    0))&lt;1,
                            1,
                            -1))),
                IF(IFERROR(U548,
                        0)&lt;0,
                    IF(ABS((MAX('1D'!$D$16,
                                    POWER((ABS(K548)^2)/('1D'!$I$5*MAX(F548,
                                                0.1)^2),
                                        1/3)))-IFERROR(L548,
                                0))&gt;'1D'!$D$19,
                        MAX('1D'!$D$16,
                            IF((MAX('1D'!$D$16,
                                        POWER((ABS(K548)^2)/('1D'!$I$5*MAX(F548,
                                                    0.1)^2),
                                            1/3)))&gt;IFERROR(L548,
                                    0),
                                MIN((MAX('1D'!$D$16,
                                            POWER((ABS(K548)^2)/('1D'!$I$5*MAX(F548,
                                                        0.1)^2),
                                                1/3))),
                                    IFERROR(L548,
                                        0)+(MIN(ABS(IFERROR(U548,
                                                    0))*'1D'!$D$18,
                                            ABS((MAX('1D'!$D$16,
                                                        POWER((ABS(K548)^2)/('1D'!$I$5*MAX(F548,
                                                                    0.1)^2),
                                                            1/3)))-IFERROR(L548,
                                                    0))))),
                                MAX((MAX('1D'!$D$16,
                                            POWER((ABS(K548)^2)/('1D'!$I$5*MAX(F548,
                                                        0.1)^2),
                                                1/3))),
                                    IFERROR(L548,
                                        0)-(MIN(ABS(IFERROR(U548,
                                                    0))*'1D'!$D$18,
                                            ABS((MAX('1D'!$D$16,
                                                        POWER((ABS(K548)^2)/('1D'!$I$5*MAX(F548,
                                                                    0.1)^2),
                                                            1/3)))-IFERROR(L548,
                                                    0))))))),
                        MAX('1D'!$D$16,
                            POWER((ABS(K548)^2)/('1D'!$I$5*MAX(F548,
                                        0.1)^2),
                                1/3))),
                    MAX('1D'!$D$16,
                        IFERROR(L548,
                            0)))))))</f>
        <v>2.0411692021517887</v>
      </c>
      <c r="M548" s="5">
        <f t="shared" ca="1" si="112"/>
        <v>10.614079851189301</v>
      </c>
      <c r="N548" s="5">
        <f t="shared" ca="1" si="113"/>
        <v>1.1434704692804873</v>
      </c>
      <c r="O548" s="5">
        <f t="shared" ca="1" si="114"/>
        <v>4.8002276894771132</v>
      </c>
      <c r="P548" s="5">
        <f t="shared" ca="1" si="115"/>
        <v>634.33466920215176</v>
      </c>
      <c r="Q548" s="5">
        <f ca="1">P548+((ABS(K548)/MAX(((F548)+(G548)*(L548))*(L548),
            0.000001))^2)/(2*'1D'!$I$5)</f>
        <v>635.50909253909481</v>
      </c>
      <c r="R548" s="5">
        <f ca="1">((ABS(K548)*'1D'!$D$6)/(MAX(((F548)+(G548)*(L548))*(L548),
            0.000001)*MAX(((((F548)+(G548)*(L548))*(L548))/MAX((F548)+2*(L548)*SQRT(1+(G548)^2),
                    0.000001))^(2/3),
            0.000001)))^2</f>
        <v>4.3358367565141456E-3</v>
      </c>
      <c r="S548" s="5">
        <f ca="1">ABS(ABS(K548)/MAX(((F548)+(G548)*(L548))*(L548),
        0.000001))/SQRT('1D'!$I$5*MAX((((F548)+(G548)*(L548))*(L548))/MAX((F548)+2*(G548)*(L548),
            0.000001),
        0.000001))</f>
        <v>1.0727235886044055</v>
      </c>
      <c r="T548" s="5">
        <f ca="1">((F548)*(L548)^2)/2+(G548)*(L548)^3/3+(ABS(K548)^2)/('1D'!$I$5*MAX(((F548)+(G548)*(L548))*(L548),
        0.000001))</f>
        <v>35.763412605541333</v>
      </c>
      <c r="U548" s="5">
        <f ca="1">IF($A$2=0,
    0,
    IFERROR(Q547-(((R547+R548)/2)*J548)-(IF(O547&gt;O548,
                '1D'!$D$8*((O547^2-O548^2)/(2*'1D'!$I$5)),
                '1D'!$D$9*((O548^2-O547^2)/(2*'1D'!$I$5)))+('1D'!$D$10*(ABS(I548)/90)*(MAX(O547^2,
                        O548^2)/(2*'1D'!$I$5))))-Q548,
        0))</f>
        <v>-3.8851921545983714E-3</v>
      </c>
      <c r="V548" s="5">
        <f ca="1">IF($A$2=0,
    1,
    IF(IFERROR(V547,
            0)=0,
        0,
        IFERROR(IF(ROUND(S548,
                    3)=1,
                1,
                IF(AND(ABS(U548)&lt;'1D'!$D$19,
                        S548&gt;1),
                    1,
                    0)),
            0)))</f>
        <v>0</v>
      </c>
      <c r="W548" s="5">
        <f ca="1">IF($A$2=0,
    MAX(MAX('1D'!$D$16,
            MAX('1D'!$D$16,
                POWER((ABS(K548)^2)/('1D'!$I$5*MAX(F548,
                            0.1)^2),
                    1/3))),
        IFERROR(W1396,
            MAX(MAX('1D'!$D$16,
                    MAX('1D'!$D$16,
                        POWER((ABS(K548)^2)/('1D'!$I$5*MAX(F548,
                                    0.1)^2),
                            1/3))),
                ($L$2)-E1396))),
    IF(IFERROR(AG549,
            0)=0,
        MAX(MAX('1D'!$D$16,
                MAX('1D'!$D$16,
                    POWER((ABS(K548)^2)/('1D'!$I$5*MAX(F548,
                                0.1)^2),
                        1/3))),
            IFERROR(W1396,
                MAX(MAX('1D'!$D$16,
                        MAX('1D'!$D$16,
                            POWER((ABS(K548)^2)/('1D'!$I$5*MAX(F548,
                                        0.1)^2),
                                1/3))),
                    ($L$2)-E1396))),
        IF(IFERROR(W548,
                0)=0,
            MAX(MAX('1D'!$D$16,
                    MAX('1D'!$D$16,
                        POWER((ABS(K548)^2)/('1D'!$I$5*MAX(F548,
                                    0.1)^2),
                            1/3))),
                IFERROR(W1396,
                    MAX(MAX('1D'!$D$16,
                            MAX('1D'!$D$16,
                                POWER((ABS(K548)^2)/('1D'!$I$5*MAX(F548,
                                            0.1)^2),
                                    1/3))),
                        ($L$2)-E1396))),
            IF(OR(IFERROR(AD548,
                        0)&gt;=1,
                    IFERROR(AD549,
                        0)&gt;=1),
                MAX('1D'!$D$16,
                    MAX('1D'!$D$16,
                        POWER((ABS(K548)^2)/('1D'!$I$5*MAX(F548,
                                    0.1)^2),
                            1/3))),
                IF(ABS(IFERROR(AF548,
                            0))&lt;'1D'!$D$19,
                    MAX(MAX('1D'!$D$16,
                            MAX('1D'!$D$16,
                                POWER((ABS(K548)^2)/('1D'!$I$5*MAX(F548,
                                            0.1)^2),
                                    1/3))),
                        IFERROR(W548,
                            0)),
                    MAX(MAX('1D'!$D$16,
                            MAX('1D'!$D$16,
                                POWER((ABS(K548)^2)/('1D'!$I$5*MAX(F548,
                                            0.1)^2),
                                    1/3))),
                        (IFERROR(W548,
                                0))+((IFERROR(AF548,
                                    0))*'1D'!$D$18)))))))</f>
        <v>2.1389677043987478</v>
      </c>
      <c r="X548" s="5">
        <f t="shared" ca="1" si="116"/>
        <v>11.122632062873489</v>
      </c>
      <c r="Y548" s="5">
        <f t="shared" ca="1" si="117"/>
        <v>1.1735290000551568</v>
      </c>
      <c r="Z548" s="5">
        <f t="shared" ca="1" si="118"/>
        <v>4.5807502857230418</v>
      </c>
      <c r="AA548" s="5">
        <f t="shared" ca="1" si="119"/>
        <v>634.43246770439873</v>
      </c>
      <c r="AB548" s="5">
        <f ca="1">AA548+((ABS(K548)/MAX(((F548)+(G548)*(W548))*(W548),
            0.000001))^2)/(2*'1D'!$I$5)</f>
        <v>635.5019515565981</v>
      </c>
      <c r="AC548" s="5">
        <f ca="1">((ABS(K548)*'1D'!$D$6)/(MAX(((F548)+(G548)*(W548))*(W548),
            0.000001)*MAX(((((F548)+(G548)*(W548))*(W548))/MAX((F548)+2*(W548)*SQRT(1+(G548)^2),
                    0.000001))^(2/3),
            0.000001)))^2</f>
        <v>3.8141460404132466E-3</v>
      </c>
      <c r="AD548" s="5">
        <f ca="1">ABS(ABS(K548)/MAX(((F548)+(G548)*(W548))*(W548),
        0.000001))/SQRT('1D'!$I$5*MAX((((F548)+(G548)*(W548))*(W548))/MAX((F548)+2*(G548)*(W548),
            0.000001),
        0.000001))</f>
        <v>1.0000000000000004</v>
      </c>
      <c r="AE548" s="5">
        <f ca="1">((F548)*(W548)^2)/2+(G548)*(W548)^3/3+(ABS(K548)^2)/('1D'!$I$5*MAX(((F548)+(G548)*(W548))*(W548),
        0.000001))</f>
        <v>35.686426155594638</v>
      </c>
      <c r="AF548" s="5">
        <f ca="1">IF($A$2=0,
    0,
    IFERROR(AB549+(((AC548+AC549)/2)*J549)+(IF(Z548&gt;Z549,
                '1D'!$D$8*((Z548^2-Z549^2)/(2*'1D'!$I$5)),
                '1D'!$D$9*((Z549^2-Z548^2)/(2*'1D'!$I$5)))+('1D'!$D$10*(ABS(I549)/90)*(MAX(Z548^2,
                        Z549^2)/(2*'1D'!$I$5))))-AB548,
        0))</f>
        <v>3.3622728137743252E-3</v>
      </c>
      <c r="AG548" s="5">
        <f ca="1">IF($A$2=0,
    1,
    IF(IFERROR(AG549,
            0)=0,
        0,
        IFERROR(IF(OR(ROUND(AD548,
                        3)&gt;=1,
                    AND(ABS(AF548)&lt;'1D'!$D$19,
                        AD548&lt;1)),
                1,
                0),
            0)))</f>
        <v>1</v>
      </c>
      <c r="AH548" s="5">
        <f ca="1">IFERROR(IF('1D'!V32="Supercritical",
        MAX('1D'!$D$16,
            IFERROR(L548,
                MAX('1D'!$D$16,
                    POWER((ABS(K548)^2)/('1D'!$I$5*MAX(F548,
                                0.1)^2),
                        1/3)))),
        IF('1D'!V32="Subcritical",
            MAX('1D'!$D$16,
                IFERROR(W548,
                    MAX('1D'!$D$16,
                        POWER((ABS(K548)^2)/('1D'!$I$5*MAX(F548,
                                    0.1)^2),
                            1/3)))),
            IF(IFERROR(T548,
                    -1E+99)&gt;=IFERROR(AE548,
                    -1E+99),
                MAX('1D'!$D$16,
                    IFERROR(L548,
                        MAX('1D'!$D$16,
                            POWER((ABS(K548)^2)/('1D'!$I$5*MAX(F548,
                                        0.1)^2),
                                1/3)))),
                MAX('1D'!$D$16,
                    IFERROR(W548,
                        MAX('1D'!$D$16,
                            POWER((ABS(K548)^2)/('1D'!$I$5*MAX(F548,
                                        0.1)^2),
                                1/3))))))),
    MAX('1D'!$D$16,
        POWER((ABS(K548)^2)/('1D'!$I$5*MAX(F548,
                    0.1)^2),
            1/3)))</f>
        <v>2.0411692021517887</v>
      </c>
      <c r="AI548" s="5">
        <f t="shared" ca="1" si="120"/>
        <v>634.33466920215176</v>
      </c>
      <c r="AJ548" s="5">
        <f ca="1">AI548+((ABS(K548)/MAX(((F548)+(G548)*(AH548))*(AH548),
            0.000001))^2)/(2*'1D'!$I$5)</f>
        <v>635.50909253909481</v>
      </c>
      <c r="AM548">
        <v>0</v>
      </c>
      <c r="AN548">
        <v>0</v>
      </c>
      <c r="AO548" s="5">
        <f t="shared" si="121"/>
        <v>0</v>
      </c>
      <c r="AP548" s="5">
        <f t="shared" si="125"/>
        <v>0</v>
      </c>
      <c r="AQ548" s="5">
        <f ca="1">ABS(ABS(K548)/MAX(((F548)+(G548)*(AH548))*(AH548),
        0.000001))/SQRT('1D'!$I$5*MAX((((F548)+(G548)*(AH548))*(AH548))/MAX((F548)+2*(G548)*(AH548),
            0.000001),
        0.000001))</f>
        <v>1.0727235886044055</v>
      </c>
      <c r="AR548" s="5" t="str">
        <f t="shared" ca="1" si="122"/>
        <v>Supercritical</v>
      </c>
      <c r="AS548" s="5">
        <f ca="1">((ABS(K548)*'1D'!$D$6)/(MAX(((F548)+(G548)*(AH548))*(AH548),
            0.000001)*MAX(((((F548)+(G548)*(AH548))*(AH548))/MAX((F548)+2*(AH548)*SQRT(1+(G548)^2),
                    0.000001))^(2/3),
            0.000001)))^2</f>
        <v>4.3358367565141456E-3</v>
      </c>
    </row>
    <row r="549" spans="1:45" x14ac:dyDescent="0.35">
      <c r="A549">
        <v>540</v>
      </c>
      <c r="B549">
        <v>538.99599999999998</v>
      </c>
      <c r="C549">
        <v>616187.12100000004</v>
      </c>
      <c r="D549">
        <v>3097444.71</v>
      </c>
      <c r="E549">
        <v>632.29300000000001</v>
      </c>
      <c r="F549">
        <v>5.2</v>
      </c>
      <c r="G549">
        <v>0</v>
      </c>
      <c r="H549" t="s">
        <v>176</v>
      </c>
      <c r="I549">
        <v>2.7E-2</v>
      </c>
      <c r="J549" s="5">
        <f t="shared" si="123"/>
        <v>1</v>
      </c>
      <c r="K549" s="5">
        <f t="shared" ca="1" si="124"/>
        <v>50.95</v>
      </c>
      <c r="L549" s="5">
        <f ca="1">IF($A$2=0,
    IFERROR(L548,
        MAX('1D'!$D$16,
            POWER((ABS(K549)^2)/('1D'!$I$5*MAX(F549,
                        0.1)^2),
                1/3))),
    IF(IFERROR(V548,
            0)=0,
        IFERROR(L548,
            MAX('1D'!$D$16,
                POWER((ABS(K549)^2)/('1D'!$I$5*MAX(F549,
                            0.1)^2),
                    1/3))),
        IF(OR(IFERROR(L549,
                    0)=0,
                IFERROR(S548,
                    0)&lt;1,
                IFERROR(S549,
                    0)&lt;1),
            MAX('1D'!$D$16,
                POWER((ABS(K549)^2)/('1D'!$I$5*MAX(F549,
                            0.1)^2),
                    1/3)),
            IF(IFERROR(U549,
                    0)&gt;0,
                MAX('1D'!$D$16,
                    IFERROR(L549,
                        0)+((IFERROR(U549,
                                0))*'1D'!$D$18*IF((IFERROR(S549,
                                    0))&lt;1,
                            1,
                            -1))),
                IF(IFERROR(U549,
                        0)&lt;0,
                    IF(ABS((MAX('1D'!$D$16,
                                    POWER((ABS(K549)^2)/('1D'!$I$5*MAX(F549,
                                                0.1)^2),
                                        1/3)))-IFERROR(L549,
                                0))&gt;'1D'!$D$19,
                        MAX('1D'!$D$16,
                            IF((MAX('1D'!$D$16,
                                        POWER((ABS(K549)^2)/('1D'!$I$5*MAX(F549,
                                                    0.1)^2),
                                            1/3)))&gt;IFERROR(L549,
                                    0),
                                MIN((MAX('1D'!$D$16,
                                            POWER((ABS(K549)^2)/('1D'!$I$5*MAX(F549,
                                                        0.1)^2),
                                                1/3))),
                                    IFERROR(L549,
                                        0)+(MIN(ABS(IFERROR(U549,
                                                    0))*'1D'!$D$18,
                                            ABS((MAX('1D'!$D$16,
                                                        POWER((ABS(K549)^2)/('1D'!$I$5*MAX(F549,
                                                                    0.1)^2),
                                                            1/3)))-IFERROR(L549,
                                                    0))))),
                                MAX((MAX('1D'!$D$16,
                                            POWER((ABS(K549)^2)/('1D'!$I$5*MAX(F549,
                                                        0.1)^2),
                                                1/3))),
                                    IFERROR(L549,
                                        0)-(MIN(ABS(IFERROR(U549,
                                                    0))*'1D'!$D$18,
                                            ABS((MAX('1D'!$D$16,
                                                        POWER((ABS(K549)^2)/('1D'!$I$5*MAX(F549,
                                                                    0.1)^2),
                                                            1/3)))-IFERROR(L549,
                                                    0))))))),
                        MAX('1D'!$D$16,
                            POWER((ABS(K549)^2)/('1D'!$I$5*MAX(F549,
                                        0.1)^2),
                                1/3))),
                    MAX('1D'!$D$16,
                        IFERROR(L549,
                            0)))))))</f>
        <v>2.0411692021517887</v>
      </c>
      <c r="M549" s="5">
        <f t="shared" ca="1" si="112"/>
        <v>10.614079851189301</v>
      </c>
      <c r="N549" s="5">
        <f t="shared" ca="1" si="113"/>
        <v>1.1434704692804873</v>
      </c>
      <c r="O549" s="5">
        <f t="shared" ca="1" si="114"/>
        <v>4.8002276894771132</v>
      </c>
      <c r="P549" s="5">
        <f t="shared" ca="1" si="115"/>
        <v>634.33416920215177</v>
      </c>
      <c r="Q549" s="5">
        <f ca="1">P549+((ABS(K549)/MAX(((F549)+(G549)*(L549))*(L549),
            0.000001))^2)/(2*'1D'!$I$5)</f>
        <v>635.50859253909482</v>
      </c>
      <c r="R549" s="5">
        <f ca="1">((ABS(K549)*'1D'!$D$6)/(MAX(((F549)+(G549)*(L549))*(L549),
            0.000001)*MAX(((((F549)+(G549)*(L549))*(L549))/MAX((F549)+2*(L549)*SQRT(1+(G549)^2),
                    0.000001))^(2/3),
            0.000001)))^2</f>
        <v>4.3358367565141456E-3</v>
      </c>
      <c r="S549" s="5">
        <f ca="1">ABS(ABS(K549)/MAX(((F549)+(G549)*(L549))*(L549),
        0.000001))/SQRT('1D'!$I$5*MAX((((F549)+(G549)*(L549))*(L549))/MAX((F549)+2*(G549)*(L549),
            0.000001),
        0.000001))</f>
        <v>1.0727235886044055</v>
      </c>
      <c r="T549" s="5">
        <f ca="1">((F549)*(L549)^2)/2+(G549)*(L549)^3/3+(ABS(K549)^2)/('1D'!$I$5*MAX(((F549)+(G549)*(L549))*(L549),
        0.000001))</f>
        <v>35.763412605541333</v>
      </c>
      <c r="U549" s="5">
        <f ca="1">IF($A$2=0,
    0,
    IFERROR(Q548-(((R548+R549)/2)*J549)-(IF(O548&gt;O549,
                '1D'!$D$8*((O548^2-O549^2)/(2*'1D'!$I$5)),
                '1D'!$D$9*((O549^2-O548^2)/(2*'1D'!$I$5)))+('1D'!$D$10*(ABS(I549)/90)*(MAX(O548^2,
                        O549^2)/(2*'1D'!$I$5))))-Q549,
        0))</f>
        <v>-3.8886858066007335E-3</v>
      </c>
      <c r="V549" s="5">
        <f ca="1">IF($A$2=0,
    1,
    IF(IFERROR(V548,
            0)=0,
        0,
        IFERROR(IF(ROUND(S549,
                    3)=1,
                1,
                IF(AND(ABS(U549)&lt;'1D'!$D$19,
                        S549&gt;1),
                    1,
                    0)),
            0)))</f>
        <v>0</v>
      </c>
      <c r="W549" s="5">
        <f ca="1">IF($A$2=0,
    MAX(MAX('1D'!$D$16,
            MAX('1D'!$D$16,
                POWER((ABS(K549)^2)/('1D'!$I$5*MAX(F549,
                            0.1)^2),
                    1/3))),
        IFERROR(W1396,
            MAX(MAX('1D'!$D$16,
                    MAX('1D'!$D$16,
                        POWER((ABS(K549)^2)/('1D'!$I$5*MAX(F549,
                                    0.1)^2),
                            1/3))),
                ($L$2)-E1396))),
    IF(IFERROR(AG550,
            0)=0,
        MAX(MAX('1D'!$D$16,
                MAX('1D'!$D$16,
                    POWER((ABS(K549)^2)/('1D'!$I$5*MAX(F549,
                                0.1)^2),
                        1/3))),
            IFERROR(W1396,
                MAX(MAX('1D'!$D$16,
                        MAX('1D'!$D$16,
                            POWER((ABS(K549)^2)/('1D'!$I$5*MAX(F549,
                                        0.1)^2),
                                1/3))),
                    ($L$2)-E1396))),
        IF(IFERROR(W549,
                0)=0,
            MAX(MAX('1D'!$D$16,
                    MAX('1D'!$D$16,
                        POWER((ABS(K549)^2)/('1D'!$I$5*MAX(F549,
                                    0.1)^2),
                            1/3))),
                IFERROR(W1396,
                    MAX(MAX('1D'!$D$16,
                            MAX('1D'!$D$16,
                                POWER((ABS(K549)^2)/('1D'!$I$5*MAX(F549,
                                            0.1)^2),
                                    1/3))),
                        ($L$2)-E1396))),
            IF(OR(IFERROR(AD549,
                        0)&gt;=1,
                    IFERROR(AD550,
                        0)&gt;=1),
                MAX('1D'!$D$16,
                    MAX('1D'!$D$16,
                        POWER((ABS(K549)^2)/('1D'!$I$5*MAX(F549,
                                    0.1)^2),
                            1/3))),
                IF(ABS(IFERROR(AF549,
                            0))&lt;'1D'!$D$19,
                    MAX(MAX('1D'!$D$16,
                            MAX('1D'!$D$16,
                                POWER((ABS(K549)^2)/('1D'!$I$5*MAX(F549,
                                            0.1)^2),
                                    1/3))),
                        IFERROR(W549,
                            0)),
                    MAX(MAX('1D'!$D$16,
                            MAX('1D'!$D$16,
                                POWER((ABS(K549)^2)/('1D'!$I$5*MAX(F549,
                                            0.1)^2),
                                    1/3))),
                        (IFERROR(W549,
                                0))+((IFERROR(AF549,
                                    0))*'1D'!$D$18)))))))</f>
        <v>2.1389677043987478</v>
      </c>
      <c r="X549" s="5">
        <f t="shared" ca="1" si="116"/>
        <v>11.122632062873489</v>
      </c>
      <c r="Y549" s="5">
        <f t="shared" ca="1" si="117"/>
        <v>1.1735290000551568</v>
      </c>
      <c r="Z549" s="5">
        <f t="shared" ca="1" si="118"/>
        <v>4.5807502857230418</v>
      </c>
      <c r="AA549" s="5">
        <f t="shared" ca="1" si="119"/>
        <v>634.43196770439874</v>
      </c>
      <c r="AB549" s="5">
        <f ca="1">AA549+((ABS(K549)/MAX(((F549)+(G549)*(W549))*(W549),
            0.000001))^2)/(2*'1D'!$I$5)</f>
        <v>635.50145155659811</v>
      </c>
      <c r="AC549" s="5">
        <f ca="1">((ABS(K549)*'1D'!$D$6)/(MAX(((F549)+(G549)*(W549))*(W549),
            0.000001)*MAX(((((F549)+(G549)*(W549))*(W549))/MAX((F549)+2*(W549)*SQRT(1+(G549)^2),
                    0.000001))^(2/3),
            0.000001)))^2</f>
        <v>3.8141460404132466E-3</v>
      </c>
      <c r="AD549" s="5">
        <f ca="1">ABS(ABS(K549)/MAX(((F549)+(G549)*(W549))*(W549),
        0.000001))/SQRT('1D'!$I$5*MAX((((F549)+(G549)*(W549))*(W549))/MAX((F549)+2*(G549)*(W549),
            0.000001),
        0.000001))</f>
        <v>1.0000000000000004</v>
      </c>
      <c r="AE549" s="5">
        <f ca="1">((F549)*(W549)^2)/2+(G549)*(W549)^3/3+(ABS(K549)^2)/('1D'!$I$5*MAX(((F549)+(G549)*(W549))*(W549),
        0.000001))</f>
        <v>35.686426155594638</v>
      </c>
      <c r="AF549" s="5">
        <f ca="1">IF($A$2=0,
    0,
    IFERROR(AB550+(((AC549+AC550)/2)*J550)+(IF(Z549&gt;Z550,
                '1D'!$D$8*((Z549^2-Z550^2)/(2*'1D'!$I$5)),
                '1D'!$D$9*((Z550^2-Z549^2)/(2*'1D'!$I$5)))+('1D'!$D$10*(ABS(I550)/90)*(MAX(Z549^2,
                        Z550^2)/(2*'1D'!$I$5))))-AB549,
        0))</f>
        <v>3.3622728137743252E-3</v>
      </c>
      <c r="AG549" s="5">
        <f ca="1">IF($A$2=0,
    1,
    IF(IFERROR(AG550,
            0)=0,
        0,
        IFERROR(IF(OR(ROUND(AD549,
                        3)&gt;=1,
                    AND(ABS(AF549)&lt;'1D'!$D$19,
                        AD549&lt;1)),
                1,
                0),
            0)))</f>
        <v>1</v>
      </c>
      <c r="AH549" s="5">
        <f ca="1">IFERROR(IF('1D'!V32="Supercritical",
        MAX('1D'!$D$16,
            IFERROR(L549,
                MAX('1D'!$D$16,
                    POWER((ABS(K549)^2)/('1D'!$I$5*MAX(F549,
                                0.1)^2),
                        1/3)))),
        IF('1D'!V32="Subcritical",
            MAX('1D'!$D$16,
                IFERROR(W549,
                    MAX('1D'!$D$16,
                        POWER((ABS(K549)^2)/('1D'!$I$5*MAX(F549,
                                    0.1)^2),
                            1/3)))),
            IF(IFERROR(T549,
                    -1E+99)&gt;=IFERROR(AE549,
                    -1E+99),
                MAX('1D'!$D$16,
                    IFERROR(L549,
                        MAX('1D'!$D$16,
                            POWER((ABS(K549)^2)/('1D'!$I$5*MAX(F549,
                                        0.1)^2),
                                1/3)))),
                MAX('1D'!$D$16,
                    IFERROR(W549,
                        MAX('1D'!$D$16,
                            POWER((ABS(K549)^2)/('1D'!$I$5*MAX(F549,
                                        0.1)^2),
                                1/3))))))),
    MAX('1D'!$D$16,
        POWER((ABS(K549)^2)/('1D'!$I$5*MAX(F549,
                    0.1)^2),
            1/3)))</f>
        <v>2.0411692021517887</v>
      </c>
      <c r="AI549" s="5">
        <f t="shared" ca="1" si="120"/>
        <v>634.33416920215177</v>
      </c>
      <c r="AJ549" s="5">
        <f ca="1">AI549+((ABS(K549)/MAX(((F549)+(G549)*(AH549))*(AH549),
            0.000001))^2)/(2*'1D'!$I$5)</f>
        <v>635.50859253909482</v>
      </c>
      <c r="AM549">
        <v>0</v>
      </c>
      <c r="AN549">
        <v>0</v>
      </c>
      <c r="AO549" s="5">
        <f t="shared" si="121"/>
        <v>0</v>
      </c>
      <c r="AP549" s="5">
        <f t="shared" si="125"/>
        <v>0</v>
      </c>
      <c r="AQ549" s="5">
        <f ca="1">ABS(ABS(K549)/MAX(((F549)+(G549)*(AH549))*(AH549),
        0.000001))/SQRT('1D'!$I$5*MAX((((F549)+(G549)*(AH549))*(AH549))/MAX((F549)+2*(G549)*(AH549),
            0.000001),
        0.000001))</f>
        <v>1.0727235886044055</v>
      </c>
      <c r="AR549" s="5" t="str">
        <f t="shared" ca="1" si="122"/>
        <v>Supercritical</v>
      </c>
      <c r="AS549" s="5">
        <f ca="1">((ABS(K549)*'1D'!$D$6)/(MAX(((F549)+(G549)*(AH549))*(AH549),
            0.000001)*MAX(((((F549)+(G549)*(AH549))*(AH549))/MAX((F549)+2*(AH549)*SQRT(1+(G549)^2),
                    0.000001))^(2/3),
            0.000001)))^2</f>
        <v>4.3358367565141456E-3</v>
      </c>
    </row>
    <row r="550" spans="1:45" x14ac:dyDescent="0.35">
      <c r="A550">
        <v>541</v>
      </c>
      <c r="B550">
        <v>539.99599999999998</v>
      </c>
      <c r="C550">
        <v>616186.647</v>
      </c>
      <c r="D550">
        <v>3097443.8289999999</v>
      </c>
      <c r="E550">
        <v>632.29250000000002</v>
      </c>
      <c r="F550">
        <v>5.2</v>
      </c>
      <c r="G550">
        <v>0</v>
      </c>
      <c r="H550" t="s">
        <v>176</v>
      </c>
      <c r="I550">
        <v>2.7E-2</v>
      </c>
      <c r="J550" s="5">
        <f t="shared" si="123"/>
        <v>1</v>
      </c>
      <c r="K550" s="5">
        <f t="shared" ca="1" si="124"/>
        <v>50.95</v>
      </c>
      <c r="L550" s="5">
        <f ca="1">IF($A$2=0,
    IFERROR(L549,
        MAX('1D'!$D$16,
            POWER((ABS(K550)^2)/('1D'!$I$5*MAX(F550,
                        0.1)^2),
                1/3))),
    IF(IFERROR(V549,
            0)=0,
        IFERROR(L549,
            MAX('1D'!$D$16,
                POWER((ABS(K550)^2)/('1D'!$I$5*MAX(F550,
                            0.1)^2),
                    1/3))),
        IF(OR(IFERROR(L550,
                    0)=0,
                IFERROR(S549,
                    0)&lt;1,
                IFERROR(S550,
                    0)&lt;1),
            MAX('1D'!$D$16,
                POWER((ABS(K550)^2)/('1D'!$I$5*MAX(F550,
                            0.1)^2),
                    1/3)),
            IF(IFERROR(U550,
                    0)&gt;0,
                MAX('1D'!$D$16,
                    IFERROR(L550,
                        0)+((IFERROR(U550,
                                0))*'1D'!$D$18*IF((IFERROR(S550,
                                    0))&lt;1,
                            1,
                            -1))),
                IF(IFERROR(U550,
                        0)&lt;0,
                    IF(ABS((MAX('1D'!$D$16,
                                    POWER((ABS(K550)^2)/('1D'!$I$5*MAX(F550,
                                                0.1)^2),
                                        1/3)))-IFERROR(L550,
                                0))&gt;'1D'!$D$19,
                        MAX('1D'!$D$16,
                            IF((MAX('1D'!$D$16,
                                        POWER((ABS(K550)^2)/('1D'!$I$5*MAX(F550,
                                                    0.1)^2),
                                            1/3)))&gt;IFERROR(L550,
                                    0),
                                MIN((MAX('1D'!$D$16,
                                            POWER((ABS(K550)^2)/('1D'!$I$5*MAX(F550,
                                                        0.1)^2),
                                                1/3))),
                                    IFERROR(L550,
                                        0)+(MIN(ABS(IFERROR(U550,
                                                    0))*'1D'!$D$18,
                                            ABS((MAX('1D'!$D$16,
                                                        POWER((ABS(K550)^2)/('1D'!$I$5*MAX(F550,
                                                                    0.1)^2),
                                                            1/3)))-IFERROR(L550,
                                                    0))))),
                                MAX((MAX('1D'!$D$16,
                                            POWER((ABS(K550)^2)/('1D'!$I$5*MAX(F550,
                                                        0.1)^2),
                                                1/3))),
                                    IFERROR(L550,
                                        0)-(MIN(ABS(IFERROR(U550,
                                                    0))*'1D'!$D$18,
                                            ABS((MAX('1D'!$D$16,
                                                        POWER((ABS(K550)^2)/('1D'!$I$5*MAX(F550,
                                                                    0.1)^2),
                                                            1/3)))-IFERROR(L550,
                                                    0))))))),
                        MAX('1D'!$D$16,
                            POWER((ABS(K550)^2)/('1D'!$I$5*MAX(F550,
                                        0.1)^2),
                                1/3))),
                    MAX('1D'!$D$16,
                        IFERROR(L550,
                            0)))))))</f>
        <v>2.0411692021517887</v>
      </c>
      <c r="M550" s="5">
        <f t="shared" ca="1" si="112"/>
        <v>10.614079851189301</v>
      </c>
      <c r="N550" s="5">
        <f t="shared" ca="1" si="113"/>
        <v>1.1434704692804873</v>
      </c>
      <c r="O550" s="5">
        <f t="shared" ca="1" si="114"/>
        <v>4.8002276894771132</v>
      </c>
      <c r="P550" s="5">
        <f t="shared" ca="1" si="115"/>
        <v>634.33366920215178</v>
      </c>
      <c r="Q550" s="5">
        <f ca="1">P550+((ABS(K550)/MAX(((F550)+(G550)*(L550))*(L550),
            0.000001))^2)/(2*'1D'!$I$5)</f>
        <v>635.50809253909483</v>
      </c>
      <c r="R550" s="5">
        <f ca="1">((ABS(K550)*'1D'!$D$6)/(MAX(((F550)+(G550)*(L550))*(L550),
            0.000001)*MAX(((((F550)+(G550)*(L550))*(L550))/MAX((F550)+2*(L550)*SQRT(1+(G550)^2),
                    0.000001))^(2/3),
            0.000001)))^2</f>
        <v>4.3358367565141456E-3</v>
      </c>
      <c r="S550" s="5">
        <f ca="1">ABS(ABS(K550)/MAX(((F550)+(G550)*(L550))*(L550),
        0.000001))/SQRT('1D'!$I$5*MAX((((F550)+(G550)*(L550))*(L550))/MAX((F550)+2*(G550)*(L550),
            0.000001),
        0.000001))</f>
        <v>1.0727235886044055</v>
      </c>
      <c r="T550" s="5">
        <f ca="1">((F550)*(L550)^2)/2+(G550)*(L550)^3/3+(ABS(K550)^2)/('1D'!$I$5*MAX(((F550)+(G550)*(L550))*(L550),
        0.000001))</f>
        <v>35.763412605541333</v>
      </c>
      <c r="U550" s="5">
        <f ca="1">IF($A$2=0,
    0,
    IFERROR(Q549-(((R549+R550)/2)*J550)-(IF(O549&gt;O550,
                '1D'!$D$8*((O549^2-O550^2)/(2*'1D'!$I$5)),
                '1D'!$D$9*((O550^2-O549^2)/(2*'1D'!$I$5)))+('1D'!$D$10*(ABS(I550)/90)*(MAX(O549^2,
                        O550^2)/(2*'1D'!$I$5))))-Q550,
        0))</f>
        <v>-3.8886858066007335E-3</v>
      </c>
      <c r="V550" s="5">
        <f ca="1">IF($A$2=0,
    1,
    IF(IFERROR(V549,
            0)=0,
        0,
        IFERROR(IF(ROUND(S550,
                    3)=1,
                1,
                IF(AND(ABS(U550)&lt;'1D'!$D$19,
                        S550&gt;1),
                    1,
                    0)),
            0)))</f>
        <v>0</v>
      </c>
      <c r="W550" s="5">
        <f ca="1">IF($A$2=0,
    MAX(MAX('1D'!$D$16,
            MAX('1D'!$D$16,
                POWER((ABS(K550)^2)/('1D'!$I$5*MAX(F550,
                            0.1)^2),
                    1/3))),
        IFERROR(W1396,
            MAX(MAX('1D'!$D$16,
                    MAX('1D'!$D$16,
                        POWER((ABS(K550)^2)/('1D'!$I$5*MAX(F550,
                                    0.1)^2),
                            1/3))),
                ($L$2)-E1396))),
    IF(IFERROR(AG551,
            0)=0,
        MAX(MAX('1D'!$D$16,
                MAX('1D'!$D$16,
                    POWER((ABS(K550)^2)/('1D'!$I$5*MAX(F550,
                                0.1)^2),
                        1/3))),
            IFERROR(W1396,
                MAX(MAX('1D'!$D$16,
                        MAX('1D'!$D$16,
                            POWER((ABS(K550)^2)/('1D'!$I$5*MAX(F550,
                                        0.1)^2),
                                1/3))),
                    ($L$2)-E1396))),
        IF(IFERROR(W550,
                0)=0,
            MAX(MAX('1D'!$D$16,
                    MAX('1D'!$D$16,
                        POWER((ABS(K550)^2)/('1D'!$I$5*MAX(F550,
                                    0.1)^2),
                            1/3))),
                IFERROR(W1396,
                    MAX(MAX('1D'!$D$16,
                            MAX('1D'!$D$16,
                                POWER((ABS(K550)^2)/('1D'!$I$5*MAX(F550,
                                            0.1)^2),
                                    1/3))),
                        ($L$2)-E1396))),
            IF(OR(IFERROR(AD550,
                        0)&gt;=1,
                    IFERROR(AD551,
                        0)&gt;=1),
                MAX('1D'!$D$16,
                    MAX('1D'!$D$16,
                        POWER((ABS(K550)^2)/('1D'!$I$5*MAX(F550,
                                    0.1)^2),
                            1/3))),
                IF(ABS(IFERROR(AF550,
                            0))&lt;'1D'!$D$19,
                    MAX(MAX('1D'!$D$16,
                            MAX('1D'!$D$16,
                                POWER((ABS(K550)^2)/('1D'!$I$5*MAX(F550,
                                            0.1)^2),
                                    1/3))),
                        IFERROR(W550,
                            0)),
                    MAX(MAX('1D'!$D$16,
                            MAX('1D'!$D$16,
                                POWER((ABS(K550)^2)/('1D'!$I$5*MAX(F550,
                                            0.1)^2),
                                    1/3))),
                        (IFERROR(W550,
                                0))+((IFERROR(AF550,
                                    0))*'1D'!$D$18)))))))</f>
        <v>2.1389677043987478</v>
      </c>
      <c r="X550" s="5">
        <f t="shared" ca="1" si="116"/>
        <v>11.122632062873489</v>
      </c>
      <c r="Y550" s="5">
        <f t="shared" ca="1" si="117"/>
        <v>1.1735290000551568</v>
      </c>
      <c r="Z550" s="5">
        <f t="shared" ca="1" si="118"/>
        <v>4.5807502857230418</v>
      </c>
      <c r="AA550" s="5">
        <f t="shared" ca="1" si="119"/>
        <v>634.43146770439876</v>
      </c>
      <c r="AB550" s="5">
        <f ca="1">AA550+((ABS(K550)/MAX(((F550)+(G550)*(W550))*(W550),
            0.000001))^2)/(2*'1D'!$I$5)</f>
        <v>635.50095155659812</v>
      </c>
      <c r="AC550" s="5">
        <f ca="1">((ABS(K550)*'1D'!$D$6)/(MAX(((F550)+(G550)*(W550))*(W550),
            0.000001)*MAX(((((F550)+(G550)*(W550))*(W550))/MAX((F550)+2*(W550)*SQRT(1+(G550)^2),
                    0.000001))^(2/3),
            0.000001)))^2</f>
        <v>3.8141460404132466E-3</v>
      </c>
      <c r="AD550" s="5">
        <f ca="1">ABS(ABS(K550)/MAX(((F550)+(G550)*(W550))*(W550),
        0.000001))/SQRT('1D'!$I$5*MAX((((F550)+(G550)*(W550))*(W550))/MAX((F550)+2*(G550)*(W550),
            0.000001),
        0.000001))</f>
        <v>1.0000000000000004</v>
      </c>
      <c r="AE550" s="5">
        <f ca="1">((F550)*(W550)^2)/2+(G550)*(W550)^3/3+(ABS(K550)^2)/('1D'!$I$5*MAX(((F550)+(G550)*(W550))*(W550),
        0.000001))</f>
        <v>35.686426155594638</v>
      </c>
      <c r="AF550" s="5">
        <f ca="1">IF($A$2=0,
    0,
    IFERROR(AB551+(((AC550+AC551)/2)*J551)+(IF(Z550&gt;Z551,
                '1D'!$D$8*((Z550^2-Z551^2)/(2*'1D'!$I$5)),
                '1D'!$D$9*((Z551^2-Z550^2)/(2*'1D'!$I$5)))+('1D'!$D$10*(ABS(I551)/90)*(MAX(Z550^2,
                        Z551^2)/(2*'1D'!$I$5))))-AB550,
        0))</f>
        <v>3.4032696947861041E-3</v>
      </c>
      <c r="AG550" s="5">
        <f ca="1">IF($A$2=0,
    1,
    IF(IFERROR(AG551,
            0)=0,
        0,
        IFERROR(IF(OR(ROUND(AD550,
                        3)&gt;=1,
                    AND(ABS(AF550)&lt;'1D'!$D$19,
                        AD550&lt;1)),
                1,
                0),
            0)))</f>
        <v>1</v>
      </c>
      <c r="AH550" s="5">
        <f ca="1">IFERROR(IF('1D'!V32="Supercritical",
        MAX('1D'!$D$16,
            IFERROR(L550,
                MAX('1D'!$D$16,
                    POWER((ABS(K550)^2)/('1D'!$I$5*MAX(F550,
                                0.1)^2),
                        1/3)))),
        IF('1D'!V32="Subcritical",
            MAX('1D'!$D$16,
                IFERROR(W550,
                    MAX('1D'!$D$16,
                        POWER((ABS(K550)^2)/('1D'!$I$5*MAX(F550,
                                    0.1)^2),
                            1/3)))),
            IF(IFERROR(T550,
                    -1E+99)&gt;=IFERROR(AE550,
                    -1E+99),
                MAX('1D'!$D$16,
                    IFERROR(L550,
                        MAX('1D'!$D$16,
                            POWER((ABS(K550)^2)/('1D'!$I$5*MAX(F550,
                                        0.1)^2),
                                1/3)))),
                MAX('1D'!$D$16,
                    IFERROR(W550,
                        MAX('1D'!$D$16,
                            POWER((ABS(K550)^2)/('1D'!$I$5*MAX(F550,
                                        0.1)^2),
                                1/3))))))),
    MAX('1D'!$D$16,
        POWER((ABS(K550)^2)/('1D'!$I$5*MAX(F550,
                    0.1)^2),
            1/3)))</f>
        <v>2.0411692021517887</v>
      </c>
      <c r="AI550" s="5">
        <f t="shared" ca="1" si="120"/>
        <v>634.33366920215178</v>
      </c>
      <c r="AJ550" s="5">
        <f ca="1">AI550+((ABS(K550)/MAX(((F550)+(G550)*(AH550))*(AH550),
            0.000001))^2)/(2*'1D'!$I$5)</f>
        <v>635.50809253909483</v>
      </c>
      <c r="AM550">
        <v>0</v>
      </c>
      <c r="AN550">
        <v>0</v>
      </c>
      <c r="AO550" s="5">
        <f t="shared" si="121"/>
        <v>0</v>
      </c>
      <c r="AP550" s="5">
        <f t="shared" si="125"/>
        <v>0</v>
      </c>
      <c r="AQ550" s="5">
        <f ca="1">ABS(ABS(K550)/MAX(((F550)+(G550)*(AH550))*(AH550),
        0.000001))/SQRT('1D'!$I$5*MAX((((F550)+(G550)*(AH550))*(AH550))/MAX((F550)+2*(G550)*(AH550),
            0.000001),
        0.000001))</f>
        <v>1.0727235886044055</v>
      </c>
      <c r="AR550" s="5" t="str">
        <f t="shared" ca="1" si="122"/>
        <v>Supercritical</v>
      </c>
      <c r="AS550" s="5">
        <f ca="1">((ABS(K550)*'1D'!$D$6)/(MAX(((F550)+(G550)*(AH550))*(AH550),
            0.000001)*MAX(((((F550)+(G550)*(AH550))*(AH550))/MAX((F550)+2*(AH550)*SQRT(1+(G550)^2),
                    0.000001))^(2/3),
            0.000001)))^2</f>
        <v>4.3358367565141456E-3</v>
      </c>
    </row>
    <row r="551" spans="1:45" x14ac:dyDescent="0.35">
      <c r="A551">
        <v>542</v>
      </c>
      <c r="B551">
        <v>540.99599999999998</v>
      </c>
      <c r="C551">
        <v>616186.17299999995</v>
      </c>
      <c r="D551">
        <v>3097442.949</v>
      </c>
      <c r="E551">
        <v>632.29200000000003</v>
      </c>
      <c r="F551">
        <v>5.2</v>
      </c>
      <c r="G551">
        <v>0</v>
      </c>
      <c r="H551" t="s">
        <v>176</v>
      </c>
      <c r="I551">
        <v>0.05</v>
      </c>
      <c r="J551" s="5">
        <f t="shared" si="123"/>
        <v>1</v>
      </c>
      <c r="K551" s="5">
        <f t="shared" ca="1" si="124"/>
        <v>50.95</v>
      </c>
      <c r="L551" s="5">
        <f ca="1">IF($A$2=0,
    IFERROR(L550,
        MAX('1D'!$D$16,
            POWER((ABS(K551)^2)/('1D'!$I$5*MAX(F551,
                        0.1)^2),
                1/3))),
    IF(IFERROR(V550,
            0)=0,
        IFERROR(L550,
            MAX('1D'!$D$16,
                POWER((ABS(K551)^2)/('1D'!$I$5*MAX(F551,
                            0.1)^2),
                    1/3))),
        IF(OR(IFERROR(L551,
                    0)=0,
                IFERROR(S550,
                    0)&lt;1,
                IFERROR(S551,
                    0)&lt;1),
            MAX('1D'!$D$16,
                POWER((ABS(K551)^2)/('1D'!$I$5*MAX(F551,
                            0.1)^2),
                    1/3)),
            IF(IFERROR(U551,
                    0)&gt;0,
                MAX('1D'!$D$16,
                    IFERROR(L551,
                        0)+((IFERROR(U551,
                                0))*'1D'!$D$18*IF((IFERROR(S551,
                                    0))&lt;1,
                            1,
                            -1))),
                IF(IFERROR(U551,
                        0)&lt;0,
                    IF(ABS((MAX('1D'!$D$16,
                                    POWER((ABS(K551)^2)/('1D'!$I$5*MAX(F551,
                                                0.1)^2),
                                        1/3)))-IFERROR(L551,
                                0))&gt;'1D'!$D$19,
                        MAX('1D'!$D$16,
                            IF((MAX('1D'!$D$16,
                                        POWER((ABS(K551)^2)/('1D'!$I$5*MAX(F551,
                                                    0.1)^2),
                                            1/3)))&gt;IFERROR(L551,
                                    0),
                                MIN((MAX('1D'!$D$16,
                                            POWER((ABS(K551)^2)/('1D'!$I$5*MAX(F551,
                                                        0.1)^2),
                                                1/3))),
                                    IFERROR(L551,
                                        0)+(MIN(ABS(IFERROR(U551,
                                                    0))*'1D'!$D$18,
                                            ABS((MAX('1D'!$D$16,
                                                        POWER((ABS(K551)^2)/('1D'!$I$5*MAX(F551,
                                                                    0.1)^2),
                                                            1/3)))-IFERROR(L551,
                                                    0))))),
                                MAX((MAX('1D'!$D$16,
                                            POWER((ABS(K551)^2)/('1D'!$I$5*MAX(F551,
                                                        0.1)^2),
                                                1/3))),
                                    IFERROR(L551,
                                        0)-(MIN(ABS(IFERROR(U551,
                                                    0))*'1D'!$D$18,
                                            ABS((MAX('1D'!$D$16,
                                                        POWER((ABS(K551)^2)/('1D'!$I$5*MAX(F551,
                                                                    0.1)^2),
                                                            1/3)))-IFERROR(L551,
                                                    0))))))),
                        MAX('1D'!$D$16,
                            POWER((ABS(K551)^2)/('1D'!$I$5*MAX(F551,
                                        0.1)^2),
                                1/3))),
                    MAX('1D'!$D$16,
                        IFERROR(L551,
                            0)))))))</f>
        <v>2.0411692021517887</v>
      </c>
      <c r="M551" s="5">
        <f t="shared" ca="1" si="112"/>
        <v>10.614079851189301</v>
      </c>
      <c r="N551" s="5">
        <f t="shared" ca="1" si="113"/>
        <v>1.1434704692804873</v>
      </c>
      <c r="O551" s="5">
        <f t="shared" ca="1" si="114"/>
        <v>4.8002276894771132</v>
      </c>
      <c r="P551" s="5">
        <f t="shared" ca="1" si="115"/>
        <v>634.33316920215179</v>
      </c>
      <c r="Q551" s="5">
        <f ca="1">P551+((ABS(K551)/MAX(((F551)+(G551)*(L551))*(L551),
            0.000001))^2)/(2*'1D'!$I$5)</f>
        <v>635.50759253909484</v>
      </c>
      <c r="R551" s="5">
        <f ca="1">((ABS(K551)*'1D'!$D$6)/(MAX(((F551)+(G551)*(L551))*(L551),
            0.000001)*MAX(((((F551)+(G551)*(L551))*(L551))/MAX((F551)+2*(L551)*SQRT(1+(G551)^2),
                    0.000001))^(2/3),
            0.000001)))^2</f>
        <v>4.3358367565141456E-3</v>
      </c>
      <c r="S551" s="5">
        <f ca="1">ABS(ABS(K551)/MAX(((F551)+(G551)*(L551))*(L551),
        0.000001))/SQRT('1D'!$I$5*MAX((((F551)+(G551)*(L551))*(L551))/MAX((F551)+2*(G551)*(L551),
            0.000001),
        0.000001))</f>
        <v>1.0727235886044055</v>
      </c>
      <c r="T551" s="5">
        <f ca="1">((F551)*(L551)^2)/2+(G551)*(L551)^3/3+(ABS(K551)^2)/('1D'!$I$5*MAX(((F551)+(G551)*(L551))*(L551),
        0.000001))</f>
        <v>35.763412605541333</v>
      </c>
      <c r="U551" s="5">
        <f ca="1">IF($A$2=0,
    0,
    IFERROR(Q550-(((R550+R551)/2)*J551)-(IF(O550&gt;O551,
                '1D'!$D$8*((O550^2-O551^2)/(2*'1D'!$I$5)),
                '1D'!$D$9*((O551^2-O550^2)/(2*'1D'!$I$5)))+('1D'!$D$10*(ABS(I551)/90)*(MAX(O550^2,
                        O551^2)/(2*'1D'!$I$5))))-Q551,
        0))</f>
        <v>-3.9337053678991651E-3</v>
      </c>
      <c r="V551" s="5">
        <f ca="1">IF($A$2=0,
    1,
    IF(IFERROR(V550,
            0)=0,
        0,
        IFERROR(IF(ROUND(S551,
                    3)=1,
                1,
                IF(AND(ABS(U551)&lt;'1D'!$D$19,
                        S551&gt;1),
                    1,
                    0)),
            0)))</f>
        <v>0</v>
      </c>
      <c r="W551" s="5">
        <f ca="1">IF($A$2=0,
    MAX(MAX('1D'!$D$16,
            MAX('1D'!$D$16,
                POWER((ABS(K551)^2)/('1D'!$I$5*MAX(F551,
                            0.1)^2),
                    1/3))),
        IFERROR(W1396,
            MAX(MAX('1D'!$D$16,
                    MAX('1D'!$D$16,
                        POWER((ABS(K551)^2)/('1D'!$I$5*MAX(F551,
                                    0.1)^2),
                            1/3))),
                ($L$2)-E1396))),
    IF(IFERROR(AG552,
            0)=0,
        MAX(MAX('1D'!$D$16,
                MAX('1D'!$D$16,
                    POWER((ABS(K551)^2)/('1D'!$I$5*MAX(F551,
                                0.1)^2),
                        1/3))),
            IFERROR(W1396,
                MAX(MAX('1D'!$D$16,
                        MAX('1D'!$D$16,
                            POWER((ABS(K551)^2)/('1D'!$I$5*MAX(F551,
                                        0.1)^2),
                                1/3))),
                    ($L$2)-E1396))),
        IF(IFERROR(W551,
                0)=0,
            MAX(MAX('1D'!$D$16,
                    MAX('1D'!$D$16,
                        POWER((ABS(K551)^2)/('1D'!$I$5*MAX(F551,
                                    0.1)^2),
                            1/3))),
                IFERROR(W1396,
                    MAX(MAX('1D'!$D$16,
                            MAX('1D'!$D$16,
                                POWER((ABS(K551)^2)/('1D'!$I$5*MAX(F551,
                                            0.1)^2),
                                    1/3))),
                        ($L$2)-E1396))),
            IF(OR(IFERROR(AD551,
                        0)&gt;=1,
                    IFERROR(AD552,
                        0)&gt;=1),
                MAX('1D'!$D$16,
                    MAX('1D'!$D$16,
                        POWER((ABS(K551)^2)/('1D'!$I$5*MAX(F551,
                                    0.1)^2),
                            1/3))),
                IF(ABS(IFERROR(AF551,
                            0))&lt;'1D'!$D$19,
                    MAX(MAX('1D'!$D$16,
                            MAX('1D'!$D$16,
                                POWER((ABS(K551)^2)/('1D'!$I$5*MAX(F551,
                                            0.1)^2),
                                    1/3))),
                        IFERROR(W551,
                            0)),
                    MAX(MAX('1D'!$D$16,
                            MAX('1D'!$D$16,
                                POWER((ABS(K551)^2)/('1D'!$I$5*MAX(F551,
                                            0.1)^2),
                                    1/3))),
                        (IFERROR(W551,
                                0))+((IFERROR(AF551,
                                    0))*'1D'!$D$18)))))))</f>
        <v>2.1389677043987478</v>
      </c>
      <c r="X551" s="5">
        <f t="shared" ca="1" si="116"/>
        <v>11.122632062873489</v>
      </c>
      <c r="Y551" s="5">
        <f t="shared" ca="1" si="117"/>
        <v>1.1735290000551568</v>
      </c>
      <c r="Z551" s="5">
        <f t="shared" ca="1" si="118"/>
        <v>4.5807502857230418</v>
      </c>
      <c r="AA551" s="5">
        <f t="shared" ca="1" si="119"/>
        <v>634.43096770439877</v>
      </c>
      <c r="AB551" s="5">
        <f ca="1">AA551+((ABS(K551)/MAX(((F551)+(G551)*(W551))*(W551),
            0.000001))^2)/(2*'1D'!$I$5)</f>
        <v>635.50045155659814</v>
      </c>
      <c r="AC551" s="5">
        <f ca="1">((ABS(K551)*'1D'!$D$6)/(MAX(((F551)+(G551)*(W551))*(W551),
            0.000001)*MAX(((((F551)+(G551)*(W551))*(W551))/MAX((F551)+2*(W551)*SQRT(1+(G551)^2),
                    0.000001))^(2/3),
            0.000001)))^2</f>
        <v>3.8141460404132466E-3</v>
      </c>
      <c r="AD551" s="5">
        <f ca="1">ABS(ABS(K551)/MAX(((F551)+(G551)*(W551))*(W551),
        0.000001))/SQRT('1D'!$I$5*MAX((((F551)+(G551)*(W551))*(W551))/MAX((F551)+2*(G551)*(W551),
            0.000001),
        0.000001))</f>
        <v>1.0000000000000004</v>
      </c>
      <c r="AE551" s="5">
        <f ca="1">((F551)*(W551)^2)/2+(G551)*(W551)^3/3+(ABS(K551)^2)/('1D'!$I$5*MAX(((F551)+(G551)*(W551))*(W551),
        0.000001))</f>
        <v>35.686426155594638</v>
      </c>
      <c r="AF551" s="5">
        <f ca="1">IF($A$2=0,
    0,
    IFERROR(AB552+(((AC551+AC552)/2)*J552)+(IF(Z551&gt;Z552,
                '1D'!$D$8*((Z551^2-Z552^2)/(2*'1D'!$I$5)),
                '1D'!$D$9*((Z552^2-Z551^2)/(2*'1D'!$I$5)))+('1D'!$D$10*(ABS(I552)/90)*(MAX(Z551^2,
                        Z552^2)/(2*'1D'!$I$5))))-AB551,
        0))</f>
        <v>3.4531789411857972E-3</v>
      </c>
      <c r="AG551" s="5">
        <f ca="1">IF($A$2=0,
    1,
    IF(IFERROR(AG552,
            0)=0,
        0,
        IFERROR(IF(OR(ROUND(AD551,
                        3)&gt;=1,
                    AND(ABS(AF551)&lt;'1D'!$D$19,
                        AD551&lt;1)),
                1,
                0),
            0)))</f>
        <v>1</v>
      </c>
      <c r="AH551" s="5">
        <f ca="1">IFERROR(IF('1D'!V32="Supercritical",
        MAX('1D'!$D$16,
            IFERROR(L551,
                MAX('1D'!$D$16,
                    POWER((ABS(K551)^2)/('1D'!$I$5*MAX(F551,
                                0.1)^2),
                        1/3)))),
        IF('1D'!V32="Subcritical",
            MAX('1D'!$D$16,
                IFERROR(W551,
                    MAX('1D'!$D$16,
                        POWER((ABS(K551)^2)/('1D'!$I$5*MAX(F551,
                                    0.1)^2),
                            1/3)))),
            IF(IFERROR(T551,
                    -1E+99)&gt;=IFERROR(AE551,
                    -1E+99),
                MAX('1D'!$D$16,
                    IFERROR(L551,
                        MAX('1D'!$D$16,
                            POWER((ABS(K551)^2)/('1D'!$I$5*MAX(F551,
                                        0.1)^2),
                                1/3)))),
                MAX('1D'!$D$16,
                    IFERROR(W551,
                        MAX('1D'!$D$16,
                            POWER((ABS(K551)^2)/('1D'!$I$5*MAX(F551,
                                        0.1)^2),
                                1/3))))))),
    MAX('1D'!$D$16,
        POWER((ABS(K551)^2)/('1D'!$I$5*MAX(F551,
                    0.1)^2),
            1/3)))</f>
        <v>2.0411692021517887</v>
      </c>
      <c r="AI551" s="5">
        <f t="shared" ca="1" si="120"/>
        <v>634.33316920215179</v>
      </c>
      <c r="AJ551" s="5">
        <f ca="1">AI551+((ABS(K551)/MAX(((F551)+(G551)*(AH551))*(AH551),
            0.000001))^2)/(2*'1D'!$I$5)</f>
        <v>635.50759253909484</v>
      </c>
      <c r="AM551">
        <v>0</v>
      </c>
      <c r="AN551">
        <v>0</v>
      </c>
      <c r="AO551" s="5">
        <f t="shared" si="121"/>
        <v>0</v>
      </c>
      <c r="AP551" s="5">
        <f t="shared" si="125"/>
        <v>0</v>
      </c>
      <c r="AQ551" s="5">
        <f ca="1">ABS(ABS(K551)/MAX(((F551)+(G551)*(AH551))*(AH551),
        0.000001))/SQRT('1D'!$I$5*MAX((((F551)+(G551)*(AH551))*(AH551))/MAX((F551)+2*(G551)*(AH551),
            0.000001),
        0.000001))</f>
        <v>1.0727235886044055</v>
      </c>
      <c r="AR551" s="5" t="str">
        <f t="shared" ca="1" si="122"/>
        <v>Supercritical</v>
      </c>
      <c r="AS551" s="5">
        <f ca="1">((ABS(K551)*'1D'!$D$6)/(MAX(((F551)+(G551)*(AH551))*(AH551),
            0.000001)*MAX(((((F551)+(G551)*(AH551))*(AH551))/MAX((F551)+2*(AH551)*SQRT(1+(G551)^2),
                    0.000001))^(2/3),
            0.000001)))^2</f>
        <v>4.3358367565141456E-3</v>
      </c>
    </row>
    <row r="552" spans="1:45" x14ac:dyDescent="0.35">
      <c r="A552">
        <v>543</v>
      </c>
      <c r="B552">
        <v>541.99599999999998</v>
      </c>
      <c r="C552">
        <v>616185.69799999997</v>
      </c>
      <c r="D552">
        <v>3097442.0690000001</v>
      </c>
      <c r="E552">
        <v>632.29150000000004</v>
      </c>
      <c r="F552">
        <v>5.2</v>
      </c>
      <c r="G552">
        <v>0</v>
      </c>
      <c r="H552" t="s">
        <v>176</v>
      </c>
      <c r="I552">
        <v>7.8E-2</v>
      </c>
      <c r="J552" s="5">
        <f t="shared" si="123"/>
        <v>1</v>
      </c>
      <c r="K552" s="5">
        <f t="shared" ca="1" si="124"/>
        <v>50.95</v>
      </c>
      <c r="L552" s="5">
        <f ca="1">IF($A$2=0,
    IFERROR(L551,
        MAX('1D'!$D$16,
            POWER((ABS(K552)^2)/('1D'!$I$5*MAX(F552,
                        0.1)^2),
                1/3))),
    IF(IFERROR(V551,
            0)=0,
        IFERROR(L551,
            MAX('1D'!$D$16,
                POWER((ABS(K552)^2)/('1D'!$I$5*MAX(F552,
                            0.1)^2),
                    1/3))),
        IF(OR(IFERROR(L552,
                    0)=0,
                IFERROR(S551,
                    0)&lt;1,
                IFERROR(S552,
                    0)&lt;1),
            MAX('1D'!$D$16,
                POWER((ABS(K552)^2)/('1D'!$I$5*MAX(F552,
                            0.1)^2),
                    1/3)),
            IF(IFERROR(U552,
                    0)&gt;0,
                MAX('1D'!$D$16,
                    IFERROR(L552,
                        0)+((IFERROR(U552,
                                0))*'1D'!$D$18*IF((IFERROR(S552,
                                    0))&lt;1,
                            1,
                            -1))),
                IF(IFERROR(U552,
                        0)&lt;0,
                    IF(ABS((MAX('1D'!$D$16,
                                    POWER((ABS(K552)^2)/('1D'!$I$5*MAX(F552,
                                                0.1)^2),
                                        1/3)))-IFERROR(L552,
                                0))&gt;'1D'!$D$19,
                        MAX('1D'!$D$16,
                            IF((MAX('1D'!$D$16,
                                        POWER((ABS(K552)^2)/('1D'!$I$5*MAX(F552,
                                                    0.1)^2),
                                            1/3)))&gt;IFERROR(L552,
                                    0),
                                MIN((MAX('1D'!$D$16,
                                            POWER((ABS(K552)^2)/('1D'!$I$5*MAX(F552,
                                                        0.1)^2),
                                                1/3))),
                                    IFERROR(L552,
                                        0)+(MIN(ABS(IFERROR(U552,
                                                    0))*'1D'!$D$18,
                                            ABS((MAX('1D'!$D$16,
                                                        POWER((ABS(K552)^2)/('1D'!$I$5*MAX(F552,
                                                                    0.1)^2),
                                                            1/3)))-IFERROR(L552,
                                                    0))))),
                                MAX((MAX('1D'!$D$16,
                                            POWER((ABS(K552)^2)/('1D'!$I$5*MAX(F552,
                                                        0.1)^2),
                                                1/3))),
                                    IFERROR(L552,
                                        0)-(MIN(ABS(IFERROR(U552,
                                                    0))*'1D'!$D$18,
                                            ABS((MAX('1D'!$D$16,
                                                        POWER((ABS(K552)^2)/('1D'!$I$5*MAX(F552,
                                                                    0.1)^2),
                                                            1/3)))-IFERROR(L552,
                                                    0))))))),
                        MAX('1D'!$D$16,
                            POWER((ABS(K552)^2)/('1D'!$I$5*MAX(F552,
                                        0.1)^2),
                                1/3))),
                    MAX('1D'!$D$16,
                        IFERROR(L552,
                            0)))))))</f>
        <v>2.0411692021517887</v>
      </c>
      <c r="M552" s="5">
        <f t="shared" ca="1" si="112"/>
        <v>10.614079851189301</v>
      </c>
      <c r="N552" s="5">
        <f t="shared" ca="1" si="113"/>
        <v>1.1434704692804873</v>
      </c>
      <c r="O552" s="5">
        <f t="shared" ca="1" si="114"/>
        <v>4.8002276894771132</v>
      </c>
      <c r="P552" s="5">
        <f t="shared" ca="1" si="115"/>
        <v>634.33266920215181</v>
      </c>
      <c r="Q552" s="5">
        <f ca="1">P552+((ABS(K552)/MAX(((F552)+(G552)*(L552))*(L552),
            0.000001))^2)/(2*'1D'!$I$5)</f>
        <v>635.50709253909486</v>
      </c>
      <c r="R552" s="5">
        <f ca="1">((ABS(K552)*'1D'!$D$6)/(MAX(((F552)+(G552)*(L552))*(L552),
            0.000001)*MAX(((((F552)+(G552)*(L552))*(L552))/MAX((F552)+2*(L552)*SQRT(1+(G552)^2),
                    0.000001))^(2/3),
            0.000001)))^2</f>
        <v>4.3358367565141456E-3</v>
      </c>
      <c r="S552" s="5">
        <f ca="1">ABS(ABS(K552)/MAX(((F552)+(G552)*(L552))*(L552),
        0.000001))/SQRT('1D'!$I$5*MAX((((F552)+(G552)*(L552))*(L552))/MAX((F552)+2*(G552)*(L552),
            0.000001),
        0.000001))</f>
        <v>1.0727235886044055</v>
      </c>
      <c r="T552" s="5">
        <f ca="1">((F552)*(L552)^2)/2+(G552)*(L552)^3/3+(ABS(K552)^2)/('1D'!$I$5*MAX(((F552)+(G552)*(L552))*(L552),
        0.000001))</f>
        <v>35.763412605541333</v>
      </c>
      <c r="U552" s="5">
        <f ca="1">IF($A$2=0,
    0,
    IFERROR(Q551-(((R551+R552)/2)*J552)-(IF(O551&gt;O552,
                '1D'!$D$8*((O551^2-O552^2)/(2*'1D'!$I$5)),
                '1D'!$D$9*((O552^2-O551^2)/(2*'1D'!$I$5)))+('1D'!$D$10*(ABS(I552)/90)*(MAX(O551^2,
                        O552^2)/(2*'1D'!$I$5))))-Q552,
        0))</f>
        <v>-3.9885117902258571E-3</v>
      </c>
      <c r="V552" s="5">
        <f ca="1">IF($A$2=0,
    1,
    IF(IFERROR(V551,
            0)=0,
        0,
        IFERROR(IF(ROUND(S552,
                    3)=1,
                1,
                IF(AND(ABS(U552)&lt;'1D'!$D$19,
                        S552&gt;1),
                    1,
                    0)),
            0)))</f>
        <v>0</v>
      </c>
      <c r="W552" s="5">
        <f ca="1">IF($A$2=0,
    MAX(MAX('1D'!$D$16,
            MAX('1D'!$D$16,
                POWER((ABS(K552)^2)/('1D'!$I$5*MAX(F552,
                            0.1)^2),
                    1/3))),
        IFERROR(W1396,
            MAX(MAX('1D'!$D$16,
                    MAX('1D'!$D$16,
                        POWER((ABS(K552)^2)/('1D'!$I$5*MAX(F552,
                                    0.1)^2),
                            1/3))),
                ($L$2)-E1396))),
    IF(IFERROR(AG553,
            0)=0,
        MAX(MAX('1D'!$D$16,
                MAX('1D'!$D$16,
                    POWER((ABS(K552)^2)/('1D'!$I$5*MAX(F552,
                                0.1)^2),
                        1/3))),
            IFERROR(W1396,
                MAX(MAX('1D'!$D$16,
                        MAX('1D'!$D$16,
                            POWER((ABS(K552)^2)/('1D'!$I$5*MAX(F552,
                                        0.1)^2),
                                1/3))),
                    ($L$2)-E1396))),
        IF(IFERROR(W552,
                0)=0,
            MAX(MAX('1D'!$D$16,
                    MAX('1D'!$D$16,
                        POWER((ABS(K552)^2)/('1D'!$I$5*MAX(F552,
                                    0.1)^2),
                            1/3))),
                IFERROR(W1396,
                    MAX(MAX('1D'!$D$16,
                            MAX('1D'!$D$16,
                                POWER((ABS(K552)^2)/('1D'!$I$5*MAX(F552,
                                            0.1)^2),
                                    1/3))),
                        ($L$2)-E1396))),
            IF(OR(IFERROR(AD552,
                        0)&gt;=1,
                    IFERROR(AD553,
                        0)&gt;=1),
                MAX('1D'!$D$16,
                    MAX('1D'!$D$16,
                        POWER((ABS(K552)^2)/('1D'!$I$5*MAX(F552,
                                    0.1)^2),
                            1/3))),
                IF(ABS(IFERROR(AF552,
                            0))&lt;'1D'!$D$19,
                    MAX(MAX('1D'!$D$16,
                            MAX('1D'!$D$16,
                                POWER((ABS(K552)^2)/('1D'!$I$5*MAX(F552,
                                            0.1)^2),
                                    1/3))),
                        IFERROR(W552,
                            0)),
                    MAX(MAX('1D'!$D$16,
                            MAX('1D'!$D$16,
                                POWER((ABS(K552)^2)/('1D'!$I$5*MAX(F552,
                                            0.1)^2),
                                    1/3))),
                        (IFERROR(W552,
                                0))+((IFERROR(AF552,
                                    0))*'1D'!$D$18)))))))</f>
        <v>2.1389677043987478</v>
      </c>
      <c r="X552" s="5">
        <f t="shared" ca="1" si="116"/>
        <v>11.122632062873489</v>
      </c>
      <c r="Y552" s="5">
        <f t="shared" ca="1" si="117"/>
        <v>1.1735290000551568</v>
      </c>
      <c r="Z552" s="5">
        <f t="shared" ca="1" si="118"/>
        <v>4.5807502857230418</v>
      </c>
      <c r="AA552" s="5">
        <f t="shared" ca="1" si="119"/>
        <v>634.43046770439878</v>
      </c>
      <c r="AB552" s="5">
        <f ca="1">AA552+((ABS(K552)/MAX(((F552)+(G552)*(W552))*(W552),
            0.000001))^2)/(2*'1D'!$I$5)</f>
        <v>635.49995155659815</v>
      </c>
      <c r="AC552" s="5">
        <f ca="1">((ABS(K552)*'1D'!$D$6)/(MAX(((F552)+(G552)*(W552))*(W552),
            0.000001)*MAX(((((F552)+(G552)*(W552))*(W552))/MAX((F552)+2*(W552)*SQRT(1+(G552)^2),
                    0.000001))^(2/3),
            0.000001)))^2</f>
        <v>3.8141460404132466E-3</v>
      </c>
      <c r="AD552" s="5">
        <f ca="1">ABS(ABS(K552)/MAX(((F552)+(G552)*(W552))*(W552),
        0.000001))/SQRT('1D'!$I$5*MAX((((F552)+(G552)*(W552))*(W552))/MAX((F552)+2*(G552)*(W552),
            0.000001),
        0.000001))</f>
        <v>1.0000000000000004</v>
      </c>
      <c r="AE552" s="5">
        <f ca="1">((F552)*(W552)^2)/2+(G552)*(W552)^3/3+(ABS(K552)^2)/('1D'!$I$5*MAX(((F552)+(G552)*(W552))*(W552),
        0.000001))</f>
        <v>35.686426155594638</v>
      </c>
      <c r="AF552" s="5">
        <f ca="1">IF($A$2=0,
    0,
    IFERROR(AB553+(((AC552+AC553)/2)*J553)+(IF(Z552&gt;Z553,
                '1D'!$D$8*((Z552^2-Z553^2)/(2*'1D'!$I$5)),
                '1D'!$D$9*((Z553^2-Z552^2)/(2*'1D'!$I$5)))+('1D'!$D$10*(ABS(I553)/90)*(MAX(Z552^2,
                        Z553^2)/(2*'1D'!$I$5))))-AB552,
        0))</f>
        <v>3.3622728137743252E-3</v>
      </c>
      <c r="AG552" s="5">
        <f ca="1">IF($A$2=0,
    1,
    IF(IFERROR(AG553,
            0)=0,
        0,
        IFERROR(IF(OR(ROUND(AD552,
                        3)&gt;=1,
                    AND(ABS(AF552)&lt;'1D'!$D$19,
                        AD552&lt;1)),
                1,
                0),
            0)))</f>
        <v>1</v>
      </c>
      <c r="AH552" s="5">
        <f ca="1">IFERROR(IF('1D'!V32="Supercritical",
        MAX('1D'!$D$16,
            IFERROR(L552,
                MAX('1D'!$D$16,
                    POWER((ABS(K552)^2)/('1D'!$I$5*MAX(F552,
                                0.1)^2),
                        1/3)))),
        IF('1D'!V32="Subcritical",
            MAX('1D'!$D$16,
                IFERROR(W552,
                    MAX('1D'!$D$16,
                        POWER((ABS(K552)^2)/('1D'!$I$5*MAX(F552,
                                    0.1)^2),
                            1/3)))),
            IF(IFERROR(T552,
                    -1E+99)&gt;=IFERROR(AE552,
                    -1E+99),
                MAX('1D'!$D$16,
                    IFERROR(L552,
                        MAX('1D'!$D$16,
                            POWER((ABS(K552)^2)/('1D'!$I$5*MAX(F552,
                                        0.1)^2),
                                1/3)))),
                MAX('1D'!$D$16,
                    IFERROR(W552,
                        MAX('1D'!$D$16,
                            POWER((ABS(K552)^2)/('1D'!$I$5*MAX(F552,
                                        0.1)^2),
                                1/3))))))),
    MAX('1D'!$D$16,
        POWER((ABS(K552)^2)/('1D'!$I$5*MAX(F552,
                    0.1)^2),
            1/3)))</f>
        <v>2.0411692021517887</v>
      </c>
      <c r="AI552" s="5">
        <f t="shared" ca="1" si="120"/>
        <v>634.33266920215181</v>
      </c>
      <c r="AJ552" s="5">
        <f ca="1">AI552+((ABS(K552)/MAX(((F552)+(G552)*(AH552))*(AH552),
            0.000001))^2)/(2*'1D'!$I$5)</f>
        <v>635.50709253909486</v>
      </c>
      <c r="AM552">
        <v>0</v>
      </c>
      <c r="AN552">
        <v>0</v>
      </c>
      <c r="AO552" s="5">
        <f t="shared" si="121"/>
        <v>0</v>
      </c>
      <c r="AP552" s="5">
        <f t="shared" si="125"/>
        <v>0</v>
      </c>
      <c r="AQ552" s="5">
        <f ca="1">ABS(ABS(K552)/MAX(((F552)+(G552)*(AH552))*(AH552),
        0.000001))/SQRT('1D'!$I$5*MAX((((F552)+(G552)*(AH552))*(AH552))/MAX((F552)+2*(G552)*(AH552),
            0.000001),
        0.000001))</f>
        <v>1.0727235886044055</v>
      </c>
      <c r="AR552" s="5" t="str">
        <f t="shared" ca="1" si="122"/>
        <v>Supercritical</v>
      </c>
      <c r="AS552" s="5">
        <f ca="1">((ABS(K552)*'1D'!$D$6)/(MAX(((F552)+(G552)*(AH552))*(AH552),
            0.000001)*MAX(((((F552)+(G552)*(AH552))*(AH552))/MAX((F552)+2*(AH552)*SQRT(1+(G552)^2),
                    0.000001))^(2/3),
            0.000001)))^2</f>
        <v>4.3358367565141456E-3</v>
      </c>
    </row>
    <row r="553" spans="1:45" x14ac:dyDescent="0.35">
      <c r="A553">
        <v>544</v>
      </c>
      <c r="B553">
        <v>542.99599999999998</v>
      </c>
      <c r="C553">
        <v>616185.22400000005</v>
      </c>
      <c r="D553">
        <v>3097441.1880000001</v>
      </c>
      <c r="E553">
        <v>632.29100000000005</v>
      </c>
      <c r="F553">
        <v>5.2</v>
      </c>
      <c r="G553">
        <v>0</v>
      </c>
      <c r="H553" t="s">
        <v>176</v>
      </c>
      <c r="I553">
        <v>2.7E-2</v>
      </c>
      <c r="J553" s="5">
        <f t="shared" si="123"/>
        <v>1</v>
      </c>
      <c r="K553" s="5">
        <f t="shared" ca="1" si="124"/>
        <v>50.95</v>
      </c>
      <c r="L553" s="5">
        <f ca="1">IF($A$2=0,
    IFERROR(L552,
        MAX('1D'!$D$16,
            POWER((ABS(K553)^2)/('1D'!$I$5*MAX(F553,
                        0.1)^2),
                1/3))),
    IF(IFERROR(V552,
            0)=0,
        IFERROR(L552,
            MAX('1D'!$D$16,
                POWER((ABS(K553)^2)/('1D'!$I$5*MAX(F553,
                            0.1)^2),
                    1/3))),
        IF(OR(IFERROR(L553,
                    0)=0,
                IFERROR(S552,
                    0)&lt;1,
                IFERROR(S553,
                    0)&lt;1),
            MAX('1D'!$D$16,
                POWER((ABS(K553)^2)/('1D'!$I$5*MAX(F553,
                            0.1)^2),
                    1/3)),
            IF(IFERROR(U553,
                    0)&gt;0,
                MAX('1D'!$D$16,
                    IFERROR(L553,
                        0)+((IFERROR(U553,
                                0))*'1D'!$D$18*IF((IFERROR(S553,
                                    0))&lt;1,
                            1,
                            -1))),
                IF(IFERROR(U553,
                        0)&lt;0,
                    IF(ABS((MAX('1D'!$D$16,
                                    POWER((ABS(K553)^2)/('1D'!$I$5*MAX(F553,
                                                0.1)^2),
                                        1/3)))-IFERROR(L553,
                                0))&gt;'1D'!$D$19,
                        MAX('1D'!$D$16,
                            IF((MAX('1D'!$D$16,
                                        POWER((ABS(K553)^2)/('1D'!$I$5*MAX(F553,
                                                    0.1)^2),
                                            1/3)))&gt;IFERROR(L553,
                                    0),
                                MIN((MAX('1D'!$D$16,
                                            POWER((ABS(K553)^2)/('1D'!$I$5*MAX(F553,
                                                        0.1)^2),
                                                1/3))),
                                    IFERROR(L553,
                                        0)+(MIN(ABS(IFERROR(U553,
                                                    0))*'1D'!$D$18,
                                            ABS((MAX('1D'!$D$16,
                                                        POWER((ABS(K553)^2)/('1D'!$I$5*MAX(F553,
                                                                    0.1)^2),
                                                            1/3)))-IFERROR(L553,
                                                    0))))),
                                MAX((MAX('1D'!$D$16,
                                            POWER((ABS(K553)^2)/('1D'!$I$5*MAX(F553,
                                                        0.1)^2),
                                                1/3))),
                                    IFERROR(L553,
                                        0)-(MIN(ABS(IFERROR(U553,
                                                    0))*'1D'!$D$18,
                                            ABS((MAX('1D'!$D$16,
                                                        POWER((ABS(K553)^2)/('1D'!$I$5*MAX(F553,
                                                                    0.1)^2),
                                                            1/3)))-IFERROR(L553,
                                                    0))))))),
                        MAX('1D'!$D$16,
                            POWER((ABS(K553)^2)/('1D'!$I$5*MAX(F553,
                                        0.1)^2),
                                1/3))),
                    MAX('1D'!$D$16,
                        IFERROR(L553,
                            0)))))))</f>
        <v>2.0411692021517887</v>
      </c>
      <c r="M553" s="5">
        <f t="shared" ca="1" si="112"/>
        <v>10.614079851189301</v>
      </c>
      <c r="N553" s="5">
        <f t="shared" ca="1" si="113"/>
        <v>1.1434704692804873</v>
      </c>
      <c r="O553" s="5">
        <f t="shared" ca="1" si="114"/>
        <v>4.8002276894771132</v>
      </c>
      <c r="P553" s="5">
        <f t="shared" ca="1" si="115"/>
        <v>634.33216920215182</v>
      </c>
      <c r="Q553" s="5">
        <f ca="1">P553+((ABS(K553)/MAX(((F553)+(G553)*(L553))*(L553),
            0.000001))^2)/(2*'1D'!$I$5)</f>
        <v>635.50659253909487</v>
      </c>
      <c r="R553" s="5">
        <f ca="1">((ABS(K553)*'1D'!$D$6)/(MAX(((F553)+(G553)*(L553))*(L553),
            0.000001)*MAX(((((F553)+(G553)*(L553))*(L553))/MAX((F553)+2*(L553)*SQRT(1+(G553)^2),
                    0.000001))^(2/3),
            0.000001)))^2</f>
        <v>4.3358367565141456E-3</v>
      </c>
      <c r="S553" s="5">
        <f ca="1">ABS(ABS(K553)/MAX(((F553)+(G553)*(L553))*(L553),
        0.000001))/SQRT('1D'!$I$5*MAX((((F553)+(G553)*(L553))*(L553))/MAX((F553)+2*(G553)*(L553),
            0.000001),
        0.000001))</f>
        <v>1.0727235886044055</v>
      </c>
      <c r="T553" s="5">
        <f ca="1">((F553)*(L553)^2)/2+(G553)*(L553)^3/3+(ABS(K553)^2)/('1D'!$I$5*MAX(((F553)+(G553)*(L553))*(L553),
        0.000001))</f>
        <v>35.763412605541333</v>
      </c>
      <c r="U553" s="5">
        <f ca="1">IF($A$2=0,
    0,
    IFERROR(Q552-(((R552+R553)/2)*J553)-(IF(O552&gt;O553,
                '1D'!$D$8*((O552^2-O553^2)/(2*'1D'!$I$5)),
                '1D'!$D$9*((O553^2-O552^2)/(2*'1D'!$I$5)))+('1D'!$D$10*(ABS(I553)/90)*(MAX(O552^2,
                        O553^2)/(2*'1D'!$I$5))))-Q553,
        0))</f>
        <v>-3.8886858066007335E-3</v>
      </c>
      <c r="V553" s="5">
        <f ca="1">IF($A$2=0,
    1,
    IF(IFERROR(V552,
            0)=0,
        0,
        IFERROR(IF(ROUND(S553,
                    3)=1,
                1,
                IF(AND(ABS(U553)&lt;'1D'!$D$19,
                        S553&gt;1),
                    1,
                    0)),
            0)))</f>
        <v>0</v>
      </c>
      <c r="W553" s="5">
        <f ca="1">IF($A$2=0,
    MAX(MAX('1D'!$D$16,
            MAX('1D'!$D$16,
                POWER((ABS(K553)^2)/('1D'!$I$5*MAX(F553,
                            0.1)^2),
                    1/3))),
        IFERROR(W1396,
            MAX(MAX('1D'!$D$16,
                    MAX('1D'!$D$16,
                        POWER((ABS(K553)^2)/('1D'!$I$5*MAX(F553,
                                    0.1)^2),
                            1/3))),
                ($L$2)-E1396))),
    IF(IFERROR(AG554,
            0)=0,
        MAX(MAX('1D'!$D$16,
                MAX('1D'!$D$16,
                    POWER((ABS(K553)^2)/('1D'!$I$5*MAX(F553,
                                0.1)^2),
                        1/3))),
            IFERROR(W1396,
                MAX(MAX('1D'!$D$16,
                        MAX('1D'!$D$16,
                            POWER((ABS(K553)^2)/('1D'!$I$5*MAX(F553,
                                        0.1)^2),
                                1/3))),
                    ($L$2)-E1396))),
        IF(IFERROR(W553,
                0)=0,
            MAX(MAX('1D'!$D$16,
                    MAX('1D'!$D$16,
                        POWER((ABS(K553)^2)/('1D'!$I$5*MAX(F553,
                                    0.1)^2),
                            1/3))),
                IFERROR(W1396,
                    MAX(MAX('1D'!$D$16,
                            MAX('1D'!$D$16,
                                POWER((ABS(K553)^2)/('1D'!$I$5*MAX(F553,
                                            0.1)^2),
                                    1/3))),
                        ($L$2)-E1396))),
            IF(OR(IFERROR(AD553,
                        0)&gt;=1,
                    IFERROR(AD554,
                        0)&gt;=1),
                MAX('1D'!$D$16,
                    MAX('1D'!$D$16,
                        POWER((ABS(K553)^2)/('1D'!$I$5*MAX(F553,
                                    0.1)^2),
                            1/3))),
                IF(ABS(IFERROR(AF553,
                            0))&lt;'1D'!$D$19,
                    MAX(MAX('1D'!$D$16,
                            MAX('1D'!$D$16,
                                POWER((ABS(K553)^2)/('1D'!$I$5*MAX(F553,
                                            0.1)^2),
                                    1/3))),
                        IFERROR(W553,
                            0)),
                    MAX(MAX('1D'!$D$16,
                            MAX('1D'!$D$16,
                                POWER((ABS(K553)^2)/('1D'!$I$5*MAX(F553,
                                            0.1)^2),
                                    1/3))),
                        (IFERROR(W553,
                                0))+((IFERROR(AF553,
                                    0))*'1D'!$D$18)))))))</f>
        <v>2.1389677043987478</v>
      </c>
      <c r="X553" s="5">
        <f t="shared" ca="1" si="116"/>
        <v>11.122632062873489</v>
      </c>
      <c r="Y553" s="5">
        <f t="shared" ca="1" si="117"/>
        <v>1.1735290000551568</v>
      </c>
      <c r="Z553" s="5">
        <f t="shared" ca="1" si="118"/>
        <v>4.5807502857230418</v>
      </c>
      <c r="AA553" s="5">
        <f t="shared" ca="1" si="119"/>
        <v>634.42996770439879</v>
      </c>
      <c r="AB553" s="5">
        <f ca="1">AA553+((ABS(K553)/MAX(((F553)+(G553)*(W553))*(W553),
            0.000001))^2)/(2*'1D'!$I$5)</f>
        <v>635.49945155659816</v>
      </c>
      <c r="AC553" s="5">
        <f ca="1">((ABS(K553)*'1D'!$D$6)/(MAX(((F553)+(G553)*(W553))*(W553),
            0.000001)*MAX(((((F553)+(G553)*(W553))*(W553))/MAX((F553)+2*(W553)*SQRT(1+(G553)^2),
                    0.000001))^(2/3),
            0.000001)))^2</f>
        <v>3.8141460404132466E-3</v>
      </c>
      <c r="AD553" s="5">
        <f ca="1">ABS(ABS(K553)/MAX(((F553)+(G553)*(W553))*(W553),
        0.000001))/SQRT('1D'!$I$5*MAX((((F553)+(G553)*(W553))*(W553))/MAX((F553)+2*(G553)*(W553),
            0.000001),
        0.000001))</f>
        <v>1.0000000000000004</v>
      </c>
      <c r="AE553" s="5">
        <f ca="1">((F553)*(W553)^2)/2+(G553)*(W553)^3/3+(ABS(K553)^2)/('1D'!$I$5*MAX(((F553)+(G553)*(W553))*(W553),
        0.000001))</f>
        <v>35.686426155594638</v>
      </c>
      <c r="AF553" s="5">
        <f ca="1">IF($A$2=0,
    0,
    IFERROR(AB554+(((AC553+AC554)/2)*J554)+(IF(Z553&gt;Z554,
                '1D'!$D$8*((Z553^2-Z554^2)/(2*'1D'!$I$5)),
                '1D'!$D$9*((Z554^2-Z553^2)/(2*'1D'!$I$5)))+('1D'!$D$10*(ABS(I554)/90)*(MAX(Z553^2,
                        Z554^2)/(2*'1D'!$I$5))))-AB553,
        0))</f>
        <v>3.3622728136606383E-3</v>
      </c>
      <c r="AG553" s="5">
        <f ca="1">IF($A$2=0,
    1,
    IF(IFERROR(AG554,
            0)=0,
        0,
        IFERROR(IF(OR(ROUND(AD553,
                        3)&gt;=1,
                    AND(ABS(AF553)&lt;'1D'!$D$19,
                        AD553&lt;1)),
                1,
                0),
            0)))</f>
        <v>1</v>
      </c>
      <c r="AH553" s="5">
        <f ca="1">IFERROR(IF('1D'!V32="Supercritical",
        MAX('1D'!$D$16,
            IFERROR(L553,
                MAX('1D'!$D$16,
                    POWER((ABS(K553)^2)/('1D'!$I$5*MAX(F553,
                                0.1)^2),
                        1/3)))),
        IF('1D'!V32="Subcritical",
            MAX('1D'!$D$16,
                IFERROR(W553,
                    MAX('1D'!$D$16,
                        POWER((ABS(K553)^2)/('1D'!$I$5*MAX(F553,
                                    0.1)^2),
                            1/3)))),
            IF(IFERROR(T553,
                    -1E+99)&gt;=IFERROR(AE553,
                    -1E+99),
                MAX('1D'!$D$16,
                    IFERROR(L553,
                        MAX('1D'!$D$16,
                            POWER((ABS(K553)^2)/('1D'!$I$5*MAX(F553,
                                        0.1)^2),
                                1/3)))),
                MAX('1D'!$D$16,
                    IFERROR(W553,
                        MAX('1D'!$D$16,
                            POWER((ABS(K553)^2)/('1D'!$I$5*MAX(F553,
                                        0.1)^2),
                                1/3))))))),
    MAX('1D'!$D$16,
        POWER((ABS(K553)^2)/('1D'!$I$5*MAX(F553,
                    0.1)^2),
            1/3)))</f>
        <v>2.0411692021517887</v>
      </c>
      <c r="AI553" s="5">
        <f t="shared" ca="1" si="120"/>
        <v>634.33216920215182</v>
      </c>
      <c r="AJ553" s="5">
        <f ca="1">AI553+((ABS(K553)/MAX(((F553)+(G553)*(AH553))*(AH553),
            0.000001))^2)/(2*'1D'!$I$5)</f>
        <v>635.50659253909487</v>
      </c>
      <c r="AM553">
        <v>0</v>
      </c>
      <c r="AN553">
        <v>0</v>
      </c>
      <c r="AO553" s="5">
        <f t="shared" si="121"/>
        <v>0</v>
      </c>
      <c r="AP553" s="5">
        <f t="shared" si="125"/>
        <v>0</v>
      </c>
      <c r="AQ553" s="5">
        <f ca="1">ABS(ABS(K553)/MAX(((F553)+(G553)*(AH553))*(AH553),
        0.000001))/SQRT('1D'!$I$5*MAX((((F553)+(G553)*(AH553))*(AH553))/MAX((F553)+2*(G553)*(AH553),
            0.000001),
        0.000001))</f>
        <v>1.0727235886044055</v>
      </c>
      <c r="AR553" s="5" t="str">
        <f t="shared" ca="1" si="122"/>
        <v>Supercritical</v>
      </c>
      <c r="AS553" s="5">
        <f ca="1">((ABS(K553)*'1D'!$D$6)/(MAX(((F553)+(G553)*(AH553))*(AH553),
            0.000001)*MAX(((((F553)+(G553)*(AH553))*(AH553))/MAX((F553)+2*(AH553)*SQRT(1+(G553)^2),
                    0.000001))^(2/3),
            0.000001)))^2</f>
        <v>4.3358367565141456E-3</v>
      </c>
    </row>
    <row r="554" spans="1:45" x14ac:dyDescent="0.35">
      <c r="A554">
        <v>545</v>
      </c>
      <c r="B554">
        <v>543.99599999999998</v>
      </c>
      <c r="C554">
        <v>616184.75</v>
      </c>
      <c r="D554">
        <v>3097440.3080000002</v>
      </c>
      <c r="E554">
        <v>632.29049999999995</v>
      </c>
      <c r="F554">
        <v>5.2</v>
      </c>
      <c r="G554">
        <v>0</v>
      </c>
      <c r="H554" t="s">
        <v>176</v>
      </c>
      <c r="I554">
        <v>2.7E-2</v>
      </c>
      <c r="J554" s="5">
        <f t="shared" si="123"/>
        <v>1</v>
      </c>
      <c r="K554" s="5">
        <f t="shared" ca="1" si="124"/>
        <v>50.95</v>
      </c>
      <c r="L554" s="5">
        <f ca="1">IF($A$2=0,
    IFERROR(L553,
        MAX('1D'!$D$16,
            POWER((ABS(K554)^2)/('1D'!$I$5*MAX(F554,
                        0.1)^2),
                1/3))),
    IF(IFERROR(V553,
            0)=0,
        IFERROR(L553,
            MAX('1D'!$D$16,
                POWER((ABS(K554)^2)/('1D'!$I$5*MAX(F554,
                            0.1)^2),
                    1/3))),
        IF(OR(IFERROR(L554,
                    0)=0,
                IFERROR(S553,
                    0)&lt;1,
                IFERROR(S554,
                    0)&lt;1),
            MAX('1D'!$D$16,
                POWER((ABS(K554)^2)/('1D'!$I$5*MAX(F554,
                            0.1)^2),
                    1/3)),
            IF(IFERROR(U554,
                    0)&gt;0,
                MAX('1D'!$D$16,
                    IFERROR(L554,
                        0)+((IFERROR(U554,
                                0))*'1D'!$D$18*IF((IFERROR(S554,
                                    0))&lt;1,
                            1,
                            -1))),
                IF(IFERROR(U554,
                        0)&lt;0,
                    IF(ABS((MAX('1D'!$D$16,
                                    POWER((ABS(K554)^2)/('1D'!$I$5*MAX(F554,
                                                0.1)^2),
                                        1/3)))-IFERROR(L554,
                                0))&gt;'1D'!$D$19,
                        MAX('1D'!$D$16,
                            IF((MAX('1D'!$D$16,
                                        POWER((ABS(K554)^2)/('1D'!$I$5*MAX(F554,
                                                    0.1)^2),
                                            1/3)))&gt;IFERROR(L554,
                                    0),
                                MIN((MAX('1D'!$D$16,
                                            POWER((ABS(K554)^2)/('1D'!$I$5*MAX(F554,
                                                        0.1)^2),
                                                1/3))),
                                    IFERROR(L554,
                                        0)+(MIN(ABS(IFERROR(U554,
                                                    0))*'1D'!$D$18,
                                            ABS((MAX('1D'!$D$16,
                                                        POWER((ABS(K554)^2)/('1D'!$I$5*MAX(F554,
                                                                    0.1)^2),
                                                            1/3)))-IFERROR(L554,
                                                    0))))),
                                MAX((MAX('1D'!$D$16,
                                            POWER((ABS(K554)^2)/('1D'!$I$5*MAX(F554,
                                                        0.1)^2),
                                                1/3))),
                                    IFERROR(L554,
                                        0)-(MIN(ABS(IFERROR(U554,
                                                    0))*'1D'!$D$18,
                                            ABS((MAX('1D'!$D$16,
                                                        POWER((ABS(K554)^2)/('1D'!$I$5*MAX(F554,
                                                                    0.1)^2),
                                                            1/3)))-IFERROR(L554,
                                                    0))))))),
                        MAX('1D'!$D$16,
                            POWER((ABS(K554)^2)/('1D'!$I$5*MAX(F554,
                                        0.1)^2),
                                1/3))),
                    MAX('1D'!$D$16,
                        IFERROR(L554,
                            0)))))))</f>
        <v>2.0411692021517887</v>
      </c>
      <c r="M554" s="5">
        <f t="shared" ca="1" si="112"/>
        <v>10.614079851189301</v>
      </c>
      <c r="N554" s="5">
        <f t="shared" ca="1" si="113"/>
        <v>1.1434704692804873</v>
      </c>
      <c r="O554" s="5">
        <f t="shared" ca="1" si="114"/>
        <v>4.8002276894771132</v>
      </c>
      <c r="P554" s="5">
        <f t="shared" ca="1" si="115"/>
        <v>634.33166920215172</v>
      </c>
      <c r="Q554" s="5">
        <f ca="1">P554+((ABS(K554)/MAX(((F554)+(G554)*(L554))*(L554),
            0.000001))^2)/(2*'1D'!$I$5)</f>
        <v>635.50609253909477</v>
      </c>
      <c r="R554" s="5">
        <f ca="1">((ABS(K554)*'1D'!$D$6)/(MAX(((F554)+(G554)*(L554))*(L554),
            0.000001)*MAX(((((F554)+(G554)*(L554))*(L554))/MAX((F554)+2*(L554)*SQRT(1+(G554)^2),
                    0.000001))^(2/3),
            0.000001)))^2</f>
        <v>4.3358367565141456E-3</v>
      </c>
      <c r="S554" s="5">
        <f ca="1">ABS(ABS(K554)/MAX(((F554)+(G554)*(L554))*(L554),
        0.000001))/SQRT('1D'!$I$5*MAX((((F554)+(G554)*(L554))*(L554))/MAX((F554)+2*(G554)*(L554),
            0.000001),
        0.000001))</f>
        <v>1.0727235886044055</v>
      </c>
      <c r="T554" s="5">
        <f ca="1">((F554)*(L554)^2)/2+(G554)*(L554)^3/3+(ABS(K554)^2)/('1D'!$I$5*MAX(((F554)+(G554)*(L554))*(L554),
        0.000001))</f>
        <v>35.763412605541333</v>
      </c>
      <c r="U554" s="5">
        <f ca="1">IF($A$2=0,
    0,
    IFERROR(Q553-(((R553+R554)/2)*J554)-(IF(O553&gt;O554,
                '1D'!$D$8*((O553^2-O554^2)/(2*'1D'!$I$5)),
                '1D'!$D$9*((O554^2-O553^2)/(2*'1D'!$I$5)))+('1D'!$D$10*(ABS(I554)/90)*(MAX(O553^2,
                        O554^2)/(2*'1D'!$I$5))))-Q554,
        0))</f>
        <v>-3.8886858064870466E-3</v>
      </c>
      <c r="V554" s="5">
        <f ca="1">IF($A$2=0,
    1,
    IF(IFERROR(V553,
            0)=0,
        0,
        IFERROR(IF(ROUND(S554,
                    3)=1,
                1,
                IF(AND(ABS(U554)&lt;'1D'!$D$19,
                        S554&gt;1),
                    1,
                    0)),
            0)))</f>
        <v>0</v>
      </c>
      <c r="W554" s="5">
        <f ca="1">IF($A$2=0,
    MAX(MAX('1D'!$D$16,
            MAX('1D'!$D$16,
                POWER((ABS(K554)^2)/('1D'!$I$5*MAX(F554,
                            0.1)^2),
                    1/3))),
        IFERROR(W1396,
            MAX(MAX('1D'!$D$16,
                    MAX('1D'!$D$16,
                        POWER((ABS(K554)^2)/('1D'!$I$5*MAX(F554,
                                    0.1)^2),
                            1/3))),
                ($L$2)-E1396))),
    IF(IFERROR(AG555,
            0)=0,
        MAX(MAX('1D'!$D$16,
                MAX('1D'!$D$16,
                    POWER((ABS(K554)^2)/('1D'!$I$5*MAX(F554,
                                0.1)^2),
                        1/3))),
            IFERROR(W1396,
                MAX(MAX('1D'!$D$16,
                        MAX('1D'!$D$16,
                            POWER((ABS(K554)^2)/('1D'!$I$5*MAX(F554,
                                        0.1)^2),
                                1/3))),
                    ($L$2)-E1396))),
        IF(IFERROR(W554,
                0)=0,
            MAX(MAX('1D'!$D$16,
                    MAX('1D'!$D$16,
                        POWER((ABS(K554)^2)/('1D'!$I$5*MAX(F554,
                                    0.1)^2),
                            1/3))),
                IFERROR(W1396,
                    MAX(MAX('1D'!$D$16,
                            MAX('1D'!$D$16,
                                POWER((ABS(K554)^2)/('1D'!$I$5*MAX(F554,
                                            0.1)^2),
                                    1/3))),
                        ($L$2)-E1396))),
            IF(OR(IFERROR(AD554,
                        0)&gt;=1,
                    IFERROR(AD555,
                        0)&gt;=1),
                MAX('1D'!$D$16,
                    MAX('1D'!$D$16,
                        POWER((ABS(K554)^2)/('1D'!$I$5*MAX(F554,
                                    0.1)^2),
                            1/3))),
                IF(ABS(IFERROR(AF554,
                            0))&lt;'1D'!$D$19,
                    MAX(MAX('1D'!$D$16,
                            MAX('1D'!$D$16,
                                POWER((ABS(K554)^2)/('1D'!$I$5*MAX(F554,
                                            0.1)^2),
                                    1/3))),
                        IFERROR(W554,
                            0)),
                    MAX(MAX('1D'!$D$16,
                            MAX('1D'!$D$16,
                                POWER((ABS(K554)^2)/('1D'!$I$5*MAX(F554,
                                            0.1)^2),
                                    1/3))),
                        (IFERROR(W554,
                                0))+((IFERROR(AF554,
                                    0))*'1D'!$D$18)))))))</f>
        <v>2.1389677043987478</v>
      </c>
      <c r="X554" s="5">
        <f t="shared" ca="1" si="116"/>
        <v>11.122632062873489</v>
      </c>
      <c r="Y554" s="5">
        <f t="shared" ca="1" si="117"/>
        <v>1.1735290000551568</v>
      </c>
      <c r="Z554" s="5">
        <f t="shared" ca="1" si="118"/>
        <v>4.5807502857230418</v>
      </c>
      <c r="AA554" s="5">
        <f t="shared" ca="1" si="119"/>
        <v>634.42946770439869</v>
      </c>
      <c r="AB554" s="5">
        <f ca="1">AA554+((ABS(K554)/MAX(((F554)+(G554)*(W554))*(W554),
            0.000001))^2)/(2*'1D'!$I$5)</f>
        <v>635.49895155659806</v>
      </c>
      <c r="AC554" s="5">
        <f ca="1">((ABS(K554)*'1D'!$D$6)/(MAX(((F554)+(G554)*(W554))*(W554),
            0.000001)*MAX(((((F554)+(G554)*(W554))*(W554))/MAX((F554)+2*(W554)*SQRT(1+(G554)^2),
                    0.000001))^(2/3),
            0.000001)))^2</f>
        <v>3.8141460404132466E-3</v>
      </c>
      <c r="AD554" s="5">
        <f ca="1">ABS(ABS(K554)/MAX(((F554)+(G554)*(W554))*(W554),
        0.000001))/SQRT('1D'!$I$5*MAX((((F554)+(G554)*(W554))*(W554))/MAX((F554)+2*(G554)*(W554),
            0.000001),
        0.000001))</f>
        <v>1.0000000000000004</v>
      </c>
      <c r="AE554" s="5">
        <f ca="1">((F554)*(W554)^2)/2+(G554)*(W554)^3/3+(ABS(K554)^2)/('1D'!$I$5*MAX(((F554)+(G554)*(W554))*(W554),
        0.000001))</f>
        <v>35.686426155594638</v>
      </c>
      <c r="AF554" s="5">
        <f ca="1">IF($A$2=0,
    0,
    IFERROR(AB555+(((AC554+AC555)/2)*J555)+(IF(Z554&gt;Z555,
                '1D'!$D$8*((Z554^2-Z555^2)/(2*'1D'!$I$5)),
                '1D'!$D$9*((Z555^2-Z554^2)/(2*'1D'!$I$5)))+('1D'!$D$10*(ABS(I555)/90)*(MAX(Z554^2,
                        Z555^2)/(2*'1D'!$I$5))))-AB554,
        0))</f>
        <v>3.4531789411857972E-3</v>
      </c>
      <c r="AG554" s="5">
        <f ca="1">IF($A$2=0,
    1,
    IF(IFERROR(AG555,
            0)=0,
        0,
        IFERROR(IF(OR(ROUND(AD554,
                        3)&gt;=1,
                    AND(ABS(AF554)&lt;'1D'!$D$19,
                        AD554&lt;1)),
                1,
                0),
            0)))</f>
        <v>1</v>
      </c>
      <c r="AH554" s="5">
        <f ca="1">IFERROR(IF('1D'!V32="Supercritical",
        MAX('1D'!$D$16,
            IFERROR(L554,
                MAX('1D'!$D$16,
                    POWER((ABS(K554)^2)/('1D'!$I$5*MAX(F554,
                                0.1)^2),
                        1/3)))),
        IF('1D'!V32="Subcritical",
            MAX('1D'!$D$16,
                IFERROR(W554,
                    MAX('1D'!$D$16,
                        POWER((ABS(K554)^2)/('1D'!$I$5*MAX(F554,
                                    0.1)^2),
                            1/3)))),
            IF(IFERROR(T554,
                    -1E+99)&gt;=IFERROR(AE554,
                    -1E+99),
                MAX('1D'!$D$16,
                    IFERROR(L554,
                        MAX('1D'!$D$16,
                            POWER((ABS(K554)^2)/('1D'!$I$5*MAX(F554,
                                        0.1)^2),
                                1/3)))),
                MAX('1D'!$D$16,
                    IFERROR(W554,
                        MAX('1D'!$D$16,
                            POWER((ABS(K554)^2)/('1D'!$I$5*MAX(F554,
                                        0.1)^2),
                                1/3))))))),
    MAX('1D'!$D$16,
        POWER((ABS(K554)^2)/('1D'!$I$5*MAX(F554,
                    0.1)^2),
            1/3)))</f>
        <v>2.0411692021517887</v>
      </c>
      <c r="AI554" s="5">
        <f t="shared" ca="1" si="120"/>
        <v>634.33166920215172</v>
      </c>
      <c r="AJ554" s="5">
        <f ca="1">AI554+((ABS(K554)/MAX(((F554)+(G554)*(AH554))*(AH554),
            0.000001))^2)/(2*'1D'!$I$5)</f>
        <v>635.50609253909477</v>
      </c>
      <c r="AM554">
        <v>0</v>
      </c>
      <c r="AN554">
        <v>0</v>
      </c>
      <c r="AO554" s="5">
        <f t="shared" si="121"/>
        <v>0</v>
      </c>
      <c r="AP554" s="5">
        <f t="shared" si="125"/>
        <v>0</v>
      </c>
      <c r="AQ554" s="5">
        <f ca="1">ABS(ABS(K554)/MAX(((F554)+(G554)*(AH554))*(AH554),
        0.000001))/SQRT('1D'!$I$5*MAX((((F554)+(G554)*(AH554))*(AH554))/MAX((F554)+2*(G554)*(AH554),
            0.000001),
        0.000001))</f>
        <v>1.0727235886044055</v>
      </c>
      <c r="AR554" s="5" t="str">
        <f t="shared" ca="1" si="122"/>
        <v>Supercritical</v>
      </c>
      <c r="AS554" s="5">
        <f ca="1">((ABS(K554)*'1D'!$D$6)/(MAX(((F554)+(G554)*(AH554))*(AH554),
            0.000001)*MAX(((((F554)+(G554)*(AH554))*(AH554))/MAX((F554)+2*(AH554)*SQRT(1+(G554)^2),
                    0.000001))^(2/3),
            0.000001)))^2</f>
        <v>4.3358367565141456E-3</v>
      </c>
    </row>
    <row r="555" spans="1:45" x14ac:dyDescent="0.35">
      <c r="A555">
        <v>546</v>
      </c>
      <c r="B555">
        <v>544.99599999999998</v>
      </c>
      <c r="C555">
        <v>616184.27599999995</v>
      </c>
      <c r="D555">
        <v>3097439.4270000001</v>
      </c>
      <c r="E555">
        <v>632.29</v>
      </c>
      <c r="F555">
        <v>5.2</v>
      </c>
      <c r="G555">
        <v>0</v>
      </c>
      <c r="H555" t="s">
        <v>176</v>
      </c>
      <c r="I555">
        <v>7.8E-2</v>
      </c>
      <c r="J555" s="5">
        <f t="shared" si="123"/>
        <v>1</v>
      </c>
      <c r="K555" s="5">
        <f t="shared" ca="1" si="124"/>
        <v>50.95</v>
      </c>
      <c r="L555" s="5">
        <f ca="1">IF($A$2=0,
    IFERROR(L554,
        MAX('1D'!$D$16,
            POWER((ABS(K555)^2)/('1D'!$I$5*MAX(F555,
                        0.1)^2),
                1/3))),
    IF(IFERROR(V554,
            0)=0,
        IFERROR(L554,
            MAX('1D'!$D$16,
                POWER((ABS(K555)^2)/('1D'!$I$5*MAX(F555,
                            0.1)^2),
                    1/3))),
        IF(OR(IFERROR(L555,
                    0)=0,
                IFERROR(S554,
                    0)&lt;1,
                IFERROR(S555,
                    0)&lt;1),
            MAX('1D'!$D$16,
                POWER((ABS(K555)^2)/('1D'!$I$5*MAX(F555,
                            0.1)^2),
                    1/3)),
            IF(IFERROR(U555,
                    0)&gt;0,
                MAX('1D'!$D$16,
                    IFERROR(L555,
                        0)+((IFERROR(U555,
                                0))*'1D'!$D$18*IF((IFERROR(S555,
                                    0))&lt;1,
                            1,
                            -1))),
                IF(IFERROR(U555,
                        0)&lt;0,
                    IF(ABS((MAX('1D'!$D$16,
                                    POWER((ABS(K555)^2)/('1D'!$I$5*MAX(F555,
                                                0.1)^2),
                                        1/3)))-IFERROR(L555,
                                0))&gt;'1D'!$D$19,
                        MAX('1D'!$D$16,
                            IF((MAX('1D'!$D$16,
                                        POWER((ABS(K555)^2)/('1D'!$I$5*MAX(F555,
                                                    0.1)^2),
                                            1/3)))&gt;IFERROR(L555,
                                    0),
                                MIN((MAX('1D'!$D$16,
                                            POWER((ABS(K555)^2)/('1D'!$I$5*MAX(F555,
                                                        0.1)^2),
                                                1/3))),
                                    IFERROR(L555,
                                        0)+(MIN(ABS(IFERROR(U555,
                                                    0))*'1D'!$D$18,
                                            ABS((MAX('1D'!$D$16,
                                                        POWER((ABS(K555)^2)/('1D'!$I$5*MAX(F555,
                                                                    0.1)^2),
                                                            1/3)))-IFERROR(L555,
                                                    0))))),
                                MAX((MAX('1D'!$D$16,
                                            POWER((ABS(K555)^2)/('1D'!$I$5*MAX(F555,
                                                        0.1)^2),
                                                1/3))),
                                    IFERROR(L555,
                                        0)-(MIN(ABS(IFERROR(U555,
                                                    0))*'1D'!$D$18,
                                            ABS((MAX('1D'!$D$16,
                                                        POWER((ABS(K555)^2)/('1D'!$I$5*MAX(F555,
                                                                    0.1)^2),
                                                            1/3)))-IFERROR(L555,
                                                    0))))))),
                        MAX('1D'!$D$16,
                            POWER((ABS(K555)^2)/('1D'!$I$5*MAX(F555,
                                        0.1)^2),
                                1/3))),
                    MAX('1D'!$D$16,
                        IFERROR(L555,
                            0)))))))</f>
        <v>2.0411692021517887</v>
      </c>
      <c r="M555" s="5">
        <f t="shared" ca="1" si="112"/>
        <v>10.614079851189301</v>
      </c>
      <c r="N555" s="5">
        <f t="shared" ca="1" si="113"/>
        <v>1.1434704692804873</v>
      </c>
      <c r="O555" s="5">
        <f t="shared" ca="1" si="114"/>
        <v>4.8002276894771132</v>
      </c>
      <c r="P555" s="5">
        <f t="shared" ca="1" si="115"/>
        <v>634.33116920215173</v>
      </c>
      <c r="Q555" s="5">
        <f ca="1">P555+((ABS(K555)/MAX(((F555)+(G555)*(L555))*(L555),
            0.000001))^2)/(2*'1D'!$I$5)</f>
        <v>635.50559253909478</v>
      </c>
      <c r="R555" s="5">
        <f ca="1">((ABS(K555)*'1D'!$D$6)/(MAX(((F555)+(G555)*(L555))*(L555),
            0.000001)*MAX(((((F555)+(G555)*(L555))*(L555))/MAX((F555)+2*(L555)*SQRT(1+(G555)^2),
                    0.000001))^(2/3),
            0.000001)))^2</f>
        <v>4.3358367565141456E-3</v>
      </c>
      <c r="S555" s="5">
        <f ca="1">ABS(ABS(K555)/MAX(((F555)+(G555)*(L555))*(L555),
        0.000001))/SQRT('1D'!$I$5*MAX((((F555)+(G555)*(L555))*(L555))/MAX((F555)+2*(G555)*(L555),
            0.000001),
        0.000001))</f>
        <v>1.0727235886044055</v>
      </c>
      <c r="T555" s="5">
        <f ca="1">((F555)*(L555)^2)/2+(G555)*(L555)^3/3+(ABS(K555)^2)/('1D'!$I$5*MAX(((F555)+(G555)*(L555))*(L555),
        0.000001))</f>
        <v>35.763412605541333</v>
      </c>
      <c r="U555" s="5">
        <f ca="1">IF($A$2=0,
    0,
    IFERROR(Q554-(((R554+R555)/2)*J555)-(IF(O554&gt;O555,
                '1D'!$D$8*((O554^2-O555^2)/(2*'1D'!$I$5)),
                '1D'!$D$9*((O555^2-O554^2)/(2*'1D'!$I$5)))+('1D'!$D$10*(ABS(I555)/90)*(MAX(O554^2,
                        O555^2)/(2*'1D'!$I$5))))-Q555,
        0))</f>
        <v>-3.9885117902258571E-3</v>
      </c>
      <c r="V555" s="5">
        <f ca="1">IF($A$2=0,
    1,
    IF(IFERROR(V554,
            0)=0,
        0,
        IFERROR(IF(ROUND(S555,
                    3)=1,
                1,
                IF(AND(ABS(U555)&lt;'1D'!$D$19,
                        S555&gt;1),
                    1,
                    0)),
            0)))</f>
        <v>0</v>
      </c>
      <c r="W555" s="5">
        <f ca="1">IF($A$2=0,
    MAX(MAX('1D'!$D$16,
            MAX('1D'!$D$16,
                POWER((ABS(K555)^2)/('1D'!$I$5*MAX(F555,
                            0.1)^2),
                    1/3))),
        IFERROR(W1396,
            MAX(MAX('1D'!$D$16,
                    MAX('1D'!$D$16,
                        POWER((ABS(K555)^2)/('1D'!$I$5*MAX(F555,
                                    0.1)^2),
                            1/3))),
                ($L$2)-E1396))),
    IF(IFERROR(AG556,
            0)=0,
        MAX(MAX('1D'!$D$16,
                MAX('1D'!$D$16,
                    POWER((ABS(K555)^2)/('1D'!$I$5*MAX(F555,
                                0.1)^2),
                        1/3))),
            IFERROR(W1396,
                MAX(MAX('1D'!$D$16,
                        MAX('1D'!$D$16,
                            POWER((ABS(K555)^2)/('1D'!$I$5*MAX(F555,
                                        0.1)^2),
                                1/3))),
                    ($L$2)-E1396))),
        IF(IFERROR(W555,
                0)=0,
            MAX(MAX('1D'!$D$16,
                    MAX('1D'!$D$16,
                        POWER((ABS(K555)^2)/('1D'!$I$5*MAX(F555,
                                    0.1)^2),
                            1/3))),
                IFERROR(W1396,
                    MAX(MAX('1D'!$D$16,
                            MAX('1D'!$D$16,
                                POWER((ABS(K555)^2)/('1D'!$I$5*MAX(F555,
                                            0.1)^2),
                                    1/3))),
                        ($L$2)-E1396))),
            IF(OR(IFERROR(AD555,
                        0)&gt;=1,
                    IFERROR(AD556,
                        0)&gt;=1),
                MAX('1D'!$D$16,
                    MAX('1D'!$D$16,
                        POWER((ABS(K555)^2)/('1D'!$I$5*MAX(F555,
                                    0.1)^2),
                            1/3))),
                IF(ABS(IFERROR(AF555,
                            0))&lt;'1D'!$D$19,
                    MAX(MAX('1D'!$D$16,
                            MAX('1D'!$D$16,
                                POWER((ABS(K555)^2)/('1D'!$I$5*MAX(F555,
                                            0.1)^2),
                                    1/3))),
                        IFERROR(W555,
                            0)),
                    MAX(MAX('1D'!$D$16,
                            MAX('1D'!$D$16,
                                POWER((ABS(K555)^2)/('1D'!$I$5*MAX(F555,
                                            0.1)^2),
                                    1/3))),
                        (IFERROR(W555,
                                0))+((IFERROR(AF555,
                                    0))*'1D'!$D$18)))))))</f>
        <v>2.1389677043987478</v>
      </c>
      <c r="X555" s="5">
        <f t="shared" ca="1" si="116"/>
        <v>11.122632062873489</v>
      </c>
      <c r="Y555" s="5">
        <f t="shared" ca="1" si="117"/>
        <v>1.1735290000551568</v>
      </c>
      <c r="Z555" s="5">
        <f t="shared" ca="1" si="118"/>
        <v>4.5807502857230418</v>
      </c>
      <c r="AA555" s="5">
        <f t="shared" ca="1" si="119"/>
        <v>634.4289677043987</v>
      </c>
      <c r="AB555" s="5">
        <f ca="1">AA555+((ABS(K555)/MAX(((F555)+(G555)*(W555))*(W555),
            0.000001))^2)/(2*'1D'!$I$5)</f>
        <v>635.49845155659807</v>
      </c>
      <c r="AC555" s="5">
        <f ca="1">((ABS(K555)*'1D'!$D$6)/(MAX(((F555)+(G555)*(W555))*(W555),
            0.000001)*MAX(((((F555)+(G555)*(W555))*(W555))/MAX((F555)+2*(W555)*SQRT(1+(G555)^2),
                    0.000001))^(2/3),
            0.000001)))^2</f>
        <v>3.8141460404132466E-3</v>
      </c>
      <c r="AD555" s="5">
        <f ca="1">ABS(ABS(K555)/MAX(((F555)+(G555)*(W555))*(W555),
        0.000001))/SQRT('1D'!$I$5*MAX((((F555)+(G555)*(W555))*(W555))/MAX((F555)+2*(G555)*(W555),
            0.000001),
        0.000001))</f>
        <v>1.0000000000000004</v>
      </c>
      <c r="AE555" s="5">
        <f ca="1">((F555)*(W555)^2)/2+(G555)*(W555)^3/3+(ABS(K555)^2)/('1D'!$I$5*MAX(((F555)+(G555)*(W555))*(W555),
        0.000001))</f>
        <v>35.686426155594638</v>
      </c>
      <c r="AF555" s="5">
        <f ca="1">IF($A$2=0,
    0,
    IFERROR(AB556+(((AC555+AC556)/2)*J556)+(IF(Z555&gt;Z556,
                '1D'!$D$8*((Z555^2-Z556^2)/(2*'1D'!$I$5)),
                '1D'!$D$9*((Z556^2-Z555^2)/(2*'1D'!$I$5)))+('1D'!$D$10*(ABS(I556)/90)*(MAX(Z555^2,
                        Z556^2)/(2*'1D'!$I$5))))-AB555,
        0))</f>
        <v>3.4032696947861041E-3</v>
      </c>
      <c r="AG555" s="5">
        <f ca="1">IF($A$2=0,
    1,
    IF(IFERROR(AG556,
            0)=0,
        0,
        IFERROR(IF(OR(ROUND(AD555,
                        3)&gt;=1,
                    AND(ABS(AF555)&lt;'1D'!$D$19,
                        AD555&lt;1)),
                1,
                0),
            0)))</f>
        <v>1</v>
      </c>
      <c r="AH555" s="5">
        <f ca="1">IFERROR(IF('1D'!V32="Supercritical",
        MAX('1D'!$D$16,
            IFERROR(L555,
                MAX('1D'!$D$16,
                    POWER((ABS(K555)^2)/('1D'!$I$5*MAX(F555,
                                0.1)^2),
                        1/3)))),
        IF('1D'!V32="Subcritical",
            MAX('1D'!$D$16,
                IFERROR(W555,
                    MAX('1D'!$D$16,
                        POWER((ABS(K555)^2)/('1D'!$I$5*MAX(F555,
                                    0.1)^2),
                            1/3)))),
            IF(IFERROR(T555,
                    -1E+99)&gt;=IFERROR(AE555,
                    -1E+99),
                MAX('1D'!$D$16,
                    IFERROR(L555,
                        MAX('1D'!$D$16,
                            POWER((ABS(K555)^2)/('1D'!$I$5*MAX(F555,
                                        0.1)^2),
                                1/3)))),
                MAX('1D'!$D$16,
                    IFERROR(W555,
                        MAX('1D'!$D$16,
                            POWER((ABS(K555)^2)/('1D'!$I$5*MAX(F555,
                                        0.1)^2),
                                1/3))))))),
    MAX('1D'!$D$16,
        POWER((ABS(K555)^2)/('1D'!$I$5*MAX(F555,
                    0.1)^2),
            1/3)))</f>
        <v>2.0411692021517887</v>
      </c>
      <c r="AI555" s="5">
        <f t="shared" ca="1" si="120"/>
        <v>634.33116920215173</v>
      </c>
      <c r="AJ555" s="5">
        <f ca="1">AI555+((ABS(K555)/MAX(((F555)+(G555)*(AH555))*(AH555),
            0.000001))^2)/(2*'1D'!$I$5)</f>
        <v>635.50559253909478</v>
      </c>
      <c r="AM555">
        <v>0</v>
      </c>
      <c r="AN555">
        <v>0</v>
      </c>
      <c r="AO555" s="5">
        <f t="shared" si="121"/>
        <v>0</v>
      </c>
      <c r="AP555" s="5">
        <f t="shared" si="125"/>
        <v>0</v>
      </c>
      <c r="AQ555" s="5">
        <f ca="1">ABS(ABS(K555)/MAX(((F555)+(G555)*(AH555))*(AH555),
        0.000001))/SQRT('1D'!$I$5*MAX((((F555)+(G555)*(AH555))*(AH555))/MAX((F555)+2*(G555)*(AH555),
            0.000001),
        0.000001))</f>
        <v>1.0727235886044055</v>
      </c>
      <c r="AR555" s="5" t="str">
        <f t="shared" ca="1" si="122"/>
        <v>Supercritical</v>
      </c>
      <c r="AS555" s="5">
        <f ca="1">((ABS(K555)*'1D'!$D$6)/(MAX(((F555)+(G555)*(AH555))*(AH555),
            0.000001)*MAX(((((F555)+(G555)*(AH555))*(AH555))/MAX((F555)+2*(AH555)*SQRT(1+(G555)^2),
                    0.000001))^(2/3),
            0.000001)))^2</f>
        <v>4.3358367565141456E-3</v>
      </c>
    </row>
    <row r="556" spans="1:45" x14ac:dyDescent="0.35">
      <c r="A556">
        <v>547</v>
      </c>
      <c r="B556">
        <v>545.99599999999998</v>
      </c>
      <c r="C556">
        <v>616183.80099999998</v>
      </c>
      <c r="D556">
        <v>3097438.5469999998</v>
      </c>
      <c r="E556">
        <v>632.28949999999998</v>
      </c>
      <c r="F556">
        <v>5.2</v>
      </c>
      <c r="G556">
        <v>0</v>
      </c>
      <c r="H556" t="s">
        <v>176</v>
      </c>
      <c r="I556">
        <v>0.05</v>
      </c>
      <c r="J556" s="5">
        <f t="shared" si="123"/>
        <v>1</v>
      </c>
      <c r="K556" s="5">
        <f t="shared" ca="1" si="124"/>
        <v>50.95</v>
      </c>
      <c r="L556" s="5">
        <f ca="1">IF($A$2=0,
    IFERROR(L555,
        MAX('1D'!$D$16,
            POWER((ABS(K556)^2)/('1D'!$I$5*MAX(F556,
                        0.1)^2),
                1/3))),
    IF(IFERROR(V555,
            0)=0,
        IFERROR(L555,
            MAX('1D'!$D$16,
                POWER((ABS(K556)^2)/('1D'!$I$5*MAX(F556,
                            0.1)^2),
                    1/3))),
        IF(OR(IFERROR(L556,
                    0)=0,
                IFERROR(S555,
                    0)&lt;1,
                IFERROR(S556,
                    0)&lt;1),
            MAX('1D'!$D$16,
                POWER((ABS(K556)^2)/('1D'!$I$5*MAX(F556,
                            0.1)^2),
                    1/3)),
            IF(IFERROR(U556,
                    0)&gt;0,
                MAX('1D'!$D$16,
                    IFERROR(L556,
                        0)+((IFERROR(U556,
                                0))*'1D'!$D$18*IF((IFERROR(S556,
                                    0))&lt;1,
                            1,
                            -1))),
                IF(IFERROR(U556,
                        0)&lt;0,
                    IF(ABS((MAX('1D'!$D$16,
                                    POWER((ABS(K556)^2)/('1D'!$I$5*MAX(F556,
                                                0.1)^2),
                                        1/3)))-IFERROR(L556,
                                0))&gt;'1D'!$D$19,
                        MAX('1D'!$D$16,
                            IF((MAX('1D'!$D$16,
                                        POWER((ABS(K556)^2)/('1D'!$I$5*MAX(F556,
                                                    0.1)^2),
                                            1/3)))&gt;IFERROR(L556,
                                    0),
                                MIN((MAX('1D'!$D$16,
                                            POWER((ABS(K556)^2)/('1D'!$I$5*MAX(F556,
                                                        0.1)^2),
                                                1/3))),
                                    IFERROR(L556,
                                        0)+(MIN(ABS(IFERROR(U556,
                                                    0))*'1D'!$D$18,
                                            ABS((MAX('1D'!$D$16,
                                                        POWER((ABS(K556)^2)/('1D'!$I$5*MAX(F556,
                                                                    0.1)^2),
                                                            1/3)))-IFERROR(L556,
                                                    0))))),
                                MAX((MAX('1D'!$D$16,
                                            POWER((ABS(K556)^2)/('1D'!$I$5*MAX(F556,
                                                        0.1)^2),
                                                1/3))),
                                    IFERROR(L556,
                                        0)-(MIN(ABS(IFERROR(U556,
                                                    0))*'1D'!$D$18,
                                            ABS((MAX('1D'!$D$16,
                                                        POWER((ABS(K556)^2)/('1D'!$I$5*MAX(F556,
                                                                    0.1)^2),
                                                            1/3)))-IFERROR(L556,
                                                    0))))))),
                        MAX('1D'!$D$16,
                            POWER((ABS(K556)^2)/('1D'!$I$5*MAX(F556,
                                        0.1)^2),
                                1/3))),
                    MAX('1D'!$D$16,
                        IFERROR(L556,
                            0)))))))</f>
        <v>2.0411692021517887</v>
      </c>
      <c r="M556" s="5">
        <f t="shared" ca="1" si="112"/>
        <v>10.614079851189301</v>
      </c>
      <c r="N556" s="5">
        <f t="shared" ca="1" si="113"/>
        <v>1.1434704692804873</v>
      </c>
      <c r="O556" s="5">
        <f t="shared" ca="1" si="114"/>
        <v>4.8002276894771132</v>
      </c>
      <c r="P556" s="5">
        <f t="shared" ca="1" si="115"/>
        <v>634.33066920215174</v>
      </c>
      <c r="Q556" s="5">
        <f ca="1">P556+((ABS(K556)/MAX(((F556)+(G556)*(L556))*(L556),
            0.000001))^2)/(2*'1D'!$I$5)</f>
        <v>635.50509253909479</v>
      </c>
      <c r="R556" s="5">
        <f ca="1">((ABS(K556)*'1D'!$D$6)/(MAX(((F556)+(G556)*(L556))*(L556),
            0.000001)*MAX(((((F556)+(G556)*(L556))*(L556))/MAX((F556)+2*(L556)*SQRT(1+(G556)^2),
                    0.000001))^(2/3),
            0.000001)))^2</f>
        <v>4.3358367565141456E-3</v>
      </c>
      <c r="S556" s="5">
        <f ca="1">ABS(ABS(K556)/MAX(((F556)+(G556)*(L556))*(L556),
        0.000001))/SQRT('1D'!$I$5*MAX((((F556)+(G556)*(L556))*(L556))/MAX((F556)+2*(G556)*(L556),
            0.000001),
        0.000001))</f>
        <v>1.0727235886044055</v>
      </c>
      <c r="T556" s="5">
        <f ca="1">((F556)*(L556)^2)/2+(G556)*(L556)^3/3+(ABS(K556)^2)/('1D'!$I$5*MAX(((F556)+(G556)*(L556))*(L556),
        0.000001))</f>
        <v>35.763412605541333</v>
      </c>
      <c r="U556" s="5">
        <f ca="1">IF($A$2=0,
    0,
    IFERROR(Q555-(((R555+R556)/2)*J556)-(IF(O555&gt;O556,
                '1D'!$D$8*((O555^2-O556^2)/(2*'1D'!$I$5)),
                '1D'!$D$9*((O556^2-O555^2)/(2*'1D'!$I$5)))+('1D'!$D$10*(ABS(I556)/90)*(MAX(O555^2,
                        O556^2)/(2*'1D'!$I$5))))-Q556,
        0))</f>
        <v>-3.9337053678991651E-3</v>
      </c>
      <c r="V556" s="5">
        <f ca="1">IF($A$2=0,
    1,
    IF(IFERROR(V555,
            0)=0,
        0,
        IFERROR(IF(ROUND(S556,
                    3)=1,
                1,
                IF(AND(ABS(U556)&lt;'1D'!$D$19,
                        S556&gt;1),
                    1,
                    0)),
            0)))</f>
        <v>0</v>
      </c>
      <c r="W556" s="5">
        <f ca="1">IF($A$2=0,
    MAX(MAX('1D'!$D$16,
            MAX('1D'!$D$16,
                POWER((ABS(K556)^2)/('1D'!$I$5*MAX(F556,
                            0.1)^2),
                    1/3))),
        IFERROR(W1396,
            MAX(MAX('1D'!$D$16,
                    MAX('1D'!$D$16,
                        POWER((ABS(K556)^2)/('1D'!$I$5*MAX(F556,
                                    0.1)^2),
                            1/3))),
                ($L$2)-E1396))),
    IF(IFERROR(AG557,
            0)=0,
        MAX(MAX('1D'!$D$16,
                MAX('1D'!$D$16,
                    POWER((ABS(K556)^2)/('1D'!$I$5*MAX(F556,
                                0.1)^2),
                        1/3))),
            IFERROR(W1396,
                MAX(MAX('1D'!$D$16,
                        MAX('1D'!$D$16,
                            POWER((ABS(K556)^2)/('1D'!$I$5*MAX(F556,
                                        0.1)^2),
                                1/3))),
                    ($L$2)-E1396))),
        IF(IFERROR(W556,
                0)=0,
            MAX(MAX('1D'!$D$16,
                    MAX('1D'!$D$16,
                        POWER((ABS(K556)^2)/('1D'!$I$5*MAX(F556,
                                    0.1)^2),
                            1/3))),
                IFERROR(W1396,
                    MAX(MAX('1D'!$D$16,
                            MAX('1D'!$D$16,
                                POWER((ABS(K556)^2)/('1D'!$I$5*MAX(F556,
                                            0.1)^2),
                                    1/3))),
                        ($L$2)-E1396))),
            IF(OR(IFERROR(AD556,
                        0)&gt;=1,
                    IFERROR(AD557,
                        0)&gt;=1),
                MAX('1D'!$D$16,
                    MAX('1D'!$D$16,
                        POWER((ABS(K556)^2)/('1D'!$I$5*MAX(F556,
                                    0.1)^2),
                            1/3))),
                IF(ABS(IFERROR(AF556,
                            0))&lt;'1D'!$D$19,
                    MAX(MAX('1D'!$D$16,
                            MAX('1D'!$D$16,
                                POWER((ABS(K556)^2)/('1D'!$I$5*MAX(F556,
                                            0.1)^2),
                                    1/3))),
                        IFERROR(W556,
                            0)),
                    MAX(MAX('1D'!$D$16,
                            MAX('1D'!$D$16,
                                POWER((ABS(K556)^2)/('1D'!$I$5*MAX(F556,
                                            0.1)^2),
                                    1/3))),
                        (IFERROR(W556,
                                0))+((IFERROR(AF556,
                                    0))*'1D'!$D$18)))))))</f>
        <v>2.1389677043987478</v>
      </c>
      <c r="X556" s="5">
        <f t="shared" ca="1" si="116"/>
        <v>11.122632062873489</v>
      </c>
      <c r="Y556" s="5">
        <f t="shared" ca="1" si="117"/>
        <v>1.1735290000551568</v>
      </c>
      <c r="Z556" s="5">
        <f t="shared" ca="1" si="118"/>
        <v>4.5807502857230418</v>
      </c>
      <c r="AA556" s="5">
        <f t="shared" ca="1" si="119"/>
        <v>634.42846770439871</v>
      </c>
      <c r="AB556" s="5">
        <f ca="1">AA556+((ABS(K556)/MAX(((F556)+(G556)*(W556))*(W556),
            0.000001))^2)/(2*'1D'!$I$5)</f>
        <v>635.49795155659808</v>
      </c>
      <c r="AC556" s="5">
        <f ca="1">((ABS(K556)*'1D'!$D$6)/(MAX(((F556)+(G556)*(W556))*(W556),
            0.000001)*MAX(((((F556)+(G556)*(W556))*(W556))/MAX((F556)+2*(W556)*SQRT(1+(G556)^2),
                    0.000001))^(2/3),
            0.000001)))^2</f>
        <v>3.8141460404132466E-3</v>
      </c>
      <c r="AD556" s="5">
        <f ca="1">ABS(ABS(K556)/MAX(((F556)+(G556)*(W556))*(W556),
        0.000001))/SQRT('1D'!$I$5*MAX((((F556)+(G556)*(W556))*(W556))/MAX((F556)+2*(G556)*(W556),
            0.000001),
        0.000001))</f>
        <v>1.0000000000000004</v>
      </c>
      <c r="AE556" s="5">
        <f ca="1">((F556)*(W556)^2)/2+(G556)*(W556)^3/3+(ABS(K556)^2)/('1D'!$I$5*MAX(((F556)+(G556)*(W556))*(W556),
        0.000001))</f>
        <v>35.686426155594638</v>
      </c>
      <c r="AF556" s="5">
        <f ca="1">IF($A$2=0,
    0,
    IFERROR(AB557+(((AC556+AC557)/2)*J557)+(IF(Z556&gt;Z557,
                '1D'!$D$8*((Z556^2-Z557^2)/(2*'1D'!$I$5)),
                '1D'!$D$9*((Z557^2-Z556^2)/(2*'1D'!$I$5)))+('1D'!$D$10*(ABS(I557)/90)*(MAX(Z556^2,
                        Z557^2)/(2*'1D'!$I$5))))-AB556,
        0))</f>
        <v>3.3622728137743252E-3</v>
      </c>
      <c r="AG556" s="5">
        <f ca="1">IF($A$2=0,
    1,
    IF(IFERROR(AG557,
            0)=0,
        0,
        IFERROR(IF(OR(ROUND(AD556,
                        3)&gt;=1,
                    AND(ABS(AF556)&lt;'1D'!$D$19,
                        AD556&lt;1)),
                1,
                0),
            0)))</f>
        <v>1</v>
      </c>
      <c r="AH556" s="5">
        <f ca="1">IFERROR(IF('1D'!V32="Supercritical",
        MAX('1D'!$D$16,
            IFERROR(L556,
                MAX('1D'!$D$16,
                    POWER((ABS(K556)^2)/('1D'!$I$5*MAX(F556,
                                0.1)^2),
                        1/3)))),
        IF('1D'!V32="Subcritical",
            MAX('1D'!$D$16,
                IFERROR(W556,
                    MAX('1D'!$D$16,
                        POWER((ABS(K556)^2)/('1D'!$I$5*MAX(F556,
                                    0.1)^2),
                            1/3)))),
            IF(IFERROR(T556,
                    -1E+99)&gt;=IFERROR(AE556,
                    -1E+99),
                MAX('1D'!$D$16,
                    IFERROR(L556,
                        MAX('1D'!$D$16,
                            POWER((ABS(K556)^2)/('1D'!$I$5*MAX(F556,
                                        0.1)^2),
                                1/3)))),
                MAX('1D'!$D$16,
                    IFERROR(W556,
                        MAX('1D'!$D$16,
                            POWER((ABS(K556)^2)/('1D'!$I$5*MAX(F556,
                                        0.1)^2),
                                1/3))))))),
    MAX('1D'!$D$16,
        POWER((ABS(K556)^2)/('1D'!$I$5*MAX(F556,
                    0.1)^2),
            1/3)))</f>
        <v>2.0411692021517887</v>
      </c>
      <c r="AI556" s="5">
        <f t="shared" ca="1" si="120"/>
        <v>634.33066920215174</v>
      </c>
      <c r="AJ556" s="5">
        <f ca="1">AI556+((ABS(K556)/MAX(((F556)+(G556)*(AH556))*(AH556),
            0.000001))^2)/(2*'1D'!$I$5)</f>
        <v>635.50509253909479</v>
      </c>
      <c r="AM556">
        <v>0</v>
      </c>
      <c r="AN556">
        <v>0</v>
      </c>
      <c r="AO556" s="5">
        <f t="shared" si="121"/>
        <v>0</v>
      </c>
      <c r="AP556" s="5">
        <f t="shared" si="125"/>
        <v>0</v>
      </c>
      <c r="AQ556" s="5">
        <f ca="1">ABS(ABS(K556)/MAX(((F556)+(G556)*(AH556))*(AH556),
        0.000001))/SQRT('1D'!$I$5*MAX((((F556)+(G556)*(AH556))*(AH556))/MAX((F556)+2*(G556)*(AH556),
            0.000001),
        0.000001))</f>
        <v>1.0727235886044055</v>
      </c>
      <c r="AR556" s="5" t="str">
        <f t="shared" ca="1" si="122"/>
        <v>Supercritical</v>
      </c>
      <c r="AS556" s="5">
        <f ca="1">((ABS(K556)*'1D'!$D$6)/(MAX(((F556)+(G556)*(AH556))*(AH556),
            0.000001)*MAX(((((F556)+(G556)*(AH556))*(AH556))/MAX((F556)+2*(AH556)*SQRT(1+(G556)^2),
                    0.000001))^(2/3),
            0.000001)))^2</f>
        <v>4.3358367565141456E-3</v>
      </c>
    </row>
    <row r="557" spans="1:45" x14ac:dyDescent="0.35">
      <c r="A557">
        <v>548</v>
      </c>
      <c r="B557">
        <v>546.99599999999998</v>
      </c>
      <c r="C557">
        <v>616183.32700000005</v>
      </c>
      <c r="D557">
        <v>3097437.6669999999</v>
      </c>
      <c r="E557">
        <v>632.28899999999999</v>
      </c>
      <c r="F557">
        <v>5.2</v>
      </c>
      <c r="G557">
        <v>0</v>
      </c>
      <c r="H557" t="s">
        <v>176</v>
      </c>
      <c r="I557">
        <v>2.7E-2</v>
      </c>
      <c r="J557" s="5">
        <f t="shared" si="123"/>
        <v>1</v>
      </c>
      <c r="K557" s="5">
        <f t="shared" ca="1" si="124"/>
        <v>50.95</v>
      </c>
      <c r="L557" s="5">
        <f ca="1">IF($A$2=0,
    IFERROR(L556,
        MAX('1D'!$D$16,
            POWER((ABS(K557)^2)/('1D'!$I$5*MAX(F557,
                        0.1)^2),
                1/3))),
    IF(IFERROR(V556,
            0)=0,
        IFERROR(L556,
            MAX('1D'!$D$16,
                POWER((ABS(K557)^2)/('1D'!$I$5*MAX(F557,
                            0.1)^2),
                    1/3))),
        IF(OR(IFERROR(L557,
                    0)=0,
                IFERROR(S556,
                    0)&lt;1,
                IFERROR(S557,
                    0)&lt;1),
            MAX('1D'!$D$16,
                POWER((ABS(K557)^2)/('1D'!$I$5*MAX(F557,
                            0.1)^2),
                    1/3)),
            IF(IFERROR(U557,
                    0)&gt;0,
                MAX('1D'!$D$16,
                    IFERROR(L557,
                        0)+((IFERROR(U557,
                                0))*'1D'!$D$18*IF((IFERROR(S557,
                                    0))&lt;1,
                            1,
                            -1))),
                IF(IFERROR(U557,
                        0)&lt;0,
                    IF(ABS((MAX('1D'!$D$16,
                                    POWER((ABS(K557)^2)/('1D'!$I$5*MAX(F557,
                                                0.1)^2),
                                        1/3)))-IFERROR(L557,
                                0))&gt;'1D'!$D$19,
                        MAX('1D'!$D$16,
                            IF((MAX('1D'!$D$16,
                                        POWER((ABS(K557)^2)/('1D'!$I$5*MAX(F557,
                                                    0.1)^2),
                                            1/3)))&gt;IFERROR(L557,
                                    0),
                                MIN((MAX('1D'!$D$16,
                                            POWER((ABS(K557)^2)/('1D'!$I$5*MAX(F557,
                                                        0.1)^2),
                                                1/3))),
                                    IFERROR(L557,
                                        0)+(MIN(ABS(IFERROR(U557,
                                                    0))*'1D'!$D$18,
                                            ABS((MAX('1D'!$D$16,
                                                        POWER((ABS(K557)^2)/('1D'!$I$5*MAX(F557,
                                                                    0.1)^2),
                                                            1/3)))-IFERROR(L557,
                                                    0))))),
                                MAX((MAX('1D'!$D$16,
                                            POWER((ABS(K557)^2)/('1D'!$I$5*MAX(F557,
                                                        0.1)^2),
                                                1/3))),
                                    IFERROR(L557,
                                        0)-(MIN(ABS(IFERROR(U557,
                                                    0))*'1D'!$D$18,
                                            ABS((MAX('1D'!$D$16,
                                                        POWER((ABS(K557)^2)/('1D'!$I$5*MAX(F557,
                                                                    0.1)^2),
                                                            1/3)))-IFERROR(L557,
                                                    0))))))),
                        MAX('1D'!$D$16,
                            POWER((ABS(K557)^2)/('1D'!$I$5*MAX(F557,
                                        0.1)^2),
                                1/3))),
                    MAX('1D'!$D$16,
                        IFERROR(L557,
                            0)))))))</f>
        <v>2.0411692021517887</v>
      </c>
      <c r="M557" s="5">
        <f t="shared" ca="1" si="112"/>
        <v>10.614079851189301</v>
      </c>
      <c r="N557" s="5">
        <f t="shared" ca="1" si="113"/>
        <v>1.1434704692804873</v>
      </c>
      <c r="O557" s="5">
        <f t="shared" ca="1" si="114"/>
        <v>4.8002276894771132</v>
      </c>
      <c r="P557" s="5">
        <f t="shared" ca="1" si="115"/>
        <v>634.33016920215175</v>
      </c>
      <c r="Q557" s="5">
        <f ca="1">P557+((ABS(K557)/MAX(((F557)+(G557)*(L557))*(L557),
            0.000001))^2)/(2*'1D'!$I$5)</f>
        <v>635.5045925390948</v>
      </c>
      <c r="R557" s="5">
        <f ca="1">((ABS(K557)*'1D'!$D$6)/(MAX(((F557)+(G557)*(L557))*(L557),
            0.000001)*MAX(((((F557)+(G557)*(L557))*(L557))/MAX((F557)+2*(L557)*SQRT(1+(G557)^2),
                    0.000001))^(2/3),
            0.000001)))^2</f>
        <v>4.3358367565141456E-3</v>
      </c>
      <c r="S557" s="5">
        <f ca="1">ABS(ABS(K557)/MAX(((F557)+(G557)*(L557))*(L557),
        0.000001))/SQRT('1D'!$I$5*MAX((((F557)+(G557)*(L557))*(L557))/MAX((F557)+2*(G557)*(L557),
            0.000001),
        0.000001))</f>
        <v>1.0727235886044055</v>
      </c>
      <c r="T557" s="5">
        <f ca="1">((F557)*(L557)^2)/2+(G557)*(L557)^3/3+(ABS(K557)^2)/('1D'!$I$5*MAX(((F557)+(G557)*(L557))*(L557),
        0.000001))</f>
        <v>35.763412605541333</v>
      </c>
      <c r="U557" s="5">
        <f ca="1">IF($A$2=0,
    0,
    IFERROR(Q556-(((R556+R557)/2)*J557)-(IF(O556&gt;O557,
                '1D'!$D$8*((O556^2-O557^2)/(2*'1D'!$I$5)),
                '1D'!$D$9*((O557^2-O556^2)/(2*'1D'!$I$5)))+('1D'!$D$10*(ABS(I557)/90)*(MAX(O556^2,
                        O557^2)/(2*'1D'!$I$5))))-Q557,
        0))</f>
        <v>-3.8886858066007335E-3</v>
      </c>
      <c r="V557" s="5">
        <f ca="1">IF($A$2=0,
    1,
    IF(IFERROR(V556,
            0)=0,
        0,
        IFERROR(IF(ROUND(S557,
                    3)=1,
                1,
                IF(AND(ABS(U557)&lt;'1D'!$D$19,
                        S557&gt;1),
                    1,
                    0)),
            0)))</f>
        <v>0</v>
      </c>
      <c r="W557" s="5">
        <f ca="1">IF($A$2=0,
    MAX(MAX('1D'!$D$16,
            MAX('1D'!$D$16,
                POWER((ABS(K557)^2)/('1D'!$I$5*MAX(F557,
                            0.1)^2),
                    1/3))),
        IFERROR(W1396,
            MAX(MAX('1D'!$D$16,
                    MAX('1D'!$D$16,
                        POWER((ABS(K557)^2)/('1D'!$I$5*MAX(F557,
                                    0.1)^2),
                            1/3))),
                ($L$2)-E1396))),
    IF(IFERROR(AG558,
            0)=0,
        MAX(MAX('1D'!$D$16,
                MAX('1D'!$D$16,
                    POWER((ABS(K557)^2)/('1D'!$I$5*MAX(F557,
                                0.1)^2),
                        1/3))),
            IFERROR(W1396,
                MAX(MAX('1D'!$D$16,
                        MAX('1D'!$D$16,
                            POWER((ABS(K557)^2)/('1D'!$I$5*MAX(F557,
                                        0.1)^2),
                                1/3))),
                    ($L$2)-E1396))),
        IF(IFERROR(W557,
                0)=0,
            MAX(MAX('1D'!$D$16,
                    MAX('1D'!$D$16,
                        POWER((ABS(K557)^2)/('1D'!$I$5*MAX(F557,
                                    0.1)^2),
                            1/3))),
                IFERROR(W1396,
                    MAX(MAX('1D'!$D$16,
                            MAX('1D'!$D$16,
                                POWER((ABS(K557)^2)/('1D'!$I$5*MAX(F557,
                                            0.1)^2),
                                    1/3))),
                        ($L$2)-E1396))),
            IF(OR(IFERROR(AD557,
                        0)&gt;=1,
                    IFERROR(AD558,
                        0)&gt;=1),
                MAX('1D'!$D$16,
                    MAX('1D'!$D$16,
                        POWER((ABS(K557)^2)/('1D'!$I$5*MAX(F557,
                                    0.1)^2),
                            1/3))),
                IF(ABS(IFERROR(AF557,
                            0))&lt;'1D'!$D$19,
                    MAX(MAX('1D'!$D$16,
                            MAX('1D'!$D$16,
                                POWER((ABS(K557)^2)/('1D'!$I$5*MAX(F557,
                                            0.1)^2),
                                    1/3))),
                        IFERROR(W557,
                            0)),
                    MAX(MAX('1D'!$D$16,
                            MAX('1D'!$D$16,
                                POWER((ABS(K557)^2)/('1D'!$I$5*MAX(F557,
                                            0.1)^2),
                                    1/3))),
                        (IFERROR(W557,
                                0))+((IFERROR(AF557,
                                    0))*'1D'!$D$18)))))))</f>
        <v>2.1389677043987478</v>
      </c>
      <c r="X557" s="5">
        <f t="shared" ca="1" si="116"/>
        <v>11.122632062873489</v>
      </c>
      <c r="Y557" s="5">
        <f t="shared" ca="1" si="117"/>
        <v>1.1735290000551568</v>
      </c>
      <c r="Z557" s="5">
        <f t="shared" ca="1" si="118"/>
        <v>4.5807502857230418</v>
      </c>
      <c r="AA557" s="5">
        <f t="shared" ca="1" si="119"/>
        <v>634.42796770439872</v>
      </c>
      <c r="AB557" s="5">
        <f ca="1">AA557+((ABS(K557)/MAX(((F557)+(G557)*(W557))*(W557),
            0.000001))^2)/(2*'1D'!$I$5)</f>
        <v>635.49745155659809</v>
      </c>
      <c r="AC557" s="5">
        <f ca="1">((ABS(K557)*'1D'!$D$6)/(MAX(((F557)+(G557)*(W557))*(W557),
            0.000001)*MAX(((((F557)+(G557)*(W557))*(W557))/MAX((F557)+2*(W557)*SQRT(1+(G557)^2),
                    0.000001))^(2/3),
            0.000001)))^2</f>
        <v>3.8141460404132466E-3</v>
      </c>
      <c r="AD557" s="5">
        <f ca="1">ABS(ABS(K557)/MAX(((F557)+(G557)*(W557))*(W557),
        0.000001))/SQRT('1D'!$I$5*MAX((((F557)+(G557)*(W557))*(W557))/MAX((F557)+2*(G557)*(W557),
            0.000001),
        0.000001))</f>
        <v>1.0000000000000004</v>
      </c>
      <c r="AE557" s="5">
        <f ca="1">((F557)*(W557)^2)/2+(G557)*(W557)^3/3+(ABS(K557)^2)/('1D'!$I$5*MAX(((F557)+(G557)*(W557))*(W557),
        0.000001))</f>
        <v>35.686426155594638</v>
      </c>
      <c r="AF557" s="5">
        <f ca="1">IF($A$2=0,
    0,
    IFERROR(AB558+(((AC557+AC558)/2)*J558)+(IF(Z557&gt;Z558,
                '1D'!$D$8*((Z557^2-Z558^2)/(2*'1D'!$I$5)),
                '1D'!$D$9*((Z558^2-Z557^2)/(2*'1D'!$I$5)))+('1D'!$D$10*(ABS(I558)/90)*(MAX(Z557^2,
                        Z558^2)/(2*'1D'!$I$5))))-AB557,
        0))</f>
        <v>3.3622728137743252E-3</v>
      </c>
      <c r="AG557" s="5">
        <f ca="1">IF($A$2=0,
    1,
    IF(IFERROR(AG558,
            0)=0,
        0,
        IFERROR(IF(OR(ROUND(AD557,
                        3)&gt;=1,
                    AND(ABS(AF557)&lt;'1D'!$D$19,
                        AD557&lt;1)),
                1,
                0),
            0)))</f>
        <v>1</v>
      </c>
      <c r="AH557" s="5">
        <f ca="1">IFERROR(IF('1D'!V32="Supercritical",
        MAX('1D'!$D$16,
            IFERROR(L557,
                MAX('1D'!$D$16,
                    POWER((ABS(K557)^2)/('1D'!$I$5*MAX(F557,
                                0.1)^2),
                        1/3)))),
        IF('1D'!V32="Subcritical",
            MAX('1D'!$D$16,
                IFERROR(W557,
                    MAX('1D'!$D$16,
                        POWER((ABS(K557)^2)/('1D'!$I$5*MAX(F557,
                                    0.1)^2),
                            1/3)))),
            IF(IFERROR(T557,
                    -1E+99)&gt;=IFERROR(AE557,
                    -1E+99),
                MAX('1D'!$D$16,
                    IFERROR(L557,
                        MAX('1D'!$D$16,
                            POWER((ABS(K557)^2)/('1D'!$I$5*MAX(F557,
                                        0.1)^2),
                                1/3)))),
                MAX('1D'!$D$16,
                    IFERROR(W557,
                        MAX('1D'!$D$16,
                            POWER((ABS(K557)^2)/('1D'!$I$5*MAX(F557,
                                        0.1)^2),
                                1/3))))))),
    MAX('1D'!$D$16,
        POWER((ABS(K557)^2)/('1D'!$I$5*MAX(F557,
                    0.1)^2),
            1/3)))</f>
        <v>2.0411692021517887</v>
      </c>
      <c r="AI557" s="5">
        <f t="shared" ca="1" si="120"/>
        <v>634.33016920215175</v>
      </c>
      <c r="AJ557" s="5">
        <f ca="1">AI557+((ABS(K557)/MAX(((F557)+(G557)*(AH557))*(AH557),
            0.000001))^2)/(2*'1D'!$I$5)</f>
        <v>635.5045925390948</v>
      </c>
      <c r="AM557">
        <v>0</v>
      </c>
      <c r="AN557">
        <v>0</v>
      </c>
      <c r="AO557" s="5">
        <f t="shared" si="121"/>
        <v>0</v>
      </c>
      <c r="AP557" s="5">
        <f t="shared" si="125"/>
        <v>0</v>
      </c>
      <c r="AQ557" s="5">
        <f ca="1">ABS(ABS(K557)/MAX(((F557)+(G557)*(AH557))*(AH557),
        0.000001))/SQRT('1D'!$I$5*MAX((((F557)+(G557)*(AH557))*(AH557))/MAX((F557)+2*(G557)*(AH557),
            0.000001),
        0.000001))</f>
        <v>1.0727235886044055</v>
      </c>
      <c r="AR557" s="5" t="str">
        <f t="shared" ca="1" si="122"/>
        <v>Supercritical</v>
      </c>
      <c r="AS557" s="5">
        <f ca="1">((ABS(K557)*'1D'!$D$6)/(MAX(((F557)+(G557)*(AH557))*(AH557),
            0.000001)*MAX(((((F557)+(G557)*(AH557))*(AH557))/MAX((F557)+2*(AH557)*SQRT(1+(G557)^2),
                    0.000001))^(2/3),
            0.000001)))^2</f>
        <v>4.3358367565141456E-3</v>
      </c>
    </row>
    <row r="558" spans="1:45" x14ac:dyDescent="0.35">
      <c r="A558">
        <v>549</v>
      </c>
      <c r="B558">
        <v>547.99599999999998</v>
      </c>
      <c r="C558">
        <v>616182.853</v>
      </c>
      <c r="D558">
        <v>3097436.7859999998</v>
      </c>
      <c r="E558">
        <v>632.2885</v>
      </c>
      <c r="F558">
        <v>5.2</v>
      </c>
      <c r="G558">
        <v>0</v>
      </c>
      <c r="H558" t="s">
        <v>176</v>
      </c>
      <c r="I558">
        <v>2.7E-2</v>
      </c>
      <c r="J558" s="5">
        <f t="shared" si="123"/>
        <v>1</v>
      </c>
      <c r="K558" s="5">
        <f t="shared" ca="1" si="124"/>
        <v>50.95</v>
      </c>
      <c r="L558" s="5">
        <f ca="1">IF($A$2=0,
    IFERROR(L557,
        MAX('1D'!$D$16,
            POWER((ABS(K558)^2)/('1D'!$I$5*MAX(F558,
                        0.1)^2),
                1/3))),
    IF(IFERROR(V557,
            0)=0,
        IFERROR(L557,
            MAX('1D'!$D$16,
                POWER((ABS(K558)^2)/('1D'!$I$5*MAX(F558,
                            0.1)^2),
                    1/3))),
        IF(OR(IFERROR(L558,
                    0)=0,
                IFERROR(S557,
                    0)&lt;1,
                IFERROR(S558,
                    0)&lt;1),
            MAX('1D'!$D$16,
                POWER((ABS(K558)^2)/('1D'!$I$5*MAX(F558,
                            0.1)^2),
                    1/3)),
            IF(IFERROR(U558,
                    0)&gt;0,
                MAX('1D'!$D$16,
                    IFERROR(L558,
                        0)+((IFERROR(U558,
                                0))*'1D'!$D$18*IF((IFERROR(S558,
                                    0))&lt;1,
                            1,
                            -1))),
                IF(IFERROR(U558,
                        0)&lt;0,
                    IF(ABS((MAX('1D'!$D$16,
                                    POWER((ABS(K558)^2)/('1D'!$I$5*MAX(F558,
                                                0.1)^2),
                                        1/3)))-IFERROR(L558,
                                0))&gt;'1D'!$D$19,
                        MAX('1D'!$D$16,
                            IF((MAX('1D'!$D$16,
                                        POWER((ABS(K558)^2)/('1D'!$I$5*MAX(F558,
                                                    0.1)^2),
                                            1/3)))&gt;IFERROR(L558,
                                    0),
                                MIN((MAX('1D'!$D$16,
                                            POWER((ABS(K558)^2)/('1D'!$I$5*MAX(F558,
                                                        0.1)^2),
                                                1/3))),
                                    IFERROR(L558,
                                        0)+(MIN(ABS(IFERROR(U558,
                                                    0))*'1D'!$D$18,
                                            ABS((MAX('1D'!$D$16,
                                                        POWER((ABS(K558)^2)/('1D'!$I$5*MAX(F558,
                                                                    0.1)^2),
                                                            1/3)))-IFERROR(L558,
                                                    0))))),
                                MAX((MAX('1D'!$D$16,
                                            POWER((ABS(K558)^2)/('1D'!$I$5*MAX(F558,
                                                        0.1)^2),
                                                1/3))),
                                    IFERROR(L558,
                                        0)-(MIN(ABS(IFERROR(U558,
                                                    0))*'1D'!$D$18,
                                            ABS((MAX('1D'!$D$16,
                                                        POWER((ABS(K558)^2)/('1D'!$I$5*MAX(F558,
                                                                    0.1)^2),
                                                            1/3)))-IFERROR(L558,
                                                    0))))))),
                        MAX('1D'!$D$16,
                            POWER((ABS(K558)^2)/('1D'!$I$5*MAX(F558,
                                        0.1)^2),
                                1/3))),
                    MAX('1D'!$D$16,
                        IFERROR(L558,
                            0)))))))</f>
        <v>2.0411692021517887</v>
      </c>
      <c r="M558" s="5">
        <f t="shared" ca="1" si="112"/>
        <v>10.614079851189301</v>
      </c>
      <c r="N558" s="5">
        <f t="shared" ca="1" si="113"/>
        <v>1.1434704692804873</v>
      </c>
      <c r="O558" s="5">
        <f t="shared" ca="1" si="114"/>
        <v>4.8002276894771132</v>
      </c>
      <c r="P558" s="5">
        <f t="shared" ca="1" si="115"/>
        <v>634.32966920215176</v>
      </c>
      <c r="Q558" s="5">
        <f ca="1">P558+((ABS(K558)/MAX(((F558)+(G558)*(L558))*(L558),
            0.000001))^2)/(2*'1D'!$I$5)</f>
        <v>635.50409253909481</v>
      </c>
      <c r="R558" s="5">
        <f ca="1">((ABS(K558)*'1D'!$D$6)/(MAX(((F558)+(G558)*(L558))*(L558),
            0.000001)*MAX(((((F558)+(G558)*(L558))*(L558))/MAX((F558)+2*(L558)*SQRT(1+(G558)^2),
                    0.000001))^(2/3),
            0.000001)))^2</f>
        <v>4.3358367565141456E-3</v>
      </c>
      <c r="S558" s="5">
        <f ca="1">ABS(ABS(K558)/MAX(((F558)+(G558)*(L558))*(L558),
        0.000001))/SQRT('1D'!$I$5*MAX((((F558)+(G558)*(L558))*(L558))/MAX((F558)+2*(G558)*(L558),
            0.000001),
        0.000001))</f>
        <v>1.0727235886044055</v>
      </c>
      <c r="T558" s="5">
        <f ca="1">((F558)*(L558)^2)/2+(G558)*(L558)^3/3+(ABS(K558)^2)/('1D'!$I$5*MAX(((F558)+(G558)*(L558))*(L558),
        0.000001))</f>
        <v>35.763412605541333</v>
      </c>
      <c r="U558" s="5">
        <f ca="1">IF($A$2=0,
    0,
    IFERROR(Q557-(((R557+R558)/2)*J558)-(IF(O557&gt;O558,
                '1D'!$D$8*((O557^2-O558^2)/(2*'1D'!$I$5)),
                '1D'!$D$9*((O558^2-O557^2)/(2*'1D'!$I$5)))+('1D'!$D$10*(ABS(I558)/90)*(MAX(O557^2,
                        O558^2)/(2*'1D'!$I$5))))-Q558,
        0))</f>
        <v>-3.8886858066007335E-3</v>
      </c>
      <c r="V558" s="5">
        <f ca="1">IF($A$2=0,
    1,
    IF(IFERROR(V557,
            0)=0,
        0,
        IFERROR(IF(ROUND(S558,
                    3)=1,
                1,
                IF(AND(ABS(U558)&lt;'1D'!$D$19,
                        S558&gt;1),
                    1,
                    0)),
            0)))</f>
        <v>0</v>
      </c>
      <c r="W558" s="5">
        <f ca="1">IF($A$2=0,
    MAX(MAX('1D'!$D$16,
            MAX('1D'!$D$16,
                POWER((ABS(K558)^2)/('1D'!$I$5*MAX(F558,
                            0.1)^2),
                    1/3))),
        IFERROR(W1396,
            MAX(MAX('1D'!$D$16,
                    MAX('1D'!$D$16,
                        POWER((ABS(K558)^2)/('1D'!$I$5*MAX(F558,
                                    0.1)^2),
                            1/3))),
                ($L$2)-E1396))),
    IF(IFERROR(AG559,
            0)=0,
        MAX(MAX('1D'!$D$16,
                MAX('1D'!$D$16,
                    POWER((ABS(K558)^2)/('1D'!$I$5*MAX(F558,
                                0.1)^2),
                        1/3))),
            IFERROR(W1396,
                MAX(MAX('1D'!$D$16,
                        MAX('1D'!$D$16,
                            POWER((ABS(K558)^2)/('1D'!$I$5*MAX(F558,
                                        0.1)^2),
                                1/3))),
                    ($L$2)-E1396))),
        IF(IFERROR(W558,
                0)=0,
            MAX(MAX('1D'!$D$16,
                    MAX('1D'!$D$16,
                        POWER((ABS(K558)^2)/('1D'!$I$5*MAX(F558,
                                    0.1)^2),
                            1/3))),
                IFERROR(W1396,
                    MAX(MAX('1D'!$D$16,
                            MAX('1D'!$D$16,
                                POWER((ABS(K558)^2)/('1D'!$I$5*MAX(F558,
                                            0.1)^2),
                                    1/3))),
                        ($L$2)-E1396))),
            IF(OR(IFERROR(AD558,
                        0)&gt;=1,
                    IFERROR(AD559,
                        0)&gt;=1),
                MAX('1D'!$D$16,
                    MAX('1D'!$D$16,
                        POWER((ABS(K558)^2)/('1D'!$I$5*MAX(F558,
                                    0.1)^2),
                            1/3))),
                IF(ABS(IFERROR(AF558,
                            0))&lt;'1D'!$D$19,
                    MAX(MAX('1D'!$D$16,
                            MAX('1D'!$D$16,
                                POWER((ABS(K558)^2)/('1D'!$I$5*MAX(F558,
                                            0.1)^2),
                                    1/3))),
                        IFERROR(W558,
                            0)),
                    MAX(MAX('1D'!$D$16,
                            MAX('1D'!$D$16,
                                POWER((ABS(K558)^2)/('1D'!$I$5*MAX(F558,
                                            0.1)^2),
                                    1/3))),
                        (IFERROR(W558,
                                0))+((IFERROR(AF558,
                                    0))*'1D'!$D$18)))))))</f>
        <v>2.1389677043987478</v>
      </c>
      <c r="X558" s="5">
        <f t="shared" ca="1" si="116"/>
        <v>11.122632062873489</v>
      </c>
      <c r="Y558" s="5">
        <f t="shared" ca="1" si="117"/>
        <v>1.1735290000551568</v>
      </c>
      <c r="Z558" s="5">
        <f t="shared" ca="1" si="118"/>
        <v>4.5807502857230418</v>
      </c>
      <c r="AA558" s="5">
        <f t="shared" ca="1" si="119"/>
        <v>634.42746770439874</v>
      </c>
      <c r="AB558" s="5">
        <f ca="1">AA558+((ABS(K558)/MAX(((F558)+(G558)*(W558))*(W558),
            0.000001))^2)/(2*'1D'!$I$5)</f>
        <v>635.49695155659811</v>
      </c>
      <c r="AC558" s="5">
        <f ca="1">((ABS(K558)*'1D'!$D$6)/(MAX(((F558)+(G558)*(W558))*(W558),
            0.000001)*MAX(((((F558)+(G558)*(W558))*(W558))/MAX((F558)+2*(W558)*SQRT(1+(G558)^2),
                    0.000001))^(2/3),
            0.000001)))^2</f>
        <v>3.8141460404132466E-3</v>
      </c>
      <c r="AD558" s="5">
        <f ca="1">ABS(ABS(K558)/MAX(((F558)+(G558)*(W558))*(W558),
        0.000001))/SQRT('1D'!$I$5*MAX((((F558)+(G558)*(W558))*(W558))/MAX((F558)+2*(G558)*(W558),
            0.000001),
        0.000001))</f>
        <v>1.0000000000000004</v>
      </c>
      <c r="AE558" s="5">
        <f ca="1">((F558)*(W558)^2)/2+(G558)*(W558)^3/3+(ABS(K558)^2)/('1D'!$I$5*MAX(((F558)+(G558)*(W558))*(W558),
        0.000001))</f>
        <v>35.686426155594638</v>
      </c>
      <c r="AF558" s="5">
        <f ca="1">IF($A$2=0,
    0,
    IFERROR(AB559+(((AC558+AC559)/2)*J559)+(IF(Z558&gt;Z559,
                '1D'!$D$8*((Z558^2-Z559^2)/(2*'1D'!$I$5)),
                '1D'!$D$9*((Z559^2-Z558^2)/(2*'1D'!$I$5)))+('1D'!$D$10*(ABS(I559)/90)*(MAX(Z558^2,
                        Z559^2)/(2*'1D'!$I$5))))-AB558,
        0))</f>
        <v>3.3622728137743252E-3</v>
      </c>
      <c r="AG558" s="5">
        <f ca="1">IF($A$2=0,
    1,
    IF(IFERROR(AG559,
            0)=0,
        0,
        IFERROR(IF(OR(ROUND(AD558,
                        3)&gt;=1,
                    AND(ABS(AF558)&lt;'1D'!$D$19,
                        AD558&lt;1)),
                1,
                0),
            0)))</f>
        <v>1</v>
      </c>
      <c r="AH558" s="5">
        <f ca="1">IFERROR(IF('1D'!V32="Supercritical",
        MAX('1D'!$D$16,
            IFERROR(L558,
                MAX('1D'!$D$16,
                    POWER((ABS(K558)^2)/('1D'!$I$5*MAX(F558,
                                0.1)^2),
                        1/3)))),
        IF('1D'!V32="Subcritical",
            MAX('1D'!$D$16,
                IFERROR(W558,
                    MAX('1D'!$D$16,
                        POWER((ABS(K558)^2)/('1D'!$I$5*MAX(F558,
                                    0.1)^2),
                            1/3)))),
            IF(IFERROR(T558,
                    -1E+99)&gt;=IFERROR(AE558,
                    -1E+99),
                MAX('1D'!$D$16,
                    IFERROR(L558,
                        MAX('1D'!$D$16,
                            POWER((ABS(K558)^2)/('1D'!$I$5*MAX(F558,
                                        0.1)^2),
                                1/3)))),
                MAX('1D'!$D$16,
                    IFERROR(W558,
                        MAX('1D'!$D$16,
                            POWER((ABS(K558)^2)/('1D'!$I$5*MAX(F558,
                                        0.1)^2),
                                1/3))))))),
    MAX('1D'!$D$16,
        POWER((ABS(K558)^2)/('1D'!$I$5*MAX(F558,
                    0.1)^2),
            1/3)))</f>
        <v>2.0411692021517887</v>
      </c>
      <c r="AI558" s="5">
        <f t="shared" ca="1" si="120"/>
        <v>634.32966920215176</v>
      </c>
      <c r="AJ558" s="5">
        <f ca="1">AI558+((ABS(K558)/MAX(((F558)+(G558)*(AH558))*(AH558),
            0.000001))^2)/(2*'1D'!$I$5)</f>
        <v>635.50409253909481</v>
      </c>
      <c r="AM558">
        <v>0</v>
      </c>
      <c r="AN558">
        <v>0</v>
      </c>
      <c r="AO558" s="5">
        <f t="shared" si="121"/>
        <v>0</v>
      </c>
      <c r="AP558" s="5">
        <f t="shared" si="125"/>
        <v>0</v>
      </c>
      <c r="AQ558" s="5">
        <f ca="1">ABS(ABS(K558)/MAX(((F558)+(G558)*(AH558))*(AH558),
        0.000001))/SQRT('1D'!$I$5*MAX((((F558)+(G558)*(AH558))*(AH558))/MAX((F558)+2*(G558)*(AH558),
            0.000001),
        0.000001))</f>
        <v>1.0727235886044055</v>
      </c>
      <c r="AR558" s="5" t="str">
        <f t="shared" ca="1" si="122"/>
        <v>Supercritical</v>
      </c>
      <c r="AS558" s="5">
        <f ca="1">((ABS(K558)*'1D'!$D$6)/(MAX(((F558)+(G558)*(AH558))*(AH558),
            0.000001)*MAX(((((F558)+(G558)*(AH558))*(AH558))/MAX((F558)+2*(AH558)*SQRT(1+(G558)^2),
                    0.000001))^(2/3),
            0.000001)))^2</f>
        <v>4.3358367565141456E-3</v>
      </c>
    </row>
    <row r="559" spans="1:45" x14ac:dyDescent="0.35">
      <c r="A559">
        <v>550</v>
      </c>
      <c r="B559">
        <v>548.99599999999998</v>
      </c>
      <c r="C559">
        <v>616182.37899999996</v>
      </c>
      <c r="D559">
        <v>3097435.906</v>
      </c>
      <c r="E559">
        <v>632.28800000000001</v>
      </c>
      <c r="F559">
        <v>5.2</v>
      </c>
      <c r="G559">
        <v>0</v>
      </c>
      <c r="H559" t="s">
        <v>176</v>
      </c>
      <c r="I559">
        <v>2.7E-2</v>
      </c>
      <c r="J559" s="5">
        <f t="shared" si="123"/>
        <v>1</v>
      </c>
      <c r="K559" s="5">
        <f t="shared" ca="1" si="124"/>
        <v>50.95</v>
      </c>
      <c r="L559" s="5">
        <f ca="1">IF($A$2=0,
    IFERROR(L558,
        MAX('1D'!$D$16,
            POWER((ABS(K559)^2)/('1D'!$I$5*MAX(F559,
                        0.1)^2),
                1/3))),
    IF(IFERROR(V558,
            0)=0,
        IFERROR(L558,
            MAX('1D'!$D$16,
                POWER((ABS(K559)^2)/('1D'!$I$5*MAX(F559,
                            0.1)^2),
                    1/3))),
        IF(OR(IFERROR(L559,
                    0)=0,
                IFERROR(S558,
                    0)&lt;1,
                IFERROR(S559,
                    0)&lt;1),
            MAX('1D'!$D$16,
                POWER((ABS(K559)^2)/('1D'!$I$5*MAX(F559,
                            0.1)^2),
                    1/3)),
            IF(IFERROR(U559,
                    0)&gt;0,
                MAX('1D'!$D$16,
                    IFERROR(L559,
                        0)+((IFERROR(U559,
                                0))*'1D'!$D$18*IF((IFERROR(S559,
                                    0))&lt;1,
                            1,
                            -1))),
                IF(IFERROR(U559,
                        0)&lt;0,
                    IF(ABS((MAX('1D'!$D$16,
                                    POWER((ABS(K559)^2)/('1D'!$I$5*MAX(F559,
                                                0.1)^2),
                                        1/3)))-IFERROR(L559,
                                0))&gt;'1D'!$D$19,
                        MAX('1D'!$D$16,
                            IF((MAX('1D'!$D$16,
                                        POWER((ABS(K559)^2)/('1D'!$I$5*MAX(F559,
                                                    0.1)^2),
                                            1/3)))&gt;IFERROR(L559,
                                    0),
                                MIN((MAX('1D'!$D$16,
                                            POWER((ABS(K559)^2)/('1D'!$I$5*MAX(F559,
                                                        0.1)^2),
                                                1/3))),
                                    IFERROR(L559,
                                        0)+(MIN(ABS(IFERROR(U559,
                                                    0))*'1D'!$D$18,
                                            ABS((MAX('1D'!$D$16,
                                                        POWER((ABS(K559)^2)/('1D'!$I$5*MAX(F559,
                                                                    0.1)^2),
                                                            1/3)))-IFERROR(L559,
                                                    0))))),
                                MAX((MAX('1D'!$D$16,
                                            POWER((ABS(K559)^2)/('1D'!$I$5*MAX(F559,
                                                        0.1)^2),
                                                1/3))),
                                    IFERROR(L559,
                                        0)-(MIN(ABS(IFERROR(U559,
                                                    0))*'1D'!$D$18,
                                            ABS((MAX('1D'!$D$16,
                                                        POWER((ABS(K559)^2)/('1D'!$I$5*MAX(F559,
                                                                    0.1)^2),
                                                            1/3)))-IFERROR(L559,
                                                    0))))))),
                        MAX('1D'!$D$16,
                            POWER((ABS(K559)^2)/('1D'!$I$5*MAX(F559,
                                        0.1)^2),
                                1/3))),
                    MAX('1D'!$D$16,
                        IFERROR(L559,
                            0)))))))</f>
        <v>2.0411692021517887</v>
      </c>
      <c r="M559" s="5">
        <f t="shared" ca="1" si="112"/>
        <v>10.614079851189301</v>
      </c>
      <c r="N559" s="5">
        <f t="shared" ca="1" si="113"/>
        <v>1.1434704692804873</v>
      </c>
      <c r="O559" s="5">
        <f t="shared" ca="1" si="114"/>
        <v>4.8002276894771132</v>
      </c>
      <c r="P559" s="5">
        <f t="shared" ca="1" si="115"/>
        <v>634.32916920215177</v>
      </c>
      <c r="Q559" s="5">
        <f ca="1">P559+((ABS(K559)/MAX(((F559)+(G559)*(L559))*(L559),
            0.000001))^2)/(2*'1D'!$I$5)</f>
        <v>635.50359253909483</v>
      </c>
      <c r="R559" s="5">
        <f ca="1">((ABS(K559)*'1D'!$D$6)/(MAX(((F559)+(G559)*(L559))*(L559),
            0.000001)*MAX(((((F559)+(G559)*(L559))*(L559))/MAX((F559)+2*(L559)*SQRT(1+(G559)^2),
                    0.000001))^(2/3),
            0.000001)))^2</f>
        <v>4.3358367565141456E-3</v>
      </c>
      <c r="S559" s="5">
        <f ca="1">ABS(ABS(K559)/MAX(((F559)+(G559)*(L559))*(L559),
        0.000001))/SQRT('1D'!$I$5*MAX((((F559)+(G559)*(L559))*(L559))/MAX((F559)+2*(G559)*(L559),
            0.000001),
        0.000001))</f>
        <v>1.0727235886044055</v>
      </c>
      <c r="T559" s="5">
        <f ca="1">((F559)*(L559)^2)/2+(G559)*(L559)^3/3+(ABS(K559)^2)/('1D'!$I$5*MAX(((F559)+(G559)*(L559))*(L559),
        0.000001))</f>
        <v>35.763412605541333</v>
      </c>
      <c r="U559" s="5">
        <f ca="1">IF($A$2=0,
    0,
    IFERROR(Q558-(((R558+R559)/2)*J559)-(IF(O558&gt;O559,
                '1D'!$D$8*((O558^2-O559^2)/(2*'1D'!$I$5)),
                '1D'!$D$9*((O559^2-O558^2)/(2*'1D'!$I$5)))+('1D'!$D$10*(ABS(I559)/90)*(MAX(O558^2,
                        O559^2)/(2*'1D'!$I$5))))-Q559,
        0))</f>
        <v>-3.8886858066007335E-3</v>
      </c>
      <c r="V559" s="5">
        <f ca="1">IF($A$2=0,
    1,
    IF(IFERROR(V558,
            0)=0,
        0,
        IFERROR(IF(ROUND(S559,
                    3)=1,
                1,
                IF(AND(ABS(U559)&lt;'1D'!$D$19,
                        S559&gt;1),
                    1,
                    0)),
            0)))</f>
        <v>0</v>
      </c>
      <c r="W559" s="5">
        <f ca="1">IF($A$2=0,
    MAX(MAX('1D'!$D$16,
            MAX('1D'!$D$16,
                POWER((ABS(K559)^2)/('1D'!$I$5*MAX(F559,
                            0.1)^2),
                    1/3))),
        IFERROR(W1396,
            MAX(MAX('1D'!$D$16,
                    MAX('1D'!$D$16,
                        POWER((ABS(K559)^2)/('1D'!$I$5*MAX(F559,
                                    0.1)^2),
                            1/3))),
                ($L$2)-E1396))),
    IF(IFERROR(AG560,
            0)=0,
        MAX(MAX('1D'!$D$16,
                MAX('1D'!$D$16,
                    POWER((ABS(K559)^2)/('1D'!$I$5*MAX(F559,
                                0.1)^2),
                        1/3))),
            IFERROR(W1396,
                MAX(MAX('1D'!$D$16,
                        MAX('1D'!$D$16,
                            POWER((ABS(K559)^2)/('1D'!$I$5*MAX(F559,
                                        0.1)^2),
                                1/3))),
                    ($L$2)-E1396))),
        IF(IFERROR(W559,
                0)=0,
            MAX(MAX('1D'!$D$16,
                    MAX('1D'!$D$16,
                        POWER((ABS(K559)^2)/('1D'!$I$5*MAX(F559,
                                    0.1)^2),
                            1/3))),
                IFERROR(W1396,
                    MAX(MAX('1D'!$D$16,
                            MAX('1D'!$D$16,
                                POWER((ABS(K559)^2)/('1D'!$I$5*MAX(F559,
                                            0.1)^2),
                                    1/3))),
                        ($L$2)-E1396))),
            IF(OR(IFERROR(AD559,
                        0)&gt;=1,
                    IFERROR(AD560,
                        0)&gt;=1),
                MAX('1D'!$D$16,
                    MAX('1D'!$D$16,
                        POWER((ABS(K559)^2)/('1D'!$I$5*MAX(F559,
                                    0.1)^2),
                            1/3))),
                IF(ABS(IFERROR(AF559,
                            0))&lt;'1D'!$D$19,
                    MAX(MAX('1D'!$D$16,
                            MAX('1D'!$D$16,
                                POWER((ABS(K559)^2)/('1D'!$I$5*MAX(F559,
                                            0.1)^2),
                                    1/3))),
                        IFERROR(W559,
                            0)),
                    MAX(MAX('1D'!$D$16,
                            MAX('1D'!$D$16,
                                POWER((ABS(K559)^2)/('1D'!$I$5*MAX(F559,
                                            0.1)^2),
                                    1/3))),
                        (IFERROR(W559,
                                0))+((IFERROR(AF559,
                                    0))*'1D'!$D$18)))))))</f>
        <v>2.1389677043987478</v>
      </c>
      <c r="X559" s="5">
        <f t="shared" ca="1" si="116"/>
        <v>11.122632062873489</v>
      </c>
      <c r="Y559" s="5">
        <f t="shared" ca="1" si="117"/>
        <v>1.1735290000551568</v>
      </c>
      <c r="Z559" s="5">
        <f t="shared" ca="1" si="118"/>
        <v>4.5807502857230418</v>
      </c>
      <c r="AA559" s="5">
        <f t="shared" ca="1" si="119"/>
        <v>634.42696770439875</v>
      </c>
      <c r="AB559" s="5">
        <f ca="1">AA559+((ABS(K559)/MAX(((F559)+(G559)*(W559))*(W559),
            0.000001))^2)/(2*'1D'!$I$5)</f>
        <v>635.49645155659812</v>
      </c>
      <c r="AC559" s="5">
        <f ca="1">((ABS(K559)*'1D'!$D$6)/(MAX(((F559)+(G559)*(W559))*(W559),
            0.000001)*MAX(((((F559)+(G559)*(W559))*(W559))/MAX((F559)+2*(W559)*SQRT(1+(G559)^2),
                    0.000001))^(2/3),
            0.000001)))^2</f>
        <v>3.8141460404132466E-3</v>
      </c>
      <c r="AD559" s="5">
        <f ca="1">ABS(ABS(K559)/MAX(((F559)+(G559)*(W559))*(W559),
        0.000001))/SQRT('1D'!$I$5*MAX((((F559)+(G559)*(W559))*(W559))/MAX((F559)+2*(G559)*(W559),
            0.000001),
        0.000001))</f>
        <v>1.0000000000000004</v>
      </c>
      <c r="AE559" s="5">
        <f ca="1">((F559)*(W559)^2)/2+(G559)*(W559)^3/3+(ABS(K559)^2)/('1D'!$I$5*MAX(((F559)+(G559)*(W559))*(W559),
        0.000001))</f>
        <v>35.686426155594638</v>
      </c>
      <c r="AF559" s="5">
        <f ca="1">IF($A$2=0,
    0,
    IFERROR(AB560+(((AC559+AC560)/2)*J560)+(IF(Z559&gt;Z560,
                '1D'!$D$8*((Z559^2-Z560^2)/(2*'1D'!$I$5)),
                '1D'!$D$9*((Z560^2-Z559^2)/(2*'1D'!$I$5)))+('1D'!$D$10*(ABS(I560)/90)*(MAX(Z559^2,
                        Z560^2)/(2*'1D'!$I$5))))-AB559,
        0))</f>
        <v>3.4531789411857972E-3</v>
      </c>
      <c r="AG559" s="5">
        <f ca="1">IF($A$2=0,
    1,
    IF(IFERROR(AG560,
            0)=0,
        0,
        IFERROR(IF(OR(ROUND(AD559,
                        3)&gt;=1,
                    AND(ABS(AF559)&lt;'1D'!$D$19,
                        AD559&lt;1)),
                1,
                0),
            0)))</f>
        <v>1</v>
      </c>
      <c r="AH559" s="5">
        <f ca="1">IFERROR(IF('1D'!V32="Supercritical",
        MAX('1D'!$D$16,
            IFERROR(L559,
                MAX('1D'!$D$16,
                    POWER((ABS(K559)^2)/('1D'!$I$5*MAX(F559,
                                0.1)^2),
                        1/3)))),
        IF('1D'!V32="Subcritical",
            MAX('1D'!$D$16,
                IFERROR(W559,
                    MAX('1D'!$D$16,
                        POWER((ABS(K559)^2)/('1D'!$I$5*MAX(F559,
                                    0.1)^2),
                            1/3)))),
            IF(IFERROR(T559,
                    -1E+99)&gt;=IFERROR(AE559,
                    -1E+99),
                MAX('1D'!$D$16,
                    IFERROR(L559,
                        MAX('1D'!$D$16,
                            POWER((ABS(K559)^2)/('1D'!$I$5*MAX(F559,
                                        0.1)^2),
                                1/3)))),
                MAX('1D'!$D$16,
                    IFERROR(W559,
                        MAX('1D'!$D$16,
                            POWER((ABS(K559)^2)/('1D'!$I$5*MAX(F559,
                                        0.1)^2),
                                1/3))))))),
    MAX('1D'!$D$16,
        POWER((ABS(K559)^2)/('1D'!$I$5*MAX(F559,
                    0.1)^2),
            1/3)))</f>
        <v>2.0411692021517887</v>
      </c>
      <c r="AI559" s="5">
        <f t="shared" ca="1" si="120"/>
        <v>634.32916920215177</v>
      </c>
      <c r="AJ559" s="5">
        <f ca="1">AI559+((ABS(K559)/MAX(((F559)+(G559)*(AH559))*(AH559),
            0.000001))^2)/(2*'1D'!$I$5)</f>
        <v>635.50359253909483</v>
      </c>
      <c r="AM559">
        <v>0</v>
      </c>
      <c r="AN559">
        <v>0</v>
      </c>
      <c r="AO559" s="5">
        <f t="shared" si="121"/>
        <v>0</v>
      </c>
      <c r="AP559" s="5">
        <f t="shared" si="125"/>
        <v>0</v>
      </c>
      <c r="AQ559" s="5">
        <f ca="1">ABS(ABS(K559)/MAX(((F559)+(G559)*(AH559))*(AH559),
        0.000001))/SQRT('1D'!$I$5*MAX((((F559)+(G559)*(AH559))*(AH559))/MAX((F559)+2*(G559)*(AH559),
            0.000001),
        0.000001))</f>
        <v>1.0727235886044055</v>
      </c>
      <c r="AR559" s="5" t="str">
        <f t="shared" ca="1" si="122"/>
        <v>Supercritical</v>
      </c>
      <c r="AS559" s="5">
        <f ca="1">((ABS(K559)*'1D'!$D$6)/(MAX(((F559)+(G559)*(AH559))*(AH559),
            0.000001)*MAX(((((F559)+(G559)*(AH559))*(AH559))/MAX((F559)+2*(AH559)*SQRT(1+(G559)^2),
                    0.000001))^(2/3),
            0.000001)))^2</f>
        <v>4.3358367565141456E-3</v>
      </c>
    </row>
    <row r="560" spans="1:45" x14ac:dyDescent="0.35">
      <c r="A560">
        <v>551</v>
      </c>
      <c r="B560">
        <v>549.99599999999998</v>
      </c>
      <c r="C560">
        <v>616181.90500000003</v>
      </c>
      <c r="D560">
        <v>3097435.0249999999</v>
      </c>
      <c r="E560">
        <v>632.28750000000002</v>
      </c>
      <c r="F560">
        <v>5.2</v>
      </c>
      <c r="G560">
        <v>0</v>
      </c>
      <c r="H560" t="s">
        <v>176</v>
      </c>
      <c r="I560">
        <v>7.8E-2</v>
      </c>
      <c r="J560" s="5">
        <f t="shared" si="123"/>
        <v>1</v>
      </c>
      <c r="K560" s="5">
        <f t="shared" ca="1" si="124"/>
        <v>50.95</v>
      </c>
      <c r="L560" s="5">
        <f ca="1">IF($A$2=0,
    IFERROR(L559,
        MAX('1D'!$D$16,
            POWER((ABS(K560)^2)/('1D'!$I$5*MAX(F560,
                        0.1)^2),
                1/3))),
    IF(IFERROR(V559,
            0)=0,
        IFERROR(L559,
            MAX('1D'!$D$16,
                POWER((ABS(K560)^2)/('1D'!$I$5*MAX(F560,
                            0.1)^2),
                    1/3))),
        IF(OR(IFERROR(L560,
                    0)=0,
                IFERROR(S559,
                    0)&lt;1,
                IFERROR(S560,
                    0)&lt;1),
            MAX('1D'!$D$16,
                POWER((ABS(K560)^2)/('1D'!$I$5*MAX(F560,
                            0.1)^2),
                    1/3)),
            IF(IFERROR(U560,
                    0)&gt;0,
                MAX('1D'!$D$16,
                    IFERROR(L560,
                        0)+((IFERROR(U560,
                                0))*'1D'!$D$18*IF((IFERROR(S560,
                                    0))&lt;1,
                            1,
                            -1))),
                IF(IFERROR(U560,
                        0)&lt;0,
                    IF(ABS((MAX('1D'!$D$16,
                                    POWER((ABS(K560)^2)/('1D'!$I$5*MAX(F560,
                                                0.1)^2),
                                        1/3)))-IFERROR(L560,
                                0))&gt;'1D'!$D$19,
                        MAX('1D'!$D$16,
                            IF((MAX('1D'!$D$16,
                                        POWER((ABS(K560)^2)/('1D'!$I$5*MAX(F560,
                                                    0.1)^2),
                                            1/3)))&gt;IFERROR(L560,
                                    0),
                                MIN((MAX('1D'!$D$16,
                                            POWER((ABS(K560)^2)/('1D'!$I$5*MAX(F560,
                                                        0.1)^2),
                                                1/3))),
                                    IFERROR(L560,
                                        0)+(MIN(ABS(IFERROR(U560,
                                                    0))*'1D'!$D$18,
                                            ABS((MAX('1D'!$D$16,
                                                        POWER((ABS(K560)^2)/('1D'!$I$5*MAX(F560,
                                                                    0.1)^2),
                                                            1/3)))-IFERROR(L560,
                                                    0))))),
                                MAX((MAX('1D'!$D$16,
                                            POWER((ABS(K560)^2)/('1D'!$I$5*MAX(F560,
                                                        0.1)^2),
                                                1/3))),
                                    IFERROR(L560,
                                        0)-(MIN(ABS(IFERROR(U560,
                                                    0))*'1D'!$D$18,
                                            ABS((MAX('1D'!$D$16,
                                                        POWER((ABS(K560)^2)/('1D'!$I$5*MAX(F560,
                                                                    0.1)^2),
                                                            1/3)))-IFERROR(L560,
                                                    0))))))),
                        MAX('1D'!$D$16,
                            POWER((ABS(K560)^2)/('1D'!$I$5*MAX(F560,
                                        0.1)^2),
                                1/3))),
                    MAX('1D'!$D$16,
                        IFERROR(L560,
                            0)))))))</f>
        <v>2.0411692021517887</v>
      </c>
      <c r="M560" s="5">
        <f t="shared" ca="1" si="112"/>
        <v>10.614079851189301</v>
      </c>
      <c r="N560" s="5">
        <f t="shared" ca="1" si="113"/>
        <v>1.1434704692804873</v>
      </c>
      <c r="O560" s="5">
        <f t="shared" ca="1" si="114"/>
        <v>4.8002276894771132</v>
      </c>
      <c r="P560" s="5">
        <f t="shared" ca="1" si="115"/>
        <v>634.32866920215179</v>
      </c>
      <c r="Q560" s="5">
        <f ca="1">P560+((ABS(K560)/MAX(((F560)+(G560)*(L560))*(L560),
            0.000001))^2)/(2*'1D'!$I$5)</f>
        <v>635.50309253909484</v>
      </c>
      <c r="R560" s="5">
        <f ca="1">((ABS(K560)*'1D'!$D$6)/(MAX(((F560)+(G560)*(L560))*(L560),
            0.000001)*MAX(((((F560)+(G560)*(L560))*(L560))/MAX((F560)+2*(L560)*SQRT(1+(G560)^2),
                    0.000001))^(2/3),
            0.000001)))^2</f>
        <v>4.3358367565141456E-3</v>
      </c>
      <c r="S560" s="5">
        <f ca="1">ABS(ABS(K560)/MAX(((F560)+(G560)*(L560))*(L560),
        0.000001))/SQRT('1D'!$I$5*MAX((((F560)+(G560)*(L560))*(L560))/MAX((F560)+2*(G560)*(L560),
            0.000001),
        0.000001))</f>
        <v>1.0727235886044055</v>
      </c>
      <c r="T560" s="5">
        <f ca="1">((F560)*(L560)^2)/2+(G560)*(L560)^3/3+(ABS(K560)^2)/('1D'!$I$5*MAX(((F560)+(G560)*(L560))*(L560),
        0.000001))</f>
        <v>35.763412605541333</v>
      </c>
      <c r="U560" s="5">
        <f ca="1">IF($A$2=0,
    0,
    IFERROR(Q559-(((R559+R560)/2)*J560)-(IF(O559&gt;O560,
                '1D'!$D$8*((O559^2-O560^2)/(2*'1D'!$I$5)),
                '1D'!$D$9*((O560^2-O559^2)/(2*'1D'!$I$5)))+('1D'!$D$10*(ABS(I560)/90)*(MAX(O559^2,
                        O560^2)/(2*'1D'!$I$5))))-Q560,
        0))</f>
        <v>-3.9885117902258571E-3</v>
      </c>
      <c r="V560" s="5">
        <f ca="1">IF($A$2=0,
    1,
    IF(IFERROR(V559,
            0)=0,
        0,
        IFERROR(IF(ROUND(S560,
                    3)=1,
                1,
                IF(AND(ABS(U560)&lt;'1D'!$D$19,
                        S560&gt;1),
                    1,
                    0)),
            0)))</f>
        <v>0</v>
      </c>
      <c r="W560" s="5">
        <f ca="1">IF($A$2=0,
    MAX(MAX('1D'!$D$16,
            MAX('1D'!$D$16,
                POWER((ABS(K560)^2)/('1D'!$I$5*MAX(F560,
                            0.1)^2),
                    1/3))),
        IFERROR(W1396,
            MAX(MAX('1D'!$D$16,
                    MAX('1D'!$D$16,
                        POWER((ABS(K560)^2)/('1D'!$I$5*MAX(F560,
                                    0.1)^2),
                            1/3))),
                ($L$2)-E1396))),
    IF(IFERROR(AG561,
            0)=0,
        MAX(MAX('1D'!$D$16,
                MAX('1D'!$D$16,
                    POWER((ABS(K560)^2)/('1D'!$I$5*MAX(F560,
                                0.1)^2),
                        1/3))),
            IFERROR(W1396,
                MAX(MAX('1D'!$D$16,
                        MAX('1D'!$D$16,
                            POWER((ABS(K560)^2)/('1D'!$I$5*MAX(F560,
                                        0.1)^2),
                                1/3))),
                    ($L$2)-E1396))),
        IF(IFERROR(W560,
                0)=0,
            MAX(MAX('1D'!$D$16,
                    MAX('1D'!$D$16,
                        POWER((ABS(K560)^2)/('1D'!$I$5*MAX(F560,
                                    0.1)^2),
                            1/3))),
                IFERROR(W1396,
                    MAX(MAX('1D'!$D$16,
                            MAX('1D'!$D$16,
                                POWER((ABS(K560)^2)/('1D'!$I$5*MAX(F560,
                                            0.1)^2),
                                    1/3))),
                        ($L$2)-E1396))),
            IF(OR(IFERROR(AD560,
                        0)&gt;=1,
                    IFERROR(AD561,
                        0)&gt;=1),
                MAX('1D'!$D$16,
                    MAX('1D'!$D$16,
                        POWER((ABS(K560)^2)/('1D'!$I$5*MAX(F560,
                                    0.1)^2),
                            1/3))),
                IF(ABS(IFERROR(AF560,
                            0))&lt;'1D'!$D$19,
                    MAX(MAX('1D'!$D$16,
                            MAX('1D'!$D$16,
                                POWER((ABS(K560)^2)/('1D'!$I$5*MAX(F560,
                                            0.1)^2),
                                    1/3))),
                        IFERROR(W560,
                            0)),
                    MAX(MAX('1D'!$D$16,
                            MAX('1D'!$D$16,
                                POWER((ABS(K560)^2)/('1D'!$I$5*MAX(F560,
                                            0.1)^2),
                                    1/3))),
                        (IFERROR(W560,
                                0))+((IFERROR(AF560,
                                    0))*'1D'!$D$18)))))))</f>
        <v>2.1389677043987478</v>
      </c>
      <c r="X560" s="5">
        <f t="shared" ca="1" si="116"/>
        <v>11.122632062873489</v>
      </c>
      <c r="Y560" s="5">
        <f t="shared" ca="1" si="117"/>
        <v>1.1735290000551568</v>
      </c>
      <c r="Z560" s="5">
        <f t="shared" ca="1" si="118"/>
        <v>4.5807502857230418</v>
      </c>
      <c r="AA560" s="5">
        <f t="shared" ca="1" si="119"/>
        <v>634.42646770439876</v>
      </c>
      <c r="AB560" s="5">
        <f ca="1">AA560+((ABS(K560)/MAX(((F560)+(G560)*(W560))*(W560),
            0.000001))^2)/(2*'1D'!$I$5)</f>
        <v>635.49595155659813</v>
      </c>
      <c r="AC560" s="5">
        <f ca="1">((ABS(K560)*'1D'!$D$6)/(MAX(((F560)+(G560)*(W560))*(W560),
            0.000001)*MAX(((((F560)+(G560)*(W560))*(W560))/MAX((F560)+2*(W560)*SQRT(1+(G560)^2),
                    0.000001))^(2/3),
            0.000001)))^2</f>
        <v>3.8141460404132466E-3</v>
      </c>
      <c r="AD560" s="5">
        <f ca="1">ABS(ABS(K560)/MAX(((F560)+(G560)*(W560))*(W560),
        0.000001))/SQRT('1D'!$I$5*MAX((((F560)+(G560)*(W560))*(W560))/MAX((F560)+2*(G560)*(W560),
            0.000001),
        0.000001))</f>
        <v>1.0000000000000004</v>
      </c>
      <c r="AE560" s="5">
        <f ca="1">((F560)*(W560)^2)/2+(G560)*(W560)^3/3+(ABS(K560)^2)/('1D'!$I$5*MAX(((F560)+(G560)*(W560))*(W560),
        0.000001))</f>
        <v>35.686426155594638</v>
      </c>
      <c r="AF560" s="5">
        <f ca="1">IF($A$2=0,
    0,
    IFERROR(AB561+(((AC560+AC561)/2)*J561)+(IF(Z560&gt;Z561,
                '1D'!$D$8*((Z560^2-Z561^2)/(2*'1D'!$I$5)),
                '1D'!$D$9*((Z561^2-Z560^2)/(2*'1D'!$I$5)))+('1D'!$D$10*(ABS(I561)/90)*(MAX(Z560^2,
                        Z561^2)/(2*'1D'!$I$5))))-AB560,
        0))</f>
        <v>3.4032696947861041E-3</v>
      </c>
      <c r="AG560" s="5">
        <f ca="1">IF($A$2=0,
    1,
    IF(IFERROR(AG561,
            0)=0,
        0,
        IFERROR(IF(OR(ROUND(AD560,
                        3)&gt;=1,
                    AND(ABS(AF560)&lt;'1D'!$D$19,
                        AD560&lt;1)),
                1,
                0),
            0)))</f>
        <v>1</v>
      </c>
      <c r="AH560" s="5">
        <f ca="1">IFERROR(IF('1D'!V32="Supercritical",
        MAX('1D'!$D$16,
            IFERROR(L560,
                MAX('1D'!$D$16,
                    POWER((ABS(K560)^2)/('1D'!$I$5*MAX(F560,
                                0.1)^2),
                        1/3)))),
        IF('1D'!V32="Subcritical",
            MAX('1D'!$D$16,
                IFERROR(W560,
                    MAX('1D'!$D$16,
                        POWER((ABS(K560)^2)/('1D'!$I$5*MAX(F560,
                                    0.1)^2),
                            1/3)))),
            IF(IFERROR(T560,
                    -1E+99)&gt;=IFERROR(AE560,
                    -1E+99),
                MAX('1D'!$D$16,
                    IFERROR(L560,
                        MAX('1D'!$D$16,
                            POWER((ABS(K560)^2)/('1D'!$I$5*MAX(F560,
                                        0.1)^2),
                                1/3)))),
                MAX('1D'!$D$16,
                    IFERROR(W560,
                        MAX('1D'!$D$16,
                            POWER((ABS(K560)^2)/('1D'!$I$5*MAX(F560,
                                        0.1)^2),
                                1/3))))))),
    MAX('1D'!$D$16,
        POWER((ABS(K560)^2)/('1D'!$I$5*MAX(F560,
                    0.1)^2),
            1/3)))</f>
        <v>2.0411692021517887</v>
      </c>
      <c r="AI560" s="5">
        <f t="shared" ca="1" si="120"/>
        <v>634.32866920215179</v>
      </c>
      <c r="AJ560" s="5">
        <f ca="1">AI560+((ABS(K560)/MAX(((F560)+(G560)*(AH560))*(AH560),
            0.000001))^2)/(2*'1D'!$I$5)</f>
        <v>635.50309253909484</v>
      </c>
      <c r="AM560">
        <v>0</v>
      </c>
      <c r="AN560">
        <v>0</v>
      </c>
      <c r="AO560" s="5">
        <f t="shared" si="121"/>
        <v>0</v>
      </c>
      <c r="AP560" s="5">
        <f t="shared" si="125"/>
        <v>0</v>
      </c>
      <c r="AQ560" s="5">
        <f ca="1">ABS(ABS(K560)/MAX(((F560)+(G560)*(AH560))*(AH560),
        0.000001))/SQRT('1D'!$I$5*MAX((((F560)+(G560)*(AH560))*(AH560))/MAX((F560)+2*(G560)*(AH560),
            0.000001),
        0.000001))</f>
        <v>1.0727235886044055</v>
      </c>
      <c r="AR560" s="5" t="str">
        <f t="shared" ca="1" si="122"/>
        <v>Supercritical</v>
      </c>
      <c r="AS560" s="5">
        <f ca="1">((ABS(K560)*'1D'!$D$6)/(MAX(((F560)+(G560)*(AH560))*(AH560),
            0.000001)*MAX(((((F560)+(G560)*(AH560))*(AH560))/MAX((F560)+2*(AH560)*SQRT(1+(G560)^2),
                    0.000001))^(2/3),
            0.000001)))^2</f>
        <v>4.3358367565141456E-3</v>
      </c>
    </row>
    <row r="561" spans="1:45" x14ac:dyDescent="0.35">
      <c r="A561">
        <v>552</v>
      </c>
      <c r="B561">
        <v>550.99599999999998</v>
      </c>
      <c r="C561">
        <v>616181.43000000005</v>
      </c>
      <c r="D561">
        <v>3097434.145</v>
      </c>
      <c r="E561">
        <v>632.28700000000003</v>
      </c>
      <c r="F561">
        <v>5.2</v>
      </c>
      <c r="G561">
        <v>0</v>
      </c>
      <c r="H561" t="s">
        <v>176</v>
      </c>
      <c r="I561">
        <v>0.05</v>
      </c>
      <c r="J561" s="5">
        <f t="shared" si="123"/>
        <v>1</v>
      </c>
      <c r="K561" s="5">
        <f t="shared" ca="1" si="124"/>
        <v>50.95</v>
      </c>
      <c r="L561" s="5">
        <f ca="1">IF($A$2=0,
    IFERROR(L560,
        MAX('1D'!$D$16,
            POWER((ABS(K561)^2)/('1D'!$I$5*MAX(F561,
                        0.1)^2),
                1/3))),
    IF(IFERROR(V560,
            0)=0,
        IFERROR(L560,
            MAX('1D'!$D$16,
                POWER((ABS(K561)^2)/('1D'!$I$5*MAX(F561,
                            0.1)^2),
                    1/3))),
        IF(OR(IFERROR(L561,
                    0)=0,
                IFERROR(S560,
                    0)&lt;1,
                IFERROR(S561,
                    0)&lt;1),
            MAX('1D'!$D$16,
                POWER((ABS(K561)^2)/('1D'!$I$5*MAX(F561,
                            0.1)^2),
                    1/3)),
            IF(IFERROR(U561,
                    0)&gt;0,
                MAX('1D'!$D$16,
                    IFERROR(L561,
                        0)+((IFERROR(U561,
                                0))*'1D'!$D$18*IF((IFERROR(S561,
                                    0))&lt;1,
                            1,
                            -1))),
                IF(IFERROR(U561,
                        0)&lt;0,
                    IF(ABS((MAX('1D'!$D$16,
                                    POWER((ABS(K561)^2)/('1D'!$I$5*MAX(F561,
                                                0.1)^2),
                                        1/3)))-IFERROR(L561,
                                0))&gt;'1D'!$D$19,
                        MAX('1D'!$D$16,
                            IF((MAX('1D'!$D$16,
                                        POWER((ABS(K561)^2)/('1D'!$I$5*MAX(F561,
                                                    0.1)^2),
                                            1/3)))&gt;IFERROR(L561,
                                    0),
                                MIN((MAX('1D'!$D$16,
                                            POWER((ABS(K561)^2)/('1D'!$I$5*MAX(F561,
                                                        0.1)^2),
                                                1/3))),
                                    IFERROR(L561,
                                        0)+(MIN(ABS(IFERROR(U561,
                                                    0))*'1D'!$D$18,
                                            ABS((MAX('1D'!$D$16,
                                                        POWER((ABS(K561)^2)/('1D'!$I$5*MAX(F561,
                                                                    0.1)^2),
                                                            1/3)))-IFERROR(L561,
                                                    0))))),
                                MAX((MAX('1D'!$D$16,
                                            POWER((ABS(K561)^2)/('1D'!$I$5*MAX(F561,
                                                        0.1)^2),
                                                1/3))),
                                    IFERROR(L561,
                                        0)-(MIN(ABS(IFERROR(U561,
                                                    0))*'1D'!$D$18,
                                            ABS((MAX('1D'!$D$16,
                                                        POWER((ABS(K561)^2)/('1D'!$I$5*MAX(F561,
                                                                    0.1)^2),
                                                            1/3)))-IFERROR(L561,
                                                    0))))))),
                        MAX('1D'!$D$16,
                            POWER((ABS(K561)^2)/('1D'!$I$5*MAX(F561,
                                        0.1)^2),
                                1/3))),
                    MAX('1D'!$D$16,
                        IFERROR(L561,
                            0)))))))</f>
        <v>2.0411692021517887</v>
      </c>
      <c r="M561" s="5">
        <f t="shared" ca="1" si="112"/>
        <v>10.614079851189301</v>
      </c>
      <c r="N561" s="5">
        <f t="shared" ca="1" si="113"/>
        <v>1.1434704692804873</v>
      </c>
      <c r="O561" s="5">
        <f t="shared" ca="1" si="114"/>
        <v>4.8002276894771132</v>
      </c>
      <c r="P561" s="5">
        <f t="shared" ca="1" si="115"/>
        <v>634.3281692021518</v>
      </c>
      <c r="Q561" s="5">
        <f ca="1">P561+((ABS(K561)/MAX(((F561)+(G561)*(L561))*(L561),
            0.000001))^2)/(2*'1D'!$I$5)</f>
        <v>635.50259253909485</v>
      </c>
      <c r="R561" s="5">
        <f ca="1">((ABS(K561)*'1D'!$D$6)/(MAX(((F561)+(G561)*(L561))*(L561),
            0.000001)*MAX(((((F561)+(G561)*(L561))*(L561))/MAX((F561)+2*(L561)*SQRT(1+(G561)^2),
                    0.000001))^(2/3),
            0.000001)))^2</f>
        <v>4.3358367565141456E-3</v>
      </c>
      <c r="S561" s="5">
        <f ca="1">ABS(ABS(K561)/MAX(((F561)+(G561)*(L561))*(L561),
        0.000001))/SQRT('1D'!$I$5*MAX((((F561)+(G561)*(L561))*(L561))/MAX((F561)+2*(G561)*(L561),
            0.000001),
        0.000001))</f>
        <v>1.0727235886044055</v>
      </c>
      <c r="T561" s="5">
        <f ca="1">((F561)*(L561)^2)/2+(G561)*(L561)^3/3+(ABS(K561)^2)/('1D'!$I$5*MAX(((F561)+(G561)*(L561))*(L561),
        0.000001))</f>
        <v>35.763412605541333</v>
      </c>
      <c r="U561" s="5">
        <f ca="1">IF($A$2=0,
    0,
    IFERROR(Q560-(((R560+R561)/2)*J561)-(IF(O560&gt;O561,
                '1D'!$D$8*((O560^2-O561^2)/(2*'1D'!$I$5)),
                '1D'!$D$9*((O561^2-O560^2)/(2*'1D'!$I$5)))+('1D'!$D$10*(ABS(I561)/90)*(MAX(O560^2,
                        O561^2)/(2*'1D'!$I$5))))-Q561,
        0))</f>
        <v>-3.9337053678991651E-3</v>
      </c>
      <c r="V561" s="5">
        <f ca="1">IF($A$2=0,
    1,
    IF(IFERROR(V560,
            0)=0,
        0,
        IFERROR(IF(ROUND(S561,
                    3)=1,
                1,
                IF(AND(ABS(U561)&lt;'1D'!$D$19,
                        S561&gt;1),
                    1,
                    0)),
            0)))</f>
        <v>0</v>
      </c>
      <c r="W561" s="5">
        <f ca="1">IF($A$2=0,
    MAX(MAX('1D'!$D$16,
            MAX('1D'!$D$16,
                POWER((ABS(K561)^2)/('1D'!$I$5*MAX(F561,
                            0.1)^2),
                    1/3))),
        IFERROR(W1396,
            MAX(MAX('1D'!$D$16,
                    MAX('1D'!$D$16,
                        POWER((ABS(K561)^2)/('1D'!$I$5*MAX(F561,
                                    0.1)^2),
                            1/3))),
                ($L$2)-E1396))),
    IF(IFERROR(AG562,
            0)=0,
        MAX(MAX('1D'!$D$16,
                MAX('1D'!$D$16,
                    POWER((ABS(K561)^2)/('1D'!$I$5*MAX(F561,
                                0.1)^2),
                        1/3))),
            IFERROR(W1396,
                MAX(MAX('1D'!$D$16,
                        MAX('1D'!$D$16,
                            POWER((ABS(K561)^2)/('1D'!$I$5*MAX(F561,
                                        0.1)^2),
                                1/3))),
                    ($L$2)-E1396))),
        IF(IFERROR(W561,
                0)=0,
            MAX(MAX('1D'!$D$16,
                    MAX('1D'!$D$16,
                        POWER((ABS(K561)^2)/('1D'!$I$5*MAX(F561,
                                    0.1)^2),
                            1/3))),
                IFERROR(W1396,
                    MAX(MAX('1D'!$D$16,
                            MAX('1D'!$D$16,
                                POWER((ABS(K561)^2)/('1D'!$I$5*MAX(F561,
                                            0.1)^2),
                                    1/3))),
                        ($L$2)-E1396))),
            IF(OR(IFERROR(AD561,
                        0)&gt;=1,
                    IFERROR(AD562,
                        0)&gt;=1),
                MAX('1D'!$D$16,
                    MAX('1D'!$D$16,
                        POWER((ABS(K561)^2)/('1D'!$I$5*MAX(F561,
                                    0.1)^2),
                            1/3))),
                IF(ABS(IFERROR(AF561,
                            0))&lt;'1D'!$D$19,
                    MAX(MAX('1D'!$D$16,
                            MAX('1D'!$D$16,
                                POWER((ABS(K561)^2)/('1D'!$I$5*MAX(F561,
                                            0.1)^2),
                                    1/3))),
                        IFERROR(W561,
                            0)),
                    MAX(MAX('1D'!$D$16,
                            MAX('1D'!$D$16,
                                POWER((ABS(K561)^2)/('1D'!$I$5*MAX(F561,
                                            0.1)^2),
                                    1/3))),
                        (IFERROR(W561,
                                0))+((IFERROR(AF561,
                                    0))*'1D'!$D$18)))))))</f>
        <v>2.1389677043987478</v>
      </c>
      <c r="X561" s="5">
        <f t="shared" ca="1" si="116"/>
        <v>11.122632062873489</v>
      </c>
      <c r="Y561" s="5">
        <f t="shared" ca="1" si="117"/>
        <v>1.1735290000551568</v>
      </c>
      <c r="Z561" s="5">
        <f t="shared" ca="1" si="118"/>
        <v>4.5807502857230418</v>
      </c>
      <c r="AA561" s="5">
        <f t="shared" ca="1" si="119"/>
        <v>634.42596770439877</v>
      </c>
      <c r="AB561" s="5">
        <f ca="1">AA561+((ABS(K561)/MAX(((F561)+(G561)*(W561))*(W561),
            0.000001))^2)/(2*'1D'!$I$5)</f>
        <v>635.49545155659814</v>
      </c>
      <c r="AC561" s="5">
        <f ca="1">((ABS(K561)*'1D'!$D$6)/(MAX(((F561)+(G561)*(W561))*(W561),
            0.000001)*MAX(((((F561)+(G561)*(W561))*(W561))/MAX((F561)+2*(W561)*SQRT(1+(G561)^2),
                    0.000001))^(2/3),
            0.000001)))^2</f>
        <v>3.8141460404132466E-3</v>
      </c>
      <c r="AD561" s="5">
        <f ca="1">ABS(ABS(K561)/MAX(((F561)+(G561)*(W561))*(W561),
        0.000001))/SQRT('1D'!$I$5*MAX((((F561)+(G561)*(W561))*(W561))/MAX((F561)+2*(G561)*(W561),
            0.000001),
        0.000001))</f>
        <v>1.0000000000000004</v>
      </c>
      <c r="AE561" s="5">
        <f ca="1">((F561)*(W561)^2)/2+(G561)*(W561)^3/3+(ABS(K561)^2)/('1D'!$I$5*MAX(((F561)+(G561)*(W561))*(W561),
        0.000001))</f>
        <v>35.686426155594638</v>
      </c>
      <c r="AF561" s="5">
        <f ca="1">IF($A$2=0,
    0,
    IFERROR(AB562+(((AC561+AC562)/2)*J562)+(IF(Z561&gt;Z562,
                '1D'!$D$8*((Z561^2-Z562^2)/(2*'1D'!$I$5)),
                '1D'!$D$9*((Z562^2-Z561^2)/(2*'1D'!$I$5)))+('1D'!$D$10*(ABS(I562)/90)*(MAX(Z561^2,
                        Z562^2)/(2*'1D'!$I$5))))-AB561,
        0))</f>
        <v>3.3584586676624895E-3</v>
      </c>
      <c r="AG561" s="5">
        <f ca="1">IF($A$2=0,
    1,
    IF(IFERROR(AG562,
            0)=0,
        0,
        IFERROR(IF(OR(ROUND(AD561,
                        3)&gt;=1,
                    AND(ABS(AF561)&lt;'1D'!$D$19,
                        AD561&lt;1)),
                1,
                0),
            0)))</f>
        <v>1</v>
      </c>
      <c r="AH561" s="5">
        <f ca="1">IFERROR(IF('1D'!V32="Supercritical",
        MAX('1D'!$D$16,
            IFERROR(L561,
                MAX('1D'!$D$16,
                    POWER((ABS(K561)^2)/('1D'!$I$5*MAX(F561,
                                0.1)^2),
                        1/3)))),
        IF('1D'!V32="Subcritical",
            MAX('1D'!$D$16,
                IFERROR(W561,
                    MAX('1D'!$D$16,
                        POWER((ABS(K561)^2)/('1D'!$I$5*MAX(F561,
                                    0.1)^2),
                            1/3)))),
            IF(IFERROR(T561,
                    -1E+99)&gt;=IFERROR(AE561,
                    -1E+99),
                MAX('1D'!$D$16,
                    IFERROR(L561,
                        MAX('1D'!$D$16,
                            POWER((ABS(K561)^2)/('1D'!$I$5*MAX(F561,
                                        0.1)^2),
                                1/3)))),
                MAX('1D'!$D$16,
                    IFERROR(W561,
                        MAX('1D'!$D$16,
                            POWER((ABS(K561)^2)/('1D'!$I$5*MAX(F561,
                                        0.1)^2),
                                1/3))))))),
    MAX('1D'!$D$16,
        POWER((ABS(K561)^2)/('1D'!$I$5*MAX(F561,
                    0.1)^2),
            1/3)))</f>
        <v>2.0411692021517887</v>
      </c>
      <c r="AI561" s="5">
        <f t="shared" ca="1" si="120"/>
        <v>634.3281692021518</v>
      </c>
      <c r="AJ561" s="5">
        <f ca="1">AI561+((ABS(K561)/MAX(((F561)+(G561)*(AH561))*(AH561),
            0.000001))^2)/(2*'1D'!$I$5)</f>
        <v>635.50259253909485</v>
      </c>
      <c r="AM561">
        <v>0</v>
      </c>
      <c r="AN561">
        <v>0</v>
      </c>
      <c r="AO561" s="5">
        <f t="shared" si="121"/>
        <v>0</v>
      </c>
      <c r="AP561" s="5">
        <f t="shared" si="125"/>
        <v>0</v>
      </c>
      <c r="AQ561" s="5">
        <f ca="1">ABS(ABS(K561)/MAX(((F561)+(G561)*(AH561))*(AH561),
        0.000001))/SQRT('1D'!$I$5*MAX((((F561)+(G561)*(AH561))*(AH561))/MAX((F561)+2*(G561)*(AH561),
            0.000001),
        0.000001))</f>
        <v>1.0727235886044055</v>
      </c>
      <c r="AR561" s="5" t="str">
        <f t="shared" ca="1" si="122"/>
        <v>Supercritical</v>
      </c>
      <c r="AS561" s="5">
        <f ca="1">((ABS(K561)*'1D'!$D$6)/(MAX(((F561)+(G561)*(AH561))*(AH561),
            0.000001)*MAX(((((F561)+(G561)*(AH561))*(AH561))/MAX((F561)+2*(AH561)*SQRT(1+(G561)^2),
                    0.000001))^(2/3),
            0.000001)))^2</f>
        <v>4.3358367565141456E-3</v>
      </c>
    </row>
    <row r="562" spans="1:45" x14ac:dyDescent="0.35">
      <c r="A562">
        <v>553</v>
      </c>
      <c r="B562">
        <v>551.995</v>
      </c>
      <c r="C562">
        <v>616180.95600000001</v>
      </c>
      <c r="D562">
        <v>3097433.2650000001</v>
      </c>
      <c r="E562">
        <v>632.28650000000005</v>
      </c>
      <c r="F562">
        <v>5.2</v>
      </c>
      <c r="G562">
        <v>0</v>
      </c>
      <c r="H562" t="s">
        <v>176</v>
      </c>
      <c r="I562">
        <v>2.7E-2</v>
      </c>
      <c r="J562" s="5">
        <f t="shared" si="123"/>
        <v>0.99900000000002365</v>
      </c>
      <c r="K562" s="5">
        <f t="shared" ca="1" si="124"/>
        <v>50.95</v>
      </c>
      <c r="L562" s="5">
        <f ca="1">IF($A$2=0,
    IFERROR(L561,
        MAX('1D'!$D$16,
            POWER((ABS(K562)^2)/('1D'!$I$5*MAX(F562,
                        0.1)^2),
                1/3))),
    IF(IFERROR(V561,
            0)=0,
        IFERROR(L561,
            MAX('1D'!$D$16,
                POWER((ABS(K562)^2)/('1D'!$I$5*MAX(F562,
                            0.1)^2),
                    1/3))),
        IF(OR(IFERROR(L562,
                    0)=0,
                IFERROR(S561,
                    0)&lt;1,
                IFERROR(S562,
                    0)&lt;1),
            MAX('1D'!$D$16,
                POWER((ABS(K562)^2)/('1D'!$I$5*MAX(F562,
                            0.1)^2),
                    1/3)),
            IF(IFERROR(U562,
                    0)&gt;0,
                MAX('1D'!$D$16,
                    IFERROR(L562,
                        0)+((IFERROR(U562,
                                0))*'1D'!$D$18*IF((IFERROR(S562,
                                    0))&lt;1,
                            1,
                            -1))),
                IF(IFERROR(U562,
                        0)&lt;0,
                    IF(ABS((MAX('1D'!$D$16,
                                    POWER((ABS(K562)^2)/('1D'!$I$5*MAX(F562,
                                                0.1)^2),
                                        1/3)))-IFERROR(L562,
                                0))&gt;'1D'!$D$19,
                        MAX('1D'!$D$16,
                            IF((MAX('1D'!$D$16,
                                        POWER((ABS(K562)^2)/('1D'!$I$5*MAX(F562,
                                                    0.1)^2),
                                            1/3)))&gt;IFERROR(L562,
                                    0),
                                MIN((MAX('1D'!$D$16,
                                            POWER((ABS(K562)^2)/('1D'!$I$5*MAX(F562,
                                                        0.1)^2),
                                                1/3))),
                                    IFERROR(L562,
                                        0)+(MIN(ABS(IFERROR(U562,
                                                    0))*'1D'!$D$18,
                                            ABS((MAX('1D'!$D$16,
                                                        POWER((ABS(K562)^2)/('1D'!$I$5*MAX(F562,
                                                                    0.1)^2),
                                                            1/3)))-IFERROR(L562,
                                                    0))))),
                                MAX((MAX('1D'!$D$16,
                                            POWER((ABS(K562)^2)/('1D'!$I$5*MAX(F562,
                                                        0.1)^2),
                                                1/3))),
                                    IFERROR(L562,
                                        0)-(MIN(ABS(IFERROR(U562,
                                                    0))*'1D'!$D$18,
                                            ABS((MAX('1D'!$D$16,
                                                        POWER((ABS(K562)^2)/('1D'!$I$5*MAX(F562,
                                                                    0.1)^2),
                                                            1/3)))-IFERROR(L562,
                                                    0))))))),
                        MAX('1D'!$D$16,
                            POWER((ABS(K562)^2)/('1D'!$I$5*MAX(F562,
                                        0.1)^2),
                                1/3))),
                    MAX('1D'!$D$16,
                        IFERROR(L562,
                            0)))))))</f>
        <v>2.0411692021517887</v>
      </c>
      <c r="M562" s="5">
        <f t="shared" ca="1" si="112"/>
        <v>10.614079851189301</v>
      </c>
      <c r="N562" s="5">
        <f t="shared" ca="1" si="113"/>
        <v>1.1434704692804873</v>
      </c>
      <c r="O562" s="5">
        <f t="shared" ca="1" si="114"/>
        <v>4.8002276894771132</v>
      </c>
      <c r="P562" s="5">
        <f t="shared" ca="1" si="115"/>
        <v>634.32766920215181</v>
      </c>
      <c r="Q562" s="5">
        <f ca="1">P562+((ABS(K562)/MAX(((F562)+(G562)*(L562))*(L562),
            0.000001))^2)/(2*'1D'!$I$5)</f>
        <v>635.50209253909486</v>
      </c>
      <c r="R562" s="5">
        <f ca="1">((ABS(K562)*'1D'!$D$6)/(MAX(((F562)+(G562)*(L562))*(L562),
            0.000001)*MAX(((((F562)+(G562)*(L562))*(L562))/MAX((F562)+2*(L562)*SQRT(1+(G562)^2),
                    0.000001))^(2/3),
            0.000001)))^2</f>
        <v>4.3358367565141456E-3</v>
      </c>
      <c r="S562" s="5">
        <f ca="1">ABS(ABS(K562)/MAX(((F562)+(G562)*(L562))*(L562),
        0.000001))/SQRT('1D'!$I$5*MAX((((F562)+(G562)*(L562))*(L562))/MAX((F562)+2*(G562)*(L562),
            0.000001),
        0.000001))</f>
        <v>1.0727235886044055</v>
      </c>
      <c r="T562" s="5">
        <f ca="1">((F562)*(L562)^2)/2+(G562)*(L562)^3/3+(ABS(K562)^2)/('1D'!$I$5*MAX(((F562)+(G562)*(L562))*(L562),
        0.000001))</f>
        <v>35.763412605541333</v>
      </c>
      <c r="U562" s="5">
        <f ca="1">IF($A$2=0,
    0,
    IFERROR(Q561-(((R561+R562)/2)*J562)-(IF(O561&gt;O562,
                '1D'!$D$8*((O561^2-O562^2)/(2*'1D'!$I$5)),
                '1D'!$D$9*((O562^2-O561^2)/(2*'1D'!$I$5)))+('1D'!$D$10*(ABS(I562)/90)*(MAX(O561^2,
                        O562^2)/(2*'1D'!$I$5))))-Q562,
        0))</f>
        <v>-3.8843499698941741E-3</v>
      </c>
      <c r="V562" s="5">
        <f ca="1">IF($A$2=0,
    1,
    IF(IFERROR(V561,
            0)=0,
        0,
        IFERROR(IF(ROUND(S562,
                    3)=1,
                1,
                IF(AND(ABS(U562)&lt;'1D'!$D$19,
                        S562&gt;1),
                    1,
                    0)),
            0)))</f>
        <v>0</v>
      </c>
      <c r="W562" s="5">
        <f ca="1">IF($A$2=0,
    MAX(MAX('1D'!$D$16,
            MAX('1D'!$D$16,
                POWER((ABS(K562)^2)/('1D'!$I$5*MAX(F562,
                            0.1)^2),
                    1/3))),
        IFERROR(W1396,
            MAX(MAX('1D'!$D$16,
                    MAX('1D'!$D$16,
                        POWER((ABS(K562)^2)/('1D'!$I$5*MAX(F562,
                                    0.1)^2),
                            1/3))),
                ($L$2)-E1396))),
    IF(IFERROR(AG563,
            0)=0,
        MAX(MAX('1D'!$D$16,
                MAX('1D'!$D$16,
                    POWER((ABS(K562)^2)/('1D'!$I$5*MAX(F562,
                                0.1)^2),
                        1/3))),
            IFERROR(W1396,
                MAX(MAX('1D'!$D$16,
                        MAX('1D'!$D$16,
                            POWER((ABS(K562)^2)/('1D'!$I$5*MAX(F562,
                                        0.1)^2),
                                1/3))),
                    ($L$2)-E1396))),
        IF(IFERROR(W562,
                0)=0,
            MAX(MAX('1D'!$D$16,
                    MAX('1D'!$D$16,
                        POWER((ABS(K562)^2)/('1D'!$I$5*MAX(F562,
                                    0.1)^2),
                            1/3))),
                IFERROR(W1396,
                    MAX(MAX('1D'!$D$16,
                            MAX('1D'!$D$16,
                                POWER((ABS(K562)^2)/('1D'!$I$5*MAX(F562,
                                            0.1)^2),
                                    1/3))),
                        ($L$2)-E1396))),
            IF(OR(IFERROR(AD562,
                        0)&gt;=1,
                    IFERROR(AD563,
                        0)&gt;=1),
                MAX('1D'!$D$16,
                    MAX('1D'!$D$16,
                        POWER((ABS(K562)^2)/('1D'!$I$5*MAX(F562,
                                    0.1)^2),
                            1/3))),
                IF(ABS(IFERROR(AF562,
                            0))&lt;'1D'!$D$19,
                    MAX(MAX('1D'!$D$16,
                            MAX('1D'!$D$16,
                                POWER((ABS(K562)^2)/('1D'!$I$5*MAX(F562,
                                            0.1)^2),
                                    1/3))),
                        IFERROR(W562,
                            0)),
                    MAX(MAX('1D'!$D$16,
                            MAX('1D'!$D$16,
                                POWER((ABS(K562)^2)/('1D'!$I$5*MAX(F562,
                                            0.1)^2),
                                    1/3))),
                        (IFERROR(W562,
                                0))+((IFERROR(AF562,
                                    0))*'1D'!$D$18)))))))</f>
        <v>2.1389677043987478</v>
      </c>
      <c r="X562" s="5">
        <f t="shared" ca="1" si="116"/>
        <v>11.122632062873489</v>
      </c>
      <c r="Y562" s="5">
        <f t="shared" ca="1" si="117"/>
        <v>1.1735290000551568</v>
      </c>
      <c r="Z562" s="5">
        <f t="shared" ca="1" si="118"/>
        <v>4.5807502857230418</v>
      </c>
      <c r="AA562" s="5">
        <f t="shared" ca="1" si="119"/>
        <v>634.42546770439878</v>
      </c>
      <c r="AB562" s="5">
        <f ca="1">AA562+((ABS(K562)/MAX(((F562)+(G562)*(W562))*(W562),
            0.000001))^2)/(2*'1D'!$I$5)</f>
        <v>635.49495155659815</v>
      </c>
      <c r="AC562" s="5">
        <f ca="1">((ABS(K562)*'1D'!$D$6)/(MAX(((F562)+(G562)*(W562))*(W562),
            0.000001)*MAX(((((F562)+(G562)*(W562))*(W562))/MAX((F562)+2*(W562)*SQRT(1+(G562)^2),
                    0.000001))^(2/3),
            0.000001)))^2</f>
        <v>3.8141460404132466E-3</v>
      </c>
      <c r="AD562" s="5">
        <f ca="1">ABS(ABS(K562)/MAX(((F562)+(G562)*(W562))*(W562),
        0.000001))/SQRT('1D'!$I$5*MAX((((F562)+(G562)*(W562))*(W562))/MAX((F562)+2*(G562)*(W562),
            0.000001),
        0.000001))</f>
        <v>1.0000000000000004</v>
      </c>
      <c r="AE562" s="5">
        <f ca="1">((F562)*(W562)^2)/2+(G562)*(W562)^3/3+(ABS(K562)^2)/('1D'!$I$5*MAX(((F562)+(G562)*(W562))*(W562),
        0.000001))</f>
        <v>35.686426155594638</v>
      </c>
      <c r="AF562" s="5">
        <f ca="1">IF($A$2=0,
    0,
    IFERROR(AB563+(((AC562+AC563)/2)*J563)+(IF(Z562&gt;Z563,
                '1D'!$D$8*((Z562^2-Z563^2)/(2*'1D'!$I$5)),
                '1D'!$D$9*((Z563^2-Z562^2)/(2*'1D'!$I$5)))+('1D'!$D$10*(ABS(I563)/90)*(MAX(Z562^2,
                        Z563^2)/(2*'1D'!$I$5))))-AB562,
        0))</f>
        <v>3.3660869596587872E-3</v>
      </c>
      <c r="AG562" s="5">
        <f ca="1">IF($A$2=0,
    1,
    IF(IFERROR(AG563,
            0)=0,
        0,
        IFERROR(IF(OR(ROUND(AD562,
                        3)&gt;=1,
                    AND(ABS(AF562)&lt;'1D'!$D$19,
                        AD562&lt;1)),
                1,
                0),
            0)))</f>
        <v>1</v>
      </c>
      <c r="AH562" s="5">
        <f ca="1">IFERROR(IF('1D'!V32="Supercritical",
        MAX('1D'!$D$16,
            IFERROR(L562,
                MAX('1D'!$D$16,
                    POWER((ABS(K562)^2)/('1D'!$I$5*MAX(F562,
                                0.1)^2),
                        1/3)))),
        IF('1D'!V32="Subcritical",
            MAX('1D'!$D$16,
                IFERROR(W562,
                    MAX('1D'!$D$16,
                        POWER((ABS(K562)^2)/('1D'!$I$5*MAX(F562,
                                    0.1)^2),
                            1/3)))),
            IF(IFERROR(T562,
                    -1E+99)&gt;=IFERROR(AE562,
                    -1E+99),
                MAX('1D'!$D$16,
                    IFERROR(L562,
                        MAX('1D'!$D$16,
                            POWER((ABS(K562)^2)/('1D'!$I$5*MAX(F562,
                                        0.1)^2),
                                1/3)))),
                MAX('1D'!$D$16,
                    IFERROR(W562,
                        MAX('1D'!$D$16,
                            POWER((ABS(K562)^2)/('1D'!$I$5*MAX(F562,
                                        0.1)^2),
                                1/3))))))),
    MAX('1D'!$D$16,
        POWER((ABS(K562)^2)/('1D'!$I$5*MAX(F562,
                    0.1)^2),
            1/3)))</f>
        <v>2.0411692021517887</v>
      </c>
      <c r="AI562" s="5">
        <f t="shared" ca="1" si="120"/>
        <v>634.32766920215181</v>
      </c>
      <c r="AJ562" s="5">
        <f ca="1">AI562+((ABS(K562)/MAX(((F562)+(G562)*(AH562))*(AH562),
            0.000001))^2)/(2*'1D'!$I$5)</f>
        <v>635.50209253909486</v>
      </c>
      <c r="AM562">
        <v>0</v>
      </c>
      <c r="AN562">
        <v>0</v>
      </c>
      <c r="AO562" s="5">
        <f t="shared" si="121"/>
        <v>0</v>
      </c>
      <c r="AP562" s="5">
        <f t="shared" si="125"/>
        <v>0</v>
      </c>
      <c r="AQ562" s="5">
        <f ca="1">ABS(ABS(K562)/MAX(((F562)+(G562)*(AH562))*(AH562),
        0.000001))/SQRT('1D'!$I$5*MAX((((F562)+(G562)*(AH562))*(AH562))/MAX((F562)+2*(G562)*(AH562),
            0.000001),
        0.000001))</f>
        <v>1.0727235886044055</v>
      </c>
      <c r="AR562" s="5" t="str">
        <f t="shared" ca="1" si="122"/>
        <v>Supercritical</v>
      </c>
      <c r="AS562" s="5">
        <f ca="1">((ABS(K562)*'1D'!$D$6)/(MAX(((F562)+(G562)*(AH562))*(AH562),
            0.000001)*MAX(((((F562)+(G562)*(AH562))*(AH562))/MAX((F562)+2*(AH562)*SQRT(1+(G562)^2),
                    0.000001))^(2/3),
            0.000001)))^2</f>
        <v>4.3358367565141456E-3</v>
      </c>
    </row>
    <row r="563" spans="1:45" x14ac:dyDescent="0.35">
      <c r="A563">
        <v>554</v>
      </c>
      <c r="B563">
        <v>552.99599999999998</v>
      </c>
      <c r="C563">
        <v>616180.48199999996</v>
      </c>
      <c r="D563">
        <v>3097432.3840000001</v>
      </c>
      <c r="E563">
        <v>632.28599999999994</v>
      </c>
      <c r="F563">
        <v>5.2</v>
      </c>
      <c r="G563">
        <v>0</v>
      </c>
      <c r="H563" t="s">
        <v>176</v>
      </c>
      <c r="I563">
        <v>2.7E-2</v>
      </c>
      <c r="J563" s="5">
        <f t="shared" si="123"/>
        <v>1.0009999999999764</v>
      </c>
      <c r="K563" s="5">
        <f t="shared" ca="1" si="124"/>
        <v>50.95</v>
      </c>
      <c r="L563" s="5">
        <f ca="1">IF($A$2=0,
    IFERROR(L562,
        MAX('1D'!$D$16,
            POWER((ABS(K563)^2)/('1D'!$I$5*MAX(F563,
                        0.1)^2),
                1/3))),
    IF(IFERROR(V562,
            0)=0,
        IFERROR(L562,
            MAX('1D'!$D$16,
                POWER((ABS(K563)^2)/('1D'!$I$5*MAX(F563,
                            0.1)^2),
                    1/3))),
        IF(OR(IFERROR(L563,
                    0)=0,
                IFERROR(S562,
                    0)&lt;1,
                IFERROR(S563,
                    0)&lt;1),
            MAX('1D'!$D$16,
                POWER((ABS(K563)^2)/('1D'!$I$5*MAX(F563,
                            0.1)^2),
                    1/3)),
            IF(IFERROR(U563,
                    0)&gt;0,
                MAX('1D'!$D$16,
                    IFERROR(L563,
                        0)+((IFERROR(U563,
                                0))*'1D'!$D$18*IF((IFERROR(S563,
                                    0))&lt;1,
                            1,
                            -1))),
                IF(IFERROR(U563,
                        0)&lt;0,
                    IF(ABS((MAX('1D'!$D$16,
                                    POWER((ABS(K563)^2)/('1D'!$I$5*MAX(F563,
                                                0.1)^2),
                                        1/3)))-IFERROR(L563,
                                0))&gt;'1D'!$D$19,
                        MAX('1D'!$D$16,
                            IF((MAX('1D'!$D$16,
                                        POWER((ABS(K563)^2)/('1D'!$I$5*MAX(F563,
                                                    0.1)^2),
                                            1/3)))&gt;IFERROR(L563,
                                    0),
                                MIN((MAX('1D'!$D$16,
                                            POWER((ABS(K563)^2)/('1D'!$I$5*MAX(F563,
                                                        0.1)^2),
                                                1/3))),
                                    IFERROR(L563,
                                        0)+(MIN(ABS(IFERROR(U563,
                                                    0))*'1D'!$D$18,
                                            ABS((MAX('1D'!$D$16,
                                                        POWER((ABS(K563)^2)/('1D'!$I$5*MAX(F563,
                                                                    0.1)^2),
                                                            1/3)))-IFERROR(L563,
                                                    0))))),
                                MAX((MAX('1D'!$D$16,
                                            POWER((ABS(K563)^2)/('1D'!$I$5*MAX(F563,
                                                        0.1)^2),
                                                1/3))),
                                    IFERROR(L563,
                                        0)-(MIN(ABS(IFERROR(U563,
                                                    0))*'1D'!$D$18,
                                            ABS((MAX('1D'!$D$16,
                                                        POWER((ABS(K563)^2)/('1D'!$I$5*MAX(F563,
                                                                    0.1)^2),
                                                            1/3)))-IFERROR(L563,
                                                    0))))))),
                        MAX('1D'!$D$16,
                            POWER((ABS(K563)^2)/('1D'!$I$5*MAX(F563,
                                        0.1)^2),
                                1/3))),
                    MAX('1D'!$D$16,
                        IFERROR(L563,
                            0)))))))</f>
        <v>2.0411692021517887</v>
      </c>
      <c r="M563" s="5">
        <f t="shared" ca="1" si="112"/>
        <v>10.614079851189301</v>
      </c>
      <c r="N563" s="5">
        <f t="shared" ca="1" si="113"/>
        <v>1.1434704692804873</v>
      </c>
      <c r="O563" s="5">
        <f t="shared" ca="1" si="114"/>
        <v>4.8002276894771132</v>
      </c>
      <c r="P563" s="5">
        <f t="shared" ca="1" si="115"/>
        <v>634.32716920215171</v>
      </c>
      <c r="Q563" s="5">
        <f ca="1">P563+((ABS(K563)/MAX(((F563)+(G563)*(L563))*(L563),
            0.000001))^2)/(2*'1D'!$I$5)</f>
        <v>635.50159253909476</v>
      </c>
      <c r="R563" s="5">
        <f ca="1">((ABS(K563)*'1D'!$D$6)/(MAX(((F563)+(G563)*(L563))*(L563),
            0.000001)*MAX(((((F563)+(G563)*(L563))*(L563))/MAX((F563)+2*(L563)*SQRT(1+(G563)^2),
                    0.000001))^(2/3),
            0.000001)))^2</f>
        <v>4.3358367565141456E-3</v>
      </c>
      <c r="S563" s="5">
        <f ca="1">ABS(ABS(K563)/MAX(((F563)+(G563)*(L563))*(L563),
        0.000001))/SQRT('1D'!$I$5*MAX((((F563)+(G563)*(L563))*(L563))/MAX((F563)+2*(G563)*(L563),
            0.000001),
        0.000001))</f>
        <v>1.0727235886044055</v>
      </c>
      <c r="T563" s="5">
        <f ca="1">((F563)*(L563)^2)/2+(G563)*(L563)^3/3+(ABS(K563)^2)/('1D'!$I$5*MAX(((F563)+(G563)*(L563))*(L563),
        0.000001))</f>
        <v>35.763412605541333</v>
      </c>
      <c r="U563" s="5">
        <f ca="1">IF($A$2=0,
    0,
    IFERROR(Q562-(((R562+R563)/2)*J563)-(IF(O562&gt;O563,
                '1D'!$D$8*((O562^2-O563^2)/(2*'1D'!$I$5)),
                '1D'!$D$9*((O563^2-O562^2)/(2*'1D'!$I$5)))+('1D'!$D$10*(ABS(I563)/90)*(MAX(O562^2,
                        O563^2)/(2*'1D'!$I$5))))-Q563,
        0))</f>
        <v>-3.8930216433072928E-3</v>
      </c>
      <c r="V563" s="5">
        <f ca="1">IF($A$2=0,
    1,
    IF(IFERROR(V562,
            0)=0,
        0,
        IFERROR(IF(ROUND(S563,
                    3)=1,
                1,
                IF(AND(ABS(U563)&lt;'1D'!$D$19,
                        S563&gt;1),
                    1,
                    0)),
            0)))</f>
        <v>0</v>
      </c>
      <c r="W563" s="5">
        <f ca="1">IF($A$2=0,
    MAX(MAX('1D'!$D$16,
            MAX('1D'!$D$16,
                POWER((ABS(K563)^2)/('1D'!$I$5*MAX(F563,
                            0.1)^2),
                    1/3))),
        IFERROR(W1396,
            MAX(MAX('1D'!$D$16,
                    MAX('1D'!$D$16,
                        POWER((ABS(K563)^2)/('1D'!$I$5*MAX(F563,
                                    0.1)^2),
                            1/3))),
                ($L$2)-E1396))),
    IF(IFERROR(AG564,
            0)=0,
        MAX(MAX('1D'!$D$16,
                MAX('1D'!$D$16,
                    POWER((ABS(K563)^2)/('1D'!$I$5*MAX(F563,
                                0.1)^2),
                        1/3))),
            IFERROR(W1396,
                MAX(MAX('1D'!$D$16,
                        MAX('1D'!$D$16,
                            POWER((ABS(K563)^2)/('1D'!$I$5*MAX(F563,
                                        0.1)^2),
                                1/3))),
                    ($L$2)-E1396))),
        IF(IFERROR(W563,
                0)=0,
            MAX(MAX('1D'!$D$16,
                    MAX('1D'!$D$16,
                        POWER((ABS(K563)^2)/('1D'!$I$5*MAX(F563,
                                    0.1)^2),
                            1/3))),
                IFERROR(W1396,
                    MAX(MAX('1D'!$D$16,
                            MAX('1D'!$D$16,
                                POWER((ABS(K563)^2)/('1D'!$I$5*MAX(F563,
                                            0.1)^2),
                                    1/3))),
                        ($L$2)-E1396))),
            IF(OR(IFERROR(AD563,
                        0)&gt;=1,
                    IFERROR(AD564,
                        0)&gt;=1),
                MAX('1D'!$D$16,
                    MAX('1D'!$D$16,
                        POWER((ABS(K563)^2)/('1D'!$I$5*MAX(F563,
                                    0.1)^2),
                            1/3))),
                IF(ABS(IFERROR(AF563,
                            0))&lt;'1D'!$D$19,
                    MAX(MAX('1D'!$D$16,
                            MAX('1D'!$D$16,
                                POWER((ABS(K563)^2)/('1D'!$I$5*MAX(F563,
                                            0.1)^2),
                                    1/3))),
                        IFERROR(W563,
                            0)),
                    MAX(MAX('1D'!$D$16,
                            MAX('1D'!$D$16,
                                POWER((ABS(K563)^2)/('1D'!$I$5*MAX(F563,
                                            0.1)^2),
                                    1/3))),
                        (IFERROR(W563,
                                0))+((IFERROR(AF563,
                                    0))*'1D'!$D$18)))))))</f>
        <v>2.1389677043987478</v>
      </c>
      <c r="X563" s="5">
        <f t="shared" ca="1" si="116"/>
        <v>11.122632062873489</v>
      </c>
      <c r="Y563" s="5">
        <f t="shared" ca="1" si="117"/>
        <v>1.1735290000551568</v>
      </c>
      <c r="Z563" s="5">
        <f t="shared" ca="1" si="118"/>
        <v>4.5807502857230418</v>
      </c>
      <c r="AA563" s="5">
        <f t="shared" ca="1" si="119"/>
        <v>634.42496770439868</v>
      </c>
      <c r="AB563" s="5">
        <f ca="1">AA563+((ABS(K563)/MAX(((F563)+(G563)*(W563))*(W563),
            0.000001))^2)/(2*'1D'!$I$5)</f>
        <v>635.49445155659805</v>
      </c>
      <c r="AC563" s="5">
        <f ca="1">((ABS(K563)*'1D'!$D$6)/(MAX(((F563)+(G563)*(W563))*(W563),
            0.000001)*MAX(((((F563)+(G563)*(W563))*(W563))/MAX((F563)+2*(W563)*SQRT(1+(G563)^2),
                    0.000001))^(2/3),
            0.000001)))^2</f>
        <v>3.8141460404132466E-3</v>
      </c>
      <c r="AD563" s="5">
        <f ca="1">ABS(ABS(K563)/MAX(((F563)+(G563)*(W563))*(W563),
        0.000001))/SQRT('1D'!$I$5*MAX((((F563)+(G563)*(W563))*(W563))/MAX((F563)+2*(G563)*(W563),
            0.000001),
        0.000001))</f>
        <v>1.0000000000000004</v>
      </c>
      <c r="AE563" s="5">
        <f ca="1">((F563)*(W563)^2)/2+(G563)*(W563)^3/3+(ABS(K563)^2)/('1D'!$I$5*MAX(((F563)+(G563)*(W563))*(W563),
        0.000001))</f>
        <v>35.686426155594638</v>
      </c>
      <c r="AF563" s="5">
        <f ca="1">IF($A$2=0,
    0,
    IFERROR(AB564+(((AC563+AC564)/2)*J564)+(IF(Z563&gt;Z564,
                '1D'!$D$8*((Z563^2-Z564^2)/(2*'1D'!$I$5)),
                '1D'!$D$9*((Z564^2-Z563^2)/(2*'1D'!$I$5)))+('1D'!$D$10*(ABS(I564)/90)*(MAX(Z563^2,
                        Z564^2)/(2*'1D'!$I$5))))-AB563,
        0))</f>
        <v>3.3513287753521581E-3</v>
      </c>
      <c r="AG563" s="5">
        <f ca="1">IF($A$2=0,
    1,
    IF(IFERROR(AG564,
            0)=0,
        0,
        IFERROR(IF(OR(ROUND(AD563,
                        3)&gt;=1,
                    AND(ABS(AF563)&lt;'1D'!$D$19,
                        AD563&lt;1)),
                1,
                0),
            0)))</f>
        <v>1</v>
      </c>
      <c r="AH563" s="5">
        <f ca="1">IFERROR(IF('1D'!V32="Supercritical",
        MAX('1D'!$D$16,
            IFERROR(L563,
                MAX('1D'!$D$16,
                    POWER((ABS(K563)^2)/('1D'!$I$5*MAX(F563,
                                0.1)^2),
                        1/3)))),
        IF('1D'!V32="Subcritical",
            MAX('1D'!$D$16,
                IFERROR(W563,
                    MAX('1D'!$D$16,
                        POWER((ABS(K563)^2)/('1D'!$I$5*MAX(F563,
                                    0.1)^2),
                            1/3)))),
            IF(IFERROR(T563,
                    -1E+99)&gt;=IFERROR(AE563,
                    -1E+99),
                MAX('1D'!$D$16,
                    IFERROR(L563,
                        MAX('1D'!$D$16,
                            POWER((ABS(K563)^2)/('1D'!$I$5*MAX(F563,
                                        0.1)^2),
                                1/3)))),
                MAX('1D'!$D$16,
                    IFERROR(W563,
                        MAX('1D'!$D$16,
                            POWER((ABS(K563)^2)/('1D'!$I$5*MAX(F563,
                                        0.1)^2),
                                1/3))))))),
    MAX('1D'!$D$16,
        POWER((ABS(K563)^2)/('1D'!$I$5*MAX(F563,
                    0.1)^2),
            1/3)))</f>
        <v>2.0411692021517887</v>
      </c>
      <c r="AI563" s="5">
        <f t="shared" ca="1" si="120"/>
        <v>634.32716920215171</v>
      </c>
      <c r="AJ563" s="5">
        <f ca="1">AI563+((ABS(K563)/MAX(((F563)+(G563)*(AH563))*(AH563),
            0.000001))^2)/(2*'1D'!$I$5)</f>
        <v>635.50159253909476</v>
      </c>
      <c r="AM563">
        <v>0</v>
      </c>
      <c r="AN563">
        <v>0</v>
      </c>
      <c r="AO563" s="5">
        <f t="shared" si="121"/>
        <v>0</v>
      </c>
      <c r="AP563" s="5">
        <f t="shared" si="125"/>
        <v>0</v>
      </c>
      <c r="AQ563" s="5">
        <f ca="1">ABS(ABS(K563)/MAX(((F563)+(G563)*(AH563))*(AH563),
        0.000001))/SQRT('1D'!$I$5*MAX((((F563)+(G563)*(AH563))*(AH563))/MAX((F563)+2*(G563)*(AH563),
            0.000001),
        0.000001))</f>
        <v>1.0727235886044055</v>
      </c>
      <c r="AR563" s="5" t="str">
        <f t="shared" ca="1" si="122"/>
        <v>Supercritical</v>
      </c>
      <c r="AS563" s="5">
        <f ca="1">((ABS(K563)*'1D'!$D$6)/(MAX(((F563)+(G563)*(AH563))*(AH563),
            0.000001)*MAX(((((F563)+(G563)*(AH563))*(AH563))/MAX((F563)+2*(AH563)*SQRT(1+(G563)^2),
                    0.000001))^(2/3),
            0.000001)))^2</f>
        <v>4.3358367565141456E-3</v>
      </c>
    </row>
    <row r="564" spans="1:45" x14ac:dyDescent="0.35">
      <c r="A564">
        <v>555</v>
      </c>
      <c r="B564">
        <v>553.995</v>
      </c>
      <c r="C564">
        <v>616180.00800000003</v>
      </c>
      <c r="D564">
        <v>3097431.5040000002</v>
      </c>
      <c r="E564">
        <v>632.28549999999996</v>
      </c>
      <c r="F564">
        <v>5.2</v>
      </c>
      <c r="G564">
        <v>0</v>
      </c>
      <c r="H564" t="s">
        <v>176</v>
      </c>
      <c r="I564">
        <v>2.3E-2</v>
      </c>
      <c r="J564" s="5">
        <f t="shared" si="123"/>
        <v>0.99900000000002365</v>
      </c>
      <c r="K564" s="5">
        <f t="shared" ca="1" si="124"/>
        <v>50.95</v>
      </c>
      <c r="L564" s="5">
        <f ca="1">IF($A$2=0,
    IFERROR(L563,
        MAX('1D'!$D$16,
            POWER((ABS(K564)^2)/('1D'!$I$5*MAX(F564,
                        0.1)^2),
                1/3))),
    IF(IFERROR(V563,
            0)=0,
        IFERROR(L563,
            MAX('1D'!$D$16,
                POWER((ABS(K564)^2)/('1D'!$I$5*MAX(F564,
                            0.1)^2),
                    1/3))),
        IF(OR(IFERROR(L564,
                    0)=0,
                IFERROR(S563,
                    0)&lt;1,
                IFERROR(S564,
                    0)&lt;1),
            MAX('1D'!$D$16,
                POWER((ABS(K564)^2)/('1D'!$I$5*MAX(F564,
                            0.1)^2),
                    1/3)),
            IF(IFERROR(U564,
                    0)&gt;0,
                MAX('1D'!$D$16,
                    IFERROR(L564,
                        0)+((IFERROR(U564,
                                0))*'1D'!$D$18*IF((IFERROR(S564,
                                    0))&lt;1,
                            1,
                            -1))),
                IF(IFERROR(U564,
                        0)&lt;0,
                    IF(ABS((MAX('1D'!$D$16,
                                    POWER((ABS(K564)^2)/('1D'!$I$5*MAX(F564,
                                                0.1)^2),
                                        1/3)))-IFERROR(L564,
                                0))&gt;'1D'!$D$19,
                        MAX('1D'!$D$16,
                            IF((MAX('1D'!$D$16,
                                        POWER((ABS(K564)^2)/('1D'!$I$5*MAX(F564,
                                                    0.1)^2),
                                            1/3)))&gt;IFERROR(L564,
                                    0),
                                MIN((MAX('1D'!$D$16,
                                            POWER((ABS(K564)^2)/('1D'!$I$5*MAX(F564,
                                                        0.1)^2),
                                                1/3))),
                                    IFERROR(L564,
                                        0)+(MIN(ABS(IFERROR(U564,
                                                    0))*'1D'!$D$18,
                                            ABS((MAX('1D'!$D$16,
                                                        POWER((ABS(K564)^2)/('1D'!$I$5*MAX(F564,
                                                                    0.1)^2),
                                                            1/3)))-IFERROR(L564,
                                                    0))))),
                                MAX((MAX('1D'!$D$16,
                                            POWER((ABS(K564)^2)/('1D'!$I$5*MAX(F564,
                                                        0.1)^2),
                                                1/3))),
                                    IFERROR(L564,
                                        0)-(MIN(ABS(IFERROR(U564,
                                                    0))*'1D'!$D$18,
                                            ABS((MAX('1D'!$D$16,
                                                        POWER((ABS(K564)^2)/('1D'!$I$5*MAX(F564,
                                                                    0.1)^2),
                                                            1/3)))-IFERROR(L564,
                                                    0))))))),
                        MAX('1D'!$D$16,
                            POWER((ABS(K564)^2)/('1D'!$I$5*MAX(F564,
                                        0.1)^2),
                                1/3))),
                    MAX('1D'!$D$16,
                        IFERROR(L564,
                            0)))))))</f>
        <v>2.0411692021517887</v>
      </c>
      <c r="M564" s="5">
        <f t="shared" ca="1" si="112"/>
        <v>10.614079851189301</v>
      </c>
      <c r="N564" s="5">
        <f t="shared" ca="1" si="113"/>
        <v>1.1434704692804873</v>
      </c>
      <c r="O564" s="5">
        <f t="shared" ca="1" si="114"/>
        <v>4.8002276894771132</v>
      </c>
      <c r="P564" s="5">
        <f t="shared" ca="1" si="115"/>
        <v>634.32666920215172</v>
      </c>
      <c r="Q564" s="5">
        <f ca="1">P564+((ABS(K564)/MAX(((F564)+(G564)*(L564))*(L564),
            0.000001))^2)/(2*'1D'!$I$5)</f>
        <v>635.50109253909477</v>
      </c>
      <c r="R564" s="5">
        <f ca="1">((ABS(K564)*'1D'!$D$6)/(MAX(((F564)+(G564)*(L564))*(L564),
            0.000001)*MAX(((((F564)+(G564)*(L564))*(L564))/MAX((F564)+2*(L564)*SQRT(1+(G564)^2),
                    0.000001))^(2/3),
            0.000001)))^2</f>
        <v>4.3358367565141456E-3</v>
      </c>
      <c r="S564" s="5">
        <f ca="1">ABS(ABS(K564)/MAX(((F564)+(G564)*(L564))*(L564),
        0.000001))/SQRT('1D'!$I$5*MAX((((F564)+(G564)*(L564))*(L564))/MAX((F564)+2*(G564)*(L564),
            0.000001),
        0.000001))</f>
        <v>1.0727235886044055</v>
      </c>
      <c r="T564" s="5">
        <f ca="1">((F564)*(L564)^2)/2+(G564)*(L564)^3/3+(ABS(K564)^2)/('1D'!$I$5*MAX(((F564)+(G564)*(L564))*(L564),
        0.000001))</f>
        <v>35.763412605541333</v>
      </c>
      <c r="U564" s="5">
        <f ca="1">IF($A$2=0,
    0,
    IFERROR(Q563-(((R563+R564)/2)*J564)-(IF(O563&gt;O564,
                '1D'!$D$8*((O563^2-O564^2)/(2*'1D'!$I$5)),
                '1D'!$D$9*((O564^2-O563^2)/(2*'1D'!$I$5)))+('1D'!$D$10*(ABS(I564)/90)*(MAX(O563^2,
                        O564^2)/(2*'1D'!$I$5))))-Q564,
        0))</f>
        <v>-3.8765204810715659E-3</v>
      </c>
      <c r="V564" s="5">
        <f ca="1">IF($A$2=0,
    1,
    IF(IFERROR(V563,
            0)=0,
        0,
        IFERROR(IF(ROUND(S564,
                    3)=1,
                1,
                IF(AND(ABS(U564)&lt;'1D'!$D$19,
                        S564&gt;1),
                    1,
                    0)),
            0)))</f>
        <v>0</v>
      </c>
      <c r="W564" s="5">
        <f ca="1">IF($A$2=0,
    MAX(MAX('1D'!$D$16,
            MAX('1D'!$D$16,
                POWER((ABS(K564)^2)/('1D'!$I$5*MAX(F564,
                            0.1)^2),
                    1/3))),
        IFERROR(W1396,
            MAX(MAX('1D'!$D$16,
                    MAX('1D'!$D$16,
                        POWER((ABS(K564)^2)/('1D'!$I$5*MAX(F564,
                                    0.1)^2),
                            1/3))),
                ($L$2)-E1396))),
    IF(IFERROR(AG565,
            0)=0,
        MAX(MAX('1D'!$D$16,
                MAX('1D'!$D$16,
                    POWER((ABS(K564)^2)/('1D'!$I$5*MAX(F564,
                                0.1)^2),
                        1/3))),
            IFERROR(W1396,
                MAX(MAX('1D'!$D$16,
                        MAX('1D'!$D$16,
                            POWER((ABS(K564)^2)/('1D'!$I$5*MAX(F564,
                                        0.1)^2),
                                1/3))),
                    ($L$2)-E1396))),
        IF(IFERROR(W564,
                0)=0,
            MAX(MAX('1D'!$D$16,
                    MAX('1D'!$D$16,
                        POWER((ABS(K564)^2)/('1D'!$I$5*MAX(F564,
                                    0.1)^2),
                            1/3))),
                IFERROR(W1396,
                    MAX(MAX('1D'!$D$16,
                            MAX('1D'!$D$16,
                                POWER((ABS(K564)^2)/('1D'!$I$5*MAX(F564,
                                            0.1)^2),
                                    1/3))),
                        ($L$2)-E1396))),
            IF(OR(IFERROR(AD564,
                        0)&gt;=1,
                    IFERROR(AD565,
                        0)&gt;=1),
                MAX('1D'!$D$16,
                    MAX('1D'!$D$16,
                        POWER((ABS(K564)^2)/('1D'!$I$5*MAX(F564,
                                    0.1)^2),
                            1/3))),
                IF(ABS(IFERROR(AF564,
                            0))&lt;'1D'!$D$19,
                    MAX(MAX('1D'!$D$16,
                            MAX('1D'!$D$16,
                                POWER((ABS(K564)^2)/('1D'!$I$5*MAX(F564,
                                            0.1)^2),
                                    1/3))),
                        IFERROR(W564,
                            0)),
                    MAX(MAX('1D'!$D$16,
                            MAX('1D'!$D$16,
                                POWER((ABS(K564)^2)/('1D'!$I$5*MAX(F564,
                                            0.1)^2),
                                    1/3))),
                        (IFERROR(W564,
                                0))+((IFERROR(AF564,
                                    0))*'1D'!$D$18)))))))</f>
        <v>2.1389677043987478</v>
      </c>
      <c r="X564" s="5">
        <f t="shared" ca="1" si="116"/>
        <v>11.122632062873489</v>
      </c>
      <c r="Y564" s="5">
        <f t="shared" ca="1" si="117"/>
        <v>1.1735290000551568</v>
      </c>
      <c r="Z564" s="5">
        <f t="shared" ca="1" si="118"/>
        <v>4.5807502857230418</v>
      </c>
      <c r="AA564" s="5">
        <f t="shared" ca="1" si="119"/>
        <v>634.42446770439869</v>
      </c>
      <c r="AB564" s="5">
        <f ca="1">AA564+((ABS(K564)/MAX(((F564)+(G564)*(W564))*(W564),
            0.000001))^2)/(2*'1D'!$I$5)</f>
        <v>635.49395155659806</v>
      </c>
      <c r="AC564" s="5">
        <f ca="1">((ABS(K564)*'1D'!$D$6)/(MAX(((F564)+(G564)*(W564))*(W564),
            0.000001)*MAX(((((F564)+(G564)*(W564))*(W564))/MAX((F564)+2*(W564)*SQRT(1+(G564)^2),
                    0.000001))^(2/3),
            0.000001)))^2</f>
        <v>3.8141460404132466E-3</v>
      </c>
      <c r="AD564" s="5">
        <f ca="1">ABS(ABS(K564)/MAX(((F564)+(G564)*(W564))*(W564),
        0.000001))/SQRT('1D'!$I$5*MAX((((F564)+(G564)*(W564))*(W564))/MAX((F564)+2*(G564)*(W564),
            0.000001),
        0.000001))</f>
        <v>1.0000000000000004</v>
      </c>
      <c r="AE564" s="5">
        <f ca="1">((F564)*(W564)^2)/2+(G564)*(W564)^3/3+(ABS(K564)^2)/('1D'!$I$5*MAX(((F564)+(G564)*(W564))*(W564),
        0.000001))</f>
        <v>35.686426155594638</v>
      </c>
      <c r="AF564" s="5">
        <f ca="1">IF($A$2=0,
    0,
    IFERROR(AB565+(((AC564+AC565)/2)*J565)+(IF(Z564&gt;Z565,
                '1D'!$D$8*((Z564^2-Z565^2)/(2*'1D'!$I$5)),
                '1D'!$D$9*((Z565^2-Z564^2)/(2*'1D'!$I$5)))+('1D'!$D$10*(ABS(I565)/90)*(MAX(Z564^2,
                        Z565^2)/(2*'1D'!$I$5))))-AB564,
        0))</f>
        <v>3.3589570674621427E-3</v>
      </c>
      <c r="AG564" s="5">
        <f ca="1">IF($A$2=0,
    1,
    IF(IFERROR(AG565,
            0)=0,
        0,
        IFERROR(IF(OR(ROUND(AD564,
                        3)&gt;=1,
                    AND(ABS(AF564)&lt;'1D'!$D$19,
                        AD564&lt;1)),
                1,
                0),
            0)))</f>
        <v>1</v>
      </c>
      <c r="AH564" s="5">
        <f ca="1">IFERROR(IF('1D'!V32="Supercritical",
        MAX('1D'!$D$16,
            IFERROR(L564,
                MAX('1D'!$D$16,
                    POWER((ABS(K564)^2)/('1D'!$I$5*MAX(F564,
                                0.1)^2),
                        1/3)))),
        IF('1D'!V32="Subcritical",
            MAX('1D'!$D$16,
                IFERROR(W564,
                    MAX('1D'!$D$16,
                        POWER((ABS(K564)^2)/('1D'!$I$5*MAX(F564,
                                    0.1)^2),
                            1/3)))),
            IF(IFERROR(T564,
                    -1E+99)&gt;=IFERROR(AE564,
                    -1E+99),
                MAX('1D'!$D$16,
                    IFERROR(L564,
                        MAX('1D'!$D$16,
                            POWER((ABS(K564)^2)/('1D'!$I$5*MAX(F564,
                                        0.1)^2),
                                1/3)))),
                MAX('1D'!$D$16,
                    IFERROR(W564,
                        MAX('1D'!$D$16,
                            POWER((ABS(K564)^2)/('1D'!$I$5*MAX(F564,
                                        0.1)^2),
                                1/3))))))),
    MAX('1D'!$D$16,
        POWER((ABS(K564)^2)/('1D'!$I$5*MAX(F564,
                    0.1)^2),
            1/3)))</f>
        <v>2.0411692021517887</v>
      </c>
      <c r="AI564" s="5">
        <f t="shared" ca="1" si="120"/>
        <v>634.32666920215172</v>
      </c>
      <c r="AJ564" s="5">
        <f ca="1">AI564+((ABS(K564)/MAX(((F564)+(G564)*(AH564))*(AH564),
            0.000001))^2)/(2*'1D'!$I$5)</f>
        <v>635.50109253909477</v>
      </c>
      <c r="AM564">
        <v>0</v>
      </c>
      <c r="AN564">
        <v>0</v>
      </c>
      <c r="AO564" s="5">
        <f t="shared" si="121"/>
        <v>0</v>
      </c>
      <c r="AP564" s="5">
        <f t="shared" si="125"/>
        <v>0</v>
      </c>
      <c r="AQ564" s="5">
        <f ca="1">ABS(ABS(K564)/MAX(((F564)+(G564)*(AH564))*(AH564),
        0.000001))/SQRT('1D'!$I$5*MAX((((F564)+(G564)*(AH564))*(AH564))/MAX((F564)+2*(G564)*(AH564),
            0.000001),
        0.000001))</f>
        <v>1.0727235886044055</v>
      </c>
      <c r="AR564" s="5" t="str">
        <f t="shared" ca="1" si="122"/>
        <v>Supercritical</v>
      </c>
      <c r="AS564" s="5">
        <f ca="1">((ABS(K564)*'1D'!$D$6)/(MAX(((F564)+(G564)*(AH564))*(AH564),
            0.000001)*MAX(((((F564)+(G564)*(AH564))*(AH564))/MAX((F564)+2*(AH564)*SQRT(1+(G564)^2),
                    0.000001))^(2/3),
            0.000001)))^2</f>
        <v>4.3358367565141456E-3</v>
      </c>
    </row>
    <row r="565" spans="1:45" x14ac:dyDescent="0.35">
      <c r="A565">
        <v>556</v>
      </c>
      <c r="B565">
        <v>554.99599999999998</v>
      </c>
      <c r="C565">
        <v>616179.53300000005</v>
      </c>
      <c r="D565">
        <v>3097430.6230000001</v>
      </c>
      <c r="E565">
        <v>632.28499999999997</v>
      </c>
      <c r="F565">
        <v>5.2</v>
      </c>
      <c r="G565">
        <v>0</v>
      </c>
      <c r="H565" t="s">
        <v>176</v>
      </c>
      <c r="I565">
        <v>2.3E-2</v>
      </c>
      <c r="J565" s="5">
        <f t="shared" si="123"/>
        <v>1.0009999999999764</v>
      </c>
      <c r="K565" s="5">
        <f t="shared" ca="1" si="124"/>
        <v>50.95</v>
      </c>
      <c r="L565" s="5">
        <f ca="1">IF($A$2=0,
    IFERROR(L564,
        MAX('1D'!$D$16,
            POWER((ABS(K565)^2)/('1D'!$I$5*MAX(F565,
                        0.1)^2),
                1/3))),
    IF(IFERROR(V564,
            0)=0,
        IFERROR(L564,
            MAX('1D'!$D$16,
                POWER((ABS(K565)^2)/('1D'!$I$5*MAX(F565,
                            0.1)^2),
                    1/3))),
        IF(OR(IFERROR(L565,
                    0)=0,
                IFERROR(S564,
                    0)&lt;1,
                IFERROR(S565,
                    0)&lt;1),
            MAX('1D'!$D$16,
                POWER((ABS(K565)^2)/('1D'!$I$5*MAX(F565,
                            0.1)^2),
                    1/3)),
            IF(IFERROR(U565,
                    0)&gt;0,
                MAX('1D'!$D$16,
                    IFERROR(L565,
                        0)+((IFERROR(U565,
                                0))*'1D'!$D$18*IF((IFERROR(S565,
                                    0))&lt;1,
                            1,
                            -1))),
                IF(IFERROR(U565,
                        0)&lt;0,
                    IF(ABS((MAX('1D'!$D$16,
                                    POWER((ABS(K565)^2)/('1D'!$I$5*MAX(F565,
                                                0.1)^2),
                                        1/3)))-IFERROR(L565,
                                0))&gt;'1D'!$D$19,
                        MAX('1D'!$D$16,
                            IF((MAX('1D'!$D$16,
                                        POWER((ABS(K565)^2)/('1D'!$I$5*MAX(F565,
                                                    0.1)^2),
                                            1/3)))&gt;IFERROR(L565,
                                    0),
                                MIN((MAX('1D'!$D$16,
                                            POWER((ABS(K565)^2)/('1D'!$I$5*MAX(F565,
                                                        0.1)^2),
                                                1/3))),
                                    IFERROR(L565,
                                        0)+(MIN(ABS(IFERROR(U565,
                                                    0))*'1D'!$D$18,
                                            ABS((MAX('1D'!$D$16,
                                                        POWER((ABS(K565)^2)/('1D'!$I$5*MAX(F565,
                                                                    0.1)^2),
                                                            1/3)))-IFERROR(L565,
                                                    0))))),
                                MAX((MAX('1D'!$D$16,
                                            POWER((ABS(K565)^2)/('1D'!$I$5*MAX(F565,
                                                        0.1)^2),
                                                1/3))),
                                    IFERROR(L565,
                                        0)-(MIN(ABS(IFERROR(U565,
                                                    0))*'1D'!$D$18,
                                            ABS((MAX('1D'!$D$16,
                                                        POWER((ABS(K565)^2)/('1D'!$I$5*MAX(F565,
                                                                    0.1)^2),
                                                            1/3)))-IFERROR(L565,
                                                    0))))))),
                        MAX('1D'!$D$16,
                            POWER((ABS(K565)^2)/('1D'!$I$5*MAX(F565,
                                        0.1)^2),
                                1/3))),
                    MAX('1D'!$D$16,
                        IFERROR(L565,
                            0)))))))</f>
        <v>2.0411692021517887</v>
      </c>
      <c r="M565" s="5">
        <f t="shared" ca="1" si="112"/>
        <v>10.614079851189301</v>
      </c>
      <c r="N565" s="5">
        <f t="shared" ca="1" si="113"/>
        <v>1.1434704692804873</v>
      </c>
      <c r="O565" s="5">
        <f t="shared" ca="1" si="114"/>
        <v>4.8002276894771132</v>
      </c>
      <c r="P565" s="5">
        <f t="shared" ca="1" si="115"/>
        <v>634.32616920215173</v>
      </c>
      <c r="Q565" s="5">
        <f ca="1">P565+((ABS(K565)/MAX(((F565)+(G565)*(L565))*(L565),
            0.000001))^2)/(2*'1D'!$I$5)</f>
        <v>635.50059253909478</v>
      </c>
      <c r="R565" s="5">
        <f ca="1">((ABS(K565)*'1D'!$D$6)/(MAX(((F565)+(G565)*(L565))*(L565),
            0.000001)*MAX(((((F565)+(G565)*(L565))*(L565))/MAX((F565)+2*(L565)*SQRT(1+(G565)^2),
                    0.000001))^(2/3),
            0.000001)))^2</f>
        <v>4.3358367565141456E-3</v>
      </c>
      <c r="S565" s="5">
        <f ca="1">ABS(ABS(K565)/MAX(((F565)+(G565)*(L565))*(L565),
        0.000001))/SQRT('1D'!$I$5*MAX((((F565)+(G565)*(L565))*(L565))/MAX((F565)+2*(G565)*(L565),
            0.000001),
        0.000001))</f>
        <v>1.0727235886044055</v>
      </c>
      <c r="T565" s="5">
        <f ca="1">((F565)*(L565)^2)/2+(G565)*(L565)^3/3+(ABS(K565)^2)/('1D'!$I$5*MAX(((F565)+(G565)*(L565))*(L565),
        0.000001))</f>
        <v>35.763412605541333</v>
      </c>
      <c r="U565" s="5">
        <f ca="1">IF($A$2=0,
    0,
    IFERROR(Q564-(((R564+R565)/2)*J565)-(IF(O564&gt;O565,
                '1D'!$D$8*((O564^2-O565^2)/(2*'1D'!$I$5)),
                '1D'!$D$9*((O565^2-O564^2)/(2*'1D'!$I$5)))+('1D'!$D$10*(ABS(I565)/90)*(MAX(O564^2,
                        O565^2)/(2*'1D'!$I$5))))-Q565,
        0))</f>
        <v>-3.8851921545983714E-3</v>
      </c>
      <c r="V565" s="5">
        <f ca="1">IF($A$2=0,
    1,
    IF(IFERROR(V564,
            0)=0,
        0,
        IFERROR(IF(ROUND(S565,
                    3)=1,
                1,
                IF(AND(ABS(U565)&lt;'1D'!$D$19,
                        S565&gt;1),
                    1,
                    0)),
            0)))</f>
        <v>0</v>
      </c>
      <c r="W565" s="5">
        <f ca="1">IF($A$2=0,
    MAX(MAX('1D'!$D$16,
            MAX('1D'!$D$16,
                POWER((ABS(K565)^2)/('1D'!$I$5*MAX(F565,
                            0.1)^2),
                    1/3))),
        IFERROR(W1396,
            MAX(MAX('1D'!$D$16,
                    MAX('1D'!$D$16,
                        POWER((ABS(K565)^2)/('1D'!$I$5*MAX(F565,
                                    0.1)^2),
                            1/3))),
                ($L$2)-E1396))),
    IF(IFERROR(AG566,
            0)=0,
        MAX(MAX('1D'!$D$16,
                MAX('1D'!$D$16,
                    POWER((ABS(K565)^2)/('1D'!$I$5*MAX(F565,
                                0.1)^2),
                        1/3))),
            IFERROR(W1396,
                MAX(MAX('1D'!$D$16,
                        MAX('1D'!$D$16,
                            POWER((ABS(K565)^2)/('1D'!$I$5*MAX(F565,
                                        0.1)^2),
                                1/3))),
                    ($L$2)-E1396))),
        IF(IFERROR(W565,
                0)=0,
            MAX(MAX('1D'!$D$16,
                    MAX('1D'!$D$16,
                        POWER((ABS(K565)^2)/('1D'!$I$5*MAX(F565,
                                    0.1)^2),
                            1/3))),
                IFERROR(W1396,
                    MAX(MAX('1D'!$D$16,
                            MAX('1D'!$D$16,
                                POWER((ABS(K565)^2)/('1D'!$I$5*MAX(F565,
                                            0.1)^2),
                                    1/3))),
                        ($L$2)-E1396))),
            IF(OR(IFERROR(AD565,
                        0)&gt;=1,
                    IFERROR(AD566,
                        0)&gt;=1),
                MAX('1D'!$D$16,
                    MAX('1D'!$D$16,
                        POWER((ABS(K565)^2)/('1D'!$I$5*MAX(F565,
                                    0.1)^2),
                            1/3))),
                IF(ABS(IFERROR(AF565,
                            0))&lt;'1D'!$D$19,
                    MAX(MAX('1D'!$D$16,
                            MAX('1D'!$D$16,
                                POWER((ABS(K565)^2)/('1D'!$I$5*MAX(F565,
                                            0.1)^2),
                                    1/3))),
                        IFERROR(W565,
                            0)),
                    MAX(MAX('1D'!$D$16,
                            MAX('1D'!$D$16,
                                POWER((ABS(K565)^2)/('1D'!$I$5*MAX(F565,
                                            0.1)^2),
                                    1/3))),
                        (IFERROR(W565,
                                0))+((IFERROR(AF565,
                                    0))*'1D'!$D$18)))))))</f>
        <v>2.1389677043987478</v>
      </c>
      <c r="X565" s="5">
        <f t="shared" ca="1" si="116"/>
        <v>11.122632062873489</v>
      </c>
      <c r="Y565" s="5">
        <f t="shared" ca="1" si="117"/>
        <v>1.1735290000551568</v>
      </c>
      <c r="Z565" s="5">
        <f t="shared" ca="1" si="118"/>
        <v>4.5807502857230418</v>
      </c>
      <c r="AA565" s="5">
        <f t="shared" ca="1" si="119"/>
        <v>634.42396770439871</v>
      </c>
      <c r="AB565" s="5">
        <f ca="1">AA565+((ABS(K565)/MAX(((F565)+(G565)*(W565))*(W565),
            0.000001))^2)/(2*'1D'!$I$5)</f>
        <v>635.49345155659807</v>
      </c>
      <c r="AC565" s="5">
        <f ca="1">((ABS(K565)*'1D'!$D$6)/(MAX(((F565)+(G565)*(W565))*(W565),
            0.000001)*MAX(((((F565)+(G565)*(W565))*(W565))/MAX((F565)+2*(W565)*SQRT(1+(G565)^2),
                    0.000001))^(2/3),
            0.000001)))^2</f>
        <v>3.8141460404132466E-3</v>
      </c>
      <c r="AD565" s="5">
        <f ca="1">ABS(ABS(K565)/MAX(((F565)+(G565)*(W565))*(W565),
        0.000001))/SQRT('1D'!$I$5*MAX((((F565)+(G565)*(W565))*(W565))/MAX((F565)+2*(G565)*(W565),
            0.000001),
        0.000001))</f>
        <v>1.0000000000000004</v>
      </c>
      <c r="AE565" s="5">
        <f ca="1">((F565)*(W565)^2)/2+(G565)*(W565)^3/3+(ABS(K565)^2)/('1D'!$I$5*MAX(((F565)+(G565)*(W565))*(W565),
        0.000001))</f>
        <v>35.686426155594638</v>
      </c>
      <c r="AF565" s="5">
        <f ca="1">IF($A$2=0,
    0,
    IFERROR(AB566+(((AC565+AC566)/2)*J566)+(IF(Z565&gt;Z566,
                '1D'!$D$8*((Z565^2-Z566^2)/(2*'1D'!$I$5)),
                '1D'!$D$9*((Z566^2-Z565^2)/(2*'1D'!$I$5)))+('1D'!$D$10*(ABS(I566)/90)*(MAX(Z565^2,
                        Z566^2)/(2*'1D'!$I$5))))-AB565,
        0))</f>
        <v>3.3141460404522149E-3</v>
      </c>
      <c r="AG565" s="5">
        <f ca="1">IF($A$2=0,
    1,
    IF(IFERROR(AG566,
            0)=0,
        0,
        IFERROR(IF(OR(ROUND(AD565,
                        3)&gt;=1,
                    AND(ABS(AF565)&lt;'1D'!$D$19,
                        AD565&lt;1)),
                1,
                0),
            0)))</f>
        <v>1</v>
      </c>
      <c r="AH565" s="5">
        <f ca="1">IFERROR(IF('1D'!V32="Supercritical",
        MAX('1D'!$D$16,
            IFERROR(L565,
                MAX('1D'!$D$16,
                    POWER((ABS(K565)^2)/('1D'!$I$5*MAX(F565,
                                0.1)^2),
                        1/3)))),
        IF('1D'!V32="Subcritical",
            MAX('1D'!$D$16,
                IFERROR(W565,
                    MAX('1D'!$D$16,
                        POWER((ABS(K565)^2)/('1D'!$I$5*MAX(F565,
                                    0.1)^2),
                            1/3)))),
            IF(IFERROR(T565,
                    -1E+99)&gt;=IFERROR(AE565,
                    -1E+99),
                MAX('1D'!$D$16,
                    IFERROR(L565,
                        MAX('1D'!$D$16,
                            POWER((ABS(K565)^2)/('1D'!$I$5*MAX(F565,
                                        0.1)^2),
                                1/3)))),
                MAX('1D'!$D$16,
                    IFERROR(W565,
                        MAX('1D'!$D$16,
                            POWER((ABS(K565)^2)/('1D'!$I$5*MAX(F565,
                                        0.1)^2),
                                1/3))))))),
    MAX('1D'!$D$16,
        POWER((ABS(K565)^2)/('1D'!$I$5*MAX(F565,
                    0.1)^2),
            1/3)))</f>
        <v>2.0411692021517887</v>
      </c>
      <c r="AI565" s="5">
        <f t="shared" ca="1" si="120"/>
        <v>634.32616920215173</v>
      </c>
      <c r="AJ565" s="5">
        <f ca="1">AI565+((ABS(K565)/MAX(((F565)+(G565)*(AH565))*(AH565),
            0.000001))^2)/(2*'1D'!$I$5)</f>
        <v>635.50059253909478</v>
      </c>
      <c r="AM565">
        <v>0</v>
      </c>
      <c r="AN565">
        <v>0</v>
      </c>
      <c r="AO565" s="5">
        <f t="shared" si="121"/>
        <v>0</v>
      </c>
      <c r="AP565" s="5">
        <f t="shared" si="125"/>
        <v>0</v>
      </c>
      <c r="AQ565" s="5">
        <f ca="1">ABS(ABS(K565)/MAX(((F565)+(G565)*(AH565))*(AH565),
        0.000001))/SQRT('1D'!$I$5*MAX((((F565)+(G565)*(AH565))*(AH565))/MAX((F565)+2*(G565)*(AH565),
            0.000001),
        0.000001))</f>
        <v>1.0727235886044055</v>
      </c>
      <c r="AR565" s="5" t="str">
        <f t="shared" ca="1" si="122"/>
        <v>Supercritical</v>
      </c>
      <c r="AS565" s="5">
        <f ca="1">((ABS(K565)*'1D'!$D$6)/(MAX(((F565)+(G565)*(AH565))*(AH565),
            0.000001)*MAX(((((F565)+(G565)*(AH565))*(AH565))/MAX((F565)+2*(AH565)*SQRT(1+(G565)^2),
                    0.000001))^(2/3),
            0.000001)))^2</f>
        <v>4.3358367565141456E-3</v>
      </c>
    </row>
    <row r="566" spans="1:45" x14ac:dyDescent="0.35">
      <c r="A566">
        <v>557</v>
      </c>
      <c r="B566">
        <v>555.99599999999998</v>
      </c>
      <c r="C566">
        <v>616179.05900000001</v>
      </c>
      <c r="D566">
        <v>3097429.7429999998</v>
      </c>
      <c r="E566">
        <v>632.28449999999998</v>
      </c>
      <c r="F566">
        <v>5.2</v>
      </c>
      <c r="G566">
        <v>0</v>
      </c>
      <c r="H566" t="s">
        <v>176</v>
      </c>
      <c r="I566">
        <v>0</v>
      </c>
      <c r="J566" s="5">
        <f t="shared" si="123"/>
        <v>1</v>
      </c>
      <c r="K566" s="5">
        <f t="shared" ca="1" si="124"/>
        <v>50.95</v>
      </c>
      <c r="L566" s="5">
        <f ca="1">IF($A$2=0,
    IFERROR(L565,
        MAX('1D'!$D$16,
            POWER((ABS(K566)^2)/('1D'!$I$5*MAX(F566,
                        0.1)^2),
                1/3))),
    IF(IFERROR(V565,
            0)=0,
        IFERROR(L565,
            MAX('1D'!$D$16,
                POWER((ABS(K566)^2)/('1D'!$I$5*MAX(F566,
                            0.1)^2),
                    1/3))),
        IF(OR(IFERROR(L566,
                    0)=0,
                IFERROR(S565,
                    0)&lt;1,
                IFERROR(S566,
                    0)&lt;1),
            MAX('1D'!$D$16,
                POWER((ABS(K566)^2)/('1D'!$I$5*MAX(F566,
                            0.1)^2),
                    1/3)),
            IF(IFERROR(U566,
                    0)&gt;0,
                MAX('1D'!$D$16,
                    IFERROR(L566,
                        0)+((IFERROR(U566,
                                0))*'1D'!$D$18*IF((IFERROR(S566,
                                    0))&lt;1,
                            1,
                            -1))),
                IF(IFERROR(U566,
                        0)&lt;0,
                    IF(ABS((MAX('1D'!$D$16,
                                    POWER((ABS(K566)^2)/('1D'!$I$5*MAX(F566,
                                                0.1)^2),
                                        1/3)))-IFERROR(L566,
                                0))&gt;'1D'!$D$19,
                        MAX('1D'!$D$16,
                            IF((MAX('1D'!$D$16,
                                        POWER((ABS(K566)^2)/('1D'!$I$5*MAX(F566,
                                                    0.1)^2),
                                            1/3)))&gt;IFERROR(L566,
                                    0),
                                MIN((MAX('1D'!$D$16,
                                            POWER((ABS(K566)^2)/('1D'!$I$5*MAX(F566,
                                                        0.1)^2),
                                                1/3))),
                                    IFERROR(L566,
                                        0)+(MIN(ABS(IFERROR(U566,
                                                    0))*'1D'!$D$18,
                                            ABS((MAX('1D'!$D$16,
                                                        POWER((ABS(K566)^2)/('1D'!$I$5*MAX(F566,
                                                                    0.1)^2),
                                                            1/3)))-IFERROR(L566,
                                                    0))))),
                                MAX((MAX('1D'!$D$16,
                                            POWER((ABS(K566)^2)/('1D'!$I$5*MAX(F566,
                                                        0.1)^2),
                                                1/3))),
                                    IFERROR(L566,
                                        0)-(MIN(ABS(IFERROR(U566,
                                                    0))*'1D'!$D$18,
                                            ABS((MAX('1D'!$D$16,
                                                        POWER((ABS(K566)^2)/('1D'!$I$5*MAX(F566,
                                                                    0.1)^2),
                                                            1/3)))-IFERROR(L566,
                                                    0))))))),
                        MAX('1D'!$D$16,
                            POWER((ABS(K566)^2)/('1D'!$I$5*MAX(F566,
                                        0.1)^2),
                                1/3))),
                    MAX('1D'!$D$16,
                        IFERROR(L566,
                            0)))))))</f>
        <v>2.0411692021517887</v>
      </c>
      <c r="M566" s="5">
        <f t="shared" ca="1" si="112"/>
        <v>10.614079851189301</v>
      </c>
      <c r="N566" s="5">
        <f t="shared" ca="1" si="113"/>
        <v>1.1434704692804873</v>
      </c>
      <c r="O566" s="5">
        <f t="shared" ca="1" si="114"/>
        <v>4.8002276894771132</v>
      </c>
      <c r="P566" s="5">
        <f t="shared" ca="1" si="115"/>
        <v>634.32566920215174</v>
      </c>
      <c r="Q566" s="5">
        <f ca="1">P566+((ABS(K566)/MAX(((F566)+(G566)*(L566))*(L566),
            0.000001))^2)/(2*'1D'!$I$5)</f>
        <v>635.50009253909479</v>
      </c>
      <c r="R566" s="5">
        <f ca="1">((ABS(K566)*'1D'!$D$6)/(MAX(((F566)+(G566)*(L566))*(L566),
            0.000001)*MAX(((((F566)+(G566)*(L566))*(L566))/MAX((F566)+2*(L566)*SQRT(1+(G566)^2),
                    0.000001))^(2/3),
            0.000001)))^2</f>
        <v>4.3358367565141456E-3</v>
      </c>
      <c r="S566" s="5">
        <f ca="1">ABS(ABS(K566)/MAX(((F566)+(G566)*(L566))*(L566),
        0.000001))/SQRT('1D'!$I$5*MAX((((F566)+(G566)*(L566))*(L566))/MAX((F566)+2*(G566)*(L566),
            0.000001),
        0.000001))</f>
        <v>1.0727235886044055</v>
      </c>
      <c r="T566" s="5">
        <f ca="1">((F566)*(L566)^2)/2+(G566)*(L566)^3/3+(ABS(K566)^2)/('1D'!$I$5*MAX(((F566)+(G566)*(L566))*(L566),
        0.000001))</f>
        <v>35.763412605541333</v>
      </c>
      <c r="U566" s="5">
        <f ca="1">IF($A$2=0,
    0,
    IFERROR(Q565-(((R565+R566)/2)*J566)-(IF(O565&gt;O566,
                '1D'!$D$8*((O565^2-O566^2)/(2*'1D'!$I$5)),
                '1D'!$D$9*((O566^2-O565^2)/(2*'1D'!$I$5)))+('1D'!$D$10*(ABS(I566)/90)*(MAX(O565^2,
                        O566^2)/(2*'1D'!$I$5))))-Q566,
        0))</f>
        <v>-3.8358367564796936E-3</v>
      </c>
      <c r="V566" s="5">
        <f ca="1">IF($A$2=0,
    1,
    IF(IFERROR(V565,
            0)=0,
        0,
        IFERROR(IF(ROUND(S566,
                    3)=1,
                1,
                IF(AND(ABS(U566)&lt;'1D'!$D$19,
                        S566&gt;1),
                    1,
                    0)),
            0)))</f>
        <v>0</v>
      </c>
      <c r="W566" s="5">
        <f ca="1">IF($A$2=0,
    MAX(MAX('1D'!$D$16,
            MAX('1D'!$D$16,
                POWER((ABS(K566)^2)/('1D'!$I$5*MAX(F566,
                            0.1)^2),
                    1/3))),
        IFERROR(W1396,
            MAX(MAX('1D'!$D$16,
                    MAX('1D'!$D$16,
                        POWER((ABS(K566)^2)/('1D'!$I$5*MAX(F566,
                                    0.1)^2),
                            1/3))),
                ($L$2)-E1396))),
    IF(IFERROR(AG567,
            0)=0,
        MAX(MAX('1D'!$D$16,
                MAX('1D'!$D$16,
                    POWER((ABS(K566)^2)/('1D'!$I$5*MAX(F566,
                                0.1)^2),
                        1/3))),
            IFERROR(W1396,
                MAX(MAX('1D'!$D$16,
                        MAX('1D'!$D$16,
                            POWER((ABS(K566)^2)/('1D'!$I$5*MAX(F566,
                                        0.1)^2),
                                1/3))),
                    ($L$2)-E1396))),
        IF(IFERROR(W566,
                0)=0,
            MAX(MAX('1D'!$D$16,
                    MAX('1D'!$D$16,
                        POWER((ABS(K566)^2)/('1D'!$I$5*MAX(F566,
                                    0.1)^2),
                            1/3))),
                IFERROR(W1396,
                    MAX(MAX('1D'!$D$16,
                            MAX('1D'!$D$16,
                                POWER((ABS(K566)^2)/('1D'!$I$5*MAX(F566,
                                            0.1)^2),
                                    1/3))),
                        ($L$2)-E1396))),
            IF(OR(IFERROR(AD566,
                        0)&gt;=1,
                    IFERROR(AD567,
                        0)&gt;=1),
                MAX('1D'!$D$16,
                    MAX('1D'!$D$16,
                        POWER((ABS(K566)^2)/('1D'!$I$5*MAX(F566,
                                    0.1)^2),
                            1/3))),
                IF(ABS(IFERROR(AF566,
                            0))&lt;'1D'!$D$19,
                    MAX(MAX('1D'!$D$16,
                            MAX('1D'!$D$16,
                                POWER((ABS(K566)^2)/('1D'!$I$5*MAX(F566,
                                            0.1)^2),
                                    1/3))),
                        IFERROR(W566,
                            0)),
                    MAX(MAX('1D'!$D$16,
                            MAX('1D'!$D$16,
                                POWER((ABS(K566)^2)/('1D'!$I$5*MAX(F566,
                                            0.1)^2),
                                    1/3))),
                        (IFERROR(W566,
                                0))+((IFERROR(AF566,
                                    0))*'1D'!$D$18)))))))</f>
        <v>2.1389677043987478</v>
      </c>
      <c r="X566" s="5">
        <f t="shared" ca="1" si="116"/>
        <v>11.122632062873489</v>
      </c>
      <c r="Y566" s="5">
        <f t="shared" ca="1" si="117"/>
        <v>1.1735290000551568</v>
      </c>
      <c r="Z566" s="5">
        <f t="shared" ca="1" si="118"/>
        <v>4.5807502857230418</v>
      </c>
      <c r="AA566" s="5">
        <f t="shared" ca="1" si="119"/>
        <v>634.42346770439872</v>
      </c>
      <c r="AB566" s="5">
        <f ca="1">AA566+((ABS(K566)/MAX(((F566)+(G566)*(W566))*(W566),
            0.000001))^2)/(2*'1D'!$I$5)</f>
        <v>635.49295155659809</v>
      </c>
      <c r="AC566" s="5">
        <f ca="1">((ABS(K566)*'1D'!$D$6)/(MAX(((F566)+(G566)*(W566))*(W566),
            0.000001)*MAX(((((F566)+(G566)*(W566))*(W566))/MAX((F566)+2*(W566)*SQRT(1+(G566)^2),
                    0.000001))^(2/3),
            0.000001)))^2</f>
        <v>3.8141460404132466E-3</v>
      </c>
      <c r="AD566" s="5">
        <f ca="1">ABS(ABS(K566)/MAX(((F566)+(G566)*(W566))*(W566),
        0.000001))/SQRT('1D'!$I$5*MAX((((F566)+(G566)*(W566))*(W566))/MAX((F566)+2*(G566)*(W566),
            0.000001),
        0.000001))</f>
        <v>1.0000000000000004</v>
      </c>
      <c r="AE566" s="5">
        <f ca="1">((F566)*(W566)^2)/2+(G566)*(W566)^3/3+(ABS(K566)^2)/('1D'!$I$5*MAX(((F566)+(G566)*(W566))*(W566),
        0.000001))</f>
        <v>35.686426155594638</v>
      </c>
      <c r="AF566" s="5">
        <f ca="1">IF($A$2=0,
    0,
    IFERROR(AB567+(((AC566+AC567)/2)*J567)+(IF(Z566&gt;Z567,
                '1D'!$D$8*((Z566^2-Z567^2)/(2*'1D'!$I$5)),
                '1D'!$D$9*((Z567^2-Z566^2)/(2*'1D'!$I$5)))+('1D'!$D$10*(ABS(I567)/90)*(MAX(Z566^2,
                        Z567^2)/(2*'1D'!$I$5))))-AB566,
        0))</f>
        <v>3.3584586676624895E-3</v>
      </c>
      <c r="AG566" s="5">
        <f ca="1">IF($A$2=0,
    1,
    IF(IFERROR(AG567,
            0)=0,
        0,
        IFERROR(IF(OR(ROUND(AD566,
                        3)&gt;=1,
                    AND(ABS(AF566)&lt;'1D'!$D$19,
                        AD566&lt;1)),
                1,
                0),
            0)))</f>
        <v>1</v>
      </c>
      <c r="AH566" s="5">
        <f ca="1">IFERROR(IF('1D'!V32="Supercritical",
        MAX('1D'!$D$16,
            IFERROR(L566,
                MAX('1D'!$D$16,
                    POWER((ABS(K566)^2)/('1D'!$I$5*MAX(F566,
                                0.1)^2),
                        1/3)))),
        IF('1D'!V32="Subcritical",
            MAX('1D'!$D$16,
                IFERROR(W566,
                    MAX('1D'!$D$16,
                        POWER((ABS(K566)^2)/('1D'!$I$5*MAX(F566,
                                    0.1)^2),
                            1/3)))),
            IF(IFERROR(T566,
                    -1E+99)&gt;=IFERROR(AE566,
                    -1E+99),
                MAX('1D'!$D$16,
                    IFERROR(L566,
                        MAX('1D'!$D$16,
                            POWER((ABS(K566)^2)/('1D'!$I$5*MAX(F566,
                                        0.1)^2),
                                1/3)))),
                MAX('1D'!$D$16,
                    IFERROR(W566,
                        MAX('1D'!$D$16,
                            POWER((ABS(K566)^2)/('1D'!$I$5*MAX(F566,
                                        0.1)^2),
                                1/3))))))),
    MAX('1D'!$D$16,
        POWER((ABS(K566)^2)/('1D'!$I$5*MAX(F566,
                    0.1)^2),
            1/3)))</f>
        <v>2.0411692021517887</v>
      </c>
      <c r="AI566" s="5">
        <f t="shared" ca="1" si="120"/>
        <v>634.32566920215174</v>
      </c>
      <c r="AJ566" s="5">
        <f ca="1">AI566+((ABS(K566)/MAX(((F566)+(G566)*(AH566))*(AH566),
            0.000001))^2)/(2*'1D'!$I$5)</f>
        <v>635.50009253909479</v>
      </c>
      <c r="AM566">
        <v>0</v>
      </c>
      <c r="AN566">
        <v>0</v>
      </c>
      <c r="AO566" s="5">
        <f t="shared" si="121"/>
        <v>0</v>
      </c>
      <c r="AP566" s="5">
        <f t="shared" si="125"/>
        <v>0</v>
      </c>
      <c r="AQ566" s="5">
        <f ca="1">ABS(ABS(K566)/MAX(((F566)+(G566)*(AH566))*(AH566),
        0.000001))/SQRT('1D'!$I$5*MAX((((F566)+(G566)*(AH566))*(AH566))/MAX((F566)+2*(G566)*(AH566),
            0.000001),
        0.000001))</f>
        <v>1.0727235886044055</v>
      </c>
      <c r="AR566" s="5" t="str">
        <f t="shared" ca="1" si="122"/>
        <v>Supercritical</v>
      </c>
      <c r="AS566" s="5">
        <f ca="1">((ABS(K566)*'1D'!$D$6)/(MAX(((F566)+(G566)*(AH566))*(AH566),
            0.000001)*MAX(((((F566)+(G566)*(AH566))*(AH566))/MAX((F566)+2*(AH566)*SQRT(1+(G566)^2),
                    0.000001))^(2/3),
            0.000001)))^2</f>
        <v>4.3358367565141456E-3</v>
      </c>
    </row>
    <row r="567" spans="1:45" x14ac:dyDescent="0.35">
      <c r="A567">
        <v>558</v>
      </c>
      <c r="B567">
        <v>556.995</v>
      </c>
      <c r="C567">
        <v>616178.58499999996</v>
      </c>
      <c r="D567">
        <v>3097428.8629999999</v>
      </c>
      <c r="E567">
        <v>632.28399999999999</v>
      </c>
      <c r="F567">
        <v>5.2</v>
      </c>
      <c r="G567">
        <v>0</v>
      </c>
      <c r="H567" t="s">
        <v>176</v>
      </c>
      <c r="I567">
        <v>2.7E-2</v>
      </c>
      <c r="J567" s="5">
        <f t="shared" si="123"/>
        <v>0.99900000000002365</v>
      </c>
      <c r="K567" s="5">
        <f t="shared" ca="1" si="124"/>
        <v>50.95</v>
      </c>
      <c r="L567" s="5">
        <f ca="1">IF($A$2=0,
    IFERROR(L566,
        MAX('1D'!$D$16,
            POWER((ABS(K567)^2)/('1D'!$I$5*MAX(F567,
                        0.1)^2),
                1/3))),
    IF(IFERROR(V566,
            0)=0,
        IFERROR(L566,
            MAX('1D'!$D$16,
                POWER((ABS(K567)^2)/('1D'!$I$5*MAX(F567,
                            0.1)^2),
                    1/3))),
        IF(OR(IFERROR(L567,
                    0)=0,
                IFERROR(S566,
                    0)&lt;1,
                IFERROR(S567,
                    0)&lt;1),
            MAX('1D'!$D$16,
                POWER((ABS(K567)^2)/('1D'!$I$5*MAX(F567,
                            0.1)^2),
                    1/3)),
            IF(IFERROR(U567,
                    0)&gt;0,
                MAX('1D'!$D$16,
                    IFERROR(L567,
                        0)+((IFERROR(U567,
                                0))*'1D'!$D$18*IF((IFERROR(S567,
                                    0))&lt;1,
                            1,
                            -1))),
                IF(IFERROR(U567,
                        0)&lt;0,
                    IF(ABS((MAX('1D'!$D$16,
                                    POWER((ABS(K567)^2)/('1D'!$I$5*MAX(F567,
                                                0.1)^2),
                                        1/3)))-IFERROR(L567,
                                0))&gt;'1D'!$D$19,
                        MAX('1D'!$D$16,
                            IF((MAX('1D'!$D$16,
                                        POWER((ABS(K567)^2)/('1D'!$I$5*MAX(F567,
                                                    0.1)^2),
                                            1/3)))&gt;IFERROR(L567,
                                    0),
                                MIN((MAX('1D'!$D$16,
                                            POWER((ABS(K567)^2)/('1D'!$I$5*MAX(F567,
                                                        0.1)^2),
                                                1/3))),
                                    IFERROR(L567,
                                        0)+(MIN(ABS(IFERROR(U567,
                                                    0))*'1D'!$D$18,
                                            ABS((MAX('1D'!$D$16,
                                                        POWER((ABS(K567)^2)/('1D'!$I$5*MAX(F567,
                                                                    0.1)^2),
                                                            1/3)))-IFERROR(L567,
                                                    0))))),
                                MAX((MAX('1D'!$D$16,
                                            POWER((ABS(K567)^2)/('1D'!$I$5*MAX(F567,
                                                        0.1)^2),
                                                1/3))),
                                    IFERROR(L567,
                                        0)-(MIN(ABS(IFERROR(U567,
                                                    0))*'1D'!$D$18,
                                            ABS((MAX('1D'!$D$16,
                                                        POWER((ABS(K567)^2)/('1D'!$I$5*MAX(F567,
                                                                    0.1)^2),
                                                            1/3)))-IFERROR(L567,
                                                    0))))))),
                        MAX('1D'!$D$16,
                            POWER((ABS(K567)^2)/('1D'!$I$5*MAX(F567,
                                        0.1)^2),
                                1/3))),
                    MAX('1D'!$D$16,
                        IFERROR(L567,
                            0)))))))</f>
        <v>2.0411692021517887</v>
      </c>
      <c r="M567" s="5">
        <f t="shared" ca="1" si="112"/>
        <v>10.614079851189301</v>
      </c>
      <c r="N567" s="5">
        <f t="shared" ca="1" si="113"/>
        <v>1.1434704692804873</v>
      </c>
      <c r="O567" s="5">
        <f t="shared" ca="1" si="114"/>
        <v>4.8002276894771132</v>
      </c>
      <c r="P567" s="5">
        <f t="shared" ca="1" si="115"/>
        <v>634.32516920215176</v>
      </c>
      <c r="Q567" s="5">
        <f ca="1">P567+((ABS(K567)/MAX(((F567)+(G567)*(L567))*(L567),
            0.000001))^2)/(2*'1D'!$I$5)</f>
        <v>635.49959253909481</v>
      </c>
      <c r="R567" s="5">
        <f ca="1">((ABS(K567)*'1D'!$D$6)/(MAX(((F567)+(G567)*(L567))*(L567),
            0.000001)*MAX(((((F567)+(G567)*(L567))*(L567))/MAX((F567)+2*(L567)*SQRT(1+(G567)^2),
                    0.000001))^(2/3),
            0.000001)))^2</f>
        <v>4.3358367565141456E-3</v>
      </c>
      <c r="S567" s="5">
        <f ca="1">ABS(ABS(K567)/MAX(((F567)+(G567)*(L567))*(L567),
        0.000001))/SQRT('1D'!$I$5*MAX((((F567)+(G567)*(L567))*(L567))/MAX((F567)+2*(G567)*(L567),
            0.000001),
        0.000001))</f>
        <v>1.0727235886044055</v>
      </c>
      <c r="T567" s="5">
        <f ca="1">((F567)*(L567)^2)/2+(G567)*(L567)^3/3+(ABS(K567)^2)/('1D'!$I$5*MAX(((F567)+(G567)*(L567))*(L567),
        0.000001))</f>
        <v>35.763412605541333</v>
      </c>
      <c r="U567" s="5">
        <f ca="1">IF($A$2=0,
    0,
    IFERROR(Q566-(((R566+R567)/2)*J567)-(IF(O566&gt;O567,
                '1D'!$D$8*((O566^2-O567^2)/(2*'1D'!$I$5)),
                '1D'!$D$9*((O567^2-O566^2)/(2*'1D'!$I$5)))+('1D'!$D$10*(ABS(I567)/90)*(MAX(O566^2,
                        O567^2)/(2*'1D'!$I$5))))-Q567,
        0))</f>
        <v>-3.8843499698941741E-3</v>
      </c>
      <c r="V567" s="5">
        <f ca="1">IF($A$2=0,
    1,
    IF(IFERROR(V566,
            0)=0,
        0,
        IFERROR(IF(ROUND(S567,
                    3)=1,
                1,
                IF(AND(ABS(U567)&lt;'1D'!$D$19,
                        S567&gt;1),
                    1,
                    0)),
            0)))</f>
        <v>0</v>
      </c>
      <c r="W567" s="5">
        <f ca="1">IF($A$2=0,
    MAX(MAX('1D'!$D$16,
            MAX('1D'!$D$16,
                POWER((ABS(K567)^2)/('1D'!$I$5*MAX(F567,
                            0.1)^2),
                    1/3))),
        IFERROR(W1396,
            MAX(MAX('1D'!$D$16,
                    MAX('1D'!$D$16,
                        POWER((ABS(K567)^2)/('1D'!$I$5*MAX(F567,
                                    0.1)^2),
                            1/3))),
                ($L$2)-E1396))),
    IF(IFERROR(AG568,
            0)=0,
        MAX(MAX('1D'!$D$16,
                MAX('1D'!$D$16,
                    POWER((ABS(K567)^2)/('1D'!$I$5*MAX(F567,
                                0.1)^2),
                        1/3))),
            IFERROR(W1396,
                MAX(MAX('1D'!$D$16,
                        MAX('1D'!$D$16,
                            POWER((ABS(K567)^2)/('1D'!$I$5*MAX(F567,
                                        0.1)^2),
                                1/3))),
                    ($L$2)-E1396))),
        IF(IFERROR(W567,
                0)=0,
            MAX(MAX('1D'!$D$16,
                    MAX('1D'!$D$16,
                        POWER((ABS(K567)^2)/('1D'!$I$5*MAX(F567,
                                    0.1)^2),
                            1/3))),
                IFERROR(W1396,
                    MAX(MAX('1D'!$D$16,
                            MAX('1D'!$D$16,
                                POWER((ABS(K567)^2)/('1D'!$I$5*MAX(F567,
                                            0.1)^2),
                                    1/3))),
                        ($L$2)-E1396))),
            IF(OR(IFERROR(AD567,
                        0)&gt;=1,
                    IFERROR(AD568,
                        0)&gt;=1),
                MAX('1D'!$D$16,
                    MAX('1D'!$D$16,
                        POWER((ABS(K567)^2)/('1D'!$I$5*MAX(F567,
                                    0.1)^2),
                            1/3))),
                IF(ABS(IFERROR(AF567,
                            0))&lt;'1D'!$D$19,
                    MAX(MAX('1D'!$D$16,
                            MAX('1D'!$D$16,
                                POWER((ABS(K567)^2)/('1D'!$I$5*MAX(F567,
                                            0.1)^2),
                                    1/3))),
                        IFERROR(W567,
                            0)),
                    MAX(MAX('1D'!$D$16,
                            MAX('1D'!$D$16,
                                POWER((ABS(K567)^2)/('1D'!$I$5*MAX(F567,
                                            0.1)^2),
                                    1/3))),
                        (IFERROR(W567,
                                0))+((IFERROR(AF567,
                                    0))*'1D'!$D$18)))))))</f>
        <v>2.1389677043987478</v>
      </c>
      <c r="X567" s="5">
        <f t="shared" ca="1" si="116"/>
        <v>11.122632062873489</v>
      </c>
      <c r="Y567" s="5">
        <f t="shared" ca="1" si="117"/>
        <v>1.1735290000551568</v>
      </c>
      <c r="Z567" s="5">
        <f t="shared" ca="1" si="118"/>
        <v>4.5807502857230418</v>
      </c>
      <c r="AA567" s="5">
        <f t="shared" ca="1" si="119"/>
        <v>634.42296770439873</v>
      </c>
      <c r="AB567" s="5">
        <f ca="1">AA567+((ABS(K567)/MAX(((F567)+(G567)*(W567))*(W567),
            0.000001))^2)/(2*'1D'!$I$5)</f>
        <v>635.4924515565981</v>
      </c>
      <c r="AC567" s="5">
        <f ca="1">((ABS(K567)*'1D'!$D$6)/(MAX(((F567)+(G567)*(W567))*(W567),
            0.000001)*MAX(((((F567)+(G567)*(W567))*(W567))/MAX((F567)+2*(W567)*SQRT(1+(G567)^2),
                    0.000001))^(2/3),
            0.000001)))^2</f>
        <v>3.8141460404132466E-3</v>
      </c>
      <c r="AD567" s="5">
        <f ca="1">ABS(ABS(K567)/MAX(((F567)+(G567)*(W567))*(W567),
        0.000001))/SQRT('1D'!$I$5*MAX((((F567)+(G567)*(W567))*(W567))/MAX((F567)+2*(G567)*(W567),
            0.000001),
        0.000001))</f>
        <v>1.0000000000000004</v>
      </c>
      <c r="AE567" s="5">
        <f ca="1">((F567)*(W567)^2)/2+(G567)*(W567)^3/3+(ABS(K567)^2)/('1D'!$I$5*MAX(((F567)+(G567)*(W567))*(W567),
        0.000001))</f>
        <v>35.686426155594638</v>
      </c>
      <c r="AF567" s="5">
        <f ca="1">IF($A$2=0,
    0,
    IFERROR(AB568+(((AC567+AC568)/2)*J568)+(IF(Z567&gt;Z568,
                '1D'!$D$8*((Z567^2-Z568^2)/(2*'1D'!$I$5)),
                '1D'!$D$9*((Z568^2-Z567^2)/(2*'1D'!$I$5)))+('1D'!$D$10*(ABS(I568)/90)*(MAX(Z567^2,
                        Z568^2)/(2*'1D'!$I$5))))-AB567,
        0))</f>
        <v>3.456993087183946E-3</v>
      </c>
      <c r="AG567" s="5">
        <f ca="1">IF($A$2=0,
    1,
    IF(IFERROR(AG568,
            0)=0,
        0,
        IFERROR(IF(OR(ROUND(AD567,
                        3)&gt;=1,
                    AND(ABS(AF567)&lt;'1D'!$D$19,
                        AD567&lt;1)),
                1,
                0),
            0)))</f>
        <v>1</v>
      </c>
      <c r="AH567" s="5">
        <f ca="1">IFERROR(IF('1D'!V32="Supercritical",
        MAX('1D'!$D$16,
            IFERROR(L567,
                MAX('1D'!$D$16,
                    POWER((ABS(K567)^2)/('1D'!$I$5*MAX(F567,
                                0.1)^2),
                        1/3)))),
        IF('1D'!V32="Subcritical",
            MAX('1D'!$D$16,
                IFERROR(W567,
                    MAX('1D'!$D$16,
                        POWER((ABS(K567)^2)/('1D'!$I$5*MAX(F567,
                                    0.1)^2),
                            1/3)))),
            IF(IFERROR(T567,
                    -1E+99)&gt;=IFERROR(AE567,
                    -1E+99),
                MAX('1D'!$D$16,
                    IFERROR(L567,
                        MAX('1D'!$D$16,
                            POWER((ABS(K567)^2)/('1D'!$I$5*MAX(F567,
                                        0.1)^2),
                                1/3)))),
                MAX('1D'!$D$16,
                    IFERROR(W567,
                        MAX('1D'!$D$16,
                            POWER((ABS(K567)^2)/('1D'!$I$5*MAX(F567,
                                        0.1)^2),
                                1/3))))))),
    MAX('1D'!$D$16,
        POWER((ABS(K567)^2)/('1D'!$I$5*MAX(F567,
                    0.1)^2),
            1/3)))</f>
        <v>2.0411692021517887</v>
      </c>
      <c r="AI567" s="5">
        <f t="shared" ca="1" si="120"/>
        <v>634.32516920215176</v>
      </c>
      <c r="AJ567" s="5">
        <f ca="1">AI567+((ABS(K567)/MAX(((F567)+(G567)*(AH567))*(AH567),
            0.000001))^2)/(2*'1D'!$I$5)</f>
        <v>635.49959253909481</v>
      </c>
      <c r="AM567">
        <v>0</v>
      </c>
      <c r="AN567">
        <v>0</v>
      </c>
      <c r="AO567" s="5">
        <f t="shared" si="121"/>
        <v>0</v>
      </c>
      <c r="AP567" s="5">
        <f t="shared" si="125"/>
        <v>0</v>
      </c>
      <c r="AQ567" s="5">
        <f ca="1">ABS(ABS(K567)/MAX(((F567)+(G567)*(AH567))*(AH567),
        0.000001))/SQRT('1D'!$I$5*MAX((((F567)+(G567)*(AH567))*(AH567))/MAX((F567)+2*(G567)*(AH567),
            0.000001),
        0.000001))</f>
        <v>1.0727235886044055</v>
      </c>
      <c r="AR567" s="5" t="str">
        <f t="shared" ca="1" si="122"/>
        <v>Supercritical</v>
      </c>
      <c r="AS567" s="5">
        <f ca="1">((ABS(K567)*'1D'!$D$6)/(MAX(((F567)+(G567)*(AH567))*(AH567),
            0.000001)*MAX(((((F567)+(G567)*(AH567))*(AH567))/MAX((F567)+2*(AH567)*SQRT(1+(G567)^2),
                    0.000001))^(2/3),
            0.000001)))^2</f>
        <v>4.3358367565141456E-3</v>
      </c>
    </row>
    <row r="568" spans="1:45" x14ac:dyDescent="0.35">
      <c r="A568">
        <v>559</v>
      </c>
      <c r="B568">
        <v>557.99599999999998</v>
      </c>
      <c r="C568">
        <v>616178.11100000003</v>
      </c>
      <c r="D568">
        <v>3097427.9819999998</v>
      </c>
      <c r="E568">
        <v>632.2835</v>
      </c>
      <c r="F568">
        <v>5.2</v>
      </c>
      <c r="G568">
        <v>0</v>
      </c>
      <c r="H568" t="s">
        <v>176</v>
      </c>
      <c r="I568">
        <v>7.8E-2</v>
      </c>
      <c r="J568" s="5">
        <f t="shared" si="123"/>
        <v>1.0009999999999764</v>
      </c>
      <c r="K568" s="5">
        <f t="shared" ca="1" si="124"/>
        <v>50.95</v>
      </c>
      <c r="L568" s="5">
        <f ca="1">IF($A$2=0,
    IFERROR(L567,
        MAX('1D'!$D$16,
            POWER((ABS(K568)^2)/('1D'!$I$5*MAX(F568,
                        0.1)^2),
                1/3))),
    IF(IFERROR(V567,
            0)=0,
        IFERROR(L567,
            MAX('1D'!$D$16,
                POWER((ABS(K568)^2)/('1D'!$I$5*MAX(F568,
                            0.1)^2),
                    1/3))),
        IF(OR(IFERROR(L568,
                    0)=0,
                IFERROR(S567,
                    0)&lt;1,
                IFERROR(S568,
                    0)&lt;1),
            MAX('1D'!$D$16,
                POWER((ABS(K568)^2)/('1D'!$I$5*MAX(F568,
                            0.1)^2),
                    1/3)),
            IF(IFERROR(U568,
                    0)&gt;0,
                MAX('1D'!$D$16,
                    IFERROR(L568,
                        0)+((IFERROR(U568,
                                0))*'1D'!$D$18*IF((IFERROR(S568,
                                    0))&lt;1,
                            1,
                            -1))),
                IF(IFERROR(U568,
                        0)&lt;0,
                    IF(ABS((MAX('1D'!$D$16,
                                    POWER((ABS(K568)^2)/('1D'!$I$5*MAX(F568,
                                                0.1)^2),
                                        1/3)))-IFERROR(L568,
                                0))&gt;'1D'!$D$19,
                        MAX('1D'!$D$16,
                            IF((MAX('1D'!$D$16,
                                        POWER((ABS(K568)^2)/('1D'!$I$5*MAX(F568,
                                                    0.1)^2),
                                            1/3)))&gt;IFERROR(L568,
                                    0),
                                MIN((MAX('1D'!$D$16,
                                            POWER((ABS(K568)^2)/('1D'!$I$5*MAX(F568,
                                                        0.1)^2),
                                                1/3))),
                                    IFERROR(L568,
                                        0)+(MIN(ABS(IFERROR(U568,
                                                    0))*'1D'!$D$18,
                                            ABS((MAX('1D'!$D$16,
                                                        POWER((ABS(K568)^2)/('1D'!$I$5*MAX(F568,
                                                                    0.1)^2),
                                                            1/3)))-IFERROR(L568,
                                                    0))))),
                                MAX((MAX('1D'!$D$16,
                                            POWER((ABS(K568)^2)/('1D'!$I$5*MAX(F568,
                                                        0.1)^2),
                                                1/3))),
                                    IFERROR(L568,
                                        0)-(MIN(ABS(IFERROR(U568,
                                                    0))*'1D'!$D$18,
                                            ABS((MAX('1D'!$D$16,
                                                        POWER((ABS(K568)^2)/('1D'!$I$5*MAX(F568,
                                                                    0.1)^2),
                                                            1/3)))-IFERROR(L568,
                                                    0))))))),
                        MAX('1D'!$D$16,
                            POWER((ABS(K568)^2)/('1D'!$I$5*MAX(F568,
                                        0.1)^2),
                                1/3))),
                    MAX('1D'!$D$16,
                        IFERROR(L568,
                            0)))))))</f>
        <v>2.0411692021517887</v>
      </c>
      <c r="M568" s="5">
        <f t="shared" ca="1" si="112"/>
        <v>10.614079851189301</v>
      </c>
      <c r="N568" s="5">
        <f t="shared" ca="1" si="113"/>
        <v>1.1434704692804873</v>
      </c>
      <c r="O568" s="5">
        <f t="shared" ca="1" si="114"/>
        <v>4.8002276894771132</v>
      </c>
      <c r="P568" s="5">
        <f t="shared" ca="1" si="115"/>
        <v>634.32466920215177</v>
      </c>
      <c r="Q568" s="5">
        <f ca="1">P568+((ABS(K568)/MAX(((F568)+(G568)*(L568))*(L568),
            0.000001))^2)/(2*'1D'!$I$5)</f>
        <v>635.49909253909482</v>
      </c>
      <c r="R568" s="5">
        <f ca="1">((ABS(K568)*'1D'!$D$6)/(MAX(((F568)+(G568)*(L568))*(L568),
            0.000001)*MAX(((((F568)+(G568)*(L568))*(L568))/MAX((F568)+2*(L568)*SQRT(1+(G568)^2),
                    0.000001))^(2/3),
            0.000001)))^2</f>
        <v>4.3358367565141456E-3</v>
      </c>
      <c r="S568" s="5">
        <f ca="1">ABS(ABS(K568)/MAX(((F568)+(G568)*(L568))*(L568),
        0.000001))/SQRT('1D'!$I$5*MAX((((F568)+(G568)*(L568))*(L568))/MAX((F568)+2*(G568)*(L568),
            0.000001),
        0.000001))</f>
        <v>1.0727235886044055</v>
      </c>
      <c r="T568" s="5">
        <f ca="1">((F568)*(L568)^2)/2+(G568)*(L568)^3/3+(ABS(K568)^2)/('1D'!$I$5*MAX(((F568)+(G568)*(L568))*(L568),
        0.000001))</f>
        <v>35.763412605541333</v>
      </c>
      <c r="U568" s="5">
        <f ca="1">IF($A$2=0,
    0,
    IFERROR(Q567-(((R567+R568)/2)*J568)-(IF(O567&gt;O568,
                '1D'!$D$8*((O567^2-O568^2)/(2*'1D'!$I$5)),
                '1D'!$D$9*((O568^2-O567^2)/(2*'1D'!$I$5)))+('1D'!$D$10*(ABS(I568)/90)*(MAX(O567^2,
                        O568^2)/(2*'1D'!$I$5))))-Q568,
        0))</f>
        <v>-3.9928476270461033E-3</v>
      </c>
      <c r="V568" s="5">
        <f ca="1">IF($A$2=0,
    1,
    IF(IFERROR(V567,
            0)=0,
        0,
        IFERROR(IF(ROUND(S568,
                    3)=1,
                1,
                IF(AND(ABS(U568)&lt;'1D'!$D$19,
                        S568&gt;1),
                    1,
                    0)),
            0)))</f>
        <v>0</v>
      </c>
      <c r="W568" s="5">
        <f ca="1">IF($A$2=0,
    MAX(MAX('1D'!$D$16,
            MAX('1D'!$D$16,
                POWER((ABS(K568)^2)/('1D'!$I$5*MAX(F568,
                            0.1)^2),
                    1/3))),
        IFERROR(W1396,
            MAX(MAX('1D'!$D$16,
                    MAX('1D'!$D$16,
                        POWER((ABS(K568)^2)/('1D'!$I$5*MAX(F568,
                                    0.1)^2),
                            1/3))),
                ($L$2)-E1396))),
    IF(IFERROR(AG569,
            0)=0,
        MAX(MAX('1D'!$D$16,
                MAX('1D'!$D$16,
                    POWER((ABS(K568)^2)/('1D'!$I$5*MAX(F568,
                                0.1)^2),
                        1/3))),
            IFERROR(W1396,
                MAX(MAX('1D'!$D$16,
                        MAX('1D'!$D$16,
                            POWER((ABS(K568)^2)/('1D'!$I$5*MAX(F568,
                                        0.1)^2),
                                1/3))),
                    ($L$2)-E1396))),
        IF(IFERROR(W568,
                0)=0,
            MAX(MAX('1D'!$D$16,
                    MAX('1D'!$D$16,
                        POWER((ABS(K568)^2)/('1D'!$I$5*MAX(F568,
                                    0.1)^2),
                            1/3))),
                IFERROR(W1396,
                    MAX(MAX('1D'!$D$16,
                            MAX('1D'!$D$16,
                                POWER((ABS(K568)^2)/('1D'!$I$5*MAX(F568,
                                            0.1)^2),
                                    1/3))),
                        ($L$2)-E1396))),
            IF(OR(IFERROR(AD568,
                        0)&gt;=1,
                    IFERROR(AD569,
                        0)&gt;=1),
                MAX('1D'!$D$16,
                    MAX('1D'!$D$16,
                        POWER((ABS(K568)^2)/('1D'!$I$5*MAX(F568,
                                    0.1)^2),
                            1/3))),
                IF(ABS(IFERROR(AF568,
                            0))&lt;'1D'!$D$19,
                    MAX(MAX('1D'!$D$16,
                            MAX('1D'!$D$16,
                                POWER((ABS(K568)^2)/('1D'!$I$5*MAX(F568,
                                            0.1)^2),
                                    1/3))),
                        IFERROR(W568,
                            0)),
                    MAX(MAX('1D'!$D$16,
                            MAX('1D'!$D$16,
                                POWER((ABS(K568)^2)/('1D'!$I$5*MAX(F568,
                                            0.1)^2),
                                    1/3))),
                        (IFERROR(W568,
                                0))+((IFERROR(AF568,
                                    0))*'1D'!$D$18)))))))</f>
        <v>2.1389677043987478</v>
      </c>
      <c r="X568" s="5">
        <f t="shared" ca="1" si="116"/>
        <v>11.122632062873489</v>
      </c>
      <c r="Y568" s="5">
        <f t="shared" ca="1" si="117"/>
        <v>1.1735290000551568</v>
      </c>
      <c r="Z568" s="5">
        <f t="shared" ca="1" si="118"/>
        <v>4.5807502857230418</v>
      </c>
      <c r="AA568" s="5">
        <f t="shared" ca="1" si="119"/>
        <v>634.42246770439874</v>
      </c>
      <c r="AB568" s="5">
        <f ca="1">AA568+((ABS(K568)/MAX(((F568)+(G568)*(W568))*(W568),
            0.000001))^2)/(2*'1D'!$I$5)</f>
        <v>635.49195155659811</v>
      </c>
      <c r="AC568" s="5">
        <f ca="1">((ABS(K568)*'1D'!$D$6)/(MAX(((F568)+(G568)*(W568))*(W568),
            0.000001)*MAX(((((F568)+(G568)*(W568))*(W568))/MAX((F568)+2*(W568)*SQRT(1+(G568)^2),
                    0.000001))^(2/3),
            0.000001)))^2</f>
        <v>3.8141460404132466E-3</v>
      </c>
      <c r="AD568" s="5">
        <f ca="1">ABS(ABS(K568)/MAX(((F568)+(G568)*(W568))*(W568),
        0.000001))/SQRT('1D'!$I$5*MAX((((F568)+(G568)*(W568))*(W568))/MAX((F568)+2*(G568)*(W568),
            0.000001),
        0.000001))</f>
        <v>1.0000000000000004</v>
      </c>
      <c r="AE568" s="5">
        <f ca="1">((F568)*(W568)^2)/2+(G568)*(W568)^3/3+(ABS(K568)^2)/('1D'!$I$5*MAX(((F568)+(G568)*(W568))*(W568),
        0.000001))</f>
        <v>35.686426155594638</v>
      </c>
      <c r="AF568" s="5">
        <f ca="1">IF($A$2=0,
    0,
    IFERROR(AB569+(((AC568+AC569)/2)*J569)+(IF(Z568&gt;Z569,
                '1D'!$D$8*((Z568^2-Z569^2)/(2*'1D'!$I$5)),
                '1D'!$D$9*((Z569^2-Z568^2)/(2*'1D'!$I$5)))+('1D'!$D$10*(ABS(I569)/90)*(MAX(Z568^2,
                        Z569^2)/(2*'1D'!$I$5))))-AB568,
        0))</f>
        <v>3.4531789411857972E-3</v>
      </c>
      <c r="AG568" s="5">
        <f ca="1">IF($A$2=0,
    1,
    IF(IFERROR(AG569,
            0)=0,
        0,
        IFERROR(IF(OR(ROUND(AD568,
                        3)&gt;=1,
                    AND(ABS(AF568)&lt;'1D'!$D$19,
                        AD568&lt;1)),
                1,
                0),
            0)))</f>
        <v>1</v>
      </c>
      <c r="AH568" s="5">
        <f ca="1">IFERROR(IF('1D'!V32="Supercritical",
        MAX('1D'!$D$16,
            IFERROR(L568,
                MAX('1D'!$D$16,
                    POWER((ABS(K568)^2)/('1D'!$I$5*MAX(F568,
                                0.1)^2),
                        1/3)))),
        IF('1D'!V32="Subcritical",
            MAX('1D'!$D$16,
                IFERROR(W568,
                    MAX('1D'!$D$16,
                        POWER((ABS(K568)^2)/('1D'!$I$5*MAX(F568,
                                    0.1)^2),
                            1/3)))),
            IF(IFERROR(T568,
                    -1E+99)&gt;=IFERROR(AE568,
                    -1E+99),
                MAX('1D'!$D$16,
                    IFERROR(L568,
                        MAX('1D'!$D$16,
                            POWER((ABS(K568)^2)/('1D'!$I$5*MAX(F568,
                                        0.1)^2),
                                1/3)))),
                MAX('1D'!$D$16,
                    IFERROR(W568,
                        MAX('1D'!$D$16,
                            POWER((ABS(K568)^2)/('1D'!$I$5*MAX(F568,
                                        0.1)^2),
                                1/3))))))),
    MAX('1D'!$D$16,
        POWER((ABS(K568)^2)/('1D'!$I$5*MAX(F568,
                    0.1)^2),
            1/3)))</f>
        <v>2.0411692021517887</v>
      </c>
      <c r="AI568" s="5">
        <f t="shared" ca="1" si="120"/>
        <v>634.32466920215177</v>
      </c>
      <c r="AJ568" s="5">
        <f ca="1">AI568+((ABS(K568)/MAX(((F568)+(G568)*(AH568))*(AH568),
            0.000001))^2)/(2*'1D'!$I$5)</f>
        <v>635.49909253909482</v>
      </c>
      <c r="AM568">
        <v>0</v>
      </c>
      <c r="AN568">
        <v>0</v>
      </c>
      <c r="AO568" s="5">
        <f t="shared" si="121"/>
        <v>0</v>
      </c>
      <c r="AP568" s="5">
        <f t="shared" si="125"/>
        <v>0</v>
      </c>
      <c r="AQ568" s="5">
        <f ca="1">ABS(ABS(K568)/MAX(((F568)+(G568)*(AH568))*(AH568),
        0.000001))/SQRT('1D'!$I$5*MAX((((F568)+(G568)*(AH568))*(AH568))/MAX((F568)+2*(G568)*(AH568),
            0.000001),
        0.000001))</f>
        <v>1.0727235886044055</v>
      </c>
      <c r="AR568" s="5" t="str">
        <f t="shared" ca="1" si="122"/>
        <v>Supercritical</v>
      </c>
      <c r="AS568" s="5">
        <f ca="1">((ABS(K568)*'1D'!$D$6)/(MAX(((F568)+(G568)*(AH568))*(AH568),
            0.000001)*MAX(((((F568)+(G568)*(AH568))*(AH568))/MAX((F568)+2*(AH568)*SQRT(1+(G568)^2),
                    0.000001))^(2/3),
            0.000001)))^2</f>
        <v>4.3358367565141456E-3</v>
      </c>
    </row>
    <row r="569" spans="1:45" x14ac:dyDescent="0.35">
      <c r="A569">
        <v>560</v>
      </c>
      <c r="B569">
        <v>558.99599999999998</v>
      </c>
      <c r="C569">
        <v>616177.63600000006</v>
      </c>
      <c r="D569">
        <v>3097427.102</v>
      </c>
      <c r="E569">
        <v>632.28300000000002</v>
      </c>
      <c r="F569">
        <v>5.2</v>
      </c>
      <c r="G569">
        <v>0</v>
      </c>
      <c r="H569" t="s">
        <v>176</v>
      </c>
      <c r="I569">
        <v>7.8E-2</v>
      </c>
      <c r="J569" s="5">
        <f t="shared" si="123"/>
        <v>1</v>
      </c>
      <c r="K569" s="5">
        <f t="shared" ca="1" si="124"/>
        <v>50.95</v>
      </c>
      <c r="L569" s="5">
        <f ca="1">IF($A$2=0,
    IFERROR(L568,
        MAX('1D'!$D$16,
            POWER((ABS(K569)^2)/('1D'!$I$5*MAX(F569,
                        0.1)^2),
                1/3))),
    IF(IFERROR(V568,
            0)=0,
        IFERROR(L568,
            MAX('1D'!$D$16,
                POWER((ABS(K569)^2)/('1D'!$I$5*MAX(F569,
                            0.1)^2),
                    1/3))),
        IF(OR(IFERROR(L569,
                    0)=0,
                IFERROR(S568,
                    0)&lt;1,
                IFERROR(S569,
                    0)&lt;1),
            MAX('1D'!$D$16,
                POWER((ABS(K569)^2)/('1D'!$I$5*MAX(F569,
                            0.1)^2),
                    1/3)),
            IF(IFERROR(U569,
                    0)&gt;0,
                MAX('1D'!$D$16,
                    IFERROR(L569,
                        0)+((IFERROR(U569,
                                0))*'1D'!$D$18*IF((IFERROR(S569,
                                    0))&lt;1,
                            1,
                            -1))),
                IF(IFERROR(U569,
                        0)&lt;0,
                    IF(ABS((MAX('1D'!$D$16,
                                    POWER((ABS(K569)^2)/('1D'!$I$5*MAX(F569,
                                                0.1)^2),
                                        1/3)))-IFERROR(L569,
                                0))&gt;'1D'!$D$19,
                        MAX('1D'!$D$16,
                            IF((MAX('1D'!$D$16,
                                        POWER((ABS(K569)^2)/('1D'!$I$5*MAX(F569,
                                                    0.1)^2),
                                            1/3)))&gt;IFERROR(L569,
                                    0),
                                MIN((MAX('1D'!$D$16,
                                            POWER((ABS(K569)^2)/('1D'!$I$5*MAX(F569,
                                                        0.1)^2),
                                                1/3))),
                                    IFERROR(L569,
                                        0)+(MIN(ABS(IFERROR(U569,
                                                    0))*'1D'!$D$18,
                                            ABS((MAX('1D'!$D$16,
                                                        POWER((ABS(K569)^2)/('1D'!$I$5*MAX(F569,
                                                                    0.1)^2),
                                                            1/3)))-IFERROR(L569,
                                                    0))))),
                                MAX((MAX('1D'!$D$16,
                                            POWER((ABS(K569)^2)/('1D'!$I$5*MAX(F569,
                                                        0.1)^2),
                                                1/3))),
                                    IFERROR(L569,
                                        0)-(MIN(ABS(IFERROR(U569,
                                                    0))*'1D'!$D$18,
                                            ABS((MAX('1D'!$D$16,
                                                        POWER((ABS(K569)^2)/('1D'!$I$5*MAX(F569,
                                                                    0.1)^2),
                                                            1/3)))-IFERROR(L569,
                                                    0))))))),
                        MAX('1D'!$D$16,
                            POWER((ABS(K569)^2)/('1D'!$I$5*MAX(F569,
                                        0.1)^2),
                                1/3))),
                    MAX('1D'!$D$16,
                        IFERROR(L569,
                            0)))))))</f>
        <v>2.0411692021517887</v>
      </c>
      <c r="M569" s="5">
        <f t="shared" ca="1" si="112"/>
        <v>10.614079851189301</v>
      </c>
      <c r="N569" s="5">
        <f t="shared" ca="1" si="113"/>
        <v>1.1434704692804873</v>
      </c>
      <c r="O569" s="5">
        <f t="shared" ca="1" si="114"/>
        <v>4.8002276894771132</v>
      </c>
      <c r="P569" s="5">
        <f t="shared" ca="1" si="115"/>
        <v>634.32416920215178</v>
      </c>
      <c r="Q569" s="5">
        <f ca="1">P569+((ABS(K569)/MAX(((F569)+(G569)*(L569))*(L569),
            0.000001))^2)/(2*'1D'!$I$5)</f>
        <v>635.49859253909483</v>
      </c>
      <c r="R569" s="5">
        <f ca="1">((ABS(K569)*'1D'!$D$6)/(MAX(((F569)+(G569)*(L569))*(L569),
            0.000001)*MAX(((((F569)+(G569)*(L569))*(L569))/MAX((F569)+2*(L569)*SQRT(1+(G569)^2),
                    0.000001))^(2/3),
            0.000001)))^2</f>
        <v>4.3358367565141456E-3</v>
      </c>
      <c r="S569" s="5">
        <f ca="1">ABS(ABS(K569)/MAX(((F569)+(G569)*(L569))*(L569),
        0.000001))/SQRT('1D'!$I$5*MAX((((F569)+(G569)*(L569))*(L569))/MAX((F569)+2*(G569)*(L569),
            0.000001),
        0.000001))</f>
        <v>1.0727235886044055</v>
      </c>
      <c r="T569" s="5">
        <f ca="1">((F569)*(L569)^2)/2+(G569)*(L569)^3/3+(ABS(K569)^2)/('1D'!$I$5*MAX(((F569)+(G569)*(L569))*(L569),
        0.000001))</f>
        <v>35.763412605541333</v>
      </c>
      <c r="U569" s="5">
        <f ca="1">IF($A$2=0,
    0,
    IFERROR(Q568-(((R568+R569)/2)*J569)-(IF(O568&gt;O569,
                '1D'!$D$8*((O568^2-O569^2)/(2*'1D'!$I$5)),
                '1D'!$D$9*((O569^2-O568^2)/(2*'1D'!$I$5)))+('1D'!$D$10*(ABS(I569)/90)*(MAX(O568^2,
                        O569^2)/(2*'1D'!$I$5))))-Q569,
        0))</f>
        <v>-3.9885117902258571E-3</v>
      </c>
      <c r="V569" s="5">
        <f ca="1">IF($A$2=0,
    1,
    IF(IFERROR(V568,
            0)=0,
        0,
        IFERROR(IF(ROUND(S569,
                    3)=1,
                1,
                IF(AND(ABS(U569)&lt;'1D'!$D$19,
                        S569&gt;1),
                    1,
                    0)),
            0)))</f>
        <v>0</v>
      </c>
      <c r="W569" s="5">
        <f ca="1">IF($A$2=0,
    MAX(MAX('1D'!$D$16,
            MAX('1D'!$D$16,
                POWER((ABS(K569)^2)/('1D'!$I$5*MAX(F569,
                            0.1)^2),
                    1/3))),
        IFERROR(W1396,
            MAX(MAX('1D'!$D$16,
                    MAX('1D'!$D$16,
                        POWER((ABS(K569)^2)/('1D'!$I$5*MAX(F569,
                                    0.1)^2),
                            1/3))),
                ($L$2)-E1396))),
    IF(IFERROR(AG570,
            0)=0,
        MAX(MAX('1D'!$D$16,
                MAX('1D'!$D$16,
                    POWER((ABS(K569)^2)/('1D'!$I$5*MAX(F569,
                                0.1)^2),
                        1/3))),
            IFERROR(W1396,
                MAX(MAX('1D'!$D$16,
                        MAX('1D'!$D$16,
                            POWER((ABS(K569)^2)/('1D'!$I$5*MAX(F569,
                                        0.1)^2),
                                1/3))),
                    ($L$2)-E1396))),
        IF(IFERROR(W569,
                0)=0,
            MAX(MAX('1D'!$D$16,
                    MAX('1D'!$D$16,
                        POWER((ABS(K569)^2)/('1D'!$I$5*MAX(F569,
                                    0.1)^2),
                            1/3))),
                IFERROR(W1396,
                    MAX(MAX('1D'!$D$16,
                            MAX('1D'!$D$16,
                                POWER((ABS(K569)^2)/('1D'!$I$5*MAX(F569,
                                            0.1)^2),
                                    1/3))),
                        ($L$2)-E1396))),
            IF(OR(IFERROR(AD569,
                        0)&gt;=1,
                    IFERROR(AD570,
                        0)&gt;=1),
                MAX('1D'!$D$16,
                    MAX('1D'!$D$16,
                        POWER((ABS(K569)^2)/('1D'!$I$5*MAX(F569,
                                    0.1)^2),
                            1/3))),
                IF(ABS(IFERROR(AF569,
                            0))&lt;'1D'!$D$19,
                    MAX(MAX('1D'!$D$16,
                            MAX('1D'!$D$16,
                                POWER((ABS(K569)^2)/('1D'!$I$5*MAX(F569,
                                            0.1)^2),
                                    1/3))),
                        IFERROR(W569,
                            0)),
                    MAX(MAX('1D'!$D$16,
                            MAX('1D'!$D$16,
                                POWER((ABS(K569)^2)/('1D'!$I$5*MAX(F569,
                                            0.1)^2),
                                    1/3))),
                        (IFERROR(W569,
                                0))+((IFERROR(AF569,
                                    0))*'1D'!$D$18)))))))</f>
        <v>2.1389677043987478</v>
      </c>
      <c r="X569" s="5">
        <f t="shared" ca="1" si="116"/>
        <v>11.122632062873489</v>
      </c>
      <c r="Y569" s="5">
        <f t="shared" ca="1" si="117"/>
        <v>1.1735290000551568</v>
      </c>
      <c r="Z569" s="5">
        <f t="shared" ca="1" si="118"/>
        <v>4.5807502857230418</v>
      </c>
      <c r="AA569" s="5">
        <f t="shared" ca="1" si="119"/>
        <v>634.42196770439875</v>
      </c>
      <c r="AB569" s="5">
        <f ca="1">AA569+((ABS(K569)/MAX(((F569)+(G569)*(W569))*(W569),
            0.000001))^2)/(2*'1D'!$I$5)</f>
        <v>635.49145155659812</v>
      </c>
      <c r="AC569" s="5">
        <f ca="1">((ABS(K569)*'1D'!$D$6)/(MAX(((F569)+(G569)*(W569))*(W569),
            0.000001)*MAX(((((F569)+(G569)*(W569))*(W569))/MAX((F569)+2*(W569)*SQRT(1+(G569)^2),
                    0.000001))^(2/3),
            0.000001)))^2</f>
        <v>3.8141460404132466E-3</v>
      </c>
      <c r="AD569" s="5">
        <f ca="1">ABS(ABS(K569)/MAX(((F569)+(G569)*(W569))*(W569),
        0.000001))/SQRT('1D'!$I$5*MAX((((F569)+(G569)*(W569))*(W569))/MAX((F569)+2*(G569)*(W569),
            0.000001),
        0.000001))</f>
        <v>1.0000000000000004</v>
      </c>
      <c r="AE569" s="5">
        <f ca="1">((F569)*(W569)^2)/2+(G569)*(W569)^3/3+(ABS(K569)^2)/('1D'!$I$5*MAX(((F569)+(G569)*(W569))*(W569),
        0.000001))</f>
        <v>35.686426155594638</v>
      </c>
      <c r="AF569" s="5">
        <f ca="1">IF($A$2=0,
    0,
    IFERROR(AB570+(((AC569+AC570)/2)*J570)+(IF(Z569&gt;Z570,
                '1D'!$D$8*((Z569^2-Z570^2)/(2*'1D'!$I$5)),
                '1D'!$D$9*((Z570^2-Z569^2)/(2*'1D'!$I$5)))+('1D'!$D$10*(ABS(I570)/90)*(MAX(Z569^2,
                        Z570^2)/(2*'1D'!$I$5))))-AB569,
        0))</f>
        <v>3.3622728137743252E-3</v>
      </c>
      <c r="AG569" s="5">
        <f ca="1">IF($A$2=0,
    1,
    IF(IFERROR(AG570,
            0)=0,
        0,
        IFERROR(IF(OR(ROUND(AD569,
                        3)&gt;=1,
                    AND(ABS(AF569)&lt;'1D'!$D$19,
                        AD569&lt;1)),
                1,
                0),
            0)))</f>
        <v>1</v>
      </c>
      <c r="AH569" s="5">
        <f ca="1">IFERROR(IF('1D'!V32="Supercritical",
        MAX('1D'!$D$16,
            IFERROR(L569,
                MAX('1D'!$D$16,
                    POWER((ABS(K569)^2)/('1D'!$I$5*MAX(F569,
                                0.1)^2),
                        1/3)))),
        IF('1D'!V32="Subcritical",
            MAX('1D'!$D$16,
                IFERROR(W569,
                    MAX('1D'!$D$16,
                        POWER((ABS(K569)^2)/('1D'!$I$5*MAX(F569,
                                    0.1)^2),
                            1/3)))),
            IF(IFERROR(T569,
                    -1E+99)&gt;=IFERROR(AE569,
                    -1E+99),
                MAX('1D'!$D$16,
                    IFERROR(L569,
                        MAX('1D'!$D$16,
                            POWER((ABS(K569)^2)/('1D'!$I$5*MAX(F569,
                                        0.1)^2),
                                1/3)))),
                MAX('1D'!$D$16,
                    IFERROR(W569,
                        MAX('1D'!$D$16,
                            POWER((ABS(K569)^2)/('1D'!$I$5*MAX(F569,
                                        0.1)^2),
                                1/3))))))),
    MAX('1D'!$D$16,
        POWER((ABS(K569)^2)/('1D'!$I$5*MAX(F569,
                    0.1)^2),
            1/3)))</f>
        <v>2.0411692021517887</v>
      </c>
      <c r="AI569" s="5">
        <f t="shared" ca="1" si="120"/>
        <v>634.32416920215178</v>
      </c>
      <c r="AJ569" s="5">
        <f ca="1">AI569+((ABS(K569)/MAX(((F569)+(G569)*(AH569))*(AH569),
            0.000001))^2)/(2*'1D'!$I$5)</f>
        <v>635.49859253909483</v>
      </c>
      <c r="AM569">
        <v>0</v>
      </c>
      <c r="AN569">
        <v>0</v>
      </c>
      <c r="AO569" s="5">
        <f t="shared" si="121"/>
        <v>0</v>
      </c>
      <c r="AP569" s="5">
        <f t="shared" si="125"/>
        <v>0</v>
      </c>
      <c r="AQ569" s="5">
        <f ca="1">ABS(ABS(K569)/MAX(((F569)+(G569)*(AH569))*(AH569),
        0.000001))/SQRT('1D'!$I$5*MAX((((F569)+(G569)*(AH569))*(AH569))/MAX((F569)+2*(G569)*(AH569),
            0.000001),
        0.000001))</f>
        <v>1.0727235886044055</v>
      </c>
      <c r="AR569" s="5" t="str">
        <f t="shared" ca="1" si="122"/>
        <v>Supercritical</v>
      </c>
      <c r="AS569" s="5">
        <f ca="1">((ABS(K569)*'1D'!$D$6)/(MAX(((F569)+(G569)*(AH569))*(AH569),
            0.000001)*MAX(((((F569)+(G569)*(AH569))*(AH569))/MAX((F569)+2*(AH569)*SQRT(1+(G569)^2),
                    0.000001))^(2/3),
            0.000001)))^2</f>
        <v>4.3358367565141456E-3</v>
      </c>
    </row>
    <row r="570" spans="1:45" x14ac:dyDescent="0.35">
      <c r="A570">
        <v>561</v>
      </c>
      <c r="B570">
        <v>559.99599999999998</v>
      </c>
      <c r="C570">
        <v>616177.16200000001</v>
      </c>
      <c r="D570">
        <v>3097426.2209999999</v>
      </c>
      <c r="E570">
        <v>632.28250000000003</v>
      </c>
      <c r="F570">
        <v>5.2</v>
      </c>
      <c r="G570">
        <v>0</v>
      </c>
      <c r="H570" t="s">
        <v>176</v>
      </c>
      <c r="I570">
        <v>2.7E-2</v>
      </c>
      <c r="J570" s="5">
        <f t="shared" si="123"/>
        <v>1</v>
      </c>
      <c r="K570" s="5">
        <f t="shared" ca="1" si="124"/>
        <v>50.95</v>
      </c>
      <c r="L570" s="5">
        <f ca="1">IF($A$2=0,
    IFERROR(L569,
        MAX('1D'!$D$16,
            POWER((ABS(K570)^2)/('1D'!$I$5*MAX(F570,
                        0.1)^2),
                1/3))),
    IF(IFERROR(V569,
            0)=0,
        IFERROR(L569,
            MAX('1D'!$D$16,
                POWER((ABS(K570)^2)/('1D'!$I$5*MAX(F570,
                            0.1)^2),
                    1/3))),
        IF(OR(IFERROR(L570,
                    0)=0,
                IFERROR(S569,
                    0)&lt;1,
                IFERROR(S570,
                    0)&lt;1),
            MAX('1D'!$D$16,
                POWER((ABS(K570)^2)/('1D'!$I$5*MAX(F570,
                            0.1)^2),
                    1/3)),
            IF(IFERROR(U570,
                    0)&gt;0,
                MAX('1D'!$D$16,
                    IFERROR(L570,
                        0)+((IFERROR(U570,
                                0))*'1D'!$D$18*IF((IFERROR(S570,
                                    0))&lt;1,
                            1,
                            -1))),
                IF(IFERROR(U570,
                        0)&lt;0,
                    IF(ABS((MAX('1D'!$D$16,
                                    POWER((ABS(K570)^2)/('1D'!$I$5*MAX(F570,
                                                0.1)^2),
                                        1/3)))-IFERROR(L570,
                                0))&gt;'1D'!$D$19,
                        MAX('1D'!$D$16,
                            IF((MAX('1D'!$D$16,
                                        POWER((ABS(K570)^2)/('1D'!$I$5*MAX(F570,
                                                    0.1)^2),
                                            1/3)))&gt;IFERROR(L570,
                                    0),
                                MIN((MAX('1D'!$D$16,
                                            POWER((ABS(K570)^2)/('1D'!$I$5*MAX(F570,
                                                        0.1)^2),
                                                1/3))),
                                    IFERROR(L570,
                                        0)+(MIN(ABS(IFERROR(U570,
                                                    0))*'1D'!$D$18,
                                            ABS((MAX('1D'!$D$16,
                                                        POWER((ABS(K570)^2)/('1D'!$I$5*MAX(F570,
                                                                    0.1)^2),
                                                            1/3)))-IFERROR(L570,
                                                    0))))),
                                MAX((MAX('1D'!$D$16,
                                            POWER((ABS(K570)^2)/('1D'!$I$5*MAX(F570,
                                                        0.1)^2),
                                                1/3))),
                                    IFERROR(L570,
                                        0)-(MIN(ABS(IFERROR(U570,
                                                    0))*'1D'!$D$18,
                                            ABS((MAX('1D'!$D$16,
                                                        POWER((ABS(K570)^2)/('1D'!$I$5*MAX(F570,
                                                                    0.1)^2),
                                                            1/3)))-IFERROR(L570,
                                                    0))))))),
                        MAX('1D'!$D$16,
                            POWER((ABS(K570)^2)/('1D'!$I$5*MAX(F570,
                                        0.1)^2),
                                1/3))),
                    MAX('1D'!$D$16,
                        IFERROR(L570,
                            0)))))))</f>
        <v>2.0411692021517887</v>
      </c>
      <c r="M570" s="5">
        <f t="shared" ca="1" si="112"/>
        <v>10.614079851189301</v>
      </c>
      <c r="N570" s="5">
        <f t="shared" ca="1" si="113"/>
        <v>1.1434704692804873</v>
      </c>
      <c r="O570" s="5">
        <f t="shared" ca="1" si="114"/>
        <v>4.8002276894771132</v>
      </c>
      <c r="P570" s="5">
        <f t="shared" ca="1" si="115"/>
        <v>634.32366920215179</v>
      </c>
      <c r="Q570" s="5">
        <f ca="1">P570+((ABS(K570)/MAX(((F570)+(G570)*(L570))*(L570),
            0.000001))^2)/(2*'1D'!$I$5)</f>
        <v>635.49809253909484</v>
      </c>
      <c r="R570" s="5">
        <f ca="1">((ABS(K570)*'1D'!$D$6)/(MAX(((F570)+(G570)*(L570))*(L570),
            0.000001)*MAX(((((F570)+(G570)*(L570))*(L570))/MAX((F570)+2*(L570)*SQRT(1+(G570)^2),
                    0.000001))^(2/3),
            0.000001)))^2</f>
        <v>4.3358367565141456E-3</v>
      </c>
      <c r="S570" s="5">
        <f ca="1">ABS(ABS(K570)/MAX(((F570)+(G570)*(L570))*(L570),
        0.000001))/SQRT('1D'!$I$5*MAX((((F570)+(G570)*(L570))*(L570))/MAX((F570)+2*(G570)*(L570),
            0.000001),
        0.000001))</f>
        <v>1.0727235886044055</v>
      </c>
      <c r="T570" s="5">
        <f ca="1">((F570)*(L570)^2)/2+(G570)*(L570)^3/3+(ABS(K570)^2)/('1D'!$I$5*MAX(((F570)+(G570)*(L570))*(L570),
        0.000001))</f>
        <v>35.763412605541333</v>
      </c>
      <c r="U570" s="5">
        <f ca="1">IF($A$2=0,
    0,
    IFERROR(Q569-(((R569+R570)/2)*J570)-(IF(O569&gt;O570,
                '1D'!$D$8*((O569^2-O570^2)/(2*'1D'!$I$5)),
                '1D'!$D$9*((O570^2-O569^2)/(2*'1D'!$I$5)))+('1D'!$D$10*(ABS(I570)/90)*(MAX(O569^2,
                        O570^2)/(2*'1D'!$I$5))))-Q570,
        0))</f>
        <v>-3.8886858066007335E-3</v>
      </c>
      <c r="V570" s="5">
        <f ca="1">IF($A$2=0,
    1,
    IF(IFERROR(V569,
            0)=0,
        0,
        IFERROR(IF(ROUND(S570,
                    3)=1,
                1,
                IF(AND(ABS(U570)&lt;'1D'!$D$19,
                        S570&gt;1),
                    1,
                    0)),
            0)))</f>
        <v>0</v>
      </c>
      <c r="W570" s="5">
        <f ca="1">IF($A$2=0,
    MAX(MAX('1D'!$D$16,
            MAX('1D'!$D$16,
                POWER((ABS(K570)^2)/('1D'!$I$5*MAX(F570,
                            0.1)^2),
                    1/3))),
        IFERROR(W1396,
            MAX(MAX('1D'!$D$16,
                    MAX('1D'!$D$16,
                        POWER((ABS(K570)^2)/('1D'!$I$5*MAX(F570,
                                    0.1)^2),
                            1/3))),
                ($L$2)-E1396))),
    IF(IFERROR(AG571,
            0)=0,
        MAX(MAX('1D'!$D$16,
                MAX('1D'!$D$16,
                    POWER((ABS(K570)^2)/('1D'!$I$5*MAX(F570,
                                0.1)^2),
                        1/3))),
            IFERROR(W1396,
                MAX(MAX('1D'!$D$16,
                        MAX('1D'!$D$16,
                            POWER((ABS(K570)^2)/('1D'!$I$5*MAX(F570,
                                        0.1)^2),
                                1/3))),
                    ($L$2)-E1396))),
        IF(IFERROR(W570,
                0)=0,
            MAX(MAX('1D'!$D$16,
                    MAX('1D'!$D$16,
                        POWER((ABS(K570)^2)/('1D'!$I$5*MAX(F570,
                                    0.1)^2),
                            1/3))),
                IFERROR(W1396,
                    MAX(MAX('1D'!$D$16,
                            MAX('1D'!$D$16,
                                POWER((ABS(K570)^2)/('1D'!$I$5*MAX(F570,
                                            0.1)^2),
                                    1/3))),
                        ($L$2)-E1396))),
            IF(OR(IFERROR(AD570,
                        0)&gt;=1,
                    IFERROR(AD571,
                        0)&gt;=1),
                MAX('1D'!$D$16,
                    MAX('1D'!$D$16,
                        POWER((ABS(K570)^2)/('1D'!$I$5*MAX(F570,
                                    0.1)^2),
                            1/3))),
                IF(ABS(IFERROR(AF570,
                            0))&lt;'1D'!$D$19,
                    MAX(MAX('1D'!$D$16,
                            MAX('1D'!$D$16,
                                POWER((ABS(K570)^2)/('1D'!$I$5*MAX(F570,
                                            0.1)^2),
                                    1/3))),
                        IFERROR(W570,
                            0)),
                    MAX(MAX('1D'!$D$16,
                            MAX('1D'!$D$16,
                                POWER((ABS(K570)^2)/('1D'!$I$5*MAX(F570,
                                            0.1)^2),
                                    1/3))),
                        (IFERROR(W570,
                                0))+((IFERROR(AF570,
                                    0))*'1D'!$D$18)))))))</f>
        <v>2.1389677043987478</v>
      </c>
      <c r="X570" s="5">
        <f t="shared" ca="1" si="116"/>
        <v>11.122632062873489</v>
      </c>
      <c r="Y570" s="5">
        <f t="shared" ca="1" si="117"/>
        <v>1.1735290000551568</v>
      </c>
      <c r="Z570" s="5">
        <f t="shared" ca="1" si="118"/>
        <v>4.5807502857230418</v>
      </c>
      <c r="AA570" s="5">
        <f t="shared" ca="1" si="119"/>
        <v>634.42146770439876</v>
      </c>
      <c r="AB570" s="5">
        <f ca="1">AA570+((ABS(K570)/MAX(((F570)+(G570)*(W570))*(W570),
            0.000001))^2)/(2*'1D'!$I$5)</f>
        <v>635.49095155659813</v>
      </c>
      <c r="AC570" s="5">
        <f ca="1">((ABS(K570)*'1D'!$D$6)/(MAX(((F570)+(G570)*(W570))*(W570),
            0.000001)*MAX(((((F570)+(G570)*(W570))*(W570))/MAX((F570)+2*(W570)*SQRT(1+(G570)^2),
                    0.000001))^(2/3),
            0.000001)))^2</f>
        <v>3.8141460404132466E-3</v>
      </c>
      <c r="AD570" s="5">
        <f ca="1">ABS(ABS(K570)/MAX(((F570)+(G570)*(W570))*(W570),
        0.000001))/SQRT('1D'!$I$5*MAX((((F570)+(G570)*(W570))*(W570))/MAX((F570)+2*(G570)*(W570),
            0.000001),
        0.000001))</f>
        <v>1.0000000000000004</v>
      </c>
      <c r="AE570" s="5">
        <f ca="1">((F570)*(W570)^2)/2+(G570)*(W570)^3/3+(ABS(K570)^2)/('1D'!$I$5*MAX(((F570)+(G570)*(W570))*(W570),
        0.000001))</f>
        <v>35.686426155594638</v>
      </c>
      <c r="AF570" s="5">
        <f ca="1">IF($A$2=0,
    0,
    IFERROR(AB571+(((AC570+AC571)/2)*J571)+(IF(Z570&gt;Z571,
                '1D'!$D$8*((Z570^2-Z571^2)/(2*'1D'!$I$5)),
                '1D'!$D$9*((Z571^2-Z570^2)/(2*'1D'!$I$5)))+('1D'!$D$10*(ABS(I571)/90)*(MAX(Z570^2,
                        Z571^2)/(2*'1D'!$I$5))))-AB570,
        0))</f>
        <v>3.3141460404522149E-3</v>
      </c>
      <c r="AG570" s="5">
        <f ca="1">IF($A$2=0,
    1,
    IF(IFERROR(AG571,
            0)=0,
        0,
        IFERROR(IF(OR(ROUND(AD570,
                        3)&gt;=1,
                    AND(ABS(AF570)&lt;'1D'!$D$19,
                        AD570&lt;1)),
                1,
                0),
            0)))</f>
        <v>1</v>
      </c>
      <c r="AH570" s="5">
        <f ca="1">IFERROR(IF('1D'!V32="Supercritical",
        MAX('1D'!$D$16,
            IFERROR(L570,
                MAX('1D'!$D$16,
                    POWER((ABS(K570)^2)/('1D'!$I$5*MAX(F570,
                                0.1)^2),
                        1/3)))),
        IF('1D'!V32="Subcritical",
            MAX('1D'!$D$16,
                IFERROR(W570,
                    MAX('1D'!$D$16,
                        POWER((ABS(K570)^2)/('1D'!$I$5*MAX(F570,
                                    0.1)^2),
                            1/3)))),
            IF(IFERROR(T570,
                    -1E+99)&gt;=IFERROR(AE570,
                    -1E+99),
                MAX('1D'!$D$16,
                    IFERROR(L570,
                        MAX('1D'!$D$16,
                            POWER((ABS(K570)^2)/('1D'!$I$5*MAX(F570,
                                        0.1)^2),
                                1/3)))),
                MAX('1D'!$D$16,
                    IFERROR(W570,
                        MAX('1D'!$D$16,
                            POWER((ABS(K570)^2)/('1D'!$I$5*MAX(F570,
                                        0.1)^2),
                                1/3))))))),
    MAX('1D'!$D$16,
        POWER((ABS(K570)^2)/('1D'!$I$5*MAX(F570,
                    0.1)^2),
            1/3)))</f>
        <v>2.0411692021517887</v>
      </c>
      <c r="AI570" s="5">
        <f t="shared" ca="1" si="120"/>
        <v>634.32366920215179</v>
      </c>
      <c r="AJ570" s="5">
        <f ca="1">AI570+((ABS(K570)/MAX(((F570)+(G570)*(AH570))*(AH570),
            0.000001))^2)/(2*'1D'!$I$5)</f>
        <v>635.49809253909484</v>
      </c>
      <c r="AM570">
        <v>0</v>
      </c>
      <c r="AN570">
        <v>0</v>
      </c>
      <c r="AO570" s="5">
        <f t="shared" si="121"/>
        <v>0</v>
      </c>
      <c r="AP570" s="5">
        <f t="shared" si="125"/>
        <v>0</v>
      </c>
      <c r="AQ570" s="5">
        <f ca="1">ABS(ABS(K570)/MAX(((F570)+(G570)*(AH570))*(AH570),
        0.000001))/SQRT('1D'!$I$5*MAX((((F570)+(G570)*(AH570))*(AH570))/MAX((F570)+2*(G570)*(AH570),
            0.000001),
        0.000001))</f>
        <v>1.0727235886044055</v>
      </c>
      <c r="AR570" s="5" t="str">
        <f t="shared" ca="1" si="122"/>
        <v>Supercritical</v>
      </c>
      <c r="AS570" s="5">
        <f ca="1">((ABS(K570)*'1D'!$D$6)/(MAX(((F570)+(G570)*(AH570))*(AH570),
            0.000001)*MAX(((((F570)+(G570)*(AH570))*(AH570))/MAX((F570)+2*(AH570)*SQRT(1+(G570)^2),
                    0.000001))^(2/3),
            0.000001)))^2</f>
        <v>4.3358367565141456E-3</v>
      </c>
    </row>
    <row r="571" spans="1:45" x14ac:dyDescent="0.35">
      <c r="A571">
        <v>562</v>
      </c>
      <c r="B571">
        <v>560.99599999999998</v>
      </c>
      <c r="C571">
        <v>616176.68799999997</v>
      </c>
      <c r="D571">
        <v>3097425.341</v>
      </c>
      <c r="E571">
        <v>632.28200000000004</v>
      </c>
      <c r="F571">
        <v>5.2</v>
      </c>
      <c r="G571">
        <v>0</v>
      </c>
      <c r="H571" t="s">
        <v>176</v>
      </c>
      <c r="I571">
        <v>0</v>
      </c>
      <c r="J571" s="5">
        <f t="shared" si="123"/>
        <v>1</v>
      </c>
      <c r="K571" s="5">
        <f t="shared" ca="1" si="124"/>
        <v>50.95</v>
      </c>
      <c r="L571" s="5">
        <f ca="1">IF($A$2=0,
    IFERROR(L570,
        MAX('1D'!$D$16,
            POWER((ABS(K571)^2)/('1D'!$I$5*MAX(F571,
                        0.1)^2),
                1/3))),
    IF(IFERROR(V570,
            0)=0,
        IFERROR(L570,
            MAX('1D'!$D$16,
                POWER((ABS(K571)^2)/('1D'!$I$5*MAX(F571,
                            0.1)^2),
                    1/3))),
        IF(OR(IFERROR(L571,
                    0)=0,
                IFERROR(S570,
                    0)&lt;1,
                IFERROR(S571,
                    0)&lt;1),
            MAX('1D'!$D$16,
                POWER((ABS(K571)^2)/('1D'!$I$5*MAX(F571,
                            0.1)^2),
                    1/3)),
            IF(IFERROR(U571,
                    0)&gt;0,
                MAX('1D'!$D$16,
                    IFERROR(L571,
                        0)+((IFERROR(U571,
                                0))*'1D'!$D$18*IF((IFERROR(S571,
                                    0))&lt;1,
                            1,
                            -1))),
                IF(IFERROR(U571,
                        0)&lt;0,
                    IF(ABS((MAX('1D'!$D$16,
                                    POWER((ABS(K571)^2)/('1D'!$I$5*MAX(F571,
                                                0.1)^2),
                                        1/3)))-IFERROR(L571,
                                0))&gt;'1D'!$D$19,
                        MAX('1D'!$D$16,
                            IF((MAX('1D'!$D$16,
                                        POWER((ABS(K571)^2)/('1D'!$I$5*MAX(F571,
                                                    0.1)^2),
                                            1/3)))&gt;IFERROR(L571,
                                    0),
                                MIN((MAX('1D'!$D$16,
                                            POWER((ABS(K571)^2)/('1D'!$I$5*MAX(F571,
                                                        0.1)^2),
                                                1/3))),
                                    IFERROR(L571,
                                        0)+(MIN(ABS(IFERROR(U571,
                                                    0))*'1D'!$D$18,
                                            ABS((MAX('1D'!$D$16,
                                                        POWER((ABS(K571)^2)/('1D'!$I$5*MAX(F571,
                                                                    0.1)^2),
                                                            1/3)))-IFERROR(L571,
                                                    0))))),
                                MAX((MAX('1D'!$D$16,
                                            POWER((ABS(K571)^2)/('1D'!$I$5*MAX(F571,
                                                        0.1)^2),
                                                1/3))),
                                    IFERROR(L571,
                                        0)-(MIN(ABS(IFERROR(U571,
                                                    0))*'1D'!$D$18,
                                            ABS((MAX('1D'!$D$16,
                                                        POWER((ABS(K571)^2)/('1D'!$I$5*MAX(F571,
                                                                    0.1)^2),
                                                            1/3)))-IFERROR(L571,
                                                    0))))))),
                        MAX('1D'!$D$16,
                            POWER((ABS(K571)^2)/('1D'!$I$5*MAX(F571,
                                        0.1)^2),
                                1/3))),
                    MAX('1D'!$D$16,
                        IFERROR(L571,
                            0)))))))</f>
        <v>2.0411692021517887</v>
      </c>
      <c r="M571" s="5">
        <f t="shared" ca="1" si="112"/>
        <v>10.614079851189301</v>
      </c>
      <c r="N571" s="5">
        <f t="shared" ca="1" si="113"/>
        <v>1.1434704692804873</v>
      </c>
      <c r="O571" s="5">
        <f t="shared" ca="1" si="114"/>
        <v>4.8002276894771132</v>
      </c>
      <c r="P571" s="5">
        <f t="shared" ca="1" si="115"/>
        <v>634.3231692021518</v>
      </c>
      <c r="Q571" s="5">
        <f ca="1">P571+((ABS(K571)/MAX(((F571)+(G571)*(L571))*(L571),
            0.000001))^2)/(2*'1D'!$I$5)</f>
        <v>635.49759253909485</v>
      </c>
      <c r="R571" s="5">
        <f ca="1">((ABS(K571)*'1D'!$D$6)/(MAX(((F571)+(G571)*(L571))*(L571),
            0.000001)*MAX(((((F571)+(G571)*(L571))*(L571))/MAX((F571)+2*(L571)*SQRT(1+(G571)^2),
                    0.000001))^(2/3),
            0.000001)))^2</f>
        <v>4.3358367565141456E-3</v>
      </c>
      <c r="S571" s="5">
        <f ca="1">ABS(ABS(K571)/MAX(((F571)+(G571)*(L571))*(L571),
        0.000001))/SQRT('1D'!$I$5*MAX((((F571)+(G571)*(L571))*(L571))/MAX((F571)+2*(G571)*(L571),
            0.000001),
        0.000001))</f>
        <v>1.0727235886044055</v>
      </c>
      <c r="T571" s="5">
        <f ca="1">((F571)*(L571)^2)/2+(G571)*(L571)^3/3+(ABS(K571)^2)/('1D'!$I$5*MAX(((F571)+(G571)*(L571))*(L571),
        0.000001))</f>
        <v>35.763412605541333</v>
      </c>
      <c r="U571" s="5">
        <f ca="1">IF($A$2=0,
    0,
    IFERROR(Q570-(((R570+R571)/2)*J571)-(IF(O570&gt;O571,
                '1D'!$D$8*((O570^2-O571^2)/(2*'1D'!$I$5)),
                '1D'!$D$9*((O571^2-O570^2)/(2*'1D'!$I$5)))+('1D'!$D$10*(ABS(I571)/90)*(MAX(O570^2,
                        O571^2)/(2*'1D'!$I$5))))-Q571,
        0))</f>
        <v>-3.8358367564796936E-3</v>
      </c>
      <c r="V571" s="5">
        <f ca="1">IF($A$2=0,
    1,
    IF(IFERROR(V570,
            0)=0,
        0,
        IFERROR(IF(ROUND(S571,
                    3)=1,
                1,
                IF(AND(ABS(U571)&lt;'1D'!$D$19,
                        S571&gt;1),
                    1,
                    0)),
            0)))</f>
        <v>0</v>
      </c>
      <c r="W571" s="5">
        <f ca="1">IF($A$2=0,
    MAX(MAX('1D'!$D$16,
            MAX('1D'!$D$16,
                POWER((ABS(K571)^2)/('1D'!$I$5*MAX(F571,
                            0.1)^2),
                    1/3))),
        IFERROR(W1396,
            MAX(MAX('1D'!$D$16,
                    MAX('1D'!$D$16,
                        POWER((ABS(K571)^2)/('1D'!$I$5*MAX(F571,
                                    0.1)^2),
                            1/3))),
                ($L$2)-E1396))),
    IF(IFERROR(AG572,
            0)=0,
        MAX(MAX('1D'!$D$16,
                MAX('1D'!$D$16,
                    POWER((ABS(K571)^2)/('1D'!$I$5*MAX(F571,
                                0.1)^2),
                        1/3))),
            IFERROR(W1396,
                MAX(MAX('1D'!$D$16,
                        MAX('1D'!$D$16,
                            POWER((ABS(K571)^2)/('1D'!$I$5*MAX(F571,
                                        0.1)^2),
                                1/3))),
                    ($L$2)-E1396))),
        IF(IFERROR(W571,
                0)=0,
            MAX(MAX('1D'!$D$16,
                    MAX('1D'!$D$16,
                        POWER((ABS(K571)^2)/('1D'!$I$5*MAX(F571,
                                    0.1)^2),
                            1/3))),
                IFERROR(W1396,
                    MAX(MAX('1D'!$D$16,
                            MAX('1D'!$D$16,
                                POWER((ABS(K571)^2)/('1D'!$I$5*MAX(F571,
                                            0.1)^2),
                                    1/3))),
                        ($L$2)-E1396))),
            IF(OR(IFERROR(AD571,
                        0)&gt;=1,
                    IFERROR(AD572,
                        0)&gt;=1),
                MAX('1D'!$D$16,
                    MAX('1D'!$D$16,
                        POWER((ABS(K571)^2)/('1D'!$I$5*MAX(F571,
                                    0.1)^2),
                            1/3))),
                IF(ABS(IFERROR(AF571,
                            0))&lt;'1D'!$D$19,
                    MAX(MAX('1D'!$D$16,
                            MAX('1D'!$D$16,
                                POWER((ABS(K571)^2)/('1D'!$I$5*MAX(F571,
                                            0.1)^2),
                                    1/3))),
                        IFERROR(W571,
                            0)),
                    MAX(MAX('1D'!$D$16,
                            MAX('1D'!$D$16,
                                POWER((ABS(K571)^2)/('1D'!$I$5*MAX(F571,
                                            0.1)^2),
                                    1/3))),
                        (IFERROR(W571,
                                0))+((IFERROR(AF571,
                                    0))*'1D'!$D$18)))))))</f>
        <v>2.1389677043987478</v>
      </c>
      <c r="X571" s="5">
        <f t="shared" ca="1" si="116"/>
        <v>11.122632062873489</v>
      </c>
      <c r="Y571" s="5">
        <f t="shared" ca="1" si="117"/>
        <v>1.1735290000551568</v>
      </c>
      <c r="Z571" s="5">
        <f t="shared" ca="1" si="118"/>
        <v>4.5807502857230418</v>
      </c>
      <c r="AA571" s="5">
        <f t="shared" ca="1" si="119"/>
        <v>634.42096770439878</v>
      </c>
      <c r="AB571" s="5">
        <f ca="1">AA571+((ABS(K571)/MAX(((F571)+(G571)*(W571))*(W571),
            0.000001))^2)/(2*'1D'!$I$5)</f>
        <v>635.49045155659815</v>
      </c>
      <c r="AC571" s="5">
        <f ca="1">((ABS(K571)*'1D'!$D$6)/(MAX(((F571)+(G571)*(W571))*(W571),
            0.000001)*MAX(((((F571)+(G571)*(W571))*(W571))/MAX((F571)+2*(W571)*SQRT(1+(G571)^2),
                    0.000001))^(2/3),
            0.000001)))^2</f>
        <v>3.8141460404132466E-3</v>
      </c>
      <c r="AD571" s="5">
        <f ca="1">ABS(ABS(K571)/MAX(((F571)+(G571)*(W571))*(W571),
        0.000001))/SQRT('1D'!$I$5*MAX((((F571)+(G571)*(W571))*(W571))/MAX((F571)+2*(G571)*(W571),
            0.000001),
        0.000001))</f>
        <v>1.0000000000000004</v>
      </c>
      <c r="AE571" s="5">
        <f ca="1">((F571)*(W571)^2)/2+(G571)*(W571)^3/3+(ABS(K571)^2)/('1D'!$I$5*MAX(((F571)+(G571)*(W571))*(W571),
        0.000001))</f>
        <v>35.686426155594638</v>
      </c>
      <c r="AF571" s="5">
        <f ca="1">IF($A$2=0,
    0,
    IFERROR(AB572+(((AC571+AC572)/2)*J572)+(IF(Z571&gt;Z572,
                '1D'!$D$8*((Z571^2-Z572^2)/(2*'1D'!$I$5)),
                '1D'!$D$9*((Z572^2-Z571^2)/(2*'1D'!$I$5)))+('1D'!$D$10*(ABS(I572)/90)*(MAX(Z571^2,
                        Z572^2)/(2*'1D'!$I$5))))-AB571,
        0))</f>
        <v>3.3584586676624895E-3</v>
      </c>
      <c r="AG571" s="5">
        <f ca="1">IF($A$2=0,
    1,
    IF(IFERROR(AG572,
            0)=0,
        0,
        IFERROR(IF(OR(ROUND(AD571,
                        3)&gt;=1,
                    AND(ABS(AF571)&lt;'1D'!$D$19,
                        AD571&lt;1)),
                1,
                0),
            0)))</f>
        <v>1</v>
      </c>
      <c r="AH571" s="5">
        <f ca="1">IFERROR(IF('1D'!V32="Supercritical",
        MAX('1D'!$D$16,
            IFERROR(L571,
                MAX('1D'!$D$16,
                    POWER((ABS(K571)^2)/('1D'!$I$5*MAX(F571,
                                0.1)^2),
                        1/3)))),
        IF('1D'!V32="Subcritical",
            MAX('1D'!$D$16,
                IFERROR(W571,
                    MAX('1D'!$D$16,
                        POWER((ABS(K571)^2)/('1D'!$I$5*MAX(F571,
                                    0.1)^2),
                            1/3)))),
            IF(IFERROR(T571,
                    -1E+99)&gt;=IFERROR(AE571,
                    -1E+99),
                MAX('1D'!$D$16,
                    IFERROR(L571,
                        MAX('1D'!$D$16,
                            POWER((ABS(K571)^2)/('1D'!$I$5*MAX(F571,
                                        0.1)^2),
                                1/3)))),
                MAX('1D'!$D$16,
                    IFERROR(W571,
                        MAX('1D'!$D$16,
                            POWER((ABS(K571)^2)/('1D'!$I$5*MAX(F571,
                                        0.1)^2),
                                1/3))))))),
    MAX('1D'!$D$16,
        POWER((ABS(K571)^2)/('1D'!$I$5*MAX(F571,
                    0.1)^2),
            1/3)))</f>
        <v>2.0411692021517887</v>
      </c>
      <c r="AI571" s="5">
        <f t="shared" ca="1" si="120"/>
        <v>634.3231692021518</v>
      </c>
      <c r="AJ571" s="5">
        <f ca="1">AI571+((ABS(K571)/MAX(((F571)+(G571)*(AH571))*(AH571),
            0.000001))^2)/(2*'1D'!$I$5)</f>
        <v>635.49759253909485</v>
      </c>
      <c r="AM571">
        <v>0</v>
      </c>
      <c r="AN571">
        <v>0</v>
      </c>
      <c r="AO571" s="5">
        <f t="shared" si="121"/>
        <v>0</v>
      </c>
      <c r="AP571" s="5">
        <f t="shared" si="125"/>
        <v>0</v>
      </c>
      <c r="AQ571" s="5">
        <f ca="1">ABS(ABS(K571)/MAX(((F571)+(G571)*(AH571))*(AH571),
        0.000001))/SQRT('1D'!$I$5*MAX((((F571)+(G571)*(AH571))*(AH571))/MAX((F571)+2*(G571)*(AH571),
            0.000001),
        0.000001))</f>
        <v>1.0727235886044055</v>
      </c>
      <c r="AR571" s="5" t="str">
        <f t="shared" ca="1" si="122"/>
        <v>Supercritical</v>
      </c>
      <c r="AS571" s="5">
        <f ca="1">((ABS(K571)*'1D'!$D$6)/(MAX(((F571)+(G571)*(AH571))*(AH571),
            0.000001)*MAX(((((F571)+(G571)*(AH571))*(AH571))/MAX((F571)+2*(AH571)*SQRT(1+(G571)^2),
                    0.000001))^(2/3),
            0.000001)))^2</f>
        <v>4.3358367565141456E-3</v>
      </c>
    </row>
    <row r="572" spans="1:45" x14ac:dyDescent="0.35">
      <c r="A572">
        <v>563</v>
      </c>
      <c r="B572">
        <v>561.995</v>
      </c>
      <c r="C572">
        <v>616176.21400000004</v>
      </c>
      <c r="D572">
        <v>3097424.4610000001</v>
      </c>
      <c r="E572">
        <v>632.28150000000005</v>
      </c>
      <c r="F572">
        <v>5.2</v>
      </c>
      <c r="G572">
        <v>0</v>
      </c>
      <c r="H572" t="s">
        <v>176</v>
      </c>
      <c r="I572">
        <v>2.7E-2</v>
      </c>
      <c r="J572" s="5">
        <f t="shared" si="123"/>
        <v>0.99900000000002365</v>
      </c>
      <c r="K572" s="5">
        <f t="shared" ca="1" si="124"/>
        <v>50.95</v>
      </c>
      <c r="L572" s="5">
        <f ca="1">IF($A$2=0,
    IFERROR(L571,
        MAX('1D'!$D$16,
            POWER((ABS(K572)^2)/('1D'!$I$5*MAX(F572,
                        0.1)^2),
                1/3))),
    IF(IFERROR(V571,
            0)=0,
        IFERROR(L571,
            MAX('1D'!$D$16,
                POWER((ABS(K572)^2)/('1D'!$I$5*MAX(F572,
                            0.1)^2),
                    1/3))),
        IF(OR(IFERROR(L572,
                    0)=0,
                IFERROR(S571,
                    0)&lt;1,
                IFERROR(S572,
                    0)&lt;1),
            MAX('1D'!$D$16,
                POWER((ABS(K572)^2)/('1D'!$I$5*MAX(F572,
                            0.1)^2),
                    1/3)),
            IF(IFERROR(U572,
                    0)&gt;0,
                MAX('1D'!$D$16,
                    IFERROR(L572,
                        0)+((IFERROR(U572,
                                0))*'1D'!$D$18*IF((IFERROR(S572,
                                    0))&lt;1,
                            1,
                            -1))),
                IF(IFERROR(U572,
                        0)&lt;0,
                    IF(ABS((MAX('1D'!$D$16,
                                    POWER((ABS(K572)^2)/('1D'!$I$5*MAX(F572,
                                                0.1)^2),
                                        1/3)))-IFERROR(L572,
                                0))&gt;'1D'!$D$19,
                        MAX('1D'!$D$16,
                            IF((MAX('1D'!$D$16,
                                        POWER((ABS(K572)^2)/('1D'!$I$5*MAX(F572,
                                                    0.1)^2),
                                            1/3)))&gt;IFERROR(L572,
                                    0),
                                MIN((MAX('1D'!$D$16,
                                            POWER((ABS(K572)^2)/('1D'!$I$5*MAX(F572,
                                                        0.1)^2),
                                                1/3))),
                                    IFERROR(L572,
                                        0)+(MIN(ABS(IFERROR(U572,
                                                    0))*'1D'!$D$18,
                                            ABS((MAX('1D'!$D$16,
                                                        POWER((ABS(K572)^2)/('1D'!$I$5*MAX(F572,
                                                                    0.1)^2),
                                                            1/3)))-IFERROR(L572,
                                                    0))))),
                                MAX((MAX('1D'!$D$16,
                                            POWER((ABS(K572)^2)/('1D'!$I$5*MAX(F572,
                                                        0.1)^2),
                                                1/3))),
                                    IFERROR(L572,
                                        0)-(MIN(ABS(IFERROR(U572,
                                                    0))*'1D'!$D$18,
                                            ABS((MAX('1D'!$D$16,
                                                        POWER((ABS(K572)^2)/('1D'!$I$5*MAX(F572,
                                                                    0.1)^2),
                                                            1/3)))-IFERROR(L572,
                                                    0))))))),
                        MAX('1D'!$D$16,
                            POWER((ABS(K572)^2)/('1D'!$I$5*MAX(F572,
                                        0.1)^2),
                                1/3))),
                    MAX('1D'!$D$16,
                        IFERROR(L572,
                            0)))))))</f>
        <v>2.0411692021517887</v>
      </c>
      <c r="M572" s="5">
        <f t="shared" ca="1" si="112"/>
        <v>10.614079851189301</v>
      </c>
      <c r="N572" s="5">
        <f t="shared" ca="1" si="113"/>
        <v>1.1434704692804873</v>
      </c>
      <c r="O572" s="5">
        <f t="shared" ca="1" si="114"/>
        <v>4.8002276894771132</v>
      </c>
      <c r="P572" s="5">
        <f t="shared" ca="1" si="115"/>
        <v>634.32266920215181</v>
      </c>
      <c r="Q572" s="5">
        <f ca="1">P572+((ABS(K572)/MAX(((F572)+(G572)*(L572))*(L572),
            0.000001))^2)/(2*'1D'!$I$5)</f>
        <v>635.49709253909487</v>
      </c>
      <c r="R572" s="5">
        <f ca="1">((ABS(K572)*'1D'!$D$6)/(MAX(((F572)+(G572)*(L572))*(L572),
            0.000001)*MAX(((((F572)+(G572)*(L572))*(L572))/MAX((F572)+2*(L572)*SQRT(1+(G572)^2),
                    0.000001))^(2/3),
            0.000001)))^2</f>
        <v>4.3358367565141456E-3</v>
      </c>
      <c r="S572" s="5">
        <f ca="1">ABS(ABS(K572)/MAX(((F572)+(G572)*(L572))*(L572),
        0.000001))/SQRT('1D'!$I$5*MAX((((F572)+(G572)*(L572))*(L572))/MAX((F572)+2*(G572)*(L572),
            0.000001),
        0.000001))</f>
        <v>1.0727235886044055</v>
      </c>
      <c r="T572" s="5">
        <f ca="1">((F572)*(L572)^2)/2+(G572)*(L572)^3/3+(ABS(K572)^2)/('1D'!$I$5*MAX(((F572)+(G572)*(L572))*(L572),
        0.000001))</f>
        <v>35.763412605541333</v>
      </c>
      <c r="U572" s="5">
        <f ca="1">IF($A$2=0,
    0,
    IFERROR(Q571-(((R571+R572)/2)*J572)-(IF(O571&gt;O572,
                '1D'!$D$8*((O571^2-O572^2)/(2*'1D'!$I$5)),
                '1D'!$D$9*((O572^2-O571^2)/(2*'1D'!$I$5)))+('1D'!$D$10*(ABS(I572)/90)*(MAX(O571^2,
                        O572^2)/(2*'1D'!$I$5))))-Q572,
        0))</f>
        <v>-3.8843499698941741E-3</v>
      </c>
      <c r="V572" s="5">
        <f ca="1">IF($A$2=0,
    1,
    IF(IFERROR(V571,
            0)=0,
        0,
        IFERROR(IF(ROUND(S572,
                    3)=1,
                1,
                IF(AND(ABS(U572)&lt;'1D'!$D$19,
                        S572&gt;1),
                    1,
                    0)),
            0)))</f>
        <v>0</v>
      </c>
      <c r="W572" s="5">
        <f ca="1">IF($A$2=0,
    MAX(MAX('1D'!$D$16,
            MAX('1D'!$D$16,
                POWER((ABS(K572)^2)/('1D'!$I$5*MAX(F572,
                            0.1)^2),
                    1/3))),
        IFERROR(W1396,
            MAX(MAX('1D'!$D$16,
                    MAX('1D'!$D$16,
                        POWER((ABS(K572)^2)/('1D'!$I$5*MAX(F572,
                                    0.1)^2),
                            1/3))),
                ($L$2)-E1396))),
    IF(IFERROR(AG573,
            0)=0,
        MAX(MAX('1D'!$D$16,
                MAX('1D'!$D$16,
                    POWER((ABS(K572)^2)/('1D'!$I$5*MAX(F572,
                                0.1)^2),
                        1/3))),
            IFERROR(W1396,
                MAX(MAX('1D'!$D$16,
                        MAX('1D'!$D$16,
                            POWER((ABS(K572)^2)/('1D'!$I$5*MAX(F572,
                                        0.1)^2),
                                1/3))),
                    ($L$2)-E1396))),
        IF(IFERROR(W572,
                0)=0,
            MAX(MAX('1D'!$D$16,
                    MAX('1D'!$D$16,
                        POWER((ABS(K572)^2)/('1D'!$I$5*MAX(F572,
                                    0.1)^2),
                            1/3))),
                IFERROR(W1396,
                    MAX(MAX('1D'!$D$16,
                            MAX('1D'!$D$16,
                                POWER((ABS(K572)^2)/('1D'!$I$5*MAX(F572,
                                            0.1)^2),
                                    1/3))),
                        ($L$2)-E1396))),
            IF(OR(IFERROR(AD572,
                        0)&gt;=1,
                    IFERROR(AD573,
                        0)&gt;=1),
                MAX('1D'!$D$16,
                    MAX('1D'!$D$16,
                        POWER((ABS(K572)^2)/('1D'!$I$5*MAX(F572,
                                    0.1)^2),
                            1/3))),
                IF(ABS(IFERROR(AF572,
                            0))&lt;'1D'!$D$19,
                    MAX(MAX('1D'!$D$16,
                            MAX('1D'!$D$16,
                                POWER((ABS(K572)^2)/('1D'!$I$5*MAX(F572,
                                            0.1)^2),
                                    1/3))),
                        IFERROR(W572,
                            0)),
                    MAX(MAX('1D'!$D$16,
                            MAX('1D'!$D$16,
                                POWER((ABS(K572)^2)/('1D'!$I$5*MAX(F572,
                                            0.1)^2),
                                    1/3))),
                        (IFERROR(W572,
                                0))+((IFERROR(AF572,
                                    0))*'1D'!$D$18)))))))</f>
        <v>2.1389677043987478</v>
      </c>
      <c r="X572" s="5">
        <f t="shared" ca="1" si="116"/>
        <v>11.122632062873489</v>
      </c>
      <c r="Y572" s="5">
        <f t="shared" ca="1" si="117"/>
        <v>1.1735290000551568</v>
      </c>
      <c r="Z572" s="5">
        <f t="shared" ca="1" si="118"/>
        <v>4.5807502857230418</v>
      </c>
      <c r="AA572" s="5">
        <f t="shared" ca="1" si="119"/>
        <v>634.42046770439879</v>
      </c>
      <c r="AB572" s="5">
        <f ca="1">AA572+((ABS(K572)/MAX(((F572)+(G572)*(W572))*(W572),
            0.000001))^2)/(2*'1D'!$I$5)</f>
        <v>635.48995155659816</v>
      </c>
      <c r="AC572" s="5">
        <f ca="1">((ABS(K572)*'1D'!$D$6)/(MAX(((F572)+(G572)*(W572))*(W572),
            0.000001)*MAX(((((F572)+(G572)*(W572))*(W572))/MAX((F572)+2*(W572)*SQRT(1+(G572)^2),
                    0.000001))^(2/3),
            0.000001)))^2</f>
        <v>3.8141460404132466E-3</v>
      </c>
      <c r="AD572" s="5">
        <f ca="1">ABS(ABS(K572)/MAX(((F572)+(G572)*(W572))*(W572),
        0.000001))/SQRT('1D'!$I$5*MAX((((F572)+(G572)*(W572))*(W572))/MAX((F572)+2*(G572)*(W572),
            0.000001),
        0.000001))</f>
        <v>1.0000000000000004</v>
      </c>
      <c r="AE572" s="5">
        <f ca="1">((F572)*(W572)^2)/2+(G572)*(W572)^3/3+(ABS(K572)^2)/('1D'!$I$5*MAX(((F572)+(G572)*(W572))*(W572),
        0.000001))</f>
        <v>35.686426155594638</v>
      </c>
      <c r="AF572" s="5">
        <f ca="1">IF($A$2=0,
    0,
    IFERROR(AB573+(((AC572+AC573)/2)*J573)+(IF(Z572&gt;Z573,
                '1D'!$D$8*((Z572^2-Z573^2)/(2*'1D'!$I$5)),
                '1D'!$D$9*((Z573^2-Z572^2)/(2*'1D'!$I$5)))+('1D'!$D$10*(ABS(I573)/90)*(MAX(Z572^2,
                        Z573^2)/(2*'1D'!$I$5))))-AB572,
        0))</f>
        <v>3.4569930870702592E-3</v>
      </c>
      <c r="AG572" s="5">
        <f ca="1">IF($A$2=0,
    1,
    IF(IFERROR(AG573,
            0)=0,
        0,
        IFERROR(IF(OR(ROUND(AD572,
                        3)&gt;=1,
                    AND(ABS(AF572)&lt;'1D'!$D$19,
                        AD572&lt;1)),
                1,
                0),
            0)))</f>
        <v>1</v>
      </c>
      <c r="AH572" s="5">
        <f ca="1">IFERROR(IF('1D'!V32="Supercritical",
        MAX('1D'!$D$16,
            IFERROR(L572,
                MAX('1D'!$D$16,
                    POWER((ABS(K572)^2)/('1D'!$I$5*MAX(F572,
                                0.1)^2),
                        1/3)))),
        IF('1D'!V32="Subcritical",
            MAX('1D'!$D$16,
                IFERROR(W572,
                    MAX('1D'!$D$16,
                        POWER((ABS(K572)^2)/('1D'!$I$5*MAX(F572,
                                    0.1)^2),
                            1/3)))),
            IF(IFERROR(T572,
                    -1E+99)&gt;=IFERROR(AE572,
                    -1E+99),
                MAX('1D'!$D$16,
                    IFERROR(L572,
                        MAX('1D'!$D$16,
                            POWER((ABS(K572)^2)/('1D'!$I$5*MAX(F572,
                                        0.1)^2),
                                1/3)))),
                MAX('1D'!$D$16,
                    IFERROR(W572,
                        MAX('1D'!$D$16,
                            POWER((ABS(K572)^2)/('1D'!$I$5*MAX(F572,
                                        0.1)^2),
                                1/3))))))),
    MAX('1D'!$D$16,
        POWER((ABS(K572)^2)/('1D'!$I$5*MAX(F572,
                    0.1)^2),
            1/3)))</f>
        <v>2.0411692021517887</v>
      </c>
      <c r="AI572" s="5">
        <f t="shared" ca="1" si="120"/>
        <v>634.32266920215181</v>
      </c>
      <c r="AJ572" s="5">
        <f ca="1">AI572+((ABS(K572)/MAX(((F572)+(G572)*(AH572))*(AH572),
            0.000001))^2)/(2*'1D'!$I$5)</f>
        <v>635.49709253909487</v>
      </c>
      <c r="AM572">
        <v>0</v>
      </c>
      <c r="AN572">
        <v>0</v>
      </c>
      <c r="AO572" s="5">
        <f t="shared" si="121"/>
        <v>0</v>
      </c>
      <c r="AP572" s="5">
        <f t="shared" si="125"/>
        <v>0</v>
      </c>
      <c r="AQ572" s="5">
        <f ca="1">ABS(ABS(K572)/MAX(((F572)+(G572)*(AH572))*(AH572),
        0.000001))/SQRT('1D'!$I$5*MAX((((F572)+(G572)*(AH572))*(AH572))/MAX((F572)+2*(G572)*(AH572),
            0.000001),
        0.000001))</f>
        <v>1.0727235886044055</v>
      </c>
      <c r="AR572" s="5" t="str">
        <f t="shared" ca="1" si="122"/>
        <v>Supercritical</v>
      </c>
      <c r="AS572" s="5">
        <f ca="1">((ABS(K572)*'1D'!$D$6)/(MAX(((F572)+(G572)*(AH572))*(AH572),
            0.000001)*MAX(((((F572)+(G572)*(AH572))*(AH572))/MAX((F572)+2*(AH572)*SQRT(1+(G572)^2),
                    0.000001))^(2/3),
            0.000001)))^2</f>
        <v>4.3358367565141456E-3</v>
      </c>
    </row>
    <row r="573" spans="1:45" x14ac:dyDescent="0.35">
      <c r="A573">
        <v>564</v>
      </c>
      <c r="B573">
        <v>562.99599999999998</v>
      </c>
      <c r="C573">
        <v>616175.74</v>
      </c>
      <c r="D573">
        <v>3097423.58</v>
      </c>
      <c r="E573">
        <v>632.28099999999995</v>
      </c>
      <c r="F573">
        <v>5.2</v>
      </c>
      <c r="G573">
        <v>0</v>
      </c>
      <c r="H573" t="s">
        <v>176</v>
      </c>
      <c r="I573">
        <v>7.8E-2</v>
      </c>
      <c r="J573" s="5">
        <f t="shared" si="123"/>
        <v>1.0009999999999764</v>
      </c>
      <c r="K573" s="5">
        <f t="shared" ca="1" si="124"/>
        <v>50.95</v>
      </c>
      <c r="L573" s="5">
        <f ca="1">IF($A$2=0,
    IFERROR(L572,
        MAX('1D'!$D$16,
            POWER((ABS(K573)^2)/('1D'!$I$5*MAX(F573,
                        0.1)^2),
                1/3))),
    IF(IFERROR(V572,
            0)=0,
        IFERROR(L572,
            MAX('1D'!$D$16,
                POWER((ABS(K573)^2)/('1D'!$I$5*MAX(F573,
                            0.1)^2),
                    1/3))),
        IF(OR(IFERROR(L573,
                    0)=0,
                IFERROR(S572,
                    0)&lt;1,
                IFERROR(S573,
                    0)&lt;1),
            MAX('1D'!$D$16,
                POWER((ABS(K573)^2)/('1D'!$I$5*MAX(F573,
                            0.1)^2),
                    1/3)),
            IF(IFERROR(U573,
                    0)&gt;0,
                MAX('1D'!$D$16,
                    IFERROR(L573,
                        0)+((IFERROR(U573,
                                0))*'1D'!$D$18*IF((IFERROR(S573,
                                    0))&lt;1,
                            1,
                            -1))),
                IF(IFERROR(U573,
                        0)&lt;0,
                    IF(ABS((MAX('1D'!$D$16,
                                    POWER((ABS(K573)^2)/('1D'!$I$5*MAX(F573,
                                                0.1)^2),
                                        1/3)))-IFERROR(L573,
                                0))&gt;'1D'!$D$19,
                        MAX('1D'!$D$16,
                            IF((MAX('1D'!$D$16,
                                        POWER((ABS(K573)^2)/('1D'!$I$5*MAX(F573,
                                                    0.1)^2),
                                            1/3)))&gt;IFERROR(L573,
                                    0),
                                MIN((MAX('1D'!$D$16,
                                            POWER((ABS(K573)^2)/('1D'!$I$5*MAX(F573,
                                                        0.1)^2),
                                                1/3))),
                                    IFERROR(L573,
                                        0)+(MIN(ABS(IFERROR(U573,
                                                    0))*'1D'!$D$18,
                                            ABS((MAX('1D'!$D$16,
                                                        POWER((ABS(K573)^2)/('1D'!$I$5*MAX(F573,
                                                                    0.1)^2),
                                                            1/3)))-IFERROR(L573,
                                                    0))))),
                                MAX((MAX('1D'!$D$16,
                                            POWER((ABS(K573)^2)/('1D'!$I$5*MAX(F573,
                                                        0.1)^2),
                                                1/3))),
                                    IFERROR(L573,
                                        0)-(MIN(ABS(IFERROR(U573,
                                                    0))*'1D'!$D$18,
                                            ABS((MAX('1D'!$D$16,
                                                        POWER((ABS(K573)^2)/('1D'!$I$5*MAX(F573,
                                                                    0.1)^2),
                                                            1/3)))-IFERROR(L573,
                                                    0))))))),
                        MAX('1D'!$D$16,
                            POWER((ABS(K573)^2)/('1D'!$I$5*MAX(F573,
                                        0.1)^2),
                                1/3))),
                    MAX('1D'!$D$16,
                        IFERROR(L573,
                            0)))))))</f>
        <v>2.0411692021517887</v>
      </c>
      <c r="M573" s="5">
        <f t="shared" ca="1" si="112"/>
        <v>10.614079851189301</v>
      </c>
      <c r="N573" s="5">
        <f t="shared" ca="1" si="113"/>
        <v>1.1434704692804873</v>
      </c>
      <c r="O573" s="5">
        <f t="shared" ca="1" si="114"/>
        <v>4.8002276894771132</v>
      </c>
      <c r="P573" s="5">
        <f t="shared" ca="1" si="115"/>
        <v>634.32216920215171</v>
      </c>
      <c r="Q573" s="5">
        <f ca="1">P573+((ABS(K573)/MAX(((F573)+(G573)*(L573))*(L573),
            0.000001))^2)/(2*'1D'!$I$5)</f>
        <v>635.49659253909476</v>
      </c>
      <c r="R573" s="5">
        <f ca="1">((ABS(K573)*'1D'!$D$6)/(MAX(((F573)+(G573)*(L573))*(L573),
            0.000001)*MAX(((((F573)+(G573)*(L573))*(L573))/MAX((F573)+2*(L573)*SQRT(1+(G573)^2),
                    0.000001))^(2/3),
            0.000001)))^2</f>
        <v>4.3358367565141456E-3</v>
      </c>
      <c r="S573" s="5">
        <f ca="1">ABS(ABS(K573)/MAX(((F573)+(G573)*(L573))*(L573),
        0.000001))/SQRT('1D'!$I$5*MAX((((F573)+(G573)*(L573))*(L573))/MAX((F573)+2*(G573)*(L573),
            0.000001),
        0.000001))</f>
        <v>1.0727235886044055</v>
      </c>
      <c r="T573" s="5">
        <f ca="1">((F573)*(L573)^2)/2+(G573)*(L573)^3/3+(ABS(K573)^2)/('1D'!$I$5*MAX(((F573)+(G573)*(L573))*(L573),
        0.000001))</f>
        <v>35.763412605541333</v>
      </c>
      <c r="U573" s="5">
        <f ca="1">IF($A$2=0,
    0,
    IFERROR(Q572-(((R572+R573)/2)*J573)-(IF(O572&gt;O573,
                '1D'!$D$8*((O572^2-O573^2)/(2*'1D'!$I$5)),
                '1D'!$D$9*((O573^2-O572^2)/(2*'1D'!$I$5)))+('1D'!$D$10*(ABS(I573)/90)*(MAX(O572^2,
                        O573^2)/(2*'1D'!$I$5))))-Q573,
        0))</f>
        <v>-3.9928476269324165E-3</v>
      </c>
      <c r="V573" s="5">
        <f ca="1">IF($A$2=0,
    1,
    IF(IFERROR(V572,
            0)=0,
        0,
        IFERROR(IF(ROUND(S573,
                    3)=1,
                1,
                IF(AND(ABS(U573)&lt;'1D'!$D$19,
                        S573&gt;1),
                    1,
                    0)),
            0)))</f>
        <v>0</v>
      </c>
      <c r="W573" s="5">
        <f ca="1">IF($A$2=0,
    MAX(MAX('1D'!$D$16,
            MAX('1D'!$D$16,
                POWER((ABS(K573)^2)/('1D'!$I$5*MAX(F573,
                            0.1)^2),
                    1/3))),
        IFERROR(W1396,
            MAX(MAX('1D'!$D$16,
                    MAX('1D'!$D$16,
                        POWER((ABS(K573)^2)/('1D'!$I$5*MAX(F573,
                                    0.1)^2),
                            1/3))),
                ($L$2)-E1396))),
    IF(IFERROR(AG574,
            0)=0,
        MAX(MAX('1D'!$D$16,
                MAX('1D'!$D$16,
                    POWER((ABS(K573)^2)/('1D'!$I$5*MAX(F573,
                                0.1)^2),
                        1/3))),
            IFERROR(W1396,
                MAX(MAX('1D'!$D$16,
                        MAX('1D'!$D$16,
                            POWER((ABS(K573)^2)/('1D'!$I$5*MAX(F573,
                                        0.1)^2),
                                1/3))),
                    ($L$2)-E1396))),
        IF(IFERROR(W573,
                0)=0,
            MAX(MAX('1D'!$D$16,
                    MAX('1D'!$D$16,
                        POWER((ABS(K573)^2)/('1D'!$I$5*MAX(F573,
                                    0.1)^2),
                            1/3))),
                IFERROR(W1396,
                    MAX(MAX('1D'!$D$16,
                            MAX('1D'!$D$16,
                                POWER((ABS(K573)^2)/('1D'!$I$5*MAX(F573,
                                            0.1)^2),
                                    1/3))),
                        ($L$2)-E1396))),
            IF(OR(IFERROR(AD573,
                        0)&gt;=1,
                    IFERROR(AD574,
                        0)&gt;=1),
                MAX('1D'!$D$16,
                    MAX('1D'!$D$16,
                        POWER((ABS(K573)^2)/('1D'!$I$5*MAX(F573,
                                    0.1)^2),
                            1/3))),
                IF(ABS(IFERROR(AF573,
                            0))&lt;'1D'!$D$19,
                    MAX(MAX('1D'!$D$16,
                            MAX('1D'!$D$16,
                                POWER((ABS(K573)^2)/('1D'!$I$5*MAX(F573,
                                            0.1)^2),
                                    1/3))),
                        IFERROR(W573,
                            0)),
                    MAX(MAX('1D'!$D$16,
                            MAX('1D'!$D$16,
                                POWER((ABS(K573)^2)/('1D'!$I$5*MAX(F573,
                                            0.1)^2),
                                    1/3))),
                        (IFERROR(W573,
                                0))+((IFERROR(AF573,
                                    0))*'1D'!$D$18)))))))</f>
        <v>2.1389677043987478</v>
      </c>
      <c r="X573" s="5">
        <f t="shared" ca="1" si="116"/>
        <v>11.122632062873489</v>
      </c>
      <c r="Y573" s="5">
        <f t="shared" ca="1" si="117"/>
        <v>1.1735290000551568</v>
      </c>
      <c r="Z573" s="5">
        <f t="shared" ca="1" si="118"/>
        <v>4.5807502857230418</v>
      </c>
      <c r="AA573" s="5">
        <f t="shared" ca="1" si="119"/>
        <v>634.41996770439869</v>
      </c>
      <c r="AB573" s="5">
        <f ca="1">AA573+((ABS(K573)/MAX(((F573)+(G573)*(W573))*(W573),
            0.000001))^2)/(2*'1D'!$I$5)</f>
        <v>635.48945155659806</v>
      </c>
      <c r="AC573" s="5">
        <f ca="1">((ABS(K573)*'1D'!$D$6)/(MAX(((F573)+(G573)*(W573))*(W573),
            0.000001)*MAX(((((F573)+(G573)*(W573))*(W573))/MAX((F573)+2*(W573)*SQRT(1+(G573)^2),
                    0.000001))^(2/3),
            0.000001)))^2</f>
        <v>3.8141460404132466E-3</v>
      </c>
      <c r="AD573" s="5">
        <f ca="1">ABS(ABS(K573)/MAX(((F573)+(G573)*(W573))*(W573),
        0.000001))/SQRT('1D'!$I$5*MAX((((F573)+(G573)*(W573))*(W573))/MAX((F573)+2*(G573)*(W573),
            0.000001),
        0.000001))</f>
        <v>1.0000000000000004</v>
      </c>
      <c r="AE573" s="5">
        <f ca="1">((F573)*(W573)^2)/2+(G573)*(W573)^3/3+(ABS(K573)^2)/('1D'!$I$5*MAX(((F573)+(G573)*(W573))*(W573),
        0.000001))</f>
        <v>35.686426155594638</v>
      </c>
      <c r="AF573" s="5">
        <f ca="1">IF($A$2=0,
    0,
    IFERROR(AB574+(((AC573+AC574)/2)*J574)+(IF(Z573&gt;Z574,
                '1D'!$D$8*((Z573^2-Z574^2)/(2*'1D'!$I$5)),
                '1D'!$D$9*((Z574^2-Z573^2)/(2*'1D'!$I$5)))+('1D'!$D$10*(ABS(I574)/90)*(MAX(Z573^2,
                        Z574^2)/(2*'1D'!$I$5))))-AB573,
        0))</f>
        <v>3.4531789411857972E-3</v>
      </c>
      <c r="AG573" s="5">
        <f ca="1">IF($A$2=0,
    1,
    IF(IFERROR(AG574,
            0)=0,
        0,
        IFERROR(IF(OR(ROUND(AD573,
                        3)&gt;=1,
                    AND(ABS(AF573)&lt;'1D'!$D$19,
                        AD573&lt;1)),
                1,
                0),
            0)))</f>
        <v>1</v>
      </c>
      <c r="AH573" s="5">
        <f ca="1">IFERROR(IF('1D'!V32="Supercritical",
        MAX('1D'!$D$16,
            IFERROR(L573,
                MAX('1D'!$D$16,
                    POWER((ABS(K573)^2)/('1D'!$I$5*MAX(F573,
                                0.1)^2),
                        1/3)))),
        IF('1D'!V32="Subcritical",
            MAX('1D'!$D$16,
                IFERROR(W573,
                    MAX('1D'!$D$16,
                        POWER((ABS(K573)^2)/('1D'!$I$5*MAX(F573,
                                    0.1)^2),
                            1/3)))),
            IF(IFERROR(T573,
                    -1E+99)&gt;=IFERROR(AE573,
                    -1E+99),
                MAX('1D'!$D$16,
                    IFERROR(L573,
                        MAX('1D'!$D$16,
                            POWER((ABS(K573)^2)/('1D'!$I$5*MAX(F573,
                                        0.1)^2),
                                1/3)))),
                MAX('1D'!$D$16,
                    IFERROR(W573,
                        MAX('1D'!$D$16,
                            POWER((ABS(K573)^2)/('1D'!$I$5*MAX(F573,
                                        0.1)^2),
                                1/3))))))),
    MAX('1D'!$D$16,
        POWER((ABS(K573)^2)/('1D'!$I$5*MAX(F573,
                    0.1)^2),
            1/3)))</f>
        <v>2.0411692021517887</v>
      </c>
      <c r="AI573" s="5">
        <f t="shared" ca="1" si="120"/>
        <v>634.32216920215171</v>
      </c>
      <c r="AJ573" s="5">
        <f ca="1">AI573+((ABS(K573)/MAX(((F573)+(G573)*(AH573))*(AH573),
            0.000001))^2)/(2*'1D'!$I$5)</f>
        <v>635.49659253909476</v>
      </c>
      <c r="AM573">
        <v>0</v>
      </c>
      <c r="AN573">
        <v>0</v>
      </c>
      <c r="AO573" s="5">
        <f t="shared" si="121"/>
        <v>0</v>
      </c>
      <c r="AP573" s="5">
        <f t="shared" si="125"/>
        <v>0</v>
      </c>
      <c r="AQ573" s="5">
        <f ca="1">ABS(ABS(K573)/MAX(((F573)+(G573)*(AH573))*(AH573),
        0.000001))/SQRT('1D'!$I$5*MAX((((F573)+(G573)*(AH573))*(AH573))/MAX((F573)+2*(G573)*(AH573),
            0.000001),
        0.000001))</f>
        <v>1.0727235886044055</v>
      </c>
      <c r="AR573" s="5" t="str">
        <f t="shared" ca="1" si="122"/>
        <v>Supercritical</v>
      </c>
      <c r="AS573" s="5">
        <f ca="1">((ABS(K573)*'1D'!$D$6)/(MAX(((F573)+(G573)*(AH573))*(AH573),
            0.000001)*MAX(((((F573)+(G573)*(AH573))*(AH573))/MAX((F573)+2*(AH573)*SQRT(1+(G573)^2),
                    0.000001))^(2/3),
            0.000001)))^2</f>
        <v>4.3358367565141456E-3</v>
      </c>
    </row>
    <row r="574" spans="1:45" x14ac:dyDescent="0.35">
      <c r="A574">
        <v>565</v>
      </c>
      <c r="B574">
        <v>563.99599999999998</v>
      </c>
      <c r="C574">
        <v>616175.26500000001</v>
      </c>
      <c r="D574">
        <v>3097422.7</v>
      </c>
      <c r="E574">
        <v>632.28049999999996</v>
      </c>
      <c r="F574">
        <v>5.2</v>
      </c>
      <c r="G574">
        <v>0</v>
      </c>
      <c r="H574" t="s">
        <v>176</v>
      </c>
      <c r="I574">
        <v>7.8E-2</v>
      </c>
      <c r="J574" s="5">
        <f t="shared" si="123"/>
        <v>1</v>
      </c>
      <c r="K574" s="5">
        <f t="shared" ca="1" si="124"/>
        <v>50.95</v>
      </c>
      <c r="L574" s="5">
        <f ca="1">IF($A$2=0,
    IFERROR(L573,
        MAX('1D'!$D$16,
            POWER((ABS(K574)^2)/('1D'!$I$5*MAX(F574,
                        0.1)^2),
                1/3))),
    IF(IFERROR(V573,
            0)=0,
        IFERROR(L573,
            MAX('1D'!$D$16,
                POWER((ABS(K574)^2)/('1D'!$I$5*MAX(F574,
                            0.1)^2),
                    1/3))),
        IF(OR(IFERROR(L574,
                    0)=0,
                IFERROR(S573,
                    0)&lt;1,
                IFERROR(S574,
                    0)&lt;1),
            MAX('1D'!$D$16,
                POWER((ABS(K574)^2)/('1D'!$I$5*MAX(F574,
                            0.1)^2),
                    1/3)),
            IF(IFERROR(U574,
                    0)&gt;0,
                MAX('1D'!$D$16,
                    IFERROR(L574,
                        0)+((IFERROR(U574,
                                0))*'1D'!$D$18*IF((IFERROR(S574,
                                    0))&lt;1,
                            1,
                            -1))),
                IF(IFERROR(U574,
                        0)&lt;0,
                    IF(ABS((MAX('1D'!$D$16,
                                    POWER((ABS(K574)^2)/('1D'!$I$5*MAX(F574,
                                                0.1)^2),
                                        1/3)))-IFERROR(L574,
                                0))&gt;'1D'!$D$19,
                        MAX('1D'!$D$16,
                            IF((MAX('1D'!$D$16,
                                        POWER((ABS(K574)^2)/('1D'!$I$5*MAX(F574,
                                                    0.1)^2),
                                            1/3)))&gt;IFERROR(L574,
                                    0),
                                MIN((MAX('1D'!$D$16,
                                            POWER((ABS(K574)^2)/('1D'!$I$5*MAX(F574,
                                                        0.1)^2),
                                                1/3))),
                                    IFERROR(L574,
                                        0)+(MIN(ABS(IFERROR(U574,
                                                    0))*'1D'!$D$18,
                                            ABS((MAX('1D'!$D$16,
                                                        POWER((ABS(K574)^2)/('1D'!$I$5*MAX(F574,
                                                                    0.1)^2),
                                                            1/3)))-IFERROR(L574,
                                                    0))))),
                                MAX((MAX('1D'!$D$16,
                                            POWER((ABS(K574)^2)/('1D'!$I$5*MAX(F574,
                                                        0.1)^2),
                                                1/3))),
                                    IFERROR(L574,
                                        0)-(MIN(ABS(IFERROR(U574,
                                                    0))*'1D'!$D$18,
                                            ABS((MAX('1D'!$D$16,
                                                        POWER((ABS(K574)^2)/('1D'!$I$5*MAX(F574,
                                                                    0.1)^2),
                                                            1/3)))-IFERROR(L574,
                                                    0))))))),
                        MAX('1D'!$D$16,
                            POWER((ABS(K574)^2)/('1D'!$I$5*MAX(F574,
                                        0.1)^2),
                                1/3))),
                    MAX('1D'!$D$16,
                        IFERROR(L574,
                            0)))))))</f>
        <v>2.0411692021517887</v>
      </c>
      <c r="M574" s="5">
        <f t="shared" ca="1" si="112"/>
        <v>10.614079851189301</v>
      </c>
      <c r="N574" s="5">
        <f t="shared" ca="1" si="113"/>
        <v>1.1434704692804873</v>
      </c>
      <c r="O574" s="5">
        <f t="shared" ca="1" si="114"/>
        <v>4.8002276894771132</v>
      </c>
      <c r="P574" s="5">
        <f t="shared" ca="1" si="115"/>
        <v>634.32166920215172</v>
      </c>
      <c r="Q574" s="5">
        <f ca="1">P574+((ABS(K574)/MAX(((F574)+(G574)*(L574))*(L574),
            0.000001))^2)/(2*'1D'!$I$5)</f>
        <v>635.49609253909478</v>
      </c>
      <c r="R574" s="5">
        <f ca="1">((ABS(K574)*'1D'!$D$6)/(MAX(((F574)+(G574)*(L574))*(L574),
            0.000001)*MAX(((((F574)+(G574)*(L574))*(L574))/MAX((F574)+2*(L574)*SQRT(1+(G574)^2),
                    0.000001))^(2/3),
            0.000001)))^2</f>
        <v>4.3358367565141456E-3</v>
      </c>
      <c r="S574" s="5">
        <f ca="1">ABS(ABS(K574)/MAX(((F574)+(G574)*(L574))*(L574),
        0.000001))/SQRT('1D'!$I$5*MAX((((F574)+(G574)*(L574))*(L574))/MAX((F574)+2*(G574)*(L574),
            0.000001),
        0.000001))</f>
        <v>1.0727235886044055</v>
      </c>
      <c r="T574" s="5">
        <f ca="1">((F574)*(L574)^2)/2+(G574)*(L574)^3/3+(ABS(K574)^2)/('1D'!$I$5*MAX(((F574)+(G574)*(L574))*(L574),
        0.000001))</f>
        <v>35.763412605541333</v>
      </c>
      <c r="U574" s="5">
        <f ca="1">IF($A$2=0,
    0,
    IFERROR(Q573-(((R573+R574)/2)*J574)-(IF(O573&gt;O574,
                '1D'!$D$8*((O573^2-O574^2)/(2*'1D'!$I$5)),
                '1D'!$D$9*((O574^2-O573^2)/(2*'1D'!$I$5)))+('1D'!$D$10*(ABS(I574)/90)*(MAX(O573^2,
                        O574^2)/(2*'1D'!$I$5))))-Q574,
        0))</f>
        <v>-3.9885117902258571E-3</v>
      </c>
      <c r="V574" s="5">
        <f ca="1">IF($A$2=0,
    1,
    IF(IFERROR(V573,
            0)=0,
        0,
        IFERROR(IF(ROUND(S574,
                    3)=1,
                1,
                IF(AND(ABS(U574)&lt;'1D'!$D$19,
                        S574&gt;1),
                    1,
                    0)),
            0)))</f>
        <v>0</v>
      </c>
      <c r="W574" s="5">
        <f ca="1">IF($A$2=0,
    MAX(MAX('1D'!$D$16,
            MAX('1D'!$D$16,
                POWER((ABS(K574)^2)/('1D'!$I$5*MAX(F574,
                            0.1)^2),
                    1/3))),
        IFERROR(W1396,
            MAX(MAX('1D'!$D$16,
                    MAX('1D'!$D$16,
                        POWER((ABS(K574)^2)/('1D'!$I$5*MAX(F574,
                                    0.1)^2),
                            1/3))),
                ($L$2)-E1396))),
    IF(IFERROR(AG575,
            0)=0,
        MAX(MAX('1D'!$D$16,
                MAX('1D'!$D$16,
                    POWER((ABS(K574)^2)/('1D'!$I$5*MAX(F574,
                                0.1)^2),
                        1/3))),
            IFERROR(W1396,
                MAX(MAX('1D'!$D$16,
                        MAX('1D'!$D$16,
                            POWER((ABS(K574)^2)/('1D'!$I$5*MAX(F574,
                                        0.1)^2),
                                1/3))),
                    ($L$2)-E1396))),
        IF(IFERROR(W574,
                0)=0,
            MAX(MAX('1D'!$D$16,
                    MAX('1D'!$D$16,
                        POWER((ABS(K574)^2)/('1D'!$I$5*MAX(F574,
                                    0.1)^2),
                            1/3))),
                IFERROR(W1396,
                    MAX(MAX('1D'!$D$16,
                            MAX('1D'!$D$16,
                                POWER((ABS(K574)^2)/('1D'!$I$5*MAX(F574,
                                            0.1)^2),
                                    1/3))),
                        ($L$2)-E1396))),
            IF(OR(IFERROR(AD574,
                        0)&gt;=1,
                    IFERROR(AD575,
                        0)&gt;=1),
                MAX('1D'!$D$16,
                    MAX('1D'!$D$16,
                        POWER((ABS(K574)^2)/('1D'!$I$5*MAX(F574,
                                    0.1)^2),
                            1/3))),
                IF(ABS(IFERROR(AF574,
                            0))&lt;'1D'!$D$19,
                    MAX(MAX('1D'!$D$16,
                            MAX('1D'!$D$16,
                                POWER((ABS(K574)^2)/('1D'!$I$5*MAX(F574,
                                            0.1)^2),
                                    1/3))),
                        IFERROR(W574,
                            0)),
                    MAX(MAX('1D'!$D$16,
                            MAX('1D'!$D$16,
                                POWER((ABS(K574)^2)/('1D'!$I$5*MAX(F574,
                                            0.1)^2),
                                    1/3))),
                        (IFERROR(W574,
                                0))+((IFERROR(AF574,
                                    0))*'1D'!$D$18)))))))</f>
        <v>2.1389677043987478</v>
      </c>
      <c r="X574" s="5">
        <f t="shared" ca="1" si="116"/>
        <v>11.122632062873489</v>
      </c>
      <c r="Y574" s="5">
        <f t="shared" ca="1" si="117"/>
        <v>1.1735290000551568</v>
      </c>
      <c r="Z574" s="5">
        <f t="shared" ca="1" si="118"/>
        <v>4.5807502857230418</v>
      </c>
      <c r="AA574" s="5">
        <f t="shared" ca="1" si="119"/>
        <v>634.4194677043987</v>
      </c>
      <c r="AB574" s="5">
        <f ca="1">AA574+((ABS(K574)/MAX(((F574)+(G574)*(W574))*(W574),
            0.000001))^2)/(2*'1D'!$I$5)</f>
        <v>635.48895155659807</v>
      </c>
      <c r="AC574" s="5">
        <f ca="1">((ABS(K574)*'1D'!$D$6)/(MAX(((F574)+(G574)*(W574))*(W574),
            0.000001)*MAX(((((F574)+(G574)*(W574))*(W574))/MAX((F574)+2*(W574)*SQRT(1+(G574)^2),
                    0.000001))^(2/3),
            0.000001)))^2</f>
        <v>3.8141460404132466E-3</v>
      </c>
      <c r="AD574" s="5">
        <f ca="1">ABS(ABS(K574)/MAX(((F574)+(G574)*(W574))*(W574),
        0.000001))/SQRT('1D'!$I$5*MAX((((F574)+(G574)*(W574))*(W574))/MAX((F574)+2*(G574)*(W574),
            0.000001),
        0.000001))</f>
        <v>1.0000000000000004</v>
      </c>
      <c r="AE574" s="5">
        <f ca="1">((F574)*(W574)^2)/2+(G574)*(W574)^3/3+(ABS(K574)^2)/('1D'!$I$5*MAX(((F574)+(G574)*(W574))*(W574),
        0.000001))</f>
        <v>35.686426155594638</v>
      </c>
      <c r="AF574" s="5">
        <f ca="1">IF($A$2=0,
    0,
    IFERROR(AB575+(((AC574+AC575)/2)*J575)+(IF(Z574&gt;Z575,
                '1D'!$D$8*((Z574^2-Z575^2)/(2*'1D'!$I$5)),
                '1D'!$D$9*((Z575^2-Z574^2)/(2*'1D'!$I$5)))+('1D'!$D$10*(ABS(I575)/90)*(MAX(Z574^2,
                        Z575^2)/(2*'1D'!$I$5))))-AB574,
        0))</f>
        <v>3.3622728137743252E-3</v>
      </c>
      <c r="AG574" s="5">
        <f ca="1">IF($A$2=0,
    1,
    IF(IFERROR(AG575,
            0)=0,
        0,
        IFERROR(IF(OR(ROUND(AD574,
                        3)&gt;=1,
                    AND(ABS(AF574)&lt;'1D'!$D$19,
                        AD574&lt;1)),
                1,
                0),
            0)))</f>
        <v>1</v>
      </c>
      <c r="AH574" s="5">
        <f ca="1">IFERROR(IF('1D'!V32="Supercritical",
        MAX('1D'!$D$16,
            IFERROR(L574,
                MAX('1D'!$D$16,
                    POWER((ABS(K574)^2)/('1D'!$I$5*MAX(F574,
                                0.1)^2),
                        1/3)))),
        IF('1D'!V32="Subcritical",
            MAX('1D'!$D$16,
                IFERROR(W574,
                    MAX('1D'!$D$16,
                        POWER((ABS(K574)^2)/('1D'!$I$5*MAX(F574,
                                    0.1)^2),
                            1/3)))),
            IF(IFERROR(T574,
                    -1E+99)&gt;=IFERROR(AE574,
                    -1E+99),
                MAX('1D'!$D$16,
                    IFERROR(L574,
                        MAX('1D'!$D$16,
                            POWER((ABS(K574)^2)/('1D'!$I$5*MAX(F574,
                                        0.1)^2),
                                1/3)))),
                MAX('1D'!$D$16,
                    IFERROR(W574,
                        MAX('1D'!$D$16,
                            POWER((ABS(K574)^2)/('1D'!$I$5*MAX(F574,
                                        0.1)^2),
                                1/3))))))),
    MAX('1D'!$D$16,
        POWER((ABS(K574)^2)/('1D'!$I$5*MAX(F574,
                    0.1)^2),
            1/3)))</f>
        <v>2.0411692021517887</v>
      </c>
      <c r="AI574" s="5">
        <f t="shared" ca="1" si="120"/>
        <v>634.32166920215172</v>
      </c>
      <c r="AJ574" s="5">
        <f ca="1">AI574+((ABS(K574)/MAX(((F574)+(G574)*(AH574))*(AH574),
            0.000001))^2)/(2*'1D'!$I$5)</f>
        <v>635.49609253909478</v>
      </c>
      <c r="AM574">
        <v>0</v>
      </c>
      <c r="AN574">
        <v>0</v>
      </c>
      <c r="AO574" s="5">
        <f t="shared" si="121"/>
        <v>0</v>
      </c>
      <c r="AP574" s="5">
        <f t="shared" si="125"/>
        <v>0</v>
      </c>
      <c r="AQ574" s="5">
        <f ca="1">ABS(ABS(K574)/MAX(((F574)+(G574)*(AH574))*(AH574),
        0.000001))/SQRT('1D'!$I$5*MAX((((F574)+(G574)*(AH574))*(AH574))/MAX((F574)+2*(G574)*(AH574),
            0.000001),
        0.000001))</f>
        <v>1.0727235886044055</v>
      </c>
      <c r="AR574" s="5" t="str">
        <f t="shared" ca="1" si="122"/>
        <v>Supercritical</v>
      </c>
      <c r="AS574" s="5">
        <f ca="1">((ABS(K574)*'1D'!$D$6)/(MAX(((F574)+(G574)*(AH574))*(AH574),
            0.000001)*MAX(((((F574)+(G574)*(AH574))*(AH574))/MAX((F574)+2*(AH574)*SQRT(1+(G574)^2),
                    0.000001))^(2/3),
            0.000001)))^2</f>
        <v>4.3358367565141456E-3</v>
      </c>
    </row>
    <row r="575" spans="1:45" x14ac:dyDescent="0.35">
      <c r="A575">
        <v>566</v>
      </c>
      <c r="B575">
        <v>564.99599999999998</v>
      </c>
      <c r="C575">
        <v>616174.79099999997</v>
      </c>
      <c r="D575">
        <v>3097421.8190000001</v>
      </c>
      <c r="E575">
        <v>632.28</v>
      </c>
      <c r="F575">
        <v>5.2</v>
      </c>
      <c r="G575">
        <v>0</v>
      </c>
      <c r="H575" t="s">
        <v>176</v>
      </c>
      <c r="I575">
        <v>2.7E-2</v>
      </c>
      <c r="J575" s="5">
        <f t="shared" si="123"/>
        <v>1</v>
      </c>
      <c r="K575" s="5">
        <f t="shared" ca="1" si="124"/>
        <v>50.95</v>
      </c>
      <c r="L575" s="5">
        <f ca="1">IF($A$2=0,
    IFERROR(L574,
        MAX('1D'!$D$16,
            POWER((ABS(K575)^2)/('1D'!$I$5*MAX(F575,
                        0.1)^2),
                1/3))),
    IF(IFERROR(V574,
            0)=0,
        IFERROR(L574,
            MAX('1D'!$D$16,
                POWER((ABS(K575)^2)/('1D'!$I$5*MAX(F575,
                            0.1)^2),
                    1/3))),
        IF(OR(IFERROR(L575,
                    0)=0,
                IFERROR(S574,
                    0)&lt;1,
                IFERROR(S575,
                    0)&lt;1),
            MAX('1D'!$D$16,
                POWER((ABS(K575)^2)/('1D'!$I$5*MAX(F575,
                            0.1)^2),
                    1/3)),
            IF(IFERROR(U575,
                    0)&gt;0,
                MAX('1D'!$D$16,
                    IFERROR(L575,
                        0)+((IFERROR(U575,
                                0))*'1D'!$D$18*IF((IFERROR(S575,
                                    0))&lt;1,
                            1,
                            -1))),
                IF(IFERROR(U575,
                        0)&lt;0,
                    IF(ABS((MAX('1D'!$D$16,
                                    POWER((ABS(K575)^2)/('1D'!$I$5*MAX(F575,
                                                0.1)^2),
                                        1/3)))-IFERROR(L575,
                                0))&gt;'1D'!$D$19,
                        MAX('1D'!$D$16,
                            IF((MAX('1D'!$D$16,
                                        POWER((ABS(K575)^2)/('1D'!$I$5*MAX(F575,
                                                    0.1)^2),
                                            1/3)))&gt;IFERROR(L575,
                                    0),
                                MIN((MAX('1D'!$D$16,
                                            POWER((ABS(K575)^2)/('1D'!$I$5*MAX(F575,
                                                        0.1)^2),
                                                1/3))),
                                    IFERROR(L575,
                                        0)+(MIN(ABS(IFERROR(U575,
                                                    0))*'1D'!$D$18,
                                            ABS((MAX('1D'!$D$16,
                                                        POWER((ABS(K575)^2)/('1D'!$I$5*MAX(F575,
                                                                    0.1)^2),
                                                            1/3)))-IFERROR(L575,
                                                    0))))),
                                MAX((MAX('1D'!$D$16,
                                            POWER((ABS(K575)^2)/('1D'!$I$5*MAX(F575,
                                                        0.1)^2),
                                                1/3))),
                                    IFERROR(L575,
                                        0)-(MIN(ABS(IFERROR(U575,
                                                    0))*'1D'!$D$18,
                                            ABS((MAX('1D'!$D$16,
                                                        POWER((ABS(K575)^2)/('1D'!$I$5*MAX(F575,
                                                                    0.1)^2),
                                                            1/3)))-IFERROR(L575,
                                                    0))))))),
                        MAX('1D'!$D$16,
                            POWER((ABS(K575)^2)/('1D'!$I$5*MAX(F575,
                                        0.1)^2),
                                1/3))),
                    MAX('1D'!$D$16,
                        IFERROR(L575,
                            0)))))))</f>
        <v>2.0411692021517887</v>
      </c>
      <c r="M575" s="5">
        <f t="shared" ca="1" si="112"/>
        <v>10.614079851189301</v>
      </c>
      <c r="N575" s="5">
        <f t="shared" ca="1" si="113"/>
        <v>1.1434704692804873</v>
      </c>
      <c r="O575" s="5">
        <f t="shared" ca="1" si="114"/>
        <v>4.8002276894771132</v>
      </c>
      <c r="P575" s="5">
        <f t="shared" ca="1" si="115"/>
        <v>634.32116920215174</v>
      </c>
      <c r="Q575" s="5">
        <f ca="1">P575+((ABS(K575)/MAX(((F575)+(G575)*(L575))*(L575),
            0.000001))^2)/(2*'1D'!$I$5)</f>
        <v>635.49559253909479</v>
      </c>
      <c r="R575" s="5">
        <f ca="1">((ABS(K575)*'1D'!$D$6)/(MAX(((F575)+(G575)*(L575))*(L575),
            0.000001)*MAX(((((F575)+(G575)*(L575))*(L575))/MAX((F575)+2*(L575)*SQRT(1+(G575)^2),
                    0.000001))^(2/3),
            0.000001)))^2</f>
        <v>4.3358367565141456E-3</v>
      </c>
      <c r="S575" s="5">
        <f ca="1">ABS(ABS(K575)/MAX(((F575)+(G575)*(L575))*(L575),
        0.000001))/SQRT('1D'!$I$5*MAX((((F575)+(G575)*(L575))*(L575))/MAX((F575)+2*(G575)*(L575),
            0.000001),
        0.000001))</f>
        <v>1.0727235886044055</v>
      </c>
      <c r="T575" s="5">
        <f ca="1">((F575)*(L575)^2)/2+(G575)*(L575)^3/3+(ABS(K575)^2)/('1D'!$I$5*MAX(((F575)+(G575)*(L575))*(L575),
        0.000001))</f>
        <v>35.763412605541333</v>
      </c>
      <c r="U575" s="5">
        <f ca="1">IF($A$2=0,
    0,
    IFERROR(Q574-(((R574+R575)/2)*J575)-(IF(O574&gt;O575,
                '1D'!$D$8*((O574^2-O575^2)/(2*'1D'!$I$5)),
                '1D'!$D$9*((O575^2-O574^2)/(2*'1D'!$I$5)))+('1D'!$D$10*(ABS(I575)/90)*(MAX(O574^2,
                        O575^2)/(2*'1D'!$I$5))))-Q575,
        0))</f>
        <v>-3.8886858066007335E-3</v>
      </c>
      <c r="V575" s="5">
        <f ca="1">IF($A$2=0,
    1,
    IF(IFERROR(V574,
            0)=0,
        0,
        IFERROR(IF(ROUND(S575,
                    3)=1,
                1,
                IF(AND(ABS(U575)&lt;'1D'!$D$19,
                        S575&gt;1),
                    1,
                    0)),
            0)))</f>
        <v>0</v>
      </c>
      <c r="W575" s="5">
        <f ca="1">IF($A$2=0,
    MAX(MAX('1D'!$D$16,
            MAX('1D'!$D$16,
                POWER((ABS(K575)^2)/('1D'!$I$5*MAX(F575,
                            0.1)^2),
                    1/3))),
        IFERROR(W1396,
            MAX(MAX('1D'!$D$16,
                    MAX('1D'!$D$16,
                        POWER((ABS(K575)^2)/('1D'!$I$5*MAX(F575,
                                    0.1)^2),
                            1/3))),
                ($L$2)-E1396))),
    IF(IFERROR(AG576,
            0)=0,
        MAX(MAX('1D'!$D$16,
                MAX('1D'!$D$16,
                    POWER((ABS(K575)^2)/('1D'!$I$5*MAX(F575,
                                0.1)^2),
                        1/3))),
            IFERROR(W1396,
                MAX(MAX('1D'!$D$16,
                        MAX('1D'!$D$16,
                            POWER((ABS(K575)^2)/('1D'!$I$5*MAX(F575,
                                        0.1)^2),
                                1/3))),
                    ($L$2)-E1396))),
        IF(IFERROR(W575,
                0)=0,
            MAX(MAX('1D'!$D$16,
                    MAX('1D'!$D$16,
                        POWER((ABS(K575)^2)/('1D'!$I$5*MAX(F575,
                                    0.1)^2),
                            1/3))),
                IFERROR(W1396,
                    MAX(MAX('1D'!$D$16,
                            MAX('1D'!$D$16,
                                POWER((ABS(K575)^2)/('1D'!$I$5*MAX(F575,
                                            0.1)^2),
                                    1/3))),
                        ($L$2)-E1396))),
            IF(OR(IFERROR(AD575,
                        0)&gt;=1,
                    IFERROR(AD576,
                        0)&gt;=1),
                MAX('1D'!$D$16,
                    MAX('1D'!$D$16,
                        POWER((ABS(K575)^2)/('1D'!$I$5*MAX(F575,
                                    0.1)^2),
                            1/3))),
                IF(ABS(IFERROR(AF575,
                            0))&lt;'1D'!$D$19,
                    MAX(MAX('1D'!$D$16,
                            MAX('1D'!$D$16,
                                POWER((ABS(K575)^2)/('1D'!$I$5*MAX(F575,
                                            0.1)^2),
                                    1/3))),
                        IFERROR(W575,
                            0)),
                    MAX(MAX('1D'!$D$16,
                            MAX('1D'!$D$16,
                                POWER((ABS(K575)^2)/('1D'!$I$5*MAX(F575,
                                            0.1)^2),
                                    1/3))),
                        (IFERROR(W575,
                                0))+((IFERROR(AF575,
                                    0))*'1D'!$D$18)))))))</f>
        <v>2.1389677043987478</v>
      </c>
      <c r="X575" s="5">
        <f t="shared" ca="1" si="116"/>
        <v>11.122632062873489</v>
      </c>
      <c r="Y575" s="5">
        <f t="shared" ca="1" si="117"/>
        <v>1.1735290000551568</v>
      </c>
      <c r="Z575" s="5">
        <f t="shared" ca="1" si="118"/>
        <v>4.5807502857230418</v>
      </c>
      <c r="AA575" s="5">
        <f t="shared" ca="1" si="119"/>
        <v>634.41896770439871</v>
      </c>
      <c r="AB575" s="5">
        <f ca="1">AA575+((ABS(K575)/MAX(((F575)+(G575)*(W575))*(W575),
            0.000001))^2)/(2*'1D'!$I$5)</f>
        <v>635.48845155659808</v>
      </c>
      <c r="AC575" s="5">
        <f ca="1">((ABS(K575)*'1D'!$D$6)/(MAX(((F575)+(G575)*(W575))*(W575),
            0.000001)*MAX(((((F575)+(G575)*(W575))*(W575))/MAX((F575)+2*(W575)*SQRT(1+(G575)^2),
                    0.000001))^(2/3),
            0.000001)))^2</f>
        <v>3.8141460404132466E-3</v>
      </c>
      <c r="AD575" s="5">
        <f ca="1">ABS(ABS(K575)/MAX(((F575)+(G575)*(W575))*(W575),
        0.000001))/SQRT('1D'!$I$5*MAX((((F575)+(G575)*(W575))*(W575))/MAX((F575)+2*(G575)*(W575),
            0.000001),
        0.000001))</f>
        <v>1.0000000000000004</v>
      </c>
      <c r="AE575" s="5">
        <f ca="1">((F575)*(W575)^2)/2+(G575)*(W575)^3/3+(ABS(K575)^2)/('1D'!$I$5*MAX(((F575)+(G575)*(W575))*(W575),
        0.000001))</f>
        <v>35.686426155594638</v>
      </c>
      <c r="AF575" s="5">
        <f ca="1">IF($A$2=0,
    0,
    IFERROR(AB576+(((AC575+AC576)/2)*J576)+(IF(Z575&gt;Z576,
                '1D'!$D$8*((Z575^2-Z576^2)/(2*'1D'!$I$5)),
                '1D'!$D$9*((Z576^2-Z575^2)/(2*'1D'!$I$5)))+('1D'!$D$10*(ABS(I576)/90)*(MAX(Z575^2,
                        Z576^2)/(2*'1D'!$I$5))))-AB575,
        0))</f>
        <v>3.3141460404522149E-3</v>
      </c>
      <c r="AG575" s="5">
        <f ca="1">IF($A$2=0,
    1,
    IF(IFERROR(AG576,
            0)=0,
        0,
        IFERROR(IF(OR(ROUND(AD575,
                        3)&gt;=1,
                    AND(ABS(AF575)&lt;'1D'!$D$19,
                        AD575&lt;1)),
                1,
                0),
            0)))</f>
        <v>1</v>
      </c>
      <c r="AH575" s="5">
        <f ca="1">IFERROR(IF('1D'!V32="Supercritical",
        MAX('1D'!$D$16,
            IFERROR(L575,
                MAX('1D'!$D$16,
                    POWER((ABS(K575)^2)/('1D'!$I$5*MAX(F575,
                                0.1)^2),
                        1/3)))),
        IF('1D'!V32="Subcritical",
            MAX('1D'!$D$16,
                IFERROR(W575,
                    MAX('1D'!$D$16,
                        POWER((ABS(K575)^2)/('1D'!$I$5*MAX(F575,
                                    0.1)^2),
                            1/3)))),
            IF(IFERROR(T575,
                    -1E+99)&gt;=IFERROR(AE575,
                    -1E+99),
                MAX('1D'!$D$16,
                    IFERROR(L575,
                        MAX('1D'!$D$16,
                            POWER((ABS(K575)^2)/('1D'!$I$5*MAX(F575,
                                        0.1)^2),
                                1/3)))),
                MAX('1D'!$D$16,
                    IFERROR(W575,
                        MAX('1D'!$D$16,
                            POWER((ABS(K575)^2)/('1D'!$I$5*MAX(F575,
                                        0.1)^2),
                                1/3))))))),
    MAX('1D'!$D$16,
        POWER((ABS(K575)^2)/('1D'!$I$5*MAX(F575,
                    0.1)^2),
            1/3)))</f>
        <v>2.0411692021517887</v>
      </c>
      <c r="AI575" s="5">
        <f t="shared" ca="1" si="120"/>
        <v>634.32116920215174</v>
      </c>
      <c r="AJ575" s="5">
        <f ca="1">AI575+((ABS(K575)/MAX(((F575)+(G575)*(AH575))*(AH575),
            0.000001))^2)/(2*'1D'!$I$5)</f>
        <v>635.49559253909479</v>
      </c>
      <c r="AM575">
        <v>0</v>
      </c>
      <c r="AN575">
        <v>0</v>
      </c>
      <c r="AO575" s="5">
        <f t="shared" si="121"/>
        <v>0</v>
      </c>
      <c r="AP575" s="5">
        <f t="shared" si="125"/>
        <v>0</v>
      </c>
      <c r="AQ575" s="5">
        <f ca="1">ABS(ABS(K575)/MAX(((F575)+(G575)*(AH575))*(AH575),
        0.000001))/SQRT('1D'!$I$5*MAX((((F575)+(G575)*(AH575))*(AH575))/MAX((F575)+2*(G575)*(AH575),
            0.000001),
        0.000001))</f>
        <v>1.0727235886044055</v>
      </c>
      <c r="AR575" s="5" t="str">
        <f t="shared" ca="1" si="122"/>
        <v>Supercritical</v>
      </c>
      <c r="AS575" s="5">
        <f ca="1">((ABS(K575)*'1D'!$D$6)/(MAX(((F575)+(G575)*(AH575))*(AH575),
            0.000001)*MAX(((((F575)+(G575)*(AH575))*(AH575))/MAX((F575)+2*(AH575)*SQRT(1+(G575)^2),
                    0.000001))^(2/3),
            0.000001)))^2</f>
        <v>4.3358367565141456E-3</v>
      </c>
    </row>
    <row r="576" spans="1:45" x14ac:dyDescent="0.35">
      <c r="A576">
        <v>567</v>
      </c>
      <c r="B576">
        <v>565.99599999999998</v>
      </c>
      <c r="C576">
        <v>616174.31700000004</v>
      </c>
      <c r="D576">
        <v>3097420.9389999998</v>
      </c>
      <c r="E576">
        <v>632.27949999999998</v>
      </c>
      <c r="F576">
        <v>5.2</v>
      </c>
      <c r="G576">
        <v>0</v>
      </c>
      <c r="H576" t="s">
        <v>176</v>
      </c>
      <c r="I576">
        <v>0</v>
      </c>
      <c r="J576" s="5">
        <f t="shared" si="123"/>
        <v>1</v>
      </c>
      <c r="K576" s="5">
        <f t="shared" ca="1" si="124"/>
        <v>50.95</v>
      </c>
      <c r="L576" s="5">
        <f ca="1">IF($A$2=0,
    IFERROR(L575,
        MAX('1D'!$D$16,
            POWER((ABS(K576)^2)/('1D'!$I$5*MAX(F576,
                        0.1)^2),
                1/3))),
    IF(IFERROR(V575,
            0)=0,
        IFERROR(L575,
            MAX('1D'!$D$16,
                POWER((ABS(K576)^2)/('1D'!$I$5*MAX(F576,
                            0.1)^2),
                    1/3))),
        IF(OR(IFERROR(L576,
                    0)=0,
                IFERROR(S575,
                    0)&lt;1,
                IFERROR(S576,
                    0)&lt;1),
            MAX('1D'!$D$16,
                POWER((ABS(K576)^2)/('1D'!$I$5*MAX(F576,
                            0.1)^2),
                    1/3)),
            IF(IFERROR(U576,
                    0)&gt;0,
                MAX('1D'!$D$16,
                    IFERROR(L576,
                        0)+((IFERROR(U576,
                                0))*'1D'!$D$18*IF((IFERROR(S576,
                                    0))&lt;1,
                            1,
                            -1))),
                IF(IFERROR(U576,
                        0)&lt;0,
                    IF(ABS((MAX('1D'!$D$16,
                                    POWER((ABS(K576)^2)/('1D'!$I$5*MAX(F576,
                                                0.1)^2),
                                        1/3)))-IFERROR(L576,
                                0))&gt;'1D'!$D$19,
                        MAX('1D'!$D$16,
                            IF((MAX('1D'!$D$16,
                                        POWER((ABS(K576)^2)/('1D'!$I$5*MAX(F576,
                                                    0.1)^2),
                                            1/3)))&gt;IFERROR(L576,
                                    0),
                                MIN((MAX('1D'!$D$16,
                                            POWER((ABS(K576)^2)/('1D'!$I$5*MAX(F576,
                                                        0.1)^2),
                                                1/3))),
                                    IFERROR(L576,
                                        0)+(MIN(ABS(IFERROR(U576,
                                                    0))*'1D'!$D$18,
                                            ABS((MAX('1D'!$D$16,
                                                        POWER((ABS(K576)^2)/('1D'!$I$5*MAX(F576,
                                                                    0.1)^2),
                                                            1/3)))-IFERROR(L576,
                                                    0))))),
                                MAX((MAX('1D'!$D$16,
                                            POWER((ABS(K576)^2)/('1D'!$I$5*MAX(F576,
                                                        0.1)^2),
                                                1/3))),
                                    IFERROR(L576,
                                        0)-(MIN(ABS(IFERROR(U576,
                                                    0))*'1D'!$D$18,
                                            ABS((MAX('1D'!$D$16,
                                                        POWER((ABS(K576)^2)/('1D'!$I$5*MAX(F576,
                                                                    0.1)^2),
                                                            1/3)))-IFERROR(L576,
                                                    0))))))),
                        MAX('1D'!$D$16,
                            POWER((ABS(K576)^2)/('1D'!$I$5*MAX(F576,
                                        0.1)^2),
                                1/3))),
                    MAX('1D'!$D$16,
                        IFERROR(L576,
                            0)))))))</f>
        <v>2.0411692021517887</v>
      </c>
      <c r="M576" s="5">
        <f t="shared" ca="1" si="112"/>
        <v>10.614079851189301</v>
      </c>
      <c r="N576" s="5">
        <f t="shared" ca="1" si="113"/>
        <v>1.1434704692804873</v>
      </c>
      <c r="O576" s="5">
        <f t="shared" ca="1" si="114"/>
        <v>4.8002276894771132</v>
      </c>
      <c r="P576" s="5">
        <f t="shared" ca="1" si="115"/>
        <v>634.32066920215175</v>
      </c>
      <c r="Q576" s="5">
        <f ca="1">P576+((ABS(K576)/MAX(((F576)+(G576)*(L576))*(L576),
            0.000001))^2)/(2*'1D'!$I$5)</f>
        <v>635.4950925390948</v>
      </c>
      <c r="R576" s="5">
        <f ca="1">((ABS(K576)*'1D'!$D$6)/(MAX(((F576)+(G576)*(L576))*(L576),
            0.000001)*MAX(((((F576)+(G576)*(L576))*(L576))/MAX((F576)+2*(L576)*SQRT(1+(G576)^2),
                    0.000001))^(2/3),
            0.000001)))^2</f>
        <v>4.3358367565141456E-3</v>
      </c>
      <c r="S576" s="5">
        <f ca="1">ABS(ABS(K576)/MAX(((F576)+(G576)*(L576))*(L576),
        0.000001))/SQRT('1D'!$I$5*MAX((((F576)+(G576)*(L576))*(L576))/MAX((F576)+2*(G576)*(L576),
            0.000001),
        0.000001))</f>
        <v>1.0727235886044055</v>
      </c>
      <c r="T576" s="5">
        <f ca="1">((F576)*(L576)^2)/2+(G576)*(L576)^3/3+(ABS(K576)^2)/('1D'!$I$5*MAX(((F576)+(G576)*(L576))*(L576),
        0.000001))</f>
        <v>35.763412605541333</v>
      </c>
      <c r="U576" s="5">
        <f ca="1">IF($A$2=0,
    0,
    IFERROR(Q575-(((R575+R576)/2)*J576)-(IF(O575&gt;O576,
                '1D'!$D$8*((O575^2-O576^2)/(2*'1D'!$I$5)),
                '1D'!$D$9*((O576^2-O575^2)/(2*'1D'!$I$5)))+('1D'!$D$10*(ABS(I576)/90)*(MAX(O575^2,
                        O576^2)/(2*'1D'!$I$5))))-Q576,
        0))</f>
        <v>-3.8358367564796936E-3</v>
      </c>
      <c r="V576" s="5">
        <f ca="1">IF($A$2=0,
    1,
    IF(IFERROR(V575,
            0)=0,
        0,
        IFERROR(IF(ROUND(S576,
                    3)=1,
                1,
                IF(AND(ABS(U576)&lt;'1D'!$D$19,
                        S576&gt;1),
                    1,
                    0)),
            0)))</f>
        <v>0</v>
      </c>
      <c r="W576" s="5">
        <f ca="1">IF($A$2=0,
    MAX(MAX('1D'!$D$16,
            MAX('1D'!$D$16,
                POWER((ABS(K576)^2)/('1D'!$I$5*MAX(F576,
                            0.1)^2),
                    1/3))),
        IFERROR(W1396,
            MAX(MAX('1D'!$D$16,
                    MAX('1D'!$D$16,
                        POWER((ABS(K576)^2)/('1D'!$I$5*MAX(F576,
                                    0.1)^2),
                            1/3))),
                ($L$2)-E1396))),
    IF(IFERROR(AG577,
            0)=0,
        MAX(MAX('1D'!$D$16,
                MAX('1D'!$D$16,
                    POWER((ABS(K576)^2)/('1D'!$I$5*MAX(F576,
                                0.1)^2),
                        1/3))),
            IFERROR(W1396,
                MAX(MAX('1D'!$D$16,
                        MAX('1D'!$D$16,
                            POWER((ABS(K576)^2)/('1D'!$I$5*MAX(F576,
                                        0.1)^2),
                                1/3))),
                    ($L$2)-E1396))),
        IF(IFERROR(W576,
                0)=0,
            MAX(MAX('1D'!$D$16,
                    MAX('1D'!$D$16,
                        POWER((ABS(K576)^2)/('1D'!$I$5*MAX(F576,
                                    0.1)^2),
                            1/3))),
                IFERROR(W1396,
                    MAX(MAX('1D'!$D$16,
                            MAX('1D'!$D$16,
                                POWER((ABS(K576)^2)/('1D'!$I$5*MAX(F576,
                                            0.1)^2),
                                    1/3))),
                        ($L$2)-E1396))),
            IF(OR(IFERROR(AD576,
                        0)&gt;=1,
                    IFERROR(AD577,
                        0)&gt;=1),
                MAX('1D'!$D$16,
                    MAX('1D'!$D$16,
                        POWER((ABS(K576)^2)/('1D'!$I$5*MAX(F576,
                                    0.1)^2),
                            1/3))),
                IF(ABS(IFERROR(AF576,
                            0))&lt;'1D'!$D$19,
                    MAX(MAX('1D'!$D$16,
                            MAX('1D'!$D$16,
                                POWER((ABS(K576)^2)/('1D'!$I$5*MAX(F576,
                                            0.1)^2),
                                    1/3))),
                        IFERROR(W576,
                            0)),
                    MAX(MAX('1D'!$D$16,
                            MAX('1D'!$D$16,
                                POWER((ABS(K576)^2)/('1D'!$I$5*MAX(F576,
                                            0.1)^2),
                                    1/3))),
                        (IFERROR(W576,
                                0))+((IFERROR(AF576,
                                    0))*'1D'!$D$18)))))))</f>
        <v>2.1389677043987478</v>
      </c>
      <c r="X576" s="5">
        <f t="shared" ca="1" si="116"/>
        <v>11.122632062873489</v>
      </c>
      <c r="Y576" s="5">
        <f t="shared" ca="1" si="117"/>
        <v>1.1735290000551568</v>
      </c>
      <c r="Z576" s="5">
        <f t="shared" ca="1" si="118"/>
        <v>4.5807502857230418</v>
      </c>
      <c r="AA576" s="5">
        <f t="shared" ca="1" si="119"/>
        <v>634.41846770439872</v>
      </c>
      <c r="AB576" s="5">
        <f ca="1">AA576+((ABS(K576)/MAX(((F576)+(G576)*(W576))*(W576),
            0.000001))^2)/(2*'1D'!$I$5)</f>
        <v>635.48795155659809</v>
      </c>
      <c r="AC576" s="5">
        <f ca="1">((ABS(K576)*'1D'!$D$6)/(MAX(((F576)+(G576)*(W576))*(W576),
            0.000001)*MAX(((((F576)+(G576)*(W576))*(W576))/MAX((F576)+2*(W576)*SQRT(1+(G576)^2),
                    0.000001))^(2/3),
            0.000001)))^2</f>
        <v>3.8141460404132466E-3</v>
      </c>
      <c r="AD576" s="5">
        <f ca="1">ABS(ABS(K576)/MAX(((F576)+(G576)*(W576))*(W576),
        0.000001))/SQRT('1D'!$I$5*MAX((((F576)+(G576)*(W576))*(W576))/MAX((F576)+2*(G576)*(W576),
            0.000001),
        0.000001))</f>
        <v>1.0000000000000004</v>
      </c>
      <c r="AE576" s="5">
        <f ca="1">((F576)*(W576)^2)/2+(G576)*(W576)^3/3+(ABS(K576)^2)/('1D'!$I$5*MAX(((F576)+(G576)*(W576))*(W576),
        0.000001))</f>
        <v>35.686426155594638</v>
      </c>
      <c r="AF576" s="5">
        <f ca="1">IF($A$2=0,
    0,
    IFERROR(AB577+(((AC576+AC577)/2)*J577)+(IF(Z576&gt;Z577,
                '1D'!$D$8*((Z576^2-Z577^2)/(2*'1D'!$I$5)),
                '1D'!$D$9*((Z577^2-Z576^2)/(2*'1D'!$I$5)))+('1D'!$D$10*(ABS(I577)/90)*(MAX(Z576^2,
                        Z577^2)/(2*'1D'!$I$5))))-AB576,
        0))</f>
        <v>3.3513287753521581E-3</v>
      </c>
      <c r="AG576" s="5">
        <f ca="1">IF($A$2=0,
    1,
    IF(IFERROR(AG577,
            0)=0,
        0,
        IFERROR(IF(OR(ROUND(AD576,
                        3)&gt;=1,
                    AND(ABS(AF576)&lt;'1D'!$D$19,
                        AD576&lt;1)),
                1,
                0),
            0)))</f>
        <v>1</v>
      </c>
      <c r="AH576" s="5">
        <f ca="1">IFERROR(IF('1D'!V32="Supercritical",
        MAX('1D'!$D$16,
            IFERROR(L576,
                MAX('1D'!$D$16,
                    POWER((ABS(K576)^2)/('1D'!$I$5*MAX(F576,
                                0.1)^2),
                        1/3)))),
        IF('1D'!V32="Subcritical",
            MAX('1D'!$D$16,
                IFERROR(W576,
                    MAX('1D'!$D$16,
                        POWER((ABS(K576)^2)/('1D'!$I$5*MAX(F576,
                                    0.1)^2),
                            1/3)))),
            IF(IFERROR(T576,
                    -1E+99)&gt;=IFERROR(AE576,
                    -1E+99),
                MAX('1D'!$D$16,
                    IFERROR(L576,
                        MAX('1D'!$D$16,
                            POWER((ABS(K576)^2)/('1D'!$I$5*MAX(F576,
                                        0.1)^2),
                                1/3)))),
                MAX('1D'!$D$16,
                    IFERROR(W576,
                        MAX('1D'!$D$16,
                            POWER((ABS(K576)^2)/('1D'!$I$5*MAX(F576,
                                        0.1)^2),
                                1/3))))))),
    MAX('1D'!$D$16,
        POWER((ABS(K576)^2)/('1D'!$I$5*MAX(F576,
                    0.1)^2),
            1/3)))</f>
        <v>2.0411692021517887</v>
      </c>
      <c r="AI576" s="5">
        <f t="shared" ca="1" si="120"/>
        <v>634.32066920215175</v>
      </c>
      <c r="AJ576" s="5">
        <f ca="1">AI576+((ABS(K576)/MAX(((F576)+(G576)*(AH576))*(AH576),
            0.000001))^2)/(2*'1D'!$I$5)</f>
        <v>635.4950925390948</v>
      </c>
      <c r="AM576">
        <v>0</v>
      </c>
      <c r="AN576">
        <v>0</v>
      </c>
      <c r="AO576" s="5">
        <f t="shared" si="121"/>
        <v>0</v>
      </c>
      <c r="AP576" s="5">
        <f t="shared" si="125"/>
        <v>0</v>
      </c>
      <c r="AQ576" s="5">
        <f ca="1">ABS(ABS(K576)/MAX(((F576)+(G576)*(AH576))*(AH576),
        0.000001))/SQRT('1D'!$I$5*MAX((((F576)+(G576)*(AH576))*(AH576))/MAX((F576)+2*(G576)*(AH576),
            0.000001),
        0.000001))</f>
        <v>1.0727235886044055</v>
      </c>
      <c r="AR576" s="5" t="str">
        <f t="shared" ca="1" si="122"/>
        <v>Supercritical</v>
      </c>
      <c r="AS576" s="5">
        <f ca="1">((ABS(K576)*'1D'!$D$6)/(MAX(((F576)+(G576)*(AH576))*(AH576),
            0.000001)*MAX(((((F576)+(G576)*(AH576))*(AH576))/MAX((F576)+2*(AH576)*SQRT(1+(G576)^2),
                    0.000001))^(2/3),
            0.000001)))^2</f>
        <v>4.3358367565141456E-3</v>
      </c>
    </row>
    <row r="577" spans="1:45" x14ac:dyDescent="0.35">
      <c r="A577">
        <v>568</v>
      </c>
      <c r="B577">
        <v>566.995</v>
      </c>
      <c r="C577">
        <v>616173.84299999999</v>
      </c>
      <c r="D577">
        <v>3097420.0589999999</v>
      </c>
      <c r="E577">
        <v>632.279</v>
      </c>
      <c r="F577">
        <v>5.2</v>
      </c>
      <c r="G577">
        <v>0</v>
      </c>
      <c r="H577" t="s">
        <v>176</v>
      </c>
      <c r="I577">
        <v>2.3E-2</v>
      </c>
      <c r="J577" s="5">
        <f t="shared" si="123"/>
        <v>0.99900000000002365</v>
      </c>
      <c r="K577" s="5">
        <f t="shared" ca="1" si="124"/>
        <v>50.95</v>
      </c>
      <c r="L577" s="5">
        <f ca="1">IF($A$2=0,
    IFERROR(L576,
        MAX('1D'!$D$16,
            POWER((ABS(K577)^2)/('1D'!$I$5*MAX(F577,
                        0.1)^2),
                1/3))),
    IF(IFERROR(V576,
            0)=0,
        IFERROR(L576,
            MAX('1D'!$D$16,
                POWER((ABS(K577)^2)/('1D'!$I$5*MAX(F577,
                            0.1)^2),
                    1/3))),
        IF(OR(IFERROR(L577,
                    0)=0,
                IFERROR(S576,
                    0)&lt;1,
                IFERROR(S577,
                    0)&lt;1),
            MAX('1D'!$D$16,
                POWER((ABS(K577)^2)/('1D'!$I$5*MAX(F577,
                            0.1)^2),
                    1/3)),
            IF(IFERROR(U577,
                    0)&gt;0,
                MAX('1D'!$D$16,
                    IFERROR(L577,
                        0)+((IFERROR(U577,
                                0))*'1D'!$D$18*IF((IFERROR(S577,
                                    0))&lt;1,
                            1,
                            -1))),
                IF(IFERROR(U577,
                        0)&lt;0,
                    IF(ABS((MAX('1D'!$D$16,
                                    POWER((ABS(K577)^2)/('1D'!$I$5*MAX(F577,
                                                0.1)^2),
                                        1/3)))-IFERROR(L577,
                                0))&gt;'1D'!$D$19,
                        MAX('1D'!$D$16,
                            IF((MAX('1D'!$D$16,
                                        POWER((ABS(K577)^2)/('1D'!$I$5*MAX(F577,
                                                    0.1)^2),
                                            1/3)))&gt;IFERROR(L577,
                                    0),
                                MIN((MAX('1D'!$D$16,
                                            POWER((ABS(K577)^2)/('1D'!$I$5*MAX(F577,
                                                        0.1)^2),
                                                1/3))),
                                    IFERROR(L577,
                                        0)+(MIN(ABS(IFERROR(U577,
                                                    0))*'1D'!$D$18,
                                            ABS((MAX('1D'!$D$16,
                                                        POWER((ABS(K577)^2)/('1D'!$I$5*MAX(F577,
                                                                    0.1)^2),
                                                            1/3)))-IFERROR(L577,
                                                    0))))),
                                MAX((MAX('1D'!$D$16,
                                            POWER((ABS(K577)^2)/('1D'!$I$5*MAX(F577,
                                                        0.1)^2),
                                                1/3))),
                                    IFERROR(L577,
                                        0)-(MIN(ABS(IFERROR(U577,
                                                    0))*'1D'!$D$18,
                                            ABS((MAX('1D'!$D$16,
                                                        POWER((ABS(K577)^2)/('1D'!$I$5*MAX(F577,
                                                                    0.1)^2),
                                                            1/3)))-IFERROR(L577,
                                                    0))))))),
                        MAX('1D'!$D$16,
                            POWER((ABS(K577)^2)/('1D'!$I$5*MAX(F577,
                                        0.1)^2),
                                1/3))),
                    MAX('1D'!$D$16,
                        IFERROR(L577,
                            0)))))))</f>
        <v>2.0411692021517887</v>
      </c>
      <c r="M577" s="5">
        <f t="shared" ca="1" si="112"/>
        <v>10.614079851189301</v>
      </c>
      <c r="N577" s="5">
        <f t="shared" ca="1" si="113"/>
        <v>1.1434704692804873</v>
      </c>
      <c r="O577" s="5">
        <f t="shared" ca="1" si="114"/>
        <v>4.8002276894771132</v>
      </c>
      <c r="P577" s="5">
        <f t="shared" ca="1" si="115"/>
        <v>634.32016920215176</v>
      </c>
      <c r="Q577" s="5">
        <f ca="1">P577+((ABS(K577)/MAX(((F577)+(G577)*(L577))*(L577),
            0.000001))^2)/(2*'1D'!$I$5)</f>
        <v>635.49459253909481</v>
      </c>
      <c r="R577" s="5">
        <f ca="1">((ABS(K577)*'1D'!$D$6)/(MAX(((F577)+(G577)*(L577))*(L577),
            0.000001)*MAX(((((F577)+(G577)*(L577))*(L577))/MAX((F577)+2*(L577)*SQRT(1+(G577)^2),
                    0.000001))^(2/3),
            0.000001)))^2</f>
        <v>4.3358367565141456E-3</v>
      </c>
      <c r="S577" s="5">
        <f ca="1">ABS(ABS(K577)/MAX(((F577)+(G577)*(L577))*(L577),
        0.000001))/SQRT('1D'!$I$5*MAX((((F577)+(G577)*(L577))*(L577))/MAX((F577)+2*(G577)*(L577),
            0.000001),
        0.000001))</f>
        <v>1.0727235886044055</v>
      </c>
      <c r="T577" s="5">
        <f ca="1">((F577)*(L577)^2)/2+(G577)*(L577)^3/3+(ABS(K577)^2)/('1D'!$I$5*MAX(((F577)+(G577)*(L577))*(L577),
        0.000001))</f>
        <v>35.763412605541333</v>
      </c>
      <c r="U577" s="5">
        <f ca="1">IF($A$2=0,
    0,
    IFERROR(Q576-(((R576+R577)/2)*J577)-(IF(O576&gt;O577,
                '1D'!$D$8*((O576^2-O577^2)/(2*'1D'!$I$5)),
                '1D'!$D$9*((O577^2-O576^2)/(2*'1D'!$I$5)))+('1D'!$D$10*(ABS(I577)/90)*(MAX(O576^2,
                        O577^2)/(2*'1D'!$I$5))))-Q577,
        0))</f>
        <v>-3.8765204810715659E-3</v>
      </c>
      <c r="V577" s="5">
        <f ca="1">IF($A$2=0,
    1,
    IF(IFERROR(V576,
            0)=0,
        0,
        IFERROR(IF(ROUND(S577,
                    3)=1,
                1,
                IF(AND(ABS(U577)&lt;'1D'!$D$19,
                        S577&gt;1),
                    1,
                    0)),
            0)))</f>
        <v>0</v>
      </c>
      <c r="W577" s="5">
        <f ca="1">IF($A$2=0,
    MAX(MAX('1D'!$D$16,
            MAX('1D'!$D$16,
                POWER((ABS(K577)^2)/('1D'!$I$5*MAX(F577,
                            0.1)^2),
                    1/3))),
        IFERROR(W1396,
            MAX(MAX('1D'!$D$16,
                    MAX('1D'!$D$16,
                        POWER((ABS(K577)^2)/('1D'!$I$5*MAX(F577,
                                    0.1)^2),
                            1/3))),
                ($L$2)-E1396))),
    IF(IFERROR(AG578,
            0)=0,
        MAX(MAX('1D'!$D$16,
                MAX('1D'!$D$16,
                    POWER((ABS(K577)^2)/('1D'!$I$5*MAX(F577,
                                0.1)^2),
                        1/3))),
            IFERROR(W1396,
                MAX(MAX('1D'!$D$16,
                        MAX('1D'!$D$16,
                            POWER((ABS(K577)^2)/('1D'!$I$5*MAX(F577,
                                        0.1)^2),
                                1/3))),
                    ($L$2)-E1396))),
        IF(IFERROR(W577,
                0)=0,
            MAX(MAX('1D'!$D$16,
                    MAX('1D'!$D$16,
                        POWER((ABS(K577)^2)/('1D'!$I$5*MAX(F577,
                                    0.1)^2),
                            1/3))),
                IFERROR(W1396,
                    MAX(MAX('1D'!$D$16,
                            MAX('1D'!$D$16,
                                POWER((ABS(K577)^2)/('1D'!$I$5*MAX(F577,
                                            0.1)^2),
                                    1/3))),
                        ($L$2)-E1396))),
            IF(OR(IFERROR(AD577,
                        0)&gt;=1,
                    IFERROR(AD578,
                        0)&gt;=1),
                MAX('1D'!$D$16,
                    MAX('1D'!$D$16,
                        POWER((ABS(K577)^2)/('1D'!$I$5*MAX(F577,
                                    0.1)^2),
                            1/3))),
                IF(ABS(IFERROR(AF577,
                            0))&lt;'1D'!$D$19,
                    MAX(MAX('1D'!$D$16,
                            MAX('1D'!$D$16,
                                POWER((ABS(K577)^2)/('1D'!$I$5*MAX(F577,
                                            0.1)^2),
                                    1/3))),
                        IFERROR(W577,
                            0)),
                    MAX(MAX('1D'!$D$16,
                            MAX('1D'!$D$16,
                                POWER((ABS(K577)^2)/('1D'!$I$5*MAX(F577,
                                            0.1)^2),
                                    1/3))),
                        (IFERROR(W577,
                                0))+((IFERROR(AF577,
                                    0))*'1D'!$D$18)))))))</f>
        <v>2.1389677043987478</v>
      </c>
      <c r="X577" s="5">
        <f t="shared" ca="1" si="116"/>
        <v>11.122632062873489</v>
      </c>
      <c r="Y577" s="5">
        <f t="shared" ca="1" si="117"/>
        <v>1.1735290000551568</v>
      </c>
      <c r="Z577" s="5">
        <f t="shared" ca="1" si="118"/>
        <v>4.5807502857230418</v>
      </c>
      <c r="AA577" s="5">
        <f t="shared" ca="1" si="119"/>
        <v>634.41796770439873</v>
      </c>
      <c r="AB577" s="5">
        <f ca="1">AA577+((ABS(K577)/MAX(((F577)+(G577)*(W577))*(W577),
            0.000001))^2)/(2*'1D'!$I$5)</f>
        <v>635.4874515565981</v>
      </c>
      <c r="AC577" s="5">
        <f ca="1">((ABS(K577)*'1D'!$D$6)/(MAX(((F577)+(G577)*(W577))*(W577),
            0.000001)*MAX(((((F577)+(G577)*(W577))*(W577))/MAX((F577)+2*(W577)*SQRT(1+(G577)^2),
                    0.000001))^(2/3),
            0.000001)))^2</f>
        <v>3.8141460404132466E-3</v>
      </c>
      <c r="AD577" s="5">
        <f ca="1">ABS(ABS(K577)/MAX(((F577)+(G577)*(W577))*(W577),
        0.000001))/SQRT('1D'!$I$5*MAX((((F577)+(G577)*(W577))*(W577))/MAX((F577)+2*(G577)*(W577),
            0.000001),
        0.000001))</f>
        <v>1.0000000000000004</v>
      </c>
      <c r="AE577" s="5">
        <f ca="1">((F577)*(W577)^2)/2+(G577)*(W577)^3/3+(ABS(K577)^2)/('1D'!$I$5*MAX(((F577)+(G577)*(W577))*(W577),
        0.000001))</f>
        <v>35.686426155594638</v>
      </c>
      <c r="AF577" s="5">
        <f ca="1">IF($A$2=0,
    0,
    IFERROR(AB578+(((AC577+AC578)/2)*J578)+(IF(Z577&gt;Z578,
                '1D'!$D$8*((Z577^2-Z578^2)/(2*'1D'!$I$5)),
                '1D'!$D$9*((Z578^2-Z577^2)/(2*'1D'!$I$5)))+('1D'!$D$10*(ABS(I578)/90)*(MAX(Z577^2,
                        Z578^2)/(2*'1D'!$I$5))))-AB577,
        0))</f>
        <v>3.3589570674621427E-3</v>
      </c>
      <c r="AG577" s="5">
        <f ca="1">IF($A$2=0,
    1,
    IF(IFERROR(AG578,
            0)=0,
        0,
        IFERROR(IF(OR(ROUND(AD577,
                        3)&gt;=1,
                    AND(ABS(AF577)&lt;'1D'!$D$19,
                        AD577&lt;1)),
                1,
                0),
            0)))</f>
        <v>1</v>
      </c>
      <c r="AH577" s="5">
        <f ca="1">IFERROR(IF('1D'!V32="Supercritical",
        MAX('1D'!$D$16,
            IFERROR(L577,
                MAX('1D'!$D$16,
                    POWER((ABS(K577)^2)/('1D'!$I$5*MAX(F577,
                                0.1)^2),
                        1/3)))),
        IF('1D'!V32="Subcritical",
            MAX('1D'!$D$16,
                IFERROR(W577,
                    MAX('1D'!$D$16,
                        POWER((ABS(K577)^2)/('1D'!$I$5*MAX(F577,
                                    0.1)^2),
                            1/3)))),
            IF(IFERROR(T577,
                    -1E+99)&gt;=IFERROR(AE577,
                    -1E+99),
                MAX('1D'!$D$16,
                    IFERROR(L577,
                        MAX('1D'!$D$16,
                            POWER((ABS(K577)^2)/('1D'!$I$5*MAX(F577,
                                        0.1)^2),
                                1/3)))),
                MAX('1D'!$D$16,
                    IFERROR(W577,
                        MAX('1D'!$D$16,
                            POWER((ABS(K577)^2)/('1D'!$I$5*MAX(F577,
                                        0.1)^2),
                                1/3))))))),
    MAX('1D'!$D$16,
        POWER((ABS(K577)^2)/('1D'!$I$5*MAX(F577,
                    0.1)^2),
            1/3)))</f>
        <v>2.0411692021517887</v>
      </c>
      <c r="AI577" s="5">
        <f t="shared" ca="1" si="120"/>
        <v>634.32016920215176</v>
      </c>
      <c r="AJ577" s="5">
        <f ca="1">AI577+((ABS(K577)/MAX(((F577)+(G577)*(AH577))*(AH577),
            0.000001))^2)/(2*'1D'!$I$5)</f>
        <v>635.49459253909481</v>
      </c>
      <c r="AM577">
        <v>0</v>
      </c>
      <c r="AN577">
        <v>0</v>
      </c>
      <c r="AO577" s="5">
        <f t="shared" si="121"/>
        <v>0</v>
      </c>
      <c r="AP577" s="5">
        <f t="shared" si="125"/>
        <v>0</v>
      </c>
      <c r="AQ577" s="5">
        <f ca="1">ABS(ABS(K577)/MAX(((F577)+(G577)*(AH577))*(AH577),
        0.000001))/SQRT('1D'!$I$5*MAX((((F577)+(G577)*(AH577))*(AH577))/MAX((F577)+2*(G577)*(AH577),
            0.000001),
        0.000001))</f>
        <v>1.0727235886044055</v>
      </c>
      <c r="AR577" s="5" t="str">
        <f t="shared" ca="1" si="122"/>
        <v>Supercritical</v>
      </c>
      <c r="AS577" s="5">
        <f ca="1">((ABS(K577)*'1D'!$D$6)/(MAX(((F577)+(G577)*(AH577))*(AH577),
            0.000001)*MAX(((((F577)+(G577)*(AH577))*(AH577))/MAX((F577)+2*(AH577)*SQRT(1+(G577)^2),
                    0.000001))^(2/3),
            0.000001)))^2</f>
        <v>4.3358367565141456E-3</v>
      </c>
    </row>
    <row r="578" spans="1:45" x14ac:dyDescent="0.35">
      <c r="A578">
        <v>569</v>
      </c>
      <c r="B578">
        <v>567.99599999999998</v>
      </c>
      <c r="C578">
        <v>616173.36800000002</v>
      </c>
      <c r="D578">
        <v>3097419.1779999998</v>
      </c>
      <c r="E578">
        <v>632.27850000000001</v>
      </c>
      <c r="F578">
        <v>5.2</v>
      </c>
      <c r="G578">
        <v>0</v>
      </c>
      <c r="H578" t="s">
        <v>176</v>
      </c>
      <c r="I578">
        <v>2.3E-2</v>
      </c>
      <c r="J578" s="5">
        <f t="shared" si="123"/>
        <v>1.0009999999999764</v>
      </c>
      <c r="K578" s="5">
        <f t="shared" ca="1" si="124"/>
        <v>50.95</v>
      </c>
      <c r="L578" s="5">
        <f ca="1">IF($A$2=0,
    IFERROR(L577,
        MAX('1D'!$D$16,
            POWER((ABS(K578)^2)/('1D'!$I$5*MAX(F578,
                        0.1)^2),
                1/3))),
    IF(IFERROR(V577,
            0)=0,
        IFERROR(L577,
            MAX('1D'!$D$16,
                POWER((ABS(K578)^2)/('1D'!$I$5*MAX(F578,
                            0.1)^2),
                    1/3))),
        IF(OR(IFERROR(L578,
                    0)=0,
                IFERROR(S577,
                    0)&lt;1,
                IFERROR(S578,
                    0)&lt;1),
            MAX('1D'!$D$16,
                POWER((ABS(K578)^2)/('1D'!$I$5*MAX(F578,
                            0.1)^2),
                    1/3)),
            IF(IFERROR(U578,
                    0)&gt;0,
                MAX('1D'!$D$16,
                    IFERROR(L578,
                        0)+((IFERROR(U578,
                                0))*'1D'!$D$18*IF((IFERROR(S578,
                                    0))&lt;1,
                            1,
                            -1))),
                IF(IFERROR(U578,
                        0)&lt;0,
                    IF(ABS((MAX('1D'!$D$16,
                                    POWER((ABS(K578)^2)/('1D'!$I$5*MAX(F578,
                                                0.1)^2),
                                        1/3)))-IFERROR(L578,
                                0))&gt;'1D'!$D$19,
                        MAX('1D'!$D$16,
                            IF((MAX('1D'!$D$16,
                                        POWER((ABS(K578)^2)/('1D'!$I$5*MAX(F578,
                                                    0.1)^2),
                                            1/3)))&gt;IFERROR(L578,
                                    0),
                                MIN((MAX('1D'!$D$16,
                                            POWER((ABS(K578)^2)/('1D'!$I$5*MAX(F578,
                                                        0.1)^2),
                                                1/3))),
                                    IFERROR(L578,
                                        0)+(MIN(ABS(IFERROR(U578,
                                                    0))*'1D'!$D$18,
                                            ABS((MAX('1D'!$D$16,
                                                        POWER((ABS(K578)^2)/('1D'!$I$5*MAX(F578,
                                                                    0.1)^2),
                                                            1/3)))-IFERROR(L578,
                                                    0))))),
                                MAX((MAX('1D'!$D$16,
                                            POWER((ABS(K578)^2)/('1D'!$I$5*MAX(F578,
                                                        0.1)^2),
                                                1/3))),
                                    IFERROR(L578,
                                        0)-(MIN(ABS(IFERROR(U578,
                                                    0))*'1D'!$D$18,
                                            ABS((MAX('1D'!$D$16,
                                                        POWER((ABS(K578)^2)/('1D'!$I$5*MAX(F578,
                                                                    0.1)^2),
                                                            1/3)))-IFERROR(L578,
                                                    0))))))),
                        MAX('1D'!$D$16,
                            POWER((ABS(K578)^2)/('1D'!$I$5*MAX(F578,
                                        0.1)^2),
                                1/3))),
                    MAX('1D'!$D$16,
                        IFERROR(L578,
                            0)))))))</f>
        <v>2.0411692021517887</v>
      </c>
      <c r="M578" s="5">
        <f t="shared" ca="1" si="112"/>
        <v>10.614079851189301</v>
      </c>
      <c r="N578" s="5">
        <f t="shared" ca="1" si="113"/>
        <v>1.1434704692804873</v>
      </c>
      <c r="O578" s="5">
        <f t="shared" ca="1" si="114"/>
        <v>4.8002276894771132</v>
      </c>
      <c r="P578" s="5">
        <f t="shared" ca="1" si="115"/>
        <v>634.31966920215177</v>
      </c>
      <c r="Q578" s="5">
        <f ca="1">P578+((ABS(K578)/MAX(((F578)+(G578)*(L578))*(L578),
            0.000001))^2)/(2*'1D'!$I$5)</f>
        <v>635.49409253909482</v>
      </c>
      <c r="R578" s="5">
        <f ca="1">((ABS(K578)*'1D'!$D$6)/(MAX(((F578)+(G578)*(L578))*(L578),
            0.000001)*MAX(((((F578)+(G578)*(L578))*(L578))/MAX((F578)+2*(L578)*SQRT(1+(G578)^2),
                    0.000001))^(2/3),
            0.000001)))^2</f>
        <v>4.3358367565141456E-3</v>
      </c>
      <c r="S578" s="5">
        <f ca="1">ABS(ABS(K578)/MAX(((F578)+(G578)*(L578))*(L578),
        0.000001))/SQRT('1D'!$I$5*MAX((((F578)+(G578)*(L578))*(L578))/MAX((F578)+2*(G578)*(L578),
            0.000001),
        0.000001))</f>
        <v>1.0727235886044055</v>
      </c>
      <c r="T578" s="5">
        <f ca="1">((F578)*(L578)^2)/2+(G578)*(L578)^3/3+(ABS(K578)^2)/('1D'!$I$5*MAX(((F578)+(G578)*(L578))*(L578),
        0.000001))</f>
        <v>35.763412605541333</v>
      </c>
      <c r="U578" s="5">
        <f ca="1">IF($A$2=0,
    0,
    IFERROR(Q577-(((R577+R578)/2)*J578)-(IF(O577&gt;O578,
                '1D'!$D$8*((O577^2-O578^2)/(2*'1D'!$I$5)),
                '1D'!$D$9*((O578^2-O577^2)/(2*'1D'!$I$5)))+('1D'!$D$10*(ABS(I578)/90)*(MAX(O577^2,
                        O578^2)/(2*'1D'!$I$5))))-Q578,
        0))</f>
        <v>-3.8851921545983714E-3</v>
      </c>
      <c r="V578" s="5">
        <f ca="1">IF($A$2=0,
    1,
    IF(IFERROR(V577,
            0)=0,
        0,
        IFERROR(IF(ROUND(S578,
                    3)=1,
                1,
                IF(AND(ABS(U578)&lt;'1D'!$D$19,
                        S578&gt;1),
                    1,
                    0)),
            0)))</f>
        <v>0</v>
      </c>
      <c r="W578" s="5">
        <f ca="1">IF($A$2=0,
    MAX(MAX('1D'!$D$16,
            MAX('1D'!$D$16,
                POWER((ABS(K578)^2)/('1D'!$I$5*MAX(F578,
                            0.1)^2),
                    1/3))),
        IFERROR(W1396,
            MAX(MAX('1D'!$D$16,
                    MAX('1D'!$D$16,
                        POWER((ABS(K578)^2)/('1D'!$I$5*MAX(F578,
                                    0.1)^2),
                            1/3))),
                ($L$2)-E1396))),
    IF(IFERROR(AG579,
            0)=0,
        MAX(MAX('1D'!$D$16,
                MAX('1D'!$D$16,
                    POWER((ABS(K578)^2)/('1D'!$I$5*MAX(F578,
                                0.1)^2),
                        1/3))),
            IFERROR(W1396,
                MAX(MAX('1D'!$D$16,
                        MAX('1D'!$D$16,
                            POWER((ABS(K578)^2)/('1D'!$I$5*MAX(F578,
                                        0.1)^2),
                                1/3))),
                    ($L$2)-E1396))),
        IF(IFERROR(W578,
                0)=0,
            MAX(MAX('1D'!$D$16,
                    MAX('1D'!$D$16,
                        POWER((ABS(K578)^2)/('1D'!$I$5*MAX(F578,
                                    0.1)^2),
                            1/3))),
                IFERROR(W1396,
                    MAX(MAX('1D'!$D$16,
                            MAX('1D'!$D$16,
                                POWER((ABS(K578)^2)/('1D'!$I$5*MAX(F578,
                                            0.1)^2),
                                    1/3))),
                        ($L$2)-E1396))),
            IF(OR(IFERROR(AD578,
                        0)&gt;=1,
                    IFERROR(AD579,
                        0)&gt;=1),
                MAX('1D'!$D$16,
                    MAX('1D'!$D$16,
                        POWER((ABS(K578)^2)/('1D'!$I$5*MAX(F578,
                                    0.1)^2),
                            1/3))),
                IF(ABS(IFERROR(AF578,
                            0))&lt;'1D'!$D$19,
                    MAX(MAX('1D'!$D$16,
                            MAX('1D'!$D$16,
                                POWER((ABS(K578)^2)/('1D'!$I$5*MAX(F578,
                                            0.1)^2),
                                    1/3))),
                        IFERROR(W578,
                            0)),
                    MAX(MAX('1D'!$D$16,
                            MAX('1D'!$D$16,
                                POWER((ABS(K578)^2)/('1D'!$I$5*MAX(F578,
                                            0.1)^2),
                                    1/3))),
                        (IFERROR(W578,
                                0))+((IFERROR(AF578,
                                    0))*'1D'!$D$18)))))))</f>
        <v>2.1389677043987478</v>
      </c>
      <c r="X578" s="5">
        <f t="shared" ca="1" si="116"/>
        <v>11.122632062873489</v>
      </c>
      <c r="Y578" s="5">
        <f t="shared" ca="1" si="117"/>
        <v>1.1735290000551568</v>
      </c>
      <c r="Z578" s="5">
        <f t="shared" ca="1" si="118"/>
        <v>4.5807502857230418</v>
      </c>
      <c r="AA578" s="5">
        <f t="shared" ca="1" si="119"/>
        <v>634.41746770439875</v>
      </c>
      <c r="AB578" s="5">
        <f ca="1">AA578+((ABS(K578)/MAX(((F578)+(G578)*(W578))*(W578),
            0.000001))^2)/(2*'1D'!$I$5)</f>
        <v>635.48695155659811</v>
      </c>
      <c r="AC578" s="5">
        <f ca="1">((ABS(K578)*'1D'!$D$6)/(MAX(((F578)+(G578)*(W578))*(W578),
            0.000001)*MAX(((((F578)+(G578)*(W578))*(W578))/MAX((F578)+2*(W578)*SQRT(1+(G578)^2),
                    0.000001))^(2/3),
            0.000001)))^2</f>
        <v>3.8141460404132466E-3</v>
      </c>
      <c r="AD578" s="5">
        <f ca="1">ABS(ABS(K578)/MAX(((F578)+(G578)*(W578))*(W578),
        0.000001))/SQRT('1D'!$I$5*MAX((((F578)+(G578)*(W578))*(W578))/MAX((F578)+2*(G578)*(W578),
            0.000001),
        0.000001))</f>
        <v>1.0000000000000004</v>
      </c>
      <c r="AE578" s="5">
        <f ca="1">((F578)*(W578)^2)/2+(G578)*(W578)^3/3+(ABS(K578)^2)/('1D'!$I$5*MAX(((F578)+(G578)*(W578))*(W578),
        0.000001))</f>
        <v>35.686426155594638</v>
      </c>
      <c r="AF578" s="5">
        <f ca="1">IF($A$2=0,
    0,
    IFERROR(AB579+(((AC578+AC579)/2)*J579)+(IF(Z578&gt;Z579,
                '1D'!$D$8*((Z578^2-Z579^2)/(2*'1D'!$I$5)),
                '1D'!$D$9*((Z579^2-Z578^2)/(2*'1D'!$I$5)))+('1D'!$D$10*(ABS(I579)/90)*(MAX(Z578^2,
                        Z579^2)/(2*'1D'!$I$5))))-AB578,
        0))</f>
        <v>3.3622728137743252E-3</v>
      </c>
      <c r="AG578" s="5">
        <f ca="1">IF($A$2=0,
    1,
    IF(IFERROR(AG579,
            0)=0,
        0,
        IFERROR(IF(OR(ROUND(AD578,
                        3)&gt;=1,
                    AND(ABS(AF578)&lt;'1D'!$D$19,
                        AD578&lt;1)),
                1,
                0),
            0)))</f>
        <v>1</v>
      </c>
      <c r="AH578" s="5">
        <f ca="1">IFERROR(IF('1D'!V32="Supercritical",
        MAX('1D'!$D$16,
            IFERROR(L578,
                MAX('1D'!$D$16,
                    POWER((ABS(K578)^2)/('1D'!$I$5*MAX(F578,
                                0.1)^2),
                        1/3)))),
        IF('1D'!V32="Subcritical",
            MAX('1D'!$D$16,
                IFERROR(W578,
                    MAX('1D'!$D$16,
                        POWER((ABS(K578)^2)/('1D'!$I$5*MAX(F578,
                                    0.1)^2),
                            1/3)))),
            IF(IFERROR(T578,
                    -1E+99)&gt;=IFERROR(AE578,
                    -1E+99),
                MAX('1D'!$D$16,
                    IFERROR(L578,
                        MAX('1D'!$D$16,
                            POWER((ABS(K578)^2)/('1D'!$I$5*MAX(F578,
                                        0.1)^2),
                                1/3)))),
                MAX('1D'!$D$16,
                    IFERROR(W578,
                        MAX('1D'!$D$16,
                            POWER((ABS(K578)^2)/('1D'!$I$5*MAX(F578,
                                        0.1)^2),
                                1/3))))))),
    MAX('1D'!$D$16,
        POWER((ABS(K578)^2)/('1D'!$I$5*MAX(F578,
                    0.1)^2),
            1/3)))</f>
        <v>2.0411692021517887</v>
      </c>
      <c r="AI578" s="5">
        <f t="shared" ca="1" si="120"/>
        <v>634.31966920215177</v>
      </c>
      <c r="AJ578" s="5">
        <f ca="1">AI578+((ABS(K578)/MAX(((F578)+(G578)*(AH578))*(AH578),
            0.000001))^2)/(2*'1D'!$I$5)</f>
        <v>635.49409253909482</v>
      </c>
      <c r="AM578">
        <v>0</v>
      </c>
      <c r="AN578">
        <v>0</v>
      </c>
      <c r="AO578" s="5">
        <f t="shared" si="121"/>
        <v>0</v>
      </c>
      <c r="AP578" s="5">
        <f t="shared" si="125"/>
        <v>0</v>
      </c>
      <c r="AQ578" s="5">
        <f ca="1">ABS(ABS(K578)/MAX(((F578)+(G578)*(AH578))*(AH578),
        0.000001))/SQRT('1D'!$I$5*MAX((((F578)+(G578)*(AH578))*(AH578))/MAX((F578)+2*(G578)*(AH578),
            0.000001),
        0.000001))</f>
        <v>1.0727235886044055</v>
      </c>
      <c r="AR578" s="5" t="str">
        <f t="shared" ca="1" si="122"/>
        <v>Supercritical</v>
      </c>
      <c r="AS578" s="5">
        <f ca="1">((ABS(K578)*'1D'!$D$6)/(MAX(((F578)+(G578)*(AH578))*(AH578),
            0.000001)*MAX(((((F578)+(G578)*(AH578))*(AH578))/MAX((F578)+2*(AH578)*SQRT(1+(G578)^2),
                    0.000001))^(2/3),
            0.000001)))^2</f>
        <v>4.3358367565141456E-3</v>
      </c>
    </row>
    <row r="579" spans="1:45" x14ac:dyDescent="0.35">
      <c r="A579">
        <v>570</v>
      </c>
      <c r="B579">
        <v>568.99599999999998</v>
      </c>
      <c r="C579">
        <v>616172.89399999997</v>
      </c>
      <c r="D579">
        <v>3097418.298</v>
      </c>
      <c r="E579">
        <v>632.27800000000002</v>
      </c>
      <c r="F579">
        <v>5.2</v>
      </c>
      <c r="G579">
        <v>0</v>
      </c>
      <c r="H579" t="s">
        <v>176</v>
      </c>
      <c r="I579">
        <v>2.7E-2</v>
      </c>
      <c r="J579" s="5">
        <f t="shared" si="123"/>
        <v>1</v>
      </c>
      <c r="K579" s="5">
        <f t="shared" ca="1" si="124"/>
        <v>50.95</v>
      </c>
      <c r="L579" s="5">
        <f ca="1">IF($A$2=0,
    IFERROR(L578,
        MAX('1D'!$D$16,
            POWER((ABS(K579)^2)/('1D'!$I$5*MAX(F579,
                        0.1)^2),
                1/3))),
    IF(IFERROR(V578,
            0)=0,
        IFERROR(L578,
            MAX('1D'!$D$16,
                POWER((ABS(K579)^2)/('1D'!$I$5*MAX(F579,
                            0.1)^2),
                    1/3))),
        IF(OR(IFERROR(L579,
                    0)=0,
                IFERROR(S578,
                    0)&lt;1,
                IFERROR(S579,
                    0)&lt;1),
            MAX('1D'!$D$16,
                POWER((ABS(K579)^2)/('1D'!$I$5*MAX(F579,
                            0.1)^2),
                    1/3)),
            IF(IFERROR(U579,
                    0)&gt;0,
                MAX('1D'!$D$16,
                    IFERROR(L579,
                        0)+((IFERROR(U579,
                                0))*'1D'!$D$18*IF((IFERROR(S579,
                                    0))&lt;1,
                            1,
                            -1))),
                IF(IFERROR(U579,
                        0)&lt;0,
                    IF(ABS((MAX('1D'!$D$16,
                                    POWER((ABS(K579)^2)/('1D'!$I$5*MAX(F579,
                                                0.1)^2),
                                        1/3)))-IFERROR(L579,
                                0))&gt;'1D'!$D$19,
                        MAX('1D'!$D$16,
                            IF((MAX('1D'!$D$16,
                                        POWER((ABS(K579)^2)/('1D'!$I$5*MAX(F579,
                                                    0.1)^2),
                                            1/3)))&gt;IFERROR(L579,
                                    0),
                                MIN((MAX('1D'!$D$16,
                                            POWER((ABS(K579)^2)/('1D'!$I$5*MAX(F579,
                                                        0.1)^2),
                                                1/3))),
                                    IFERROR(L579,
                                        0)+(MIN(ABS(IFERROR(U579,
                                                    0))*'1D'!$D$18,
                                            ABS((MAX('1D'!$D$16,
                                                        POWER((ABS(K579)^2)/('1D'!$I$5*MAX(F579,
                                                                    0.1)^2),
                                                            1/3)))-IFERROR(L579,
                                                    0))))),
                                MAX((MAX('1D'!$D$16,
                                            POWER((ABS(K579)^2)/('1D'!$I$5*MAX(F579,
                                                        0.1)^2),
                                                1/3))),
                                    IFERROR(L579,
                                        0)-(MIN(ABS(IFERROR(U579,
                                                    0))*'1D'!$D$18,
                                            ABS((MAX('1D'!$D$16,
                                                        POWER((ABS(K579)^2)/('1D'!$I$5*MAX(F579,
                                                                    0.1)^2),
                                                            1/3)))-IFERROR(L579,
                                                    0))))))),
                        MAX('1D'!$D$16,
                            POWER((ABS(K579)^2)/('1D'!$I$5*MAX(F579,
                                        0.1)^2),
                                1/3))),
                    MAX('1D'!$D$16,
                        IFERROR(L579,
                            0)))))))</f>
        <v>2.0411692021517887</v>
      </c>
      <c r="M579" s="5">
        <f t="shared" ca="1" si="112"/>
        <v>10.614079851189301</v>
      </c>
      <c r="N579" s="5">
        <f t="shared" ca="1" si="113"/>
        <v>1.1434704692804873</v>
      </c>
      <c r="O579" s="5">
        <f t="shared" ca="1" si="114"/>
        <v>4.8002276894771132</v>
      </c>
      <c r="P579" s="5">
        <f t="shared" ca="1" si="115"/>
        <v>634.31916920215178</v>
      </c>
      <c r="Q579" s="5">
        <f ca="1">P579+((ABS(K579)/MAX(((F579)+(G579)*(L579))*(L579),
            0.000001))^2)/(2*'1D'!$I$5)</f>
        <v>635.49359253909483</v>
      </c>
      <c r="R579" s="5">
        <f ca="1">((ABS(K579)*'1D'!$D$6)/(MAX(((F579)+(G579)*(L579))*(L579),
            0.000001)*MAX(((((F579)+(G579)*(L579))*(L579))/MAX((F579)+2*(L579)*SQRT(1+(G579)^2),
                    0.000001))^(2/3),
            0.000001)))^2</f>
        <v>4.3358367565141456E-3</v>
      </c>
      <c r="S579" s="5">
        <f ca="1">ABS(ABS(K579)/MAX(((F579)+(G579)*(L579))*(L579),
        0.000001))/SQRT('1D'!$I$5*MAX((((F579)+(G579)*(L579))*(L579))/MAX((F579)+2*(G579)*(L579),
            0.000001),
        0.000001))</f>
        <v>1.0727235886044055</v>
      </c>
      <c r="T579" s="5">
        <f ca="1">((F579)*(L579)^2)/2+(G579)*(L579)^3/3+(ABS(K579)^2)/('1D'!$I$5*MAX(((F579)+(G579)*(L579))*(L579),
        0.000001))</f>
        <v>35.763412605541333</v>
      </c>
      <c r="U579" s="5">
        <f ca="1">IF($A$2=0,
    0,
    IFERROR(Q578-(((R578+R579)/2)*J579)-(IF(O578&gt;O579,
                '1D'!$D$8*((O578^2-O579^2)/(2*'1D'!$I$5)),
                '1D'!$D$9*((O579^2-O578^2)/(2*'1D'!$I$5)))+('1D'!$D$10*(ABS(I579)/90)*(MAX(O578^2,
                        O579^2)/(2*'1D'!$I$5))))-Q579,
        0))</f>
        <v>-3.8886858066007335E-3</v>
      </c>
      <c r="V579" s="5">
        <f ca="1">IF($A$2=0,
    1,
    IF(IFERROR(V578,
            0)=0,
        0,
        IFERROR(IF(ROUND(S579,
                    3)=1,
                1,
                IF(AND(ABS(U579)&lt;'1D'!$D$19,
                        S579&gt;1),
                    1,
                    0)),
            0)))</f>
        <v>0</v>
      </c>
      <c r="W579" s="5">
        <f ca="1">IF($A$2=0,
    MAX(MAX('1D'!$D$16,
            MAX('1D'!$D$16,
                POWER((ABS(K579)^2)/('1D'!$I$5*MAX(F579,
                            0.1)^2),
                    1/3))),
        IFERROR(W1396,
            MAX(MAX('1D'!$D$16,
                    MAX('1D'!$D$16,
                        POWER((ABS(K579)^2)/('1D'!$I$5*MAX(F579,
                                    0.1)^2),
                            1/3))),
                ($L$2)-E1396))),
    IF(IFERROR(AG580,
            0)=0,
        MAX(MAX('1D'!$D$16,
                MAX('1D'!$D$16,
                    POWER((ABS(K579)^2)/('1D'!$I$5*MAX(F579,
                                0.1)^2),
                        1/3))),
            IFERROR(W1396,
                MAX(MAX('1D'!$D$16,
                        MAX('1D'!$D$16,
                            POWER((ABS(K579)^2)/('1D'!$I$5*MAX(F579,
                                        0.1)^2),
                                1/3))),
                    ($L$2)-E1396))),
        IF(IFERROR(W579,
                0)=0,
            MAX(MAX('1D'!$D$16,
                    MAX('1D'!$D$16,
                        POWER((ABS(K579)^2)/('1D'!$I$5*MAX(F579,
                                    0.1)^2),
                            1/3))),
                IFERROR(W1396,
                    MAX(MAX('1D'!$D$16,
                            MAX('1D'!$D$16,
                                POWER((ABS(K579)^2)/('1D'!$I$5*MAX(F579,
                                            0.1)^2),
                                    1/3))),
                        ($L$2)-E1396))),
            IF(OR(IFERROR(AD579,
                        0)&gt;=1,
                    IFERROR(AD580,
                        0)&gt;=1),
                MAX('1D'!$D$16,
                    MAX('1D'!$D$16,
                        POWER((ABS(K579)^2)/('1D'!$I$5*MAX(F579,
                                    0.1)^2),
                            1/3))),
                IF(ABS(IFERROR(AF579,
                            0))&lt;'1D'!$D$19,
                    MAX(MAX('1D'!$D$16,
                            MAX('1D'!$D$16,
                                POWER((ABS(K579)^2)/('1D'!$I$5*MAX(F579,
                                            0.1)^2),
                                    1/3))),
                        IFERROR(W579,
                            0)),
                    MAX(MAX('1D'!$D$16,
                            MAX('1D'!$D$16,
                                POWER((ABS(K579)^2)/('1D'!$I$5*MAX(F579,
                                            0.1)^2),
                                    1/3))),
                        (IFERROR(W579,
                                0))+((IFERROR(AF579,
                                    0))*'1D'!$D$18)))))))</f>
        <v>2.1389677043987478</v>
      </c>
      <c r="X579" s="5">
        <f t="shared" ca="1" si="116"/>
        <v>11.122632062873489</v>
      </c>
      <c r="Y579" s="5">
        <f t="shared" ca="1" si="117"/>
        <v>1.1735290000551568</v>
      </c>
      <c r="Z579" s="5">
        <f t="shared" ca="1" si="118"/>
        <v>4.5807502857230418</v>
      </c>
      <c r="AA579" s="5">
        <f t="shared" ca="1" si="119"/>
        <v>634.41696770439876</v>
      </c>
      <c r="AB579" s="5">
        <f ca="1">AA579+((ABS(K579)/MAX(((F579)+(G579)*(W579))*(W579),
            0.000001))^2)/(2*'1D'!$I$5)</f>
        <v>635.48645155659813</v>
      </c>
      <c r="AC579" s="5">
        <f ca="1">((ABS(K579)*'1D'!$D$6)/(MAX(((F579)+(G579)*(W579))*(W579),
            0.000001)*MAX(((((F579)+(G579)*(W579))*(W579))/MAX((F579)+2*(W579)*SQRT(1+(G579)^2),
                    0.000001))^(2/3),
            0.000001)))^2</f>
        <v>3.8141460404132466E-3</v>
      </c>
      <c r="AD579" s="5">
        <f ca="1">ABS(ABS(K579)/MAX(((F579)+(G579)*(W579))*(W579),
        0.000001))/SQRT('1D'!$I$5*MAX((((F579)+(G579)*(W579))*(W579))/MAX((F579)+2*(G579)*(W579),
            0.000001),
        0.000001))</f>
        <v>1.0000000000000004</v>
      </c>
      <c r="AE579" s="5">
        <f ca="1">((F579)*(W579)^2)/2+(G579)*(W579)^3/3+(ABS(K579)^2)/('1D'!$I$5*MAX(((F579)+(G579)*(W579))*(W579),
        0.000001))</f>
        <v>35.686426155594638</v>
      </c>
      <c r="AF579" s="5">
        <f ca="1">IF($A$2=0,
    0,
    IFERROR(AB580+(((AC579+AC580)/2)*J580)+(IF(Z579&gt;Z580,
                '1D'!$D$8*((Z579^2-Z580^2)/(2*'1D'!$I$5)),
                '1D'!$D$9*((Z580^2-Z579^2)/(2*'1D'!$I$5)))+('1D'!$D$10*(ABS(I580)/90)*(MAX(Z579^2,
                        Z580^2)/(2*'1D'!$I$5))))-AB579,
        0))</f>
        <v>3.3622728137743252E-3</v>
      </c>
      <c r="AG579" s="5">
        <f ca="1">IF($A$2=0,
    1,
    IF(IFERROR(AG580,
            0)=0,
        0,
        IFERROR(IF(OR(ROUND(AD579,
                        3)&gt;=1,
                    AND(ABS(AF579)&lt;'1D'!$D$19,
                        AD579&lt;1)),
                1,
                0),
            0)))</f>
        <v>1</v>
      </c>
      <c r="AH579" s="5">
        <f ca="1">IFERROR(IF('1D'!V32="Supercritical",
        MAX('1D'!$D$16,
            IFERROR(L579,
                MAX('1D'!$D$16,
                    POWER((ABS(K579)^2)/('1D'!$I$5*MAX(F579,
                                0.1)^2),
                        1/3)))),
        IF('1D'!V32="Subcritical",
            MAX('1D'!$D$16,
                IFERROR(W579,
                    MAX('1D'!$D$16,
                        POWER((ABS(K579)^2)/('1D'!$I$5*MAX(F579,
                                    0.1)^2),
                            1/3)))),
            IF(IFERROR(T579,
                    -1E+99)&gt;=IFERROR(AE579,
                    -1E+99),
                MAX('1D'!$D$16,
                    IFERROR(L579,
                        MAX('1D'!$D$16,
                            POWER((ABS(K579)^2)/('1D'!$I$5*MAX(F579,
                                        0.1)^2),
                                1/3)))),
                MAX('1D'!$D$16,
                    IFERROR(W579,
                        MAX('1D'!$D$16,
                            POWER((ABS(K579)^2)/('1D'!$I$5*MAX(F579,
                                        0.1)^2),
                                1/3))))))),
    MAX('1D'!$D$16,
        POWER((ABS(K579)^2)/('1D'!$I$5*MAX(F579,
                    0.1)^2),
            1/3)))</f>
        <v>2.0411692021517887</v>
      </c>
      <c r="AI579" s="5">
        <f t="shared" ca="1" si="120"/>
        <v>634.31916920215178</v>
      </c>
      <c r="AJ579" s="5">
        <f ca="1">AI579+((ABS(K579)/MAX(((F579)+(G579)*(AH579))*(AH579),
            0.000001))^2)/(2*'1D'!$I$5)</f>
        <v>635.49359253909483</v>
      </c>
      <c r="AM579">
        <v>0</v>
      </c>
      <c r="AN579">
        <v>0</v>
      </c>
      <c r="AO579" s="5">
        <f t="shared" si="121"/>
        <v>0</v>
      </c>
      <c r="AP579" s="5">
        <f t="shared" si="125"/>
        <v>0</v>
      </c>
      <c r="AQ579" s="5">
        <f ca="1">ABS(ABS(K579)/MAX(((F579)+(G579)*(AH579))*(AH579),
        0.000001))/SQRT('1D'!$I$5*MAX((((F579)+(G579)*(AH579))*(AH579))/MAX((F579)+2*(G579)*(AH579),
            0.000001),
        0.000001))</f>
        <v>1.0727235886044055</v>
      </c>
      <c r="AR579" s="5" t="str">
        <f t="shared" ca="1" si="122"/>
        <v>Supercritical</v>
      </c>
      <c r="AS579" s="5">
        <f ca="1">((ABS(K579)*'1D'!$D$6)/(MAX(((F579)+(G579)*(AH579))*(AH579),
            0.000001)*MAX(((((F579)+(G579)*(AH579))*(AH579))/MAX((F579)+2*(AH579)*SQRT(1+(G579)^2),
                    0.000001))^(2/3),
            0.000001)))^2</f>
        <v>4.3358367565141456E-3</v>
      </c>
    </row>
    <row r="580" spans="1:45" x14ac:dyDescent="0.35">
      <c r="A580">
        <v>571</v>
      </c>
      <c r="B580">
        <v>569.99599999999998</v>
      </c>
      <c r="C580">
        <v>616172.42000000004</v>
      </c>
      <c r="D580">
        <v>3097417.4169999999</v>
      </c>
      <c r="E580">
        <v>632.27750000000003</v>
      </c>
      <c r="F580">
        <v>5.2</v>
      </c>
      <c r="G580">
        <v>0</v>
      </c>
      <c r="H580" t="s">
        <v>176</v>
      </c>
      <c r="I580">
        <v>2.7E-2</v>
      </c>
      <c r="J580" s="5">
        <f t="shared" si="123"/>
        <v>1</v>
      </c>
      <c r="K580" s="5">
        <f t="shared" ca="1" si="124"/>
        <v>50.95</v>
      </c>
      <c r="L580" s="5">
        <f ca="1">IF($A$2=0,
    IFERROR(L579,
        MAX('1D'!$D$16,
            POWER((ABS(K580)^2)/('1D'!$I$5*MAX(F580,
                        0.1)^2),
                1/3))),
    IF(IFERROR(V579,
            0)=0,
        IFERROR(L579,
            MAX('1D'!$D$16,
                POWER((ABS(K580)^2)/('1D'!$I$5*MAX(F580,
                            0.1)^2),
                    1/3))),
        IF(OR(IFERROR(L580,
                    0)=0,
                IFERROR(S579,
                    0)&lt;1,
                IFERROR(S580,
                    0)&lt;1),
            MAX('1D'!$D$16,
                POWER((ABS(K580)^2)/('1D'!$I$5*MAX(F580,
                            0.1)^2),
                    1/3)),
            IF(IFERROR(U580,
                    0)&gt;0,
                MAX('1D'!$D$16,
                    IFERROR(L580,
                        0)+((IFERROR(U580,
                                0))*'1D'!$D$18*IF((IFERROR(S580,
                                    0))&lt;1,
                            1,
                            -1))),
                IF(IFERROR(U580,
                        0)&lt;0,
                    IF(ABS((MAX('1D'!$D$16,
                                    POWER((ABS(K580)^2)/('1D'!$I$5*MAX(F580,
                                                0.1)^2),
                                        1/3)))-IFERROR(L580,
                                0))&gt;'1D'!$D$19,
                        MAX('1D'!$D$16,
                            IF((MAX('1D'!$D$16,
                                        POWER((ABS(K580)^2)/('1D'!$I$5*MAX(F580,
                                                    0.1)^2),
                                            1/3)))&gt;IFERROR(L580,
                                    0),
                                MIN((MAX('1D'!$D$16,
                                            POWER((ABS(K580)^2)/('1D'!$I$5*MAX(F580,
                                                        0.1)^2),
                                                1/3))),
                                    IFERROR(L580,
                                        0)+(MIN(ABS(IFERROR(U580,
                                                    0))*'1D'!$D$18,
                                            ABS((MAX('1D'!$D$16,
                                                        POWER((ABS(K580)^2)/('1D'!$I$5*MAX(F580,
                                                                    0.1)^2),
                                                            1/3)))-IFERROR(L580,
                                                    0))))),
                                MAX((MAX('1D'!$D$16,
                                            POWER((ABS(K580)^2)/('1D'!$I$5*MAX(F580,
                                                        0.1)^2),
                                                1/3))),
                                    IFERROR(L580,
                                        0)-(MIN(ABS(IFERROR(U580,
                                                    0))*'1D'!$D$18,
                                            ABS((MAX('1D'!$D$16,
                                                        POWER((ABS(K580)^2)/('1D'!$I$5*MAX(F580,
                                                                    0.1)^2),
                                                            1/3)))-IFERROR(L580,
                                                    0))))))),
                        MAX('1D'!$D$16,
                            POWER((ABS(K580)^2)/('1D'!$I$5*MAX(F580,
                                        0.1)^2),
                                1/3))),
                    MAX('1D'!$D$16,
                        IFERROR(L580,
                            0)))))))</f>
        <v>2.0411692021517887</v>
      </c>
      <c r="M580" s="5">
        <f t="shared" ca="1" si="112"/>
        <v>10.614079851189301</v>
      </c>
      <c r="N580" s="5">
        <f t="shared" ca="1" si="113"/>
        <v>1.1434704692804873</v>
      </c>
      <c r="O580" s="5">
        <f t="shared" ca="1" si="114"/>
        <v>4.8002276894771132</v>
      </c>
      <c r="P580" s="5">
        <f t="shared" ca="1" si="115"/>
        <v>634.3186692021518</v>
      </c>
      <c r="Q580" s="5">
        <f ca="1">P580+((ABS(K580)/MAX(((F580)+(G580)*(L580))*(L580),
            0.000001))^2)/(2*'1D'!$I$5)</f>
        <v>635.49309253909485</v>
      </c>
      <c r="R580" s="5">
        <f ca="1">((ABS(K580)*'1D'!$D$6)/(MAX(((F580)+(G580)*(L580))*(L580),
            0.000001)*MAX(((((F580)+(G580)*(L580))*(L580))/MAX((F580)+2*(L580)*SQRT(1+(G580)^2),
                    0.000001))^(2/3),
            0.000001)))^2</f>
        <v>4.3358367565141456E-3</v>
      </c>
      <c r="S580" s="5">
        <f ca="1">ABS(ABS(K580)/MAX(((F580)+(G580)*(L580))*(L580),
        0.000001))/SQRT('1D'!$I$5*MAX((((F580)+(G580)*(L580))*(L580))/MAX((F580)+2*(G580)*(L580),
            0.000001),
        0.000001))</f>
        <v>1.0727235886044055</v>
      </c>
      <c r="T580" s="5">
        <f ca="1">((F580)*(L580)^2)/2+(G580)*(L580)^3/3+(ABS(K580)^2)/('1D'!$I$5*MAX(((F580)+(G580)*(L580))*(L580),
        0.000001))</f>
        <v>35.763412605541333</v>
      </c>
      <c r="U580" s="5">
        <f ca="1">IF($A$2=0,
    0,
    IFERROR(Q579-(((R579+R580)/2)*J580)-(IF(O579&gt;O580,
                '1D'!$D$8*((O579^2-O580^2)/(2*'1D'!$I$5)),
                '1D'!$D$9*((O580^2-O579^2)/(2*'1D'!$I$5)))+('1D'!$D$10*(ABS(I580)/90)*(MAX(O579^2,
                        O580^2)/(2*'1D'!$I$5))))-Q580,
        0))</f>
        <v>-3.8886858066007335E-3</v>
      </c>
      <c r="V580" s="5">
        <f ca="1">IF($A$2=0,
    1,
    IF(IFERROR(V579,
            0)=0,
        0,
        IFERROR(IF(ROUND(S580,
                    3)=1,
                1,
                IF(AND(ABS(U580)&lt;'1D'!$D$19,
                        S580&gt;1),
                    1,
                    0)),
            0)))</f>
        <v>0</v>
      </c>
      <c r="W580" s="5">
        <f ca="1">IF($A$2=0,
    MAX(MAX('1D'!$D$16,
            MAX('1D'!$D$16,
                POWER((ABS(K580)^2)/('1D'!$I$5*MAX(F580,
                            0.1)^2),
                    1/3))),
        IFERROR(W1396,
            MAX(MAX('1D'!$D$16,
                    MAX('1D'!$D$16,
                        POWER((ABS(K580)^2)/('1D'!$I$5*MAX(F580,
                                    0.1)^2),
                            1/3))),
                ($L$2)-E1396))),
    IF(IFERROR(AG581,
            0)=0,
        MAX(MAX('1D'!$D$16,
                MAX('1D'!$D$16,
                    POWER((ABS(K580)^2)/('1D'!$I$5*MAX(F580,
                                0.1)^2),
                        1/3))),
            IFERROR(W1396,
                MAX(MAX('1D'!$D$16,
                        MAX('1D'!$D$16,
                            POWER((ABS(K580)^2)/('1D'!$I$5*MAX(F580,
                                        0.1)^2),
                                1/3))),
                    ($L$2)-E1396))),
        IF(IFERROR(W580,
                0)=0,
            MAX(MAX('1D'!$D$16,
                    MAX('1D'!$D$16,
                        POWER((ABS(K580)^2)/('1D'!$I$5*MAX(F580,
                                    0.1)^2),
                            1/3))),
                IFERROR(W1396,
                    MAX(MAX('1D'!$D$16,
                            MAX('1D'!$D$16,
                                POWER((ABS(K580)^2)/('1D'!$I$5*MAX(F580,
                                            0.1)^2),
                                    1/3))),
                        ($L$2)-E1396))),
            IF(OR(IFERROR(AD580,
                        0)&gt;=1,
                    IFERROR(AD581,
                        0)&gt;=1),
                MAX('1D'!$D$16,
                    MAX('1D'!$D$16,
                        POWER((ABS(K580)^2)/('1D'!$I$5*MAX(F580,
                                    0.1)^2),
                            1/3))),
                IF(ABS(IFERROR(AF580,
                            0))&lt;'1D'!$D$19,
                    MAX(MAX('1D'!$D$16,
                            MAX('1D'!$D$16,
                                POWER((ABS(K580)^2)/('1D'!$I$5*MAX(F580,
                                            0.1)^2),
                                    1/3))),
                        IFERROR(W580,
                            0)),
                    MAX(MAX('1D'!$D$16,
                            MAX('1D'!$D$16,
                                POWER((ABS(K580)^2)/('1D'!$I$5*MAX(F580,
                                            0.1)^2),
                                    1/3))),
                        (IFERROR(W580,
                                0))+((IFERROR(AF580,
                                    0))*'1D'!$D$18)))))))</f>
        <v>2.1389677043987478</v>
      </c>
      <c r="X580" s="5">
        <f t="shared" ca="1" si="116"/>
        <v>11.122632062873489</v>
      </c>
      <c r="Y580" s="5">
        <f t="shared" ca="1" si="117"/>
        <v>1.1735290000551568</v>
      </c>
      <c r="Z580" s="5">
        <f t="shared" ca="1" si="118"/>
        <v>4.5807502857230418</v>
      </c>
      <c r="AA580" s="5">
        <f t="shared" ca="1" si="119"/>
        <v>634.41646770439877</v>
      </c>
      <c r="AB580" s="5">
        <f ca="1">AA580+((ABS(K580)/MAX(((F580)+(G580)*(W580))*(W580),
            0.000001))^2)/(2*'1D'!$I$5)</f>
        <v>635.48595155659814</v>
      </c>
      <c r="AC580" s="5">
        <f ca="1">((ABS(K580)*'1D'!$D$6)/(MAX(((F580)+(G580)*(W580))*(W580),
            0.000001)*MAX(((((F580)+(G580)*(W580))*(W580))/MAX((F580)+2*(W580)*SQRT(1+(G580)^2),
                    0.000001))^(2/3),
            0.000001)))^2</f>
        <v>3.8141460404132466E-3</v>
      </c>
      <c r="AD580" s="5">
        <f ca="1">ABS(ABS(K580)/MAX(((F580)+(G580)*(W580))*(W580),
        0.000001))/SQRT('1D'!$I$5*MAX((((F580)+(G580)*(W580))*(W580))/MAX((F580)+2*(G580)*(W580),
            0.000001),
        0.000001))</f>
        <v>1.0000000000000004</v>
      </c>
      <c r="AE580" s="5">
        <f ca="1">((F580)*(W580)^2)/2+(G580)*(W580)^3/3+(ABS(K580)^2)/('1D'!$I$5*MAX(((F580)+(G580)*(W580))*(W580),
        0.000001))</f>
        <v>35.686426155594638</v>
      </c>
      <c r="AF580" s="5">
        <f ca="1">IF($A$2=0,
    0,
    IFERROR(AB581+(((AC580+AC581)/2)*J581)+(IF(Z580&gt;Z581,
                '1D'!$D$8*((Z580^2-Z581^2)/(2*'1D'!$I$5)),
                '1D'!$D$9*((Z581^2-Z580^2)/(2*'1D'!$I$5)))+('1D'!$D$10*(ABS(I581)/90)*(MAX(Z580^2,
                        Z581^2)/(2*'1D'!$I$5))))-AB580,
        0))</f>
        <v>3.4032696947861041E-3</v>
      </c>
      <c r="AG580" s="5">
        <f ca="1">IF($A$2=0,
    1,
    IF(IFERROR(AG581,
            0)=0,
        0,
        IFERROR(IF(OR(ROUND(AD580,
                        3)&gt;=1,
                    AND(ABS(AF580)&lt;'1D'!$D$19,
                        AD580&lt;1)),
                1,
                0),
            0)))</f>
        <v>1</v>
      </c>
      <c r="AH580" s="5">
        <f ca="1">IFERROR(IF('1D'!V32="Supercritical",
        MAX('1D'!$D$16,
            IFERROR(L580,
                MAX('1D'!$D$16,
                    POWER((ABS(K580)^2)/('1D'!$I$5*MAX(F580,
                                0.1)^2),
                        1/3)))),
        IF('1D'!V32="Subcritical",
            MAX('1D'!$D$16,
                IFERROR(W580,
                    MAX('1D'!$D$16,
                        POWER((ABS(K580)^2)/('1D'!$I$5*MAX(F580,
                                    0.1)^2),
                            1/3)))),
            IF(IFERROR(T580,
                    -1E+99)&gt;=IFERROR(AE580,
                    -1E+99),
                MAX('1D'!$D$16,
                    IFERROR(L580,
                        MAX('1D'!$D$16,
                            POWER((ABS(K580)^2)/('1D'!$I$5*MAX(F580,
                                        0.1)^2),
                                1/3)))),
                MAX('1D'!$D$16,
                    IFERROR(W580,
                        MAX('1D'!$D$16,
                            POWER((ABS(K580)^2)/('1D'!$I$5*MAX(F580,
                                        0.1)^2),
                                1/3))))))),
    MAX('1D'!$D$16,
        POWER((ABS(K580)^2)/('1D'!$I$5*MAX(F580,
                    0.1)^2),
            1/3)))</f>
        <v>2.0411692021517887</v>
      </c>
      <c r="AI580" s="5">
        <f t="shared" ca="1" si="120"/>
        <v>634.3186692021518</v>
      </c>
      <c r="AJ580" s="5">
        <f ca="1">AI580+((ABS(K580)/MAX(((F580)+(G580)*(AH580))*(AH580),
            0.000001))^2)/(2*'1D'!$I$5)</f>
        <v>635.49309253909485</v>
      </c>
      <c r="AM580">
        <v>0</v>
      </c>
      <c r="AN580">
        <v>0</v>
      </c>
      <c r="AO580" s="5">
        <f t="shared" si="121"/>
        <v>0</v>
      </c>
      <c r="AP580" s="5">
        <f t="shared" si="125"/>
        <v>0</v>
      </c>
      <c r="AQ580" s="5">
        <f ca="1">ABS(ABS(K580)/MAX(((F580)+(G580)*(AH580))*(AH580),
        0.000001))/SQRT('1D'!$I$5*MAX((((F580)+(G580)*(AH580))*(AH580))/MAX((F580)+2*(G580)*(AH580),
            0.000001),
        0.000001))</f>
        <v>1.0727235886044055</v>
      </c>
      <c r="AR580" s="5" t="str">
        <f t="shared" ca="1" si="122"/>
        <v>Supercritical</v>
      </c>
      <c r="AS580" s="5">
        <f ca="1">((ABS(K580)*'1D'!$D$6)/(MAX(((F580)+(G580)*(AH580))*(AH580),
            0.000001)*MAX(((((F580)+(G580)*(AH580))*(AH580))/MAX((F580)+2*(AH580)*SQRT(1+(G580)^2),
                    0.000001))^(2/3),
            0.000001)))^2</f>
        <v>4.3358367565141456E-3</v>
      </c>
    </row>
    <row r="581" spans="1:45" x14ac:dyDescent="0.35">
      <c r="A581">
        <v>572</v>
      </c>
      <c r="B581">
        <v>570.99599999999998</v>
      </c>
      <c r="C581">
        <v>616171.946</v>
      </c>
      <c r="D581">
        <v>3097416.537</v>
      </c>
      <c r="E581">
        <v>632.27700000000004</v>
      </c>
      <c r="F581">
        <v>5.2</v>
      </c>
      <c r="G581">
        <v>0</v>
      </c>
      <c r="H581" t="s">
        <v>176</v>
      </c>
      <c r="I581">
        <v>0.05</v>
      </c>
      <c r="J581" s="5">
        <f t="shared" si="123"/>
        <v>1</v>
      </c>
      <c r="K581" s="5">
        <f t="shared" ca="1" si="124"/>
        <v>50.95</v>
      </c>
      <c r="L581" s="5">
        <f ca="1">IF($A$2=0,
    IFERROR(L580,
        MAX('1D'!$D$16,
            POWER((ABS(K581)^2)/('1D'!$I$5*MAX(F581,
                        0.1)^2),
                1/3))),
    IF(IFERROR(V580,
            0)=0,
        IFERROR(L580,
            MAX('1D'!$D$16,
                POWER((ABS(K581)^2)/('1D'!$I$5*MAX(F581,
                            0.1)^2),
                    1/3))),
        IF(OR(IFERROR(L581,
                    0)=0,
                IFERROR(S580,
                    0)&lt;1,
                IFERROR(S581,
                    0)&lt;1),
            MAX('1D'!$D$16,
                POWER((ABS(K581)^2)/('1D'!$I$5*MAX(F581,
                            0.1)^2),
                    1/3)),
            IF(IFERROR(U581,
                    0)&gt;0,
                MAX('1D'!$D$16,
                    IFERROR(L581,
                        0)+((IFERROR(U581,
                                0))*'1D'!$D$18*IF((IFERROR(S581,
                                    0))&lt;1,
                            1,
                            -1))),
                IF(IFERROR(U581,
                        0)&lt;0,
                    IF(ABS((MAX('1D'!$D$16,
                                    POWER((ABS(K581)^2)/('1D'!$I$5*MAX(F581,
                                                0.1)^2),
                                        1/3)))-IFERROR(L581,
                                0))&gt;'1D'!$D$19,
                        MAX('1D'!$D$16,
                            IF((MAX('1D'!$D$16,
                                        POWER((ABS(K581)^2)/('1D'!$I$5*MAX(F581,
                                                    0.1)^2),
                                            1/3)))&gt;IFERROR(L581,
                                    0),
                                MIN((MAX('1D'!$D$16,
                                            POWER((ABS(K581)^2)/('1D'!$I$5*MAX(F581,
                                                        0.1)^2),
                                                1/3))),
                                    IFERROR(L581,
                                        0)+(MIN(ABS(IFERROR(U581,
                                                    0))*'1D'!$D$18,
                                            ABS((MAX('1D'!$D$16,
                                                        POWER((ABS(K581)^2)/('1D'!$I$5*MAX(F581,
                                                                    0.1)^2),
                                                            1/3)))-IFERROR(L581,
                                                    0))))),
                                MAX((MAX('1D'!$D$16,
                                            POWER((ABS(K581)^2)/('1D'!$I$5*MAX(F581,
                                                        0.1)^2),
                                                1/3))),
                                    IFERROR(L581,
                                        0)-(MIN(ABS(IFERROR(U581,
                                                    0))*'1D'!$D$18,
                                            ABS((MAX('1D'!$D$16,
                                                        POWER((ABS(K581)^2)/('1D'!$I$5*MAX(F581,
                                                                    0.1)^2),
                                                            1/3)))-IFERROR(L581,
                                                    0))))))),
                        MAX('1D'!$D$16,
                            POWER((ABS(K581)^2)/('1D'!$I$5*MAX(F581,
                                        0.1)^2),
                                1/3))),
                    MAX('1D'!$D$16,
                        IFERROR(L581,
                            0)))))))</f>
        <v>2.0411692021517887</v>
      </c>
      <c r="M581" s="5">
        <f t="shared" ca="1" si="112"/>
        <v>10.614079851189301</v>
      </c>
      <c r="N581" s="5">
        <f t="shared" ca="1" si="113"/>
        <v>1.1434704692804873</v>
      </c>
      <c r="O581" s="5">
        <f t="shared" ca="1" si="114"/>
        <v>4.8002276894771132</v>
      </c>
      <c r="P581" s="5">
        <f t="shared" ca="1" si="115"/>
        <v>634.31816920215181</v>
      </c>
      <c r="Q581" s="5">
        <f ca="1">P581+((ABS(K581)/MAX(((F581)+(G581)*(L581))*(L581),
            0.000001))^2)/(2*'1D'!$I$5)</f>
        <v>635.49259253909486</v>
      </c>
      <c r="R581" s="5">
        <f ca="1">((ABS(K581)*'1D'!$D$6)/(MAX(((F581)+(G581)*(L581))*(L581),
            0.000001)*MAX(((((F581)+(G581)*(L581))*(L581))/MAX((F581)+2*(L581)*SQRT(1+(G581)^2),
                    0.000001))^(2/3),
            0.000001)))^2</f>
        <v>4.3358367565141456E-3</v>
      </c>
      <c r="S581" s="5">
        <f ca="1">ABS(ABS(K581)/MAX(((F581)+(G581)*(L581))*(L581),
        0.000001))/SQRT('1D'!$I$5*MAX((((F581)+(G581)*(L581))*(L581))/MAX((F581)+2*(G581)*(L581),
            0.000001),
        0.000001))</f>
        <v>1.0727235886044055</v>
      </c>
      <c r="T581" s="5">
        <f ca="1">((F581)*(L581)^2)/2+(G581)*(L581)^3/3+(ABS(K581)^2)/('1D'!$I$5*MAX(((F581)+(G581)*(L581))*(L581),
        0.000001))</f>
        <v>35.763412605541333</v>
      </c>
      <c r="U581" s="5">
        <f ca="1">IF($A$2=0,
    0,
    IFERROR(Q580-(((R580+R581)/2)*J581)-(IF(O580&gt;O581,
                '1D'!$D$8*((O580^2-O581^2)/(2*'1D'!$I$5)),
                '1D'!$D$9*((O581^2-O580^2)/(2*'1D'!$I$5)))+('1D'!$D$10*(ABS(I581)/90)*(MAX(O580^2,
                        O581^2)/(2*'1D'!$I$5))))-Q581,
        0))</f>
        <v>-3.9337053678991651E-3</v>
      </c>
      <c r="V581" s="5">
        <f ca="1">IF($A$2=0,
    1,
    IF(IFERROR(V580,
            0)=0,
        0,
        IFERROR(IF(ROUND(S581,
                    3)=1,
                1,
                IF(AND(ABS(U581)&lt;'1D'!$D$19,
                        S581&gt;1),
                    1,
                    0)),
            0)))</f>
        <v>0</v>
      </c>
      <c r="W581" s="5">
        <f ca="1">IF($A$2=0,
    MAX(MAX('1D'!$D$16,
            MAX('1D'!$D$16,
                POWER((ABS(K581)^2)/('1D'!$I$5*MAX(F581,
                            0.1)^2),
                    1/3))),
        IFERROR(W1396,
            MAX(MAX('1D'!$D$16,
                    MAX('1D'!$D$16,
                        POWER((ABS(K581)^2)/('1D'!$I$5*MAX(F581,
                                    0.1)^2),
                            1/3))),
                ($L$2)-E1396))),
    IF(IFERROR(AG582,
            0)=0,
        MAX(MAX('1D'!$D$16,
                MAX('1D'!$D$16,
                    POWER((ABS(K581)^2)/('1D'!$I$5*MAX(F581,
                                0.1)^2),
                        1/3))),
            IFERROR(W1396,
                MAX(MAX('1D'!$D$16,
                        MAX('1D'!$D$16,
                            POWER((ABS(K581)^2)/('1D'!$I$5*MAX(F581,
                                        0.1)^2),
                                1/3))),
                    ($L$2)-E1396))),
        IF(IFERROR(W581,
                0)=0,
            MAX(MAX('1D'!$D$16,
                    MAX('1D'!$D$16,
                        POWER((ABS(K581)^2)/('1D'!$I$5*MAX(F581,
                                    0.1)^2),
                            1/3))),
                IFERROR(W1396,
                    MAX(MAX('1D'!$D$16,
                            MAX('1D'!$D$16,
                                POWER((ABS(K581)^2)/('1D'!$I$5*MAX(F581,
                                            0.1)^2),
                                    1/3))),
                        ($L$2)-E1396))),
            IF(OR(IFERROR(AD581,
                        0)&gt;=1,
                    IFERROR(AD582,
                        0)&gt;=1),
                MAX('1D'!$D$16,
                    MAX('1D'!$D$16,
                        POWER((ABS(K581)^2)/('1D'!$I$5*MAX(F581,
                                    0.1)^2),
                            1/3))),
                IF(ABS(IFERROR(AF581,
                            0))&lt;'1D'!$D$19,
                    MAX(MAX('1D'!$D$16,
                            MAX('1D'!$D$16,
                                POWER((ABS(K581)^2)/('1D'!$I$5*MAX(F581,
                                            0.1)^2),
                                    1/3))),
                        IFERROR(W581,
                            0)),
                    MAX(MAX('1D'!$D$16,
                            MAX('1D'!$D$16,
                                POWER((ABS(K581)^2)/('1D'!$I$5*MAX(F581,
                                            0.1)^2),
                                    1/3))),
                        (IFERROR(W581,
                                0))+((IFERROR(AF581,
                                    0))*'1D'!$D$18)))))))</f>
        <v>2.1389677043987478</v>
      </c>
      <c r="X581" s="5">
        <f t="shared" ca="1" si="116"/>
        <v>11.122632062873489</v>
      </c>
      <c r="Y581" s="5">
        <f t="shared" ca="1" si="117"/>
        <v>1.1735290000551568</v>
      </c>
      <c r="Z581" s="5">
        <f t="shared" ca="1" si="118"/>
        <v>4.5807502857230418</v>
      </c>
      <c r="AA581" s="5">
        <f t="shared" ca="1" si="119"/>
        <v>634.41596770439878</v>
      </c>
      <c r="AB581" s="5">
        <f ca="1">AA581+((ABS(K581)/MAX(((F581)+(G581)*(W581))*(W581),
            0.000001))^2)/(2*'1D'!$I$5)</f>
        <v>635.48545155659815</v>
      </c>
      <c r="AC581" s="5">
        <f ca="1">((ABS(K581)*'1D'!$D$6)/(MAX(((F581)+(G581)*(W581))*(W581),
            0.000001)*MAX(((((F581)+(G581)*(W581))*(W581))/MAX((F581)+2*(W581)*SQRT(1+(G581)^2),
                    0.000001))^(2/3),
            0.000001)))^2</f>
        <v>3.8141460404132466E-3</v>
      </c>
      <c r="AD581" s="5">
        <f ca="1">ABS(ABS(K581)/MAX(((F581)+(G581)*(W581))*(W581),
        0.000001))/SQRT('1D'!$I$5*MAX((((F581)+(G581)*(W581))*(W581))/MAX((F581)+2*(G581)*(W581),
            0.000001),
        0.000001))</f>
        <v>1.0000000000000004</v>
      </c>
      <c r="AE581" s="5">
        <f ca="1">((F581)*(W581)^2)/2+(G581)*(W581)^3/3+(ABS(K581)^2)/('1D'!$I$5*MAX(((F581)+(G581)*(W581))*(W581),
        0.000001))</f>
        <v>35.686426155594638</v>
      </c>
      <c r="AF581" s="5">
        <f ca="1">IF($A$2=0,
    0,
    IFERROR(AB582+(((AC581+AC582)/2)*J582)+(IF(Z581&gt;Z582,
                '1D'!$D$8*((Z581^2-Z582^2)/(2*'1D'!$I$5)),
                '1D'!$D$9*((Z582^2-Z581^2)/(2*'1D'!$I$5)))+('1D'!$D$10*(ABS(I582)/90)*(MAX(Z581^2,
                        Z582^2)/(2*'1D'!$I$5))))-AB581,
        0))</f>
        <v>3.4531789411857972E-3</v>
      </c>
      <c r="AG581" s="5">
        <f ca="1">IF($A$2=0,
    1,
    IF(IFERROR(AG582,
            0)=0,
        0,
        IFERROR(IF(OR(ROUND(AD581,
                        3)&gt;=1,
                    AND(ABS(AF581)&lt;'1D'!$D$19,
                        AD581&lt;1)),
                1,
                0),
            0)))</f>
        <v>1</v>
      </c>
      <c r="AH581" s="5">
        <f ca="1">IFERROR(IF('1D'!V32="Supercritical",
        MAX('1D'!$D$16,
            IFERROR(L581,
                MAX('1D'!$D$16,
                    POWER((ABS(K581)^2)/('1D'!$I$5*MAX(F581,
                                0.1)^2),
                        1/3)))),
        IF('1D'!V32="Subcritical",
            MAX('1D'!$D$16,
                IFERROR(W581,
                    MAX('1D'!$D$16,
                        POWER((ABS(K581)^2)/('1D'!$I$5*MAX(F581,
                                    0.1)^2),
                            1/3)))),
            IF(IFERROR(T581,
                    -1E+99)&gt;=IFERROR(AE581,
                    -1E+99),
                MAX('1D'!$D$16,
                    IFERROR(L581,
                        MAX('1D'!$D$16,
                            POWER((ABS(K581)^2)/('1D'!$I$5*MAX(F581,
                                        0.1)^2),
                                1/3)))),
                MAX('1D'!$D$16,
                    IFERROR(W581,
                        MAX('1D'!$D$16,
                            POWER((ABS(K581)^2)/('1D'!$I$5*MAX(F581,
                                        0.1)^2),
                                1/3))))))),
    MAX('1D'!$D$16,
        POWER((ABS(K581)^2)/('1D'!$I$5*MAX(F581,
                    0.1)^2),
            1/3)))</f>
        <v>2.0411692021517887</v>
      </c>
      <c r="AI581" s="5">
        <f t="shared" ca="1" si="120"/>
        <v>634.31816920215181</v>
      </c>
      <c r="AJ581" s="5">
        <f ca="1">AI581+((ABS(K581)/MAX(((F581)+(G581)*(AH581))*(AH581),
            0.000001))^2)/(2*'1D'!$I$5)</f>
        <v>635.49259253909486</v>
      </c>
      <c r="AM581">
        <v>0</v>
      </c>
      <c r="AN581">
        <v>0</v>
      </c>
      <c r="AO581" s="5">
        <f t="shared" si="121"/>
        <v>0</v>
      </c>
      <c r="AP581" s="5">
        <f t="shared" si="125"/>
        <v>0</v>
      </c>
      <c r="AQ581" s="5">
        <f ca="1">ABS(ABS(K581)/MAX(((F581)+(G581)*(AH581))*(AH581),
        0.000001))/SQRT('1D'!$I$5*MAX((((F581)+(G581)*(AH581))*(AH581))/MAX((F581)+2*(G581)*(AH581),
            0.000001),
        0.000001))</f>
        <v>1.0727235886044055</v>
      </c>
      <c r="AR581" s="5" t="str">
        <f t="shared" ca="1" si="122"/>
        <v>Supercritical</v>
      </c>
      <c r="AS581" s="5">
        <f ca="1">((ABS(K581)*'1D'!$D$6)/(MAX(((F581)+(G581)*(AH581))*(AH581),
            0.000001)*MAX(((((F581)+(G581)*(AH581))*(AH581))/MAX((F581)+2*(AH581)*SQRT(1+(G581)^2),
                    0.000001))^(2/3),
            0.000001)))^2</f>
        <v>4.3358367565141456E-3</v>
      </c>
    </row>
    <row r="582" spans="1:45" x14ac:dyDescent="0.35">
      <c r="A582">
        <v>573</v>
      </c>
      <c r="B582">
        <v>571.99599999999998</v>
      </c>
      <c r="C582">
        <v>616171.47100000002</v>
      </c>
      <c r="D582">
        <v>3097415.6570000001</v>
      </c>
      <c r="E582">
        <v>632.27650000000006</v>
      </c>
      <c r="F582">
        <v>5.2</v>
      </c>
      <c r="G582">
        <v>0</v>
      </c>
      <c r="H582" t="s">
        <v>176</v>
      </c>
      <c r="I582">
        <v>7.8E-2</v>
      </c>
      <c r="J582" s="5">
        <f t="shared" si="123"/>
        <v>1</v>
      </c>
      <c r="K582" s="5">
        <f t="shared" ca="1" si="124"/>
        <v>50.95</v>
      </c>
      <c r="L582" s="5">
        <f ca="1">IF($A$2=0,
    IFERROR(L581,
        MAX('1D'!$D$16,
            POWER((ABS(K582)^2)/('1D'!$I$5*MAX(F582,
                        0.1)^2),
                1/3))),
    IF(IFERROR(V581,
            0)=0,
        IFERROR(L581,
            MAX('1D'!$D$16,
                POWER((ABS(K582)^2)/('1D'!$I$5*MAX(F582,
                            0.1)^2),
                    1/3))),
        IF(OR(IFERROR(L582,
                    0)=0,
                IFERROR(S581,
                    0)&lt;1,
                IFERROR(S582,
                    0)&lt;1),
            MAX('1D'!$D$16,
                POWER((ABS(K582)^2)/('1D'!$I$5*MAX(F582,
                            0.1)^2),
                    1/3)),
            IF(IFERROR(U582,
                    0)&gt;0,
                MAX('1D'!$D$16,
                    IFERROR(L582,
                        0)+((IFERROR(U582,
                                0))*'1D'!$D$18*IF((IFERROR(S582,
                                    0))&lt;1,
                            1,
                            -1))),
                IF(IFERROR(U582,
                        0)&lt;0,
                    IF(ABS((MAX('1D'!$D$16,
                                    POWER((ABS(K582)^2)/('1D'!$I$5*MAX(F582,
                                                0.1)^2),
                                        1/3)))-IFERROR(L582,
                                0))&gt;'1D'!$D$19,
                        MAX('1D'!$D$16,
                            IF((MAX('1D'!$D$16,
                                        POWER((ABS(K582)^2)/('1D'!$I$5*MAX(F582,
                                                    0.1)^2),
                                            1/3)))&gt;IFERROR(L582,
                                    0),
                                MIN((MAX('1D'!$D$16,
                                            POWER((ABS(K582)^2)/('1D'!$I$5*MAX(F582,
                                                        0.1)^2),
                                                1/3))),
                                    IFERROR(L582,
                                        0)+(MIN(ABS(IFERROR(U582,
                                                    0))*'1D'!$D$18,
                                            ABS((MAX('1D'!$D$16,
                                                        POWER((ABS(K582)^2)/('1D'!$I$5*MAX(F582,
                                                                    0.1)^2),
                                                            1/3)))-IFERROR(L582,
                                                    0))))),
                                MAX((MAX('1D'!$D$16,
                                            POWER((ABS(K582)^2)/('1D'!$I$5*MAX(F582,
                                                        0.1)^2),
                                                1/3))),
                                    IFERROR(L582,
                                        0)-(MIN(ABS(IFERROR(U582,
                                                    0))*'1D'!$D$18,
                                            ABS((MAX('1D'!$D$16,
                                                        POWER((ABS(K582)^2)/('1D'!$I$5*MAX(F582,
                                                                    0.1)^2),
                                                            1/3)))-IFERROR(L582,
                                                    0))))))),
                        MAX('1D'!$D$16,
                            POWER((ABS(K582)^2)/('1D'!$I$5*MAX(F582,
                                        0.1)^2),
                                1/3))),
                    MAX('1D'!$D$16,
                        IFERROR(L582,
                            0)))))))</f>
        <v>2.0411692021517887</v>
      </c>
      <c r="M582" s="5">
        <f t="shared" ca="1" si="112"/>
        <v>10.614079851189301</v>
      </c>
      <c r="N582" s="5">
        <f t="shared" ca="1" si="113"/>
        <v>1.1434704692804873</v>
      </c>
      <c r="O582" s="5">
        <f t="shared" ca="1" si="114"/>
        <v>4.8002276894771132</v>
      </c>
      <c r="P582" s="5">
        <f t="shared" ca="1" si="115"/>
        <v>634.31766920215182</v>
      </c>
      <c r="Q582" s="5">
        <f ca="1">P582+((ABS(K582)/MAX(((F582)+(G582)*(L582))*(L582),
            0.000001))^2)/(2*'1D'!$I$5)</f>
        <v>635.49209253909487</v>
      </c>
      <c r="R582" s="5">
        <f ca="1">((ABS(K582)*'1D'!$D$6)/(MAX(((F582)+(G582)*(L582))*(L582),
            0.000001)*MAX(((((F582)+(G582)*(L582))*(L582))/MAX((F582)+2*(L582)*SQRT(1+(G582)^2),
                    0.000001))^(2/3),
            0.000001)))^2</f>
        <v>4.3358367565141456E-3</v>
      </c>
      <c r="S582" s="5">
        <f ca="1">ABS(ABS(K582)/MAX(((F582)+(G582)*(L582))*(L582),
        0.000001))/SQRT('1D'!$I$5*MAX((((F582)+(G582)*(L582))*(L582))/MAX((F582)+2*(G582)*(L582),
            0.000001),
        0.000001))</f>
        <v>1.0727235886044055</v>
      </c>
      <c r="T582" s="5">
        <f ca="1">((F582)*(L582)^2)/2+(G582)*(L582)^3/3+(ABS(K582)^2)/('1D'!$I$5*MAX(((F582)+(G582)*(L582))*(L582),
        0.000001))</f>
        <v>35.763412605541333</v>
      </c>
      <c r="U582" s="5">
        <f ca="1">IF($A$2=0,
    0,
    IFERROR(Q581-(((R581+R582)/2)*J582)-(IF(O581&gt;O582,
                '1D'!$D$8*((O581^2-O582^2)/(2*'1D'!$I$5)),
                '1D'!$D$9*((O582^2-O581^2)/(2*'1D'!$I$5)))+('1D'!$D$10*(ABS(I582)/90)*(MAX(O581^2,
                        O582^2)/(2*'1D'!$I$5))))-Q582,
        0))</f>
        <v>-3.9885117902258571E-3</v>
      </c>
      <c r="V582" s="5">
        <f ca="1">IF($A$2=0,
    1,
    IF(IFERROR(V581,
            0)=0,
        0,
        IFERROR(IF(ROUND(S582,
                    3)=1,
                1,
                IF(AND(ABS(U582)&lt;'1D'!$D$19,
                        S582&gt;1),
                    1,
                    0)),
            0)))</f>
        <v>0</v>
      </c>
      <c r="W582" s="5">
        <f ca="1">IF($A$2=0,
    MAX(MAX('1D'!$D$16,
            MAX('1D'!$D$16,
                POWER((ABS(K582)^2)/('1D'!$I$5*MAX(F582,
                            0.1)^2),
                    1/3))),
        IFERROR(W1396,
            MAX(MAX('1D'!$D$16,
                    MAX('1D'!$D$16,
                        POWER((ABS(K582)^2)/('1D'!$I$5*MAX(F582,
                                    0.1)^2),
                            1/3))),
                ($L$2)-E1396))),
    IF(IFERROR(AG583,
            0)=0,
        MAX(MAX('1D'!$D$16,
                MAX('1D'!$D$16,
                    POWER((ABS(K582)^2)/('1D'!$I$5*MAX(F582,
                                0.1)^2),
                        1/3))),
            IFERROR(W1396,
                MAX(MAX('1D'!$D$16,
                        MAX('1D'!$D$16,
                            POWER((ABS(K582)^2)/('1D'!$I$5*MAX(F582,
                                        0.1)^2),
                                1/3))),
                    ($L$2)-E1396))),
        IF(IFERROR(W582,
                0)=0,
            MAX(MAX('1D'!$D$16,
                    MAX('1D'!$D$16,
                        POWER((ABS(K582)^2)/('1D'!$I$5*MAX(F582,
                                    0.1)^2),
                            1/3))),
                IFERROR(W1396,
                    MAX(MAX('1D'!$D$16,
                            MAX('1D'!$D$16,
                                POWER((ABS(K582)^2)/('1D'!$I$5*MAX(F582,
                                            0.1)^2),
                                    1/3))),
                        ($L$2)-E1396))),
            IF(OR(IFERROR(AD582,
                        0)&gt;=1,
                    IFERROR(AD583,
                        0)&gt;=1),
                MAX('1D'!$D$16,
                    MAX('1D'!$D$16,
                        POWER((ABS(K582)^2)/('1D'!$I$5*MAX(F582,
                                    0.1)^2),
                            1/3))),
                IF(ABS(IFERROR(AF582,
                            0))&lt;'1D'!$D$19,
                    MAX(MAX('1D'!$D$16,
                            MAX('1D'!$D$16,
                                POWER((ABS(K582)^2)/('1D'!$I$5*MAX(F582,
                                            0.1)^2),
                                    1/3))),
                        IFERROR(W582,
                            0)),
                    MAX(MAX('1D'!$D$16,
                            MAX('1D'!$D$16,
                                POWER((ABS(K582)^2)/('1D'!$I$5*MAX(F582,
                                            0.1)^2),
                                    1/3))),
                        (IFERROR(W582,
                                0))+((IFERROR(AF582,
                                    0))*'1D'!$D$18)))))))</f>
        <v>2.1389677043987478</v>
      </c>
      <c r="X582" s="5">
        <f t="shared" ca="1" si="116"/>
        <v>11.122632062873489</v>
      </c>
      <c r="Y582" s="5">
        <f t="shared" ca="1" si="117"/>
        <v>1.1735290000551568</v>
      </c>
      <c r="Z582" s="5">
        <f t="shared" ca="1" si="118"/>
        <v>4.5807502857230418</v>
      </c>
      <c r="AA582" s="5">
        <f t="shared" ca="1" si="119"/>
        <v>634.41546770439879</v>
      </c>
      <c r="AB582" s="5">
        <f ca="1">AA582+((ABS(K582)/MAX(((F582)+(G582)*(W582))*(W582),
            0.000001))^2)/(2*'1D'!$I$5)</f>
        <v>635.48495155659816</v>
      </c>
      <c r="AC582" s="5">
        <f ca="1">((ABS(K582)*'1D'!$D$6)/(MAX(((F582)+(G582)*(W582))*(W582),
            0.000001)*MAX(((((F582)+(G582)*(W582))*(W582))/MAX((F582)+2*(W582)*SQRT(1+(G582)^2),
                    0.000001))^(2/3),
            0.000001)))^2</f>
        <v>3.8141460404132466E-3</v>
      </c>
      <c r="AD582" s="5">
        <f ca="1">ABS(ABS(K582)/MAX(((F582)+(G582)*(W582))*(W582),
        0.000001))/SQRT('1D'!$I$5*MAX((((F582)+(G582)*(W582))*(W582))/MAX((F582)+2*(G582)*(W582),
            0.000001),
        0.000001))</f>
        <v>1.0000000000000004</v>
      </c>
      <c r="AE582" s="5">
        <f ca="1">((F582)*(W582)^2)/2+(G582)*(W582)^3/3+(ABS(K582)^2)/('1D'!$I$5*MAX(((F582)+(G582)*(W582))*(W582),
        0.000001))</f>
        <v>35.686426155594638</v>
      </c>
      <c r="AF582" s="5">
        <f ca="1">IF($A$2=0,
    0,
    IFERROR(AB583+(((AC582+AC583)/2)*J583)+(IF(Z582&gt;Z583,
                '1D'!$D$8*((Z582^2-Z583^2)/(2*'1D'!$I$5)),
                '1D'!$D$9*((Z583^2-Z582^2)/(2*'1D'!$I$5)))+('1D'!$D$10*(ABS(I583)/90)*(MAX(Z582^2,
                        Z583^2)/(2*'1D'!$I$5))))-AB582,
        0))</f>
        <v>3.3622728136606383E-3</v>
      </c>
      <c r="AG582" s="5">
        <f ca="1">IF($A$2=0,
    1,
    IF(IFERROR(AG583,
            0)=0,
        0,
        IFERROR(IF(OR(ROUND(AD582,
                        3)&gt;=1,
                    AND(ABS(AF582)&lt;'1D'!$D$19,
                        AD582&lt;1)),
                1,
                0),
            0)))</f>
        <v>1</v>
      </c>
      <c r="AH582" s="5">
        <f ca="1">IFERROR(IF('1D'!V32="Supercritical",
        MAX('1D'!$D$16,
            IFERROR(L582,
                MAX('1D'!$D$16,
                    POWER((ABS(K582)^2)/('1D'!$I$5*MAX(F582,
                                0.1)^2),
                        1/3)))),
        IF('1D'!V32="Subcritical",
            MAX('1D'!$D$16,
                IFERROR(W582,
                    MAX('1D'!$D$16,
                        POWER((ABS(K582)^2)/('1D'!$I$5*MAX(F582,
                                    0.1)^2),
                            1/3)))),
            IF(IFERROR(T582,
                    -1E+99)&gt;=IFERROR(AE582,
                    -1E+99),
                MAX('1D'!$D$16,
                    IFERROR(L582,
                        MAX('1D'!$D$16,
                            POWER((ABS(K582)^2)/('1D'!$I$5*MAX(F582,
                                        0.1)^2),
                                1/3)))),
                MAX('1D'!$D$16,
                    IFERROR(W582,
                        MAX('1D'!$D$16,
                            POWER((ABS(K582)^2)/('1D'!$I$5*MAX(F582,
                                        0.1)^2),
                                1/3))))))),
    MAX('1D'!$D$16,
        POWER((ABS(K582)^2)/('1D'!$I$5*MAX(F582,
                    0.1)^2),
            1/3)))</f>
        <v>2.0411692021517887</v>
      </c>
      <c r="AI582" s="5">
        <f t="shared" ca="1" si="120"/>
        <v>634.31766920215182</v>
      </c>
      <c r="AJ582" s="5">
        <f ca="1">AI582+((ABS(K582)/MAX(((F582)+(G582)*(AH582))*(AH582),
            0.000001))^2)/(2*'1D'!$I$5)</f>
        <v>635.49209253909487</v>
      </c>
      <c r="AM582">
        <v>0</v>
      </c>
      <c r="AN582">
        <v>0</v>
      </c>
      <c r="AO582" s="5">
        <f t="shared" si="121"/>
        <v>0</v>
      </c>
      <c r="AP582" s="5">
        <f t="shared" si="125"/>
        <v>0</v>
      </c>
      <c r="AQ582" s="5">
        <f ca="1">ABS(ABS(K582)/MAX(((F582)+(G582)*(AH582))*(AH582),
        0.000001))/SQRT('1D'!$I$5*MAX((((F582)+(G582)*(AH582))*(AH582))/MAX((F582)+2*(G582)*(AH582),
            0.000001),
        0.000001))</f>
        <v>1.0727235886044055</v>
      </c>
      <c r="AR582" s="5" t="str">
        <f t="shared" ca="1" si="122"/>
        <v>Supercritical</v>
      </c>
      <c r="AS582" s="5">
        <f ca="1">((ABS(K582)*'1D'!$D$6)/(MAX(((F582)+(G582)*(AH582))*(AH582),
            0.000001)*MAX(((((F582)+(G582)*(AH582))*(AH582))/MAX((F582)+2*(AH582)*SQRT(1+(G582)^2),
                    0.000001))^(2/3),
            0.000001)))^2</f>
        <v>4.3358367565141456E-3</v>
      </c>
    </row>
    <row r="583" spans="1:45" x14ac:dyDescent="0.35">
      <c r="A583">
        <v>574</v>
      </c>
      <c r="B583">
        <v>572.99599999999998</v>
      </c>
      <c r="C583">
        <v>616170.99699999997</v>
      </c>
      <c r="D583">
        <v>3097414.7760000001</v>
      </c>
      <c r="E583">
        <v>632.27599999999995</v>
      </c>
      <c r="F583">
        <v>5.2</v>
      </c>
      <c r="G583">
        <v>0</v>
      </c>
      <c r="H583" t="s">
        <v>176</v>
      </c>
      <c r="I583">
        <v>2.7E-2</v>
      </c>
      <c r="J583" s="5">
        <f t="shared" si="123"/>
        <v>1</v>
      </c>
      <c r="K583" s="5">
        <f t="shared" ca="1" si="124"/>
        <v>50.95</v>
      </c>
      <c r="L583" s="5">
        <f ca="1">IF($A$2=0,
    IFERROR(L582,
        MAX('1D'!$D$16,
            POWER((ABS(K583)^2)/('1D'!$I$5*MAX(F583,
                        0.1)^2),
                1/3))),
    IF(IFERROR(V582,
            0)=0,
        IFERROR(L582,
            MAX('1D'!$D$16,
                POWER((ABS(K583)^2)/('1D'!$I$5*MAX(F583,
                            0.1)^2),
                    1/3))),
        IF(OR(IFERROR(L583,
                    0)=0,
                IFERROR(S582,
                    0)&lt;1,
                IFERROR(S583,
                    0)&lt;1),
            MAX('1D'!$D$16,
                POWER((ABS(K583)^2)/('1D'!$I$5*MAX(F583,
                            0.1)^2),
                    1/3)),
            IF(IFERROR(U583,
                    0)&gt;0,
                MAX('1D'!$D$16,
                    IFERROR(L583,
                        0)+((IFERROR(U583,
                                0))*'1D'!$D$18*IF((IFERROR(S583,
                                    0))&lt;1,
                            1,
                            -1))),
                IF(IFERROR(U583,
                        0)&lt;0,
                    IF(ABS((MAX('1D'!$D$16,
                                    POWER((ABS(K583)^2)/('1D'!$I$5*MAX(F583,
                                                0.1)^2),
                                        1/3)))-IFERROR(L583,
                                0))&gt;'1D'!$D$19,
                        MAX('1D'!$D$16,
                            IF((MAX('1D'!$D$16,
                                        POWER((ABS(K583)^2)/('1D'!$I$5*MAX(F583,
                                                    0.1)^2),
                                            1/3)))&gt;IFERROR(L583,
                                    0),
                                MIN((MAX('1D'!$D$16,
                                            POWER((ABS(K583)^2)/('1D'!$I$5*MAX(F583,
                                                        0.1)^2),
                                                1/3))),
                                    IFERROR(L583,
                                        0)+(MIN(ABS(IFERROR(U583,
                                                    0))*'1D'!$D$18,
                                            ABS((MAX('1D'!$D$16,
                                                        POWER((ABS(K583)^2)/('1D'!$I$5*MAX(F583,
                                                                    0.1)^2),
                                                            1/3)))-IFERROR(L583,
                                                    0))))),
                                MAX((MAX('1D'!$D$16,
                                            POWER((ABS(K583)^2)/('1D'!$I$5*MAX(F583,
                                                        0.1)^2),
                                                1/3))),
                                    IFERROR(L583,
                                        0)-(MIN(ABS(IFERROR(U583,
                                                    0))*'1D'!$D$18,
                                            ABS((MAX('1D'!$D$16,
                                                        POWER((ABS(K583)^2)/('1D'!$I$5*MAX(F583,
                                                                    0.1)^2),
                                                            1/3)))-IFERROR(L583,
                                                    0))))))),
                        MAX('1D'!$D$16,
                            POWER((ABS(K583)^2)/('1D'!$I$5*MAX(F583,
                                        0.1)^2),
                                1/3))),
                    MAX('1D'!$D$16,
                        IFERROR(L583,
                            0)))))))</f>
        <v>2.0411692021517887</v>
      </c>
      <c r="M583" s="5">
        <f t="shared" ca="1" si="112"/>
        <v>10.614079851189301</v>
      </c>
      <c r="N583" s="5">
        <f t="shared" ca="1" si="113"/>
        <v>1.1434704692804873</v>
      </c>
      <c r="O583" s="5">
        <f t="shared" ca="1" si="114"/>
        <v>4.8002276894771132</v>
      </c>
      <c r="P583" s="5">
        <f t="shared" ca="1" si="115"/>
        <v>634.31716920215172</v>
      </c>
      <c r="Q583" s="5">
        <f ca="1">P583+((ABS(K583)/MAX(((F583)+(G583)*(L583))*(L583),
            0.000001))^2)/(2*'1D'!$I$5)</f>
        <v>635.49159253909477</v>
      </c>
      <c r="R583" s="5">
        <f ca="1">((ABS(K583)*'1D'!$D$6)/(MAX(((F583)+(G583)*(L583))*(L583),
            0.000001)*MAX(((((F583)+(G583)*(L583))*(L583))/MAX((F583)+2*(L583)*SQRT(1+(G583)^2),
                    0.000001))^(2/3),
            0.000001)))^2</f>
        <v>4.3358367565141456E-3</v>
      </c>
      <c r="S583" s="5">
        <f ca="1">ABS(ABS(K583)/MAX(((F583)+(G583)*(L583))*(L583),
        0.000001))/SQRT('1D'!$I$5*MAX((((F583)+(G583)*(L583))*(L583))/MAX((F583)+2*(G583)*(L583),
            0.000001),
        0.000001))</f>
        <v>1.0727235886044055</v>
      </c>
      <c r="T583" s="5">
        <f ca="1">((F583)*(L583)^2)/2+(G583)*(L583)^3/3+(ABS(K583)^2)/('1D'!$I$5*MAX(((F583)+(G583)*(L583))*(L583),
        0.000001))</f>
        <v>35.763412605541333</v>
      </c>
      <c r="U583" s="5">
        <f ca="1">IF($A$2=0,
    0,
    IFERROR(Q582-(((R582+R583)/2)*J583)-(IF(O582&gt;O583,
                '1D'!$D$8*((O582^2-O583^2)/(2*'1D'!$I$5)),
                '1D'!$D$9*((O583^2-O582^2)/(2*'1D'!$I$5)))+('1D'!$D$10*(ABS(I583)/90)*(MAX(O582^2,
                        O583^2)/(2*'1D'!$I$5))))-Q583,
        0))</f>
        <v>-3.8886858064870466E-3</v>
      </c>
      <c r="V583" s="5">
        <f ca="1">IF($A$2=0,
    1,
    IF(IFERROR(V582,
            0)=0,
        0,
        IFERROR(IF(ROUND(S583,
                    3)=1,
                1,
                IF(AND(ABS(U583)&lt;'1D'!$D$19,
                        S583&gt;1),
                    1,
                    0)),
            0)))</f>
        <v>0</v>
      </c>
      <c r="W583" s="5">
        <f ca="1">IF($A$2=0,
    MAX(MAX('1D'!$D$16,
            MAX('1D'!$D$16,
                POWER((ABS(K583)^2)/('1D'!$I$5*MAX(F583,
                            0.1)^2),
                    1/3))),
        IFERROR(W1396,
            MAX(MAX('1D'!$D$16,
                    MAX('1D'!$D$16,
                        POWER((ABS(K583)^2)/('1D'!$I$5*MAX(F583,
                                    0.1)^2),
                            1/3))),
                ($L$2)-E1396))),
    IF(IFERROR(AG584,
            0)=0,
        MAX(MAX('1D'!$D$16,
                MAX('1D'!$D$16,
                    POWER((ABS(K583)^2)/('1D'!$I$5*MAX(F583,
                                0.1)^2),
                        1/3))),
            IFERROR(W1396,
                MAX(MAX('1D'!$D$16,
                        MAX('1D'!$D$16,
                            POWER((ABS(K583)^2)/('1D'!$I$5*MAX(F583,
                                        0.1)^2),
                                1/3))),
                    ($L$2)-E1396))),
        IF(IFERROR(W583,
                0)=0,
            MAX(MAX('1D'!$D$16,
                    MAX('1D'!$D$16,
                        POWER((ABS(K583)^2)/('1D'!$I$5*MAX(F583,
                                    0.1)^2),
                            1/3))),
                IFERROR(W1396,
                    MAX(MAX('1D'!$D$16,
                            MAX('1D'!$D$16,
                                POWER((ABS(K583)^2)/('1D'!$I$5*MAX(F583,
                                            0.1)^2),
                                    1/3))),
                        ($L$2)-E1396))),
            IF(OR(IFERROR(AD583,
                        0)&gt;=1,
                    IFERROR(AD584,
                        0)&gt;=1),
                MAX('1D'!$D$16,
                    MAX('1D'!$D$16,
                        POWER((ABS(K583)^2)/('1D'!$I$5*MAX(F583,
                                    0.1)^2),
                            1/3))),
                IF(ABS(IFERROR(AF583,
                            0))&lt;'1D'!$D$19,
                    MAX(MAX('1D'!$D$16,
                            MAX('1D'!$D$16,
                                POWER((ABS(K583)^2)/('1D'!$I$5*MAX(F583,
                                            0.1)^2),
                                    1/3))),
                        IFERROR(W583,
                            0)),
                    MAX(MAX('1D'!$D$16,
                            MAX('1D'!$D$16,
                                POWER((ABS(K583)^2)/('1D'!$I$5*MAX(F583,
                                            0.1)^2),
                                    1/3))),
                        (IFERROR(W583,
                                0))+((IFERROR(AF583,
                                    0))*'1D'!$D$18)))))))</f>
        <v>2.1389677043987478</v>
      </c>
      <c r="X583" s="5">
        <f t="shared" ca="1" si="116"/>
        <v>11.122632062873489</v>
      </c>
      <c r="Y583" s="5">
        <f t="shared" ca="1" si="117"/>
        <v>1.1735290000551568</v>
      </c>
      <c r="Z583" s="5">
        <f t="shared" ca="1" si="118"/>
        <v>4.5807502857230418</v>
      </c>
      <c r="AA583" s="5">
        <f t="shared" ca="1" si="119"/>
        <v>634.41496770439869</v>
      </c>
      <c r="AB583" s="5">
        <f ca="1">AA583+((ABS(K583)/MAX(((F583)+(G583)*(W583))*(W583),
            0.000001))^2)/(2*'1D'!$I$5)</f>
        <v>635.48445155659806</v>
      </c>
      <c r="AC583" s="5">
        <f ca="1">((ABS(K583)*'1D'!$D$6)/(MAX(((F583)+(G583)*(W583))*(W583),
            0.000001)*MAX(((((F583)+(G583)*(W583))*(W583))/MAX((F583)+2*(W583)*SQRT(1+(G583)^2),
                    0.000001))^(2/3),
            0.000001)))^2</f>
        <v>3.8141460404132466E-3</v>
      </c>
      <c r="AD583" s="5">
        <f ca="1">ABS(ABS(K583)/MAX(((F583)+(G583)*(W583))*(W583),
        0.000001))/SQRT('1D'!$I$5*MAX((((F583)+(G583)*(W583))*(W583))/MAX((F583)+2*(G583)*(W583),
            0.000001),
        0.000001))</f>
        <v>1.0000000000000004</v>
      </c>
      <c r="AE583" s="5">
        <f ca="1">((F583)*(W583)^2)/2+(G583)*(W583)^3/3+(ABS(K583)^2)/('1D'!$I$5*MAX(((F583)+(G583)*(W583))*(W583),
        0.000001))</f>
        <v>35.686426155594638</v>
      </c>
      <c r="AF583" s="5">
        <f ca="1">IF($A$2=0,
    0,
    IFERROR(AB584+(((AC583+AC584)/2)*J584)+(IF(Z583&gt;Z584,
                '1D'!$D$8*((Z583^2-Z584^2)/(2*'1D'!$I$5)),
                '1D'!$D$9*((Z584^2-Z583^2)/(2*'1D'!$I$5)))+('1D'!$D$10*(ABS(I584)/90)*(MAX(Z583^2,
                        Z584^2)/(2*'1D'!$I$5))))-AB583,
        0))</f>
        <v>3.3622728137743252E-3</v>
      </c>
      <c r="AG583" s="5">
        <f ca="1">IF($A$2=0,
    1,
    IF(IFERROR(AG584,
            0)=0,
        0,
        IFERROR(IF(OR(ROUND(AD583,
                        3)&gt;=1,
                    AND(ABS(AF583)&lt;'1D'!$D$19,
                        AD583&lt;1)),
                1,
                0),
            0)))</f>
        <v>1</v>
      </c>
      <c r="AH583" s="5">
        <f ca="1">IFERROR(IF('1D'!V32="Supercritical",
        MAX('1D'!$D$16,
            IFERROR(L583,
                MAX('1D'!$D$16,
                    POWER((ABS(K583)^2)/('1D'!$I$5*MAX(F583,
                                0.1)^2),
                        1/3)))),
        IF('1D'!V32="Subcritical",
            MAX('1D'!$D$16,
                IFERROR(W583,
                    MAX('1D'!$D$16,
                        POWER((ABS(K583)^2)/('1D'!$I$5*MAX(F583,
                                    0.1)^2),
                            1/3)))),
            IF(IFERROR(T583,
                    -1E+99)&gt;=IFERROR(AE583,
                    -1E+99),
                MAX('1D'!$D$16,
                    IFERROR(L583,
                        MAX('1D'!$D$16,
                            POWER((ABS(K583)^2)/('1D'!$I$5*MAX(F583,
                                        0.1)^2),
                                1/3)))),
                MAX('1D'!$D$16,
                    IFERROR(W583,
                        MAX('1D'!$D$16,
                            POWER((ABS(K583)^2)/('1D'!$I$5*MAX(F583,
                                        0.1)^2),
                                1/3))))))),
    MAX('1D'!$D$16,
        POWER((ABS(K583)^2)/('1D'!$I$5*MAX(F583,
                    0.1)^2),
            1/3)))</f>
        <v>2.0411692021517887</v>
      </c>
      <c r="AI583" s="5">
        <f t="shared" ca="1" si="120"/>
        <v>634.31716920215172</v>
      </c>
      <c r="AJ583" s="5">
        <f ca="1">AI583+((ABS(K583)/MAX(((F583)+(G583)*(AH583))*(AH583),
            0.000001))^2)/(2*'1D'!$I$5)</f>
        <v>635.49159253909477</v>
      </c>
      <c r="AM583">
        <v>0</v>
      </c>
      <c r="AN583">
        <v>0</v>
      </c>
      <c r="AO583" s="5">
        <f t="shared" si="121"/>
        <v>0</v>
      </c>
      <c r="AP583" s="5">
        <f t="shared" si="125"/>
        <v>0</v>
      </c>
      <c r="AQ583" s="5">
        <f ca="1">ABS(ABS(K583)/MAX(((F583)+(G583)*(AH583))*(AH583),
        0.000001))/SQRT('1D'!$I$5*MAX((((F583)+(G583)*(AH583))*(AH583))/MAX((F583)+2*(G583)*(AH583),
            0.000001),
        0.000001))</f>
        <v>1.0727235886044055</v>
      </c>
      <c r="AR583" s="5" t="str">
        <f t="shared" ca="1" si="122"/>
        <v>Supercritical</v>
      </c>
      <c r="AS583" s="5">
        <f ca="1">((ABS(K583)*'1D'!$D$6)/(MAX(((F583)+(G583)*(AH583))*(AH583),
            0.000001)*MAX(((((F583)+(G583)*(AH583))*(AH583))/MAX((F583)+2*(AH583)*SQRT(1+(G583)^2),
                    0.000001))^(2/3),
            0.000001)))^2</f>
        <v>4.3358367565141456E-3</v>
      </c>
    </row>
    <row r="584" spans="1:45" x14ac:dyDescent="0.35">
      <c r="A584">
        <v>575</v>
      </c>
      <c r="B584">
        <v>573.99599999999998</v>
      </c>
      <c r="C584">
        <v>616170.52300000004</v>
      </c>
      <c r="D584">
        <v>3097413.8960000002</v>
      </c>
      <c r="E584">
        <v>632.27549999999997</v>
      </c>
      <c r="F584">
        <v>5.2</v>
      </c>
      <c r="G584">
        <v>0</v>
      </c>
      <c r="H584" t="s">
        <v>176</v>
      </c>
      <c r="I584">
        <v>2.7E-2</v>
      </c>
      <c r="J584" s="5">
        <f t="shared" si="123"/>
        <v>1</v>
      </c>
      <c r="K584" s="5">
        <f t="shared" ca="1" si="124"/>
        <v>50.95</v>
      </c>
      <c r="L584" s="5">
        <f ca="1">IF($A$2=0,
    IFERROR(L583,
        MAX('1D'!$D$16,
            POWER((ABS(K584)^2)/('1D'!$I$5*MAX(F584,
                        0.1)^2),
                1/3))),
    IF(IFERROR(V583,
            0)=0,
        IFERROR(L583,
            MAX('1D'!$D$16,
                POWER((ABS(K584)^2)/('1D'!$I$5*MAX(F584,
                            0.1)^2),
                    1/3))),
        IF(OR(IFERROR(L584,
                    0)=0,
                IFERROR(S583,
                    0)&lt;1,
                IFERROR(S584,
                    0)&lt;1),
            MAX('1D'!$D$16,
                POWER((ABS(K584)^2)/('1D'!$I$5*MAX(F584,
                            0.1)^2),
                    1/3)),
            IF(IFERROR(U584,
                    0)&gt;0,
                MAX('1D'!$D$16,
                    IFERROR(L584,
                        0)+((IFERROR(U584,
                                0))*'1D'!$D$18*IF((IFERROR(S584,
                                    0))&lt;1,
                            1,
                            -1))),
                IF(IFERROR(U584,
                        0)&lt;0,
                    IF(ABS((MAX('1D'!$D$16,
                                    POWER((ABS(K584)^2)/('1D'!$I$5*MAX(F584,
                                                0.1)^2),
                                        1/3)))-IFERROR(L584,
                                0))&gt;'1D'!$D$19,
                        MAX('1D'!$D$16,
                            IF((MAX('1D'!$D$16,
                                        POWER((ABS(K584)^2)/('1D'!$I$5*MAX(F584,
                                                    0.1)^2),
                                            1/3)))&gt;IFERROR(L584,
                                    0),
                                MIN((MAX('1D'!$D$16,
                                            POWER((ABS(K584)^2)/('1D'!$I$5*MAX(F584,
                                                        0.1)^2),
                                                1/3))),
                                    IFERROR(L584,
                                        0)+(MIN(ABS(IFERROR(U584,
                                                    0))*'1D'!$D$18,
                                            ABS((MAX('1D'!$D$16,
                                                        POWER((ABS(K584)^2)/('1D'!$I$5*MAX(F584,
                                                                    0.1)^2),
                                                            1/3)))-IFERROR(L584,
                                                    0))))),
                                MAX((MAX('1D'!$D$16,
                                            POWER((ABS(K584)^2)/('1D'!$I$5*MAX(F584,
                                                        0.1)^2),
                                                1/3))),
                                    IFERROR(L584,
                                        0)-(MIN(ABS(IFERROR(U584,
                                                    0))*'1D'!$D$18,
                                            ABS((MAX('1D'!$D$16,
                                                        POWER((ABS(K584)^2)/('1D'!$I$5*MAX(F584,
                                                                    0.1)^2),
                                                            1/3)))-IFERROR(L584,
                                                    0))))))),
                        MAX('1D'!$D$16,
                            POWER((ABS(K584)^2)/('1D'!$I$5*MAX(F584,
                                        0.1)^2),
                                1/3))),
                    MAX('1D'!$D$16,
                        IFERROR(L584,
                            0)))))))</f>
        <v>2.0411692021517887</v>
      </c>
      <c r="M584" s="5">
        <f t="shared" ca="1" si="112"/>
        <v>10.614079851189301</v>
      </c>
      <c r="N584" s="5">
        <f t="shared" ca="1" si="113"/>
        <v>1.1434704692804873</v>
      </c>
      <c r="O584" s="5">
        <f t="shared" ca="1" si="114"/>
        <v>4.8002276894771132</v>
      </c>
      <c r="P584" s="5">
        <f t="shared" ca="1" si="115"/>
        <v>634.31666920215173</v>
      </c>
      <c r="Q584" s="5">
        <f ca="1">P584+((ABS(K584)/MAX(((F584)+(G584)*(L584))*(L584),
            0.000001))^2)/(2*'1D'!$I$5)</f>
        <v>635.49109253909478</v>
      </c>
      <c r="R584" s="5">
        <f ca="1">((ABS(K584)*'1D'!$D$6)/(MAX(((F584)+(G584)*(L584))*(L584),
            0.000001)*MAX(((((F584)+(G584)*(L584))*(L584))/MAX((F584)+2*(L584)*SQRT(1+(G584)^2),
                    0.000001))^(2/3),
            0.000001)))^2</f>
        <v>4.3358367565141456E-3</v>
      </c>
      <c r="S584" s="5">
        <f ca="1">ABS(ABS(K584)/MAX(((F584)+(G584)*(L584))*(L584),
        0.000001))/SQRT('1D'!$I$5*MAX((((F584)+(G584)*(L584))*(L584))/MAX((F584)+2*(G584)*(L584),
            0.000001),
        0.000001))</f>
        <v>1.0727235886044055</v>
      </c>
      <c r="T584" s="5">
        <f ca="1">((F584)*(L584)^2)/2+(G584)*(L584)^3/3+(ABS(K584)^2)/('1D'!$I$5*MAX(((F584)+(G584)*(L584))*(L584),
        0.000001))</f>
        <v>35.763412605541333</v>
      </c>
      <c r="U584" s="5">
        <f ca="1">IF($A$2=0,
    0,
    IFERROR(Q583-(((R583+R584)/2)*J584)-(IF(O583&gt;O584,
                '1D'!$D$8*((O583^2-O584^2)/(2*'1D'!$I$5)),
                '1D'!$D$9*((O584^2-O583^2)/(2*'1D'!$I$5)))+('1D'!$D$10*(ABS(I584)/90)*(MAX(O583^2,
                        O584^2)/(2*'1D'!$I$5))))-Q584,
        0))</f>
        <v>-3.8886858066007335E-3</v>
      </c>
      <c r="V584" s="5">
        <f ca="1">IF($A$2=0,
    1,
    IF(IFERROR(V583,
            0)=0,
        0,
        IFERROR(IF(ROUND(S584,
                    3)=1,
                1,
                IF(AND(ABS(U584)&lt;'1D'!$D$19,
                        S584&gt;1),
                    1,
                    0)),
            0)))</f>
        <v>0</v>
      </c>
      <c r="W584" s="5">
        <f ca="1">IF($A$2=0,
    MAX(MAX('1D'!$D$16,
            MAX('1D'!$D$16,
                POWER((ABS(K584)^2)/('1D'!$I$5*MAX(F584,
                            0.1)^2),
                    1/3))),
        IFERROR(W1396,
            MAX(MAX('1D'!$D$16,
                    MAX('1D'!$D$16,
                        POWER((ABS(K584)^2)/('1D'!$I$5*MAX(F584,
                                    0.1)^2),
                            1/3))),
                ($L$2)-E1396))),
    IF(IFERROR(AG585,
            0)=0,
        MAX(MAX('1D'!$D$16,
                MAX('1D'!$D$16,
                    POWER((ABS(K584)^2)/('1D'!$I$5*MAX(F584,
                                0.1)^2),
                        1/3))),
            IFERROR(W1396,
                MAX(MAX('1D'!$D$16,
                        MAX('1D'!$D$16,
                            POWER((ABS(K584)^2)/('1D'!$I$5*MAX(F584,
                                        0.1)^2),
                                1/3))),
                    ($L$2)-E1396))),
        IF(IFERROR(W584,
                0)=0,
            MAX(MAX('1D'!$D$16,
                    MAX('1D'!$D$16,
                        POWER((ABS(K584)^2)/('1D'!$I$5*MAX(F584,
                                    0.1)^2),
                            1/3))),
                IFERROR(W1396,
                    MAX(MAX('1D'!$D$16,
                            MAX('1D'!$D$16,
                                POWER((ABS(K584)^2)/('1D'!$I$5*MAX(F584,
                                            0.1)^2),
                                    1/3))),
                        ($L$2)-E1396))),
            IF(OR(IFERROR(AD584,
                        0)&gt;=1,
                    IFERROR(AD585,
                        0)&gt;=1),
                MAX('1D'!$D$16,
                    MAX('1D'!$D$16,
                        POWER((ABS(K584)^2)/('1D'!$I$5*MAX(F584,
                                    0.1)^2),
                            1/3))),
                IF(ABS(IFERROR(AF584,
                            0))&lt;'1D'!$D$19,
                    MAX(MAX('1D'!$D$16,
                            MAX('1D'!$D$16,
                                POWER((ABS(K584)^2)/('1D'!$I$5*MAX(F584,
                                            0.1)^2),
                                    1/3))),
                        IFERROR(W584,
                            0)),
                    MAX(MAX('1D'!$D$16,
                            MAX('1D'!$D$16,
                                POWER((ABS(K584)^2)/('1D'!$I$5*MAX(F584,
                                            0.1)^2),
                                    1/3))),
                        (IFERROR(W584,
                                0))+((IFERROR(AF584,
                                    0))*'1D'!$D$18)))))))</f>
        <v>2.1389677043987478</v>
      </c>
      <c r="X584" s="5">
        <f t="shared" ca="1" si="116"/>
        <v>11.122632062873489</v>
      </c>
      <c r="Y584" s="5">
        <f t="shared" ca="1" si="117"/>
        <v>1.1735290000551568</v>
      </c>
      <c r="Z584" s="5">
        <f t="shared" ca="1" si="118"/>
        <v>4.5807502857230418</v>
      </c>
      <c r="AA584" s="5">
        <f t="shared" ca="1" si="119"/>
        <v>634.4144677043987</v>
      </c>
      <c r="AB584" s="5">
        <f ca="1">AA584+((ABS(K584)/MAX(((F584)+(G584)*(W584))*(W584),
            0.000001))^2)/(2*'1D'!$I$5)</f>
        <v>635.48395155659807</v>
      </c>
      <c r="AC584" s="5">
        <f ca="1">((ABS(K584)*'1D'!$D$6)/(MAX(((F584)+(G584)*(W584))*(W584),
            0.000001)*MAX(((((F584)+(G584)*(W584))*(W584))/MAX((F584)+2*(W584)*SQRT(1+(G584)^2),
                    0.000001))^(2/3),
            0.000001)))^2</f>
        <v>3.8141460404132466E-3</v>
      </c>
      <c r="AD584" s="5">
        <f ca="1">ABS(ABS(K584)/MAX(((F584)+(G584)*(W584))*(W584),
        0.000001))/SQRT('1D'!$I$5*MAX((((F584)+(G584)*(W584))*(W584))/MAX((F584)+2*(G584)*(W584),
            0.000001),
        0.000001))</f>
        <v>1.0000000000000004</v>
      </c>
      <c r="AE584" s="5">
        <f ca="1">((F584)*(W584)^2)/2+(G584)*(W584)^3/3+(ABS(K584)^2)/('1D'!$I$5*MAX(((F584)+(G584)*(W584))*(W584),
        0.000001))</f>
        <v>35.686426155594638</v>
      </c>
      <c r="AF584" s="5">
        <f ca="1">IF($A$2=0,
    0,
    IFERROR(AB585+(((AC584+AC585)/2)*J585)+(IF(Z584&gt;Z585,
                '1D'!$D$8*((Z584^2-Z585^2)/(2*'1D'!$I$5)),
                '1D'!$D$9*((Z585^2-Z584^2)/(2*'1D'!$I$5)))+('1D'!$D$10*(ABS(I585)/90)*(MAX(Z584^2,
                        Z585^2)/(2*'1D'!$I$5))))-AB584,
        0))</f>
        <v>3.3622728137743252E-3</v>
      </c>
      <c r="AG584" s="5">
        <f ca="1">IF($A$2=0,
    1,
    IF(IFERROR(AG585,
            0)=0,
        0,
        IFERROR(IF(OR(ROUND(AD584,
                        3)&gt;=1,
                    AND(ABS(AF584)&lt;'1D'!$D$19,
                        AD584&lt;1)),
                1,
                0),
            0)))</f>
        <v>1</v>
      </c>
      <c r="AH584" s="5">
        <f ca="1">IFERROR(IF('1D'!V32="Supercritical",
        MAX('1D'!$D$16,
            IFERROR(L584,
                MAX('1D'!$D$16,
                    POWER((ABS(K584)^2)/('1D'!$I$5*MAX(F584,
                                0.1)^2),
                        1/3)))),
        IF('1D'!V32="Subcritical",
            MAX('1D'!$D$16,
                IFERROR(W584,
                    MAX('1D'!$D$16,
                        POWER((ABS(K584)^2)/('1D'!$I$5*MAX(F584,
                                    0.1)^2),
                            1/3)))),
            IF(IFERROR(T584,
                    -1E+99)&gt;=IFERROR(AE584,
                    -1E+99),
                MAX('1D'!$D$16,
                    IFERROR(L584,
                        MAX('1D'!$D$16,
                            POWER((ABS(K584)^2)/('1D'!$I$5*MAX(F584,
                                        0.1)^2),
                                1/3)))),
                MAX('1D'!$D$16,
                    IFERROR(W584,
                        MAX('1D'!$D$16,
                            POWER((ABS(K584)^2)/('1D'!$I$5*MAX(F584,
                                        0.1)^2),
                                1/3))))))),
    MAX('1D'!$D$16,
        POWER((ABS(K584)^2)/('1D'!$I$5*MAX(F584,
                    0.1)^2),
            1/3)))</f>
        <v>2.0411692021517887</v>
      </c>
      <c r="AI584" s="5">
        <f t="shared" ca="1" si="120"/>
        <v>634.31666920215173</v>
      </c>
      <c r="AJ584" s="5">
        <f ca="1">AI584+((ABS(K584)/MAX(((F584)+(G584)*(AH584))*(AH584),
            0.000001))^2)/(2*'1D'!$I$5)</f>
        <v>635.49109253909478</v>
      </c>
      <c r="AM584">
        <v>0</v>
      </c>
      <c r="AN584">
        <v>0</v>
      </c>
      <c r="AO584" s="5">
        <f t="shared" si="121"/>
        <v>0</v>
      </c>
      <c r="AP584" s="5">
        <f t="shared" si="125"/>
        <v>0</v>
      </c>
      <c r="AQ584" s="5">
        <f ca="1">ABS(ABS(K584)/MAX(((F584)+(G584)*(AH584))*(AH584),
        0.000001))/SQRT('1D'!$I$5*MAX((((F584)+(G584)*(AH584))*(AH584))/MAX((F584)+2*(G584)*(AH584),
            0.000001),
        0.000001))</f>
        <v>1.0727235886044055</v>
      </c>
      <c r="AR584" s="5" t="str">
        <f t="shared" ca="1" si="122"/>
        <v>Supercritical</v>
      </c>
      <c r="AS584" s="5">
        <f ca="1">((ABS(K584)*'1D'!$D$6)/(MAX(((F584)+(G584)*(AH584))*(AH584),
            0.000001)*MAX(((((F584)+(G584)*(AH584))*(AH584))/MAX((F584)+2*(AH584)*SQRT(1+(G584)^2),
                    0.000001))^(2/3),
            0.000001)))^2</f>
        <v>4.3358367565141456E-3</v>
      </c>
    </row>
    <row r="585" spans="1:45" x14ac:dyDescent="0.35">
      <c r="A585">
        <v>576</v>
      </c>
      <c r="B585">
        <v>574.99599999999998</v>
      </c>
      <c r="C585">
        <v>616170.049</v>
      </c>
      <c r="D585">
        <v>3097413.0150000001</v>
      </c>
      <c r="E585">
        <v>632.27499999999998</v>
      </c>
      <c r="F585">
        <v>5.2</v>
      </c>
      <c r="G585">
        <v>0</v>
      </c>
      <c r="H585" t="s">
        <v>176</v>
      </c>
      <c r="I585">
        <v>2.7E-2</v>
      </c>
      <c r="J585" s="5">
        <f t="shared" si="123"/>
        <v>1</v>
      </c>
      <c r="K585" s="5">
        <f t="shared" ca="1" si="124"/>
        <v>50.95</v>
      </c>
      <c r="L585" s="5">
        <f ca="1">IF($A$2=0,
    IFERROR(L584,
        MAX('1D'!$D$16,
            POWER((ABS(K585)^2)/('1D'!$I$5*MAX(F585,
                        0.1)^2),
                1/3))),
    IF(IFERROR(V584,
            0)=0,
        IFERROR(L584,
            MAX('1D'!$D$16,
                POWER((ABS(K585)^2)/('1D'!$I$5*MAX(F585,
                            0.1)^2),
                    1/3))),
        IF(OR(IFERROR(L585,
                    0)=0,
                IFERROR(S584,
                    0)&lt;1,
                IFERROR(S585,
                    0)&lt;1),
            MAX('1D'!$D$16,
                POWER((ABS(K585)^2)/('1D'!$I$5*MAX(F585,
                            0.1)^2),
                    1/3)),
            IF(IFERROR(U585,
                    0)&gt;0,
                MAX('1D'!$D$16,
                    IFERROR(L585,
                        0)+((IFERROR(U585,
                                0))*'1D'!$D$18*IF((IFERROR(S585,
                                    0))&lt;1,
                            1,
                            -1))),
                IF(IFERROR(U585,
                        0)&lt;0,
                    IF(ABS((MAX('1D'!$D$16,
                                    POWER((ABS(K585)^2)/('1D'!$I$5*MAX(F585,
                                                0.1)^2),
                                        1/3)))-IFERROR(L585,
                                0))&gt;'1D'!$D$19,
                        MAX('1D'!$D$16,
                            IF((MAX('1D'!$D$16,
                                        POWER((ABS(K585)^2)/('1D'!$I$5*MAX(F585,
                                                    0.1)^2),
                                            1/3)))&gt;IFERROR(L585,
                                    0),
                                MIN((MAX('1D'!$D$16,
                                            POWER((ABS(K585)^2)/('1D'!$I$5*MAX(F585,
                                                        0.1)^2),
                                                1/3))),
                                    IFERROR(L585,
                                        0)+(MIN(ABS(IFERROR(U585,
                                                    0))*'1D'!$D$18,
                                            ABS((MAX('1D'!$D$16,
                                                        POWER((ABS(K585)^2)/('1D'!$I$5*MAX(F585,
                                                                    0.1)^2),
                                                            1/3)))-IFERROR(L585,
                                                    0))))),
                                MAX((MAX('1D'!$D$16,
                                            POWER((ABS(K585)^2)/('1D'!$I$5*MAX(F585,
                                                        0.1)^2),
                                                1/3))),
                                    IFERROR(L585,
                                        0)-(MIN(ABS(IFERROR(U585,
                                                    0))*'1D'!$D$18,
                                            ABS((MAX('1D'!$D$16,
                                                        POWER((ABS(K585)^2)/('1D'!$I$5*MAX(F585,
                                                                    0.1)^2),
                                                            1/3)))-IFERROR(L585,
                                                    0))))))),
                        MAX('1D'!$D$16,
                            POWER((ABS(K585)^2)/('1D'!$I$5*MAX(F585,
                                        0.1)^2),
                                1/3))),
                    MAX('1D'!$D$16,
                        IFERROR(L585,
                            0)))))))</f>
        <v>2.0411692021517887</v>
      </c>
      <c r="M585" s="5">
        <f t="shared" ca="1" si="112"/>
        <v>10.614079851189301</v>
      </c>
      <c r="N585" s="5">
        <f t="shared" ca="1" si="113"/>
        <v>1.1434704692804873</v>
      </c>
      <c r="O585" s="5">
        <f t="shared" ca="1" si="114"/>
        <v>4.8002276894771132</v>
      </c>
      <c r="P585" s="5">
        <f t="shared" ca="1" si="115"/>
        <v>634.31616920215174</v>
      </c>
      <c r="Q585" s="5">
        <f ca="1">P585+((ABS(K585)/MAX(((F585)+(G585)*(L585))*(L585),
            0.000001))^2)/(2*'1D'!$I$5)</f>
        <v>635.49059253909479</v>
      </c>
      <c r="R585" s="5">
        <f ca="1">((ABS(K585)*'1D'!$D$6)/(MAX(((F585)+(G585)*(L585))*(L585),
            0.000001)*MAX(((((F585)+(G585)*(L585))*(L585))/MAX((F585)+2*(L585)*SQRT(1+(G585)^2),
                    0.000001))^(2/3),
            0.000001)))^2</f>
        <v>4.3358367565141456E-3</v>
      </c>
      <c r="S585" s="5">
        <f ca="1">ABS(ABS(K585)/MAX(((F585)+(G585)*(L585))*(L585),
        0.000001))/SQRT('1D'!$I$5*MAX((((F585)+(G585)*(L585))*(L585))/MAX((F585)+2*(G585)*(L585),
            0.000001),
        0.000001))</f>
        <v>1.0727235886044055</v>
      </c>
      <c r="T585" s="5">
        <f ca="1">((F585)*(L585)^2)/2+(G585)*(L585)^3/3+(ABS(K585)^2)/('1D'!$I$5*MAX(((F585)+(G585)*(L585))*(L585),
        0.000001))</f>
        <v>35.763412605541333</v>
      </c>
      <c r="U585" s="5">
        <f ca="1">IF($A$2=0,
    0,
    IFERROR(Q584-(((R584+R585)/2)*J585)-(IF(O584&gt;O585,
                '1D'!$D$8*((O584^2-O585^2)/(2*'1D'!$I$5)),
                '1D'!$D$9*((O585^2-O584^2)/(2*'1D'!$I$5)))+('1D'!$D$10*(ABS(I585)/90)*(MAX(O584^2,
                        O585^2)/(2*'1D'!$I$5))))-Q585,
        0))</f>
        <v>-3.8886858066007335E-3</v>
      </c>
      <c r="V585" s="5">
        <f ca="1">IF($A$2=0,
    1,
    IF(IFERROR(V584,
            0)=0,
        0,
        IFERROR(IF(ROUND(S585,
                    3)=1,
                1,
                IF(AND(ABS(U585)&lt;'1D'!$D$19,
                        S585&gt;1),
                    1,
                    0)),
            0)))</f>
        <v>0</v>
      </c>
      <c r="W585" s="5">
        <f ca="1">IF($A$2=0,
    MAX(MAX('1D'!$D$16,
            MAX('1D'!$D$16,
                POWER((ABS(K585)^2)/('1D'!$I$5*MAX(F585,
                            0.1)^2),
                    1/3))),
        IFERROR(W1396,
            MAX(MAX('1D'!$D$16,
                    MAX('1D'!$D$16,
                        POWER((ABS(K585)^2)/('1D'!$I$5*MAX(F585,
                                    0.1)^2),
                            1/3))),
                ($L$2)-E1396))),
    IF(IFERROR(AG586,
            0)=0,
        MAX(MAX('1D'!$D$16,
                MAX('1D'!$D$16,
                    POWER((ABS(K585)^2)/('1D'!$I$5*MAX(F585,
                                0.1)^2),
                        1/3))),
            IFERROR(W1396,
                MAX(MAX('1D'!$D$16,
                        MAX('1D'!$D$16,
                            POWER((ABS(K585)^2)/('1D'!$I$5*MAX(F585,
                                        0.1)^2),
                                1/3))),
                    ($L$2)-E1396))),
        IF(IFERROR(W585,
                0)=0,
            MAX(MAX('1D'!$D$16,
                    MAX('1D'!$D$16,
                        POWER((ABS(K585)^2)/('1D'!$I$5*MAX(F585,
                                    0.1)^2),
                            1/3))),
                IFERROR(W1396,
                    MAX(MAX('1D'!$D$16,
                            MAX('1D'!$D$16,
                                POWER((ABS(K585)^2)/('1D'!$I$5*MAX(F585,
                                            0.1)^2),
                                    1/3))),
                        ($L$2)-E1396))),
            IF(OR(IFERROR(AD585,
                        0)&gt;=1,
                    IFERROR(AD586,
                        0)&gt;=1),
                MAX('1D'!$D$16,
                    MAX('1D'!$D$16,
                        POWER((ABS(K585)^2)/('1D'!$I$5*MAX(F585,
                                    0.1)^2),
                            1/3))),
                IF(ABS(IFERROR(AF585,
                            0))&lt;'1D'!$D$19,
                    MAX(MAX('1D'!$D$16,
                            MAX('1D'!$D$16,
                                POWER((ABS(K585)^2)/('1D'!$I$5*MAX(F585,
                                            0.1)^2),
                                    1/3))),
                        IFERROR(W585,
                            0)),
                    MAX(MAX('1D'!$D$16,
                            MAX('1D'!$D$16,
                                POWER((ABS(K585)^2)/('1D'!$I$5*MAX(F585,
                                            0.1)^2),
                                    1/3))),
                        (IFERROR(W585,
                                0))+((IFERROR(AF585,
                                    0))*'1D'!$D$18)))))))</f>
        <v>2.1389677043987478</v>
      </c>
      <c r="X585" s="5">
        <f t="shared" ca="1" si="116"/>
        <v>11.122632062873489</v>
      </c>
      <c r="Y585" s="5">
        <f t="shared" ca="1" si="117"/>
        <v>1.1735290000551568</v>
      </c>
      <c r="Z585" s="5">
        <f t="shared" ca="1" si="118"/>
        <v>4.5807502857230418</v>
      </c>
      <c r="AA585" s="5">
        <f t="shared" ca="1" si="119"/>
        <v>634.41396770439871</v>
      </c>
      <c r="AB585" s="5">
        <f ca="1">AA585+((ABS(K585)/MAX(((F585)+(G585)*(W585))*(W585),
            0.000001))^2)/(2*'1D'!$I$5)</f>
        <v>635.48345155659808</v>
      </c>
      <c r="AC585" s="5">
        <f ca="1">((ABS(K585)*'1D'!$D$6)/(MAX(((F585)+(G585)*(W585))*(W585),
            0.000001)*MAX(((((F585)+(G585)*(W585))*(W585))/MAX((F585)+2*(W585)*SQRT(1+(G585)^2),
                    0.000001))^(2/3),
            0.000001)))^2</f>
        <v>3.8141460404132466E-3</v>
      </c>
      <c r="AD585" s="5">
        <f ca="1">ABS(ABS(K585)/MAX(((F585)+(G585)*(W585))*(W585),
        0.000001))/SQRT('1D'!$I$5*MAX((((F585)+(G585)*(W585))*(W585))/MAX((F585)+2*(G585)*(W585),
            0.000001),
        0.000001))</f>
        <v>1.0000000000000004</v>
      </c>
      <c r="AE585" s="5">
        <f ca="1">((F585)*(W585)^2)/2+(G585)*(W585)^3/3+(ABS(K585)^2)/('1D'!$I$5*MAX(((F585)+(G585)*(W585))*(W585),
        0.000001))</f>
        <v>35.686426155594638</v>
      </c>
      <c r="AF585" s="5">
        <f ca="1">IF($A$2=0,
    0,
    IFERROR(AB586+(((AC585+AC586)/2)*J586)+(IF(Z585&gt;Z586,
                '1D'!$D$8*((Z585^2-Z586^2)/(2*'1D'!$I$5)),
                '1D'!$D$9*((Z586^2-Z585^2)/(2*'1D'!$I$5)))+('1D'!$D$10*(ABS(I586)/90)*(MAX(Z585^2,
                        Z586^2)/(2*'1D'!$I$5))))-AB585,
        0))</f>
        <v>3.4032696947861041E-3</v>
      </c>
      <c r="AG585" s="5">
        <f ca="1">IF($A$2=0,
    1,
    IF(IFERROR(AG586,
            0)=0,
        0,
        IFERROR(IF(OR(ROUND(AD585,
                        3)&gt;=1,
                    AND(ABS(AF585)&lt;'1D'!$D$19,
                        AD585&lt;1)),
                1,
                0),
            0)))</f>
        <v>1</v>
      </c>
      <c r="AH585" s="5">
        <f ca="1">IFERROR(IF('1D'!V32="Supercritical",
        MAX('1D'!$D$16,
            IFERROR(L585,
                MAX('1D'!$D$16,
                    POWER((ABS(K585)^2)/('1D'!$I$5*MAX(F585,
                                0.1)^2),
                        1/3)))),
        IF('1D'!V32="Subcritical",
            MAX('1D'!$D$16,
                IFERROR(W585,
                    MAX('1D'!$D$16,
                        POWER((ABS(K585)^2)/('1D'!$I$5*MAX(F585,
                                    0.1)^2),
                            1/3)))),
            IF(IFERROR(T585,
                    -1E+99)&gt;=IFERROR(AE585,
                    -1E+99),
                MAX('1D'!$D$16,
                    IFERROR(L585,
                        MAX('1D'!$D$16,
                            POWER((ABS(K585)^2)/('1D'!$I$5*MAX(F585,
                                        0.1)^2),
                                1/3)))),
                MAX('1D'!$D$16,
                    IFERROR(W585,
                        MAX('1D'!$D$16,
                            POWER((ABS(K585)^2)/('1D'!$I$5*MAX(F585,
                                        0.1)^2),
                                1/3))))))),
    MAX('1D'!$D$16,
        POWER((ABS(K585)^2)/('1D'!$I$5*MAX(F585,
                    0.1)^2),
            1/3)))</f>
        <v>2.0411692021517887</v>
      </c>
      <c r="AI585" s="5">
        <f t="shared" ca="1" si="120"/>
        <v>634.31616920215174</v>
      </c>
      <c r="AJ585" s="5">
        <f ca="1">AI585+((ABS(K585)/MAX(((F585)+(G585)*(AH585))*(AH585),
            0.000001))^2)/(2*'1D'!$I$5)</f>
        <v>635.49059253909479</v>
      </c>
      <c r="AM585">
        <v>0</v>
      </c>
      <c r="AN585">
        <v>0</v>
      </c>
      <c r="AO585" s="5">
        <f t="shared" si="121"/>
        <v>0</v>
      </c>
      <c r="AP585" s="5">
        <f t="shared" si="125"/>
        <v>0</v>
      </c>
      <c r="AQ585" s="5">
        <f ca="1">ABS(ABS(K585)/MAX(((F585)+(G585)*(AH585))*(AH585),
        0.000001))/SQRT('1D'!$I$5*MAX((((F585)+(G585)*(AH585))*(AH585))/MAX((F585)+2*(G585)*(AH585),
            0.000001),
        0.000001))</f>
        <v>1.0727235886044055</v>
      </c>
      <c r="AR585" s="5" t="str">
        <f t="shared" ca="1" si="122"/>
        <v>Supercritical</v>
      </c>
      <c r="AS585" s="5">
        <f ca="1">((ABS(K585)*'1D'!$D$6)/(MAX(((F585)+(G585)*(AH585))*(AH585),
            0.000001)*MAX(((((F585)+(G585)*(AH585))*(AH585))/MAX((F585)+2*(AH585)*SQRT(1+(G585)^2),
                    0.000001))^(2/3),
            0.000001)))^2</f>
        <v>4.3358367565141456E-3</v>
      </c>
    </row>
    <row r="586" spans="1:45" x14ac:dyDescent="0.35">
      <c r="A586">
        <v>577</v>
      </c>
      <c r="B586">
        <v>575.99599999999998</v>
      </c>
      <c r="C586">
        <v>616169.57499999995</v>
      </c>
      <c r="D586">
        <v>3097412.1349999998</v>
      </c>
      <c r="E586">
        <v>632.27449999999999</v>
      </c>
      <c r="F586">
        <v>5.2</v>
      </c>
      <c r="G586">
        <v>0</v>
      </c>
      <c r="H586" t="s">
        <v>176</v>
      </c>
      <c r="I586">
        <v>0.05</v>
      </c>
      <c r="J586" s="5">
        <f t="shared" si="123"/>
        <v>1</v>
      </c>
      <c r="K586" s="5">
        <f t="shared" ca="1" si="124"/>
        <v>50.95</v>
      </c>
      <c r="L586" s="5">
        <f ca="1">IF($A$2=0,
    IFERROR(L585,
        MAX('1D'!$D$16,
            POWER((ABS(K586)^2)/('1D'!$I$5*MAX(F586,
                        0.1)^2),
                1/3))),
    IF(IFERROR(V585,
            0)=0,
        IFERROR(L585,
            MAX('1D'!$D$16,
                POWER((ABS(K586)^2)/('1D'!$I$5*MAX(F586,
                            0.1)^2),
                    1/3))),
        IF(OR(IFERROR(L586,
                    0)=0,
                IFERROR(S585,
                    0)&lt;1,
                IFERROR(S586,
                    0)&lt;1),
            MAX('1D'!$D$16,
                POWER((ABS(K586)^2)/('1D'!$I$5*MAX(F586,
                            0.1)^2),
                    1/3)),
            IF(IFERROR(U586,
                    0)&gt;0,
                MAX('1D'!$D$16,
                    IFERROR(L586,
                        0)+((IFERROR(U586,
                                0))*'1D'!$D$18*IF((IFERROR(S586,
                                    0))&lt;1,
                            1,
                            -1))),
                IF(IFERROR(U586,
                        0)&lt;0,
                    IF(ABS((MAX('1D'!$D$16,
                                    POWER((ABS(K586)^2)/('1D'!$I$5*MAX(F586,
                                                0.1)^2),
                                        1/3)))-IFERROR(L586,
                                0))&gt;'1D'!$D$19,
                        MAX('1D'!$D$16,
                            IF((MAX('1D'!$D$16,
                                        POWER((ABS(K586)^2)/('1D'!$I$5*MAX(F586,
                                                    0.1)^2),
                                            1/3)))&gt;IFERROR(L586,
                                    0),
                                MIN((MAX('1D'!$D$16,
                                            POWER((ABS(K586)^2)/('1D'!$I$5*MAX(F586,
                                                        0.1)^2),
                                                1/3))),
                                    IFERROR(L586,
                                        0)+(MIN(ABS(IFERROR(U586,
                                                    0))*'1D'!$D$18,
                                            ABS((MAX('1D'!$D$16,
                                                        POWER((ABS(K586)^2)/('1D'!$I$5*MAX(F586,
                                                                    0.1)^2),
                                                            1/3)))-IFERROR(L586,
                                                    0))))),
                                MAX((MAX('1D'!$D$16,
                                            POWER((ABS(K586)^2)/('1D'!$I$5*MAX(F586,
                                                        0.1)^2),
                                                1/3))),
                                    IFERROR(L586,
                                        0)-(MIN(ABS(IFERROR(U586,
                                                    0))*'1D'!$D$18,
                                            ABS((MAX('1D'!$D$16,
                                                        POWER((ABS(K586)^2)/('1D'!$I$5*MAX(F586,
                                                                    0.1)^2),
                                                            1/3)))-IFERROR(L586,
                                                    0))))))),
                        MAX('1D'!$D$16,
                            POWER((ABS(K586)^2)/('1D'!$I$5*MAX(F586,
                                        0.1)^2),
                                1/3))),
                    MAX('1D'!$D$16,
                        IFERROR(L586,
                            0)))))))</f>
        <v>2.0411692021517887</v>
      </c>
      <c r="M586" s="5">
        <f t="shared" ref="M586:M649" ca="1" si="126">((F586)+(G586)*(L586))*(L586)</f>
        <v>10.614079851189301</v>
      </c>
      <c r="N586" s="5">
        <f t="shared" ref="N586:N649" ca="1" si="127">(((F586)+(G586)*(L586))*(L586))/MAX((F586)+2*(L586)*SQRT(1+(G586)^2),
    0.000001)</f>
        <v>1.1434704692804873</v>
      </c>
      <c r="O586" s="5">
        <f t="shared" ref="O586:O649" ca="1" si="128">ABS(K586)/MAX(((F586)+(G586)*(L586))*(L586),
    0.000001)</f>
        <v>4.8002276894771132</v>
      </c>
      <c r="P586" s="5">
        <f t="shared" ref="P586:P649" ca="1" si="129">E586+L586</f>
        <v>634.31566920215175</v>
      </c>
      <c r="Q586" s="5">
        <f ca="1">P586+((ABS(K586)/MAX(((F586)+(G586)*(L586))*(L586),
            0.000001))^2)/(2*'1D'!$I$5)</f>
        <v>635.4900925390948</v>
      </c>
      <c r="R586" s="5">
        <f ca="1">((ABS(K586)*'1D'!$D$6)/(MAX(((F586)+(G586)*(L586))*(L586),
            0.000001)*MAX(((((F586)+(G586)*(L586))*(L586))/MAX((F586)+2*(L586)*SQRT(1+(G586)^2),
                    0.000001))^(2/3),
            0.000001)))^2</f>
        <v>4.3358367565141456E-3</v>
      </c>
      <c r="S586" s="5">
        <f ca="1">ABS(ABS(K586)/MAX(((F586)+(G586)*(L586))*(L586),
        0.000001))/SQRT('1D'!$I$5*MAX((((F586)+(G586)*(L586))*(L586))/MAX((F586)+2*(G586)*(L586),
            0.000001),
        0.000001))</f>
        <v>1.0727235886044055</v>
      </c>
      <c r="T586" s="5">
        <f ca="1">((F586)*(L586)^2)/2+(G586)*(L586)^3/3+(ABS(K586)^2)/('1D'!$I$5*MAX(((F586)+(G586)*(L586))*(L586),
        0.000001))</f>
        <v>35.763412605541333</v>
      </c>
      <c r="U586" s="5">
        <f ca="1">IF($A$2=0,
    0,
    IFERROR(Q585-(((R585+R586)/2)*J586)-(IF(O585&gt;O586,
                '1D'!$D$8*((O585^2-O586^2)/(2*'1D'!$I$5)),
                '1D'!$D$9*((O586^2-O585^2)/(2*'1D'!$I$5)))+('1D'!$D$10*(ABS(I586)/90)*(MAX(O585^2,
                        O586^2)/(2*'1D'!$I$5))))-Q586,
        0))</f>
        <v>-3.9337053678991651E-3</v>
      </c>
      <c r="V586" s="5">
        <f ca="1">IF($A$2=0,
    1,
    IF(IFERROR(V585,
            0)=0,
        0,
        IFERROR(IF(ROUND(S586,
                    3)=1,
                1,
                IF(AND(ABS(U586)&lt;'1D'!$D$19,
                        S586&gt;1),
                    1,
                    0)),
            0)))</f>
        <v>0</v>
      </c>
      <c r="W586" s="5">
        <f ca="1">IF($A$2=0,
    MAX(MAX('1D'!$D$16,
            MAX('1D'!$D$16,
                POWER((ABS(K586)^2)/('1D'!$I$5*MAX(F586,
                            0.1)^2),
                    1/3))),
        IFERROR(W1396,
            MAX(MAX('1D'!$D$16,
                    MAX('1D'!$D$16,
                        POWER((ABS(K586)^2)/('1D'!$I$5*MAX(F586,
                                    0.1)^2),
                            1/3))),
                ($L$2)-E1396))),
    IF(IFERROR(AG587,
            0)=0,
        MAX(MAX('1D'!$D$16,
                MAX('1D'!$D$16,
                    POWER((ABS(K586)^2)/('1D'!$I$5*MAX(F586,
                                0.1)^2),
                        1/3))),
            IFERROR(W1396,
                MAX(MAX('1D'!$D$16,
                        MAX('1D'!$D$16,
                            POWER((ABS(K586)^2)/('1D'!$I$5*MAX(F586,
                                        0.1)^2),
                                1/3))),
                    ($L$2)-E1396))),
        IF(IFERROR(W586,
                0)=0,
            MAX(MAX('1D'!$D$16,
                    MAX('1D'!$D$16,
                        POWER((ABS(K586)^2)/('1D'!$I$5*MAX(F586,
                                    0.1)^2),
                            1/3))),
                IFERROR(W1396,
                    MAX(MAX('1D'!$D$16,
                            MAX('1D'!$D$16,
                                POWER((ABS(K586)^2)/('1D'!$I$5*MAX(F586,
                                            0.1)^2),
                                    1/3))),
                        ($L$2)-E1396))),
            IF(OR(IFERROR(AD586,
                        0)&gt;=1,
                    IFERROR(AD587,
                        0)&gt;=1),
                MAX('1D'!$D$16,
                    MAX('1D'!$D$16,
                        POWER((ABS(K586)^2)/('1D'!$I$5*MAX(F586,
                                    0.1)^2),
                            1/3))),
                IF(ABS(IFERROR(AF586,
                            0))&lt;'1D'!$D$19,
                    MAX(MAX('1D'!$D$16,
                            MAX('1D'!$D$16,
                                POWER((ABS(K586)^2)/('1D'!$I$5*MAX(F586,
                                            0.1)^2),
                                    1/3))),
                        IFERROR(W586,
                            0)),
                    MAX(MAX('1D'!$D$16,
                            MAX('1D'!$D$16,
                                POWER((ABS(K586)^2)/('1D'!$I$5*MAX(F586,
                                            0.1)^2),
                                    1/3))),
                        (IFERROR(W586,
                                0))+((IFERROR(AF586,
                                    0))*'1D'!$D$18)))))))</f>
        <v>2.1389677043987478</v>
      </c>
      <c r="X586" s="5">
        <f t="shared" ref="X586:X649" ca="1" si="130">((F586)+(G586)*(W586))*(W586)</f>
        <v>11.122632062873489</v>
      </c>
      <c r="Y586" s="5">
        <f t="shared" ref="Y586:Y649" ca="1" si="131">(((F586)+(G586)*(W586))*(W586))/MAX((F586)+2*(W586)*SQRT(1+(G586)^2),
    0.000001)</f>
        <v>1.1735290000551568</v>
      </c>
      <c r="Z586" s="5">
        <f t="shared" ref="Z586:Z649" ca="1" si="132">ABS(K586)/MAX(((F586)+(G586)*(W586))*(W586),
    0.000001)</f>
        <v>4.5807502857230418</v>
      </c>
      <c r="AA586" s="5">
        <f t="shared" ref="AA586:AA649" ca="1" si="133">E586+W586</f>
        <v>634.41346770439873</v>
      </c>
      <c r="AB586" s="5">
        <f ca="1">AA586+((ABS(K586)/MAX(((F586)+(G586)*(W586))*(W586),
            0.000001))^2)/(2*'1D'!$I$5)</f>
        <v>635.4829515565981</v>
      </c>
      <c r="AC586" s="5">
        <f ca="1">((ABS(K586)*'1D'!$D$6)/(MAX(((F586)+(G586)*(W586))*(W586),
            0.000001)*MAX(((((F586)+(G586)*(W586))*(W586))/MAX((F586)+2*(W586)*SQRT(1+(G586)^2),
                    0.000001))^(2/3),
            0.000001)))^2</f>
        <v>3.8141460404132466E-3</v>
      </c>
      <c r="AD586" s="5">
        <f ca="1">ABS(ABS(K586)/MAX(((F586)+(G586)*(W586))*(W586),
        0.000001))/SQRT('1D'!$I$5*MAX((((F586)+(G586)*(W586))*(W586))/MAX((F586)+2*(G586)*(W586),
            0.000001),
        0.000001))</f>
        <v>1.0000000000000004</v>
      </c>
      <c r="AE586" s="5">
        <f ca="1">((F586)*(W586)^2)/2+(G586)*(W586)^3/3+(ABS(K586)^2)/('1D'!$I$5*MAX(((F586)+(G586)*(W586))*(W586),
        0.000001))</f>
        <v>35.686426155594638</v>
      </c>
      <c r="AF586" s="5">
        <f ca="1">IF($A$2=0,
    0,
    IFERROR(AB587+(((AC586+AC587)/2)*J587)+(IF(Z586&gt;Z587,
                '1D'!$D$8*((Z586^2-Z587^2)/(2*'1D'!$I$5)),
                '1D'!$D$9*((Z587^2-Z586^2)/(2*'1D'!$I$5)))+('1D'!$D$10*(ABS(I587)/90)*(MAX(Z586^2,
                        Z587^2)/(2*'1D'!$I$5))))-AB586,
        0))</f>
        <v>3.4531789411857972E-3</v>
      </c>
      <c r="AG586" s="5">
        <f ca="1">IF($A$2=0,
    1,
    IF(IFERROR(AG587,
            0)=0,
        0,
        IFERROR(IF(OR(ROUND(AD586,
                        3)&gt;=1,
                    AND(ABS(AF586)&lt;'1D'!$D$19,
                        AD586&lt;1)),
                1,
                0),
            0)))</f>
        <v>1</v>
      </c>
      <c r="AH586" s="5">
        <f ca="1">IFERROR(IF('1D'!V32="Supercritical",
        MAX('1D'!$D$16,
            IFERROR(L586,
                MAX('1D'!$D$16,
                    POWER((ABS(K586)^2)/('1D'!$I$5*MAX(F586,
                                0.1)^2),
                        1/3)))),
        IF('1D'!V32="Subcritical",
            MAX('1D'!$D$16,
                IFERROR(W586,
                    MAX('1D'!$D$16,
                        POWER((ABS(K586)^2)/('1D'!$I$5*MAX(F586,
                                    0.1)^2),
                            1/3)))),
            IF(IFERROR(T586,
                    -1E+99)&gt;=IFERROR(AE586,
                    -1E+99),
                MAX('1D'!$D$16,
                    IFERROR(L586,
                        MAX('1D'!$D$16,
                            POWER((ABS(K586)^2)/('1D'!$I$5*MAX(F586,
                                        0.1)^2),
                                1/3)))),
                MAX('1D'!$D$16,
                    IFERROR(W586,
                        MAX('1D'!$D$16,
                            POWER((ABS(K586)^2)/('1D'!$I$5*MAX(F586,
                                        0.1)^2),
                                1/3))))))),
    MAX('1D'!$D$16,
        POWER((ABS(K586)^2)/('1D'!$I$5*MAX(F586,
                    0.1)^2),
            1/3)))</f>
        <v>2.0411692021517887</v>
      </c>
      <c r="AI586" s="5">
        <f t="shared" ref="AI586:AI649" ca="1" si="134">E586+AH586</f>
        <v>634.31566920215175</v>
      </c>
      <c r="AJ586" s="5">
        <f ca="1">AI586+((ABS(K586)/MAX(((F586)+(G586)*(AH586))*(AH586),
            0.000001))^2)/(2*'1D'!$I$5)</f>
        <v>635.4900925390948</v>
      </c>
      <c r="AM586">
        <v>0</v>
      </c>
      <c r="AN586">
        <v>0</v>
      </c>
      <c r="AO586" s="5">
        <f t="shared" ref="AO586:AO649" si="135">AM586+AN586</f>
        <v>0</v>
      </c>
      <c r="AP586" s="5">
        <f t="shared" si="125"/>
        <v>0</v>
      </c>
      <c r="AQ586" s="5">
        <f ca="1">ABS(ABS(K586)/MAX(((F586)+(G586)*(AH586))*(AH586),
        0.000001))/SQRT('1D'!$I$5*MAX((((F586)+(G586)*(AH586))*(AH586))/MAX((F586)+2*(G586)*(AH586),
            0.000001),
        0.000001))</f>
        <v>1.0727235886044055</v>
      </c>
      <c r="AR586" s="5" t="str">
        <f t="shared" ref="AR586:AR649" ca="1" si="136">IF(AQ586&lt;1,
    "Subcritical",
    "Supercritical")</f>
        <v>Supercritical</v>
      </c>
      <c r="AS586" s="5">
        <f ca="1">((ABS(K586)*'1D'!$D$6)/(MAX(((F586)+(G586)*(AH586))*(AH586),
            0.000001)*MAX(((((F586)+(G586)*(AH586))*(AH586))/MAX((F586)+2*(AH586)*SQRT(1+(G586)^2),
                    0.000001))^(2/3),
            0.000001)))^2</f>
        <v>4.3358367565141456E-3</v>
      </c>
    </row>
    <row r="587" spans="1:45" x14ac:dyDescent="0.35">
      <c r="A587">
        <v>578</v>
      </c>
      <c r="B587">
        <v>576.99599999999998</v>
      </c>
      <c r="C587">
        <v>616169.1</v>
      </c>
      <c r="D587">
        <v>3097411.2549999999</v>
      </c>
      <c r="E587">
        <v>632.274</v>
      </c>
      <c r="F587">
        <v>5.2</v>
      </c>
      <c r="G587">
        <v>0</v>
      </c>
      <c r="H587" t="s">
        <v>176</v>
      </c>
      <c r="I587">
        <v>7.8E-2</v>
      </c>
      <c r="J587" s="5">
        <f t="shared" ref="J587:J650" si="137">B587-B586</f>
        <v>1</v>
      </c>
      <c r="K587" s="5">
        <f t="shared" ref="K587:K650" ca="1" si="138">MAX(0,
    K586-AO586)</f>
        <v>50.95</v>
      </c>
      <c r="L587" s="5">
        <f ca="1">IF($A$2=0,
    IFERROR(L586,
        MAX('1D'!$D$16,
            POWER((ABS(K587)^2)/('1D'!$I$5*MAX(F587,
                        0.1)^2),
                1/3))),
    IF(IFERROR(V586,
            0)=0,
        IFERROR(L586,
            MAX('1D'!$D$16,
                POWER((ABS(K587)^2)/('1D'!$I$5*MAX(F587,
                            0.1)^2),
                    1/3))),
        IF(OR(IFERROR(L587,
                    0)=0,
                IFERROR(S586,
                    0)&lt;1,
                IFERROR(S587,
                    0)&lt;1),
            MAX('1D'!$D$16,
                POWER((ABS(K587)^2)/('1D'!$I$5*MAX(F587,
                            0.1)^2),
                    1/3)),
            IF(IFERROR(U587,
                    0)&gt;0,
                MAX('1D'!$D$16,
                    IFERROR(L587,
                        0)+((IFERROR(U587,
                                0))*'1D'!$D$18*IF((IFERROR(S587,
                                    0))&lt;1,
                            1,
                            -1))),
                IF(IFERROR(U587,
                        0)&lt;0,
                    IF(ABS((MAX('1D'!$D$16,
                                    POWER((ABS(K587)^2)/('1D'!$I$5*MAX(F587,
                                                0.1)^2),
                                        1/3)))-IFERROR(L587,
                                0))&gt;'1D'!$D$19,
                        MAX('1D'!$D$16,
                            IF((MAX('1D'!$D$16,
                                        POWER((ABS(K587)^2)/('1D'!$I$5*MAX(F587,
                                                    0.1)^2),
                                            1/3)))&gt;IFERROR(L587,
                                    0),
                                MIN((MAX('1D'!$D$16,
                                            POWER((ABS(K587)^2)/('1D'!$I$5*MAX(F587,
                                                        0.1)^2),
                                                1/3))),
                                    IFERROR(L587,
                                        0)+(MIN(ABS(IFERROR(U587,
                                                    0))*'1D'!$D$18,
                                            ABS((MAX('1D'!$D$16,
                                                        POWER((ABS(K587)^2)/('1D'!$I$5*MAX(F587,
                                                                    0.1)^2),
                                                            1/3)))-IFERROR(L587,
                                                    0))))),
                                MAX((MAX('1D'!$D$16,
                                            POWER((ABS(K587)^2)/('1D'!$I$5*MAX(F587,
                                                        0.1)^2),
                                                1/3))),
                                    IFERROR(L587,
                                        0)-(MIN(ABS(IFERROR(U587,
                                                    0))*'1D'!$D$18,
                                            ABS((MAX('1D'!$D$16,
                                                        POWER((ABS(K587)^2)/('1D'!$I$5*MAX(F587,
                                                                    0.1)^2),
                                                            1/3)))-IFERROR(L587,
                                                    0))))))),
                        MAX('1D'!$D$16,
                            POWER((ABS(K587)^2)/('1D'!$I$5*MAX(F587,
                                        0.1)^2),
                                1/3))),
                    MAX('1D'!$D$16,
                        IFERROR(L587,
                            0)))))))</f>
        <v>2.0411692021517887</v>
      </c>
      <c r="M587" s="5">
        <f t="shared" ca="1" si="126"/>
        <v>10.614079851189301</v>
      </c>
      <c r="N587" s="5">
        <f t="shared" ca="1" si="127"/>
        <v>1.1434704692804873</v>
      </c>
      <c r="O587" s="5">
        <f t="shared" ca="1" si="128"/>
        <v>4.8002276894771132</v>
      </c>
      <c r="P587" s="5">
        <f t="shared" ca="1" si="129"/>
        <v>634.31516920215176</v>
      </c>
      <c r="Q587" s="5">
        <f ca="1">P587+((ABS(K587)/MAX(((F587)+(G587)*(L587))*(L587),
            0.000001))^2)/(2*'1D'!$I$5)</f>
        <v>635.48959253909482</v>
      </c>
      <c r="R587" s="5">
        <f ca="1">((ABS(K587)*'1D'!$D$6)/(MAX(((F587)+(G587)*(L587))*(L587),
            0.000001)*MAX(((((F587)+(G587)*(L587))*(L587))/MAX((F587)+2*(L587)*SQRT(1+(G587)^2),
                    0.000001))^(2/3),
            0.000001)))^2</f>
        <v>4.3358367565141456E-3</v>
      </c>
      <c r="S587" s="5">
        <f ca="1">ABS(ABS(K587)/MAX(((F587)+(G587)*(L587))*(L587),
        0.000001))/SQRT('1D'!$I$5*MAX((((F587)+(G587)*(L587))*(L587))/MAX((F587)+2*(G587)*(L587),
            0.000001),
        0.000001))</f>
        <v>1.0727235886044055</v>
      </c>
      <c r="T587" s="5">
        <f ca="1">((F587)*(L587)^2)/2+(G587)*(L587)^3/3+(ABS(K587)^2)/('1D'!$I$5*MAX(((F587)+(G587)*(L587))*(L587),
        0.000001))</f>
        <v>35.763412605541333</v>
      </c>
      <c r="U587" s="5">
        <f ca="1">IF($A$2=0,
    0,
    IFERROR(Q586-(((R586+R587)/2)*J587)-(IF(O586&gt;O587,
                '1D'!$D$8*((O586^2-O587^2)/(2*'1D'!$I$5)),
                '1D'!$D$9*((O587^2-O586^2)/(2*'1D'!$I$5)))+('1D'!$D$10*(ABS(I587)/90)*(MAX(O586^2,
                        O587^2)/(2*'1D'!$I$5))))-Q587,
        0))</f>
        <v>-3.9885117902258571E-3</v>
      </c>
      <c r="V587" s="5">
        <f ca="1">IF($A$2=0,
    1,
    IF(IFERROR(V586,
            0)=0,
        0,
        IFERROR(IF(ROUND(S587,
                    3)=1,
                1,
                IF(AND(ABS(U587)&lt;'1D'!$D$19,
                        S587&gt;1),
                    1,
                    0)),
            0)))</f>
        <v>0</v>
      </c>
      <c r="W587" s="5">
        <f ca="1">IF($A$2=0,
    MAX(MAX('1D'!$D$16,
            MAX('1D'!$D$16,
                POWER((ABS(K587)^2)/('1D'!$I$5*MAX(F587,
                            0.1)^2),
                    1/3))),
        IFERROR(W1396,
            MAX(MAX('1D'!$D$16,
                    MAX('1D'!$D$16,
                        POWER((ABS(K587)^2)/('1D'!$I$5*MAX(F587,
                                    0.1)^2),
                            1/3))),
                ($L$2)-E1396))),
    IF(IFERROR(AG588,
            0)=0,
        MAX(MAX('1D'!$D$16,
                MAX('1D'!$D$16,
                    POWER((ABS(K587)^2)/('1D'!$I$5*MAX(F587,
                                0.1)^2),
                        1/3))),
            IFERROR(W1396,
                MAX(MAX('1D'!$D$16,
                        MAX('1D'!$D$16,
                            POWER((ABS(K587)^2)/('1D'!$I$5*MAX(F587,
                                        0.1)^2),
                                1/3))),
                    ($L$2)-E1396))),
        IF(IFERROR(W587,
                0)=0,
            MAX(MAX('1D'!$D$16,
                    MAX('1D'!$D$16,
                        POWER((ABS(K587)^2)/('1D'!$I$5*MAX(F587,
                                    0.1)^2),
                            1/3))),
                IFERROR(W1396,
                    MAX(MAX('1D'!$D$16,
                            MAX('1D'!$D$16,
                                POWER((ABS(K587)^2)/('1D'!$I$5*MAX(F587,
                                            0.1)^2),
                                    1/3))),
                        ($L$2)-E1396))),
            IF(OR(IFERROR(AD587,
                        0)&gt;=1,
                    IFERROR(AD588,
                        0)&gt;=1),
                MAX('1D'!$D$16,
                    MAX('1D'!$D$16,
                        POWER((ABS(K587)^2)/('1D'!$I$5*MAX(F587,
                                    0.1)^2),
                            1/3))),
                IF(ABS(IFERROR(AF587,
                            0))&lt;'1D'!$D$19,
                    MAX(MAX('1D'!$D$16,
                            MAX('1D'!$D$16,
                                POWER((ABS(K587)^2)/('1D'!$I$5*MAX(F587,
                                            0.1)^2),
                                    1/3))),
                        IFERROR(W587,
                            0)),
                    MAX(MAX('1D'!$D$16,
                            MAX('1D'!$D$16,
                                POWER((ABS(K587)^2)/('1D'!$I$5*MAX(F587,
                                            0.1)^2),
                                    1/3))),
                        (IFERROR(W587,
                                0))+((IFERROR(AF587,
                                    0))*'1D'!$D$18)))))))</f>
        <v>2.1389677043987478</v>
      </c>
      <c r="X587" s="5">
        <f t="shared" ca="1" si="130"/>
        <v>11.122632062873489</v>
      </c>
      <c r="Y587" s="5">
        <f t="shared" ca="1" si="131"/>
        <v>1.1735290000551568</v>
      </c>
      <c r="Z587" s="5">
        <f t="shared" ca="1" si="132"/>
        <v>4.5807502857230418</v>
      </c>
      <c r="AA587" s="5">
        <f t="shared" ca="1" si="133"/>
        <v>634.41296770439874</v>
      </c>
      <c r="AB587" s="5">
        <f ca="1">AA587+((ABS(K587)/MAX(((F587)+(G587)*(W587))*(W587),
            0.000001))^2)/(2*'1D'!$I$5)</f>
        <v>635.48245155659811</v>
      </c>
      <c r="AC587" s="5">
        <f ca="1">((ABS(K587)*'1D'!$D$6)/(MAX(((F587)+(G587)*(W587))*(W587),
            0.000001)*MAX(((((F587)+(G587)*(W587))*(W587))/MAX((F587)+2*(W587)*SQRT(1+(G587)^2),
                    0.000001))^(2/3),
            0.000001)))^2</f>
        <v>3.8141460404132466E-3</v>
      </c>
      <c r="AD587" s="5">
        <f ca="1">ABS(ABS(K587)/MAX(((F587)+(G587)*(W587))*(W587),
        0.000001))/SQRT('1D'!$I$5*MAX((((F587)+(G587)*(W587))*(W587))/MAX((F587)+2*(G587)*(W587),
            0.000001),
        0.000001))</f>
        <v>1.0000000000000004</v>
      </c>
      <c r="AE587" s="5">
        <f ca="1">((F587)*(W587)^2)/2+(G587)*(W587)^3/3+(ABS(K587)^2)/('1D'!$I$5*MAX(((F587)+(G587)*(W587))*(W587),
        0.000001))</f>
        <v>35.686426155594638</v>
      </c>
      <c r="AF587" s="5">
        <f ca="1">IF($A$2=0,
    0,
    IFERROR(AB588+(((AC587+AC588)/2)*J588)+(IF(Z587&gt;Z588,
                '1D'!$D$8*((Z587^2-Z588^2)/(2*'1D'!$I$5)),
                '1D'!$D$9*((Z588^2-Z587^2)/(2*'1D'!$I$5)))+('1D'!$D$10*(ABS(I588)/90)*(MAX(Z587^2,
                        Z588^2)/(2*'1D'!$I$5))))-AB587,
        0))</f>
        <v>3.3622728137743252E-3</v>
      </c>
      <c r="AG587" s="5">
        <f ca="1">IF($A$2=0,
    1,
    IF(IFERROR(AG588,
            0)=0,
        0,
        IFERROR(IF(OR(ROUND(AD587,
                        3)&gt;=1,
                    AND(ABS(AF587)&lt;'1D'!$D$19,
                        AD587&lt;1)),
                1,
                0),
            0)))</f>
        <v>1</v>
      </c>
      <c r="AH587" s="5">
        <f ca="1">IFERROR(IF('1D'!V32="Supercritical",
        MAX('1D'!$D$16,
            IFERROR(L587,
                MAX('1D'!$D$16,
                    POWER((ABS(K587)^2)/('1D'!$I$5*MAX(F587,
                                0.1)^2),
                        1/3)))),
        IF('1D'!V32="Subcritical",
            MAX('1D'!$D$16,
                IFERROR(W587,
                    MAX('1D'!$D$16,
                        POWER((ABS(K587)^2)/('1D'!$I$5*MAX(F587,
                                    0.1)^2),
                            1/3)))),
            IF(IFERROR(T587,
                    -1E+99)&gt;=IFERROR(AE587,
                    -1E+99),
                MAX('1D'!$D$16,
                    IFERROR(L587,
                        MAX('1D'!$D$16,
                            POWER((ABS(K587)^2)/('1D'!$I$5*MAX(F587,
                                        0.1)^2),
                                1/3)))),
                MAX('1D'!$D$16,
                    IFERROR(W587,
                        MAX('1D'!$D$16,
                            POWER((ABS(K587)^2)/('1D'!$I$5*MAX(F587,
                                        0.1)^2),
                                1/3))))))),
    MAX('1D'!$D$16,
        POWER((ABS(K587)^2)/('1D'!$I$5*MAX(F587,
                    0.1)^2),
            1/3)))</f>
        <v>2.0411692021517887</v>
      </c>
      <c r="AI587" s="5">
        <f t="shared" ca="1" si="134"/>
        <v>634.31516920215176</v>
      </c>
      <c r="AJ587" s="5">
        <f ca="1">AI587+((ABS(K587)/MAX(((F587)+(G587)*(AH587))*(AH587),
            0.000001))^2)/(2*'1D'!$I$5)</f>
        <v>635.48959253909482</v>
      </c>
      <c r="AM587">
        <v>0</v>
      </c>
      <c r="AN587">
        <v>0</v>
      </c>
      <c r="AO587" s="5">
        <f t="shared" si="135"/>
        <v>0</v>
      </c>
      <c r="AP587" s="5">
        <f t="shared" ref="AP587:AP650" si="139">AP586+AO587</f>
        <v>0</v>
      </c>
      <c r="AQ587" s="5">
        <f ca="1">ABS(ABS(K587)/MAX(((F587)+(G587)*(AH587))*(AH587),
        0.000001))/SQRT('1D'!$I$5*MAX((((F587)+(G587)*(AH587))*(AH587))/MAX((F587)+2*(G587)*(AH587),
            0.000001),
        0.000001))</f>
        <v>1.0727235886044055</v>
      </c>
      <c r="AR587" s="5" t="str">
        <f t="shared" ca="1" si="136"/>
        <v>Supercritical</v>
      </c>
      <c r="AS587" s="5">
        <f ca="1">((ABS(K587)*'1D'!$D$6)/(MAX(((F587)+(G587)*(AH587))*(AH587),
            0.000001)*MAX(((((F587)+(G587)*(AH587))*(AH587))/MAX((F587)+2*(AH587)*SQRT(1+(G587)^2),
                    0.000001))^(2/3),
            0.000001)))^2</f>
        <v>4.3358367565141456E-3</v>
      </c>
    </row>
    <row r="588" spans="1:45" x14ac:dyDescent="0.35">
      <c r="A588">
        <v>579</v>
      </c>
      <c r="B588">
        <v>577.99599999999998</v>
      </c>
      <c r="C588">
        <v>616168.62600000005</v>
      </c>
      <c r="D588">
        <v>3097410.3739999998</v>
      </c>
      <c r="E588">
        <v>632.27350000000001</v>
      </c>
      <c r="F588">
        <v>5.2</v>
      </c>
      <c r="G588">
        <v>0</v>
      </c>
      <c r="H588" t="s">
        <v>176</v>
      </c>
      <c r="I588">
        <v>2.7E-2</v>
      </c>
      <c r="J588" s="5">
        <f t="shared" si="137"/>
        <v>1</v>
      </c>
      <c r="K588" s="5">
        <f t="shared" ca="1" si="138"/>
        <v>50.95</v>
      </c>
      <c r="L588" s="5">
        <f ca="1">IF($A$2=0,
    IFERROR(L587,
        MAX('1D'!$D$16,
            POWER((ABS(K588)^2)/('1D'!$I$5*MAX(F588,
                        0.1)^2),
                1/3))),
    IF(IFERROR(V587,
            0)=0,
        IFERROR(L587,
            MAX('1D'!$D$16,
                POWER((ABS(K588)^2)/('1D'!$I$5*MAX(F588,
                            0.1)^2),
                    1/3))),
        IF(OR(IFERROR(L588,
                    0)=0,
                IFERROR(S587,
                    0)&lt;1,
                IFERROR(S588,
                    0)&lt;1),
            MAX('1D'!$D$16,
                POWER((ABS(K588)^2)/('1D'!$I$5*MAX(F588,
                            0.1)^2),
                    1/3)),
            IF(IFERROR(U588,
                    0)&gt;0,
                MAX('1D'!$D$16,
                    IFERROR(L588,
                        0)+((IFERROR(U588,
                                0))*'1D'!$D$18*IF((IFERROR(S588,
                                    0))&lt;1,
                            1,
                            -1))),
                IF(IFERROR(U588,
                        0)&lt;0,
                    IF(ABS((MAX('1D'!$D$16,
                                    POWER((ABS(K588)^2)/('1D'!$I$5*MAX(F588,
                                                0.1)^2),
                                        1/3)))-IFERROR(L588,
                                0))&gt;'1D'!$D$19,
                        MAX('1D'!$D$16,
                            IF((MAX('1D'!$D$16,
                                        POWER((ABS(K588)^2)/('1D'!$I$5*MAX(F588,
                                                    0.1)^2),
                                            1/3)))&gt;IFERROR(L588,
                                    0),
                                MIN((MAX('1D'!$D$16,
                                            POWER((ABS(K588)^2)/('1D'!$I$5*MAX(F588,
                                                        0.1)^2),
                                                1/3))),
                                    IFERROR(L588,
                                        0)+(MIN(ABS(IFERROR(U588,
                                                    0))*'1D'!$D$18,
                                            ABS((MAX('1D'!$D$16,
                                                        POWER((ABS(K588)^2)/('1D'!$I$5*MAX(F588,
                                                                    0.1)^2),
                                                            1/3)))-IFERROR(L588,
                                                    0))))),
                                MAX((MAX('1D'!$D$16,
                                            POWER((ABS(K588)^2)/('1D'!$I$5*MAX(F588,
                                                        0.1)^2),
                                                1/3))),
                                    IFERROR(L588,
                                        0)-(MIN(ABS(IFERROR(U588,
                                                    0))*'1D'!$D$18,
                                            ABS((MAX('1D'!$D$16,
                                                        POWER((ABS(K588)^2)/('1D'!$I$5*MAX(F588,
                                                                    0.1)^2),
                                                            1/3)))-IFERROR(L588,
                                                    0))))))),
                        MAX('1D'!$D$16,
                            POWER((ABS(K588)^2)/('1D'!$I$5*MAX(F588,
                                        0.1)^2),
                                1/3))),
                    MAX('1D'!$D$16,
                        IFERROR(L588,
                            0)))))))</f>
        <v>2.0411692021517887</v>
      </c>
      <c r="M588" s="5">
        <f t="shared" ca="1" si="126"/>
        <v>10.614079851189301</v>
      </c>
      <c r="N588" s="5">
        <f t="shared" ca="1" si="127"/>
        <v>1.1434704692804873</v>
      </c>
      <c r="O588" s="5">
        <f t="shared" ca="1" si="128"/>
        <v>4.8002276894771132</v>
      </c>
      <c r="P588" s="5">
        <f t="shared" ca="1" si="129"/>
        <v>634.31466920215178</v>
      </c>
      <c r="Q588" s="5">
        <f ca="1">P588+((ABS(K588)/MAX(((F588)+(G588)*(L588))*(L588),
            0.000001))^2)/(2*'1D'!$I$5)</f>
        <v>635.48909253909483</v>
      </c>
      <c r="R588" s="5">
        <f ca="1">((ABS(K588)*'1D'!$D$6)/(MAX(((F588)+(G588)*(L588))*(L588),
            0.000001)*MAX(((((F588)+(G588)*(L588))*(L588))/MAX((F588)+2*(L588)*SQRT(1+(G588)^2),
                    0.000001))^(2/3),
            0.000001)))^2</f>
        <v>4.3358367565141456E-3</v>
      </c>
      <c r="S588" s="5">
        <f ca="1">ABS(ABS(K588)/MAX(((F588)+(G588)*(L588))*(L588),
        0.000001))/SQRT('1D'!$I$5*MAX((((F588)+(G588)*(L588))*(L588))/MAX((F588)+2*(G588)*(L588),
            0.000001),
        0.000001))</f>
        <v>1.0727235886044055</v>
      </c>
      <c r="T588" s="5">
        <f ca="1">((F588)*(L588)^2)/2+(G588)*(L588)^3/3+(ABS(K588)^2)/('1D'!$I$5*MAX(((F588)+(G588)*(L588))*(L588),
        0.000001))</f>
        <v>35.763412605541333</v>
      </c>
      <c r="U588" s="5">
        <f ca="1">IF($A$2=0,
    0,
    IFERROR(Q587-(((R587+R588)/2)*J588)-(IF(O587&gt;O588,
                '1D'!$D$8*((O587^2-O588^2)/(2*'1D'!$I$5)),
                '1D'!$D$9*((O588^2-O587^2)/(2*'1D'!$I$5)))+('1D'!$D$10*(ABS(I588)/90)*(MAX(O587^2,
                        O588^2)/(2*'1D'!$I$5))))-Q588,
        0))</f>
        <v>-3.8886858066007335E-3</v>
      </c>
      <c r="V588" s="5">
        <f ca="1">IF($A$2=0,
    1,
    IF(IFERROR(V587,
            0)=0,
        0,
        IFERROR(IF(ROUND(S588,
                    3)=1,
                1,
                IF(AND(ABS(U588)&lt;'1D'!$D$19,
                        S588&gt;1),
                    1,
                    0)),
            0)))</f>
        <v>0</v>
      </c>
      <c r="W588" s="5">
        <f ca="1">IF($A$2=0,
    MAX(MAX('1D'!$D$16,
            MAX('1D'!$D$16,
                POWER((ABS(K588)^2)/('1D'!$I$5*MAX(F588,
                            0.1)^2),
                    1/3))),
        IFERROR(W1396,
            MAX(MAX('1D'!$D$16,
                    MAX('1D'!$D$16,
                        POWER((ABS(K588)^2)/('1D'!$I$5*MAX(F588,
                                    0.1)^2),
                            1/3))),
                ($L$2)-E1396))),
    IF(IFERROR(AG589,
            0)=0,
        MAX(MAX('1D'!$D$16,
                MAX('1D'!$D$16,
                    POWER((ABS(K588)^2)/('1D'!$I$5*MAX(F588,
                                0.1)^2),
                        1/3))),
            IFERROR(W1396,
                MAX(MAX('1D'!$D$16,
                        MAX('1D'!$D$16,
                            POWER((ABS(K588)^2)/('1D'!$I$5*MAX(F588,
                                        0.1)^2),
                                1/3))),
                    ($L$2)-E1396))),
        IF(IFERROR(W588,
                0)=0,
            MAX(MAX('1D'!$D$16,
                    MAX('1D'!$D$16,
                        POWER((ABS(K588)^2)/('1D'!$I$5*MAX(F588,
                                    0.1)^2),
                            1/3))),
                IFERROR(W1396,
                    MAX(MAX('1D'!$D$16,
                            MAX('1D'!$D$16,
                                POWER((ABS(K588)^2)/('1D'!$I$5*MAX(F588,
                                            0.1)^2),
                                    1/3))),
                        ($L$2)-E1396))),
            IF(OR(IFERROR(AD588,
                        0)&gt;=1,
                    IFERROR(AD589,
                        0)&gt;=1),
                MAX('1D'!$D$16,
                    MAX('1D'!$D$16,
                        POWER((ABS(K588)^2)/('1D'!$I$5*MAX(F588,
                                    0.1)^2),
                            1/3))),
                IF(ABS(IFERROR(AF588,
                            0))&lt;'1D'!$D$19,
                    MAX(MAX('1D'!$D$16,
                            MAX('1D'!$D$16,
                                POWER((ABS(K588)^2)/('1D'!$I$5*MAX(F588,
                                            0.1)^2),
                                    1/3))),
                        IFERROR(W588,
                            0)),
                    MAX(MAX('1D'!$D$16,
                            MAX('1D'!$D$16,
                                POWER((ABS(K588)^2)/('1D'!$I$5*MAX(F588,
                                            0.1)^2),
                                    1/3))),
                        (IFERROR(W588,
                                0))+((IFERROR(AF588,
                                    0))*'1D'!$D$18)))))))</f>
        <v>2.1389677043987478</v>
      </c>
      <c r="X588" s="5">
        <f t="shared" ca="1" si="130"/>
        <v>11.122632062873489</v>
      </c>
      <c r="Y588" s="5">
        <f t="shared" ca="1" si="131"/>
        <v>1.1735290000551568</v>
      </c>
      <c r="Z588" s="5">
        <f t="shared" ca="1" si="132"/>
        <v>4.5807502857230418</v>
      </c>
      <c r="AA588" s="5">
        <f t="shared" ca="1" si="133"/>
        <v>634.41246770439875</v>
      </c>
      <c r="AB588" s="5">
        <f ca="1">AA588+((ABS(K588)/MAX(((F588)+(G588)*(W588))*(W588),
            0.000001))^2)/(2*'1D'!$I$5)</f>
        <v>635.48195155659812</v>
      </c>
      <c r="AC588" s="5">
        <f ca="1">((ABS(K588)*'1D'!$D$6)/(MAX(((F588)+(G588)*(W588))*(W588),
            0.000001)*MAX(((((F588)+(G588)*(W588))*(W588))/MAX((F588)+2*(W588)*SQRT(1+(G588)^2),
                    0.000001))^(2/3),
            0.000001)))^2</f>
        <v>3.8141460404132466E-3</v>
      </c>
      <c r="AD588" s="5">
        <f ca="1">ABS(ABS(K588)/MAX(((F588)+(G588)*(W588))*(W588),
        0.000001))/SQRT('1D'!$I$5*MAX((((F588)+(G588)*(W588))*(W588))/MAX((F588)+2*(G588)*(W588),
            0.000001),
        0.000001))</f>
        <v>1.0000000000000004</v>
      </c>
      <c r="AE588" s="5">
        <f ca="1">((F588)*(W588)^2)/2+(G588)*(W588)^3/3+(ABS(K588)^2)/('1D'!$I$5*MAX(((F588)+(G588)*(W588))*(W588),
        0.000001))</f>
        <v>35.686426155594638</v>
      </c>
      <c r="AF588" s="5">
        <f ca="1">IF($A$2=0,
    0,
    IFERROR(AB589+(((AC588+AC589)/2)*J589)+(IF(Z588&gt;Z589,
                '1D'!$D$8*((Z588^2-Z589^2)/(2*'1D'!$I$5)),
                '1D'!$D$9*((Z589^2-Z588^2)/(2*'1D'!$I$5)))+('1D'!$D$10*(ABS(I589)/90)*(MAX(Z588^2,
                        Z589^2)/(2*'1D'!$I$5))))-AB588,
        0))</f>
        <v>3.3622728137743252E-3</v>
      </c>
      <c r="AG588" s="5">
        <f ca="1">IF($A$2=0,
    1,
    IF(IFERROR(AG589,
            0)=0,
        0,
        IFERROR(IF(OR(ROUND(AD588,
                        3)&gt;=1,
                    AND(ABS(AF588)&lt;'1D'!$D$19,
                        AD588&lt;1)),
                1,
                0),
            0)))</f>
        <v>1</v>
      </c>
      <c r="AH588" s="5">
        <f ca="1">IFERROR(IF('1D'!V32="Supercritical",
        MAX('1D'!$D$16,
            IFERROR(L588,
                MAX('1D'!$D$16,
                    POWER((ABS(K588)^2)/('1D'!$I$5*MAX(F588,
                                0.1)^2),
                        1/3)))),
        IF('1D'!V32="Subcritical",
            MAX('1D'!$D$16,
                IFERROR(W588,
                    MAX('1D'!$D$16,
                        POWER((ABS(K588)^2)/('1D'!$I$5*MAX(F588,
                                    0.1)^2),
                            1/3)))),
            IF(IFERROR(T588,
                    -1E+99)&gt;=IFERROR(AE588,
                    -1E+99),
                MAX('1D'!$D$16,
                    IFERROR(L588,
                        MAX('1D'!$D$16,
                            POWER((ABS(K588)^2)/('1D'!$I$5*MAX(F588,
                                        0.1)^2),
                                1/3)))),
                MAX('1D'!$D$16,
                    IFERROR(W588,
                        MAX('1D'!$D$16,
                            POWER((ABS(K588)^2)/('1D'!$I$5*MAX(F588,
                                        0.1)^2),
                                1/3))))))),
    MAX('1D'!$D$16,
        POWER((ABS(K588)^2)/('1D'!$I$5*MAX(F588,
                    0.1)^2),
            1/3)))</f>
        <v>2.0411692021517887</v>
      </c>
      <c r="AI588" s="5">
        <f t="shared" ca="1" si="134"/>
        <v>634.31466920215178</v>
      </c>
      <c r="AJ588" s="5">
        <f ca="1">AI588+((ABS(K588)/MAX(((F588)+(G588)*(AH588))*(AH588),
            0.000001))^2)/(2*'1D'!$I$5)</f>
        <v>635.48909253909483</v>
      </c>
      <c r="AM588">
        <v>0</v>
      </c>
      <c r="AN588">
        <v>0</v>
      </c>
      <c r="AO588" s="5">
        <f t="shared" si="135"/>
        <v>0</v>
      </c>
      <c r="AP588" s="5">
        <f t="shared" si="139"/>
        <v>0</v>
      </c>
      <c r="AQ588" s="5">
        <f ca="1">ABS(ABS(K588)/MAX(((F588)+(G588)*(AH588))*(AH588),
        0.000001))/SQRT('1D'!$I$5*MAX((((F588)+(G588)*(AH588))*(AH588))/MAX((F588)+2*(G588)*(AH588),
            0.000001),
        0.000001))</f>
        <v>1.0727235886044055</v>
      </c>
      <c r="AR588" s="5" t="str">
        <f t="shared" ca="1" si="136"/>
        <v>Supercritical</v>
      </c>
      <c r="AS588" s="5">
        <f ca="1">((ABS(K588)*'1D'!$D$6)/(MAX(((F588)+(G588)*(AH588))*(AH588),
            0.000001)*MAX(((((F588)+(G588)*(AH588))*(AH588))/MAX((F588)+2*(AH588)*SQRT(1+(G588)^2),
                    0.000001))^(2/3),
            0.000001)))^2</f>
        <v>4.3358367565141456E-3</v>
      </c>
    </row>
    <row r="589" spans="1:45" x14ac:dyDescent="0.35">
      <c r="A589">
        <v>580</v>
      </c>
      <c r="B589">
        <v>578.99599999999998</v>
      </c>
      <c r="C589">
        <v>616168.152</v>
      </c>
      <c r="D589">
        <v>3097409.4939999999</v>
      </c>
      <c r="E589">
        <v>632.27300000000002</v>
      </c>
      <c r="F589">
        <v>5.2</v>
      </c>
      <c r="G589">
        <v>0</v>
      </c>
      <c r="H589" t="s">
        <v>176</v>
      </c>
      <c r="I589">
        <v>2.7E-2</v>
      </c>
      <c r="J589" s="5">
        <f t="shared" si="137"/>
        <v>1</v>
      </c>
      <c r="K589" s="5">
        <f t="shared" ca="1" si="138"/>
        <v>50.95</v>
      </c>
      <c r="L589" s="5">
        <f ca="1">IF($A$2=0,
    IFERROR(L588,
        MAX('1D'!$D$16,
            POWER((ABS(K589)^2)/('1D'!$I$5*MAX(F589,
                        0.1)^2),
                1/3))),
    IF(IFERROR(V588,
            0)=0,
        IFERROR(L588,
            MAX('1D'!$D$16,
                POWER((ABS(K589)^2)/('1D'!$I$5*MAX(F589,
                            0.1)^2),
                    1/3))),
        IF(OR(IFERROR(L589,
                    0)=0,
                IFERROR(S588,
                    0)&lt;1,
                IFERROR(S589,
                    0)&lt;1),
            MAX('1D'!$D$16,
                POWER((ABS(K589)^2)/('1D'!$I$5*MAX(F589,
                            0.1)^2),
                    1/3)),
            IF(IFERROR(U589,
                    0)&gt;0,
                MAX('1D'!$D$16,
                    IFERROR(L589,
                        0)+((IFERROR(U589,
                                0))*'1D'!$D$18*IF((IFERROR(S589,
                                    0))&lt;1,
                            1,
                            -1))),
                IF(IFERROR(U589,
                        0)&lt;0,
                    IF(ABS((MAX('1D'!$D$16,
                                    POWER((ABS(K589)^2)/('1D'!$I$5*MAX(F589,
                                                0.1)^2),
                                        1/3)))-IFERROR(L589,
                                0))&gt;'1D'!$D$19,
                        MAX('1D'!$D$16,
                            IF((MAX('1D'!$D$16,
                                        POWER((ABS(K589)^2)/('1D'!$I$5*MAX(F589,
                                                    0.1)^2),
                                            1/3)))&gt;IFERROR(L589,
                                    0),
                                MIN((MAX('1D'!$D$16,
                                            POWER((ABS(K589)^2)/('1D'!$I$5*MAX(F589,
                                                        0.1)^2),
                                                1/3))),
                                    IFERROR(L589,
                                        0)+(MIN(ABS(IFERROR(U589,
                                                    0))*'1D'!$D$18,
                                            ABS((MAX('1D'!$D$16,
                                                        POWER((ABS(K589)^2)/('1D'!$I$5*MAX(F589,
                                                                    0.1)^2),
                                                            1/3)))-IFERROR(L589,
                                                    0))))),
                                MAX((MAX('1D'!$D$16,
                                            POWER((ABS(K589)^2)/('1D'!$I$5*MAX(F589,
                                                        0.1)^2),
                                                1/3))),
                                    IFERROR(L589,
                                        0)-(MIN(ABS(IFERROR(U589,
                                                    0))*'1D'!$D$18,
                                            ABS((MAX('1D'!$D$16,
                                                        POWER((ABS(K589)^2)/('1D'!$I$5*MAX(F589,
                                                                    0.1)^2),
                                                            1/3)))-IFERROR(L589,
                                                    0))))))),
                        MAX('1D'!$D$16,
                            POWER((ABS(K589)^2)/('1D'!$I$5*MAX(F589,
                                        0.1)^2),
                                1/3))),
                    MAX('1D'!$D$16,
                        IFERROR(L589,
                            0)))))))</f>
        <v>2.0411692021517887</v>
      </c>
      <c r="M589" s="5">
        <f t="shared" ca="1" si="126"/>
        <v>10.614079851189301</v>
      </c>
      <c r="N589" s="5">
        <f t="shared" ca="1" si="127"/>
        <v>1.1434704692804873</v>
      </c>
      <c r="O589" s="5">
        <f t="shared" ca="1" si="128"/>
        <v>4.8002276894771132</v>
      </c>
      <c r="P589" s="5">
        <f t="shared" ca="1" si="129"/>
        <v>634.31416920215179</v>
      </c>
      <c r="Q589" s="5">
        <f ca="1">P589+((ABS(K589)/MAX(((F589)+(G589)*(L589))*(L589),
            0.000001))^2)/(2*'1D'!$I$5)</f>
        <v>635.48859253909484</v>
      </c>
      <c r="R589" s="5">
        <f ca="1">((ABS(K589)*'1D'!$D$6)/(MAX(((F589)+(G589)*(L589))*(L589),
            0.000001)*MAX(((((F589)+(G589)*(L589))*(L589))/MAX((F589)+2*(L589)*SQRT(1+(G589)^2),
                    0.000001))^(2/3),
            0.000001)))^2</f>
        <v>4.3358367565141456E-3</v>
      </c>
      <c r="S589" s="5">
        <f ca="1">ABS(ABS(K589)/MAX(((F589)+(G589)*(L589))*(L589),
        0.000001))/SQRT('1D'!$I$5*MAX((((F589)+(G589)*(L589))*(L589))/MAX((F589)+2*(G589)*(L589),
            0.000001),
        0.000001))</f>
        <v>1.0727235886044055</v>
      </c>
      <c r="T589" s="5">
        <f ca="1">((F589)*(L589)^2)/2+(G589)*(L589)^3/3+(ABS(K589)^2)/('1D'!$I$5*MAX(((F589)+(G589)*(L589))*(L589),
        0.000001))</f>
        <v>35.763412605541333</v>
      </c>
      <c r="U589" s="5">
        <f ca="1">IF($A$2=0,
    0,
    IFERROR(Q588-(((R588+R589)/2)*J589)-(IF(O588&gt;O589,
                '1D'!$D$8*((O588^2-O589^2)/(2*'1D'!$I$5)),
                '1D'!$D$9*((O589^2-O588^2)/(2*'1D'!$I$5)))+('1D'!$D$10*(ABS(I589)/90)*(MAX(O588^2,
                        O589^2)/(2*'1D'!$I$5))))-Q589,
        0))</f>
        <v>-3.8886858066007335E-3</v>
      </c>
      <c r="V589" s="5">
        <f ca="1">IF($A$2=0,
    1,
    IF(IFERROR(V588,
            0)=0,
        0,
        IFERROR(IF(ROUND(S589,
                    3)=1,
                1,
                IF(AND(ABS(U589)&lt;'1D'!$D$19,
                        S589&gt;1),
                    1,
                    0)),
            0)))</f>
        <v>0</v>
      </c>
      <c r="W589" s="5">
        <f ca="1">IF($A$2=0,
    MAX(MAX('1D'!$D$16,
            MAX('1D'!$D$16,
                POWER((ABS(K589)^2)/('1D'!$I$5*MAX(F589,
                            0.1)^2),
                    1/3))),
        IFERROR(W1396,
            MAX(MAX('1D'!$D$16,
                    MAX('1D'!$D$16,
                        POWER((ABS(K589)^2)/('1D'!$I$5*MAX(F589,
                                    0.1)^2),
                            1/3))),
                ($L$2)-E1396))),
    IF(IFERROR(AG590,
            0)=0,
        MAX(MAX('1D'!$D$16,
                MAX('1D'!$D$16,
                    POWER((ABS(K589)^2)/('1D'!$I$5*MAX(F589,
                                0.1)^2),
                        1/3))),
            IFERROR(W1396,
                MAX(MAX('1D'!$D$16,
                        MAX('1D'!$D$16,
                            POWER((ABS(K589)^2)/('1D'!$I$5*MAX(F589,
                                        0.1)^2),
                                1/3))),
                    ($L$2)-E1396))),
        IF(IFERROR(W589,
                0)=0,
            MAX(MAX('1D'!$D$16,
                    MAX('1D'!$D$16,
                        POWER((ABS(K589)^2)/('1D'!$I$5*MAX(F589,
                                    0.1)^2),
                            1/3))),
                IFERROR(W1396,
                    MAX(MAX('1D'!$D$16,
                            MAX('1D'!$D$16,
                                POWER((ABS(K589)^2)/('1D'!$I$5*MAX(F589,
                                            0.1)^2),
                                    1/3))),
                        ($L$2)-E1396))),
            IF(OR(IFERROR(AD589,
                        0)&gt;=1,
                    IFERROR(AD590,
                        0)&gt;=1),
                MAX('1D'!$D$16,
                    MAX('1D'!$D$16,
                        POWER((ABS(K589)^2)/('1D'!$I$5*MAX(F589,
                                    0.1)^2),
                            1/3))),
                IF(ABS(IFERROR(AF589,
                            0))&lt;'1D'!$D$19,
                    MAX(MAX('1D'!$D$16,
                            MAX('1D'!$D$16,
                                POWER((ABS(K589)^2)/('1D'!$I$5*MAX(F589,
                                            0.1)^2),
                                    1/3))),
                        IFERROR(W589,
                            0)),
                    MAX(MAX('1D'!$D$16,
                            MAX('1D'!$D$16,
                                POWER((ABS(K589)^2)/('1D'!$I$5*MAX(F589,
                                            0.1)^2),
                                    1/3))),
                        (IFERROR(W589,
                                0))+((IFERROR(AF589,
                                    0))*'1D'!$D$18)))))))</f>
        <v>2.1389677043987478</v>
      </c>
      <c r="X589" s="5">
        <f t="shared" ca="1" si="130"/>
        <v>11.122632062873489</v>
      </c>
      <c r="Y589" s="5">
        <f t="shared" ca="1" si="131"/>
        <v>1.1735290000551568</v>
      </c>
      <c r="Z589" s="5">
        <f t="shared" ca="1" si="132"/>
        <v>4.5807502857230418</v>
      </c>
      <c r="AA589" s="5">
        <f t="shared" ca="1" si="133"/>
        <v>634.41196770439876</v>
      </c>
      <c r="AB589" s="5">
        <f ca="1">AA589+((ABS(K589)/MAX(((F589)+(G589)*(W589))*(W589),
            0.000001))^2)/(2*'1D'!$I$5)</f>
        <v>635.48145155659813</v>
      </c>
      <c r="AC589" s="5">
        <f ca="1">((ABS(K589)*'1D'!$D$6)/(MAX(((F589)+(G589)*(W589))*(W589),
            0.000001)*MAX(((((F589)+(G589)*(W589))*(W589))/MAX((F589)+2*(W589)*SQRT(1+(G589)^2),
                    0.000001))^(2/3),
            0.000001)))^2</f>
        <v>3.8141460404132466E-3</v>
      </c>
      <c r="AD589" s="5">
        <f ca="1">ABS(ABS(K589)/MAX(((F589)+(G589)*(W589))*(W589),
        0.000001))/SQRT('1D'!$I$5*MAX((((F589)+(G589)*(W589))*(W589))/MAX((F589)+2*(G589)*(W589),
            0.000001),
        0.000001))</f>
        <v>1.0000000000000004</v>
      </c>
      <c r="AE589" s="5">
        <f ca="1">((F589)*(W589)^2)/2+(G589)*(W589)^3/3+(ABS(K589)^2)/('1D'!$I$5*MAX(((F589)+(G589)*(W589))*(W589),
        0.000001))</f>
        <v>35.686426155594638</v>
      </c>
      <c r="AF589" s="5">
        <f ca="1">IF($A$2=0,
    0,
    IFERROR(AB590+(((AC589+AC590)/2)*J590)+(IF(Z589&gt;Z590,
                '1D'!$D$8*((Z589^2-Z590^2)/(2*'1D'!$I$5)),
                '1D'!$D$9*((Z590^2-Z589^2)/(2*'1D'!$I$5)))+('1D'!$D$10*(ABS(I590)/90)*(MAX(Z589^2,
                        Z590^2)/(2*'1D'!$I$5))))-AB589,
        0))</f>
        <v>3.4531789411857972E-3</v>
      </c>
      <c r="AG589" s="5">
        <f ca="1">IF($A$2=0,
    1,
    IF(IFERROR(AG590,
            0)=0,
        0,
        IFERROR(IF(OR(ROUND(AD589,
                        3)&gt;=1,
                    AND(ABS(AF589)&lt;'1D'!$D$19,
                        AD589&lt;1)),
                1,
                0),
            0)))</f>
        <v>1</v>
      </c>
      <c r="AH589" s="5">
        <f ca="1">IFERROR(IF('1D'!V32="Supercritical",
        MAX('1D'!$D$16,
            IFERROR(L589,
                MAX('1D'!$D$16,
                    POWER((ABS(K589)^2)/('1D'!$I$5*MAX(F589,
                                0.1)^2),
                        1/3)))),
        IF('1D'!V32="Subcritical",
            MAX('1D'!$D$16,
                IFERROR(W589,
                    MAX('1D'!$D$16,
                        POWER((ABS(K589)^2)/('1D'!$I$5*MAX(F589,
                                    0.1)^2),
                            1/3)))),
            IF(IFERROR(T589,
                    -1E+99)&gt;=IFERROR(AE589,
                    -1E+99),
                MAX('1D'!$D$16,
                    IFERROR(L589,
                        MAX('1D'!$D$16,
                            POWER((ABS(K589)^2)/('1D'!$I$5*MAX(F589,
                                        0.1)^2),
                                1/3)))),
                MAX('1D'!$D$16,
                    IFERROR(W589,
                        MAX('1D'!$D$16,
                            POWER((ABS(K589)^2)/('1D'!$I$5*MAX(F589,
                                        0.1)^2),
                                1/3))))))),
    MAX('1D'!$D$16,
        POWER((ABS(K589)^2)/('1D'!$I$5*MAX(F589,
                    0.1)^2),
            1/3)))</f>
        <v>2.0411692021517887</v>
      </c>
      <c r="AI589" s="5">
        <f t="shared" ca="1" si="134"/>
        <v>634.31416920215179</v>
      </c>
      <c r="AJ589" s="5">
        <f ca="1">AI589+((ABS(K589)/MAX(((F589)+(G589)*(AH589))*(AH589),
            0.000001))^2)/(2*'1D'!$I$5)</f>
        <v>635.48859253909484</v>
      </c>
      <c r="AM589">
        <v>0</v>
      </c>
      <c r="AN589">
        <v>0</v>
      </c>
      <c r="AO589" s="5">
        <f t="shared" si="135"/>
        <v>0</v>
      </c>
      <c r="AP589" s="5">
        <f t="shared" si="139"/>
        <v>0</v>
      </c>
      <c r="AQ589" s="5">
        <f ca="1">ABS(ABS(K589)/MAX(((F589)+(G589)*(AH589))*(AH589),
        0.000001))/SQRT('1D'!$I$5*MAX((((F589)+(G589)*(AH589))*(AH589))/MAX((F589)+2*(G589)*(AH589),
            0.000001),
        0.000001))</f>
        <v>1.0727235886044055</v>
      </c>
      <c r="AR589" s="5" t="str">
        <f t="shared" ca="1" si="136"/>
        <v>Supercritical</v>
      </c>
      <c r="AS589" s="5">
        <f ca="1">((ABS(K589)*'1D'!$D$6)/(MAX(((F589)+(G589)*(AH589))*(AH589),
            0.000001)*MAX(((((F589)+(G589)*(AH589))*(AH589))/MAX((F589)+2*(AH589)*SQRT(1+(G589)^2),
                    0.000001))^(2/3),
            0.000001)))^2</f>
        <v>4.3358367565141456E-3</v>
      </c>
    </row>
    <row r="590" spans="1:45" x14ac:dyDescent="0.35">
      <c r="A590">
        <v>581</v>
      </c>
      <c r="B590">
        <v>579.99599999999998</v>
      </c>
      <c r="C590">
        <v>616167.67799999996</v>
      </c>
      <c r="D590">
        <v>3097408.6129999999</v>
      </c>
      <c r="E590">
        <v>632.27250000000004</v>
      </c>
      <c r="F590">
        <v>5.2</v>
      </c>
      <c r="G590">
        <v>0</v>
      </c>
      <c r="H590" t="s">
        <v>176</v>
      </c>
      <c r="I590">
        <v>7.8E-2</v>
      </c>
      <c r="J590" s="5">
        <f t="shared" si="137"/>
        <v>1</v>
      </c>
      <c r="K590" s="5">
        <f t="shared" ca="1" si="138"/>
        <v>50.95</v>
      </c>
      <c r="L590" s="5">
        <f ca="1">IF($A$2=0,
    IFERROR(L589,
        MAX('1D'!$D$16,
            POWER((ABS(K590)^2)/('1D'!$I$5*MAX(F590,
                        0.1)^2),
                1/3))),
    IF(IFERROR(V589,
            0)=0,
        IFERROR(L589,
            MAX('1D'!$D$16,
                POWER((ABS(K590)^2)/('1D'!$I$5*MAX(F590,
                            0.1)^2),
                    1/3))),
        IF(OR(IFERROR(L590,
                    0)=0,
                IFERROR(S589,
                    0)&lt;1,
                IFERROR(S590,
                    0)&lt;1),
            MAX('1D'!$D$16,
                POWER((ABS(K590)^2)/('1D'!$I$5*MAX(F590,
                            0.1)^2),
                    1/3)),
            IF(IFERROR(U590,
                    0)&gt;0,
                MAX('1D'!$D$16,
                    IFERROR(L590,
                        0)+((IFERROR(U590,
                                0))*'1D'!$D$18*IF((IFERROR(S590,
                                    0))&lt;1,
                            1,
                            -1))),
                IF(IFERROR(U590,
                        0)&lt;0,
                    IF(ABS((MAX('1D'!$D$16,
                                    POWER((ABS(K590)^2)/('1D'!$I$5*MAX(F590,
                                                0.1)^2),
                                        1/3)))-IFERROR(L590,
                                0))&gt;'1D'!$D$19,
                        MAX('1D'!$D$16,
                            IF((MAX('1D'!$D$16,
                                        POWER((ABS(K590)^2)/('1D'!$I$5*MAX(F590,
                                                    0.1)^2),
                                            1/3)))&gt;IFERROR(L590,
                                    0),
                                MIN((MAX('1D'!$D$16,
                                            POWER((ABS(K590)^2)/('1D'!$I$5*MAX(F590,
                                                        0.1)^2),
                                                1/3))),
                                    IFERROR(L590,
                                        0)+(MIN(ABS(IFERROR(U590,
                                                    0))*'1D'!$D$18,
                                            ABS((MAX('1D'!$D$16,
                                                        POWER((ABS(K590)^2)/('1D'!$I$5*MAX(F590,
                                                                    0.1)^2),
                                                            1/3)))-IFERROR(L590,
                                                    0))))),
                                MAX((MAX('1D'!$D$16,
                                            POWER((ABS(K590)^2)/('1D'!$I$5*MAX(F590,
                                                        0.1)^2),
                                                1/3))),
                                    IFERROR(L590,
                                        0)-(MIN(ABS(IFERROR(U590,
                                                    0))*'1D'!$D$18,
                                            ABS((MAX('1D'!$D$16,
                                                        POWER((ABS(K590)^2)/('1D'!$I$5*MAX(F590,
                                                                    0.1)^2),
                                                            1/3)))-IFERROR(L590,
                                                    0))))))),
                        MAX('1D'!$D$16,
                            POWER((ABS(K590)^2)/('1D'!$I$5*MAX(F590,
                                        0.1)^2),
                                1/3))),
                    MAX('1D'!$D$16,
                        IFERROR(L590,
                            0)))))))</f>
        <v>2.0411692021517887</v>
      </c>
      <c r="M590" s="5">
        <f t="shared" ca="1" si="126"/>
        <v>10.614079851189301</v>
      </c>
      <c r="N590" s="5">
        <f t="shared" ca="1" si="127"/>
        <v>1.1434704692804873</v>
      </c>
      <c r="O590" s="5">
        <f t="shared" ca="1" si="128"/>
        <v>4.8002276894771132</v>
      </c>
      <c r="P590" s="5">
        <f t="shared" ca="1" si="129"/>
        <v>634.3136692021518</v>
      </c>
      <c r="Q590" s="5">
        <f ca="1">P590+((ABS(K590)/MAX(((F590)+(G590)*(L590))*(L590),
            0.000001))^2)/(2*'1D'!$I$5)</f>
        <v>635.48809253909485</v>
      </c>
      <c r="R590" s="5">
        <f ca="1">((ABS(K590)*'1D'!$D$6)/(MAX(((F590)+(G590)*(L590))*(L590),
            0.000001)*MAX(((((F590)+(G590)*(L590))*(L590))/MAX((F590)+2*(L590)*SQRT(1+(G590)^2),
                    0.000001))^(2/3),
            0.000001)))^2</f>
        <v>4.3358367565141456E-3</v>
      </c>
      <c r="S590" s="5">
        <f ca="1">ABS(ABS(K590)/MAX(((F590)+(G590)*(L590))*(L590),
        0.000001))/SQRT('1D'!$I$5*MAX((((F590)+(G590)*(L590))*(L590))/MAX((F590)+2*(G590)*(L590),
            0.000001),
        0.000001))</f>
        <v>1.0727235886044055</v>
      </c>
      <c r="T590" s="5">
        <f ca="1">((F590)*(L590)^2)/2+(G590)*(L590)^3/3+(ABS(K590)^2)/('1D'!$I$5*MAX(((F590)+(G590)*(L590))*(L590),
        0.000001))</f>
        <v>35.763412605541333</v>
      </c>
      <c r="U590" s="5">
        <f ca="1">IF($A$2=0,
    0,
    IFERROR(Q589-(((R589+R590)/2)*J590)-(IF(O589&gt;O590,
                '1D'!$D$8*((O589^2-O590^2)/(2*'1D'!$I$5)),
                '1D'!$D$9*((O590^2-O589^2)/(2*'1D'!$I$5)))+('1D'!$D$10*(ABS(I590)/90)*(MAX(O589^2,
                        O590^2)/(2*'1D'!$I$5))))-Q590,
        0))</f>
        <v>-3.9885117902258571E-3</v>
      </c>
      <c r="V590" s="5">
        <f ca="1">IF($A$2=0,
    1,
    IF(IFERROR(V589,
            0)=0,
        0,
        IFERROR(IF(ROUND(S590,
                    3)=1,
                1,
                IF(AND(ABS(U590)&lt;'1D'!$D$19,
                        S590&gt;1),
                    1,
                    0)),
            0)))</f>
        <v>0</v>
      </c>
      <c r="W590" s="5">
        <f ca="1">IF($A$2=0,
    MAX(MAX('1D'!$D$16,
            MAX('1D'!$D$16,
                POWER((ABS(K590)^2)/('1D'!$I$5*MAX(F590,
                            0.1)^2),
                    1/3))),
        IFERROR(W1396,
            MAX(MAX('1D'!$D$16,
                    MAX('1D'!$D$16,
                        POWER((ABS(K590)^2)/('1D'!$I$5*MAX(F590,
                                    0.1)^2),
                            1/3))),
                ($L$2)-E1396))),
    IF(IFERROR(AG591,
            0)=0,
        MAX(MAX('1D'!$D$16,
                MAX('1D'!$D$16,
                    POWER((ABS(K590)^2)/('1D'!$I$5*MAX(F590,
                                0.1)^2),
                        1/3))),
            IFERROR(W1396,
                MAX(MAX('1D'!$D$16,
                        MAX('1D'!$D$16,
                            POWER((ABS(K590)^2)/('1D'!$I$5*MAX(F590,
                                        0.1)^2),
                                1/3))),
                    ($L$2)-E1396))),
        IF(IFERROR(W590,
                0)=0,
            MAX(MAX('1D'!$D$16,
                    MAX('1D'!$D$16,
                        POWER((ABS(K590)^2)/('1D'!$I$5*MAX(F590,
                                    0.1)^2),
                            1/3))),
                IFERROR(W1396,
                    MAX(MAX('1D'!$D$16,
                            MAX('1D'!$D$16,
                                POWER((ABS(K590)^2)/('1D'!$I$5*MAX(F590,
                                            0.1)^2),
                                    1/3))),
                        ($L$2)-E1396))),
            IF(OR(IFERROR(AD590,
                        0)&gt;=1,
                    IFERROR(AD591,
                        0)&gt;=1),
                MAX('1D'!$D$16,
                    MAX('1D'!$D$16,
                        POWER((ABS(K590)^2)/('1D'!$I$5*MAX(F590,
                                    0.1)^2),
                            1/3))),
                IF(ABS(IFERROR(AF590,
                            0))&lt;'1D'!$D$19,
                    MAX(MAX('1D'!$D$16,
                            MAX('1D'!$D$16,
                                POWER((ABS(K590)^2)/('1D'!$I$5*MAX(F590,
                                            0.1)^2),
                                    1/3))),
                        IFERROR(W590,
                            0)),
                    MAX(MAX('1D'!$D$16,
                            MAX('1D'!$D$16,
                                POWER((ABS(K590)^2)/('1D'!$I$5*MAX(F590,
                                            0.1)^2),
                                    1/3))),
                        (IFERROR(W590,
                                0))+((IFERROR(AF590,
                                    0))*'1D'!$D$18)))))))</f>
        <v>2.1389677043987478</v>
      </c>
      <c r="X590" s="5">
        <f t="shared" ca="1" si="130"/>
        <v>11.122632062873489</v>
      </c>
      <c r="Y590" s="5">
        <f t="shared" ca="1" si="131"/>
        <v>1.1735290000551568</v>
      </c>
      <c r="Z590" s="5">
        <f t="shared" ca="1" si="132"/>
        <v>4.5807502857230418</v>
      </c>
      <c r="AA590" s="5">
        <f t="shared" ca="1" si="133"/>
        <v>634.41146770439877</v>
      </c>
      <c r="AB590" s="5">
        <f ca="1">AA590+((ABS(K590)/MAX(((F590)+(G590)*(W590))*(W590),
            0.000001))^2)/(2*'1D'!$I$5)</f>
        <v>635.48095155659814</v>
      </c>
      <c r="AC590" s="5">
        <f ca="1">((ABS(K590)*'1D'!$D$6)/(MAX(((F590)+(G590)*(W590))*(W590),
            0.000001)*MAX(((((F590)+(G590)*(W590))*(W590))/MAX((F590)+2*(W590)*SQRT(1+(G590)^2),
                    0.000001))^(2/3),
            0.000001)))^2</f>
        <v>3.8141460404132466E-3</v>
      </c>
      <c r="AD590" s="5">
        <f ca="1">ABS(ABS(K590)/MAX(((F590)+(G590)*(W590))*(W590),
        0.000001))/SQRT('1D'!$I$5*MAX((((F590)+(G590)*(W590))*(W590))/MAX((F590)+2*(G590)*(W590),
            0.000001),
        0.000001))</f>
        <v>1.0000000000000004</v>
      </c>
      <c r="AE590" s="5">
        <f ca="1">((F590)*(W590)^2)/2+(G590)*(W590)^3/3+(ABS(K590)^2)/('1D'!$I$5*MAX(((F590)+(G590)*(W590))*(W590),
        0.000001))</f>
        <v>35.686426155594638</v>
      </c>
      <c r="AF590" s="5">
        <f ca="1">IF($A$2=0,
    0,
    IFERROR(AB591+(((AC590+AC591)/2)*J591)+(IF(Z590&gt;Z591,
                '1D'!$D$8*((Z590^2-Z591^2)/(2*'1D'!$I$5)),
                '1D'!$D$9*((Z591^2-Z590^2)/(2*'1D'!$I$5)))+('1D'!$D$10*(ABS(I591)/90)*(MAX(Z590^2,
                        Z591^2)/(2*'1D'!$I$5))))-AB590,
        0))</f>
        <v>3.4032696947861041E-3</v>
      </c>
      <c r="AG590" s="5">
        <f ca="1">IF($A$2=0,
    1,
    IF(IFERROR(AG591,
            0)=0,
        0,
        IFERROR(IF(OR(ROUND(AD590,
                        3)&gt;=1,
                    AND(ABS(AF590)&lt;'1D'!$D$19,
                        AD590&lt;1)),
                1,
                0),
            0)))</f>
        <v>1</v>
      </c>
      <c r="AH590" s="5">
        <f ca="1">IFERROR(IF('1D'!V32="Supercritical",
        MAX('1D'!$D$16,
            IFERROR(L590,
                MAX('1D'!$D$16,
                    POWER((ABS(K590)^2)/('1D'!$I$5*MAX(F590,
                                0.1)^2),
                        1/3)))),
        IF('1D'!V32="Subcritical",
            MAX('1D'!$D$16,
                IFERROR(W590,
                    MAX('1D'!$D$16,
                        POWER((ABS(K590)^2)/('1D'!$I$5*MAX(F590,
                                    0.1)^2),
                            1/3)))),
            IF(IFERROR(T590,
                    -1E+99)&gt;=IFERROR(AE590,
                    -1E+99),
                MAX('1D'!$D$16,
                    IFERROR(L590,
                        MAX('1D'!$D$16,
                            POWER((ABS(K590)^2)/('1D'!$I$5*MAX(F590,
                                        0.1)^2),
                                1/3)))),
                MAX('1D'!$D$16,
                    IFERROR(W590,
                        MAX('1D'!$D$16,
                            POWER((ABS(K590)^2)/('1D'!$I$5*MAX(F590,
                                        0.1)^2),
                                1/3))))))),
    MAX('1D'!$D$16,
        POWER((ABS(K590)^2)/('1D'!$I$5*MAX(F590,
                    0.1)^2),
            1/3)))</f>
        <v>2.0411692021517887</v>
      </c>
      <c r="AI590" s="5">
        <f t="shared" ca="1" si="134"/>
        <v>634.3136692021518</v>
      </c>
      <c r="AJ590" s="5">
        <f ca="1">AI590+((ABS(K590)/MAX(((F590)+(G590)*(AH590))*(AH590),
            0.000001))^2)/(2*'1D'!$I$5)</f>
        <v>635.48809253909485</v>
      </c>
      <c r="AM590">
        <v>0</v>
      </c>
      <c r="AN590">
        <v>0</v>
      </c>
      <c r="AO590" s="5">
        <f t="shared" si="135"/>
        <v>0</v>
      </c>
      <c r="AP590" s="5">
        <f t="shared" si="139"/>
        <v>0</v>
      </c>
      <c r="AQ590" s="5">
        <f ca="1">ABS(ABS(K590)/MAX(((F590)+(G590)*(AH590))*(AH590),
        0.000001))/SQRT('1D'!$I$5*MAX((((F590)+(G590)*(AH590))*(AH590))/MAX((F590)+2*(G590)*(AH590),
            0.000001),
        0.000001))</f>
        <v>1.0727235886044055</v>
      </c>
      <c r="AR590" s="5" t="str">
        <f t="shared" ca="1" si="136"/>
        <v>Supercritical</v>
      </c>
      <c r="AS590" s="5">
        <f ca="1">((ABS(K590)*'1D'!$D$6)/(MAX(((F590)+(G590)*(AH590))*(AH590),
            0.000001)*MAX(((((F590)+(G590)*(AH590))*(AH590))/MAX((F590)+2*(AH590)*SQRT(1+(G590)^2),
                    0.000001))^(2/3),
            0.000001)))^2</f>
        <v>4.3358367565141456E-3</v>
      </c>
    </row>
    <row r="591" spans="1:45" x14ac:dyDescent="0.35">
      <c r="A591">
        <v>582</v>
      </c>
      <c r="B591">
        <v>580.99599999999998</v>
      </c>
      <c r="C591">
        <v>616167.20299999998</v>
      </c>
      <c r="D591">
        <v>3097407.733</v>
      </c>
      <c r="E591">
        <v>632.27200000000005</v>
      </c>
      <c r="F591">
        <v>5.2</v>
      </c>
      <c r="G591">
        <v>0</v>
      </c>
      <c r="H591" t="s">
        <v>176</v>
      </c>
      <c r="I591">
        <v>0.05</v>
      </c>
      <c r="J591" s="5">
        <f t="shared" si="137"/>
        <v>1</v>
      </c>
      <c r="K591" s="5">
        <f t="shared" ca="1" si="138"/>
        <v>50.95</v>
      </c>
      <c r="L591" s="5">
        <f ca="1">IF($A$2=0,
    IFERROR(L590,
        MAX('1D'!$D$16,
            POWER((ABS(K591)^2)/('1D'!$I$5*MAX(F591,
                        0.1)^2),
                1/3))),
    IF(IFERROR(V590,
            0)=0,
        IFERROR(L590,
            MAX('1D'!$D$16,
                POWER((ABS(K591)^2)/('1D'!$I$5*MAX(F591,
                            0.1)^2),
                    1/3))),
        IF(OR(IFERROR(L591,
                    0)=0,
                IFERROR(S590,
                    0)&lt;1,
                IFERROR(S591,
                    0)&lt;1),
            MAX('1D'!$D$16,
                POWER((ABS(K591)^2)/('1D'!$I$5*MAX(F591,
                            0.1)^2),
                    1/3)),
            IF(IFERROR(U591,
                    0)&gt;0,
                MAX('1D'!$D$16,
                    IFERROR(L591,
                        0)+((IFERROR(U591,
                                0))*'1D'!$D$18*IF((IFERROR(S591,
                                    0))&lt;1,
                            1,
                            -1))),
                IF(IFERROR(U591,
                        0)&lt;0,
                    IF(ABS((MAX('1D'!$D$16,
                                    POWER((ABS(K591)^2)/('1D'!$I$5*MAX(F591,
                                                0.1)^2),
                                        1/3)))-IFERROR(L591,
                                0))&gt;'1D'!$D$19,
                        MAX('1D'!$D$16,
                            IF((MAX('1D'!$D$16,
                                        POWER((ABS(K591)^2)/('1D'!$I$5*MAX(F591,
                                                    0.1)^2),
                                            1/3)))&gt;IFERROR(L591,
                                    0),
                                MIN((MAX('1D'!$D$16,
                                            POWER((ABS(K591)^2)/('1D'!$I$5*MAX(F591,
                                                        0.1)^2),
                                                1/3))),
                                    IFERROR(L591,
                                        0)+(MIN(ABS(IFERROR(U591,
                                                    0))*'1D'!$D$18,
                                            ABS((MAX('1D'!$D$16,
                                                        POWER((ABS(K591)^2)/('1D'!$I$5*MAX(F591,
                                                                    0.1)^2),
                                                            1/3)))-IFERROR(L591,
                                                    0))))),
                                MAX((MAX('1D'!$D$16,
                                            POWER((ABS(K591)^2)/('1D'!$I$5*MAX(F591,
                                                        0.1)^2),
                                                1/3))),
                                    IFERROR(L591,
                                        0)-(MIN(ABS(IFERROR(U591,
                                                    0))*'1D'!$D$18,
                                            ABS((MAX('1D'!$D$16,
                                                        POWER((ABS(K591)^2)/('1D'!$I$5*MAX(F591,
                                                                    0.1)^2),
                                                            1/3)))-IFERROR(L591,
                                                    0))))))),
                        MAX('1D'!$D$16,
                            POWER((ABS(K591)^2)/('1D'!$I$5*MAX(F591,
                                        0.1)^2),
                                1/3))),
                    MAX('1D'!$D$16,
                        IFERROR(L591,
                            0)))))))</f>
        <v>2.0411692021517887</v>
      </c>
      <c r="M591" s="5">
        <f t="shared" ca="1" si="126"/>
        <v>10.614079851189301</v>
      </c>
      <c r="N591" s="5">
        <f t="shared" ca="1" si="127"/>
        <v>1.1434704692804873</v>
      </c>
      <c r="O591" s="5">
        <f t="shared" ca="1" si="128"/>
        <v>4.8002276894771132</v>
      </c>
      <c r="P591" s="5">
        <f t="shared" ca="1" si="129"/>
        <v>634.31316920215181</v>
      </c>
      <c r="Q591" s="5">
        <f ca="1">P591+((ABS(K591)/MAX(((F591)+(G591)*(L591))*(L591),
            0.000001))^2)/(2*'1D'!$I$5)</f>
        <v>635.48759253909486</v>
      </c>
      <c r="R591" s="5">
        <f ca="1">((ABS(K591)*'1D'!$D$6)/(MAX(((F591)+(G591)*(L591))*(L591),
            0.000001)*MAX(((((F591)+(G591)*(L591))*(L591))/MAX((F591)+2*(L591)*SQRT(1+(G591)^2),
                    0.000001))^(2/3),
            0.000001)))^2</f>
        <v>4.3358367565141456E-3</v>
      </c>
      <c r="S591" s="5">
        <f ca="1">ABS(ABS(K591)/MAX(((F591)+(G591)*(L591))*(L591),
        0.000001))/SQRT('1D'!$I$5*MAX((((F591)+(G591)*(L591))*(L591))/MAX((F591)+2*(G591)*(L591),
            0.000001),
        0.000001))</f>
        <v>1.0727235886044055</v>
      </c>
      <c r="T591" s="5">
        <f ca="1">((F591)*(L591)^2)/2+(G591)*(L591)^3/3+(ABS(K591)^2)/('1D'!$I$5*MAX(((F591)+(G591)*(L591))*(L591),
        0.000001))</f>
        <v>35.763412605541333</v>
      </c>
      <c r="U591" s="5">
        <f ca="1">IF($A$2=0,
    0,
    IFERROR(Q590-(((R590+R591)/2)*J591)-(IF(O590&gt;O591,
                '1D'!$D$8*((O590^2-O591^2)/(2*'1D'!$I$5)),
                '1D'!$D$9*((O591^2-O590^2)/(2*'1D'!$I$5)))+('1D'!$D$10*(ABS(I591)/90)*(MAX(O590^2,
                        O591^2)/(2*'1D'!$I$5))))-Q591,
        0))</f>
        <v>-3.9337053678991651E-3</v>
      </c>
      <c r="V591" s="5">
        <f ca="1">IF($A$2=0,
    1,
    IF(IFERROR(V590,
            0)=0,
        0,
        IFERROR(IF(ROUND(S591,
                    3)=1,
                1,
                IF(AND(ABS(U591)&lt;'1D'!$D$19,
                        S591&gt;1),
                    1,
                    0)),
            0)))</f>
        <v>0</v>
      </c>
      <c r="W591" s="5">
        <f ca="1">IF($A$2=0,
    MAX(MAX('1D'!$D$16,
            MAX('1D'!$D$16,
                POWER((ABS(K591)^2)/('1D'!$I$5*MAX(F591,
                            0.1)^2),
                    1/3))),
        IFERROR(W1396,
            MAX(MAX('1D'!$D$16,
                    MAX('1D'!$D$16,
                        POWER((ABS(K591)^2)/('1D'!$I$5*MAX(F591,
                                    0.1)^2),
                            1/3))),
                ($L$2)-E1396))),
    IF(IFERROR(AG592,
            0)=0,
        MAX(MAX('1D'!$D$16,
                MAX('1D'!$D$16,
                    POWER((ABS(K591)^2)/('1D'!$I$5*MAX(F591,
                                0.1)^2),
                        1/3))),
            IFERROR(W1396,
                MAX(MAX('1D'!$D$16,
                        MAX('1D'!$D$16,
                            POWER((ABS(K591)^2)/('1D'!$I$5*MAX(F591,
                                        0.1)^2),
                                1/3))),
                    ($L$2)-E1396))),
        IF(IFERROR(W591,
                0)=0,
            MAX(MAX('1D'!$D$16,
                    MAX('1D'!$D$16,
                        POWER((ABS(K591)^2)/('1D'!$I$5*MAX(F591,
                                    0.1)^2),
                            1/3))),
                IFERROR(W1396,
                    MAX(MAX('1D'!$D$16,
                            MAX('1D'!$D$16,
                                POWER((ABS(K591)^2)/('1D'!$I$5*MAX(F591,
                                            0.1)^2),
                                    1/3))),
                        ($L$2)-E1396))),
            IF(OR(IFERROR(AD591,
                        0)&gt;=1,
                    IFERROR(AD592,
                        0)&gt;=1),
                MAX('1D'!$D$16,
                    MAX('1D'!$D$16,
                        POWER((ABS(K591)^2)/('1D'!$I$5*MAX(F591,
                                    0.1)^2),
                            1/3))),
                IF(ABS(IFERROR(AF591,
                            0))&lt;'1D'!$D$19,
                    MAX(MAX('1D'!$D$16,
                            MAX('1D'!$D$16,
                                POWER((ABS(K591)^2)/('1D'!$I$5*MAX(F591,
                                            0.1)^2),
                                    1/3))),
                        IFERROR(W591,
                            0)),
                    MAX(MAX('1D'!$D$16,
                            MAX('1D'!$D$16,
                                POWER((ABS(K591)^2)/('1D'!$I$5*MAX(F591,
                                            0.1)^2),
                                    1/3))),
                        (IFERROR(W591,
                                0))+((IFERROR(AF591,
                                    0))*'1D'!$D$18)))))))</f>
        <v>2.1389677043987478</v>
      </c>
      <c r="X591" s="5">
        <f t="shared" ca="1" si="130"/>
        <v>11.122632062873489</v>
      </c>
      <c r="Y591" s="5">
        <f t="shared" ca="1" si="131"/>
        <v>1.1735290000551568</v>
      </c>
      <c r="Z591" s="5">
        <f t="shared" ca="1" si="132"/>
        <v>4.5807502857230418</v>
      </c>
      <c r="AA591" s="5">
        <f t="shared" ca="1" si="133"/>
        <v>634.41096770439879</v>
      </c>
      <c r="AB591" s="5">
        <f ca="1">AA591+((ABS(K591)/MAX(((F591)+(G591)*(W591))*(W591),
            0.000001))^2)/(2*'1D'!$I$5)</f>
        <v>635.48045155659815</v>
      </c>
      <c r="AC591" s="5">
        <f ca="1">((ABS(K591)*'1D'!$D$6)/(MAX(((F591)+(G591)*(W591))*(W591),
            0.000001)*MAX(((((F591)+(G591)*(W591))*(W591))/MAX((F591)+2*(W591)*SQRT(1+(G591)^2),
                    0.000001))^(2/3),
            0.000001)))^2</f>
        <v>3.8141460404132466E-3</v>
      </c>
      <c r="AD591" s="5">
        <f ca="1">ABS(ABS(K591)/MAX(((F591)+(G591)*(W591))*(W591),
        0.000001))/SQRT('1D'!$I$5*MAX((((F591)+(G591)*(W591))*(W591))/MAX((F591)+2*(G591)*(W591),
            0.000001),
        0.000001))</f>
        <v>1.0000000000000004</v>
      </c>
      <c r="AE591" s="5">
        <f ca="1">((F591)*(W591)^2)/2+(G591)*(W591)^3/3+(ABS(K591)^2)/('1D'!$I$5*MAX(((F591)+(G591)*(W591))*(W591),
        0.000001))</f>
        <v>35.686426155594638</v>
      </c>
      <c r="AF591" s="5">
        <f ca="1">IF($A$2=0,
    0,
    IFERROR(AB592+(((AC591+AC592)/2)*J592)+(IF(Z591&gt;Z592,
                '1D'!$D$8*((Z591^2-Z592^2)/(2*'1D'!$I$5)),
                '1D'!$D$9*((Z592^2-Z591^2)/(2*'1D'!$I$5)))+('1D'!$D$10*(ABS(I592)/90)*(MAX(Z591^2,
                        Z592^2)/(2*'1D'!$I$5))))-AB591,
        0))</f>
        <v>3.3622728136606383E-3</v>
      </c>
      <c r="AG591" s="5">
        <f ca="1">IF($A$2=0,
    1,
    IF(IFERROR(AG592,
            0)=0,
        0,
        IFERROR(IF(OR(ROUND(AD591,
                        3)&gt;=1,
                    AND(ABS(AF591)&lt;'1D'!$D$19,
                        AD591&lt;1)),
                1,
                0),
            0)))</f>
        <v>1</v>
      </c>
      <c r="AH591" s="5">
        <f ca="1">IFERROR(IF('1D'!V32="Supercritical",
        MAX('1D'!$D$16,
            IFERROR(L591,
                MAX('1D'!$D$16,
                    POWER((ABS(K591)^2)/('1D'!$I$5*MAX(F591,
                                0.1)^2),
                        1/3)))),
        IF('1D'!V32="Subcritical",
            MAX('1D'!$D$16,
                IFERROR(W591,
                    MAX('1D'!$D$16,
                        POWER((ABS(K591)^2)/('1D'!$I$5*MAX(F591,
                                    0.1)^2),
                            1/3)))),
            IF(IFERROR(T591,
                    -1E+99)&gt;=IFERROR(AE591,
                    -1E+99),
                MAX('1D'!$D$16,
                    IFERROR(L591,
                        MAX('1D'!$D$16,
                            POWER((ABS(K591)^2)/('1D'!$I$5*MAX(F591,
                                        0.1)^2),
                                1/3)))),
                MAX('1D'!$D$16,
                    IFERROR(W591,
                        MAX('1D'!$D$16,
                            POWER((ABS(K591)^2)/('1D'!$I$5*MAX(F591,
                                        0.1)^2),
                                1/3))))))),
    MAX('1D'!$D$16,
        POWER((ABS(K591)^2)/('1D'!$I$5*MAX(F591,
                    0.1)^2),
            1/3)))</f>
        <v>2.0411692021517887</v>
      </c>
      <c r="AI591" s="5">
        <f t="shared" ca="1" si="134"/>
        <v>634.31316920215181</v>
      </c>
      <c r="AJ591" s="5">
        <f ca="1">AI591+((ABS(K591)/MAX(((F591)+(G591)*(AH591))*(AH591),
            0.000001))^2)/(2*'1D'!$I$5)</f>
        <v>635.48759253909486</v>
      </c>
      <c r="AM591">
        <v>0</v>
      </c>
      <c r="AN591">
        <v>0</v>
      </c>
      <c r="AO591" s="5">
        <f t="shared" si="135"/>
        <v>0</v>
      </c>
      <c r="AP591" s="5">
        <f t="shared" si="139"/>
        <v>0</v>
      </c>
      <c r="AQ591" s="5">
        <f ca="1">ABS(ABS(K591)/MAX(((F591)+(G591)*(AH591))*(AH591),
        0.000001))/SQRT('1D'!$I$5*MAX((((F591)+(G591)*(AH591))*(AH591))/MAX((F591)+2*(G591)*(AH591),
            0.000001),
        0.000001))</f>
        <v>1.0727235886044055</v>
      </c>
      <c r="AR591" s="5" t="str">
        <f t="shared" ca="1" si="136"/>
        <v>Supercritical</v>
      </c>
      <c r="AS591" s="5">
        <f ca="1">((ABS(K591)*'1D'!$D$6)/(MAX(((F591)+(G591)*(AH591))*(AH591),
            0.000001)*MAX(((((F591)+(G591)*(AH591))*(AH591))/MAX((F591)+2*(AH591)*SQRT(1+(G591)^2),
                    0.000001))^(2/3),
            0.000001)))^2</f>
        <v>4.3358367565141456E-3</v>
      </c>
    </row>
    <row r="592" spans="1:45" x14ac:dyDescent="0.35">
      <c r="A592">
        <v>583</v>
      </c>
      <c r="B592">
        <v>581.99599999999998</v>
      </c>
      <c r="C592">
        <v>616166.72900000005</v>
      </c>
      <c r="D592">
        <v>3097406.8530000001</v>
      </c>
      <c r="E592">
        <v>632.27149999999995</v>
      </c>
      <c r="F592">
        <v>5.2</v>
      </c>
      <c r="G592">
        <v>0</v>
      </c>
      <c r="H592" t="s">
        <v>176</v>
      </c>
      <c r="I592">
        <v>2.7E-2</v>
      </c>
      <c r="J592" s="5">
        <f t="shared" si="137"/>
        <v>1</v>
      </c>
      <c r="K592" s="5">
        <f t="shared" ca="1" si="138"/>
        <v>50.95</v>
      </c>
      <c r="L592" s="5">
        <f ca="1">IF($A$2=0,
    IFERROR(L591,
        MAX('1D'!$D$16,
            POWER((ABS(K592)^2)/('1D'!$I$5*MAX(F592,
                        0.1)^2),
                1/3))),
    IF(IFERROR(V591,
            0)=0,
        IFERROR(L591,
            MAX('1D'!$D$16,
                POWER((ABS(K592)^2)/('1D'!$I$5*MAX(F592,
                            0.1)^2),
                    1/3))),
        IF(OR(IFERROR(L592,
                    0)=0,
                IFERROR(S591,
                    0)&lt;1,
                IFERROR(S592,
                    0)&lt;1),
            MAX('1D'!$D$16,
                POWER((ABS(K592)^2)/('1D'!$I$5*MAX(F592,
                            0.1)^2),
                    1/3)),
            IF(IFERROR(U592,
                    0)&gt;0,
                MAX('1D'!$D$16,
                    IFERROR(L592,
                        0)+((IFERROR(U592,
                                0))*'1D'!$D$18*IF((IFERROR(S592,
                                    0))&lt;1,
                            1,
                            -1))),
                IF(IFERROR(U592,
                        0)&lt;0,
                    IF(ABS((MAX('1D'!$D$16,
                                    POWER((ABS(K592)^2)/('1D'!$I$5*MAX(F592,
                                                0.1)^2),
                                        1/3)))-IFERROR(L592,
                                0))&gt;'1D'!$D$19,
                        MAX('1D'!$D$16,
                            IF((MAX('1D'!$D$16,
                                        POWER((ABS(K592)^2)/('1D'!$I$5*MAX(F592,
                                                    0.1)^2),
                                            1/3)))&gt;IFERROR(L592,
                                    0),
                                MIN((MAX('1D'!$D$16,
                                            POWER((ABS(K592)^2)/('1D'!$I$5*MAX(F592,
                                                        0.1)^2),
                                                1/3))),
                                    IFERROR(L592,
                                        0)+(MIN(ABS(IFERROR(U592,
                                                    0))*'1D'!$D$18,
                                            ABS((MAX('1D'!$D$16,
                                                        POWER((ABS(K592)^2)/('1D'!$I$5*MAX(F592,
                                                                    0.1)^2),
                                                            1/3)))-IFERROR(L592,
                                                    0))))),
                                MAX((MAX('1D'!$D$16,
                                            POWER((ABS(K592)^2)/('1D'!$I$5*MAX(F592,
                                                        0.1)^2),
                                                1/3))),
                                    IFERROR(L592,
                                        0)-(MIN(ABS(IFERROR(U592,
                                                    0))*'1D'!$D$18,
                                            ABS((MAX('1D'!$D$16,
                                                        POWER((ABS(K592)^2)/('1D'!$I$5*MAX(F592,
                                                                    0.1)^2),
                                                            1/3)))-IFERROR(L592,
                                                    0))))))),
                        MAX('1D'!$D$16,
                            POWER((ABS(K592)^2)/('1D'!$I$5*MAX(F592,
                                        0.1)^2),
                                1/3))),
                    MAX('1D'!$D$16,
                        IFERROR(L592,
                            0)))))))</f>
        <v>2.0411692021517887</v>
      </c>
      <c r="M592" s="5">
        <f t="shared" ca="1" si="126"/>
        <v>10.614079851189301</v>
      </c>
      <c r="N592" s="5">
        <f t="shared" ca="1" si="127"/>
        <v>1.1434704692804873</v>
      </c>
      <c r="O592" s="5">
        <f t="shared" ca="1" si="128"/>
        <v>4.8002276894771132</v>
      </c>
      <c r="P592" s="5">
        <f t="shared" ca="1" si="129"/>
        <v>634.31266920215171</v>
      </c>
      <c r="Q592" s="5">
        <f ca="1">P592+((ABS(K592)/MAX(((F592)+(G592)*(L592))*(L592),
            0.000001))^2)/(2*'1D'!$I$5)</f>
        <v>635.48709253909476</v>
      </c>
      <c r="R592" s="5">
        <f ca="1">((ABS(K592)*'1D'!$D$6)/(MAX(((F592)+(G592)*(L592))*(L592),
            0.000001)*MAX(((((F592)+(G592)*(L592))*(L592))/MAX((F592)+2*(L592)*SQRT(1+(G592)^2),
                    0.000001))^(2/3),
            0.000001)))^2</f>
        <v>4.3358367565141456E-3</v>
      </c>
      <c r="S592" s="5">
        <f ca="1">ABS(ABS(K592)/MAX(((F592)+(G592)*(L592))*(L592),
        0.000001))/SQRT('1D'!$I$5*MAX((((F592)+(G592)*(L592))*(L592))/MAX((F592)+2*(G592)*(L592),
            0.000001),
        0.000001))</f>
        <v>1.0727235886044055</v>
      </c>
      <c r="T592" s="5">
        <f ca="1">((F592)*(L592)^2)/2+(G592)*(L592)^3/3+(ABS(K592)^2)/('1D'!$I$5*MAX(((F592)+(G592)*(L592))*(L592),
        0.000001))</f>
        <v>35.763412605541333</v>
      </c>
      <c r="U592" s="5">
        <f ca="1">IF($A$2=0,
    0,
    IFERROR(Q591-(((R591+R592)/2)*J592)-(IF(O591&gt;O592,
                '1D'!$D$8*((O591^2-O592^2)/(2*'1D'!$I$5)),
                '1D'!$D$9*((O592^2-O591^2)/(2*'1D'!$I$5)))+('1D'!$D$10*(ABS(I592)/90)*(MAX(O591^2,
                        O592^2)/(2*'1D'!$I$5))))-Q592,
        0))</f>
        <v>-3.8886858064870466E-3</v>
      </c>
      <c r="V592" s="5">
        <f ca="1">IF($A$2=0,
    1,
    IF(IFERROR(V591,
            0)=0,
        0,
        IFERROR(IF(ROUND(S592,
                    3)=1,
                1,
                IF(AND(ABS(U592)&lt;'1D'!$D$19,
                        S592&gt;1),
                    1,
                    0)),
            0)))</f>
        <v>0</v>
      </c>
      <c r="W592" s="5">
        <f ca="1">IF($A$2=0,
    MAX(MAX('1D'!$D$16,
            MAX('1D'!$D$16,
                POWER((ABS(K592)^2)/('1D'!$I$5*MAX(F592,
                            0.1)^2),
                    1/3))),
        IFERROR(W1396,
            MAX(MAX('1D'!$D$16,
                    MAX('1D'!$D$16,
                        POWER((ABS(K592)^2)/('1D'!$I$5*MAX(F592,
                                    0.1)^2),
                            1/3))),
                ($L$2)-E1396))),
    IF(IFERROR(AG593,
            0)=0,
        MAX(MAX('1D'!$D$16,
                MAX('1D'!$D$16,
                    POWER((ABS(K592)^2)/('1D'!$I$5*MAX(F592,
                                0.1)^2),
                        1/3))),
            IFERROR(W1396,
                MAX(MAX('1D'!$D$16,
                        MAX('1D'!$D$16,
                            POWER((ABS(K592)^2)/('1D'!$I$5*MAX(F592,
                                        0.1)^2),
                                1/3))),
                    ($L$2)-E1396))),
        IF(IFERROR(W592,
                0)=0,
            MAX(MAX('1D'!$D$16,
                    MAX('1D'!$D$16,
                        POWER((ABS(K592)^2)/('1D'!$I$5*MAX(F592,
                                    0.1)^2),
                            1/3))),
                IFERROR(W1396,
                    MAX(MAX('1D'!$D$16,
                            MAX('1D'!$D$16,
                                POWER((ABS(K592)^2)/('1D'!$I$5*MAX(F592,
                                            0.1)^2),
                                    1/3))),
                        ($L$2)-E1396))),
            IF(OR(IFERROR(AD592,
                        0)&gt;=1,
                    IFERROR(AD593,
                        0)&gt;=1),
                MAX('1D'!$D$16,
                    MAX('1D'!$D$16,
                        POWER((ABS(K592)^2)/('1D'!$I$5*MAX(F592,
                                    0.1)^2),
                            1/3))),
                IF(ABS(IFERROR(AF592,
                            0))&lt;'1D'!$D$19,
                    MAX(MAX('1D'!$D$16,
                            MAX('1D'!$D$16,
                                POWER((ABS(K592)^2)/('1D'!$I$5*MAX(F592,
                                            0.1)^2),
                                    1/3))),
                        IFERROR(W592,
                            0)),
                    MAX(MAX('1D'!$D$16,
                            MAX('1D'!$D$16,
                                POWER((ABS(K592)^2)/('1D'!$I$5*MAX(F592,
                                            0.1)^2),
                                    1/3))),
                        (IFERROR(W592,
                                0))+((IFERROR(AF592,
                                    0))*'1D'!$D$18)))))))</f>
        <v>2.1389677043987478</v>
      </c>
      <c r="X592" s="5">
        <f t="shared" ca="1" si="130"/>
        <v>11.122632062873489</v>
      </c>
      <c r="Y592" s="5">
        <f t="shared" ca="1" si="131"/>
        <v>1.1735290000551568</v>
      </c>
      <c r="Z592" s="5">
        <f t="shared" ca="1" si="132"/>
        <v>4.5807502857230418</v>
      </c>
      <c r="AA592" s="5">
        <f t="shared" ca="1" si="133"/>
        <v>634.41046770439868</v>
      </c>
      <c r="AB592" s="5">
        <f ca="1">AA592+((ABS(K592)/MAX(((F592)+(G592)*(W592))*(W592),
            0.000001))^2)/(2*'1D'!$I$5)</f>
        <v>635.47995155659805</v>
      </c>
      <c r="AC592" s="5">
        <f ca="1">((ABS(K592)*'1D'!$D$6)/(MAX(((F592)+(G592)*(W592))*(W592),
            0.000001)*MAX(((((F592)+(G592)*(W592))*(W592))/MAX((F592)+2*(W592)*SQRT(1+(G592)^2),
                    0.000001))^(2/3),
            0.000001)))^2</f>
        <v>3.8141460404132466E-3</v>
      </c>
      <c r="AD592" s="5">
        <f ca="1">ABS(ABS(K592)/MAX(((F592)+(G592)*(W592))*(W592),
        0.000001))/SQRT('1D'!$I$5*MAX((((F592)+(G592)*(W592))*(W592))/MAX((F592)+2*(G592)*(W592),
            0.000001),
        0.000001))</f>
        <v>1.0000000000000004</v>
      </c>
      <c r="AE592" s="5">
        <f ca="1">((F592)*(W592)^2)/2+(G592)*(W592)^3/3+(ABS(K592)^2)/('1D'!$I$5*MAX(((F592)+(G592)*(W592))*(W592),
        0.000001))</f>
        <v>35.686426155594638</v>
      </c>
      <c r="AF592" s="5">
        <f ca="1">IF($A$2=0,
    0,
    IFERROR(AB593+(((AC592+AC593)/2)*J593)+(IF(Z592&gt;Z593,
                '1D'!$D$8*((Z592^2-Z593^2)/(2*'1D'!$I$5)),
                '1D'!$D$9*((Z593^2-Z592^2)/(2*'1D'!$I$5)))+('1D'!$D$10*(ABS(I593)/90)*(MAX(Z592^2,
                        Z593^2)/(2*'1D'!$I$5))))-AB592,
        0))</f>
        <v>3.3622728137743252E-3</v>
      </c>
      <c r="AG592" s="5">
        <f ca="1">IF($A$2=0,
    1,
    IF(IFERROR(AG593,
            0)=0,
        0,
        IFERROR(IF(OR(ROUND(AD592,
                        3)&gt;=1,
                    AND(ABS(AF592)&lt;'1D'!$D$19,
                        AD592&lt;1)),
                1,
                0),
            0)))</f>
        <v>1</v>
      </c>
      <c r="AH592" s="5">
        <f ca="1">IFERROR(IF('1D'!V32="Supercritical",
        MAX('1D'!$D$16,
            IFERROR(L592,
                MAX('1D'!$D$16,
                    POWER((ABS(K592)^2)/('1D'!$I$5*MAX(F592,
                                0.1)^2),
                        1/3)))),
        IF('1D'!V32="Subcritical",
            MAX('1D'!$D$16,
                IFERROR(W592,
                    MAX('1D'!$D$16,
                        POWER((ABS(K592)^2)/('1D'!$I$5*MAX(F592,
                                    0.1)^2),
                            1/3)))),
            IF(IFERROR(T592,
                    -1E+99)&gt;=IFERROR(AE592,
                    -1E+99),
                MAX('1D'!$D$16,
                    IFERROR(L592,
                        MAX('1D'!$D$16,
                            POWER((ABS(K592)^2)/('1D'!$I$5*MAX(F592,
                                        0.1)^2),
                                1/3)))),
                MAX('1D'!$D$16,
                    IFERROR(W592,
                        MAX('1D'!$D$16,
                            POWER((ABS(K592)^2)/('1D'!$I$5*MAX(F592,
                                        0.1)^2),
                                1/3))))))),
    MAX('1D'!$D$16,
        POWER((ABS(K592)^2)/('1D'!$I$5*MAX(F592,
                    0.1)^2),
            1/3)))</f>
        <v>2.0411692021517887</v>
      </c>
      <c r="AI592" s="5">
        <f t="shared" ca="1" si="134"/>
        <v>634.31266920215171</v>
      </c>
      <c r="AJ592" s="5">
        <f ca="1">AI592+((ABS(K592)/MAX(((F592)+(G592)*(AH592))*(AH592),
            0.000001))^2)/(2*'1D'!$I$5)</f>
        <v>635.48709253909476</v>
      </c>
      <c r="AM592">
        <v>0</v>
      </c>
      <c r="AN592">
        <v>0</v>
      </c>
      <c r="AO592" s="5">
        <f t="shared" si="135"/>
        <v>0</v>
      </c>
      <c r="AP592" s="5">
        <f t="shared" si="139"/>
        <v>0</v>
      </c>
      <c r="AQ592" s="5">
        <f ca="1">ABS(ABS(K592)/MAX(((F592)+(G592)*(AH592))*(AH592),
        0.000001))/SQRT('1D'!$I$5*MAX((((F592)+(G592)*(AH592))*(AH592))/MAX((F592)+2*(G592)*(AH592),
            0.000001),
        0.000001))</f>
        <v>1.0727235886044055</v>
      </c>
      <c r="AR592" s="5" t="str">
        <f t="shared" ca="1" si="136"/>
        <v>Supercritical</v>
      </c>
      <c r="AS592" s="5">
        <f ca="1">((ABS(K592)*'1D'!$D$6)/(MAX(((F592)+(G592)*(AH592))*(AH592),
            0.000001)*MAX(((((F592)+(G592)*(AH592))*(AH592))/MAX((F592)+2*(AH592)*SQRT(1+(G592)^2),
                    0.000001))^(2/3),
            0.000001)))^2</f>
        <v>4.3358367565141456E-3</v>
      </c>
    </row>
    <row r="593" spans="1:45" x14ac:dyDescent="0.35">
      <c r="A593">
        <v>584</v>
      </c>
      <c r="B593">
        <v>582.99599999999998</v>
      </c>
      <c r="C593">
        <v>616166.255</v>
      </c>
      <c r="D593">
        <v>3097405.9720000001</v>
      </c>
      <c r="E593">
        <v>632.27099999999996</v>
      </c>
      <c r="F593">
        <v>5.2</v>
      </c>
      <c r="G593">
        <v>0</v>
      </c>
      <c r="H593" t="s">
        <v>176</v>
      </c>
      <c r="I593">
        <v>2.7E-2</v>
      </c>
      <c r="J593" s="5">
        <f t="shared" si="137"/>
        <v>1</v>
      </c>
      <c r="K593" s="5">
        <f t="shared" ca="1" si="138"/>
        <v>50.95</v>
      </c>
      <c r="L593" s="5">
        <f ca="1">IF($A$2=0,
    IFERROR(L592,
        MAX('1D'!$D$16,
            POWER((ABS(K593)^2)/('1D'!$I$5*MAX(F593,
                        0.1)^2),
                1/3))),
    IF(IFERROR(V592,
            0)=0,
        IFERROR(L592,
            MAX('1D'!$D$16,
                POWER((ABS(K593)^2)/('1D'!$I$5*MAX(F593,
                            0.1)^2),
                    1/3))),
        IF(OR(IFERROR(L593,
                    0)=0,
                IFERROR(S592,
                    0)&lt;1,
                IFERROR(S593,
                    0)&lt;1),
            MAX('1D'!$D$16,
                POWER((ABS(K593)^2)/('1D'!$I$5*MAX(F593,
                            0.1)^2),
                    1/3)),
            IF(IFERROR(U593,
                    0)&gt;0,
                MAX('1D'!$D$16,
                    IFERROR(L593,
                        0)+((IFERROR(U593,
                                0))*'1D'!$D$18*IF((IFERROR(S593,
                                    0))&lt;1,
                            1,
                            -1))),
                IF(IFERROR(U593,
                        0)&lt;0,
                    IF(ABS((MAX('1D'!$D$16,
                                    POWER((ABS(K593)^2)/('1D'!$I$5*MAX(F593,
                                                0.1)^2),
                                        1/3)))-IFERROR(L593,
                                0))&gt;'1D'!$D$19,
                        MAX('1D'!$D$16,
                            IF((MAX('1D'!$D$16,
                                        POWER((ABS(K593)^2)/('1D'!$I$5*MAX(F593,
                                                    0.1)^2),
                                            1/3)))&gt;IFERROR(L593,
                                    0),
                                MIN((MAX('1D'!$D$16,
                                            POWER((ABS(K593)^2)/('1D'!$I$5*MAX(F593,
                                                        0.1)^2),
                                                1/3))),
                                    IFERROR(L593,
                                        0)+(MIN(ABS(IFERROR(U593,
                                                    0))*'1D'!$D$18,
                                            ABS((MAX('1D'!$D$16,
                                                        POWER((ABS(K593)^2)/('1D'!$I$5*MAX(F593,
                                                                    0.1)^2),
                                                            1/3)))-IFERROR(L593,
                                                    0))))),
                                MAX((MAX('1D'!$D$16,
                                            POWER((ABS(K593)^2)/('1D'!$I$5*MAX(F593,
                                                        0.1)^2),
                                                1/3))),
                                    IFERROR(L593,
                                        0)-(MIN(ABS(IFERROR(U593,
                                                    0))*'1D'!$D$18,
                                            ABS((MAX('1D'!$D$16,
                                                        POWER((ABS(K593)^2)/('1D'!$I$5*MAX(F593,
                                                                    0.1)^2),
                                                            1/3)))-IFERROR(L593,
                                                    0))))))),
                        MAX('1D'!$D$16,
                            POWER((ABS(K593)^2)/('1D'!$I$5*MAX(F593,
                                        0.1)^2),
                                1/3))),
                    MAX('1D'!$D$16,
                        IFERROR(L593,
                            0)))))))</f>
        <v>2.0411692021517887</v>
      </c>
      <c r="M593" s="5">
        <f t="shared" ca="1" si="126"/>
        <v>10.614079851189301</v>
      </c>
      <c r="N593" s="5">
        <f t="shared" ca="1" si="127"/>
        <v>1.1434704692804873</v>
      </c>
      <c r="O593" s="5">
        <f t="shared" ca="1" si="128"/>
        <v>4.8002276894771132</v>
      </c>
      <c r="P593" s="5">
        <f t="shared" ca="1" si="129"/>
        <v>634.31216920215172</v>
      </c>
      <c r="Q593" s="5">
        <f ca="1">P593+((ABS(K593)/MAX(((F593)+(G593)*(L593))*(L593),
            0.000001))^2)/(2*'1D'!$I$5)</f>
        <v>635.48659253909477</v>
      </c>
      <c r="R593" s="5">
        <f ca="1">((ABS(K593)*'1D'!$D$6)/(MAX(((F593)+(G593)*(L593))*(L593),
            0.000001)*MAX(((((F593)+(G593)*(L593))*(L593))/MAX((F593)+2*(L593)*SQRT(1+(G593)^2),
                    0.000001))^(2/3),
            0.000001)))^2</f>
        <v>4.3358367565141456E-3</v>
      </c>
      <c r="S593" s="5">
        <f ca="1">ABS(ABS(K593)/MAX(((F593)+(G593)*(L593))*(L593),
        0.000001))/SQRT('1D'!$I$5*MAX((((F593)+(G593)*(L593))*(L593))/MAX((F593)+2*(G593)*(L593),
            0.000001),
        0.000001))</f>
        <v>1.0727235886044055</v>
      </c>
      <c r="T593" s="5">
        <f ca="1">((F593)*(L593)^2)/2+(G593)*(L593)^3/3+(ABS(K593)^2)/('1D'!$I$5*MAX(((F593)+(G593)*(L593))*(L593),
        0.000001))</f>
        <v>35.763412605541333</v>
      </c>
      <c r="U593" s="5">
        <f ca="1">IF($A$2=0,
    0,
    IFERROR(Q592-(((R592+R593)/2)*J593)-(IF(O592&gt;O593,
                '1D'!$D$8*((O592^2-O593^2)/(2*'1D'!$I$5)),
                '1D'!$D$9*((O593^2-O592^2)/(2*'1D'!$I$5)))+('1D'!$D$10*(ABS(I593)/90)*(MAX(O592^2,
                        O593^2)/(2*'1D'!$I$5))))-Q593,
        0))</f>
        <v>-3.8886858066007335E-3</v>
      </c>
      <c r="V593" s="5">
        <f ca="1">IF($A$2=0,
    1,
    IF(IFERROR(V592,
            0)=0,
        0,
        IFERROR(IF(ROUND(S593,
                    3)=1,
                1,
                IF(AND(ABS(U593)&lt;'1D'!$D$19,
                        S593&gt;1),
                    1,
                    0)),
            0)))</f>
        <v>0</v>
      </c>
      <c r="W593" s="5">
        <f ca="1">IF($A$2=0,
    MAX(MAX('1D'!$D$16,
            MAX('1D'!$D$16,
                POWER((ABS(K593)^2)/('1D'!$I$5*MAX(F593,
                            0.1)^2),
                    1/3))),
        IFERROR(W1396,
            MAX(MAX('1D'!$D$16,
                    MAX('1D'!$D$16,
                        POWER((ABS(K593)^2)/('1D'!$I$5*MAX(F593,
                                    0.1)^2),
                            1/3))),
                ($L$2)-E1396))),
    IF(IFERROR(AG594,
            0)=0,
        MAX(MAX('1D'!$D$16,
                MAX('1D'!$D$16,
                    POWER((ABS(K593)^2)/('1D'!$I$5*MAX(F593,
                                0.1)^2),
                        1/3))),
            IFERROR(W1396,
                MAX(MAX('1D'!$D$16,
                        MAX('1D'!$D$16,
                            POWER((ABS(K593)^2)/('1D'!$I$5*MAX(F593,
                                        0.1)^2),
                                1/3))),
                    ($L$2)-E1396))),
        IF(IFERROR(W593,
                0)=0,
            MAX(MAX('1D'!$D$16,
                    MAX('1D'!$D$16,
                        POWER((ABS(K593)^2)/('1D'!$I$5*MAX(F593,
                                    0.1)^2),
                            1/3))),
                IFERROR(W1396,
                    MAX(MAX('1D'!$D$16,
                            MAX('1D'!$D$16,
                                POWER((ABS(K593)^2)/('1D'!$I$5*MAX(F593,
                                            0.1)^2),
                                    1/3))),
                        ($L$2)-E1396))),
            IF(OR(IFERROR(AD593,
                        0)&gt;=1,
                    IFERROR(AD594,
                        0)&gt;=1),
                MAX('1D'!$D$16,
                    MAX('1D'!$D$16,
                        POWER((ABS(K593)^2)/('1D'!$I$5*MAX(F593,
                                    0.1)^2),
                            1/3))),
                IF(ABS(IFERROR(AF593,
                            0))&lt;'1D'!$D$19,
                    MAX(MAX('1D'!$D$16,
                            MAX('1D'!$D$16,
                                POWER((ABS(K593)^2)/('1D'!$I$5*MAX(F593,
                                            0.1)^2),
                                    1/3))),
                        IFERROR(W593,
                            0)),
                    MAX(MAX('1D'!$D$16,
                            MAX('1D'!$D$16,
                                POWER((ABS(K593)^2)/('1D'!$I$5*MAX(F593,
                                            0.1)^2),
                                    1/3))),
                        (IFERROR(W593,
                                0))+((IFERROR(AF593,
                                    0))*'1D'!$D$18)))))))</f>
        <v>2.1389677043987478</v>
      </c>
      <c r="X593" s="5">
        <f t="shared" ca="1" si="130"/>
        <v>11.122632062873489</v>
      </c>
      <c r="Y593" s="5">
        <f t="shared" ca="1" si="131"/>
        <v>1.1735290000551568</v>
      </c>
      <c r="Z593" s="5">
        <f t="shared" ca="1" si="132"/>
        <v>4.5807502857230418</v>
      </c>
      <c r="AA593" s="5">
        <f t="shared" ca="1" si="133"/>
        <v>634.4099677043987</v>
      </c>
      <c r="AB593" s="5">
        <f ca="1">AA593+((ABS(K593)/MAX(((F593)+(G593)*(W593))*(W593),
            0.000001))^2)/(2*'1D'!$I$5)</f>
        <v>635.47945155659806</v>
      </c>
      <c r="AC593" s="5">
        <f ca="1">((ABS(K593)*'1D'!$D$6)/(MAX(((F593)+(G593)*(W593))*(W593),
            0.000001)*MAX(((((F593)+(G593)*(W593))*(W593))/MAX((F593)+2*(W593)*SQRT(1+(G593)^2),
                    0.000001))^(2/3),
            0.000001)))^2</f>
        <v>3.8141460404132466E-3</v>
      </c>
      <c r="AD593" s="5">
        <f ca="1">ABS(ABS(K593)/MAX(((F593)+(G593)*(W593))*(W593),
        0.000001))/SQRT('1D'!$I$5*MAX((((F593)+(G593)*(W593))*(W593))/MAX((F593)+2*(G593)*(W593),
            0.000001),
        0.000001))</f>
        <v>1.0000000000000004</v>
      </c>
      <c r="AE593" s="5">
        <f ca="1">((F593)*(W593)^2)/2+(G593)*(W593)^3/3+(ABS(K593)^2)/('1D'!$I$5*MAX(((F593)+(G593)*(W593))*(W593),
        0.000001))</f>
        <v>35.686426155594638</v>
      </c>
      <c r="AF593" s="5">
        <f ca="1">IF($A$2=0,
    0,
    IFERROR(AB594+(((AC593+AC594)/2)*J594)+(IF(Z593&gt;Z594,
                '1D'!$D$8*((Z593^2-Z594^2)/(2*'1D'!$I$5)),
                '1D'!$D$9*((Z594^2-Z593^2)/(2*'1D'!$I$5)))+('1D'!$D$10*(ABS(I594)/90)*(MAX(Z593^2,
                        Z594^2)/(2*'1D'!$I$5))))-AB593,
        0))</f>
        <v>3.3513287753521581E-3</v>
      </c>
      <c r="AG593" s="5">
        <f ca="1">IF($A$2=0,
    1,
    IF(IFERROR(AG594,
            0)=0,
        0,
        IFERROR(IF(OR(ROUND(AD593,
                        3)&gt;=1,
                    AND(ABS(AF593)&lt;'1D'!$D$19,
                        AD593&lt;1)),
                1,
                0),
            0)))</f>
        <v>1</v>
      </c>
      <c r="AH593" s="5">
        <f ca="1">IFERROR(IF('1D'!V32="Supercritical",
        MAX('1D'!$D$16,
            IFERROR(L593,
                MAX('1D'!$D$16,
                    POWER((ABS(K593)^2)/('1D'!$I$5*MAX(F593,
                                0.1)^2),
                        1/3)))),
        IF('1D'!V32="Subcritical",
            MAX('1D'!$D$16,
                IFERROR(W593,
                    MAX('1D'!$D$16,
                        POWER((ABS(K593)^2)/('1D'!$I$5*MAX(F593,
                                    0.1)^2),
                            1/3)))),
            IF(IFERROR(T593,
                    -1E+99)&gt;=IFERROR(AE593,
                    -1E+99),
                MAX('1D'!$D$16,
                    IFERROR(L593,
                        MAX('1D'!$D$16,
                            POWER((ABS(K593)^2)/('1D'!$I$5*MAX(F593,
                                        0.1)^2),
                                1/3)))),
                MAX('1D'!$D$16,
                    IFERROR(W593,
                        MAX('1D'!$D$16,
                            POWER((ABS(K593)^2)/('1D'!$I$5*MAX(F593,
                                        0.1)^2),
                                1/3))))))),
    MAX('1D'!$D$16,
        POWER((ABS(K593)^2)/('1D'!$I$5*MAX(F593,
                    0.1)^2),
            1/3)))</f>
        <v>2.0411692021517887</v>
      </c>
      <c r="AI593" s="5">
        <f t="shared" ca="1" si="134"/>
        <v>634.31216920215172</v>
      </c>
      <c r="AJ593" s="5">
        <f ca="1">AI593+((ABS(K593)/MAX(((F593)+(G593)*(AH593))*(AH593),
            0.000001))^2)/(2*'1D'!$I$5)</f>
        <v>635.48659253909477</v>
      </c>
      <c r="AM593">
        <v>0</v>
      </c>
      <c r="AN593">
        <v>0</v>
      </c>
      <c r="AO593" s="5">
        <f t="shared" si="135"/>
        <v>0</v>
      </c>
      <c r="AP593" s="5">
        <f t="shared" si="139"/>
        <v>0</v>
      </c>
      <c r="AQ593" s="5">
        <f ca="1">ABS(ABS(K593)/MAX(((F593)+(G593)*(AH593))*(AH593),
        0.000001))/SQRT('1D'!$I$5*MAX((((F593)+(G593)*(AH593))*(AH593))/MAX((F593)+2*(G593)*(AH593),
            0.000001),
        0.000001))</f>
        <v>1.0727235886044055</v>
      </c>
      <c r="AR593" s="5" t="str">
        <f t="shared" ca="1" si="136"/>
        <v>Supercritical</v>
      </c>
      <c r="AS593" s="5">
        <f ca="1">((ABS(K593)*'1D'!$D$6)/(MAX(((F593)+(G593)*(AH593))*(AH593),
            0.000001)*MAX(((((F593)+(G593)*(AH593))*(AH593))/MAX((F593)+2*(AH593)*SQRT(1+(G593)^2),
                    0.000001))^(2/3),
            0.000001)))^2</f>
        <v>4.3358367565141456E-3</v>
      </c>
    </row>
    <row r="594" spans="1:45" x14ac:dyDescent="0.35">
      <c r="A594">
        <v>585</v>
      </c>
      <c r="B594">
        <v>583.995</v>
      </c>
      <c r="C594">
        <v>616165.78099999996</v>
      </c>
      <c r="D594">
        <v>3097405.0920000002</v>
      </c>
      <c r="E594">
        <v>632.27049999999997</v>
      </c>
      <c r="F594">
        <v>5.2</v>
      </c>
      <c r="G594">
        <v>0</v>
      </c>
      <c r="H594" t="s">
        <v>176</v>
      </c>
      <c r="I594">
        <v>2.3E-2</v>
      </c>
      <c r="J594" s="5">
        <f t="shared" si="137"/>
        <v>0.99900000000002365</v>
      </c>
      <c r="K594" s="5">
        <f t="shared" ca="1" si="138"/>
        <v>50.95</v>
      </c>
      <c r="L594" s="5">
        <f ca="1">IF($A$2=0,
    IFERROR(L593,
        MAX('1D'!$D$16,
            POWER((ABS(K594)^2)/('1D'!$I$5*MAX(F594,
                        0.1)^2),
                1/3))),
    IF(IFERROR(V593,
            0)=0,
        IFERROR(L593,
            MAX('1D'!$D$16,
                POWER((ABS(K594)^2)/('1D'!$I$5*MAX(F594,
                            0.1)^2),
                    1/3))),
        IF(OR(IFERROR(L594,
                    0)=0,
                IFERROR(S593,
                    0)&lt;1,
                IFERROR(S594,
                    0)&lt;1),
            MAX('1D'!$D$16,
                POWER((ABS(K594)^2)/('1D'!$I$5*MAX(F594,
                            0.1)^2),
                    1/3)),
            IF(IFERROR(U594,
                    0)&gt;0,
                MAX('1D'!$D$16,
                    IFERROR(L594,
                        0)+((IFERROR(U594,
                                0))*'1D'!$D$18*IF((IFERROR(S594,
                                    0))&lt;1,
                            1,
                            -1))),
                IF(IFERROR(U594,
                        0)&lt;0,
                    IF(ABS((MAX('1D'!$D$16,
                                    POWER((ABS(K594)^2)/('1D'!$I$5*MAX(F594,
                                                0.1)^2),
                                        1/3)))-IFERROR(L594,
                                0))&gt;'1D'!$D$19,
                        MAX('1D'!$D$16,
                            IF((MAX('1D'!$D$16,
                                        POWER((ABS(K594)^2)/('1D'!$I$5*MAX(F594,
                                                    0.1)^2),
                                            1/3)))&gt;IFERROR(L594,
                                    0),
                                MIN((MAX('1D'!$D$16,
                                            POWER((ABS(K594)^2)/('1D'!$I$5*MAX(F594,
                                                        0.1)^2),
                                                1/3))),
                                    IFERROR(L594,
                                        0)+(MIN(ABS(IFERROR(U594,
                                                    0))*'1D'!$D$18,
                                            ABS((MAX('1D'!$D$16,
                                                        POWER((ABS(K594)^2)/('1D'!$I$5*MAX(F594,
                                                                    0.1)^2),
                                                            1/3)))-IFERROR(L594,
                                                    0))))),
                                MAX((MAX('1D'!$D$16,
                                            POWER((ABS(K594)^2)/('1D'!$I$5*MAX(F594,
                                                        0.1)^2),
                                                1/3))),
                                    IFERROR(L594,
                                        0)-(MIN(ABS(IFERROR(U594,
                                                    0))*'1D'!$D$18,
                                            ABS((MAX('1D'!$D$16,
                                                        POWER((ABS(K594)^2)/('1D'!$I$5*MAX(F594,
                                                                    0.1)^2),
                                                            1/3)))-IFERROR(L594,
                                                    0))))))),
                        MAX('1D'!$D$16,
                            POWER((ABS(K594)^2)/('1D'!$I$5*MAX(F594,
                                        0.1)^2),
                                1/3))),
                    MAX('1D'!$D$16,
                        IFERROR(L594,
                            0)))))))</f>
        <v>2.0411692021517887</v>
      </c>
      <c r="M594" s="5">
        <f t="shared" ca="1" si="126"/>
        <v>10.614079851189301</v>
      </c>
      <c r="N594" s="5">
        <f t="shared" ca="1" si="127"/>
        <v>1.1434704692804873</v>
      </c>
      <c r="O594" s="5">
        <f t="shared" ca="1" si="128"/>
        <v>4.8002276894771132</v>
      </c>
      <c r="P594" s="5">
        <f t="shared" ca="1" si="129"/>
        <v>634.31166920215173</v>
      </c>
      <c r="Q594" s="5">
        <f ca="1">P594+((ABS(K594)/MAX(((F594)+(G594)*(L594))*(L594),
            0.000001))^2)/(2*'1D'!$I$5)</f>
        <v>635.48609253909478</v>
      </c>
      <c r="R594" s="5">
        <f ca="1">((ABS(K594)*'1D'!$D$6)/(MAX(((F594)+(G594)*(L594))*(L594),
            0.000001)*MAX(((((F594)+(G594)*(L594))*(L594))/MAX((F594)+2*(L594)*SQRT(1+(G594)^2),
                    0.000001))^(2/3),
            0.000001)))^2</f>
        <v>4.3358367565141456E-3</v>
      </c>
      <c r="S594" s="5">
        <f ca="1">ABS(ABS(K594)/MAX(((F594)+(G594)*(L594))*(L594),
        0.000001))/SQRT('1D'!$I$5*MAX((((F594)+(G594)*(L594))*(L594))/MAX((F594)+2*(G594)*(L594),
            0.000001),
        0.000001))</f>
        <v>1.0727235886044055</v>
      </c>
      <c r="T594" s="5">
        <f ca="1">((F594)*(L594)^2)/2+(G594)*(L594)^3/3+(ABS(K594)^2)/('1D'!$I$5*MAX(((F594)+(G594)*(L594))*(L594),
        0.000001))</f>
        <v>35.763412605541333</v>
      </c>
      <c r="U594" s="5">
        <f ca="1">IF($A$2=0,
    0,
    IFERROR(Q593-(((R593+R594)/2)*J594)-(IF(O593&gt;O594,
                '1D'!$D$8*((O593^2-O594^2)/(2*'1D'!$I$5)),
                '1D'!$D$9*((O594^2-O593^2)/(2*'1D'!$I$5)))+('1D'!$D$10*(ABS(I594)/90)*(MAX(O593^2,
                        O594^2)/(2*'1D'!$I$5))))-Q594,
        0))</f>
        <v>-3.8765204810715659E-3</v>
      </c>
      <c r="V594" s="5">
        <f ca="1">IF($A$2=0,
    1,
    IF(IFERROR(V593,
            0)=0,
        0,
        IFERROR(IF(ROUND(S594,
                    3)=1,
                1,
                IF(AND(ABS(U594)&lt;'1D'!$D$19,
                        S594&gt;1),
                    1,
                    0)),
            0)))</f>
        <v>0</v>
      </c>
      <c r="W594" s="5">
        <f ca="1">IF($A$2=0,
    MAX(MAX('1D'!$D$16,
            MAX('1D'!$D$16,
                POWER((ABS(K594)^2)/('1D'!$I$5*MAX(F594,
                            0.1)^2),
                    1/3))),
        IFERROR(W1396,
            MAX(MAX('1D'!$D$16,
                    MAX('1D'!$D$16,
                        POWER((ABS(K594)^2)/('1D'!$I$5*MAX(F594,
                                    0.1)^2),
                            1/3))),
                ($L$2)-E1396))),
    IF(IFERROR(AG595,
            0)=0,
        MAX(MAX('1D'!$D$16,
                MAX('1D'!$D$16,
                    POWER((ABS(K594)^2)/('1D'!$I$5*MAX(F594,
                                0.1)^2),
                        1/3))),
            IFERROR(W1396,
                MAX(MAX('1D'!$D$16,
                        MAX('1D'!$D$16,
                            POWER((ABS(K594)^2)/('1D'!$I$5*MAX(F594,
                                        0.1)^2),
                                1/3))),
                    ($L$2)-E1396))),
        IF(IFERROR(W594,
                0)=0,
            MAX(MAX('1D'!$D$16,
                    MAX('1D'!$D$16,
                        POWER((ABS(K594)^2)/('1D'!$I$5*MAX(F594,
                                    0.1)^2),
                            1/3))),
                IFERROR(W1396,
                    MAX(MAX('1D'!$D$16,
                            MAX('1D'!$D$16,
                                POWER((ABS(K594)^2)/('1D'!$I$5*MAX(F594,
                                            0.1)^2),
                                    1/3))),
                        ($L$2)-E1396))),
            IF(OR(IFERROR(AD594,
                        0)&gt;=1,
                    IFERROR(AD595,
                        0)&gt;=1),
                MAX('1D'!$D$16,
                    MAX('1D'!$D$16,
                        POWER((ABS(K594)^2)/('1D'!$I$5*MAX(F594,
                                    0.1)^2),
                            1/3))),
                IF(ABS(IFERROR(AF594,
                            0))&lt;'1D'!$D$19,
                    MAX(MAX('1D'!$D$16,
                            MAX('1D'!$D$16,
                                POWER((ABS(K594)^2)/('1D'!$I$5*MAX(F594,
                                            0.1)^2),
                                    1/3))),
                        IFERROR(W594,
                            0)),
                    MAX(MAX('1D'!$D$16,
                            MAX('1D'!$D$16,
                                POWER((ABS(K594)^2)/('1D'!$I$5*MAX(F594,
                                            0.1)^2),
                                    1/3))),
                        (IFERROR(W594,
                                0))+((IFERROR(AF594,
                                    0))*'1D'!$D$18)))))))</f>
        <v>2.1389677043987478</v>
      </c>
      <c r="X594" s="5">
        <f t="shared" ca="1" si="130"/>
        <v>11.122632062873489</v>
      </c>
      <c r="Y594" s="5">
        <f t="shared" ca="1" si="131"/>
        <v>1.1735290000551568</v>
      </c>
      <c r="Z594" s="5">
        <f t="shared" ca="1" si="132"/>
        <v>4.5807502857230418</v>
      </c>
      <c r="AA594" s="5">
        <f t="shared" ca="1" si="133"/>
        <v>634.40946770439871</v>
      </c>
      <c r="AB594" s="5">
        <f ca="1">AA594+((ABS(K594)/MAX(((F594)+(G594)*(W594))*(W594),
            0.000001))^2)/(2*'1D'!$I$5)</f>
        <v>635.47895155659808</v>
      </c>
      <c r="AC594" s="5">
        <f ca="1">((ABS(K594)*'1D'!$D$6)/(MAX(((F594)+(G594)*(W594))*(W594),
            0.000001)*MAX(((((F594)+(G594)*(W594))*(W594))/MAX((F594)+2*(W594)*SQRT(1+(G594)^2),
                    0.000001))^(2/3),
            0.000001)))^2</f>
        <v>3.8141460404132466E-3</v>
      </c>
      <c r="AD594" s="5">
        <f ca="1">ABS(ABS(K594)/MAX(((F594)+(G594)*(W594))*(W594),
        0.000001))/SQRT('1D'!$I$5*MAX((((F594)+(G594)*(W594))*(W594))/MAX((F594)+2*(G594)*(W594),
            0.000001),
        0.000001))</f>
        <v>1.0000000000000004</v>
      </c>
      <c r="AE594" s="5">
        <f ca="1">((F594)*(W594)^2)/2+(G594)*(W594)^3/3+(ABS(K594)^2)/('1D'!$I$5*MAX(((F594)+(G594)*(W594))*(W594),
        0.000001))</f>
        <v>35.686426155594638</v>
      </c>
      <c r="AF594" s="5">
        <f ca="1">IF($A$2=0,
    0,
    IFERROR(AB595+(((AC594+AC595)/2)*J595)+(IF(Z594&gt;Z595,
                '1D'!$D$8*((Z594^2-Z595^2)/(2*'1D'!$I$5)),
                '1D'!$D$9*((Z595^2-Z594^2)/(2*'1D'!$I$5)))+('1D'!$D$10*(ABS(I595)/90)*(MAX(Z594^2,
                        Z595^2)/(2*'1D'!$I$5))))-AB594,
        0))</f>
        <v>3.3589570674621427E-3</v>
      </c>
      <c r="AG594" s="5">
        <f ca="1">IF($A$2=0,
    1,
    IF(IFERROR(AG595,
            0)=0,
        0,
        IFERROR(IF(OR(ROUND(AD594,
                        3)&gt;=1,
                    AND(ABS(AF594)&lt;'1D'!$D$19,
                        AD594&lt;1)),
                1,
                0),
            0)))</f>
        <v>1</v>
      </c>
      <c r="AH594" s="5">
        <f ca="1">IFERROR(IF('1D'!V32="Supercritical",
        MAX('1D'!$D$16,
            IFERROR(L594,
                MAX('1D'!$D$16,
                    POWER((ABS(K594)^2)/('1D'!$I$5*MAX(F594,
                                0.1)^2),
                        1/3)))),
        IF('1D'!V32="Subcritical",
            MAX('1D'!$D$16,
                IFERROR(W594,
                    MAX('1D'!$D$16,
                        POWER((ABS(K594)^2)/('1D'!$I$5*MAX(F594,
                                    0.1)^2),
                            1/3)))),
            IF(IFERROR(T594,
                    -1E+99)&gt;=IFERROR(AE594,
                    -1E+99),
                MAX('1D'!$D$16,
                    IFERROR(L594,
                        MAX('1D'!$D$16,
                            POWER((ABS(K594)^2)/('1D'!$I$5*MAX(F594,
                                        0.1)^2),
                                1/3)))),
                MAX('1D'!$D$16,
                    IFERROR(W594,
                        MAX('1D'!$D$16,
                            POWER((ABS(K594)^2)/('1D'!$I$5*MAX(F594,
                                        0.1)^2),
                                1/3))))))),
    MAX('1D'!$D$16,
        POWER((ABS(K594)^2)/('1D'!$I$5*MAX(F594,
                    0.1)^2),
            1/3)))</f>
        <v>2.0411692021517887</v>
      </c>
      <c r="AI594" s="5">
        <f t="shared" ca="1" si="134"/>
        <v>634.31166920215173</v>
      </c>
      <c r="AJ594" s="5">
        <f ca="1">AI594+((ABS(K594)/MAX(((F594)+(G594)*(AH594))*(AH594),
            0.000001))^2)/(2*'1D'!$I$5)</f>
        <v>635.48609253909478</v>
      </c>
      <c r="AM594">
        <v>0</v>
      </c>
      <c r="AN594">
        <v>0</v>
      </c>
      <c r="AO594" s="5">
        <f t="shared" si="135"/>
        <v>0</v>
      </c>
      <c r="AP594" s="5">
        <f t="shared" si="139"/>
        <v>0</v>
      </c>
      <c r="AQ594" s="5">
        <f ca="1">ABS(ABS(K594)/MAX(((F594)+(G594)*(AH594))*(AH594),
        0.000001))/SQRT('1D'!$I$5*MAX((((F594)+(G594)*(AH594))*(AH594))/MAX((F594)+2*(G594)*(AH594),
            0.000001),
        0.000001))</f>
        <v>1.0727235886044055</v>
      </c>
      <c r="AR594" s="5" t="str">
        <f t="shared" ca="1" si="136"/>
        <v>Supercritical</v>
      </c>
      <c r="AS594" s="5">
        <f ca="1">((ABS(K594)*'1D'!$D$6)/(MAX(((F594)+(G594)*(AH594))*(AH594),
            0.000001)*MAX(((((F594)+(G594)*(AH594))*(AH594))/MAX((F594)+2*(AH594)*SQRT(1+(G594)^2),
                    0.000001))^(2/3),
            0.000001)))^2</f>
        <v>4.3358367565141456E-3</v>
      </c>
    </row>
    <row r="595" spans="1:45" x14ac:dyDescent="0.35">
      <c r="A595">
        <v>586</v>
      </c>
      <c r="B595">
        <v>584.99599999999998</v>
      </c>
      <c r="C595">
        <v>616165.30599999998</v>
      </c>
      <c r="D595">
        <v>3097404.2110000001</v>
      </c>
      <c r="E595">
        <v>632.27</v>
      </c>
      <c r="F595">
        <v>5.2</v>
      </c>
      <c r="G595">
        <v>0</v>
      </c>
      <c r="H595" t="s">
        <v>176</v>
      </c>
      <c r="I595">
        <v>2.3E-2</v>
      </c>
      <c r="J595" s="5">
        <f t="shared" si="137"/>
        <v>1.0009999999999764</v>
      </c>
      <c r="K595" s="5">
        <f t="shared" ca="1" si="138"/>
        <v>50.95</v>
      </c>
      <c r="L595" s="5">
        <f ca="1">IF($A$2=0,
    IFERROR(L594,
        MAX('1D'!$D$16,
            POWER((ABS(K595)^2)/('1D'!$I$5*MAX(F595,
                        0.1)^2),
                1/3))),
    IF(IFERROR(V594,
            0)=0,
        IFERROR(L594,
            MAX('1D'!$D$16,
                POWER((ABS(K595)^2)/('1D'!$I$5*MAX(F595,
                            0.1)^2),
                    1/3))),
        IF(OR(IFERROR(L595,
                    0)=0,
                IFERROR(S594,
                    0)&lt;1,
                IFERROR(S595,
                    0)&lt;1),
            MAX('1D'!$D$16,
                POWER((ABS(K595)^2)/('1D'!$I$5*MAX(F595,
                            0.1)^2),
                    1/3)),
            IF(IFERROR(U595,
                    0)&gt;0,
                MAX('1D'!$D$16,
                    IFERROR(L595,
                        0)+((IFERROR(U595,
                                0))*'1D'!$D$18*IF((IFERROR(S595,
                                    0))&lt;1,
                            1,
                            -1))),
                IF(IFERROR(U595,
                        0)&lt;0,
                    IF(ABS((MAX('1D'!$D$16,
                                    POWER((ABS(K595)^2)/('1D'!$I$5*MAX(F595,
                                                0.1)^2),
                                        1/3)))-IFERROR(L595,
                                0))&gt;'1D'!$D$19,
                        MAX('1D'!$D$16,
                            IF((MAX('1D'!$D$16,
                                        POWER((ABS(K595)^2)/('1D'!$I$5*MAX(F595,
                                                    0.1)^2),
                                            1/3)))&gt;IFERROR(L595,
                                    0),
                                MIN((MAX('1D'!$D$16,
                                            POWER((ABS(K595)^2)/('1D'!$I$5*MAX(F595,
                                                        0.1)^2),
                                                1/3))),
                                    IFERROR(L595,
                                        0)+(MIN(ABS(IFERROR(U595,
                                                    0))*'1D'!$D$18,
                                            ABS((MAX('1D'!$D$16,
                                                        POWER((ABS(K595)^2)/('1D'!$I$5*MAX(F595,
                                                                    0.1)^2),
                                                            1/3)))-IFERROR(L595,
                                                    0))))),
                                MAX((MAX('1D'!$D$16,
                                            POWER((ABS(K595)^2)/('1D'!$I$5*MAX(F595,
                                                        0.1)^2),
                                                1/3))),
                                    IFERROR(L595,
                                        0)-(MIN(ABS(IFERROR(U595,
                                                    0))*'1D'!$D$18,
                                            ABS((MAX('1D'!$D$16,
                                                        POWER((ABS(K595)^2)/('1D'!$I$5*MAX(F595,
                                                                    0.1)^2),
                                                            1/3)))-IFERROR(L595,
                                                    0))))))),
                        MAX('1D'!$D$16,
                            POWER((ABS(K595)^2)/('1D'!$I$5*MAX(F595,
                                        0.1)^2),
                                1/3))),
                    MAX('1D'!$D$16,
                        IFERROR(L595,
                            0)))))))</f>
        <v>2.0411692021517887</v>
      </c>
      <c r="M595" s="5">
        <f t="shared" ca="1" si="126"/>
        <v>10.614079851189301</v>
      </c>
      <c r="N595" s="5">
        <f t="shared" ca="1" si="127"/>
        <v>1.1434704692804873</v>
      </c>
      <c r="O595" s="5">
        <f t="shared" ca="1" si="128"/>
        <v>4.8002276894771132</v>
      </c>
      <c r="P595" s="5">
        <f t="shared" ca="1" si="129"/>
        <v>634.31116920215175</v>
      </c>
      <c r="Q595" s="5">
        <f ca="1">P595+((ABS(K595)/MAX(((F595)+(G595)*(L595))*(L595),
            0.000001))^2)/(2*'1D'!$I$5)</f>
        <v>635.4855925390948</v>
      </c>
      <c r="R595" s="5">
        <f ca="1">((ABS(K595)*'1D'!$D$6)/(MAX(((F595)+(G595)*(L595))*(L595),
            0.000001)*MAX(((((F595)+(G595)*(L595))*(L595))/MAX((F595)+2*(L595)*SQRT(1+(G595)^2),
                    0.000001))^(2/3),
            0.000001)))^2</f>
        <v>4.3358367565141456E-3</v>
      </c>
      <c r="S595" s="5">
        <f ca="1">ABS(ABS(K595)/MAX(((F595)+(G595)*(L595))*(L595),
        0.000001))/SQRT('1D'!$I$5*MAX((((F595)+(G595)*(L595))*(L595))/MAX((F595)+2*(G595)*(L595),
            0.000001),
        0.000001))</f>
        <v>1.0727235886044055</v>
      </c>
      <c r="T595" s="5">
        <f ca="1">((F595)*(L595)^2)/2+(G595)*(L595)^3/3+(ABS(K595)^2)/('1D'!$I$5*MAX(((F595)+(G595)*(L595))*(L595),
        0.000001))</f>
        <v>35.763412605541333</v>
      </c>
      <c r="U595" s="5">
        <f ca="1">IF($A$2=0,
    0,
    IFERROR(Q594-(((R594+R595)/2)*J595)-(IF(O594&gt;O595,
                '1D'!$D$8*((O594^2-O595^2)/(2*'1D'!$I$5)),
                '1D'!$D$9*((O595^2-O594^2)/(2*'1D'!$I$5)))+('1D'!$D$10*(ABS(I595)/90)*(MAX(O594^2,
                        O595^2)/(2*'1D'!$I$5))))-Q595,
        0))</f>
        <v>-3.8851921545983714E-3</v>
      </c>
      <c r="V595" s="5">
        <f ca="1">IF($A$2=0,
    1,
    IF(IFERROR(V594,
            0)=0,
        0,
        IFERROR(IF(ROUND(S595,
                    3)=1,
                1,
                IF(AND(ABS(U595)&lt;'1D'!$D$19,
                        S595&gt;1),
                    1,
                    0)),
            0)))</f>
        <v>0</v>
      </c>
      <c r="W595" s="5">
        <f ca="1">IF($A$2=0,
    MAX(MAX('1D'!$D$16,
            MAX('1D'!$D$16,
                POWER((ABS(K595)^2)/('1D'!$I$5*MAX(F595,
                            0.1)^2),
                    1/3))),
        IFERROR(W1396,
            MAX(MAX('1D'!$D$16,
                    MAX('1D'!$D$16,
                        POWER((ABS(K595)^2)/('1D'!$I$5*MAX(F595,
                                    0.1)^2),
                            1/3))),
                ($L$2)-E1396))),
    IF(IFERROR(AG596,
            0)=0,
        MAX(MAX('1D'!$D$16,
                MAX('1D'!$D$16,
                    POWER((ABS(K595)^2)/('1D'!$I$5*MAX(F595,
                                0.1)^2),
                        1/3))),
            IFERROR(W1396,
                MAX(MAX('1D'!$D$16,
                        MAX('1D'!$D$16,
                            POWER((ABS(K595)^2)/('1D'!$I$5*MAX(F595,
                                        0.1)^2),
                                1/3))),
                    ($L$2)-E1396))),
        IF(IFERROR(W595,
                0)=0,
            MAX(MAX('1D'!$D$16,
                    MAX('1D'!$D$16,
                        POWER((ABS(K595)^2)/('1D'!$I$5*MAX(F595,
                                    0.1)^2),
                            1/3))),
                IFERROR(W1396,
                    MAX(MAX('1D'!$D$16,
                            MAX('1D'!$D$16,
                                POWER((ABS(K595)^2)/('1D'!$I$5*MAX(F595,
                                            0.1)^2),
                                    1/3))),
                        ($L$2)-E1396))),
            IF(OR(IFERROR(AD595,
                        0)&gt;=1,
                    IFERROR(AD596,
                        0)&gt;=1),
                MAX('1D'!$D$16,
                    MAX('1D'!$D$16,
                        POWER((ABS(K595)^2)/('1D'!$I$5*MAX(F595,
                                    0.1)^2),
                            1/3))),
                IF(ABS(IFERROR(AF595,
                            0))&lt;'1D'!$D$19,
                    MAX(MAX('1D'!$D$16,
                            MAX('1D'!$D$16,
                                POWER((ABS(K595)^2)/('1D'!$I$5*MAX(F595,
                                            0.1)^2),
                                    1/3))),
                        IFERROR(W595,
                            0)),
                    MAX(MAX('1D'!$D$16,
                            MAX('1D'!$D$16,
                                POWER((ABS(K595)^2)/('1D'!$I$5*MAX(F595,
                                            0.1)^2),
                                    1/3))),
                        (IFERROR(W595,
                                0))+((IFERROR(AF595,
                                    0))*'1D'!$D$18)))))))</f>
        <v>2.1389677043987478</v>
      </c>
      <c r="X595" s="5">
        <f t="shared" ca="1" si="130"/>
        <v>11.122632062873489</v>
      </c>
      <c r="Y595" s="5">
        <f t="shared" ca="1" si="131"/>
        <v>1.1735290000551568</v>
      </c>
      <c r="Z595" s="5">
        <f t="shared" ca="1" si="132"/>
        <v>4.5807502857230418</v>
      </c>
      <c r="AA595" s="5">
        <f t="shared" ca="1" si="133"/>
        <v>634.40896770439872</v>
      </c>
      <c r="AB595" s="5">
        <f ca="1">AA595+((ABS(K595)/MAX(((F595)+(G595)*(W595))*(W595),
            0.000001))^2)/(2*'1D'!$I$5)</f>
        <v>635.47845155659809</v>
      </c>
      <c r="AC595" s="5">
        <f ca="1">((ABS(K595)*'1D'!$D$6)/(MAX(((F595)+(G595)*(W595))*(W595),
            0.000001)*MAX(((((F595)+(G595)*(W595))*(W595))/MAX((F595)+2*(W595)*SQRT(1+(G595)^2),
                    0.000001))^(2/3),
            0.000001)))^2</f>
        <v>3.8141460404132466E-3</v>
      </c>
      <c r="AD595" s="5">
        <f ca="1">ABS(ABS(K595)/MAX(((F595)+(G595)*(W595))*(W595),
        0.000001))/SQRT('1D'!$I$5*MAX((((F595)+(G595)*(W595))*(W595))/MAX((F595)+2*(G595)*(W595),
            0.000001),
        0.000001))</f>
        <v>1.0000000000000004</v>
      </c>
      <c r="AE595" s="5">
        <f ca="1">((F595)*(W595)^2)/2+(G595)*(W595)^3/3+(ABS(K595)^2)/('1D'!$I$5*MAX(((F595)+(G595)*(W595))*(W595),
        0.000001))</f>
        <v>35.686426155594638</v>
      </c>
      <c r="AF595" s="5">
        <f ca="1">IF($A$2=0,
    0,
    IFERROR(AB596+(((AC595+AC596)/2)*J596)+(IF(Z595&gt;Z596,
                '1D'!$D$8*((Z595^2-Z596^2)/(2*'1D'!$I$5)),
                '1D'!$D$9*((Z596^2-Z595^2)/(2*'1D'!$I$5)))+('1D'!$D$10*(ABS(I596)/90)*(MAX(Z595^2,
                        Z596^2)/(2*'1D'!$I$5))))-AB595,
        0))</f>
        <v>3.3141460404522149E-3</v>
      </c>
      <c r="AG595" s="5">
        <f ca="1">IF($A$2=0,
    1,
    IF(IFERROR(AG596,
            0)=0,
        0,
        IFERROR(IF(OR(ROUND(AD595,
                        3)&gt;=1,
                    AND(ABS(AF595)&lt;'1D'!$D$19,
                        AD595&lt;1)),
                1,
                0),
            0)))</f>
        <v>1</v>
      </c>
      <c r="AH595" s="5">
        <f ca="1">IFERROR(IF('1D'!V32="Supercritical",
        MAX('1D'!$D$16,
            IFERROR(L595,
                MAX('1D'!$D$16,
                    POWER((ABS(K595)^2)/('1D'!$I$5*MAX(F595,
                                0.1)^2),
                        1/3)))),
        IF('1D'!V32="Subcritical",
            MAX('1D'!$D$16,
                IFERROR(W595,
                    MAX('1D'!$D$16,
                        POWER((ABS(K595)^2)/('1D'!$I$5*MAX(F595,
                                    0.1)^2),
                            1/3)))),
            IF(IFERROR(T595,
                    -1E+99)&gt;=IFERROR(AE595,
                    -1E+99),
                MAX('1D'!$D$16,
                    IFERROR(L595,
                        MAX('1D'!$D$16,
                            POWER((ABS(K595)^2)/('1D'!$I$5*MAX(F595,
                                        0.1)^2),
                                1/3)))),
                MAX('1D'!$D$16,
                    IFERROR(W595,
                        MAX('1D'!$D$16,
                            POWER((ABS(K595)^2)/('1D'!$I$5*MAX(F595,
                                        0.1)^2),
                                1/3))))))),
    MAX('1D'!$D$16,
        POWER((ABS(K595)^2)/('1D'!$I$5*MAX(F595,
                    0.1)^2),
            1/3)))</f>
        <v>2.0411692021517887</v>
      </c>
      <c r="AI595" s="5">
        <f t="shared" ca="1" si="134"/>
        <v>634.31116920215175</v>
      </c>
      <c r="AJ595" s="5">
        <f ca="1">AI595+((ABS(K595)/MAX(((F595)+(G595)*(AH595))*(AH595),
            0.000001))^2)/(2*'1D'!$I$5)</f>
        <v>635.4855925390948</v>
      </c>
      <c r="AM595">
        <v>0</v>
      </c>
      <c r="AN595">
        <v>0</v>
      </c>
      <c r="AO595" s="5">
        <f t="shared" si="135"/>
        <v>0</v>
      </c>
      <c r="AP595" s="5">
        <f t="shared" si="139"/>
        <v>0</v>
      </c>
      <c r="AQ595" s="5">
        <f ca="1">ABS(ABS(K595)/MAX(((F595)+(G595)*(AH595))*(AH595),
        0.000001))/SQRT('1D'!$I$5*MAX((((F595)+(G595)*(AH595))*(AH595))/MAX((F595)+2*(G595)*(AH595),
            0.000001),
        0.000001))</f>
        <v>1.0727235886044055</v>
      </c>
      <c r="AR595" s="5" t="str">
        <f t="shared" ca="1" si="136"/>
        <v>Supercritical</v>
      </c>
      <c r="AS595" s="5">
        <f ca="1">((ABS(K595)*'1D'!$D$6)/(MAX(((F595)+(G595)*(AH595))*(AH595),
            0.000001)*MAX(((((F595)+(G595)*(AH595))*(AH595))/MAX((F595)+2*(AH595)*SQRT(1+(G595)^2),
                    0.000001))^(2/3),
            0.000001)))^2</f>
        <v>4.3358367565141456E-3</v>
      </c>
    </row>
    <row r="596" spans="1:45" x14ac:dyDescent="0.35">
      <c r="A596">
        <v>587</v>
      </c>
      <c r="B596">
        <v>585.99599999999998</v>
      </c>
      <c r="C596">
        <v>616164.83200000005</v>
      </c>
      <c r="D596">
        <v>3097403.3309999998</v>
      </c>
      <c r="E596">
        <v>632.26949999999999</v>
      </c>
      <c r="F596">
        <v>5.2</v>
      </c>
      <c r="G596">
        <v>0</v>
      </c>
      <c r="H596" t="s">
        <v>176</v>
      </c>
      <c r="I596">
        <v>0</v>
      </c>
      <c r="J596" s="5">
        <f t="shared" si="137"/>
        <v>1</v>
      </c>
      <c r="K596" s="5">
        <f t="shared" ca="1" si="138"/>
        <v>50.95</v>
      </c>
      <c r="L596" s="5">
        <f ca="1">IF($A$2=0,
    IFERROR(L595,
        MAX('1D'!$D$16,
            POWER((ABS(K596)^2)/('1D'!$I$5*MAX(F596,
                        0.1)^2),
                1/3))),
    IF(IFERROR(V595,
            0)=0,
        IFERROR(L595,
            MAX('1D'!$D$16,
                POWER((ABS(K596)^2)/('1D'!$I$5*MAX(F596,
                            0.1)^2),
                    1/3))),
        IF(OR(IFERROR(L596,
                    0)=0,
                IFERROR(S595,
                    0)&lt;1,
                IFERROR(S596,
                    0)&lt;1),
            MAX('1D'!$D$16,
                POWER((ABS(K596)^2)/('1D'!$I$5*MAX(F596,
                            0.1)^2),
                    1/3)),
            IF(IFERROR(U596,
                    0)&gt;0,
                MAX('1D'!$D$16,
                    IFERROR(L596,
                        0)+((IFERROR(U596,
                                0))*'1D'!$D$18*IF((IFERROR(S596,
                                    0))&lt;1,
                            1,
                            -1))),
                IF(IFERROR(U596,
                        0)&lt;0,
                    IF(ABS((MAX('1D'!$D$16,
                                    POWER((ABS(K596)^2)/('1D'!$I$5*MAX(F596,
                                                0.1)^2),
                                        1/3)))-IFERROR(L596,
                                0))&gt;'1D'!$D$19,
                        MAX('1D'!$D$16,
                            IF((MAX('1D'!$D$16,
                                        POWER((ABS(K596)^2)/('1D'!$I$5*MAX(F596,
                                                    0.1)^2),
                                            1/3)))&gt;IFERROR(L596,
                                    0),
                                MIN((MAX('1D'!$D$16,
                                            POWER((ABS(K596)^2)/('1D'!$I$5*MAX(F596,
                                                        0.1)^2),
                                                1/3))),
                                    IFERROR(L596,
                                        0)+(MIN(ABS(IFERROR(U596,
                                                    0))*'1D'!$D$18,
                                            ABS((MAX('1D'!$D$16,
                                                        POWER((ABS(K596)^2)/('1D'!$I$5*MAX(F596,
                                                                    0.1)^2),
                                                            1/3)))-IFERROR(L596,
                                                    0))))),
                                MAX((MAX('1D'!$D$16,
                                            POWER((ABS(K596)^2)/('1D'!$I$5*MAX(F596,
                                                        0.1)^2),
                                                1/3))),
                                    IFERROR(L596,
                                        0)-(MIN(ABS(IFERROR(U596,
                                                    0))*'1D'!$D$18,
                                            ABS((MAX('1D'!$D$16,
                                                        POWER((ABS(K596)^2)/('1D'!$I$5*MAX(F596,
                                                                    0.1)^2),
                                                            1/3)))-IFERROR(L596,
                                                    0))))))),
                        MAX('1D'!$D$16,
                            POWER((ABS(K596)^2)/('1D'!$I$5*MAX(F596,
                                        0.1)^2),
                                1/3))),
                    MAX('1D'!$D$16,
                        IFERROR(L596,
                            0)))))))</f>
        <v>2.0411692021517887</v>
      </c>
      <c r="M596" s="5">
        <f t="shared" ca="1" si="126"/>
        <v>10.614079851189301</v>
      </c>
      <c r="N596" s="5">
        <f t="shared" ca="1" si="127"/>
        <v>1.1434704692804873</v>
      </c>
      <c r="O596" s="5">
        <f t="shared" ca="1" si="128"/>
        <v>4.8002276894771132</v>
      </c>
      <c r="P596" s="5">
        <f t="shared" ca="1" si="129"/>
        <v>634.31066920215176</v>
      </c>
      <c r="Q596" s="5">
        <f ca="1">P596+((ABS(K596)/MAX(((F596)+(G596)*(L596))*(L596),
            0.000001))^2)/(2*'1D'!$I$5)</f>
        <v>635.48509253909481</v>
      </c>
      <c r="R596" s="5">
        <f ca="1">((ABS(K596)*'1D'!$D$6)/(MAX(((F596)+(G596)*(L596))*(L596),
            0.000001)*MAX(((((F596)+(G596)*(L596))*(L596))/MAX((F596)+2*(L596)*SQRT(1+(G596)^2),
                    0.000001))^(2/3),
            0.000001)))^2</f>
        <v>4.3358367565141456E-3</v>
      </c>
      <c r="S596" s="5">
        <f ca="1">ABS(ABS(K596)/MAX(((F596)+(G596)*(L596))*(L596),
        0.000001))/SQRT('1D'!$I$5*MAX((((F596)+(G596)*(L596))*(L596))/MAX((F596)+2*(G596)*(L596),
            0.000001),
        0.000001))</f>
        <v>1.0727235886044055</v>
      </c>
      <c r="T596" s="5">
        <f ca="1">((F596)*(L596)^2)/2+(G596)*(L596)^3/3+(ABS(K596)^2)/('1D'!$I$5*MAX(((F596)+(G596)*(L596))*(L596),
        0.000001))</f>
        <v>35.763412605541333</v>
      </c>
      <c r="U596" s="5">
        <f ca="1">IF($A$2=0,
    0,
    IFERROR(Q595-(((R595+R596)/2)*J596)-(IF(O595&gt;O596,
                '1D'!$D$8*((O595^2-O596^2)/(2*'1D'!$I$5)),
                '1D'!$D$9*((O596^2-O595^2)/(2*'1D'!$I$5)))+('1D'!$D$10*(ABS(I596)/90)*(MAX(O595^2,
                        O596^2)/(2*'1D'!$I$5))))-Q596,
        0))</f>
        <v>-3.8358367564796936E-3</v>
      </c>
      <c r="V596" s="5">
        <f ca="1">IF($A$2=0,
    1,
    IF(IFERROR(V595,
            0)=0,
        0,
        IFERROR(IF(ROUND(S596,
                    3)=1,
                1,
                IF(AND(ABS(U596)&lt;'1D'!$D$19,
                        S596&gt;1),
                    1,
                    0)),
            0)))</f>
        <v>0</v>
      </c>
      <c r="W596" s="5">
        <f ca="1">IF($A$2=0,
    MAX(MAX('1D'!$D$16,
            MAX('1D'!$D$16,
                POWER((ABS(K596)^2)/('1D'!$I$5*MAX(F596,
                            0.1)^2),
                    1/3))),
        IFERROR(W1396,
            MAX(MAX('1D'!$D$16,
                    MAX('1D'!$D$16,
                        POWER((ABS(K596)^2)/('1D'!$I$5*MAX(F596,
                                    0.1)^2),
                            1/3))),
                ($L$2)-E1396))),
    IF(IFERROR(AG597,
            0)=0,
        MAX(MAX('1D'!$D$16,
                MAX('1D'!$D$16,
                    POWER((ABS(K596)^2)/('1D'!$I$5*MAX(F596,
                                0.1)^2),
                        1/3))),
            IFERROR(W1396,
                MAX(MAX('1D'!$D$16,
                        MAX('1D'!$D$16,
                            POWER((ABS(K596)^2)/('1D'!$I$5*MAX(F596,
                                        0.1)^2),
                                1/3))),
                    ($L$2)-E1396))),
        IF(IFERROR(W596,
                0)=0,
            MAX(MAX('1D'!$D$16,
                    MAX('1D'!$D$16,
                        POWER((ABS(K596)^2)/('1D'!$I$5*MAX(F596,
                                    0.1)^2),
                            1/3))),
                IFERROR(W1396,
                    MAX(MAX('1D'!$D$16,
                            MAX('1D'!$D$16,
                                POWER((ABS(K596)^2)/('1D'!$I$5*MAX(F596,
                                            0.1)^2),
                                    1/3))),
                        ($L$2)-E1396))),
            IF(OR(IFERROR(AD596,
                        0)&gt;=1,
                    IFERROR(AD597,
                        0)&gt;=1),
                MAX('1D'!$D$16,
                    MAX('1D'!$D$16,
                        POWER((ABS(K596)^2)/('1D'!$I$5*MAX(F596,
                                    0.1)^2),
                            1/3))),
                IF(ABS(IFERROR(AF596,
                            0))&lt;'1D'!$D$19,
                    MAX(MAX('1D'!$D$16,
                            MAX('1D'!$D$16,
                                POWER((ABS(K596)^2)/('1D'!$I$5*MAX(F596,
                                            0.1)^2),
                                    1/3))),
                        IFERROR(W596,
                            0)),
                    MAX(MAX('1D'!$D$16,
                            MAX('1D'!$D$16,
                                POWER((ABS(K596)^2)/('1D'!$I$5*MAX(F596,
                                            0.1)^2),
                                    1/3))),
                        (IFERROR(W596,
                                0))+((IFERROR(AF596,
                                    0))*'1D'!$D$18)))))))</f>
        <v>2.1389677043987478</v>
      </c>
      <c r="X596" s="5">
        <f t="shared" ca="1" si="130"/>
        <v>11.122632062873489</v>
      </c>
      <c r="Y596" s="5">
        <f t="shared" ca="1" si="131"/>
        <v>1.1735290000551568</v>
      </c>
      <c r="Z596" s="5">
        <f t="shared" ca="1" si="132"/>
        <v>4.5807502857230418</v>
      </c>
      <c r="AA596" s="5">
        <f t="shared" ca="1" si="133"/>
        <v>634.40846770439873</v>
      </c>
      <c r="AB596" s="5">
        <f ca="1">AA596+((ABS(K596)/MAX(((F596)+(G596)*(W596))*(W596),
            0.000001))^2)/(2*'1D'!$I$5)</f>
        <v>635.4779515565981</v>
      </c>
      <c r="AC596" s="5">
        <f ca="1">((ABS(K596)*'1D'!$D$6)/(MAX(((F596)+(G596)*(W596))*(W596),
            0.000001)*MAX(((((F596)+(G596)*(W596))*(W596))/MAX((F596)+2*(W596)*SQRT(1+(G596)^2),
                    0.000001))^(2/3),
            0.000001)))^2</f>
        <v>3.8141460404132466E-3</v>
      </c>
      <c r="AD596" s="5">
        <f ca="1">ABS(ABS(K596)/MAX(((F596)+(G596)*(W596))*(W596),
        0.000001))/SQRT('1D'!$I$5*MAX((((F596)+(G596)*(W596))*(W596))/MAX((F596)+2*(G596)*(W596),
            0.000001),
        0.000001))</f>
        <v>1.0000000000000004</v>
      </c>
      <c r="AE596" s="5">
        <f ca="1">((F596)*(W596)^2)/2+(G596)*(W596)^3/3+(ABS(K596)^2)/('1D'!$I$5*MAX(((F596)+(G596)*(W596))*(W596),
        0.000001))</f>
        <v>35.686426155594638</v>
      </c>
      <c r="AF596" s="5">
        <f ca="1">IF($A$2=0,
    0,
    IFERROR(AB597+(((AC596+AC597)/2)*J597)+(IF(Z596&gt;Z597,
                '1D'!$D$8*((Z596^2-Z597^2)/(2*'1D'!$I$5)),
                '1D'!$D$9*((Z597^2-Z596^2)/(2*'1D'!$I$5)))+('1D'!$D$10*(ABS(I597)/90)*(MAX(Z596^2,
                        Z597^2)/(2*'1D'!$I$5))))-AB596,
        0))</f>
        <v>3.3584586676624895E-3</v>
      </c>
      <c r="AG596" s="5">
        <f ca="1">IF($A$2=0,
    1,
    IF(IFERROR(AG597,
            0)=0,
        0,
        IFERROR(IF(OR(ROUND(AD596,
                        3)&gt;=1,
                    AND(ABS(AF596)&lt;'1D'!$D$19,
                        AD596&lt;1)),
                1,
                0),
            0)))</f>
        <v>1</v>
      </c>
      <c r="AH596" s="5">
        <f ca="1">IFERROR(IF('1D'!V32="Supercritical",
        MAX('1D'!$D$16,
            IFERROR(L596,
                MAX('1D'!$D$16,
                    POWER((ABS(K596)^2)/('1D'!$I$5*MAX(F596,
                                0.1)^2),
                        1/3)))),
        IF('1D'!V32="Subcritical",
            MAX('1D'!$D$16,
                IFERROR(W596,
                    MAX('1D'!$D$16,
                        POWER((ABS(K596)^2)/('1D'!$I$5*MAX(F596,
                                    0.1)^2),
                            1/3)))),
            IF(IFERROR(T596,
                    -1E+99)&gt;=IFERROR(AE596,
                    -1E+99),
                MAX('1D'!$D$16,
                    IFERROR(L596,
                        MAX('1D'!$D$16,
                            POWER((ABS(K596)^2)/('1D'!$I$5*MAX(F596,
                                        0.1)^2),
                                1/3)))),
                MAX('1D'!$D$16,
                    IFERROR(W596,
                        MAX('1D'!$D$16,
                            POWER((ABS(K596)^2)/('1D'!$I$5*MAX(F596,
                                        0.1)^2),
                                1/3))))))),
    MAX('1D'!$D$16,
        POWER((ABS(K596)^2)/('1D'!$I$5*MAX(F596,
                    0.1)^2),
            1/3)))</f>
        <v>2.0411692021517887</v>
      </c>
      <c r="AI596" s="5">
        <f t="shared" ca="1" si="134"/>
        <v>634.31066920215176</v>
      </c>
      <c r="AJ596" s="5">
        <f ca="1">AI596+((ABS(K596)/MAX(((F596)+(G596)*(AH596))*(AH596),
            0.000001))^2)/(2*'1D'!$I$5)</f>
        <v>635.48509253909481</v>
      </c>
      <c r="AM596">
        <v>0</v>
      </c>
      <c r="AN596">
        <v>0</v>
      </c>
      <c r="AO596" s="5">
        <f t="shared" si="135"/>
        <v>0</v>
      </c>
      <c r="AP596" s="5">
        <f t="shared" si="139"/>
        <v>0</v>
      </c>
      <c r="AQ596" s="5">
        <f ca="1">ABS(ABS(K596)/MAX(((F596)+(G596)*(AH596))*(AH596),
        0.000001))/SQRT('1D'!$I$5*MAX((((F596)+(G596)*(AH596))*(AH596))/MAX((F596)+2*(G596)*(AH596),
            0.000001),
        0.000001))</f>
        <v>1.0727235886044055</v>
      </c>
      <c r="AR596" s="5" t="str">
        <f t="shared" ca="1" si="136"/>
        <v>Supercritical</v>
      </c>
      <c r="AS596" s="5">
        <f ca="1">((ABS(K596)*'1D'!$D$6)/(MAX(((F596)+(G596)*(AH596))*(AH596),
            0.000001)*MAX(((((F596)+(G596)*(AH596))*(AH596))/MAX((F596)+2*(AH596)*SQRT(1+(G596)^2),
                    0.000001))^(2/3),
            0.000001)))^2</f>
        <v>4.3358367565141456E-3</v>
      </c>
    </row>
    <row r="597" spans="1:45" x14ac:dyDescent="0.35">
      <c r="A597">
        <v>588</v>
      </c>
      <c r="B597">
        <v>586.995</v>
      </c>
      <c r="C597">
        <v>616164.35800000001</v>
      </c>
      <c r="D597">
        <v>3097402.4509999999</v>
      </c>
      <c r="E597">
        <v>632.26900000000001</v>
      </c>
      <c r="F597">
        <v>5.2</v>
      </c>
      <c r="G597">
        <v>0</v>
      </c>
      <c r="H597" t="s">
        <v>176</v>
      </c>
      <c r="I597">
        <v>2.7E-2</v>
      </c>
      <c r="J597" s="5">
        <f t="shared" si="137"/>
        <v>0.99900000000002365</v>
      </c>
      <c r="K597" s="5">
        <f t="shared" ca="1" si="138"/>
        <v>50.95</v>
      </c>
      <c r="L597" s="5">
        <f ca="1">IF($A$2=0,
    IFERROR(L596,
        MAX('1D'!$D$16,
            POWER((ABS(K597)^2)/('1D'!$I$5*MAX(F597,
                        0.1)^2),
                1/3))),
    IF(IFERROR(V596,
            0)=0,
        IFERROR(L596,
            MAX('1D'!$D$16,
                POWER((ABS(K597)^2)/('1D'!$I$5*MAX(F597,
                            0.1)^2),
                    1/3))),
        IF(OR(IFERROR(L597,
                    0)=0,
                IFERROR(S596,
                    0)&lt;1,
                IFERROR(S597,
                    0)&lt;1),
            MAX('1D'!$D$16,
                POWER((ABS(K597)^2)/('1D'!$I$5*MAX(F597,
                            0.1)^2),
                    1/3)),
            IF(IFERROR(U597,
                    0)&gt;0,
                MAX('1D'!$D$16,
                    IFERROR(L597,
                        0)+((IFERROR(U597,
                                0))*'1D'!$D$18*IF((IFERROR(S597,
                                    0))&lt;1,
                            1,
                            -1))),
                IF(IFERROR(U597,
                        0)&lt;0,
                    IF(ABS((MAX('1D'!$D$16,
                                    POWER((ABS(K597)^2)/('1D'!$I$5*MAX(F597,
                                                0.1)^2),
                                        1/3)))-IFERROR(L597,
                                0))&gt;'1D'!$D$19,
                        MAX('1D'!$D$16,
                            IF((MAX('1D'!$D$16,
                                        POWER((ABS(K597)^2)/('1D'!$I$5*MAX(F597,
                                                    0.1)^2),
                                            1/3)))&gt;IFERROR(L597,
                                    0),
                                MIN((MAX('1D'!$D$16,
                                            POWER((ABS(K597)^2)/('1D'!$I$5*MAX(F597,
                                                        0.1)^2),
                                                1/3))),
                                    IFERROR(L597,
                                        0)+(MIN(ABS(IFERROR(U597,
                                                    0))*'1D'!$D$18,
                                            ABS((MAX('1D'!$D$16,
                                                        POWER((ABS(K597)^2)/('1D'!$I$5*MAX(F597,
                                                                    0.1)^2),
                                                            1/3)))-IFERROR(L597,
                                                    0))))),
                                MAX((MAX('1D'!$D$16,
                                            POWER((ABS(K597)^2)/('1D'!$I$5*MAX(F597,
                                                        0.1)^2),
                                                1/3))),
                                    IFERROR(L597,
                                        0)-(MIN(ABS(IFERROR(U597,
                                                    0))*'1D'!$D$18,
                                            ABS((MAX('1D'!$D$16,
                                                        POWER((ABS(K597)^2)/('1D'!$I$5*MAX(F597,
                                                                    0.1)^2),
                                                            1/3)))-IFERROR(L597,
                                                    0))))))),
                        MAX('1D'!$D$16,
                            POWER((ABS(K597)^2)/('1D'!$I$5*MAX(F597,
                                        0.1)^2),
                                1/3))),
                    MAX('1D'!$D$16,
                        IFERROR(L597,
                            0)))))))</f>
        <v>2.0411692021517887</v>
      </c>
      <c r="M597" s="5">
        <f t="shared" ca="1" si="126"/>
        <v>10.614079851189301</v>
      </c>
      <c r="N597" s="5">
        <f t="shared" ca="1" si="127"/>
        <v>1.1434704692804873</v>
      </c>
      <c r="O597" s="5">
        <f t="shared" ca="1" si="128"/>
        <v>4.8002276894771132</v>
      </c>
      <c r="P597" s="5">
        <f t="shared" ca="1" si="129"/>
        <v>634.31016920215177</v>
      </c>
      <c r="Q597" s="5">
        <f ca="1">P597+((ABS(K597)/MAX(((F597)+(G597)*(L597))*(L597),
            0.000001))^2)/(2*'1D'!$I$5)</f>
        <v>635.48459253909482</v>
      </c>
      <c r="R597" s="5">
        <f ca="1">((ABS(K597)*'1D'!$D$6)/(MAX(((F597)+(G597)*(L597))*(L597),
            0.000001)*MAX(((((F597)+(G597)*(L597))*(L597))/MAX((F597)+2*(L597)*SQRT(1+(G597)^2),
                    0.000001))^(2/3),
            0.000001)))^2</f>
        <v>4.3358367565141456E-3</v>
      </c>
      <c r="S597" s="5">
        <f ca="1">ABS(ABS(K597)/MAX(((F597)+(G597)*(L597))*(L597),
        0.000001))/SQRT('1D'!$I$5*MAX((((F597)+(G597)*(L597))*(L597))/MAX((F597)+2*(G597)*(L597),
            0.000001),
        0.000001))</f>
        <v>1.0727235886044055</v>
      </c>
      <c r="T597" s="5">
        <f ca="1">((F597)*(L597)^2)/2+(G597)*(L597)^3/3+(ABS(K597)^2)/('1D'!$I$5*MAX(((F597)+(G597)*(L597))*(L597),
        0.000001))</f>
        <v>35.763412605541333</v>
      </c>
      <c r="U597" s="5">
        <f ca="1">IF($A$2=0,
    0,
    IFERROR(Q596-(((R596+R597)/2)*J597)-(IF(O596&gt;O597,
                '1D'!$D$8*((O596^2-O597^2)/(2*'1D'!$I$5)),
                '1D'!$D$9*((O597^2-O596^2)/(2*'1D'!$I$5)))+('1D'!$D$10*(ABS(I597)/90)*(MAX(O596^2,
                        O597^2)/(2*'1D'!$I$5))))-Q597,
        0))</f>
        <v>-3.8843499698941741E-3</v>
      </c>
      <c r="V597" s="5">
        <f ca="1">IF($A$2=0,
    1,
    IF(IFERROR(V596,
            0)=0,
        0,
        IFERROR(IF(ROUND(S597,
                    3)=1,
                1,
                IF(AND(ABS(U597)&lt;'1D'!$D$19,
                        S597&gt;1),
                    1,
                    0)),
            0)))</f>
        <v>0</v>
      </c>
      <c r="W597" s="5">
        <f ca="1">IF($A$2=0,
    MAX(MAX('1D'!$D$16,
            MAX('1D'!$D$16,
                POWER((ABS(K597)^2)/('1D'!$I$5*MAX(F597,
                            0.1)^2),
                    1/3))),
        IFERROR(W1396,
            MAX(MAX('1D'!$D$16,
                    MAX('1D'!$D$16,
                        POWER((ABS(K597)^2)/('1D'!$I$5*MAX(F597,
                                    0.1)^2),
                            1/3))),
                ($L$2)-E1396))),
    IF(IFERROR(AG598,
            0)=0,
        MAX(MAX('1D'!$D$16,
                MAX('1D'!$D$16,
                    POWER((ABS(K597)^2)/('1D'!$I$5*MAX(F597,
                                0.1)^2),
                        1/3))),
            IFERROR(W1396,
                MAX(MAX('1D'!$D$16,
                        MAX('1D'!$D$16,
                            POWER((ABS(K597)^2)/('1D'!$I$5*MAX(F597,
                                        0.1)^2),
                                1/3))),
                    ($L$2)-E1396))),
        IF(IFERROR(W597,
                0)=0,
            MAX(MAX('1D'!$D$16,
                    MAX('1D'!$D$16,
                        POWER((ABS(K597)^2)/('1D'!$I$5*MAX(F597,
                                    0.1)^2),
                            1/3))),
                IFERROR(W1396,
                    MAX(MAX('1D'!$D$16,
                            MAX('1D'!$D$16,
                                POWER((ABS(K597)^2)/('1D'!$I$5*MAX(F597,
                                            0.1)^2),
                                    1/3))),
                        ($L$2)-E1396))),
            IF(OR(IFERROR(AD597,
                        0)&gt;=1,
                    IFERROR(AD598,
                        0)&gt;=1),
                MAX('1D'!$D$16,
                    MAX('1D'!$D$16,
                        POWER((ABS(K597)^2)/('1D'!$I$5*MAX(F597,
                                    0.1)^2),
                            1/3))),
                IF(ABS(IFERROR(AF597,
                            0))&lt;'1D'!$D$19,
                    MAX(MAX('1D'!$D$16,
                            MAX('1D'!$D$16,
                                POWER((ABS(K597)^2)/('1D'!$I$5*MAX(F597,
                                            0.1)^2),
                                    1/3))),
                        IFERROR(W597,
                            0)),
                    MAX(MAX('1D'!$D$16,
                            MAX('1D'!$D$16,
                                POWER((ABS(K597)^2)/('1D'!$I$5*MAX(F597,
                                            0.1)^2),
                                    1/3))),
                        (IFERROR(W597,
                                0))+((IFERROR(AF597,
                                    0))*'1D'!$D$18)))))))</f>
        <v>2.1389677043987478</v>
      </c>
      <c r="X597" s="5">
        <f t="shared" ca="1" si="130"/>
        <v>11.122632062873489</v>
      </c>
      <c r="Y597" s="5">
        <f t="shared" ca="1" si="131"/>
        <v>1.1735290000551568</v>
      </c>
      <c r="Z597" s="5">
        <f t="shared" ca="1" si="132"/>
        <v>4.5807502857230418</v>
      </c>
      <c r="AA597" s="5">
        <f t="shared" ca="1" si="133"/>
        <v>634.40796770439874</v>
      </c>
      <c r="AB597" s="5">
        <f ca="1">AA597+((ABS(K597)/MAX(((F597)+(G597)*(W597))*(W597),
            0.000001))^2)/(2*'1D'!$I$5)</f>
        <v>635.47745155659811</v>
      </c>
      <c r="AC597" s="5">
        <f ca="1">((ABS(K597)*'1D'!$D$6)/(MAX(((F597)+(G597)*(W597))*(W597),
            0.000001)*MAX(((((F597)+(G597)*(W597))*(W597))/MAX((F597)+2*(W597)*SQRT(1+(G597)^2),
                    0.000001))^(2/3),
            0.000001)))^2</f>
        <v>3.8141460404132466E-3</v>
      </c>
      <c r="AD597" s="5">
        <f ca="1">ABS(ABS(K597)/MAX(((F597)+(G597)*(W597))*(W597),
        0.000001))/SQRT('1D'!$I$5*MAX((((F597)+(G597)*(W597))*(W597))/MAX((F597)+2*(G597)*(W597),
            0.000001),
        0.000001))</f>
        <v>1.0000000000000004</v>
      </c>
      <c r="AE597" s="5">
        <f ca="1">((F597)*(W597)^2)/2+(G597)*(W597)^3/3+(ABS(K597)^2)/('1D'!$I$5*MAX(((F597)+(G597)*(W597))*(W597),
        0.000001))</f>
        <v>35.686426155594638</v>
      </c>
      <c r="AF597" s="5">
        <f ca="1">IF($A$2=0,
    0,
    IFERROR(AB598+(((AC597+AC598)/2)*J598)+(IF(Z597&gt;Z598,
                '1D'!$D$8*((Z597^2-Z598^2)/(2*'1D'!$I$5)),
                '1D'!$D$9*((Z598^2-Z597^2)/(2*'1D'!$I$5)))+('1D'!$D$10*(ABS(I598)/90)*(MAX(Z597^2,
                        Z598^2)/(2*'1D'!$I$5))))-AB597,
        0))</f>
        <v>3.3660869597724741E-3</v>
      </c>
      <c r="AG597" s="5">
        <f ca="1">IF($A$2=0,
    1,
    IF(IFERROR(AG598,
            0)=0,
        0,
        IFERROR(IF(OR(ROUND(AD597,
                        3)&gt;=1,
                    AND(ABS(AF597)&lt;'1D'!$D$19,
                        AD597&lt;1)),
                1,
                0),
            0)))</f>
        <v>1</v>
      </c>
      <c r="AH597" s="5">
        <f ca="1">IFERROR(IF('1D'!V32="Supercritical",
        MAX('1D'!$D$16,
            IFERROR(L597,
                MAX('1D'!$D$16,
                    POWER((ABS(K597)^2)/('1D'!$I$5*MAX(F597,
                                0.1)^2),
                        1/3)))),
        IF('1D'!V32="Subcritical",
            MAX('1D'!$D$16,
                IFERROR(W597,
                    MAX('1D'!$D$16,
                        POWER((ABS(K597)^2)/('1D'!$I$5*MAX(F597,
                                    0.1)^2),
                            1/3)))),
            IF(IFERROR(T597,
                    -1E+99)&gt;=IFERROR(AE597,
                    -1E+99),
                MAX('1D'!$D$16,
                    IFERROR(L597,
                        MAX('1D'!$D$16,
                            POWER((ABS(K597)^2)/('1D'!$I$5*MAX(F597,
                                        0.1)^2),
                                1/3)))),
                MAX('1D'!$D$16,
                    IFERROR(W597,
                        MAX('1D'!$D$16,
                            POWER((ABS(K597)^2)/('1D'!$I$5*MAX(F597,
                                        0.1)^2),
                                1/3))))))),
    MAX('1D'!$D$16,
        POWER((ABS(K597)^2)/('1D'!$I$5*MAX(F597,
                    0.1)^2),
            1/3)))</f>
        <v>2.0411692021517887</v>
      </c>
      <c r="AI597" s="5">
        <f t="shared" ca="1" si="134"/>
        <v>634.31016920215177</v>
      </c>
      <c r="AJ597" s="5">
        <f ca="1">AI597+((ABS(K597)/MAX(((F597)+(G597)*(AH597))*(AH597),
            0.000001))^2)/(2*'1D'!$I$5)</f>
        <v>635.48459253909482</v>
      </c>
      <c r="AM597">
        <v>0</v>
      </c>
      <c r="AN597">
        <v>0</v>
      </c>
      <c r="AO597" s="5">
        <f t="shared" si="135"/>
        <v>0</v>
      </c>
      <c r="AP597" s="5">
        <f t="shared" si="139"/>
        <v>0</v>
      </c>
      <c r="AQ597" s="5">
        <f ca="1">ABS(ABS(K597)/MAX(((F597)+(G597)*(AH597))*(AH597),
        0.000001))/SQRT('1D'!$I$5*MAX((((F597)+(G597)*(AH597))*(AH597))/MAX((F597)+2*(G597)*(AH597),
            0.000001),
        0.000001))</f>
        <v>1.0727235886044055</v>
      </c>
      <c r="AR597" s="5" t="str">
        <f t="shared" ca="1" si="136"/>
        <v>Supercritical</v>
      </c>
      <c r="AS597" s="5">
        <f ca="1">((ABS(K597)*'1D'!$D$6)/(MAX(((F597)+(G597)*(AH597))*(AH597),
            0.000001)*MAX(((((F597)+(G597)*(AH597))*(AH597))/MAX((F597)+2*(AH597)*SQRT(1+(G597)^2),
                    0.000001))^(2/3),
            0.000001)))^2</f>
        <v>4.3358367565141456E-3</v>
      </c>
    </row>
    <row r="598" spans="1:45" x14ac:dyDescent="0.35">
      <c r="A598">
        <v>589</v>
      </c>
      <c r="B598">
        <v>587.99599999999998</v>
      </c>
      <c r="C598">
        <v>616163.88399999996</v>
      </c>
      <c r="D598">
        <v>3097401.57</v>
      </c>
      <c r="E598">
        <v>632.26850000000002</v>
      </c>
      <c r="F598">
        <v>5.2</v>
      </c>
      <c r="G598">
        <v>0</v>
      </c>
      <c r="H598" t="s">
        <v>176</v>
      </c>
      <c r="I598">
        <v>2.7E-2</v>
      </c>
      <c r="J598" s="5">
        <f t="shared" si="137"/>
        <v>1.0009999999999764</v>
      </c>
      <c r="K598" s="5">
        <f t="shared" ca="1" si="138"/>
        <v>50.95</v>
      </c>
      <c r="L598" s="5">
        <f ca="1">IF($A$2=0,
    IFERROR(L597,
        MAX('1D'!$D$16,
            POWER((ABS(K598)^2)/('1D'!$I$5*MAX(F598,
                        0.1)^2),
                1/3))),
    IF(IFERROR(V597,
            0)=0,
        IFERROR(L597,
            MAX('1D'!$D$16,
                POWER((ABS(K598)^2)/('1D'!$I$5*MAX(F598,
                            0.1)^2),
                    1/3))),
        IF(OR(IFERROR(L598,
                    0)=0,
                IFERROR(S597,
                    0)&lt;1,
                IFERROR(S598,
                    0)&lt;1),
            MAX('1D'!$D$16,
                POWER((ABS(K598)^2)/('1D'!$I$5*MAX(F598,
                            0.1)^2),
                    1/3)),
            IF(IFERROR(U598,
                    0)&gt;0,
                MAX('1D'!$D$16,
                    IFERROR(L598,
                        0)+((IFERROR(U598,
                                0))*'1D'!$D$18*IF((IFERROR(S598,
                                    0))&lt;1,
                            1,
                            -1))),
                IF(IFERROR(U598,
                        0)&lt;0,
                    IF(ABS((MAX('1D'!$D$16,
                                    POWER((ABS(K598)^2)/('1D'!$I$5*MAX(F598,
                                                0.1)^2),
                                        1/3)))-IFERROR(L598,
                                0))&gt;'1D'!$D$19,
                        MAX('1D'!$D$16,
                            IF((MAX('1D'!$D$16,
                                        POWER((ABS(K598)^2)/('1D'!$I$5*MAX(F598,
                                                    0.1)^2),
                                            1/3)))&gt;IFERROR(L598,
                                    0),
                                MIN((MAX('1D'!$D$16,
                                            POWER((ABS(K598)^2)/('1D'!$I$5*MAX(F598,
                                                        0.1)^2),
                                                1/3))),
                                    IFERROR(L598,
                                        0)+(MIN(ABS(IFERROR(U598,
                                                    0))*'1D'!$D$18,
                                            ABS((MAX('1D'!$D$16,
                                                        POWER((ABS(K598)^2)/('1D'!$I$5*MAX(F598,
                                                                    0.1)^2),
                                                            1/3)))-IFERROR(L598,
                                                    0))))),
                                MAX((MAX('1D'!$D$16,
                                            POWER((ABS(K598)^2)/('1D'!$I$5*MAX(F598,
                                                        0.1)^2),
                                                1/3))),
                                    IFERROR(L598,
                                        0)-(MIN(ABS(IFERROR(U598,
                                                    0))*'1D'!$D$18,
                                            ABS((MAX('1D'!$D$16,
                                                        POWER((ABS(K598)^2)/('1D'!$I$5*MAX(F598,
                                                                    0.1)^2),
                                                            1/3)))-IFERROR(L598,
                                                    0))))))),
                        MAX('1D'!$D$16,
                            POWER((ABS(K598)^2)/('1D'!$I$5*MAX(F598,
                                        0.1)^2),
                                1/3))),
                    MAX('1D'!$D$16,
                        IFERROR(L598,
                            0)))))))</f>
        <v>2.0411692021517887</v>
      </c>
      <c r="M598" s="5">
        <f t="shared" ca="1" si="126"/>
        <v>10.614079851189301</v>
      </c>
      <c r="N598" s="5">
        <f t="shared" ca="1" si="127"/>
        <v>1.1434704692804873</v>
      </c>
      <c r="O598" s="5">
        <f t="shared" ca="1" si="128"/>
        <v>4.8002276894771132</v>
      </c>
      <c r="P598" s="5">
        <f t="shared" ca="1" si="129"/>
        <v>634.30966920215178</v>
      </c>
      <c r="Q598" s="5">
        <f ca="1">P598+((ABS(K598)/MAX(((F598)+(G598)*(L598))*(L598),
            0.000001))^2)/(2*'1D'!$I$5)</f>
        <v>635.48409253909483</v>
      </c>
      <c r="R598" s="5">
        <f ca="1">((ABS(K598)*'1D'!$D$6)/(MAX(((F598)+(G598)*(L598))*(L598),
            0.000001)*MAX(((((F598)+(G598)*(L598))*(L598))/MAX((F598)+2*(L598)*SQRT(1+(G598)^2),
                    0.000001))^(2/3),
            0.000001)))^2</f>
        <v>4.3358367565141456E-3</v>
      </c>
      <c r="S598" s="5">
        <f ca="1">ABS(ABS(K598)/MAX(((F598)+(G598)*(L598))*(L598),
        0.000001))/SQRT('1D'!$I$5*MAX((((F598)+(G598)*(L598))*(L598))/MAX((F598)+2*(G598)*(L598),
            0.000001),
        0.000001))</f>
        <v>1.0727235886044055</v>
      </c>
      <c r="T598" s="5">
        <f ca="1">((F598)*(L598)^2)/2+(G598)*(L598)^3/3+(ABS(K598)^2)/('1D'!$I$5*MAX(((F598)+(G598)*(L598))*(L598),
        0.000001))</f>
        <v>35.763412605541333</v>
      </c>
      <c r="U598" s="5">
        <f ca="1">IF($A$2=0,
    0,
    IFERROR(Q597-(((R597+R598)/2)*J598)-(IF(O597&gt;O598,
                '1D'!$D$8*((O597^2-O598^2)/(2*'1D'!$I$5)),
                '1D'!$D$9*((O598^2-O597^2)/(2*'1D'!$I$5)))+('1D'!$D$10*(ABS(I598)/90)*(MAX(O597^2,
                        O598^2)/(2*'1D'!$I$5))))-Q598,
        0))</f>
        <v>-3.8930216434209797E-3</v>
      </c>
      <c r="V598" s="5">
        <f ca="1">IF($A$2=0,
    1,
    IF(IFERROR(V597,
            0)=0,
        0,
        IFERROR(IF(ROUND(S598,
                    3)=1,
                1,
                IF(AND(ABS(U598)&lt;'1D'!$D$19,
                        S598&gt;1),
                    1,
                    0)),
            0)))</f>
        <v>0</v>
      </c>
      <c r="W598" s="5">
        <f ca="1">IF($A$2=0,
    MAX(MAX('1D'!$D$16,
            MAX('1D'!$D$16,
                POWER((ABS(K598)^2)/('1D'!$I$5*MAX(F598,
                            0.1)^2),
                    1/3))),
        IFERROR(W1396,
            MAX(MAX('1D'!$D$16,
                    MAX('1D'!$D$16,
                        POWER((ABS(K598)^2)/('1D'!$I$5*MAX(F598,
                                    0.1)^2),
                            1/3))),
                ($L$2)-E1396))),
    IF(IFERROR(AG599,
            0)=0,
        MAX(MAX('1D'!$D$16,
                MAX('1D'!$D$16,
                    POWER((ABS(K598)^2)/('1D'!$I$5*MAX(F598,
                                0.1)^2),
                        1/3))),
            IFERROR(W1396,
                MAX(MAX('1D'!$D$16,
                        MAX('1D'!$D$16,
                            POWER((ABS(K598)^2)/('1D'!$I$5*MAX(F598,
                                        0.1)^2),
                                1/3))),
                    ($L$2)-E1396))),
        IF(IFERROR(W598,
                0)=0,
            MAX(MAX('1D'!$D$16,
                    MAX('1D'!$D$16,
                        POWER((ABS(K598)^2)/('1D'!$I$5*MAX(F598,
                                    0.1)^2),
                            1/3))),
                IFERROR(W1396,
                    MAX(MAX('1D'!$D$16,
                            MAX('1D'!$D$16,
                                POWER((ABS(K598)^2)/('1D'!$I$5*MAX(F598,
                                            0.1)^2),
                                    1/3))),
                        ($L$2)-E1396))),
            IF(OR(IFERROR(AD598,
                        0)&gt;=1,
                    IFERROR(AD599,
                        0)&gt;=1),
                MAX('1D'!$D$16,
                    MAX('1D'!$D$16,
                        POWER((ABS(K598)^2)/('1D'!$I$5*MAX(F598,
                                    0.1)^2),
                            1/3))),
                IF(ABS(IFERROR(AF598,
                            0))&lt;'1D'!$D$19,
                    MAX(MAX('1D'!$D$16,
                            MAX('1D'!$D$16,
                                POWER((ABS(K598)^2)/('1D'!$I$5*MAX(F598,
                                            0.1)^2),
                                    1/3))),
                        IFERROR(W598,
                            0)),
                    MAX(MAX('1D'!$D$16,
                            MAX('1D'!$D$16,
                                POWER((ABS(K598)^2)/('1D'!$I$5*MAX(F598,
                                            0.1)^2),
                                    1/3))),
                        (IFERROR(W598,
                                0))+((IFERROR(AF598,
                                    0))*'1D'!$D$18)))))))</f>
        <v>2.1389677043987478</v>
      </c>
      <c r="X598" s="5">
        <f t="shared" ca="1" si="130"/>
        <v>11.122632062873489</v>
      </c>
      <c r="Y598" s="5">
        <f t="shared" ca="1" si="131"/>
        <v>1.1735290000551568</v>
      </c>
      <c r="Z598" s="5">
        <f t="shared" ca="1" si="132"/>
        <v>4.5807502857230418</v>
      </c>
      <c r="AA598" s="5">
        <f t="shared" ca="1" si="133"/>
        <v>634.40746770439875</v>
      </c>
      <c r="AB598" s="5">
        <f ca="1">AA598+((ABS(K598)/MAX(((F598)+(G598)*(W598))*(W598),
            0.000001))^2)/(2*'1D'!$I$5)</f>
        <v>635.47695155659812</v>
      </c>
      <c r="AC598" s="5">
        <f ca="1">((ABS(K598)*'1D'!$D$6)/(MAX(((F598)+(G598)*(W598))*(W598),
            0.000001)*MAX(((((F598)+(G598)*(W598))*(W598))/MAX((F598)+2*(W598)*SQRT(1+(G598)^2),
                    0.000001))^(2/3),
            0.000001)))^2</f>
        <v>3.8141460404132466E-3</v>
      </c>
      <c r="AD598" s="5">
        <f ca="1">ABS(ABS(K598)/MAX(((F598)+(G598)*(W598))*(W598),
        0.000001))/SQRT('1D'!$I$5*MAX((((F598)+(G598)*(W598))*(W598))/MAX((F598)+2*(G598)*(W598),
            0.000001),
        0.000001))</f>
        <v>1.0000000000000004</v>
      </c>
      <c r="AE598" s="5">
        <f ca="1">((F598)*(W598)^2)/2+(G598)*(W598)^3/3+(ABS(K598)^2)/('1D'!$I$5*MAX(((F598)+(G598)*(W598))*(W598),
        0.000001))</f>
        <v>35.686426155594638</v>
      </c>
      <c r="AF598" s="5">
        <f ca="1">IF($A$2=0,
    0,
    IFERROR(AB599+(((AC598+AC599)/2)*J599)+(IF(Z598&gt;Z599,
                '1D'!$D$8*((Z598^2-Z599^2)/(2*'1D'!$I$5)),
                '1D'!$D$9*((Z599^2-Z598^2)/(2*'1D'!$I$5)))+('1D'!$D$10*(ABS(I599)/90)*(MAX(Z598^2,
                        Z599^2)/(2*'1D'!$I$5))))-AB598,
        0))</f>
        <v>3.3513287753521581E-3</v>
      </c>
      <c r="AG598" s="5">
        <f ca="1">IF($A$2=0,
    1,
    IF(IFERROR(AG599,
            0)=0,
        0,
        IFERROR(IF(OR(ROUND(AD598,
                        3)&gt;=1,
                    AND(ABS(AF598)&lt;'1D'!$D$19,
                        AD598&lt;1)),
                1,
                0),
            0)))</f>
        <v>1</v>
      </c>
      <c r="AH598" s="5">
        <f ca="1">IFERROR(IF('1D'!V32="Supercritical",
        MAX('1D'!$D$16,
            IFERROR(L598,
                MAX('1D'!$D$16,
                    POWER((ABS(K598)^2)/('1D'!$I$5*MAX(F598,
                                0.1)^2),
                        1/3)))),
        IF('1D'!V32="Subcritical",
            MAX('1D'!$D$16,
                IFERROR(W598,
                    MAX('1D'!$D$16,
                        POWER((ABS(K598)^2)/('1D'!$I$5*MAX(F598,
                                    0.1)^2),
                            1/3)))),
            IF(IFERROR(T598,
                    -1E+99)&gt;=IFERROR(AE598,
                    -1E+99),
                MAX('1D'!$D$16,
                    IFERROR(L598,
                        MAX('1D'!$D$16,
                            POWER((ABS(K598)^2)/('1D'!$I$5*MAX(F598,
                                        0.1)^2),
                                1/3)))),
                MAX('1D'!$D$16,
                    IFERROR(W598,
                        MAX('1D'!$D$16,
                            POWER((ABS(K598)^2)/('1D'!$I$5*MAX(F598,
                                        0.1)^2),
                                1/3))))))),
    MAX('1D'!$D$16,
        POWER((ABS(K598)^2)/('1D'!$I$5*MAX(F598,
                    0.1)^2),
            1/3)))</f>
        <v>2.0411692021517887</v>
      </c>
      <c r="AI598" s="5">
        <f t="shared" ca="1" si="134"/>
        <v>634.30966920215178</v>
      </c>
      <c r="AJ598" s="5">
        <f ca="1">AI598+((ABS(K598)/MAX(((F598)+(G598)*(AH598))*(AH598),
            0.000001))^2)/(2*'1D'!$I$5)</f>
        <v>635.48409253909483</v>
      </c>
      <c r="AM598">
        <v>0</v>
      </c>
      <c r="AN598">
        <v>0</v>
      </c>
      <c r="AO598" s="5">
        <f t="shared" si="135"/>
        <v>0</v>
      </c>
      <c r="AP598" s="5">
        <f t="shared" si="139"/>
        <v>0</v>
      </c>
      <c r="AQ598" s="5">
        <f ca="1">ABS(ABS(K598)/MAX(((F598)+(G598)*(AH598))*(AH598),
        0.000001))/SQRT('1D'!$I$5*MAX((((F598)+(G598)*(AH598))*(AH598))/MAX((F598)+2*(G598)*(AH598),
            0.000001),
        0.000001))</f>
        <v>1.0727235886044055</v>
      </c>
      <c r="AR598" s="5" t="str">
        <f t="shared" ca="1" si="136"/>
        <v>Supercritical</v>
      </c>
      <c r="AS598" s="5">
        <f ca="1">((ABS(K598)*'1D'!$D$6)/(MAX(((F598)+(G598)*(AH598))*(AH598),
            0.000001)*MAX(((((F598)+(G598)*(AH598))*(AH598))/MAX((F598)+2*(AH598)*SQRT(1+(G598)^2),
                    0.000001))^(2/3),
            0.000001)))^2</f>
        <v>4.3358367565141456E-3</v>
      </c>
    </row>
    <row r="599" spans="1:45" x14ac:dyDescent="0.35">
      <c r="A599">
        <v>590</v>
      </c>
      <c r="B599">
        <v>588.995</v>
      </c>
      <c r="C599">
        <v>616163.41</v>
      </c>
      <c r="D599">
        <v>3097400.69</v>
      </c>
      <c r="E599">
        <v>632.26800000000003</v>
      </c>
      <c r="F599">
        <v>5.2</v>
      </c>
      <c r="G599">
        <v>0</v>
      </c>
      <c r="H599" t="s">
        <v>176</v>
      </c>
      <c r="I599">
        <v>2.3E-2</v>
      </c>
      <c r="J599" s="5">
        <f t="shared" si="137"/>
        <v>0.99900000000002365</v>
      </c>
      <c r="K599" s="5">
        <f t="shared" ca="1" si="138"/>
        <v>50.95</v>
      </c>
      <c r="L599" s="5">
        <f ca="1">IF($A$2=0,
    IFERROR(L598,
        MAX('1D'!$D$16,
            POWER((ABS(K599)^2)/('1D'!$I$5*MAX(F599,
                        0.1)^2),
                1/3))),
    IF(IFERROR(V598,
            0)=0,
        IFERROR(L598,
            MAX('1D'!$D$16,
                POWER((ABS(K599)^2)/('1D'!$I$5*MAX(F599,
                            0.1)^2),
                    1/3))),
        IF(OR(IFERROR(L599,
                    0)=0,
                IFERROR(S598,
                    0)&lt;1,
                IFERROR(S599,
                    0)&lt;1),
            MAX('1D'!$D$16,
                POWER((ABS(K599)^2)/('1D'!$I$5*MAX(F599,
                            0.1)^2),
                    1/3)),
            IF(IFERROR(U599,
                    0)&gt;0,
                MAX('1D'!$D$16,
                    IFERROR(L599,
                        0)+((IFERROR(U599,
                                0))*'1D'!$D$18*IF((IFERROR(S599,
                                    0))&lt;1,
                            1,
                            -1))),
                IF(IFERROR(U599,
                        0)&lt;0,
                    IF(ABS((MAX('1D'!$D$16,
                                    POWER((ABS(K599)^2)/('1D'!$I$5*MAX(F599,
                                                0.1)^2),
                                        1/3)))-IFERROR(L599,
                                0))&gt;'1D'!$D$19,
                        MAX('1D'!$D$16,
                            IF((MAX('1D'!$D$16,
                                        POWER((ABS(K599)^2)/('1D'!$I$5*MAX(F599,
                                                    0.1)^2),
                                            1/3)))&gt;IFERROR(L599,
                                    0),
                                MIN((MAX('1D'!$D$16,
                                            POWER((ABS(K599)^2)/('1D'!$I$5*MAX(F599,
                                                        0.1)^2),
                                                1/3))),
                                    IFERROR(L599,
                                        0)+(MIN(ABS(IFERROR(U599,
                                                    0))*'1D'!$D$18,
                                            ABS((MAX('1D'!$D$16,
                                                        POWER((ABS(K599)^2)/('1D'!$I$5*MAX(F599,
                                                                    0.1)^2),
                                                            1/3)))-IFERROR(L599,
                                                    0))))),
                                MAX((MAX('1D'!$D$16,
                                            POWER((ABS(K599)^2)/('1D'!$I$5*MAX(F599,
                                                        0.1)^2),
                                                1/3))),
                                    IFERROR(L599,
                                        0)-(MIN(ABS(IFERROR(U599,
                                                    0))*'1D'!$D$18,
                                            ABS((MAX('1D'!$D$16,
                                                        POWER((ABS(K599)^2)/('1D'!$I$5*MAX(F599,
                                                                    0.1)^2),
                                                            1/3)))-IFERROR(L599,
                                                    0))))))),
                        MAX('1D'!$D$16,
                            POWER((ABS(K599)^2)/('1D'!$I$5*MAX(F599,
                                        0.1)^2),
                                1/3))),
                    MAX('1D'!$D$16,
                        IFERROR(L599,
                            0)))))))</f>
        <v>2.0411692021517887</v>
      </c>
      <c r="M599" s="5">
        <f t="shared" ca="1" si="126"/>
        <v>10.614079851189301</v>
      </c>
      <c r="N599" s="5">
        <f t="shared" ca="1" si="127"/>
        <v>1.1434704692804873</v>
      </c>
      <c r="O599" s="5">
        <f t="shared" ca="1" si="128"/>
        <v>4.8002276894771132</v>
      </c>
      <c r="P599" s="5">
        <f t="shared" ca="1" si="129"/>
        <v>634.30916920215179</v>
      </c>
      <c r="Q599" s="5">
        <f ca="1">P599+((ABS(K599)/MAX(((F599)+(G599)*(L599))*(L599),
            0.000001))^2)/(2*'1D'!$I$5)</f>
        <v>635.48359253909484</v>
      </c>
      <c r="R599" s="5">
        <f ca="1">((ABS(K599)*'1D'!$D$6)/(MAX(((F599)+(G599)*(L599))*(L599),
            0.000001)*MAX(((((F599)+(G599)*(L599))*(L599))/MAX((F599)+2*(L599)*SQRT(1+(G599)^2),
                    0.000001))^(2/3),
            0.000001)))^2</f>
        <v>4.3358367565141456E-3</v>
      </c>
      <c r="S599" s="5">
        <f ca="1">ABS(ABS(K599)/MAX(((F599)+(G599)*(L599))*(L599),
        0.000001))/SQRT('1D'!$I$5*MAX((((F599)+(G599)*(L599))*(L599))/MAX((F599)+2*(G599)*(L599),
            0.000001),
        0.000001))</f>
        <v>1.0727235886044055</v>
      </c>
      <c r="T599" s="5">
        <f ca="1">((F599)*(L599)^2)/2+(G599)*(L599)^3/3+(ABS(K599)^2)/('1D'!$I$5*MAX(((F599)+(G599)*(L599))*(L599),
        0.000001))</f>
        <v>35.763412605541333</v>
      </c>
      <c r="U599" s="5">
        <f ca="1">IF($A$2=0,
    0,
    IFERROR(Q598-(((R598+R599)/2)*J599)-(IF(O598&gt;O599,
                '1D'!$D$8*((O598^2-O599^2)/(2*'1D'!$I$5)),
                '1D'!$D$9*((O599^2-O598^2)/(2*'1D'!$I$5)))+('1D'!$D$10*(ABS(I599)/90)*(MAX(O598^2,
                        O599^2)/(2*'1D'!$I$5))))-Q599,
        0))</f>
        <v>-3.8765204810715659E-3</v>
      </c>
      <c r="V599" s="5">
        <f ca="1">IF($A$2=0,
    1,
    IF(IFERROR(V598,
            0)=0,
        0,
        IFERROR(IF(ROUND(S599,
                    3)=1,
                1,
                IF(AND(ABS(U599)&lt;'1D'!$D$19,
                        S599&gt;1),
                    1,
                    0)),
            0)))</f>
        <v>0</v>
      </c>
      <c r="W599" s="5">
        <f ca="1">IF($A$2=0,
    MAX(MAX('1D'!$D$16,
            MAX('1D'!$D$16,
                POWER((ABS(K599)^2)/('1D'!$I$5*MAX(F599,
                            0.1)^2),
                    1/3))),
        IFERROR(W1396,
            MAX(MAX('1D'!$D$16,
                    MAX('1D'!$D$16,
                        POWER((ABS(K599)^2)/('1D'!$I$5*MAX(F599,
                                    0.1)^2),
                            1/3))),
                ($L$2)-E1396))),
    IF(IFERROR(AG600,
            0)=0,
        MAX(MAX('1D'!$D$16,
                MAX('1D'!$D$16,
                    POWER((ABS(K599)^2)/('1D'!$I$5*MAX(F599,
                                0.1)^2),
                        1/3))),
            IFERROR(W1396,
                MAX(MAX('1D'!$D$16,
                        MAX('1D'!$D$16,
                            POWER((ABS(K599)^2)/('1D'!$I$5*MAX(F599,
                                        0.1)^2),
                                1/3))),
                    ($L$2)-E1396))),
        IF(IFERROR(W599,
                0)=0,
            MAX(MAX('1D'!$D$16,
                    MAX('1D'!$D$16,
                        POWER((ABS(K599)^2)/('1D'!$I$5*MAX(F599,
                                    0.1)^2),
                            1/3))),
                IFERROR(W1396,
                    MAX(MAX('1D'!$D$16,
                            MAX('1D'!$D$16,
                                POWER((ABS(K599)^2)/('1D'!$I$5*MAX(F599,
                                            0.1)^2),
                                    1/3))),
                        ($L$2)-E1396))),
            IF(OR(IFERROR(AD599,
                        0)&gt;=1,
                    IFERROR(AD600,
                        0)&gt;=1),
                MAX('1D'!$D$16,
                    MAX('1D'!$D$16,
                        POWER((ABS(K599)^2)/('1D'!$I$5*MAX(F599,
                                    0.1)^2),
                            1/3))),
                IF(ABS(IFERROR(AF599,
                            0))&lt;'1D'!$D$19,
                    MAX(MAX('1D'!$D$16,
                            MAX('1D'!$D$16,
                                POWER((ABS(K599)^2)/('1D'!$I$5*MAX(F599,
                                            0.1)^2),
                                    1/3))),
                        IFERROR(W599,
                            0)),
                    MAX(MAX('1D'!$D$16,
                            MAX('1D'!$D$16,
                                POWER((ABS(K599)^2)/('1D'!$I$5*MAX(F599,
                                            0.1)^2),
                                    1/3))),
                        (IFERROR(W599,
                                0))+((IFERROR(AF599,
                                    0))*'1D'!$D$18)))))))</f>
        <v>2.1389677043987478</v>
      </c>
      <c r="X599" s="5">
        <f t="shared" ca="1" si="130"/>
        <v>11.122632062873489</v>
      </c>
      <c r="Y599" s="5">
        <f t="shared" ca="1" si="131"/>
        <v>1.1735290000551568</v>
      </c>
      <c r="Z599" s="5">
        <f t="shared" ca="1" si="132"/>
        <v>4.5807502857230418</v>
      </c>
      <c r="AA599" s="5">
        <f t="shared" ca="1" si="133"/>
        <v>634.40696770439877</v>
      </c>
      <c r="AB599" s="5">
        <f ca="1">AA599+((ABS(K599)/MAX(((F599)+(G599)*(W599))*(W599),
            0.000001))^2)/(2*'1D'!$I$5)</f>
        <v>635.47645155659814</v>
      </c>
      <c r="AC599" s="5">
        <f ca="1">((ABS(K599)*'1D'!$D$6)/(MAX(((F599)+(G599)*(W599))*(W599),
            0.000001)*MAX(((((F599)+(G599)*(W599))*(W599))/MAX((F599)+2*(W599)*SQRT(1+(G599)^2),
                    0.000001))^(2/3),
            0.000001)))^2</f>
        <v>3.8141460404132466E-3</v>
      </c>
      <c r="AD599" s="5">
        <f ca="1">ABS(ABS(K599)/MAX(((F599)+(G599)*(W599))*(W599),
        0.000001))/SQRT('1D'!$I$5*MAX((((F599)+(G599)*(W599))*(W599))/MAX((F599)+2*(G599)*(W599),
            0.000001),
        0.000001))</f>
        <v>1.0000000000000004</v>
      </c>
      <c r="AE599" s="5">
        <f ca="1">((F599)*(W599)^2)/2+(G599)*(W599)^3/3+(ABS(K599)^2)/('1D'!$I$5*MAX(((F599)+(G599)*(W599))*(W599),
        0.000001))</f>
        <v>35.686426155594638</v>
      </c>
      <c r="AF599" s="5">
        <f ca="1">IF($A$2=0,
    0,
    IFERROR(AB600+(((AC599+AC600)/2)*J600)+(IF(Z599&gt;Z600,
                '1D'!$D$8*((Z599^2-Z600^2)/(2*'1D'!$I$5)),
                '1D'!$D$9*((Z600^2-Z599^2)/(2*'1D'!$I$5)))+('1D'!$D$10*(ABS(I600)/90)*(MAX(Z599^2,
                        Z600^2)/(2*'1D'!$I$5))))-AB599,
        0))</f>
        <v>3.3589570674621427E-3</v>
      </c>
      <c r="AG599" s="5">
        <f ca="1">IF($A$2=0,
    1,
    IF(IFERROR(AG600,
            0)=0,
        0,
        IFERROR(IF(OR(ROUND(AD599,
                        3)&gt;=1,
                    AND(ABS(AF599)&lt;'1D'!$D$19,
                        AD599&lt;1)),
                1,
                0),
            0)))</f>
        <v>1</v>
      </c>
      <c r="AH599" s="5">
        <f ca="1">IFERROR(IF('1D'!V32="Supercritical",
        MAX('1D'!$D$16,
            IFERROR(L599,
                MAX('1D'!$D$16,
                    POWER((ABS(K599)^2)/('1D'!$I$5*MAX(F599,
                                0.1)^2),
                        1/3)))),
        IF('1D'!V32="Subcritical",
            MAX('1D'!$D$16,
                IFERROR(W599,
                    MAX('1D'!$D$16,
                        POWER((ABS(K599)^2)/('1D'!$I$5*MAX(F599,
                                    0.1)^2),
                            1/3)))),
            IF(IFERROR(T599,
                    -1E+99)&gt;=IFERROR(AE599,
                    -1E+99),
                MAX('1D'!$D$16,
                    IFERROR(L599,
                        MAX('1D'!$D$16,
                            POWER((ABS(K599)^2)/('1D'!$I$5*MAX(F599,
                                        0.1)^2),
                                1/3)))),
                MAX('1D'!$D$16,
                    IFERROR(W599,
                        MAX('1D'!$D$16,
                            POWER((ABS(K599)^2)/('1D'!$I$5*MAX(F599,
                                        0.1)^2),
                                1/3))))))),
    MAX('1D'!$D$16,
        POWER((ABS(K599)^2)/('1D'!$I$5*MAX(F599,
                    0.1)^2),
            1/3)))</f>
        <v>2.0411692021517887</v>
      </c>
      <c r="AI599" s="5">
        <f t="shared" ca="1" si="134"/>
        <v>634.30916920215179</v>
      </c>
      <c r="AJ599" s="5">
        <f ca="1">AI599+((ABS(K599)/MAX(((F599)+(G599)*(AH599))*(AH599),
            0.000001))^2)/(2*'1D'!$I$5)</f>
        <v>635.48359253909484</v>
      </c>
      <c r="AM599">
        <v>0</v>
      </c>
      <c r="AN599">
        <v>0</v>
      </c>
      <c r="AO599" s="5">
        <f t="shared" si="135"/>
        <v>0</v>
      </c>
      <c r="AP599" s="5">
        <f t="shared" si="139"/>
        <v>0</v>
      </c>
      <c r="AQ599" s="5">
        <f ca="1">ABS(ABS(K599)/MAX(((F599)+(G599)*(AH599))*(AH599),
        0.000001))/SQRT('1D'!$I$5*MAX((((F599)+(G599)*(AH599))*(AH599))/MAX((F599)+2*(G599)*(AH599),
            0.000001),
        0.000001))</f>
        <v>1.0727235886044055</v>
      </c>
      <c r="AR599" s="5" t="str">
        <f t="shared" ca="1" si="136"/>
        <v>Supercritical</v>
      </c>
      <c r="AS599" s="5">
        <f ca="1">((ABS(K599)*'1D'!$D$6)/(MAX(((F599)+(G599)*(AH599))*(AH599),
            0.000001)*MAX(((((F599)+(G599)*(AH599))*(AH599))/MAX((F599)+2*(AH599)*SQRT(1+(G599)^2),
                    0.000001))^(2/3),
            0.000001)))^2</f>
        <v>4.3358367565141456E-3</v>
      </c>
    </row>
    <row r="600" spans="1:45" x14ac:dyDescent="0.35">
      <c r="A600">
        <v>591</v>
      </c>
      <c r="B600">
        <v>589.99599999999998</v>
      </c>
      <c r="C600">
        <v>616162.93500000006</v>
      </c>
      <c r="D600">
        <v>3097399.8089999999</v>
      </c>
      <c r="E600">
        <v>632.26750000000004</v>
      </c>
      <c r="F600">
        <v>5.2</v>
      </c>
      <c r="G600">
        <v>0</v>
      </c>
      <c r="H600" t="s">
        <v>176</v>
      </c>
      <c r="I600">
        <v>2.3E-2</v>
      </c>
      <c r="J600" s="5">
        <f t="shared" si="137"/>
        <v>1.0009999999999764</v>
      </c>
      <c r="K600" s="5">
        <f t="shared" ca="1" si="138"/>
        <v>50.95</v>
      </c>
      <c r="L600" s="5">
        <f ca="1">IF($A$2=0,
    IFERROR(L599,
        MAX('1D'!$D$16,
            POWER((ABS(K600)^2)/('1D'!$I$5*MAX(F600,
                        0.1)^2),
                1/3))),
    IF(IFERROR(V599,
            0)=0,
        IFERROR(L599,
            MAX('1D'!$D$16,
                POWER((ABS(K600)^2)/('1D'!$I$5*MAX(F600,
                            0.1)^2),
                    1/3))),
        IF(OR(IFERROR(L600,
                    0)=0,
                IFERROR(S599,
                    0)&lt;1,
                IFERROR(S600,
                    0)&lt;1),
            MAX('1D'!$D$16,
                POWER((ABS(K600)^2)/('1D'!$I$5*MAX(F600,
                            0.1)^2),
                    1/3)),
            IF(IFERROR(U600,
                    0)&gt;0,
                MAX('1D'!$D$16,
                    IFERROR(L600,
                        0)+((IFERROR(U600,
                                0))*'1D'!$D$18*IF((IFERROR(S600,
                                    0))&lt;1,
                            1,
                            -1))),
                IF(IFERROR(U600,
                        0)&lt;0,
                    IF(ABS((MAX('1D'!$D$16,
                                    POWER((ABS(K600)^2)/('1D'!$I$5*MAX(F600,
                                                0.1)^2),
                                        1/3)))-IFERROR(L600,
                                0))&gt;'1D'!$D$19,
                        MAX('1D'!$D$16,
                            IF((MAX('1D'!$D$16,
                                        POWER((ABS(K600)^2)/('1D'!$I$5*MAX(F600,
                                                    0.1)^2),
                                            1/3)))&gt;IFERROR(L600,
                                    0),
                                MIN((MAX('1D'!$D$16,
                                            POWER((ABS(K600)^2)/('1D'!$I$5*MAX(F600,
                                                        0.1)^2),
                                                1/3))),
                                    IFERROR(L600,
                                        0)+(MIN(ABS(IFERROR(U600,
                                                    0))*'1D'!$D$18,
                                            ABS((MAX('1D'!$D$16,
                                                        POWER((ABS(K600)^2)/('1D'!$I$5*MAX(F600,
                                                                    0.1)^2),
                                                            1/3)))-IFERROR(L600,
                                                    0))))),
                                MAX((MAX('1D'!$D$16,
                                            POWER((ABS(K600)^2)/('1D'!$I$5*MAX(F600,
                                                        0.1)^2),
                                                1/3))),
                                    IFERROR(L600,
                                        0)-(MIN(ABS(IFERROR(U600,
                                                    0))*'1D'!$D$18,
                                            ABS((MAX('1D'!$D$16,
                                                        POWER((ABS(K600)^2)/('1D'!$I$5*MAX(F600,
                                                                    0.1)^2),
                                                            1/3)))-IFERROR(L600,
                                                    0))))))),
                        MAX('1D'!$D$16,
                            POWER((ABS(K600)^2)/('1D'!$I$5*MAX(F600,
                                        0.1)^2),
                                1/3))),
                    MAX('1D'!$D$16,
                        IFERROR(L600,
                            0)))))))</f>
        <v>2.0411692021517887</v>
      </c>
      <c r="M600" s="5">
        <f t="shared" ca="1" si="126"/>
        <v>10.614079851189301</v>
      </c>
      <c r="N600" s="5">
        <f t="shared" ca="1" si="127"/>
        <v>1.1434704692804873</v>
      </c>
      <c r="O600" s="5">
        <f t="shared" ca="1" si="128"/>
        <v>4.8002276894771132</v>
      </c>
      <c r="P600" s="5">
        <f t="shared" ca="1" si="129"/>
        <v>634.3086692021518</v>
      </c>
      <c r="Q600" s="5">
        <f ca="1">P600+((ABS(K600)/MAX(((F600)+(G600)*(L600))*(L600),
            0.000001))^2)/(2*'1D'!$I$5)</f>
        <v>635.48309253909486</v>
      </c>
      <c r="R600" s="5">
        <f ca="1">((ABS(K600)*'1D'!$D$6)/(MAX(((F600)+(G600)*(L600))*(L600),
            0.000001)*MAX(((((F600)+(G600)*(L600))*(L600))/MAX((F600)+2*(L600)*SQRT(1+(G600)^2),
                    0.000001))^(2/3),
            0.000001)))^2</f>
        <v>4.3358367565141456E-3</v>
      </c>
      <c r="S600" s="5">
        <f ca="1">ABS(ABS(K600)/MAX(((F600)+(G600)*(L600))*(L600),
        0.000001))/SQRT('1D'!$I$5*MAX((((F600)+(G600)*(L600))*(L600))/MAX((F600)+2*(G600)*(L600),
            0.000001),
        0.000001))</f>
        <v>1.0727235886044055</v>
      </c>
      <c r="T600" s="5">
        <f ca="1">((F600)*(L600)^2)/2+(G600)*(L600)^3/3+(ABS(K600)^2)/('1D'!$I$5*MAX(((F600)+(G600)*(L600))*(L600),
        0.000001))</f>
        <v>35.763412605541333</v>
      </c>
      <c r="U600" s="5">
        <f ca="1">IF($A$2=0,
    0,
    IFERROR(Q599-(((R599+R600)/2)*J600)-(IF(O599&gt;O600,
                '1D'!$D$8*((O599^2-O600^2)/(2*'1D'!$I$5)),
                '1D'!$D$9*((O600^2-O599^2)/(2*'1D'!$I$5)))+('1D'!$D$10*(ABS(I600)/90)*(MAX(O599^2,
                        O600^2)/(2*'1D'!$I$5))))-Q600,
        0))</f>
        <v>-3.8851921545983714E-3</v>
      </c>
      <c r="V600" s="5">
        <f ca="1">IF($A$2=0,
    1,
    IF(IFERROR(V599,
            0)=0,
        0,
        IFERROR(IF(ROUND(S600,
                    3)=1,
                1,
                IF(AND(ABS(U600)&lt;'1D'!$D$19,
                        S600&gt;1),
                    1,
                    0)),
            0)))</f>
        <v>0</v>
      </c>
      <c r="W600" s="5">
        <f ca="1">IF($A$2=0,
    MAX(MAX('1D'!$D$16,
            MAX('1D'!$D$16,
                POWER((ABS(K600)^2)/('1D'!$I$5*MAX(F600,
                            0.1)^2),
                    1/3))),
        IFERROR(W1396,
            MAX(MAX('1D'!$D$16,
                    MAX('1D'!$D$16,
                        POWER((ABS(K600)^2)/('1D'!$I$5*MAX(F600,
                                    0.1)^2),
                            1/3))),
                ($L$2)-E1396))),
    IF(IFERROR(AG601,
            0)=0,
        MAX(MAX('1D'!$D$16,
                MAX('1D'!$D$16,
                    POWER((ABS(K600)^2)/('1D'!$I$5*MAX(F600,
                                0.1)^2),
                        1/3))),
            IFERROR(W1396,
                MAX(MAX('1D'!$D$16,
                        MAX('1D'!$D$16,
                            POWER((ABS(K600)^2)/('1D'!$I$5*MAX(F600,
                                        0.1)^2),
                                1/3))),
                    ($L$2)-E1396))),
        IF(IFERROR(W600,
                0)=0,
            MAX(MAX('1D'!$D$16,
                    MAX('1D'!$D$16,
                        POWER((ABS(K600)^2)/('1D'!$I$5*MAX(F600,
                                    0.1)^2),
                            1/3))),
                IFERROR(W1396,
                    MAX(MAX('1D'!$D$16,
                            MAX('1D'!$D$16,
                                POWER((ABS(K600)^2)/('1D'!$I$5*MAX(F600,
                                            0.1)^2),
                                    1/3))),
                        ($L$2)-E1396))),
            IF(OR(IFERROR(AD600,
                        0)&gt;=1,
                    IFERROR(AD601,
                        0)&gt;=1),
                MAX('1D'!$D$16,
                    MAX('1D'!$D$16,
                        POWER((ABS(K600)^2)/('1D'!$I$5*MAX(F600,
                                    0.1)^2),
                            1/3))),
                IF(ABS(IFERROR(AF600,
                            0))&lt;'1D'!$D$19,
                    MAX(MAX('1D'!$D$16,
                            MAX('1D'!$D$16,
                                POWER((ABS(K600)^2)/('1D'!$I$5*MAX(F600,
                                            0.1)^2),
                                    1/3))),
                        IFERROR(W600,
                            0)),
                    MAX(MAX('1D'!$D$16,
                            MAX('1D'!$D$16,
                                POWER((ABS(K600)^2)/('1D'!$I$5*MAX(F600,
                                            0.1)^2),
                                    1/3))),
                        (IFERROR(W600,
                                0))+((IFERROR(AF600,
                                    0))*'1D'!$D$18)))))))</f>
        <v>2.1389677043987478</v>
      </c>
      <c r="X600" s="5">
        <f t="shared" ca="1" si="130"/>
        <v>11.122632062873489</v>
      </c>
      <c r="Y600" s="5">
        <f t="shared" ca="1" si="131"/>
        <v>1.1735290000551568</v>
      </c>
      <c r="Z600" s="5">
        <f t="shared" ca="1" si="132"/>
        <v>4.5807502857230418</v>
      </c>
      <c r="AA600" s="5">
        <f t="shared" ca="1" si="133"/>
        <v>634.40646770439878</v>
      </c>
      <c r="AB600" s="5">
        <f ca="1">AA600+((ABS(K600)/MAX(((F600)+(G600)*(W600))*(W600),
            0.000001))^2)/(2*'1D'!$I$5)</f>
        <v>635.47595155659815</v>
      </c>
      <c r="AC600" s="5">
        <f ca="1">((ABS(K600)*'1D'!$D$6)/(MAX(((F600)+(G600)*(W600))*(W600),
            0.000001)*MAX(((((F600)+(G600)*(W600))*(W600))/MAX((F600)+2*(W600)*SQRT(1+(G600)^2),
                    0.000001))^(2/3),
            0.000001)))^2</f>
        <v>3.8141460404132466E-3</v>
      </c>
      <c r="AD600" s="5">
        <f ca="1">ABS(ABS(K600)/MAX(((F600)+(G600)*(W600))*(W600),
        0.000001))/SQRT('1D'!$I$5*MAX((((F600)+(G600)*(W600))*(W600))/MAX((F600)+2*(G600)*(W600),
            0.000001),
        0.000001))</f>
        <v>1.0000000000000004</v>
      </c>
      <c r="AE600" s="5">
        <f ca="1">((F600)*(W600)^2)/2+(G600)*(W600)^3/3+(ABS(K600)^2)/('1D'!$I$5*MAX(((F600)+(G600)*(W600))*(W600),
        0.000001))</f>
        <v>35.686426155594638</v>
      </c>
      <c r="AF600" s="5">
        <f ca="1">IF($A$2=0,
    0,
    IFERROR(AB601+(((AC600+AC601)/2)*J601)+(IF(Z600&gt;Z601,
                '1D'!$D$8*((Z600^2-Z601^2)/(2*'1D'!$I$5)),
                '1D'!$D$9*((Z601^2-Z600^2)/(2*'1D'!$I$5)))+('1D'!$D$10*(ABS(I601)/90)*(MAX(Z600^2,
                        Z601^2)/(2*'1D'!$I$5))))-AB600,
        0))</f>
        <v>3.3141460404522149E-3</v>
      </c>
      <c r="AG600" s="5">
        <f ca="1">IF($A$2=0,
    1,
    IF(IFERROR(AG601,
            0)=0,
        0,
        IFERROR(IF(OR(ROUND(AD600,
                        3)&gt;=1,
                    AND(ABS(AF600)&lt;'1D'!$D$19,
                        AD600&lt;1)),
                1,
                0),
            0)))</f>
        <v>1</v>
      </c>
      <c r="AH600" s="5">
        <f ca="1">IFERROR(IF('1D'!V32="Supercritical",
        MAX('1D'!$D$16,
            IFERROR(L600,
                MAX('1D'!$D$16,
                    POWER((ABS(K600)^2)/('1D'!$I$5*MAX(F600,
                                0.1)^2),
                        1/3)))),
        IF('1D'!V32="Subcritical",
            MAX('1D'!$D$16,
                IFERROR(W600,
                    MAX('1D'!$D$16,
                        POWER((ABS(K600)^2)/('1D'!$I$5*MAX(F600,
                                    0.1)^2),
                            1/3)))),
            IF(IFERROR(T600,
                    -1E+99)&gt;=IFERROR(AE600,
                    -1E+99),
                MAX('1D'!$D$16,
                    IFERROR(L600,
                        MAX('1D'!$D$16,
                            POWER((ABS(K600)^2)/('1D'!$I$5*MAX(F600,
                                        0.1)^2),
                                1/3)))),
                MAX('1D'!$D$16,
                    IFERROR(W600,
                        MAX('1D'!$D$16,
                            POWER((ABS(K600)^2)/('1D'!$I$5*MAX(F600,
                                        0.1)^2),
                                1/3))))))),
    MAX('1D'!$D$16,
        POWER((ABS(K600)^2)/('1D'!$I$5*MAX(F600,
                    0.1)^2),
            1/3)))</f>
        <v>2.0411692021517887</v>
      </c>
      <c r="AI600" s="5">
        <f t="shared" ca="1" si="134"/>
        <v>634.3086692021518</v>
      </c>
      <c r="AJ600" s="5">
        <f ca="1">AI600+((ABS(K600)/MAX(((F600)+(G600)*(AH600))*(AH600),
            0.000001))^2)/(2*'1D'!$I$5)</f>
        <v>635.48309253909486</v>
      </c>
      <c r="AM600">
        <v>0</v>
      </c>
      <c r="AN600">
        <v>0</v>
      </c>
      <c r="AO600" s="5">
        <f t="shared" si="135"/>
        <v>0</v>
      </c>
      <c r="AP600" s="5">
        <f t="shared" si="139"/>
        <v>0</v>
      </c>
      <c r="AQ600" s="5">
        <f ca="1">ABS(ABS(K600)/MAX(((F600)+(G600)*(AH600))*(AH600),
        0.000001))/SQRT('1D'!$I$5*MAX((((F600)+(G600)*(AH600))*(AH600))/MAX((F600)+2*(G600)*(AH600),
            0.000001),
        0.000001))</f>
        <v>1.0727235886044055</v>
      </c>
      <c r="AR600" s="5" t="str">
        <f t="shared" ca="1" si="136"/>
        <v>Supercritical</v>
      </c>
      <c r="AS600" s="5">
        <f ca="1">((ABS(K600)*'1D'!$D$6)/(MAX(((F600)+(G600)*(AH600))*(AH600),
            0.000001)*MAX(((((F600)+(G600)*(AH600))*(AH600))/MAX((F600)+2*(AH600)*SQRT(1+(G600)^2),
                    0.000001))^(2/3),
            0.000001)))^2</f>
        <v>4.3358367565141456E-3</v>
      </c>
    </row>
    <row r="601" spans="1:45" x14ac:dyDescent="0.35">
      <c r="A601">
        <v>592</v>
      </c>
      <c r="B601">
        <v>590.99599999999998</v>
      </c>
      <c r="C601">
        <v>616162.46100000001</v>
      </c>
      <c r="D601">
        <v>3097398.929</v>
      </c>
      <c r="E601">
        <v>632.26700000000005</v>
      </c>
      <c r="F601">
        <v>5.2</v>
      </c>
      <c r="G601">
        <v>0</v>
      </c>
      <c r="H601" t="s">
        <v>176</v>
      </c>
      <c r="I601">
        <v>0</v>
      </c>
      <c r="J601" s="5">
        <f t="shared" si="137"/>
        <v>1</v>
      </c>
      <c r="K601" s="5">
        <f t="shared" ca="1" si="138"/>
        <v>50.95</v>
      </c>
      <c r="L601" s="5">
        <f ca="1">IF($A$2=0,
    IFERROR(L600,
        MAX('1D'!$D$16,
            POWER((ABS(K601)^2)/('1D'!$I$5*MAX(F601,
                        0.1)^2),
                1/3))),
    IF(IFERROR(V600,
            0)=0,
        IFERROR(L600,
            MAX('1D'!$D$16,
                POWER((ABS(K601)^2)/('1D'!$I$5*MAX(F601,
                            0.1)^2),
                    1/3))),
        IF(OR(IFERROR(L601,
                    0)=0,
                IFERROR(S600,
                    0)&lt;1,
                IFERROR(S601,
                    0)&lt;1),
            MAX('1D'!$D$16,
                POWER((ABS(K601)^2)/('1D'!$I$5*MAX(F601,
                            0.1)^2),
                    1/3)),
            IF(IFERROR(U601,
                    0)&gt;0,
                MAX('1D'!$D$16,
                    IFERROR(L601,
                        0)+((IFERROR(U601,
                                0))*'1D'!$D$18*IF((IFERROR(S601,
                                    0))&lt;1,
                            1,
                            -1))),
                IF(IFERROR(U601,
                        0)&lt;0,
                    IF(ABS((MAX('1D'!$D$16,
                                    POWER((ABS(K601)^2)/('1D'!$I$5*MAX(F601,
                                                0.1)^2),
                                        1/3)))-IFERROR(L601,
                                0))&gt;'1D'!$D$19,
                        MAX('1D'!$D$16,
                            IF((MAX('1D'!$D$16,
                                        POWER((ABS(K601)^2)/('1D'!$I$5*MAX(F601,
                                                    0.1)^2),
                                            1/3)))&gt;IFERROR(L601,
                                    0),
                                MIN((MAX('1D'!$D$16,
                                            POWER((ABS(K601)^2)/('1D'!$I$5*MAX(F601,
                                                        0.1)^2),
                                                1/3))),
                                    IFERROR(L601,
                                        0)+(MIN(ABS(IFERROR(U601,
                                                    0))*'1D'!$D$18,
                                            ABS((MAX('1D'!$D$16,
                                                        POWER((ABS(K601)^2)/('1D'!$I$5*MAX(F601,
                                                                    0.1)^2),
                                                            1/3)))-IFERROR(L601,
                                                    0))))),
                                MAX((MAX('1D'!$D$16,
                                            POWER((ABS(K601)^2)/('1D'!$I$5*MAX(F601,
                                                        0.1)^2),
                                                1/3))),
                                    IFERROR(L601,
                                        0)-(MIN(ABS(IFERROR(U601,
                                                    0))*'1D'!$D$18,
                                            ABS((MAX('1D'!$D$16,
                                                        POWER((ABS(K601)^2)/('1D'!$I$5*MAX(F601,
                                                                    0.1)^2),
                                                            1/3)))-IFERROR(L601,
                                                    0))))))),
                        MAX('1D'!$D$16,
                            POWER((ABS(K601)^2)/('1D'!$I$5*MAX(F601,
                                        0.1)^2),
                                1/3))),
                    MAX('1D'!$D$16,
                        IFERROR(L601,
                            0)))))))</f>
        <v>2.0411692021517887</v>
      </c>
      <c r="M601" s="5">
        <f t="shared" ca="1" si="126"/>
        <v>10.614079851189301</v>
      </c>
      <c r="N601" s="5">
        <f t="shared" ca="1" si="127"/>
        <v>1.1434704692804873</v>
      </c>
      <c r="O601" s="5">
        <f t="shared" ca="1" si="128"/>
        <v>4.8002276894771132</v>
      </c>
      <c r="P601" s="5">
        <f t="shared" ca="1" si="129"/>
        <v>634.30816920215182</v>
      </c>
      <c r="Q601" s="5">
        <f ca="1">P601+((ABS(K601)/MAX(((F601)+(G601)*(L601))*(L601),
            0.000001))^2)/(2*'1D'!$I$5)</f>
        <v>635.48259253909487</v>
      </c>
      <c r="R601" s="5">
        <f ca="1">((ABS(K601)*'1D'!$D$6)/(MAX(((F601)+(G601)*(L601))*(L601),
            0.000001)*MAX(((((F601)+(G601)*(L601))*(L601))/MAX((F601)+2*(L601)*SQRT(1+(G601)^2),
                    0.000001))^(2/3),
            0.000001)))^2</f>
        <v>4.3358367565141456E-3</v>
      </c>
      <c r="S601" s="5">
        <f ca="1">ABS(ABS(K601)/MAX(((F601)+(G601)*(L601))*(L601),
        0.000001))/SQRT('1D'!$I$5*MAX((((F601)+(G601)*(L601))*(L601))/MAX((F601)+2*(G601)*(L601),
            0.000001),
        0.000001))</f>
        <v>1.0727235886044055</v>
      </c>
      <c r="T601" s="5">
        <f ca="1">((F601)*(L601)^2)/2+(G601)*(L601)^3/3+(ABS(K601)^2)/('1D'!$I$5*MAX(((F601)+(G601)*(L601))*(L601),
        0.000001))</f>
        <v>35.763412605541333</v>
      </c>
      <c r="U601" s="5">
        <f ca="1">IF($A$2=0,
    0,
    IFERROR(Q600-(((R600+R601)/2)*J601)-(IF(O600&gt;O601,
                '1D'!$D$8*((O600^2-O601^2)/(2*'1D'!$I$5)),
                '1D'!$D$9*((O601^2-O600^2)/(2*'1D'!$I$5)))+('1D'!$D$10*(ABS(I601)/90)*(MAX(O600^2,
                        O601^2)/(2*'1D'!$I$5))))-Q601,
        0))</f>
        <v>-3.8358367564796936E-3</v>
      </c>
      <c r="V601" s="5">
        <f ca="1">IF($A$2=0,
    1,
    IF(IFERROR(V600,
            0)=0,
        0,
        IFERROR(IF(ROUND(S601,
                    3)=1,
                1,
                IF(AND(ABS(U601)&lt;'1D'!$D$19,
                        S601&gt;1),
                    1,
                    0)),
            0)))</f>
        <v>0</v>
      </c>
      <c r="W601" s="5">
        <f ca="1">IF($A$2=0,
    MAX(MAX('1D'!$D$16,
            MAX('1D'!$D$16,
                POWER((ABS(K601)^2)/('1D'!$I$5*MAX(F601,
                            0.1)^2),
                    1/3))),
        IFERROR(W1396,
            MAX(MAX('1D'!$D$16,
                    MAX('1D'!$D$16,
                        POWER((ABS(K601)^2)/('1D'!$I$5*MAX(F601,
                                    0.1)^2),
                            1/3))),
                ($L$2)-E1396))),
    IF(IFERROR(AG602,
            0)=0,
        MAX(MAX('1D'!$D$16,
                MAX('1D'!$D$16,
                    POWER((ABS(K601)^2)/('1D'!$I$5*MAX(F601,
                                0.1)^2),
                        1/3))),
            IFERROR(W1396,
                MAX(MAX('1D'!$D$16,
                        MAX('1D'!$D$16,
                            POWER((ABS(K601)^2)/('1D'!$I$5*MAX(F601,
                                        0.1)^2),
                                1/3))),
                    ($L$2)-E1396))),
        IF(IFERROR(W601,
                0)=0,
            MAX(MAX('1D'!$D$16,
                    MAX('1D'!$D$16,
                        POWER((ABS(K601)^2)/('1D'!$I$5*MAX(F601,
                                    0.1)^2),
                            1/3))),
                IFERROR(W1396,
                    MAX(MAX('1D'!$D$16,
                            MAX('1D'!$D$16,
                                POWER((ABS(K601)^2)/('1D'!$I$5*MAX(F601,
                                            0.1)^2),
                                    1/3))),
                        ($L$2)-E1396))),
            IF(OR(IFERROR(AD601,
                        0)&gt;=1,
                    IFERROR(AD602,
                        0)&gt;=1),
                MAX('1D'!$D$16,
                    MAX('1D'!$D$16,
                        POWER((ABS(K601)^2)/('1D'!$I$5*MAX(F601,
                                    0.1)^2),
                            1/3))),
                IF(ABS(IFERROR(AF601,
                            0))&lt;'1D'!$D$19,
                    MAX(MAX('1D'!$D$16,
                            MAX('1D'!$D$16,
                                POWER((ABS(K601)^2)/('1D'!$I$5*MAX(F601,
                                            0.1)^2),
                                    1/3))),
                        IFERROR(W601,
                            0)),
                    MAX(MAX('1D'!$D$16,
                            MAX('1D'!$D$16,
                                POWER((ABS(K601)^2)/('1D'!$I$5*MAX(F601,
                                            0.1)^2),
                                    1/3))),
                        (IFERROR(W601,
                                0))+((IFERROR(AF601,
                                    0))*'1D'!$D$18)))))))</f>
        <v>2.1389677043987478</v>
      </c>
      <c r="X601" s="5">
        <f t="shared" ca="1" si="130"/>
        <v>11.122632062873489</v>
      </c>
      <c r="Y601" s="5">
        <f t="shared" ca="1" si="131"/>
        <v>1.1735290000551568</v>
      </c>
      <c r="Z601" s="5">
        <f t="shared" ca="1" si="132"/>
        <v>4.5807502857230418</v>
      </c>
      <c r="AA601" s="5">
        <f t="shared" ca="1" si="133"/>
        <v>634.40596770439879</v>
      </c>
      <c r="AB601" s="5">
        <f ca="1">AA601+((ABS(K601)/MAX(((F601)+(G601)*(W601))*(W601),
            0.000001))^2)/(2*'1D'!$I$5)</f>
        <v>635.47545155659816</v>
      </c>
      <c r="AC601" s="5">
        <f ca="1">((ABS(K601)*'1D'!$D$6)/(MAX(((F601)+(G601)*(W601))*(W601),
            0.000001)*MAX(((((F601)+(G601)*(W601))*(W601))/MAX((F601)+2*(W601)*SQRT(1+(G601)^2),
                    0.000001))^(2/3),
            0.000001)))^2</f>
        <v>3.8141460404132466E-3</v>
      </c>
      <c r="AD601" s="5">
        <f ca="1">ABS(ABS(K601)/MAX(((F601)+(G601)*(W601))*(W601),
        0.000001))/SQRT('1D'!$I$5*MAX((((F601)+(G601)*(W601))*(W601))/MAX((F601)+2*(G601)*(W601),
            0.000001),
        0.000001))</f>
        <v>1.0000000000000004</v>
      </c>
      <c r="AE601" s="5">
        <f ca="1">((F601)*(W601)^2)/2+(G601)*(W601)^3/3+(ABS(K601)^2)/('1D'!$I$5*MAX(((F601)+(G601)*(W601))*(W601),
        0.000001))</f>
        <v>35.686426155594638</v>
      </c>
      <c r="AF601" s="5">
        <f ca="1">IF($A$2=0,
    0,
    IFERROR(AB602+(((AC601+AC602)/2)*J602)+(IF(Z601&gt;Z602,
                '1D'!$D$8*((Z601^2-Z602^2)/(2*'1D'!$I$5)),
                '1D'!$D$9*((Z602^2-Z601^2)/(2*'1D'!$I$5)))+('1D'!$D$10*(ABS(I602)/90)*(MAX(Z601^2,
                        Z602^2)/(2*'1D'!$I$5))))-AB601,
        0))</f>
        <v>3.3584586675488026E-3</v>
      </c>
      <c r="AG601" s="5">
        <f ca="1">IF($A$2=0,
    1,
    IF(IFERROR(AG602,
            0)=0,
        0,
        IFERROR(IF(OR(ROUND(AD601,
                        3)&gt;=1,
                    AND(ABS(AF601)&lt;'1D'!$D$19,
                        AD601&lt;1)),
                1,
                0),
            0)))</f>
        <v>1</v>
      </c>
      <c r="AH601" s="5">
        <f ca="1">IFERROR(IF('1D'!V32="Supercritical",
        MAX('1D'!$D$16,
            IFERROR(L601,
                MAX('1D'!$D$16,
                    POWER((ABS(K601)^2)/('1D'!$I$5*MAX(F601,
                                0.1)^2),
                        1/3)))),
        IF('1D'!V32="Subcritical",
            MAX('1D'!$D$16,
                IFERROR(W601,
                    MAX('1D'!$D$16,
                        POWER((ABS(K601)^2)/('1D'!$I$5*MAX(F601,
                                    0.1)^2),
                            1/3)))),
            IF(IFERROR(T601,
                    -1E+99)&gt;=IFERROR(AE601,
                    -1E+99),
                MAX('1D'!$D$16,
                    IFERROR(L601,
                        MAX('1D'!$D$16,
                            POWER((ABS(K601)^2)/('1D'!$I$5*MAX(F601,
                                        0.1)^2),
                                1/3)))),
                MAX('1D'!$D$16,
                    IFERROR(W601,
                        MAX('1D'!$D$16,
                            POWER((ABS(K601)^2)/('1D'!$I$5*MAX(F601,
                                        0.1)^2),
                                1/3))))))),
    MAX('1D'!$D$16,
        POWER((ABS(K601)^2)/('1D'!$I$5*MAX(F601,
                    0.1)^2),
            1/3)))</f>
        <v>2.0411692021517887</v>
      </c>
      <c r="AI601" s="5">
        <f t="shared" ca="1" si="134"/>
        <v>634.30816920215182</v>
      </c>
      <c r="AJ601" s="5">
        <f ca="1">AI601+((ABS(K601)/MAX(((F601)+(G601)*(AH601))*(AH601),
            0.000001))^2)/(2*'1D'!$I$5)</f>
        <v>635.48259253909487</v>
      </c>
      <c r="AM601">
        <v>0</v>
      </c>
      <c r="AN601">
        <v>0</v>
      </c>
      <c r="AO601" s="5">
        <f t="shared" si="135"/>
        <v>0</v>
      </c>
      <c r="AP601" s="5">
        <f t="shared" si="139"/>
        <v>0</v>
      </c>
      <c r="AQ601" s="5">
        <f ca="1">ABS(ABS(K601)/MAX(((F601)+(G601)*(AH601))*(AH601),
        0.000001))/SQRT('1D'!$I$5*MAX((((F601)+(G601)*(AH601))*(AH601))/MAX((F601)+2*(G601)*(AH601),
            0.000001),
        0.000001))</f>
        <v>1.0727235886044055</v>
      </c>
      <c r="AR601" s="5" t="str">
        <f t="shared" ca="1" si="136"/>
        <v>Supercritical</v>
      </c>
      <c r="AS601" s="5">
        <f ca="1">((ABS(K601)*'1D'!$D$6)/(MAX(((F601)+(G601)*(AH601))*(AH601),
            0.000001)*MAX(((((F601)+(G601)*(AH601))*(AH601))/MAX((F601)+2*(AH601)*SQRT(1+(G601)^2),
                    0.000001))^(2/3),
            0.000001)))^2</f>
        <v>4.3358367565141456E-3</v>
      </c>
    </row>
    <row r="602" spans="1:45" x14ac:dyDescent="0.35">
      <c r="A602">
        <v>593</v>
      </c>
      <c r="B602">
        <v>591.995</v>
      </c>
      <c r="C602">
        <v>616161.98699999996</v>
      </c>
      <c r="D602">
        <v>3097398.0490000001</v>
      </c>
      <c r="E602">
        <v>632.26649999999995</v>
      </c>
      <c r="F602">
        <v>5.2</v>
      </c>
      <c r="G602">
        <v>0</v>
      </c>
      <c r="H602" t="s">
        <v>176</v>
      </c>
      <c r="I602">
        <v>2.7E-2</v>
      </c>
      <c r="J602" s="5">
        <f t="shared" si="137"/>
        <v>0.99900000000002365</v>
      </c>
      <c r="K602" s="5">
        <f t="shared" ca="1" si="138"/>
        <v>50.95</v>
      </c>
      <c r="L602" s="5">
        <f ca="1">IF($A$2=0,
    IFERROR(L601,
        MAX('1D'!$D$16,
            POWER((ABS(K602)^2)/('1D'!$I$5*MAX(F602,
                        0.1)^2),
                1/3))),
    IF(IFERROR(V601,
            0)=0,
        IFERROR(L601,
            MAX('1D'!$D$16,
                POWER((ABS(K602)^2)/('1D'!$I$5*MAX(F602,
                            0.1)^2),
                    1/3))),
        IF(OR(IFERROR(L602,
                    0)=0,
                IFERROR(S601,
                    0)&lt;1,
                IFERROR(S602,
                    0)&lt;1),
            MAX('1D'!$D$16,
                POWER((ABS(K602)^2)/('1D'!$I$5*MAX(F602,
                            0.1)^2),
                    1/3)),
            IF(IFERROR(U602,
                    0)&gt;0,
                MAX('1D'!$D$16,
                    IFERROR(L602,
                        0)+((IFERROR(U602,
                                0))*'1D'!$D$18*IF((IFERROR(S602,
                                    0))&lt;1,
                            1,
                            -1))),
                IF(IFERROR(U602,
                        0)&lt;0,
                    IF(ABS((MAX('1D'!$D$16,
                                    POWER((ABS(K602)^2)/('1D'!$I$5*MAX(F602,
                                                0.1)^2),
                                        1/3)))-IFERROR(L602,
                                0))&gt;'1D'!$D$19,
                        MAX('1D'!$D$16,
                            IF((MAX('1D'!$D$16,
                                        POWER((ABS(K602)^2)/('1D'!$I$5*MAX(F602,
                                                    0.1)^2),
                                            1/3)))&gt;IFERROR(L602,
                                    0),
                                MIN((MAX('1D'!$D$16,
                                            POWER((ABS(K602)^2)/('1D'!$I$5*MAX(F602,
                                                        0.1)^2),
                                                1/3))),
                                    IFERROR(L602,
                                        0)+(MIN(ABS(IFERROR(U602,
                                                    0))*'1D'!$D$18,
                                            ABS((MAX('1D'!$D$16,
                                                        POWER((ABS(K602)^2)/('1D'!$I$5*MAX(F602,
                                                                    0.1)^2),
                                                            1/3)))-IFERROR(L602,
                                                    0))))),
                                MAX((MAX('1D'!$D$16,
                                            POWER((ABS(K602)^2)/('1D'!$I$5*MAX(F602,
                                                        0.1)^2),
                                                1/3))),
                                    IFERROR(L602,
                                        0)-(MIN(ABS(IFERROR(U602,
                                                    0))*'1D'!$D$18,
                                            ABS((MAX('1D'!$D$16,
                                                        POWER((ABS(K602)^2)/('1D'!$I$5*MAX(F602,
                                                                    0.1)^2),
                                                            1/3)))-IFERROR(L602,
                                                    0))))))),
                        MAX('1D'!$D$16,
                            POWER((ABS(K602)^2)/('1D'!$I$5*MAX(F602,
                                        0.1)^2),
                                1/3))),
                    MAX('1D'!$D$16,
                        IFERROR(L602,
                            0)))))))</f>
        <v>2.0411692021517887</v>
      </c>
      <c r="M602" s="5">
        <f t="shared" ca="1" si="126"/>
        <v>10.614079851189301</v>
      </c>
      <c r="N602" s="5">
        <f t="shared" ca="1" si="127"/>
        <v>1.1434704692804873</v>
      </c>
      <c r="O602" s="5">
        <f t="shared" ca="1" si="128"/>
        <v>4.8002276894771132</v>
      </c>
      <c r="P602" s="5">
        <f t="shared" ca="1" si="129"/>
        <v>634.30766920215171</v>
      </c>
      <c r="Q602" s="5">
        <f ca="1">P602+((ABS(K602)/MAX(((F602)+(G602)*(L602))*(L602),
            0.000001))^2)/(2*'1D'!$I$5)</f>
        <v>635.48209253909477</v>
      </c>
      <c r="R602" s="5">
        <f ca="1">((ABS(K602)*'1D'!$D$6)/(MAX(((F602)+(G602)*(L602))*(L602),
            0.000001)*MAX(((((F602)+(G602)*(L602))*(L602))/MAX((F602)+2*(L602)*SQRT(1+(G602)^2),
                    0.000001))^(2/3),
            0.000001)))^2</f>
        <v>4.3358367565141456E-3</v>
      </c>
      <c r="S602" s="5">
        <f ca="1">ABS(ABS(K602)/MAX(((F602)+(G602)*(L602))*(L602),
        0.000001))/SQRT('1D'!$I$5*MAX((((F602)+(G602)*(L602))*(L602))/MAX((F602)+2*(G602)*(L602),
            0.000001),
        0.000001))</f>
        <v>1.0727235886044055</v>
      </c>
      <c r="T602" s="5">
        <f ca="1">((F602)*(L602)^2)/2+(G602)*(L602)^3/3+(ABS(K602)^2)/('1D'!$I$5*MAX(((F602)+(G602)*(L602))*(L602),
        0.000001))</f>
        <v>35.763412605541333</v>
      </c>
      <c r="U602" s="5">
        <f ca="1">IF($A$2=0,
    0,
    IFERROR(Q601-(((R601+R602)/2)*J602)-(IF(O601&gt;O602,
                '1D'!$D$8*((O601^2-O602^2)/(2*'1D'!$I$5)),
                '1D'!$D$9*((O602^2-O601^2)/(2*'1D'!$I$5)))+('1D'!$D$10*(ABS(I602)/90)*(MAX(O601^2,
                        O602^2)/(2*'1D'!$I$5))))-Q602,
        0))</f>
        <v>-3.8843499697804873E-3</v>
      </c>
      <c r="V602" s="5">
        <f ca="1">IF($A$2=0,
    1,
    IF(IFERROR(V601,
            0)=0,
        0,
        IFERROR(IF(ROUND(S602,
                    3)=1,
                1,
                IF(AND(ABS(U602)&lt;'1D'!$D$19,
                        S602&gt;1),
                    1,
                    0)),
            0)))</f>
        <v>0</v>
      </c>
      <c r="W602" s="5">
        <f ca="1">IF($A$2=0,
    MAX(MAX('1D'!$D$16,
            MAX('1D'!$D$16,
                POWER((ABS(K602)^2)/('1D'!$I$5*MAX(F602,
                            0.1)^2),
                    1/3))),
        IFERROR(W1396,
            MAX(MAX('1D'!$D$16,
                    MAX('1D'!$D$16,
                        POWER((ABS(K602)^2)/('1D'!$I$5*MAX(F602,
                                    0.1)^2),
                            1/3))),
                ($L$2)-E1396))),
    IF(IFERROR(AG603,
            0)=0,
        MAX(MAX('1D'!$D$16,
                MAX('1D'!$D$16,
                    POWER((ABS(K602)^2)/('1D'!$I$5*MAX(F602,
                                0.1)^2),
                        1/3))),
            IFERROR(W1396,
                MAX(MAX('1D'!$D$16,
                        MAX('1D'!$D$16,
                            POWER((ABS(K602)^2)/('1D'!$I$5*MAX(F602,
                                        0.1)^2),
                                1/3))),
                    ($L$2)-E1396))),
        IF(IFERROR(W602,
                0)=0,
            MAX(MAX('1D'!$D$16,
                    MAX('1D'!$D$16,
                        POWER((ABS(K602)^2)/('1D'!$I$5*MAX(F602,
                                    0.1)^2),
                            1/3))),
                IFERROR(W1396,
                    MAX(MAX('1D'!$D$16,
                            MAX('1D'!$D$16,
                                POWER((ABS(K602)^2)/('1D'!$I$5*MAX(F602,
                                            0.1)^2),
                                    1/3))),
                        ($L$2)-E1396))),
            IF(OR(IFERROR(AD602,
                        0)&gt;=1,
                    IFERROR(AD603,
                        0)&gt;=1),
                MAX('1D'!$D$16,
                    MAX('1D'!$D$16,
                        POWER((ABS(K602)^2)/('1D'!$I$5*MAX(F602,
                                    0.1)^2),
                            1/3))),
                IF(ABS(IFERROR(AF602,
                            0))&lt;'1D'!$D$19,
                    MAX(MAX('1D'!$D$16,
                            MAX('1D'!$D$16,
                                POWER((ABS(K602)^2)/('1D'!$I$5*MAX(F602,
                                            0.1)^2),
                                    1/3))),
                        IFERROR(W602,
                            0)),
                    MAX(MAX('1D'!$D$16,
                            MAX('1D'!$D$16,
                                POWER((ABS(K602)^2)/('1D'!$I$5*MAX(F602,
                                            0.1)^2),
                                    1/3))),
                        (IFERROR(W602,
                                0))+((IFERROR(AF602,
                                    0))*'1D'!$D$18)))))))</f>
        <v>2.1389677043987478</v>
      </c>
      <c r="X602" s="5">
        <f t="shared" ca="1" si="130"/>
        <v>11.122632062873489</v>
      </c>
      <c r="Y602" s="5">
        <f t="shared" ca="1" si="131"/>
        <v>1.1735290000551568</v>
      </c>
      <c r="Z602" s="5">
        <f t="shared" ca="1" si="132"/>
        <v>4.5807502857230418</v>
      </c>
      <c r="AA602" s="5">
        <f t="shared" ca="1" si="133"/>
        <v>634.40546770439869</v>
      </c>
      <c r="AB602" s="5">
        <f ca="1">AA602+((ABS(K602)/MAX(((F602)+(G602)*(W602))*(W602),
            0.000001))^2)/(2*'1D'!$I$5)</f>
        <v>635.47495155659806</v>
      </c>
      <c r="AC602" s="5">
        <f ca="1">((ABS(K602)*'1D'!$D$6)/(MAX(((F602)+(G602)*(W602))*(W602),
            0.000001)*MAX(((((F602)+(G602)*(W602))*(W602))/MAX((F602)+2*(W602)*SQRT(1+(G602)^2),
                    0.000001))^(2/3),
            0.000001)))^2</f>
        <v>3.8141460404132466E-3</v>
      </c>
      <c r="AD602" s="5">
        <f ca="1">ABS(ABS(K602)/MAX(((F602)+(G602)*(W602))*(W602),
        0.000001))/SQRT('1D'!$I$5*MAX((((F602)+(G602)*(W602))*(W602))/MAX((F602)+2*(G602)*(W602),
            0.000001),
        0.000001))</f>
        <v>1.0000000000000004</v>
      </c>
      <c r="AE602" s="5">
        <f ca="1">((F602)*(W602)^2)/2+(G602)*(W602)^3/3+(ABS(K602)^2)/('1D'!$I$5*MAX(((F602)+(G602)*(W602))*(W602),
        0.000001))</f>
        <v>35.686426155594638</v>
      </c>
      <c r="AF602" s="5">
        <f ca="1">IF($A$2=0,
    0,
    IFERROR(AB603+(((AC602+AC603)/2)*J603)+(IF(Z602&gt;Z603,
                '1D'!$D$8*((Z602^2-Z603^2)/(2*'1D'!$I$5)),
                '1D'!$D$9*((Z603^2-Z602^2)/(2*'1D'!$I$5)))+('1D'!$D$10*(ABS(I603)/90)*(MAX(Z602^2,
                        Z603^2)/(2*'1D'!$I$5))))-AB602,
        0))</f>
        <v>3.456993087183946E-3</v>
      </c>
      <c r="AG602" s="5">
        <f ca="1">IF($A$2=0,
    1,
    IF(IFERROR(AG603,
            0)=0,
        0,
        IFERROR(IF(OR(ROUND(AD602,
                        3)&gt;=1,
                    AND(ABS(AF602)&lt;'1D'!$D$19,
                        AD602&lt;1)),
                1,
                0),
            0)))</f>
        <v>1</v>
      </c>
      <c r="AH602" s="5">
        <f ca="1">IFERROR(IF('1D'!V32="Supercritical",
        MAX('1D'!$D$16,
            IFERROR(L602,
                MAX('1D'!$D$16,
                    POWER((ABS(K602)^2)/('1D'!$I$5*MAX(F602,
                                0.1)^2),
                        1/3)))),
        IF('1D'!V32="Subcritical",
            MAX('1D'!$D$16,
                IFERROR(W602,
                    MAX('1D'!$D$16,
                        POWER((ABS(K602)^2)/('1D'!$I$5*MAX(F602,
                                    0.1)^2),
                            1/3)))),
            IF(IFERROR(T602,
                    -1E+99)&gt;=IFERROR(AE602,
                    -1E+99),
                MAX('1D'!$D$16,
                    IFERROR(L602,
                        MAX('1D'!$D$16,
                            POWER((ABS(K602)^2)/('1D'!$I$5*MAX(F602,
                                        0.1)^2),
                                1/3)))),
                MAX('1D'!$D$16,
                    IFERROR(W602,
                        MAX('1D'!$D$16,
                            POWER((ABS(K602)^2)/('1D'!$I$5*MAX(F602,
                                        0.1)^2),
                                1/3))))))),
    MAX('1D'!$D$16,
        POWER((ABS(K602)^2)/('1D'!$I$5*MAX(F602,
                    0.1)^2),
            1/3)))</f>
        <v>2.0411692021517887</v>
      </c>
      <c r="AI602" s="5">
        <f t="shared" ca="1" si="134"/>
        <v>634.30766920215171</v>
      </c>
      <c r="AJ602" s="5">
        <f ca="1">AI602+((ABS(K602)/MAX(((F602)+(G602)*(AH602))*(AH602),
            0.000001))^2)/(2*'1D'!$I$5)</f>
        <v>635.48209253909477</v>
      </c>
      <c r="AM602">
        <v>0</v>
      </c>
      <c r="AN602">
        <v>0</v>
      </c>
      <c r="AO602" s="5">
        <f t="shared" si="135"/>
        <v>0</v>
      </c>
      <c r="AP602" s="5">
        <f t="shared" si="139"/>
        <v>0</v>
      </c>
      <c r="AQ602" s="5">
        <f ca="1">ABS(ABS(K602)/MAX(((F602)+(G602)*(AH602))*(AH602),
        0.000001))/SQRT('1D'!$I$5*MAX((((F602)+(G602)*(AH602))*(AH602))/MAX((F602)+2*(G602)*(AH602),
            0.000001),
        0.000001))</f>
        <v>1.0727235886044055</v>
      </c>
      <c r="AR602" s="5" t="str">
        <f t="shared" ca="1" si="136"/>
        <v>Supercritical</v>
      </c>
      <c r="AS602" s="5">
        <f ca="1">((ABS(K602)*'1D'!$D$6)/(MAX(((F602)+(G602)*(AH602))*(AH602),
            0.000001)*MAX(((((F602)+(G602)*(AH602))*(AH602))/MAX((F602)+2*(AH602)*SQRT(1+(G602)^2),
                    0.000001))^(2/3),
            0.000001)))^2</f>
        <v>4.3358367565141456E-3</v>
      </c>
    </row>
    <row r="603" spans="1:45" x14ac:dyDescent="0.35">
      <c r="A603">
        <v>594</v>
      </c>
      <c r="B603">
        <v>592.99599999999998</v>
      </c>
      <c r="C603">
        <v>616161.51300000004</v>
      </c>
      <c r="D603">
        <v>3097397.1680000001</v>
      </c>
      <c r="E603">
        <v>632.26599999999996</v>
      </c>
      <c r="F603">
        <v>5.2</v>
      </c>
      <c r="G603">
        <v>0</v>
      </c>
      <c r="H603" t="s">
        <v>176</v>
      </c>
      <c r="I603">
        <v>7.8E-2</v>
      </c>
      <c r="J603" s="5">
        <f t="shared" si="137"/>
        <v>1.0009999999999764</v>
      </c>
      <c r="K603" s="5">
        <f t="shared" ca="1" si="138"/>
        <v>50.95</v>
      </c>
      <c r="L603" s="5">
        <f ca="1">IF($A$2=0,
    IFERROR(L602,
        MAX('1D'!$D$16,
            POWER((ABS(K603)^2)/('1D'!$I$5*MAX(F603,
                        0.1)^2),
                1/3))),
    IF(IFERROR(V602,
            0)=0,
        IFERROR(L602,
            MAX('1D'!$D$16,
                POWER((ABS(K603)^2)/('1D'!$I$5*MAX(F603,
                            0.1)^2),
                    1/3))),
        IF(OR(IFERROR(L603,
                    0)=0,
                IFERROR(S602,
                    0)&lt;1,
                IFERROR(S603,
                    0)&lt;1),
            MAX('1D'!$D$16,
                POWER((ABS(K603)^2)/('1D'!$I$5*MAX(F603,
                            0.1)^2),
                    1/3)),
            IF(IFERROR(U603,
                    0)&gt;0,
                MAX('1D'!$D$16,
                    IFERROR(L603,
                        0)+((IFERROR(U603,
                                0))*'1D'!$D$18*IF((IFERROR(S603,
                                    0))&lt;1,
                            1,
                            -1))),
                IF(IFERROR(U603,
                        0)&lt;0,
                    IF(ABS((MAX('1D'!$D$16,
                                    POWER((ABS(K603)^2)/('1D'!$I$5*MAX(F603,
                                                0.1)^2),
                                        1/3)))-IFERROR(L603,
                                0))&gt;'1D'!$D$19,
                        MAX('1D'!$D$16,
                            IF((MAX('1D'!$D$16,
                                        POWER((ABS(K603)^2)/('1D'!$I$5*MAX(F603,
                                                    0.1)^2),
                                            1/3)))&gt;IFERROR(L603,
                                    0),
                                MIN((MAX('1D'!$D$16,
                                            POWER((ABS(K603)^2)/('1D'!$I$5*MAX(F603,
                                                        0.1)^2),
                                                1/3))),
                                    IFERROR(L603,
                                        0)+(MIN(ABS(IFERROR(U603,
                                                    0))*'1D'!$D$18,
                                            ABS((MAX('1D'!$D$16,
                                                        POWER((ABS(K603)^2)/('1D'!$I$5*MAX(F603,
                                                                    0.1)^2),
                                                            1/3)))-IFERROR(L603,
                                                    0))))),
                                MAX((MAX('1D'!$D$16,
                                            POWER((ABS(K603)^2)/('1D'!$I$5*MAX(F603,
                                                        0.1)^2),
                                                1/3))),
                                    IFERROR(L603,
                                        0)-(MIN(ABS(IFERROR(U603,
                                                    0))*'1D'!$D$18,
                                            ABS((MAX('1D'!$D$16,
                                                        POWER((ABS(K603)^2)/('1D'!$I$5*MAX(F603,
                                                                    0.1)^2),
                                                            1/3)))-IFERROR(L603,
                                                    0))))))),
                        MAX('1D'!$D$16,
                            POWER((ABS(K603)^2)/('1D'!$I$5*MAX(F603,
                                        0.1)^2),
                                1/3))),
                    MAX('1D'!$D$16,
                        IFERROR(L603,
                            0)))))))</f>
        <v>2.0411692021517887</v>
      </c>
      <c r="M603" s="5">
        <f t="shared" ca="1" si="126"/>
        <v>10.614079851189301</v>
      </c>
      <c r="N603" s="5">
        <f t="shared" ca="1" si="127"/>
        <v>1.1434704692804873</v>
      </c>
      <c r="O603" s="5">
        <f t="shared" ca="1" si="128"/>
        <v>4.8002276894771132</v>
      </c>
      <c r="P603" s="5">
        <f t="shared" ca="1" si="129"/>
        <v>634.30716920215173</v>
      </c>
      <c r="Q603" s="5">
        <f ca="1">P603+((ABS(K603)/MAX(((F603)+(G603)*(L603))*(L603),
            0.000001))^2)/(2*'1D'!$I$5)</f>
        <v>635.48159253909478</v>
      </c>
      <c r="R603" s="5">
        <f ca="1">((ABS(K603)*'1D'!$D$6)/(MAX(((F603)+(G603)*(L603))*(L603),
            0.000001)*MAX(((((F603)+(G603)*(L603))*(L603))/MAX((F603)+2*(L603)*SQRT(1+(G603)^2),
                    0.000001))^(2/3),
            0.000001)))^2</f>
        <v>4.3358367565141456E-3</v>
      </c>
      <c r="S603" s="5">
        <f ca="1">ABS(ABS(K603)/MAX(((F603)+(G603)*(L603))*(L603),
        0.000001))/SQRT('1D'!$I$5*MAX((((F603)+(G603)*(L603))*(L603))/MAX((F603)+2*(G603)*(L603),
            0.000001),
        0.000001))</f>
        <v>1.0727235886044055</v>
      </c>
      <c r="T603" s="5">
        <f ca="1">((F603)*(L603)^2)/2+(G603)*(L603)^3/3+(ABS(K603)^2)/('1D'!$I$5*MAX(((F603)+(G603)*(L603))*(L603),
        0.000001))</f>
        <v>35.763412605541333</v>
      </c>
      <c r="U603" s="5">
        <f ca="1">IF($A$2=0,
    0,
    IFERROR(Q602-(((R602+R603)/2)*J603)-(IF(O602&gt;O603,
                '1D'!$D$8*((O602^2-O603^2)/(2*'1D'!$I$5)),
                '1D'!$D$9*((O603^2-O602^2)/(2*'1D'!$I$5)))+('1D'!$D$10*(ABS(I603)/90)*(MAX(O602^2,
                        O603^2)/(2*'1D'!$I$5))))-Q603,
        0))</f>
        <v>-3.9928476270461033E-3</v>
      </c>
      <c r="V603" s="5">
        <f ca="1">IF($A$2=0,
    1,
    IF(IFERROR(V602,
            0)=0,
        0,
        IFERROR(IF(ROUND(S603,
                    3)=1,
                1,
                IF(AND(ABS(U603)&lt;'1D'!$D$19,
                        S603&gt;1),
                    1,
                    0)),
            0)))</f>
        <v>0</v>
      </c>
      <c r="W603" s="5">
        <f ca="1">IF($A$2=0,
    MAX(MAX('1D'!$D$16,
            MAX('1D'!$D$16,
                POWER((ABS(K603)^2)/('1D'!$I$5*MAX(F603,
                            0.1)^2),
                    1/3))),
        IFERROR(W1396,
            MAX(MAX('1D'!$D$16,
                    MAX('1D'!$D$16,
                        POWER((ABS(K603)^2)/('1D'!$I$5*MAX(F603,
                                    0.1)^2),
                            1/3))),
                ($L$2)-E1396))),
    IF(IFERROR(AG604,
            0)=0,
        MAX(MAX('1D'!$D$16,
                MAX('1D'!$D$16,
                    POWER((ABS(K603)^2)/('1D'!$I$5*MAX(F603,
                                0.1)^2),
                        1/3))),
            IFERROR(W1396,
                MAX(MAX('1D'!$D$16,
                        MAX('1D'!$D$16,
                            POWER((ABS(K603)^2)/('1D'!$I$5*MAX(F603,
                                        0.1)^2),
                                1/3))),
                    ($L$2)-E1396))),
        IF(IFERROR(W603,
                0)=0,
            MAX(MAX('1D'!$D$16,
                    MAX('1D'!$D$16,
                        POWER((ABS(K603)^2)/('1D'!$I$5*MAX(F603,
                                    0.1)^2),
                            1/3))),
                IFERROR(W1396,
                    MAX(MAX('1D'!$D$16,
                            MAX('1D'!$D$16,
                                POWER((ABS(K603)^2)/('1D'!$I$5*MAX(F603,
                                            0.1)^2),
                                    1/3))),
                        ($L$2)-E1396))),
            IF(OR(IFERROR(AD603,
                        0)&gt;=1,
                    IFERROR(AD604,
                        0)&gt;=1),
                MAX('1D'!$D$16,
                    MAX('1D'!$D$16,
                        POWER((ABS(K603)^2)/('1D'!$I$5*MAX(F603,
                                    0.1)^2),
                            1/3))),
                IF(ABS(IFERROR(AF603,
                            0))&lt;'1D'!$D$19,
                    MAX(MAX('1D'!$D$16,
                            MAX('1D'!$D$16,
                                POWER((ABS(K603)^2)/('1D'!$I$5*MAX(F603,
                                            0.1)^2),
                                    1/3))),
                        IFERROR(W603,
                            0)),
                    MAX(MAX('1D'!$D$16,
                            MAX('1D'!$D$16,
                                POWER((ABS(K603)^2)/('1D'!$I$5*MAX(F603,
                                            0.1)^2),
                                    1/3))),
                        (IFERROR(W603,
                                0))+((IFERROR(AF603,
                                    0))*'1D'!$D$18)))))))</f>
        <v>2.1389677043987478</v>
      </c>
      <c r="X603" s="5">
        <f t="shared" ca="1" si="130"/>
        <v>11.122632062873489</v>
      </c>
      <c r="Y603" s="5">
        <f t="shared" ca="1" si="131"/>
        <v>1.1735290000551568</v>
      </c>
      <c r="Z603" s="5">
        <f t="shared" ca="1" si="132"/>
        <v>4.5807502857230418</v>
      </c>
      <c r="AA603" s="5">
        <f t="shared" ca="1" si="133"/>
        <v>634.4049677043987</v>
      </c>
      <c r="AB603" s="5">
        <f ca="1">AA603+((ABS(K603)/MAX(((F603)+(G603)*(W603))*(W603),
            0.000001))^2)/(2*'1D'!$I$5)</f>
        <v>635.47445155659807</v>
      </c>
      <c r="AC603" s="5">
        <f ca="1">((ABS(K603)*'1D'!$D$6)/(MAX(((F603)+(G603)*(W603))*(W603),
            0.000001)*MAX(((((F603)+(G603)*(W603))*(W603))/MAX((F603)+2*(W603)*SQRT(1+(G603)^2),
                    0.000001))^(2/3),
            0.000001)))^2</f>
        <v>3.8141460404132466E-3</v>
      </c>
      <c r="AD603" s="5">
        <f ca="1">ABS(ABS(K603)/MAX(((F603)+(G603)*(W603))*(W603),
        0.000001))/SQRT('1D'!$I$5*MAX((((F603)+(G603)*(W603))*(W603))/MAX((F603)+2*(G603)*(W603),
            0.000001),
        0.000001))</f>
        <v>1.0000000000000004</v>
      </c>
      <c r="AE603" s="5">
        <f ca="1">((F603)*(W603)^2)/2+(G603)*(W603)^3/3+(ABS(K603)^2)/('1D'!$I$5*MAX(((F603)+(G603)*(W603))*(W603),
        0.000001))</f>
        <v>35.686426155594638</v>
      </c>
      <c r="AF603" s="5">
        <f ca="1">IF($A$2=0,
    0,
    IFERROR(AB604+(((AC603+AC604)/2)*J604)+(IF(Z603&gt;Z604,
                '1D'!$D$8*((Z603^2-Z604^2)/(2*'1D'!$I$5)),
                '1D'!$D$9*((Z604^2-Z603^2)/(2*'1D'!$I$5)))+('1D'!$D$10*(ABS(I604)/90)*(MAX(Z603^2,
                        Z604^2)/(2*'1D'!$I$5))))-AB603,
        0))</f>
        <v>3.4531789411857972E-3</v>
      </c>
      <c r="AG603" s="5">
        <f ca="1">IF($A$2=0,
    1,
    IF(IFERROR(AG604,
            0)=0,
        0,
        IFERROR(IF(OR(ROUND(AD603,
                        3)&gt;=1,
                    AND(ABS(AF603)&lt;'1D'!$D$19,
                        AD603&lt;1)),
                1,
                0),
            0)))</f>
        <v>1</v>
      </c>
      <c r="AH603" s="5">
        <f ca="1">IFERROR(IF('1D'!V32="Supercritical",
        MAX('1D'!$D$16,
            IFERROR(L603,
                MAX('1D'!$D$16,
                    POWER((ABS(K603)^2)/('1D'!$I$5*MAX(F603,
                                0.1)^2),
                        1/3)))),
        IF('1D'!V32="Subcritical",
            MAX('1D'!$D$16,
                IFERROR(W603,
                    MAX('1D'!$D$16,
                        POWER((ABS(K603)^2)/('1D'!$I$5*MAX(F603,
                                    0.1)^2),
                            1/3)))),
            IF(IFERROR(T603,
                    -1E+99)&gt;=IFERROR(AE603,
                    -1E+99),
                MAX('1D'!$D$16,
                    IFERROR(L603,
                        MAX('1D'!$D$16,
                            POWER((ABS(K603)^2)/('1D'!$I$5*MAX(F603,
                                        0.1)^2),
                                1/3)))),
                MAX('1D'!$D$16,
                    IFERROR(W603,
                        MAX('1D'!$D$16,
                            POWER((ABS(K603)^2)/('1D'!$I$5*MAX(F603,
                                        0.1)^2),
                                1/3))))))),
    MAX('1D'!$D$16,
        POWER((ABS(K603)^2)/('1D'!$I$5*MAX(F603,
                    0.1)^2),
            1/3)))</f>
        <v>2.0411692021517887</v>
      </c>
      <c r="AI603" s="5">
        <f t="shared" ca="1" si="134"/>
        <v>634.30716920215173</v>
      </c>
      <c r="AJ603" s="5">
        <f ca="1">AI603+((ABS(K603)/MAX(((F603)+(G603)*(AH603))*(AH603),
            0.000001))^2)/(2*'1D'!$I$5)</f>
        <v>635.48159253909478</v>
      </c>
      <c r="AM603">
        <v>0</v>
      </c>
      <c r="AN603">
        <v>0</v>
      </c>
      <c r="AO603" s="5">
        <f t="shared" si="135"/>
        <v>0</v>
      </c>
      <c r="AP603" s="5">
        <f t="shared" si="139"/>
        <v>0</v>
      </c>
      <c r="AQ603" s="5">
        <f ca="1">ABS(ABS(K603)/MAX(((F603)+(G603)*(AH603))*(AH603),
        0.000001))/SQRT('1D'!$I$5*MAX((((F603)+(G603)*(AH603))*(AH603))/MAX((F603)+2*(G603)*(AH603),
            0.000001),
        0.000001))</f>
        <v>1.0727235886044055</v>
      </c>
      <c r="AR603" s="5" t="str">
        <f t="shared" ca="1" si="136"/>
        <v>Supercritical</v>
      </c>
      <c r="AS603" s="5">
        <f ca="1">((ABS(K603)*'1D'!$D$6)/(MAX(((F603)+(G603)*(AH603))*(AH603),
            0.000001)*MAX(((((F603)+(G603)*(AH603))*(AH603))/MAX((F603)+2*(AH603)*SQRT(1+(G603)^2),
                    0.000001))^(2/3),
            0.000001)))^2</f>
        <v>4.3358367565141456E-3</v>
      </c>
    </row>
    <row r="604" spans="1:45" x14ac:dyDescent="0.35">
      <c r="A604">
        <v>595</v>
      </c>
      <c r="B604">
        <v>593.99599999999998</v>
      </c>
      <c r="C604">
        <v>616161.03799999994</v>
      </c>
      <c r="D604">
        <v>3097396.2880000002</v>
      </c>
      <c r="E604">
        <v>632.26549999999997</v>
      </c>
      <c r="F604">
        <v>5.2</v>
      </c>
      <c r="G604">
        <v>0</v>
      </c>
      <c r="H604" t="s">
        <v>176</v>
      </c>
      <c r="I604">
        <v>7.8E-2</v>
      </c>
      <c r="J604" s="5">
        <f t="shared" si="137"/>
        <v>1</v>
      </c>
      <c r="K604" s="5">
        <f t="shared" ca="1" si="138"/>
        <v>50.95</v>
      </c>
      <c r="L604" s="5">
        <f ca="1">IF($A$2=0,
    IFERROR(L603,
        MAX('1D'!$D$16,
            POWER((ABS(K604)^2)/('1D'!$I$5*MAX(F604,
                        0.1)^2),
                1/3))),
    IF(IFERROR(V603,
            0)=0,
        IFERROR(L603,
            MAX('1D'!$D$16,
                POWER((ABS(K604)^2)/('1D'!$I$5*MAX(F604,
                            0.1)^2),
                    1/3))),
        IF(OR(IFERROR(L604,
                    0)=0,
                IFERROR(S603,
                    0)&lt;1,
                IFERROR(S604,
                    0)&lt;1),
            MAX('1D'!$D$16,
                POWER((ABS(K604)^2)/('1D'!$I$5*MAX(F604,
                            0.1)^2),
                    1/3)),
            IF(IFERROR(U604,
                    0)&gt;0,
                MAX('1D'!$D$16,
                    IFERROR(L604,
                        0)+((IFERROR(U604,
                                0))*'1D'!$D$18*IF((IFERROR(S604,
                                    0))&lt;1,
                            1,
                            -1))),
                IF(IFERROR(U604,
                        0)&lt;0,
                    IF(ABS((MAX('1D'!$D$16,
                                    POWER((ABS(K604)^2)/('1D'!$I$5*MAX(F604,
                                                0.1)^2),
                                        1/3)))-IFERROR(L604,
                                0))&gt;'1D'!$D$19,
                        MAX('1D'!$D$16,
                            IF((MAX('1D'!$D$16,
                                        POWER((ABS(K604)^2)/('1D'!$I$5*MAX(F604,
                                                    0.1)^2),
                                            1/3)))&gt;IFERROR(L604,
                                    0),
                                MIN((MAX('1D'!$D$16,
                                            POWER((ABS(K604)^2)/('1D'!$I$5*MAX(F604,
                                                        0.1)^2),
                                                1/3))),
                                    IFERROR(L604,
                                        0)+(MIN(ABS(IFERROR(U604,
                                                    0))*'1D'!$D$18,
                                            ABS((MAX('1D'!$D$16,
                                                        POWER((ABS(K604)^2)/('1D'!$I$5*MAX(F604,
                                                                    0.1)^2),
                                                            1/3)))-IFERROR(L604,
                                                    0))))),
                                MAX((MAX('1D'!$D$16,
                                            POWER((ABS(K604)^2)/('1D'!$I$5*MAX(F604,
                                                        0.1)^2),
                                                1/3))),
                                    IFERROR(L604,
                                        0)-(MIN(ABS(IFERROR(U604,
                                                    0))*'1D'!$D$18,
                                            ABS((MAX('1D'!$D$16,
                                                        POWER((ABS(K604)^2)/('1D'!$I$5*MAX(F604,
                                                                    0.1)^2),
                                                            1/3)))-IFERROR(L604,
                                                    0))))))),
                        MAX('1D'!$D$16,
                            POWER((ABS(K604)^2)/('1D'!$I$5*MAX(F604,
                                        0.1)^2),
                                1/3))),
                    MAX('1D'!$D$16,
                        IFERROR(L604,
                            0)))))))</f>
        <v>2.0411692021517887</v>
      </c>
      <c r="M604" s="5">
        <f t="shared" ca="1" si="126"/>
        <v>10.614079851189301</v>
      </c>
      <c r="N604" s="5">
        <f t="shared" ca="1" si="127"/>
        <v>1.1434704692804873</v>
      </c>
      <c r="O604" s="5">
        <f t="shared" ca="1" si="128"/>
        <v>4.8002276894771132</v>
      </c>
      <c r="P604" s="5">
        <f t="shared" ca="1" si="129"/>
        <v>634.30666920215174</v>
      </c>
      <c r="Q604" s="5">
        <f ca="1">P604+((ABS(K604)/MAX(((F604)+(G604)*(L604))*(L604),
            0.000001))^2)/(2*'1D'!$I$5)</f>
        <v>635.48109253909479</v>
      </c>
      <c r="R604" s="5">
        <f ca="1">((ABS(K604)*'1D'!$D$6)/(MAX(((F604)+(G604)*(L604))*(L604),
            0.000001)*MAX(((((F604)+(G604)*(L604))*(L604))/MAX((F604)+2*(L604)*SQRT(1+(G604)^2),
                    0.000001))^(2/3),
            0.000001)))^2</f>
        <v>4.3358367565141456E-3</v>
      </c>
      <c r="S604" s="5">
        <f ca="1">ABS(ABS(K604)/MAX(((F604)+(G604)*(L604))*(L604),
        0.000001))/SQRT('1D'!$I$5*MAX((((F604)+(G604)*(L604))*(L604))/MAX((F604)+2*(G604)*(L604),
            0.000001),
        0.000001))</f>
        <v>1.0727235886044055</v>
      </c>
      <c r="T604" s="5">
        <f ca="1">((F604)*(L604)^2)/2+(G604)*(L604)^3/3+(ABS(K604)^2)/('1D'!$I$5*MAX(((F604)+(G604)*(L604))*(L604),
        0.000001))</f>
        <v>35.763412605541333</v>
      </c>
      <c r="U604" s="5">
        <f ca="1">IF($A$2=0,
    0,
    IFERROR(Q603-(((R603+R604)/2)*J604)-(IF(O603&gt;O604,
                '1D'!$D$8*((O603^2-O604^2)/(2*'1D'!$I$5)),
                '1D'!$D$9*((O604^2-O603^2)/(2*'1D'!$I$5)))+('1D'!$D$10*(ABS(I604)/90)*(MAX(O603^2,
                        O604^2)/(2*'1D'!$I$5))))-Q604,
        0))</f>
        <v>-3.9885117902258571E-3</v>
      </c>
      <c r="V604" s="5">
        <f ca="1">IF($A$2=0,
    1,
    IF(IFERROR(V603,
            0)=0,
        0,
        IFERROR(IF(ROUND(S604,
                    3)=1,
                1,
                IF(AND(ABS(U604)&lt;'1D'!$D$19,
                        S604&gt;1),
                    1,
                    0)),
            0)))</f>
        <v>0</v>
      </c>
      <c r="W604" s="5">
        <f ca="1">IF($A$2=0,
    MAX(MAX('1D'!$D$16,
            MAX('1D'!$D$16,
                POWER((ABS(K604)^2)/('1D'!$I$5*MAX(F604,
                            0.1)^2),
                    1/3))),
        IFERROR(W1396,
            MAX(MAX('1D'!$D$16,
                    MAX('1D'!$D$16,
                        POWER((ABS(K604)^2)/('1D'!$I$5*MAX(F604,
                                    0.1)^2),
                            1/3))),
                ($L$2)-E1396))),
    IF(IFERROR(AG605,
            0)=0,
        MAX(MAX('1D'!$D$16,
                MAX('1D'!$D$16,
                    POWER((ABS(K604)^2)/('1D'!$I$5*MAX(F604,
                                0.1)^2),
                        1/3))),
            IFERROR(W1396,
                MAX(MAX('1D'!$D$16,
                        MAX('1D'!$D$16,
                            POWER((ABS(K604)^2)/('1D'!$I$5*MAX(F604,
                                        0.1)^2),
                                1/3))),
                    ($L$2)-E1396))),
        IF(IFERROR(W604,
                0)=0,
            MAX(MAX('1D'!$D$16,
                    MAX('1D'!$D$16,
                        POWER((ABS(K604)^2)/('1D'!$I$5*MAX(F604,
                                    0.1)^2),
                            1/3))),
                IFERROR(W1396,
                    MAX(MAX('1D'!$D$16,
                            MAX('1D'!$D$16,
                                POWER((ABS(K604)^2)/('1D'!$I$5*MAX(F604,
                                            0.1)^2),
                                    1/3))),
                        ($L$2)-E1396))),
            IF(OR(IFERROR(AD604,
                        0)&gt;=1,
                    IFERROR(AD605,
                        0)&gt;=1),
                MAX('1D'!$D$16,
                    MAX('1D'!$D$16,
                        POWER((ABS(K604)^2)/('1D'!$I$5*MAX(F604,
                                    0.1)^2),
                            1/3))),
                IF(ABS(IFERROR(AF604,
                            0))&lt;'1D'!$D$19,
                    MAX(MAX('1D'!$D$16,
                            MAX('1D'!$D$16,
                                POWER((ABS(K604)^2)/('1D'!$I$5*MAX(F604,
                                            0.1)^2),
                                    1/3))),
                        IFERROR(W604,
                            0)),
                    MAX(MAX('1D'!$D$16,
                            MAX('1D'!$D$16,
                                POWER((ABS(K604)^2)/('1D'!$I$5*MAX(F604,
                                            0.1)^2),
                                    1/3))),
                        (IFERROR(W604,
                                0))+((IFERROR(AF604,
                                    0))*'1D'!$D$18)))))))</f>
        <v>2.1389677043987478</v>
      </c>
      <c r="X604" s="5">
        <f t="shared" ca="1" si="130"/>
        <v>11.122632062873489</v>
      </c>
      <c r="Y604" s="5">
        <f t="shared" ca="1" si="131"/>
        <v>1.1735290000551568</v>
      </c>
      <c r="Z604" s="5">
        <f t="shared" ca="1" si="132"/>
        <v>4.5807502857230418</v>
      </c>
      <c r="AA604" s="5">
        <f t="shared" ca="1" si="133"/>
        <v>634.40446770439871</v>
      </c>
      <c r="AB604" s="5">
        <f ca="1">AA604+((ABS(K604)/MAX(((F604)+(G604)*(W604))*(W604),
            0.000001))^2)/(2*'1D'!$I$5)</f>
        <v>635.47395155659808</v>
      </c>
      <c r="AC604" s="5">
        <f ca="1">((ABS(K604)*'1D'!$D$6)/(MAX(((F604)+(G604)*(W604))*(W604),
            0.000001)*MAX(((((F604)+(G604)*(W604))*(W604))/MAX((F604)+2*(W604)*SQRT(1+(G604)^2),
                    0.000001))^(2/3),
            0.000001)))^2</f>
        <v>3.8141460404132466E-3</v>
      </c>
      <c r="AD604" s="5">
        <f ca="1">ABS(ABS(K604)/MAX(((F604)+(G604)*(W604))*(W604),
        0.000001))/SQRT('1D'!$I$5*MAX((((F604)+(G604)*(W604))*(W604))/MAX((F604)+2*(G604)*(W604),
            0.000001),
        0.000001))</f>
        <v>1.0000000000000004</v>
      </c>
      <c r="AE604" s="5">
        <f ca="1">((F604)*(W604)^2)/2+(G604)*(W604)^3/3+(ABS(K604)^2)/('1D'!$I$5*MAX(((F604)+(G604)*(W604))*(W604),
        0.000001))</f>
        <v>35.686426155594638</v>
      </c>
      <c r="AF604" s="5">
        <f ca="1">IF($A$2=0,
    0,
    IFERROR(AB605+(((AC604+AC605)/2)*J605)+(IF(Z604&gt;Z605,
                '1D'!$D$8*((Z604^2-Z605^2)/(2*'1D'!$I$5)),
                '1D'!$D$9*((Z605^2-Z604^2)/(2*'1D'!$I$5)))+('1D'!$D$10*(ABS(I605)/90)*(MAX(Z604^2,
                        Z605^2)/(2*'1D'!$I$5))))-AB604,
        0))</f>
        <v>3.3622728137743252E-3</v>
      </c>
      <c r="AG604" s="5">
        <f ca="1">IF($A$2=0,
    1,
    IF(IFERROR(AG605,
            0)=0,
        0,
        IFERROR(IF(OR(ROUND(AD604,
                        3)&gt;=1,
                    AND(ABS(AF604)&lt;'1D'!$D$19,
                        AD604&lt;1)),
                1,
                0),
            0)))</f>
        <v>1</v>
      </c>
      <c r="AH604" s="5">
        <f ca="1">IFERROR(IF('1D'!V32="Supercritical",
        MAX('1D'!$D$16,
            IFERROR(L604,
                MAX('1D'!$D$16,
                    POWER((ABS(K604)^2)/('1D'!$I$5*MAX(F604,
                                0.1)^2),
                        1/3)))),
        IF('1D'!V32="Subcritical",
            MAX('1D'!$D$16,
                IFERROR(W604,
                    MAX('1D'!$D$16,
                        POWER((ABS(K604)^2)/('1D'!$I$5*MAX(F604,
                                    0.1)^2),
                            1/3)))),
            IF(IFERROR(T604,
                    -1E+99)&gt;=IFERROR(AE604,
                    -1E+99),
                MAX('1D'!$D$16,
                    IFERROR(L604,
                        MAX('1D'!$D$16,
                            POWER((ABS(K604)^2)/('1D'!$I$5*MAX(F604,
                                        0.1)^2),
                                1/3)))),
                MAX('1D'!$D$16,
                    IFERROR(W604,
                        MAX('1D'!$D$16,
                            POWER((ABS(K604)^2)/('1D'!$I$5*MAX(F604,
                                        0.1)^2),
                                1/3))))))),
    MAX('1D'!$D$16,
        POWER((ABS(K604)^2)/('1D'!$I$5*MAX(F604,
                    0.1)^2),
            1/3)))</f>
        <v>2.0411692021517887</v>
      </c>
      <c r="AI604" s="5">
        <f t="shared" ca="1" si="134"/>
        <v>634.30666920215174</v>
      </c>
      <c r="AJ604" s="5">
        <f ca="1">AI604+((ABS(K604)/MAX(((F604)+(G604)*(AH604))*(AH604),
            0.000001))^2)/(2*'1D'!$I$5)</f>
        <v>635.48109253909479</v>
      </c>
      <c r="AM604">
        <v>0</v>
      </c>
      <c r="AN604">
        <v>0</v>
      </c>
      <c r="AO604" s="5">
        <f t="shared" si="135"/>
        <v>0</v>
      </c>
      <c r="AP604" s="5">
        <f t="shared" si="139"/>
        <v>0</v>
      </c>
      <c r="AQ604" s="5">
        <f ca="1">ABS(ABS(K604)/MAX(((F604)+(G604)*(AH604))*(AH604),
        0.000001))/SQRT('1D'!$I$5*MAX((((F604)+(G604)*(AH604))*(AH604))/MAX((F604)+2*(G604)*(AH604),
            0.000001),
        0.000001))</f>
        <v>1.0727235886044055</v>
      </c>
      <c r="AR604" s="5" t="str">
        <f t="shared" ca="1" si="136"/>
        <v>Supercritical</v>
      </c>
      <c r="AS604" s="5">
        <f ca="1">((ABS(K604)*'1D'!$D$6)/(MAX(((F604)+(G604)*(AH604))*(AH604),
            0.000001)*MAX(((((F604)+(G604)*(AH604))*(AH604))/MAX((F604)+2*(AH604)*SQRT(1+(G604)^2),
                    0.000001))^(2/3),
            0.000001)))^2</f>
        <v>4.3358367565141456E-3</v>
      </c>
    </row>
    <row r="605" spans="1:45" x14ac:dyDescent="0.35">
      <c r="A605">
        <v>596</v>
      </c>
      <c r="B605">
        <v>594.99599999999998</v>
      </c>
      <c r="C605">
        <v>616160.56400000001</v>
      </c>
      <c r="D605">
        <v>3097395.4070000001</v>
      </c>
      <c r="E605">
        <v>632.26499999999999</v>
      </c>
      <c r="F605">
        <v>5.2</v>
      </c>
      <c r="G605">
        <v>0</v>
      </c>
      <c r="H605" t="s">
        <v>176</v>
      </c>
      <c r="I605">
        <v>2.7E-2</v>
      </c>
      <c r="J605" s="5">
        <f t="shared" si="137"/>
        <v>1</v>
      </c>
      <c r="K605" s="5">
        <f t="shared" ca="1" si="138"/>
        <v>50.95</v>
      </c>
      <c r="L605" s="5">
        <f ca="1">IF($A$2=0,
    IFERROR(L604,
        MAX('1D'!$D$16,
            POWER((ABS(K605)^2)/('1D'!$I$5*MAX(F605,
                        0.1)^2),
                1/3))),
    IF(IFERROR(V604,
            0)=0,
        IFERROR(L604,
            MAX('1D'!$D$16,
                POWER((ABS(K605)^2)/('1D'!$I$5*MAX(F605,
                            0.1)^2),
                    1/3))),
        IF(OR(IFERROR(L605,
                    0)=0,
                IFERROR(S604,
                    0)&lt;1,
                IFERROR(S605,
                    0)&lt;1),
            MAX('1D'!$D$16,
                POWER((ABS(K605)^2)/('1D'!$I$5*MAX(F605,
                            0.1)^2),
                    1/3)),
            IF(IFERROR(U605,
                    0)&gt;0,
                MAX('1D'!$D$16,
                    IFERROR(L605,
                        0)+((IFERROR(U605,
                                0))*'1D'!$D$18*IF((IFERROR(S605,
                                    0))&lt;1,
                            1,
                            -1))),
                IF(IFERROR(U605,
                        0)&lt;0,
                    IF(ABS((MAX('1D'!$D$16,
                                    POWER((ABS(K605)^2)/('1D'!$I$5*MAX(F605,
                                                0.1)^2),
                                        1/3)))-IFERROR(L605,
                                0))&gt;'1D'!$D$19,
                        MAX('1D'!$D$16,
                            IF((MAX('1D'!$D$16,
                                        POWER((ABS(K605)^2)/('1D'!$I$5*MAX(F605,
                                                    0.1)^2),
                                            1/3)))&gt;IFERROR(L605,
                                    0),
                                MIN((MAX('1D'!$D$16,
                                            POWER((ABS(K605)^2)/('1D'!$I$5*MAX(F605,
                                                        0.1)^2),
                                                1/3))),
                                    IFERROR(L605,
                                        0)+(MIN(ABS(IFERROR(U605,
                                                    0))*'1D'!$D$18,
                                            ABS((MAX('1D'!$D$16,
                                                        POWER((ABS(K605)^2)/('1D'!$I$5*MAX(F605,
                                                                    0.1)^2),
                                                            1/3)))-IFERROR(L605,
                                                    0))))),
                                MAX((MAX('1D'!$D$16,
                                            POWER((ABS(K605)^2)/('1D'!$I$5*MAX(F605,
                                                        0.1)^2),
                                                1/3))),
                                    IFERROR(L605,
                                        0)-(MIN(ABS(IFERROR(U605,
                                                    0))*'1D'!$D$18,
                                            ABS((MAX('1D'!$D$16,
                                                        POWER((ABS(K605)^2)/('1D'!$I$5*MAX(F605,
                                                                    0.1)^2),
                                                            1/3)))-IFERROR(L605,
                                                    0))))))),
                        MAX('1D'!$D$16,
                            POWER((ABS(K605)^2)/('1D'!$I$5*MAX(F605,
                                        0.1)^2),
                                1/3))),
                    MAX('1D'!$D$16,
                        IFERROR(L605,
                            0)))))))</f>
        <v>2.0411692021517887</v>
      </c>
      <c r="M605" s="5">
        <f t="shared" ca="1" si="126"/>
        <v>10.614079851189301</v>
      </c>
      <c r="N605" s="5">
        <f t="shared" ca="1" si="127"/>
        <v>1.1434704692804873</v>
      </c>
      <c r="O605" s="5">
        <f t="shared" ca="1" si="128"/>
        <v>4.8002276894771132</v>
      </c>
      <c r="P605" s="5">
        <f t="shared" ca="1" si="129"/>
        <v>634.30616920215175</v>
      </c>
      <c r="Q605" s="5">
        <f ca="1">P605+((ABS(K605)/MAX(((F605)+(G605)*(L605))*(L605),
            0.000001))^2)/(2*'1D'!$I$5)</f>
        <v>635.4805925390948</v>
      </c>
      <c r="R605" s="5">
        <f ca="1">((ABS(K605)*'1D'!$D$6)/(MAX(((F605)+(G605)*(L605))*(L605),
            0.000001)*MAX(((((F605)+(G605)*(L605))*(L605))/MAX((F605)+2*(L605)*SQRT(1+(G605)^2),
                    0.000001))^(2/3),
            0.000001)))^2</f>
        <v>4.3358367565141456E-3</v>
      </c>
      <c r="S605" s="5">
        <f ca="1">ABS(ABS(K605)/MAX(((F605)+(G605)*(L605))*(L605),
        0.000001))/SQRT('1D'!$I$5*MAX((((F605)+(G605)*(L605))*(L605))/MAX((F605)+2*(G605)*(L605),
            0.000001),
        0.000001))</f>
        <v>1.0727235886044055</v>
      </c>
      <c r="T605" s="5">
        <f ca="1">((F605)*(L605)^2)/2+(G605)*(L605)^3/3+(ABS(K605)^2)/('1D'!$I$5*MAX(((F605)+(G605)*(L605))*(L605),
        0.000001))</f>
        <v>35.763412605541333</v>
      </c>
      <c r="U605" s="5">
        <f ca="1">IF($A$2=0,
    0,
    IFERROR(Q604-(((R604+R605)/2)*J605)-(IF(O604&gt;O605,
                '1D'!$D$8*((O604^2-O605^2)/(2*'1D'!$I$5)),
                '1D'!$D$9*((O605^2-O604^2)/(2*'1D'!$I$5)))+('1D'!$D$10*(ABS(I605)/90)*(MAX(O604^2,
                        O605^2)/(2*'1D'!$I$5))))-Q605,
        0))</f>
        <v>-3.8886858066007335E-3</v>
      </c>
      <c r="V605" s="5">
        <f ca="1">IF($A$2=0,
    1,
    IF(IFERROR(V604,
            0)=0,
        0,
        IFERROR(IF(ROUND(S605,
                    3)=1,
                1,
                IF(AND(ABS(U605)&lt;'1D'!$D$19,
                        S605&gt;1),
                    1,
                    0)),
            0)))</f>
        <v>0</v>
      </c>
      <c r="W605" s="5">
        <f ca="1">IF($A$2=0,
    MAX(MAX('1D'!$D$16,
            MAX('1D'!$D$16,
                POWER((ABS(K605)^2)/('1D'!$I$5*MAX(F605,
                            0.1)^2),
                    1/3))),
        IFERROR(W1396,
            MAX(MAX('1D'!$D$16,
                    MAX('1D'!$D$16,
                        POWER((ABS(K605)^2)/('1D'!$I$5*MAX(F605,
                                    0.1)^2),
                            1/3))),
                ($L$2)-E1396))),
    IF(IFERROR(AG606,
            0)=0,
        MAX(MAX('1D'!$D$16,
                MAX('1D'!$D$16,
                    POWER((ABS(K605)^2)/('1D'!$I$5*MAX(F605,
                                0.1)^2),
                        1/3))),
            IFERROR(W1396,
                MAX(MAX('1D'!$D$16,
                        MAX('1D'!$D$16,
                            POWER((ABS(K605)^2)/('1D'!$I$5*MAX(F605,
                                        0.1)^2),
                                1/3))),
                    ($L$2)-E1396))),
        IF(IFERROR(W605,
                0)=0,
            MAX(MAX('1D'!$D$16,
                    MAX('1D'!$D$16,
                        POWER((ABS(K605)^2)/('1D'!$I$5*MAX(F605,
                                    0.1)^2),
                            1/3))),
                IFERROR(W1396,
                    MAX(MAX('1D'!$D$16,
                            MAX('1D'!$D$16,
                                POWER((ABS(K605)^2)/('1D'!$I$5*MAX(F605,
                                            0.1)^2),
                                    1/3))),
                        ($L$2)-E1396))),
            IF(OR(IFERROR(AD605,
                        0)&gt;=1,
                    IFERROR(AD606,
                        0)&gt;=1),
                MAX('1D'!$D$16,
                    MAX('1D'!$D$16,
                        POWER((ABS(K605)^2)/('1D'!$I$5*MAX(F605,
                                    0.1)^2),
                            1/3))),
                IF(ABS(IFERROR(AF605,
                            0))&lt;'1D'!$D$19,
                    MAX(MAX('1D'!$D$16,
                            MAX('1D'!$D$16,
                                POWER((ABS(K605)^2)/('1D'!$I$5*MAX(F605,
                                            0.1)^2),
                                    1/3))),
                        IFERROR(W605,
                            0)),
                    MAX(MAX('1D'!$D$16,
                            MAX('1D'!$D$16,
                                POWER((ABS(K605)^2)/('1D'!$I$5*MAX(F605,
                                            0.1)^2),
                                    1/3))),
                        (IFERROR(W605,
                                0))+((IFERROR(AF605,
                                    0))*'1D'!$D$18)))))))</f>
        <v>2.1389677043987478</v>
      </c>
      <c r="X605" s="5">
        <f t="shared" ca="1" si="130"/>
        <v>11.122632062873489</v>
      </c>
      <c r="Y605" s="5">
        <f t="shared" ca="1" si="131"/>
        <v>1.1735290000551568</v>
      </c>
      <c r="Z605" s="5">
        <f t="shared" ca="1" si="132"/>
        <v>4.5807502857230418</v>
      </c>
      <c r="AA605" s="5">
        <f t="shared" ca="1" si="133"/>
        <v>634.40396770439872</v>
      </c>
      <c r="AB605" s="5">
        <f ca="1">AA605+((ABS(K605)/MAX(((F605)+(G605)*(W605))*(W605),
            0.000001))^2)/(2*'1D'!$I$5)</f>
        <v>635.47345155659809</v>
      </c>
      <c r="AC605" s="5">
        <f ca="1">((ABS(K605)*'1D'!$D$6)/(MAX(((F605)+(G605)*(W605))*(W605),
            0.000001)*MAX(((((F605)+(G605)*(W605))*(W605))/MAX((F605)+2*(W605)*SQRT(1+(G605)^2),
                    0.000001))^(2/3),
            0.000001)))^2</f>
        <v>3.8141460404132466E-3</v>
      </c>
      <c r="AD605" s="5">
        <f ca="1">ABS(ABS(K605)/MAX(((F605)+(G605)*(W605))*(W605),
        0.000001))/SQRT('1D'!$I$5*MAX((((F605)+(G605)*(W605))*(W605))/MAX((F605)+2*(G605)*(W605),
            0.000001),
        0.000001))</f>
        <v>1.0000000000000004</v>
      </c>
      <c r="AE605" s="5">
        <f ca="1">((F605)*(W605)^2)/2+(G605)*(W605)^3/3+(ABS(K605)^2)/('1D'!$I$5*MAX(((F605)+(G605)*(W605))*(W605),
        0.000001))</f>
        <v>35.686426155594638</v>
      </c>
      <c r="AF605" s="5">
        <f ca="1">IF($A$2=0,
    0,
    IFERROR(AB606+(((AC605+AC606)/2)*J606)+(IF(Z605&gt;Z606,
                '1D'!$D$8*((Z605^2-Z606^2)/(2*'1D'!$I$5)),
                '1D'!$D$9*((Z606^2-Z605^2)/(2*'1D'!$I$5)))+('1D'!$D$10*(ABS(I606)/90)*(MAX(Z605^2,
                        Z606^2)/(2*'1D'!$I$5))))-AB605,
        0))</f>
        <v>3.3141460404522149E-3</v>
      </c>
      <c r="AG605" s="5">
        <f ca="1">IF($A$2=0,
    1,
    IF(IFERROR(AG606,
            0)=0,
        0,
        IFERROR(IF(OR(ROUND(AD605,
                        3)&gt;=1,
                    AND(ABS(AF605)&lt;'1D'!$D$19,
                        AD605&lt;1)),
                1,
                0),
            0)))</f>
        <v>1</v>
      </c>
      <c r="AH605" s="5">
        <f ca="1">IFERROR(IF('1D'!V32="Supercritical",
        MAX('1D'!$D$16,
            IFERROR(L605,
                MAX('1D'!$D$16,
                    POWER((ABS(K605)^2)/('1D'!$I$5*MAX(F605,
                                0.1)^2),
                        1/3)))),
        IF('1D'!V32="Subcritical",
            MAX('1D'!$D$16,
                IFERROR(W605,
                    MAX('1D'!$D$16,
                        POWER((ABS(K605)^2)/('1D'!$I$5*MAX(F605,
                                    0.1)^2),
                            1/3)))),
            IF(IFERROR(T605,
                    -1E+99)&gt;=IFERROR(AE605,
                    -1E+99),
                MAX('1D'!$D$16,
                    IFERROR(L605,
                        MAX('1D'!$D$16,
                            POWER((ABS(K605)^2)/('1D'!$I$5*MAX(F605,
                                        0.1)^2),
                                1/3)))),
                MAX('1D'!$D$16,
                    IFERROR(W605,
                        MAX('1D'!$D$16,
                            POWER((ABS(K605)^2)/('1D'!$I$5*MAX(F605,
                                        0.1)^2),
                                1/3))))))),
    MAX('1D'!$D$16,
        POWER((ABS(K605)^2)/('1D'!$I$5*MAX(F605,
                    0.1)^2),
            1/3)))</f>
        <v>2.0411692021517887</v>
      </c>
      <c r="AI605" s="5">
        <f t="shared" ca="1" si="134"/>
        <v>634.30616920215175</v>
      </c>
      <c r="AJ605" s="5">
        <f ca="1">AI605+((ABS(K605)/MAX(((F605)+(G605)*(AH605))*(AH605),
            0.000001))^2)/(2*'1D'!$I$5)</f>
        <v>635.4805925390948</v>
      </c>
      <c r="AM605">
        <v>0</v>
      </c>
      <c r="AN605">
        <v>0</v>
      </c>
      <c r="AO605" s="5">
        <f t="shared" si="135"/>
        <v>0</v>
      </c>
      <c r="AP605" s="5">
        <f t="shared" si="139"/>
        <v>0</v>
      </c>
      <c r="AQ605" s="5">
        <f ca="1">ABS(ABS(K605)/MAX(((F605)+(G605)*(AH605))*(AH605),
        0.000001))/SQRT('1D'!$I$5*MAX((((F605)+(G605)*(AH605))*(AH605))/MAX((F605)+2*(G605)*(AH605),
            0.000001),
        0.000001))</f>
        <v>1.0727235886044055</v>
      </c>
      <c r="AR605" s="5" t="str">
        <f t="shared" ca="1" si="136"/>
        <v>Supercritical</v>
      </c>
      <c r="AS605" s="5">
        <f ca="1">((ABS(K605)*'1D'!$D$6)/(MAX(((F605)+(G605)*(AH605))*(AH605),
            0.000001)*MAX(((((F605)+(G605)*(AH605))*(AH605))/MAX((F605)+2*(AH605)*SQRT(1+(G605)^2),
                    0.000001))^(2/3),
            0.000001)))^2</f>
        <v>4.3358367565141456E-3</v>
      </c>
    </row>
    <row r="606" spans="1:45" x14ac:dyDescent="0.35">
      <c r="A606">
        <v>597</v>
      </c>
      <c r="B606">
        <v>595.99599999999998</v>
      </c>
      <c r="C606">
        <v>616160.09</v>
      </c>
      <c r="D606">
        <v>3097394.5269999998</v>
      </c>
      <c r="E606">
        <v>632.2645</v>
      </c>
      <c r="F606">
        <v>5.2</v>
      </c>
      <c r="G606">
        <v>0</v>
      </c>
      <c r="H606" t="s">
        <v>176</v>
      </c>
      <c r="I606">
        <v>0</v>
      </c>
      <c r="J606" s="5">
        <f t="shared" si="137"/>
        <v>1</v>
      </c>
      <c r="K606" s="5">
        <f t="shared" ca="1" si="138"/>
        <v>50.95</v>
      </c>
      <c r="L606" s="5">
        <f ca="1">IF($A$2=0,
    IFERROR(L605,
        MAX('1D'!$D$16,
            POWER((ABS(K606)^2)/('1D'!$I$5*MAX(F606,
                        0.1)^2),
                1/3))),
    IF(IFERROR(V605,
            0)=0,
        IFERROR(L605,
            MAX('1D'!$D$16,
                POWER((ABS(K606)^2)/('1D'!$I$5*MAX(F606,
                            0.1)^2),
                    1/3))),
        IF(OR(IFERROR(L606,
                    0)=0,
                IFERROR(S605,
                    0)&lt;1,
                IFERROR(S606,
                    0)&lt;1),
            MAX('1D'!$D$16,
                POWER((ABS(K606)^2)/('1D'!$I$5*MAX(F606,
                            0.1)^2),
                    1/3)),
            IF(IFERROR(U606,
                    0)&gt;0,
                MAX('1D'!$D$16,
                    IFERROR(L606,
                        0)+((IFERROR(U606,
                                0))*'1D'!$D$18*IF((IFERROR(S606,
                                    0))&lt;1,
                            1,
                            -1))),
                IF(IFERROR(U606,
                        0)&lt;0,
                    IF(ABS((MAX('1D'!$D$16,
                                    POWER((ABS(K606)^2)/('1D'!$I$5*MAX(F606,
                                                0.1)^2),
                                        1/3)))-IFERROR(L606,
                                0))&gt;'1D'!$D$19,
                        MAX('1D'!$D$16,
                            IF((MAX('1D'!$D$16,
                                        POWER((ABS(K606)^2)/('1D'!$I$5*MAX(F606,
                                                    0.1)^2),
                                            1/3)))&gt;IFERROR(L606,
                                    0),
                                MIN((MAX('1D'!$D$16,
                                            POWER((ABS(K606)^2)/('1D'!$I$5*MAX(F606,
                                                        0.1)^2),
                                                1/3))),
                                    IFERROR(L606,
                                        0)+(MIN(ABS(IFERROR(U606,
                                                    0))*'1D'!$D$18,
                                            ABS((MAX('1D'!$D$16,
                                                        POWER((ABS(K606)^2)/('1D'!$I$5*MAX(F606,
                                                                    0.1)^2),
                                                            1/3)))-IFERROR(L606,
                                                    0))))),
                                MAX((MAX('1D'!$D$16,
                                            POWER((ABS(K606)^2)/('1D'!$I$5*MAX(F606,
                                                        0.1)^2),
                                                1/3))),
                                    IFERROR(L606,
                                        0)-(MIN(ABS(IFERROR(U606,
                                                    0))*'1D'!$D$18,
                                            ABS((MAX('1D'!$D$16,
                                                        POWER((ABS(K606)^2)/('1D'!$I$5*MAX(F606,
                                                                    0.1)^2),
                                                            1/3)))-IFERROR(L606,
                                                    0))))))),
                        MAX('1D'!$D$16,
                            POWER((ABS(K606)^2)/('1D'!$I$5*MAX(F606,
                                        0.1)^2),
                                1/3))),
                    MAX('1D'!$D$16,
                        IFERROR(L606,
                            0)))))))</f>
        <v>2.0411692021517887</v>
      </c>
      <c r="M606" s="5">
        <f t="shared" ca="1" si="126"/>
        <v>10.614079851189301</v>
      </c>
      <c r="N606" s="5">
        <f t="shared" ca="1" si="127"/>
        <v>1.1434704692804873</v>
      </c>
      <c r="O606" s="5">
        <f t="shared" ca="1" si="128"/>
        <v>4.8002276894771132</v>
      </c>
      <c r="P606" s="5">
        <f t="shared" ca="1" si="129"/>
        <v>634.30566920215176</v>
      </c>
      <c r="Q606" s="5">
        <f ca="1">P606+((ABS(K606)/MAX(((F606)+(G606)*(L606))*(L606),
            0.000001))^2)/(2*'1D'!$I$5)</f>
        <v>635.48009253909481</v>
      </c>
      <c r="R606" s="5">
        <f ca="1">((ABS(K606)*'1D'!$D$6)/(MAX(((F606)+(G606)*(L606))*(L606),
            0.000001)*MAX(((((F606)+(G606)*(L606))*(L606))/MAX((F606)+2*(L606)*SQRT(1+(G606)^2),
                    0.000001))^(2/3),
            0.000001)))^2</f>
        <v>4.3358367565141456E-3</v>
      </c>
      <c r="S606" s="5">
        <f ca="1">ABS(ABS(K606)/MAX(((F606)+(G606)*(L606))*(L606),
        0.000001))/SQRT('1D'!$I$5*MAX((((F606)+(G606)*(L606))*(L606))/MAX((F606)+2*(G606)*(L606),
            0.000001),
        0.000001))</f>
        <v>1.0727235886044055</v>
      </c>
      <c r="T606" s="5">
        <f ca="1">((F606)*(L606)^2)/2+(G606)*(L606)^3/3+(ABS(K606)^2)/('1D'!$I$5*MAX(((F606)+(G606)*(L606))*(L606),
        0.000001))</f>
        <v>35.763412605541333</v>
      </c>
      <c r="U606" s="5">
        <f ca="1">IF($A$2=0,
    0,
    IFERROR(Q605-(((R605+R606)/2)*J606)-(IF(O605&gt;O606,
                '1D'!$D$8*((O605^2-O606^2)/(2*'1D'!$I$5)),
                '1D'!$D$9*((O606^2-O605^2)/(2*'1D'!$I$5)))+('1D'!$D$10*(ABS(I606)/90)*(MAX(O605^2,
                        O606^2)/(2*'1D'!$I$5))))-Q606,
        0))</f>
        <v>-3.8358367564796936E-3</v>
      </c>
      <c r="V606" s="5">
        <f ca="1">IF($A$2=0,
    1,
    IF(IFERROR(V605,
            0)=0,
        0,
        IFERROR(IF(ROUND(S606,
                    3)=1,
                1,
                IF(AND(ABS(U606)&lt;'1D'!$D$19,
                        S606&gt;1),
                    1,
                    0)),
            0)))</f>
        <v>0</v>
      </c>
      <c r="W606" s="5">
        <f ca="1">IF($A$2=0,
    MAX(MAX('1D'!$D$16,
            MAX('1D'!$D$16,
                POWER((ABS(K606)^2)/('1D'!$I$5*MAX(F606,
                            0.1)^2),
                    1/3))),
        IFERROR(W1396,
            MAX(MAX('1D'!$D$16,
                    MAX('1D'!$D$16,
                        POWER((ABS(K606)^2)/('1D'!$I$5*MAX(F606,
                                    0.1)^2),
                            1/3))),
                ($L$2)-E1396))),
    IF(IFERROR(AG607,
            0)=0,
        MAX(MAX('1D'!$D$16,
                MAX('1D'!$D$16,
                    POWER((ABS(K606)^2)/('1D'!$I$5*MAX(F606,
                                0.1)^2),
                        1/3))),
            IFERROR(W1396,
                MAX(MAX('1D'!$D$16,
                        MAX('1D'!$D$16,
                            POWER((ABS(K606)^2)/('1D'!$I$5*MAX(F606,
                                        0.1)^2),
                                1/3))),
                    ($L$2)-E1396))),
        IF(IFERROR(W606,
                0)=0,
            MAX(MAX('1D'!$D$16,
                    MAX('1D'!$D$16,
                        POWER((ABS(K606)^2)/('1D'!$I$5*MAX(F606,
                                    0.1)^2),
                            1/3))),
                IFERROR(W1396,
                    MAX(MAX('1D'!$D$16,
                            MAX('1D'!$D$16,
                                POWER((ABS(K606)^2)/('1D'!$I$5*MAX(F606,
                                            0.1)^2),
                                    1/3))),
                        ($L$2)-E1396))),
            IF(OR(IFERROR(AD606,
                        0)&gt;=1,
                    IFERROR(AD607,
                        0)&gt;=1),
                MAX('1D'!$D$16,
                    MAX('1D'!$D$16,
                        POWER((ABS(K606)^2)/('1D'!$I$5*MAX(F606,
                                    0.1)^2),
                            1/3))),
                IF(ABS(IFERROR(AF606,
                            0))&lt;'1D'!$D$19,
                    MAX(MAX('1D'!$D$16,
                            MAX('1D'!$D$16,
                                POWER((ABS(K606)^2)/('1D'!$I$5*MAX(F606,
                                            0.1)^2),
                                    1/3))),
                        IFERROR(W606,
                            0)),
                    MAX(MAX('1D'!$D$16,
                            MAX('1D'!$D$16,
                                POWER((ABS(K606)^2)/('1D'!$I$5*MAX(F606,
                                            0.1)^2),
                                    1/3))),
                        (IFERROR(W606,
                                0))+((IFERROR(AF606,
                                    0))*'1D'!$D$18)))))))</f>
        <v>2.1389677043987478</v>
      </c>
      <c r="X606" s="5">
        <f t="shared" ca="1" si="130"/>
        <v>11.122632062873489</v>
      </c>
      <c r="Y606" s="5">
        <f t="shared" ca="1" si="131"/>
        <v>1.1735290000551568</v>
      </c>
      <c r="Z606" s="5">
        <f t="shared" ca="1" si="132"/>
        <v>4.5807502857230418</v>
      </c>
      <c r="AA606" s="5">
        <f t="shared" ca="1" si="133"/>
        <v>634.40346770439874</v>
      </c>
      <c r="AB606" s="5">
        <f ca="1">AA606+((ABS(K606)/MAX(((F606)+(G606)*(W606))*(W606),
            0.000001))^2)/(2*'1D'!$I$5)</f>
        <v>635.4729515565981</v>
      </c>
      <c r="AC606" s="5">
        <f ca="1">((ABS(K606)*'1D'!$D$6)/(MAX(((F606)+(G606)*(W606))*(W606),
            0.000001)*MAX(((((F606)+(G606)*(W606))*(W606))/MAX((F606)+2*(W606)*SQRT(1+(G606)^2),
                    0.000001))^(2/3),
            0.000001)))^2</f>
        <v>3.8141460404132466E-3</v>
      </c>
      <c r="AD606" s="5">
        <f ca="1">ABS(ABS(K606)/MAX(((F606)+(G606)*(W606))*(W606),
        0.000001))/SQRT('1D'!$I$5*MAX((((F606)+(G606)*(W606))*(W606))/MAX((F606)+2*(G606)*(W606),
            0.000001),
        0.000001))</f>
        <v>1.0000000000000004</v>
      </c>
      <c r="AE606" s="5">
        <f ca="1">((F606)*(W606)^2)/2+(G606)*(W606)^3/3+(ABS(K606)^2)/('1D'!$I$5*MAX(((F606)+(G606)*(W606))*(W606),
        0.000001))</f>
        <v>35.686426155594638</v>
      </c>
      <c r="AF606" s="5">
        <f ca="1">IF($A$2=0,
    0,
    IFERROR(AB607+(((AC606+AC607)/2)*J607)+(IF(Z606&gt;Z607,
                '1D'!$D$8*((Z606^2-Z607^2)/(2*'1D'!$I$5)),
                '1D'!$D$9*((Z607^2-Z606^2)/(2*'1D'!$I$5)))+('1D'!$D$10*(ABS(I607)/90)*(MAX(Z606^2,
                        Z607^2)/(2*'1D'!$I$5))))-AB606,
        0))</f>
        <v>3.3513287753521581E-3</v>
      </c>
      <c r="AG606" s="5">
        <f ca="1">IF($A$2=0,
    1,
    IF(IFERROR(AG607,
            0)=0,
        0,
        IFERROR(IF(OR(ROUND(AD606,
                        3)&gt;=1,
                    AND(ABS(AF606)&lt;'1D'!$D$19,
                        AD606&lt;1)),
                1,
                0),
            0)))</f>
        <v>1</v>
      </c>
      <c r="AH606" s="5">
        <f ca="1">IFERROR(IF('1D'!V32="Supercritical",
        MAX('1D'!$D$16,
            IFERROR(L606,
                MAX('1D'!$D$16,
                    POWER((ABS(K606)^2)/('1D'!$I$5*MAX(F606,
                                0.1)^2),
                        1/3)))),
        IF('1D'!V32="Subcritical",
            MAX('1D'!$D$16,
                IFERROR(W606,
                    MAX('1D'!$D$16,
                        POWER((ABS(K606)^2)/('1D'!$I$5*MAX(F606,
                                    0.1)^2),
                            1/3)))),
            IF(IFERROR(T606,
                    -1E+99)&gt;=IFERROR(AE606,
                    -1E+99),
                MAX('1D'!$D$16,
                    IFERROR(L606,
                        MAX('1D'!$D$16,
                            POWER((ABS(K606)^2)/('1D'!$I$5*MAX(F606,
                                        0.1)^2),
                                1/3)))),
                MAX('1D'!$D$16,
                    IFERROR(W606,
                        MAX('1D'!$D$16,
                            POWER((ABS(K606)^2)/('1D'!$I$5*MAX(F606,
                                        0.1)^2),
                                1/3))))))),
    MAX('1D'!$D$16,
        POWER((ABS(K606)^2)/('1D'!$I$5*MAX(F606,
                    0.1)^2),
            1/3)))</f>
        <v>2.0411692021517887</v>
      </c>
      <c r="AI606" s="5">
        <f t="shared" ca="1" si="134"/>
        <v>634.30566920215176</v>
      </c>
      <c r="AJ606" s="5">
        <f ca="1">AI606+((ABS(K606)/MAX(((F606)+(G606)*(AH606))*(AH606),
            0.000001))^2)/(2*'1D'!$I$5)</f>
        <v>635.48009253909481</v>
      </c>
      <c r="AM606">
        <v>0</v>
      </c>
      <c r="AN606">
        <v>0</v>
      </c>
      <c r="AO606" s="5">
        <f t="shared" si="135"/>
        <v>0</v>
      </c>
      <c r="AP606" s="5">
        <f t="shared" si="139"/>
        <v>0</v>
      </c>
      <c r="AQ606" s="5">
        <f ca="1">ABS(ABS(K606)/MAX(((F606)+(G606)*(AH606))*(AH606),
        0.000001))/SQRT('1D'!$I$5*MAX((((F606)+(G606)*(AH606))*(AH606))/MAX((F606)+2*(G606)*(AH606),
            0.000001),
        0.000001))</f>
        <v>1.0727235886044055</v>
      </c>
      <c r="AR606" s="5" t="str">
        <f t="shared" ca="1" si="136"/>
        <v>Supercritical</v>
      </c>
      <c r="AS606" s="5">
        <f ca="1">((ABS(K606)*'1D'!$D$6)/(MAX(((F606)+(G606)*(AH606))*(AH606),
            0.000001)*MAX(((((F606)+(G606)*(AH606))*(AH606))/MAX((F606)+2*(AH606)*SQRT(1+(G606)^2),
                    0.000001))^(2/3),
            0.000001)))^2</f>
        <v>4.3358367565141456E-3</v>
      </c>
    </row>
    <row r="607" spans="1:45" x14ac:dyDescent="0.35">
      <c r="A607">
        <v>598</v>
      </c>
      <c r="B607">
        <v>596.995</v>
      </c>
      <c r="C607">
        <v>616159.61600000004</v>
      </c>
      <c r="D607">
        <v>3097393.6469999999</v>
      </c>
      <c r="E607">
        <v>632.26400000000001</v>
      </c>
      <c r="F607">
        <v>5.2</v>
      </c>
      <c r="G607">
        <v>0</v>
      </c>
      <c r="H607" t="s">
        <v>176</v>
      </c>
      <c r="I607">
        <v>2.3E-2</v>
      </c>
      <c r="J607" s="5">
        <f t="shared" si="137"/>
        <v>0.99900000000002365</v>
      </c>
      <c r="K607" s="5">
        <f t="shared" ca="1" si="138"/>
        <v>50.95</v>
      </c>
      <c r="L607" s="5">
        <f ca="1">IF($A$2=0,
    IFERROR(L606,
        MAX('1D'!$D$16,
            POWER((ABS(K607)^2)/('1D'!$I$5*MAX(F607,
                        0.1)^2),
                1/3))),
    IF(IFERROR(V606,
            0)=0,
        IFERROR(L606,
            MAX('1D'!$D$16,
                POWER((ABS(K607)^2)/('1D'!$I$5*MAX(F607,
                            0.1)^2),
                    1/3))),
        IF(OR(IFERROR(L607,
                    0)=0,
                IFERROR(S606,
                    0)&lt;1,
                IFERROR(S607,
                    0)&lt;1),
            MAX('1D'!$D$16,
                POWER((ABS(K607)^2)/('1D'!$I$5*MAX(F607,
                            0.1)^2),
                    1/3)),
            IF(IFERROR(U607,
                    0)&gt;0,
                MAX('1D'!$D$16,
                    IFERROR(L607,
                        0)+((IFERROR(U607,
                                0))*'1D'!$D$18*IF((IFERROR(S607,
                                    0))&lt;1,
                            1,
                            -1))),
                IF(IFERROR(U607,
                        0)&lt;0,
                    IF(ABS((MAX('1D'!$D$16,
                                    POWER((ABS(K607)^2)/('1D'!$I$5*MAX(F607,
                                                0.1)^2),
                                        1/3)))-IFERROR(L607,
                                0))&gt;'1D'!$D$19,
                        MAX('1D'!$D$16,
                            IF((MAX('1D'!$D$16,
                                        POWER((ABS(K607)^2)/('1D'!$I$5*MAX(F607,
                                                    0.1)^2),
                                            1/3)))&gt;IFERROR(L607,
                                    0),
                                MIN((MAX('1D'!$D$16,
                                            POWER((ABS(K607)^2)/('1D'!$I$5*MAX(F607,
                                                        0.1)^2),
                                                1/3))),
                                    IFERROR(L607,
                                        0)+(MIN(ABS(IFERROR(U607,
                                                    0))*'1D'!$D$18,
                                            ABS((MAX('1D'!$D$16,
                                                        POWER((ABS(K607)^2)/('1D'!$I$5*MAX(F607,
                                                                    0.1)^2),
                                                            1/3)))-IFERROR(L607,
                                                    0))))),
                                MAX((MAX('1D'!$D$16,
                                            POWER((ABS(K607)^2)/('1D'!$I$5*MAX(F607,
                                                        0.1)^2),
                                                1/3))),
                                    IFERROR(L607,
                                        0)-(MIN(ABS(IFERROR(U607,
                                                    0))*'1D'!$D$18,
                                            ABS((MAX('1D'!$D$16,
                                                        POWER((ABS(K607)^2)/('1D'!$I$5*MAX(F607,
                                                                    0.1)^2),
                                                            1/3)))-IFERROR(L607,
                                                    0))))))),
                        MAX('1D'!$D$16,
                            POWER((ABS(K607)^2)/('1D'!$I$5*MAX(F607,
                                        0.1)^2),
                                1/3))),
                    MAX('1D'!$D$16,
                        IFERROR(L607,
                            0)))))))</f>
        <v>2.0411692021517887</v>
      </c>
      <c r="M607" s="5">
        <f t="shared" ca="1" si="126"/>
        <v>10.614079851189301</v>
      </c>
      <c r="N607" s="5">
        <f t="shared" ca="1" si="127"/>
        <v>1.1434704692804873</v>
      </c>
      <c r="O607" s="5">
        <f t="shared" ca="1" si="128"/>
        <v>4.8002276894771132</v>
      </c>
      <c r="P607" s="5">
        <f t="shared" ca="1" si="129"/>
        <v>634.30516920215177</v>
      </c>
      <c r="Q607" s="5">
        <f ca="1">P607+((ABS(K607)/MAX(((F607)+(G607)*(L607))*(L607),
            0.000001))^2)/(2*'1D'!$I$5)</f>
        <v>635.47959253909482</v>
      </c>
      <c r="R607" s="5">
        <f ca="1">((ABS(K607)*'1D'!$D$6)/(MAX(((F607)+(G607)*(L607))*(L607),
            0.000001)*MAX(((((F607)+(G607)*(L607))*(L607))/MAX((F607)+2*(L607)*SQRT(1+(G607)^2),
                    0.000001))^(2/3),
            0.000001)))^2</f>
        <v>4.3358367565141456E-3</v>
      </c>
      <c r="S607" s="5">
        <f ca="1">ABS(ABS(K607)/MAX(((F607)+(G607)*(L607))*(L607),
        0.000001))/SQRT('1D'!$I$5*MAX((((F607)+(G607)*(L607))*(L607))/MAX((F607)+2*(G607)*(L607),
            0.000001),
        0.000001))</f>
        <v>1.0727235886044055</v>
      </c>
      <c r="T607" s="5">
        <f ca="1">((F607)*(L607)^2)/2+(G607)*(L607)^3/3+(ABS(K607)^2)/('1D'!$I$5*MAX(((F607)+(G607)*(L607))*(L607),
        0.000001))</f>
        <v>35.763412605541333</v>
      </c>
      <c r="U607" s="5">
        <f ca="1">IF($A$2=0,
    0,
    IFERROR(Q606-(((R606+R607)/2)*J607)-(IF(O606&gt;O607,
                '1D'!$D$8*((O606^2-O607^2)/(2*'1D'!$I$5)),
                '1D'!$D$9*((O607^2-O606^2)/(2*'1D'!$I$5)))+('1D'!$D$10*(ABS(I607)/90)*(MAX(O606^2,
                        O607^2)/(2*'1D'!$I$5))))-Q607,
        0))</f>
        <v>-3.8765204810715659E-3</v>
      </c>
      <c r="V607" s="5">
        <f ca="1">IF($A$2=0,
    1,
    IF(IFERROR(V606,
            0)=0,
        0,
        IFERROR(IF(ROUND(S607,
                    3)=1,
                1,
                IF(AND(ABS(U607)&lt;'1D'!$D$19,
                        S607&gt;1),
                    1,
                    0)),
            0)))</f>
        <v>0</v>
      </c>
      <c r="W607" s="5">
        <f ca="1">IF($A$2=0,
    MAX(MAX('1D'!$D$16,
            MAX('1D'!$D$16,
                POWER((ABS(K607)^2)/('1D'!$I$5*MAX(F607,
                            0.1)^2),
                    1/3))),
        IFERROR(W1396,
            MAX(MAX('1D'!$D$16,
                    MAX('1D'!$D$16,
                        POWER((ABS(K607)^2)/('1D'!$I$5*MAX(F607,
                                    0.1)^2),
                            1/3))),
                ($L$2)-E1396))),
    IF(IFERROR(AG608,
            0)=0,
        MAX(MAX('1D'!$D$16,
                MAX('1D'!$D$16,
                    POWER((ABS(K607)^2)/('1D'!$I$5*MAX(F607,
                                0.1)^2),
                        1/3))),
            IFERROR(W1396,
                MAX(MAX('1D'!$D$16,
                        MAX('1D'!$D$16,
                            POWER((ABS(K607)^2)/('1D'!$I$5*MAX(F607,
                                        0.1)^2),
                                1/3))),
                    ($L$2)-E1396))),
        IF(IFERROR(W607,
                0)=0,
            MAX(MAX('1D'!$D$16,
                    MAX('1D'!$D$16,
                        POWER((ABS(K607)^2)/('1D'!$I$5*MAX(F607,
                                    0.1)^2),
                            1/3))),
                IFERROR(W1396,
                    MAX(MAX('1D'!$D$16,
                            MAX('1D'!$D$16,
                                POWER((ABS(K607)^2)/('1D'!$I$5*MAX(F607,
                                            0.1)^2),
                                    1/3))),
                        ($L$2)-E1396))),
            IF(OR(IFERROR(AD607,
                        0)&gt;=1,
                    IFERROR(AD608,
                        0)&gt;=1),
                MAX('1D'!$D$16,
                    MAX('1D'!$D$16,
                        POWER((ABS(K607)^2)/('1D'!$I$5*MAX(F607,
                                    0.1)^2),
                            1/3))),
                IF(ABS(IFERROR(AF607,
                            0))&lt;'1D'!$D$19,
                    MAX(MAX('1D'!$D$16,
                            MAX('1D'!$D$16,
                                POWER((ABS(K607)^2)/('1D'!$I$5*MAX(F607,
                                            0.1)^2),
                                    1/3))),
                        IFERROR(W607,
                            0)),
                    MAX(MAX('1D'!$D$16,
                            MAX('1D'!$D$16,
                                POWER((ABS(K607)^2)/('1D'!$I$5*MAX(F607,
                                            0.1)^2),
                                    1/3))),
                        (IFERROR(W607,
                                0))+((IFERROR(AF607,
                                    0))*'1D'!$D$18)))))))</f>
        <v>2.1389677043987478</v>
      </c>
      <c r="X607" s="5">
        <f t="shared" ca="1" si="130"/>
        <v>11.122632062873489</v>
      </c>
      <c r="Y607" s="5">
        <f t="shared" ca="1" si="131"/>
        <v>1.1735290000551568</v>
      </c>
      <c r="Z607" s="5">
        <f t="shared" ca="1" si="132"/>
        <v>4.5807502857230418</v>
      </c>
      <c r="AA607" s="5">
        <f t="shared" ca="1" si="133"/>
        <v>634.40296770439875</v>
      </c>
      <c r="AB607" s="5">
        <f ca="1">AA607+((ABS(K607)/MAX(((F607)+(G607)*(W607))*(W607),
            0.000001))^2)/(2*'1D'!$I$5)</f>
        <v>635.47245155659812</v>
      </c>
      <c r="AC607" s="5">
        <f ca="1">((ABS(K607)*'1D'!$D$6)/(MAX(((F607)+(G607)*(W607))*(W607),
            0.000001)*MAX(((((F607)+(G607)*(W607))*(W607))/MAX((F607)+2*(W607)*SQRT(1+(G607)^2),
                    0.000001))^(2/3),
            0.000001)))^2</f>
        <v>3.8141460404132466E-3</v>
      </c>
      <c r="AD607" s="5">
        <f ca="1">ABS(ABS(K607)/MAX(((F607)+(G607)*(W607))*(W607),
        0.000001))/SQRT('1D'!$I$5*MAX((((F607)+(G607)*(W607))*(W607))/MAX((F607)+2*(G607)*(W607),
            0.000001),
        0.000001))</f>
        <v>1.0000000000000004</v>
      </c>
      <c r="AE607" s="5">
        <f ca="1">((F607)*(W607)^2)/2+(G607)*(W607)^3/3+(ABS(K607)^2)/('1D'!$I$5*MAX(((F607)+(G607)*(W607))*(W607),
        0.000001))</f>
        <v>35.686426155594638</v>
      </c>
      <c r="AF607" s="5">
        <f ca="1">IF($A$2=0,
    0,
    IFERROR(AB608+(((AC607+AC608)/2)*J608)+(IF(Z607&gt;Z608,
                '1D'!$D$8*((Z607^2-Z608^2)/(2*'1D'!$I$5)),
                '1D'!$D$9*((Z608^2-Z607^2)/(2*'1D'!$I$5)))+('1D'!$D$10*(ABS(I608)/90)*(MAX(Z607^2,
                        Z608^2)/(2*'1D'!$I$5))))-AB607,
        0))</f>
        <v>3.3589570674621427E-3</v>
      </c>
      <c r="AG607" s="5">
        <f ca="1">IF($A$2=0,
    1,
    IF(IFERROR(AG608,
            0)=0,
        0,
        IFERROR(IF(OR(ROUND(AD607,
                        3)&gt;=1,
                    AND(ABS(AF607)&lt;'1D'!$D$19,
                        AD607&lt;1)),
                1,
                0),
            0)))</f>
        <v>1</v>
      </c>
      <c r="AH607" s="5">
        <f ca="1">IFERROR(IF('1D'!V32="Supercritical",
        MAX('1D'!$D$16,
            IFERROR(L607,
                MAX('1D'!$D$16,
                    POWER((ABS(K607)^2)/('1D'!$I$5*MAX(F607,
                                0.1)^2),
                        1/3)))),
        IF('1D'!V32="Subcritical",
            MAX('1D'!$D$16,
                IFERROR(W607,
                    MAX('1D'!$D$16,
                        POWER((ABS(K607)^2)/('1D'!$I$5*MAX(F607,
                                    0.1)^2),
                            1/3)))),
            IF(IFERROR(T607,
                    -1E+99)&gt;=IFERROR(AE607,
                    -1E+99),
                MAX('1D'!$D$16,
                    IFERROR(L607,
                        MAX('1D'!$D$16,
                            POWER((ABS(K607)^2)/('1D'!$I$5*MAX(F607,
                                        0.1)^2),
                                1/3)))),
                MAX('1D'!$D$16,
                    IFERROR(W607,
                        MAX('1D'!$D$16,
                            POWER((ABS(K607)^2)/('1D'!$I$5*MAX(F607,
                                        0.1)^2),
                                1/3))))))),
    MAX('1D'!$D$16,
        POWER((ABS(K607)^2)/('1D'!$I$5*MAX(F607,
                    0.1)^2),
            1/3)))</f>
        <v>2.0411692021517887</v>
      </c>
      <c r="AI607" s="5">
        <f t="shared" ca="1" si="134"/>
        <v>634.30516920215177</v>
      </c>
      <c r="AJ607" s="5">
        <f ca="1">AI607+((ABS(K607)/MAX(((F607)+(G607)*(AH607))*(AH607),
            0.000001))^2)/(2*'1D'!$I$5)</f>
        <v>635.47959253909482</v>
      </c>
      <c r="AM607">
        <v>0</v>
      </c>
      <c r="AN607">
        <v>0</v>
      </c>
      <c r="AO607" s="5">
        <f t="shared" si="135"/>
        <v>0</v>
      </c>
      <c r="AP607" s="5">
        <f t="shared" si="139"/>
        <v>0</v>
      </c>
      <c r="AQ607" s="5">
        <f ca="1">ABS(ABS(K607)/MAX(((F607)+(G607)*(AH607))*(AH607),
        0.000001))/SQRT('1D'!$I$5*MAX((((F607)+(G607)*(AH607))*(AH607))/MAX((F607)+2*(G607)*(AH607),
            0.000001),
        0.000001))</f>
        <v>1.0727235886044055</v>
      </c>
      <c r="AR607" s="5" t="str">
        <f t="shared" ca="1" si="136"/>
        <v>Supercritical</v>
      </c>
      <c r="AS607" s="5">
        <f ca="1">((ABS(K607)*'1D'!$D$6)/(MAX(((F607)+(G607)*(AH607))*(AH607),
            0.000001)*MAX(((((F607)+(G607)*(AH607))*(AH607))/MAX((F607)+2*(AH607)*SQRT(1+(G607)^2),
                    0.000001))^(2/3),
            0.000001)))^2</f>
        <v>4.3358367565141456E-3</v>
      </c>
    </row>
    <row r="608" spans="1:45" x14ac:dyDescent="0.35">
      <c r="A608">
        <v>599</v>
      </c>
      <c r="B608">
        <v>597.99599999999998</v>
      </c>
      <c r="C608">
        <v>616159.14099999995</v>
      </c>
      <c r="D608">
        <v>3097392.7659999998</v>
      </c>
      <c r="E608">
        <v>632.26350000000002</v>
      </c>
      <c r="F608">
        <v>5.2</v>
      </c>
      <c r="G608">
        <v>0</v>
      </c>
      <c r="H608" t="s">
        <v>176</v>
      </c>
      <c r="I608">
        <v>2.3E-2</v>
      </c>
      <c r="J608" s="5">
        <f t="shared" si="137"/>
        <v>1.0009999999999764</v>
      </c>
      <c r="K608" s="5">
        <f t="shared" ca="1" si="138"/>
        <v>50.95</v>
      </c>
      <c r="L608" s="5">
        <f ca="1">IF($A$2=0,
    IFERROR(L607,
        MAX('1D'!$D$16,
            POWER((ABS(K608)^2)/('1D'!$I$5*MAX(F608,
                        0.1)^2),
                1/3))),
    IF(IFERROR(V607,
            0)=0,
        IFERROR(L607,
            MAX('1D'!$D$16,
                POWER((ABS(K608)^2)/('1D'!$I$5*MAX(F608,
                            0.1)^2),
                    1/3))),
        IF(OR(IFERROR(L608,
                    0)=0,
                IFERROR(S607,
                    0)&lt;1,
                IFERROR(S608,
                    0)&lt;1),
            MAX('1D'!$D$16,
                POWER((ABS(K608)^2)/('1D'!$I$5*MAX(F608,
                            0.1)^2),
                    1/3)),
            IF(IFERROR(U608,
                    0)&gt;0,
                MAX('1D'!$D$16,
                    IFERROR(L608,
                        0)+((IFERROR(U608,
                                0))*'1D'!$D$18*IF((IFERROR(S608,
                                    0))&lt;1,
                            1,
                            -1))),
                IF(IFERROR(U608,
                        0)&lt;0,
                    IF(ABS((MAX('1D'!$D$16,
                                    POWER((ABS(K608)^2)/('1D'!$I$5*MAX(F608,
                                                0.1)^2),
                                        1/3)))-IFERROR(L608,
                                0))&gt;'1D'!$D$19,
                        MAX('1D'!$D$16,
                            IF((MAX('1D'!$D$16,
                                        POWER((ABS(K608)^2)/('1D'!$I$5*MAX(F608,
                                                    0.1)^2),
                                            1/3)))&gt;IFERROR(L608,
                                    0),
                                MIN((MAX('1D'!$D$16,
                                            POWER((ABS(K608)^2)/('1D'!$I$5*MAX(F608,
                                                        0.1)^2),
                                                1/3))),
                                    IFERROR(L608,
                                        0)+(MIN(ABS(IFERROR(U608,
                                                    0))*'1D'!$D$18,
                                            ABS((MAX('1D'!$D$16,
                                                        POWER((ABS(K608)^2)/('1D'!$I$5*MAX(F608,
                                                                    0.1)^2),
                                                            1/3)))-IFERROR(L608,
                                                    0))))),
                                MAX((MAX('1D'!$D$16,
                                            POWER((ABS(K608)^2)/('1D'!$I$5*MAX(F608,
                                                        0.1)^2),
                                                1/3))),
                                    IFERROR(L608,
                                        0)-(MIN(ABS(IFERROR(U608,
                                                    0))*'1D'!$D$18,
                                            ABS((MAX('1D'!$D$16,
                                                        POWER((ABS(K608)^2)/('1D'!$I$5*MAX(F608,
                                                                    0.1)^2),
                                                            1/3)))-IFERROR(L608,
                                                    0))))))),
                        MAX('1D'!$D$16,
                            POWER((ABS(K608)^2)/('1D'!$I$5*MAX(F608,
                                        0.1)^2),
                                1/3))),
                    MAX('1D'!$D$16,
                        IFERROR(L608,
                            0)))))))</f>
        <v>2.0411692021517887</v>
      </c>
      <c r="M608" s="5">
        <f t="shared" ca="1" si="126"/>
        <v>10.614079851189301</v>
      </c>
      <c r="N608" s="5">
        <f t="shared" ca="1" si="127"/>
        <v>1.1434704692804873</v>
      </c>
      <c r="O608" s="5">
        <f t="shared" ca="1" si="128"/>
        <v>4.8002276894771132</v>
      </c>
      <c r="P608" s="5">
        <f t="shared" ca="1" si="129"/>
        <v>634.30466920215179</v>
      </c>
      <c r="Q608" s="5">
        <f ca="1">P608+((ABS(K608)/MAX(((F608)+(G608)*(L608))*(L608),
            0.000001))^2)/(2*'1D'!$I$5)</f>
        <v>635.47909253909484</v>
      </c>
      <c r="R608" s="5">
        <f ca="1">((ABS(K608)*'1D'!$D$6)/(MAX(((F608)+(G608)*(L608))*(L608),
            0.000001)*MAX(((((F608)+(G608)*(L608))*(L608))/MAX((F608)+2*(L608)*SQRT(1+(G608)^2),
                    0.000001))^(2/3),
            0.000001)))^2</f>
        <v>4.3358367565141456E-3</v>
      </c>
      <c r="S608" s="5">
        <f ca="1">ABS(ABS(K608)/MAX(((F608)+(G608)*(L608))*(L608),
        0.000001))/SQRT('1D'!$I$5*MAX((((F608)+(G608)*(L608))*(L608))/MAX((F608)+2*(G608)*(L608),
            0.000001),
        0.000001))</f>
        <v>1.0727235886044055</v>
      </c>
      <c r="T608" s="5">
        <f ca="1">((F608)*(L608)^2)/2+(G608)*(L608)^3/3+(ABS(K608)^2)/('1D'!$I$5*MAX(((F608)+(G608)*(L608))*(L608),
        0.000001))</f>
        <v>35.763412605541333</v>
      </c>
      <c r="U608" s="5">
        <f ca="1">IF($A$2=0,
    0,
    IFERROR(Q607-(((R607+R608)/2)*J608)-(IF(O607&gt;O608,
                '1D'!$D$8*((O607^2-O608^2)/(2*'1D'!$I$5)),
                '1D'!$D$9*((O608^2-O607^2)/(2*'1D'!$I$5)))+('1D'!$D$10*(ABS(I608)/90)*(MAX(O607^2,
                        O608^2)/(2*'1D'!$I$5))))-Q608,
        0))</f>
        <v>-3.8851921545983714E-3</v>
      </c>
      <c r="V608" s="5">
        <f ca="1">IF($A$2=0,
    1,
    IF(IFERROR(V607,
            0)=0,
        0,
        IFERROR(IF(ROUND(S608,
                    3)=1,
                1,
                IF(AND(ABS(U608)&lt;'1D'!$D$19,
                        S608&gt;1),
                    1,
                    0)),
            0)))</f>
        <v>0</v>
      </c>
      <c r="W608" s="5">
        <f ca="1">IF($A$2=0,
    MAX(MAX('1D'!$D$16,
            MAX('1D'!$D$16,
                POWER((ABS(K608)^2)/('1D'!$I$5*MAX(F608,
                            0.1)^2),
                    1/3))),
        IFERROR(W1396,
            MAX(MAX('1D'!$D$16,
                    MAX('1D'!$D$16,
                        POWER((ABS(K608)^2)/('1D'!$I$5*MAX(F608,
                                    0.1)^2),
                            1/3))),
                ($L$2)-E1396))),
    IF(IFERROR(AG609,
            0)=0,
        MAX(MAX('1D'!$D$16,
                MAX('1D'!$D$16,
                    POWER((ABS(K608)^2)/('1D'!$I$5*MAX(F608,
                                0.1)^2),
                        1/3))),
            IFERROR(W1396,
                MAX(MAX('1D'!$D$16,
                        MAX('1D'!$D$16,
                            POWER((ABS(K608)^2)/('1D'!$I$5*MAX(F608,
                                        0.1)^2),
                                1/3))),
                    ($L$2)-E1396))),
        IF(IFERROR(W608,
                0)=0,
            MAX(MAX('1D'!$D$16,
                    MAX('1D'!$D$16,
                        POWER((ABS(K608)^2)/('1D'!$I$5*MAX(F608,
                                    0.1)^2),
                            1/3))),
                IFERROR(W1396,
                    MAX(MAX('1D'!$D$16,
                            MAX('1D'!$D$16,
                                POWER((ABS(K608)^2)/('1D'!$I$5*MAX(F608,
                                            0.1)^2),
                                    1/3))),
                        ($L$2)-E1396))),
            IF(OR(IFERROR(AD608,
                        0)&gt;=1,
                    IFERROR(AD609,
                        0)&gt;=1),
                MAX('1D'!$D$16,
                    MAX('1D'!$D$16,
                        POWER((ABS(K608)^2)/('1D'!$I$5*MAX(F608,
                                    0.1)^2),
                            1/3))),
                IF(ABS(IFERROR(AF608,
                            0))&lt;'1D'!$D$19,
                    MAX(MAX('1D'!$D$16,
                            MAX('1D'!$D$16,
                                POWER((ABS(K608)^2)/('1D'!$I$5*MAX(F608,
                                            0.1)^2),
                                    1/3))),
                        IFERROR(W608,
                            0)),
                    MAX(MAX('1D'!$D$16,
                            MAX('1D'!$D$16,
                                POWER((ABS(K608)^2)/('1D'!$I$5*MAX(F608,
                                            0.1)^2),
                                    1/3))),
                        (IFERROR(W608,
                                0))+((IFERROR(AF608,
                                    0))*'1D'!$D$18)))))))</f>
        <v>2.1389677043987478</v>
      </c>
      <c r="X608" s="5">
        <f t="shared" ca="1" si="130"/>
        <v>11.122632062873489</v>
      </c>
      <c r="Y608" s="5">
        <f t="shared" ca="1" si="131"/>
        <v>1.1735290000551568</v>
      </c>
      <c r="Z608" s="5">
        <f t="shared" ca="1" si="132"/>
        <v>4.5807502857230418</v>
      </c>
      <c r="AA608" s="5">
        <f t="shared" ca="1" si="133"/>
        <v>634.40246770439876</v>
      </c>
      <c r="AB608" s="5">
        <f ca="1">AA608+((ABS(K608)/MAX(((F608)+(G608)*(W608))*(W608),
            0.000001))^2)/(2*'1D'!$I$5)</f>
        <v>635.47195155659813</v>
      </c>
      <c r="AC608" s="5">
        <f ca="1">((ABS(K608)*'1D'!$D$6)/(MAX(((F608)+(G608)*(W608))*(W608),
            0.000001)*MAX(((((F608)+(G608)*(W608))*(W608))/MAX((F608)+2*(W608)*SQRT(1+(G608)^2),
                    0.000001))^(2/3),
            0.000001)))^2</f>
        <v>3.8141460404132466E-3</v>
      </c>
      <c r="AD608" s="5">
        <f ca="1">ABS(ABS(K608)/MAX(((F608)+(G608)*(W608))*(W608),
        0.000001))/SQRT('1D'!$I$5*MAX((((F608)+(G608)*(W608))*(W608))/MAX((F608)+2*(G608)*(W608),
            0.000001),
        0.000001))</f>
        <v>1.0000000000000004</v>
      </c>
      <c r="AE608" s="5">
        <f ca="1">((F608)*(W608)^2)/2+(G608)*(W608)^3/3+(ABS(K608)^2)/('1D'!$I$5*MAX(((F608)+(G608)*(W608))*(W608),
        0.000001))</f>
        <v>35.686426155594638</v>
      </c>
      <c r="AF608" s="5">
        <f ca="1">IF($A$2=0,
    0,
    IFERROR(AB609+(((AC608+AC609)/2)*J609)+(IF(Z608&gt;Z609,
                '1D'!$D$8*((Z608^2-Z609^2)/(2*'1D'!$I$5)),
                '1D'!$D$9*((Z609^2-Z608^2)/(2*'1D'!$I$5)))+('1D'!$D$10*(ABS(I609)/90)*(MAX(Z608^2,
                        Z609^2)/(2*'1D'!$I$5))))-AB608,
        0))</f>
        <v>3.3622728137743252E-3</v>
      </c>
      <c r="AG608" s="5">
        <f ca="1">IF($A$2=0,
    1,
    IF(IFERROR(AG609,
            0)=0,
        0,
        IFERROR(IF(OR(ROUND(AD608,
                        3)&gt;=1,
                    AND(ABS(AF608)&lt;'1D'!$D$19,
                        AD608&lt;1)),
                1,
                0),
            0)))</f>
        <v>1</v>
      </c>
      <c r="AH608" s="5">
        <f ca="1">IFERROR(IF('1D'!V32="Supercritical",
        MAX('1D'!$D$16,
            IFERROR(L608,
                MAX('1D'!$D$16,
                    POWER((ABS(K608)^2)/('1D'!$I$5*MAX(F608,
                                0.1)^2),
                        1/3)))),
        IF('1D'!V32="Subcritical",
            MAX('1D'!$D$16,
                IFERROR(W608,
                    MAX('1D'!$D$16,
                        POWER((ABS(K608)^2)/('1D'!$I$5*MAX(F608,
                                    0.1)^2),
                            1/3)))),
            IF(IFERROR(T608,
                    -1E+99)&gt;=IFERROR(AE608,
                    -1E+99),
                MAX('1D'!$D$16,
                    IFERROR(L608,
                        MAX('1D'!$D$16,
                            POWER((ABS(K608)^2)/('1D'!$I$5*MAX(F608,
                                        0.1)^2),
                                1/3)))),
                MAX('1D'!$D$16,
                    IFERROR(W608,
                        MAX('1D'!$D$16,
                            POWER((ABS(K608)^2)/('1D'!$I$5*MAX(F608,
                                        0.1)^2),
                                1/3))))))),
    MAX('1D'!$D$16,
        POWER((ABS(K608)^2)/('1D'!$I$5*MAX(F608,
                    0.1)^2),
            1/3)))</f>
        <v>2.0411692021517887</v>
      </c>
      <c r="AI608" s="5">
        <f t="shared" ca="1" si="134"/>
        <v>634.30466920215179</v>
      </c>
      <c r="AJ608" s="5">
        <f ca="1">AI608+((ABS(K608)/MAX(((F608)+(G608)*(AH608))*(AH608),
            0.000001))^2)/(2*'1D'!$I$5)</f>
        <v>635.47909253909484</v>
      </c>
      <c r="AM608">
        <v>0</v>
      </c>
      <c r="AN608">
        <v>0</v>
      </c>
      <c r="AO608" s="5">
        <f t="shared" si="135"/>
        <v>0</v>
      </c>
      <c r="AP608" s="5">
        <f t="shared" si="139"/>
        <v>0</v>
      </c>
      <c r="AQ608" s="5">
        <f ca="1">ABS(ABS(K608)/MAX(((F608)+(G608)*(AH608))*(AH608),
        0.000001))/SQRT('1D'!$I$5*MAX((((F608)+(G608)*(AH608))*(AH608))/MAX((F608)+2*(G608)*(AH608),
            0.000001),
        0.000001))</f>
        <v>1.0727235886044055</v>
      </c>
      <c r="AR608" s="5" t="str">
        <f t="shared" ca="1" si="136"/>
        <v>Supercritical</v>
      </c>
      <c r="AS608" s="5">
        <f ca="1">((ABS(K608)*'1D'!$D$6)/(MAX(((F608)+(G608)*(AH608))*(AH608),
            0.000001)*MAX(((((F608)+(G608)*(AH608))*(AH608))/MAX((F608)+2*(AH608)*SQRT(1+(G608)^2),
                    0.000001))^(2/3),
            0.000001)))^2</f>
        <v>4.3358367565141456E-3</v>
      </c>
    </row>
    <row r="609" spans="1:45" x14ac:dyDescent="0.35">
      <c r="A609">
        <v>600</v>
      </c>
      <c r="B609">
        <v>598.99599999999998</v>
      </c>
      <c r="C609">
        <v>616158.66700000002</v>
      </c>
      <c r="D609">
        <v>3097391.8859999999</v>
      </c>
      <c r="E609">
        <v>632.26300000000003</v>
      </c>
      <c r="F609">
        <v>5.2</v>
      </c>
      <c r="G609">
        <v>0</v>
      </c>
      <c r="H609" t="s">
        <v>176</v>
      </c>
      <c r="I609">
        <v>2.7E-2</v>
      </c>
      <c r="J609" s="5">
        <f t="shared" si="137"/>
        <v>1</v>
      </c>
      <c r="K609" s="5">
        <f t="shared" ca="1" si="138"/>
        <v>50.95</v>
      </c>
      <c r="L609" s="5">
        <f ca="1">IF($A$2=0,
    IFERROR(L608,
        MAX('1D'!$D$16,
            POWER((ABS(K609)^2)/('1D'!$I$5*MAX(F609,
                        0.1)^2),
                1/3))),
    IF(IFERROR(V608,
            0)=0,
        IFERROR(L608,
            MAX('1D'!$D$16,
                POWER((ABS(K609)^2)/('1D'!$I$5*MAX(F609,
                            0.1)^2),
                    1/3))),
        IF(OR(IFERROR(L609,
                    0)=0,
                IFERROR(S608,
                    0)&lt;1,
                IFERROR(S609,
                    0)&lt;1),
            MAX('1D'!$D$16,
                POWER((ABS(K609)^2)/('1D'!$I$5*MAX(F609,
                            0.1)^2),
                    1/3)),
            IF(IFERROR(U609,
                    0)&gt;0,
                MAX('1D'!$D$16,
                    IFERROR(L609,
                        0)+((IFERROR(U609,
                                0))*'1D'!$D$18*IF((IFERROR(S609,
                                    0))&lt;1,
                            1,
                            -1))),
                IF(IFERROR(U609,
                        0)&lt;0,
                    IF(ABS((MAX('1D'!$D$16,
                                    POWER((ABS(K609)^2)/('1D'!$I$5*MAX(F609,
                                                0.1)^2),
                                        1/3)))-IFERROR(L609,
                                0))&gt;'1D'!$D$19,
                        MAX('1D'!$D$16,
                            IF((MAX('1D'!$D$16,
                                        POWER((ABS(K609)^2)/('1D'!$I$5*MAX(F609,
                                                    0.1)^2),
                                            1/3)))&gt;IFERROR(L609,
                                    0),
                                MIN((MAX('1D'!$D$16,
                                            POWER((ABS(K609)^2)/('1D'!$I$5*MAX(F609,
                                                        0.1)^2),
                                                1/3))),
                                    IFERROR(L609,
                                        0)+(MIN(ABS(IFERROR(U609,
                                                    0))*'1D'!$D$18,
                                            ABS((MAX('1D'!$D$16,
                                                        POWER((ABS(K609)^2)/('1D'!$I$5*MAX(F609,
                                                                    0.1)^2),
                                                            1/3)))-IFERROR(L609,
                                                    0))))),
                                MAX((MAX('1D'!$D$16,
                                            POWER((ABS(K609)^2)/('1D'!$I$5*MAX(F609,
                                                        0.1)^2),
                                                1/3))),
                                    IFERROR(L609,
                                        0)-(MIN(ABS(IFERROR(U609,
                                                    0))*'1D'!$D$18,
                                            ABS((MAX('1D'!$D$16,
                                                        POWER((ABS(K609)^2)/('1D'!$I$5*MAX(F609,
                                                                    0.1)^2),
                                                            1/3)))-IFERROR(L609,
                                                    0))))))),
                        MAX('1D'!$D$16,
                            POWER((ABS(K609)^2)/('1D'!$I$5*MAX(F609,
                                        0.1)^2),
                                1/3))),
                    MAX('1D'!$D$16,
                        IFERROR(L609,
                            0)))))))</f>
        <v>2.0411692021517887</v>
      </c>
      <c r="M609" s="5">
        <f t="shared" ca="1" si="126"/>
        <v>10.614079851189301</v>
      </c>
      <c r="N609" s="5">
        <f t="shared" ca="1" si="127"/>
        <v>1.1434704692804873</v>
      </c>
      <c r="O609" s="5">
        <f t="shared" ca="1" si="128"/>
        <v>4.8002276894771132</v>
      </c>
      <c r="P609" s="5">
        <f t="shared" ca="1" si="129"/>
        <v>634.3041692021518</v>
      </c>
      <c r="Q609" s="5">
        <f ca="1">P609+((ABS(K609)/MAX(((F609)+(G609)*(L609))*(L609),
            0.000001))^2)/(2*'1D'!$I$5)</f>
        <v>635.47859253909485</v>
      </c>
      <c r="R609" s="5">
        <f ca="1">((ABS(K609)*'1D'!$D$6)/(MAX(((F609)+(G609)*(L609))*(L609),
            0.000001)*MAX(((((F609)+(G609)*(L609))*(L609))/MAX((F609)+2*(L609)*SQRT(1+(G609)^2),
                    0.000001))^(2/3),
            0.000001)))^2</f>
        <v>4.3358367565141456E-3</v>
      </c>
      <c r="S609" s="5">
        <f ca="1">ABS(ABS(K609)/MAX(((F609)+(G609)*(L609))*(L609),
        0.000001))/SQRT('1D'!$I$5*MAX((((F609)+(G609)*(L609))*(L609))/MAX((F609)+2*(G609)*(L609),
            0.000001),
        0.000001))</f>
        <v>1.0727235886044055</v>
      </c>
      <c r="T609" s="5">
        <f ca="1">((F609)*(L609)^2)/2+(G609)*(L609)^3/3+(ABS(K609)^2)/('1D'!$I$5*MAX(((F609)+(G609)*(L609))*(L609),
        0.000001))</f>
        <v>35.763412605541333</v>
      </c>
      <c r="U609" s="5">
        <f ca="1">IF($A$2=0,
    0,
    IFERROR(Q608-(((R608+R609)/2)*J609)-(IF(O608&gt;O609,
                '1D'!$D$8*((O608^2-O609^2)/(2*'1D'!$I$5)),
                '1D'!$D$9*((O609^2-O608^2)/(2*'1D'!$I$5)))+('1D'!$D$10*(ABS(I609)/90)*(MAX(O608^2,
                        O609^2)/(2*'1D'!$I$5))))-Q609,
        0))</f>
        <v>-3.8886858066007335E-3</v>
      </c>
      <c r="V609" s="5">
        <f ca="1">IF($A$2=0,
    1,
    IF(IFERROR(V608,
            0)=0,
        0,
        IFERROR(IF(ROUND(S609,
                    3)=1,
                1,
                IF(AND(ABS(U609)&lt;'1D'!$D$19,
                        S609&gt;1),
                    1,
                    0)),
            0)))</f>
        <v>0</v>
      </c>
      <c r="W609" s="5">
        <f ca="1">IF($A$2=0,
    MAX(MAX('1D'!$D$16,
            MAX('1D'!$D$16,
                POWER((ABS(K609)^2)/('1D'!$I$5*MAX(F609,
                            0.1)^2),
                    1/3))),
        IFERROR(W1396,
            MAX(MAX('1D'!$D$16,
                    MAX('1D'!$D$16,
                        POWER((ABS(K609)^2)/('1D'!$I$5*MAX(F609,
                                    0.1)^2),
                            1/3))),
                ($L$2)-E1396))),
    IF(IFERROR(AG610,
            0)=0,
        MAX(MAX('1D'!$D$16,
                MAX('1D'!$D$16,
                    POWER((ABS(K609)^2)/('1D'!$I$5*MAX(F609,
                                0.1)^2),
                        1/3))),
            IFERROR(W1396,
                MAX(MAX('1D'!$D$16,
                        MAX('1D'!$D$16,
                            POWER((ABS(K609)^2)/('1D'!$I$5*MAX(F609,
                                        0.1)^2),
                                1/3))),
                    ($L$2)-E1396))),
        IF(IFERROR(W609,
                0)=0,
            MAX(MAX('1D'!$D$16,
                    MAX('1D'!$D$16,
                        POWER((ABS(K609)^2)/('1D'!$I$5*MAX(F609,
                                    0.1)^2),
                            1/3))),
                IFERROR(W1396,
                    MAX(MAX('1D'!$D$16,
                            MAX('1D'!$D$16,
                                POWER((ABS(K609)^2)/('1D'!$I$5*MAX(F609,
                                            0.1)^2),
                                    1/3))),
                        ($L$2)-E1396))),
            IF(OR(IFERROR(AD609,
                        0)&gt;=1,
                    IFERROR(AD610,
                        0)&gt;=1),
                MAX('1D'!$D$16,
                    MAX('1D'!$D$16,
                        POWER((ABS(K609)^2)/('1D'!$I$5*MAX(F609,
                                    0.1)^2),
                            1/3))),
                IF(ABS(IFERROR(AF609,
                            0))&lt;'1D'!$D$19,
                    MAX(MAX('1D'!$D$16,
                            MAX('1D'!$D$16,
                                POWER((ABS(K609)^2)/('1D'!$I$5*MAX(F609,
                                            0.1)^2),
                                    1/3))),
                        IFERROR(W609,
                            0)),
                    MAX(MAX('1D'!$D$16,
                            MAX('1D'!$D$16,
                                POWER((ABS(K609)^2)/('1D'!$I$5*MAX(F609,
                                            0.1)^2),
                                    1/3))),
                        (IFERROR(W609,
                                0))+((IFERROR(AF609,
                                    0))*'1D'!$D$18)))))))</f>
        <v>2.1389677043987478</v>
      </c>
      <c r="X609" s="5">
        <f t="shared" ca="1" si="130"/>
        <v>11.122632062873489</v>
      </c>
      <c r="Y609" s="5">
        <f t="shared" ca="1" si="131"/>
        <v>1.1735290000551568</v>
      </c>
      <c r="Z609" s="5">
        <f t="shared" ca="1" si="132"/>
        <v>4.5807502857230418</v>
      </c>
      <c r="AA609" s="5">
        <f t="shared" ca="1" si="133"/>
        <v>634.40196770439877</v>
      </c>
      <c r="AB609" s="5">
        <f ca="1">AA609+((ABS(K609)/MAX(((F609)+(G609)*(W609))*(W609),
            0.000001))^2)/(2*'1D'!$I$5)</f>
        <v>635.47145155659814</v>
      </c>
      <c r="AC609" s="5">
        <f ca="1">((ABS(K609)*'1D'!$D$6)/(MAX(((F609)+(G609)*(W609))*(W609),
            0.000001)*MAX(((((F609)+(G609)*(W609))*(W609))/MAX((F609)+2*(W609)*SQRT(1+(G609)^2),
                    0.000001))^(2/3),
            0.000001)))^2</f>
        <v>3.8141460404132466E-3</v>
      </c>
      <c r="AD609" s="5">
        <f ca="1">ABS(ABS(K609)/MAX(((F609)+(G609)*(W609))*(W609),
        0.000001))/SQRT('1D'!$I$5*MAX((((F609)+(G609)*(W609))*(W609))/MAX((F609)+2*(G609)*(W609),
            0.000001),
        0.000001))</f>
        <v>1.0000000000000004</v>
      </c>
      <c r="AE609" s="5">
        <f ca="1">((F609)*(W609)^2)/2+(G609)*(W609)^3/3+(ABS(K609)^2)/('1D'!$I$5*MAX(((F609)+(G609)*(W609))*(W609),
        0.000001))</f>
        <v>35.686426155594638</v>
      </c>
      <c r="AF609" s="5">
        <f ca="1">IF($A$2=0,
    0,
    IFERROR(AB610+(((AC609+AC610)/2)*J610)+(IF(Z609&gt;Z610,
                '1D'!$D$8*((Z609^2-Z610^2)/(2*'1D'!$I$5)),
                '1D'!$D$9*((Z610^2-Z609^2)/(2*'1D'!$I$5)))+('1D'!$D$10*(ABS(I610)/90)*(MAX(Z609^2,
                        Z610^2)/(2*'1D'!$I$5))))-AB609,
        0))</f>
        <v>3.3622728137743252E-3</v>
      </c>
      <c r="AG609" s="5">
        <f ca="1">IF($A$2=0,
    1,
    IF(IFERROR(AG610,
            0)=0,
        0,
        IFERROR(IF(OR(ROUND(AD609,
                        3)&gt;=1,
                    AND(ABS(AF609)&lt;'1D'!$D$19,
                        AD609&lt;1)),
                1,
                0),
            0)))</f>
        <v>1</v>
      </c>
      <c r="AH609" s="5">
        <f ca="1">IFERROR(IF('1D'!V32="Supercritical",
        MAX('1D'!$D$16,
            IFERROR(L609,
                MAX('1D'!$D$16,
                    POWER((ABS(K609)^2)/('1D'!$I$5*MAX(F609,
                                0.1)^2),
                        1/3)))),
        IF('1D'!V32="Subcritical",
            MAX('1D'!$D$16,
                IFERROR(W609,
                    MAX('1D'!$D$16,
                        POWER((ABS(K609)^2)/('1D'!$I$5*MAX(F609,
                                    0.1)^2),
                            1/3)))),
            IF(IFERROR(T609,
                    -1E+99)&gt;=IFERROR(AE609,
                    -1E+99),
                MAX('1D'!$D$16,
                    IFERROR(L609,
                        MAX('1D'!$D$16,
                            POWER((ABS(K609)^2)/('1D'!$I$5*MAX(F609,
                                        0.1)^2),
                                1/3)))),
                MAX('1D'!$D$16,
                    IFERROR(W609,
                        MAX('1D'!$D$16,
                            POWER((ABS(K609)^2)/('1D'!$I$5*MAX(F609,
                                        0.1)^2),
                                1/3))))))),
    MAX('1D'!$D$16,
        POWER((ABS(K609)^2)/('1D'!$I$5*MAX(F609,
                    0.1)^2),
            1/3)))</f>
        <v>2.0411692021517887</v>
      </c>
      <c r="AI609" s="5">
        <f t="shared" ca="1" si="134"/>
        <v>634.3041692021518</v>
      </c>
      <c r="AJ609" s="5">
        <f ca="1">AI609+((ABS(K609)/MAX(((F609)+(G609)*(AH609))*(AH609),
            0.000001))^2)/(2*'1D'!$I$5)</f>
        <v>635.47859253909485</v>
      </c>
      <c r="AM609">
        <v>0</v>
      </c>
      <c r="AN609">
        <v>0</v>
      </c>
      <c r="AO609" s="5">
        <f t="shared" si="135"/>
        <v>0</v>
      </c>
      <c r="AP609" s="5">
        <f t="shared" si="139"/>
        <v>0</v>
      </c>
      <c r="AQ609" s="5">
        <f ca="1">ABS(ABS(K609)/MAX(((F609)+(G609)*(AH609))*(AH609),
        0.000001))/SQRT('1D'!$I$5*MAX((((F609)+(G609)*(AH609))*(AH609))/MAX((F609)+2*(G609)*(AH609),
            0.000001),
        0.000001))</f>
        <v>1.0727235886044055</v>
      </c>
      <c r="AR609" s="5" t="str">
        <f t="shared" ca="1" si="136"/>
        <v>Supercritical</v>
      </c>
      <c r="AS609" s="5">
        <f ca="1">((ABS(K609)*'1D'!$D$6)/(MAX(((F609)+(G609)*(AH609))*(AH609),
            0.000001)*MAX(((((F609)+(G609)*(AH609))*(AH609))/MAX((F609)+2*(AH609)*SQRT(1+(G609)^2),
                    0.000001))^(2/3),
            0.000001)))^2</f>
        <v>4.3358367565141456E-3</v>
      </c>
    </row>
    <row r="610" spans="1:45" x14ac:dyDescent="0.35">
      <c r="A610">
        <v>601</v>
      </c>
      <c r="B610">
        <v>599.99599999999998</v>
      </c>
      <c r="C610">
        <v>616158.19299999997</v>
      </c>
      <c r="D610">
        <v>3097391.0049999999</v>
      </c>
      <c r="E610">
        <v>632.26250000000005</v>
      </c>
      <c r="F610">
        <v>5.2</v>
      </c>
      <c r="G610">
        <v>0</v>
      </c>
      <c r="H610" t="s">
        <v>176</v>
      </c>
      <c r="I610">
        <v>2.7E-2</v>
      </c>
      <c r="J610" s="5">
        <f t="shared" si="137"/>
        <v>1</v>
      </c>
      <c r="K610" s="5">
        <f t="shared" ca="1" si="138"/>
        <v>50.95</v>
      </c>
      <c r="L610" s="5">
        <f ca="1">IF($A$2=0,
    IFERROR(L609,
        MAX('1D'!$D$16,
            POWER((ABS(K610)^2)/('1D'!$I$5*MAX(F610,
                        0.1)^2),
                1/3))),
    IF(IFERROR(V609,
            0)=0,
        IFERROR(L609,
            MAX('1D'!$D$16,
                POWER((ABS(K610)^2)/('1D'!$I$5*MAX(F610,
                            0.1)^2),
                    1/3))),
        IF(OR(IFERROR(L610,
                    0)=0,
                IFERROR(S609,
                    0)&lt;1,
                IFERROR(S610,
                    0)&lt;1),
            MAX('1D'!$D$16,
                POWER((ABS(K610)^2)/('1D'!$I$5*MAX(F610,
                            0.1)^2),
                    1/3)),
            IF(IFERROR(U610,
                    0)&gt;0,
                MAX('1D'!$D$16,
                    IFERROR(L610,
                        0)+((IFERROR(U610,
                                0))*'1D'!$D$18*IF((IFERROR(S610,
                                    0))&lt;1,
                            1,
                            -1))),
                IF(IFERROR(U610,
                        0)&lt;0,
                    IF(ABS((MAX('1D'!$D$16,
                                    POWER((ABS(K610)^2)/('1D'!$I$5*MAX(F610,
                                                0.1)^2),
                                        1/3)))-IFERROR(L610,
                                0))&gt;'1D'!$D$19,
                        MAX('1D'!$D$16,
                            IF((MAX('1D'!$D$16,
                                        POWER((ABS(K610)^2)/('1D'!$I$5*MAX(F610,
                                                    0.1)^2),
                                            1/3)))&gt;IFERROR(L610,
                                    0),
                                MIN((MAX('1D'!$D$16,
                                            POWER((ABS(K610)^2)/('1D'!$I$5*MAX(F610,
                                                        0.1)^2),
                                                1/3))),
                                    IFERROR(L610,
                                        0)+(MIN(ABS(IFERROR(U610,
                                                    0))*'1D'!$D$18,
                                            ABS((MAX('1D'!$D$16,
                                                        POWER((ABS(K610)^2)/('1D'!$I$5*MAX(F610,
                                                                    0.1)^2),
                                                            1/3)))-IFERROR(L610,
                                                    0))))),
                                MAX((MAX('1D'!$D$16,
                                            POWER((ABS(K610)^2)/('1D'!$I$5*MAX(F610,
                                                        0.1)^2),
                                                1/3))),
                                    IFERROR(L610,
                                        0)-(MIN(ABS(IFERROR(U610,
                                                    0))*'1D'!$D$18,
                                            ABS((MAX('1D'!$D$16,
                                                        POWER((ABS(K610)^2)/('1D'!$I$5*MAX(F610,
                                                                    0.1)^2),
                                                            1/3)))-IFERROR(L610,
                                                    0))))))),
                        MAX('1D'!$D$16,
                            POWER((ABS(K610)^2)/('1D'!$I$5*MAX(F610,
                                        0.1)^2),
                                1/3))),
                    MAX('1D'!$D$16,
                        IFERROR(L610,
                            0)))))))</f>
        <v>2.0411692021517887</v>
      </c>
      <c r="M610" s="5">
        <f t="shared" ca="1" si="126"/>
        <v>10.614079851189301</v>
      </c>
      <c r="N610" s="5">
        <f t="shared" ca="1" si="127"/>
        <v>1.1434704692804873</v>
      </c>
      <c r="O610" s="5">
        <f t="shared" ca="1" si="128"/>
        <v>4.8002276894771132</v>
      </c>
      <c r="P610" s="5">
        <f t="shared" ca="1" si="129"/>
        <v>634.30366920215181</v>
      </c>
      <c r="Q610" s="5">
        <f ca="1">P610+((ABS(K610)/MAX(((F610)+(G610)*(L610))*(L610),
            0.000001))^2)/(2*'1D'!$I$5)</f>
        <v>635.47809253909486</v>
      </c>
      <c r="R610" s="5">
        <f ca="1">((ABS(K610)*'1D'!$D$6)/(MAX(((F610)+(G610)*(L610))*(L610),
            0.000001)*MAX(((((F610)+(G610)*(L610))*(L610))/MAX((F610)+2*(L610)*SQRT(1+(G610)^2),
                    0.000001))^(2/3),
            0.000001)))^2</f>
        <v>4.3358367565141456E-3</v>
      </c>
      <c r="S610" s="5">
        <f ca="1">ABS(ABS(K610)/MAX(((F610)+(G610)*(L610))*(L610),
        0.000001))/SQRT('1D'!$I$5*MAX((((F610)+(G610)*(L610))*(L610))/MAX((F610)+2*(G610)*(L610),
            0.000001),
        0.000001))</f>
        <v>1.0727235886044055</v>
      </c>
      <c r="T610" s="5">
        <f ca="1">((F610)*(L610)^2)/2+(G610)*(L610)^3/3+(ABS(K610)^2)/('1D'!$I$5*MAX(((F610)+(G610)*(L610))*(L610),
        0.000001))</f>
        <v>35.763412605541333</v>
      </c>
      <c r="U610" s="5">
        <f ca="1">IF($A$2=0,
    0,
    IFERROR(Q609-(((R609+R610)/2)*J610)-(IF(O609&gt;O610,
                '1D'!$D$8*((O609^2-O610^2)/(2*'1D'!$I$5)),
                '1D'!$D$9*((O610^2-O609^2)/(2*'1D'!$I$5)))+('1D'!$D$10*(ABS(I610)/90)*(MAX(O609^2,
                        O610^2)/(2*'1D'!$I$5))))-Q610,
        0))</f>
        <v>-3.8886858066007335E-3</v>
      </c>
      <c r="V610" s="5">
        <f ca="1">IF($A$2=0,
    1,
    IF(IFERROR(V609,
            0)=0,
        0,
        IFERROR(IF(ROUND(S610,
                    3)=1,
                1,
                IF(AND(ABS(U610)&lt;'1D'!$D$19,
                        S610&gt;1),
                    1,
                    0)),
            0)))</f>
        <v>0</v>
      </c>
      <c r="W610" s="5">
        <f ca="1">IF($A$2=0,
    MAX(MAX('1D'!$D$16,
            MAX('1D'!$D$16,
                POWER((ABS(K610)^2)/('1D'!$I$5*MAX(F610,
                            0.1)^2),
                    1/3))),
        IFERROR(W1396,
            MAX(MAX('1D'!$D$16,
                    MAX('1D'!$D$16,
                        POWER((ABS(K610)^2)/('1D'!$I$5*MAX(F610,
                                    0.1)^2),
                            1/3))),
                ($L$2)-E1396))),
    IF(IFERROR(AG611,
            0)=0,
        MAX(MAX('1D'!$D$16,
                MAX('1D'!$D$16,
                    POWER((ABS(K610)^2)/('1D'!$I$5*MAX(F610,
                                0.1)^2),
                        1/3))),
            IFERROR(W1396,
                MAX(MAX('1D'!$D$16,
                        MAX('1D'!$D$16,
                            POWER((ABS(K610)^2)/('1D'!$I$5*MAX(F610,
                                        0.1)^2),
                                1/3))),
                    ($L$2)-E1396))),
        IF(IFERROR(W610,
                0)=0,
            MAX(MAX('1D'!$D$16,
                    MAX('1D'!$D$16,
                        POWER((ABS(K610)^2)/('1D'!$I$5*MAX(F610,
                                    0.1)^2),
                            1/3))),
                IFERROR(W1396,
                    MAX(MAX('1D'!$D$16,
                            MAX('1D'!$D$16,
                                POWER((ABS(K610)^2)/('1D'!$I$5*MAX(F610,
                                            0.1)^2),
                                    1/3))),
                        ($L$2)-E1396))),
            IF(OR(IFERROR(AD610,
                        0)&gt;=1,
                    IFERROR(AD611,
                        0)&gt;=1),
                MAX('1D'!$D$16,
                    MAX('1D'!$D$16,
                        POWER((ABS(K610)^2)/('1D'!$I$5*MAX(F610,
                                    0.1)^2),
                            1/3))),
                IF(ABS(IFERROR(AF610,
                            0))&lt;'1D'!$D$19,
                    MAX(MAX('1D'!$D$16,
                            MAX('1D'!$D$16,
                                POWER((ABS(K610)^2)/('1D'!$I$5*MAX(F610,
                                            0.1)^2),
                                    1/3))),
                        IFERROR(W610,
                            0)),
                    MAX(MAX('1D'!$D$16,
                            MAX('1D'!$D$16,
                                POWER((ABS(K610)^2)/('1D'!$I$5*MAX(F610,
                                            0.1)^2),
                                    1/3))),
                        (IFERROR(W610,
                                0))+((IFERROR(AF610,
                                    0))*'1D'!$D$18)))))))</f>
        <v>2.1389677043987478</v>
      </c>
      <c r="X610" s="5">
        <f t="shared" ca="1" si="130"/>
        <v>11.122632062873489</v>
      </c>
      <c r="Y610" s="5">
        <f t="shared" ca="1" si="131"/>
        <v>1.1735290000551568</v>
      </c>
      <c r="Z610" s="5">
        <f t="shared" ca="1" si="132"/>
        <v>4.5807502857230418</v>
      </c>
      <c r="AA610" s="5">
        <f t="shared" ca="1" si="133"/>
        <v>634.40146770439878</v>
      </c>
      <c r="AB610" s="5">
        <f ca="1">AA610+((ABS(K610)/MAX(((F610)+(G610)*(W610))*(W610),
            0.000001))^2)/(2*'1D'!$I$5)</f>
        <v>635.47095155659815</v>
      </c>
      <c r="AC610" s="5">
        <f ca="1">((ABS(K610)*'1D'!$D$6)/(MAX(((F610)+(G610)*(W610))*(W610),
            0.000001)*MAX(((((F610)+(G610)*(W610))*(W610))/MAX((F610)+2*(W610)*SQRT(1+(G610)^2),
                    0.000001))^(2/3),
            0.000001)))^2</f>
        <v>3.8141460404132466E-3</v>
      </c>
      <c r="AD610" s="5">
        <f ca="1">ABS(ABS(K610)/MAX(((F610)+(G610)*(W610))*(W610),
        0.000001))/SQRT('1D'!$I$5*MAX((((F610)+(G610)*(W610))*(W610))/MAX((F610)+2*(G610)*(W610),
            0.000001),
        0.000001))</f>
        <v>1.0000000000000004</v>
      </c>
      <c r="AE610" s="5">
        <f ca="1">((F610)*(W610)^2)/2+(G610)*(W610)^3/3+(ABS(K610)^2)/('1D'!$I$5*MAX(((F610)+(G610)*(W610))*(W610),
        0.000001))</f>
        <v>35.686426155594638</v>
      </c>
      <c r="AF610" s="5">
        <f ca="1">IF($A$2=0,
    0,
    IFERROR(AB611+(((AC610+AC611)/2)*J611)+(IF(Z610&gt;Z611,
                '1D'!$D$8*((Z610^2-Z611^2)/(2*'1D'!$I$5)),
                '1D'!$D$9*((Z611^2-Z610^2)/(2*'1D'!$I$5)))+('1D'!$D$10*(ABS(I611)/90)*(MAX(Z610^2,
                        Z611^2)/(2*'1D'!$I$5))))-AB610,
        0))</f>
        <v>3.3141460403385281E-3</v>
      </c>
      <c r="AG610" s="5">
        <f ca="1">IF($A$2=0,
    1,
    IF(IFERROR(AG611,
            0)=0,
        0,
        IFERROR(IF(OR(ROUND(AD610,
                        3)&gt;=1,
                    AND(ABS(AF610)&lt;'1D'!$D$19,
                        AD610&lt;1)),
                1,
                0),
            0)))</f>
        <v>1</v>
      </c>
      <c r="AH610" s="5">
        <f ca="1">IFERROR(IF('1D'!V32="Supercritical",
        MAX('1D'!$D$16,
            IFERROR(L610,
                MAX('1D'!$D$16,
                    POWER((ABS(K610)^2)/('1D'!$I$5*MAX(F610,
                                0.1)^2),
                        1/3)))),
        IF('1D'!V32="Subcritical",
            MAX('1D'!$D$16,
                IFERROR(W610,
                    MAX('1D'!$D$16,
                        POWER((ABS(K610)^2)/('1D'!$I$5*MAX(F610,
                                    0.1)^2),
                            1/3)))),
            IF(IFERROR(T610,
                    -1E+99)&gt;=IFERROR(AE610,
                    -1E+99),
                MAX('1D'!$D$16,
                    IFERROR(L610,
                        MAX('1D'!$D$16,
                            POWER((ABS(K610)^2)/('1D'!$I$5*MAX(F610,
                                        0.1)^2),
                                1/3)))),
                MAX('1D'!$D$16,
                    IFERROR(W610,
                        MAX('1D'!$D$16,
                            POWER((ABS(K610)^2)/('1D'!$I$5*MAX(F610,
                                        0.1)^2),
                                1/3))))))),
    MAX('1D'!$D$16,
        POWER((ABS(K610)^2)/('1D'!$I$5*MAX(F610,
                    0.1)^2),
            1/3)))</f>
        <v>2.0411692021517887</v>
      </c>
      <c r="AI610" s="5">
        <f t="shared" ca="1" si="134"/>
        <v>634.30366920215181</v>
      </c>
      <c r="AJ610" s="5">
        <f ca="1">AI610+((ABS(K610)/MAX(((F610)+(G610)*(AH610))*(AH610),
            0.000001))^2)/(2*'1D'!$I$5)</f>
        <v>635.47809253909486</v>
      </c>
      <c r="AM610">
        <v>0</v>
      </c>
      <c r="AN610">
        <v>0</v>
      </c>
      <c r="AO610" s="5">
        <f t="shared" si="135"/>
        <v>0</v>
      </c>
      <c r="AP610" s="5">
        <f t="shared" si="139"/>
        <v>0</v>
      </c>
      <c r="AQ610" s="5">
        <f ca="1">ABS(ABS(K610)/MAX(((F610)+(G610)*(AH610))*(AH610),
        0.000001))/SQRT('1D'!$I$5*MAX((((F610)+(G610)*(AH610))*(AH610))/MAX((F610)+2*(G610)*(AH610),
            0.000001),
        0.000001))</f>
        <v>1.0727235886044055</v>
      </c>
      <c r="AR610" s="5" t="str">
        <f t="shared" ca="1" si="136"/>
        <v>Supercritical</v>
      </c>
      <c r="AS610" s="5">
        <f ca="1">((ABS(K610)*'1D'!$D$6)/(MAX(((F610)+(G610)*(AH610))*(AH610),
            0.000001)*MAX(((((F610)+(G610)*(AH610))*(AH610))/MAX((F610)+2*(AH610)*SQRT(1+(G610)^2),
                    0.000001))^(2/3),
            0.000001)))^2</f>
        <v>4.3358367565141456E-3</v>
      </c>
    </row>
    <row r="611" spans="1:45" x14ac:dyDescent="0.35">
      <c r="A611">
        <v>602</v>
      </c>
      <c r="B611">
        <v>600.99599999999998</v>
      </c>
      <c r="C611">
        <v>616157.71900000004</v>
      </c>
      <c r="D611">
        <v>3097390.125</v>
      </c>
      <c r="E611">
        <v>632.26199999999994</v>
      </c>
      <c r="F611">
        <v>5.2</v>
      </c>
      <c r="G611">
        <v>0</v>
      </c>
      <c r="H611" t="s">
        <v>176</v>
      </c>
      <c r="I611">
        <v>0</v>
      </c>
      <c r="J611" s="5">
        <f t="shared" si="137"/>
        <v>1</v>
      </c>
      <c r="K611" s="5">
        <f t="shared" ca="1" si="138"/>
        <v>50.95</v>
      </c>
      <c r="L611" s="5">
        <f ca="1">IF($A$2=0,
    IFERROR(L610,
        MAX('1D'!$D$16,
            POWER((ABS(K611)^2)/('1D'!$I$5*MAX(F611,
                        0.1)^2),
                1/3))),
    IF(IFERROR(V610,
            0)=0,
        IFERROR(L610,
            MAX('1D'!$D$16,
                POWER((ABS(K611)^2)/('1D'!$I$5*MAX(F611,
                            0.1)^2),
                    1/3))),
        IF(OR(IFERROR(L611,
                    0)=0,
                IFERROR(S610,
                    0)&lt;1,
                IFERROR(S611,
                    0)&lt;1),
            MAX('1D'!$D$16,
                POWER((ABS(K611)^2)/('1D'!$I$5*MAX(F611,
                            0.1)^2),
                    1/3)),
            IF(IFERROR(U611,
                    0)&gt;0,
                MAX('1D'!$D$16,
                    IFERROR(L611,
                        0)+((IFERROR(U611,
                                0))*'1D'!$D$18*IF((IFERROR(S611,
                                    0))&lt;1,
                            1,
                            -1))),
                IF(IFERROR(U611,
                        0)&lt;0,
                    IF(ABS((MAX('1D'!$D$16,
                                    POWER((ABS(K611)^2)/('1D'!$I$5*MAX(F611,
                                                0.1)^2),
                                        1/3)))-IFERROR(L611,
                                0))&gt;'1D'!$D$19,
                        MAX('1D'!$D$16,
                            IF((MAX('1D'!$D$16,
                                        POWER((ABS(K611)^2)/('1D'!$I$5*MAX(F611,
                                                    0.1)^2),
                                            1/3)))&gt;IFERROR(L611,
                                    0),
                                MIN((MAX('1D'!$D$16,
                                            POWER((ABS(K611)^2)/('1D'!$I$5*MAX(F611,
                                                        0.1)^2),
                                                1/3))),
                                    IFERROR(L611,
                                        0)+(MIN(ABS(IFERROR(U611,
                                                    0))*'1D'!$D$18,
                                            ABS((MAX('1D'!$D$16,
                                                        POWER((ABS(K611)^2)/('1D'!$I$5*MAX(F611,
                                                                    0.1)^2),
                                                            1/3)))-IFERROR(L611,
                                                    0))))),
                                MAX((MAX('1D'!$D$16,
                                            POWER((ABS(K611)^2)/('1D'!$I$5*MAX(F611,
                                                        0.1)^2),
                                                1/3))),
                                    IFERROR(L611,
                                        0)-(MIN(ABS(IFERROR(U611,
                                                    0))*'1D'!$D$18,
                                            ABS((MAX('1D'!$D$16,
                                                        POWER((ABS(K611)^2)/('1D'!$I$5*MAX(F611,
                                                                    0.1)^2),
                                                            1/3)))-IFERROR(L611,
                                                    0))))))),
                        MAX('1D'!$D$16,
                            POWER((ABS(K611)^2)/('1D'!$I$5*MAX(F611,
                                        0.1)^2),
                                1/3))),
                    MAX('1D'!$D$16,
                        IFERROR(L611,
                            0)))))))</f>
        <v>2.0411692021517887</v>
      </c>
      <c r="M611" s="5">
        <f t="shared" ca="1" si="126"/>
        <v>10.614079851189301</v>
      </c>
      <c r="N611" s="5">
        <f t="shared" ca="1" si="127"/>
        <v>1.1434704692804873</v>
      </c>
      <c r="O611" s="5">
        <f t="shared" ca="1" si="128"/>
        <v>4.8002276894771132</v>
      </c>
      <c r="P611" s="5">
        <f t="shared" ca="1" si="129"/>
        <v>634.30316920215171</v>
      </c>
      <c r="Q611" s="5">
        <f ca="1">P611+((ABS(K611)/MAX(((F611)+(G611)*(L611))*(L611),
            0.000001))^2)/(2*'1D'!$I$5)</f>
        <v>635.47759253909476</v>
      </c>
      <c r="R611" s="5">
        <f ca="1">((ABS(K611)*'1D'!$D$6)/(MAX(((F611)+(G611)*(L611))*(L611),
            0.000001)*MAX(((((F611)+(G611)*(L611))*(L611))/MAX((F611)+2*(L611)*SQRT(1+(G611)^2),
                    0.000001))^(2/3),
            0.000001)))^2</f>
        <v>4.3358367565141456E-3</v>
      </c>
      <c r="S611" s="5">
        <f ca="1">ABS(ABS(K611)/MAX(((F611)+(G611)*(L611))*(L611),
        0.000001))/SQRT('1D'!$I$5*MAX((((F611)+(G611)*(L611))*(L611))/MAX((F611)+2*(G611)*(L611),
            0.000001),
        0.000001))</f>
        <v>1.0727235886044055</v>
      </c>
      <c r="T611" s="5">
        <f ca="1">((F611)*(L611)^2)/2+(G611)*(L611)^3/3+(ABS(K611)^2)/('1D'!$I$5*MAX(((F611)+(G611)*(L611))*(L611),
        0.000001))</f>
        <v>35.763412605541333</v>
      </c>
      <c r="U611" s="5">
        <f ca="1">IF($A$2=0,
    0,
    IFERROR(Q610-(((R610+R611)/2)*J611)-(IF(O610&gt;O611,
                '1D'!$D$8*((O610^2-O611^2)/(2*'1D'!$I$5)),
                '1D'!$D$9*((O611^2-O610^2)/(2*'1D'!$I$5)))+('1D'!$D$10*(ABS(I611)/90)*(MAX(O610^2,
                        O611^2)/(2*'1D'!$I$5))))-Q611,
        0))</f>
        <v>-3.8358367563660067E-3</v>
      </c>
      <c r="V611" s="5">
        <f ca="1">IF($A$2=0,
    1,
    IF(IFERROR(V610,
            0)=0,
        0,
        IFERROR(IF(ROUND(S611,
                    3)=1,
                1,
                IF(AND(ABS(U611)&lt;'1D'!$D$19,
                        S611&gt;1),
                    1,
                    0)),
            0)))</f>
        <v>0</v>
      </c>
      <c r="W611" s="5">
        <f ca="1">IF($A$2=0,
    MAX(MAX('1D'!$D$16,
            MAX('1D'!$D$16,
                POWER((ABS(K611)^2)/('1D'!$I$5*MAX(F611,
                            0.1)^2),
                    1/3))),
        IFERROR(W1396,
            MAX(MAX('1D'!$D$16,
                    MAX('1D'!$D$16,
                        POWER((ABS(K611)^2)/('1D'!$I$5*MAX(F611,
                                    0.1)^2),
                            1/3))),
                ($L$2)-E1396))),
    IF(IFERROR(AG612,
            0)=0,
        MAX(MAX('1D'!$D$16,
                MAX('1D'!$D$16,
                    POWER((ABS(K611)^2)/('1D'!$I$5*MAX(F611,
                                0.1)^2),
                        1/3))),
            IFERROR(W1396,
                MAX(MAX('1D'!$D$16,
                        MAX('1D'!$D$16,
                            POWER((ABS(K611)^2)/('1D'!$I$5*MAX(F611,
                                        0.1)^2),
                                1/3))),
                    ($L$2)-E1396))),
        IF(IFERROR(W611,
                0)=0,
            MAX(MAX('1D'!$D$16,
                    MAX('1D'!$D$16,
                        POWER((ABS(K611)^2)/('1D'!$I$5*MAX(F611,
                                    0.1)^2),
                            1/3))),
                IFERROR(W1396,
                    MAX(MAX('1D'!$D$16,
                            MAX('1D'!$D$16,
                                POWER((ABS(K611)^2)/('1D'!$I$5*MAX(F611,
                                            0.1)^2),
                                    1/3))),
                        ($L$2)-E1396))),
            IF(OR(IFERROR(AD611,
                        0)&gt;=1,
                    IFERROR(AD612,
                        0)&gt;=1),
                MAX('1D'!$D$16,
                    MAX('1D'!$D$16,
                        POWER((ABS(K611)^2)/('1D'!$I$5*MAX(F611,
                                    0.1)^2),
                            1/3))),
                IF(ABS(IFERROR(AF611,
                            0))&lt;'1D'!$D$19,
                    MAX(MAX('1D'!$D$16,
                            MAX('1D'!$D$16,
                                POWER((ABS(K611)^2)/('1D'!$I$5*MAX(F611,
                                            0.1)^2),
                                    1/3))),
                        IFERROR(W611,
                            0)),
                    MAX(MAX('1D'!$D$16,
                            MAX('1D'!$D$16,
                                POWER((ABS(K611)^2)/('1D'!$I$5*MAX(F611,
                                            0.1)^2),
                                    1/3))),
                        (IFERROR(W611,
                                0))+((IFERROR(AF611,
                                    0))*'1D'!$D$18)))))))</f>
        <v>2.1389677043987478</v>
      </c>
      <c r="X611" s="5">
        <f t="shared" ca="1" si="130"/>
        <v>11.122632062873489</v>
      </c>
      <c r="Y611" s="5">
        <f t="shared" ca="1" si="131"/>
        <v>1.1735290000551568</v>
      </c>
      <c r="Z611" s="5">
        <f t="shared" ca="1" si="132"/>
        <v>4.5807502857230418</v>
      </c>
      <c r="AA611" s="5">
        <f t="shared" ca="1" si="133"/>
        <v>634.40096770439868</v>
      </c>
      <c r="AB611" s="5">
        <f ca="1">AA611+((ABS(K611)/MAX(((F611)+(G611)*(W611))*(W611),
            0.000001))^2)/(2*'1D'!$I$5)</f>
        <v>635.47045155659805</v>
      </c>
      <c r="AC611" s="5">
        <f ca="1">((ABS(K611)*'1D'!$D$6)/(MAX(((F611)+(G611)*(W611))*(W611),
            0.000001)*MAX(((((F611)+(G611)*(W611))*(W611))/MAX((F611)+2*(W611)*SQRT(1+(G611)^2),
                    0.000001))^(2/3),
            0.000001)))^2</f>
        <v>3.8141460404132466E-3</v>
      </c>
      <c r="AD611" s="5">
        <f ca="1">ABS(ABS(K611)/MAX(((F611)+(G611)*(W611))*(W611),
        0.000001))/SQRT('1D'!$I$5*MAX((((F611)+(G611)*(W611))*(W611))/MAX((F611)+2*(G611)*(W611),
            0.000001),
        0.000001))</f>
        <v>1.0000000000000004</v>
      </c>
      <c r="AE611" s="5">
        <f ca="1">((F611)*(W611)^2)/2+(G611)*(W611)^3/3+(ABS(K611)^2)/('1D'!$I$5*MAX(((F611)+(G611)*(W611))*(W611),
        0.000001))</f>
        <v>35.686426155594638</v>
      </c>
      <c r="AF611" s="5">
        <f ca="1">IF($A$2=0,
    0,
    IFERROR(AB612+(((AC611+AC612)/2)*J612)+(IF(Z611&gt;Z612,
                '1D'!$D$8*((Z611^2-Z612^2)/(2*'1D'!$I$5)),
                '1D'!$D$9*((Z612^2-Z611^2)/(2*'1D'!$I$5)))+('1D'!$D$10*(ABS(I612)/90)*(MAX(Z611^2,
                        Z612^2)/(2*'1D'!$I$5))))-AB611,
        0))</f>
        <v>3.3513287753521581E-3</v>
      </c>
      <c r="AG611" s="5">
        <f ca="1">IF($A$2=0,
    1,
    IF(IFERROR(AG612,
            0)=0,
        0,
        IFERROR(IF(OR(ROUND(AD611,
                        3)&gt;=1,
                    AND(ABS(AF611)&lt;'1D'!$D$19,
                        AD611&lt;1)),
                1,
                0),
            0)))</f>
        <v>1</v>
      </c>
      <c r="AH611" s="5">
        <f ca="1">IFERROR(IF('1D'!V32="Supercritical",
        MAX('1D'!$D$16,
            IFERROR(L611,
                MAX('1D'!$D$16,
                    POWER((ABS(K611)^2)/('1D'!$I$5*MAX(F611,
                                0.1)^2),
                        1/3)))),
        IF('1D'!V32="Subcritical",
            MAX('1D'!$D$16,
                IFERROR(W611,
                    MAX('1D'!$D$16,
                        POWER((ABS(K611)^2)/('1D'!$I$5*MAX(F611,
                                    0.1)^2),
                            1/3)))),
            IF(IFERROR(T611,
                    -1E+99)&gt;=IFERROR(AE611,
                    -1E+99),
                MAX('1D'!$D$16,
                    IFERROR(L611,
                        MAX('1D'!$D$16,
                            POWER((ABS(K611)^2)/('1D'!$I$5*MAX(F611,
                                        0.1)^2),
                                1/3)))),
                MAX('1D'!$D$16,
                    IFERROR(W611,
                        MAX('1D'!$D$16,
                            POWER((ABS(K611)^2)/('1D'!$I$5*MAX(F611,
                                        0.1)^2),
                                1/3))))))),
    MAX('1D'!$D$16,
        POWER((ABS(K611)^2)/('1D'!$I$5*MAX(F611,
                    0.1)^2),
            1/3)))</f>
        <v>2.0411692021517887</v>
      </c>
      <c r="AI611" s="5">
        <f t="shared" ca="1" si="134"/>
        <v>634.30316920215171</v>
      </c>
      <c r="AJ611" s="5">
        <f ca="1">AI611+((ABS(K611)/MAX(((F611)+(G611)*(AH611))*(AH611),
            0.000001))^2)/(2*'1D'!$I$5)</f>
        <v>635.47759253909476</v>
      </c>
      <c r="AM611">
        <v>0</v>
      </c>
      <c r="AN611">
        <v>0</v>
      </c>
      <c r="AO611" s="5">
        <f t="shared" si="135"/>
        <v>0</v>
      </c>
      <c r="AP611" s="5">
        <f t="shared" si="139"/>
        <v>0</v>
      </c>
      <c r="AQ611" s="5">
        <f ca="1">ABS(ABS(K611)/MAX(((F611)+(G611)*(AH611))*(AH611),
        0.000001))/SQRT('1D'!$I$5*MAX((((F611)+(G611)*(AH611))*(AH611))/MAX((F611)+2*(G611)*(AH611),
            0.000001),
        0.000001))</f>
        <v>1.0727235886044055</v>
      </c>
      <c r="AR611" s="5" t="str">
        <f t="shared" ca="1" si="136"/>
        <v>Supercritical</v>
      </c>
      <c r="AS611" s="5">
        <f ca="1">((ABS(K611)*'1D'!$D$6)/(MAX(((F611)+(G611)*(AH611))*(AH611),
            0.000001)*MAX(((((F611)+(G611)*(AH611))*(AH611))/MAX((F611)+2*(AH611)*SQRT(1+(G611)^2),
                    0.000001))^(2/3),
            0.000001)))^2</f>
        <v>4.3358367565141456E-3</v>
      </c>
    </row>
    <row r="612" spans="1:45" x14ac:dyDescent="0.35">
      <c r="A612">
        <v>603</v>
      </c>
      <c r="B612">
        <v>601.995</v>
      </c>
      <c r="C612">
        <v>616157.245</v>
      </c>
      <c r="D612">
        <v>3097389.2450000001</v>
      </c>
      <c r="E612">
        <v>632.26149999999996</v>
      </c>
      <c r="F612">
        <v>5.2</v>
      </c>
      <c r="G612">
        <v>0</v>
      </c>
      <c r="H612" t="s">
        <v>176</v>
      </c>
      <c r="I612">
        <v>2.3E-2</v>
      </c>
      <c r="J612" s="5">
        <f t="shared" si="137"/>
        <v>0.99900000000002365</v>
      </c>
      <c r="K612" s="5">
        <f t="shared" ca="1" si="138"/>
        <v>50.95</v>
      </c>
      <c r="L612" s="5">
        <f ca="1">IF($A$2=0,
    IFERROR(L611,
        MAX('1D'!$D$16,
            POWER((ABS(K612)^2)/('1D'!$I$5*MAX(F612,
                        0.1)^2),
                1/3))),
    IF(IFERROR(V611,
            0)=0,
        IFERROR(L611,
            MAX('1D'!$D$16,
                POWER((ABS(K612)^2)/('1D'!$I$5*MAX(F612,
                            0.1)^2),
                    1/3))),
        IF(OR(IFERROR(L612,
                    0)=0,
                IFERROR(S611,
                    0)&lt;1,
                IFERROR(S612,
                    0)&lt;1),
            MAX('1D'!$D$16,
                POWER((ABS(K612)^2)/('1D'!$I$5*MAX(F612,
                            0.1)^2),
                    1/3)),
            IF(IFERROR(U612,
                    0)&gt;0,
                MAX('1D'!$D$16,
                    IFERROR(L612,
                        0)+((IFERROR(U612,
                                0))*'1D'!$D$18*IF((IFERROR(S612,
                                    0))&lt;1,
                            1,
                            -1))),
                IF(IFERROR(U612,
                        0)&lt;0,
                    IF(ABS((MAX('1D'!$D$16,
                                    POWER((ABS(K612)^2)/('1D'!$I$5*MAX(F612,
                                                0.1)^2),
                                        1/3)))-IFERROR(L612,
                                0))&gt;'1D'!$D$19,
                        MAX('1D'!$D$16,
                            IF((MAX('1D'!$D$16,
                                        POWER((ABS(K612)^2)/('1D'!$I$5*MAX(F612,
                                                    0.1)^2),
                                            1/3)))&gt;IFERROR(L612,
                                    0),
                                MIN((MAX('1D'!$D$16,
                                            POWER((ABS(K612)^2)/('1D'!$I$5*MAX(F612,
                                                        0.1)^2),
                                                1/3))),
                                    IFERROR(L612,
                                        0)+(MIN(ABS(IFERROR(U612,
                                                    0))*'1D'!$D$18,
                                            ABS((MAX('1D'!$D$16,
                                                        POWER((ABS(K612)^2)/('1D'!$I$5*MAX(F612,
                                                                    0.1)^2),
                                                            1/3)))-IFERROR(L612,
                                                    0))))),
                                MAX((MAX('1D'!$D$16,
                                            POWER((ABS(K612)^2)/('1D'!$I$5*MAX(F612,
                                                        0.1)^2),
                                                1/3))),
                                    IFERROR(L612,
                                        0)-(MIN(ABS(IFERROR(U612,
                                                    0))*'1D'!$D$18,
                                            ABS((MAX('1D'!$D$16,
                                                        POWER((ABS(K612)^2)/('1D'!$I$5*MAX(F612,
                                                                    0.1)^2),
                                                            1/3)))-IFERROR(L612,
                                                    0))))))),
                        MAX('1D'!$D$16,
                            POWER((ABS(K612)^2)/('1D'!$I$5*MAX(F612,
                                        0.1)^2),
                                1/3))),
                    MAX('1D'!$D$16,
                        IFERROR(L612,
                            0)))))))</f>
        <v>2.0411692021517887</v>
      </c>
      <c r="M612" s="5">
        <f t="shared" ca="1" si="126"/>
        <v>10.614079851189301</v>
      </c>
      <c r="N612" s="5">
        <f t="shared" ca="1" si="127"/>
        <v>1.1434704692804873</v>
      </c>
      <c r="O612" s="5">
        <f t="shared" ca="1" si="128"/>
        <v>4.8002276894771132</v>
      </c>
      <c r="P612" s="5">
        <f t="shared" ca="1" si="129"/>
        <v>634.30266920215172</v>
      </c>
      <c r="Q612" s="5">
        <f ca="1">P612+((ABS(K612)/MAX(((F612)+(G612)*(L612))*(L612),
            0.000001))^2)/(2*'1D'!$I$5)</f>
        <v>635.47709253909477</v>
      </c>
      <c r="R612" s="5">
        <f ca="1">((ABS(K612)*'1D'!$D$6)/(MAX(((F612)+(G612)*(L612))*(L612),
            0.000001)*MAX(((((F612)+(G612)*(L612))*(L612))/MAX((F612)+2*(L612)*SQRT(1+(G612)^2),
                    0.000001))^(2/3),
            0.000001)))^2</f>
        <v>4.3358367565141456E-3</v>
      </c>
      <c r="S612" s="5">
        <f ca="1">ABS(ABS(K612)/MAX(((F612)+(G612)*(L612))*(L612),
        0.000001))/SQRT('1D'!$I$5*MAX((((F612)+(G612)*(L612))*(L612))/MAX((F612)+2*(G612)*(L612),
            0.000001),
        0.000001))</f>
        <v>1.0727235886044055</v>
      </c>
      <c r="T612" s="5">
        <f ca="1">((F612)*(L612)^2)/2+(G612)*(L612)^3/3+(ABS(K612)^2)/('1D'!$I$5*MAX(((F612)+(G612)*(L612))*(L612),
        0.000001))</f>
        <v>35.763412605541333</v>
      </c>
      <c r="U612" s="5">
        <f ca="1">IF($A$2=0,
    0,
    IFERROR(Q611-(((R611+R612)/2)*J612)-(IF(O611&gt;O612,
                '1D'!$D$8*((O611^2-O612^2)/(2*'1D'!$I$5)),
                '1D'!$D$9*((O612^2-O611^2)/(2*'1D'!$I$5)))+('1D'!$D$10*(ABS(I612)/90)*(MAX(O611^2,
                        O612^2)/(2*'1D'!$I$5))))-Q612,
        0))</f>
        <v>-3.8765204810715659E-3</v>
      </c>
      <c r="V612" s="5">
        <f ca="1">IF($A$2=0,
    1,
    IF(IFERROR(V611,
            0)=0,
        0,
        IFERROR(IF(ROUND(S612,
                    3)=1,
                1,
                IF(AND(ABS(U612)&lt;'1D'!$D$19,
                        S612&gt;1),
                    1,
                    0)),
            0)))</f>
        <v>0</v>
      </c>
      <c r="W612" s="5">
        <f ca="1">IF($A$2=0,
    MAX(MAX('1D'!$D$16,
            MAX('1D'!$D$16,
                POWER((ABS(K612)^2)/('1D'!$I$5*MAX(F612,
                            0.1)^2),
                    1/3))),
        IFERROR(W1396,
            MAX(MAX('1D'!$D$16,
                    MAX('1D'!$D$16,
                        POWER((ABS(K612)^2)/('1D'!$I$5*MAX(F612,
                                    0.1)^2),
                            1/3))),
                ($L$2)-E1396))),
    IF(IFERROR(AG613,
            0)=0,
        MAX(MAX('1D'!$D$16,
                MAX('1D'!$D$16,
                    POWER((ABS(K612)^2)/('1D'!$I$5*MAX(F612,
                                0.1)^2),
                        1/3))),
            IFERROR(W1396,
                MAX(MAX('1D'!$D$16,
                        MAX('1D'!$D$16,
                            POWER((ABS(K612)^2)/('1D'!$I$5*MAX(F612,
                                        0.1)^2),
                                1/3))),
                    ($L$2)-E1396))),
        IF(IFERROR(W612,
                0)=0,
            MAX(MAX('1D'!$D$16,
                    MAX('1D'!$D$16,
                        POWER((ABS(K612)^2)/('1D'!$I$5*MAX(F612,
                                    0.1)^2),
                            1/3))),
                IFERROR(W1396,
                    MAX(MAX('1D'!$D$16,
                            MAX('1D'!$D$16,
                                POWER((ABS(K612)^2)/('1D'!$I$5*MAX(F612,
                                            0.1)^2),
                                    1/3))),
                        ($L$2)-E1396))),
            IF(OR(IFERROR(AD612,
                        0)&gt;=1,
                    IFERROR(AD613,
                        0)&gt;=1),
                MAX('1D'!$D$16,
                    MAX('1D'!$D$16,
                        POWER((ABS(K612)^2)/('1D'!$I$5*MAX(F612,
                                    0.1)^2),
                            1/3))),
                IF(ABS(IFERROR(AF612,
                            0))&lt;'1D'!$D$19,
                    MAX(MAX('1D'!$D$16,
                            MAX('1D'!$D$16,
                                POWER((ABS(K612)^2)/('1D'!$I$5*MAX(F612,
                                            0.1)^2),
                                    1/3))),
                        IFERROR(W612,
                            0)),
                    MAX(MAX('1D'!$D$16,
                            MAX('1D'!$D$16,
                                POWER((ABS(K612)^2)/('1D'!$I$5*MAX(F612,
                                            0.1)^2),
                                    1/3))),
                        (IFERROR(W612,
                                0))+((IFERROR(AF612,
                                    0))*'1D'!$D$18)))))))</f>
        <v>2.1389677043987478</v>
      </c>
      <c r="X612" s="5">
        <f t="shared" ca="1" si="130"/>
        <v>11.122632062873489</v>
      </c>
      <c r="Y612" s="5">
        <f t="shared" ca="1" si="131"/>
        <v>1.1735290000551568</v>
      </c>
      <c r="Z612" s="5">
        <f t="shared" ca="1" si="132"/>
        <v>4.5807502857230418</v>
      </c>
      <c r="AA612" s="5">
        <f t="shared" ca="1" si="133"/>
        <v>634.40046770439869</v>
      </c>
      <c r="AB612" s="5">
        <f ca="1">AA612+((ABS(K612)/MAX(((F612)+(G612)*(W612))*(W612),
            0.000001))^2)/(2*'1D'!$I$5)</f>
        <v>635.46995155659806</v>
      </c>
      <c r="AC612" s="5">
        <f ca="1">((ABS(K612)*'1D'!$D$6)/(MAX(((F612)+(G612)*(W612))*(W612),
            0.000001)*MAX(((((F612)+(G612)*(W612))*(W612))/MAX((F612)+2*(W612)*SQRT(1+(G612)^2),
                    0.000001))^(2/3),
            0.000001)))^2</f>
        <v>3.8141460404132466E-3</v>
      </c>
      <c r="AD612" s="5">
        <f ca="1">ABS(ABS(K612)/MAX(((F612)+(G612)*(W612))*(W612),
        0.000001))/SQRT('1D'!$I$5*MAX((((F612)+(G612)*(W612))*(W612))/MAX((F612)+2*(G612)*(W612),
            0.000001),
        0.000001))</f>
        <v>1.0000000000000004</v>
      </c>
      <c r="AE612" s="5">
        <f ca="1">((F612)*(W612)^2)/2+(G612)*(W612)^3/3+(ABS(K612)^2)/('1D'!$I$5*MAX(((F612)+(G612)*(W612))*(W612),
        0.000001))</f>
        <v>35.686426155594638</v>
      </c>
      <c r="AF612" s="5">
        <f ca="1">IF($A$2=0,
    0,
    IFERROR(AB613+(((AC612+AC613)/2)*J613)+(IF(Z612&gt;Z613,
                '1D'!$D$8*((Z612^2-Z613^2)/(2*'1D'!$I$5)),
                '1D'!$D$9*((Z613^2-Z612^2)/(2*'1D'!$I$5)))+('1D'!$D$10*(ABS(I613)/90)*(MAX(Z612^2,
                        Z613^2)/(2*'1D'!$I$5))))-AB612,
        0))</f>
        <v>3.3589570674621427E-3</v>
      </c>
      <c r="AG612" s="5">
        <f ca="1">IF($A$2=0,
    1,
    IF(IFERROR(AG613,
            0)=0,
        0,
        IFERROR(IF(OR(ROUND(AD612,
                        3)&gt;=1,
                    AND(ABS(AF612)&lt;'1D'!$D$19,
                        AD612&lt;1)),
                1,
                0),
            0)))</f>
        <v>1</v>
      </c>
      <c r="AH612" s="5">
        <f ca="1">IFERROR(IF('1D'!V32="Supercritical",
        MAX('1D'!$D$16,
            IFERROR(L612,
                MAX('1D'!$D$16,
                    POWER((ABS(K612)^2)/('1D'!$I$5*MAX(F612,
                                0.1)^2),
                        1/3)))),
        IF('1D'!V32="Subcritical",
            MAX('1D'!$D$16,
                IFERROR(W612,
                    MAX('1D'!$D$16,
                        POWER((ABS(K612)^2)/('1D'!$I$5*MAX(F612,
                                    0.1)^2),
                            1/3)))),
            IF(IFERROR(T612,
                    -1E+99)&gt;=IFERROR(AE612,
                    -1E+99),
                MAX('1D'!$D$16,
                    IFERROR(L612,
                        MAX('1D'!$D$16,
                            POWER((ABS(K612)^2)/('1D'!$I$5*MAX(F612,
                                        0.1)^2),
                                1/3)))),
                MAX('1D'!$D$16,
                    IFERROR(W612,
                        MAX('1D'!$D$16,
                            POWER((ABS(K612)^2)/('1D'!$I$5*MAX(F612,
                                        0.1)^2),
                                1/3))))))),
    MAX('1D'!$D$16,
        POWER((ABS(K612)^2)/('1D'!$I$5*MAX(F612,
                    0.1)^2),
            1/3)))</f>
        <v>2.0411692021517887</v>
      </c>
      <c r="AI612" s="5">
        <f t="shared" ca="1" si="134"/>
        <v>634.30266920215172</v>
      </c>
      <c r="AJ612" s="5">
        <f ca="1">AI612+((ABS(K612)/MAX(((F612)+(G612)*(AH612))*(AH612),
            0.000001))^2)/(2*'1D'!$I$5)</f>
        <v>635.47709253909477</v>
      </c>
      <c r="AM612">
        <v>0</v>
      </c>
      <c r="AN612">
        <v>0</v>
      </c>
      <c r="AO612" s="5">
        <f t="shared" si="135"/>
        <v>0</v>
      </c>
      <c r="AP612" s="5">
        <f t="shared" si="139"/>
        <v>0</v>
      </c>
      <c r="AQ612" s="5">
        <f ca="1">ABS(ABS(K612)/MAX(((F612)+(G612)*(AH612))*(AH612),
        0.000001))/SQRT('1D'!$I$5*MAX((((F612)+(G612)*(AH612))*(AH612))/MAX((F612)+2*(G612)*(AH612),
            0.000001),
        0.000001))</f>
        <v>1.0727235886044055</v>
      </c>
      <c r="AR612" s="5" t="str">
        <f t="shared" ca="1" si="136"/>
        <v>Supercritical</v>
      </c>
      <c r="AS612" s="5">
        <f ca="1">((ABS(K612)*'1D'!$D$6)/(MAX(((F612)+(G612)*(AH612))*(AH612),
            0.000001)*MAX(((((F612)+(G612)*(AH612))*(AH612))/MAX((F612)+2*(AH612)*SQRT(1+(G612)^2),
                    0.000001))^(2/3),
            0.000001)))^2</f>
        <v>4.3358367565141456E-3</v>
      </c>
    </row>
    <row r="613" spans="1:45" x14ac:dyDescent="0.35">
      <c r="A613">
        <v>604</v>
      </c>
      <c r="B613">
        <v>602.99599999999998</v>
      </c>
      <c r="C613">
        <v>616156.77</v>
      </c>
      <c r="D613">
        <v>3097388.3640000001</v>
      </c>
      <c r="E613">
        <v>632.26099999999997</v>
      </c>
      <c r="F613">
        <v>5.2</v>
      </c>
      <c r="G613">
        <v>0</v>
      </c>
      <c r="H613" t="s">
        <v>176</v>
      </c>
      <c r="I613">
        <v>2.3E-2</v>
      </c>
      <c r="J613" s="5">
        <f t="shared" si="137"/>
        <v>1.0009999999999764</v>
      </c>
      <c r="K613" s="5">
        <f t="shared" ca="1" si="138"/>
        <v>50.95</v>
      </c>
      <c r="L613" s="5">
        <f ca="1">IF($A$2=0,
    IFERROR(L612,
        MAX('1D'!$D$16,
            POWER((ABS(K613)^2)/('1D'!$I$5*MAX(F613,
                        0.1)^2),
                1/3))),
    IF(IFERROR(V612,
            0)=0,
        IFERROR(L612,
            MAX('1D'!$D$16,
                POWER((ABS(K613)^2)/('1D'!$I$5*MAX(F613,
                            0.1)^2),
                    1/3))),
        IF(OR(IFERROR(L613,
                    0)=0,
                IFERROR(S612,
                    0)&lt;1,
                IFERROR(S613,
                    0)&lt;1),
            MAX('1D'!$D$16,
                POWER((ABS(K613)^2)/('1D'!$I$5*MAX(F613,
                            0.1)^2),
                    1/3)),
            IF(IFERROR(U613,
                    0)&gt;0,
                MAX('1D'!$D$16,
                    IFERROR(L613,
                        0)+((IFERROR(U613,
                                0))*'1D'!$D$18*IF((IFERROR(S613,
                                    0))&lt;1,
                            1,
                            -1))),
                IF(IFERROR(U613,
                        0)&lt;0,
                    IF(ABS((MAX('1D'!$D$16,
                                    POWER((ABS(K613)^2)/('1D'!$I$5*MAX(F613,
                                                0.1)^2),
                                        1/3)))-IFERROR(L613,
                                0))&gt;'1D'!$D$19,
                        MAX('1D'!$D$16,
                            IF((MAX('1D'!$D$16,
                                        POWER((ABS(K613)^2)/('1D'!$I$5*MAX(F613,
                                                    0.1)^2),
                                            1/3)))&gt;IFERROR(L613,
                                    0),
                                MIN((MAX('1D'!$D$16,
                                            POWER((ABS(K613)^2)/('1D'!$I$5*MAX(F613,
                                                        0.1)^2),
                                                1/3))),
                                    IFERROR(L613,
                                        0)+(MIN(ABS(IFERROR(U613,
                                                    0))*'1D'!$D$18,
                                            ABS((MAX('1D'!$D$16,
                                                        POWER((ABS(K613)^2)/('1D'!$I$5*MAX(F613,
                                                                    0.1)^2),
                                                            1/3)))-IFERROR(L613,
                                                    0))))),
                                MAX((MAX('1D'!$D$16,
                                            POWER((ABS(K613)^2)/('1D'!$I$5*MAX(F613,
                                                        0.1)^2),
                                                1/3))),
                                    IFERROR(L613,
                                        0)-(MIN(ABS(IFERROR(U613,
                                                    0))*'1D'!$D$18,
                                            ABS((MAX('1D'!$D$16,
                                                        POWER((ABS(K613)^2)/('1D'!$I$5*MAX(F613,
                                                                    0.1)^2),
                                                            1/3)))-IFERROR(L613,
                                                    0))))))),
                        MAX('1D'!$D$16,
                            POWER((ABS(K613)^2)/('1D'!$I$5*MAX(F613,
                                        0.1)^2),
                                1/3))),
                    MAX('1D'!$D$16,
                        IFERROR(L613,
                            0)))))))</f>
        <v>2.0411692021517887</v>
      </c>
      <c r="M613" s="5">
        <f t="shared" ca="1" si="126"/>
        <v>10.614079851189301</v>
      </c>
      <c r="N613" s="5">
        <f t="shared" ca="1" si="127"/>
        <v>1.1434704692804873</v>
      </c>
      <c r="O613" s="5">
        <f t="shared" ca="1" si="128"/>
        <v>4.8002276894771132</v>
      </c>
      <c r="P613" s="5">
        <f t="shared" ca="1" si="129"/>
        <v>634.30216920215173</v>
      </c>
      <c r="Q613" s="5">
        <f ca="1">P613+((ABS(K613)/MAX(((F613)+(G613)*(L613))*(L613),
            0.000001))^2)/(2*'1D'!$I$5)</f>
        <v>635.47659253909478</v>
      </c>
      <c r="R613" s="5">
        <f ca="1">((ABS(K613)*'1D'!$D$6)/(MAX(((F613)+(G613)*(L613))*(L613),
            0.000001)*MAX(((((F613)+(G613)*(L613))*(L613))/MAX((F613)+2*(L613)*SQRT(1+(G613)^2),
                    0.000001))^(2/3),
            0.000001)))^2</f>
        <v>4.3358367565141456E-3</v>
      </c>
      <c r="S613" s="5">
        <f ca="1">ABS(ABS(K613)/MAX(((F613)+(G613)*(L613))*(L613),
        0.000001))/SQRT('1D'!$I$5*MAX((((F613)+(G613)*(L613))*(L613))/MAX((F613)+2*(G613)*(L613),
            0.000001),
        0.000001))</f>
        <v>1.0727235886044055</v>
      </c>
      <c r="T613" s="5">
        <f ca="1">((F613)*(L613)^2)/2+(G613)*(L613)^3/3+(ABS(K613)^2)/('1D'!$I$5*MAX(((F613)+(G613)*(L613))*(L613),
        0.000001))</f>
        <v>35.763412605541333</v>
      </c>
      <c r="U613" s="5">
        <f ca="1">IF($A$2=0,
    0,
    IFERROR(Q612-(((R612+R613)/2)*J613)-(IF(O612&gt;O613,
                '1D'!$D$8*((O612^2-O613^2)/(2*'1D'!$I$5)),
                '1D'!$D$9*((O613^2-O612^2)/(2*'1D'!$I$5)))+('1D'!$D$10*(ABS(I613)/90)*(MAX(O612^2,
                        O613^2)/(2*'1D'!$I$5))))-Q613,
        0))</f>
        <v>-3.8851921545983714E-3</v>
      </c>
      <c r="V613" s="5">
        <f ca="1">IF($A$2=0,
    1,
    IF(IFERROR(V612,
            0)=0,
        0,
        IFERROR(IF(ROUND(S613,
                    3)=1,
                1,
                IF(AND(ABS(U613)&lt;'1D'!$D$19,
                        S613&gt;1),
                    1,
                    0)),
            0)))</f>
        <v>0</v>
      </c>
      <c r="W613" s="5">
        <f ca="1">IF($A$2=0,
    MAX(MAX('1D'!$D$16,
            MAX('1D'!$D$16,
                POWER((ABS(K613)^2)/('1D'!$I$5*MAX(F613,
                            0.1)^2),
                    1/3))),
        IFERROR(W1396,
            MAX(MAX('1D'!$D$16,
                    MAX('1D'!$D$16,
                        POWER((ABS(K613)^2)/('1D'!$I$5*MAX(F613,
                                    0.1)^2),
                            1/3))),
                ($L$2)-E1396))),
    IF(IFERROR(AG614,
            0)=0,
        MAX(MAX('1D'!$D$16,
                MAX('1D'!$D$16,
                    POWER((ABS(K613)^2)/('1D'!$I$5*MAX(F613,
                                0.1)^2),
                        1/3))),
            IFERROR(W1396,
                MAX(MAX('1D'!$D$16,
                        MAX('1D'!$D$16,
                            POWER((ABS(K613)^2)/('1D'!$I$5*MAX(F613,
                                        0.1)^2),
                                1/3))),
                    ($L$2)-E1396))),
        IF(IFERROR(W613,
                0)=0,
            MAX(MAX('1D'!$D$16,
                    MAX('1D'!$D$16,
                        POWER((ABS(K613)^2)/('1D'!$I$5*MAX(F613,
                                    0.1)^2),
                            1/3))),
                IFERROR(W1396,
                    MAX(MAX('1D'!$D$16,
                            MAX('1D'!$D$16,
                                POWER((ABS(K613)^2)/('1D'!$I$5*MAX(F613,
                                            0.1)^2),
                                    1/3))),
                        ($L$2)-E1396))),
            IF(OR(IFERROR(AD613,
                        0)&gt;=1,
                    IFERROR(AD614,
                        0)&gt;=1),
                MAX('1D'!$D$16,
                    MAX('1D'!$D$16,
                        POWER((ABS(K613)^2)/('1D'!$I$5*MAX(F613,
                                    0.1)^2),
                            1/3))),
                IF(ABS(IFERROR(AF613,
                            0))&lt;'1D'!$D$19,
                    MAX(MAX('1D'!$D$16,
                            MAX('1D'!$D$16,
                                POWER((ABS(K613)^2)/('1D'!$I$5*MAX(F613,
                                            0.1)^2),
                                    1/3))),
                        IFERROR(W613,
                            0)),
                    MAX(MAX('1D'!$D$16,
                            MAX('1D'!$D$16,
                                POWER((ABS(K613)^2)/('1D'!$I$5*MAX(F613,
                                            0.1)^2),
                                    1/3))),
                        (IFERROR(W613,
                                0))+((IFERROR(AF613,
                                    0))*'1D'!$D$18)))))))</f>
        <v>2.1389677043987478</v>
      </c>
      <c r="X613" s="5">
        <f t="shared" ca="1" si="130"/>
        <v>11.122632062873489</v>
      </c>
      <c r="Y613" s="5">
        <f t="shared" ca="1" si="131"/>
        <v>1.1735290000551568</v>
      </c>
      <c r="Z613" s="5">
        <f t="shared" ca="1" si="132"/>
        <v>4.5807502857230418</v>
      </c>
      <c r="AA613" s="5">
        <f t="shared" ca="1" si="133"/>
        <v>634.3999677043987</v>
      </c>
      <c r="AB613" s="5">
        <f ca="1">AA613+((ABS(K613)/MAX(((F613)+(G613)*(W613))*(W613),
            0.000001))^2)/(2*'1D'!$I$5)</f>
        <v>635.46945155659807</v>
      </c>
      <c r="AC613" s="5">
        <f ca="1">((ABS(K613)*'1D'!$D$6)/(MAX(((F613)+(G613)*(W613))*(W613),
            0.000001)*MAX(((((F613)+(G613)*(W613))*(W613))/MAX((F613)+2*(W613)*SQRT(1+(G613)^2),
                    0.000001))^(2/3),
            0.000001)))^2</f>
        <v>3.8141460404132466E-3</v>
      </c>
      <c r="AD613" s="5">
        <f ca="1">ABS(ABS(K613)/MAX(((F613)+(G613)*(W613))*(W613),
        0.000001))/SQRT('1D'!$I$5*MAX((((F613)+(G613)*(W613))*(W613))/MAX((F613)+2*(G613)*(W613),
            0.000001),
        0.000001))</f>
        <v>1.0000000000000004</v>
      </c>
      <c r="AE613" s="5">
        <f ca="1">((F613)*(W613)^2)/2+(G613)*(W613)^3/3+(ABS(K613)^2)/('1D'!$I$5*MAX(((F613)+(G613)*(W613))*(W613),
        0.000001))</f>
        <v>35.686426155594638</v>
      </c>
      <c r="AF613" s="5">
        <f ca="1">IF($A$2=0,
    0,
    IFERROR(AB614+(((AC613+AC614)/2)*J614)+(IF(Z613&gt;Z614,
                '1D'!$D$8*((Z613^2-Z614^2)/(2*'1D'!$I$5)),
                '1D'!$D$9*((Z614^2-Z613^2)/(2*'1D'!$I$5)))+('1D'!$D$10*(ABS(I614)/90)*(MAX(Z613^2,
                        Z614^2)/(2*'1D'!$I$5))))-AB613,
        0))</f>
        <v>3.3622728137743252E-3</v>
      </c>
      <c r="AG613" s="5">
        <f ca="1">IF($A$2=0,
    1,
    IF(IFERROR(AG614,
            0)=0,
        0,
        IFERROR(IF(OR(ROUND(AD613,
                        3)&gt;=1,
                    AND(ABS(AF613)&lt;'1D'!$D$19,
                        AD613&lt;1)),
                1,
                0),
            0)))</f>
        <v>1</v>
      </c>
      <c r="AH613" s="5">
        <f ca="1">IFERROR(IF('1D'!V32="Supercritical",
        MAX('1D'!$D$16,
            IFERROR(L613,
                MAX('1D'!$D$16,
                    POWER((ABS(K613)^2)/('1D'!$I$5*MAX(F613,
                                0.1)^2),
                        1/3)))),
        IF('1D'!V32="Subcritical",
            MAX('1D'!$D$16,
                IFERROR(W613,
                    MAX('1D'!$D$16,
                        POWER((ABS(K613)^2)/('1D'!$I$5*MAX(F613,
                                    0.1)^2),
                            1/3)))),
            IF(IFERROR(T613,
                    -1E+99)&gt;=IFERROR(AE613,
                    -1E+99),
                MAX('1D'!$D$16,
                    IFERROR(L613,
                        MAX('1D'!$D$16,
                            POWER((ABS(K613)^2)/('1D'!$I$5*MAX(F613,
                                        0.1)^2),
                                1/3)))),
                MAX('1D'!$D$16,
                    IFERROR(W613,
                        MAX('1D'!$D$16,
                            POWER((ABS(K613)^2)/('1D'!$I$5*MAX(F613,
                                        0.1)^2),
                                1/3))))))),
    MAX('1D'!$D$16,
        POWER((ABS(K613)^2)/('1D'!$I$5*MAX(F613,
                    0.1)^2),
            1/3)))</f>
        <v>2.0411692021517887</v>
      </c>
      <c r="AI613" s="5">
        <f t="shared" ca="1" si="134"/>
        <v>634.30216920215173</v>
      </c>
      <c r="AJ613" s="5">
        <f ca="1">AI613+((ABS(K613)/MAX(((F613)+(G613)*(AH613))*(AH613),
            0.000001))^2)/(2*'1D'!$I$5)</f>
        <v>635.47659253909478</v>
      </c>
      <c r="AM613">
        <v>0</v>
      </c>
      <c r="AN613">
        <v>0</v>
      </c>
      <c r="AO613" s="5">
        <f t="shared" si="135"/>
        <v>0</v>
      </c>
      <c r="AP613" s="5">
        <f t="shared" si="139"/>
        <v>0</v>
      </c>
      <c r="AQ613" s="5">
        <f ca="1">ABS(ABS(K613)/MAX(((F613)+(G613)*(AH613))*(AH613),
        0.000001))/SQRT('1D'!$I$5*MAX((((F613)+(G613)*(AH613))*(AH613))/MAX((F613)+2*(G613)*(AH613),
            0.000001),
        0.000001))</f>
        <v>1.0727235886044055</v>
      </c>
      <c r="AR613" s="5" t="str">
        <f t="shared" ca="1" si="136"/>
        <v>Supercritical</v>
      </c>
      <c r="AS613" s="5">
        <f ca="1">((ABS(K613)*'1D'!$D$6)/(MAX(((F613)+(G613)*(AH613))*(AH613),
            0.000001)*MAX(((((F613)+(G613)*(AH613))*(AH613))/MAX((F613)+2*(AH613)*SQRT(1+(G613)^2),
                    0.000001))^(2/3),
            0.000001)))^2</f>
        <v>4.3358367565141456E-3</v>
      </c>
    </row>
    <row r="614" spans="1:45" x14ac:dyDescent="0.35">
      <c r="A614">
        <v>605</v>
      </c>
      <c r="B614">
        <v>603.99599999999998</v>
      </c>
      <c r="C614">
        <v>616156.29599999997</v>
      </c>
      <c r="D614">
        <v>3097387.4840000002</v>
      </c>
      <c r="E614">
        <v>632.26049999999998</v>
      </c>
      <c r="F614">
        <v>5.2</v>
      </c>
      <c r="G614">
        <v>0</v>
      </c>
      <c r="H614" t="s">
        <v>176</v>
      </c>
      <c r="I614">
        <v>2.7E-2</v>
      </c>
      <c r="J614" s="5">
        <f t="shared" si="137"/>
        <v>1</v>
      </c>
      <c r="K614" s="5">
        <f t="shared" ca="1" si="138"/>
        <v>50.95</v>
      </c>
      <c r="L614" s="5">
        <f ca="1">IF($A$2=0,
    IFERROR(L613,
        MAX('1D'!$D$16,
            POWER((ABS(K614)^2)/('1D'!$I$5*MAX(F614,
                        0.1)^2),
                1/3))),
    IF(IFERROR(V613,
            0)=0,
        IFERROR(L613,
            MAX('1D'!$D$16,
                POWER((ABS(K614)^2)/('1D'!$I$5*MAX(F614,
                            0.1)^2),
                    1/3))),
        IF(OR(IFERROR(L614,
                    0)=0,
                IFERROR(S613,
                    0)&lt;1,
                IFERROR(S614,
                    0)&lt;1),
            MAX('1D'!$D$16,
                POWER((ABS(K614)^2)/('1D'!$I$5*MAX(F614,
                            0.1)^2),
                    1/3)),
            IF(IFERROR(U614,
                    0)&gt;0,
                MAX('1D'!$D$16,
                    IFERROR(L614,
                        0)+((IFERROR(U614,
                                0))*'1D'!$D$18*IF((IFERROR(S614,
                                    0))&lt;1,
                            1,
                            -1))),
                IF(IFERROR(U614,
                        0)&lt;0,
                    IF(ABS((MAX('1D'!$D$16,
                                    POWER((ABS(K614)^2)/('1D'!$I$5*MAX(F614,
                                                0.1)^2),
                                        1/3)))-IFERROR(L614,
                                0))&gt;'1D'!$D$19,
                        MAX('1D'!$D$16,
                            IF((MAX('1D'!$D$16,
                                        POWER((ABS(K614)^2)/('1D'!$I$5*MAX(F614,
                                                    0.1)^2),
                                            1/3)))&gt;IFERROR(L614,
                                    0),
                                MIN((MAX('1D'!$D$16,
                                            POWER((ABS(K614)^2)/('1D'!$I$5*MAX(F614,
                                                        0.1)^2),
                                                1/3))),
                                    IFERROR(L614,
                                        0)+(MIN(ABS(IFERROR(U614,
                                                    0))*'1D'!$D$18,
                                            ABS((MAX('1D'!$D$16,
                                                        POWER((ABS(K614)^2)/('1D'!$I$5*MAX(F614,
                                                                    0.1)^2),
                                                            1/3)))-IFERROR(L614,
                                                    0))))),
                                MAX((MAX('1D'!$D$16,
                                            POWER((ABS(K614)^2)/('1D'!$I$5*MAX(F614,
                                                        0.1)^2),
                                                1/3))),
                                    IFERROR(L614,
                                        0)-(MIN(ABS(IFERROR(U614,
                                                    0))*'1D'!$D$18,
                                            ABS((MAX('1D'!$D$16,
                                                        POWER((ABS(K614)^2)/('1D'!$I$5*MAX(F614,
                                                                    0.1)^2),
                                                            1/3)))-IFERROR(L614,
                                                    0))))))),
                        MAX('1D'!$D$16,
                            POWER((ABS(K614)^2)/('1D'!$I$5*MAX(F614,
                                        0.1)^2),
                                1/3))),
                    MAX('1D'!$D$16,
                        IFERROR(L614,
                            0)))))))</f>
        <v>2.0411692021517887</v>
      </c>
      <c r="M614" s="5">
        <f t="shared" ca="1" si="126"/>
        <v>10.614079851189301</v>
      </c>
      <c r="N614" s="5">
        <f t="shared" ca="1" si="127"/>
        <v>1.1434704692804873</v>
      </c>
      <c r="O614" s="5">
        <f t="shared" ca="1" si="128"/>
        <v>4.8002276894771132</v>
      </c>
      <c r="P614" s="5">
        <f t="shared" ca="1" si="129"/>
        <v>634.30166920215174</v>
      </c>
      <c r="Q614" s="5">
        <f ca="1">P614+((ABS(K614)/MAX(((F614)+(G614)*(L614))*(L614),
            0.000001))^2)/(2*'1D'!$I$5)</f>
        <v>635.47609253909479</v>
      </c>
      <c r="R614" s="5">
        <f ca="1">((ABS(K614)*'1D'!$D$6)/(MAX(((F614)+(G614)*(L614))*(L614),
            0.000001)*MAX(((((F614)+(G614)*(L614))*(L614))/MAX((F614)+2*(L614)*SQRT(1+(G614)^2),
                    0.000001))^(2/3),
            0.000001)))^2</f>
        <v>4.3358367565141456E-3</v>
      </c>
      <c r="S614" s="5">
        <f ca="1">ABS(ABS(K614)/MAX(((F614)+(G614)*(L614))*(L614),
        0.000001))/SQRT('1D'!$I$5*MAX((((F614)+(G614)*(L614))*(L614))/MAX((F614)+2*(G614)*(L614),
            0.000001),
        0.000001))</f>
        <v>1.0727235886044055</v>
      </c>
      <c r="T614" s="5">
        <f ca="1">((F614)*(L614)^2)/2+(G614)*(L614)^3/3+(ABS(K614)^2)/('1D'!$I$5*MAX(((F614)+(G614)*(L614))*(L614),
        0.000001))</f>
        <v>35.763412605541333</v>
      </c>
      <c r="U614" s="5">
        <f ca="1">IF($A$2=0,
    0,
    IFERROR(Q613-(((R613+R614)/2)*J614)-(IF(O613&gt;O614,
                '1D'!$D$8*((O613^2-O614^2)/(2*'1D'!$I$5)),
                '1D'!$D$9*((O614^2-O613^2)/(2*'1D'!$I$5)))+('1D'!$D$10*(ABS(I614)/90)*(MAX(O613^2,
                        O614^2)/(2*'1D'!$I$5))))-Q614,
        0))</f>
        <v>-3.8886858066007335E-3</v>
      </c>
      <c r="V614" s="5">
        <f ca="1">IF($A$2=0,
    1,
    IF(IFERROR(V613,
            0)=0,
        0,
        IFERROR(IF(ROUND(S614,
                    3)=1,
                1,
                IF(AND(ABS(U614)&lt;'1D'!$D$19,
                        S614&gt;1),
                    1,
                    0)),
            0)))</f>
        <v>0</v>
      </c>
      <c r="W614" s="5">
        <f ca="1">IF($A$2=0,
    MAX(MAX('1D'!$D$16,
            MAX('1D'!$D$16,
                POWER((ABS(K614)^2)/('1D'!$I$5*MAX(F614,
                            0.1)^2),
                    1/3))),
        IFERROR(W1396,
            MAX(MAX('1D'!$D$16,
                    MAX('1D'!$D$16,
                        POWER((ABS(K614)^2)/('1D'!$I$5*MAX(F614,
                                    0.1)^2),
                            1/3))),
                ($L$2)-E1396))),
    IF(IFERROR(AG615,
            0)=0,
        MAX(MAX('1D'!$D$16,
                MAX('1D'!$D$16,
                    POWER((ABS(K614)^2)/('1D'!$I$5*MAX(F614,
                                0.1)^2),
                        1/3))),
            IFERROR(W1396,
                MAX(MAX('1D'!$D$16,
                        MAX('1D'!$D$16,
                            POWER((ABS(K614)^2)/('1D'!$I$5*MAX(F614,
                                        0.1)^2),
                                1/3))),
                    ($L$2)-E1396))),
        IF(IFERROR(W614,
                0)=0,
            MAX(MAX('1D'!$D$16,
                    MAX('1D'!$D$16,
                        POWER((ABS(K614)^2)/('1D'!$I$5*MAX(F614,
                                    0.1)^2),
                            1/3))),
                IFERROR(W1396,
                    MAX(MAX('1D'!$D$16,
                            MAX('1D'!$D$16,
                                POWER((ABS(K614)^2)/('1D'!$I$5*MAX(F614,
                                            0.1)^2),
                                    1/3))),
                        ($L$2)-E1396))),
            IF(OR(IFERROR(AD614,
                        0)&gt;=1,
                    IFERROR(AD615,
                        0)&gt;=1),
                MAX('1D'!$D$16,
                    MAX('1D'!$D$16,
                        POWER((ABS(K614)^2)/('1D'!$I$5*MAX(F614,
                                    0.1)^2),
                            1/3))),
                IF(ABS(IFERROR(AF614,
                            0))&lt;'1D'!$D$19,
                    MAX(MAX('1D'!$D$16,
                            MAX('1D'!$D$16,
                                POWER((ABS(K614)^2)/('1D'!$I$5*MAX(F614,
                                            0.1)^2),
                                    1/3))),
                        IFERROR(W614,
                            0)),
                    MAX(MAX('1D'!$D$16,
                            MAX('1D'!$D$16,
                                POWER((ABS(K614)^2)/('1D'!$I$5*MAX(F614,
                                            0.1)^2),
                                    1/3))),
                        (IFERROR(W614,
                                0))+((IFERROR(AF614,
                                    0))*'1D'!$D$18)))))))</f>
        <v>2.1389677043987478</v>
      </c>
      <c r="X614" s="5">
        <f t="shared" ca="1" si="130"/>
        <v>11.122632062873489</v>
      </c>
      <c r="Y614" s="5">
        <f t="shared" ca="1" si="131"/>
        <v>1.1735290000551568</v>
      </c>
      <c r="Z614" s="5">
        <f t="shared" ca="1" si="132"/>
        <v>4.5807502857230418</v>
      </c>
      <c r="AA614" s="5">
        <f t="shared" ca="1" si="133"/>
        <v>634.39946770439872</v>
      </c>
      <c r="AB614" s="5">
        <f ca="1">AA614+((ABS(K614)/MAX(((F614)+(G614)*(W614))*(W614),
            0.000001))^2)/(2*'1D'!$I$5)</f>
        <v>635.46895155659809</v>
      </c>
      <c r="AC614" s="5">
        <f ca="1">((ABS(K614)*'1D'!$D$6)/(MAX(((F614)+(G614)*(W614))*(W614),
            0.000001)*MAX(((((F614)+(G614)*(W614))*(W614))/MAX((F614)+2*(W614)*SQRT(1+(G614)^2),
                    0.000001))^(2/3),
            0.000001)))^2</f>
        <v>3.8141460404132466E-3</v>
      </c>
      <c r="AD614" s="5">
        <f ca="1">ABS(ABS(K614)/MAX(((F614)+(G614)*(W614))*(W614),
        0.000001))/SQRT('1D'!$I$5*MAX((((F614)+(G614)*(W614))*(W614))/MAX((F614)+2*(G614)*(W614),
            0.000001),
        0.000001))</f>
        <v>1.0000000000000004</v>
      </c>
      <c r="AE614" s="5">
        <f ca="1">((F614)*(W614)^2)/2+(G614)*(W614)^3/3+(ABS(K614)^2)/('1D'!$I$5*MAX(((F614)+(G614)*(W614))*(W614),
        0.000001))</f>
        <v>35.686426155594638</v>
      </c>
      <c r="AF614" s="5">
        <f ca="1">IF($A$2=0,
    0,
    IFERROR(AB615+(((AC614+AC615)/2)*J615)+(IF(Z614&gt;Z615,
                '1D'!$D$8*((Z614^2-Z615^2)/(2*'1D'!$I$5)),
                '1D'!$D$9*((Z615^2-Z614^2)/(2*'1D'!$I$5)))+('1D'!$D$10*(ABS(I615)/90)*(MAX(Z614^2,
                        Z615^2)/(2*'1D'!$I$5))))-AB614,
        0))</f>
        <v>3.3622728137743252E-3</v>
      </c>
      <c r="AG614" s="5">
        <f ca="1">IF($A$2=0,
    1,
    IF(IFERROR(AG615,
            0)=0,
        0,
        IFERROR(IF(OR(ROUND(AD614,
                        3)&gt;=1,
                    AND(ABS(AF614)&lt;'1D'!$D$19,
                        AD614&lt;1)),
                1,
                0),
            0)))</f>
        <v>1</v>
      </c>
      <c r="AH614" s="5">
        <f ca="1">IFERROR(IF('1D'!V32="Supercritical",
        MAX('1D'!$D$16,
            IFERROR(L614,
                MAX('1D'!$D$16,
                    POWER((ABS(K614)^2)/('1D'!$I$5*MAX(F614,
                                0.1)^2),
                        1/3)))),
        IF('1D'!V32="Subcritical",
            MAX('1D'!$D$16,
                IFERROR(W614,
                    MAX('1D'!$D$16,
                        POWER((ABS(K614)^2)/('1D'!$I$5*MAX(F614,
                                    0.1)^2),
                            1/3)))),
            IF(IFERROR(T614,
                    -1E+99)&gt;=IFERROR(AE614,
                    -1E+99),
                MAX('1D'!$D$16,
                    IFERROR(L614,
                        MAX('1D'!$D$16,
                            POWER((ABS(K614)^2)/('1D'!$I$5*MAX(F614,
                                        0.1)^2),
                                1/3)))),
                MAX('1D'!$D$16,
                    IFERROR(W614,
                        MAX('1D'!$D$16,
                            POWER((ABS(K614)^2)/('1D'!$I$5*MAX(F614,
                                        0.1)^2),
                                1/3))))))),
    MAX('1D'!$D$16,
        POWER((ABS(K614)^2)/('1D'!$I$5*MAX(F614,
                    0.1)^2),
            1/3)))</f>
        <v>2.0411692021517887</v>
      </c>
      <c r="AI614" s="5">
        <f t="shared" ca="1" si="134"/>
        <v>634.30166920215174</v>
      </c>
      <c r="AJ614" s="5">
        <f ca="1">AI614+((ABS(K614)/MAX(((F614)+(G614)*(AH614))*(AH614),
            0.000001))^2)/(2*'1D'!$I$5)</f>
        <v>635.47609253909479</v>
      </c>
      <c r="AM614">
        <v>0</v>
      </c>
      <c r="AN614">
        <v>0</v>
      </c>
      <c r="AO614" s="5">
        <f t="shared" si="135"/>
        <v>0</v>
      </c>
      <c r="AP614" s="5">
        <f t="shared" si="139"/>
        <v>0</v>
      </c>
      <c r="AQ614" s="5">
        <f ca="1">ABS(ABS(K614)/MAX(((F614)+(G614)*(AH614))*(AH614),
        0.000001))/SQRT('1D'!$I$5*MAX((((F614)+(G614)*(AH614))*(AH614))/MAX((F614)+2*(G614)*(AH614),
            0.000001),
        0.000001))</f>
        <v>1.0727235886044055</v>
      </c>
      <c r="AR614" s="5" t="str">
        <f t="shared" ca="1" si="136"/>
        <v>Supercritical</v>
      </c>
      <c r="AS614" s="5">
        <f ca="1">((ABS(K614)*'1D'!$D$6)/(MAX(((F614)+(G614)*(AH614))*(AH614),
            0.000001)*MAX(((((F614)+(G614)*(AH614))*(AH614))/MAX((F614)+2*(AH614)*SQRT(1+(G614)^2),
                    0.000001))^(2/3),
            0.000001)))^2</f>
        <v>4.3358367565141456E-3</v>
      </c>
    </row>
    <row r="615" spans="1:45" x14ac:dyDescent="0.35">
      <c r="A615">
        <v>606</v>
      </c>
      <c r="B615">
        <v>604.99599999999998</v>
      </c>
      <c r="C615">
        <v>616155.82200000004</v>
      </c>
      <c r="D615">
        <v>3097386.6030000001</v>
      </c>
      <c r="E615">
        <v>632.26</v>
      </c>
      <c r="F615">
        <v>5.2</v>
      </c>
      <c r="G615">
        <v>0</v>
      </c>
      <c r="H615" t="s">
        <v>176</v>
      </c>
      <c r="I615">
        <v>2.7E-2</v>
      </c>
      <c r="J615" s="5">
        <f t="shared" si="137"/>
        <v>1</v>
      </c>
      <c r="K615" s="5">
        <f t="shared" ca="1" si="138"/>
        <v>50.95</v>
      </c>
      <c r="L615" s="5">
        <f ca="1">IF($A$2=0,
    IFERROR(L614,
        MAX('1D'!$D$16,
            POWER((ABS(K615)^2)/('1D'!$I$5*MAX(F615,
                        0.1)^2),
                1/3))),
    IF(IFERROR(V614,
            0)=0,
        IFERROR(L614,
            MAX('1D'!$D$16,
                POWER((ABS(K615)^2)/('1D'!$I$5*MAX(F615,
                            0.1)^2),
                    1/3))),
        IF(OR(IFERROR(L615,
                    0)=0,
                IFERROR(S614,
                    0)&lt;1,
                IFERROR(S615,
                    0)&lt;1),
            MAX('1D'!$D$16,
                POWER((ABS(K615)^2)/('1D'!$I$5*MAX(F615,
                            0.1)^2),
                    1/3)),
            IF(IFERROR(U615,
                    0)&gt;0,
                MAX('1D'!$D$16,
                    IFERROR(L615,
                        0)+((IFERROR(U615,
                                0))*'1D'!$D$18*IF((IFERROR(S615,
                                    0))&lt;1,
                            1,
                            -1))),
                IF(IFERROR(U615,
                        0)&lt;0,
                    IF(ABS((MAX('1D'!$D$16,
                                    POWER((ABS(K615)^2)/('1D'!$I$5*MAX(F615,
                                                0.1)^2),
                                        1/3)))-IFERROR(L615,
                                0))&gt;'1D'!$D$19,
                        MAX('1D'!$D$16,
                            IF((MAX('1D'!$D$16,
                                        POWER((ABS(K615)^2)/('1D'!$I$5*MAX(F615,
                                                    0.1)^2),
                                            1/3)))&gt;IFERROR(L615,
                                    0),
                                MIN((MAX('1D'!$D$16,
                                            POWER((ABS(K615)^2)/('1D'!$I$5*MAX(F615,
                                                        0.1)^2),
                                                1/3))),
                                    IFERROR(L615,
                                        0)+(MIN(ABS(IFERROR(U615,
                                                    0))*'1D'!$D$18,
                                            ABS((MAX('1D'!$D$16,
                                                        POWER((ABS(K615)^2)/('1D'!$I$5*MAX(F615,
                                                                    0.1)^2),
                                                            1/3)))-IFERROR(L615,
                                                    0))))),
                                MAX((MAX('1D'!$D$16,
                                            POWER((ABS(K615)^2)/('1D'!$I$5*MAX(F615,
                                                        0.1)^2),
                                                1/3))),
                                    IFERROR(L615,
                                        0)-(MIN(ABS(IFERROR(U615,
                                                    0))*'1D'!$D$18,
                                            ABS((MAX('1D'!$D$16,
                                                        POWER((ABS(K615)^2)/('1D'!$I$5*MAX(F615,
                                                                    0.1)^2),
                                                            1/3)))-IFERROR(L615,
                                                    0))))))),
                        MAX('1D'!$D$16,
                            POWER((ABS(K615)^2)/('1D'!$I$5*MAX(F615,
                                        0.1)^2),
                                1/3))),
                    MAX('1D'!$D$16,
                        IFERROR(L615,
                            0)))))))</f>
        <v>2.0411692021517887</v>
      </c>
      <c r="M615" s="5">
        <f t="shared" ca="1" si="126"/>
        <v>10.614079851189301</v>
      </c>
      <c r="N615" s="5">
        <f t="shared" ca="1" si="127"/>
        <v>1.1434704692804873</v>
      </c>
      <c r="O615" s="5">
        <f t="shared" ca="1" si="128"/>
        <v>4.8002276894771132</v>
      </c>
      <c r="P615" s="5">
        <f t="shared" ca="1" si="129"/>
        <v>634.30116920215175</v>
      </c>
      <c r="Q615" s="5">
        <f ca="1">P615+((ABS(K615)/MAX(((F615)+(G615)*(L615))*(L615),
            0.000001))^2)/(2*'1D'!$I$5)</f>
        <v>635.47559253909481</v>
      </c>
      <c r="R615" s="5">
        <f ca="1">((ABS(K615)*'1D'!$D$6)/(MAX(((F615)+(G615)*(L615))*(L615),
            0.000001)*MAX(((((F615)+(G615)*(L615))*(L615))/MAX((F615)+2*(L615)*SQRT(1+(G615)^2),
                    0.000001))^(2/3),
            0.000001)))^2</f>
        <v>4.3358367565141456E-3</v>
      </c>
      <c r="S615" s="5">
        <f ca="1">ABS(ABS(K615)/MAX(((F615)+(G615)*(L615))*(L615),
        0.000001))/SQRT('1D'!$I$5*MAX((((F615)+(G615)*(L615))*(L615))/MAX((F615)+2*(G615)*(L615),
            0.000001),
        0.000001))</f>
        <v>1.0727235886044055</v>
      </c>
      <c r="T615" s="5">
        <f ca="1">((F615)*(L615)^2)/2+(G615)*(L615)^3/3+(ABS(K615)^2)/('1D'!$I$5*MAX(((F615)+(G615)*(L615))*(L615),
        0.000001))</f>
        <v>35.763412605541333</v>
      </c>
      <c r="U615" s="5">
        <f ca="1">IF($A$2=0,
    0,
    IFERROR(Q614-(((R614+R615)/2)*J615)-(IF(O614&gt;O615,
                '1D'!$D$8*((O614^2-O615^2)/(2*'1D'!$I$5)),
                '1D'!$D$9*((O615^2-O614^2)/(2*'1D'!$I$5)))+('1D'!$D$10*(ABS(I615)/90)*(MAX(O614^2,
                        O615^2)/(2*'1D'!$I$5))))-Q615,
        0))</f>
        <v>-3.8886858066007335E-3</v>
      </c>
      <c r="V615" s="5">
        <f ca="1">IF($A$2=0,
    1,
    IF(IFERROR(V614,
            0)=0,
        0,
        IFERROR(IF(ROUND(S615,
                    3)=1,
                1,
                IF(AND(ABS(U615)&lt;'1D'!$D$19,
                        S615&gt;1),
                    1,
                    0)),
            0)))</f>
        <v>0</v>
      </c>
      <c r="W615" s="5">
        <f ca="1">IF($A$2=0,
    MAX(MAX('1D'!$D$16,
            MAX('1D'!$D$16,
                POWER((ABS(K615)^2)/('1D'!$I$5*MAX(F615,
                            0.1)^2),
                    1/3))),
        IFERROR(W1396,
            MAX(MAX('1D'!$D$16,
                    MAX('1D'!$D$16,
                        POWER((ABS(K615)^2)/('1D'!$I$5*MAX(F615,
                                    0.1)^2),
                            1/3))),
                ($L$2)-E1396))),
    IF(IFERROR(AG616,
            0)=0,
        MAX(MAX('1D'!$D$16,
                MAX('1D'!$D$16,
                    POWER((ABS(K615)^2)/('1D'!$I$5*MAX(F615,
                                0.1)^2),
                        1/3))),
            IFERROR(W1396,
                MAX(MAX('1D'!$D$16,
                        MAX('1D'!$D$16,
                            POWER((ABS(K615)^2)/('1D'!$I$5*MAX(F615,
                                        0.1)^2),
                                1/3))),
                    ($L$2)-E1396))),
        IF(IFERROR(W615,
                0)=0,
            MAX(MAX('1D'!$D$16,
                    MAX('1D'!$D$16,
                        POWER((ABS(K615)^2)/('1D'!$I$5*MAX(F615,
                                    0.1)^2),
                            1/3))),
                IFERROR(W1396,
                    MAX(MAX('1D'!$D$16,
                            MAX('1D'!$D$16,
                                POWER((ABS(K615)^2)/('1D'!$I$5*MAX(F615,
                                            0.1)^2),
                                    1/3))),
                        ($L$2)-E1396))),
            IF(OR(IFERROR(AD615,
                        0)&gt;=1,
                    IFERROR(AD616,
                        0)&gt;=1),
                MAX('1D'!$D$16,
                    MAX('1D'!$D$16,
                        POWER((ABS(K615)^2)/('1D'!$I$5*MAX(F615,
                                    0.1)^2),
                            1/3))),
                IF(ABS(IFERROR(AF615,
                            0))&lt;'1D'!$D$19,
                    MAX(MAX('1D'!$D$16,
                            MAX('1D'!$D$16,
                                POWER((ABS(K615)^2)/('1D'!$I$5*MAX(F615,
                                            0.1)^2),
                                    1/3))),
                        IFERROR(W615,
                            0)),
                    MAX(MAX('1D'!$D$16,
                            MAX('1D'!$D$16,
                                POWER((ABS(K615)^2)/('1D'!$I$5*MAX(F615,
                                            0.1)^2),
                                    1/3))),
                        (IFERROR(W615,
                                0))+((IFERROR(AF615,
                                    0))*'1D'!$D$18)))))))</f>
        <v>2.1389677043987478</v>
      </c>
      <c r="X615" s="5">
        <f t="shared" ca="1" si="130"/>
        <v>11.122632062873489</v>
      </c>
      <c r="Y615" s="5">
        <f t="shared" ca="1" si="131"/>
        <v>1.1735290000551568</v>
      </c>
      <c r="Z615" s="5">
        <f t="shared" ca="1" si="132"/>
        <v>4.5807502857230418</v>
      </c>
      <c r="AA615" s="5">
        <f t="shared" ca="1" si="133"/>
        <v>634.39896770439873</v>
      </c>
      <c r="AB615" s="5">
        <f ca="1">AA615+((ABS(K615)/MAX(((F615)+(G615)*(W615))*(W615),
            0.000001))^2)/(2*'1D'!$I$5)</f>
        <v>635.4684515565981</v>
      </c>
      <c r="AC615" s="5">
        <f ca="1">((ABS(K615)*'1D'!$D$6)/(MAX(((F615)+(G615)*(W615))*(W615),
            0.000001)*MAX(((((F615)+(G615)*(W615))*(W615))/MAX((F615)+2*(W615)*SQRT(1+(G615)^2),
                    0.000001))^(2/3),
            0.000001)))^2</f>
        <v>3.8141460404132466E-3</v>
      </c>
      <c r="AD615" s="5">
        <f ca="1">ABS(ABS(K615)/MAX(((F615)+(G615)*(W615))*(W615),
        0.000001))/SQRT('1D'!$I$5*MAX((((F615)+(G615)*(W615))*(W615))/MAX((F615)+2*(G615)*(W615),
            0.000001),
        0.000001))</f>
        <v>1.0000000000000004</v>
      </c>
      <c r="AE615" s="5">
        <f ca="1">((F615)*(W615)^2)/2+(G615)*(W615)^3/3+(ABS(K615)^2)/('1D'!$I$5*MAX(((F615)+(G615)*(W615))*(W615),
        0.000001))</f>
        <v>35.686426155594638</v>
      </c>
      <c r="AF615" s="5">
        <f ca="1">IF($A$2=0,
    0,
    IFERROR(AB616+(((AC615+AC616)/2)*J616)+(IF(Z615&gt;Z616,
                '1D'!$D$8*((Z615^2-Z616^2)/(2*'1D'!$I$5)),
                '1D'!$D$9*((Z616^2-Z615^2)/(2*'1D'!$I$5)))+('1D'!$D$10*(ABS(I616)/90)*(MAX(Z615^2,
                        Z616^2)/(2*'1D'!$I$5))))-AB615,
        0))</f>
        <v>3.4032696947861041E-3</v>
      </c>
      <c r="AG615" s="5">
        <f ca="1">IF($A$2=0,
    1,
    IF(IFERROR(AG616,
            0)=0,
        0,
        IFERROR(IF(OR(ROUND(AD615,
                        3)&gt;=1,
                    AND(ABS(AF615)&lt;'1D'!$D$19,
                        AD615&lt;1)),
                1,
                0),
            0)))</f>
        <v>1</v>
      </c>
      <c r="AH615" s="5">
        <f ca="1">IFERROR(IF('1D'!V32="Supercritical",
        MAX('1D'!$D$16,
            IFERROR(L615,
                MAX('1D'!$D$16,
                    POWER((ABS(K615)^2)/('1D'!$I$5*MAX(F615,
                                0.1)^2),
                        1/3)))),
        IF('1D'!V32="Subcritical",
            MAX('1D'!$D$16,
                IFERROR(W615,
                    MAX('1D'!$D$16,
                        POWER((ABS(K615)^2)/('1D'!$I$5*MAX(F615,
                                    0.1)^2),
                            1/3)))),
            IF(IFERROR(T615,
                    -1E+99)&gt;=IFERROR(AE615,
                    -1E+99),
                MAX('1D'!$D$16,
                    IFERROR(L615,
                        MAX('1D'!$D$16,
                            POWER((ABS(K615)^2)/('1D'!$I$5*MAX(F615,
                                        0.1)^2),
                                1/3)))),
                MAX('1D'!$D$16,
                    IFERROR(W615,
                        MAX('1D'!$D$16,
                            POWER((ABS(K615)^2)/('1D'!$I$5*MAX(F615,
                                        0.1)^2),
                                1/3))))))),
    MAX('1D'!$D$16,
        POWER((ABS(K615)^2)/('1D'!$I$5*MAX(F615,
                    0.1)^2),
            1/3)))</f>
        <v>2.0411692021517887</v>
      </c>
      <c r="AI615" s="5">
        <f t="shared" ca="1" si="134"/>
        <v>634.30116920215175</v>
      </c>
      <c r="AJ615" s="5">
        <f ca="1">AI615+((ABS(K615)/MAX(((F615)+(G615)*(AH615))*(AH615),
            0.000001))^2)/(2*'1D'!$I$5)</f>
        <v>635.47559253909481</v>
      </c>
      <c r="AM615">
        <v>0</v>
      </c>
      <c r="AN615">
        <v>0</v>
      </c>
      <c r="AO615" s="5">
        <f t="shared" si="135"/>
        <v>0</v>
      </c>
      <c r="AP615" s="5">
        <f t="shared" si="139"/>
        <v>0</v>
      </c>
      <c r="AQ615" s="5">
        <f ca="1">ABS(ABS(K615)/MAX(((F615)+(G615)*(AH615))*(AH615),
        0.000001))/SQRT('1D'!$I$5*MAX((((F615)+(G615)*(AH615))*(AH615))/MAX((F615)+2*(G615)*(AH615),
            0.000001),
        0.000001))</f>
        <v>1.0727235886044055</v>
      </c>
      <c r="AR615" s="5" t="str">
        <f t="shared" ca="1" si="136"/>
        <v>Supercritical</v>
      </c>
      <c r="AS615" s="5">
        <f ca="1">((ABS(K615)*'1D'!$D$6)/(MAX(((F615)+(G615)*(AH615))*(AH615),
            0.000001)*MAX(((((F615)+(G615)*(AH615))*(AH615))/MAX((F615)+2*(AH615)*SQRT(1+(G615)^2),
                    0.000001))^(2/3),
            0.000001)))^2</f>
        <v>4.3358367565141456E-3</v>
      </c>
    </row>
    <row r="616" spans="1:45" x14ac:dyDescent="0.35">
      <c r="A616">
        <v>607</v>
      </c>
      <c r="B616">
        <v>605.99599999999998</v>
      </c>
      <c r="C616">
        <v>616155.348</v>
      </c>
      <c r="D616">
        <v>3097385.7230000002</v>
      </c>
      <c r="E616">
        <v>632.2595</v>
      </c>
      <c r="F616">
        <v>5.2</v>
      </c>
      <c r="G616">
        <v>0</v>
      </c>
      <c r="H616" t="s">
        <v>176</v>
      </c>
      <c r="I616">
        <v>0.05</v>
      </c>
      <c r="J616" s="5">
        <f t="shared" si="137"/>
        <v>1</v>
      </c>
      <c r="K616" s="5">
        <f t="shared" ca="1" si="138"/>
        <v>50.95</v>
      </c>
      <c r="L616" s="5">
        <f ca="1">IF($A$2=0,
    IFERROR(L615,
        MAX('1D'!$D$16,
            POWER((ABS(K616)^2)/('1D'!$I$5*MAX(F616,
                        0.1)^2),
                1/3))),
    IF(IFERROR(V615,
            0)=0,
        IFERROR(L615,
            MAX('1D'!$D$16,
                POWER((ABS(K616)^2)/('1D'!$I$5*MAX(F616,
                            0.1)^2),
                    1/3))),
        IF(OR(IFERROR(L616,
                    0)=0,
                IFERROR(S615,
                    0)&lt;1,
                IFERROR(S616,
                    0)&lt;1),
            MAX('1D'!$D$16,
                POWER((ABS(K616)^2)/('1D'!$I$5*MAX(F616,
                            0.1)^2),
                    1/3)),
            IF(IFERROR(U616,
                    0)&gt;0,
                MAX('1D'!$D$16,
                    IFERROR(L616,
                        0)+((IFERROR(U616,
                                0))*'1D'!$D$18*IF((IFERROR(S616,
                                    0))&lt;1,
                            1,
                            -1))),
                IF(IFERROR(U616,
                        0)&lt;0,
                    IF(ABS((MAX('1D'!$D$16,
                                    POWER((ABS(K616)^2)/('1D'!$I$5*MAX(F616,
                                                0.1)^2),
                                        1/3)))-IFERROR(L616,
                                0))&gt;'1D'!$D$19,
                        MAX('1D'!$D$16,
                            IF((MAX('1D'!$D$16,
                                        POWER((ABS(K616)^2)/('1D'!$I$5*MAX(F616,
                                                    0.1)^2),
                                            1/3)))&gt;IFERROR(L616,
                                    0),
                                MIN((MAX('1D'!$D$16,
                                            POWER((ABS(K616)^2)/('1D'!$I$5*MAX(F616,
                                                        0.1)^2),
                                                1/3))),
                                    IFERROR(L616,
                                        0)+(MIN(ABS(IFERROR(U616,
                                                    0))*'1D'!$D$18,
                                            ABS((MAX('1D'!$D$16,
                                                        POWER((ABS(K616)^2)/('1D'!$I$5*MAX(F616,
                                                                    0.1)^2),
                                                            1/3)))-IFERROR(L616,
                                                    0))))),
                                MAX((MAX('1D'!$D$16,
                                            POWER((ABS(K616)^2)/('1D'!$I$5*MAX(F616,
                                                        0.1)^2),
                                                1/3))),
                                    IFERROR(L616,
                                        0)-(MIN(ABS(IFERROR(U616,
                                                    0))*'1D'!$D$18,
                                            ABS((MAX('1D'!$D$16,
                                                        POWER((ABS(K616)^2)/('1D'!$I$5*MAX(F616,
                                                                    0.1)^2),
                                                            1/3)))-IFERROR(L616,
                                                    0))))))),
                        MAX('1D'!$D$16,
                            POWER((ABS(K616)^2)/('1D'!$I$5*MAX(F616,
                                        0.1)^2),
                                1/3))),
                    MAX('1D'!$D$16,
                        IFERROR(L616,
                            0)))))))</f>
        <v>2.0411692021517887</v>
      </c>
      <c r="M616" s="5">
        <f t="shared" ca="1" si="126"/>
        <v>10.614079851189301</v>
      </c>
      <c r="N616" s="5">
        <f t="shared" ca="1" si="127"/>
        <v>1.1434704692804873</v>
      </c>
      <c r="O616" s="5">
        <f t="shared" ca="1" si="128"/>
        <v>4.8002276894771132</v>
      </c>
      <c r="P616" s="5">
        <f t="shared" ca="1" si="129"/>
        <v>634.30066920215177</v>
      </c>
      <c r="Q616" s="5">
        <f ca="1">P616+((ABS(K616)/MAX(((F616)+(G616)*(L616))*(L616),
            0.000001))^2)/(2*'1D'!$I$5)</f>
        <v>635.47509253909482</v>
      </c>
      <c r="R616" s="5">
        <f ca="1">((ABS(K616)*'1D'!$D$6)/(MAX(((F616)+(G616)*(L616))*(L616),
            0.000001)*MAX(((((F616)+(G616)*(L616))*(L616))/MAX((F616)+2*(L616)*SQRT(1+(G616)^2),
                    0.000001))^(2/3),
            0.000001)))^2</f>
        <v>4.3358367565141456E-3</v>
      </c>
      <c r="S616" s="5">
        <f ca="1">ABS(ABS(K616)/MAX(((F616)+(G616)*(L616))*(L616),
        0.000001))/SQRT('1D'!$I$5*MAX((((F616)+(G616)*(L616))*(L616))/MAX((F616)+2*(G616)*(L616),
            0.000001),
        0.000001))</f>
        <v>1.0727235886044055</v>
      </c>
      <c r="T616" s="5">
        <f ca="1">((F616)*(L616)^2)/2+(G616)*(L616)^3/3+(ABS(K616)^2)/('1D'!$I$5*MAX(((F616)+(G616)*(L616))*(L616),
        0.000001))</f>
        <v>35.763412605541333</v>
      </c>
      <c r="U616" s="5">
        <f ca="1">IF($A$2=0,
    0,
    IFERROR(Q615-(((R615+R616)/2)*J616)-(IF(O615&gt;O616,
                '1D'!$D$8*((O615^2-O616^2)/(2*'1D'!$I$5)),
                '1D'!$D$9*((O616^2-O615^2)/(2*'1D'!$I$5)))+('1D'!$D$10*(ABS(I616)/90)*(MAX(O615^2,
                        O616^2)/(2*'1D'!$I$5))))-Q616,
        0))</f>
        <v>-3.9337053678991651E-3</v>
      </c>
      <c r="V616" s="5">
        <f ca="1">IF($A$2=0,
    1,
    IF(IFERROR(V615,
            0)=0,
        0,
        IFERROR(IF(ROUND(S616,
                    3)=1,
                1,
                IF(AND(ABS(U616)&lt;'1D'!$D$19,
                        S616&gt;1),
                    1,
                    0)),
            0)))</f>
        <v>0</v>
      </c>
      <c r="W616" s="5">
        <f ca="1">IF($A$2=0,
    MAX(MAX('1D'!$D$16,
            MAX('1D'!$D$16,
                POWER((ABS(K616)^2)/('1D'!$I$5*MAX(F616,
                            0.1)^2),
                    1/3))),
        IFERROR(W1396,
            MAX(MAX('1D'!$D$16,
                    MAX('1D'!$D$16,
                        POWER((ABS(K616)^2)/('1D'!$I$5*MAX(F616,
                                    0.1)^2),
                            1/3))),
                ($L$2)-E1396))),
    IF(IFERROR(AG617,
            0)=0,
        MAX(MAX('1D'!$D$16,
                MAX('1D'!$D$16,
                    POWER((ABS(K616)^2)/('1D'!$I$5*MAX(F616,
                                0.1)^2),
                        1/3))),
            IFERROR(W1396,
                MAX(MAX('1D'!$D$16,
                        MAX('1D'!$D$16,
                            POWER((ABS(K616)^2)/('1D'!$I$5*MAX(F616,
                                        0.1)^2),
                                1/3))),
                    ($L$2)-E1396))),
        IF(IFERROR(W616,
                0)=0,
            MAX(MAX('1D'!$D$16,
                    MAX('1D'!$D$16,
                        POWER((ABS(K616)^2)/('1D'!$I$5*MAX(F616,
                                    0.1)^2),
                            1/3))),
                IFERROR(W1396,
                    MAX(MAX('1D'!$D$16,
                            MAX('1D'!$D$16,
                                POWER((ABS(K616)^2)/('1D'!$I$5*MAX(F616,
                                            0.1)^2),
                                    1/3))),
                        ($L$2)-E1396))),
            IF(OR(IFERROR(AD616,
                        0)&gt;=1,
                    IFERROR(AD617,
                        0)&gt;=1),
                MAX('1D'!$D$16,
                    MAX('1D'!$D$16,
                        POWER((ABS(K616)^2)/('1D'!$I$5*MAX(F616,
                                    0.1)^2),
                            1/3))),
                IF(ABS(IFERROR(AF616,
                            0))&lt;'1D'!$D$19,
                    MAX(MAX('1D'!$D$16,
                            MAX('1D'!$D$16,
                                POWER((ABS(K616)^2)/('1D'!$I$5*MAX(F616,
                                            0.1)^2),
                                    1/3))),
                        IFERROR(W616,
                            0)),
                    MAX(MAX('1D'!$D$16,
                            MAX('1D'!$D$16,
                                POWER((ABS(K616)^2)/('1D'!$I$5*MAX(F616,
                                            0.1)^2),
                                    1/3))),
                        (IFERROR(W616,
                                0))+((IFERROR(AF616,
                                    0))*'1D'!$D$18)))))))</f>
        <v>2.1389677043987478</v>
      </c>
      <c r="X616" s="5">
        <f t="shared" ca="1" si="130"/>
        <v>11.122632062873489</v>
      </c>
      <c r="Y616" s="5">
        <f t="shared" ca="1" si="131"/>
        <v>1.1735290000551568</v>
      </c>
      <c r="Z616" s="5">
        <f t="shared" ca="1" si="132"/>
        <v>4.5807502857230418</v>
      </c>
      <c r="AA616" s="5">
        <f t="shared" ca="1" si="133"/>
        <v>634.39846770439874</v>
      </c>
      <c r="AB616" s="5">
        <f ca="1">AA616+((ABS(K616)/MAX(((F616)+(G616)*(W616))*(W616),
            0.000001))^2)/(2*'1D'!$I$5)</f>
        <v>635.46795155659811</v>
      </c>
      <c r="AC616" s="5">
        <f ca="1">((ABS(K616)*'1D'!$D$6)/(MAX(((F616)+(G616)*(W616))*(W616),
            0.000001)*MAX(((((F616)+(G616)*(W616))*(W616))/MAX((F616)+2*(W616)*SQRT(1+(G616)^2),
                    0.000001))^(2/3),
            0.000001)))^2</f>
        <v>3.8141460404132466E-3</v>
      </c>
      <c r="AD616" s="5">
        <f ca="1">ABS(ABS(K616)/MAX(((F616)+(G616)*(W616))*(W616),
        0.000001))/SQRT('1D'!$I$5*MAX((((F616)+(G616)*(W616))*(W616))/MAX((F616)+2*(G616)*(W616),
            0.000001),
        0.000001))</f>
        <v>1.0000000000000004</v>
      </c>
      <c r="AE616" s="5">
        <f ca="1">((F616)*(W616)^2)/2+(G616)*(W616)^3/3+(ABS(K616)^2)/('1D'!$I$5*MAX(((F616)+(G616)*(W616))*(W616),
        0.000001))</f>
        <v>35.686426155594638</v>
      </c>
      <c r="AF616" s="5">
        <f ca="1">IF($A$2=0,
    0,
    IFERROR(AB617+(((AC616+AC617)/2)*J617)+(IF(Z616&gt;Z617,
                '1D'!$D$8*((Z616^2-Z617^2)/(2*'1D'!$I$5)),
                '1D'!$D$9*((Z617^2-Z616^2)/(2*'1D'!$I$5)))+('1D'!$D$10*(ABS(I617)/90)*(MAX(Z616^2,
                        Z617^2)/(2*'1D'!$I$5))))-AB616,
        0))</f>
        <v>3.4531789411857972E-3</v>
      </c>
      <c r="AG616" s="5">
        <f ca="1">IF($A$2=0,
    1,
    IF(IFERROR(AG617,
            0)=0,
        0,
        IFERROR(IF(OR(ROUND(AD616,
                        3)&gt;=1,
                    AND(ABS(AF616)&lt;'1D'!$D$19,
                        AD616&lt;1)),
                1,
                0),
            0)))</f>
        <v>1</v>
      </c>
      <c r="AH616" s="5">
        <f ca="1">IFERROR(IF('1D'!V32="Supercritical",
        MAX('1D'!$D$16,
            IFERROR(L616,
                MAX('1D'!$D$16,
                    POWER((ABS(K616)^2)/('1D'!$I$5*MAX(F616,
                                0.1)^2),
                        1/3)))),
        IF('1D'!V32="Subcritical",
            MAX('1D'!$D$16,
                IFERROR(W616,
                    MAX('1D'!$D$16,
                        POWER((ABS(K616)^2)/('1D'!$I$5*MAX(F616,
                                    0.1)^2),
                            1/3)))),
            IF(IFERROR(T616,
                    -1E+99)&gt;=IFERROR(AE616,
                    -1E+99),
                MAX('1D'!$D$16,
                    IFERROR(L616,
                        MAX('1D'!$D$16,
                            POWER((ABS(K616)^2)/('1D'!$I$5*MAX(F616,
                                        0.1)^2),
                                1/3)))),
                MAX('1D'!$D$16,
                    IFERROR(W616,
                        MAX('1D'!$D$16,
                            POWER((ABS(K616)^2)/('1D'!$I$5*MAX(F616,
                                        0.1)^2),
                                1/3))))))),
    MAX('1D'!$D$16,
        POWER((ABS(K616)^2)/('1D'!$I$5*MAX(F616,
                    0.1)^2),
            1/3)))</f>
        <v>2.0411692021517887</v>
      </c>
      <c r="AI616" s="5">
        <f t="shared" ca="1" si="134"/>
        <v>634.30066920215177</v>
      </c>
      <c r="AJ616" s="5">
        <f ca="1">AI616+((ABS(K616)/MAX(((F616)+(G616)*(AH616))*(AH616),
            0.000001))^2)/(2*'1D'!$I$5)</f>
        <v>635.47509253909482</v>
      </c>
      <c r="AM616">
        <v>0</v>
      </c>
      <c r="AN616">
        <v>0</v>
      </c>
      <c r="AO616" s="5">
        <f t="shared" si="135"/>
        <v>0</v>
      </c>
      <c r="AP616" s="5">
        <f t="shared" si="139"/>
        <v>0</v>
      </c>
      <c r="AQ616" s="5">
        <f ca="1">ABS(ABS(K616)/MAX(((F616)+(G616)*(AH616))*(AH616),
        0.000001))/SQRT('1D'!$I$5*MAX((((F616)+(G616)*(AH616))*(AH616))/MAX((F616)+2*(G616)*(AH616),
            0.000001),
        0.000001))</f>
        <v>1.0727235886044055</v>
      </c>
      <c r="AR616" s="5" t="str">
        <f t="shared" ca="1" si="136"/>
        <v>Supercritical</v>
      </c>
      <c r="AS616" s="5">
        <f ca="1">((ABS(K616)*'1D'!$D$6)/(MAX(((F616)+(G616)*(AH616))*(AH616),
            0.000001)*MAX(((((F616)+(G616)*(AH616))*(AH616))/MAX((F616)+2*(AH616)*SQRT(1+(G616)^2),
                    0.000001))^(2/3),
            0.000001)))^2</f>
        <v>4.3358367565141456E-3</v>
      </c>
    </row>
    <row r="617" spans="1:45" x14ac:dyDescent="0.35">
      <c r="A617">
        <v>608</v>
      </c>
      <c r="B617">
        <v>606.99599999999998</v>
      </c>
      <c r="C617">
        <v>616154.87300000002</v>
      </c>
      <c r="D617">
        <v>3097384.8429999999</v>
      </c>
      <c r="E617">
        <v>632.25900000000001</v>
      </c>
      <c r="F617">
        <v>5.2</v>
      </c>
      <c r="G617">
        <v>0</v>
      </c>
      <c r="H617" t="s">
        <v>176</v>
      </c>
      <c r="I617">
        <v>7.8E-2</v>
      </c>
      <c r="J617" s="5">
        <f t="shared" si="137"/>
        <v>1</v>
      </c>
      <c r="K617" s="5">
        <f t="shared" ca="1" si="138"/>
        <v>50.95</v>
      </c>
      <c r="L617" s="5">
        <f ca="1">IF($A$2=0,
    IFERROR(L616,
        MAX('1D'!$D$16,
            POWER((ABS(K617)^2)/('1D'!$I$5*MAX(F617,
                        0.1)^2),
                1/3))),
    IF(IFERROR(V616,
            0)=0,
        IFERROR(L616,
            MAX('1D'!$D$16,
                POWER((ABS(K617)^2)/('1D'!$I$5*MAX(F617,
                            0.1)^2),
                    1/3))),
        IF(OR(IFERROR(L617,
                    0)=0,
                IFERROR(S616,
                    0)&lt;1,
                IFERROR(S617,
                    0)&lt;1),
            MAX('1D'!$D$16,
                POWER((ABS(K617)^2)/('1D'!$I$5*MAX(F617,
                            0.1)^2),
                    1/3)),
            IF(IFERROR(U617,
                    0)&gt;0,
                MAX('1D'!$D$16,
                    IFERROR(L617,
                        0)+((IFERROR(U617,
                                0))*'1D'!$D$18*IF((IFERROR(S617,
                                    0))&lt;1,
                            1,
                            -1))),
                IF(IFERROR(U617,
                        0)&lt;0,
                    IF(ABS((MAX('1D'!$D$16,
                                    POWER((ABS(K617)^2)/('1D'!$I$5*MAX(F617,
                                                0.1)^2),
                                        1/3)))-IFERROR(L617,
                                0))&gt;'1D'!$D$19,
                        MAX('1D'!$D$16,
                            IF((MAX('1D'!$D$16,
                                        POWER((ABS(K617)^2)/('1D'!$I$5*MAX(F617,
                                                    0.1)^2),
                                            1/3)))&gt;IFERROR(L617,
                                    0),
                                MIN((MAX('1D'!$D$16,
                                            POWER((ABS(K617)^2)/('1D'!$I$5*MAX(F617,
                                                        0.1)^2),
                                                1/3))),
                                    IFERROR(L617,
                                        0)+(MIN(ABS(IFERROR(U617,
                                                    0))*'1D'!$D$18,
                                            ABS((MAX('1D'!$D$16,
                                                        POWER((ABS(K617)^2)/('1D'!$I$5*MAX(F617,
                                                                    0.1)^2),
                                                            1/3)))-IFERROR(L617,
                                                    0))))),
                                MAX((MAX('1D'!$D$16,
                                            POWER((ABS(K617)^2)/('1D'!$I$5*MAX(F617,
                                                        0.1)^2),
                                                1/3))),
                                    IFERROR(L617,
                                        0)-(MIN(ABS(IFERROR(U617,
                                                    0))*'1D'!$D$18,
                                            ABS((MAX('1D'!$D$16,
                                                        POWER((ABS(K617)^2)/('1D'!$I$5*MAX(F617,
                                                                    0.1)^2),
                                                            1/3)))-IFERROR(L617,
                                                    0))))))),
                        MAX('1D'!$D$16,
                            POWER((ABS(K617)^2)/('1D'!$I$5*MAX(F617,
                                        0.1)^2),
                                1/3))),
                    MAX('1D'!$D$16,
                        IFERROR(L617,
                            0)))))))</f>
        <v>2.0411692021517887</v>
      </c>
      <c r="M617" s="5">
        <f t="shared" ca="1" si="126"/>
        <v>10.614079851189301</v>
      </c>
      <c r="N617" s="5">
        <f t="shared" ca="1" si="127"/>
        <v>1.1434704692804873</v>
      </c>
      <c r="O617" s="5">
        <f t="shared" ca="1" si="128"/>
        <v>4.8002276894771132</v>
      </c>
      <c r="P617" s="5">
        <f t="shared" ca="1" si="129"/>
        <v>634.30016920215178</v>
      </c>
      <c r="Q617" s="5">
        <f ca="1">P617+((ABS(K617)/MAX(((F617)+(G617)*(L617))*(L617),
            0.000001))^2)/(2*'1D'!$I$5)</f>
        <v>635.47459253909483</v>
      </c>
      <c r="R617" s="5">
        <f ca="1">((ABS(K617)*'1D'!$D$6)/(MAX(((F617)+(G617)*(L617))*(L617),
            0.000001)*MAX(((((F617)+(G617)*(L617))*(L617))/MAX((F617)+2*(L617)*SQRT(1+(G617)^2),
                    0.000001))^(2/3),
            0.000001)))^2</f>
        <v>4.3358367565141456E-3</v>
      </c>
      <c r="S617" s="5">
        <f ca="1">ABS(ABS(K617)/MAX(((F617)+(G617)*(L617))*(L617),
        0.000001))/SQRT('1D'!$I$5*MAX((((F617)+(G617)*(L617))*(L617))/MAX((F617)+2*(G617)*(L617),
            0.000001),
        0.000001))</f>
        <v>1.0727235886044055</v>
      </c>
      <c r="T617" s="5">
        <f ca="1">((F617)*(L617)^2)/2+(G617)*(L617)^3/3+(ABS(K617)^2)/('1D'!$I$5*MAX(((F617)+(G617)*(L617))*(L617),
        0.000001))</f>
        <v>35.763412605541333</v>
      </c>
      <c r="U617" s="5">
        <f ca="1">IF($A$2=0,
    0,
    IFERROR(Q616-(((R616+R617)/2)*J617)-(IF(O616&gt;O617,
                '1D'!$D$8*((O616^2-O617^2)/(2*'1D'!$I$5)),
                '1D'!$D$9*((O617^2-O616^2)/(2*'1D'!$I$5)))+('1D'!$D$10*(ABS(I617)/90)*(MAX(O616^2,
                        O617^2)/(2*'1D'!$I$5))))-Q617,
        0))</f>
        <v>-3.9885117902258571E-3</v>
      </c>
      <c r="V617" s="5">
        <f ca="1">IF($A$2=0,
    1,
    IF(IFERROR(V616,
            0)=0,
        0,
        IFERROR(IF(ROUND(S617,
                    3)=1,
                1,
                IF(AND(ABS(U617)&lt;'1D'!$D$19,
                        S617&gt;1),
                    1,
                    0)),
            0)))</f>
        <v>0</v>
      </c>
      <c r="W617" s="5">
        <f ca="1">IF($A$2=0,
    MAX(MAX('1D'!$D$16,
            MAX('1D'!$D$16,
                POWER((ABS(K617)^2)/('1D'!$I$5*MAX(F617,
                            0.1)^2),
                    1/3))),
        IFERROR(W1396,
            MAX(MAX('1D'!$D$16,
                    MAX('1D'!$D$16,
                        POWER((ABS(K617)^2)/('1D'!$I$5*MAX(F617,
                                    0.1)^2),
                            1/3))),
                ($L$2)-E1396))),
    IF(IFERROR(AG618,
            0)=0,
        MAX(MAX('1D'!$D$16,
                MAX('1D'!$D$16,
                    POWER((ABS(K617)^2)/('1D'!$I$5*MAX(F617,
                                0.1)^2),
                        1/3))),
            IFERROR(W1396,
                MAX(MAX('1D'!$D$16,
                        MAX('1D'!$D$16,
                            POWER((ABS(K617)^2)/('1D'!$I$5*MAX(F617,
                                        0.1)^2),
                                1/3))),
                    ($L$2)-E1396))),
        IF(IFERROR(W617,
                0)=0,
            MAX(MAX('1D'!$D$16,
                    MAX('1D'!$D$16,
                        POWER((ABS(K617)^2)/('1D'!$I$5*MAX(F617,
                                    0.1)^2),
                            1/3))),
                IFERROR(W1396,
                    MAX(MAX('1D'!$D$16,
                            MAX('1D'!$D$16,
                                POWER((ABS(K617)^2)/('1D'!$I$5*MAX(F617,
                                            0.1)^2),
                                    1/3))),
                        ($L$2)-E1396))),
            IF(OR(IFERROR(AD617,
                        0)&gt;=1,
                    IFERROR(AD618,
                        0)&gt;=1),
                MAX('1D'!$D$16,
                    MAX('1D'!$D$16,
                        POWER((ABS(K617)^2)/('1D'!$I$5*MAX(F617,
                                    0.1)^2),
                            1/3))),
                IF(ABS(IFERROR(AF617,
                            0))&lt;'1D'!$D$19,
                    MAX(MAX('1D'!$D$16,
                            MAX('1D'!$D$16,
                                POWER((ABS(K617)^2)/('1D'!$I$5*MAX(F617,
                                            0.1)^2),
                                    1/3))),
                        IFERROR(W617,
                            0)),
                    MAX(MAX('1D'!$D$16,
                            MAX('1D'!$D$16,
                                POWER((ABS(K617)^2)/('1D'!$I$5*MAX(F617,
                                            0.1)^2),
                                    1/3))),
                        (IFERROR(W617,
                                0))+((IFERROR(AF617,
                                    0))*'1D'!$D$18)))))))</f>
        <v>2.1389677043987478</v>
      </c>
      <c r="X617" s="5">
        <f t="shared" ca="1" si="130"/>
        <v>11.122632062873489</v>
      </c>
      <c r="Y617" s="5">
        <f t="shared" ca="1" si="131"/>
        <v>1.1735290000551568</v>
      </c>
      <c r="Z617" s="5">
        <f t="shared" ca="1" si="132"/>
        <v>4.5807502857230418</v>
      </c>
      <c r="AA617" s="5">
        <f t="shared" ca="1" si="133"/>
        <v>634.39796770439875</v>
      </c>
      <c r="AB617" s="5">
        <f ca="1">AA617+((ABS(K617)/MAX(((F617)+(G617)*(W617))*(W617),
            0.000001))^2)/(2*'1D'!$I$5)</f>
        <v>635.46745155659812</v>
      </c>
      <c r="AC617" s="5">
        <f ca="1">((ABS(K617)*'1D'!$D$6)/(MAX(((F617)+(G617)*(W617))*(W617),
            0.000001)*MAX(((((F617)+(G617)*(W617))*(W617))/MAX((F617)+2*(W617)*SQRT(1+(G617)^2),
                    0.000001))^(2/3),
            0.000001)))^2</f>
        <v>3.8141460404132466E-3</v>
      </c>
      <c r="AD617" s="5">
        <f ca="1">ABS(ABS(K617)/MAX(((F617)+(G617)*(W617))*(W617),
        0.000001))/SQRT('1D'!$I$5*MAX((((F617)+(G617)*(W617))*(W617))/MAX((F617)+2*(G617)*(W617),
            0.000001),
        0.000001))</f>
        <v>1.0000000000000004</v>
      </c>
      <c r="AE617" s="5">
        <f ca="1">((F617)*(W617)^2)/2+(G617)*(W617)^3/3+(ABS(K617)^2)/('1D'!$I$5*MAX(((F617)+(G617)*(W617))*(W617),
        0.000001))</f>
        <v>35.686426155594638</v>
      </c>
      <c r="AF617" s="5">
        <f ca="1">IF($A$2=0,
    0,
    IFERROR(AB618+(((AC617+AC618)/2)*J618)+(IF(Z617&gt;Z618,
                '1D'!$D$8*((Z617^2-Z618^2)/(2*'1D'!$I$5)),
                '1D'!$D$9*((Z618^2-Z617^2)/(2*'1D'!$I$5)))+('1D'!$D$10*(ABS(I618)/90)*(MAX(Z617^2,
                        Z618^2)/(2*'1D'!$I$5))))-AB617,
        0))</f>
        <v>3.3622728137743252E-3</v>
      </c>
      <c r="AG617" s="5">
        <f ca="1">IF($A$2=0,
    1,
    IF(IFERROR(AG618,
            0)=0,
        0,
        IFERROR(IF(OR(ROUND(AD617,
                        3)&gt;=1,
                    AND(ABS(AF617)&lt;'1D'!$D$19,
                        AD617&lt;1)),
                1,
                0),
            0)))</f>
        <v>1</v>
      </c>
      <c r="AH617" s="5">
        <f ca="1">IFERROR(IF('1D'!V32="Supercritical",
        MAX('1D'!$D$16,
            IFERROR(L617,
                MAX('1D'!$D$16,
                    POWER((ABS(K617)^2)/('1D'!$I$5*MAX(F617,
                                0.1)^2),
                        1/3)))),
        IF('1D'!V32="Subcritical",
            MAX('1D'!$D$16,
                IFERROR(W617,
                    MAX('1D'!$D$16,
                        POWER((ABS(K617)^2)/('1D'!$I$5*MAX(F617,
                                    0.1)^2),
                            1/3)))),
            IF(IFERROR(T617,
                    -1E+99)&gt;=IFERROR(AE617,
                    -1E+99),
                MAX('1D'!$D$16,
                    IFERROR(L617,
                        MAX('1D'!$D$16,
                            POWER((ABS(K617)^2)/('1D'!$I$5*MAX(F617,
                                        0.1)^2),
                                1/3)))),
                MAX('1D'!$D$16,
                    IFERROR(W617,
                        MAX('1D'!$D$16,
                            POWER((ABS(K617)^2)/('1D'!$I$5*MAX(F617,
                                        0.1)^2),
                                1/3))))))),
    MAX('1D'!$D$16,
        POWER((ABS(K617)^2)/('1D'!$I$5*MAX(F617,
                    0.1)^2),
            1/3)))</f>
        <v>2.0411692021517887</v>
      </c>
      <c r="AI617" s="5">
        <f t="shared" ca="1" si="134"/>
        <v>634.30016920215178</v>
      </c>
      <c r="AJ617" s="5">
        <f ca="1">AI617+((ABS(K617)/MAX(((F617)+(G617)*(AH617))*(AH617),
            0.000001))^2)/(2*'1D'!$I$5)</f>
        <v>635.47459253909483</v>
      </c>
      <c r="AM617">
        <v>0</v>
      </c>
      <c r="AN617">
        <v>0</v>
      </c>
      <c r="AO617" s="5">
        <f t="shared" si="135"/>
        <v>0</v>
      </c>
      <c r="AP617" s="5">
        <f t="shared" si="139"/>
        <v>0</v>
      </c>
      <c r="AQ617" s="5">
        <f ca="1">ABS(ABS(K617)/MAX(((F617)+(G617)*(AH617))*(AH617),
        0.000001))/SQRT('1D'!$I$5*MAX((((F617)+(G617)*(AH617))*(AH617))/MAX((F617)+2*(G617)*(AH617),
            0.000001),
        0.000001))</f>
        <v>1.0727235886044055</v>
      </c>
      <c r="AR617" s="5" t="str">
        <f t="shared" ca="1" si="136"/>
        <v>Supercritical</v>
      </c>
      <c r="AS617" s="5">
        <f ca="1">((ABS(K617)*'1D'!$D$6)/(MAX(((F617)+(G617)*(AH617))*(AH617),
            0.000001)*MAX(((((F617)+(G617)*(AH617))*(AH617))/MAX((F617)+2*(AH617)*SQRT(1+(G617)^2),
                    0.000001))^(2/3),
            0.000001)))^2</f>
        <v>4.3358367565141456E-3</v>
      </c>
    </row>
    <row r="618" spans="1:45" x14ac:dyDescent="0.35">
      <c r="A618">
        <v>609</v>
      </c>
      <c r="B618">
        <v>607.99599999999998</v>
      </c>
      <c r="C618">
        <v>616154.39899999998</v>
      </c>
      <c r="D618">
        <v>3097383.9619999998</v>
      </c>
      <c r="E618">
        <v>632.25850000000003</v>
      </c>
      <c r="F618">
        <v>5.2</v>
      </c>
      <c r="G618">
        <v>0</v>
      </c>
      <c r="H618" t="s">
        <v>176</v>
      </c>
      <c r="I618">
        <v>2.7E-2</v>
      </c>
      <c r="J618" s="5">
        <f t="shared" si="137"/>
        <v>1</v>
      </c>
      <c r="K618" s="5">
        <f t="shared" ca="1" si="138"/>
        <v>50.95</v>
      </c>
      <c r="L618" s="5">
        <f ca="1">IF($A$2=0,
    IFERROR(L617,
        MAX('1D'!$D$16,
            POWER((ABS(K618)^2)/('1D'!$I$5*MAX(F618,
                        0.1)^2),
                1/3))),
    IF(IFERROR(V617,
            0)=0,
        IFERROR(L617,
            MAX('1D'!$D$16,
                POWER((ABS(K618)^2)/('1D'!$I$5*MAX(F618,
                            0.1)^2),
                    1/3))),
        IF(OR(IFERROR(L618,
                    0)=0,
                IFERROR(S617,
                    0)&lt;1,
                IFERROR(S618,
                    0)&lt;1),
            MAX('1D'!$D$16,
                POWER((ABS(K618)^2)/('1D'!$I$5*MAX(F618,
                            0.1)^2),
                    1/3)),
            IF(IFERROR(U618,
                    0)&gt;0,
                MAX('1D'!$D$16,
                    IFERROR(L618,
                        0)+((IFERROR(U618,
                                0))*'1D'!$D$18*IF((IFERROR(S618,
                                    0))&lt;1,
                            1,
                            -1))),
                IF(IFERROR(U618,
                        0)&lt;0,
                    IF(ABS((MAX('1D'!$D$16,
                                    POWER((ABS(K618)^2)/('1D'!$I$5*MAX(F618,
                                                0.1)^2),
                                        1/3)))-IFERROR(L618,
                                0))&gt;'1D'!$D$19,
                        MAX('1D'!$D$16,
                            IF((MAX('1D'!$D$16,
                                        POWER((ABS(K618)^2)/('1D'!$I$5*MAX(F618,
                                                    0.1)^2),
                                            1/3)))&gt;IFERROR(L618,
                                    0),
                                MIN((MAX('1D'!$D$16,
                                            POWER((ABS(K618)^2)/('1D'!$I$5*MAX(F618,
                                                        0.1)^2),
                                                1/3))),
                                    IFERROR(L618,
                                        0)+(MIN(ABS(IFERROR(U618,
                                                    0))*'1D'!$D$18,
                                            ABS((MAX('1D'!$D$16,
                                                        POWER((ABS(K618)^2)/('1D'!$I$5*MAX(F618,
                                                                    0.1)^2),
                                                            1/3)))-IFERROR(L618,
                                                    0))))),
                                MAX((MAX('1D'!$D$16,
                                            POWER((ABS(K618)^2)/('1D'!$I$5*MAX(F618,
                                                        0.1)^2),
                                                1/3))),
                                    IFERROR(L618,
                                        0)-(MIN(ABS(IFERROR(U618,
                                                    0))*'1D'!$D$18,
                                            ABS((MAX('1D'!$D$16,
                                                        POWER((ABS(K618)^2)/('1D'!$I$5*MAX(F618,
                                                                    0.1)^2),
                                                            1/3)))-IFERROR(L618,
                                                    0))))))),
                        MAX('1D'!$D$16,
                            POWER((ABS(K618)^2)/('1D'!$I$5*MAX(F618,
                                        0.1)^2),
                                1/3))),
                    MAX('1D'!$D$16,
                        IFERROR(L618,
                            0)))))))</f>
        <v>2.0411692021517887</v>
      </c>
      <c r="M618" s="5">
        <f t="shared" ca="1" si="126"/>
        <v>10.614079851189301</v>
      </c>
      <c r="N618" s="5">
        <f t="shared" ca="1" si="127"/>
        <v>1.1434704692804873</v>
      </c>
      <c r="O618" s="5">
        <f t="shared" ca="1" si="128"/>
        <v>4.8002276894771132</v>
      </c>
      <c r="P618" s="5">
        <f t="shared" ca="1" si="129"/>
        <v>634.29966920215179</v>
      </c>
      <c r="Q618" s="5">
        <f ca="1">P618+((ABS(K618)/MAX(((F618)+(G618)*(L618))*(L618),
            0.000001))^2)/(2*'1D'!$I$5)</f>
        <v>635.47409253909484</v>
      </c>
      <c r="R618" s="5">
        <f ca="1">((ABS(K618)*'1D'!$D$6)/(MAX(((F618)+(G618)*(L618))*(L618),
            0.000001)*MAX(((((F618)+(G618)*(L618))*(L618))/MAX((F618)+2*(L618)*SQRT(1+(G618)^2),
                    0.000001))^(2/3),
            0.000001)))^2</f>
        <v>4.3358367565141456E-3</v>
      </c>
      <c r="S618" s="5">
        <f ca="1">ABS(ABS(K618)/MAX(((F618)+(G618)*(L618))*(L618),
        0.000001))/SQRT('1D'!$I$5*MAX((((F618)+(G618)*(L618))*(L618))/MAX((F618)+2*(G618)*(L618),
            0.000001),
        0.000001))</f>
        <v>1.0727235886044055</v>
      </c>
      <c r="T618" s="5">
        <f ca="1">((F618)*(L618)^2)/2+(G618)*(L618)^3/3+(ABS(K618)^2)/('1D'!$I$5*MAX(((F618)+(G618)*(L618))*(L618),
        0.000001))</f>
        <v>35.763412605541333</v>
      </c>
      <c r="U618" s="5">
        <f ca="1">IF($A$2=0,
    0,
    IFERROR(Q617-(((R617+R618)/2)*J618)-(IF(O617&gt;O618,
                '1D'!$D$8*((O617^2-O618^2)/(2*'1D'!$I$5)),
                '1D'!$D$9*((O618^2-O617^2)/(2*'1D'!$I$5)))+('1D'!$D$10*(ABS(I618)/90)*(MAX(O617^2,
                        O618^2)/(2*'1D'!$I$5))))-Q618,
        0))</f>
        <v>-3.8886858066007335E-3</v>
      </c>
      <c r="V618" s="5">
        <f ca="1">IF($A$2=0,
    1,
    IF(IFERROR(V617,
            0)=0,
        0,
        IFERROR(IF(ROUND(S618,
                    3)=1,
                1,
                IF(AND(ABS(U618)&lt;'1D'!$D$19,
                        S618&gt;1),
                    1,
                    0)),
            0)))</f>
        <v>0</v>
      </c>
      <c r="W618" s="5">
        <f ca="1">IF($A$2=0,
    MAX(MAX('1D'!$D$16,
            MAX('1D'!$D$16,
                POWER((ABS(K618)^2)/('1D'!$I$5*MAX(F618,
                            0.1)^2),
                    1/3))),
        IFERROR(W1396,
            MAX(MAX('1D'!$D$16,
                    MAX('1D'!$D$16,
                        POWER((ABS(K618)^2)/('1D'!$I$5*MAX(F618,
                                    0.1)^2),
                            1/3))),
                ($L$2)-E1396))),
    IF(IFERROR(AG619,
            0)=0,
        MAX(MAX('1D'!$D$16,
                MAX('1D'!$D$16,
                    POWER((ABS(K618)^2)/('1D'!$I$5*MAX(F618,
                                0.1)^2),
                        1/3))),
            IFERROR(W1396,
                MAX(MAX('1D'!$D$16,
                        MAX('1D'!$D$16,
                            POWER((ABS(K618)^2)/('1D'!$I$5*MAX(F618,
                                        0.1)^2),
                                1/3))),
                    ($L$2)-E1396))),
        IF(IFERROR(W618,
                0)=0,
            MAX(MAX('1D'!$D$16,
                    MAX('1D'!$D$16,
                        POWER((ABS(K618)^2)/('1D'!$I$5*MAX(F618,
                                    0.1)^2),
                            1/3))),
                IFERROR(W1396,
                    MAX(MAX('1D'!$D$16,
                            MAX('1D'!$D$16,
                                POWER((ABS(K618)^2)/('1D'!$I$5*MAX(F618,
                                            0.1)^2),
                                    1/3))),
                        ($L$2)-E1396))),
            IF(OR(IFERROR(AD618,
                        0)&gt;=1,
                    IFERROR(AD619,
                        0)&gt;=1),
                MAX('1D'!$D$16,
                    MAX('1D'!$D$16,
                        POWER((ABS(K618)^2)/('1D'!$I$5*MAX(F618,
                                    0.1)^2),
                            1/3))),
                IF(ABS(IFERROR(AF618,
                            0))&lt;'1D'!$D$19,
                    MAX(MAX('1D'!$D$16,
                            MAX('1D'!$D$16,
                                POWER((ABS(K618)^2)/('1D'!$I$5*MAX(F618,
                                            0.1)^2),
                                    1/3))),
                        IFERROR(W618,
                            0)),
                    MAX(MAX('1D'!$D$16,
                            MAX('1D'!$D$16,
                                POWER((ABS(K618)^2)/('1D'!$I$5*MAX(F618,
                                            0.1)^2),
                                    1/3))),
                        (IFERROR(W618,
                                0))+((IFERROR(AF618,
                                    0))*'1D'!$D$18)))))))</f>
        <v>2.1389677043987478</v>
      </c>
      <c r="X618" s="5">
        <f t="shared" ca="1" si="130"/>
        <v>11.122632062873489</v>
      </c>
      <c r="Y618" s="5">
        <f t="shared" ca="1" si="131"/>
        <v>1.1735290000551568</v>
      </c>
      <c r="Z618" s="5">
        <f t="shared" ca="1" si="132"/>
        <v>4.5807502857230418</v>
      </c>
      <c r="AA618" s="5">
        <f t="shared" ca="1" si="133"/>
        <v>634.39746770439876</v>
      </c>
      <c r="AB618" s="5">
        <f ca="1">AA618+((ABS(K618)/MAX(((F618)+(G618)*(W618))*(W618),
            0.000001))^2)/(2*'1D'!$I$5)</f>
        <v>635.46695155659813</v>
      </c>
      <c r="AC618" s="5">
        <f ca="1">((ABS(K618)*'1D'!$D$6)/(MAX(((F618)+(G618)*(W618))*(W618),
            0.000001)*MAX(((((F618)+(G618)*(W618))*(W618))/MAX((F618)+2*(W618)*SQRT(1+(G618)^2),
                    0.000001))^(2/3),
            0.000001)))^2</f>
        <v>3.8141460404132466E-3</v>
      </c>
      <c r="AD618" s="5">
        <f ca="1">ABS(ABS(K618)/MAX(((F618)+(G618)*(W618))*(W618),
        0.000001))/SQRT('1D'!$I$5*MAX((((F618)+(G618)*(W618))*(W618))/MAX((F618)+2*(G618)*(W618),
            0.000001),
        0.000001))</f>
        <v>1.0000000000000004</v>
      </c>
      <c r="AE618" s="5">
        <f ca="1">((F618)*(W618)^2)/2+(G618)*(W618)^3/3+(ABS(K618)^2)/('1D'!$I$5*MAX(((F618)+(G618)*(W618))*(W618),
        0.000001))</f>
        <v>35.686426155594638</v>
      </c>
      <c r="AF618" s="5">
        <f ca="1">IF($A$2=0,
    0,
    IFERROR(AB619+(((AC618+AC619)/2)*J619)+(IF(Z618&gt;Z619,
                '1D'!$D$8*((Z618^2-Z619^2)/(2*'1D'!$I$5)),
                '1D'!$D$9*((Z619^2-Z618^2)/(2*'1D'!$I$5)))+('1D'!$D$10*(ABS(I619)/90)*(MAX(Z618^2,
                        Z619^2)/(2*'1D'!$I$5))))-AB618,
        0))</f>
        <v>3.3622728137743252E-3</v>
      </c>
      <c r="AG618" s="5">
        <f ca="1">IF($A$2=0,
    1,
    IF(IFERROR(AG619,
            0)=0,
        0,
        IFERROR(IF(OR(ROUND(AD618,
                        3)&gt;=1,
                    AND(ABS(AF618)&lt;'1D'!$D$19,
                        AD618&lt;1)),
                1,
                0),
            0)))</f>
        <v>1</v>
      </c>
      <c r="AH618" s="5">
        <f ca="1">IFERROR(IF('1D'!V32="Supercritical",
        MAX('1D'!$D$16,
            IFERROR(L618,
                MAX('1D'!$D$16,
                    POWER((ABS(K618)^2)/('1D'!$I$5*MAX(F618,
                                0.1)^2),
                        1/3)))),
        IF('1D'!V32="Subcritical",
            MAX('1D'!$D$16,
                IFERROR(W618,
                    MAX('1D'!$D$16,
                        POWER((ABS(K618)^2)/('1D'!$I$5*MAX(F618,
                                    0.1)^2),
                            1/3)))),
            IF(IFERROR(T618,
                    -1E+99)&gt;=IFERROR(AE618,
                    -1E+99),
                MAX('1D'!$D$16,
                    IFERROR(L618,
                        MAX('1D'!$D$16,
                            POWER((ABS(K618)^2)/('1D'!$I$5*MAX(F618,
                                        0.1)^2),
                                1/3)))),
                MAX('1D'!$D$16,
                    IFERROR(W618,
                        MAX('1D'!$D$16,
                            POWER((ABS(K618)^2)/('1D'!$I$5*MAX(F618,
                                        0.1)^2),
                                1/3))))))),
    MAX('1D'!$D$16,
        POWER((ABS(K618)^2)/('1D'!$I$5*MAX(F618,
                    0.1)^2),
            1/3)))</f>
        <v>2.0411692021517887</v>
      </c>
      <c r="AI618" s="5">
        <f t="shared" ca="1" si="134"/>
        <v>634.29966920215179</v>
      </c>
      <c r="AJ618" s="5">
        <f ca="1">AI618+((ABS(K618)/MAX(((F618)+(G618)*(AH618))*(AH618),
            0.000001))^2)/(2*'1D'!$I$5)</f>
        <v>635.47409253909484</v>
      </c>
      <c r="AM618">
        <v>0</v>
      </c>
      <c r="AN618">
        <v>0</v>
      </c>
      <c r="AO618" s="5">
        <f t="shared" si="135"/>
        <v>0</v>
      </c>
      <c r="AP618" s="5">
        <f t="shared" si="139"/>
        <v>0</v>
      </c>
      <c r="AQ618" s="5">
        <f ca="1">ABS(ABS(K618)/MAX(((F618)+(G618)*(AH618))*(AH618),
        0.000001))/SQRT('1D'!$I$5*MAX((((F618)+(G618)*(AH618))*(AH618))/MAX((F618)+2*(G618)*(AH618),
            0.000001),
        0.000001))</f>
        <v>1.0727235886044055</v>
      </c>
      <c r="AR618" s="5" t="str">
        <f t="shared" ca="1" si="136"/>
        <v>Supercritical</v>
      </c>
      <c r="AS618" s="5">
        <f ca="1">((ABS(K618)*'1D'!$D$6)/(MAX(((F618)+(G618)*(AH618))*(AH618),
            0.000001)*MAX(((((F618)+(G618)*(AH618))*(AH618))/MAX((F618)+2*(AH618)*SQRT(1+(G618)^2),
                    0.000001))^(2/3),
            0.000001)))^2</f>
        <v>4.3358367565141456E-3</v>
      </c>
    </row>
    <row r="619" spans="1:45" x14ac:dyDescent="0.35">
      <c r="A619">
        <v>610</v>
      </c>
      <c r="B619">
        <v>608.99599999999998</v>
      </c>
      <c r="C619">
        <v>616153.92500000005</v>
      </c>
      <c r="D619">
        <v>3097383.0819999999</v>
      </c>
      <c r="E619">
        <v>632.25800000000004</v>
      </c>
      <c r="F619">
        <v>5.2</v>
      </c>
      <c r="G619">
        <v>0</v>
      </c>
      <c r="H619" t="s">
        <v>176</v>
      </c>
      <c r="I619">
        <v>2.7E-2</v>
      </c>
      <c r="J619" s="5">
        <f t="shared" si="137"/>
        <v>1</v>
      </c>
      <c r="K619" s="5">
        <f t="shared" ca="1" si="138"/>
        <v>50.95</v>
      </c>
      <c r="L619" s="5">
        <f ca="1">IF($A$2=0,
    IFERROR(L618,
        MAX('1D'!$D$16,
            POWER((ABS(K619)^2)/('1D'!$I$5*MAX(F619,
                        0.1)^2),
                1/3))),
    IF(IFERROR(V618,
            0)=0,
        IFERROR(L618,
            MAX('1D'!$D$16,
                POWER((ABS(K619)^2)/('1D'!$I$5*MAX(F619,
                            0.1)^2),
                    1/3))),
        IF(OR(IFERROR(L619,
                    0)=0,
                IFERROR(S618,
                    0)&lt;1,
                IFERROR(S619,
                    0)&lt;1),
            MAX('1D'!$D$16,
                POWER((ABS(K619)^2)/('1D'!$I$5*MAX(F619,
                            0.1)^2),
                    1/3)),
            IF(IFERROR(U619,
                    0)&gt;0,
                MAX('1D'!$D$16,
                    IFERROR(L619,
                        0)+((IFERROR(U619,
                                0))*'1D'!$D$18*IF((IFERROR(S619,
                                    0))&lt;1,
                            1,
                            -1))),
                IF(IFERROR(U619,
                        0)&lt;0,
                    IF(ABS((MAX('1D'!$D$16,
                                    POWER((ABS(K619)^2)/('1D'!$I$5*MAX(F619,
                                                0.1)^2),
                                        1/3)))-IFERROR(L619,
                                0))&gt;'1D'!$D$19,
                        MAX('1D'!$D$16,
                            IF((MAX('1D'!$D$16,
                                        POWER((ABS(K619)^2)/('1D'!$I$5*MAX(F619,
                                                    0.1)^2),
                                            1/3)))&gt;IFERROR(L619,
                                    0),
                                MIN((MAX('1D'!$D$16,
                                            POWER((ABS(K619)^2)/('1D'!$I$5*MAX(F619,
                                                        0.1)^2),
                                                1/3))),
                                    IFERROR(L619,
                                        0)+(MIN(ABS(IFERROR(U619,
                                                    0))*'1D'!$D$18,
                                            ABS((MAX('1D'!$D$16,
                                                        POWER((ABS(K619)^2)/('1D'!$I$5*MAX(F619,
                                                                    0.1)^2),
                                                            1/3)))-IFERROR(L619,
                                                    0))))),
                                MAX((MAX('1D'!$D$16,
                                            POWER((ABS(K619)^2)/('1D'!$I$5*MAX(F619,
                                                        0.1)^2),
                                                1/3))),
                                    IFERROR(L619,
                                        0)-(MIN(ABS(IFERROR(U619,
                                                    0))*'1D'!$D$18,
                                            ABS((MAX('1D'!$D$16,
                                                        POWER((ABS(K619)^2)/('1D'!$I$5*MAX(F619,
                                                                    0.1)^2),
                                                            1/3)))-IFERROR(L619,
                                                    0))))))),
                        MAX('1D'!$D$16,
                            POWER((ABS(K619)^2)/('1D'!$I$5*MAX(F619,
                                        0.1)^2),
                                1/3))),
                    MAX('1D'!$D$16,
                        IFERROR(L619,
                            0)))))))</f>
        <v>2.0411692021517887</v>
      </c>
      <c r="M619" s="5">
        <f t="shared" ca="1" si="126"/>
        <v>10.614079851189301</v>
      </c>
      <c r="N619" s="5">
        <f t="shared" ca="1" si="127"/>
        <v>1.1434704692804873</v>
      </c>
      <c r="O619" s="5">
        <f t="shared" ca="1" si="128"/>
        <v>4.8002276894771132</v>
      </c>
      <c r="P619" s="5">
        <f t="shared" ca="1" si="129"/>
        <v>634.2991692021518</v>
      </c>
      <c r="Q619" s="5">
        <f ca="1">P619+((ABS(K619)/MAX(((F619)+(G619)*(L619))*(L619),
            0.000001))^2)/(2*'1D'!$I$5)</f>
        <v>635.47359253909485</v>
      </c>
      <c r="R619" s="5">
        <f ca="1">((ABS(K619)*'1D'!$D$6)/(MAX(((F619)+(G619)*(L619))*(L619),
            0.000001)*MAX(((((F619)+(G619)*(L619))*(L619))/MAX((F619)+2*(L619)*SQRT(1+(G619)^2),
                    0.000001))^(2/3),
            0.000001)))^2</f>
        <v>4.3358367565141456E-3</v>
      </c>
      <c r="S619" s="5">
        <f ca="1">ABS(ABS(K619)/MAX(((F619)+(G619)*(L619))*(L619),
        0.000001))/SQRT('1D'!$I$5*MAX((((F619)+(G619)*(L619))*(L619))/MAX((F619)+2*(G619)*(L619),
            0.000001),
        0.000001))</f>
        <v>1.0727235886044055</v>
      </c>
      <c r="T619" s="5">
        <f ca="1">((F619)*(L619)^2)/2+(G619)*(L619)^3/3+(ABS(K619)^2)/('1D'!$I$5*MAX(((F619)+(G619)*(L619))*(L619),
        0.000001))</f>
        <v>35.763412605541333</v>
      </c>
      <c r="U619" s="5">
        <f ca="1">IF($A$2=0,
    0,
    IFERROR(Q618-(((R618+R619)/2)*J619)-(IF(O618&gt;O619,
                '1D'!$D$8*((O618^2-O619^2)/(2*'1D'!$I$5)),
                '1D'!$D$9*((O619^2-O618^2)/(2*'1D'!$I$5)))+('1D'!$D$10*(ABS(I619)/90)*(MAX(O618^2,
                        O619^2)/(2*'1D'!$I$5))))-Q619,
        0))</f>
        <v>-3.8886858066007335E-3</v>
      </c>
      <c r="V619" s="5">
        <f ca="1">IF($A$2=0,
    1,
    IF(IFERROR(V618,
            0)=0,
        0,
        IFERROR(IF(ROUND(S619,
                    3)=1,
                1,
                IF(AND(ABS(U619)&lt;'1D'!$D$19,
                        S619&gt;1),
                    1,
                    0)),
            0)))</f>
        <v>0</v>
      </c>
      <c r="W619" s="5">
        <f ca="1">IF($A$2=0,
    MAX(MAX('1D'!$D$16,
            MAX('1D'!$D$16,
                POWER((ABS(K619)^2)/('1D'!$I$5*MAX(F619,
                            0.1)^2),
                    1/3))),
        IFERROR(W1396,
            MAX(MAX('1D'!$D$16,
                    MAX('1D'!$D$16,
                        POWER((ABS(K619)^2)/('1D'!$I$5*MAX(F619,
                                    0.1)^2),
                            1/3))),
                ($L$2)-E1396))),
    IF(IFERROR(AG620,
            0)=0,
        MAX(MAX('1D'!$D$16,
                MAX('1D'!$D$16,
                    POWER((ABS(K619)^2)/('1D'!$I$5*MAX(F619,
                                0.1)^2),
                        1/3))),
            IFERROR(W1396,
                MAX(MAX('1D'!$D$16,
                        MAX('1D'!$D$16,
                            POWER((ABS(K619)^2)/('1D'!$I$5*MAX(F619,
                                        0.1)^2),
                                1/3))),
                    ($L$2)-E1396))),
        IF(IFERROR(W619,
                0)=0,
            MAX(MAX('1D'!$D$16,
                    MAX('1D'!$D$16,
                        POWER((ABS(K619)^2)/('1D'!$I$5*MAX(F619,
                                    0.1)^2),
                            1/3))),
                IFERROR(W1396,
                    MAX(MAX('1D'!$D$16,
                            MAX('1D'!$D$16,
                                POWER((ABS(K619)^2)/('1D'!$I$5*MAX(F619,
                                            0.1)^2),
                                    1/3))),
                        ($L$2)-E1396))),
            IF(OR(IFERROR(AD619,
                        0)&gt;=1,
                    IFERROR(AD620,
                        0)&gt;=1),
                MAX('1D'!$D$16,
                    MAX('1D'!$D$16,
                        POWER((ABS(K619)^2)/('1D'!$I$5*MAX(F619,
                                    0.1)^2),
                            1/3))),
                IF(ABS(IFERROR(AF619,
                            0))&lt;'1D'!$D$19,
                    MAX(MAX('1D'!$D$16,
                            MAX('1D'!$D$16,
                                POWER((ABS(K619)^2)/('1D'!$I$5*MAX(F619,
                                            0.1)^2),
                                    1/3))),
                        IFERROR(W619,
                            0)),
                    MAX(MAX('1D'!$D$16,
                            MAX('1D'!$D$16,
                                POWER((ABS(K619)^2)/('1D'!$I$5*MAX(F619,
                                            0.1)^2),
                                    1/3))),
                        (IFERROR(W619,
                                0))+((IFERROR(AF619,
                                    0))*'1D'!$D$18)))))))</f>
        <v>2.1389677043987478</v>
      </c>
      <c r="X619" s="5">
        <f t="shared" ca="1" si="130"/>
        <v>11.122632062873489</v>
      </c>
      <c r="Y619" s="5">
        <f t="shared" ca="1" si="131"/>
        <v>1.1735290000551568</v>
      </c>
      <c r="Z619" s="5">
        <f t="shared" ca="1" si="132"/>
        <v>4.5807502857230418</v>
      </c>
      <c r="AA619" s="5">
        <f t="shared" ca="1" si="133"/>
        <v>634.39696770439878</v>
      </c>
      <c r="AB619" s="5">
        <f ca="1">AA619+((ABS(K619)/MAX(((F619)+(G619)*(W619))*(W619),
            0.000001))^2)/(2*'1D'!$I$5)</f>
        <v>635.46645155659814</v>
      </c>
      <c r="AC619" s="5">
        <f ca="1">((ABS(K619)*'1D'!$D$6)/(MAX(((F619)+(G619)*(W619))*(W619),
            0.000001)*MAX(((((F619)+(G619)*(W619))*(W619))/MAX((F619)+2*(W619)*SQRT(1+(G619)^2),
                    0.000001))^(2/3),
            0.000001)))^2</f>
        <v>3.8141460404132466E-3</v>
      </c>
      <c r="AD619" s="5">
        <f ca="1">ABS(ABS(K619)/MAX(((F619)+(G619)*(W619))*(W619),
        0.000001))/SQRT('1D'!$I$5*MAX((((F619)+(G619)*(W619))*(W619))/MAX((F619)+2*(G619)*(W619),
            0.000001),
        0.000001))</f>
        <v>1.0000000000000004</v>
      </c>
      <c r="AE619" s="5">
        <f ca="1">((F619)*(W619)^2)/2+(G619)*(W619)^3/3+(ABS(K619)^2)/('1D'!$I$5*MAX(((F619)+(G619)*(W619))*(W619),
        0.000001))</f>
        <v>35.686426155594638</v>
      </c>
      <c r="AF619" s="5">
        <f ca="1">IF($A$2=0,
    0,
    IFERROR(AB620+(((AC619+AC620)/2)*J620)+(IF(Z619&gt;Z620,
                '1D'!$D$8*((Z619^2-Z620^2)/(2*'1D'!$I$5)),
                '1D'!$D$9*((Z620^2-Z619^2)/(2*'1D'!$I$5)))+('1D'!$D$10*(ABS(I620)/90)*(MAX(Z619^2,
                        Z620^2)/(2*'1D'!$I$5))))-AB619,
        0))</f>
        <v>3.4531789411857972E-3</v>
      </c>
      <c r="AG619" s="5">
        <f ca="1">IF($A$2=0,
    1,
    IF(IFERROR(AG620,
            0)=0,
        0,
        IFERROR(IF(OR(ROUND(AD619,
                        3)&gt;=1,
                    AND(ABS(AF619)&lt;'1D'!$D$19,
                        AD619&lt;1)),
                1,
                0),
            0)))</f>
        <v>1</v>
      </c>
      <c r="AH619" s="5">
        <f ca="1">IFERROR(IF('1D'!V32="Supercritical",
        MAX('1D'!$D$16,
            IFERROR(L619,
                MAX('1D'!$D$16,
                    POWER((ABS(K619)^2)/('1D'!$I$5*MAX(F619,
                                0.1)^2),
                        1/3)))),
        IF('1D'!V32="Subcritical",
            MAX('1D'!$D$16,
                IFERROR(W619,
                    MAX('1D'!$D$16,
                        POWER((ABS(K619)^2)/('1D'!$I$5*MAX(F619,
                                    0.1)^2),
                            1/3)))),
            IF(IFERROR(T619,
                    -1E+99)&gt;=IFERROR(AE619,
                    -1E+99),
                MAX('1D'!$D$16,
                    IFERROR(L619,
                        MAX('1D'!$D$16,
                            POWER((ABS(K619)^2)/('1D'!$I$5*MAX(F619,
                                        0.1)^2),
                                1/3)))),
                MAX('1D'!$D$16,
                    IFERROR(W619,
                        MAX('1D'!$D$16,
                            POWER((ABS(K619)^2)/('1D'!$I$5*MAX(F619,
                                        0.1)^2),
                                1/3))))))),
    MAX('1D'!$D$16,
        POWER((ABS(K619)^2)/('1D'!$I$5*MAX(F619,
                    0.1)^2),
            1/3)))</f>
        <v>2.0411692021517887</v>
      </c>
      <c r="AI619" s="5">
        <f t="shared" ca="1" si="134"/>
        <v>634.2991692021518</v>
      </c>
      <c r="AJ619" s="5">
        <f ca="1">AI619+((ABS(K619)/MAX(((F619)+(G619)*(AH619))*(AH619),
            0.000001))^2)/(2*'1D'!$I$5)</f>
        <v>635.47359253909485</v>
      </c>
      <c r="AM619">
        <v>0</v>
      </c>
      <c r="AN619">
        <v>0</v>
      </c>
      <c r="AO619" s="5">
        <f t="shared" si="135"/>
        <v>0</v>
      </c>
      <c r="AP619" s="5">
        <f t="shared" si="139"/>
        <v>0</v>
      </c>
      <c r="AQ619" s="5">
        <f ca="1">ABS(ABS(K619)/MAX(((F619)+(G619)*(AH619))*(AH619),
        0.000001))/SQRT('1D'!$I$5*MAX((((F619)+(G619)*(AH619))*(AH619))/MAX((F619)+2*(G619)*(AH619),
            0.000001),
        0.000001))</f>
        <v>1.0727235886044055</v>
      </c>
      <c r="AR619" s="5" t="str">
        <f t="shared" ca="1" si="136"/>
        <v>Supercritical</v>
      </c>
      <c r="AS619" s="5">
        <f ca="1">((ABS(K619)*'1D'!$D$6)/(MAX(((F619)+(G619)*(AH619))*(AH619),
            0.000001)*MAX(((((F619)+(G619)*(AH619))*(AH619))/MAX((F619)+2*(AH619)*SQRT(1+(G619)^2),
                    0.000001))^(2/3),
            0.000001)))^2</f>
        <v>4.3358367565141456E-3</v>
      </c>
    </row>
    <row r="620" spans="1:45" x14ac:dyDescent="0.35">
      <c r="A620">
        <v>611</v>
      </c>
      <c r="B620">
        <v>609.99599999999998</v>
      </c>
      <c r="C620">
        <v>616153.451</v>
      </c>
      <c r="D620">
        <v>3097382.2009999999</v>
      </c>
      <c r="E620">
        <v>632.25750000000005</v>
      </c>
      <c r="F620">
        <v>5.2</v>
      </c>
      <c r="G620">
        <v>0</v>
      </c>
      <c r="H620" t="s">
        <v>176</v>
      </c>
      <c r="I620">
        <v>7.8E-2</v>
      </c>
      <c r="J620" s="5">
        <f t="shared" si="137"/>
        <v>1</v>
      </c>
      <c r="K620" s="5">
        <f t="shared" ca="1" si="138"/>
        <v>50.95</v>
      </c>
      <c r="L620" s="5">
        <f ca="1">IF($A$2=0,
    IFERROR(L619,
        MAX('1D'!$D$16,
            POWER((ABS(K620)^2)/('1D'!$I$5*MAX(F620,
                        0.1)^2),
                1/3))),
    IF(IFERROR(V619,
            0)=0,
        IFERROR(L619,
            MAX('1D'!$D$16,
                POWER((ABS(K620)^2)/('1D'!$I$5*MAX(F620,
                            0.1)^2),
                    1/3))),
        IF(OR(IFERROR(L620,
                    0)=0,
                IFERROR(S619,
                    0)&lt;1,
                IFERROR(S620,
                    0)&lt;1),
            MAX('1D'!$D$16,
                POWER((ABS(K620)^2)/('1D'!$I$5*MAX(F620,
                            0.1)^2),
                    1/3)),
            IF(IFERROR(U620,
                    0)&gt;0,
                MAX('1D'!$D$16,
                    IFERROR(L620,
                        0)+((IFERROR(U620,
                                0))*'1D'!$D$18*IF((IFERROR(S620,
                                    0))&lt;1,
                            1,
                            -1))),
                IF(IFERROR(U620,
                        0)&lt;0,
                    IF(ABS((MAX('1D'!$D$16,
                                    POWER((ABS(K620)^2)/('1D'!$I$5*MAX(F620,
                                                0.1)^2),
                                        1/3)))-IFERROR(L620,
                                0))&gt;'1D'!$D$19,
                        MAX('1D'!$D$16,
                            IF((MAX('1D'!$D$16,
                                        POWER((ABS(K620)^2)/('1D'!$I$5*MAX(F620,
                                                    0.1)^2),
                                            1/3)))&gt;IFERROR(L620,
                                    0),
                                MIN((MAX('1D'!$D$16,
                                            POWER((ABS(K620)^2)/('1D'!$I$5*MAX(F620,
                                                        0.1)^2),
                                                1/3))),
                                    IFERROR(L620,
                                        0)+(MIN(ABS(IFERROR(U620,
                                                    0))*'1D'!$D$18,
                                            ABS((MAX('1D'!$D$16,
                                                        POWER((ABS(K620)^2)/('1D'!$I$5*MAX(F620,
                                                                    0.1)^2),
                                                            1/3)))-IFERROR(L620,
                                                    0))))),
                                MAX((MAX('1D'!$D$16,
                                            POWER((ABS(K620)^2)/('1D'!$I$5*MAX(F620,
                                                        0.1)^2),
                                                1/3))),
                                    IFERROR(L620,
                                        0)-(MIN(ABS(IFERROR(U620,
                                                    0))*'1D'!$D$18,
                                            ABS((MAX('1D'!$D$16,
                                                        POWER((ABS(K620)^2)/('1D'!$I$5*MAX(F620,
                                                                    0.1)^2),
                                                            1/3)))-IFERROR(L620,
                                                    0))))))),
                        MAX('1D'!$D$16,
                            POWER((ABS(K620)^2)/('1D'!$I$5*MAX(F620,
                                        0.1)^2),
                                1/3))),
                    MAX('1D'!$D$16,
                        IFERROR(L620,
                            0)))))))</f>
        <v>2.0411692021517887</v>
      </c>
      <c r="M620" s="5">
        <f t="shared" ca="1" si="126"/>
        <v>10.614079851189301</v>
      </c>
      <c r="N620" s="5">
        <f t="shared" ca="1" si="127"/>
        <v>1.1434704692804873</v>
      </c>
      <c r="O620" s="5">
        <f t="shared" ca="1" si="128"/>
        <v>4.8002276894771132</v>
      </c>
      <c r="P620" s="5">
        <f t="shared" ca="1" si="129"/>
        <v>634.29866920215181</v>
      </c>
      <c r="Q620" s="5">
        <f ca="1">P620+((ABS(K620)/MAX(((F620)+(G620)*(L620))*(L620),
            0.000001))^2)/(2*'1D'!$I$5)</f>
        <v>635.47309253909486</v>
      </c>
      <c r="R620" s="5">
        <f ca="1">((ABS(K620)*'1D'!$D$6)/(MAX(((F620)+(G620)*(L620))*(L620),
            0.000001)*MAX(((((F620)+(G620)*(L620))*(L620))/MAX((F620)+2*(L620)*SQRT(1+(G620)^2),
                    0.000001))^(2/3),
            0.000001)))^2</f>
        <v>4.3358367565141456E-3</v>
      </c>
      <c r="S620" s="5">
        <f ca="1">ABS(ABS(K620)/MAX(((F620)+(G620)*(L620))*(L620),
        0.000001))/SQRT('1D'!$I$5*MAX((((F620)+(G620)*(L620))*(L620))/MAX((F620)+2*(G620)*(L620),
            0.000001),
        0.000001))</f>
        <v>1.0727235886044055</v>
      </c>
      <c r="T620" s="5">
        <f ca="1">((F620)*(L620)^2)/2+(G620)*(L620)^3/3+(ABS(K620)^2)/('1D'!$I$5*MAX(((F620)+(G620)*(L620))*(L620),
        0.000001))</f>
        <v>35.763412605541333</v>
      </c>
      <c r="U620" s="5">
        <f ca="1">IF($A$2=0,
    0,
    IFERROR(Q619-(((R619+R620)/2)*J620)-(IF(O619&gt;O620,
                '1D'!$D$8*((O619^2-O620^2)/(2*'1D'!$I$5)),
                '1D'!$D$9*((O620^2-O619^2)/(2*'1D'!$I$5)))+('1D'!$D$10*(ABS(I620)/90)*(MAX(O619^2,
                        O620^2)/(2*'1D'!$I$5))))-Q620,
        0))</f>
        <v>-3.9885117902258571E-3</v>
      </c>
      <c r="V620" s="5">
        <f ca="1">IF($A$2=0,
    1,
    IF(IFERROR(V619,
            0)=0,
        0,
        IFERROR(IF(ROUND(S620,
                    3)=1,
                1,
                IF(AND(ABS(U620)&lt;'1D'!$D$19,
                        S620&gt;1),
                    1,
                    0)),
            0)))</f>
        <v>0</v>
      </c>
      <c r="W620" s="5">
        <f ca="1">IF($A$2=0,
    MAX(MAX('1D'!$D$16,
            MAX('1D'!$D$16,
                POWER((ABS(K620)^2)/('1D'!$I$5*MAX(F620,
                            0.1)^2),
                    1/3))),
        IFERROR(W1396,
            MAX(MAX('1D'!$D$16,
                    MAX('1D'!$D$16,
                        POWER((ABS(K620)^2)/('1D'!$I$5*MAX(F620,
                                    0.1)^2),
                            1/3))),
                ($L$2)-E1396))),
    IF(IFERROR(AG621,
            0)=0,
        MAX(MAX('1D'!$D$16,
                MAX('1D'!$D$16,
                    POWER((ABS(K620)^2)/('1D'!$I$5*MAX(F620,
                                0.1)^2),
                        1/3))),
            IFERROR(W1396,
                MAX(MAX('1D'!$D$16,
                        MAX('1D'!$D$16,
                            POWER((ABS(K620)^2)/('1D'!$I$5*MAX(F620,
                                        0.1)^2),
                                1/3))),
                    ($L$2)-E1396))),
        IF(IFERROR(W620,
                0)=0,
            MAX(MAX('1D'!$D$16,
                    MAX('1D'!$D$16,
                        POWER((ABS(K620)^2)/('1D'!$I$5*MAX(F620,
                                    0.1)^2),
                            1/3))),
                IFERROR(W1396,
                    MAX(MAX('1D'!$D$16,
                            MAX('1D'!$D$16,
                                POWER((ABS(K620)^2)/('1D'!$I$5*MAX(F620,
                                            0.1)^2),
                                    1/3))),
                        ($L$2)-E1396))),
            IF(OR(IFERROR(AD620,
                        0)&gt;=1,
                    IFERROR(AD621,
                        0)&gt;=1),
                MAX('1D'!$D$16,
                    MAX('1D'!$D$16,
                        POWER((ABS(K620)^2)/('1D'!$I$5*MAX(F620,
                                    0.1)^2),
                            1/3))),
                IF(ABS(IFERROR(AF620,
                            0))&lt;'1D'!$D$19,
                    MAX(MAX('1D'!$D$16,
                            MAX('1D'!$D$16,
                                POWER((ABS(K620)^2)/('1D'!$I$5*MAX(F620,
                                            0.1)^2),
                                    1/3))),
                        IFERROR(W620,
                            0)),
                    MAX(MAX('1D'!$D$16,
                            MAX('1D'!$D$16,
                                POWER((ABS(K620)^2)/('1D'!$I$5*MAX(F620,
                                            0.1)^2),
                                    1/3))),
                        (IFERROR(W620,
                                0))+((IFERROR(AF620,
                                    0))*'1D'!$D$18)))))))</f>
        <v>2.1389677043987478</v>
      </c>
      <c r="X620" s="5">
        <f t="shared" ca="1" si="130"/>
        <v>11.122632062873489</v>
      </c>
      <c r="Y620" s="5">
        <f t="shared" ca="1" si="131"/>
        <v>1.1735290000551568</v>
      </c>
      <c r="Z620" s="5">
        <f t="shared" ca="1" si="132"/>
        <v>4.5807502857230418</v>
      </c>
      <c r="AA620" s="5">
        <f t="shared" ca="1" si="133"/>
        <v>634.39646770439879</v>
      </c>
      <c r="AB620" s="5">
        <f ca="1">AA620+((ABS(K620)/MAX(((F620)+(G620)*(W620))*(W620),
            0.000001))^2)/(2*'1D'!$I$5)</f>
        <v>635.46595155659816</v>
      </c>
      <c r="AC620" s="5">
        <f ca="1">((ABS(K620)*'1D'!$D$6)/(MAX(((F620)+(G620)*(W620))*(W620),
            0.000001)*MAX(((((F620)+(G620)*(W620))*(W620))/MAX((F620)+2*(W620)*SQRT(1+(G620)^2),
                    0.000001))^(2/3),
            0.000001)))^2</f>
        <v>3.8141460404132466E-3</v>
      </c>
      <c r="AD620" s="5">
        <f ca="1">ABS(ABS(K620)/MAX(((F620)+(G620)*(W620))*(W620),
        0.000001))/SQRT('1D'!$I$5*MAX((((F620)+(G620)*(W620))*(W620))/MAX((F620)+2*(G620)*(W620),
            0.000001),
        0.000001))</f>
        <v>1.0000000000000004</v>
      </c>
      <c r="AE620" s="5">
        <f ca="1">((F620)*(W620)^2)/2+(G620)*(W620)^3/3+(ABS(K620)^2)/('1D'!$I$5*MAX(((F620)+(G620)*(W620))*(W620),
        0.000001))</f>
        <v>35.686426155594638</v>
      </c>
      <c r="AF620" s="5">
        <f ca="1">IF($A$2=0,
    0,
    IFERROR(AB621+(((AC620+AC621)/2)*J621)+(IF(Z620&gt;Z621,
                '1D'!$D$8*((Z620^2-Z621^2)/(2*'1D'!$I$5)),
                '1D'!$D$9*((Z621^2-Z620^2)/(2*'1D'!$I$5)))+('1D'!$D$10*(ABS(I621)/90)*(MAX(Z620^2,
                        Z621^2)/(2*'1D'!$I$5))))-AB620,
        0))</f>
        <v>3.4032696946724172E-3</v>
      </c>
      <c r="AG620" s="5">
        <f ca="1">IF($A$2=0,
    1,
    IF(IFERROR(AG621,
            0)=0,
        0,
        IFERROR(IF(OR(ROUND(AD620,
                        3)&gt;=1,
                    AND(ABS(AF620)&lt;'1D'!$D$19,
                        AD620&lt;1)),
                1,
                0),
            0)))</f>
        <v>1</v>
      </c>
      <c r="AH620" s="5">
        <f ca="1">IFERROR(IF('1D'!V32="Supercritical",
        MAX('1D'!$D$16,
            IFERROR(L620,
                MAX('1D'!$D$16,
                    POWER((ABS(K620)^2)/('1D'!$I$5*MAX(F620,
                                0.1)^2),
                        1/3)))),
        IF('1D'!V32="Subcritical",
            MAX('1D'!$D$16,
                IFERROR(W620,
                    MAX('1D'!$D$16,
                        POWER((ABS(K620)^2)/('1D'!$I$5*MAX(F620,
                                    0.1)^2),
                            1/3)))),
            IF(IFERROR(T620,
                    -1E+99)&gt;=IFERROR(AE620,
                    -1E+99),
                MAX('1D'!$D$16,
                    IFERROR(L620,
                        MAX('1D'!$D$16,
                            POWER((ABS(K620)^2)/('1D'!$I$5*MAX(F620,
                                        0.1)^2),
                                1/3)))),
                MAX('1D'!$D$16,
                    IFERROR(W620,
                        MAX('1D'!$D$16,
                            POWER((ABS(K620)^2)/('1D'!$I$5*MAX(F620,
                                        0.1)^2),
                                1/3))))))),
    MAX('1D'!$D$16,
        POWER((ABS(K620)^2)/('1D'!$I$5*MAX(F620,
                    0.1)^2),
            1/3)))</f>
        <v>2.0411692021517887</v>
      </c>
      <c r="AI620" s="5">
        <f t="shared" ca="1" si="134"/>
        <v>634.29866920215181</v>
      </c>
      <c r="AJ620" s="5">
        <f ca="1">AI620+((ABS(K620)/MAX(((F620)+(G620)*(AH620))*(AH620),
            0.000001))^2)/(2*'1D'!$I$5)</f>
        <v>635.47309253909486</v>
      </c>
      <c r="AM620">
        <v>0</v>
      </c>
      <c r="AN620">
        <v>0</v>
      </c>
      <c r="AO620" s="5">
        <f t="shared" si="135"/>
        <v>0</v>
      </c>
      <c r="AP620" s="5">
        <f t="shared" si="139"/>
        <v>0</v>
      </c>
      <c r="AQ620" s="5">
        <f ca="1">ABS(ABS(K620)/MAX(((F620)+(G620)*(AH620))*(AH620),
        0.000001))/SQRT('1D'!$I$5*MAX((((F620)+(G620)*(AH620))*(AH620))/MAX((F620)+2*(G620)*(AH620),
            0.000001),
        0.000001))</f>
        <v>1.0727235886044055</v>
      </c>
      <c r="AR620" s="5" t="str">
        <f t="shared" ca="1" si="136"/>
        <v>Supercritical</v>
      </c>
      <c r="AS620" s="5">
        <f ca="1">((ABS(K620)*'1D'!$D$6)/(MAX(((F620)+(G620)*(AH620))*(AH620),
            0.000001)*MAX(((((F620)+(G620)*(AH620))*(AH620))/MAX((F620)+2*(AH620)*SQRT(1+(G620)^2),
                    0.000001))^(2/3),
            0.000001)))^2</f>
        <v>4.3358367565141456E-3</v>
      </c>
    </row>
    <row r="621" spans="1:45" x14ac:dyDescent="0.35">
      <c r="A621">
        <v>612</v>
      </c>
      <c r="B621">
        <v>610.99599999999998</v>
      </c>
      <c r="C621">
        <v>616152.97600000002</v>
      </c>
      <c r="D621">
        <v>3097381.321</v>
      </c>
      <c r="E621">
        <v>632.25699999999995</v>
      </c>
      <c r="F621">
        <v>5.2</v>
      </c>
      <c r="G621">
        <v>0</v>
      </c>
      <c r="H621" t="s">
        <v>176</v>
      </c>
      <c r="I621">
        <v>0.05</v>
      </c>
      <c r="J621" s="5">
        <f t="shared" si="137"/>
        <v>1</v>
      </c>
      <c r="K621" s="5">
        <f t="shared" ca="1" si="138"/>
        <v>50.95</v>
      </c>
      <c r="L621" s="5">
        <f ca="1">IF($A$2=0,
    IFERROR(L620,
        MAX('1D'!$D$16,
            POWER((ABS(K621)^2)/('1D'!$I$5*MAX(F621,
                        0.1)^2),
                1/3))),
    IF(IFERROR(V620,
            0)=0,
        IFERROR(L620,
            MAX('1D'!$D$16,
                POWER((ABS(K621)^2)/('1D'!$I$5*MAX(F621,
                            0.1)^2),
                    1/3))),
        IF(OR(IFERROR(L621,
                    0)=0,
                IFERROR(S620,
                    0)&lt;1,
                IFERROR(S621,
                    0)&lt;1),
            MAX('1D'!$D$16,
                POWER((ABS(K621)^2)/('1D'!$I$5*MAX(F621,
                            0.1)^2),
                    1/3)),
            IF(IFERROR(U621,
                    0)&gt;0,
                MAX('1D'!$D$16,
                    IFERROR(L621,
                        0)+((IFERROR(U621,
                                0))*'1D'!$D$18*IF((IFERROR(S621,
                                    0))&lt;1,
                            1,
                            -1))),
                IF(IFERROR(U621,
                        0)&lt;0,
                    IF(ABS((MAX('1D'!$D$16,
                                    POWER((ABS(K621)^2)/('1D'!$I$5*MAX(F621,
                                                0.1)^2),
                                        1/3)))-IFERROR(L621,
                                0))&gt;'1D'!$D$19,
                        MAX('1D'!$D$16,
                            IF((MAX('1D'!$D$16,
                                        POWER((ABS(K621)^2)/('1D'!$I$5*MAX(F621,
                                                    0.1)^2),
                                            1/3)))&gt;IFERROR(L621,
                                    0),
                                MIN((MAX('1D'!$D$16,
                                            POWER((ABS(K621)^2)/('1D'!$I$5*MAX(F621,
                                                        0.1)^2),
                                                1/3))),
                                    IFERROR(L621,
                                        0)+(MIN(ABS(IFERROR(U621,
                                                    0))*'1D'!$D$18,
                                            ABS((MAX('1D'!$D$16,
                                                        POWER((ABS(K621)^2)/('1D'!$I$5*MAX(F621,
                                                                    0.1)^2),
                                                            1/3)))-IFERROR(L621,
                                                    0))))),
                                MAX((MAX('1D'!$D$16,
                                            POWER((ABS(K621)^2)/('1D'!$I$5*MAX(F621,
                                                        0.1)^2),
                                                1/3))),
                                    IFERROR(L621,
                                        0)-(MIN(ABS(IFERROR(U621,
                                                    0))*'1D'!$D$18,
                                            ABS((MAX('1D'!$D$16,
                                                        POWER((ABS(K621)^2)/('1D'!$I$5*MAX(F621,
                                                                    0.1)^2),
                                                            1/3)))-IFERROR(L621,
                                                    0))))))),
                        MAX('1D'!$D$16,
                            POWER((ABS(K621)^2)/('1D'!$I$5*MAX(F621,
                                        0.1)^2),
                                1/3))),
                    MAX('1D'!$D$16,
                        IFERROR(L621,
                            0)))))))</f>
        <v>2.0411692021517887</v>
      </c>
      <c r="M621" s="5">
        <f t="shared" ca="1" si="126"/>
        <v>10.614079851189301</v>
      </c>
      <c r="N621" s="5">
        <f t="shared" ca="1" si="127"/>
        <v>1.1434704692804873</v>
      </c>
      <c r="O621" s="5">
        <f t="shared" ca="1" si="128"/>
        <v>4.8002276894771132</v>
      </c>
      <c r="P621" s="5">
        <f t="shared" ca="1" si="129"/>
        <v>634.29816920215171</v>
      </c>
      <c r="Q621" s="5">
        <f ca="1">P621+((ABS(K621)/MAX(((F621)+(G621)*(L621))*(L621),
            0.000001))^2)/(2*'1D'!$I$5)</f>
        <v>635.47259253909476</v>
      </c>
      <c r="R621" s="5">
        <f ca="1">((ABS(K621)*'1D'!$D$6)/(MAX(((F621)+(G621)*(L621))*(L621),
            0.000001)*MAX(((((F621)+(G621)*(L621))*(L621))/MAX((F621)+2*(L621)*SQRT(1+(G621)^2),
                    0.000001))^(2/3),
            0.000001)))^2</f>
        <v>4.3358367565141456E-3</v>
      </c>
      <c r="S621" s="5">
        <f ca="1">ABS(ABS(K621)/MAX(((F621)+(G621)*(L621))*(L621),
        0.000001))/SQRT('1D'!$I$5*MAX((((F621)+(G621)*(L621))*(L621))/MAX((F621)+2*(G621)*(L621),
            0.000001),
        0.000001))</f>
        <v>1.0727235886044055</v>
      </c>
      <c r="T621" s="5">
        <f ca="1">((F621)*(L621)^2)/2+(G621)*(L621)^3/3+(ABS(K621)^2)/('1D'!$I$5*MAX(((F621)+(G621)*(L621))*(L621),
        0.000001))</f>
        <v>35.763412605541333</v>
      </c>
      <c r="U621" s="5">
        <f ca="1">IF($A$2=0,
    0,
    IFERROR(Q620-(((R620+R621)/2)*J621)-(IF(O620&gt;O621,
                '1D'!$D$8*((O620^2-O621^2)/(2*'1D'!$I$5)),
                '1D'!$D$9*((O621^2-O620^2)/(2*'1D'!$I$5)))+('1D'!$D$10*(ABS(I621)/90)*(MAX(O620^2,
                        O621^2)/(2*'1D'!$I$5))))-Q621,
        0))</f>
        <v>-3.9337053677854783E-3</v>
      </c>
      <c r="V621" s="5">
        <f ca="1">IF($A$2=0,
    1,
    IF(IFERROR(V620,
            0)=0,
        0,
        IFERROR(IF(ROUND(S621,
                    3)=1,
                1,
                IF(AND(ABS(U621)&lt;'1D'!$D$19,
                        S621&gt;1),
                    1,
                    0)),
            0)))</f>
        <v>0</v>
      </c>
      <c r="W621" s="5">
        <f ca="1">IF($A$2=0,
    MAX(MAX('1D'!$D$16,
            MAX('1D'!$D$16,
                POWER((ABS(K621)^2)/('1D'!$I$5*MAX(F621,
                            0.1)^2),
                    1/3))),
        IFERROR(W1396,
            MAX(MAX('1D'!$D$16,
                    MAX('1D'!$D$16,
                        POWER((ABS(K621)^2)/('1D'!$I$5*MAX(F621,
                                    0.1)^2),
                            1/3))),
                ($L$2)-E1396))),
    IF(IFERROR(AG622,
            0)=0,
        MAX(MAX('1D'!$D$16,
                MAX('1D'!$D$16,
                    POWER((ABS(K621)^2)/('1D'!$I$5*MAX(F621,
                                0.1)^2),
                        1/3))),
            IFERROR(W1396,
                MAX(MAX('1D'!$D$16,
                        MAX('1D'!$D$16,
                            POWER((ABS(K621)^2)/('1D'!$I$5*MAX(F621,
                                        0.1)^2),
                                1/3))),
                    ($L$2)-E1396))),
        IF(IFERROR(W621,
                0)=0,
            MAX(MAX('1D'!$D$16,
                    MAX('1D'!$D$16,
                        POWER((ABS(K621)^2)/('1D'!$I$5*MAX(F621,
                                    0.1)^2),
                            1/3))),
                IFERROR(W1396,
                    MAX(MAX('1D'!$D$16,
                            MAX('1D'!$D$16,
                                POWER((ABS(K621)^2)/('1D'!$I$5*MAX(F621,
                                            0.1)^2),
                                    1/3))),
                        ($L$2)-E1396))),
            IF(OR(IFERROR(AD621,
                        0)&gt;=1,
                    IFERROR(AD622,
                        0)&gt;=1),
                MAX('1D'!$D$16,
                    MAX('1D'!$D$16,
                        POWER((ABS(K621)^2)/('1D'!$I$5*MAX(F621,
                                    0.1)^2),
                            1/3))),
                IF(ABS(IFERROR(AF621,
                            0))&lt;'1D'!$D$19,
                    MAX(MAX('1D'!$D$16,
                            MAX('1D'!$D$16,
                                POWER((ABS(K621)^2)/('1D'!$I$5*MAX(F621,
                                            0.1)^2),
                                    1/3))),
                        IFERROR(W621,
                            0)),
                    MAX(MAX('1D'!$D$16,
                            MAX('1D'!$D$16,
                                POWER((ABS(K621)^2)/('1D'!$I$5*MAX(F621,
                                            0.1)^2),
                                    1/3))),
                        (IFERROR(W621,
                                0))+((IFERROR(AF621,
                                    0))*'1D'!$D$18)))))))</f>
        <v>2.1389677043987478</v>
      </c>
      <c r="X621" s="5">
        <f t="shared" ca="1" si="130"/>
        <v>11.122632062873489</v>
      </c>
      <c r="Y621" s="5">
        <f t="shared" ca="1" si="131"/>
        <v>1.1735290000551568</v>
      </c>
      <c r="Z621" s="5">
        <f t="shared" ca="1" si="132"/>
        <v>4.5807502857230418</v>
      </c>
      <c r="AA621" s="5">
        <f t="shared" ca="1" si="133"/>
        <v>634.39596770439869</v>
      </c>
      <c r="AB621" s="5">
        <f ca="1">AA621+((ABS(K621)/MAX(((F621)+(G621)*(W621))*(W621),
            0.000001))^2)/(2*'1D'!$I$5)</f>
        <v>635.46545155659805</v>
      </c>
      <c r="AC621" s="5">
        <f ca="1">((ABS(K621)*'1D'!$D$6)/(MAX(((F621)+(G621)*(W621))*(W621),
            0.000001)*MAX(((((F621)+(G621)*(W621))*(W621))/MAX((F621)+2*(W621)*SQRT(1+(G621)^2),
                    0.000001))^(2/3),
            0.000001)))^2</f>
        <v>3.8141460404132466E-3</v>
      </c>
      <c r="AD621" s="5">
        <f ca="1">ABS(ABS(K621)/MAX(((F621)+(G621)*(W621))*(W621),
        0.000001))/SQRT('1D'!$I$5*MAX((((F621)+(G621)*(W621))*(W621))/MAX((F621)+2*(G621)*(W621),
            0.000001),
        0.000001))</f>
        <v>1.0000000000000004</v>
      </c>
      <c r="AE621" s="5">
        <f ca="1">((F621)*(W621)^2)/2+(G621)*(W621)^3/3+(ABS(K621)^2)/('1D'!$I$5*MAX(((F621)+(G621)*(W621))*(W621),
        0.000001))</f>
        <v>35.686426155594638</v>
      </c>
      <c r="AF621" s="5">
        <f ca="1">IF($A$2=0,
    0,
    IFERROR(AB622+(((AC621+AC622)/2)*J622)+(IF(Z621&gt;Z622,
                '1D'!$D$8*((Z621^2-Z622^2)/(2*'1D'!$I$5)),
                '1D'!$D$9*((Z622^2-Z621^2)/(2*'1D'!$I$5)))+('1D'!$D$10*(ABS(I622)/90)*(MAX(Z621^2,
                        Z622^2)/(2*'1D'!$I$5))))-AB621,
        0))</f>
        <v>3.3622728137743252E-3</v>
      </c>
      <c r="AG621" s="5">
        <f ca="1">IF($A$2=0,
    1,
    IF(IFERROR(AG622,
            0)=0,
        0,
        IFERROR(IF(OR(ROUND(AD621,
                        3)&gt;=1,
                    AND(ABS(AF621)&lt;'1D'!$D$19,
                        AD621&lt;1)),
                1,
                0),
            0)))</f>
        <v>1</v>
      </c>
      <c r="AH621" s="5">
        <f ca="1">IFERROR(IF('1D'!V32="Supercritical",
        MAX('1D'!$D$16,
            IFERROR(L621,
                MAX('1D'!$D$16,
                    POWER((ABS(K621)^2)/('1D'!$I$5*MAX(F621,
                                0.1)^2),
                        1/3)))),
        IF('1D'!V32="Subcritical",
            MAX('1D'!$D$16,
                IFERROR(W621,
                    MAX('1D'!$D$16,
                        POWER((ABS(K621)^2)/('1D'!$I$5*MAX(F621,
                                    0.1)^2),
                            1/3)))),
            IF(IFERROR(T621,
                    -1E+99)&gt;=IFERROR(AE621,
                    -1E+99),
                MAX('1D'!$D$16,
                    IFERROR(L621,
                        MAX('1D'!$D$16,
                            POWER((ABS(K621)^2)/('1D'!$I$5*MAX(F621,
                                        0.1)^2),
                                1/3)))),
                MAX('1D'!$D$16,
                    IFERROR(W621,
                        MAX('1D'!$D$16,
                            POWER((ABS(K621)^2)/('1D'!$I$5*MAX(F621,
                                        0.1)^2),
                                1/3))))))),
    MAX('1D'!$D$16,
        POWER((ABS(K621)^2)/('1D'!$I$5*MAX(F621,
                    0.1)^2),
            1/3)))</f>
        <v>2.0411692021517887</v>
      </c>
      <c r="AI621" s="5">
        <f t="shared" ca="1" si="134"/>
        <v>634.29816920215171</v>
      </c>
      <c r="AJ621" s="5">
        <f ca="1">AI621+((ABS(K621)/MAX(((F621)+(G621)*(AH621))*(AH621),
            0.000001))^2)/(2*'1D'!$I$5)</f>
        <v>635.47259253909476</v>
      </c>
      <c r="AM621">
        <v>0</v>
      </c>
      <c r="AN621">
        <v>0</v>
      </c>
      <c r="AO621" s="5">
        <f t="shared" si="135"/>
        <v>0</v>
      </c>
      <c r="AP621" s="5">
        <f t="shared" si="139"/>
        <v>0</v>
      </c>
      <c r="AQ621" s="5">
        <f ca="1">ABS(ABS(K621)/MAX(((F621)+(G621)*(AH621))*(AH621),
        0.000001))/SQRT('1D'!$I$5*MAX((((F621)+(G621)*(AH621))*(AH621))/MAX((F621)+2*(G621)*(AH621),
            0.000001),
        0.000001))</f>
        <v>1.0727235886044055</v>
      </c>
      <c r="AR621" s="5" t="str">
        <f t="shared" ca="1" si="136"/>
        <v>Supercritical</v>
      </c>
      <c r="AS621" s="5">
        <f ca="1">((ABS(K621)*'1D'!$D$6)/(MAX(((F621)+(G621)*(AH621))*(AH621),
            0.000001)*MAX(((((F621)+(G621)*(AH621))*(AH621))/MAX((F621)+2*(AH621)*SQRT(1+(G621)^2),
                    0.000001))^(2/3),
            0.000001)))^2</f>
        <v>4.3358367565141456E-3</v>
      </c>
    </row>
    <row r="622" spans="1:45" x14ac:dyDescent="0.35">
      <c r="A622">
        <v>613</v>
      </c>
      <c r="B622">
        <v>611.99599999999998</v>
      </c>
      <c r="C622">
        <v>616152.50199999998</v>
      </c>
      <c r="D622">
        <v>3097380.4410000001</v>
      </c>
      <c r="E622">
        <v>632.25649999999996</v>
      </c>
      <c r="F622">
        <v>5.2</v>
      </c>
      <c r="G622">
        <v>0</v>
      </c>
      <c r="H622" t="s">
        <v>176</v>
      </c>
      <c r="I622">
        <v>2.7E-2</v>
      </c>
      <c r="J622" s="5">
        <f t="shared" si="137"/>
        <v>1</v>
      </c>
      <c r="K622" s="5">
        <f t="shared" ca="1" si="138"/>
        <v>50.95</v>
      </c>
      <c r="L622" s="5">
        <f ca="1">IF($A$2=0,
    IFERROR(L621,
        MAX('1D'!$D$16,
            POWER((ABS(K622)^2)/('1D'!$I$5*MAX(F622,
                        0.1)^2),
                1/3))),
    IF(IFERROR(V621,
            0)=0,
        IFERROR(L621,
            MAX('1D'!$D$16,
                POWER((ABS(K622)^2)/('1D'!$I$5*MAX(F622,
                            0.1)^2),
                    1/3))),
        IF(OR(IFERROR(L622,
                    0)=0,
                IFERROR(S621,
                    0)&lt;1,
                IFERROR(S622,
                    0)&lt;1),
            MAX('1D'!$D$16,
                POWER((ABS(K622)^2)/('1D'!$I$5*MAX(F622,
                            0.1)^2),
                    1/3)),
            IF(IFERROR(U622,
                    0)&gt;0,
                MAX('1D'!$D$16,
                    IFERROR(L622,
                        0)+((IFERROR(U622,
                                0))*'1D'!$D$18*IF((IFERROR(S622,
                                    0))&lt;1,
                            1,
                            -1))),
                IF(IFERROR(U622,
                        0)&lt;0,
                    IF(ABS((MAX('1D'!$D$16,
                                    POWER((ABS(K622)^2)/('1D'!$I$5*MAX(F622,
                                                0.1)^2),
                                        1/3)))-IFERROR(L622,
                                0))&gt;'1D'!$D$19,
                        MAX('1D'!$D$16,
                            IF((MAX('1D'!$D$16,
                                        POWER((ABS(K622)^2)/('1D'!$I$5*MAX(F622,
                                                    0.1)^2),
                                            1/3)))&gt;IFERROR(L622,
                                    0),
                                MIN((MAX('1D'!$D$16,
                                            POWER((ABS(K622)^2)/('1D'!$I$5*MAX(F622,
                                                        0.1)^2),
                                                1/3))),
                                    IFERROR(L622,
                                        0)+(MIN(ABS(IFERROR(U622,
                                                    0))*'1D'!$D$18,
                                            ABS((MAX('1D'!$D$16,
                                                        POWER((ABS(K622)^2)/('1D'!$I$5*MAX(F622,
                                                                    0.1)^2),
                                                            1/3)))-IFERROR(L622,
                                                    0))))),
                                MAX((MAX('1D'!$D$16,
                                            POWER((ABS(K622)^2)/('1D'!$I$5*MAX(F622,
                                                        0.1)^2),
                                                1/3))),
                                    IFERROR(L622,
                                        0)-(MIN(ABS(IFERROR(U622,
                                                    0))*'1D'!$D$18,
                                            ABS((MAX('1D'!$D$16,
                                                        POWER((ABS(K622)^2)/('1D'!$I$5*MAX(F622,
                                                                    0.1)^2),
                                                            1/3)))-IFERROR(L622,
                                                    0))))))),
                        MAX('1D'!$D$16,
                            POWER((ABS(K622)^2)/('1D'!$I$5*MAX(F622,
                                        0.1)^2),
                                1/3))),
                    MAX('1D'!$D$16,
                        IFERROR(L622,
                            0)))))))</f>
        <v>2.0411692021517887</v>
      </c>
      <c r="M622" s="5">
        <f t="shared" ca="1" si="126"/>
        <v>10.614079851189301</v>
      </c>
      <c r="N622" s="5">
        <f t="shared" ca="1" si="127"/>
        <v>1.1434704692804873</v>
      </c>
      <c r="O622" s="5">
        <f t="shared" ca="1" si="128"/>
        <v>4.8002276894771132</v>
      </c>
      <c r="P622" s="5">
        <f t="shared" ca="1" si="129"/>
        <v>634.29766920215172</v>
      </c>
      <c r="Q622" s="5">
        <f ca="1">P622+((ABS(K622)/MAX(((F622)+(G622)*(L622))*(L622),
            0.000001))^2)/(2*'1D'!$I$5)</f>
        <v>635.47209253909477</v>
      </c>
      <c r="R622" s="5">
        <f ca="1">((ABS(K622)*'1D'!$D$6)/(MAX(((F622)+(G622)*(L622))*(L622),
            0.000001)*MAX(((((F622)+(G622)*(L622))*(L622))/MAX((F622)+2*(L622)*SQRT(1+(G622)^2),
                    0.000001))^(2/3),
            0.000001)))^2</f>
        <v>4.3358367565141456E-3</v>
      </c>
      <c r="S622" s="5">
        <f ca="1">ABS(ABS(K622)/MAX(((F622)+(G622)*(L622))*(L622),
        0.000001))/SQRT('1D'!$I$5*MAX((((F622)+(G622)*(L622))*(L622))/MAX((F622)+2*(G622)*(L622),
            0.000001),
        0.000001))</f>
        <v>1.0727235886044055</v>
      </c>
      <c r="T622" s="5">
        <f ca="1">((F622)*(L622)^2)/2+(G622)*(L622)^3/3+(ABS(K622)^2)/('1D'!$I$5*MAX(((F622)+(G622)*(L622))*(L622),
        0.000001))</f>
        <v>35.763412605541333</v>
      </c>
      <c r="U622" s="5">
        <f ca="1">IF($A$2=0,
    0,
    IFERROR(Q621-(((R621+R622)/2)*J622)-(IF(O621&gt;O622,
                '1D'!$D$8*((O621^2-O622^2)/(2*'1D'!$I$5)),
                '1D'!$D$9*((O622^2-O621^2)/(2*'1D'!$I$5)))+('1D'!$D$10*(ABS(I622)/90)*(MAX(O621^2,
                        O622^2)/(2*'1D'!$I$5))))-Q622,
        0))</f>
        <v>-3.8886858066007335E-3</v>
      </c>
      <c r="V622" s="5">
        <f ca="1">IF($A$2=0,
    1,
    IF(IFERROR(V621,
            0)=0,
        0,
        IFERROR(IF(ROUND(S622,
                    3)=1,
                1,
                IF(AND(ABS(U622)&lt;'1D'!$D$19,
                        S622&gt;1),
                    1,
                    0)),
            0)))</f>
        <v>0</v>
      </c>
      <c r="W622" s="5">
        <f ca="1">IF($A$2=0,
    MAX(MAX('1D'!$D$16,
            MAX('1D'!$D$16,
                POWER((ABS(K622)^2)/('1D'!$I$5*MAX(F622,
                            0.1)^2),
                    1/3))),
        IFERROR(W1396,
            MAX(MAX('1D'!$D$16,
                    MAX('1D'!$D$16,
                        POWER((ABS(K622)^2)/('1D'!$I$5*MAX(F622,
                                    0.1)^2),
                            1/3))),
                ($L$2)-E1396))),
    IF(IFERROR(AG623,
            0)=0,
        MAX(MAX('1D'!$D$16,
                MAX('1D'!$D$16,
                    POWER((ABS(K622)^2)/('1D'!$I$5*MAX(F622,
                                0.1)^2),
                        1/3))),
            IFERROR(W1396,
                MAX(MAX('1D'!$D$16,
                        MAX('1D'!$D$16,
                            POWER((ABS(K622)^2)/('1D'!$I$5*MAX(F622,
                                        0.1)^2),
                                1/3))),
                    ($L$2)-E1396))),
        IF(IFERROR(W622,
                0)=0,
            MAX(MAX('1D'!$D$16,
                    MAX('1D'!$D$16,
                        POWER((ABS(K622)^2)/('1D'!$I$5*MAX(F622,
                                    0.1)^2),
                            1/3))),
                IFERROR(W1396,
                    MAX(MAX('1D'!$D$16,
                            MAX('1D'!$D$16,
                                POWER((ABS(K622)^2)/('1D'!$I$5*MAX(F622,
                                            0.1)^2),
                                    1/3))),
                        ($L$2)-E1396))),
            IF(OR(IFERROR(AD622,
                        0)&gt;=1,
                    IFERROR(AD623,
                        0)&gt;=1),
                MAX('1D'!$D$16,
                    MAX('1D'!$D$16,
                        POWER((ABS(K622)^2)/('1D'!$I$5*MAX(F622,
                                    0.1)^2),
                            1/3))),
                IF(ABS(IFERROR(AF622,
                            0))&lt;'1D'!$D$19,
                    MAX(MAX('1D'!$D$16,
                            MAX('1D'!$D$16,
                                POWER((ABS(K622)^2)/('1D'!$I$5*MAX(F622,
                                            0.1)^2),
                                    1/3))),
                        IFERROR(W622,
                            0)),
                    MAX(MAX('1D'!$D$16,
                            MAX('1D'!$D$16,
                                POWER((ABS(K622)^2)/('1D'!$I$5*MAX(F622,
                                            0.1)^2),
                                    1/3))),
                        (IFERROR(W622,
                                0))+((IFERROR(AF622,
                                    0))*'1D'!$D$18)))))))</f>
        <v>2.1389677043987478</v>
      </c>
      <c r="X622" s="5">
        <f t="shared" ca="1" si="130"/>
        <v>11.122632062873489</v>
      </c>
      <c r="Y622" s="5">
        <f t="shared" ca="1" si="131"/>
        <v>1.1735290000551568</v>
      </c>
      <c r="Z622" s="5">
        <f t="shared" ca="1" si="132"/>
        <v>4.5807502857230418</v>
      </c>
      <c r="AA622" s="5">
        <f t="shared" ca="1" si="133"/>
        <v>634.3954677043987</v>
      </c>
      <c r="AB622" s="5">
        <f ca="1">AA622+((ABS(K622)/MAX(((F622)+(G622)*(W622))*(W622),
            0.000001))^2)/(2*'1D'!$I$5)</f>
        <v>635.46495155659807</v>
      </c>
      <c r="AC622" s="5">
        <f ca="1">((ABS(K622)*'1D'!$D$6)/(MAX(((F622)+(G622)*(W622))*(W622),
            0.000001)*MAX(((((F622)+(G622)*(W622))*(W622))/MAX((F622)+2*(W622)*SQRT(1+(G622)^2),
                    0.000001))^(2/3),
            0.000001)))^2</f>
        <v>3.8141460404132466E-3</v>
      </c>
      <c r="AD622" s="5">
        <f ca="1">ABS(ABS(K622)/MAX(((F622)+(G622)*(W622))*(W622),
        0.000001))/SQRT('1D'!$I$5*MAX((((F622)+(G622)*(W622))*(W622))/MAX((F622)+2*(G622)*(W622),
            0.000001),
        0.000001))</f>
        <v>1.0000000000000004</v>
      </c>
      <c r="AE622" s="5">
        <f ca="1">((F622)*(W622)^2)/2+(G622)*(W622)^3/3+(ABS(K622)^2)/('1D'!$I$5*MAX(((F622)+(G622)*(W622))*(W622),
        0.000001))</f>
        <v>35.686426155594638</v>
      </c>
      <c r="AF622" s="5">
        <f ca="1">IF($A$2=0,
    0,
    IFERROR(AB623+(((AC622+AC623)/2)*J623)+(IF(Z622&gt;Z623,
                '1D'!$D$8*((Z622^2-Z623^2)/(2*'1D'!$I$5)),
                '1D'!$D$9*((Z623^2-Z622^2)/(2*'1D'!$I$5)))+('1D'!$D$10*(ABS(I623)/90)*(MAX(Z622^2,
                        Z623^2)/(2*'1D'!$I$5))))-AB622,
        0))</f>
        <v>3.3622728137743252E-3</v>
      </c>
      <c r="AG622" s="5">
        <f ca="1">IF($A$2=0,
    1,
    IF(IFERROR(AG623,
            0)=0,
        0,
        IFERROR(IF(OR(ROUND(AD622,
                        3)&gt;=1,
                    AND(ABS(AF622)&lt;'1D'!$D$19,
                        AD622&lt;1)),
                1,
                0),
            0)))</f>
        <v>1</v>
      </c>
      <c r="AH622" s="5">
        <f ca="1">IFERROR(IF('1D'!V32="Supercritical",
        MAX('1D'!$D$16,
            IFERROR(L622,
                MAX('1D'!$D$16,
                    POWER((ABS(K622)^2)/('1D'!$I$5*MAX(F622,
                                0.1)^2),
                        1/3)))),
        IF('1D'!V32="Subcritical",
            MAX('1D'!$D$16,
                IFERROR(W622,
                    MAX('1D'!$D$16,
                        POWER((ABS(K622)^2)/('1D'!$I$5*MAX(F622,
                                    0.1)^2),
                            1/3)))),
            IF(IFERROR(T622,
                    -1E+99)&gt;=IFERROR(AE622,
                    -1E+99),
                MAX('1D'!$D$16,
                    IFERROR(L622,
                        MAX('1D'!$D$16,
                            POWER((ABS(K622)^2)/('1D'!$I$5*MAX(F622,
                                        0.1)^2),
                                1/3)))),
                MAX('1D'!$D$16,
                    IFERROR(W622,
                        MAX('1D'!$D$16,
                            POWER((ABS(K622)^2)/('1D'!$I$5*MAX(F622,
                                        0.1)^2),
                                1/3))))))),
    MAX('1D'!$D$16,
        POWER((ABS(K622)^2)/('1D'!$I$5*MAX(F622,
                    0.1)^2),
            1/3)))</f>
        <v>2.0411692021517887</v>
      </c>
      <c r="AI622" s="5">
        <f t="shared" ca="1" si="134"/>
        <v>634.29766920215172</v>
      </c>
      <c r="AJ622" s="5">
        <f ca="1">AI622+((ABS(K622)/MAX(((F622)+(G622)*(AH622))*(AH622),
            0.000001))^2)/(2*'1D'!$I$5)</f>
        <v>635.47209253909477</v>
      </c>
      <c r="AM622">
        <v>0</v>
      </c>
      <c r="AN622">
        <v>0</v>
      </c>
      <c r="AO622" s="5">
        <f t="shared" si="135"/>
        <v>0</v>
      </c>
      <c r="AP622" s="5">
        <f t="shared" si="139"/>
        <v>0</v>
      </c>
      <c r="AQ622" s="5">
        <f ca="1">ABS(ABS(K622)/MAX(((F622)+(G622)*(AH622))*(AH622),
        0.000001))/SQRT('1D'!$I$5*MAX((((F622)+(G622)*(AH622))*(AH622))/MAX((F622)+2*(G622)*(AH622),
            0.000001),
        0.000001))</f>
        <v>1.0727235886044055</v>
      </c>
      <c r="AR622" s="5" t="str">
        <f t="shared" ca="1" si="136"/>
        <v>Supercritical</v>
      </c>
      <c r="AS622" s="5">
        <f ca="1">((ABS(K622)*'1D'!$D$6)/(MAX(((F622)+(G622)*(AH622))*(AH622),
            0.000001)*MAX(((((F622)+(G622)*(AH622))*(AH622))/MAX((F622)+2*(AH622)*SQRT(1+(G622)^2),
                    0.000001))^(2/3),
            0.000001)))^2</f>
        <v>4.3358367565141456E-3</v>
      </c>
    </row>
    <row r="623" spans="1:45" x14ac:dyDescent="0.35">
      <c r="A623">
        <v>614</v>
      </c>
      <c r="B623">
        <v>612.99599999999998</v>
      </c>
      <c r="C623">
        <v>616152.02800000005</v>
      </c>
      <c r="D623">
        <v>3097379.56</v>
      </c>
      <c r="E623">
        <v>632.25599999999997</v>
      </c>
      <c r="F623">
        <v>5.2</v>
      </c>
      <c r="G623">
        <v>0</v>
      </c>
      <c r="H623" t="s">
        <v>176</v>
      </c>
      <c r="I623">
        <v>2.7E-2</v>
      </c>
      <c r="J623" s="5">
        <f t="shared" si="137"/>
        <v>1</v>
      </c>
      <c r="K623" s="5">
        <f t="shared" ca="1" si="138"/>
        <v>50.95</v>
      </c>
      <c r="L623" s="5">
        <f ca="1">IF($A$2=0,
    IFERROR(L622,
        MAX('1D'!$D$16,
            POWER((ABS(K623)^2)/('1D'!$I$5*MAX(F623,
                        0.1)^2),
                1/3))),
    IF(IFERROR(V622,
            0)=0,
        IFERROR(L622,
            MAX('1D'!$D$16,
                POWER((ABS(K623)^2)/('1D'!$I$5*MAX(F623,
                            0.1)^2),
                    1/3))),
        IF(OR(IFERROR(L623,
                    0)=0,
                IFERROR(S622,
                    0)&lt;1,
                IFERROR(S623,
                    0)&lt;1),
            MAX('1D'!$D$16,
                POWER((ABS(K623)^2)/('1D'!$I$5*MAX(F623,
                            0.1)^2),
                    1/3)),
            IF(IFERROR(U623,
                    0)&gt;0,
                MAX('1D'!$D$16,
                    IFERROR(L623,
                        0)+((IFERROR(U623,
                                0))*'1D'!$D$18*IF((IFERROR(S623,
                                    0))&lt;1,
                            1,
                            -1))),
                IF(IFERROR(U623,
                        0)&lt;0,
                    IF(ABS((MAX('1D'!$D$16,
                                    POWER((ABS(K623)^2)/('1D'!$I$5*MAX(F623,
                                                0.1)^2),
                                        1/3)))-IFERROR(L623,
                                0))&gt;'1D'!$D$19,
                        MAX('1D'!$D$16,
                            IF((MAX('1D'!$D$16,
                                        POWER((ABS(K623)^2)/('1D'!$I$5*MAX(F623,
                                                    0.1)^2),
                                            1/3)))&gt;IFERROR(L623,
                                    0),
                                MIN((MAX('1D'!$D$16,
                                            POWER((ABS(K623)^2)/('1D'!$I$5*MAX(F623,
                                                        0.1)^2),
                                                1/3))),
                                    IFERROR(L623,
                                        0)+(MIN(ABS(IFERROR(U623,
                                                    0))*'1D'!$D$18,
                                            ABS((MAX('1D'!$D$16,
                                                        POWER((ABS(K623)^2)/('1D'!$I$5*MAX(F623,
                                                                    0.1)^2),
                                                            1/3)))-IFERROR(L623,
                                                    0))))),
                                MAX((MAX('1D'!$D$16,
                                            POWER((ABS(K623)^2)/('1D'!$I$5*MAX(F623,
                                                        0.1)^2),
                                                1/3))),
                                    IFERROR(L623,
                                        0)-(MIN(ABS(IFERROR(U623,
                                                    0))*'1D'!$D$18,
                                            ABS((MAX('1D'!$D$16,
                                                        POWER((ABS(K623)^2)/('1D'!$I$5*MAX(F623,
                                                                    0.1)^2),
                                                            1/3)))-IFERROR(L623,
                                                    0))))))),
                        MAX('1D'!$D$16,
                            POWER((ABS(K623)^2)/('1D'!$I$5*MAX(F623,
                                        0.1)^2),
                                1/3))),
                    MAX('1D'!$D$16,
                        IFERROR(L623,
                            0)))))))</f>
        <v>2.0411692021517887</v>
      </c>
      <c r="M623" s="5">
        <f t="shared" ca="1" si="126"/>
        <v>10.614079851189301</v>
      </c>
      <c r="N623" s="5">
        <f t="shared" ca="1" si="127"/>
        <v>1.1434704692804873</v>
      </c>
      <c r="O623" s="5">
        <f t="shared" ca="1" si="128"/>
        <v>4.8002276894771132</v>
      </c>
      <c r="P623" s="5">
        <f t="shared" ca="1" si="129"/>
        <v>634.29716920215174</v>
      </c>
      <c r="Q623" s="5">
        <f ca="1">P623+((ABS(K623)/MAX(((F623)+(G623)*(L623))*(L623),
            0.000001))^2)/(2*'1D'!$I$5)</f>
        <v>635.47159253909479</v>
      </c>
      <c r="R623" s="5">
        <f ca="1">((ABS(K623)*'1D'!$D$6)/(MAX(((F623)+(G623)*(L623))*(L623),
            0.000001)*MAX(((((F623)+(G623)*(L623))*(L623))/MAX((F623)+2*(L623)*SQRT(1+(G623)^2),
                    0.000001))^(2/3),
            0.000001)))^2</f>
        <v>4.3358367565141456E-3</v>
      </c>
      <c r="S623" s="5">
        <f ca="1">ABS(ABS(K623)/MAX(((F623)+(G623)*(L623))*(L623),
        0.000001))/SQRT('1D'!$I$5*MAX((((F623)+(G623)*(L623))*(L623))/MAX((F623)+2*(G623)*(L623),
            0.000001),
        0.000001))</f>
        <v>1.0727235886044055</v>
      </c>
      <c r="T623" s="5">
        <f ca="1">((F623)*(L623)^2)/2+(G623)*(L623)^3/3+(ABS(K623)^2)/('1D'!$I$5*MAX(((F623)+(G623)*(L623))*(L623),
        0.000001))</f>
        <v>35.763412605541333</v>
      </c>
      <c r="U623" s="5">
        <f ca="1">IF($A$2=0,
    0,
    IFERROR(Q622-(((R622+R623)/2)*J623)-(IF(O622&gt;O623,
                '1D'!$D$8*((O622^2-O623^2)/(2*'1D'!$I$5)),
                '1D'!$D$9*((O623^2-O622^2)/(2*'1D'!$I$5)))+('1D'!$D$10*(ABS(I623)/90)*(MAX(O622^2,
                        O623^2)/(2*'1D'!$I$5))))-Q623,
        0))</f>
        <v>-3.8886858066007335E-3</v>
      </c>
      <c r="V623" s="5">
        <f ca="1">IF($A$2=0,
    1,
    IF(IFERROR(V622,
            0)=0,
        0,
        IFERROR(IF(ROUND(S623,
                    3)=1,
                1,
                IF(AND(ABS(U623)&lt;'1D'!$D$19,
                        S623&gt;1),
                    1,
                    0)),
            0)))</f>
        <v>0</v>
      </c>
      <c r="W623" s="5">
        <f ca="1">IF($A$2=0,
    MAX(MAX('1D'!$D$16,
            MAX('1D'!$D$16,
                POWER((ABS(K623)^2)/('1D'!$I$5*MAX(F623,
                            0.1)^2),
                    1/3))),
        IFERROR(W1396,
            MAX(MAX('1D'!$D$16,
                    MAX('1D'!$D$16,
                        POWER((ABS(K623)^2)/('1D'!$I$5*MAX(F623,
                                    0.1)^2),
                            1/3))),
                ($L$2)-E1396))),
    IF(IFERROR(AG624,
            0)=0,
        MAX(MAX('1D'!$D$16,
                MAX('1D'!$D$16,
                    POWER((ABS(K623)^2)/('1D'!$I$5*MAX(F623,
                                0.1)^2),
                        1/3))),
            IFERROR(W1396,
                MAX(MAX('1D'!$D$16,
                        MAX('1D'!$D$16,
                            POWER((ABS(K623)^2)/('1D'!$I$5*MAX(F623,
                                        0.1)^2),
                                1/3))),
                    ($L$2)-E1396))),
        IF(IFERROR(W623,
                0)=0,
            MAX(MAX('1D'!$D$16,
                    MAX('1D'!$D$16,
                        POWER((ABS(K623)^2)/('1D'!$I$5*MAX(F623,
                                    0.1)^2),
                            1/3))),
                IFERROR(W1396,
                    MAX(MAX('1D'!$D$16,
                            MAX('1D'!$D$16,
                                POWER((ABS(K623)^2)/('1D'!$I$5*MAX(F623,
                                            0.1)^2),
                                    1/3))),
                        ($L$2)-E1396))),
            IF(OR(IFERROR(AD623,
                        0)&gt;=1,
                    IFERROR(AD624,
                        0)&gt;=1),
                MAX('1D'!$D$16,
                    MAX('1D'!$D$16,
                        POWER((ABS(K623)^2)/('1D'!$I$5*MAX(F623,
                                    0.1)^2),
                            1/3))),
                IF(ABS(IFERROR(AF623,
                            0))&lt;'1D'!$D$19,
                    MAX(MAX('1D'!$D$16,
                            MAX('1D'!$D$16,
                                POWER((ABS(K623)^2)/('1D'!$I$5*MAX(F623,
                                            0.1)^2),
                                    1/3))),
                        IFERROR(W623,
                            0)),
                    MAX(MAX('1D'!$D$16,
                            MAX('1D'!$D$16,
                                POWER((ABS(K623)^2)/('1D'!$I$5*MAX(F623,
                                            0.1)^2),
                                    1/3))),
                        (IFERROR(W623,
                                0))+((IFERROR(AF623,
                                    0))*'1D'!$D$18)))))))</f>
        <v>2.1389677043987478</v>
      </c>
      <c r="X623" s="5">
        <f t="shared" ca="1" si="130"/>
        <v>11.122632062873489</v>
      </c>
      <c r="Y623" s="5">
        <f t="shared" ca="1" si="131"/>
        <v>1.1735290000551568</v>
      </c>
      <c r="Z623" s="5">
        <f t="shared" ca="1" si="132"/>
        <v>4.5807502857230418</v>
      </c>
      <c r="AA623" s="5">
        <f t="shared" ca="1" si="133"/>
        <v>634.39496770439871</v>
      </c>
      <c r="AB623" s="5">
        <f ca="1">AA623+((ABS(K623)/MAX(((F623)+(G623)*(W623))*(W623),
            0.000001))^2)/(2*'1D'!$I$5)</f>
        <v>635.46445155659808</v>
      </c>
      <c r="AC623" s="5">
        <f ca="1">((ABS(K623)*'1D'!$D$6)/(MAX(((F623)+(G623)*(W623))*(W623),
            0.000001)*MAX(((((F623)+(G623)*(W623))*(W623))/MAX((F623)+2*(W623)*SQRT(1+(G623)^2),
                    0.000001))^(2/3),
            0.000001)))^2</f>
        <v>3.8141460404132466E-3</v>
      </c>
      <c r="AD623" s="5">
        <f ca="1">ABS(ABS(K623)/MAX(((F623)+(G623)*(W623))*(W623),
        0.000001))/SQRT('1D'!$I$5*MAX((((F623)+(G623)*(W623))*(W623))/MAX((F623)+2*(G623)*(W623),
            0.000001),
        0.000001))</f>
        <v>1.0000000000000004</v>
      </c>
      <c r="AE623" s="5">
        <f ca="1">((F623)*(W623)^2)/2+(G623)*(W623)^3/3+(ABS(K623)^2)/('1D'!$I$5*MAX(((F623)+(G623)*(W623))*(W623),
        0.000001))</f>
        <v>35.686426155594638</v>
      </c>
      <c r="AF623" s="5">
        <f ca="1">IF($A$2=0,
    0,
    IFERROR(AB624+(((AC623+AC624)/2)*J624)+(IF(Z623&gt;Z624,
                '1D'!$D$8*((Z623^2-Z624^2)/(2*'1D'!$I$5)),
                '1D'!$D$9*((Z624^2-Z623^2)/(2*'1D'!$I$5)))+('1D'!$D$10*(ABS(I624)/90)*(MAX(Z623^2,
                        Z624^2)/(2*'1D'!$I$5))))-AB623,
        0))</f>
        <v>3.3584586676624895E-3</v>
      </c>
      <c r="AG623" s="5">
        <f ca="1">IF($A$2=0,
    1,
    IF(IFERROR(AG624,
            0)=0,
        0,
        IFERROR(IF(OR(ROUND(AD623,
                        3)&gt;=1,
                    AND(ABS(AF623)&lt;'1D'!$D$19,
                        AD623&lt;1)),
                1,
                0),
            0)))</f>
        <v>1</v>
      </c>
      <c r="AH623" s="5">
        <f ca="1">IFERROR(IF('1D'!V32="Supercritical",
        MAX('1D'!$D$16,
            IFERROR(L623,
                MAX('1D'!$D$16,
                    POWER((ABS(K623)^2)/('1D'!$I$5*MAX(F623,
                                0.1)^2),
                        1/3)))),
        IF('1D'!V32="Subcritical",
            MAX('1D'!$D$16,
                IFERROR(W623,
                    MAX('1D'!$D$16,
                        POWER((ABS(K623)^2)/('1D'!$I$5*MAX(F623,
                                    0.1)^2),
                            1/3)))),
            IF(IFERROR(T623,
                    -1E+99)&gt;=IFERROR(AE623,
                    -1E+99),
                MAX('1D'!$D$16,
                    IFERROR(L623,
                        MAX('1D'!$D$16,
                            POWER((ABS(K623)^2)/('1D'!$I$5*MAX(F623,
                                        0.1)^2),
                                1/3)))),
                MAX('1D'!$D$16,
                    IFERROR(W623,
                        MAX('1D'!$D$16,
                            POWER((ABS(K623)^2)/('1D'!$I$5*MAX(F623,
                                        0.1)^2),
                                1/3))))))),
    MAX('1D'!$D$16,
        POWER((ABS(K623)^2)/('1D'!$I$5*MAX(F623,
                    0.1)^2),
            1/3)))</f>
        <v>2.0411692021517887</v>
      </c>
      <c r="AI623" s="5">
        <f t="shared" ca="1" si="134"/>
        <v>634.29716920215174</v>
      </c>
      <c r="AJ623" s="5">
        <f ca="1">AI623+((ABS(K623)/MAX(((F623)+(G623)*(AH623))*(AH623),
            0.000001))^2)/(2*'1D'!$I$5)</f>
        <v>635.47159253909479</v>
      </c>
      <c r="AM623">
        <v>0</v>
      </c>
      <c r="AN623">
        <v>0</v>
      </c>
      <c r="AO623" s="5">
        <f t="shared" si="135"/>
        <v>0</v>
      </c>
      <c r="AP623" s="5">
        <f t="shared" si="139"/>
        <v>0</v>
      </c>
      <c r="AQ623" s="5">
        <f ca="1">ABS(ABS(K623)/MAX(((F623)+(G623)*(AH623))*(AH623),
        0.000001))/SQRT('1D'!$I$5*MAX((((F623)+(G623)*(AH623))*(AH623))/MAX((F623)+2*(G623)*(AH623),
            0.000001),
        0.000001))</f>
        <v>1.0727235886044055</v>
      </c>
      <c r="AR623" s="5" t="str">
        <f t="shared" ca="1" si="136"/>
        <v>Supercritical</v>
      </c>
      <c r="AS623" s="5">
        <f ca="1">((ABS(K623)*'1D'!$D$6)/(MAX(((F623)+(G623)*(AH623))*(AH623),
            0.000001)*MAX(((((F623)+(G623)*(AH623))*(AH623))/MAX((F623)+2*(AH623)*SQRT(1+(G623)^2),
                    0.000001))^(2/3),
            0.000001)))^2</f>
        <v>4.3358367565141456E-3</v>
      </c>
    </row>
    <row r="624" spans="1:45" x14ac:dyDescent="0.35">
      <c r="A624">
        <v>615</v>
      </c>
      <c r="B624">
        <v>613.995</v>
      </c>
      <c r="C624">
        <v>616151.554</v>
      </c>
      <c r="D624">
        <v>3097378.68</v>
      </c>
      <c r="E624">
        <v>632.25549999999998</v>
      </c>
      <c r="F624">
        <v>5.2</v>
      </c>
      <c r="G624">
        <v>0</v>
      </c>
      <c r="H624" t="s">
        <v>176</v>
      </c>
      <c r="I624">
        <v>2.7E-2</v>
      </c>
      <c r="J624" s="5">
        <f t="shared" si="137"/>
        <v>0.99900000000002365</v>
      </c>
      <c r="K624" s="5">
        <f t="shared" ca="1" si="138"/>
        <v>50.95</v>
      </c>
      <c r="L624" s="5">
        <f ca="1">IF($A$2=0,
    IFERROR(L623,
        MAX('1D'!$D$16,
            POWER((ABS(K624)^2)/('1D'!$I$5*MAX(F624,
                        0.1)^2),
                1/3))),
    IF(IFERROR(V623,
            0)=0,
        IFERROR(L623,
            MAX('1D'!$D$16,
                POWER((ABS(K624)^2)/('1D'!$I$5*MAX(F624,
                            0.1)^2),
                    1/3))),
        IF(OR(IFERROR(L624,
                    0)=0,
                IFERROR(S623,
                    0)&lt;1,
                IFERROR(S624,
                    0)&lt;1),
            MAX('1D'!$D$16,
                POWER((ABS(K624)^2)/('1D'!$I$5*MAX(F624,
                            0.1)^2),
                    1/3)),
            IF(IFERROR(U624,
                    0)&gt;0,
                MAX('1D'!$D$16,
                    IFERROR(L624,
                        0)+((IFERROR(U624,
                                0))*'1D'!$D$18*IF((IFERROR(S624,
                                    0))&lt;1,
                            1,
                            -1))),
                IF(IFERROR(U624,
                        0)&lt;0,
                    IF(ABS((MAX('1D'!$D$16,
                                    POWER((ABS(K624)^2)/('1D'!$I$5*MAX(F624,
                                                0.1)^2),
                                        1/3)))-IFERROR(L624,
                                0))&gt;'1D'!$D$19,
                        MAX('1D'!$D$16,
                            IF((MAX('1D'!$D$16,
                                        POWER((ABS(K624)^2)/('1D'!$I$5*MAX(F624,
                                                    0.1)^2),
                                            1/3)))&gt;IFERROR(L624,
                                    0),
                                MIN((MAX('1D'!$D$16,
                                            POWER((ABS(K624)^2)/('1D'!$I$5*MAX(F624,
                                                        0.1)^2),
                                                1/3))),
                                    IFERROR(L624,
                                        0)+(MIN(ABS(IFERROR(U624,
                                                    0))*'1D'!$D$18,
                                            ABS((MAX('1D'!$D$16,
                                                        POWER((ABS(K624)^2)/('1D'!$I$5*MAX(F624,
                                                                    0.1)^2),
                                                            1/3)))-IFERROR(L624,
                                                    0))))),
                                MAX((MAX('1D'!$D$16,
                                            POWER((ABS(K624)^2)/('1D'!$I$5*MAX(F624,
                                                        0.1)^2),
                                                1/3))),
                                    IFERROR(L624,
                                        0)-(MIN(ABS(IFERROR(U624,
                                                    0))*'1D'!$D$18,
                                            ABS((MAX('1D'!$D$16,
                                                        POWER((ABS(K624)^2)/('1D'!$I$5*MAX(F624,
                                                                    0.1)^2),
                                                            1/3)))-IFERROR(L624,
                                                    0))))))),
                        MAX('1D'!$D$16,
                            POWER((ABS(K624)^2)/('1D'!$I$5*MAX(F624,
                                        0.1)^2),
                                1/3))),
                    MAX('1D'!$D$16,
                        IFERROR(L624,
                            0)))))))</f>
        <v>2.0411692021517887</v>
      </c>
      <c r="M624" s="5">
        <f t="shared" ca="1" si="126"/>
        <v>10.614079851189301</v>
      </c>
      <c r="N624" s="5">
        <f t="shared" ca="1" si="127"/>
        <v>1.1434704692804873</v>
      </c>
      <c r="O624" s="5">
        <f t="shared" ca="1" si="128"/>
        <v>4.8002276894771132</v>
      </c>
      <c r="P624" s="5">
        <f t="shared" ca="1" si="129"/>
        <v>634.29666920215175</v>
      </c>
      <c r="Q624" s="5">
        <f ca="1">P624+((ABS(K624)/MAX(((F624)+(G624)*(L624))*(L624),
            0.000001))^2)/(2*'1D'!$I$5)</f>
        <v>635.4710925390948</v>
      </c>
      <c r="R624" s="5">
        <f ca="1">((ABS(K624)*'1D'!$D$6)/(MAX(((F624)+(G624)*(L624))*(L624),
            0.000001)*MAX(((((F624)+(G624)*(L624))*(L624))/MAX((F624)+2*(L624)*SQRT(1+(G624)^2),
                    0.000001))^(2/3),
            0.000001)))^2</f>
        <v>4.3358367565141456E-3</v>
      </c>
      <c r="S624" s="5">
        <f ca="1">ABS(ABS(K624)/MAX(((F624)+(G624)*(L624))*(L624),
        0.000001))/SQRT('1D'!$I$5*MAX((((F624)+(G624)*(L624))*(L624))/MAX((F624)+2*(G624)*(L624),
            0.000001),
        0.000001))</f>
        <v>1.0727235886044055</v>
      </c>
      <c r="T624" s="5">
        <f ca="1">((F624)*(L624)^2)/2+(G624)*(L624)^3/3+(ABS(K624)^2)/('1D'!$I$5*MAX(((F624)+(G624)*(L624))*(L624),
        0.000001))</f>
        <v>35.763412605541333</v>
      </c>
      <c r="U624" s="5">
        <f ca="1">IF($A$2=0,
    0,
    IFERROR(Q623-(((R623+R624)/2)*J624)-(IF(O623&gt;O624,
                '1D'!$D$8*((O623^2-O624^2)/(2*'1D'!$I$5)),
                '1D'!$D$9*((O624^2-O623^2)/(2*'1D'!$I$5)))+('1D'!$D$10*(ABS(I624)/90)*(MAX(O623^2,
                        O624^2)/(2*'1D'!$I$5))))-Q624,
        0))</f>
        <v>-3.8843499698941741E-3</v>
      </c>
      <c r="V624" s="5">
        <f ca="1">IF($A$2=0,
    1,
    IF(IFERROR(V623,
            0)=0,
        0,
        IFERROR(IF(ROUND(S624,
                    3)=1,
                1,
                IF(AND(ABS(U624)&lt;'1D'!$D$19,
                        S624&gt;1),
                    1,
                    0)),
            0)))</f>
        <v>0</v>
      </c>
      <c r="W624" s="5">
        <f ca="1">IF($A$2=0,
    MAX(MAX('1D'!$D$16,
            MAX('1D'!$D$16,
                POWER((ABS(K624)^2)/('1D'!$I$5*MAX(F624,
                            0.1)^2),
                    1/3))),
        IFERROR(W1396,
            MAX(MAX('1D'!$D$16,
                    MAX('1D'!$D$16,
                        POWER((ABS(K624)^2)/('1D'!$I$5*MAX(F624,
                                    0.1)^2),
                            1/3))),
                ($L$2)-E1396))),
    IF(IFERROR(AG625,
            0)=0,
        MAX(MAX('1D'!$D$16,
                MAX('1D'!$D$16,
                    POWER((ABS(K624)^2)/('1D'!$I$5*MAX(F624,
                                0.1)^2),
                        1/3))),
            IFERROR(W1396,
                MAX(MAX('1D'!$D$16,
                        MAX('1D'!$D$16,
                            POWER((ABS(K624)^2)/('1D'!$I$5*MAX(F624,
                                        0.1)^2),
                                1/3))),
                    ($L$2)-E1396))),
        IF(IFERROR(W624,
                0)=0,
            MAX(MAX('1D'!$D$16,
                    MAX('1D'!$D$16,
                        POWER((ABS(K624)^2)/('1D'!$I$5*MAX(F624,
                                    0.1)^2),
                            1/3))),
                IFERROR(W1396,
                    MAX(MAX('1D'!$D$16,
                            MAX('1D'!$D$16,
                                POWER((ABS(K624)^2)/('1D'!$I$5*MAX(F624,
                                            0.1)^2),
                                    1/3))),
                        ($L$2)-E1396))),
            IF(OR(IFERROR(AD624,
                        0)&gt;=1,
                    IFERROR(AD625,
                        0)&gt;=1),
                MAX('1D'!$D$16,
                    MAX('1D'!$D$16,
                        POWER((ABS(K624)^2)/('1D'!$I$5*MAX(F624,
                                    0.1)^2),
                            1/3))),
                IF(ABS(IFERROR(AF624,
                            0))&lt;'1D'!$D$19,
                    MAX(MAX('1D'!$D$16,
                            MAX('1D'!$D$16,
                                POWER((ABS(K624)^2)/('1D'!$I$5*MAX(F624,
                                            0.1)^2),
                                    1/3))),
                        IFERROR(W624,
                            0)),
                    MAX(MAX('1D'!$D$16,
                            MAX('1D'!$D$16,
                                POWER((ABS(K624)^2)/('1D'!$I$5*MAX(F624,
                                            0.1)^2),
                                    1/3))),
                        (IFERROR(W624,
                                0))+((IFERROR(AF624,
                                    0))*'1D'!$D$18)))))))</f>
        <v>2.1389677043987478</v>
      </c>
      <c r="X624" s="5">
        <f t="shared" ca="1" si="130"/>
        <v>11.122632062873489</v>
      </c>
      <c r="Y624" s="5">
        <f t="shared" ca="1" si="131"/>
        <v>1.1735290000551568</v>
      </c>
      <c r="Z624" s="5">
        <f t="shared" ca="1" si="132"/>
        <v>4.5807502857230418</v>
      </c>
      <c r="AA624" s="5">
        <f t="shared" ca="1" si="133"/>
        <v>634.39446770439872</v>
      </c>
      <c r="AB624" s="5">
        <f ca="1">AA624+((ABS(K624)/MAX(((F624)+(G624)*(W624))*(W624),
            0.000001))^2)/(2*'1D'!$I$5)</f>
        <v>635.46395155659809</v>
      </c>
      <c r="AC624" s="5">
        <f ca="1">((ABS(K624)*'1D'!$D$6)/(MAX(((F624)+(G624)*(W624))*(W624),
            0.000001)*MAX(((((F624)+(G624)*(W624))*(W624))/MAX((F624)+2*(W624)*SQRT(1+(G624)^2),
                    0.000001))^(2/3),
            0.000001)))^2</f>
        <v>3.8141460404132466E-3</v>
      </c>
      <c r="AD624" s="5">
        <f ca="1">ABS(ABS(K624)/MAX(((F624)+(G624)*(W624))*(W624),
        0.000001))/SQRT('1D'!$I$5*MAX((((F624)+(G624)*(W624))*(W624))/MAX((F624)+2*(G624)*(W624),
            0.000001),
        0.000001))</f>
        <v>1.0000000000000004</v>
      </c>
      <c r="AE624" s="5">
        <f ca="1">((F624)*(W624)^2)/2+(G624)*(W624)^3/3+(ABS(K624)^2)/('1D'!$I$5*MAX(((F624)+(G624)*(W624))*(W624),
        0.000001))</f>
        <v>35.686426155594638</v>
      </c>
      <c r="AF624" s="5">
        <f ca="1">IF($A$2=0,
    0,
    IFERROR(AB625+(((AC624+AC625)/2)*J625)+(IF(Z624&gt;Z625,
                '1D'!$D$8*((Z624^2-Z625^2)/(2*'1D'!$I$5)),
                '1D'!$D$9*((Z625^2-Z624^2)/(2*'1D'!$I$5)))+('1D'!$D$10*(ABS(I625)/90)*(MAX(Z624^2,
                        Z625^2)/(2*'1D'!$I$5))))-AB624,
        0))</f>
        <v>3.456993087183946E-3</v>
      </c>
      <c r="AG624" s="5">
        <f ca="1">IF($A$2=0,
    1,
    IF(IFERROR(AG625,
            0)=0,
        0,
        IFERROR(IF(OR(ROUND(AD624,
                        3)&gt;=1,
                    AND(ABS(AF624)&lt;'1D'!$D$19,
                        AD624&lt;1)),
                1,
                0),
            0)))</f>
        <v>1</v>
      </c>
      <c r="AH624" s="5">
        <f ca="1">IFERROR(IF('1D'!V32="Supercritical",
        MAX('1D'!$D$16,
            IFERROR(L624,
                MAX('1D'!$D$16,
                    POWER((ABS(K624)^2)/('1D'!$I$5*MAX(F624,
                                0.1)^2),
                        1/3)))),
        IF('1D'!V32="Subcritical",
            MAX('1D'!$D$16,
                IFERROR(W624,
                    MAX('1D'!$D$16,
                        POWER((ABS(K624)^2)/('1D'!$I$5*MAX(F624,
                                    0.1)^2),
                            1/3)))),
            IF(IFERROR(T624,
                    -1E+99)&gt;=IFERROR(AE624,
                    -1E+99),
                MAX('1D'!$D$16,
                    IFERROR(L624,
                        MAX('1D'!$D$16,
                            POWER((ABS(K624)^2)/('1D'!$I$5*MAX(F624,
                                        0.1)^2),
                                1/3)))),
                MAX('1D'!$D$16,
                    IFERROR(W624,
                        MAX('1D'!$D$16,
                            POWER((ABS(K624)^2)/('1D'!$I$5*MAX(F624,
                                        0.1)^2),
                                1/3))))))),
    MAX('1D'!$D$16,
        POWER((ABS(K624)^2)/('1D'!$I$5*MAX(F624,
                    0.1)^2),
            1/3)))</f>
        <v>2.0411692021517887</v>
      </c>
      <c r="AI624" s="5">
        <f t="shared" ca="1" si="134"/>
        <v>634.29666920215175</v>
      </c>
      <c r="AJ624" s="5">
        <f ca="1">AI624+((ABS(K624)/MAX(((F624)+(G624)*(AH624))*(AH624),
            0.000001))^2)/(2*'1D'!$I$5)</f>
        <v>635.4710925390948</v>
      </c>
      <c r="AM624">
        <v>0</v>
      </c>
      <c r="AN624">
        <v>0</v>
      </c>
      <c r="AO624" s="5">
        <f t="shared" si="135"/>
        <v>0</v>
      </c>
      <c r="AP624" s="5">
        <f t="shared" si="139"/>
        <v>0</v>
      </c>
      <c r="AQ624" s="5">
        <f ca="1">ABS(ABS(K624)/MAX(((F624)+(G624)*(AH624))*(AH624),
        0.000001))/SQRT('1D'!$I$5*MAX((((F624)+(G624)*(AH624))*(AH624))/MAX((F624)+2*(G624)*(AH624),
            0.000001),
        0.000001))</f>
        <v>1.0727235886044055</v>
      </c>
      <c r="AR624" s="5" t="str">
        <f t="shared" ca="1" si="136"/>
        <v>Supercritical</v>
      </c>
      <c r="AS624" s="5">
        <f ca="1">((ABS(K624)*'1D'!$D$6)/(MAX(((F624)+(G624)*(AH624))*(AH624),
            0.000001)*MAX(((((F624)+(G624)*(AH624))*(AH624))/MAX((F624)+2*(AH624)*SQRT(1+(G624)^2),
                    0.000001))^(2/3),
            0.000001)))^2</f>
        <v>4.3358367565141456E-3</v>
      </c>
    </row>
    <row r="625" spans="1:45" x14ac:dyDescent="0.35">
      <c r="A625">
        <v>616</v>
      </c>
      <c r="B625">
        <v>614.99599999999998</v>
      </c>
      <c r="C625">
        <v>616151.07999999996</v>
      </c>
      <c r="D625">
        <v>3097377.7990000001</v>
      </c>
      <c r="E625">
        <v>632.255</v>
      </c>
      <c r="F625">
        <v>5.2</v>
      </c>
      <c r="G625">
        <v>0</v>
      </c>
      <c r="H625" t="s">
        <v>176</v>
      </c>
      <c r="I625">
        <v>7.8E-2</v>
      </c>
      <c r="J625" s="5">
        <f t="shared" si="137"/>
        <v>1.0009999999999764</v>
      </c>
      <c r="K625" s="5">
        <f t="shared" ca="1" si="138"/>
        <v>50.95</v>
      </c>
      <c r="L625" s="5">
        <f ca="1">IF($A$2=0,
    IFERROR(L624,
        MAX('1D'!$D$16,
            POWER((ABS(K625)^2)/('1D'!$I$5*MAX(F625,
                        0.1)^2),
                1/3))),
    IF(IFERROR(V624,
            0)=0,
        IFERROR(L624,
            MAX('1D'!$D$16,
                POWER((ABS(K625)^2)/('1D'!$I$5*MAX(F625,
                            0.1)^2),
                    1/3))),
        IF(OR(IFERROR(L625,
                    0)=0,
                IFERROR(S624,
                    0)&lt;1,
                IFERROR(S625,
                    0)&lt;1),
            MAX('1D'!$D$16,
                POWER((ABS(K625)^2)/('1D'!$I$5*MAX(F625,
                            0.1)^2),
                    1/3)),
            IF(IFERROR(U625,
                    0)&gt;0,
                MAX('1D'!$D$16,
                    IFERROR(L625,
                        0)+((IFERROR(U625,
                                0))*'1D'!$D$18*IF((IFERROR(S625,
                                    0))&lt;1,
                            1,
                            -1))),
                IF(IFERROR(U625,
                        0)&lt;0,
                    IF(ABS((MAX('1D'!$D$16,
                                    POWER((ABS(K625)^2)/('1D'!$I$5*MAX(F625,
                                                0.1)^2),
                                        1/3)))-IFERROR(L625,
                                0))&gt;'1D'!$D$19,
                        MAX('1D'!$D$16,
                            IF((MAX('1D'!$D$16,
                                        POWER((ABS(K625)^2)/('1D'!$I$5*MAX(F625,
                                                    0.1)^2),
                                            1/3)))&gt;IFERROR(L625,
                                    0),
                                MIN((MAX('1D'!$D$16,
                                            POWER((ABS(K625)^2)/('1D'!$I$5*MAX(F625,
                                                        0.1)^2),
                                                1/3))),
                                    IFERROR(L625,
                                        0)+(MIN(ABS(IFERROR(U625,
                                                    0))*'1D'!$D$18,
                                            ABS((MAX('1D'!$D$16,
                                                        POWER((ABS(K625)^2)/('1D'!$I$5*MAX(F625,
                                                                    0.1)^2),
                                                            1/3)))-IFERROR(L625,
                                                    0))))),
                                MAX((MAX('1D'!$D$16,
                                            POWER((ABS(K625)^2)/('1D'!$I$5*MAX(F625,
                                                        0.1)^2),
                                                1/3))),
                                    IFERROR(L625,
                                        0)-(MIN(ABS(IFERROR(U625,
                                                    0))*'1D'!$D$18,
                                            ABS((MAX('1D'!$D$16,
                                                        POWER((ABS(K625)^2)/('1D'!$I$5*MAX(F625,
                                                                    0.1)^2),
                                                            1/3)))-IFERROR(L625,
                                                    0))))))),
                        MAX('1D'!$D$16,
                            POWER((ABS(K625)^2)/('1D'!$I$5*MAX(F625,
                                        0.1)^2),
                                1/3))),
                    MAX('1D'!$D$16,
                        IFERROR(L625,
                            0)))))))</f>
        <v>2.0411692021517887</v>
      </c>
      <c r="M625" s="5">
        <f t="shared" ca="1" si="126"/>
        <v>10.614079851189301</v>
      </c>
      <c r="N625" s="5">
        <f t="shared" ca="1" si="127"/>
        <v>1.1434704692804873</v>
      </c>
      <c r="O625" s="5">
        <f t="shared" ca="1" si="128"/>
        <v>4.8002276894771132</v>
      </c>
      <c r="P625" s="5">
        <f t="shared" ca="1" si="129"/>
        <v>634.29616920215176</v>
      </c>
      <c r="Q625" s="5">
        <f ca="1">P625+((ABS(K625)/MAX(((F625)+(G625)*(L625))*(L625),
            0.000001))^2)/(2*'1D'!$I$5)</f>
        <v>635.47059253909481</v>
      </c>
      <c r="R625" s="5">
        <f ca="1">((ABS(K625)*'1D'!$D$6)/(MAX(((F625)+(G625)*(L625))*(L625),
            0.000001)*MAX(((((F625)+(G625)*(L625))*(L625))/MAX((F625)+2*(L625)*SQRT(1+(G625)^2),
                    0.000001))^(2/3),
            0.000001)))^2</f>
        <v>4.3358367565141456E-3</v>
      </c>
      <c r="S625" s="5">
        <f ca="1">ABS(ABS(K625)/MAX(((F625)+(G625)*(L625))*(L625),
        0.000001))/SQRT('1D'!$I$5*MAX((((F625)+(G625)*(L625))*(L625))/MAX((F625)+2*(G625)*(L625),
            0.000001),
        0.000001))</f>
        <v>1.0727235886044055</v>
      </c>
      <c r="T625" s="5">
        <f ca="1">((F625)*(L625)^2)/2+(G625)*(L625)^3/3+(ABS(K625)^2)/('1D'!$I$5*MAX(((F625)+(G625)*(L625))*(L625),
        0.000001))</f>
        <v>35.763412605541333</v>
      </c>
      <c r="U625" s="5">
        <f ca="1">IF($A$2=0,
    0,
    IFERROR(Q624-(((R624+R625)/2)*J625)-(IF(O624&gt;O625,
                '1D'!$D$8*((O624^2-O625^2)/(2*'1D'!$I$5)),
                '1D'!$D$9*((O625^2-O624^2)/(2*'1D'!$I$5)))+('1D'!$D$10*(ABS(I625)/90)*(MAX(O624^2,
                        O625^2)/(2*'1D'!$I$5))))-Q625,
        0))</f>
        <v>-3.9928476270461033E-3</v>
      </c>
      <c r="V625" s="5">
        <f ca="1">IF($A$2=0,
    1,
    IF(IFERROR(V624,
            0)=0,
        0,
        IFERROR(IF(ROUND(S625,
                    3)=1,
                1,
                IF(AND(ABS(U625)&lt;'1D'!$D$19,
                        S625&gt;1),
                    1,
                    0)),
            0)))</f>
        <v>0</v>
      </c>
      <c r="W625" s="5">
        <f ca="1">IF($A$2=0,
    MAX(MAX('1D'!$D$16,
            MAX('1D'!$D$16,
                POWER((ABS(K625)^2)/('1D'!$I$5*MAX(F625,
                            0.1)^2),
                    1/3))),
        IFERROR(W1396,
            MAX(MAX('1D'!$D$16,
                    MAX('1D'!$D$16,
                        POWER((ABS(K625)^2)/('1D'!$I$5*MAX(F625,
                                    0.1)^2),
                            1/3))),
                ($L$2)-E1396))),
    IF(IFERROR(AG626,
            0)=0,
        MAX(MAX('1D'!$D$16,
                MAX('1D'!$D$16,
                    POWER((ABS(K625)^2)/('1D'!$I$5*MAX(F625,
                                0.1)^2),
                        1/3))),
            IFERROR(W1396,
                MAX(MAX('1D'!$D$16,
                        MAX('1D'!$D$16,
                            POWER((ABS(K625)^2)/('1D'!$I$5*MAX(F625,
                                        0.1)^2),
                                1/3))),
                    ($L$2)-E1396))),
        IF(IFERROR(W625,
                0)=0,
            MAX(MAX('1D'!$D$16,
                    MAX('1D'!$D$16,
                        POWER((ABS(K625)^2)/('1D'!$I$5*MAX(F625,
                                    0.1)^2),
                            1/3))),
                IFERROR(W1396,
                    MAX(MAX('1D'!$D$16,
                            MAX('1D'!$D$16,
                                POWER((ABS(K625)^2)/('1D'!$I$5*MAX(F625,
                                            0.1)^2),
                                    1/3))),
                        ($L$2)-E1396))),
            IF(OR(IFERROR(AD625,
                        0)&gt;=1,
                    IFERROR(AD626,
                        0)&gt;=1),
                MAX('1D'!$D$16,
                    MAX('1D'!$D$16,
                        POWER((ABS(K625)^2)/('1D'!$I$5*MAX(F625,
                                    0.1)^2),
                            1/3))),
                IF(ABS(IFERROR(AF625,
                            0))&lt;'1D'!$D$19,
                    MAX(MAX('1D'!$D$16,
                            MAX('1D'!$D$16,
                                POWER((ABS(K625)^2)/('1D'!$I$5*MAX(F625,
                                            0.1)^2),
                                    1/3))),
                        IFERROR(W625,
                            0)),
                    MAX(MAX('1D'!$D$16,
                            MAX('1D'!$D$16,
                                POWER((ABS(K625)^2)/('1D'!$I$5*MAX(F625,
                                            0.1)^2),
                                    1/3))),
                        (IFERROR(W625,
                                0))+((IFERROR(AF625,
                                    0))*'1D'!$D$18)))))))</f>
        <v>2.1389677043987478</v>
      </c>
      <c r="X625" s="5">
        <f t="shared" ca="1" si="130"/>
        <v>11.122632062873489</v>
      </c>
      <c r="Y625" s="5">
        <f t="shared" ca="1" si="131"/>
        <v>1.1735290000551568</v>
      </c>
      <c r="Z625" s="5">
        <f t="shared" ca="1" si="132"/>
        <v>4.5807502857230418</v>
      </c>
      <c r="AA625" s="5">
        <f t="shared" ca="1" si="133"/>
        <v>634.39396770439873</v>
      </c>
      <c r="AB625" s="5">
        <f ca="1">AA625+((ABS(K625)/MAX(((F625)+(G625)*(W625))*(W625),
            0.000001))^2)/(2*'1D'!$I$5)</f>
        <v>635.4634515565981</v>
      </c>
      <c r="AC625" s="5">
        <f ca="1">((ABS(K625)*'1D'!$D$6)/(MAX(((F625)+(G625)*(W625))*(W625),
            0.000001)*MAX(((((F625)+(G625)*(W625))*(W625))/MAX((F625)+2*(W625)*SQRT(1+(G625)^2),
                    0.000001))^(2/3),
            0.000001)))^2</f>
        <v>3.8141460404132466E-3</v>
      </c>
      <c r="AD625" s="5">
        <f ca="1">ABS(ABS(K625)/MAX(((F625)+(G625)*(W625))*(W625),
        0.000001))/SQRT('1D'!$I$5*MAX((((F625)+(G625)*(W625))*(W625))/MAX((F625)+2*(G625)*(W625),
            0.000001),
        0.000001))</f>
        <v>1.0000000000000004</v>
      </c>
      <c r="AE625" s="5">
        <f ca="1">((F625)*(W625)^2)/2+(G625)*(W625)^3/3+(ABS(K625)^2)/('1D'!$I$5*MAX(((F625)+(G625)*(W625))*(W625),
        0.000001))</f>
        <v>35.686426155594638</v>
      </c>
      <c r="AF625" s="5">
        <f ca="1">IF($A$2=0,
    0,
    IFERROR(AB626+(((AC625+AC626)/2)*J626)+(IF(Z625&gt;Z626,
                '1D'!$D$8*((Z625^2-Z626^2)/(2*'1D'!$I$5)),
                '1D'!$D$9*((Z626^2-Z625^2)/(2*'1D'!$I$5)))+('1D'!$D$10*(ABS(I626)/90)*(MAX(Z625^2,
                        Z626^2)/(2*'1D'!$I$5))))-AB625,
        0))</f>
        <v>3.4032696947861041E-3</v>
      </c>
      <c r="AG625" s="5">
        <f ca="1">IF($A$2=0,
    1,
    IF(IFERROR(AG626,
            0)=0,
        0,
        IFERROR(IF(OR(ROUND(AD625,
                        3)&gt;=1,
                    AND(ABS(AF625)&lt;'1D'!$D$19,
                        AD625&lt;1)),
                1,
                0),
            0)))</f>
        <v>1</v>
      </c>
      <c r="AH625" s="5">
        <f ca="1">IFERROR(IF('1D'!V32="Supercritical",
        MAX('1D'!$D$16,
            IFERROR(L625,
                MAX('1D'!$D$16,
                    POWER((ABS(K625)^2)/('1D'!$I$5*MAX(F625,
                                0.1)^2),
                        1/3)))),
        IF('1D'!V32="Subcritical",
            MAX('1D'!$D$16,
                IFERROR(W625,
                    MAX('1D'!$D$16,
                        POWER((ABS(K625)^2)/('1D'!$I$5*MAX(F625,
                                    0.1)^2),
                            1/3)))),
            IF(IFERROR(T625,
                    -1E+99)&gt;=IFERROR(AE625,
                    -1E+99),
                MAX('1D'!$D$16,
                    IFERROR(L625,
                        MAX('1D'!$D$16,
                            POWER((ABS(K625)^2)/('1D'!$I$5*MAX(F625,
                                        0.1)^2),
                                1/3)))),
                MAX('1D'!$D$16,
                    IFERROR(W625,
                        MAX('1D'!$D$16,
                            POWER((ABS(K625)^2)/('1D'!$I$5*MAX(F625,
                                        0.1)^2),
                                1/3))))))),
    MAX('1D'!$D$16,
        POWER((ABS(K625)^2)/('1D'!$I$5*MAX(F625,
                    0.1)^2),
            1/3)))</f>
        <v>2.0411692021517887</v>
      </c>
      <c r="AI625" s="5">
        <f t="shared" ca="1" si="134"/>
        <v>634.29616920215176</v>
      </c>
      <c r="AJ625" s="5">
        <f ca="1">AI625+((ABS(K625)/MAX(((F625)+(G625)*(AH625))*(AH625),
            0.000001))^2)/(2*'1D'!$I$5)</f>
        <v>635.47059253909481</v>
      </c>
      <c r="AM625">
        <v>0</v>
      </c>
      <c r="AN625">
        <v>0</v>
      </c>
      <c r="AO625" s="5">
        <f t="shared" si="135"/>
        <v>0</v>
      </c>
      <c r="AP625" s="5">
        <f t="shared" si="139"/>
        <v>0</v>
      </c>
      <c r="AQ625" s="5">
        <f ca="1">ABS(ABS(K625)/MAX(((F625)+(G625)*(AH625))*(AH625),
        0.000001))/SQRT('1D'!$I$5*MAX((((F625)+(G625)*(AH625))*(AH625))/MAX((F625)+2*(G625)*(AH625),
            0.000001),
        0.000001))</f>
        <v>1.0727235886044055</v>
      </c>
      <c r="AR625" s="5" t="str">
        <f t="shared" ca="1" si="136"/>
        <v>Supercritical</v>
      </c>
      <c r="AS625" s="5">
        <f ca="1">((ABS(K625)*'1D'!$D$6)/(MAX(((F625)+(G625)*(AH625))*(AH625),
            0.000001)*MAX(((((F625)+(G625)*(AH625))*(AH625))/MAX((F625)+2*(AH625)*SQRT(1+(G625)^2),
                    0.000001))^(2/3),
            0.000001)))^2</f>
        <v>4.3358367565141456E-3</v>
      </c>
    </row>
    <row r="626" spans="1:45" x14ac:dyDescent="0.35">
      <c r="A626">
        <v>617</v>
      </c>
      <c r="B626">
        <v>615.99599999999998</v>
      </c>
      <c r="C626">
        <v>616150.60499999998</v>
      </c>
      <c r="D626">
        <v>3097376.9190000002</v>
      </c>
      <c r="E626">
        <v>632.25450000000001</v>
      </c>
      <c r="F626">
        <v>5.2</v>
      </c>
      <c r="G626">
        <v>0</v>
      </c>
      <c r="H626" t="s">
        <v>176</v>
      </c>
      <c r="I626">
        <v>0.05</v>
      </c>
      <c r="J626" s="5">
        <f t="shared" si="137"/>
        <v>1</v>
      </c>
      <c r="K626" s="5">
        <f t="shared" ca="1" si="138"/>
        <v>50.95</v>
      </c>
      <c r="L626" s="5">
        <f ca="1">IF($A$2=0,
    IFERROR(L625,
        MAX('1D'!$D$16,
            POWER((ABS(K626)^2)/('1D'!$I$5*MAX(F626,
                        0.1)^2),
                1/3))),
    IF(IFERROR(V625,
            0)=0,
        IFERROR(L625,
            MAX('1D'!$D$16,
                POWER((ABS(K626)^2)/('1D'!$I$5*MAX(F626,
                            0.1)^2),
                    1/3))),
        IF(OR(IFERROR(L626,
                    0)=0,
                IFERROR(S625,
                    0)&lt;1,
                IFERROR(S626,
                    0)&lt;1),
            MAX('1D'!$D$16,
                POWER((ABS(K626)^2)/('1D'!$I$5*MAX(F626,
                            0.1)^2),
                    1/3)),
            IF(IFERROR(U626,
                    0)&gt;0,
                MAX('1D'!$D$16,
                    IFERROR(L626,
                        0)+((IFERROR(U626,
                                0))*'1D'!$D$18*IF((IFERROR(S626,
                                    0))&lt;1,
                            1,
                            -1))),
                IF(IFERROR(U626,
                        0)&lt;0,
                    IF(ABS((MAX('1D'!$D$16,
                                    POWER((ABS(K626)^2)/('1D'!$I$5*MAX(F626,
                                                0.1)^2),
                                        1/3)))-IFERROR(L626,
                                0))&gt;'1D'!$D$19,
                        MAX('1D'!$D$16,
                            IF((MAX('1D'!$D$16,
                                        POWER((ABS(K626)^2)/('1D'!$I$5*MAX(F626,
                                                    0.1)^2),
                                            1/3)))&gt;IFERROR(L626,
                                    0),
                                MIN((MAX('1D'!$D$16,
                                            POWER((ABS(K626)^2)/('1D'!$I$5*MAX(F626,
                                                        0.1)^2),
                                                1/3))),
                                    IFERROR(L626,
                                        0)+(MIN(ABS(IFERROR(U626,
                                                    0))*'1D'!$D$18,
                                            ABS((MAX('1D'!$D$16,
                                                        POWER((ABS(K626)^2)/('1D'!$I$5*MAX(F626,
                                                                    0.1)^2),
                                                            1/3)))-IFERROR(L626,
                                                    0))))),
                                MAX((MAX('1D'!$D$16,
                                            POWER((ABS(K626)^2)/('1D'!$I$5*MAX(F626,
                                                        0.1)^2),
                                                1/3))),
                                    IFERROR(L626,
                                        0)-(MIN(ABS(IFERROR(U626,
                                                    0))*'1D'!$D$18,
                                            ABS((MAX('1D'!$D$16,
                                                        POWER((ABS(K626)^2)/('1D'!$I$5*MAX(F626,
                                                                    0.1)^2),
                                                            1/3)))-IFERROR(L626,
                                                    0))))))),
                        MAX('1D'!$D$16,
                            POWER((ABS(K626)^2)/('1D'!$I$5*MAX(F626,
                                        0.1)^2),
                                1/3))),
                    MAX('1D'!$D$16,
                        IFERROR(L626,
                            0)))))))</f>
        <v>2.0411692021517887</v>
      </c>
      <c r="M626" s="5">
        <f t="shared" ca="1" si="126"/>
        <v>10.614079851189301</v>
      </c>
      <c r="N626" s="5">
        <f t="shared" ca="1" si="127"/>
        <v>1.1434704692804873</v>
      </c>
      <c r="O626" s="5">
        <f t="shared" ca="1" si="128"/>
        <v>4.8002276894771132</v>
      </c>
      <c r="P626" s="5">
        <f t="shared" ca="1" si="129"/>
        <v>634.29566920215177</v>
      </c>
      <c r="Q626" s="5">
        <f ca="1">P626+((ABS(K626)/MAX(((F626)+(G626)*(L626))*(L626),
            0.000001))^2)/(2*'1D'!$I$5)</f>
        <v>635.47009253909482</v>
      </c>
      <c r="R626" s="5">
        <f ca="1">((ABS(K626)*'1D'!$D$6)/(MAX(((F626)+(G626)*(L626))*(L626),
            0.000001)*MAX(((((F626)+(G626)*(L626))*(L626))/MAX((F626)+2*(L626)*SQRT(1+(G626)^2),
                    0.000001))^(2/3),
            0.000001)))^2</f>
        <v>4.3358367565141456E-3</v>
      </c>
      <c r="S626" s="5">
        <f ca="1">ABS(ABS(K626)/MAX(((F626)+(G626)*(L626))*(L626),
        0.000001))/SQRT('1D'!$I$5*MAX((((F626)+(G626)*(L626))*(L626))/MAX((F626)+2*(G626)*(L626),
            0.000001),
        0.000001))</f>
        <v>1.0727235886044055</v>
      </c>
      <c r="T626" s="5">
        <f ca="1">((F626)*(L626)^2)/2+(G626)*(L626)^3/3+(ABS(K626)^2)/('1D'!$I$5*MAX(((F626)+(G626)*(L626))*(L626),
        0.000001))</f>
        <v>35.763412605541333</v>
      </c>
      <c r="U626" s="5">
        <f ca="1">IF($A$2=0,
    0,
    IFERROR(Q625-(((R625+R626)/2)*J626)-(IF(O625&gt;O626,
                '1D'!$D$8*((O625^2-O626^2)/(2*'1D'!$I$5)),
                '1D'!$D$9*((O626^2-O625^2)/(2*'1D'!$I$5)))+('1D'!$D$10*(ABS(I626)/90)*(MAX(O625^2,
                        O626^2)/(2*'1D'!$I$5))))-Q626,
        0))</f>
        <v>-3.9337053678991651E-3</v>
      </c>
      <c r="V626" s="5">
        <f ca="1">IF($A$2=0,
    1,
    IF(IFERROR(V625,
            0)=0,
        0,
        IFERROR(IF(ROUND(S626,
                    3)=1,
                1,
                IF(AND(ABS(U626)&lt;'1D'!$D$19,
                        S626&gt;1),
                    1,
                    0)),
            0)))</f>
        <v>0</v>
      </c>
      <c r="W626" s="5">
        <f ca="1">IF($A$2=0,
    MAX(MAX('1D'!$D$16,
            MAX('1D'!$D$16,
                POWER((ABS(K626)^2)/('1D'!$I$5*MAX(F626,
                            0.1)^2),
                    1/3))),
        IFERROR(W1396,
            MAX(MAX('1D'!$D$16,
                    MAX('1D'!$D$16,
                        POWER((ABS(K626)^2)/('1D'!$I$5*MAX(F626,
                                    0.1)^2),
                            1/3))),
                ($L$2)-E1396))),
    IF(IFERROR(AG627,
            0)=0,
        MAX(MAX('1D'!$D$16,
                MAX('1D'!$D$16,
                    POWER((ABS(K626)^2)/('1D'!$I$5*MAX(F626,
                                0.1)^2),
                        1/3))),
            IFERROR(W1396,
                MAX(MAX('1D'!$D$16,
                        MAX('1D'!$D$16,
                            POWER((ABS(K626)^2)/('1D'!$I$5*MAX(F626,
                                        0.1)^2),
                                1/3))),
                    ($L$2)-E1396))),
        IF(IFERROR(W626,
                0)=0,
            MAX(MAX('1D'!$D$16,
                    MAX('1D'!$D$16,
                        POWER((ABS(K626)^2)/('1D'!$I$5*MAX(F626,
                                    0.1)^2),
                            1/3))),
                IFERROR(W1396,
                    MAX(MAX('1D'!$D$16,
                            MAX('1D'!$D$16,
                                POWER((ABS(K626)^2)/('1D'!$I$5*MAX(F626,
                                            0.1)^2),
                                    1/3))),
                        ($L$2)-E1396))),
            IF(OR(IFERROR(AD626,
                        0)&gt;=1,
                    IFERROR(AD627,
                        0)&gt;=1),
                MAX('1D'!$D$16,
                    MAX('1D'!$D$16,
                        POWER((ABS(K626)^2)/('1D'!$I$5*MAX(F626,
                                    0.1)^2),
                            1/3))),
                IF(ABS(IFERROR(AF626,
                            0))&lt;'1D'!$D$19,
                    MAX(MAX('1D'!$D$16,
                            MAX('1D'!$D$16,
                                POWER((ABS(K626)^2)/('1D'!$I$5*MAX(F626,
                                            0.1)^2),
                                    1/3))),
                        IFERROR(W626,
                            0)),
                    MAX(MAX('1D'!$D$16,
                            MAX('1D'!$D$16,
                                POWER((ABS(K626)^2)/('1D'!$I$5*MAX(F626,
                                            0.1)^2),
                                    1/3))),
                        (IFERROR(W626,
                                0))+((IFERROR(AF626,
                                    0))*'1D'!$D$18)))))))</f>
        <v>2.1389677043987478</v>
      </c>
      <c r="X626" s="5">
        <f t="shared" ca="1" si="130"/>
        <v>11.122632062873489</v>
      </c>
      <c r="Y626" s="5">
        <f t="shared" ca="1" si="131"/>
        <v>1.1735290000551568</v>
      </c>
      <c r="Z626" s="5">
        <f t="shared" ca="1" si="132"/>
        <v>4.5807502857230418</v>
      </c>
      <c r="AA626" s="5">
        <f t="shared" ca="1" si="133"/>
        <v>634.39346770439874</v>
      </c>
      <c r="AB626" s="5">
        <f ca="1">AA626+((ABS(K626)/MAX(((F626)+(G626)*(W626))*(W626),
            0.000001))^2)/(2*'1D'!$I$5)</f>
        <v>635.46295155659811</v>
      </c>
      <c r="AC626" s="5">
        <f ca="1">((ABS(K626)*'1D'!$D$6)/(MAX(((F626)+(G626)*(W626))*(W626),
            0.000001)*MAX(((((F626)+(G626)*(W626))*(W626))/MAX((F626)+2*(W626)*SQRT(1+(G626)^2),
                    0.000001))^(2/3),
            0.000001)))^2</f>
        <v>3.8141460404132466E-3</v>
      </c>
      <c r="AD626" s="5">
        <f ca="1">ABS(ABS(K626)/MAX(((F626)+(G626)*(W626))*(W626),
        0.000001))/SQRT('1D'!$I$5*MAX((((F626)+(G626)*(W626))*(W626))/MAX((F626)+2*(G626)*(W626),
            0.000001),
        0.000001))</f>
        <v>1.0000000000000004</v>
      </c>
      <c r="AE626" s="5">
        <f ca="1">((F626)*(W626)^2)/2+(G626)*(W626)^3/3+(ABS(K626)^2)/('1D'!$I$5*MAX(((F626)+(G626)*(W626))*(W626),
        0.000001))</f>
        <v>35.686426155594638</v>
      </c>
      <c r="AF626" s="5">
        <f ca="1">IF($A$2=0,
    0,
    IFERROR(AB627+(((AC626+AC627)/2)*J627)+(IF(Z626&gt;Z627,
                '1D'!$D$8*((Z626^2-Z627^2)/(2*'1D'!$I$5)),
                '1D'!$D$9*((Z627^2-Z626^2)/(2*'1D'!$I$5)))+('1D'!$D$10*(ABS(I627)/90)*(MAX(Z626^2,
                        Z627^2)/(2*'1D'!$I$5))))-AB626,
        0))</f>
        <v>3.3584586676624895E-3</v>
      </c>
      <c r="AG626" s="5">
        <f ca="1">IF($A$2=0,
    1,
    IF(IFERROR(AG627,
            0)=0,
        0,
        IFERROR(IF(OR(ROUND(AD626,
                        3)&gt;=1,
                    AND(ABS(AF626)&lt;'1D'!$D$19,
                        AD626&lt;1)),
                1,
                0),
            0)))</f>
        <v>1</v>
      </c>
      <c r="AH626" s="5">
        <f ca="1">IFERROR(IF('1D'!V32="Supercritical",
        MAX('1D'!$D$16,
            IFERROR(L626,
                MAX('1D'!$D$16,
                    POWER((ABS(K626)^2)/('1D'!$I$5*MAX(F626,
                                0.1)^2),
                        1/3)))),
        IF('1D'!V32="Subcritical",
            MAX('1D'!$D$16,
                IFERROR(W626,
                    MAX('1D'!$D$16,
                        POWER((ABS(K626)^2)/('1D'!$I$5*MAX(F626,
                                    0.1)^2),
                            1/3)))),
            IF(IFERROR(T626,
                    -1E+99)&gt;=IFERROR(AE626,
                    -1E+99),
                MAX('1D'!$D$16,
                    IFERROR(L626,
                        MAX('1D'!$D$16,
                            POWER((ABS(K626)^2)/('1D'!$I$5*MAX(F626,
                                        0.1)^2),
                                1/3)))),
                MAX('1D'!$D$16,
                    IFERROR(W626,
                        MAX('1D'!$D$16,
                            POWER((ABS(K626)^2)/('1D'!$I$5*MAX(F626,
                                        0.1)^2),
                                1/3))))))),
    MAX('1D'!$D$16,
        POWER((ABS(K626)^2)/('1D'!$I$5*MAX(F626,
                    0.1)^2),
            1/3)))</f>
        <v>2.0411692021517887</v>
      </c>
      <c r="AI626" s="5">
        <f t="shared" ca="1" si="134"/>
        <v>634.29566920215177</v>
      </c>
      <c r="AJ626" s="5">
        <f ca="1">AI626+((ABS(K626)/MAX(((F626)+(G626)*(AH626))*(AH626),
            0.000001))^2)/(2*'1D'!$I$5)</f>
        <v>635.47009253909482</v>
      </c>
      <c r="AM626">
        <v>0</v>
      </c>
      <c r="AN626">
        <v>0</v>
      </c>
      <c r="AO626" s="5">
        <f t="shared" si="135"/>
        <v>0</v>
      </c>
      <c r="AP626" s="5">
        <f t="shared" si="139"/>
        <v>0</v>
      </c>
      <c r="AQ626" s="5">
        <f ca="1">ABS(ABS(K626)/MAX(((F626)+(G626)*(AH626))*(AH626),
        0.000001))/SQRT('1D'!$I$5*MAX((((F626)+(G626)*(AH626))*(AH626))/MAX((F626)+2*(G626)*(AH626),
            0.000001),
        0.000001))</f>
        <v>1.0727235886044055</v>
      </c>
      <c r="AR626" s="5" t="str">
        <f t="shared" ca="1" si="136"/>
        <v>Supercritical</v>
      </c>
      <c r="AS626" s="5">
        <f ca="1">((ABS(K626)*'1D'!$D$6)/(MAX(((F626)+(G626)*(AH626))*(AH626),
            0.000001)*MAX(((((F626)+(G626)*(AH626))*(AH626))/MAX((F626)+2*(AH626)*SQRT(1+(G626)^2),
                    0.000001))^(2/3),
            0.000001)))^2</f>
        <v>4.3358367565141456E-3</v>
      </c>
    </row>
    <row r="627" spans="1:45" x14ac:dyDescent="0.35">
      <c r="A627">
        <v>618</v>
      </c>
      <c r="B627">
        <v>616.995</v>
      </c>
      <c r="C627">
        <v>616150.13100000005</v>
      </c>
      <c r="D627">
        <v>3097376.0389999999</v>
      </c>
      <c r="E627">
        <v>632.25400000000002</v>
      </c>
      <c r="F627">
        <v>5.2</v>
      </c>
      <c r="G627">
        <v>0</v>
      </c>
      <c r="H627" t="s">
        <v>176</v>
      </c>
      <c r="I627">
        <v>2.7E-2</v>
      </c>
      <c r="J627" s="5">
        <f t="shared" si="137"/>
        <v>0.99900000000002365</v>
      </c>
      <c r="K627" s="5">
        <f t="shared" ca="1" si="138"/>
        <v>50.95</v>
      </c>
      <c r="L627" s="5">
        <f ca="1">IF($A$2=0,
    IFERROR(L626,
        MAX('1D'!$D$16,
            POWER((ABS(K627)^2)/('1D'!$I$5*MAX(F627,
                        0.1)^2),
                1/3))),
    IF(IFERROR(V626,
            0)=0,
        IFERROR(L626,
            MAX('1D'!$D$16,
                POWER((ABS(K627)^2)/('1D'!$I$5*MAX(F627,
                            0.1)^2),
                    1/3))),
        IF(OR(IFERROR(L627,
                    0)=0,
                IFERROR(S626,
                    0)&lt;1,
                IFERROR(S627,
                    0)&lt;1),
            MAX('1D'!$D$16,
                POWER((ABS(K627)^2)/('1D'!$I$5*MAX(F627,
                            0.1)^2),
                    1/3)),
            IF(IFERROR(U627,
                    0)&gt;0,
                MAX('1D'!$D$16,
                    IFERROR(L627,
                        0)+((IFERROR(U627,
                                0))*'1D'!$D$18*IF((IFERROR(S627,
                                    0))&lt;1,
                            1,
                            -1))),
                IF(IFERROR(U627,
                        0)&lt;0,
                    IF(ABS((MAX('1D'!$D$16,
                                    POWER((ABS(K627)^2)/('1D'!$I$5*MAX(F627,
                                                0.1)^2),
                                        1/3)))-IFERROR(L627,
                                0))&gt;'1D'!$D$19,
                        MAX('1D'!$D$16,
                            IF((MAX('1D'!$D$16,
                                        POWER((ABS(K627)^2)/('1D'!$I$5*MAX(F627,
                                                    0.1)^2),
                                            1/3)))&gt;IFERROR(L627,
                                    0),
                                MIN((MAX('1D'!$D$16,
                                            POWER((ABS(K627)^2)/('1D'!$I$5*MAX(F627,
                                                        0.1)^2),
                                                1/3))),
                                    IFERROR(L627,
                                        0)+(MIN(ABS(IFERROR(U627,
                                                    0))*'1D'!$D$18,
                                            ABS((MAX('1D'!$D$16,
                                                        POWER((ABS(K627)^2)/('1D'!$I$5*MAX(F627,
                                                                    0.1)^2),
                                                            1/3)))-IFERROR(L627,
                                                    0))))),
                                MAX((MAX('1D'!$D$16,
                                            POWER((ABS(K627)^2)/('1D'!$I$5*MAX(F627,
                                                        0.1)^2),
                                                1/3))),
                                    IFERROR(L627,
                                        0)-(MIN(ABS(IFERROR(U627,
                                                    0))*'1D'!$D$18,
                                            ABS((MAX('1D'!$D$16,
                                                        POWER((ABS(K627)^2)/('1D'!$I$5*MAX(F627,
                                                                    0.1)^2),
                                                            1/3)))-IFERROR(L627,
                                                    0))))))),
                        MAX('1D'!$D$16,
                            POWER((ABS(K627)^2)/('1D'!$I$5*MAX(F627,
                                        0.1)^2),
                                1/3))),
                    MAX('1D'!$D$16,
                        IFERROR(L627,
                            0)))))))</f>
        <v>2.0411692021517887</v>
      </c>
      <c r="M627" s="5">
        <f t="shared" ca="1" si="126"/>
        <v>10.614079851189301</v>
      </c>
      <c r="N627" s="5">
        <f t="shared" ca="1" si="127"/>
        <v>1.1434704692804873</v>
      </c>
      <c r="O627" s="5">
        <f t="shared" ca="1" si="128"/>
        <v>4.8002276894771132</v>
      </c>
      <c r="P627" s="5">
        <f t="shared" ca="1" si="129"/>
        <v>634.29516920215178</v>
      </c>
      <c r="Q627" s="5">
        <f ca="1">P627+((ABS(K627)/MAX(((F627)+(G627)*(L627))*(L627),
            0.000001))^2)/(2*'1D'!$I$5)</f>
        <v>635.46959253909483</v>
      </c>
      <c r="R627" s="5">
        <f ca="1">((ABS(K627)*'1D'!$D$6)/(MAX(((F627)+(G627)*(L627))*(L627),
            0.000001)*MAX(((((F627)+(G627)*(L627))*(L627))/MAX((F627)+2*(L627)*SQRT(1+(G627)^2),
                    0.000001))^(2/3),
            0.000001)))^2</f>
        <v>4.3358367565141456E-3</v>
      </c>
      <c r="S627" s="5">
        <f ca="1">ABS(ABS(K627)/MAX(((F627)+(G627)*(L627))*(L627),
        0.000001))/SQRT('1D'!$I$5*MAX((((F627)+(G627)*(L627))*(L627))/MAX((F627)+2*(G627)*(L627),
            0.000001),
        0.000001))</f>
        <v>1.0727235886044055</v>
      </c>
      <c r="T627" s="5">
        <f ca="1">((F627)*(L627)^2)/2+(G627)*(L627)^3/3+(ABS(K627)^2)/('1D'!$I$5*MAX(((F627)+(G627)*(L627))*(L627),
        0.000001))</f>
        <v>35.763412605541333</v>
      </c>
      <c r="U627" s="5">
        <f ca="1">IF($A$2=0,
    0,
    IFERROR(Q626-(((R626+R627)/2)*J627)-(IF(O626&gt;O627,
                '1D'!$D$8*((O626^2-O627^2)/(2*'1D'!$I$5)),
                '1D'!$D$9*((O627^2-O626^2)/(2*'1D'!$I$5)))+('1D'!$D$10*(ABS(I627)/90)*(MAX(O626^2,
                        O627^2)/(2*'1D'!$I$5))))-Q627,
        0))</f>
        <v>-3.8843499698941741E-3</v>
      </c>
      <c r="V627" s="5">
        <f ca="1">IF($A$2=0,
    1,
    IF(IFERROR(V626,
            0)=0,
        0,
        IFERROR(IF(ROUND(S627,
                    3)=1,
                1,
                IF(AND(ABS(U627)&lt;'1D'!$D$19,
                        S627&gt;1),
                    1,
                    0)),
            0)))</f>
        <v>0</v>
      </c>
      <c r="W627" s="5">
        <f ca="1">IF($A$2=0,
    MAX(MAX('1D'!$D$16,
            MAX('1D'!$D$16,
                POWER((ABS(K627)^2)/('1D'!$I$5*MAX(F627,
                            0.1)^2),
                    1/3))),
        IFERROR(W1396,
            MAX(MAX('1D'!$D$16,
                    MAX('1D'!$D$16,
                        POWER((ABS(K627)^2)/('1D'!$I$5*MAX(F627,
                                    0.1)^2),
                            1/3))),
                ($L$2)-E1396))),
    IF(IFERROR(AG628,
            0)=0,
        MAX(MAX('1D'!$D$16,
                MAX('1D'!$D$16,
                    POWER((ABS(K627)^2)/('1D'!$I$5*MAX(F627,
                                0.1)^2),
                        1/3))),
            IFERROR(W1396,
                MAX(MAX('1D'!$D$16,
                        MAX('1D'!$D$16,
                            POWER((ABS(K627)^2)/('1D'!$I$5*MAX(F627,
                                        0.1)^2),
                                1/3))),
                    ($L$2)-E1396))),
        IF(IFERROR(W627,
                0)=0,
            MAX(MAX('1D'!$D$16,
                    MAX('1D'!$D$16,
                        POWER((ABS(K627)^2)/('1D'!$I$5*MAX(F627,
                                    0.1)^2),
                            1/3))),
                IFERROR(W1396,
                    MAX(MAX('1D'!$D$16,
                            MAX('1D'!$D$16,
                                POWER((ABS(K627)^2)/('1D'!$I$5*MAX(F627,
                                            0.1)^2),
                                    1/3))),
                        ($L$2)-E1396))),
            IF(OR(IFERROR(AD627,
                        0)&gt;=1,
                    IFERROR(AD628,
                        0)&gt;=1),
                MAX('1D'!$D$16,
                    MAX('1D'!$D$16,
                        POWER((ABS(K627)^2)/('1D'!$I$5*MAX(F627,
                                    0.1)^2),
                            1/3))),
                IF(ABS(IFERROR(AF627,
                            0))&lt;'1D'!$D$19,
                    MAX(MAX('1D'!$D$16,
                            MAX('1D'!$D$16,
                                POWER((ABS(K627)^2)/('1D'!$I$5*MAX(F627,
                                            0.1)^2),
                                    1/3))),
                        IFERROR(W627,
                            0)),
                    MAX(MAX('1D'!$D$16,
                            MAX('1D'!$D$16,
                                POWER((ABS(K627)^2)/('1D'!$I$5*MAX(F627,
                                            0.1)^2),
                                    1/3))),
                        (IFERROR(W627,
                                0))+((IFERROR(AF627,
                                    0))*'1D'!$D$18)))))))</f>
        <v>2.1389677043987478</v>
      </c>
      <c r="X627" s="5">
        <f t="shared" ca="1" si="130"/>
        <v>11.122632062873489</v>
      </c>
      <c r="Y627" s="5">
        <f t="shared" ca="1" si="131"/>
        <v>1.1735290000551568</v>
      </c>
      <c r="Z627" s="5">
        <f t="shared" ca="1" si="132"/>
        <v>4.5807502857230418</v>
      </c>
      <c r="AA627" s="5">
        <f t="shared" ca="1" si="133"/>
        <v>634.39296770439876</v>
      </c>
      <c r="AB627" s="5">
        <f ca="1">AA627+((ABS(K627)/MAX(((F627)+(G627)*(W627))*(W627),
            0.000001))^2)/(2*'1D'!$I$5)</f>
        <v>635.46245155659813</v>
      </c>
      <c r="AC627" s="5">
        <f ca="1">((ABS(K627)*'1D'!$D$6)/(MAX(((F627)+(G627)*(W627))*(W627),
            0.000001)*MAX(((((F627)+(G627)*(W627))*(W627))/MAX((F627)+2*(W627)*SQRT(1+(G627)^2),
                    0.000001))^(2/3),
            0.000001)))^2</f>
        <v>3.8141460404132466E-3</v>
      </c>
      <c r="AD627" s="5">
        <f ca="1">ABS(ABS(K627)/MAX(((F627)+(G627)*(W627))*(W627),
        0.000001))/SQRT('1D'!$I$5*MAX((((F627)+(G627)*(W627))*(W627))/MAX((F627)+2*(G627)*(W627),
            0.000001),
        0.000001))</f>
        <v>1.0000000000000004</v>
      </c>
      <c r="AE627" s="5">
        <f ca="1">((F627)*(W627)^2)/2+(G627)*(W627)^3/3+(ABS(K627)^2)/('1D'!$I$5*MAX(((F627)+(G627)*(W627))*(W627),
        0.000001))</f>
        <v>35.686426155594638</v>
      </c>
      <c r="AF627" s="5">
        <f ca="1">IF($A$2=0,
    0,
    IFERROR(AB628+(((AC627+AC628)/2)*J628)+(IF(Z627&gt;Z628,
                '1D'!$D$8*((Z627^2-Z628^2)/(2*'1D'!$I$5)),
                '1D'!$D$9*((Z628^2-Z627^2)/(2*'1D'!$I$5)))+('1D'!$D$10*(ABS(I628)/90)*(MAX(Z627^2,
                        Z628^2)/(2*'1D'!$I$5))))-AB627,
        0))</f>
        <v>3.3660869597724741E-3</v>
      </c>
      <c r="AG627" s="5">
        <f ca="1">IF($A$2=0,
    1,
    IF(IFERROR(AG628,
            0)=0,
        0,
        IFERROR(IF(OR(ROUND(AD627,
                        3)&gt;=1,
                    AND(ABS(AF627)&lt;'1D'!$D$19,
                        AD627&lt;1)),
                1,
                0),
            0)))</f>
        <v>1</v>
      </c>
      <c r="AH627" s="5">
        <f ca="1">IFERROR(IF('1D'!V32="Supercritical",
        MAX('1D'!$D$16,
            IFERROR(L627,
                MAX('1D'!$D$16,
                    POWER((ABS(K627)^2)/('1D'!$I$5*MAX(F627,
                                0.1)^2),
                        1/3)))),
        IF('1D'!V32="Subcritical",
            MAX('1D'!$D$16,
                IFERROR(W627,
                    MAX('1D'!$D$16,
                        POWER((ABS(K627)^2)/('1D'!$I$5*MAX(F627,
                                    0.1)^2),
                            1/3)))),
            IF(IFERROR(T627,
                    -1E+99)&gt;=IFERROR(AE627,
                    -1E+99),
                MAX('1D'!$D$16,
                    IFERROR(L627,
                        MAX('1D'!$D$16,
                            POWER((ABS(K627)^2)/('1D'!$I$5*MAX(F627,
                                        0.1)^2),
                                1/3)))),
                MAX('1D'!$D$16,
                    IFERROR(W627,
                        MAX('1D'!$D$16,
                            POWER((ABS(K627)^2)/('1D'!$I$5*MAX(F627,
                                        0.1)^2),
                                1/3))))))),
    MAX('1D'!$D$16,
        POWER((ABS(K627)^2)/('1D'!$I$5*MAX(F627,
                    0.1)^2),
            1/3)))</f>
        <v>2.0411692021517887</v>
      </c>
      <c r="AI627" s="5">
        <f t="shared" ca="1" si="134"/>
        <v>634.29516920215178</v>
      </c>
      <c r="AJ627" s="5">
        <f ca="1">AI627+((ABS(K627)/MAX(((F627)+(G627)*(AH627))*(AH627),
            0.000001))^2)/(2*'1D'!$I$5)</f>
        <v>635.46959253909483</v>
      </c>
      <c r="AM627">
        <v>0</v>
      </c>
      <c r="AN627">
        <v>0</v>
      </c>
      <c r="AO627" s="5">
        <f t="shared" si="135"/>
        <v>0</v>
      </c>
      <c r="AP627" s="5">
        <f t="shared" si="139"/>
        <v>0</v>
      </c>
      <c r="AQ627" s="5">
        <f ca="1">ABS(ABS(K627)/MAX(((F627)+(G627)*(AH627))*(AH627),
        0.000001))/SQRT('1D'!$I$5*MAX((((F627)+(G627)*(AH627))*(AH627))/MAX((F627)+2*(G627)*(AH627),
            0.000001),
        0.000001))</f>
        <v>1.0727235886044055</v>
      </c>
      <c r="AR627" s="5" t="str">
        <f t="shared" ca="1" si="136"/>
        <v>Supercritical</v>
      </c>
      <c r="AS627" s="5">
        <f ca="1">((ABS(K627)*'1D'!$D$6)/(MAX(((F627)+(G627)*(AH627))*(AH627),
            0.000001)*MAX(((((F627)+(G627)*(AH627))*(AH627))/MAX((F627)+2*(AH627)*SQRT(1+(G627)^2),
                    0.000001))^(2/3),
            0.000001)))^2</f>
        <v>4.3358367565141456E-3</v>
      </c>
    </row>
    <row r="628" spans="1:45" x14ac:dyDescent="0.35">
      <c r="A628">
        <v>619</v>
      </c>
      <c r="B628">
        <v>617.99599999999998</v>
      </c>
      <c r="C628">
        <v>616149.65700000001</v>
      </c>
      <c r="D628">
        <v>3097375.1579999998</v>
      </c>
      <c r="E628">
        <v>632.25350000000003</v>
      </c>
      <c r="F628">
        <v>5.2</v>
      </c>
      <c r="G628">
        <v>0</v>
      </c>
      <c r="H628" t="s">
        <v>176</v>
      </c>
      <c r="I628">
        <v>2.7E-2</v>
      </c>
      <c r="J628" s="5">
        <f t="shared" si="137"/>
        <v>1.0009999999999764</v>
      </c>
      <c r="K628" s="5">
        <f t="shared" ca="1" si="138"/>
        <v>50.95</v>
      </c>
      <c r="L628" s="5">
        <f ca="1">IF($A$2=0,
    IFERROR(L627,
        MAX('1D'!$D$16,
            POWER((ABS(K628)^2)/('1D'!$I$5*MAX(F628,
                        0.1)^2),
                1/3))),
    IF(IFERROR(V627,
            0)=0,
        IFERROR(L627,
            MAX('1D'!$D$16,
                POWER((ABS(K628)^2)/('1D'!$I$5*MAX(F628,
                            0.1)^2),
                    1/3))),
        IF(OR(IFERROR(L628,
                    0)=0,
                IFERROR(S627,
                    0)&lt;1,
                IFERROR(S628,
                    0)&lt;1),
            MAX('1D'!$D$16,
                POWER((ABS(K628)^2)/('1D'!$I$5*MAX(F628,
                            0.1)^2),
                    1/3)),
            IF(IFERROR(U628,
                    0)&gt;0,
                MAX('1D'!$D$16,
                    IFERROR(L628,
                        0)+((IFERROR(U628,
                                0))*'1D'!$D$18*IF((IFERROR(S628,
                                    0))&lt;1,
                            1,
                            -1))),
                IF(IFERROR(U628,
                        0)&lt;0,
                    IF(ABS((MAX('1D'!$D$16,
                                    POWER((ABS(K628)^2)/('1D'!$I$5*MAX(F628,
                                                0.1)^2),
                                        1/3)))-IFERROR(L628,
                                0))&gt;'1D'!$D$19,
                        MAX('1D'!$D$16,
                            IF((MAX('1D'!$D$16,
                                        POWER((ABS(K628)^2)/('1D'!$I$5*MAX(F628,
                                                    0.1)^2),
                                            1/3)))&gt;IFERROR(L628,
                                    0),
                                MIN((MAX('1D'!$D$16,
                                            POWER((ABS(K628)^2)/('1D'!$I$5*MAX(F628,
                                                        0.1)^2),
                                                1/3))),
                                    IFERROR(L628,
                                        0)+(MIN(ABS(IFERROR(U628,
                                                    0))*'1D'!$D$18,
                                            ABS((MAX('1D'!$D$16,
                                                        POWER((ABS(K628)^2)/('1D'!$I$5*MAX(F628,
                                                                    0.1)^2),
                                                            1/3)))-IFERROR(L628,
                                                    0))))),
                                MAX((MAX('1D'!$D$16,
                                            POWER((ABS(K628)^2)/('1D'!$I$5*MAX(F628,
                                                        0.1)^2),
                                                1/3))),
                                    IFERROR(L628,
                                        0)-(MIN(ABS(IFERROR(U628,
                                                    0))*'1D'!$D$18,
                                            ABS((MAX('1D'!$D$16,
                                                        POWER((ABS(K628)^2)/('1D'!$I$5*MAX(F628,
                                                                    0.1)^2),
                                                            1/3)))-IFERROR(L628,
                                                    0))))))),
                        MAX('1D'!$D$16,
                            POWER((ABS(K628)^2)/('1D'!$I$5*MAX(F628,
                                        0.1)^2),
                                1/3))),
                    MAX('1D'!$D$16,
                        IFERROR(L628,
                            0)))))))</f>
        <v>2.0411692021517887</v>
      </c>
      <c r="M628" s="5">
        <f t="shared" ca="1" si="126"/>
        <v>10.614079851189301</v>
      </c>
      <c r="N628" s="5">
        <f t="shared" ca="1" si="127"/>
        <v>1.1434704692804873</v>
      </c>
      <c r="O628" s="5">
        <f t="shared" ca="1" si="128"/>
        <v>4.8002276894771132</v>
      </c>
      <c r="P628" s="5">
        <f t="shared" ca="1" si="129"/>
        <v>634.29466920215179</v>
      </c>
      <c r="Q628" s="5">
        <f ca="1">P628+((ABS(K628)/MAX(((F628)+(G628)*(L628))*(L628),
            0.000001))^2)/(2*'1D'!$I$5)</f>
        <v>635.46909253909485</v>
      </c>
      <c r="R628" s="5">
        <f ca="1">((ABS(K628)*'1D'!$D$6)/(MAX(((F628)+(G628)*(L628))*(L628),
            0.000001)*MAX(((((F628)+(G628)*(L628))*(L628))/MAX((F628)+2*(L628)*SQRT(1+(G628)^2),
                    0.000001))^(2/3),
            0.000001)))^2</f>
        <v>4.3358367565141456E-3</v>
      </c>
      <c r="S628" s="5">
        <f ca="1">ABS(ABS(K628)/MAX(((F628)+(G628)*(L628))*(L628),
        0.000001))/SQRT('1D'!$I$5*MAX((((F628)+(G628)*(L628))*(L628))/MAX((F628)+2*(G628)*(L628),
            0.000001),
        0.000001))</f>
        <v>1.0727235886044055</v>
      </c>
      <c r="T628" s="5">
        <f ca="1">((F628)*(L628)^2)/2+(G628)*(L628)^3/3+(ABS(K628)^2)/('1D'!$I$5*MAX(((F628)+(G628)*(L628))*(L628),
        0.000001))</f>
        <v>35.763412605541333</v>
      </c>
      <c r="U628" s="5">
        <f ca="1">IF($A$2=0,
    0,
    IFERROR(Q627-(((R627+R628)/2)*J628)-(IF(O627&gt;O628,
                '1D'!$D$8*((O627^2-O628^2)/(2*'1D'!$I$5)),
                '1D'!$D$9*((O628^2-O627^2)/(2*'1D'!$I$5)))+('1D'!$D$10*(ABS(I628)/90)*(MAX(O627^2,
                        O628^2)/(2*'1D'!$I$5))))-Q628,
        0))</f>
        <v>-3.8930216434209797E-3</v>
      </c>
      <c r="V628" s="5">
        <f ca="1">IF($A$2=0,
    1,
    IF(IFERROR(V627,
            0)=0,
        0,
        IFERROR(IF(ROUND(S628,
                    3)=1,
                1,
                IF(AND(ABS(U628)&lt;'1D'!$D$19,
                        S628&gt;1),
                    1,
                    0)),
            0)))</f>
        <v>0</v>
      </c>
      <c r="W628" s="5">
        <f ca="1">IF($A$2=0,
    MAX(MAX('1D'!$D$16,
            MAX('1D'!$D$16,
                POWER((ABS(K628)^2)/('1D'!$I$5*MAX(F628,
                            0.1)^2),
                    1/3))),
        IFERROR(W1396,
            MAX(MAX('1D'!$D$16,
                    MAX('1D'!$D$16,
                        POWER((ABS(K628)^2)/('1D'!$I$5*MAX(F628,
                                    0.1)^2),
                            1/3))),
                ($L$2)-E1396))),
    IF(IFERROR(AG629,
            0)=0,
        MAX(MAX('1D'!$D$16,
                MAX('1D'!$D$16,
                    POWER((ABS(K628)^2)/('1D'!$I$5*MAX(F628,
                                0.1)^2),
                        1/3))),
            IFERROR(W1396,
                MAX(MAX('1D'!$D$16,
                        MAX('1D'!$D$16,
                            POWER((ABS(K628)^2)/('1D'!$I$5*MAX(F628,
                                        0.1)^2),
                                1/3))),
                    ($L$2)-E1396))),
        IF(IFERROR(W628,
                0)=0,
            MAX(MAX('1D'!$D$16,
                    MAX('1D'!$D$16,
                        POWER((ABS(K628)^2)/('1D'!$I$5*MAX(F628,
                                    0.1)^2),
                            1/3))),
                IFERROR(W1396,
                    MAX(MAX('1D'!$D$16,
                            MAX('1D'!$D$16,
                                POWER((ABS(K628)^2)/('1D'!$I$5*MAX(F628,
                                            0.1)^2),
                                    1/3))),
                        ($L$2)-E1396))),
            IF(OR(IFERROR(AD628,
                        0)&gt;=1,
                    IFERROR(AD629,
                        0)&gt;=1),
                MAX('1D'!$D$16,
                    MAX('1D'!$D$16,
                        POWER((ABS(K628)^2)/('1D'!$I$5*MAX(F628,
                                    0.1)^2),
                            1/3))),
                IF(ABS(IFERROR(AF628,
                            0))&lt;'1D'!$D$19,
                    MAX(MAX('1D'!$D$16,
                            MAX('1D'!$D$16,
                                POWER((ABS(K628)^2)/('1D'!$I$5*MAX(F628,
                                            0.1)^2),
                                    1/3))),
                        IFERROR(W628,
                            0)),
                    MAX(MAX('1D'!$D$16,
                            MAX('1D'!$D$16,
                                POWER((ABS(K628)^2)/('1D'!$I$5*MAX(F628,
                                            0.1)^2),
                                    1/3))),
                        (IFERROR(W628,
                                0))+((IFERROR(AF628,
                                    0))*'1D'!$D$18)))))))</f>
        <v>2.1389677043987478</v>
      </c>
      <c r="X628" s="5">
        <f t="shared" ca="1" si="130"/>
        <v>11.122632062873489</v>
      </c>
      <c r="Y628" s="5">
        <f t="shared" ca="1" si="131"/>
        <v>1.1735290000551568</v>
      </c>
      <c r="Z628" s="5">
        <f t="shared" ca="1" si="132"/>
        <v>4.5807502857230418</v>
      </c>
      <c r="AA628" s="5">
        <f t="shared" ca="1" si="133"/>
        <v>634.39246770439877</v>
      </c>
      <c r="AB628" s="5">
        <f ca="1">AA628+((ABS(K628)/MAX(((F628)+(G628)*(W628))*(W628),
            0.000001))^2)/(2*'1D'!$I$5)</f>
        <v>635.46195155659814</v>
      </c>
      <c r="AC628" s="5">
        <f ca="1">((ABS(K628)*'1D'!$D$6)/(MAX(((F628)+(G628)*(W628))*(W628),
            0.000001)*MAX(((((F628)+(G628)*(W628))*(W628))/MAX((F628)+2*(W628)*SQRT(1+(G628)^2),
                    0.000001))^(2/3),
            0.000001)))^2</f>
        <v>3.8141460404132466E-3</v>
      </c>
      <c r="AD628" s="5">
        <f ca="1">ABS(ABS(K628)/MAX(((F628)+(G628)*(W628))*(W628),
        0.000001))/SQRT('1D'!$I$5*MAX((((F628)+(G628)*(W628))*(W628))/MAX((F628)+2*(G628)*(W628),
            0.000001),
        0.000001))</f>
        <v>1.0000000000000004</v>
      </c>
      <c r="AE628" s="5">
        <f ca="1">((F628)*(W628)^2)/2+(G628)*(W628)^3/3+(ABS(K628)^2)/('1D'!$I$5*MAX(((F628)+(G628)*(W628))*(W628),
        0.000001))</f>
        <v>35.686426155594638</v>
      </c>
      <c r="AF628" s="5">
        <f ca="1">IF($A$2=0,
    0,
    IFERROR(AB629+(((AC628+AC629)/2)*J629)+(IF(Z628&gt;Z629,
                '1D'!$D$8*((Z628^2-Z629^2)/(2*'1D'!$I$5)),
                '1D'!$D$9*((Z629^2-Z628^2)/(2*'1D'!$I$5)))+('1D'!$D$10*(ABS(I629)/90)*(MAX(Z628^2,
                        Z629^2)/(2*'1D'!$I$5))))-AB628,
        0))</f>
        <v>3.3513287753521581E-3</v>
      </c>
      <c r="AG628" s="5">
        <f ca="1">IF($A$2=0,
    1,
    IF(IFERROR(AG629,
            0)=0,
        0,
        IFERROR(IF(OR(ROUND(AD628,
                        3)&gt;=1,
                    AND(ABS(AF628)&lt;'1D'!$D$19,
                        AD628&lt;1)),
                1,
                0),
            0)))</f>
        <v>1</v>
      </c>
      <c r="AH628" s="5">
        <f ca="1">IFERROR(IF('1D'!V32="Supercritical",
        MAX('1D'!$D$16,
            IFERROR(L628,
                MAX('1D'!$D$16,
                    POWER((ABS(K628)^2)/('1D'!$I$5*MAX(F628,
                                0.1)^2),
                        1/3)))),
        IF('1D'!V32="Subcritical",
            MAX('1D'!$D$16,
                IFERROR(W628,
                    MAX('1D'!$D$16,
                        POWER((ABS(K628)^2)/('1D'!$I$5*MAX(F628,
                                    0.1)^2),
                            1/3)))),
            IF(IFERROR(T628,
                    -1E+99)&gt;=IFERROR(AE628,
                    -1E+99),
                MAX('1D'!$D$16,
                    IFERROR(L628,
                        MAX('1D'!$D$16,
                            POWER((ABS(K628)^2)/('1D'!$I$5*MAX(F628,
                                        0.1)^2),
                                1/3)))),
                MAX('1D'!$D$16,
                    IFERROR(W628,
                        MAX('1D'!$D$16,
                            POWER((ABS(K628)^2)/('1D'!$I$5*MAX(F628,
                                        0.1)^2),
                                1/3))))))),
    MAX('1D'!$D$16,
        POWER((ABS(K628)^2)/('1D'!$I$5*MAX(F628,
                    0.1)^2),
            1/3)))</f>
        <v>2.0411692021517887</v>
      </c>
      <c r="AI628" s="5">
        <f t="shared" ca="1" si="134"/>
        <v>634.29466920215179</v>
      </c>
      <c r="AJ628" s="5">
        <f ca="1">AI628+((ABS(K628)/MAX(((F628)+(G628)*(AH628))*(AH628),
            0.000001))^2)/(2*'1D'!$I$5)</f>
        <v>635.46909253909485</v>
      </c>
      <c r="AM628">
        <v>0</v>
      </c>
      <c r="AN628">
        <v>0</v>
      </c>
      <c r="AO628" s="5">
        <f t="shared" si="135"/>
        <v>0</v>
      </c>
      <c r="AP628" s="5">
        <f t="shared" si="139"/>
        <v>0</v>
      </c>
      <c r="AQ628" s="5">
        <f ca="1">ABS(ABS(K628)/MAX(((F628)+(G628)*(AH628))*(AH628),
        0.000001))/SQRT('1D'!$I$5*MAX((((F628)+(G628)*(AH628))*(AH628))/MAX((F628)+2*(G628)*(AH628),
            0.000001),
        0.000001))</f>
        <v>1.0727235886044055</v>
      </c>
      <c r="AR628" s="5" t="str">
        <f t="shared" ca="1" si="136"/>
        <v>Supercritical</v>
      </c>
      <c r="AS628" s="5">
        <f ca="1">((ABS(K628)*'1D'!$D$6)/(MAX(((F628)+(G628)*(AH628))*(AH628),
            0.000001)*MAX(((((F628)+(G628)*(AH628))*(AH628))/MAX((F628)+2*(AH628)*SQRT(1+(G628)^2),
                    0.000001))^(2/3),
            0.000001)))^2</f>
        <v>4.3358367565141456E-3</v>
      </c>
    </row>
    <row r="629" spans="1:45" x14ac:dyDescent="0.35">
      <c r="A629">
        <v>620</v>
      </c>
      <c r="B629">
        <v>618.995</v>
      </c>
      <c r="C629">
        <v>616149.18299999996</v>
      </c>
      <c r="D629">
        <v>3097374.2779999999</v>
      </c>
      <c r="E629">
        <v>632.25300000000004</v>
      </c>
      <c r="F629">
        <v>5.2</v>
      </c>
      <c r="G629">
        <v>0</v>
      </c>
      <c r="H629" t="s">
        <v>176</v>
      </c>
      <c r="I629">
        <v>2.3E-2</v>
      </c>
      <c r="J629" s="5">
        <f t="shared" si="137"/>
        <v>0.99900000000002365</v>
      </c>
      <c r="K629" s="5">
        <f t="shared" ca="1" si="138"/>
        <v>50.95</v>
      </c>
      <c r="L629" s="5">
        <f ca="1">IF($A$2=0,
    IFERROR(L628,
        MAX('1D'!$D$16,
            POWER((ABS(K629)^2)/('1D'!$I$5*MAX(F629,
                        0.1)^2),
                1/3))),
    IF(IFERROR(V628,
            0)=0,
        IFERROR(L628,
            MAX('1D'!$D$16,
                POWER((ABS(K629)^2)/('1D'!$I$5*MAX(F629,
                            0.1)^2),
                    1/3))),
        IF(OR(IFERROR(L629,
                    0)=0,
                IFERROR(S628,
                    0)&lt;1,
                IFERROR(S629,
                    0)&lt;1),
            MAX('1D'!$D$16,
                POWER((ABS(K629)^2)/('1D'!$I$5*MAX(F629,
                            0.1)^2),
                    1/3)),
            IF(IFERROR(U629,
                    0)&gt;0,
                MAX('1D'!$D$16,
                    IFERROR(L629,
                        0)+((IFERROR(U629,
                                0))*'1D'!$D$18*IF((IFERROR(S629,
                                    0))&lt;1,
                            1,
                            -1))),
                IF(IFERROR(U629,
                        0)&lt;0,
                    IF(ABS((MAX('1D'!$D$16,
                                    POWER((ABS(K629)^2)/('1D'!$I$5*MAX(F629,
                                                0.1)^2),
                                        1/3)))-IFERROR(L629,
                                0))&gt;'1D'!$D$19,
                        MAX('1D'!$D$16,
                            IF((MAX('1D'!$D$16,
                                        POWER((ABS(K629)^2)/('1D'!$I$5*MAX(F629,
                                                    0.1)^2),
                                            1/3)))&gt;IFERROR(L629,
                                    0),
                                MIN((MAX('1D'!$D$16,
                                            POWER((ABS(K629)^2)/('1D'!$I$5*MAX(F629,
                                                        0.1)^2),
                                                1/3))),
                                    IFERROR(L629,
                                        0)+(MIN(ABS(IFERROR(U629,
                                                    0))*'1D'!$D$18,
                                            ABS((MAX('1D'!$D$16,
                                                        POWER((ABS(K629)^2)/('1D'!$I$5*MAX(F629,
                                                                    0.1)^2),
                                                            1/3)))-IFERROR(L629,
                                                    0))))),
                                MAX((MAX('1D'!$D$16,
                                            POWER((ABS(K629)^2)/('1D'!$I$5*MAX(F629,
                                                        0.1)^2),
                                                1/3))),
                                    IFERROR(L629,
                                        0)-(MIN(ABS(IFERROR(U629,
                                                    0))*'1D'!$D$18,
                                            ABS((MAX('1D'!$D$16,
                                                        POWER((ABS(K629)^2)/('1D'!$I$5*MAX(F629,
                                                                    0.1)^2),
                                                            1/3)))-IFERROR(L629,
                                                    0))))))),
                        MAX('1D'!$D$16,
                            POWER((ABS(K629)^2)/('1D'!$I$5*MAX(F629,
                                        0.1)^2),
                                1/3))),
                    MAX('1D'!$D$16,
                        IFERROR(L629,
                            0)))))))</f>
        <v>2.0411692021517887</v>
      </c>
      <c r="M629" s="5">
        <f t="shared" ca="1" si="126"/>
        <v>10.614079851189301</v>
      </c>
      <c r="N629" s="5">
        <f t="shared" ca="1" si="127"/>
        <v>1.1434704692804873</v>
      </c>
      <c r="O629" s="5">
        <f t="shared" ca="1" si="128"/>
        <v>4.8002276894771132</v>
      </c>
      <c r="P629" s="5">
        <f t="shared" ca="1" si="129"/>
        <v>634.29416920215181</v>
      </c>
      <c r="Q629" s="5">
        <f ca="1">P629+((ABS(K629)/MAX(((F629)+(G629)*(L629))*(L629),
            0.000001))^2)/(2*'1D'!$I$5)</f>
        <v>635.46859253909486</v>
      </c>
      <c r="R629" s="5">
        <f ca="1">((ABS(K629)*'1D'!$D$6)/(MAX(((F629)+(G629)*(L629))*(L629),
            0.000001)*MAX(((((F629)+(G629)*(L629))*(L629))/MAX((F629)+2*(L629)*SQRT(1+(G629)^2),
                    0.000001))^(2/3),
            0.000001)))^2</f>
        <v>4.3358367565141456E-3</v>
      </c>
      <c r="S629" s="5">
        <f ca="1">ABS(ABS(K629)/MAX(((F629)+(G629)*(L629))*(L629),
        0.000001))/SQRT('1D'!$I$5*MAX((((F629)+(G629)*(L629))*(L629))/MAX((F629)+2*(G629)*(L629),
            0.000001),
        0.000001))</f>
        <v>1.0727235886044055</v>
      </c>
      <c r="T629" s="5">
        <f ca="1">((F629)*(L629)^2)/2+(G629)*(L629)^3/3+(ABS(K629)^2)/('1D'!$I$5*MAX(((F629)+(G629)*(L629))*(L629),
        0.000001))</f>
        <v>35.763412605541333</v>
      </c>
      <c r="U629" s="5">
        <f ca="1">IF($A$2=0,
    0,
    IFERROR(Q628-(((R628+R629)/2)*J629)-(IF(O628&gt;O629,
                '1D'!$D$8*((O628^2-O629^2)/(2*'1D'!$I$5)),
                '1D'!$D$9*((O629^2-O628^2)/(2*'1D'!$I$5)))+('1D'!$D$10*(ABS(I629)/90)*(MAX(O628^2,
                        O629^2)/(2*'1D'!$I$5))))-Q629,
        0))</f>
        <v>-3.8765204810715659E-3</v>
      </c>
      <c r="V629" s="5">
        <f ca="1">IF($A$2=0,
    1,
    IF(IFERROR(V628,
            0)=0,
        0,
        IFERROR(IF(ROUND(S629,
                    3)=1,
                1,
                IF(AND(ABS(U629)&lt;'1D'!$D$19,
                        S629&gt;1),
                    1,
                    0)),
            0)))</f>
        <v>0</v>
      </c>
      <c r="W629" s="5">
        <f ca="1">IF($A$2=0,
    MAX(MAX('1D'!$D$16,
            MAX('1D'!$D$16,
                POWER((ABS(K629)^2)/('1D'!$I$5*MAX(F629,
                            0.1)^2),
                    1/3))),
        IFERROR(W1396,
            MAX(MAX('1D'!$D$16,
                    MAX('1D'!$D$16,
                        POWER((ABS(K629)^2)/('1D'!$I$5*MAX(F629,
                                    0.1)^2),
                            1/3))),
                ($L$2)-E1396))),
    IF(IFERROR(AG630,
            0)=0,
        MAX(MAX('1D'!$D$16,
                MAX('1D'!$D$16,
                    POWER((ABS(K629)^2)/('1D'!$I$5*MAX(F629,
                                0.1)^2),
                        1/3))),
            IFERROR(W1396,
                MAX(MAX('1D'!$D$16,
                        MAX('1D'!$D$16,
                            POWER((ABS(K629)^2)/('1D'!$I$5*MAX(F629,
                                        0.1)^2),
                                1/3))),
                    ($L$2)-E1396))),
        IF(IFERROR(W629,
                0)=0,
            MAX(MAX('1D'!$D$16,
                    MAX('1D'!$D$16,
                        POWER((ABS(K629)^2)/('1D'!$I$5*MAX(F629,
                                    0.1)^2),
                            1/3))),
                IFERROR(W1396,
                    MAX(MAX('1D'!$D$16,
                            MAX('1D'!$D$16,
                                POWER((ABS(K629)^2)/('1D'!$I$5*MAX(F629,
                                            0.1)^2),
                                    1/3))),
                        ($L$2)-E1396))),
            IF(OR(IFERROR(AD629,
                        0)&gt;=1,
                    IFERROR(AD630,
                        0)&gt;=1),
                MAX('1D'!$D$16,
                    MAX('1D'!$D$16,
                        POWER((ABS(K629)^2)/('1D'!$I$5*MAX(F629,
                                    0.1)^2),
                            1/3))),
                IF(ABS(IFERROR(AF629,
                            0))&lt;'1D'!$D$19,
                    MAX(MAX('1D'!$D$16,
                            MAX('1D'!$D$16,
                                POWER((ABS(K629)^2)/('1D'!$I$5*MAX(F629,
                                            0.1)^2),
                                    1/3))),
                        IFERROR(W629,
                            0)),
                    MAX(MAX('1D'!$D$16,
                            MAX('1D'!$D$16,
                                POWER((ABS(K629)^2)/('1D'!$I$5*MAX(F629,
                                            0.1)^2),
                                    1/3))),
                        (IFERROR(W629,
                                0))+((IFERROR(AF629,
                                    0))*'1D'!$D$18)))))))</f>
        <v>2.1389677043987478</v>
      </c>
      <c r="X629" s="5">
        <f t="shared" ca="1" si="130"/>
        <v>11.122632062873489</v>
      </c>
      <c r="Y629" s="5">
        <f t="shared" ca="1" si="131"/>
        <v>1.1735290000551568</v>
      </c>
      <c r="Z629" s="5">
        <f t="shared" ca="1" si="132"/>
        <v>4.5807502857230418</v>
      </c>
      <c r="AA629" s="5">
        <f t="shared" ca="1" si="133"/>
        <v>634.39196770439878</v>
      </c>
      <c r="AB629" s="5">
        <f ca="1">AA629+((ABS(K629)/MAX(((F629)+(G629)*(W629))*(W629),
            0.000001))^2)/(2*'1D'!$I$5)</f>
        <v>635.46145155659815</v>
      </c>
      <c r="AC629" s="5">
        <f ca="1">((ABS(K629)*'1D'!$D$6)/(MAX(((F629)+(G629)*(W629))*(W629),
            0.000001)*MAX(((((F629)+(G629)*(W629))*(W629))/MAX((F629)+2*(W629)*SQRT(1+(G629)^2),
                    0.000001))^(2/3),
            0.000001)))^2</f>
        <v>3.8141460404132466E-3</v>
      </c>
      <c r="AD629" s="5">
        <f ca="1">ABS(ABS(K629)/MAX(((F629)+(G629)*(W629))*(W629),
        0.000001))/SQRT('1D'!$I$5*MAX((((F629)+(G629)*(W629))*(W629))/MAX((F629)+2*(G629)*(W629),
            0.000001),
        0.000001))</f>
        <v>1.0000000000000004</v>
      </c>
      <c r="AE629" s="5">
        <f ca="1">((F629)*(W629)^2)/2+(G629)*(W629)^3/3+(ABS(K629)^2)/('1D'!$I$5*MAX(((F629)+(G629)*(W629))*(W629),
        0.000001))</f>
        <v>35.686426155594638</v>
      </c>
      <c r="AF629" s="5">
        <f ca="1">IF($A$2=0,
    0,
    IFERROR(AB630+(((AC629+AC630)/2)*J630)+(IF(Z629&gt;Z630,
                '1D'!$D$8*((Z629^2-Z630^2)/(2*'1D'!$I$5)),
                '1D'!$D$9*((Z630^2-Z629^2)/(2*'1D'!$I$5)))+('1D'!$D$10*(ABS(I630)/90)*(MAX(Z629^2,
                        Z630^2)/(2*'1D'!$I$5))))-AB629,
        0))</f>
        <v>3.3589570674621427E-3</v>
      </c>
      <c r="AG629" s="5">
        <f ca="1">IF($A$2=0,
    1,
    IF(IFERROR(AG630,
            0)=0,
        0,
        IFERROR(IF(OR(ROUND(AD629,
                        3)&gt;=1,
                    AND(ABS(AF629)&lt;'1D'!$D$19,
                        AD629&lt;1)),
                1,
                0),
            0)))</f>
        <v>1</v>
      </c>
      <c r="AH629" s="5">
        <f ca="1">IFERROR(IF('1D'!V32="Supercritical",
        MAX('1D'!$D$16,
            IFERROR(L629,
                MAX('1D'!$D$16,
                    POWER((ABS(K629)^2)/('1D'!$I$5*MAX(F629,
                                0.1)^2),
                        1/3)))),
        IF('1D'!V32="Subcritical",
            MAX('1D'!$D$16,
                IFERROR(W629,
                    MAX('1D'!$D$16,
                        POWER((ABS(K629)^2)/('1D'!$I$5*MAX(F629,
                                    0.1)^2),
                            1/3)))),
            IF(IFERROR(T629,
                    -1E+99)&gt;=IFERROR(AE629,
                    -1E+99),
                MAX('1D'!$D$16,
                    IFERROR(L629,
                        MAX('1D'!$D$16,
                            POWER((ABS(K629)^2)/('1D'!$I$5*MAX(F629,
                                        0.1)^2),
                                1/3)))),
                MAX('1D'!$D$16,
                    IFERROR(W629,
                        MAX('1D'!$D$16,
                            POWER((ABS(K629)^2)/('1D'!$I$5*MAX(F629,
                                        0.1)^2),
                                1/3))))))),
    MAX('1D'!$D$16,
        POWER((ABS(K629)^2)/('1D'!$I$5*MAX(F629,
                    0.1)^2),
            1/3)))</f>
        <v>2.0411692021517887</v>
      </c>
      <c r="AI629" s="5">
        <f t="shared" ca="1" si="134"/>
        <v>634.29416920215181</v>
      </c>
      <c r="AJ629" s="5">
        <f ca="1">AI629+((ABS(K629)/MAX(((F629)+(G629)*(AH629))*(AH629),
            0.000001))^2)/(2*'1D'!$I$5)</f>
        <v>635.46859253909486</v>
      </c>
      <c r="AM629">
        <v>0</v>
      </c>
      <c r="AN629">
        <v>0</v>
      </c>
      <c r="AO629" s="5">
        <f t="shared" si="135"/>
        <v>0</v>
      </c>
      <c r="AP629" s="5">
        <f t="shared" si="139"/>
        <v>0</v>
      </c>
      <c r="AQ629" s="5">
        <f ca="1">ABS(ABS(K629)/MAX(((F629)+(G629)*(AH629))*(AH629),
        0.000001))/SQRT('1D'!$I$5*MAX((((F629)+(G629)*(AH629))*(AH629))/MAX((F629)+2*(G629)*(AH629),
            0.000001),
        0.000001))</f>
        <v>1.0727235886044055</v>
      </c>
      <c r="AR629" s="5" t="str">
        <f t="shared" ca="1" si="136"/>
        <v>Supercritical</v>
      </c>
      <c r="AS629" s="5">
        <f ca="1">((ABS(K629)*'1D'!$D$6)/(MAX(((F629)+(G629)*(AH629))*(AH629),
            0.000001)*MAX(((((F629)+(G629)*(AH629))*(AH629))/MAX((F629)+2*(AH629)*SQRT(1+(G629)^2),
                    0.000001))^(2/3),
            0.000001)))^2</f>
        <v>4.3358367565141456E-3</v>
      </c>
    </row>
    <row r="630" spans="1:45" x14ac:dyDescent="0.35">
      <c r="A630">
        <v>621</v>
      </c>
      <c r="B630">
        <v>619.99599999999998</v>
      </c>
      <c r="C630">
        <v>616148.70799999998</v>
      </c>
      <c r="D630">
        <v>3097373.3969999999</v>
      </c>
      <c r="E630">
        <v>632.25250000000005</v>
      </c>
      <c r="F630">
        <v>5.2</v>
      </c>
      <c r="G630">
        <v>0</v>
      </c>
      <c r="H630" t="s">
        <v>176</v>
      </c>
      <c r="I630">
        <v>2.3E-2</v>
      </c>
      <c r="J630" s="5">
        <f t="shared" si="137"/>
        <v>1.0009999999999764</v>
      </c>
      <c r="K630" s="5">
        <f t="shared" ca="1" si="138"/>
        <v>50.95</v>
      </c>
      <c r="L630" s="5">
        <f ca="1">IF($A$2=0,
    IFERROR(L629,
        MAX('1D'!$D$16,
            POWER((ABS(K630)^2)/('1D'!$I$5*MAX(F630,
                        0.1)^2),
                1/3))),
    IF(IFERROR(V629,
            0)=0,
        IFERROR(L629,
            MAX('1D'!$D$16,
                POWER((ABS(K630)^2)/('1D'!$I$5*MAX(F630,
                            0.1)^2),
                    1/3))),
        IF(OR(IFERROR(L630,
                    0)=0,
                IFERROR(S629,
                    0)&lt;1,
                IFERROR(S630,
                    0)&lt;1),
            MAX('1D'!$D$16,
                POWER((ABS(K630)^2)/('1D'!$I$5*MAX(F630,
                            0.1)^2),
                    1/3)),
            IF(IFERROR(U630,
                    0)&gt;0,
                MAX('1D'!$D$16,
                    IFERROR(L630,
                        0)+((IFERROR(U630,
                                0))*'1D'!$D$18*IF((IFERROR(S630,
                                    0))&lt;1,
                            1,
                            -1))),
                IF(IFERROR(U630,
                        0)&lt;0,
                    IF(ABS((MAX('1D'!$D$16,
                                    POWER((ABS(K630)^2)/('1D'!$I$5*MAX(F630,
                                                0.1)^2),
                                        1/3)))-IFERROR(L630,
                                0))&gt;'1D'!$D$19,
                        MAX('1D'!$D$16,
                            IF((MAX('1D'!$D$16,
                                        POWER((ABS(K630)^2)/('1D'!$I$5*MAX(F630,
                                                    0.1)^2),
                                            1/3)))&gt;IFERROR(L630,
                                    0),
                                MIN((MAX('1D'!$D$16,
                                            POWER((ABS(K630)^2)/('1D'!$I$5*MAX(F630,
                                                        0.1)^2),
                                                1/3))),
                                    IFERROR(L630,
                                        0)+(MIN(ABS(IFERROR(U630,
                                                    0))*'1D'!$D$18,
                                            ABS((MAX('1D'!$D$16,
                                                        POWER((ABS(K630)^2)/('1D'!$I$5*MAX(F630,
                                                                    0.1)^2),
                                                            1/3)))-IFERROR(L630,
                                                    0))))),
                                MAX((MAX('1D'!$D$16,
                                            POWER((ABS(K630)^2)/('1D'!$I$5*MAX(F630,
                                                        0.1)^2),
                                                1/3))),
                                    IFERROR(L630,
                                        0)-(MIN(ABS(IFERROR(U630,
                                                    0))*'1D'!$D$18,
                                            ABS((MAX('1D'!$D$16,
                                                        POWER((ABS(K630)^2)/('1D'!$I$5*MAX(F630,
                                                                    0.1)^2),
                                                            1/3)))-IFERROR(L630,
                                                    0))))))),
                        MAX('1D'!$D$16,
                            POWER((ABS(K630)^2)/('1D'!$I$5*MAX(F630,
                                        0.1)^2),
                                1/3))),
                    MAX('1D'!$D$16,
                        IFERROR(L630,
                            0)))))))</f>
        <v>2.0411692021517887</v>
      </c>
      <c r="M630" s="5">
        <f t="shared" ca="1" si="126"/>
        <v>10.614079851189301</v>
      </c>
      <c r="N630" s="5">
        <f t="shared" ca="1" si="127"/>
        <v>1.1434704692804873</v>
      </c>
      <c r="O630" s="5">
        <f t="shared" ca="1" si="128"/>
        <v>4.8002276894771132</v>
      </c>
      <c r="P630" s="5">
        <f t="shared" ca="1" si="129"/>
        <v>634.29366920215182</v>
      </c>
      <c r="Q630" s="5">
        <f ca="1">P630+((ABS(K630)/MAX(((F630)+(G630)*(L630))*(L630),
            0.000001))^2)/(2*'1D'!$I$5)</f>
        <v>635.46809253909487</v>
      </c>
      <c r="R630" s="5">
        <f ca="1">((ABS(K630)*'1D'!$D$6)/(MAX(((F630)+(G630)*(L630))*(L630),
            0.000001)*MAX(((((F630)+(G630)*(L630))*(L630))/MAX((F630)+2*(L630)*SQRT(1+(G630)^2),
                    0.000001))^(2/3),
            0.000001)))^2</f>
        <v>4.3358367565141456E-3</v>
      </c>
      <c r="S630" s="5">
        <f ca="1">ABS(ABS(K630)/MAX(((F630)+(G630)*(L630))*(L630),
        0.000001))/SQRT('1D'!$I$5*MAX((((F630)+(G630)*(L630))*(L630))/MAX((F630)+2*(G630)*(L630),
            0.000001),
        0.000001))</f>
        <v>1.0727235886044055</v>
      </c>
      <c r="T630" s="5">
        <f ca="1">((F630)*(L630)^2)/2+(G630)*(L630)^3/3+(ABS(K630)^2)/('1D'!$I$5*MAX(((F630)+(G630)*(L630))*(L630),
        0.000001))</f>
        <v>35.763412605541333</v>
      </c>
      <c r="U630" s="5">
        <f ca="1">IF($A$2=0,
    0,
    IFERROR(Q629-(((R629+R630)/2)*J630)-(IF(O629&gt;O630,
                '1D'!$D$8*((O629^2-O630^2)/(2*'1D'!$I$5)),
                '1D'!$D$9*((O630^2-O629^2)/(2*'1D'!$I$5)))+('1D'!$D$10*(ABS(I630)/90)*(MAX(O629^2,
                        O630^2)/(2*'1D'!$I$5))))-Q630,
        0))</f>
        <v>-3.8851921545983714E-3</v>
      </c>
      <c r="V630" s="5">
        <f ca="1">IF($A$2=0,
    1,
    IF(IFERROR(V629,
            0)=0,
        0,
        IFERROR(IF(ROUND(S630,
                    3)=1,
                1,
                IF(AND(ABS(U630)&lt;'1D'!$D$19,
                        S630&gt;1),
                    1,
                    0)),
            0)))</f>
        <v>0</v>
      </c>
      <c r="W630" s="5">
        <f ca="1">IF($A$2=0,
    MAX(MAX('1D'!$D$16,
            MAX('1D'!$D$16,
                POWER((ABS(K630)^2)/('1D'!$I$5*MAX(F630,
                            0.1)^2),
                    1/3))),
        IFERROR(W1396,
            MAX(MAX('1D'!$D$16,
                    MAX('1D'!$D$16,
                        POWER((ABS(K630)^2)/('1D'!$I$5*MAX(F630,
                                    0.1)^2),
                            1/3))),
                ($L$2)-E1396))),
    IF(IFERROR(AG631,
            0)=0,
        MAX(MAX('1D'!$D$16,
                MAX('1D'!$D$16,
                    POWER((ABS(K630)^2)/('1D'!$I$5*MAX(F630,
                                0.1)^2),
                        1/3))),
            IFERROR(W1396,
                MAX(MAX('1D'!$D$16,
                        MAX('1D'!$D$16,
                            POWER((ABS(K630)^2)/('1D'!$I$5*MAX(F630,
                                        0.1)^2),
                                1/3))),
                    ($L$2)-E1396))),
        IF(IFERROR(W630,
                0)=0,
            MAX(MAX('1D'!$D$16,
                    MAX('1D'!$D$16,
                        POWER((ABS(K630)^2)/('1D'!$I$5*MAX(F630,
                                    0.1)^2),
                            1/3))),
                IFERROR(W1396,
                    MAX(MAX('1D'!$D$16,
                            MAX('1D'!$D$16,
                                POWER((ABS(K630)^2)/('1D'!$I$5*MAX(F630,
                                            0.1)^2),
                                    1/3))),
                        ($L$2)-E1396))),
            IF(OR(IFERROR(AD630,
                        0)&gt;=1,
                    IFERROR(AD631,
                        0)&gt;=1),
                MAX('1D'!$D$16,
                    MAX('1D'!$D$16,
                        POWER((ABS(K630)^2)/('1D'!$I$5*MAX(F630,
                                    0.1)^2),
                            1/3))),
                IF(ABS(IFERROR(AF630,
                            0))&lt;'1D'!$D$19,
                    MAX(MAX('1D'!$D$16,
                            MAX('1D'!$D$16,
                                POWER((ABS(K630)^2)/('1D'!$I$5*MAX(F630,
                                            0.1)^2),
                                    1/3))),
                        IFERROR(W630,
                            0)),
                    MAX(MAX('1D'!$D$16,
                            MAX('1D'!$D$16,
                                POWER((ABS(K630)^2)/('1D'!$I$5*MAX(F630,
                                            0.1)^2),
                                    1/3))),
                        (IFERROR(W630,
                                0))+((IFERROR(AF630,
                                    0))*'1D'!$D$18)))))))</f>
        <v>2.1389677043987478</v>
      </c>
      <c r="X630" s="5">
        <f t="shared" ca="1" si="130"/>
        <v>11.122632062873489</v>
      </c>
      <c r="Y630" s="5">
        <f t="shared" ca="1" si="131"/>
        <v>1.1735290000551568</v>
      </c>
      <c r="Z630" s="5">
        <f t="shared" ca="1" si="132"/>
        <v>4.5807502857230418</v>
      </c>
      <c r="AA630" s="5">
        <f t="shared" ca="1" si="133"/>
        <v>634.39146770439879</v>
      </c>
      <c r="AB630" s="5">
        <f ca="1">AA630+((ABS(K630)/MAX(((F630)+(G630)*(W630))*(W630),
            0.000001))^2)/(2*'1D'!$I$5)</f>
        <v>635.46095155659816</v>
      </c>
      <c r="AC630" s="5">
        <f ca="1">((ABS(K630)*'1D'!$D$6)/(MAX(((F630)+(G630)*(W630))*(W630),
            0.000001)*MAX(((((F630)+(G630)*(W630))*(W630))/MAX((F630)+2*(W630)*SQRT(1+(G630)^2),
                    0.000001))^(2/3),
            0.000001)))^2</f>
        <v>3.8141460404132466E-3</v>
      </c>
      <c r="AD630" s="5">
        <f ca="1">ABS(ABS(K630)/MAX(((F630)+(G630)*(W630))*(W630),
        0.000001))/SQRT('1D'!$I$5*MAX((((F630)+(G630)*(W630))*(W630))/MAX((F630)+2*(G630)*(W630),
            0.000001),
        0.000001))</f>
        <v>1.0000000000000004</v>
      </c>
      <c r="AE630" s="5">
        <f ca="1">((F630)*(W630)^2)/2+(G630)*(W630)^3/3+(ABS(K630)^2)/('1D'!$I$5*MAX(((F630)+(G630)*(W630))*(W630),
        0.000001))</f>
        <v>35.686426155594638</v>
      </c>
      <c r="AF630" s="5">
        <f ca="1">IF($A$2=0,
    0,
    IFERROR(AB631+(((AC630+AC631)/2)*J631)+(IF(Z630&gt;Z631,
                '1D'!$D$8*((Z630^2-Z631^2)/(2*'1D'!$I$5)),
                '1D'!$D$9*((Z631^2-Z630^2)/(2*'1D'!$I$5)))+('1D'!$D$10*(ABS(I631)/90)*(MAX(Z630^2,
                        Z631^2)/(2*'1D'!$I$5))))-AB630,
        0))</f>
        <v>3.3141460403385281E-3</v>
      </c>
      <c r="AG630" s="5">
        <f ca="1">IF($A$2=0,
    1,
    IF(IFERROR(AG631,
            0)=0,
        0,
        IFERROR(IF(OR(ROUND(AD630,
                        3)&gt;=1,
                    AND(ABS(AF630)&lt;'1D'!$D$19,
                        AD630&lt;1)),
                1,
                0),
            0)))</f>
        <v>1</v>
      </c>
      <c r="AH630" s="5">
        <f ca="1">IFERROR(IF('1D'!V32="Supercritical",
        MAX('1D'!$D$16,
            IFERROR(L630,
                MAX('1D'!$D$16,
                    POWER((ABS(K630)^2)/('1D'!$I$5*MAX(F630,
                                0.1)^2),
                        1/3)))),
        IF('1D'!V32="Subcritical",
            MAX('1D'!$D$16,
                IFERROR(W630,
                    MAX('1D'!$D$16,
                        POWER((ABS(K630)^2)/('1D'!$I$5*MAX(F630,
                                    0.1)^2),
                            1/3)))),
            IF(IFERROR(T630,
                    -1E+99)&gt;=IFERROR(AE630,
                    -1E+99),
                MAX('1D'!$D$16,
                    IFERROR(L630,
                        MAX('1D'!$D$16,
                            POWER((ABS(K630)^2)/('1D'!$I$5*MAX(F630,
                                        0.1)^2),
                                1/3)))),
                MAX('1D'!$D$16,
                    IFERROR(W630,
                        MAX('1D'!$D$16,
                            POWER((ABS(K630)^2)/('1D'!$I$5*MAX(F630,
                                        0.1)^2),
                                1/3))))))),
    MAX('1D'!$D$16,
        POWER((ABS(K630)^2)/('1D'!$I$5*MAX(F630,
                    0.1)^2),
            1/3)))</f>
        <v>2.0411692021517887</v>
      </c>
      <c r="AI630" s="5">
        <f t="shared" ca="1" si="134"/>
        <v>634.29366920215182</v>
      </c>
      <c r="AJ630" s="5">
        <f ca="1">AI630+((ABS(K630)/MAX(((F630)+(G630)*(AH630))*(AH630),
            0.000001))^2)/(2*'1D'!$I$5)</f>
        <v>635.46809253909487</v>
      </c>
      <c r="AM630">
        <v>0</v>
      </c>
      <c r="AN630">
        <v>0</v>
      </c>
      <c r="AO630" s="5">
        <f t="shared" si="135"/>
        <v>0</v>
      </c>
      <c r="AP630" s="5">
        <f t="shared" si="139"/>
        <v>0</v>
      </c>
      <c r="AQ630" s="5">
        <f ca="1">ABS(ABS(K630)/MAX(((F630)+(G630)*(AH630))*(AH630),
        0.000001))/SQRT('1D'!$I$5*MAX((((F630)+(G630)*(AH630))*(AH630))/MAX((F630)+2*(G630)*(AH630),
            0.000001),
        0.000001))</f>
        <v>1.0727235886044055</v>
      </c>
      <c r="AR630" s="5" t="str">
        <f t="shared" ca="1" si="136"/>
        <v>Supercritical</v>
      </c>
      <c r="AS630" s="5">
        <f ca="1">((ABS(K630)*'1D'!$D$6)/(MAX(((F630)+(G630)*(AH630))*(AH630),
            0.000001)*MAX(((((F630)+(G630)*(AH630))*(AH630))/MAX((F630)+2*(AH630)*SQRT(1+(G630)^2),
                    0.000001))^(2/3),
            0.000001)))^2</f>
        <v>4.3358367565141456E-3</v>
      </c>
    </row>
    <row r="631" spans="1:45" x14ac:dyDescent="0.35">
      <c r="A631">
        <v>622</v>
      </c>
      <c r="B631">
        <v>620.99599999999998</v>
      </c>
      <c r="C631">
        <v>616148.23400000005</v>
      </c>
      <c r="D631">
        <v>3097372.517</v>
      </c>
      <c r="E631">
        <v>632.25199999999995</v>
      </c>
      <c r="F631">
        <v>5.2</v>
      </c>
      <c r="G631">
        <v>0</v>
      </c>
      <c r="H631" t="s">
        <v>176</v>
      </c>
      <c r="I631">
        <v>0</v>
      </c>
      <c r="J631" s="5">
        <f t="shared" si="137"/>
        <v>1</v>
      </c>
      <c r="K631" s="5">
        <f t="shared" ca="1" si="138"/>
        <v>50.95</v>
      </c>
      <c r="L631" s="5">
        <f ca="1">IF($A$2=0,
    IFERROR(L630,
        MAX('1D'!$D$16,
            POWER((ABS(K631)^2)/('1D'!$I$5*MAX(F631,
                        0.1)^2),
                1/3))),
    IF(IFERROR(V630,
            0)=0,
        IFERROR(L630,
            MAX('1D'!$D$16,
                POWER((ABS(K631)^2)/('1D'!$I$5*MAX(F631,
                            0.1)^2),
                    1/3))),
        IF(OR(IFERROR(L631,
                    0)=0,
                IFERROR(S630,
                    0)&lt;1,
                IFERROR(S631,
                    0)&lt;1),
            MAX('1D'!$D$16,
                POWER((ABS(K631)^2)/('1D'!$I$5*MAX(F631,
                            0.1)^2),
                    1/3)),
            IF(IFERROR(U631,
                    0)&gt;0,
                MAX('1D'!$D$16,
                    IFERROR(L631,
                        0)+((IFERROR(U631,
                                0))*'1D'!$D$18*IF((IFERROR(S631,
                                    0))&lt;1,
                            1,
                            -1))),
                IF(IFERROR(U631,
                        0)&lt;0,
                    IF(ABS((MAX('1D'!$D$16,
                                    POWER((ABS(K631)^2)/('1D'!$I$5*MAX(F631,
                                                0.1)^2),
                                        1/3)))-IFERROR(L631,
                                0))&gt;'1D'!$D$19,
                        MAX('1D'!$D$16,
                            IF((MAX('1D'!$D$16,
                                        POWER((ABS(K631)^2)/('1D'!$I$5*MAX(F631,
                                                    0.1)^2),
                                            1/3)))&gt;IFERROR(L631,
                                    0),
                                MIN((MAX('1D'!$D$16,
                                            POWER((ABS(K631)^2)/('1D'!$I$5*MAX(F631,
                                                        0.1)^2),
                                                1/3))),
                                    IFERROR(L631,
                                        0)+(MIN(ABS(IFERROR(U631,
                                                    0))*'1D'!$D$18,
                                            ABS((MAX('1D'!$D$16,
                                                        POWER((ABS(K631)^2)/('1D'!$I$5*MAX(F631,
                                                                    0.1)^2),
                                                            1/3)))-IFERROR(L631,
                                                    0))))),
                                MAX((MAX('1D'!$D$16,
                                            POWER((ABS(K631)^2)/('1D'!$I$5*MAX(F631,
                                                        0.1)^2),
                                                1/3))),
                                    IFERROR(L631,
                                        0)-(MIN(ABS(IFERROR(U631,
                                                    0))*'1D'!$D$18,
                                            ABS((MAX('1D'!$D$16,
                                                        POWER((ABS(K631)^2)/('1D'!$I$5*MAX(F631,
                                                                    0.1)^2),
                                                            1/3)))-IFERROR(L631,
                                                    0))))))),
                        MAX('1D'!$D$16,
                            POWER((ABS(K631)^2)/('1D'!$I$5*MAX(F631,
                                        0.1)^2),
                                1/3))),
                    MAX('1D'!$D$16,
                        IFERROR(L631,
                            0)))))))</f>
        <v>2.0411692021517887</v>
      </c>
      <c r="M631" s="5">
        <f t="shared" ca="1" si="126"/>
        <v>10.614079851189301</v>
      </c>
      <c r="N631" s="5">
        <f t="shared" ca="1" si="127"/>
        <v>1.1434704692804873</v>
      </c>
      <c r="O631" s="5">
        <f t="shared" ca="1" si="128"/>
        <v>4.8002276894771132</v>
      </c>
      <c r="P631" s="5">
        <f t="shared" ca="1" si="129"/>
        <v>634.29316920215172</v>
      </c>
      <c r="Q631" s="5">
        <f ca="1">P631+((ABS(K631)/MAX(((F631)+(G631)*(L631))*(L631),
            0.000001))^2)/(2*'1D'!$I$5)</f>
        <v>635.46759253909477</v>
      </c>
      <c r="R631" s="5">
        <f ca="1">((ABS(K631)*'1D'!$D$6)/(MAX(((F631)+(G631)*(L631))*(L631),
            0.000001)*MAX(((((F631)+(G631)*(L631))*(L631))/MAX((F631)+2*(L631)*SQRT(1+(G631)^2),
                    0.000001))^(2/3),
            0.000001)))^2</f>
        <v>4.3358367565141456E-3</v>
      </c>
      <c r="S631" s="5">
        <f ca="1">ABS(ABS(K631)/MAX(((F631)+(G631)*(L631))*(L631),
        0.000001))/SQRT('1D'!$I$5*MAX((((F631)+(G631)*(L631))*(L631))/MAX((F631)+2*(G631)*(L631),
            0.000001),
        0.000001))</f>
        <v>1.0727235886044055</v>
      </c>
      <c r="T631" s="5">
        <f ca="1">((F631)*(L631)^2)/2+(G631)*(L631)^3/3+(ABS(K631)^2)/('1D'!$I$5*MAX(((F631)+(G631)*(L631))*(L631),
        0.000001))</f>
        <v>35.763412605541333</v>
      </c>
      <c r="U631" s="5">
        <f ca="1">IF($A$2=0,
    0,
    IFERROR(Q630-(((R630+R631)/2)*J631)-(IF(O630&gt;O631,
                '1D'!$D$8*((O630^2-O631^2)/(2*'1D'!$I$5)),
                '1D'!$D$9*((O631^2-O630^2)/(2*'1D'!$I$5)))+('1D'!$D$10*(ABS(I631)/90)*(MAX(O630^2,
                        O631^2)/(2*'1D'!$I$5))))-Q631,
        0))</f>
        <v>-3.8358367563660067E-3</v>
      </c>
      <c r="V631" s="5">
        <f ca="1">IF($A$2=0,
    1,
    IF(IFERROR(V630,
            0)=0,
        0,
        IFERROR(IF(ROUND(S631,
                    3)=1,
                1,
                IF(AND(ABS(U631)&lt;'1D'!$D$19,
                        S631&gt;1),
                    1,
                    0)),
            0)))</f>
        <v>0</v>
      </c>
      <c r="W631" s="5">
        <f ca="1">IF($A$2=0,
    MAX(MAX('1D'!$D$16,
            MAX('1D'!$D$16,
                POWER((ABS(K631)^2)/('1D'!$I$5*MAX(F631,
                            0.1)^2),
                    1/3))),
        IFERROR(W1396,
            MAX(MAX('1D'!$D$16,
                    MAX('1D'!$D$16,
                        POWER((ABS(K631)^2)/('1D'!$I$5*MAX(F631,
                                    0.1)^2),
                            1/3))),
                ($L$2)-E1396))),
    IF(IFERROR(AG632,
            0)=0,
        MAX(MAX('1D'!$D$16,
                MAX('1D'!$D$16,
                    POWER((ABS(K631)^2)/('1D'!$I$5*MAX(F631,
                                0.1)^2),
                        1/3))),
            IFERROR(W1396,
                MAX(MAX('1D'!$D$16,
                        MAX('1D'!$D$16,
                            POWER((ABS(K631)^2)/('1D'!$I$5*MAX(F631,
                                        0.1)^2),
                                1/3))),
                    ($L$2)-E1396))),
        IF(IFERROR(W631,
                0)=0,
            MAX(MAX('1D'!$D$16,
                    MAX('1D'!$D$16,
                        POWER((ABS(K631)^2)/('1D'!$I$5*MAX(F631,
                                    0.1)^2),
                            1/3))),
                IFERROR(W1396,
                    MAX(MAX('1D'!$D$16,
                            MAX('1D'!$D$16,
                                POWER((ABS(K631)^2)/('1D'!$I$5*MAX(F631,
                                            0.1)^2),
                                    1/3))),
                        ($L$2)-E1396))),
            IF(OR(IFERROR(AD631,
                        0)&gt;=1,
                    IFERROR(AD632,
                        0)&gt;=1),
                MAX('1D'!$D$16,
                    MAX('1D'!$D$16,
                        POWER((ABS(K631)^2)/('1D'!$I$5*MAX(F631,
                                    0.1)^2),
                            1/3))),
                IF(ABS(IFERROR(AF631,
                            0))&lt;'1D'!$D$19,
                    MAX(MAX('1D'!$D$16,
                            MAX('1D'!$D$16,
                                POWER((ABS(K631)^2)/('1D'!$I$5*MAX(F631,
                                            0.1)^2),
                                    1/3))),
                        IFERROR(W631,
                            0)),
                    MAX(MAX('1D'!$D$16,
                            MAX('1D'!$D$16,
                                POWER((ABS(K631)^2)/('1D'!$I$5*MAX(F631,
                                            0.1)^2),
                                    1/3))),
                        (IFERROR(W631,
                                0))+((IFERROR(AF631,
                                    0))*'1D'!$D$18)))))))</f>
        <v>2.1389677043987478</v>
      </c>
      <c r="X631" s="5">
        <f t="shared" ca="1" si="130"/>
        <v>11.122632062873489</v>
      </c>
      <c r="Y631" s="5">
        <f t="shared" ca="1" si="131"/>
        <v>1.1735290000551568</v>
      </c>
      <c r="Z631" s="5">
        <f t="shared" ca="1" si="132"/>
        <v>4.5807502857230418</v>
      </c>
      <c r="AA631" s="5">
        <f t="shared" ca="1" si="133"/>
        <v>634.39096770439869</v>
      </c>
      <c r="AB631" s="5">
        <f ca="1">AA631+((ABS(K631)/MAX(((F631)+(G631)*(W631))*(W631),
            0.000001))^2)/(2*'1D'!$I$5)</f>
        <v>635.46045155659806</v>
      </c>
      <c r="AC631" s="5">
        <f ca="1">((ABS(K631)*'1D'!$D$6)/(MAX(((F631)+(G631)*(W631))*(W631),
            0.000001)*MAX(((((F631)+(G631)*(W631))*(W631))/MAX((F631)+2*(W631)*SQRT(1+(G631)^2),
                    0.000001))^(2/3),
            0.000001)))^2</f>
        <v>3.8141460404132466E-3</v>
      </c>
      <c r="AD631" s="5">
        <f ca="1">ABS(ABS(K631)/MAX(((F631)+(G631)*(W631))*(W631),
        0.000001))/SQRT('1D'!$I$5*MAX((((F631)+(G631)*(W631))*(W631))/MAX((F631)+2*(G631)*(W631),
            0.000001),
        0.000001))</f>
        <v>1.0000000000000004</v>
      </c>
      <c r="AE631" s="5">
        <f ca="1">((F631)*(W631)^2)/2+(G631)*(W631)^3/3+(ABS(K631)^2)/('1D'!$I$5*MAX(((F631)+(G631)*(W631))*(W631),
        0.000001))</f>
        <v>35.686426155594638</v>
      </c>
      <c r="AF631" s="5">
        <f ca="1">IF($A$2=0,
    0,
    IFERROR(AB632+(((AC631+AC632)/2)*J632)+(IF(Z631&gt;Z632,
                '1D'!$D$8*((Z631^2-Z632^2)/(2*'1D'!$I$5)),
                '1D'!$D$9*((Z632^2-Z631^2)/(2*'1D'!$I$5)))+('1D'!$D$10*(ABS(I632)/90)*(MAX(Z631^2,
                        Z632^2)/(2*'1D'!$I$5))))-AB631,
        0))</f>
        <v>3.3584586676624895E-3</v>
      </c>
      <c r="AG631" s="5">
        <f ca="1">IF($A$2=0,
    1,
    IF(IFERROR(AG632,
            0)=0,
        0,
        IFERROR(IF(OR(ROUND(AD631,
                        3)&gt;=1,
                    AND(ABS(AF631)&lt;'1D'!$D$19,
                        AD631&lt;1)),
                1,
                0),
            0)))</f>
        <v>1</v>
      </c>
      <c r="AH631" s="5">
        <f ca="1">IFERROR(IF('1D'!V32="Supercritical",
        MAX('1D'!$D$16,
            IFERROR(L631,
                MAX('1D'!$D$16,
                    POWER((ABS(K631)^2)/('1D'!$I$5*MAX(F631,
                                0.1)^2),
                        1/3)))),
        IF('1D'!V32="Subcritical",
            MAX('1D'!$D$16,
                IFERROR(W631,
                    MAX('1D'!$D$16,
                        POWER((ABS(K631)^2)/('1D'!$I$5*MAX(F631,
                                    0.1)^2),
                            1/3)))),
            IF(IFERROR(T631,
                    -1E+99)&gt;=IFERROR(AE631,
                    -1E+99),
                MAX('1D'!$D$16,
                    IFERROR(L631,
                        MAX('1D'!$D$16,
                            POWER((ABS(K631)^2)/('1D'!$I$5*MAX(F631,
                                        0.1)^2),
                                1/3)))),
                MAX('1D'!$D$16,
                    IFERROR(W631,
                        MAX('1D'!$D$16,
                            POWER((ABS(K631)^2)/('1D'!$I$5*MAX(F631,
                                        0.1)^2),
                                1/3))))))),
    MAX('1D'!$D$16,
        POWER((ABS(K631)^2)/('1D'!$I$5*MAX(F631,
                    0.1)^2),
            1/3)))</f>
        <v>2.0411692021517887</v>
      </c>
      <c r="AI631" s="5">
        <f t="shared" ca="1" si="134"/>
        <v>634.29316920215172</v>
      </c>
      <c r="AJ631" s="5">
        <f ca="1">AI631+((ABS(K631)/MAX(((F631)+(G631)*(AH631))*(AH631),
            0.000001))^2)/(2*'1D'!$I$5)</f>
        <v>635.46759253909477</v>
      </c>
      <c r="AM631">
        <v>0</v>
      </c>
      <c r="AN631">
        <v>0</v>
      </c>
      <c r="AO631" s="5">
        <f t="shared" si="135"/>
        <v>0</v>
      </c>
      <c r="AP631" s="5">
        <f t="shared" si="139"/>
        <v>0</v>
      </c>
      <c r="AQ631" s="5">
        <f ca="1">ABS(ABS(K631)/MAX(((F631)+(G631)*(AH631))*(AH631),
        0.000001))/SQRT('1D'!$I$5*MAX((((F631)+(G631)*(AH631))*(AH631))/MAX((F631)+2*(G631)*(AH631),
            0.000001),
        0.000001))</f>
        <v>1.0727235886044055</v>
      </c>
      <c r="AR631" s="5" t="str">
        <f t="shared" ca="1" si="136"/>
        <v>Supercritical</v>
      </c>
      <c r="AS631" s="5">
        <f ca="1">((ABS(K631)*'1D'!$D$6)/(MAX(((F631)+(G631)*(AH631))*(AH631),
            0.000001)*MAX(((((F631)+(G631)*(AH631))*(AH631))/MAX((F631)+2*(AH631)*SQRT(1+(G631)^2),
                    0.000001))^(2/3),
            0.000001)))^2</f>
        <v>4.3358367565141456E-3</v>
      </c>
    </row>
    <row r="632" spans="1:45" x14ac:dyDescent="0.35">
      <c r="A632">
        <v>623</v>
      </c>
      <c r="B632">
        <v>621.995</v>
      </c>
      <c r="C632">
        <v>616147.76</v>
      </c>
      <c r="D632">
        <v>3097371.6370000001</v>
      </c>
      <c r="E632">
        <v>632.25149999999996</v>
      </c>
      <c r="F632">
        <v>5.2</v>
      </c>
      <c r="G632">
        <v>0</v>
      </c>
      <c r="H632" t="s">
        <v>176</v>
      </c>
      <c r="I632">
        <v>2.7E-2</v>
      </c>
      <c r="J632" s="5">
        <f t="shared" si="137"/>
        <v>0.99900000000002365</v>
      </c>
      <c r="K632" s="5">
        <f t="shared" ca="1" si="138"/>
        <v>50.95</v>
      </c>
      <c r="L632" s="5">
        <f ca="1">IF($A$2=0,
    IFERROR(L631,
        MAX('1D'!$D$16,
            POWER((ABS(K632)^2)/('1D'!$I$5*MAX(F632,
                        0.1)^2),
                1/3))),
    IF(IFERROR(V631,
            0)=0,
        IFERROR(L631,
            MAX('1D'!$D$16,
                POWER((ABS(K632)^2)/('1D'!$I$5*MAX(F632,
                            0.1)^2),
                    1/3))),
        IF(OR(IFERROR(L632,
                    0)=0,
                IFERROR(S631,
                    0)&lt;1,
                IFERROR(S632,
                    0)&lt;1),
            MAX('1D'!$D$16,
                POWER((ABS(K632)^2)/('1D'!$I$5*MAX(F632,
                            0.1)^2),
                    1/3)),
            IF(IFERROR(U632,
                    0)&gt;0,
                MAX('1D'!$D$16,
                    IFERROR(L632,
                        0)+((IFERROR(U632,
                                0))*'1D'!$D$18*IF((IFERROR(S632,
                                    0))&lt;1,
                            1,
                            -1))),
                IF(IFERROR(U632,
                        0)&lt;0,
                    IF(ABS((MAX('1D'!$D$16,
                                    POWER((ABS(K632)^2)/('1D'!$I$5*MAX(F632,
                                                0.1)^2),
                                        1/3)))-IFERROR(L632,
                                0))&gt;'1D'!$D$19,
                        MAX('1D'!$D$16,
                            IF((MAX('1D'!$D$16,
                                        POWER((ABS(K632)^2)/('1D'!$I$5*MAX(F632,
                                                    0.1)^2),
                                            1/3)))&gt;IFERROR(L632,
                                    0),
                                MIN((MAX('1D'!$D$16,
                                            POWER((ABS(K632)^2)/('1D'!$I$5*MAX(F632,
                                                        0.1)^2),
                                                1/3))),
                                    IFERROR(L632,
                                        0)+(MIN(ABS(IFERROR(U632,
                                                    0))*'1D'!$D$18,
                                            ABS((MAX('1D'!$D$16,
                                                        POWER((ABS(K632)^2)/('1D'!$I$5*MAX(F632,
                                                                    0.1)^2),
                                                            1/3)))-IFERROR(L632,
                                                    0))))),
                                MAX((MAX('1D'!$D$16,
                                            POWER((ABS(K632)^2)/('1D'!$I$5*MAX(F632,
                                                        0.1)^2),
                                                1/3))),
                                    IFERROR(L632,
                                        0)-(MIN(ABS(IFERROR(U632,
                                                    0))*'1D'!$D$18,
                                            ABS((MAX('1D'!$D$16,
                                                        POWER((ABS(K632)^2)/('1D'!$I$5*MAX(F632,
                                                                    0.1)^2),
                                                            1/3)))-IFERROR(L632,
                                                    0))))))),
                        MAX('1D'!$D$16,
                            POWER((ABS(K632)^2)/('1D'!$I$5*MAX(F632,
                                        0.1)^2),
                                1/3))),
                    MAX('1D'!$D$16,
                        IFERROR(L632,
                            0)))))))</f>
        <v>2.0411692021517887</v>
      </c>
      <c r="M632" s="5">
        <f t="shared" ca="1" si="126"/>
        <v>10.614079851189301</v>
      </c>
      <c r="N632" s="5">
        <f t="shared" ca="1" si="127"/>
        <v>1.1434704692804873</v>
      </c>
      <c r="O632" s="5">
        <f t="shared" ca="1" si="128"/>
        <v>4.8002276894771132</v>
      </c>
      <c r="P632" s="5">
        <f t="shared" ca="1" si="129"/>
        <v>634.29266920215173</v>
      </c>
      <c r="Q632" s="5">
        <f ca="1">P632+((ABS(K632)/MAX(((F632)+(G632)*(L632))*(L632),
            0.000001))^2)/(2*'1D'!$I$5)</f>
        <v>635.46709253909478</v>
      </c>
      <c r="R632" s="5">
        <f ca="1">((ABS(K632)*'1D'!$D$6)/(MAX(((F632)+(G632)*(L632))*(L632),
            0.000001)*MAX(((((F632)+(G632)*(L632))*(L632))/MAX((F632)+2*(L632)*SQRT(1+(G632)^2),
                    0.000001))^(2/3),
            0.000001)))^2</f>
        <v>4.3358367565141456E-3</v>
      </c>
      <c r="S632" s="5">
        <f ca="1">ABS(ABS(K632)/MAX(((F632)+(G632)*(L632))*(L632),
        0.000001))/SQRT('1D'!$I$5*MAX((((F632)+(G632)*(L632))*(L632))/MAX((F632)+2*(G632)*(L632),
            0.000001),
        0.000001))</f>
        <v>1.0727235886044055</v>
      </c>
      <c r="T632" s="5">
        <f ca="1">((F632)*(L632)^2)/2+(G632)*(L632)^3/3+(ABS(K632)^2)/('1D'!$I$5*MAX(((F632)+(G632)*(L632))*(L632),
        0.000001))</f>
        <v>35.763412605541333</v>
      </c>
      <c r="U632" s="5">
        <f ca="1">IF($A$2=0,
    0,
    IFERROR(Q631-(((R631+R632)/2)*J632)-(IF(O631&gt;O632,
                '1D'!$D$8*((O631^2-O632^2)/(2*'1D'!$I$5)),
                '1D'!$D$9*((O632^2-O631^2)/(2*'1D'!$I$5)))+('1D'!$D$10*(ABS(I632)/90)*(MAX(O631^2,
                        O632^2)/(2*'1D'!$I$5))))-Q632,
        0))</f>
        <v>-3.8843499698941741E-3</v>
      </c>
      <c r="V632" s="5">
        <f ca="1">IF($A$2=0,
    1,
    IF(IFERROR(V631,
            0)=0,
        0,
        IFERROR(IF(ROUND(S632,
                    3)=1,
                1,
                IF(AND(ABS(U632)&lt;'1D'!$D$19,
                        S632&gt;1),
                    1,
                    0)),
            0)))</f>
        <v>0</v>
      </c>
      <c r="W632" s="5">
        <f ca="1">IF($A$2=0,
    MAX(MAX('1D'!$D$16,
            MAX('1D'!$D$16,
                POWER((ABS(K632)^2)/('1D'!$I$5*MAX(F632,
                            0.1)^2),
                    1/3))),
        IFERROR(W1396,
            MAX(MAX('1D'!$D$16,
                    MAX('1D'!$D$16,
                        POWER((ABS(K632)^2)/('1D'!$I$5*MAX(F632,
                                    0.1)^2),
                            1/3))),
                ($L$2)-E1396))),
    IF(IFERROR(AG633,
            0)=0,
        MAX(MAX('1D'!$D$16,
                MAX('1D'!$D$16,
                    POWER((ABS(K632)^2)/('1D'!$I$5*MAX(F632,
                                0.1)^2),
                        1/3))),
            IFERROR(W1396,
                MAX(MAX('1D'!$D$16,
                        MAX('1D'!$D$16,
                            POWER((ABS(K632)^2)/('1D'!$I$5*MAX(F632,
                                        0.1)^2),
                                1/3))),
                    ($L$2)-E1396))),
        IF(IFERROR(W632,
                0)=0,
            MAX(MAX('1D'!$D$16,
                    MAX('1D'!$D$16,
                        POWER((ABS(K632)^2)/('1D'!$I$5*MAX(F632,
                                    0.1)^2),
                            1/3))),
                IFERROR(W1396,
                    MAX(MAX('1D'!$D$16,
                            MAX('1D'!$D$16,
                                POWER((ABS(K632)^2)/('1D'!$I$5*MAX(F632,
                                            0.1)^2),
                                    1/3))),
                        ($L$2)-E1396))),
            IF(OR(IFERROR(AD632,
                        0)&gt;=1,
                    IFERROR(AD633,
                        0)&gt;=1),
                MAX('1D'!$D$16,
                    MAX('1D'!$D$16,
                        POWER((ABS(K632)^2)/('1D'!$I$5*MAX(F632,
                                    0.1)^2),
                            1/3))),
                IF(ABS(IFERROR(AF632,
                            0))&lt;'1D'!$D$19,
                    MAX(MAX('1D'!$D$16,
                            MAX('1D'!$D$16,
                                POWER((ABS(K632)^2)/('1D'!$I$5*MAX(F632,
                                            0.1)^2),
                                    1/3))),
                        IFERROR(W632,
                            0)),
                    MAX(MAX('1D'!$D$16,
                            MAX('1D'!$D$16,
                                POWER((ABS(K632)^2)/('1D'!$I$5*MAX(F632,
                                            0.1)^2),
                                    1/3))),
                        (IFERROR(W632,
                                0))+((IFERROR(AF632,
                                    0))*'1D'!$D$18)))))))</f>
        <v>2.1389677043987478</v>
      </c>
      <c r="X632" s="5">
        <f t="shared" ca="1" si="130"/>
        <v>11.122632062873489</v>
      </c>
      <c r="Y632" s="5">
        <f t="shared" ca="1" si="131"/>
        <v>1.1735290000551568</v>
      </c>
      <c r="Z632" s="5">
        <f t="shared" ca="1" si="132"/>
        <v>4.5807502857230418</v>
      </c>
      <c r="AA632" s="5">
        <f t="shared" ca="1" si="133"/>
        <v>634.3904677043987</v>
      </c>
      <c r="AB632" s="5">
        <f ca="1">AA632+((ABS(K632)/MAX(((F632)+(G632)*(W632))*(W632),
            0.000001))^2)/(2*'1D'!$I$5)</f>
        <v>635.45995155659807</v>
      </c>
      <c r="AC632" s="5">
        <f ca="1">((ABS(K632)*'1D'!$D$6)/(MAX(((F632)+(G632)*(W632))*(W632),
            0.000001)*MAX(((((F632)+(G632)*(W632))*(W632))/MAX((F632)+2*(W632)*SQRT(1+(G632)^2),
                    0.000001))^(2/3),
            0.000001)))^2</f>
        <v>3.8141460404132466E-3</v>
      </c>
      <c r="AD632" s="5">
        <f ca="1">ABS(ABS(K632)/MAX(((F632)+(G632)*(W632))*(W632),
        0.000001))/SQRT('1D'!$I$5*MAX((((F632)+(G632)*(W632))*(W632))/MAX((F632)+2*(G632)*(W632),
            0.000001),
        0.000001))</f>
        <v>1.0000000000000004</v>
      </c>
      <c r="AE632" s="5">
        <f ca="1">((F632)*(W632)^2)/2+(G632)*(W632)^3/3+(ABS(K632)^2)/('1D'!$I$5*MAX(((F632)+(G632)*(W632))*(W632),
        0.000001))</f>
        <v>35.686426155594638</v>
      </c>
      <c r="AF632" s="5">
        <f ca="1">IF($A$2=0,
    0,
    IFERROR(AB633+(((AC632+AC633)/2)*J633)+(IF(Z632&gt;Z633,
                '1D'!$D$8*((Z632^2-Z633^2)/(2*'1D'!$I$5)),
                '1D'!$D$9*((Z633^2-Z632^2)/(2*'1D'!$I$5)))+('1D'!$D$10*(ABS(I633)/90)*(MAX(Z632^2,
                        Z633^2)/(2*'1D'!$I$5))))-AB632,
        0))</f>
        <v>3.456993087183946E-3</v>
      </c>
      <c r="AG632" s="5">
        <f ca="1">IF($A$2=0,
    1,
    IF(IFERROR(AG633,
            0)=0,
        0,
        IFERROR(IF(OR(ROUND(AD632,
                        3)&gt;=1,
                    AND(ABS(AF632)&lt;'1D'!$D$19,
                        AD632&lt;1)),
                1,
                0),
            0)))</f>
        <v>1</v>
      </c>
      <c r="AH632" s="5">
        <f ca="1">IFERROR(IF('1D'!V32="Supercritical",
        MAX('1D'!$D$16,
            IFERROR(L632,
                MAX('1D'!$D$16,
                    POWER((ABS(K632)^2)/('1D'!$I$5*MAX(F632,
                                0.1)^2),
                        1/3)))),
        IF('1D'!V32="Subcritical",
            MAX('1D'!$D$16,
                IFERROR(W632,
                    MAX('1D'!$D$16,
                        POWER((ABS(K632)^2)/('1D'!$I$5*MAX(F632,
                                    0.1)^2),
                            1/3)))),
            IF(IFERROR(T632,
                    -1E+99)&gt;=IFERROR(AE632,
                    -1E+99),
                MAX('1D'!$D$16,
                    IFERROR(L632,
                        MAX('1D'!$D$16,
                            POWER((ABS(K632)^2)/('1D'!$I$5*MAX(F632,
                                        0.1)^2),
                                1/3)))),
                MAX('1D'!$D$16,
                    IFERROR(W632,
                        MAX('1D'!$D$16,
                            POWER((ABS(K632)^2)/('1D'!$I$5*MAX(F632,
                                        0.1)^2),
                                1/3))))))),
    MAX('1D'!$D$16,
        POWER((ABS(K632)^2)/('1D'!$I$5*MAX(F632,
                    0.1)^2),
            1/3)))</f>
        <v>2.0411692021517887</v>
      </c>
      <c r="AI632" s="5">
        <f t="shared" ca="1" si="134"/>
        <v>634.29266920215173</v>
      </c>
      <c r="AJ632" s="5">
        <f ca="1">AI632+((ABS(K632)/MAX(((F632)+(G632)*(AH632))*(AH632),
            0.000001))^2)/(2*'1D'!$I$5)</f>
        <v>635.46709253909478</v>
      </c>
      <c r="AM632">
        <v>0</v>
      </c>
      <c r="AN632">
        <v>0</v>
      </c>
      <c r="AO632" s="5">
        <f t="shared" si="135"/>
        <v>0</v>
      </c>
      <c r="AP632" s="5">
        <f t="shared" si="139"/>
        <v>0</v>
      </c>
      <c r="AQ632" s="5">
        <f ca="1">ABS(ABS(K632)/MAX(((F632)+(G632)*(AH632))*(AH632),
        0.000001))/SQRT('1D'!$I$5*MAX((((F632)+(G632)*(AH632))*(AH632))/MAX((F632)+2*(G632)*(AH632),
            0.000001),
        0.000001))</f>
        <v>1.0727235886044055</v>
      </c>
      <c r="AR632" s="5" t="str">
        <f t="shared" ca="1" si="136"/>
        <v>Supercritical</v>
      </c>
      <c r="AS632" s="5">
        <f ca="1">((ABS(K632)*'1D'!$D$6)/(MAX(((F632)+(G632)*(AH632))*(AH632),
            0.000001)*MAX(((((F632)+(G632)*(AH632))*(AH632))/MAX((F632)+2*(AH632)*SQRT(1+(G632)^2),
                    0.000001))^(2/3),
            0.000001)))^2</f>
        <v>4.3358367565141456E-3</v>
      </c>
    </row>
    <row r="633" spans="1:45" x14ac:dyDescent="0.35">
      <c r="A633">
        <v>624</v>
      </c>
      <c r="B633">
        <v>622.99599999999998</v>
      </c>
      <c r="C633">
        <v>616147.28599999996</v>
      </c>
      <c r="D633">
        <v>3097370.7560000001</v>
      </c>
      <c r="E633">
        <v>632.25099999999998</v>
      </c>
      <c r="F633">
        <v>5.2</v>
      </c>
      <c r="G633">
        <v>0</v>
      </c>
      <c r="H633" t="s">
        <v>176</v>
      </c>
      <c r="I633">
        <v>7.8E-2</v>
      </c>
      <c r="J633" s="5">
        <f t="shared" si="137"/>
        <v>1.0009999999999764</v>
      </c>
      <c r="K633" s="5">
        <f t="shared" ca="1" si="138"/>
        <v>50.95</v>
      </c>
      <c r="L633" s="5">
        <f ca="1">IF($A$2=0,
    IFERROR(L632,
        MAX('1D'!$D$16,
            POWER((ABS(K633)^2)/('1D'!$I$5*MAX(F633,
                        0.1)^2),
                1/3))),
    IF(IFERROR(V632,
            0)=0,
        IFERROR(L632,
            MAX('1D'!$D$16,
                POWER((ABS(K633)^2)/('1D'!$I$5*MAX(F633,
                            0.1)^2),
                    1/3))),
        IF(OR(IFERROR(L633,
                    0)=0,
                IFERROR(S632,
                    0)&lt;1,
                IFERROR(S633,
                    0)&lt;1),
            MAX('1D'!$D$16,
                POWER((ABS(K633)^2)/('1D'!$I$5*MAX(F633,
                            0.1)^2),
                    1/3)),
            IF(IFERROR(U633,
                    0)&gt;0,
                MAX('1D'!$D$16,
                    IFERROR(L633,
                        0)+((IFERROR(U633,
                                0))*'1D'!$D$18*IF((IFERROR(S633,
                                    0))&lt;1,
                            1,
                            -1))),
                IF(IFERROR(U633,
                        0)&lt;0,
                    IF(ABS((MAX('1D'!$D$16,
                                    POWER((ABS(K633)^2)/('1D'!$I$5*MAX(F633,
                                                0.1)^2),
                                        1/3)))-IFERROR(L633,
                                0))&gt;'1D'!$D$19,
                        MAX('1D'!$D$16,
                            IF((MAX('1D'!$D$16,
                                        POWER((ABS(K633)^2)/('1D'!$I$5*MAX(F633,
                                                    0.1)^2),
                                            1/3)))&gt;IFERROR(L633,
                                    0),
                                MIN((MAX('1D'!$D$16,
                                            POWER((ABS(K633)^2)/('1D'!$I$5*MAX(F633,
                                                        0.1)^2),
                                                1/3))),
                                    IFERROR(L633,
                                        0)+(MIN(ABS(IFERROR(U633,
                                                    0))*'1D'!$D$18,
                                            ABS((MAX('1D'!$D$16,
                                                        POWER((ABS(K633)^2)/('1D'!$I$5*MAX(F633,
                                                                    0.1)^2),
                                                            1/3)))-IFERROR(L633,
                                                    0))))),
                                MAX((MAX('1D'!$D$16,
                                            POWER((ABS(K633)^2)/('1D'!$I$5*MAX(F633,
                                                        0.1)^2),
                                                1/3))),
                                    IFERROR(L633,
                                        0)-(MIN(ABS(IFERROR(U633,
                                                    0))*'1D'!$D$18,
                                            ABS((MAX('1D'!$D$16,
                                                        POWER((ABS(K633)^2)/('1D'!$I$5*MAX(F633,
                                                                    0.1)^2),
                                                            1/3)))-IFERROR(L633,
                                                    0))))))),
                        MAX('1D'!$D$16,
                            POWER((ABS(K633)^2)/('1D'!$I$5*MAX(F633,
                                        0.1)^2),
                                1/3))),
                    MAX('1D'!$D$16,
                        IFERROR(L633,
                            0)))))))</f>
        <v>2.0411692021517887</v>
      </c>
      <c r="M633" s="5">
        <f t="shared" ca="1" si="126"/>
        <v>10.614079851189301</v>
      </c>
      <c r="N633" s="5">
        <f t="shared" ca="1" si="127"/>
        <v>1.1434704692804873</v>
      </c>
      <c r="O633" s="5">
        <f t="shared" ca="1" si="128"/>
        <v>4.8002276894771132</v>
      </c>
      <c r="P633" s="5">
        <f t="shared" ca="1" si="129"/>
        <v>634.29216920215174</v>
      </c>
      <c r="Q633" s="5">
        <f ca="1">P633+((ABS(K633)/MAX(((F633)+(G633)*(L633))*(L633),
            0.000001))^2)/(2*'1D'!$I$5)</f>
        <v>635.46659253909479</v>
      </c>
      <c r="R633" s="5">
        <f ca="1">((ABS(K633)*'1D'!$D$6)/(MAX(((F633)+(G633)*(L633))*(L633),
            0.000001)*MAX(((((F633)+(G633)*(L633))*(L633))/MAX((F633)+2*(L633)*SQRT(1+(G633)^2),
                    0.000001))^(2/3),
            0.000001)))^2</f>
        <v>4.3358367565141456E-3</v>
      </c>
      <c r="S633" s="5">
        <f ca="1">ABS(ABS(K633)/MAX(((F633)+(G633)*(L633))*(L633),
        0.000001))/SQRT('1D'!$I$5*MAX((((F633)+(G633)*(L633))*(L633))/MAX((F633)+2*(G633)*(L633),
            0.000001),
        0.000001))</f>
        <v>1.0727235886044055</v>
      </c>
      <c r="T633" s="5">
        <f ca="1">((F633)*(L633)^2)/2+(G633)*(L633)^3/3+(ABS(K633)^2)/('1D'!$I$5*MAX(((F633)+(G633)*(L633))*(L633),
        0.000001))</f>
        <v>35.763412605541333</v>
      </c>
      <c r="U633" s="5">
        <f ca="1">IF($A$2=0,
    0,
    IFERROR(Q632-(((R632+R633)/2)*J633)-(IF(O632&gt;O633,
                '1D'!$D$8*((O632^2-O633^2)/(2*'1D'!$I$5)),
                '1D'!$D$9*((O633^2-O632^2)/(2*'1D'!$I$5)))+('1D'!$D$10*(ABS(I633)/90)*(MAX(O632^2,
                        O633^2)/(2*'1D'!$I$5))))-Q633,
        0))</f>
        <v>-3.9928476270461033E-3</v>
      </c>
      <c r="V633" s="5">
        <f ca="1">IF($A$2=0,
    1,
    IF(IFERROR(V632,
            0)=0,
        0,
        IFERROR(IF(ROUND(S633,
                    3)=1,
                1,
                IF(AND(ABS(U633)&lt;'1D'!$D$19,
                        S633&gt;1),
                    1,
                    0)),
            0)))</f>
        <v>0</v>
      </c>
      <c r="W633" s="5">
        <f ca="1">IF($A$2=0,
    MAX(MAX('1D'!$D$16,
            MAX('1D'!$D$16,
                POWER((ABS(K633)^2)/('1D'!$I$5*MAX(F633,
                            0.1)^2),
                    1/3))),
        IFERROR(W1396,
            MAX(MAX('1D'!$D$16,
                    MAX('1D'!$D$16,
                        POWER((ABS(K633)^2)/('1D'!$I$5*MAX(F633,
                                    0.1)^2),
                            1/3))),
                ($L$2)-E1396))),
    IF(IFERROR(AG634,
            0)=0,
        MAX(MAX('1D'!$D$16,
                MAX('1D'!$D$16,
                    POWER((ABS(K633)^2)/('1D'!$I$5*MAX(F633,
                                0.1)^2),
                        1/3))),
            IFERROR(W1396,
                MAX(MAX('1D'!$D$16,
                        MAX('1D'!$D$16,
                            POWER((ABS(K633)^2)/('1D'!$I$5*MAX(F633,
                                        0.1)^2),
                                1/3))),
                    ($L$2)-E1396))),
        IF(IFERROR(W633,
                0)=0,
            MAX(MAX('1D'!$D$16,
                    MAX('1D'!$D$16,
                        POWER((ABS(K633)^2)/('1D'!$I$5*MAX(F633,
                                    0.1)^2),
                            1/3))),
                IFERROR(W1396,
                    MAX(MAX('1D'!$D$16,
                            MAX('1D'!$D$16,
                                POWER((ABS(K633)^2)/('1D'!$I$5*MAX(F633,
                                            0.1)^2),
                                    1/3))),
                        ($L$2)-E1396))),
            IF(OR(IFERROR(AD633,
                        0)&gt;=1,
                    IFERROR(AD634,
                        0)&gt;=1),
                MAX('1D'!$D$16,
                    MAX('1D'!$D$16,
                        POWER((ABS(K633)^2)/('1D'!$I$5*MAX(F633,
                                    0.1)^2),
                            1/3))),
                IF(ABS(IFERROR(AF633,
                            0))&lt;'1D'!$D$19,
                    MAX(MAX('1D'!$D$16,
                            MAX('1D'!$D$16,
                                POWER((ABS(K633)^2)/('1D'!$I$5*MAX(F633,
                                            0.1)^2),
                                    1/3))),
                        IFERROR(W633,
                            0)),
                    MAX(MAX('1D'!$D$16,
                            MAX('1D'!$D$16,
                                POWER((ABS(K633)^2)/('1D'!$I$5*MAX(F633,
                                            0.1)^2),
                                    1/3))),
                        (IFERROR(W633,
                                0))+((IFERROR(AF633,
                                    0))*'1D'!$D$18)))))))</f>
        <v>2.1389677043987478</v>
      </c>
      <c r="X633" s="5">
        <f t="shared" ca="1" si="130"/>
        <v>11.122632062873489</v>
      </c>
      <c r="Y633" s="5">
        <f t="shared" ca="1" si="131"/>
        <v>1.1735290000551568</v>
      </c>
      <c r="Z633" s="5">
        <f t="shared" ca="1" si="132"/>
        <v>4.5807502857230418</v>
      </c>
      <c r="AA633" s="5">
        <f t="shared" ca="1" si="133"/>
        <v>634.38996770439871</v>
      </c>
      <c r="AB633" s="5">
        <f ca="1">AA633+((ABS(K633)/MAX(((F633)+(G633)*(W633))*(W633),
            0.000001))^2)/(2*'1D'!$I$5)</f>
        <v>635.45945155659808</v>
      </c>
      <c r="AC633" s="5">
        <f ca="1">((ABS(K633)*'1D'!$D$6)/(MAX(((F633)+(G633)*(W633))*(W633),
            0.000001)*MAX(((((F633)+(G633)*(W633))*(W633))/MAX((F633)+2*(W633)*SQRT(1+(G633)^2),
                    0.000001))^(2/3),
            0.000001)))^2</f>
        <v>3.8141460404132466E-3</v>
      </c>
      <c r="AD633" s="5">
        <f ca="1">ABS(ABS(K633)/MAX(((F633)+(G633)*(W633))*(W633),
        0.000001))/SQRT('1D'!$I$5*MAX((((F633)+(G633)*(W633))*(W633))/MAX((F633)+2*(G633)*(W633),
            0.000001),
        0.000001))</f>
        <v>1.0000000000000004</v>
      </c>
      <c r="AE633" s="5">
        <f ca="1">((F633)*(W633)^2)/2+(G633)*(W633)^3/3+(ABS(K633)^2)/('1D'!$I$5*MAX(((F633)+(G633)*(W633))*(W633),
        0.000001))</f>
        <v>35.686426155594638</v>
      </c>
      <c r="AF633" s="5">
        <f ca="1">IF($A$2=0,
    0,
    IFERROR(AB634+(((AC633+AC634)/2)*J634)+(IF(Z633&gt;Z634,
                '1D'!$D$8*((Z633^2-Z634^2)/(2*'1D'!$I$5)),
                '1D'!$D$9*((Z634^2-Z633^2)/(2*'1D'!$I$5)))+('1D'!$D$10*(ABS(I634)/90)*(MAX(Z633^2,
                        Z634^2)/(2*'1D'!$I$5))))-AB633,
        0))</f>
        <v>3.4531789411857972E-3</v>
      </c>
      <c r="AG633" s="5">
        <f ca="1">IF($A$2=0,
    1,
    IF(IFERROR(AG634,
            0)=0,
        0,
        IFERROR(IF(OR(ROUND(AD633,
                        3)&gt;=1,
                    AND(ABS(AF633)&lt;'1D'!$D$19,
                        AD633&lt;1)),
                1,
                0),
            0)))</f>
        <v>1</v>
      </c>
      <c r="AH633" s="5">
        <f ca="1">IFERROR(IF('1D'!V32="Supercritical",
        MAX('1D'!$D$16,
            IFERROR(L633,
                MAX('1D'!$D$16,
                    POWER((ABS(K633)^2)/('1D'!$I$5*MAX(F633,
                                0.1)^2),
                        1/3)))),
        IF('1D'!V32="Subcritical",
            MAX('1D'!$D$16,
                IFERROR(W633,
                    MAX('1D'!$D$16,
                        POWER((ABS(K633)^2)/('1D'!$I$5*MAX(F633,
                                    0.1)^2),
                            1/3)))),
            IF(IFERROR(T633,
                    -1E+99)&gt;=IFERROR(AE633,
                    -1E+99),
                MAX('1D'!$D$16,
                    IFERROR(L633,
                        MAX('1D'!$D$16,
                            POWER((ABS(K633)^2)/('1D'!$I$5*MAX(F633,
                                        0.1)^2),
                                1/3)))),
                MAX('1D'!$D$16,
                    IFERROR(W633,
                        MAX('1D'!$D$16,
                            POWER((ABS(K633)^2)/('1D'!$I$5*MAX(F633,
                                        0.1)^2),
                                1/3))))))),
    MAX('1D'!$D$16,
        POWER((ABS(K633)^2)/('1D'!$I$5*MAX(F633,
                    0.1)^2),
            1/3)))</f>
        <v>2.0411692021517887</v>
      </c>
      <c r="AI633" s="5">
        <f t="shared" ca="1" si="134"/>
        <v>634.29216920215174</v>
      </c>
      <c r="AJ633" s="5">
        <f ca="1">AI633+((ABS(K633)/MAX(((F633)+(G633)*(AH633))*(AH633),
            0.000001))^2)/(2*'1D'!$I$5)</f>
        <v>635.46659253909479</v>
      </c>
      <c r="AM633">
        <v>0</v>
      </c>
      <c r="AN633">
        <v>0</v>
      </c>
      <c r="AO633" s="5">
        <f t="shared" si="135"/>
        <v>0</v>
      </c>
      <c r="AP633" s="5">
        <f t="shared" si="139"/>
        <v>0</v>
      </c>
      <c r="AQ633" s="5">
        <f ca="1">ABS(ABS(K633)/MAX(((F633)+(G633)*(AH633))*(AH633),
        0.000001))/SQRT('1D'!$I$5*MAX((((F633)+(G633)*(AH633))*(AH633))/MAX((F633)+2*(G633)*(AH633),
            0.000001),
        0.000001))</f>
        <v>1.0727235886044055</v>
      </c>
      <c r="AR633" s="5" t="str">
        <f t="shared" ca="1" si="136"/>
        <v>Supercritical</v>
      </c>
      <c r="AS633" s="5">
        <f ca="1">((ABS(K633)*'1D'!$D$6)/(MAX(((F633)+(G633)*(AH633))*(AH633),
            0.000001)*MAX(((((F633)+(G633)*(AH633))*(AH633))/MAX((F633)+2*(AH633)*SQRT(1+(G633)^2),
                    0.000001))^(2/3),
            0.000001)))^2</f>
        <v>4.3358367565141456E-3</v>
      </c>
    </row>
    <row r="634" spans="1:45" x14ac:dyDescent="0.35">
      <c r="A634">
        <v>625</v>
      </c>
      <c r="B634">
        <v>623.99599999999998</v>
      </c>
      <c r="C634">
        <v>616146.81099999999</v>
      </c>
      <c r="D634">
        <v>3097369.8760000002</v>
      </c>
      <c r="E634">
        <v>632.25049999999999</v>
      </c>
      <c r="F634">
        <v>5.2</v>
      </c>
      <c r="G634">
        <v>0</v>
      </c>
      <c r="H634" t="s">
        <v>176</v>
      </c>
      <c r="I634">
        <v>7.8E-2</v>
      </c>
      <c r="J634" s="5">
        <f t="shared" si="137"/>
        <v>1</v>
      </c>
      <c r="K634" s="5">
        <f t="shared" ca="1" si="138"/>
        <v>50.95</v>
      </c>
      <c r="L634" s="5">
        <f ca="1">IF($A$2=0,
    IFERROR(L633,
        MAX('1D'!$D$16,
            POWER((ABS(K634)^2)/('1D'!$I$5*MAX(F634,
                        0.1)^2),
                1/3))),
    IF(IFERROR(V633,
            0)=0,
        IFERROR(L633,
            MAX('1D'!$D$16,
                POWER((ABS(K634)^2)/('1D'!$I$5*MAX(F634,
                            0.1)^2),
                    1/3))),
        IF(OR(IFERROR(L634,
                    0)=0,
                IFERROR(S633,
                    0)&lt;1,
                IFERROR(S634,
                    0)&lt;1),
            MAX('1D'!$D$16,
                POWER((ABS(K634)^2)/('1D'!$I$5*MAX(F634,
                            0.1)^2),
                    1/3)),
            IF(IFERROR(U634,
                    0)&gt;0,
                MAX('1D'!$D$16,
                    IFERROR(L634,
                        0)+((IFERROR(U634,
                                0))*'1D'!$D$18*IF((IFERROR(S634,
                                    0))&lt;1,
                            1,
                            -1))),
                IF(IFERROR(U634,
                        0)&lt;0,
                    IF(ABS((MAX('1D'!$D$16,
                                    POWER((ABS(K634)^2)/('1D'!$I$5*MAX(F634,
                                                0.1)^2),
                                        1/3)))-IFERROR(L634,
                                0))&gt;'1D'!$D$19,
                        MAX('1D'!$D$16,
                            IF((MAX('1D'!$D$16,
                                        POWER((ABS(K634)^2)/('1D'!$I$5*MAX(F634,
                                                    0.1)^2),
                                            1/3)))&gt;IFERROR(L634,
                                    0),
                                MIN((MAX('1D'!$D$16,
                                            POWER((ABS(K634)^2)/('1D'!$I$5*MAX(F634,
                                                        0.1)^2),
                                                1/3))),
                                    IFERROR(L634,
                                        0)+(MIN(ABS(IFERROR(U634,
                                                    0))*'1D'!$D$18,
                                            ABS((MAX('1D'!$D$16,
                                                        POWER((ABS(K634)^2)/('1D'!$I$5*MAX(F634,
                                                                    0.1)^2),
                                                            1/3)))-IFERROR(L634,
                                                    0))))),
                                MAX((MAX('1D'!$D$16,
                                            POWER((ABS(K634)^2)/('1D'!$I$5*MAX(F634,
                                                        0.1)^2),
                                                1/3))),
                                    IFERROR(L634,
                                        0)-(MIN(ABS(IFERROR(U634,
                                                    0))*'1D'!$D$18,
                                            ABS((MAX('1D'!$D$16,
                                                        POWER((ABS(K634)^2)/('1D'!$I$5*MAX(F634,
                                                                    0.1)^2),
                                                            1/3)))-IFERROR(L634,
                                                    0))))))),
                        MAX('1D'!$D$16,
                            POWER((ABS(K634)^2)/('1D'!$I$5*MAX(F634,
                                        0.1)^2),
                                1/3))),
                    MAX('1D'!$D$16,
                        IFERROR(L634,
                            0)))))))</f>
        <v>2.0411692021517887</v>
      </c>
      <c r="M634" s="5">
        <f t="shared" ca="1" si="126"/>
        <v>10.614079851189301</v>
      </c>
      <c r="N634" s="5">
        <f t="shared" ca="1" si="127"/>
        <v>1.1434704692804873</v>
      </c>
      <c r="O634" s="5">
        <f t="shared" ca="1" si="128"/>
        <v>4.8002276894771132</v>
      </c>
      <c r="P634" s="5">
        <f t="shared" ca="1" si="129"/>
        <v>634.29166920215175</v>
      </c>
      <c r="Q634" s="5">
        <f ca="1">P634+((ABS(K634)/MAX(((F634)+(G634)*(L634))*(L634),
            0.000001))^2)/(2*'1D'!$I$5)</f>
        <v>635.4660925390948</v>
      </c>
      <c r="R634" s="5">
        <f ca="1">((ABS(K634)*'1D'!$D$6)/(MAX(((F634)+(G634)*(L634))*(L634),
            0.000001)*MAX(((((F634)+(G634)*(L634))*(L634))/MAX((F634)+2*(L634)*SQRT(1+(G634)^2),
                    0.000001))^(2/3),
            0.000001)))^2</f>
        <v>4.3358367565141456E-3</v>
      </c>
      <c r="S634" s="5">
        <f ca="1">ABS(ABS(K634)/MAX(((F634)+(G634)*(L634))*(L634),
        0.000001))/SQRT('1D'!$I$5*MAX((((F634)+(G634)*(L634))*(L634))/MAX((F634)+2*(G634)*(L634),
            0.000001),
        0.000001))</f>
        <v>1.0727235886044055</v>
      </c>
      <c r="T634" s="5">
        <f ca="1">((F634)*(L634)^2)/2+(G634)*(L634)^3/3+(ABS(K634)^2)/('1D'!$I$5*MAX(((F634)+(G634)*(L634))*(L634),
        0.000001))</f>
        <v>35.763412605541333</v>
      </c>
      <c r="U634" s="5">
        <f ca="1">IF($A$2=0,
    0,
    IFERROR(Q633-(((R633+R634)/2)*J634)-(IF(O633&gt;O634,
                '1D'!$D$8*((O633^2-O634^2)/(2*'1D'!$I$5)),
                '1D'!$D$9*((O634^2-O633^2)/(2*'1D'!$I$5)))+('1D'!$D$10*(ABS(I634)/90)*(MAX(O633^2,
                        O634^2)/(2*'1D'!$I$5))))-Q634,
        0))</f>
        <v>-3.9885117902258571E-3</v>
      </c>
      <c r="V634" s="5">
        <f ca="1">IF($A$2=0,
    1,
    IF(IFERROR(V633,
            0)=0,
        0,
        IFERROR(IF(ROUND(S634,
                    3)=1,
                1,
                IF(AND(ABS(U634)&lt;'1D'!$D$19,
                        S634&gt;1),
                    1,
                    0)),
            0)))</f>
        <v>0</v>
      </c>
      <c r="W634" s="5">
        <f ca="1">IF($A$2=0,
    MAX(MAX('1D'!$D$16,
            MAX('1D'!$D$16,
                POWER((ABS(K634)^2)/('1D'!$I$5*MAX(F634,
                            0.1)^2),
                    1/3))),
        IFERROR(W1396,
            MAX(MAX('1D'!$D$16,
                    MAX('1D'!$D$16,
                        POWER((ABS(K634)^2)/('1D'!$I$5*MAX(F634,
                                    0.1)^2),
                            1/3))),
                ($L$2)-E1396))),
    IF(IFERROR(AG635,
            0)=0,
        MAX(MAX('1D'!$D$16,
                MAX('1D'!$D$16,
                    POWER((ABS(K634)^2)/('1D'!$I$5*MAX(F634,
                                0.1)^2),
                        1/3))),
            IFERROR(W1396,
                MAX(MAX('1D'!$D$16,
                        MAX('1D'!$D$16,
                            POWER((ABS(K634)^2)/('1D'!$I$5*MAX(F634,
                                        0.1)^2),
                                1/3))),
                    ($L$2)-E1396))),
        IF(IFERROR(W634,
                0)=0,
            MAX(MAX('1D'!$D$16,
                    MAX('1D'!$D$16,
                        POWER((ABS(K634)^2)/('1D'!$I$5*MAX(F634,
                                    0.1)^2),
                            1/3))),
                IFERROR(W1396,
                    MAX(MAX('1D'!$D$16,
                            MAX('1D'!$D$16,
                                POWER((ABS(K634)^2)/('1D'!$I$5*MAX(F634,
                                            0.1)^2),
                                    1/3))),
                        ($L$2)-E1396))),
            IF(OR(IFERROR(AD634,
                        0)&gt;=1,
                    IFERROR(AD635,
                        0)&gt;=1),
                MAX('1D'!$D$16,
                    MAX('1D'!$D$16,
                        POWER((ABS(K634)^2)/('1D'!$I$5*MAX(F634,
                                    0.1)^2),
                            1/3))),
                IF(ABS(IFERROR(AF634,
                            0))&lt;'1D'!$D$19,
                    MAX(MAX('1D'!$D$16,
                            MAX('1D'!$D$16,
                                POWER((ABS(K634)^2)/('1D'!$I$5*MAX(F634,
                                            0.1)^2),
                                    1/3))),
                        IFERROR(W634,
                            0)),
                    MAX(MAX('1D'!$D$16,
                            MAX('1D'!$D$16,
                                POWER((ABS(K634)^2)/('1D'!$I$5*MAX(F634,
                                            0.1)^2),
                                    1/3))),
                        (IFERROR(W634,
                                0))+((IFERROR(AF634,
                                    0))*'1D'!$D$18)))))))</f>
        <v>2.1389677043987478</v>
      </c>
      <c r="X634" s="5">
        <f t="shared" ca="1" si="130"/>
        <v>11.122632062873489</v>
      </c>
      <c r="Y634" s="5">
        <f t="shared" ca="1" si="131"/>
        <v>1.1735290000551568</v>
      </c>
      <c r="Z634" s="5">
        <f t="shared" ca="1" si="132"/>
        <v>4.5807502857230418</v>
      </c>
      <c r="AA634" s="5">
        <f t="shared" ca="1" si="133"/>
        <v>634.38946770439873</v>
      </c>
      <c r="AB634" s="5">
        <f ca="1">AA634+((ABS(K634)/MAX(((F634)+(G634)*(W634))*(W634),
            0.000001))^2)/(2*'1D'!$I$5)</f>
        <v>635.45895155659809</v>
      </c>
      <c r="AC634" s="5">
        <f ca="1">((ABS(K634)*'1D'!$D$6)/(MAX(((F634)+(G634)*(W634))*(W634),
            0.000001)*MAX(((((F634)+(G634)*(W634))*(W634))/MAX((F634)+2*(W634)*SQRT(1+(G634)^2),
                    0.000001))^(2/3),
            0.000001)))^2</f>
        <v>3.8141460404132466E-3</v>
      </c>
      <c r="AD634" s="5">
        <f ca="1">ABS(ABS(K634)/MAX(((F634)+(G634)*(W634))*(W634),
        0.000001))/SQRT('1D'!$I$5*MAX((((F634)+(G634)*(W634))*(W634))/MAX((F634)+2*(G634)*(W634),
            0.000001),
        0.000001))</f>
        <v>1.0000000000000004</v>
      </c>
      <c r="AE634" s="5">
        <f ca="1">((F634)*(W634)^2)/2+(G634)*(W634)^3/3+(ABS(K634)^2)/('1D'!$I$5*MAX(((F634)+(G634)*(W634))*(W634),
        0.000001))</f>
        <v>35.686426155594638</v>
      </c>
      <c r="AF634" s="5">
        <f ca="1">IF($A$2=0,
    0,
    IFERROR(AB635+(((AC634+AC635)/2)*J635)+(IF(Z634&gt;Z635,
                '1D'!$D$8*((Z634^2-Z635^2)/(2*'1D'!$I$5)),
                '1D'!$D$9*((Z635^2-Z634^2)/(2*'1D'!$I$5)))+('1D'!$D$10*(ABS(I635)/90)*(MAX(Z634^2,
                        Z635^2)/(2*'1D'!$I$5))))-AB634,
        0))</f>
        <v>3.3622728137743252E-3</v>
      </c>
      <c r="AG634" s="5">
        <f ca="1">IF($A$2=0,
    1,
    IF(IFERROR(AG635,
            0)=0,
        0,
        IFERROR(IF(OR(ROUND(AD634,
                        3)&gt;=1,
                    AND(ABS(AF634)&lt;'1D'!$D$19,
                        AD634&lt;1)),
                1,
                0),
            0)))</f>
        <v>1</v>
      </c>
      <c r="AH634" s="5">
        <f ca="1">IFERROR(IF('1D'!V32="Supercritical",
        MAX('1D'!$D$16,
            IFERROR(L634,
                MAX('1D'!$D$16,
                    POWER((ABS(K634)^2)/('1D'!$I$5*MAX(F634,
                                0.1)^2),
                        1/3)))),
        IF('1D'!V32="Subcritical",
            MAX('1D'!$D$16,
                IFERROR(W634,
                    MAX('1D'!$D$16,
                        POWER((ABS(K634)^2)/('1D'!$I$5*MAX(F634,
                                    0.1)^2),
                            1/3)))),
            IF(IFERROR(T634,
                    -1E+99)&gt;=IFERROR(AE634,
                    -1E+99),
                MAX('1D'!$D$16,
                    IFERROR(L634,
                        MAX('1D'!$D$16,
                            POWER((ABS(K634)^2)/('1D'!$I$5*MAX(F634,
                                        0.1)^2),
                                1/3)))),
                MAX('1D'!$D$16,
                    IFERROR(W634,
                        MAX('1D'!$D$16,
                            POWER((ABS(K634)^2)/('1D'!$I$5*MAX(F634,
                                        0.1)^2),
                                1/3))))))),
    MAX('1D'!$D$16,
        POWER((ABS(K634)^2)/('1D'!$I$5*MAX(F634,
                    0.1)^2),
            1/3)))</f>
        <v>2.0411692021517887</v>
      </c>
      <c r="AI634" s="5">
        <f t="shared" ca="1" si="134"/>
        <v>634.29166920215175</v>
      </c>
      <c r="AJ634" s="5">
        <f ca="1">AI634+((ABS(K634)/MAX(((F634)+(G634)*(AH634))*(AH634),
            0.000001))^2)/(2*'1D'!$I$5)</f>
        <v>635.4660925390948</v>
      </c>
      <c r="AM634">
        <v>0</v>
      </c>
      <c r="AN634">
        <v>0</v>
      </c>
      <c r="AO634" s="5">
        <f t="shared" si="135"/>
        <v>0</v>
      </c>
      <c r="AP634" s="5">
        <f t="shared" si="139"/>
        <v>0</v>
      </c>
      <c r="AQ634" s="5">
        <f ca="1">ABS(ABS(K634)/MAX(((F634)+(G634)*(AH634))*(AH634),
        0.000001))/SQRT('1D'!$I$5*MAX((((F634)+(G634)*(AH634))*(AH634))/MAX((F634)+2*(G634)*(AH634),
            0.000001),
        0.000001))</f>
        <v>1.0727235886044055</v>
      </c>
      <c r="AR634" s="5" t="str">
        <f t="shared" ca="1" si="136"/>
        <v>Supercritical</v>
      </c>
      <c r="AS634" s="5">
        <f ca="1">((ABS(K634)*'1D'!$D$6)/(MAX(((F634)+(G634)*(AH634))*(AH634),
            0.000001)*MAX(((((F634)+(G634)*(AH634))*(AH634))/MAX((F634)+2*(AH634)*SQRT(1+(G634)^2),
                    0.000001))^(2/3),
            0.000001)))^2</f>
        <v>4.3358367565141456E-3</v>
      </c>
    </row>
    <row r="635" spans="1:45" x14ac:dyDescent="0.35">
      <c r="A635">
        <v>626</v>
      </c>
      <c r="B635">
        <v>624.99599999999998</v>
      </c>
      <c r="C635">
        <v>616146.33700000006</v>
      </c>
      <c r="D635">
        <v>3097368.9950000001</v>
      </c>
      <c r="E635">
        <v>632.25</v>
      </c>
      <c r="F635">
        <v>5.2</v>
      </c>
      <c r="G635">
        <v>0</v>
      </c>
      <c r="H635" t="s">
        <v>176</v>
      </c>
      <c r="I635">
        <v>2.7E-2</v>
      </c>
      <c r="J635" s="5">
        <f t="shared" si="137"/>
        <v>1</v>
      </c>
      <c r="K635" s="5">
        <f t="shared" ca="1" si="138"/>
        <v>50.95</v>
      </c>
      <c r="L635" s="5">
        <f ca="1">IF($A$2=0,
    IFERROR(L634,
        MAX('1D'!$D$16,
            POWER((ABS(K635)^2)/('1D'!$I$5*MAX(F635,
                        0.1)^2),
                1/3))),
    IF(IFERROR(V634,
            0)=0,
        IFERROR(L634,
            MAX('1D'!$D$16,
                POWER((ABS(K635)^2)/('1D'!$I$5*MAX(F635,
                            0.1)^2),
                    1/3))),
        IF(OR(IFERROR(L635,
                    0)=0,
                IFERROR(S634,
                    0)&lt;1,
                IFERROR(S635,
                    0)&lt;1),
            MAX('1D'!$D$16,
                POWER((ABS(K635)^2)/('1D'!$I$5*MAX(F635,
                            0.1)^2),
                    1/3)),
            IF(IFERROR(U635,
                    0)&gt;0,
                MAX('1D'!$D$16,
                    IFERROR(L635,
                        0)+((IFERROR(U635,
                                0))*'1D'!$D$18*IF((IFERROR(S635,
                                    0))&lt;1,
                            1,
                            -1))),
                IF(IFERROR(U635,
                        0)&lt;0,
                    IF(ABS((MAX('1D'!$D$16,
                                    POWER((ABS(K635)^2)/('1D'!$I$5*MAX(F635,
                                                0.1)^2),
                                        1/3)))-IFERROR(L635,
                                0))&gt;'1D'!$D$19,
                        MAX('1D'!$D$16,
                            IF((MAX('1D'!$D$16,
                                        POWER((ABS(K635)^2)/('1D'!$I$5*MAX(F635,
                                                    0.1)^2),
                                            1/3)))&gt;IFERROR(L635,
                                    0),
                                MIN((MAX('1D'!$D$16,
                                            POWER((ABS(K635)^2)/('1D'!$I$5*MAX(F635,
                                                        0.1)^2),
                                                1/3))),
                                    IFERROR(L635,
                                        0)+(MIN(ABS(IFERROR(U635,
                                                    0))*'1D'!$D$18,
                                            ABS((MAX('1D'!$D$16,
                                                        POWER((ABS(K635)^2)/('1D'!$I$5*MAX(F635,
                                                                    0.1)^2),
                                                            1/3)))-IFERROR(L635,
                                                    0))))),
                                MAX((MAX('1D'!$D$16,
                                            POWER((ABS(K635)^2)/('1D'!$I$5*MAX(F635,
                                                        0.1)^2),
                                                1/3))),
                                    IFERROR(L635,
                                        0)-(MIN(ABS(IFERROR(U635,
                                                    0))*'1D'!$D$18,
                                            ABS((MAX('1D'!$D$16,
                                                        POWER((ABS(K635)^2)/('1D'!$I$5*MAX(F635,
                                                                    0.1)^2),
                                                            1/3)))-IFERROR(L635,
                                                    0))))))),
                        MAX('1D'!$D$16,
                            POWER((ABS(K635)^2)/('1D'!$I$5*MAX(F635,
                                        0.1)^2),
                                1/3))),
                    MAX('1D'!$D$16,
                        IFERROR(L635,
                            0)))))))</f>
        <v>2.0411692021517887</v>
      </c>
      <c r="M635" s="5">
        <f t="shared" ca="1" si="126"/>
        <v>10.614079851189301</v>
      </c>
      <c r="N635" s="5">
        <f t="shared" ca="1" si="127"/>
        <v>1.1434704692804873</v>
      </c>
      <c r="O635" s="5">
        <f t="shared" ca="1" si="128"/>
        <v>4.8002276894771132</v>
      </c>
      <c r="P635" s="5">
        <f t="shared" ca="1" si="129"/>
        <v>634.29116920215176</v>
      </c>
      <c r="Q635" s="5">
        <f ca="1">P635+((ABS(K635)/MAX(((F635)+(G635)*(L635))*(L635),
            0.000001))^2)/(2*'1D'!$I$5)</f>
        <v>635.46559253909481</v>
      </c>
      <c r="R635" s="5">
        <f ca="1">((ABS(K635)*'1D'!$D$6)/(MAX(((F635)+(G635)*(L635))*(L635),
            0.000001)*MAX(((((F635)+(G635)*(L635))*(L635))/MAX((F635)+2*(L635)*SQRT(1+(G635)^2),
                    0.000001))^(2/3),
            0.000001)))^2</f>
        <v>4.3358367565141456E-3</v>
      </c>
      <c r="S635" s="5">
        <f ca="1">ABS(ABS(K635)/MAX(((F635)+(G635)*(L635))*(L635),
        0.000001))/SQRT('1D'!$I$5*MAX((((F635)+(G635)*(L635))*(L635))/MAX((F635)+2*(G635)*(L635),
            0.000001),
        0.000001))</f>
        <v>1.0727235886044055</v>
      </c>
      <c r="T635" s="5">
        <f ca="1">((F635)*(L635)^2)/2+(G635)*(L635)^3/3+(ABS(K635)^2)/('1D'!$I$5*MAX(((F635)+(G635)*(L635))*(L635),
        0.000001))</f>
        <v>35.763412605541333</v>
      </c>
      <c r="U635" s="5">
        <f ca="1">IF($A$2=0,
    0,
    IFERROR(Q634-(((R634+R635)/2)*J635)-(IF(O634&gt;O635,
                '1D'!$D$8*((O634^2-O635^2)/(2*'1D'!$I$5)),
                '1D'!$D$9*((O635^2-O634^2)/(2*'1D'!$I$5)))+('1D'!$D$10*(ABS(I635)/90)*(MAX(O634^2,
                        O635^2)/(2*'1D'!$I$5))))-Q635,
        0))</f>
        <v>-3.8886858066007335E-3</v>
      </c>
      <c r="V635" s="5">
        <f ca="1">IF($A$2=0,
    1,
    IF(IFERROR(V634,
            0)=0,
        0,
        IFERROR(IF(ROUND(S635,
                    3)=1,
                1,
                IF(AND(ABS(U635)&lt;'1D'!$D$19,
                        S635&gt;1),
                    1,
                    0)),
            0)))</f>
        <v>0</v>
      </c>
      <c r="W635" s="5">
        <f ca="1">IF($A$2=0,
    MAX(MAX('1D'!$D$16,
            MAX('1D'!$D$16,
                POWER((ABS(K635)^2)/('1D'!$I$5*MAX(F635,
                            0.1)^2),
                    1/3))),
        IFERROR(W1396,
            MAX(MAX('1D'!$D$16,
                    MAX('1D'!$D$16,
                        POWER((ABS(K635)^2)/('1D'!$I$5*MAX(F635,
                                    0.1)^2),
                            1/3))),
                ($L$2)-E1396))),
    IF(IFERROR(AG636,
            0)=0,
        MAX(MAX('1D'!$D$16,
                MAX('1D'!$D$16,
                    POWER((ABS(K635)^2)/('1D'!$I$5*MAX(F635,
                                0.1)^2),
                        1/3))),
            IFERROR(W1396,
                MAX(MAX('1D'!$D$16,
                        MAX('1D'!$D$16,
                            POWER((ABS(K635)^2)/('1D'!$I$5*MAX(F635,
                                        0.1)^2),
                                1/3))),
                    ($L$2)-E1396))),
        IF(IFERROR(W635,
                0)=0,
            MAX(MAX('1D'!$D$16,
                    MAX('1D'!$D$16,
                        POWER((ABS(K635)^2)/('1D'!$I$5*MAX(F635,
                                    0.1)^2),
                            1/3))),
                IFERROR(W1396,
                    MAX(MAX('1D'!$D$16,
                            MAX('1D'!$D$16,
                                POWER((ABS(K635)^2)/('1D'!$I$5*MAX(F635,
                                            0.1)^2),
                                    1/3))),
                        ($L$2)-E1396))),
            IF(OR(IFERROR(AD635,
                        0)&gt;=1,
                    IFERROR(AD636,
                        0)&gt;=1),
                MAX('1D'!$D$16,
                    MAX('1D'!$D$16,
                        POWER((ABS(K635)^2)/('1D'!$I$5*MAX(F635,
                                    0.1)^2),
                            1/3))),
                IF(ABS(IFERROR(AF635,
                            0))&lt;'1D'!$D$19,
                    MAX(MAX('1D'!$D$16,
                            MAX('1D'!$D$16,
                                POWER((ABS(K635)^2)/('1D'!$I$5*MAX(F635,
                                            0.1)^2),
                                    1/3))),
                        IFERROR(W635,
                            0)),
                    MAX(MAX('1D'!$D$16,
                            MAX('1D'!$D$16,
                                POWER((ABS(K635)^2)/('1D'!$I$5*MAX(F635,
                                            0.1)^2),
                                    1/3))),
                        (IFERROR(W635,
                                0))+((IFERROR(AF635,
                                    0))*'1D'!$D$18)))))))</f>
        <v>2.1389677043987478</v>
      </c>
      <c r="X635" s="5">
        <f t="shared" ca="1" si="130"/>
        <v>11.122632062873489</v>
      </c>
      <c r="Y635" s="5">
        <f t="shared" ca="1" si="131"/>
        <v>1.1735290000551568</v>
      </c>
      <c r="Z635" s="5">
        <f t="shared" ca="1" si="132"/>
        <v>4.5807502857230418</v>
      </c>
      <c r="AA635" s="5">
        <f t="shared" ca="1" si="133"/>
        <v>634.38896770439874</v>
      </c>
      <c r="AB635" s="5">
        <f ca="1">AA635+((ABS(K635)/MAX(((F635)+(G635)*(W635))*(W635),
            0.000001))^2)/(2*'1D'!$I$5)</f>
        <v>635.45845155659811</v>
      </c>
      <c r="AC635" s="5">
        <f ca="1">((ABS(K635)*'1D'!$D$6)/(MAX(((F635)+(G635)*(W635))*(W635),
            0.000001)*MAX(((((F635)+(G635)*(W635))*(W635))/MAX((F635)+2*(W635)*SQRT(1+(G635)^2),
                    0.000001))^(2/3),
            0.000001)))^2</f>
        <v>3.8141460404132466E-3</v>
      </c>
      <c r="AD635" s="5">
        <f ca="1">ABS(ABS(K635)/MAX(((F635)+(G635)*(W635))*(W635),
        0.000001))/SQRT('1D'!$I$5*MAX((((F635)+(G635)*(W635))*(W635))/MAX((F635)+2*(G635)*(W635),
            0.000001),
        0.000001))</f>
        <v>1.0000000000000004</v>
      </c>
      <c r="AE635" s="5">
        <f ca="1">((F635)*(W635)^2)/2+(G635)*(W635)^3/3+(ABS(K635)^2)/('1D'!$I$5*MAX(((F635)+(G635)*(W635))*(W635),
        0.000001))</f>
        <v>35.686426155594638</v>
      </c>
      <c r="AF635" s="5">
        <f ca="1">IF($A$2=0,
    0,
    IFERROR(AB636+(((AC635+AC636)/2)*J636)+(IF(Z635&gt;Z636,
                '1D'!$D$8*((Z635^2-Z636^2)/(2*'1D'!$I$5)),
                '1D'!$D$9*((Z636^2-Z635^2)/(2*'1D'!$I$5)))+('1D'!$D$10*(ABS(I636)/90)*(MAX(Z635^2,
                        Z636^2)/(2*'1D'!$I$5))))-AB635,
        0))</f>
        <v>3.3141460404522149E-3</v>
      </c>
      <c r="AG635" s="5">
        <f ca="1">IF($A$2=0,
    1,
    IF(IFERROR(AG636,
            0)=0,
        0,
        IFERROR(IF(OR(ROUND(AD635,
                        3)&gt;=1,
                    AND(ABS(AF635)&lt;'1D'!$D$19,
                        AD635&lt;1)),
                1,
                0),
            0)))</f>
        <v>1</v>
      </c>
      <c r="AH635" s="5">
        <f ca="1">IFERROR(IF('1D'!V32="Supercritical",
        MAX('1D'!$D$16,
            IFERROR(L635,
                MAX('1D'!$D$16,
                    POWER((ABS(K635)^2)/('1D'!$I$5*MAX(F635,
                                0.1)^2),
                        1/3)))),
        IF('1D'!V32="Subcritical",
            MAX('1D'!$D$16,
                IFERROR(W635,
                    MAX('1D'!$D$16,
                        POWER((ABS(K635)^2)/('1D'!$I$5*MAX(F635,
                                    0.1)^2),
                            1/3)))),
            IF(IFERROR(T635,
                    -1E+99)&gt;=IFERROR(AE635,
                    -1E+99),
                MAX('1D'!$D$16,
                    IFERROR(L635,
                        MAX('1D'!$D$16,
                            POWER((ABS(K635)^2)/('1D'!$I$5*MAX(F635,
                                        0.1)^2),
                                1/3)))),
                MAX('1D'!$D$16,
                    IFERROR(W635,
                        MAX('1D'!$D$16,
                            POWER((ABS(K635)^2)/('1D'!$I$5*MAX(F635,
                                        0.1)^2),
                                1/3))))))),
    MAX('1D'!$D$16,
        POWER((ABS(K635)^2)/('1D'!$I$5*MAX(F635,
                    0.1)^2),
            1/3)))</f>
        <v>2.0411692021517887</v>
      </c>
      <c r="AI635" s="5">
        <f t="shared" ca="1" si="134"/>
        <v>634.29116920215176</v>
      </c>
      <c r="AJ635" s="5">
        <f ca="1">AI635+((ABS(K635)/MAX(((F635)+(G635)*(AH635))*(AH635),
            0.000001))^2)/(2*'1D'!$I$5)</f>
        <v>635.46559253909481</v>
      </c>
      <c r="AM635">
        <v>0</v>
      </c>
      <c r="AN635">
        <v>0</v>
      </c>
      <c r="AO635" s="5">
        <f t="shared" si="135"/>
        <v>0</v>
      </c>
      <c r="AP635" s="5">
        <f t="shared" si="139"/>
        <v>0</v>
      </c>
      <c r="AQ635" s="5">
        <f ca="1">ABS(ABS(K635)/MAX(((F635)+(G635)*(AH635))*(AH635),
        0.000001))/SQRT('1D'!$I$5*MAX((((F635)+(G635)*(AH635))*(AH635))/MAX((F635)+2*(G635)*(AH635),
            0.000001),
        0.000001))</f>
        <v>1.0727235886044055</v>
      </c>
      <c r="AR635" s="5" t="str">
        <f t="shared" ca="1" si="136"/>
        <v>Supercritical</v>
      </c>
      <c r="AS635" s="5">
        <f ca="1">((ABS(K635)*'1D'!$D$6)/(MAX(((F635)+(G635)*(AH635))*(AH635),
            0.000001)*MAX(((((F635)+(G635)*(AH635))*(AH635))/MAX((F635)+2*(AH635)*SQRT(1+(G635)^2),
                    0.000001))^(2/3),
            0.000001)))^2</f>
        <v>4.3358367565141456E-3</v>
      </c>
    </row>
    <row r="636" spans="1:45" x14ac:dyDescent="0.35">
      <c r="A636">
        <v>627</v>
      </c>
      <c r="B636">
        <v>625.99599999999998</v>
      </c>
      <c r="C636">
        <v>616145.86300000001</v>
      </c>
      <c r="D636">
        <v>3097368.1150000002</v>
      </c>
      <c r="E636">
        <v>632.24950000000001</v>
      </c>
      <c r="F636">
        <v>5.2</v>
      </c>
      <c r="G636">
        <v>0</v>
      </c>
      <c r="H636" t="s">
        <v>176</v>
      </c>
      <c r="I636">
        <v>0</v>
      </c>
      <c r="J636" s="5">
        <f t="shared" si="137"/>
        <v>1</v>
      </c>
      <c r="K636" s="5">
        <f t="shared" ca="1" si="138"/>
        <v>50.95</v>
      </c>
      <c r="L636" s="5">
        <f ca="1">IF($A$2=0,
    IFERROR(L635,
        MAX('1D'!$D$16,
            POWER((ABS(K636)^2)/('1D'!$I$5*MAX(F636,
                        0.1)^2),
                1/3))),
    IF(IFERROR(V635,
            0)=0,
        IFERROR(L635,
            MAX('1D'!$D$16,
                POWER((ABS(K636)^2)/('1D'!$I$5*MAX(F636,
                            0.1)^2),
                    1/3))),
        IF(OR(IFERROR(L636,
                    0)=0,
                IFERROR(S635,
                    0)&lt;1,
                IFERROR(S636,
                    0)&lt;1),
            MAX('1D'!$D$16,
                POWER((ABS(K636)^2)/('1D'!$I$5*MAX(F636,
                            0.1)^2),
                    1/3)),
            IF(IFERROR(U636,
                    0)&gt;0,
                MAX('1D'!$D$16,
                    IFERROR(L636,
                        0)+((IFERROR(U636,
                                0))*'1D'!$D$18*IF((IFERROR(S636,
                                    0))&lt;1,
                            1,
                            -1))),
                IF(IFERROR(U636,
                        0)&lt;0,
                    IF(ABS((MAX('1D'!$D$16,
                                    POWER((ABS(K636)^2)/('1D'!$I$5*MAX(F636,
                                                0.1)^2),
                                        1/3)))-IFERROR(L636,
                                0))&gt;'1D'!$D$19,
                        MAX('1D'!$D$16,
                            IF((MAX('1D'!$D$16,
                                        POWER((ABS(K636)^2)/('1D'!$I$5*MAX(F636,
                                                    0.1)^2),
                                            1/3)))&gt;IFERROR(L636,
                                    0),
                                MIN((MAX('1D'!$D$16,
                                            POWER((ABS(K636)^2)/('1D'!$I$5*MAX(F636,
                                                        0.1)^2),
                                                1/3))),
                                    IFERROR(L636,
                                        0)+(MIN(ABS(IFERROR(U636,
                                                    0))*'1D'!$D$18,
                                            ABS((MAX('1D'!$D$16,
                                                        POWER((ABS(K636)^2)/('1D'!$I$5*MAX(F636,
                                                                    0.1)^2),
                                                            1/3)))-IFERROR(L636,
                                                    0))))),
                                MAX((MAX('1D'!$D$16,
                                            POWER((ABS(K636)^2)/('1D'!$I$5*MAX(F636,
                                                        0.1)^2),
                                                1/3))),
                                    IFERROR(L636,
                                        0)-(MIN(ABS(IFERROR(U636,
                                                    0))*'1D'!$D$18,
                                            ABS((MAX('1D'!$D$16,
                                                        POWER((ABS(K636)^2)/('1D'!$I$5*MAX(F636,
                                                                    0.1)^2),
                                                            1/3)))-IFERROR(L636,
                                                    0))))))),
                        MAX('1D'!$D$16,
                            POWER((ABS(K636)^2)/('1D'!$I$5*MAX(F636,
                                        0.1)^2),
                                1/3))),
                    MAX('1D'!$D$16,
                        IFERROR(L636,
                            0)))))))</f>
        <v>2.0411692021517887</v>
      </c>
      <c r="M636" s="5">
        <f t="shared" ca="1" si="126"/>
        <v>10.614079851189301</v>
      </c>
      <c r="N636" s="5">
        <f t="shared" ca="1" si="127"/>
        <v>1.1434704692804873</v>
      </c>
      <c r="O636" s="5">
        <f t="shared" ca="1" si="128"/>
        <v>4.8002276894771132</v>
      </c>
      <c r="P636" s="5">
        <f t="shared" ca="1" si="129"/>
        <v>634.29066920215178</v>
      </c>
      <c r="Q636" s="5">
        <f ca="1">P636+((ABS(K636)/MAX(((F636)+(G636)*(L636))*(L636),
            0.000001))^2)/(2*'1D'!$I$5)</f>
        <v>635.46509253909483</v>
      </c>
      <c r="R636" s="5">
        <f ca="1">((ABS(K636)*'1D'!$D$6)/(MAX(((F636)+(G636)*(L636))*(L636),
            0.000001)*MAX(((((F636)+(G636)*(L636))*(L636))/MAX((F636)+2*(L636)*SQRT(1+(G636)^2),
                    0.000001))^(2/3),
            0.000001)))^2</f>
        <v>4.3358367565141456E-3</v>
      </c>
      <c r="S636" s="5">
        <f ca="1">ABS(ABS(K636)/MAX(((F636)+(G636)*(L636))*(L636),
        0.000001))/SQRT('1D'!$I$5*MAX((((F636)+(G636)*(L636))*(L636))/MAX((F636)+2*(G636)*(L636),
            0.000001),
        0.000001))</f>
        <v>1.0727235886044055</v>
      </c>
      <c r="T636" s="5">
        <f ca="1">((F636)*(L636)^2)/2+(G636)*(L636)^3/3+(ABS(K636)^2)/('1D'!$I$5*MAX(((F636)+(G636)*(L636))*(L636),
        0.000001))</f>
        <v>35.763412605541333</v>
      </c>
      <c r="U636" s="5">
        <f ca="1">IF($A$2=0,
    0,
    IFERROR(Q635-(((R635+R636)/2)*J636)-(IF(O635&gt;O636,
                '1D'!$D$8*((O635^2-O636^2)/(2*'1D'!$I$5)),
                '1D'!$D$9*((O636^2-O635^2)/(2*'1D'!$I$5)))+('1D'!$D$10*(ABS(I636)/90)*(MAX(O635^2,
                        O636^2)/(2*'1D'!$I$5))))-Q636,
        0))</f>
        <v>-3.8358367564796936E-3</v>
      </c>
      <c r="V636" s="5">
        <f ca="1">IF($A$2=0,
    1,
    IF(IFERROR(V635,
            0)=0,
        0,
        IFERROR(IF(ROUND(S636,
                    3)=1,
                1,
                IF(AND(ABS(U636)&lt;'1D'!$D$19,
                        S636&gt;1),
                    1,
                    0)),
            0)))</f>
        <v>0</v>
      </c>
      <c r="W636" s="5">
        <f ca="1">IF($A$2=0,
    MAX(MAX('1D'!$D$16,
            MAX('1D'!$D$16,
                POWER((ABS(K636)^2)/('1D'!$I$5*MAX(F636,
                            0.1)^2),
                    1/3))),
        IFERROR(W1396,
            MAX(MAX('1D'!$D$16,
                    MAX('1D'!$D$16,
                        POWER((ABS(K636)^2)/('1D'!$I$5*MAX(F636,
                                    0.1)^2),
                            1/3))),
                ($L$2)-E1396))),
    IF(IFERROR(AG637,
            0)=0,
        MAX(MAX('1D'!$D$16,
                MAX('1D'!$D$16,
                    POWER((ABS(K636)^2)/('1D'!$I$5*MAX(F636,
                                0.1)^2),
                        1/3))),
            IFERROR(W1396,
                MAX(MAX('1D'!$D$16,
                        MAX('1D'!$D$16,
                            POWER((ABS(K636)^2)/('1D'!$I$5*MAX(F636,
                                        0.1)^2),
                                1/3))),
                    ($L$2)-E1396))),
        IF(IFERROR(W636,
                0)=0,
            MAX(MAX('1D'!$D$16,
                    MAX('1D'!$D$16,
                        POWER((ABS(K636)^2)/('1D'!$I$5*MAX(F636,
                                    0.1)^2),
                            1/3))),
                IFERROR(W1396,
                    MAX(MAX('1D'!$D$16,
                            MAX('1D'!$D$16,
                                POWER((ABS(K636)^2)/('1D'!$I$5*MAX(F636,
                                            0.1)^2),
                                    1/3))),
                        ($L$2)-E1396))),
            IF(OR(IFERROR(AD636,
                        0)&gt;=1,
                    IFERROR(AD637,
                        0)&gt;=1),
                MAX('1D'!$D$16,
                    MAX('1D'!$D$16,
                        POWER((ABS(K636)^2)/('1D'!$I$5*MAX(F636,
                                    0.1)^2),
                            1/3))),
                IF(ABS(IFERROR(AF636,
                            0))&lt;'1D'!$D$19,
                    MAX(MAX('1D'!$D$16,
                            MAX('1D'!$D$16,
                                POWER((ABS(K636)^2)/('1D'!$I$5*MAX(F636,
                                            0.1)^2),
                                    1/3))),
                        IFERROR(W636,
                            0)),
                    MAX(MAX('1D'!$D$16,
                            MAX('1D'!$D$16,
                                POWER((ABS(K636)^2)/('1D'!$I$5*MAX(F636,
                                            0.1)^2),
                                    1/3))),
                        (IFERROR(W636,
                                0))+((IFERROR(AF636,
                                    0))*'1D'!$D$18)))))))</f>
        <v>2.1389677043987478</v>
      </c>
      <c r="X636" s="5">
        <f t="shared" ca="1" si="130"/>
        <v>11.122632062873489</v>
      </c>
      <c r="Y636" s="5">
        <f t="shared" ca="1" si="131"/>
        <v>1.1735290000551568</v>
      </c>
      <c r="Z636" s="5">
        <f t="shared" ca="1" si="132"/>
        <v>4.5807502857230418</v>
      </c>
      <c r="AA636" s="5">
        <f t="shared" ca="1" si="133"/>
        <v>634.38846770439875</v>
      </c>
      <c r="AB636" s="5">
        <f ca="1">AA636+((ABS(K636)/MAX(((F636)+(G636)*(W636))*(W636),
            0.000001))^2)/(2*'1D'!$I$5)</f>
        <v>635.45795155659812</v>
      </c>
      <c r="AC636" s="5">
        <f ca="1">((ABS(K636)*'1D'!$D$6)/(MAX(((F636)+(G636)*(W636))*(W636),
            0.000001)*MAX(((((F636)+(G636)*(W636))*(W636))/MAX((F636)+2*(W636)*SQRT(1+(G636)^2),
                    0.000001))^(2/3),
            0.000001)))^2</f>
        <v>3.8141460404132466E-3</v>
      </c>
      <c r="AD636" s="5">
        <f ca="1">ABS(ABS(K636)/MAX(((F636)+(G636)*(W636))*(W636),
        0.000001))/SQRT('1D'!$I$5*MAX((((F636)+(G636)*(W636))*(W636))/MAX((F636)+2*(G636)*(W636),
            0.000001),
        0.000001))</f>
        <v>1.0000000000000004</v>
      </c>
      <c r="AE636" s="5">
        <f ca="1">((F636)*(W636)^2)/2+(G636)*(W636)^3/3+(ABS(K636)^2)/('1D'!$I$5*MAX(((F636)+(G636)*(W636))*(W636),
        0.000001))</f>
        <v>35.686426155594638</v>
      </c>
      <c r="AF636" s="5">
        <f ca="1">IF($A$2=0,
    0,
    IFERROR(AB637+(((AC636+AC637)/2)*J637)+(IF(Z636&gt;Z637,
                '1D'!$D$8*((Z636^2-Z637^2)/(2*'1D'!$I$5)),
                '1D'!$D$9*((Z637^2-Z636^2)/(2*'1D'!$I$5)))+('1D'!$D$10*(ABS(I637)/90)*(MAX(Z636^2,
                        Z637^2)/(2*'1D'!$I$5))))-AB636,
        0))</f>
        <v>3.3584586676624895E-3</v>
      </c>
      <c r="AG636" s="5">
        <f ca="1">IF($A$2=0,
    1,
    IF(IFERROR(AG637,
            0)=0,
        0,
        IFERROR(IF(OR(ROUND(AD636,
                        3)&gt;=1,
                    AND(ABS(AF636)&lt;'1D'!$D$19,
                        AD636&lt;1)),
                1,
                0),
            0)))</f>
        <v>1</v>
      </c>
      <c r="AH636" s="5">
        <f ca="1">IFERROR(IF('1D'!V32="Supercritical",
        MAX('1D'!$D$16,
            IFERROR(L636,
                MAX('1D'!$D$16,
                    POWER((ABS(K636)^2)/('1D'!$I$5*MAX(F636,
                                0.1)^2),
                        1/3)))),
        IF('1D'!V32="Subcritical",
            MAX('1D'!$D$16,
                IFERROR(W636,
                    MAX('1D'!$D$16,
                        POWER((ABS(K636)^2)/('1D'!$I$5*MAX(F636,
                                    0.1)^2),
                            1/3)))),
            IF(IFERROR(T636,
                    -1E+99)&gt;=IFERROR(AE636,
                    -1E+99),
                MAX('1D'!$D$16,
                    IFERROR(L636,
                        MAX('1D'!$D$16,
                            POWER((ABS(K636)^2)/('1D'!$I$5*MAX(F636,
                                        0.1)^2),
                                1/3)))),
                MAX('1D'!$D$16,
                    IFERROR(W636,
                        MAX('1D'!$D$16,
                            POWER((ABS(K636)^2)/('1D'!$I$5*MAX(F636,
                                        0.1)^2),
                                1/3))))))),
    MAX('1D'!$D$16,
        POWER((ABS(K636)^2)/('1D'!$I$5*MAX(F636,
                    0.1)^2),
            1/3)))</f>
        <v>2.0411692021517887</v>
      </c>
      <c r="AI636" s="5">
        <f t="shared" ca="1" si="134"/>
        <v>634.29066920215178</v>
      </c>
      <c r="AJ636" s="5">
        <f ca="1">AI636+((ABS(K636)/MAX(((F636)+(G636)*(AH636))*(AH636),
            0.000001))^2)/(2*'1D'!$I$5)</f>
        <v>635.46509253909483</v>
      </c>
      <c r="AM636">
        <v>0</v>
      </c>
      <c r="AN636">
        <v>0</v>
      </c>
      <c r="AO636" s="5">
        <f t="shared" si="135"/>
        <v>0</v>
      </c>
      <c r="AP636" s="5">
        <f t="shared" si="139"/>
        <v>0</v>
      </c>
      <c r="AQ636" s="5">
        <f ca="1">ABS(ABS(K636)/MAX(((F636)+(G636)*(AH636))*(AH636),
        0.000001))/SQRT('1D'!$I$5*MAX((((F636)+(G636)*(AH636))*(AH636))/MAX((F636)+2*(G636)*(AH636),
            0.000001),
        0.000001))</f>
        <v>1.0727235886044055</v>
      </c>
      <c r="AR636" s="5" t="str">
        <f t="shared" ca="1" si="136"/>
        <v>Supercritical</v>
      </c>
      <c r="AS636" s="5">
        <f ca="1">((ABS(K636)*'1D'!$D$6)/(MAX(((F636)+(G636)*(AH636))*(AH636),
            0.000001)*MAX(((((F636)+(G636)*(AH636))*(AH636))/MAX((F636)+2*(AH636)*SQRT(1+(G636)^2),
                    0.000001))^(2/3),
            0.000001)))^2</f>
        <v>4.3358367565141456E-3</v>
      </c>
    </row>
    <row r="637" spans="1:45" x14ac:dyDescent="0.35">
      <c r="A637">
        <v>628</v>
      </c>
      <c r="B637">
        <v>626.995</v>
      </c>
      <c r="C637">
        <v>616145.38899999997</v>
      </c>
      <c r="D637">
        <v>3097367.2349999999</v>
      </c>
      <c r="E637">
        <v>632.24900000000002</v>
      </c>
      <c r="F637">
        <v>5.2</v>
      </c>
      <c r="G637">
        <v>0</v>
      </c>
      <c r="H637" t="s">
        <v>176</v>
      </c>
      <c r="I637">
        <v>2.7E-2</v>
      </c>
      <c r="J637" s="5">
        <f t="shared" si="137"/>
        <v>0.99900000000002365</v>
      </c>
      <c r="K637" s="5">
        <f t="shared" ca="1" si="138"/>
        <v>50.95</v>
      </c>
      <c r="L637" s="5">
        <f ca="1">IF($A$2=0,
    IFERROR(L636,
        MAX('1D'!$D$16,
            POWER((ABS(K637)^2)/('1D'!$I$5*MAX(F637,
                        0.1)^2),
                1/3))),
    IF(IFERROR(V636,
            0)=0,
        IFERROR(L636,
            MAX('1D'!$D$16,
                POWER((ABS(K637)^2)/('1D'!$I$5*MAX(F637,
                            0.1)^2),
                    1/3))),
        IF(OR(IFERROR(L637,
                    0)=0,
                IFERROR(S636,
                    0)&lt;1,
                IFERROR(S637,
                    0)&lt;1),
            MAX('1D'!$D$16,
                POWER((ABS(K637)^2)/('1D'!$I$5*MAX(F637,
                            0.1)^2),
                    1/3)),
            IF(IFERROR(U637,
                    0)&gt;0,
                MAX('1D'!$D$16,
                    IFERROR(L637,
                        0)+((IFERROR(U637,
                                0))*'1D'!$D$18*IF((IFERROR(S637,
                                    0))&lt;1,
                            1,
                            -1))),
                IF(IFERROR(U637,
                        0)&lt;0,
                    IF(ABS((MAX('1D'!$D$16,
                                    POWER((ABS(K637)^2)/('1D'!$I$5*MAX(F637,
                                                0.1)^2),
                                        1/3)))-IFERROR(L637,
                                0))&gt;'1D'!$D$19,
                        MAX('1D'!$D$16,
                            IF((MAX('1D'!$D$16,
                                        POWER((ABS(K637)^2)/('1D'!$I$5*MAX(F637,
                                                    0.1)^2),
                                            1/3)))&gt;IFERROR(L637,
                                    0),
                                MIN((MAX('1D'!$D$16,
                                            POWER((ABS(K637)^2)/('1D'!$I$5*MAX(F637,
                                                        0.1)^2),
                                                1/3))),
                                    IFERROR(L637,
                                        0)+(MIN(ABS(IFERROR(U637,
                                                    0))*'1D'!$D$18,
                                            ABS((MAX('1D'!$D$16,
                                                        POWER((ABS(K637)^2)/('1D'!$I$5*MAX(F637,
                                                                    0.1)^2),
                                                            1/3)))-IFERROR(L637,
                                                    0))))),
                                MAX((MAX('1D'!$D$16,
                                            POWER((ABS(K637)^2)/('1D'!$I$5*MAX(F637,
                                                        0.1)^2),
                                                1/3))),
                                    IFERROR(L637,
                                        0)-(MIN(ABS(IFERROR(U637,
                                                    0))*'1D'!$D$18,
                                            ABS((MAX('1D'!$D$16,
                                                        POWER((ABS(K637)^2)/('1D'!$I$5*MAX(F637,
                                                                    0.1)^2),
                                                            1/3)))-IFERROR(L637,
                                                    0))))))),
                        MAX('1D'!$D$16,
                            POWER((ABS(K637)^2)/('1D'!$I$5*MAX(F637,
                                        0.1)^2),
                                1/3))),
                    MAX('1D'!$D$16,
                        IFERROR(L637,
                            0)))))))</f>
        <v>2.0411692021517887</v>
      </c>
      <c r="M637" s="5">
        <f t="shared" ca="1" si="126"/>
        <v>10.614079851189301</v>
      </c>
      <c r="N637" s="5">
        <f t="shared" ca="1" si="127"/>
        <v>1.1434704692804873</v>
      </c>
      <c r="O637" s="5">
        <f t="shared" ca="1" si="128"/>
        <v>4.8002276894771132</v>
      </c>
      <c r="P637" s="5">
        <f t="shared" ca="1" si="129"/>
        <v>634.29016920215179</v>
      </c>
      <c r="Q637" s="5">
        <f ca="1">P637+((ABS(K637)/MAX(((F637)+(G637)*(L637))*(L637),
            0.000001))^2)/(2*'1D'!$I$5)</f>
        <v>635.46459253909484</v>
      </c>
      <c r="R637" s="5">
        <f ca="1">((ABS(K637)*'1D'!$D$6)/(MAX(((F637)+(G637)*(L637))*(L637),
            0.000001)*MAX(((((F637)+(G637)*(L637))*(L637))/MAX((F637)+2*(L637)*SQRT(1+(G637)^2),
                    0.000001))^(2/3),
            0.000001)))^2</f>
        <v>4.3358367565141456E-3</v>
      </c>
      <c r="S637" s="5">
        <f ca="1">ABS(ABS(K637)/MAX(((F637)+(G637)*(L637))*(L637),
        0.000001))/SQRT('1D'!$I$5*MAX((((F637)+(G637)*(L637))*(L637))/MAX((F637)+2*(G637)*(L637),
            0.000001),
        0.000001))</f>
        <v>1.0727235886044055</v>
      </c>
      <c r="T637" s="5">
        <f ca="1">((F637)*(L637)^2)/2+(G637)*(L637)^3/3+(ABS(K637)^2)/('1D'!$I$5*MAX(((F637)+(G637)*(L637))*(L637),
        0.000001))</f>
        <v>35.763412605541333</v>
      </c>
      <c r="U637" s="5">
        <f ca="1">IF($A$2=0,
    0,
    IFERROR(Q636-(((R636+R637)/2)*J637)-(IF(O636&gt;O637,
                '1D'!$D$8*((O636^2-O637^2)/(2*'1D'!$I$5)),
                '1D'!$D$9*((O637^2-O636^2)/(2*'1D'!$I$5)))+('1D'!$D$10*(ABS(I637)/90)*(MAX(O636^2,
                        O637^2)/(2*'1D'!$I$5))))-Q637,
        0))</f>
        <v>-3.8843499698941741E-3</v>
      </c>
      <c r="V637" s="5">
        <f ca="1">IF($A$2=0,
    1,
    IF(IFERROR(V636,
            0)=0,
        0,
        IFERROR(IF(ROUND(S637,
                    3)=1,
                1,
                IF(AND(ABS(U637)&lt;'1D'!$D$19,
                        S637&gt;1),
                    1,
                    0)),
            0)))</f>
        <v>0</v>
      </c>
      <c r="W637" s="5">
        <f ca="1">IF($A$2=0,
    MAX(MAX('1D'!$D$16,
            MAX('1D'!$D$16,
                POWER((ABS(K637)^2)/('1D'!$I$5*MAX(F637,
                            0.1)^2),
                    1/3))),
        IFERROR(W1396,
            MAX(MAX('1D'!$D$16,
                    MAX('1D'!$D$16,
                        POWER((ABS(K637)^2)/('1D'!$I$5*MAX(F637,
                                    0.1)^2),
                            1/3))),
                ($L$2)-E1396))),
    IF(IFERROR(AG638,
            0)=0,
        MAX(MAX('1D'!$D$16,
                MAX('1D'!$D$16,
                    POWER((ABS(K637)^2)/('1D'!$I$5*MAX(F637,
                                0.1)^2),
                        1/3))),
            IFERROR(W1396,
                MAX(MAX('1D'!$D$16,
                        MAX('1D'!$D$16,
                            POWER((ABS(K637)^2)/('1D'!$I$5*MAX(F637,
                                        0.1)^2),
                                1/3))),
                    ($L$2)-E1396))),
        IF(IFERROR(W637,
                0)=0,
            MAX(MAX('1D'!$D$16,
                    MAX('1D'!$D$16,
                        POWER((ABS(K637)^2)/('1D'!$I$5*MAX(F637,
                                    0.1)^2),
                            1/3))),
                IFERROR(W1396,
                    MAX(MAX('1D'!$D$16,
                            MAX('1D'!$D$16,
                                POWER((ABS(K637)^2)/('1D'!$I$5*MAX(F637,
                                            0.1)^2),
                                    1/3))),
                        ($L$2)-E1396))),
            IF(OR(IFERROR(AD637,
                        0)&gt;=1,
                    IFERROR(AD638,
                        0)&gt;=1),
                MAX('1D'!$D$16,
                    MAX('1D'!$D$16,
                        POWER((ABS(K637)^2)/('1D'!$I$5*MAX(F637,
                                    0.1)^2),
                            1/3))),
                IF(ABS(IFERROR(AF637,
                            0))&lt;'1D'!$D$19,
                    MAX(MAX('1D'!$D$16,
                            MAX('1D'!$D$16,
                                POWER((ABS(K637)^2)/('1D'!$I$5*MAX(F637,
                                            0.1)^2),
                                    1/3))),
                        IFERROR(W637,
                            0)),
                    MAX(MAX('1D'!$D$16,
                            MAX('1D'!$D$16,
                                POWER((ABS(K637)^2)/('1D'!$I$5*MAX(F637,
                                            0.1)^2),
                                    1/3))),
                        (IFERROR(W637,
                                0))+((IFERROR(AF637,
                                    0))*'1D'!$D$18)))))))</f>
        <v>2.1389677043987478</v>
      </c>
      <c r="X637" s="5">
        <f t="shared" ca="1" si="130"/>
        <v>11.122632062873489</v>
      </c>
      <c r="Y637" s="5">
        <f t="shared" ca="1" si="131"/>
        <v>1.1735290000551568</v>
      </c>
      <c r="Z637" s="5">
        <f t="shared" ca="1" si="132"/>
        <v>4.5807502857230418</v>
      </c>
      <c r="AA637" s="5">
        <f t="shared" ca="1" si="133"/>
        <v>634.38796770439876</v>
      </c>
      <c r="AB637" s="5">
        <f ca="1">AA637+((ABS(K637)/MAX(((F637)+(G637)*(W637))*(W637),
            0.000001))^2)/(2*'1D'!$I$5)</f>
        <v>635.45745155659813</v>
      </c>
      <c r="AC637" s="5">
        <f ca="1">((ABS(K637)*'1D'!$D$6)/(MAX(((F637)+(G637)*(W637))*(W637),
            0.000001)*MAX(((((F637)+(G637)*(W637))*(W637))/MAX((F637)+2*(W637)*SQRT(1+(G637)^2),
                    0.000001))^(2/3),
            0.000001)))^2</f>
        <v>3.8141460404132466E-3</v>
      </c>
      <c r="AD637" s="5">
        <f ca="1">ABS(ABS(K637)/MAX(((F637)+(G637)*(W637))*(W637),
        0.000001))/SQRT('1D'!$I$5*MAX((((F637)+(G637)*(W637))*(W637))/MAX((F637)+2*(G637)*(W637),
            0.000001),
        0.000001))</f>
        <v>1.0000000000000004</v>
      </c>
      <c r="AE637" s="5">
        <f ca="1">((F637)*(W637)^2)/2+(G637)*(W637)^3/3+(ABS(K637)^2)/('1D'!$I$5*MAX(((F637)+(G637)*(W637))*(W637),
        0.000001))</f>
        <v>35.686426155594638</v>
      </c>
      <c r="AF637" s="5">
        <f ca="1">IF($A$2=0,
    0,
    IFERROR(AB638+(((AC637+AC638)/2)*J638)+(IF(Z637&gt;Z638,
                '1D'!$D$8*((Z637^2-Z638^2)/(2*'1D'!$I$5)),
                '1D'!$D$9*((Z638^2-Z637^2)/(2*'1D'!$I$5)))+('1D'!$D$10*(ABS(I638)/90)*(MAX(Z637^2,
                        Z638^2)/(2*'1D'!$I$5))))-AB637,
        0))</f>
        <v>3.456993087183946E-3</v>
      </c>
      <c r="AG637" s="5">
        <f ca="1">IF($A$2=0,
    1,
    IF(IFERROR(AG638,
            0)=0,
        0,
        IFERROR(IF(OR(ROUND(AD637,
                        3)&gt;=1,
                    AND(ABS(AF637)&lt;'1D'!$D$19,
                        AD637&lt;1)),
                1,
                0),
            0)))</f>
        <v>1</v>
      </c>
      <c r="AH637" s="5">
        <f ca="1">IFERROR(IF('1D'!V32="Supercritical",
        MAX('1D'!$D$16,
            IFERROR(L637,
                MAX('1D'!$D$16,
                    POWER((ABS(K637)^2)/('1D'!$I$5*MAX(F637,
                                0.1)^2),
                        1/3)))),
        IF('1D'!V32="Subcritical",
            MAX('1D'!$D$16,
                IFERROR(W637,
                    MAX('1D'!$D$16,
                        POWER((ABS(K637)^2)/('1D'!$I$5*MAX(F637,
                                    0.1)^2),
                            1/3)))),
            IF(IFERROR(T637,
                    -1E+99)&gt;=IFERROR(AE637,
                    -1E+99),
                MAX('1D'!$D$16,
                    IFERROR(L637,
                        MAX('1D'!$D$16,
                            POWER((ABS(K637)^2)/('1D'!$I$5*MAX(F637,
                                        0.1)^2),
                                1/3)))),
                MAX('1D'!$D$16,
                    IFERROR(W637,
                        MAX('1D'!$D$16,
                            POWER((ABS(K637)^2)/('1D'!$I$5*MAX(F637,
                                        0.1)^2),
                                1/3))))))),
    MAX('1D'!$D$16,
        POWER((ABS(K637)^2)/('1D'!$I$5*MAX(F637,
                    0.1)^2),
            1/3)))</f>
        <v>2.0411692021517887</v>
      </c>
      <c r="AI637" s="5">
        <f t="shared" ca="1" si="134"/>
        <v>634.29016920215179</v>
      </c>
      <c r="AJ637" s="5">
        <f ca="1">AI637+((ABS(K637)/MAX(((F637)+(G637)*(AH637))*(AH637),
            0.000001))^2)/(2*'1D'!$I$5)</f>
        <v>635.46459253909484</v>
      </c>
      <c r="AM637">
        <v>0</v>
      </c>
      <c r="AN637">
        <v>0</v>
      </c>
      <c r="AO637" s="5">
        <f t="shared" si="135"/>
        <v>0</v>
      </c>
      <c r="AP637" s="5">
        <f t="shared" si="139"/>
        <v>0</v>
      </c>
      <c r="AQ637" s="5">
        <f ca="1">ABS(ABS(K637)/MAX(((F637)+(G637)*(AH637))*(AH637),
        0.000001))/SQRT('1D'!$I$5*MAX((((F637)+(G637)*(AH637))*(AH637))/MAX((F637)+2*(G637)*(AH637),
            0.000001),
        0.000001))</f>
        <v>1.0727235886044055</v>
      </c>
      <c r="AR637" s="5" t="str">
        <f t="shared" ca="1" si="136"/>
        <v>Supercritical</v>
      </c>
      <c r="AS637" s="5">
        <f ca="1">((ABS(K637)*'1D'!$D$6)/(MAX(((F637)+(G637)*(AH637))*(AH637),
            0.000001)*MAX(((((F637)+(G637)*(AH637))*(AH637))/MAX((F637)+2*(AH637)*SQRT(1+(G637)^2),
                    0.000001))^(2/3),
            0.000001)))^2</f>
        <v>4.3358367565141456E-3</v>
      </c>
    </row>
    <row r="638" spans="1:45" x14ac:dyDescent="0.35">
      <c r="A638">
        <v>629</v>
      </c>
      <c r="B638">
        <v>627.99599999999998</v>
      </c>
      <c r="C638">
        <v>616144.91500000004</v>
      </c>
      <c r="D638">
        <v>3097366.3539999998</v>
      </c>
      <c r="E638">
        <v>632.24850000000004</v>
      </c>
      <c r="F638">
        <v>5.2</v>
      </c>
      <c r="G638">
        <v>0</v>
      </c>
      <c r="H638" t="s">
        <v>176</v>
      </c>
      <c r="I638">
        <v>7.8E-2</v>
      </c>
      <c r="J638" s="5">
        <f t="shared" si="137"/>
        <v>1.0009999999999764</v>
      </c>
      <c r="K638" s="5">
        <f t="shared" ca="1" si="138"/>
        <v>50.95</v>
      </c>
      <c r="L638" s="5">
        <f ca="1">IF($A$2=0,
    IFERROR(L637,
        MAX('1D'!$D$16,
            POWER((ABS(K638)^2)/('1D'!$I$5*MAX(F638,
                        0.1)^2),
                1/3))),
    IF(IFERROR(V637,
            0)=0,
        IFERROR(L637,
            MAX('1D'!$D$16,
                POWER((ABS(K638)^2)/('1D'!$I$5*MAX(F638,
                            0.1)^2),
                    1/3))),
        IF(OR(IFERROR(L638,
                    0)=0,
                IFERROR(S637,
                    0)&lt;1,
                IFERROR(S638,
                    0)&lt;1),
            MAX('1D'!$D$16,
                POWER((ABS(K638)^2)/('1D'!$I$5*MAX(F638,
                            0.1)^2),
                    1/3)),
            IF(IFERROR(U638,
                    0)&gt;0,
                MAX('1D'!$D$16,
                    IFERROR(L638,
                        0)+((IFERROR(U638,
                                0))*'1D'!$D$18*IF((IFERROR(S638,
                                    0))&lt;1,
                            1,
                            -1))),
                IF(IFERROR(U638,
                        0)&lt;0,
                    IF(ABS((MAX('1D'!$D$16,
                                    POWER((ABS(K638)^2)/('1D'!$I$5*MAX(F638,
                                                0.1)^2),
                                        1/3)))-IFERROR(L638,
                                0))&gt;'1D'!$D$19,
                        MAX('1D'!$D$16,
                            IF((MAX('1D'!$D$16,
                                        POWER((ABS(K638)^2)/('1D'!$I$5*MAX(F638,
                                                    0.1)^2),
                                            1/3)))&gt;IFERROR(L638,
                                    0),
                                MIN((MAX('1D'!$D$16,
                                            POWER((ABS(K638)^2)/('1D'!$I$5*MAX(F638,
                                                        0.1)^2),
                                                1/3))),
                                    IFERROR(L638,
                                        0)+(MIN(ABS(IFERROR(U638,
                                                    0))*'1D'!$D$18,
                                            ABS((MAX('1D'!$D$16,
                                                        POWER((ABS(K638)^2)/('1D'!$I$5*MAX(F638,
                                                                    0.1)^2),
                                                            1/3)))-IFERROR(L638,
                                                    0))))),
                                MAX((MAX('1D'!$D$16,
                                            POWER((ABS(K638)^2)/('1D'!$I$5*MAX(F638,
                                                        0.1)^2),
                                                1/3))),
                                    IFERROR(L638,
                                        0)-(MIN(ABS(IFERROR(U638,
                                                    0))*'1D'!$D$18,
                                            ABS((MAX('1D'!$D$16,
                                                        POWER((ABS(K638)^2)/('1D'!$I$5*MAX(F638,
                                                                    0.1)^2),
                                                            1/3)))-IFERROR(L638,
                                                    0))))))),
                        MAX('1D'!$D$16,
                            POWER((ABS(K638)^2)/('1D'!$I$5*MAX(F638,
                                        0.1)^2),
                                1/3))),
                    MAX('1D'!$D$16,
                        IFERROR(L638,
                            0)))))))</f>
        <v>2.0411692021517887</v>
      </c>
      <c r="M638" s="5">
        <f t="shared" ca="1" si="126"/>
        <v>10.614079851189301</v>
      </c>
      <c r="N638" s="5">
        <f t="shared" ca="1" si="127"/>
        <v>1.1434704692804873</v>
      </c>
      <c r="O638" s="5">
        <f t="shared" ca="1" si="128"/>
        <v>4.8002276894771132</v>
      </c>
      <c r="P638" s="5">
        <f t="shared" ca="1" si="129"/>
        <v>634.2896692021518</v>
      </c>
      <c r="Q638" s="5">
        <f ca="1">P638+((ABS(K638)/MAX(((F638)+(G638)*(L638))*(L638),
            0.000001))^2)/(2*'1D'!$I$5)</f>
        <v>635.46409253909485</v>
      </c>
      <c r="R638" s="5">
        <f ca="1">((ABS(K638)*'1D'!$D$6)/(MAX(((F638)+(G638)*(L638))*(L638),
            0.000001)*MAX(((((F638)+(G638)*(L638))*(L638))/MAX((F638)+2*(L638)*SQRT(1+(G638)^2),
                    0.000001))^(2/3),
            0.000001)))^2</f>
        <v>4.3358367565141456E-3</v>
      </c>
      <c r="S638" s="5">
        <f ca="1">ABS(ABS(K638)/MAX(((F638)+(G638)*(L638))*(L638),
        0.000001))/SQRT('1D'!$I$5*MAX((((F638)+(G638)*(L638))*(L638))/MAX((F638)+2*(G638)*(L638),
            0.000001),
        0.000001))</f>
        <v>1.0727235886044055</v>
      </c>
      <c r="T638" s="5">
        <f ca="1">((F638)*(L638)^2)/2+(G638)*(L638)^3/3+(ABS(K638)^2)/('1D'!$I$5*MAX(((F638)+(G638)*(L638))*(L638),
        0.000001))</f>
        <v>35.763412605541333</v>
      </c>
      <c r="U638" s="5">
        <f ca="1">IF($A$2=0,
    0,
    IFERROR(Q637-(((R637+R638)/2)*J638)-(IF(O637&gt;O638,
                '1D'!$D$8*((O637^2-O638^2)/(2*'1D'!$I$5)),
                '1D'!$D$9*((O638^2-O637^2)/(2*'1D'!$I$5)))+('1D'!$D$10*(ABS(I638)/90)*(MAX(O637^2,
                        O638^2)/(2*'1D'!$I$5))))-Q638,
        0))</f>
        <v>-3.9928476270461033E-3</v>
      </c>
      <c r="V638" s="5">
        <f ca="1">IF($A$2=0,
    1,
    IF(IFERROR(V637,
            0)=0,
        0,
        IFERROR(IF(ROUND(S638,
                    3)=1,
                1,
                IF(AND(ABS(U638)&lt;'1D'!$D$19,
                        S638&gt;1),
                    1,
                    0)),
            0)))</f>
        <v>0</v>
      </c>
      <c r="W638" s="5">
        <f ca="1">IF($A$2=0,
    MAX(MAX('1D'!$D$16,
            MAX('1D'!$D$16,
                POWER((ABS(K638)^2)/('1D'!$I$5*MAX(F638,
                            0.1)^2),
                    1/3))),
        IFERROR(W1396,
            MAX(MAX('1D'!$D$16,
                    MAX('1D'!$D$16,
                        POWER((ABS(K638)^2)/('1D'!$I$5*MAX(F638,
                                    0.1)^2),
                            1/3))),
                ($L$2)-E1396))),
    IF(IFERROR(AG639,
            0)=0,
        MAX(MAX('1D'!$D$16,
                MAX('1D'!$D$16,
                    POWER((ABS(K638)^2)/('1D'!$I$5*MAX(F638,
                                0.1)^2),
                        1/3))),
            IFERROR(W1396,
                MAX(MAX('1D'!$D$16,
                        MAX('1D'!$D$16,
                            POWER((ABS(K638)^2)/('1D'!$I$5*MAX(F638,
                                        0.1)^2),
                                1/3))),
                    ($L$2)-E1396))),
        IF(IFERROR(W638,
                0)=0,
            MAX(MAX('1D'!$D$16,
                    MAX('1D'!$D$16,
                        POWER((ABS(K638)^2)/('1D'!$I$5*MAX(F638,
                                    0.1)^2),
                            1/3))),
                IFERROR(W1396,
                    MAX(MAX('1D'!$D$16,
                            MAX('1D'!$D$16,
                                POWER((ABS(K638)^2)/('1D'!$I$5*MAX(F638,
                                            0.1)^2),
                                    1/3))),
                        ($L$2)-E1396))),
            IF(OR(IFERROR(AD638,
                        0)&gt;=1,
                    IFERROR(AD639,
                        0)&gt;=1),
                MAX('1D'!$D$16,
                    MAX('1D'!$D$16,
                        POWER((ABS(K638)^2)/('1D'!$I$5*MAX(F638,
                                    0.1)^2),
                            1/3))),
                IF(ABS(IFERROR(AF638,
                            0))&lt;'1D'!$D$19,
                    MAX(MAX('1D'!$D$16,
                            MAX('1D'!$D$16,
                                POWER((ABS(K638)^2)/('1D'!$I$5*MAX(F638,
                                            0.1)^2),
                                    1/3))),
                        IFERROR(W638,
                            0)),
                    MAX(MAX('1D'!$D$16,
                            MAX('1D'!$D$16,
                                POWER((ABS(K638)^2)/('1D'!$I$5*MAX(F638,
                                            0.1)^2),
                                    1/3))),
                        (IFERROR(W638,
                                0))+((IFERROR(AF638,
                                    0))*'1D'!$D$18)))))))</f>
        <v>2.1389677043987478</v>
      </c>
      <c r="X638" s="5">
        <f t="shared" ca="1" si="130"/>
        <v>11.122632062873489</v>
      </c>
      <c r="Y638" s="5">
        <f t="shared" ca="1" si="131"/>
        <v>1.1735290000551568</v>
      </c>
      <c r="Z638" s="5">
        <f t="shared" ca="1" si="132"/>
        <v>4.5807502857230418</v>
      </c>
      <c r="AA638" s="5">
        <f t="shared" ca="1" si="133"/>
        <v>634.38746770439877</v>
      </c>
      <c r="AB638" s="5">
        <f ca="1">AA638+((ABS(K638)/MAX(((F638)+(G638)*(W638))*(W638),
            0.000001))^2)/(2*'1D'!$I$5)</f>
        <v>635.45695155659814</v>
      </c>
      <c r="AC638" s="5">
        <f ca="1">((ABS(K638)*'1D'!$D$6)/(MAX(((F638)+(G638)*(W638))*(W638),
            0.000001)*MAX(((((F638)+(G638)*(W638))*(W638))/MAX((F638)+2*(W638)*SQRT(1+(G638)^2),
                    0.000001))^(2/3),
            0.000001)))^2</f>
        <v>3.8141460404132466E-3</v>
      </c>
      <c r="AD638" s="5">
        <f ca="1">ABS(ABS(K638)/MAX(((F638)+(G638)*(W638))*(W638),
        0.000001))/SQRT('1D'!$I$5*MAX((((F638)+(G638)*(W638))*(W638))/MAX((F638)+2*(G638)*(W638),
            0.000001),
        0.000001))</f>
        <v>1.0000000000000004</v>
      </c>
      <c r="AE638" s="5">
        <f ca="1">((F638)*(W638)^2)/2+(G638)*(W638)^3/3+(ABS(K638)^2)/('1D'!$I$5*MAX(((F638)+(G638)*(W638))*(W638),
        0.000001))</f>
        <v>35.686426155594638</v>
      </c>
      <c r="AF638" s="5">
        <f ca="1">IF($A$2=0,
    0,
    IFERROR(AB639+(((AC638+AC639)/2)*J639)+(IF(Z638&gt;Z639,
                '1D'!$D$8*((Z638^2-Z639^2)/(2*'1D'!$I$5)),
                '1D'!$D$9*((Z639^2-Z638^2)/(2*'1D'!$I$5)))+('1D'!$D$10*(ABS(I639)/90)*(MAX(Z638^2,
                        Z639^2)/(2*'1D'!$I$5))))-AB638,
        0))</f>
        <v>3.4531789411857972E-3</v>
      </c>
      <c r="AG638" s="5">
        <f ca="1">IF($A$2=0,
    1,
    IF(IFERROR(AG639,
            0)=0,
        0,
        IFERROR(IF(OR(ROUND(AD638,
                        3)&gt;=1,
                    AND(ABS(AF638)&lt;'1D'!$D$19,
                        AD638&lt;1)),
                1,
                0),
            0)))</f>
        <v>1</v>
      </c>
      <c r="AH638" s="5">
        <f ca="1">IFERROR(IF('1D'!V32="Supercritical",
        MAX('1D'!$D$16,
            IFERROR(L638,
                MAX('1D'!$D$16,
                    POWER((ABS(K638)^2)/('1D'!$I$5*MAX(F638,
                                0.1)^2),
                        1/3)))),
        IF('1D'!V32="Subcritical",
            MAX('1D'!$D$16,
                IFERROR(W638,
                    MAX('1D'!$D$16,
                        POWER((ABS(K638)^2)/('1D'!$I$5*MAX(F638,
                                    0.1)^2),
                            1/3)))),
            IF(IFERROR(T638,
                    -1E+99)&gt;=IFERROR(AE638,
                    -1E+99),
                MAX('1D'!$D$16,
                    IFERROR(L638,
                        MAX('1D'!$D$16,
                            POWER((ABS(K638)^2)/('1D'!$I$5*MAX(F638,
                                        0.1)^2),
                                1/3)))),
                MAX('1D'!$D$16,
                    IFERROR(W638,
                        MAX('1D'!$D$16,
                            POWER((ABS(K638)^2)/('1D'!$I$5*MAX(F638,
                                        0.1)^2),
                                1/3))))))),
    MAX('1D'!$D$16,
        POWER((ABS(K638)^2)/('1D'!$I$5*MAX(F638,
                    0.1)^2),
            1/3)))</f>
        <v>2.0411692021517887</v>
      </c>
      <c r="AI638" s="5">
        <f t="shared" ca="1" si="134"/>
        <v>634.2896692021518</v>
      </c>
      <c r="AJ638" s="5">
        <f ca="1">AI638+((ABS(K638)/MAX(((F638)+(G638)*(AH638))*(AH638),
            0.000001))^2)/(2*'1D'!$I$5)</f>
        <v>635.46409253909485</v>
      </c>
      <c r="AM638">
        <v>0</v>
      </c>
      <c r="AN638">
        <v>0</v>
      </c>
      <c r="AO638" s="5">
        <f t="shared" si="135"/>
        <v>0</v>
      </c>
      <c r="AP638" s="5">
        <f t="shared" si="139"/>
        <v>0</v>
      </c>
      <c r="AQ638" s="5">
        <f ca="1">ABS(ABS(K638)/MAX(((F638)+(G638)*(AH638))*(AH638),
        0.000001))/SQRT('1D'!$I$5*MAX((((F638)+(G638)*(AH638))*(AH638))/MAX((F638)+2*(G638)*(AH638),
            0.000001),
        0.000001))</f>
        <v>1.0727235886044055</v>
      </c>
      <c r="AR638" s="5" t="str">
        <f t="shared" ca="1" si="136"/>
        <v>Supercritical</v>
      </c>
      <c r="AS638" s="5">
        <f ca="1">((ABS(K638)*'1D'!$D$6)/(MAX(((F638)+(G638)*(AH638))*(AH638),
            0.000001)*MAX(((((F638)+(G638)*(AH638))*(AH638))/MAX((F638)+2*(AH638)*SQRT(1+(G638)^2),
                    0.000001))^(2/3),
            0.000001)))^2</f>
        <v>4.3358367565141456E-3</v>
      </c>
    </row>
    <row r="639" spans="1:45" x14ac:dyDescent="0.35">
      <c r="A639">
        <v>630</v>
      </c>
      <c r="B639">
        <v>628.99599999999998</v>
      </c>
      <c r="C639">
        <v>616144.43999999994</v>
      </c>
      <c r="D639">
        <v>3097365.4739999999</v>
      </c>
      <c r="E639">
        <v>632.24800000000005</v>
      </c>
      <c r="F639">
        <v>5.2</v>
      </c>
      <c r="G639">
        <v>0</v>
      </c>
      <c r="H639" t="s">
        <v>176</v>
      </c>
      <c r="I639">
        <v>7.8E-2</v>
      </c>
      <c r="J639" s="5">
        <f t="shared" si="137"/>
        <v>1</v>
      </c>
      <c r="K639" s="5">
        <f t="shared" ca="1" si="138"/>
        <v>50.95</v>
      </c>
      <c r="L639" s="5">
        <f ca="1">IF($A$2=0,
    IFERROR(L638,
        MAX('1D'!$D$16,
            POWER((ABS(K639)^2)/('1D'!$I$5*MAX(F639,
                        0.1)^2),
                1/3))),
    IF(IFERROR(V638,
            0)=0,
        IFERROR(L638,
            MAX('1D'!$D$16,
                POWER((ABS(K639)^2)/('1D'!$I$5*MAX(F639,
                            0.1)^2),
                    1/3))),
        IF(OR(IFERROR(L639,
                    0)=0,
                IFERROR(S638,
                    0)&lt;1,
                IFERROR(S639,
                    0)&lt;1),
            MAX('1D'!$D$16,
                POWER((ABS(K639)^2)/('1D'!$I$5*MAX(F639,
                            0.1)^2),
                    1/3)),
            IF(IFERROR(U639,
                    0)&gt;0,
                MAX('1D'!$D$16,
                    IFERROR(L639,
                        0)+((IFERROR(U639,
                                0))*'1D'!$D$18*IF((IFERROR(S639,
                                    0))&lt;1,
                            1,
                            -1))),
                IF(IFERROR(U639,
                        0)&lt;0,
                    IF(ABS((MAX('1D'!$D$16,
                                    POWER((ABS(K639)^2)/('1D'!$I$5*MAX(F639,
                                                0.1)^2),
                                        1/3)))-IFERROR(L639,
                                0))&gt;'1D'!$D$19,
                        MAX('1D'!$D$16,
                            IF((MAX('1D'!$D$16,
                                        POWER((ABS(K639)^2)/('1D'!$I$5*MAX(F639,
                                                    0.1)^2),
                                            1/3)))&gt;IFERROR(L639,
                                    0),
                                MIN((MAX('1D'!$D$16,
                                            POWER((ABS(K639)^2)/('1D'!$I$5*MAX(F639,
                                                        0.1)^2),
                                                1/3))),
                                    IFERROR(L639,
                                        0)+(MIN(ABS(IFERROR(U639,
                                                    0))*'1D'!$D$18,
                                            ABS((MAX('1D'!$D$16,
                                                        POWER((ABS(K639)^2)/('1D'!$I$5*MAX(F639,
                                                                    0.1)^2),
                                                            1/3)))-IFERROR(L639,
                                                    0))))),
                                MAX((MAX('1D'!$D$16,
                                            POWER((ABS(K639)^2)/('1D'!$I$5*MAX(F639,
                                                        0.1)^2),
                                                1/3))),
                                    IFERROR(L639,
                                        0)-(MIN(ABS(IFERROR(U639,
                                                    0))*'1D'!$D$18,
                                            ABS((MAX('1D'!$D$16,
                                                        POWER((ABS(K639)^2)/('1D'!$I$5*MAX(F639,
                                                                    0.1)^2),
                                                            1/3)))-IFERROR(L639,
                                                    0))))))),
                        MAX('1D'!$D$16,
                            POWER((ABS(K639)^2)/('1D'!$I$5*MAX(F639,
                                        0.1)^2),
                                1/3))),
                    MAX('1D'!$D$16,
                        IFERROR(L639,
                            0)))))))</f>
        <v>2.0411692021517887</v>
      </c>
      <c r="M639" s="5">
        <f t="shared" ca="1" si="126"/>
        <v>10.614079851189301</v>
      </c>
      <c r="N639" s="5">
        <f t="shared" ca="1" si="127"/>
        <v>1.1434704692804873</v>
      </c>
      <c r="O639" s="5">
        <f t="shared" ca="1" si="128"/>
        <v>4.8002276894771132</v>
      </c>
      <c r="P639" s="5">
        <f t="shared" ca="1" si="129"/>
        <v>634.28916920215181</v>
      </c>
      <c r="Q639" s="5">
        <f ca="1">P639+((ABS(K639)/MAX(((F639)+(G639)*(L639))*(L639),
            0.000001))^2)/(2*'1D'!$I$5)</f>
        <v>635.46359253909486</v>
      </c>
      <c r="R639" s="5">
        <f ca="1">((ABS(K639)*'1D'!$D$6)/(MAX(((F639)+(G639)*(L639))*(L639),
            0.000001)*MAX(((((F639)+(G639)*(L639))*(L639))/MAX((F639)+2*(L639)*SQRT(1+(G639)^2),
                    0.000001))^(2/3),
            0.000001)))^2</f>
        <v>4.3358367565141456E-3</v>
      </c>
      <c r="S639" s="5">
        <f ca="1">ABS(ABS(K639)/MAX(((F639)+(G639)*(L639))*(L639),
        0.000001))/SQRT('1D'!$I$5*MAX((((F639)+(G639)*(L639))*(L639))/MAX((F639)+2*(G639)*(L639),
            0.000001),
        0.000001))</f>
        <v>1.0727235886044055</v>
      </c>
      <c r="T639" s="5">
        <f ca="1">((F639)*(L639)^2)/2+(G639)*(L639)^3/3+(ABS(K639)^2)/('1D'!$I$5*MAX(((F639)+(G639)*(L639))*(L639),
        0.000001))</f>
        <v>35.763412605541333</v>
      </c>
      <c r="U639" s="5">
        <f ca="1">IF($A$2=0,
    0,
    IFERROR(Q638-(((R638+R639)/2)*J639)-(IF(O638&gt;O639,
                '1D'!$D$8*((O638^2-O639^2)/(2*'1D'!$I$5)),
                '1D'!$D$9*((O639^2-O638^2)/(2*'1D'!$I$5)))+('1D'!$D$10*(ABS(I639)/90)*(MAX(O638^2,
                        O639^2)/(2*'1D'!$I$5))))-Q639,
        0))</f>
        <v>-3.9885117902258571E-3</v>
      </c>
      <c r="V639" s="5">
        <f ca="1">IF($A$2=0,
    1,
    IF(IFERROR(V638,
            0)=0,
        0,
        IFERROR(IF(ROUND(S639,
                    3)=1,
                1,
                IF(AND(ABS(U639)&lt;'1D'!$D$19,
                        S639&gt;1),
                    1,
                    0)),
            0)))</f>
        <v>0</v>
      </c>
      <c r="W639" s="5">
        <f ca="1">IF($A$2=0,
    MAX(MAX('1D'!$D$16,
            MAX('1D'!$D$16,
                POWER((ABS(K639)^2)/('1D'!$I$5*MAX(F639,
                            0.1)^2),
                    1/3))),
        IFERROR(W1396,
            MAX(MAX('1D'!$D$16,
                    MAX('1D'!$D$16,
                        POWER((ABS(K639)^2)/('1D'!$I$5*MAX(F639,
                                    0.1)^2),
                            1/3))),
                ($L$2)-E1396))),
    IF(IFERROR(AG640,
            0)=0,
        MAX(MAX('1D'!$D$16,
                MAX('1D'!$D$16,
                    POWER((ABS(K639)^2)/('1D'!$I$5*MAX(F639,
                                0.1)^2),
                        1/3))),
            IFERROR(W1396,
                MAX(MAX('1D'!$D$16,
                        MAX('1D'!$D$16,
                            POWER((ABS(K639)^2)/('1D'!$I$5*MAX(F639,
                                        0.1)^2),
                                1/3))),
                    ($L$2)-E1396))),
        IF(IFERROR(W639,
                0)=0,
            MAX(MAX('1D'!$D$16,
                    MAX('1D'!$D$16,
                        POWER((ABS(K639)^2)/('1D'!$I$5*MAX(F639,
                                    0.1)^2),
                            1/3))),
                IFERROR(W1396,
                    MAX(MAX('1D'!$D$16,
                            MAX('1D'!$D$16,
                                POWER((ABS(K639)^2)/('1D'!$I$5*MAX(F639,
                                            0.1)^2),
                                    1/3))),
                        ($L$2)-E1396))),
            IF(OR(IFERROR(AD639,
                        0)&gt;=1,
                    IFERROR(AD640,
                        0)&gt;=1),
                MAX('1D'!$D$16,
                    MAX('1D'!$D$16,
                        POWER((ABS(K639)^2)/('1D'!$I$5*MAX(F639,
                                    0.1)^2),
                            1/3))),
                IF(ABS(IFERROR(AF639,
                            0))&lt;'1D'!$D$19,
                    MAX(MAX('1D'!$D$16,
                            MAX('1D'!$D$16,
                                POWER((ABS(K639)^2)/('1D'!$I$5*MAX(F639,
                                            0.1)^2),
                                    1/3))),
                        IFERROR(W639,
                            0)),
                    MAX(MAX('1D'!$D$16,
                            MAX('1D'!$D$16,
                                POWER((ABS(K639)^2)/('1D'!$I$5*MAX(F639,
                                            0.1)^2),
                                    1/3))),
                        (IFERROR(W639,
                                0))+((IFERROR(AF639,
                                    0))*'1D'!$D$18)))))))</f>
        <v>2.1389677043987478</v>
      </c>
      <c r="X639" s="5">
        <f t="shared" ca="1" si="130"/>
        <v>11.122632062873489</v>
      </c>
      <c r="Y639" s="5">
        <f t="shared" ca="1" si="131"/>
        <v>1.1735290000551568</v>
      </c>
      <c r="Z639" s="5">
        <f t="shared" ca="1" si="132"/>
        <v>4.5807502857230418</v>
      </c>
      <c r="AA639" s="5">
        <f t="shared" ca="1" si="133"/>
        <v>634.38696770439878</v>
      </c>
      <c r="AB639" s="5">
        <f ca="1">AA639+((ABS(K639)/MAX(((F639)+(G639)*(W639))*(W639),
            0.000001))^2)/(2*'1D'!$I$5)</f>
        <v>635.45645155659815</v>
      </c>
      <c r="AC639" s="5">
        <f ca="1">((ABS(K639)*'1D'!$D$6)/(MAX(((F639)+(G639)*(W639))*(W639),
            0.000001)*MAX(((((F639)+(G639)*(W639))*(W639))/MAX((F639)+2*(W639)*SQRT(1+(G639)^2),
                    0.000001))^(2/3),
            0.000001)))^2</f>
        <v>3.8141460404132466E-3</v>
      </c>
      <c r="AD639" s="5">
        <f ca="1">ABS(ABS(K639)/MAX(((F639)+(G639)*(W639))*(W639),
        0.000001))/SQRT('1D'!$I$5*MAX((((F639)+(G639)*(W639))*(W639))/MAX((F639)+2*(G639)*(W639),
            0.000001),
        0.000001))</f>
        <v>1.0000000000000004</v>
      </c>
      <c r="AE639" s="5">
        <f ca="1">((F639)*(W639)^2)/2+(G639)*(W639)^3/3+(ABS(K639)^2)/('1D'!$I$5*MAX(((F639)+(G639)*(W639))*(W639),
        0.000001))</f>
        <v>35.686426155594638</v>
      </c>
      <c r="AF639" s="5">
        <f ca="1">IF($A$2=0,
    0,
    IFERROR(AB640+(((AC639+AC640)/2)*J640)+(IF(Z639&gt;Z640,
                '1D'!$D$8*((Z639^2-Z640^2)/(2*'1D'!$I$5)),
                '1D'!$D$9*((Z640^2-Z639^2)/(2*'1D'!$I$5)))+('1D'!$D$10*(ABS(I640)/90)*(MAX(Z639^2,
                        Z640^2)/(2*'1D'!$I$5))))-AB639,
        0))</f>
        <v>3.3622728136606383E-3</v>
      </c>
      <c r="AG639" s="5">
        <f ca="1">IF($A$2=0,
    1,
    IF(IFERROR(AG640,
            0)=0,
        0,
        IFERROR(IF(OR(ROUND(AD639,
                        3)&gt;=1,
                    AND(ABS(AF639)&lt;'1D'!$D$19,
                        AD639&lt;1)),
                1,
                0),
            0)))</f>
        <v>1</v>
      </c>
      <c r="AH639" s="5">
        <f ca="1">IFERROR(IF('1D'!V32="Supercritical",
        MAX('1D'!$D$16,
            IFERROR(L639,
                MAX('1D'!$D$16,
                    POWER((ABS(K639)^2)/('1D'!$I$5*MAX(F639,
                                0.1)^2),
                        1/3)))),
        IF('1D'!V32="Subcritical",
            MAX('1D'!$D$16,
                IFERROR(W639,
                    MAX('1D'!$D$16,
                        POWER((ABS(K639)^2)/('1D'!$I$5*MAX(F639,
                                    0.1)^2),
                            1/3)))),
            IF(IFERROR(T639,
                    -1E+99)&gt;=IFERROR(AE639,
                    -1E+99),
                MAX('1D'!$D$16,
                    IFERROR(L639,
                        MAX('1D'!$D$16,
                            POWER((ABS(K639)^2)/('1D'!$I$5*MAX(F639,
                                        0.1)^2),
                                1/3)))),
                MAX('1D'!$D$16,
                    IFERROR(W639,
                        MAX('1D'!$D$16,
                            POWER((ABS(K639)^2)/('1D'!$I$5*MAX(F639,
                                        0.1)^2),
                                1/3))))))),
    MAX('1D'!$D$16,
        POWER((ABS(K639)^2)/('1D'!$I$5*MAX(F639,
                    0.1)^2),
            1/3)))</f>
        <v>2.0411692021517887</v>
      </c>
      <c r="AI639" s="5">
        <f t="shared" ca="1" si="134"/>
        <v>634.28916920215181</v>
      </c>
      <c r="AJ639" s="5">
        <f ca="1">AI639+((ABS(K639)/MAX(((F639)+(G639)*(AH639))*(AH639),
            0.000001))^2)/(2*'1D'!$I$5)</f>
        <v>635.46359253909486</v>
      </c>
      <c r="AM639">
        <v>0</v>
      </c>
      <c r="AN639">
        <v>0</v>
      </c>
      <c r="AO639" s="5">
        <f t="shared" si="135"/>
        <v>0</v>
      </c>
      <c r="AP639" s="5">
        <f t="shared" si="139"/>
        <v>0</v>
      </c>
      <c r="AQ639" s="5">
        <f ca="1">ABS(ABS(K639)/MAX(((F639)+(G639)*(AH639))*(AH639),
        0.000001))/SQRT('1D'!$I$5*MAX((((F639)+(G639)*(AH639))*(AH639))/MAX((F639)+2*(G639)*(AH639),
            0.000001),
        0.000001))</f>
        <v>1.0727235886044055</v>
      </c>
      <c r="AR639" s="5" t="str">
        <f t="shared" ca="1" si="136"/>
        <v>Supercritical</v>
      </c>
      <c r="AS639" s="5">
        <f ca="1">((ABS(K639)*'1D'!$D$6)/(MAX(((F639)+(G639)*(AH639))*(AH639),
            0.000001)*MAX(((((F639)+(G639)*(AH639))*(AH639))/MAX((F639)+2*(AH639)*SQRT(1+(G639)^2),
                    0.000001))^(2/3),
            0.000001)))^2</f>
        <v>4.3358367565141456E-3</v>
      </c>
    </row>
    <row r="640" spans="1:45" x14ac:dyDescent="0.35">
      <c r="A640">
        <v>631</v>
      </c>
      <c r="B640">
        <v>629.99599999999998</v>
      </c>
      <c r="C640">
        <v>616143.96600000001</v>
      </c>
      <c r="D640">
        <v>3097364.5929999999</v>
      </c>
      <c r="E640">
        <v>632.24749999999995</v>
      </c>
      <c r="F640">
        <v>5.2</v>
      </c>
      <c r="G640">
        <v>0</v>
      </c>
      <c r="H640" t="s">
        <v>176</v>
      </c>
      <c r="I640">
        <v>2.7E-2</v>
      </c>
      <c r="J640" s="5">
        <f t="shared" si="137"/>
        <v>1</v>
      </c>
      <c r="K640" s="5">
        <f t="shared" ca="1" si="138"/>
        <v>50.95</v>
      </c>
      <c r="L640" s="5">
        <f ca="1">IF($A$2=0,
    IFERROR(L639,
        MAX('1D'!$D$16,
            POWER((ABS(K640)^2)/('1D'!$I$5*MAX(F640,
                        0.1)^2),
                1/3))),
    IF(IFERROR(V639,
            0)=0,
        IFERROR(L639,
            MAX('1D'!$D$16,
                POWER((ABS(K640)^2)/('1D'!$I$5*MAX(F640,
                            0.1)^2),
                    1/3))),
        IF(OR(IFERROR(L640,
                    0)=0,
                IFERROR(S639,
                    0)&lt;1,
                IFERROR(S640,
                    0)&lt;1),
            MAX('1D'!$D$16,
                POWER((ABS(K640)^2)/('1D'!$I$5*MAX(F640,
                            0.1)^2),
                    1/3)),
            IF(IFERROR(U640,
                    0)&gt;0,
                MAX('1D'!$D$16,
                    IFERROR(L640,
                        0)+((IFERROR(U640,
                                0))*'1D'!$D$18*IF((IFERROR(S640,
                                    0))&lt;1,
                            1,
                            -1))),
                IF(IFERROR(U640,
                        0)&lt;0,
                    IF(ABS((MAX('1D'!$D$16,
                                    POWER((ABS(K640)^2)/('1D'!$I$5*MAX(F640,
                                                0.1)^2),
                                        1/3)))-IFERROR(L640,
                                0))&gt;'1D'!$D$19,
                        MAX('1D'!$D$16,
                            IF((MAX('1D'!$D$16,
                                        POWER((ABS(K640)^2)/('1D'!$I$5*MAX(F640,
                                                    0.1)^2),
                                            1/3)))&gt;IFERROR(L640,
                                    0),
                                MIN((MAX('1D'!$D$16,
                                            POWER((ABS(K640)^2)/('1D'!$I$5*MAX(F640,
                                                        0.1)^2),
                                                1/3))),
                                    IFERROR(L640,
                                        0)+(MIN(ABS(IFERROR(U640,
                                                    0))*'1D'!$D$18,
                                            ABS((MAX('1D'!$D$16,
                                                        POWER((ABS(K640)^2)/('1D'!$I$5*MAX(F640,
                                                                    0.1)^2),
                                                            1/3)))-IFERROR(L640,
                                                    0))))),
                                MAX((MAX('1D'!$D$16,
                                            POWER((ABS(K640)^2)/('1D'!$I$5*MAX(F640,
                                                        0.1)^2),
                                                1/3))),
                                    IFERROR(L640,
                                        0)-(MIN(ABS(IFERROR(U640,
                                                    0))*'1D'!$D$18,
                                            ABS((MAX('1D'!$D$16,
                                                        POWER((ABS(K640)^2)/('1D'!$I$5*MAX(F640,
                                                                    0.1)^2),
                                                            1/3)))-IFERROR(L640,
                                                    0))))))),
                        MAX('1D'!$D$16,
                            POWER((ABS(K640)^2)/('1D'!$I$5*MAX(F640,
                                        0.1)^2),
                                1/3))),
                    MAX('1D'!$D$16,
                        IFERROR(L640,
                            0)))))))</f>
        <v>2.0411692021517887</v>
      </c>
      <c r="M640" s="5">
        <f t="shared" ca="1" si="126"/>
        <v>10.614079851189301</v>
      </c>
      <c r="N640" s="5">
        <f t="shared" ca="1" si="127"/>
        <v>1.1434704692804873</v>
      </c>
      <c r="O640" s="5">
        <f t="shared" ca="1" si="128"/>
        <v>4.8002276894771132</v>
      </c>
      <c r="P640" s="5">
        <f t="shared" ca="1" si="129"/>
        <v>634.28866920215171</v>
      </c>
      <c r="Q640" s="5">
        <f ca="1">P640+((ABS(K640)/MAX(((F640)+(G640)*(L640))*(L640),
            0.000001))^2)/(2*'1D'!$I$5)</f>
        <v>635.46309253909476</v>
      </c>
      <c r="R640" s="5">
        <f ca="1">((ABS(K640)*'1D'!$D$6)/(MAX(((F640)+(G640)*(L640))*(L640),
            0.000001)*MAX(((((F640)+(G640)*(L640))*(L640))/MAX((F640)+2*(L640)*SQRT(1+(G640)^2),
                    0.000001))^(2/3),
            0.000001)))^2</f>
        <v>4.3358367565141456E-3</v>
      </c>
      <c r="S640" s="5">
        <f ca="1">ABS(ABS(K640)/MAX(((F640)+(G640)*(L640))*(L640),
        0.000001))/SQRT('1D'!$I$5*MAX((((F640)+(G640)*(L640))*(L640))/MAX((F640)+2*(G640)*(L640),
            0.000001),
        0.000001))</f>
        <v>1.0727235886044055</v>
      </c>
      <c r="T640" s="5">
        <f ca="1">((F640)*(L640)^2)/2+(G640)*(L640)^3/3+(ABS(K640)^2)/('1D'!$I$5*MAX(((F640)+(G640)*(L640))*(L640),
        0.000001))</f>
        <v>35.763412605541333</v>
      </c>
      <c r="U640" s="5">
        <f ca="1">IF($A$2=0,
    0,
    IFERROR(Q639-(((R639+R640)/2)*J640)-(IF(O639&gt;O640,
                '1D'!$D$8*((O639^2-O640^2)/(2*'1D'!$I$5)),
                '1D'!$D$9*((O640^2-O639^2)/(2*'1D'!$I$5)))+('1D'!$D$10*(ABS(I640)/90)*(MAX(O639^2,
                        O640^2)/(2*'1D'!$I$5))))-Q640,
        0))</f>
        <v>-3.8886858064870466E-3</v>
      </c>
      <c r="V640" s="5">
        <f ca="1">IF($A$2=0,
    1,
    IF(IFERROR(V639,
            0)=0,
        0,
        IFERROR(IF(ROUND(S640,
                    3)=1,
                1,
                IF(AND(ABS(U640)&lt;'1D'!$D$19,
                        S640&gt;1),
                    1,
                    0)),
            0)))</f>
        <v>0</v>
      </c>
      <c r="W640" s="5">
        <f ca="1">IF($A$2=0,
    MAX(MAX('1D'!$D$16,
            MAX('1D'!$D$16,
                POWER((ABS(K640)^2)/('1D'!$I$5*MAX(F640,
                            0.1)^2),
                    1/3))),
        IFERROR(W1396,
            MAX(MAX('1D'!$D$16,
                    MAX('1D'!$D$16,
                        POWER((ABS(K640)^2)/('1D'!$I$5*MAX(F640,
                                    0.1)^2),
                            1/3))),
                ($L$2)-E1396))),
    IF(IFERROR(AG641,
            0)=0,
        MAX(MAX('1D'!$D$16,
                MAX('1D'!$D$16,
                    POWER((ABS(K640)^2)/('1D'!$I$5*MAX(F640,
                                0.1)^2),
                        1/3))),
            IFERROR(W1396,
                MAX(MAX('1D'!$D$16,
                        MAX('1D'!$D$16,
                            POWER((ABS(K640)^2)/('1D'!$I$5*MAX(F640,
                                        0.1)^2),
                                1/3))),
                    ($L$2)-E1396))),
        IF(IFERROR(W640,
                0)=0,
            MAX(MAX('1D'!$D$16,
                    MAX('1D'!$D$16,
                        POWER((ABS(K640)^2)/('1D'!$I$5*MAX(F640,
                                    0.1)^2),
                            1/3))),
                IFERROR(W1396,
                    MAX(MAX('1D'!$D$16,
                            MAX('1D'!$D$16,
                                POWER((ABS(K640)^2)/('1D'!$I$5*MAX(F640,
                                            0.1)^2),
                                    1/3))),
                        ($L$2)-E1396))),
            IF(OR(IFERROR(AD640,
                        0)&gt;=1,
                    IFERROR(AD641,
                        0)&gt;=1),
                MAX('1D'!$D$16,
                    MAX('1D'!$D$16,
                        POWER((ABS(K640)^2)/('1D'!$I$5*MAX(F640,
                                    0.1)^2),
                            1/3))),
                IF(ABS(IFERROR(AF640,
                            0))&lt;'1D'!$D$19,
                    MAX(MAX('1D'!$D$16,
                            MAX('1D'!$D$16,
                                POWER((ABS(K640)^2)/('1D'!$I$5*MAX(F640,
                                            0.1)^2),
                                    1/3))),
                        IFERROR(W640,
                            0)),
                    MAX(MAX('1D'!$D$16,
                            MAX('1D'!$D$16,
                                POWER((ABS(K640)^2)/('1D'!$I$5*MAX(F640,
                                            0.1)^2),
                                    1/3))),
                        (IFERROR(W640,
                                0))+((IFERROR(AF640,
                                    0))*'1D'!$D$18)))))))</f>
        <v>2.1389677043987478</v>
      </c>
      <c r="X640" s="5">
        <f t="shared" ca="1" si="130"/>
        <v>11.122632062873489</v>
      </c>
      <c r="Y640" s="5">
        <f t="shared" ca="1" si="131"/>
        <v>1.1735290000551568</v>
      </c>
      <c r="Z640" s="5">
        <f t="shared" ca="1" si="132"/>
        <v>4.5807502857230418</v>
      </c>
      <c r="AA640" s="5">
        <f t="shared" ca="1" si="133"/>
        <v>634.38646770439868</v>
      </c>
      <c r="AB640" s="5">
        <f ca="1">AA640+((ABS(K640)/MAX(((F640)+(G640)*(W640))*(W640),
            0.000001))^2)/(2*'1D'!$I$5)</f>
        <v>635.45595155659805</v>
      </c>
      <c r="AC640" s="5">
        <f ca="1">((ABS(K640)*'1D'!$D$6)/(MAX(((F640)+(G640)*(W640))*(W640),
            0.000001)*MAX(((((F640)+(G640)*(W640))*(W640))/MAX((F640)+2*(W640)*SQRT(1+(G640)^2),
                    0.000001))^(2/3),
            0.000001)))^2</f>
        <v>3.8141460404132466E-3</v>
      </c>
      <c r="AD640" s="5">
        <f ca="1">ABS(ABS(K640)/MAX(((F640)+(G640)*(W640))*(W640),
        0.000001))/SQRT('1D'!$I$5*MAX((((F640)+(G640)*(W640))*(W640))/MAX((F640)+2*(G640)*(W640),
            0.000001),
        0.000001))</f>
        <v>1.0000000000000004</v>
      </c>
      <c r="AE640" s="5">
        <f ca="1">((F640)*(W640)^2)/2+(G640)*(W640)^3/3+(ABS(K640)^2)/('1D'!$I$5*MAX(((F640)+(G640)*(W640))*(W640),
        0.000001))</f>
        <v>35.686426155594638</v>
      </c>
      <c r="AF640" s="5">
        <f ca="1">IF($A$2=0,
    0,
    IFERROR(AB641+(((AC640+AC641)/2)*J641)+(IF(Z640&gt;Z641,
                '1D'!$D$8*((Z640^2-Z641^2)/(2*'1D'!$I$5)),
                '1D'!$D$9*((Z641^2-Z640^2)/(2*'1D'!$I$5)))+('1D'!$D$10*(ABS(I641)/90)*(MAX(Z640^2,
                        Z641^2)/(2*'1D'!$I$5))))-AB640,
        0))</f>
        <v>3.3141460404522149E-3</v>
      </c>
      <c r="AG640" s="5">
        <f ca="1">IF($A$2=0,
    1,
    IF(IFERROR(AG641,
            0)=0,
        0,
        IFERROR(IF(OR(ROUND(AD640,
                        3)&gt;=1,
                    AND(ABS(AF640)&lt;'1D'!$D$19,
                        AD640&lt;1)),
                1,
                0),
            0)))</f>
        <v>1</v>
      </c>
      <c r="AH640" s="5">
        <f ca="1">IFERROR(IF('1D'!V32="Supercritical",
        MAX('1D'!$D$16,
            IFERROR(L640,
                MAX('1D'!$D$16,
                    POWER((ABS(K640)^2)/('1D'!$I$5*MAX(F640,
                                0.1)^2),
                        1/3)))),
        IF('1D'!V32="Subcritical",
            MAX('1D'!$D$16,
                IFERROR(W640,
                    MAX('1D'!$D$16,
                        POWER((ABS(K640)^2)/('1D'!$I$5*MAX(F640,
                                    0.1)^2),
                            1/3)))),
            IF(IFERROR(T640,
                    -1E+99)&gt;=IFERROR(AE640,
                    -1E+99),
                MAX('1D'!$D$16,
                    IFERROR(L640,
                        MAX('1D'!$D$16,
                            POWER((ABS(K640)^2)/('1D'!$I$5*MAX(F640,
                                        0.1)^2),
                                1/3)))),
                MAX('1D'!$D$16,
                    IFERROR(W640,
                        MAX('1D'!$D$16,
                            POWER((ABS(K640)^2)/('1D'!$I$5*MAX(F640,
                                        0.1)^2),
                                1/3))))))),
    MAX('1D'!$D$16,
        POWER((ABS(K640)^2)/('1D'!$I$5*MAX(F640,
                    0.1)^2),
            1/3)))</f>
        <v>2.0411692021517887</v>
      </c>
      <c r="AI640" s="5">
        <f t="shared" ca="1" si="134"/>
        <v>634.28866920215171</v>
      </c>
      <c r="AJ640" s="5">
        <f ca="1">AI640+((ABS(K640)/MAX(((F640)+(G640)*(AH640))*(AH640),
            0.000001))^2)/(2*'1D'!$I$5)</f>
        <v>635.46309253909476</v>
      </c>
      <c r="AM640">
        <v>0</v>
      </c>
      <c r="AN640">
        <v>0</v>
      </c>
      <c r="AO640" s="5">
        <f t="shared" si="135"/>
        <v>0</v>
      </c>
      <c r="AP640" s="5">
        <f t="shared" si="139"/>
        <v>0</v>
      </c>
      <c r="AQ640" s="5">
        <f ca="1">ABS(ABS(K640)/MAX(((F640)+(G640)*(AH640))*(AH640),
        0.000001))/SQRT('1D'!$I$5*MAX((((F640)+(G640)*(AH640))*(AH640))/MAX((F640)+2*(G640)*(AH640),
            0.000001),
        0.000001))</f>
        <v>1.0727235886044055</v>
      </c>
      <c r="AR640" s="5" t="str">
        <f t="shared" ca="1" si="136"/>
        <v>Supercritical</v>
      </c>
      <c r="AS640" s="5">
        <f ca="1">((ABS(K640)*'1D'!$D$6)/(MAX(((F640)+(G640)*(AH640))*(AH640),
            0.000001)*MAX(((((F640)+(G640)*(AH640))*(AH640))/MAX((F640)+2*(AH640)*SQRT(1+(G640)^2),
                    0.000001))^(2/3),
            0.000001)))^2</f>
        <v>4.3358367565141456E-3</v>
      </c>
    </row>
    <row r="641" spans="1:45" x14ac:dyDescent="0.35">
      <c r="A641">
        <v>632</v>
      </c>
      <c r="B641">
        <v>630.99599999999998</v>
      </c>
      <c r="C641">
        <v>616143.49199999997</v>
      </c>
      <c r="D641">
        <v>3097363.713</v>
      </c>
      <c r="E641">
        <v>632.24699999999996</v>
      </c>
      <c r="F641">
        <v>5.2</v>
      </c>
      <c r="G641">
        <v>0</v>
      </c>
      <c r="H641" t="s">
        <v>176</v>
      </c>
      <c r="I641">
        <v>0</v>
      </c>
      <c r="J641" s="5">
        <f t="shared" si="137"/>
        <v>1</v>
      </c>
      <c r="K641" s="5">
        <f t="shared" ca="1" si="138"/>
        <v>50.95</v>
      </c>
      <c r="L641" s="5">
        <f ca="1">IF($A$2=0,
    IFERROR(L640,
        MAX('1D'!$D$16,
            POWER((ABS(K641)^2)/('1D'!$I$5*MAX(F641,
                        0.1)^2),
                1/3))),
    IF(IFERROR(V640,
            0)=0,
        IFERROR(L640,
            MAX('1D'!$D$16,
                POWER((ABS(K641)^2)/('1D'!$I$5*MAX(F641,
                            0.1)^2),
                    1/3))),
        IF(OR(IFERROR(L641,
                    0)=0,
                IFERROR(S640,
                    0)&lt;1,
                IFERROR(S641,
                    0)&lt;1),
            MAX('1D'!$D$16,
                POWER((ABS(K641)^2)/('1D'!$I$5*MAX(F641,
                            0.1)^2),
                    1/3)),
            IF(IFERROR(U641,
                    0)&gt;0,
                MAX('1D'!$D$16,
                    IFERROR(L641,
                        0)+((IFERROR(U641,
                                0))*'1D'!$D$18*IF((IFERROR(S641,
                                    0))&lt;1,
                            1,
                            -1))),
                IF(IFERROR(U641,
                        0)&lt;0,
                    IF(ABS((MAX('1D'!$D$16,
                                    POWER((ABS(K641)^2)/('1D'!$I$5*MAX(F641,
                                                0.1)^2),
                                        1/3)))-IFERROR(L641,
                                0))&gt;'1D'!$D$19,
                        MAX('1D'!$D$16,
                            IF((MAX('1D'!$D$16,
                                        POWER((ABS(K641)^2)/('1D'!$I$5*MAX(F641,
                                                    0.1)^2),
                                            1/3)))&gt;IFERROR(L641,
                                    0),
                                MIN((MAX('1D'!$D$16,
                                            POWER((ABS(K641)^2)/('1D'!$I$5*MAX(F641,
                                                        0.1)^2),
                                                1/3))),
                                    IFERROR(L641,
                                        0)+(MIN(ABS(IFERROR(U641,
                                                    0))*'1D'!$D$18,
                                            ABS((MAX('1D'!$D$16,
                                                        POWER((ABS(K641)^2)/('1D'!$I$5*MAX(F641,
                                                                    0.1)^2),
                                                            1/3)))-IFERROR(L641,
                                                    0))))),
                                MAX((MAX('1D'!$D$16,
                                            POWER((ABS(K641)^2)/('1D'!$I$5*MAX(F641,
                                                        0.1)^2),
                                                1/3))),
                                    IFERROR(L641,
                                        0)-(MIN(ABS(IFERROR(U641,
                                                    0))*'1D'!$D$18,
                                            ABS((MAX('1D'!$D$16,
                                                        POWER((ABS(K641)^2)/('1D'!$I$5*MAX(F641,
                                                                    0.1)^2),
                                                            1/3)))-IFERROR(L641,
                                                    0))))))),
                        MAX('1D'!$D$16,
                            POWER((ABS(K641)^2)/('1D'!$I$5*MAX(F641,
                                        0.1)^2),
                                1/3))),
                    MAX('1D'!$D$16,
                        IFERROR(L641,
                            0)))))))</f>
        <v>2.0411692021517887</v>
      </c>
      <c r="M641" s="5">
        <f t="shared" ca="1" si="126"/>
        <v>10.614079851189301</v>
      </c>
      <c r="N641" s="5">
        <f t="shared" ca="1" si="127"/>
        <v>1.1434704692804873</v>
      </c>
      <c r="O641" s="5">
        <f t="shared" ca="1" si="128"/>
        <v>4.8002276894771132</v>
      </c>
      <c r="P641" s="5">
        <f t="shared" ca="1" si="129"/>
        <v>634.28816920215172</v>
      </c>
      <c r="Q641" s="5">
        <f ca="1">P641+((ABS(K641)/MAX(((F641)+(G641)*(L641))*(L641),
            0.000001))^2)/(2*'1D'!$I$5)</f>
        <v>635.46259253909477</v>
      </c>
      <c r="R641" s="5">
        <f ca="1">((ABS(K641)*'1D'!$D$6)/(MAX(((F641)+(G641)*(L641))*(L641),
            0.000001)*MAX(((((F641)+(G641)*(L641))*(L641))/MAX((F641)+2*(L641)*SQRT(1+(G641)^2),
                    0.000001))^(2/3),
            0.000001)))^2</f>
        <v>4.3358367565141456E-3</v>
      </c>
      <c r="S641" s="5">
        <f ca="1">ABS(ABS(K641)/MAX(((F641)+(G641)*(L641))*(L641),
        0.000001))/SQRT('1D'!$I$5*MAX((((F641)+(G641)*(L641))*(L641))/MAX((F641)+2*(G641)*(L641),
            0.000001),
        0.000001))</f>
        <v>1.0727235886044055</v>
      </c>
      <c r="T641" s="5">
        <f ca="1">((F641)*(L641)^2)/2+(G641)*(L641)^3/3+(ABS(K641)^2)/('1D'!$I$5*MAX(((F641)+(G641)*(L641))*(L641),
        0.000001))</f>
        <v>35.763412605541333</v>
      </c>
      <c r="U641" s="5">
        <f ca="1">IF($A$2=0,
    0,
    IFERROR(Q640-(((R640+R641)/2)*J641)-(IF(O640&gt;O641,
                '1D'!$D$8*((O640^2-O641^2)/(2*'1D'!$I$5)),
                '1D'!$D$9*((O641^2-O640^2)/(2*'1D'!$I$5)))+('1D'!$D$10*(ABS(I641)/90)*(MAX(O640^2,
                        O641^2)/(2*'1D'!$I$5))))-Q641,
        0))</f>
        <v>-3.8358367564796936E-3</v>
      </c>
      <c r="V641" s="5">
        <f ca="1">IF($A$2=0,
    1,
    IF(IFERROR(V640,
            0)=0,
        0,
        IFERROR(IF(ROUND(S641,
                    3)=1,
                1,
                IF(AND(ABS(U641)&lt;'1D'!$D$19,
                        S641&gt;1),
                    1,
                    0)),
            0)))</f>
        <v>0</v>
      </c>
      <c r="W641" s="5">
        <f ca="1">IF($A$2=0,
    MAX(MAX('1D'!$D$16,
            MAX('1D'!$D$16,
                POWER((ABS(K641)^2)/('1D'!$I$5*MAX(F641,
                            0.1)^2),
                    1/3))),
        IFERROR(W1396,
            MAX(MAX('1D'!$D$16,
                    MAX('1D'!$D$16,
                        POWER((ABS(K641)^2)/('1D'!$I$5*MAX(F641,
                                    0.1)^2),
                            1/3))),
                ($L$2)-E1396))),
    IF(IFERROR(AG642,
            0)=0,
        MAX(MAX('1D'!$D$16,
                MAX('1D'!$D$16,
                    POWER((ABS(K641)^2)/('1D'!$I$5*MAX(F641,
                                0.1)^2),
                        1/3))),
            IFERROR(W1396,
                MAX(MAX('1D'!$D$16,
                        MAX('1D'!$D$16,
                            POWER((ABS(K641)^2)/('1D'!$I$5*MAX(F641,
                                        0.1)^2),
                                1/3))),
                    ($L$2)-E1396))),
        IF(IFERROR(W641,
                0)=0,
            MAX(MAX('1D'!$D$16,
                    MAX('1D'!$D$16,
                        POWER((ABS(K641)^2)/('1D'!$I$5*MAX(F641,
                                    0.1)^2),
                            1/3))),
                IFERROR(W1396,
                    MAX(MAX('1D'!$D$16,
                            MAX('1D'!$D$16,
                                POWER((ABS(K641)^2)/('1D'!$I$5*MAX(F641,
                                            0.1)^2),
                                    1/3))),
                        ($L$2)-E1396))),
            IF(OR(IFERROR(AD641,
                        0)&gt;=1,
                    IFERROR(AD642,
                        0)&gt;=1),
                MAX('1D'!$D$16,
                    MAX('1D'!$D$16,
                        POWER((ABS(K641)^2)/('1D'!$I$5*MAX(F641,
                                    0.1)^2),
                            1/3))),
                IF(ABS(IFERROR(AF641,
                            0))&lt;'1D'!$D$19,
                    MAX(MAX('1D'!$D$16,
                            MAX('1D'!$D$16,
                                POWER((ABS(K641)^2)/('1D'!$I$5*MAX(F641,
                                            0.1)^2),
                                    1/3))),
                        IFERROR(W641,
                            0)),
                    MAX(MAX('1D'!$D$16,
                            MAX('1D'!$D$16,
                                POWER((ABS(K641)^2)/('1D'!$I$5*MAX(F641,
                                            0.1)^2),
                                    1/3))),
                        (IFERROR(W641,
                                0))+((IFERROR(AF641,
                                    0))*'1D'!$D$18)))))))</f>
        <v>2.1389677043987478</v>
      </c>
      <c r="X641" s="5">
        <f t="shared" ca="1" si="130"/>
        <v>11.122632062873489</v>
      </c>
      <c r="Y641" s="5">
        <f t="shared" ca="1" si="131"/>
        <v>1.1735290000551568</v>
      </c>
      <c r="Z641" s="5">
        <f t="shared" ca="1" si="132"/>
        <v>4.5807502857230418</v>
      </c>
      <c r="AA641" s="5">
        <f t="shared" ca="1" si="133"/>
        <v>634.38596770439869</v>
      </c>
      <c r="AB641" s="5">
        <f ca="1">AA641+((ABS(K641)/MAX(((F641)+(G641)*(W641))*(W641),
            0.000001))^2)/(2*'1D'!$I$5)</f>
        <v>635.45545155659806</v>
      </c>
      <c r="AC641" s="5">
        <f ca="1">((ABS(K641)*'1D'!$D$6)/(MAX(((F641)+(G641)*(W641))*(W641),
            0.000001)*MAX(((((F641)+(G641)*(W641))*(W641))/MAX((F641)+2*(W641)*SQRT(1+(G641)^2),
                    0.000001))^(2/3),
            0.000001)))^2</f>
        <v>3.8141460404132466E-3</v>
      </c>
      <c r="AD641" s="5">
        <f ca="1">ABS(ABS(K641)/MAX(((F641)+(G641)*(W641))*(W641),
        0.000001))/SQRT('1D'!$I$5*MAX((((F641)+(G641)*(W641))*(W641))/MAX((F641)+2*(G641)*(W641),
            0.000001),
        0.000001))</f>
        <v>1.0000000000000004</v>
      </c>
      <c r="AE641" s="5">
        <f ca="1">((F641)*(W641)^2)/2+(G641)*(W641)^3/3+(ABS(K641)^2)/('1D'!$I$5*MAX(((F641)+(G641)*(W641))*(W641),
        0.000001))</f>
        <v>35.686426155594638</v>
      </c>
      <c r="AF641" s="5">
        <f ca="1">IF($A$2=0,
    0,
    IFERROR(AB642+(((AC641+AC642)/2)*J642)+(IF(Z641&gt;Z642,
                '1D'!$D$8*((Z641^2-Z642^2)/(2*'1D'!$I$5)),
                '1D'!$D$9*((Z642^2-Z641^2)/(2*'1D'!$I$5)))+('1D'!$D$10*(ABS(I642)/90)*(MAX(Z641^2,
                        Z642^2)/(2*'1D'!$I$5))))-AB641,
        0))</f>
        <v>3.3513287753521581E-3</v>
      </c>
      <c r="AG641" s="5">
        <f ca="1">IF($A$2=0,
    1,
    IF(IFERROR(AG642,
            0)=0,
        0,
        IFERROR(IF(OR(ROUND(AD641,
                        3)&gt;=1,
                    AND(ABS(AF641)&lt;'1D'!$D$19,
                        AD641&lt;1)),
                1,
                0),
            0)))</f>
        <v>1</v>
      </c>
      <c r="AH641" s="5">
        <f ca="1">IFERROR(IF('1D'!V32="Supercritical",
        MAX('1D'!$D$16,
            IFERROR(L641,
                MAX('1D'!$D$16,
                    POWER((ABS(K641)^2)/('1D'!$I$5*MAX(F641,
                                0.1)^2),
                        1/3)))),
        IF('1D'!V32="Subcritical",
            MAX('1D'!$D$16,
                IFERROR(W641,
                    MAX('1D'!$D$16,
                        POWER((ABS(K641)^2)/('1D'!$I$5*MAX(F641,
                                    0.1)^2),
                            1/3)))),
            IF(IFERROR(T641,
                    -1E+99)&gt;=IFERROR(AE641,
                    -1E+99),
                MAX('1D'!$D$16,
                    IFERROR(L641,
                        MAX('1D'!$D$16,
                            POWER((ABS(K641)^2)/('1D'!$I$5*MAX(F641,
                                        0.1)^2),
                                1/3)))),
                MAX('1D'!$D$16,
                    IFERROR(W641,
                        MAX('1D'!$D$16,
                            POWER((ABS(K641)^2)/('1D'!$I$5*MAX(F641,
                                        0.1)^2),
                                1/3))))))),
    MAX('1D'!$D$16,
        POWER((ABS(K641)^2)/('1D'!$I$5*MAX(F641,
                    0.1)^2),
            1/3)))</f>
        <v>2.0411692021517887</v>
      </c>
      <c r="AI641" s="5">
        <f t="shared" ca="1" si="134"/>
        <v>634.28816920215172</v>
      </c>
      <c r="AJ641" s="5">
        <f ca="1">AI641+((ABS(K641)/MAX(((F641)+(G641)*(AH641))*(AH641),
            0.000001))^2)/(2*'1D'!$I$5)</f>
        <v>635.46259253909477</v>
      </c>
      <c r="AM641">
        <v>0</v>
      </c>
      <c r="AN641">
        <v>0</v>
      </c>
      <c r="AO641" s="5">
        <f t="shared" si="135"/>
        <v>0</v>
      </c>
      <c r="AP641" s="5">
        <f t="shared" si="139"/>
        <v>0</v>
      </c>
      <c r="AQ641" s="5">
        <f ca="1">ABS(ABS(K641)/MAX(((F641)+(G641)*(AH641))*(AH641),
        0.000001))/SQRT('1D'!$I$5*MAX((((F641)+(G641)*(AH641))*(AH641))/MAX((F641)+2*(G641)*(AH641),
            0.000001),
        0.000001))</f>
        <v>1.0727235886044055</v>
      </c>
      <c r="AR641" s="5" t="str">
        <f t="shared" ca="1" si="136"/>
        <v>Supercritical</v>
      </c>
      <c r="AS641" s="5">
        <f ca="1">((ABS(K641)*'1D'!$D$6)/(MAX(((F641)+(G641)*(AH641))*(AH641),
            0.000001)*MAX(((((F641)+(G641)*(AH641))*(AH641))/MAX((F641)+2*(AH641)*SQRT(1+(G641)^2),
                    0.000001))^(2/3),
            0.000001)))^2</f>
        <v>4.3358367565141456E-3</v>
      </c>
    </row>
    <row r="642" spans="1:45" x14ac:dyDescent="0.35">
      <c r="A642">
        <v>633</v>
      </c>
      <c r="B642">
        <v>631.995</v>
      </c>
      <c r="C642">
        <v>616143.01800000004</v>
      </c>
      <c r="D642">
        <v>3097362.8330000001</v>
      </c>
      <c r="E642">
        <v>632.24649999999997</v>
      </c>
      <c r="F642">
        <v>5.2</v>
      </c>
      <c r="G642">
        <v>0</v>
      </c>
      <c r="H642" t="s">
        <v>176</v>
      </c>
      <c r="I642">
        <v>2.3E-2</v>
      </c>
      <c r="J642" s="5">
        <f t="shared" si="137"/>
        <v>0.99900000000002365</v>
      </c>
      <c r="K642" s="5">
        <f t="shared" ca="1" si="138"/>
        <v>50.95</v>
      </c>
      <c r="L642" s="5">
        <f ca="1">IF($A$2=0,
    IFERROR(L641,
        MAX('1D'!$D$16,
            POWER((ABS(K642)^2)/('1D'!$I$5*MAX(F642,
                        0.1)^2),
                1/3))),
    IF(IFERROR(V641,
            0)=0,
        IFERROR(L641,
            MAX('1D'!$D$16,
                POWER((ABS(K642)^2)/('1D'!$I$5*MAX(F642,
                            0.1)^2),
                    1/3))),
        IF(OR(IFERROR(L642,
                    0)=0,
                IFERROR(S641,
                    0)&lt;1,
                IFERROR(S642,
                    0)&lt;1),
            MAX('1D'!$D$16,
                POWER((ABS(K642)^2)/('1D'!$I$5*MAX(F642,
                            0.1)^2),
                    1/3)),
            IF(IFERROR(U642,
                    0)&gt;0,
                MAX('1D'!$D$16,
                    IFERROR(L642,
                        0)+((IFERROR(U642,
                                0))*'1D'!$D$18*IF((IFERROR(S642,
                                    0))&lt;1,
                            1,
                            -1))),
                IF(IFERROR(U642,
                        0)&lt;0,
                    IF(ABS((MAX('1D'!$D$16,
                                    POWER((ABS(K642)^2)/('1D'!$I$5*MAX(F642,
                                                0.1)^2),
                                        1/3)))-IFERROR(L642,
                                0))&gt;'1D'!$D$19,
                        MAX('1D'!$D$16,
                            IF((MAX('1D'!$D$16,
                                        POWER((ABS(K642)^2)/('1D'!$I$5*MAX(F642,
                                                    0.1)^2),
                                            1/3)))&gt;IFERROR(L642,
                                    0),
                                MIN((MAX('1D'!$D$16,
                                            POWER((ABS(K642)^2)/('1D'!$I$5*MAX(F642,
                                                        0.1)^2),
                                                1/3))),
                                    IFERROR(L642,
                                        0)+(MIN(ABS(IFERROR(U642,
                                                    0))*'1D'!$D$18,
                                            ABS((MAX('1D'!$D$16,
                                                        POWER((ABS(K642)^2)/('1D'!$I$5*MAX(F642,
                                                                    0.1)^2),
                                                            1/3)))-IFERROR(L642,
                                                    0))))),
                                MAX((MAX('1D'!$D$16,
                                            POWER((ABS(K642)^2)/('1D'!$I$5*MAX(F642,
                                                        0.1)^2),
                                                1/3))),
                                    IFERROR(L642,
                                        0)-(MIN(ABS(IFERROR(U642,
                                                    0))*'1D'!$D$18,
                                            ABS((MAX('1D'!$D$16,
                                                        POWER((ABS(K642)^2)/('1D'!$I$5*MAX(F642,
                                                                    0.1)^2),
                                                            1/3)))-IFERROR(L642,
                                                    0))))))),
                        MAX('1D'!$D$16,
                            POWER((ABS(K642)^2)/('1D'!$I$5*MAX(F642,
                                        0.1)^2),
                                1/3))),
                    MAX('1D'!$D$16,
                        IFERROR(L642,
                            0)))))))</f>
        <v>2.0411692021517887</v>
      </c>
      <c r="M642" s="5">
        <f t="shared" ca="1" si="126"/>
        <v>10.614079851189301</v>
      </c>
      <c r="N642" s="5">
        <f t="shared" ca="1" si="127"/>
        <v>1.1434704692804873</v>
      </c>
      <c r="O642" s="5">
        <f t="shared" ca="1" si="128"/>
        <v>4.8002276894771132</v>
      </c>
      <c r="P642" s="5">
        <f t="shared" ca="1" si="129"/>
        <v>634.28766920215173</v>
      </c>
      <c r="Q642" s="5">
        <f ca="1">P642+((ABS(K642)/MAX(((F642)+(G642)*(L642))*(L642),
            0.000001))^2)/(2*'1D'!$I$5)</f>
        <v>635.46209253909478</v>
      </c>
      <c r="R642" s="5">
        <f ca="1">((ABS(K642)*'1D'!$D$6)/(MAX(((F642)+(G642)*(L642))*(L642),
            0.000001)*MAX(((((F642)+(G642)*(L642))*(L642))/MAX((F642)+2*(L642)*SQRT(1+(G642)^2),
                    0.000001))^(2/3),
            0.000001)))^2</f>
        <v>4.3358367565141456E-3</v>
      </c>
      <c r="S642" s="5">
        <f ca="1">ABS(ABS(K642)/MAX(((F642)+(G642)*(L642))*(L642),
        0.000001))/SQRT('1D'!$I$5*MAX((((F642)+(G642)*(L642))*(L642))/MAX((F642)+2*(G642)*(L642),
            0.000001),
        0.000001))</f>
        <v>1.0727235886044055</v>
      </c>
      <c r="T642" s="5">
        <f ca="1">((F642)*(L642)^2)/2+(G642)*(L642)^3/3+(ABS(K642)^2)/('1D'!$I$5*MAX(((F642)+(G642)*(L642))*(L642),
        0.000001))</f>
        <v>35.763412605541333</v>
      </c>
      <c r="U642" s="5">
        <f ca="1">IF($A$2=0,
    0,
    IFERROR(Q641-(((R641+R642)/2)*J642)-(IF(O641&gt;O642,
                '1D'!$D$8*((O641^2-O642^2)/(2*'1D'!$I$5)),
                '1D'!$D$9*((O642^2-O641^2)/(2*'1D'!$I$5)))+('1D'!$D$10*(ABS(I642)/90)*(MAX(O641^2,
                        O642^2)/(2*'1D'!$I$5))))-Q642,
        0))</f>
        <v>-3.8765204810715659E-3</v>
      </c>
      <c r="V642" s="5">
        <f ca="1">IF($A$2=0,
    1,
    IF(IFERROR(V641,
            0)=0,
        0,
        IFERROR(IF(ROUND(S642,
                    3)=1,
                1,
                IF(AND(ABS(U642)&lt;'1D'!$D$19,
                        S642&gt;1),
                    1,
                    0)),
            0)))</f>
        <v>0</v>
      </c>
      <c r="W642" s="5">
        <f ca="1">IF($A$2=0,
    MAX(MAX('1D'!$D$16,
            MAX('1D'!$D$16,
                POWER((ABS(K642)^2)/('1D'!$I$5*MAX(F642,
                            0.1)^2),
                    1/3))),
        IFERROR(W1396,
            MAX(MAX('1D'!$D$16,
                    MAX('1D'!$D$16,
                        POWER((ABS(K642)^2)/('1D'!$I$5*MAX(F642,
                                    0.1)^2),
                            1/3))),
                ($L$2)-E1396))),
    IF(IFERROR(AG643,
            0)=0,
        MAX(MAX('1D'!$D$16,
                MAX('1D'!$D$16,
                    POWER((ABS(K642)^2)/('1D'!$I$5*MAX(F642,
                                0.1)^2),
                        1/3))),
            IFERROR(W1396,
                MAX(MAX('1D'!$D$16,
                        MAX('1D'!$D$16,
                            POWER((ABS(K642)^2)/('1D'!$I$5*MAX(F642,
                                        0.1)^2),
                                1/3))),
                    ($L$2)-E1396))),
        IF(IFERROR(W642,
                0)=0,
            MAX(MAX('1D'!$D$16,
                    MAX('1D'!$D$16,
                        POWER((ABS(K642)^2)/('1D'!$I$5*MAX(F642,
                                    0.1)^2),
                            1/3))),
                IFERROR(W1396,
                    MAX(MAX('1D'!$D$16,
                            MAX('1D'!$D$16,
                                POWER((ABS(K642)^2)/('1D'!$I$5*MAX(F642,
                                            0.1)^2),
                                    1/3))),
                        ($L$2)-E1396))),
            IF(OR(IFERROR(AD642,
                        0)&gt;=1,
                    IFERROR(AD643,
                        0)&gt;=1),
                MAX('1D'!$D$16,
                    MAX('1D'!$D$16,
                        POWER((ABS(K642)^2)/('1D'!$I$5*MAX(F642,
                                    0.1)^2),
                            1/3))),
                IF(ABS(IFERROR(AF642,
                            0))&lt;'1D'!$D$19,
                    MAX(MAX('1D'!$D$16,
                            MAX('1D'!$D$16,
                                POWER((ABS(K642)^2)/('1D'!$I$5*MAX(F642,
                                            0.1)^2),
                                    1/3))),
                        IFERROR(W642,
                            0)),
                    MAX(MAX('1D'!$D$16,
                            MAX('1D'!$D$16,
                                POWER((ABS(K642)^2)/('1D'!$I$5*MAX(F642,
                                            0.1)^2),
                                    1/3))),
                        (IFERROR(W642,
                                0))+((IFERROR(AF642,
                                    0))*'1D'!$D$18)))))))</f>
        <v>2.1389677043987478</v>
      </c>
      <c r="X642" s="5">
        <f t="shared" ca="1" si="130"/>
        <v>11.122632062873489</v>
      </c>
      <c r="Y642" s="5">
        <f t="shared" ca="1" si="131"/>
        <v>1.1735290000551568</v>
      </c>
      <c r="Z642" s="5">
        <f t="shared" ca="1" si="132"/>
        <v>4.5807502857230418</v>
      </c>
      <c r="AA642" s="5">
        <f t="shared" ca="1" si="133"/>
        <v>634.38546770439871</v>
      </c>
      <c r="AB642" s="5">
        <f ca="1">AA642+((ABS(K642)/MAX(((F642)+(G642)*(W642))*(W642),
            0.000001))^2)/(2*'1D'!$I$5)</f>
        <v>635.45495155659808</v>
      </c>
      <c r="AC642" s="5">
        <f ca="1">((ABS(K642)*'1D'!$D$6)/(MAX(((F642)+(G642)*(W642))*(W642),
            0.000001)*MAX(((((F642)+(G642)*(W642))*(W642))/MAX((F642)+2*(W642)*SQRT(1+(G642)^2),
                    0.000001))^(2/3),
            0.000001)))^2</f>
        <v>3.8141460404132466E-3</v>
      </c>
      <c r="AD642" s="5">
        <f ca="1">ABS(ABS(K642)/MAX(((F642)+(G642)*(W642))*(W642),
        0.000001))/SQRT('1D'!$I$5*MAX((((F642)+(G642)*(W642))*(W642))/MAX((F642)+2*(G642)*(W642),
            0.000001),
        0.000001))</f>
        <v>1.0000000000000004</v>
      </c>
      <c r="AE642" s="5">
        <f ca="1">((F642)*(W642)^2)/2+(G642)*(W642)^3/3+(ABS(K642)^2)/('1D'!$I$5*MAX(((F642)+(G642)*(W642))*(W642),
        0.000001))</f>
        <v>35.686426155594638</v>
      </c>
      <c r="AF642" s="5">
        <f ca="1">IF($A$2=0,
    0,
    IFERROR(AB643+(((AC642+AC643)/2)*J643)+(IF(Z642&gt;Z643,
                '1D'!$D$8*((Z642^2-Z643^2)/(2*'1D'!$I$5)),
                '1D'!$D$9*((Z643^2-Z642^2)/(2*'1D'!$I$5)))+('1D'!$D$10*(ABS(I643)/90)*(MAX(Z642^2,
                        Z643^2)/(2*'1D'!$I$5))))-AB642,
        0))</f>
        <v>3.3589570674621427E-3</v>
      </c>
      <c r="AG642" s="5">
        <f ca="1">IF($A$2=0,
    1,
    IF(IFERROR(AG643,
            0)=0,
        0,
        IFERROR(IF(OR(ROUND(AD642,
                        3)&gt;=1,
                    AND(ABS(AF642)&lt;'1D'!$D$19,
                        AD642&lt;1)),
                1,
                0),
            0)))</f>
        <v>1</v>
      </c>
      <c r="AH642" s="5">
        <f ca="1">IFERROR(IF('1D'!V32="Supercritical",
        MAX('1D'!$D$16,
            IFERROR(L642,
                MAX('1D'!$D$16,
                    POWER((ABS(K642)^2)/('1D'!$I$5*MAX(F642,
                                0.1)^2),
                        1/3)))),
        IF('1D'!V32="Subcritical",
            MAX('1D'!$D$16,
                IFERROR(W642,
                    MAX('1D'!$D$16,
                        POWER((ABS(K642)^2)/('1D'!$I$5*MAX(F642,
                                    0.1)^2),
                            1/3)))),
            IF(IFERROR(T642,
                    -1E+99)&gt;=IFERROR(AE642,
                    -1E+99),
                MAX('1D'!$D$16,
                    IFERROR(L642,
                        MAX('1D'!$D$16,
                            POWER((ABS(K642)^2)/('1D'!$I$5*MAX(F642,
                                        0.1)^2),
                                1/3)))),
                MAX('1D'!$D$16,
                    IFERROR(W642,
                        MAX('1D'!$D$16,
                            POWER((ABS(K642)^2)/('1D'!$I$5*MAX(F642,
                                        0.1)^2),
                                1/3))))))),
    MAX('1D'!$D$16,
        POWER((ABS(K642)^2)/('1D'!$I$5*MAX(F642,
                    0.1)^2),
            1/3)))</f>
        <v>2.0411692021517887</v>
      </c>
      <c r="AI642" s="5">
        <f t="shared" ca="1" si="134"/>
        <v>634.28766920215173</v>
      </c>
      <c r="AJ642" s="5">
        <f ca="1">AI642+((ABS(K642)/MAX(((F642)+(G642)*(AH642))*(AH642),
            0.000001))^2)/(2*'1D'!$I$5)</f>
        <v>635.46209253909478</v>
      </c>
      <c r="AM642">
        <v>0</v>
      </c>
      <c r="AN642">
        <v>0</v>
      </c>
      <c r="AO642" s="5">
        <f t="shared" si="135"/>
        <v>0</v>
      </c>
      <c r="AP642" s="5">
        <f t="shared" si="139"/>
        <v>0</v>
      </c>
      <c r="AQ642" s="5">
        <f ca="1">ABS(ABS(K642)/MAX(((F642)+(G642)*(AH642))*(AH642),
        0.000001))/SQRT('1D'!$I$5*MAX((((F642)+(G642)*(AH642))*(AH642))/MAX((F642)+2*(G642)*(AH642),
            0.000001),
        0.000001))</f>
        <v>1.0727235886044055</v>
      </c>
      <c r="AR642" s="5" t="str">
        <f t="shared" ca="1" si="136"/>
        <v>Supercritical</v>
      </c>
      <c r="AS642" s="5">
        <f ca="1">((ABS(K642)*'1D'!$D$6)/(MAX(((F642)+(G642)*(AH642))*(AH642),
            0.000001)*MAX(((((F642)+(G642)*(AH642))*(AH642))/MAX((F642)+2*(AH642)*SQRT(1+(G642)^2),
                    0.000001))^(2/3),
            0.000001)))^2</f>
        <v>4.3358367565141456E-3</v>
      </c>
    </row>
    <row r="643" spans="1:45" x14ac:dyDescent="0.35">
      <c r="A643">
        <v>634</v>
      </c>
      <c r="B643">
        <v>632.99599999999998</v>
      </c>
      <c r="C643">
        <v>616142.54299999995</v>
      </c>
      <c r="D643">
        <v>3097361.952</v>
      </c>
      <c r="E643">
        <v>632.24599999999998</v>
      </c>
      <c r="F643">
        <v>5.2</v>
      </c>
      <c r="G643">
        <v>0</v>
      </c>
      <c r="H643" t="s">
        <v>176</v>
      </c>
      <c r="I643">
        <v>2.3E-2</v>
      </c>
      <c r="J643" s="5">
        <f t="shared" si="137"/>
        <v>1.0009999999999764</v>
      </c>
      <c r="K643" s="5">
        <f t="shared" ca="1" si="138"/>
        <v>50.95</v>
      </c>
      <c r="L643" s="5">
        <f ca="1">IF($A$2=0,
    IFERROR(L642,
        MAX('1D'!$D$16,
            POWER((ABS(K643)^2)/('1D'!$I$5*MAX(F643,
                        0.1)^2),
                1/3))),
    IF(IFERROR(V642,
            0)=0,
        IFERROR(L642,
            MAX('1D'!$D$16,
                POWER((ABS(K643)^2)/('1D'!$I$5*MAX(F643,
                            0.1)^2),
                    1/3))),
        IF(OR(IFERROR(L643,
                    0)=0,
                IFERROR(S642,
                    0)&lt;1,
                IFERROR(S643,
                    0)&lt;1),
            MAX('1D'!$D$16,
                POWER((ABS(K643)^2)/('1D'!$I$5*MAX(F643,
                            0.1)^2),
                    1/3)),
            IF(IFERROR(U643,
                    0)&gt;0,
                MAX('1D'!$D$16,
                    IFERROR(L643,
                        0)+((IFERROR(U643,
                                0))*'1D'!$D$18*IF((IFERROR(S643,
                                    0))&lt;1,
                            1,
                            -1))),
                IF(IFERROR(U643,
                        0)&lt;0,
                    IF(ABS((MAX('1D'!$D$16,
                                    POWER((ABS(K643)^2)/('1D'!$I$5*MAX(F643,
                                                0.1)^2),
                                        1/3)))-IFERROR(L643,
                                0))&gt;'1D'!$D$19,
                        MAX('1D'!$D$16,
                            IF((MAX('1D'!$D$16,
                                        POWER((ABS(K643)^2)/('1D'!$I$5*MAX(F643,
                                                    0.1)^2),
                                            1/3)))&gt;IFERROR(L643,
                                    0),
                                MIN((MAX('1D'!$D$16,
                                            POWER((ABS(K643)^2)/('1D'!$I$5*MAX(F643,
                                                        0.1)^2),
                                                1/3))),
                                    IFERROR(L643,
                                        0)+(MIN(ABS(IFERROR(U643,
                                                    0))*'1D'!$D$18,
                                            ABS((MAX('1D'!$D$16,
                                                        POWER((ABS(K643)^2)/('1D'!$I$5*MAX(F643,
                                                                    0.1)^2),
                                                            1/3)))-IFERROR(L643,
                                                    0))))),
                                MAX((MAX('1D'!$D$16,
                                            POWER((ABS(K643)^2)/('1D'!$I$5*MAX(F643,
                                                        0.1)^2),
                                                1/3))),
                                    IFERROR(L643,
                                        0)-(MIN(ABS(IFERROR(U643,
                                                    0))*'1D'!$D$18,
                                            ABS((MAX('1D'!$D$16,
                                                        POWER((ABS(K643)^2)/('1D'!$I$5*MAX(F643,
                                                                    0.1)^2),
                                                            1/3)))-IFERROR(L643,
                                                    0))))))),
                        MAX('1D'!$D$16,
                            POWER((ABS(K643)^2)/('1D'!$I$5*MAX(F643,
                                        0.1)^2),
                                1/3))),
                    MAX('1D'!$D$16,
                        IFERROR(L643,
                            0)))))))</f>
        <v>2.0411692021517887</v>
      </c>
      <c r="M643" s="5">
        <f t="shared" ca="1" si="126"/>
        <v>10.614079851189301</v>
      </c>
      <c r="N643" s="5">
        <f t="shared" ca="1" si="127"/>
        <v>1.1434704692804873</v>
      </c>
      <c r="O643" s="5">
        <f t="shared" ca="1" si="128"/>
        <v>4.8002276894771132</v>
      </c>
      <c r="P643" s="5">
        <f t="shared" ca="1" si="129"/>
        <v>634.28716920215174</v>
      </c>
      <c r="Q643" s="5">
        <f ca="1">P643+((ABS(K643)/MAX(((F643)+(G643)*(L643))*(L643),
            0.000001))^2)/(2*'1D'!$I$5)</f>
        <v>635.4615925390948</v>
      </c>
      <c r="R643" s="5">
        <f ca="1">((ABS(K643)*'1D'!$D$6)/(MAX(((F643)+(G643)*(L643))*(L643),
            0.000001)*MAX(((((F643)+(G643)*(L643))*(L643))/MAX((F643)+2*(L643)*SQRT(1+(G643)^2),
                    0.000001))^(2/3),
            0.000001)))^2</f>
        <v>4.3358367565141456E-3</v>
      </c>
      <c r="S643" s="5">
        <f ca="1">ABS(ABS(K643)/MAX(((F643)+(G643)*(L643))*(L643),
        0.000001))/SQRT('1D'!$I$5*MAX((((F643)+(G643)*(L643))*(L643))/MAX((F643)+2*(G643)*(L643),
            0.000001),
        0.000001))</f>
        <v>1.0727235886044055</v>
      </c>
      <c r="T643" s="5">
        <f ca="1">((F643)*(L643)^2)/2+(G643)*(L643)^3/3+(ABS(K643)^2)/('1D'!$I$5*MAX(((F643)+(G643)*(L643))*(L643),
        0.000001))</f>
        <v>35.763412605541333</v>
      </c>
      <c r="U643" s="5">
        <f ca="1">IF($A$2=0,
    0,
    IFERROR(Q642-(((R642+R643)/2)*J643)-(IF(O642&gt;O643,
                '1D'!$D$8*((O642^2-O643^2)/(2*'1D'!$I$5)),
                '1D'!$D$9*((O643^2-O642^2)/(2*'1D'!$I$5)))+('1D'!$D$10*(ABS(I643)/90)*(MAX(O642^2,
                        O643^2)/(2*'1D'!$I$5))))-Q643,
        0))</f>
        <v>-3.8851921545983714E-3</v>
      </c>
      <c r="V643" s="5">
        <f ca="1">IF($A$2=0,
    1,
    IF(IFERROR(V642,
            0)=0,
        0,
        IFERROR(IF(ROUND(S643,
                    3)=1,
                1,
                IF(AND(ABS(U643)&lt;'1D'!$D$19,
                        S643&gt;1),
                    1,
                    0)),
            0)))</f>
        <v>0</v>
      </c>
      <c r="W643" s="5">
        <f ca="1">IF($A$2=0,
    MAX(MAX('1D'!$D$16,
            MAX('1D'!$D$16,
                POWER((ABS(K643)^2)/('1D'!$I$5*MAX(F643,
                            0.1)^2),
                    1/3))),
        IFERROR(W1396,
            MAX(MAX('1D'!$D$16,
                    MAX('1D'!$D$16,
                        POWER((ABS(K643)^2)/('1D'!$I$5*MAX(F643,
                                    0.1)^2),
                            1/3))),
                ($L$2)-E1396))),
    IF(IFERROR(AG644,
            0)=0,
        MAX(MAX('1D'!$D$16,
                MAX('1D'!$D$16,
                    POWER((ABS(K643)^2)/('1D'!$I$5*MAX(F643,
                                0.1)^2),
                        1/3))),
            IFERROR(W1396,
                MAX(MAX('1D'!$D$16,
                        MAX('1D'!$D$16,
                            POWER((ABS(K643)^2)/('1D'!$I$5*MAX(F643,
                                        0.1)^2),
                                1/3))),
                    ($L$2)-E1396))),
        IF(IFERROR(W643,
                0)=0,
            MAX(MAX('1D'!$D$16,
                    MAX('1D'!$D$16,
                        POWER((ABS(K643)^2)/('1D'!$I$5*MAX(F643,
                                    0.1)^2),
                            1/3))),
                IFERROR(W1396,
                    MAX(MAX('1D'!$D$16,
                            MAX('1D'!$D$16,
                                POWER((ABS(K643)^2)/('1D'!$I$5*MAX(F643,
                                            0.1)^2),
                                    1/3))),
                        ($L$2)-E1396))),
            IF(OR(IFERROR(AD643,
                        0)&gt;=1,
                    IFERROR(AD644,
                        0)&gt;=1),
                MAX('1D'!$D$16,
                    MAX('1D'!$D$16,
                        POWER((ABS(K643)^2)/('1D'!$I$5*MAX(F643,
                                    0.1)^2),
                            1/3))),
                IF(ABS(IFERROR(AF643,
                            0))&lt;'1D'!$D$19,
                    MAX(MAX('1D'!$D$16,
                            MAX('1D'!$D$16,
                                POWER((ABS(K643)^2)/('1D'!$I$5*MAX(F643,
                                            0.1)^2),
                                    1/3))),
                        IFERROR(W643,
                            0)),
                    MAX(MAX('1D'!$D$16,
                            MAX('1D'!$D$16,
                                POWER((ABS(K643)^2)/('1D'!$I$5*MAX(F643,
                                            0.1)^2),
                                    1/3))),
                        (IFERROR(W643,
                                0))+((IFERROR(AF643,
                                    0))*'1D'!$D$18)))))))</f>
        <v>2.1389677043987478</v>
      </c>
      <c r="X643" s="5">
        <f t="shared" ca="1" si="130"/>
        <v>11.122632062873489</v>
      </c>
      <c r="Y643" s="5">
        <f t="shared" ca="1" si="131"/>
        <v>1.1735290000551568</v>
      </c>
      <c r="Z643" s="5">
        <f t="shared" ca="1" si="132"/>
        <v>4.5807502857230418</v>
      </c>
      <c r="AA643" s="5">
        <f t="shared" ca="1" si="133"/>
        <v>634.38496770439872</v>
      </c>
      <c r="AB643" s="5">
        <f ca="1">AA643+((ABS(K643)/MAX(((F643)+(G643)*(W643))*(W643),
            0.000001))^2)/(2*'1D'!$I$5)</f>
        <v>635.45445155659809</v>
      </c>
      <c r="AC643" s="5">
        <f ca="1">((ABS(K643)*'1D'!$D$6)/(MAX(((F643)+(G643)*(W643))*(W643),
            0.000001)*MAX(((((F643)+(G643)*(W643))*(W643))/MAX((F643)+2*(W643)*SQRT(1+(G643)^2),
                    0.000001))^(2/3),
            0.000001)))^2</f>
        <v>3.8141460404132466E-3</v>
      </c>
      <c r="AD643" s="5">
        <f ca="1">ABS(ABS(K643)/MAX(((F643)+(G643)*(W643))*(W643),
        0.000001))/SQRT('1D'!$I$5*MAX((((F643)+(G643)*(W643))*(W643))/MAX((F643)+2*(G643)*(W643),
            0.000001),
        0.000001))</f>
        <v>1.0000000000000004</v>
      </c>
      <c r="AE643" s="5">
        <f ca="1">((F643)*(W643)^2)/2+(G643)*(W643)^3/3+(ABS(K643)^2)/('1D'!$I$5*MAX(((F643)+(G643)*(W643))*(W643),
        0.000001))</f>
        <v>35.686426155594638</v>
      </c>
      <c r="AF643" s="5">
        <f ca="1">IF($A$2=0,
    0,
    IFERROR(AB644+(((AC643+AC644)/2)*J644)+(IF(Z643&gt;Z644,
                '1D'!$D$8*((Z643^2-Z644^2)/(2*'1D'!$I$5)),
                '1D'!$D$9*((Z644^2-Z643^2)/(2*'1D'!$I$5)))+('1D'!$D$10*(ABS(I644)/90)*(MAX(Z643^2,
                        Z644^2)/(2*'1D'!$I$5))))-AB643,
        0))</f>
        <v>3.3622728137743252E-3</v>
      </c>
      <c r="AG643" s="5">
        <f ca="1">IF($A$2=0,
    1,
    IF(IFERROR(AG644,
            0)=0,
        0,
        IFERROR(IF(OR(ROUND(AD643,
                        3)&gt;=1,
                    AND(ABS(AF643)&lt;'1D'!$D$19,
                        AD643&lt;1)),
                1,
                0),
            0)))</f>
        <v>1</v>
      </c>
      <c r="AH643" s="5">
        <f ca="1">IFERROR(IF('1D'!V32="Supercritical",
        MAX('1D'!$D$16,
            IFERROR(L643,
                MAX('1D'!$D$16,
                    POWER((ABS(K643)^2)/('1D'!$I$5*MAX(F643,
                                0.1)^2),
                        1/3)))),
        IF('1D'!V32="Subcritical",
            MAX('1D'!$D$16,
                IFERROR(W643,
                    MAX('1D'!$D$16,
                        POWER((ABS(K643)^2)/('1D'!$I$5*MAX(F643,
                                    0.1)^2),
                            1/3)))),
            IF(IFERROR(T643,
                    -1E+99)&gt;=IFERROR(AE643,
                    -1E+99),
                MAX('1D'!$D$16,
                    IFERROR(L643,
                        MAX('1D'!$D$16,
                            POWER((ABS(K643)^2)/('1D'!$I$5*MAX(F643,
                                        0.1)^2),
                                1/3)))),
                MAX('1D'!$D$16,
                    IFERROR(W643,
                        MAX('1D'!$D$16,
                            POWER((ABS(K643)^2)/('1D'!$I$5*MAX(F643,
                                        0.1)^2),
                                1/3))))))),
    MAX('1D'!$D$16,
        POWER((ABS(K643)^2)/('1D'!$I$5*MAX(F643,
                    0.1)^2),
            1/3)))</f>
        <v>2.0411692021517887</v>
      </c>
      <c r="AI643" s="5">
        <f t="shared" ca="1" si="134"/>
        <v>634.28716920215174</v>
      </c>
      <c r="AJ643" s="5">
        <f ca="1">AI643+((ABS(K643)/MAX(((F643)+(G643)*(AH643))*(AH643),
            0.000001))^2)/(2*'1D'!$I$5)</f>
        <v>635.4615925390948</v>
      </c>
      <c r="AM643">
        <v>0</v>
      </c>
      <c r="AN643">
        <v>0</v>
      </c>
      <c r="AO643" s="5">
        <f t="shared" si="135"/>
        <v>0</v>
      </c>
      <c r="AP643" s="5">
        <f t="shared" si="139"/>
        <v>0</v>
      </c>
      <c r="AQ643" s="5">
        <f ca="1">ABS(ABS(K643)/MAX(((F643)+(G643)*(AH643))*(AH643),
        0.000001))/SQRT('1D'!$I$5*MAX((((F643)+(G643)*(AH643))*(AH643))/MAX((F643)+2*(G643)*(AH643),
            0.000001),
        0.000001))</f>
        <v>1.0727235886044055</v>
      </c>
      <c r="AR643" s="5" t="str">
        <f t="shared" ca="1" si="136"/>
        <v>Supercritical</v>
      </c>
      <c r="AS643" s="5">
        <f ca="1">((ABS(K643)*'1D'!$D$6)/(MAX(((F643)+(G643)*(AH643))*(AH643),
            0.000001)*MAX(((((F643)+(G643)*(AH643))*(AH643))/MAX((F643)+2*(AH643)*SQRT(1+(G643)^2),
                    0.000001))^(2/3),
            0.000001)))^2</f>
        <v>4.3358367565141456E-3</v>
      </c>
    </row>
    <row r="644" spans="1:45" x14ac:dyDescent="0.35">
      <c r="A644">
        <v>635</v>
      </c>
      <c r="B644">
        <v>633.99599999999998</v>
      </c>
      <c r="C644">
        <v>616142.06900000002</v>
      </c>
      <c r="D644">
        <v>3097361.0720000002</v>
      </c>
      <c r="E644">
        <v>632.24549999999999</v>
      </c>
      <c r="F644">
        <v>5.2</v>
      </c>
      <c r="G644">
        <v>0</v>
      </c>
      <c r="H644" t="s">
        <v>176</v>
      </c>
      <c r="I644">
        <v>2.7E-2</v>
      </c>
      <c r="J644" s="5">
        <f t="shared" si="137"/>
        <v>1</v>
      </c>
      <c r="K644" s="5">
        <f t="shared" ca="1" si="138"/>
        <v>50.95</v>
      </c>
      <c r="L644" s="5">
        <f ca="1">IF($A$2=0,
    IFERROR(L643,
        MAX('1D'!$D$16,
            POWER((ABS(K644)^2)/('1D'!$I$5*MAX(F644,
                        0.1)^2),
                1/3))),
    IF(IFERROR(V643,
            0)=0,
        IFERROR(L643,
            MAX('1D'!$D$16,
                POWER((ABS(K644)^2)/('1D'!$I$5*MAX(F644,
                            0.1)^2),
                    1/3))),
        IF(OR(IFERROR(L644,
                    0)=0,
                IFERROR(S643,
                    0)&lt;1,
                IFERROR(S644,
                    0)&lt;1),
            MAX('1D'!$D$16,
                POWER((ABS(K644)^2)/('1D'!$I$5*MAX(F644,
                            0.1)^2),
                    1/3)),
            IF(IFERROR(U644,
                    0)&gt;0,
                MAX('1D'!$D$16,
                    IFERROR(L644,
                        0)+((IFERROR(U644,
                                0))*'1D'!$D$18*IF((IFERROR(S644,
                                    0))&lt;1,
                            1,
                            -1))),
                IF(IFERROR(U644,
                        0)&lt;0,
                    IF(ABS((MAX('1D'!$D$16,
                                    POWER((ABS(K644)^2)/('1D'!$I$5*MAX(F644,
                                                0.1)^2),
                                        1/3)))-IFERROR(L644,
                                0))&gt;'1D'!$D$19,
                        MAX('1D'!$D$16,
                            IF((MAX('1D'!$D$16,
                                        POWER((ABS(K644)^2)/('1D'!$I$5*MAX(F644,
                                                    0.1)^2),
                                            1/3)))&gt;IFERROR(L644,
                                    0),
                                MIN((MAX('1D'!$D$16,
                                            POWER((ABS(K644)^2)/('1D'!$I$5*MAX(F644,
                                                        0.1)^2),
                                                1/3))),
                                    IFERROR(L644,
                                        0)+(MIN(ABS(IFERROR(U644,
                                                    0))*'1D'!$D$18,
                                            ABS((MAX('1D'!$D$16,
                                                        POWER((ABS(K644)^2)/('1D'!$I$5*MAX(F644,
                                                                    0.1)^2),
                                                            1/3)))-IFERROR(L644,
                                                    0))))),
                                MAX((MAX('1D'!$D$16,
                                            POWER((ABS(K644)^2)/('1D'!$I$5*MAX(F644,
                                                        0.1)^2),
                                                1/3))),
                                    IFERROR(L644,
                                        0)-(MIN(ABS(IFERROR(U644,
                                                    0))*'1D'!$D$18,
                                            ABS((MAX('1D'!$D$16,
                                                        POWER((ABS(K644)^2)/('1D'!$I$5*MAX(F644,
                                                                    0.1)^2),
                                                            1/3)))-IFERROR(L644,
                                                    0))))))),
                        MAX('1D'!$D$16,
                            POWER((ABS(K644)^2)/('1D'!$I$5*MAX(F644,
                                        0.1)^2),
                                1/3))),
                    MAX('1D'!$D$16,
                        IFERROR(L644,
                            0)))))))</f>
        <v>2.0411692021517887</v>
      </c>
      <c r="M644" s="5">
        <f t="shared" ca="1" si="126"/>
        <v>10.614079851189301</v>
      </c>
      <c r="N644" s="5">
        <f t="shared" ca="1" si="127"/>
        <v>1.1434704692804873</v>
      </c>
      <c r="O644" s="5">
        <f t="shared" ca="1" si="128"/>
        <v>4.8002276894771132</v>
      </c>
      <c r="P644" s="5">
        <f t="shared" ca="1" si="129"/>
        <v>634.28666920215176</v>
      </c>
      <c r="Q644" s="5">
        <f ca="1">P644+((ABS(K644)/MAX(((F644)+(G644)*(L644))*(L644),
            0.000001))^2)/(2*'1D'!$I$5)</f>
        <v>635.46109253909481</v>
      </c>
      <c r="R644" s="5">
        <f ca="1">((ABS(K644)*'1D'!$D$6)/(MAX(((F644)+(G644)*(L644))*(L644),
            0.000001)*MAX(((((F644)+(G644)*(L644))*(L644))/MAX((F644)+2*(L644)*SQRT(1+(G644)^2),
                    0.000001))^(2/3),
            0.000001)))^2</f>
        <v>4.3358367565141456E-3</v>
      </c>
      <c r="S644" s="5">
        <f ca="1">ABS(ABS(K644)/MAX(((F644)+(G644)*(L644))*(L644),
        0.000001))/SQRT('1D'!$I$5*MAX((((F644)+(G644)*(L644))*(L644))/MAX((F644)+2*(G644)*(L644),
            0.000001),
        0.000001))</f>
        <v>1.0727235886044055</v>
      </c>
      <c r="T644" s="5">
        <f ca="1">((F644)*(L644)^2)/2+(G644)*(L644)^3/3+(ABS(K644)^2)/('1D'!$I$5*MAX(((F644)+(G644)*(L644))*(L644),
        0.000001))</f>
        <v>35.763412605541333</v>
      </c>
      <c r="U644" s="5">
        <f ca="1">IF($A$2=0,
    0,
    IFERROR(Q643-(((R643+R644)/2)*J644)-(IF(O643&gt;O644,
                '1D'!$D$8*((O643^2-O644^2)/(2*'1D'!$I$5)),
                '1D'!$D$9*((O644^2-O643^2)/(2*'1D'!$I$5)))+('1D'!$D$10*(ABS(I644)/90)*(MAX(O643^2,
                        O644^2)/(2*'1D'!$I$5))))-Q644,
        0))</f>
        <v>-3.8886858066007335E-3</v>
      </c>
      <c r="V644" s="5">
        <f ca="1">IF($A$2=0,
    1,
    IF(IFERROR(V643,
            0)=0,
        0,
        IFERROR(IF(ROUND(S644,
                    3)=1,
                1,
                IF(AND(ABS(U644)&lt;'1D'!$D$19,
                        S644&gt;1),
                    1,
                    0)),
            0)))</f>
        <v>0</v>
      </c>
      <c r="W644" s="5">
        <f ca="1">IF($A$2=0,
    MAX(MAX('1D'!$D$16,
            MAX('1D'!$D$16,
                POWER((ABS(K644)^2)/('1D'!$I$5*MAX(F644,
                            0.1)^2),
                    1/3))),
        IFERROR(W1396,
            MAX(MAX('1D'!$D$16,
                    MAX('1D'!$D$16,
                        POWER((ABS(K644)^2)/('1D'!$I$5*MAX(F644,
                                    0.1)^2),
                            1/3))),
                ($L$2)-E1396))),
    IF(IFERROR(AG645,
            0)=0,
        MAX(MAX('1D'!$D$16,
                MAX('1D'!$D$16,
                    POWER((ABS(K644)^2)/('1D'!$I$5*MAX(F644,
                                0.1)^2),
                        1/3))),
            IFERROR(W1396,
                MAX(MAX('1D'!$D$16,
                        MAX('1D'!$D$16,
                            POWER((ABS(K644)^2)/('1D'!$I$5*MAX(F644,
                                        0.1)^2),
                                1/3))),
                    ($L$2)-E1396))),
        IF(IFERROR(W644,
                0)=0,
            MAX(MAX('1D'!$D$16,
                    MAX('1D'!$D$16,
                        POWER((ABS(K644)^2)/('1D'!$I$5*MAX(F644,
                                    0.1)^2),
                            1/3))),
                IFERROR(W1396,
                    MAX(MAX('1D'!$D$16,
                            MAX('1D'!$D$16,
                                POWER((ABS(K644)^2)/('1D'!$I$5*MAX(F644,
                                            0.1)^2),
                                    1/3))),
                        ($L$2)-E1396))),
            IF(OR(IFERROR(AD644,
                        0)&gt;=1,
                    IFERROR(AD645,
                        0)&gt;=1),
                MAX('1D'!$D$16,
                    MAX('1D'!$D$16,
                        POWER((ABS(K644)^2)/('1D'!$I$5*MAX(F644,
                                    0.1)^2),
                            1/3))),
                IF(ABS(IFERROR(AF644,
                            0))&lt;'1D'!$D$19,
                    MAX(MAX('1D'!$D$16,
                            MAX('1D'!$D$16,
                                POWER((ABS(K644)^2)/('1D'!$I$5*MAX(F644,
                                            0.1)^2),
                                    1/3))),
                        IFERROR(W644,
                            0)),
                    MAX(MAX('1D'!$D$16,
                            MAX('1D'!$D$16,
                                POWER((ABS(K644)^2)/('1D'!$I$5*MAX(F644,
                                            0.1)^2),
                                    1/3))),
                        (IFERROR(W644,
                                0))+((IFERROR(AF644,
                                    0))*'1D'!$D$18)))))))</f>
        <v>2.1389677043987478</v>
      </c>
      <c r="X644" s="5">
        <f t="shared" ca="1" si="130"/>
        <v>11.122632062873489</v>
      </c>
      <c r="Y644" s="5">
        <f t="shared" ca="1" si="131"/>
        <v>1.1735290000551568</v>
      </c>
      <c r="Z644" s="5">
        <f t="shared" ca="1" si="132"/>
        <v>4.5807502857230418</v>
      </c>
      <c r="AA644" s="5">
        <f t="shared" ca="1" si="133"/>
        <v>634.38446770439873</v>
      </c>
      <c r="AB644" s="5">
        <f ca="1">AA644+((ABS(K644)/MAX(((F644)+(G644)*(W644))*(W644),
            0.000001))^2)/(2*'1D'!$I$5)</f>
        <v>635.4539515565981</v>
      </c>
      <c r="AC644" s="5">
        <f ca="1">((ABS(K644)*'1D'!$D$6)/(MAX(((F644)+(G644)*(W644))*(W644),
            0.000001)*MAX(((((F644)+(G644)*(W644))*(W644))/MAX((F644)+2*(W644)*SQRT(1+(G644)^2),
                    0.000001))^(2/3),
            0.000001)))^2</f>
        <v>3.8141460404132466E-3</v>
      </c>
      <c r="AD644" s="5">
        <f ca="1">ABS(ABS(K644)/MAX(((F644)+(G644)*(W644))*(W644),
        0.000001))/SQRT('1D'!$I$5*MAX((((F644)+(G644)*(W644))*(W644))/MAX((F644)+2*(G644)*(W644),
            0.000001),
        0.000001))</f>
        <v>1.0000000000000004</v>
      </c>
      <c r="AE644" s="5">
        <f ca="1">((F644)*(W644)^2)/2+(G644)*(W644)^3/3+(ABS(K644)^2)/('1D'!$I$5*MAX(((F644)+(G644)*(W644))*(W644),
        0.000001))</f>
        <v>35.686426155594638</v>
      </c>
      <c r="AF644" s="5">
        <f ca="1">IF($A$2=0,
    0,
    IFERROR(AB645+(((AC644+AC645)/2)*J645)+(IF(Z644&gt;Z645,
                '1D'!$D$8*((Z644^2-Z645^2)/(2*'1D'!$I$5)),
                '1D'!$D$9*((Z645^2-Z644^2)/(2*'1D'!$I$5)))+('1D'!$D$10*(ABS(I645)/90)*(MAX(Z644^2,
                        Z645^2)/(2*'1D'!$I$5))))-AB644,
        0))</f>
        <v>3.3622728137743252E-3</v>
      </c>
      <c r="AG644" s="5">
        <f ca="1">IF($A$2=0,
    1,
    IF(IFERROR(AG645,
            0)=0,
        0,
        IFERROR(IF(OR(ROUND(AD644,
                        3)&gt;=1,
                    AND(ABS(AF644)&lt;'1D'!$D$19,
                        AD644&lt;1)),
                1,
                0),
            0)))</f>
        <v>1</v>
      </c>
      <c r="AH644" s="5">
        <f ca="1">IFERROR(IF('1D'!V32="Supercritical",
        MAX('1D'!$D$16,
            IFERROR(L644,
                MAX('1D'!$D$16,
                    POWER((ABS(K644)^2)/('1D'!$I$5*MAX(F644,
                                0.1)^2),
                        1/3)))),
        IF('1D'!V32="Subcritical",
            MAX('1D'!$D$16,
                IFERROR(W644,
                    MAX('1D'!$D$16,
                        POWER((ABS(K644)^2)/('1D'!$I$5*MAX(F644,
                                    0.1)^2),
                            1/3)))),
            IF(IFERROR(T644,
                    -1E+99)&gt;=IFERROR(AE644,
                    -1E+99),
                MAX('1D'!$D$16,
                    IFERROR(L644,
                        MAX('1D'!$D$16,
                            POWER((ABS(K644)^2)/('1D'!$I$5*MAX(F644,
                                        0.1)^2),
                                1/3)))),
                MAX('1D'!$D$16,
                    IFERROR(W644,
                        MAX('1D'!$D$16,
                            POWER((ABS(K644)^2)/('1D'!$I$5*MAX(F644,
                                        0.1)^2),
                                1/3))))))),
    MAX('1D'!$D$16,
        POWER((ABS(K644)^2)/('1D'!$I$5*MAX(F644,
                    0.1)^2),
            1/3)))</f>
        <v>2.0411692021517887</v>
      </c>
      <c r="AI644" s="5">
        <f t="shared" ca="1" si="134"/>
        <v>634.28666920215176</v>
      </c>
      <c r="AJ644" s="5">
        <f ca="1">AI644+((ABS(K644)/MAX(((F644)+(G644)*(AH644))*(AH644),
            0.000001))^2)/(2*'1D'!$I$5)</f>
        <v>635.46109253909481</v>
      </c>
      <c r="AM644">
        <v>0</v>
      </c>
      <c r="AN644">
        <v>0</v>
      </c>
      <c r="AO644" s="5">
        <f t="shared" si="135"/>
        <v>0</v>
      </c>
      <c r="AP644" s="5">
        <f t="shared" si="139"/>
        <v>0</v>
      </c>
      <c r="AQ644" s="5">
        <f ca="1">ABS(ABS(K644)/MAX(((F644)+(G644)*(AH644))*(AH644),
        0.000001))/SQRT('1D'!$I$5*MAX((((F644)+(G644)*(AH644))*(AH644))/MAX((F644)+2*(G644)*(AH644),
            0.000001),
        0.000001))</f>
        <v>1.0727235886044055</v>
      </c>
      <c r="AR644" s="5" t="str">
        <f t="shared" ca="1" si="136"/>
        <v>Supercritical</v>
      </c>
      <c r="AS644" s="5">
        <f ca="1">((ABS(K644)*'1D'!$D$6)/(MAX(((F644)+(G644)*(AH644))*(AH644),
            0.000001)*MAX(((((F644)+(G644)*(AH644))*(AH644))/MAX((F644)+2*(AH644)*SQRT(1+(G644)^2),
                    0.000001))^(2/3),
            0.000001)))^2</f>
        <v>4.3358367565141456E-3</v>
      </c>
    </row>
    <row r="645" spans="1:45" x14ac:dyDescent="0.35">
      <c r="A645">
        <v>636</v>
      </c>
      <c r="B645">
        <v>634.99599999999998</v>
      </c>
      <c r="C645">
        <v>616141.59499999997</v>
      </c>
      <c r="D645">
        <v>3097360.1910000001</v>
      </c>
      <c r="E645">
        <v>632.245</v>
      </c>
      <c r="F645">
        <v>5.2</v>
      </c>
      <c r="G645">
        <v>0</v>
      </c>
      <c r="H645" t="s">
        <v>176</v>
      </c>
      <c r="I645">
        <v>2.7E-2</v>
      </c>
      <c r="J645" s="5">
        <f t="shared" si="137"/>
        <v>1</v>
      </c>
      <c r="K645" s="5">
        <f t="shared" ca="1" si="138"/>
        <v>50.95</v>
      </c>
      <c r="L645" s="5">
        <f ca="1">IF($A$2=0,
    IFERROR(L644,
        MAX('1D'!$D$16,
            POWER((ABS(K645)^2)/('1D'!$I$5*MAX(F645,
                        0.1)^2),
                1/3))),
    IF(IFERROR(V644,
            0)=0,
        IFERROR(L644,
            MAX('1D'!$D$16,
                POWER((ABS(K645)^2)/('1D'!$I$5*MAX(F645,
                            0.1)^2),
                    1/3))),
        IF(OR(IFERROR(L645,
                    0)=0,
                IFERROR(S644,
                    0)&lt;1,
                IFERROR(S645,
                    0)&lt;1),
            MAX('1D'!$D$16,
                POWER((ABS(K645)^2)/('1D'!$I$5*MAX(F645,
                            0.1)^2),
                    1/3)),
            IF(IFERROR(U645,
                    0)&gt;0,
                MAX('1D'!$D$16,
                    IFERROR(L645,
                        0)+((IFERROR(U645,
                                0))*'1D'!$D$18*IF((IFERROR(S645,
                                    0))&lt;1,
                            1,
                            -1))),
                IF(IFERROR(U645,
                        0)&lt;0,
                    IF(ABS((MAX('1D'!$D$16,
                                    POWER((ABS(K645)^2)/('1D'!$I$5*MAX(F645,
                                                0.1)^2),
                                        1/3)))-IFERROR(L645,
                                0))&gt;'1D'!$D$19,
                        MAX('1D'!$D$16,
                            IF((MAX('1D'!$D$16,
                                        POWER((ABS(K645)^2)/('1D'!$I$5*MAX(F645,
                                                    0.1)^2),
                                            1/3)))&gt;IFERROR(L645,
                                    0),
                                MIN((MAX('1D'!$D$16,
                                            POWER((ABS(K645)^2)/('1D'!$I$5*MAX(F645,
                                                        0.1)^2),
                                                1/3))),
                                    IFERROR(L645,
                                        0)+(MIN(ABS(IFERROR(U645,
                                                    0))*'1D'!$D$18,
                                            ABS((MAX('1D'!$D$16,
                                                        POWER((ABS(K645)^2)/('1D'!$I$5*MAX(F645,
                                                                    0.1)^2),
                                                            1/3)))-IFERROR(L645,
                                                    0))))),
                                MAX((MAX('1D'!$D$16,
                                            POWER((ABS(K645)^2)/('1D'!$I$5*MAX(F645,
                                                        0.1)^2),
                                                1/3))),
                                    IFERROR(L645,
                                        0)-(MIN(ABS(IFERROR(U645,
                                                    0))*'1D'!$D$18,
                                            ABS((MAX('1D'!$D$16,
                                                        POWER((ABS(K645)^2)/('1D'!$I$5*MAX(F645,
                                                                    0.1)^2),
                                                            1/3)))-IFERROR(L645,
                                                    0))))))),
                        MAX('1D'!$D$16,
                            POWER((ABS(K645)^2)/('1D'!$I$5*MAX(F645,
                                        0.1)^2),
                                1/3))),
                    MAX('1D'!$D$16,
                        IFERROR(L645,
                            0)))))))</f>
        <v>2.0411692021517887</v>
      </c>
      <c r="M645" s="5">
        <f t="shared" ca="1" si="126"/>
        <v>10.614079851189301</v>
      </c>
      <c r="N645" s="5">
        <f t="shared" ca="1" si="127"/>
        <v>1.1434704692804873</v>
      </c>
      <c r="O645" s="5">
        <f t="shared" ca="1" si="128"/>
        <v>4.8002276894771132</v>
      </c>
      <c r="P645" s="5">
        <f t="shared" ca="1" si="129"/>
        <v>634.28616920215177</v>
      </c>
      <c r="Q645" s="5">
        <f ca="1">P645+((ABS(K645)/MAX(((F645)+(G645)*(L645))*(L645),
            0.000001))^2)/(2*'1D'!$I$5)</f>
        <v>635.46059253909482</v>
      </c>
      <c r="R645" s="5">
        <f ca="1">((ABS(K645)*'1D'!$D$6)/(MAX(((F645)+(G645)*(L645))*(L645),
            0.000001)*MAX(((((F645)+(G645)*(L645))*(L645))/MAX((F645)+2*(L645)*SQRT(1+(G645)^2),
                    0.000001))^(2/3),
            0.000001)))^2</f>
        <v>4.3358367565141456E-3</v>
      </c>
      <c r="S645" s="5">
        <f ca="1">ABS(ABS(K645)/MAX(((F645)+(G645)*(L645))*(L645),
        0.000001))/SQRT('1D'!$I$5*MAX((((F645)+(G645)*(L645))*(L645))/MAX((F645)+2*(G645)*(L645),
            0.000001),
        0.000001))</f>
        <v>1.0727235886044055</v>
      </c>
      <c r="T645" s="5">
        <f ca="1">((F645)*(L645)^2)/2+(G645)*(L645)^3/3+(ABS(K645)^2)/('1D'!$I$5*MAX(((F645)+(G645)*(L645))*(L645),
        0.000001))</f>
        <v>35.763412605541333</v>
      </c>
      <c r="U645" s="5">
        <f ca="1">IF($A$2=0,
    0,
    IFERROR(Q644-(((R644+R645)/2)*J645)-(IF(O644&gt;O645,
                '1D'!$D$8*((O644^2-O645^2)/(2*'1D'!$I$5)),
                '1D'!$D$9*((O645^2-O644^2)/(2*'1D'!$I$5)))+('1D'!$D$10*(ABS(I645)/90)*(MAX(O644^2,
                        O645^2)/(2*'1D'!$I$5))))-Q645,
        0))</f>
        <v>-3.8886858066007335E-3</v>
      </c>
      <c r="V645" s="5">
        <f ca="1">IF($A$2=0,
    1,
    IF(IFERROR(V644,
            0)=0,
        0,
        IFERROR(IF(ROUND(S645,
                    3)=1,
                1,
                IF(AND(ABS(U645)&lt;'1D'!$D$19,
                        S645&gt;1),
                    1,
                    0)),
            0)))</f>
        <v>0</v>
      </c>
      <c r="W645" s="5">
        <f ca="1">IF($A$2=0,
    MAX(MAX('1D'!$D$16,
            MAX('1D'!$D$16,
                POWER((ABS(K645)^2)/('1D'!$I$5*MAX(F645,
                            0.1)^2),
                    1/3))),
        IFERROR(W1396,
            MAX(MAX('1D'!$D$16,
                    MAX('1D'!$D$16,
                        POWER((ABS(K645)^2)/('1D'!$I$5*MAX(F645,
                                    0.1)^2),
                            1/3))),
                ($L$2)-E1396))),
    IF(IFERROR(AG646,
            0)=0,
        MAX(MAX('1D'!$D$16,
                MAX('1D'!$D$16,
                    POWER((ABS(K645)^2)/('1D'!$I$5*MAX(F645,
                                0.1)^2),
                        1/3))),
            IFERROR(W1396,
                MAX(MAX('1D'!$D$16,
                        MAX('1D'!$D$16,
                            POWER((ABS(K645)^2)/('1D'!$I$5*MAX(F645,
                                        0.1)^2),
                                1/3))),
                    ($L$2)-E1396))),
        IF(IFERROR(W645,
                0)=0,
            MAX(MAX('1D'!$D$16,
                    MAX('1D'!$D$16,
                        POWER((ABS(K645)^2)/('1D'!$I$5*MAX(F645,
                                    0.1)^2),
                            1/3))),
                IFERROR(W1396,
                    MAX(MAX('1D'!$D$16,
                            MAX('1D'!$D$16,
                                POWER((ABS(K645)^2)/('1D'!$I$5*MAX(F645,
                                            0.1)^2),
                                    1/3))),
                        ($L$2)-E1396))),
            IF(OR(IFERROR(AD645,
                        0)&gt;=1,
                    IFERROR(AD646,
                        0)&gt;=1),
                MAX('1D'!$D$16,
                    MAX('1D'!$D$16,
                        POWER((ABS(K645)^2)/('1D'!$I$5*MAX(F645,
                                    0.1)^2),
                            1/3))),
                IF(ABS(IFERROR(AF645,
                            0))&lt;'1D'!$D$19,
                    MAX(MAX('1D'!$D$16,
                            MAX('1D'!$D$16,
                                POWER((ABS(K645)^2)/('1D'!$I$5*MAX(F645,
                                            0.1)^2),
                                    1/3))),
                        IFERROR(W645,
                            0)),
                    MAX(MAX('1D'!$D$16,
                            MAX('1D'!$D$16,
                                POWER((ABS(K645)^2)/('1D'!$I$5*MAX(F645,
                                            0.1)^2),
                                    1/3))),
                        (IFERROR(W645,
                                0))+((IFERROR(AF645,
                                    0))*'1D'!$D$18)))))))</f>
        <v>2.1389677043987478</v>
      </c>
      <c r="X645" s="5">
        <f t="shared" ca="1" si="130"/>
        <v>11.122632062873489</v>
      </c>
      <c r="Y645" s="5">
        <f t="shared" ca="1" si="131"/>
        <v>1.1735290000551568</v>
      </c>
      <c r="Z645" s="5">
        <f t="shared" ca="1" si="132"/>
        <v>4.5807502857230418</v>
      </c>
      <c r="AA645" s="5">
        <f t="shared" ca="1" si="133"/>
        <v>634.38396770439874</v>
      </c>
      <c r="AB645" s="5">
        <f ca="1">AA645+((ABS(K645)/MAX(((F645)+(G645)*(W645))*(W645),
            0.000001))^2)/(2*'1D'!$I$5)</f>
        <v>635.45345155659811</v>
      </c>
      <c r="AC645" s="5">
        <f ca="1">((ABS(K645)*'1D'!$D$6)/(MAX(((F645)+(G645)*(W645))*(W645),
            0.000001)*MAX(((((F645)+(G645)*(W645))*(W645))/MAX((F645)+2*(W645)*SQRT(1+(G645)^2),
                    0.000001))^(2/3),
            0.000001)))^2</f>
        <v>3.8141460404132466E-3</v>
      </c>
      <c r="AD645" s="5">
        <f ca="1">ABS(ABS(K645)/MAX(((F645)+(G645)*(W645))*(W645),
        0.000001))/SQRT('1D'!$I$5*MAX((((F645)+(G645)*(W645))*(W645))/MAX((F645)+2*(G645)*(W645),
            0.000001),
        0.000001))</f>
        <v>1.0000000000000004</v>
      </c>
      <c r="AE645" s="5">
        <f ca="1">((F645)*(W645)^2)/2+(G645)*(W645)^3/3+(ABS(K645)^2)/('1D'!$I$5*MAX(((F645)+(G645)*(W645))*(W645),
        0.000001))</f>
        <v>35.686426155594638</v>
      </c>
      <c r="AF645" s="5">
        <f ca="1">IF($A$2=0,
    0,
    IFERROR(AB646+(((AC645+AC646)/2)*J646)+(IF(Z645&gt;Z646,
                '1D'!$D$8*((Z645^2-Z646^2)/(2*'1D'!$I$5)),
                '1D'!$D$9*((Z646^2-Z645^2)/(2*'1D'!$I$5)))+('1D'!$D$10*(ABS(I646)/90)*(MAX(Z645^2,
                        Z646^2)/(2*'1D'!$I$5))))-AB645,
        0))</f>
        <v>3.4032696947861041E-3</v>
      </c>
      <c r="AG645" s="5">
        <f ca="1">IF($A$2=0,
    1,
    IF(IFERROR(AG646,
            0)=0,
        0,
        IFERROR(IF(OR(ROUND(AD645,
                        3)&gt;=1,
                    AND(ABS(AF645)&lt;'1D'!$D$19,
                        AD645&lt;1)),
                1,
                0),
            0)))</f>
        <v>1</v>
      </c>
      <c r="AH645" s="5">
        <f ca="1">IFERROR(IF('1D'!V32="Supercritical",
        MAX('1D'!$D$16,
            IFERROR(L645,
                MAX('1D'!$D$16,
                    POWER((ABS(K645)^2)/('1D'!$I$5*MAX(F645,
                                0.1)^2),
                        1/3)))),
        IF('1D'!V32="Subcritical",
            MAX('1D'!$D$16,
                IFERROR(W645,
                    MAX('1D'!$D$16,
                        POWER((ABS(K645)^2)/('1D'!$I$5*MAX(F645,
                                    0.1)^2),
                            1/3)))),
            IF(IFERROR(T645,
                    -1E+99)&gt;=IFERROR(AE645,
                    -1E+99),
                MAX('1D'!$D$16,
                    IFERROR(L645,
                        MAX('1D'!$D$16,
                            POWER((ABS(K645)^2)/('1D'!$I$5*MAX(F645,
                                        0.1)^2),
                                1/3)))),
                MAX('1D'!$D$16,
                    IFERROR(W645,
                        MAX('1D'!$D$16,
                            POWER((ABS(K645)^2)/('1D'!$I$5*MAX(F645,
                                        0.1)^2),
                                1/3))))))),
    MAX('1D'!$D$16,
        POWER((ABS(K645)^2)/('1D'!$I$5*MAX(F645,
                    0.1)^2),
            1/3)))</f>
        <v>2.0411692021517887</v>
      </c>
      <c r="AI645" s="5">
        <f t="shared" ca="1" si="134"/>
        <v>634.28616920215177</v>
      </c>
      <c r="AJ645" s="5">
        <f ca="1">AI645+((ABS(K645)/MAX(((F645)+(G645)*(AH645))*(AH645),
            0.000001))^2)/(2*'1D'!$I$5)</f>
        <v>635.46059253909482</v>
      </c>
      <c r="AM645">
        <v>0</v>
      </c>
      <c r="AN645">
        <v>0</v>
      </c>
      <c r="AO645" s="5">
        <f t="shared" si="135"/>
        <v>0</v>
      </c>
      <c r="AP645" s="5">
        <f t="shared" si="139"/>
        <v>0</v>
      </c>
      <c r="AQ645" s="5">
        <f ca="1">ABS(ABS(K645)/MAX(((F645)+(G645)*(AH645))*(AH645),
        0.000001))/SQRT('1D'!$I$5*MAX((((F645)+(G645)*(AH645))*(AH645))/MAX((F645)+2*(G645)*(AH645),
            0.000001),
        0.000001))</f>
        <v>1.0727235886044055</v>
      </c>
      <c r="AR645" s="5" t="str">
        <f t="shared" ca="1" si="136"/>
        <v>Supercritical</v>
      </c>
      <c r="AS645" s="5">
        <f ca="1">((ABS(K645)*'1D'!$D$6)/(MAX(((F645)+(G645)*(AH645))*(AH645),
            0.000001)*MAX(((((F645)+(G645)*(AH645))*(AH645))/MAX((F645)+2*(AH645)*SQRT(1+(G645)^2),
                    0.000001))^(2/3),
            0.000001)))^2</f>
        <v>4.3358367565141456E-3</v>
      </c>
    </row>
    <row r="646" spans="1:45" x14ac:dyDescent="0.35">
      <c r="A646">
        <v>637</v>
      </c>
      <c r="B646">
        <v>635.99599999999998</v>
      </c>
      <c r="C646">
        <v>616141.12100000004</v>
      </c>
      <c r="D646">
        <v>3097359.3110000002</v>
      </c>
      <c r="E646">
        <v>632.24450000000002</v>
      </c>
      <c r="F646">
        <v>5.2</v>
      </c>
      <c r="G646">
        <v>0</v>
      </c>
      <c r="H646" t="s">
        <v>176</v>
      </c>
      <c r="I646">
        <v>0.05</v>
      </c>
      <c r="J646" s="5">
        <f t="shared" si="137"/>
        <v>1</v>
      </c>
      <c r="K646" s="5">
        <f t="shared" ca="1" si="138"/>
        <v>50.95</v>
      </c>
      <c r="L646" s="5">
        <f ca="1">IF($A$2=0,
    IFERROR(L645,
        MAX('1D'!$D$16,
            POWER((ABS(K646)^2)/('1D'!$I$5*MAX(F646,
                        0.1)^2),
                1/3))),
    IF(IFERROR(V645,
            0)=0,
        IFERROR(L645,
            MAX('1D'!$D$16,
                POWER((ABS(K646)^2)/('1D'!$I$5*MAX(F646,
                            0.1)^2),
                    1/3))),
        IF(OR(IFERROR(L646,
                    0)=0,
                IFERROR(S645,
                    0)&lt;1,
                IFERROR(S646,
                    0)&lt;1),
            MAX('1D'!$D$16,
                POWER((ABS(K646)^2)/('1D'!$I$5*MAX(F646,
                            0.1)^2),
                    1/3)),
            IF(IFERROR(U646,
                    0)&gt;0,
                MAX('1D'!$D$16,
                    IFERROR(L646,
                        0)+((IFERROR(U646,
                                0))*'1D'!$D$18*IF((IFERROR(S646,
                                    0))&lt;1,
                            1,
                            -1))),
                IF(IFERROR(U646,
                        0)&lt;0,
                    IF(ABS((MAX('1D'!$D$16,
                                    POWER((ABS(K646)^2)/('1D'!$I$5*MAX(F646,
                                                0.1)^2),
                                        1/3)))-IFERROR(L646,
                                0))&gt;'1D'!$D$19,
                        MAX('1D'!$D$16,
                            IF((MAX('1D'!$D$16,
                                        POWER((ABS(K646)^2)/('1D'!$I$5*MAX(F646,
                                                    0.1)^2),
                                            1/3)))&gt;IFERROR(L646,
                                    0),
                                MIN((MAX('1D'!$D$16,
                                            POWER((ABS(K646)^2)/('1D'!$I$5*MAX(F646,
                                                        0.1)^2),
                                                1/3))),
                                    IFERROR(L646,
                                        0)+(MIN(ABS(IFERROR(U646,
                                                    0))*'1D'!$D$18,
                                            ABS((MAX('1D'!$D$16,
                                                        POWER((ABS(K646)^2)/('1D'!$I$5*MAX(F646,
                                                                    0.1)^2),
                                                            1/3)))-IFERROR(L646,
                                                    0))))),
                                MAX((MAX('1D'!$D$16,
                                            POWER((ABS(K646)^2)/('1D'!$I$5*MAX(F646,
                                                        0.1)^2),
                                                1/3))),
                                    IFERROR(L646,
                                        0)-(MIN(ABS(IFERROR(U646,
                                                    0))*'1D'!$D$18,
                                            ABS((MAX('1D'!$D$16,
                                                        POWER((ABS(K646)^2)/('1D'!$I$5*MAX(F646,
                                                                    0.1)^2),
                                                            1/3)))-IFERROR(L646,
                                                    0))))))),
                        MAX('1D'!$D$16,
                            POWER((ABS(K646)^2)/('1D'!$I$5*MAX(F646,
                                        0.1)^2),
                                1/3))),
                    MAX('1D'!$D$16,
                        IFERROR(L646,
                            0)))))))</f>
        <v>2.0411692021517887</v>
      </c>
      <c r="M646" s="5">
        <f t="shared" ca="1" si="126"/>
        <v>10.614079851189301</v>
      </c>
      <c r="N646" s="5">
        <f t="shared" ca="1" si="127"/>
        <v>1.1434704692804873</v>
      </c>
      <c r="O646" s="5">
        <f t="shared" ca="1" si="128"/>
        <v>4.8002276894771132</v>
      </c>
      <c r="P646" s="5">
        <f t="shared" ca="1" si="129"/>
        <v>634.28566920215178</v>
      </c>
      <c r="Q646" s="5">
        <f ca="1">P646+((ABS(K646)/MAX(((F646)+(G646)*(L646))*(L646),
            0.000001))^2)/(2*'1D'!$I$5)</f>
        <v>635.46009253909483</v>
      </c>
      <c r="R646" s="5">
        <f ca="1">((ABS(K646)*'1D'!$D$6)/(MAX(((F646)+(G646)*(L646))*(L646),
            0.000001)*MAX(((((F646)+(G646)*(L646))*(L646))/MAX((F646)+2*(L646)*SQRT(1+(G646)^2),
                    0.000001))^(2/3),
            0.000001)))^2</f>
        <v>4.3358367565141456E-3</v>
      </c>
      <c r="S646" s="5">
        <f ca="1">ABS(ABS(K646)/MAX(((F646)+(G646)*(L646))*(L646),
        0.000001))/SQRT('1D'!$I$5*MAX((((F646)+(G646)*(L646))*(L646))/MAX((F646)+2*(G646)*(L646),
            0.000001),
        0.000001))</f>
        <v>1.0727235886044055</v>
      </c>
      <c r="T646" s="5">
        <f ca="1">((F646)*(L646)^2)/2+(G646)*(L646)^3/3+(ABS(K646)^2)/('1D'!$I$5*MAX(((F646)+(G646)*(L646))*(L646),
        0.000001))</f>
        <v>35.763412605541333</v>
      </c>
      <c r="U646" s="5">
        <f ca="1">IF($A$2=0,
    0,
    IFERROR(Q645-(((R645+R646)/2)*J646)-(IF(O645&gt;O646,
                '1D'!$D$8*((O645^2-O646^2)/(2*'1D'!$I$5)),
                '1D'!$D$9*((O646^2-O645^2)/(2*'1D'!$I$5)))+('1D'!$D$10*(ABS(I646)/90)*(MAX(O645^2,
                        O646^2)/(2*'1D'!$I$5))))-Q646,
        0))</f>
        <v>-3.9337053678991651E-3</v>
      </c>
      <c r="V646" s="5">
        <f ca="1">IF($A$2=0,
    1,
    IF(IFERROR(V645,
            0)=0,
        0,
        IFERROR(IF(ROUND(S646,
                    3)=1,
                1,
                IF(AND(ABS(U646)&lt;'1D'!$D$19,
                        S646&gt;1),
                    1,
                    0)),
            0)))</f>
        <v>0</v>
      </c>
      <c r="W646" s="5">
        <f ca="1">IF($A$2=0,
    MAX(MAX('1D'!$D$16,
            MAX('1D'!$D$16,
                POWER((ABS(K646)^2)/('1D'!$I$5*MAX(F646,
                            0.1)^2),
                    1/3))),
        IFERROR(W1396,
            MAX(MAX('1D'!$D$16,
                    MAX('1D'!$D$16,
                        POWER((ABS(K646)^2)/('1D'!$I$5*MAX(F646,
                                    0.1)^2),
                            1/3))),
                ($L$2)-E1396))),
    IF(IFERROR(AG647,
            0)=0,
        MAX(MAX('1D'!$D$16,
                MAX('1D'!$D$16,
                    POWER((ABS(K646)^2)/('1D'!$I$5*MAX(F646,
                                0.1)^2),
                        1/3))),
            IFERROR(W1396,
                MAX(MAX('1D'!$D$16,
                        MAX('1D'!$D$16,
                            POWER((ABS(K646)^2)/('1D'!$I$5*MAX(F646,
                                        0.1)^2),
                                1/3))),
                    ($L$2)-E1396))),
        IF(IFERROR(W646,
                0)=0,
            MAX(MAX('1D'!$D$16,
                    MAX('1D'!$D$16,
                        POWER((ABS(K646)^2)/('1D'!$I$5*MAX(F646,
                                    0.1)^2),
                            1/3))),
                IFERROR(W1396,
                    MAX(MAX('1D'!$D$16,
                            MAX('1D'!$D$16,
                                POWER((ABS(K646)^2)/('1D'!$I$5*MAX(F646,
                                            0.1)^2),
                                    1/3))),
                        ($L$2)-E1396))),
            IF(OR(IFERROR(AD646,
                        0)&gt;=1,
                    IFERROR(AD647,
                        0)&gt;=1),
                MAX('1D'!$D$16,
                    MAX('1D'!$D$16,
                        POWER((ABS(K646)^2)/('1D'!$I$5*MAX(F646,
                                    0.1)^2),
                            1/3))),
                IF(ABS(IFERROR(AF646,
                            0))&lt;'1D'!$D$19,
                    MAX(MAX('1D'!$D$16,
                            MAX('1D'!$D$16,
                                POWER((ABS(K646)^2)/('1D'!$I$5*MAX(F646,
                                            0.1)^2),
                                    1/3))),
                        IFERROR(W646,
                            0)),
                    MAX(MAX('1D'!$D$16,
                            MAX('1D'!$D$16,
                                POWER((ABS(K646)^2)/('1D'!$I$5*MAX(F646,
                                            0.1)^2),
                                    1/3))),
                        (IFERROR(W646,
                                0))+((IFERROR(AF646,
                                    0))*'1D'!$D$18)))))))</f>
        <v>2.1389677043987478</v>
      </c>
      <c r="X646" s="5">
        <f t="shared" ca="1" si="130"/>
        <v>11.122632062873489</v>
      </c>
      <c r="Y646" s="5">
        <f t="shared" ca="1" si="131"/>
        <v>1.1735290000551568</v>
      </c>
      <c r="Z646" s="5">
        <f t="shared" ca="1" si="132"/>
        <v>4.5807502857230418</v>
      </c>
      <c r="AA646" s="5">
        <f t="shared" ca="1" si="133"/>
        <v>634.38346770439875</v>
      </c>
      <c r="AB646" s="5">
        <f ca="1">AA646+((ABS(K646)/MAX(((F646)+(G646)*(W646))*(W646),
            0.000001))^2)/(2*'1D'!$I$5)</f>
        <v>635.45295155659812</v>
      </c>
      <c r="AC646" s="5">
        <f ca="1">((ABS(K646)*'1D'!$D$6)/(MAX(((F646)+(G646)*(W646))*(W646),
            0.000001)*MAX(((((F646)+(G646)*(W646))*(W646))/MAX((F646)+2*(W646)*SQRT(1+(G646)^2),
                    0.000001))^(2/3),
            0.000001)))^2</f>
        <v>3.8141460404132466E-3</v>
      </c>
      <c r="AD646" s="5">
        <f ca="1">ABS(ABS(K646)/MAX(((F646)+(G646)*(W646))*(W646),
        0.000001))/SQRT('1D'!$I$5*MAX((((F646)+(G646)*(W646))*(W646))/MAX((F646)+2*(G646)*(W646),
            0.000001),
        0.000001))</f>
        <v>1.0000000000000004</v>
      </c>
      <c r="AE646" s="5">
        <f ca="1">((F646)*(W646)^2)/2+(G646)*(W646)^3/3+(ABS(K646)^2)/('1D'!$I$5*MAX(((F646)+(G646)*(W646))*(W646),
        0.000001))</f>
        <v>35.686426155594638</v>
      </c>
      <c r="AF646" s="5">
        <f ca="1">IF($A$2=0,
    0,
    IFERROR(AB647+(((AC646+AC647)/2)*J647)+(IF(Z646&gt;Z647,
                '1D'!$D$8*((Z646^2-Z647^2)/(2*'1D'!$I$5)),
                '1D'!$D$9*((Z647^2-Z646^2)/(2*'1D'!$I$5)))+('1D'!$D$10*(ABS(I647)/90)*(MAX(Z646^2,
                        Z647^2)/(2*'1D'!$I$5))))-AB646,
        0))</f>
        <v>3.4531789411857972E-3</v>
      </c>
      <c r="AG646" s="5">
        <f ca="1">IF($A$2=0,
    1,
    IF(IFERROR(AG647,
            0)=0,
        0,
        IFERROR(IF(OR(ROUND(AD646,
                        3)&gt;=1,
                    AND(ABS(AF646)&lt;'1D'!$D$19,
                        AD646&lt;1)),
                1,
                0),
            0)))</f>
        <v>1</v>
      </c>
      <c r="AH646" s="5">
        <f ca="1">IFERROR(IF('1D'!V32="Supercritical",
        MAX('1D'!$D$16,
            IFERROR(L646,
                MAX('1D'!$D$16,
                    POWER((ABS(K646)^2)/('1D'!$I$5*MAX(F646,
                                0.1)^2),
                        1/3)))),
        IF('1D'!V32="Subcritical",
            MAX('1D'!$D$16,
                IFERROR(W646,
                    MAX('1D'!$D$16,
                        POWER((ABS(K646)^2)/('1D'!$I$5*MAX(F646,
                                    0.1)^2),
                            1/3)))),
            IF(IFERROR(T646,
                    -1E+99)&gt;=IFERROR(AE646,
                    -1E+99),
                MAX('1D'!$D$16,
                    IFERROR(L646,
                        MAX('1D'!$D$16,
                            POWER((ABS(K646)^2)/('1D'!$I$5*MAX(F646,
                                        0.1)^2),
                                1/3)))),
                MAX('1D'!$D$16,
                    IFERROR(W646,
                        MAX('1D'!$D$16,
                            POWER((ABS(K646)^2)/('1D'!$I$5*MAX(F646,
                                        0.1)^2),
                                1/3))))))),
    MAX('1D'!$D$16,
        POWER((ABS(K646)^2)/('1D'!$I$5*MAX(F646,
                    0.1)^2),
            1/3)))</f>
        <v>2.0411692021517887</v>
      </c>
      <c r="AI646" s="5">
        <f t="shared" ca="1" si="134"/>
        <v>634.28566920215178</v>
      </c>
      <c r="AJ646" s="5">
        <f ca="1">AI646+((ABS(K646)/MAX(((F646)+(G646)*(AH646))*(AH646),
            0.000001))^2)/(2*'1D'!$I$5)</f>
        <v>635.46009253909483</v>
      </c>
      <c r="AM646">
        <v>0</v>
      </c>
      <c r="AN646">
        <v>0</v>
      </c>
      <c r="AO646" s="5">
        <f t="shared" si="135"/>
        <v>0</v>
      </c>
      <c r="AP646" s="5">
        <f t="shared" si="139"/>
        <v>0</v>
      </c>
      <c r="AQ646" s="5">
        <f ca="1">ABS(ABS(K646)/MAX(((F646)+(G646)*(AH646))*(AH646),
        0.000001))/SQRT('1D'!$I$5*MAX((((F646)+(G646)*(AH646))*(AH646))/MAX((F646)+2*(G646)*(AH646),
            0.000001),
        0.000001))</f>
        <v>1.0727235886044055</v>
      </c>
      <c r="AR646" s="5" t="str">
        <f t="shared" ca="1" si="136"/>
        <v>Supercritical</v>
      </c>
      <c r="AS646" s="5">
        <f ca="1">((ABS(K646)*'1D'!$D$6)/(MAX(((F646)+(G646)*(AH646))*(AH646),
            0.000001)*MAX(((((F646)+(G646)*(AH646))*(AH646))/MAX((F646)+2*(AH646)*SQRT(1+(G646)^2),
                    0.000001))^(2/3),
            0.000001)))^2</f>
        <v>4.3358367565141456E-3</v>
      </c>
    </row>
    <row r="647" spans="1:45" x14ac:dyDescent="0.35">
      <c r="A647">
        <v>638</v>
      </c>
      <c r="B647">
        <v>636.99599999999998</v>
      </c>
      <c r="C647">
        <v>616140.64599999995</v>
      </c>
      <c r="D647">
        <v>3097358.4309999999</v>
      </c>
      <c r="E647">
        <v>632.24400000000003</v>
      </c>
      <c r="F647">
        <v>5.2</v>
      </c>
      <c r="G647">
        <v>0</v>
      </c>
      <c r="H647" t="s">
        <v>176</v>
      </c>
      <c r="I647">
        <v>7.8E-2</v>
      </c>
      <c r="J647" s="5">
        <f t="shared" si="137"/>
        <v>1</v>
      </c>
      <c r="K647" s="5">
        <f t="shared" ca="1" si="138"/>
        <v>50.95</v>
      </c>
      <c r="L647" s="5">
        <f ca="1">IF($A$2=0,
    IFERROR(L646,
        MAX('1D'!$D$16,
            POWER((ABS(K647)^2)/('1D'!$I$5*MAX(F647,
                        0.1)^2),
                1/3))),
    IF(IFERROR(V646,
            0)=0,
        IFERROR(L646,
            MAX('1D'!$D$16,
                POWER((ABS(K647)^2)/('1D'!$I$5*MAX(F647,
                            0.1)^2),
                    1/3))),
        IF(OR(IFERROR(L647,
                    0)=0,
                IFERROR(S646,
                    0)&lt;1,
                IFERROR(S647,
                    0)&lt;1),
            MAX('1D'!$D$16,
                POWER((ABS(K647)^2)/('1D'!$I$5*MAX(F647,
                            0.1)^2),
                    1/3)),
            IF(IFERROR(U647,
                    0)&gt;0,
                MAX('1D'!$D$16,
                    IFERROR(L647,
                        0)+((IFERROR(U647,
                                0))*'1D'!$D$18*IF((IFERROR(S647,
                                    0))&lt;1,
                            1,
                            -1))),
                IF(IFERROR(U647,
                        0)&lt;0,
                    IF(ABS((MAX('1D'!$D$16,
                                    POWER((ABS(K647)^2)/('1D'!$I$5*MAX(F647,
                                                0.1)^2),
                                        1/3)))-IFERROR(L647,
                                0))&gt;'1D'!$D$19,
                        MAX('1D'!$D$16,
                            IF((MAX('1D'!$D$16,
                                        POWER((ABS(K647)^2)/('1D'!$I$5*MAX(F647,
                                                    0.1)^2),
                                            1/3)))&gt;IFERROR(L647,
                                    0),
                                MIN((MAX('1D'!$D$16,
                                            POWER((ABS(K647)^2)/('1D'!$I$5*MAX(F647,
                                                        0.1)^2),
                                                1/3))),
                                    IFERROR(L647,
                                        0)+(MIN(ABS(IFERROR(U647,
                                                    0))*'1D'!$D$18,
                                            ABS((MAX('1D'!$D$16,
                                                        POWER((ABS(K647)^2)/('1D'!$I$5*MAX(F647,
                                                                    0.1)^2),
                                                            1/3)))-IFERROR(L647,
                                                    0))))),
                                MAX((MAX('1D'!$D$16,
                                            POWER((ABS(K647)^2)/('1D'!$I$5*MAX(F647,
                                                        0.1)^2),
                                                1/3))),
                                    IFERROR(L647,
                                        0)-(MIN(ABS(IFERROR(U647,
                                                    0))*'1D'!$D$18,
                                            ABS((MAX('1D'!$D$16,
                                                        POWER((ABS(K647)^2)/('1D'!$I$5*MAX(F647,
                                                                    0.1)^2),
                                                            1/3)))-IFERROR(L647,
                                                    0))))))),
                        MAX('1D'!$D$16,
                            POWER((ABS(K647)^2)/('1D'!$I$5*MAX(F647,
                                        0.1)^2),
                                1/3))),
                    MAX('1D'!$D$16,
                        IFERROR(L647,
                            0)))))))</f>
        <v>2.0411692021517887</v>
      </c>
      <c r="M647" s="5">
        <f t="shared" ca="1" si="126"/>
        <v>10.614079851189301</v>
      </c>
      <c r="N647" s="5">
        <f t="shared" ca="1" si="127"/>
        <v>1.1434704692804873</v>
      </c>
      <c r="O647" s="5">
        <f t="shared" ca="1" si="128"/>
        <v>4.8002276894771132</v>
      </c>
      <c r="P647" s="5">
        <f t="shared" ca="1" si="129"/>
        <v>634.28516920215179</v>
      </c>
      <c r="Q647" s="5">
        <f ca="1">P647+((ABS(K647)/MAX(((F647)+(G647)*(L647))*(L647),
            0.000001))^2)/(2*'1D'!$I$5)</f>
        <v>635.45959253909484</v>
      </c>
      <c r="R647" s="5">
        <f ca="1">((ABS(K647)*'1D'!$D$6)/(MAX(((F647)+(G647)*(L647))*(L647),
            0.000001)*MAX(((((F647)+(G647)*(L647))*(L647))/MAX((F647)+2*(L647)*SQRT(1+(G647)^2),
                    0.000001))^(2/3),
            0.000001)))^2</f>
        <v>4.3358367565141456E-3</v>
      </c>
      <c r="S647" s="5">
        <f ca="1">ABS(ABS(K647)/MAX(((F647)+(G647)*(L647))*(L647),
        0.000001))/SQRT('1D'!$I$5*MAX((((F647)+(G647)*(L647))*(L647))/MAX((F647)+2*(G647)*(L647),
            0.000001),
        0.000001))</f>
        <v>1.0727235886044055</v>
      </c>
      <c r="T647" s="5">
        <f ca="1">((F647)*(L647)^2)/2+(G647)*(L647)^3/3+(ABS(K647)^2)/('1D'!$I$5*MAX(((F647)+(G647)*(L647))*(L647),
        0.000001))</f>
        <v>35.763412605541333</v>
      </c>
      <c r="U647" s="5">
        <f ca="1">IF($A$2=0,
    0,
    IFERROR(Q646-(((R646+R647)/2)*J647)-(IF(O646&gt;O647,
                '1D'!$D$8*((O646^2-O647^2)/(2*'1D'!$I$5)),
                '1D'!$D$9*((O647^2-O646^2)/(2*'1D'!$I$5)))+('1D'!$D$10*(ABS(I647)/90)*(MAX(O646^2,
                        O647^2)/(2*'1D'!$I$5))))-Q647,
        0))</f>
        <v>-3.9885117902258571E-3</v>
      </c>
      <c r="V647" s="5">
        <f ca="1">IF($A$2=0,
    1,
    IF(IFERROR(V646,
            0)=0,
        0,
        IFERROR(IF(ROUND(S647,
                    3)=1,
                1,
                IF(AND(ABS(U647)&lt;'1D'!$D$19,
                        S647&gt;1),
                    1,
                    0)),
            0)))</f>
        <v>0</v>
      </c>
      <c r="W647" s="5">
        <f ca="1">IF($A$2=0,
    MAX(MAX('1D'!$D$16,
            MAX('1D'!$D$16,
                POWER((ABS(K647)^2)/('1D'!$I$5*MAX(F647,
                            0.1)^2),
                    1/3))),
        IFERROR(W1396,
            MAX(MAX('1D'!$D$16,
                    MAX('1D'!$D$16,
                        POWER((ABS(K647)^2)/('1D'!$I$5*MAX(F647,
                                    0.1)^2),
                            1/3))),
                ($L$2)-E1396))),
    IF(IFERROR(AG648,
            0)=0,
        MAX(MAX('1D'!$D$16,
                MAX('1D'!$D$16,
                    POWER((ABS(K647)^2)/('1D'!$I$5*MAX(F647,
                                0.1)^2),
                        1/3))),
            IFERROR(W1396,
                MAX(MAX('1D'!$D$16,
                        MAX('1D'!$D$16,
                            POWER((ABS(K647)^2)/('1D'!$I$5*MAX(F647,
                                        0.1)^2),
                                1/3))),
                    ($L$2)-E1396))),
        IF(IFERROR(W647,
                0)=0,
            MAX(MAX('1D'!$D$16,
                    MAX('1D'!$D$16,
                        POWER((ABS(K647)^2)/('1D'!$I$5*MAX(F647,
                                    0.1)^2),
                            1/3))),
                IFERROR(W1396,
                    MAX(MAX('1D'!$D$16,
                            MAX('1D'!$D$16,
                                POWER((ABS(K647)^2)/('1D'!$I$5*MAX(F647,
                                            0.1)^2),
                                    1/3))),
                        ($L$2)-E1396))),
            IF(OR(IFERROR(AD647,
                        0)&gt;=1,
                    IFERROR(AD648,
                        0)&gt;=1),
                MAX('1D'!$D$16,
                    MAX('1D'!$D$16,
                        POWER((ABS(K647)^2)/('1D'!$I$5*MAX(F647,
                                    0.1)^2),
                            1/3))),
                IF(ABS(IFERROR(AF647,
                            0))&lt;'1D'!$D$19,
                    MAX(MAX('1D'!$D$16,
                            MAX('1D'!$D$16,
                                POWER((ABS(K647)^2)/('1D'!$I$5*MAX(F647,
                                            0.1)^2),
                                    1/3))),
                        IFERROR(W647,
                            0)),
                    MAX(MAX('1D'!$D$16,
                            MAX('1D'!$D$16,
                                POWER((ABS(K647)^2)/('1D'!$I$5*MAX(F647,
                                            0.1)^2),
                                    1/3))),
                        (IFERROR(W647,
                                0))+((IFERROR(AF647,
                                    0))*'1D'!$D$18)))))))</f>
        <v>2.1389677043987478</v>
      </c>
      <c r="X647" s="5">
        <f t="shared" ca="1" si="130"/>
        <v>11.122632062873489</v>
      </c>
      <c r="Y647" s="5">
        <f t="shared" ca="1" si="131"/>
        <v>1.1735290000551568</v>
      </c>
      <c r="Z647" s="5">
        <f t="shared" ca="1" si="132"/>
        <v>4.5807502857230418</v>
      </c>
      <c r="AA647" s="5">
        <f t="shared" ca="1" si="133"/>
        <v>634.38296770439877</v>
      </c>
      <c r="AB647" s="5">
        <f ca="1">AA647+((ABS(K647)/MAX(((F647)+(G647)*(W647))*(W647),
            0.000001))^2)/(2*'1D'!$I$5)</f>
        <v>635.45245155659813</v>
      </c>
      <c r="AC647" s="5">
        <f ca="1">((ABS(K647)*'1D'!$D$6)/(MAX(((F647)+(G647)*(W647))*(W647),
            0.000001)*MAX(((((F647)+(G647)*(W647))*(W647))/MAX((F647)+2*(W647)*SQRT(1+(G647)^2),
                    0.000001))^(2/3),
            0.000001)))^2</f>
        <v>3.8141460404132466E-3</v>
      </c>
      <c r="AD647" s="5">
        <f ca="1">ABS(ABS(K647)/MAX(((F647)+(G647)*(W647))*(W647),
        0.000001))/SQRT('1D'!$I$5*MAX((((F647)+(G647)*(W647))*(W647))/MAX((F647)+2*(G647)*(W647),
            0.000001),
        0.000001))</f>
        <v>1.0000000000000004</v>
      </c>
      <c r="AE647" s="5">
        <f ca="1">((F647)*(W647)^2)/2+(G647)*(W647)^3/3+(ABS(K647)^2)/('1D'!$I$5*MAX(((F647)+(G647)*(W647))*(W647),
        0.000001))</f>
        <v>35.686426155594638</v>
      </c>
      <c r="AF647" s="5">
        <f ca="1">IF($A$2=0,
    0,
    IFERROR(AB648+(((AC647+AC648)/2)*J648)+(IF(Z647&gt;Z648,
                '1D'!$D$8*((Z647^2-Z648^2)/(2*'1D'!$I$5)),
                '1D'!$D$9*((Z648^2-Z647^2)/(2*'1D'!$I$5)))+('1D'!$D$10*(ABS(I648)/90)*(MAX(Z647^2,
                        Z648^2)/(2*'1D'!$I$5))))-AB647,
        0))</f>
        <v>3.3622728137743252E-3</v>
      </c>
      <c r="AG647" s="5">
        <f ca="1">IF($A$2=0,
    1,
    IF(IFERROR(AG648,
            0)=0,
        0,
        IFERROR(IF(OR(ROUND(AD647,
                        3)&gt;=1,
                    AND(ABS(AF647)&lt;'1D'!$D$19,
                        AD647&lt;1)),
                1,
                0),
            0)))</f>
        <v>1</v>
      </c>
      <c r="AH647" s="5">
        <f ca="1">IFERROR(IF('1D'!V32="Supercritical",
        MAX('1D'!$D$16,
            IFERROR(L647,
                MAX('1D'!$D$16,
                    POWER((ABS(K647)^2)/('1D'!$I$5*MAX(F647,
                                0.1)^2),
                        1/3)))),
        IF('1D'!V32="Subcritical",
            MAX('1D'!$D$16,
                IFERROR(W647,
                    MAX('1D'!$D$16,
                        POWER((ABS(K647)^2)/('1D'!$I$5*MAX(F647,
                                    0.1)^2),
                            1/3)))),
            IF(IFERROR(T647,
                    -1E+99)&gt;=IFERROR(AE647,
                    -1E+99),
                MAX('1D'!$D$16,
                    IFERROR(L647,
                        MAX('1D'!$D$16,
                            POWER((ABS(K647)^2)/('1D'!$I$5*MAX(F647,
                                        0.1)^2),
                                1/3)))),
                MAX('1D'!$D$16,
                    IFERROR(W647,
                        MAX('1D'!$D$16,
                            POWER((ABS(K647)^2)/('1D'!$I$5*MAX(F647,
                                        0.1)^2),
                                1/3))))))),
    MAX('1D'!$D$16,
        POWER((ABS(K647)^2)/('1D'!$I$5*MAX(F647,
                    0.1)^2),
            1/3)))</f>
        <v>2.0411692021517887</v>
      </c>
      <c r="AI647" s="5">
        <f t="shared" ca="1" si="134"/>
        <v>634.28516920215179</v>
      </c>
      <c r="AJ647" s="5">
        <f ca="1">AI647+((ABS(K647)/MAX(((F647)+(G647)*(AH647))*(AH647),
            0.000001))^2)/(2*'1D'!$I$5)</f>
        <v>635.45959253909484</v>
      </c>
      <c r="AM647">
        <v>0</v>
      </c>
      <c r="AN647">
        <v>0</v>
      </c>
      <c r="AO647" s="5">
        <f t="shared" si="135"/>
        <v>0</v>
      </c>
      <c r="AP647" s="5">
        <f t="shared" si="139"/>
        <v>0</v>
      </c>
      <c r="AQ647" s="5">
        <f ca="1">ABS(ABS(K647)/MAX(((F647)+(G647)*(AH647))*(AH647),
        0.000001))/SQRT('1D'!$I$5*MAX((((F647)+(G647)*(AH647))*(AH647))/MAX((F647)+2*(G647)*(AH647),
            0.000001),
        0.000001))</f>
        <v>1.0727235886044055</v>
      </c>
      <c r="AR647" s="5" t="str">
        <f t="shared" ca="1" si="136"/>
        <v>Supercritical</v>
      </c>
      <c r="AS647" s="5">
        <f ca="1">((ABS(K647)*'1D'!$D$6)/(MAX(((F647)+(G647)*(AH647))*(AH647),
            0.000001)*MAX(((((F647)+(G647)*(AH647))*(AH647))/MAX((F647)+2*(AH647)*SQRT(1+(G647)^2),
                    0.000001))^(2/3),
            0.000001)))^2</f>
        <v>4.3358367565141456E-3</v>
      </c>
    </row>
    <row r="648" spans="1:45" x14ac:dyDescent="0.35">
      <c r="A648">
        <v>639</v>
      </c>
      <c r="B648">
        <v>637.99599999999998</v>
      </c>
      <c r="C648">
        <v>616140.17200000002</v>
      </c>
      <c r="D648">
        <v>3097357.55</v>
      </c>
      <c r="E648">
        <v>632.24350000000004</v>
      </c>
      <c r="F648">
        <v>5.2</v>
      </c>
      <c r="G648">
        <v>0</v>
      </c>
      <c r="H648" t="s">
        <v>176</v>
      </c>
      <c r="I648">
        <v>2.7E-2</v>
      </c>
      <c r="J648" s="5">
        <f t="shared" si="137"/>
        <v>1</v>
      </c>
      <c r="K648" s="5">
        <f t="shared" ca="1" si="138"/>
        <v>50.95</v>
      </c>
      <c r="L648" s="5">
        <f ca="1">IF($A$2=0,
    IFERROR(L647,
        MAX('1D'!$D$16,
            POWER((ABS(K648)^2)/('1D'!$I$5*MAX(F648,
                        0.1)^2),
                1/3))),
    IF(IFERROR(V647,
            0)=0,
        IFERROR(L647,
            MAX('1D'!$D$16,
                POWER((ABS(K648)^2)/('1D'!$I$5*MAX(F648,
                            0.1)^2),
                    1/3))),
        IF(OR(IFERROR(L648,
                    0)=0,
                IFERROR(S647,
                    0)&lt;1,
                IFERROR(S648,
                    0)&lt;1),
            MAX('1D'!$D$16,
                POWER((ABS(K648)^2)/('1D'!$I$5*MAX(F648,
                            0.1)^2),
                    1/3)),
            IF(IFERROR(U648,
                    0)&gt;0,
                MAX('1D'!$D$16,
                    IFERROR(L648,
                        0)+((IFERROR(U648,
                                0))*'1D'!$D$18*IF((IFERROR(S648,
                                    0))&lt;1,
                            1,
                            -1))),
                IF(IFERROR(U648,
                        0)&lt;0,
                    IF(ABS((MAX('1D'!$D$16,
                                    POWER((ABS(K648)^2)/('1D'!$I$5*MAX(F648,
                                                0.1)^2),
                                        1/3)))-IFERROR(L648,
                                0))&gt;'1D'!$D$19,
                        MAX('1D'!$D$16,
                            IF((MAX('1D'!$D$16,
                                        POWER((ABS(K648)^2)/('1D'!$I$5*MAX(F648,
                                                    0.1)^2),
                                            1/3)))&gt;IFERROR(L648,
                                    0),
                                MIN((MAX('1D'!$D$16,
                                            POWER((ABS(K648)^2)/('1D'!$I$5*MAX(F648,
                                                        0.1)^2),
                                                1/3))),
                                    IFERROR(L648,
                                        0)+(MIN(ABS(IFERROR(U648,
                                                    0))*'1D'!$D$18,
                                            ABS((MAX('1D'!$D$16,
                                                        POWER((ABS(K648)^2)/('1D'!$I$5*MAX(F648,
                                                                    0.1)^2),
                                                            1/3)))-IFERROR(L648,
                                                    0))))),
                                MAX((MAX('1D'!$D$16,
                                            POWER((ABS(K648)^2)/('1D'!$I$5*MAX(F648,
                                                        0.1)^2),
                                                1/3))),
                                    IFERROR(L648,
                                        0)-(MIN(ABS(IFERROR(U648,
                                                    0))*'1D'!$D$18,
                                            ABS((MAX('1D'!$D$16,
                                                        POWER((ABS(K648)^2)/('1D'!$I$5*MAX(F648,
                                                                    0.1)^2),
                                                            1/3)))-IFERROR(L648,
                                                    0))))))),
                        MAX('1D'!$D$16,
                            POWER((ABS(K648)^2)/('1D'!$I$5*MAX(F648,
                                        0.1)^2),
                                1/3))),
                    MAX('1D'!$D$16,
                        IFERROR(L648,
                            0)))))))</f>
        <v>2.0411692021517887</v>
      </c>
      <c r="M648" s="5">
        <f t="shared" ca="1" si="126"/>
        <v>10.614079851189301</v>
      </c>
      <c r="N648" s="5">
        <f t="shared" ca="1" si="127"/>
        <v>1.1434704692804873</v>
      </c>
      <c r="O648" s="5">
        <f t="shared" ca="1" si="128"/>
        <v>4.8002276894771132</v>
      </c>
      <c r="P648" s="5">
        <f t="shared" ca="1" si="129"/>
        <v>634.2846692021518</v>
      </c>
      <c r="Q648" s="5">
        <f ca="1">P648+((ABS(K648)/MAX(((F648)+(G648)*(L648))*(L648),
            0.000001))^2)/(2*'1D'!$I$5)</f>
        <v>635.45909253909485</v>
      </c>
      <c r="R648" s="5">
        <f ca="1">((ABS(K648)*'1D'!$D$6)/(MAX(((F648)+(G648)*(L648))*(L648),
            0.000001)*MAX(((((F648)+(G648)*(L648))*(L648))/MAX((F648)+2*(L648)*SQRT(1+(G648)^2),
                    0.000001))^(2/3),
            0.000001)))^2</f>
        <v>4.3358367565141456E-3</v>
      </c>
      <c r="S648" s="5">
        <f ca="1">ABS(ABS(K648)/MAX(((F648)+(G648)*(L648))*(L648),
        0.000001))/SQRT('1D'!$I$5*MAX((((F648)+(G648)*(L648))*(L648))/MAX((F648)+2*(G648)*(L648),
            0.000001),
        0.000001))</f>
        <v>1.0727235886044055</v>
      </c>
      <c r="T648" s="5">
        <f ca="1">((F648)*(L648)^2)/2+(G648)*(L648)^3/3+(ABS(K648)^2)/('1D'!$I$5*MAX(((F648)+(G648)*(L648))*(L648),
        0.000001))</f>
        <v>35.763412605541333</v>
      </c>
      <c r="U648" s="5">
        <f ca="1">IF($A$2=0,
    0,
    IFERROR(Q647-(((R647+R648)/2)*J648)-(IF(O647&gt;O648,
                '1D'!$D$8*((O647^2-O648^2)/(2*'1D'!$I$5)),
                '1D'!$D$9*((O648^2-O647^2)/(2*'1D'!$I$5)))+('1D'!$D$10*(ABS(I648)/90)*(MAX(O647^2,
                        O648^2)/(2*'1D'!$I$5))))-Q648,
        0))</f>
        <v>-3.8886858066007335E-3</v>
      </c>
      <c r="V648" s="5">
        <f ca="1">IF($A$2=0,
    1,
    IF(IFERROR(V647,
            0)=0,
        0,
        IFERROR(IF(ROUND(S648,
                    3)=1,
                1,
                IF(AND(ABS(U648)&lt;'1D'!$D$19,
                        S648&gt;1),
                    1,
                    0)),
            0)))</f>
        <v>0</v>
      </c>
      <c r="W648" s="5">
        <f ca="1">IF($A$2=0,
    MAX(MAX('1D'!$D$16,
            MAX('1D'!$D$16,
                POWER((ABS(K648)^2)/('1D'!$I$5*MAX(F648,
                            0.1)^2),
                    1/3))),
        IFERROR(W1396,
            MAX(MAX('1D'!$D$16,
                    MAX('1D'!$D$16,
                        POWER((ABS(K648)^2)/('1D'!$I$5*MAX(F648,
                                    0.1)^2),
                            1/3))),
                ($L$2)-E1396))),
    IF(IFERROR(AG649,
            0)=0,
        MAX(MAX('1D'!$D$16,
                MAX('1D'!$D$16,
                    POWER((ABS(K648)^2)/('1D'!$I$5*MAX(F648,
                                0.1)^2),
                        1/3))),
            IFERROR(W1396,
                MAX(MAX('1D'!$D$16,
                        MAX('1D'!$D$16,
                            POWER((ABS(K648)^2)/('1D'!$I$5*MAX(F648,
                                        0.1)^2),
                                1/3))),
                    ($L$2)-E1396))),
        IF(IFERROR(W648,
                0)=0,
            MAX(MAX('1D'!$D$16,
                    MAX('1D'!$D$16,
                        POWER((ABS(K648)^2)/('1D'!$I$5*MAX(F648,
                                    0.1)^2),
                            1/3))),
                IFERROR(W1396,
                    MAX(MAX('1D'!$D$16,
                            MAX('1D'!$D$16,
                                POWER((ABS(K648)^2)/('1D'!$I$5*MAX(F648,
                                            0.1)^2),
                                    1/3))),
                        ($L$2)-E1396))),
            IF(OR(IFERROR(AD648,
                        0)&gt;=1,
                    IFERROR(AD649,
                        0)&gt;=1),
                MAX('1D'!$D$16,
                    MAX('1D'!$D$16,
                        POWER((ABS(K648)^2)/('1D'!$I$5*MAX(F648,
                                    0.1)^2),
                            1/3))),
                IF(ABS(IFERROR(AF648,
                            0))&lt;'1D'!$D$19,
                    MAX(MAX('1D'!$D$16,
                            MAX('1D'!$D$16,
                                POWER((ABS(K648)^2)/('1D'!$I$5*MAX(F648,
                                            0.1)^2),
                                    1/3))),
                        IFERROR(W648,
                            0)),
                    MAX(MAX('1D'!$D$16,
                            MAX('1D'!$D$16,
                                POWER((ABS(K648)^2)/('1D'!$I$5*MAX(F648,
                                            0.1)^2),
                                    1/3))),
                        (IFERROR(W648,
                                0))+((IFERROR(AF648,
                                    0))*'1D'!$D$18)))))))</f>
        <v>2.1389677043987478</v>
      </c>
      <c r="X648" s="5">
        <f t="shared" ca="1" si="130"/>
        <v>11.122632062873489</v>
      </c>
      <c r="Y648" s="5">
        <f t="shared" ca="1" si="131"/>
        <v>1.1735290000551568</v>
      </c>
      <c r="Z648" s="5">
        <f t="shared" ca="1" si="132"/>
        <v>4.5807502857230418</v>
      </c>
      <c r="AA648" s="5">
        <f t="shared" ca="1" si="133"/>
        <v>634.38246770439878</v>
      </c>
      <c r="AB648" s="5">
        <f ca="1">AA648+((ABS(K648)/MAX(((F648)+(G648)*(W648))*(W648),
            0.000001))^2)/(2*'1D'!$I$5)</f>
        <v>635.45195155659815</v>
      </c>
      <c r="AC648" s="5">
        <f ca="1">((ABS(K648)*'1D'!$D$6)/(MAX(((F648)+(G648)*(W648))*(W648),
            0.000001)*MAX(((((F648)+(G648)*(W648))*(W648))/MAX((F648)+2*(W648)*SQRT(1+(G648)^2),
                    0.000001))^(2/3),
            0.000001)))^2</f>
        <v>3.8141460404132466E-3</v>
      </c>
      <c r="AD648" s="5">
        <f ca="1">ABS(ABS(K648)/MAX(((F648)+(G648)*(W648))*(W648),
        0.000001))/SQRT('1D'!$I$5*MAX((((F648)+(G648)*(W648))*(W648))/MAX((F648)+2*(G648)*(W648),
            0.000001),
        0.000001))</f>
        <v>1.0000000000000004</v>
      </c>
      <c r="AE648" s="5">
        <f ca="1">((F648)*(W648)^2)/2+(G648)*(W648)^3/3+(ABS(K648)^2)/('1D'!$I$5*MAX(((F648)+(G648)*(W648))*(W648),
        0.000001))</f>
        <v>35.686426155594638</v>
      </c>
      <c r="AF648" s="5">
        <f ca="1">IF($A$2=0,
    0,
    IFERROR(AB649+(((AC648+AC649)/2)*J649)+(IF(Z648&gt;Z649,
                '1D'!$D$8*((Z648^2-Z649^2)/(2*'1D'!$I$5)),
                '1D'!$D$9*((Z649^2-Z648^2)/(2*'1D'!$I$5)))+('1D'!$D$10*(ABS(I649)/90)*(MAX(Z648^2,
                        Z649^2)/(2*'1D'!$I$5))))-AB648,
        0))</f>
        <v>3.3622728137743252E-3</v>
      </c>
      <c r="AG648" s="5">
        <f ca="1">IF($A$2=0,
    1,
    IF(IFERROR(AG649,
            0)=0,
        0,
        IFERROR(IF(OR(ROUND(AD648,
                        3)&gt;=1,
                    AND(ABS(AF648)&lt;'1D'!$D$19,
                        AD648&lt;1)),
                1,
                0),
            0)))</f>
        <v>1</v>
      </c>
      <c r="AH648" s="5">
        <f ca="1">IFERROR(IF('1D'!V32="Supercritical",
        MAX('1D'!$D$16,
            IFERROR(L648,
                MAX('1D'!$D$16,
                    POWER((ABS(K648)^2)/('1D'!$I$5*MAX(F648,
                                0.1)^2),
                        1/3)))),
        IF('1D'!V32="Subcritical",
            MAX('1D'!$D$16,
                IFERROR(W648,
                    MAX('1D'!$D$16,
                        POWER((ABS(K648)^2)/('1D'!$I$5*MAX(F648,
                                    0.1)^2),
                            1/3)))),
            IF(IFERROR(T648,
                    -1E+99)&gt;=IFERROR(AE648,
                    -1E+99),
                MAX('1D'!$D$16,
                    IFERROR(L648,
                        MAX('1D'!$D$16,
                            POWER((ABS(K648)^2)/('1D'!$I$5*MAX(F648,
                                        0.1)^2),
                                1/3)))),
                MAX('1D'!$D$16,
                    IFERROR(W648,
                        MAX('1D'!$D$16,
                            POWER((ABS(K648)^2)/('1D'!$I$5*MAX(F648,
                                        0.1)^2),
                                1/3))))))),
    MAX('1D'!$D$16,
        POWER((ABS(K648)^2)/('1D'!$I$5*MAX(F648,
                    0.1)^2),
            1/3)))</f>
        <v>2.0411692021517887</v>
      </c>
      <c r="AI648" s="5">
        <f t="shared" ca="1" si="134"/>
        <v>634.2846692021518</v>
      </c>
      <c r="AJ648" s="5">
        <f ca="1">AI648+((ABS(K648)/MAX(((F648)+(G648)*(AH648))*(AH648),
            0.000001))^2)/(2*'1D'!$I$5)</f>
        <v>635.45909253909485</v>
      </c>
      <c r="AM648">
        <v>0</v>
      </c>
      <c r="AN648">
        <v>0</v>
      </c>
      <c r="AO648" s="5">
        <f t="shared" si="135"/>
        <v>0</v>
      </c>
      <c r="AP648" s="5">
        <f t="shared" si="139"/>
        <v>0</v>
      </c>
      <c r="AQ648" s="5">
        <f ca="1">ABS(ABS(K648)/MAX(((F648)+(G648)*(AH648))*(AH648),
        0.000001))/SQRT('1D'!$I$5*MAX((((F648)+(G648)*(AH648))*(AH648))/MAX((F648)+2*(G648)*(AH648),
            0.000001),
        0.000001))</f>
        <v>1.0727235886044055</v>
      </c>
      <c r="AR648" s="5" t="str">
        <f t="shared" ca="1" si="136"/>
        <v>Supercritical</v>
      </c>
      <c r="AS648" s="5">
        <f ca="1">((ABS(K648)*'1D'!$D$6)/(MAX(((F648)+(G648)*(AH648))*(AH648),
            0.000001)*MAX(((((F648)+(G648)*(AH648))*(AH648))/MAX((F648)+2*(AH648)*SQRT(1+(G648)^2),
                    0.000001))^(2/3),
            0.000001)))^2</f>
        <v>4.3358367565141456E-3</v>
      </c>
    </row>
    <row r="649" spans="1:45" x14ac:dyDescent="0.35">
      <c r="A649">
        <v>640</v>
      </c>
      <c r="B649">
        <v>638.99599999999998</v>
      </c>
      <c r="C649">
        <v>616139.69799999997</v>
      </c>
      <c r="D649">
        <v>3097356.67</v>
      </c>
      <c r="E649">
        <v>632.24300000000005</v>
      </c>
      <c r="F649">
        <v>5.2</v>
      </c>
      <c r="G649">
        <v>0</v>
      </c>
      <c r="H649" t="s">
        <v>176</v>
      </c>
      <c r="I649">
        <v>2.7E-2</v>
      </c>
      <c r="J649" s="5">
        <f t="shared" si="137"/>
        <v>1</v>
      </c>
      <c r="K649" s="5">
        <f t="shared" ca="1" si="138"/>
        <v>50.95</v>
      </c>
      <c r="L649" s="5">
        <f ca="1">IF($A$2=0,
    IFERROR(L648,
        MAX('1D'!$D$16,
            POWER((ABS(K649)^2)/('1D'!$I$5*MAX(F649,
                        0.1)^2),
                1/3))),
    IF(IFERROR(V648,
            0)=0,
        IFERROR(L648,
            MAX('1D'!$D$16,
                POWER((ABS(K649)^2)/('1D'!$I$5*MAX(F649,
                            0.1)^2),
                    1/3))),
        IF(OR(IFERROR(L649,
                    0)=0,
                IFERROR(S648,
                    0)&lt;1,
                IFERROR(S649,
                    0)&lt;1),
            MAX('1D'!$D$16,
                POWER((ABS(K649)^2)/('1D'!$I$5*MAX(F649,
                            0.1)^2),
                    1/3)),
            IF(IFERROR(U649,
                    0)&gt;0,
                MAX('1D'!$D$16,
                    IFERROR(L649,
                        0)+((IFERROR(U649,
                                0))*'1D'!$D$18*IF((IFERROR(S649,
                                    0))&lt;1,
                            1,
                            -1))),
                IF(IFERROR(U649,
                        0)&lt;0,
                    IF(ABS((MAX('1D'!$D$16,
                                    POWER((ABS(K649)^2)/('1D'!$I$5*MAX(F649,
                                                0.1)^2),
                                        1/3)))-IFERROR(L649,
                                0))&gt;'1D'!$D$19,
                        MAX('1D'!$D$16,
                            IF((MAX('1D'!$D$16,
                                        POWER((ABS(K649)^2)/('1D'!$I$5*MAX(F649,
                                                    0.1)^2),
                                            1/3)))&gt;IFERROR(L649,
                                    0),
                                MIN((MAX('1D'!$D$16,
                                            POWER((ABS(K649)^2)/('1D'!$I$5*MAX(F649,
                                                        0.1)^2),
                                                1/3))),
                                    IFERROR(L649,
                                        0)+(MIN(ABS(IFERROR(U649,
                                                    0))*'1D'!$D$18,
                                            ABS((MAX('1D'!$D$16,
                                                        POWER((ABS(K649)^2)/('1D'!$I$5*MAX(F649,
                                                                    0.1)^2),
                                                            1/3)))-IFERROR(L649,
                                                    0))))),
                                MAX((MAX('1D'!$D$16,
                                            POWER((ABS(K649)^2)/('1D'!$I$5*MAX(F649,
                                                        0.1)^2),
                                                1/3))),
                                    IFERROR(L649,
                                        0)-(MIN(ABS(IFERROR(U649,
                                                    0))*'1D'!$D$18,
                                            ABS((MAX('1D'!$D$16,
                                                        POWER((ABS(K649)^2)/('1D'!$I$5*MAX(F649,
                                                                    0.1)^2),
                                                            1/3)))-IFERROR(L649,
                                                    0))))))),
                        MAX('1D'!$D$16,
                            POWER((ABS(K649)^2)/('1D'!$I$5*MAX(F649,
                                        0.1)^2),
                                1/3))),
                    MAX('1D'!$D$16,
                        IFERROR(L649,
                            0)))))))</f>
        <v>2.0411692021517887</v>
      </c>
      <c r="M649" s="5">
        <f t="shared" ca="1" si="126"/>
        <v>10.614079851189301</v>
      </c>
      <c r="N649" s="5">
        <f t="shared" ca="1" si="127"/>
        <v>1.1434704692804873</v>
      </c>
      <c r="O649" s="5">
        <f t="shared" ca="1" si="128"/>
        <v>4.8002276894771132</v>
      </c>
      <c r="P649" s="5">
        <f t="shared" ca="1" si="129"/>
        <v>634.28416920215182</v>
      </c>
      <c r="Q649" s="5">
        <f ca="1">P649+((ABS(K649)/MAX(((F649)+(G649)*(L649))*(L649),
            0.000001))^2)/(2*'1D'!$I$5)</f>
        <v>635.45859253909487</v>
      </c>
      <c r="R649" s="5">
        <f ca="1">((ABS(K649)*'1D'!$D$6)/(MAX(((F649)+(G649)*(L649))*(L649),
            0.000001)*MAX(((((F649)+(G649)*(L649))*(L649))/MAX((F649)+2*(L649)*SQRT(1+(G649)^2),
                    0.000001))^(2/3),
            0.000001)))^2</f>
        <v>4.3358367565141456E-3</v>
      </c>
      <c r="S649" s="5">
        <f ca="1">ABS(ABS(K649)/MAX(((F649)+(G649)*(L649))*(L649),
        0.000001))/SQRT('1D'!$I$5*MAX((((F649)+(G649)*(L649))*(L649))/MAX((F649)+2*(G649)*(L649),
            0.000001),
        0.000001))</f>
        <v>1.0727235886044055</v>
      </c>
      <c r="T649" s="5">
        <f ca="1">((F649)*(L649)^2)/2+(G649)*(L649)^3/3+(ABS(K649)^2)/('1D'!$I$5*MAX(((F649)+(G649)*(L649))*(L649),
        0.000001))</f>
        <v>35.763412605541333</v>
      </c>
      <c r="U649" s="5">
        <f ca="1">IF($A$2=0,
    0,
    IFERROR(Q648-(((R648+R649)/2)*J649)-(IF(O648&gt;O649,
                '1D'!$D$8*((O648^2-O649^2)/(2*'1D'!$I$5)),
                '1D'!$D$9*((O649^2-O648^2)/(2*'1D'!$I$5)))+('1D'!$D$10*(ABS(I649)/90)*(MAX(O648^2,
                        O649^2)/(2*'1D'!$I$5))))-Q649,
        0))</f>
        <v>-3.8886858066007335E-3</v>
      </c>
      <c r="V649" s="5">
        <f ca="1">IF($A$2=0,
    1,
    IF(IFERROR(V648,
            0)=0,
        0,
        IFERROR(IF(ROUND(S649,
                    3)=1,
                1,
                IF(AND(ABS(U649)&lt;'1D'!$D$19,
                        S649&gt;1),
                    1,
                    0)),
            0)))</f>
        <v>0</v>
      </c>
      <c r="W649" s="5">
        <f ca="1">IF($A$2=0,
    MAX(MAX('1D'!$D$16,
            MAX('1D'!$D$16,
                POWER((ABS(K649)^2)/('1D'!$I$5*MAX(F649,
                            0.1)^2),
                    1/3))),
        IFERROR(W1396,
            MAX(MAX('1D'!$D$16,
                    MAX('1D'!$D$16,
                        POWER((ABS(K649)^2)/('1D'!$I$5*MAX(F649,
                                    0.1)^2),
                            1/3))),
                ($L$2)-E1396))),
    IF(IFERROR(AG650,
            0)=0,
        MAX(MAX('1D'!$D$16,
                MAX('1D'!$D$16,
                    POWER((ABS(K649)^2)/('1D'!$I$5*MAX(F649,
                                0.1)^2),
                        1/3))),
            IFERROR(W1396,
                MAX(MAX('1D'!$D$16,
                        MAX('1D'!$D$16,
                            POWER((ABS(K649)^2)/('1D'!$I$5*MAX(F649,
                                        0.1)^2),
                                1/3))),
                    ($L$2)-E1396))),
        IF(IFERROR(W649,
                0)=0,
            MAX(MAX('1D'!$D$16,
                    MAX('1D'!$D$16,
                        POWER((ABS(K649)^2)/('1D'!$I$5*MAX(F649,
                                    0.1)^2),
                            1/3))),
                IFERROR(W1396,
                    MAX(MAX('1D'!$D$16,
                            MAX('1D'!$D$16,
                                POWER((ABS(K649)^2)/('1D'!$I$5*MAX(F649,
                                            0.1)^2),
                                    1/3))),
                        ($L$2)-E1396))),
            IF(OR(IFERROR(AD649,
                        0)&gt;=1,
                    IFERROR(AD650,
                        0)&gt;=1),
                MAX('1D'!$D$16,
                    MAX('1D'!$D$16,
                        POWER((ABS(K649)^2)/('1D'!$I$5*MAX(F649,
                                    0.1)^2),
                            1/3))),
                IF(ABS(IFERROR(AF649,
                            0))&lt;'1D'!$D$19,
                    MAX(MAX('1D'!$D$16,
                            MAX('1D'!$D$16,
                                POWER((ABS(K649)^2)/('1D'!$I$5*MAX(F649,
                                            0.1)^2),
                                    1/3))),
                        IFERROR(W649,
                            0)),
                    MAX(MAX('1D'!$D$16,
                            MAX('1D'!$D$16,
                                POWER((ABS(K649)^2)/('1D'!$I$5*MAX(F649,
                                            0.1)^2),
                                    1/3))),
                        (IFERROR(W649,
                                0))+((IFERROR(AF649,
                                    0))*'1D'!$D$18)))))))</f>
        <v>2.1389677043987478</v>
      </c>
      <c r="X649" s="5">
        <f t="shared" ca="1" si="130"/>
        <v>11.122632062873489</v>
      </c>
      <c r="Y649" s="5">
        <f t="shared" ca="1" si="131"/>
        <v>1.1735290000551568</v>
      </c>
      <c r="Z649" s="5">
        <f t="shared" ca="1" si="132"/>
        <v>4.5807502857230418</v>
      </c>
      <c r="AA649" s="5">
        <f t="shared" ca="1" si="133"/>
        <v>634.38196770439879</v>
      </c>
      <c r="AB649" s="5">
        <f ca="1">AA649+((ABS(K649)/MAX(((F649)+(G649)*(W649))*(W649),
            0.000001))^2)/(2*'1D'!$I$5)</f>
        <v>635.45145155659816</v>
      </c>
      <c r="AC649" s="5">
        <f ca="1">((ABS(K649)*'1D'!$D$6)/(MAX(((F649)+(G649)*(W649))*(W649),
            0.000001)*MAX(((((F649)+(G649)*(W649))*(W649))/MAX((F649)+2*(W649)*SQRT(1+(G649)^2),
                    0.000001))^(2/3),
            0.000001)))^2</f>
        <v>3.8141460404132466E-3</v>
      </c>
      <c r="AD649" s="5">
        <f ca="1">ABS(ABS(K649)/MAX(((F649)+(G649)*(W649))*(W649),
        0.000001))/SQRT('1D'!$I$5*MAX((((F649)+(G649)*(W649))*(W649))/MAX((F649)+2*(G649)*(W649),
            0.000001),
        0.000001))</f>
        <v>1.0000000000000004</v>
      </c>
      <c r="AE649" s="5">
        <f ca="1">((F649)*(W649)^2)/2+(G649)*(W649)^3/3+(ABS(K649)^2)/('1D'!$I$5*MAX(((F649)+(G649)*(W649))*(W649),
        0.000001))</f>
        <v>35.686426155594638</v>
      </c>
      <c r="AF649" s="5">
        <f ca="1">IF($A$2=0,
    0,
    IFERROR(AB650+(((AC649+AC650)/2)*J650)+(IF(Z649&gt;Z650,
                '1D'!$D$8*((Z649^2-Z650^2)/(2*'1D'!$I$5)),
                '1D'!$D$9*((Z650^2-Z649^2)/(2*'1D'!$I$5)))+('1D'!$D$10*(ABS(I650)/90)*(MAX(Z649^2,
                        Z650^2)/(2*'1D'!$I$5))))-AB649,
        0))</f>
        <v>3.3622728136606383E-3</v>
      </c>
      <c r="AG649" s="5">
        <f ca="1">IF($A$2=0,
    1,
    IF(IFERROR(AG650,
            0)=0,
        0,
        IFERROR(IF(OR(ROUND(AD649,
                        3)&gt;=1,
                    AND(ABS(AF649)&lt;'1D'!$D$19,
                        AD649&lt;1)),
                1,
                0),
            0)))</f>
        <v>1</v>
      </c>
      <c r="AH649" s="5">
        <f ca="1">IFERROR(IF('1D'!V32="Supercritical",
        MAX('1D'!$D$16,
            IFERROR(L649,
                MAX('1D'!$D$16,
                    POWER((ABS(K649)^2)/('1D'!$I$5*MAX(F649,
                                0.1)^2),
                        1/3)))),
        IF('1D'!V32="Subcritical",
            MAX('1D'!$D$16,
                IFERROR(W649,
                    MAX('1D'!$D$16,
                        POWER((ABS(K649)^2)/('1D'!$I$5*MAX(F649,
                                    0.1)^2),
                            1/3)))),
            IF(IFERROR(T649,
                    -1E+99)&gt;=IFERROR(AE649,
                    -1E+99),
                MAX('1D'!$D$16,
                    IFERROR(L649,
                        MAX('1D'!$D$16,
                            POWER((ABS(K649)^2)/('1D'!$I$5*MAX(F649,
                                        0.1)^2),
                                1/3)))),
                MAX('1D'!$D$16,
                    IFERROR(W649,
                        MAX('1D'!$D$16,
                            POWER((ABS(K649)^2)/('1D'!$I$5*MAX(F649,
                                        0.1)^2),
                                1/3))))))),
    MAX('1D'!$D$16,
        POWER((ABS(K649)^2)/('1D'!$I$5*MAX(F649,
                    0.1)^2),
            1/3)))</f>
        <v>2.0411692021517887</v>
      </c>
      <c r="AI649" s="5">
        <f t="shared" ca="1" si="134"/>
        <v>634.28416920215182</v>
      </c>
      <c r="AJ649" s="5">
        <f ca="1">AI649+((ABS(K649)/MAX(((F649)+(G649)*(AH649))*(AH649),
            0.000001))^2)/(2*'1D'!$I$5)</f>
        <v>635.45859253909487</v>
      </c>
      <c r="AM649">
        <v>0</v>
      </c>
      <c r="AN649">
        <v>0</v>
      </c>
      <c r="AO649" s="5">
        <f t="shared" si="135"/>
        <v>0</v>
      </c>
      <c r="AP649" s="5">
        <f t="shared" si="139"/>
        <v>0</v>
      </c>
      <c r="AQ649" s="5">
        <f ca="1">ABS(ABS(K649)/MAX(((F649)+(G649)*(AH649))*(AH649),
        0.000001))/SQRT('1D'!$I$5*MAX((((F649)+(G649)*(AH649))*(AH649))/MAX((F649)+2*(G649)*(AH649),
            0.000001),
        0.000001))</f>
        <v>1.0727235886044055</v>
      </c>
      <c r="AR649" s="5" t="str">
        <f t="shared" ca="1" si="136"/>
        <v>Supercritical</v>
      </c>
      <c r="AS649" s="5">
        <f ca="1">((ABS(K649)*'1D'!$D$6)/(MAX(((F649)+(G649)*(AH649))*(AH649),
            0.000001)*MAX(((((F649)+(G649)*(AH649))*(AH649))/MAX((F649)+2*(AH649)*SQRT(1+(G649)^2),
                    0.000001))^(2/3),
            0.000001)))^2</f>
        <v>4.3358367565141456E-3</v>
      </c>
    </row>
    <row r="650" spans="1:45" x14ac:dyDescent="0.35">
      <c r="A650">
        <v>641</v>
      </c>
      <c r="B650">
        <v>639.99599999999998</v>
      </c>
      <c r="C650">
        <v>616139.22400000005</v>
      </c>
      <c r="D650">
        <v>3097355.7889999999</v>
      </c>
      <c r="E650">
        <v>632.24249999999995</v>
      </c>
      <c r="F650">
        <v>5.2</v>
      </c>
      <c r="G650">
        <v>0</v>
      </c>
      <c r="H650" t="s">
        <v>176</v>
      </c>
      <c r="I650">
        <v>2.7E-2</v>
      </c>
      <c r="J650" s="5">
        <f t="shared" si="137"/>
        <v>1</v>
      </c>
      <c r="K650" s="5">
        <f t="shared" ca="1" si="138"/>
        <v>50.95</v>
      </c>
      <c r="L650" s="5">
        <f ca="1">IF($A$2=0,
    IFERROR(L649,
        MAX('1D'!$D$16,
            POWER((ABS(K650)^2)/('1D'!$I$5*MAX(F650,
                        0.1)^2),
                1/3))),
    IF(IFERROR(V649,
            0)=0,
        IFERROR(L649,
            MAX('1D'!$D$16,
                POWER((ABS(K650)^2)/('1D'!$I$5*MAX(F650,
                            0.1)^2),
                    1/3))),
        IF(OR(IFERROR(L650,
                    0)=0,
                IFERROR(S649,
                    0)&lt;1,
                IFERROR(S650,
                    0)&lt;1),
            MAX('1D'!$D$16,
                POWER((ABS(K650)^2)/('1D'!$I$5*MAX(F650,
                            0.1)^2),
                    1/3)),
            IF(IFERROR(U650,
                    0)&gt;0,
                MAX('1D'!$D$16,
                    IFERROR(L650,
                        0)+((IFERROR(U650,
                                0))*'1D'!$D$18*IF((IFERROR(S650,
                                    0))&lt;1,
                            1,
                            -1))),
                IF(IFERROR(U650,
                        0)&lt;0,
                    IF(ABS((MAX('1D'!$D$16,
                                    POWER((ABS(K650)^2)/('1D'!$I$5*MAX(F650,
                                                0.1)^2),
                                        1/3)))-IFERROR(L650,
                                0))&gt;'1D'!$D$19,
                        MAX('1D'!$D$16,
                            IF((MAX('1D'!$D$16,
                                        POWER((ABS(K650)^2)/('1D'!$I$5*MAX(F650,
                                                    0.1)^2),
                                            1/3)))&gt;IFERROR(L650,
                                    0),
                                MIN((MAX('1D'!$D$16,
                                            POWER((ABS(K650)^2)/('1D'!$I$5*MAX(F650,
                                                        0.1)^2),
                                                1/3))),
                                    IFERROR(L650,
                                        0)+(MIN(ABS(IFERROR(U650,
                                                    0))*'1D'!$D$18,
                                            ABS((MAX('1D'!$D$16,
                                                        POWER((ABS(K650)^2)/('1D'!$I$5*MAX(F650,
                                                                    0.1)^2),
                                                            1/3)))-IFERROR(L650,
                                                    0))))),
                                MAX((MAX('1D'!$D$16,
                                            POWER((ABS(K650)^2)/('1D'!$I$5*MAX(F650,
                                                        0.1)^2),
                                                1/3))),
                                    IFERROR(L650,
                                        0)-(MIN(ABS(IFERROR(U650,
                                                    0))*'1D'!$D$18,
                                            ABS((MAX('1D'!$D$16,
                                                        POWER((ABS(K650)^2)/('1D'!$I$5*MAX(F650,
                                                                    0.1)^2),
                                                            1/3)))-IFERROR(L650,
                                                    0))))))),
                        MAX('1D'!$D$16,
                            POWER((ABS(K650)^2)/('1D'!$I$5*MAX(F650,
                                        0.1)^2),
                                1/3))),
                    MAX('1D'!$D$16,
                        IFERROR(L650,
                            0)))))))</f>
        <v>2.0411692021517887</v>
      </c>
      <c r="M650" s="5">
        <f t="shared" ref="M650:M713" ca="1" si="140">((F650)+(G650)*(L650))*(L650)</f>
        <v>10.614079851189301</v>
      </c>
      <c r="N650" s="5">
        <f t="shared" ref="N650:N713" ca="1" si="141">(((F650)+(G650)*(L650))*(L650))/MAX((F650)+2*(L650)*SQRT(1+(G650)^2),
    0.000001)</f>
        <v>1.1434704692804873</v>
      </c>
      <c r="O650" s="5">
        <f t="shared" ref="O650:O713" ca="1" si="142">ABS(K650)/MAX(((F650)+(G650)*(L650))*(L650),
    0.000001)</f>
        <v>4.8002276894771132</v>
      </c>
      <c r="P650" s="5">
        <f t="shared" ref="P650:P713" ca="1" si="143">E650+L650</f>
        <v>634.28366920215171</v>
      </c>
      <c r="Q650" s="5">
        <f ca="1">P650+((ABS(K650)/MAX(((F650)+(G650)*(L650))*(L650),
            0.000001))^2)/(2*'1D'!$I$5)</f>
        <v>635.45809253909476</v>
      </c>
      <c r="R650" s="5">
        <f ca="1">((ABS(K650)*'1D'!$D$6)/(MAX(((F650)+(G650)*(L650))*(L650),
            0.000001)*MAX(((((F650)+(G650)*(L650))*(L650))/MAX((F650)+2*(L650)*SQRT(1+(G650)^2),
                    0.000001))^(2/3),
            0.000001)))^2</f>
        <v>4.3358367565141456E-3</v>
      </c>
      <c r="S650" s="5">
        <f ca="1">ABS(ABS(K650)/MAX(((F650)+(G650)*(L650))*(L650),
        0.000001))/SQRT('1D'!$I$5*MAX((((F650)+(G650)*(L650))*(L650))/MAX((F650)+2*(G650)*(L650),
            0.000001),
        0.000001))</f>
        <v>1.0727235886044055</v>
      </c>
      <c r="T650" s="5">
        <f ca="1">((F650)*(L650)^2)/2+(G650)*(L650)^3/3+(ABS(K650)^2)/('1D'!$I$5*MAX(((F650)+(G650)*(L650))*(L650),
        0.000001))</f>
        <v>35.763412605541333</v>
      </c>
      <c r="U650" s="5">
        <f ca="1">IF($A$2=0,
    0,
    IFERROR(Q649-(((R649+R650)/2)*J650)-(IF(O649&gt;O650,
                '1D'!$D$8*((O649^2-O650^2)/(2*'1D'!$I$5)),
                '1D'!$D$9*((O650^2-O649^2)/(2*'1D'!$I$5)))+('1D'!$D$10*(ABS(I650)/90)*(MAX(O649^2,
                        O650^2)/(2*'1D'!$I$5))))-Q650,
        0))</f>
        <v>-3.8886858064870466E-3</v>
      </c>
      <c r="V650" s="5">
        <f ca="1">IF($A$2=0,
    1,
    IF(IFERROR(V649,
            0)=0,
        0,
        IFERROR(IF(ROUND(S650,
                    3)=1,
                1,
                IF(AND(ABS(U650)&lt;'1D'!$D$19,
                        S650&gt;1),
                    1,
                    0)),
            0)))</f>
        <v>0</v>
      </c>
      <c r="W650" s="5">
        <f ca="1">IF($A$2=0,
    MAX(MAX('1D'!$D$16,
            MAX('1D'!$D$16,
                POWER((ABS(K650)^2)/('1D'!$I$5*MAX(F650,
                            0.1)^2),
                    1/3))),
        IFERROR(W1396,
            MAX(MAX('1D'!$D$16,
                    MAX('1D'!$D$16,
                        POWER((ABS(K650)^2)/('1D'!$I$5*MAX(F650,
                                    0.1)^2),
                            1/3))),
                ($L$2)-E1396))),
    IF(IFERROR(AG651,
            0)=0,
        MAX(MAX('1D'!$D$16,
                MAX('1D'!$D$16,
                    POWER((ABS(K650)^2)/('1D'!$I$5*MAX(F650,
                                0.1)^2),
                        1/3))),
            IFERROR(W1396,
                MAX(MAX('1D'!$D$16,
                        MAX('1D'!$D$16,
                            POWER((ABS(K650)^2)/('1D'!$I$5*MAX(F650,
                                        0.1)^2),
                                1/3))),
                    ($L$2)-E1396))),
        IF(IFERROR(W650,
                0)=0,
            MAX(MAX('1D'!$D$16,
                    MAX('1D'!$D$16,
                        POWER((ABS(K650)^2)/('1D'!$I$5*MAX(F650,
                                    0.1)^2),
                            1/3))),
                IFERROR(W1396,
                    MAX(MAX('1D'!$D$16,
                            MAX('1D'!$D$16,
                                POWER((ABS(K650)^2)/('1D'!$I$5*MAX(F650,
                                            0.1)^2),
                                    1/3))),
                        ($L$2)-E1396))),
            IF(OR(IFERROR(AD650,
                        0)&gt;=1,
                    IFERROR(AD651,
                        0)&gt;=1),
                MAX('1D'!$D$16,
                    MAX('1D'!$D$16,
                        POWER((ABS(K650)^2)/('1D'!$I$5*MAX(F650,
                                    0.1)^2),
                            1/3))),
                IF(ABS(IFERROR(AF650,
                            0))&lt;'1D'!$D$19,
                    MAX(MAX('1D'!$D$16,
                            MAX('1D'!$D$16,
                                POWER((ABS(K650)^2)/('1D'!$I$5*MAX(F650,
                                            0.1)^2),
                                    1/3))),
                        IFERROR(W650,
                            0)),
                    MAX(MAX('1D'!$D$16,
                            MAX('1D'!$D$16,
                                POWER((ABS(K650)^2)/('1D'!$I$5*MAX(F650,
                                            0.1)^2),
                                    1/3))),
                        (IFERROR(W650,
                                0))+((IFERROR(AF650,
                                    0))*'1D'!$D$18)))))))</f>
        <v>2.1389677043987478</v>
      </c>
      <c r="X650" s="5">
        <f t="shared" ref="X650:X713" ca="1" si="144">((F650)+(G650)*(W650))*(W650)</f>
        <v>11.122632062873489</v>
      </c>
      <c r="Y650" s="5">
        <f t="shared" ref="Y650:Y713" ca="1" si="145">(((F650)+(G650)*(W650))*(W650))/MAX((F650)+2*(W650)*SQRT(1+(G650)^2),
    0.000001)</f>
        <v>1.1735290000551568</v>
      </c>
      <c r="Z650" s="5">
        <f t="shared" ref="Z650:Z713" ca="1" si="146">ABS(K650)/MAX(((F650)+(G650)*(W650))*(W650),
    0.000001)</f>
        <v>4.5807502857230418</v>
      </c>
      <c r="AA650" s="5">
        <f t="shared" ref="AA650:AA713" ca="1" si="147">E650+W650</f>
        <v>634.38146770439869</v>
      </c>
      <c r="AB650" s="5">
        <f ca="1">AA650+((ABS(K650)/MAX(((F650)+(G650)*(W650))*(W650),
            0.000001))^2)/(2*'1D'!$I$5)</f>
        <v>635.45095155659806</v>
      </c>
      <c r="AC650" s="5">
        <f ca="1">((ABS(K650)*'1D'!$D$6)/(MAX(((F650)+(G650)*(W650))*(W650),
            0.000001)*MAX(((((F650)+(G650)*(W650))*(W650))/MAX((F650)+2*(W650)*SQRT(1+(G650)^2),
                    0.000001))^(2/3),
            0.000001)))^2</f>
        <v>3.8141460404132466E-3</v>
      </c>
      <c r="AD650" s="5">
        <f ca="1">ABS(ABS(K650)/MAX(((F650)+(G650)*(W650))*(W650),
        0.000001))/SQRT('1D'!$I$5*MAX((((F650)+(G650)*(W650))*(W650))/MAX((F650)+2*(G650)*(W650),
            0.000001),
        0.000001))</f>
        <v>1.0000000000000004</v>
      </c>
      <c r="AE650" s="5">
        <f ca="1">((F650)*(W650)^2)/2+(G650)*(W650)^3/3+(ABS(K650)^2)/('1D'!$I$5*MAX(((F650)+(G650)*(W650))*(W650),
        0.000001))</f>
        <v>35.686426155594638</v>
      </c>
      <c r="AF650" s="5">
        <f ca="1">IF($A$2=0,
    0,
    IFERROR(AB651+(((AC650+AC651)/2)*J651)+(IF(Z650&gt;Z651,
                '1D'!$D$8*((Z650^2-Z651^2)/(2*'1D'!$I$5)),
                '1D'!$D$9*((Z651^2-Z650^2)/(2*'1D'!$I$5)))+('1D'!$D$10*(ABS(I651)/90)*(MAX(Z650^2,
                        Z651^2)/(2*'1D'!$I$5))))-AB650,
        0))</f>
        <v>3.4032696947861041E-3</v>
      </c>
      <c r="AG650" s="5">
        <f ca="1">IF($A$2=0,
    1,
    IF(IFERROR(AG651,
            0)=0,
        0,
        IFERROR(IF(OR(ROUND(AD650,
                        3)&gt;=1,
                    AND(ABS(AF650)&lt;'1D'!$D$19,
                        AD650&lt;1)),
                1,
                0),
            0)))</f>
        <v>1</v>
      </c>
      <c r="AH650" s="5">
        <f ca="1">IFERROR(IF('1D'!V32="Supercritical",
        MAX('1D'!$D$16,
            IFERROR(L650,
                MAX('1D'!$D$16,
                    POWER((ABS(K650)^2)/('1D'!$I$5*MAX(F650,
                                0.1)^2),
                        1/3)))),
        IF('1D'!V32="Subcritical",
            MAX('1D'!$D$16,
                IFERROR(W650,
                    MAX('1D'!$D$16,
                        POWER((ABS(K650)^2)/('1D'!$I$5*MAX(F650,
                                    0.1)^2),
                            1/3)))),
            IF(IFERROR(T650,
                    -1E+99)&gt;=IFERROR(AE650,
                    -1E+99),
                MAX('1D'!$D$16,
                    IFERROR(L650,
                        MAX('1D'!$D$16,
                            POWER((ABS(K650)^2)/('1D'!$I$5*MAX(F650,
                                        0.1)^2),
                                1/3)))),
                MAX('1D'!$D$16,
                    IFERROR(W650,
                        MAX('1D'!$D$16,
                            POWER((ABS(K650)^2)/('1D'!$I$5*MAX(F650,
                                        0.1)^2),
                                1/3))))))),
    MAX('1D'!$D$16,
        POWER((ABS(K650)^2)/('1D'!$I$5*MAX(F650,
                    0.1)^2),
            1/3)))</f>
        <v>2.0411692021517887</v>
      </c>
      <c r="AI650" s="5">
        <f t="shared" ref="AI650:AI713" ca="1" si="148">E650+AH650</f>
        <v>634.28366920215171</v>
      </c>
      <c r="AJ650" s="5">
        <f ca="1">AI650+((ABS(K650)/MAX(((F650)+(G650)*(AH650))*(AH650),
            0.000001))^2)/(2*'1D'!$I$5)</f>
        <v>635.45809253909476</v>
      </c>
      <c r="AM650">
        <v>0</v>
      </c>
      <c r="AN650">
        <v>0</v>
      </c>
      <c r="AO650" s="5">
        <f t="shared" ref="AO650:AO713" si="149">AM650+AN650</f>
        <v>0</v>
      </c>
      <c r="AP650" s="5">
        <f t="shared" si="139"/>
        <v>0</v>
      </c>
      <c r="AQ650" s="5">
        <f ca="1">ABS(ABS(K650)/MAX(((F650)+(G650)*(AH650))*(AH650),
        0.000001))/SQRT('1D'!$I$5*MAX((((F650)+(G650)*(AH650))*(AH650))/MAX((F650)+2*(G650)*(AH650),
            0.000001),
        0.000001))</f>
        <v>1.0727235886044055</v>
      </c>
      <c r="AR650" s="5" t="str">
        <f t="shared" ref="AR650:AR713" ca="1" si="150">IF(AQ650&lt;1,
    "Subcritical",
    "Supercritical")</f>
        <v>Supercritical</v>
      </c>
      <c r="AS650" s="5">
        <f ca="1">((ABS(K650)*'1D'!$D$6)/(MAX(((F650)+(G650)*(AH650))*(AH650),
            0.000001)*MAX(((((F650)+(G650)*(AH650))*(AH650))/MAX((F650)+2*(AH650)*SQRT(1+(G650)^2),
                    0.000001))^(2/3),
            0.000001)))^2</f>
        <v>4.3358367565141456E-3</v>
      </c>
    </row>
    <row r="651" spans="1:45" x14ac:dyDescent="0.35">
      <c r="A651">
        <v>642</v>
      </c>
      <c r="B651">
        <v>640.99599999999998</v>
      </c>
      <c r="C651">
        <v>616138.75</v>
      </c>
      <c r="D651">
        <v>3097354.909</v>
      </c>
      <c r="E651">
        <v>632.24199999999996</v>
      </c>
      <c r="F651">
        <v>5.2</v>
      </c>
      <c r="G651">
        <v>0</v>
      </c>
      <c r="H651" t="s">
        <v>176</v>
      </c>
      <c r="I651">
        <v>0.05</v>
      </c>
      <c r="J651" s="5">
        <f t="shared" ref="J651:J714" si="151">B651-B650</f>
        <v>1</v>
      </c>
      <c r="K651" s="5">
        <f t="shared" ref="K651:K714" ca="1" si="152">MAX(0,
    K650-AO650)</f>
        <v>50.95</v>
      </c>
      <c r="L651" s="5">
        <f ca="1">IF($A$2=0,
    IFERROR(L650,
        MAX('1D'!$D$16,
            POWER((ABS(K651)^2)/('1D'!$I$5*MAX(F651,
                        0.1)^2),
                1/3))),
    IF(IFERROR(V650,
            0)=0,
        IFERROR(L650,
            MAX('1D'!$D$16,
                POWER((ABS(K651)^2)/('1D'!$I$5*MAX(F651,
                            0.1)^2),
                    1/3))),
        IF(OR(IFERROR(L651,
                    0)=0,
                IFERROR(S650,
                    0)&lt;1,
                IFERROR(S651,
                    0)&lt;1),
            MAX('1D'!$D$16,
                POWER((ABS(K651)^2)/('1D'!$I$5*MAX(F651,
                            0.1)^2),
                    1/3)),
            IF(IFERROR(U651,
                    0)&gt;0,
                MAX('1D'!$D$16,
                    IFERROR(L651,
                        0)+((IFERROR(U651,
                                0))*'1D'!$D$18*IF((IFERROR(S651,
                                    0))&lt;1,
                            1,
                            -1))),
                IF(IFERROR(U651,
                        0)&lt;0,
                    IF(ABS((MAX('1D'!$D$16,
                                    POWER((ABS(K651)^2)/('1D'!$I$5*MAX(F651,
                                                0.1)^2),
                                        1/3)))-IFERROR(L651,
                                0))&gt;'1D'!$D$19,
                        MAX('1D'!$D$16,
                            IF((MAX('1D'!$D$16,
                                        POWER((ABS(K651)^2)/('1D'!$I$5*MAX(F651,
                                                    0.1)^2),
                                            1/3)))&gt;IFERROR(L651,
                                    0),
                                MIN((MAX('1D'!$D$16,
                                            POWER((ABS(K651)^2)/('1D'!$I$5*MAX(F651,
                                                        0.1)^2),
                                                1/3))),
                                    IFERROR(L651,
                                        0)+(MIN(ABS(IFERROR(U651,
                                                    0))*'1D'!$D$18,
                                            ABS((MAX('1D'!$D$16,
                                                        POWER((ABS(K651)^2)/('1D'!$I$5*MAX(F651,
                                                                    0.1)^2),
                                                            1/3)))-IFERROR(L651,
                                                    0))))),
                                MAX((MAX('1D'!$D$16,
                                            POWER((ABS(K651)^2)/('1D'!$I$5*MAX(F651,
                                                        0.1)^2),
                                                1/3))),
                                    IFERROR(L651,
                                        0)-(MIN(ABS(IFERROR(U651,
                                                    0))*'1D'!$D$18,
                                            ABS((MAX('1D'!$D$16,
                                                        POWER((ABS(K651)^2)/('1D'!$I$5*MAX(F651,
                                                                    0.1)^2),
                                                            1/3)))-IFERROR(L651,
                                                    0))))))),
                        MAX('1D'!$D$16,
                            POWER((ABS(K651)^2)/('1D'!$I$5*MAX(F651,
                                        0.1)^2),
                                1/3))),
                    MAX('1D'!$D$16,
                        IFERROR(L651,
                            0)))))))</f>
        <v>2.0411692021517887</v>
      </c>
      <c r="M651" s="5">
        <f t="shared" ca="1" si="140"/>
        <v>10.614079851189301</v>
      </c>
      <c r="N651" s="5">
        <f t="shared" ca="1" si="141"/>
        <v>1.1434704692804873</v>
      </c>
      <c r="O651" s="5">
        <f t="shared" ca="1" si="142"/>
        <v>4.8002276894771132</v>
      </c>
      <c r="P651" s="5">
        <f t="shared" ca="1" si="143"/>
        <v>634.28316920215173</v>
      </c>
      <c r="Q651" s="5">
        <f ca="1">P651+((ABS(K651)/MAX(((F651)+(G651)*(L651))*(L651),
            0.000001))^2)/(2*'1D'!$I$5)</f>
        <v>635.45759253909478</v>
      </c>
      <c r="R651" s="5">
        <f ca="1">((ABS(K651)*'1D'!$D$6)/(MAX(((F651)+(G651)*(L651))*(L651),
            0.000001)*MAX(((((F651)+(G651)*(L651))*(L651))/MAX((F651)+2*(L651)*SQRT(1+(G651)^2),
                    0.000001))^(2/3),
            0.000001)))^2</f>
        <v>4.3358367565141456E-3</v>
      </c>
      <c r="S651" s="5">
        <f ca="1">ABS(ABS(K651)/MAX(((F651)+(G651)*(L651))*(L651),
        0.000001))/SQRT('1D'!$I$5*MAX((((F651)+(G651)*(L651))*(L651))/MAX((F651)+2*(G651)*(L651),
            0.000001),
        0.000001))</f>
        <v>1.0727235886044055</v>
      </c>
      <c r="T651" s="5">
        <f ca="1">((F651)*(L651)^2)/2+(G651)*(L651)^3/3+(ABS(K651)^2)/('1D'!$I$5*MAX(((F651)+(G651)*(L651))*(L651),
        0.000001))</f>
        <v>35.763412605541333</v>
      </c>
      <c r="U651" s="5">
        <f ca="1">IF($A$2=0,
    0,
    IFERROR(Q650-(((R650+R651)/2)*J651)-(IF(O650&gt;O651,
                '1D'!$D$8*((O650^2-O651^2)/(2*'1D'!$I$5)),
                '1D'!$D$9*((O651^2-O650^2)/(2*'1D'!$I$5)))+('1D'!$D$10*(ABS(I651)/90)*(MAX(O650^2,
                        O651^2)/(2*'1D'!$I$5))))-Q651,
        0))</f>
        <v>-3.9337053678991651E-3</v>
      </c>
      <c r="V651" s="5">
        <f ca="1">IF($A$2=0,
    1,
    IF(IFERROR(V650,
            0)=0,
        0,
        IFERROR(IF(ROUND(S651,
                    3)=1,
                1,
                IF(AND(ABS(U651)&lt;'1D'!$D$19,
                        S651&gt;1),
                    1,
                    0)),
            0)))</f>
        <v>0</v>
      </c>
      <c r="W651" s="5">
        <f ca="1">IF($A$2=0,
    MAX(MAX('1D'!$D$16,
            MAX('1D'!$D$16,
                POWER((ABS(K651)^2)/('1D'!$I$5*MAX(F651,
                            0.1)^2),
                    1/3))),
        IFERROR(W1396,
            MAX(MAX('1D'!$D$16,
                    MAX('1D'!$D$16,
                        POWER((ABS(K651)^2)/('1D'!$I$5*MAX(F651,
                                    0.1)^2),
                            1/3))),
                ($L$2)-E1396))),
    IF(IFERROR(AG652,
            0)=0,
        MAX(MAX('1D'!$D$16,
                MAX('1D'!$D$16,
                    POWER((ABS(K651)^2)/('1D'!$I$5*MAX(F651,
                                0.1)^2),
                        1/3))),
            IFERROR(W1396,
                MAX(MAX('1D'!$D$16,
                        MAX('1D'!$D$16,
                            POWER((ABS(K651)^2)/('1D'!$I$5*MAX(F651,
                                        0.1)^2),
                                1/3))),
                    ($L$2)-E1396))),
        IF(IFERROR(W651,
                0)=0,
            MAX(MAX('1D'!$D$16,
                    MAX('1D'!$D$16,
                        POWER((ABS(K651)^2)/('1D'!$I$5*MAX(F651,
                                    0.1)^2),
                            1/3))),
                IFERROR(W1396,
                    MAX(MAX('1D'!$D$16,
                            MAX('1D'!$D$16,
                                POWER((ABS(K651)^2)/('1D'!$I$5*MAX(F651,
                                            0.1)^2),
                                    1/3))),
                        ($L$2)-E1396))),
            IF(OR(IFERROR(AD651,
                        0)&gt;=1,
                    IFERROR(AD652,
                        0)&gt;=1),
                MAX('1D'!$D$16,
                    MAX('1D'!$D$16,
                        POWER((ABS(K651)^2)/('1D'!$I$5*MAX(F651,
                                    0.1)^2),
                            1/3))),
                IF(ABS(IFERROR(AF651,
                            0))&lt;'1D'!$D$19,
                    MAX(MAX('1D'!$D$16,
                            MAX('1D'!$D$16,
                                POWER((ABS(K651)^2)/('1D'!$I$5*MAX(F651,
                                            0.1)^2),
                                    1/3))),
                        IFERROR(W651,
                            0)),
                    MAX(MAX('1D'!$D$16,
                            MAX('1D'!$D$16,
                                POWER((ABS(K651)^2)/('1D'!$I$5*MAX(F651,
                                            0.1)^2),
                                    1/3))),
                        (IFERROR(W651,
                                0))+((IFERROR(AF651,
                                    0))*'1D'!$D$18)))))))</f>
        <v>2.1389677043987478</v>
      </c>
      <c r="X651" s="5">
        <f t="shared" ca="1" si="144"/>
        <v>11.122632062873489</v>
      </c>
      <c r="Y651" s="5">
        <f t="shared" ca="1" si="145"/>
        <v>1.1735290000551568</v>
      </c>
      <c r="Z651" s="5">
        <f t="shared" ca="1" si="146"/>
        <v>4.5807502857230418</v>
      </c>
      <c r="AA651" s="5">
        <f t="shared" ca="1" si="147"/>
        <v>634.3809677043987</v>
      </c>
      <c r="AB651" s="5">
        <f ca="1">AA651+((ABS(K651)/MAX(((F651)+(G651)*(W651))*(W651),
            0.000001))^2)/(2*'1D'!$I$5)</f>
        <v>635.45045155659807</v>
      </c>
      <c r="AC651" s="5">
        <f ca="1">((ABS(K651)*'1D'!$D$6)/(MAX(((F651)+(G651)*(W651))*(W651),
            0.000001)*MAX(((((F651)+(G651)*(W651))*(W651))/MAX((F651)+2*(W651)*SQRT(1+(G651)^2),
                    0.000001))^(2/3),
            0.000001)))^2</f>
        <v>3.8141460404132466E-3</v>
      </c>
      <c r="AD651" s="5">
        <f ca="1">ABS(ABS(K651)/MAX(((F651)+(G651)*(W651))*(W651),
        0.000001))/SQRT('1D'!$I$5*MAX((((F651)+(G651)*(W651))*(W651))/MAX((F651)+2*(G651)*(W651),
            0.000001),
        0.000001))</f>
        <v>1.0000000000000004</v>
      </c>
      <c r="AE651" s="5">
        <f ca="1">((F651)*(W651)^2)/2+(G651)*(W651)^3/3+(ABS(K651)^2)/('1D'!$I$5*MAX(((F651)+(G651)*(W651))*(W651),
        0.000001))</f>
        <v>35.686426155594638</v>
      </c>
      <c r="AF651" s="5">
        <f ca="1">IF($A$2=0,
    0,
    IFERROR(AB652+(((AC651+AC652)/2)*J652)+(IF(Z651&gt;Z652,
                '1D'!$D$8*((Z651^2-Z652^2)/(2*'1D'!$I$5)),
                '1D'!$D$9*((Z652^2-Z651^2)/(2*'1D'!$I$5)))+('1D'!$D$10*(ABS(I652)/90)*(MAX(Z651^2,
                        Z652^2)/(2*'1D'!$I$5))))-AB651,
        0))</f>
        <v>3.4531789411857972E-3</v>
      </c>
      <c r="AG651" s="5">
        <f ca="1">IF($A$2=0,
    1,
    IF(IFERROR(AG652,
            0)=0,
        0,
        IFERROR(IF(OR(ROUND(AD651,
                        3)&gt;=1,
                    AND(ABS(AF651)&lt;'1D'!$D$19,
                        AD651&lt;1)),
                1,
                0),
            0)))</f>
        <v>1</v>
      </c>
      <c r="AH651" s="5">
        <f ca="1">IFERROR(IF('1D'!V32="Supercritical",
        MAX('1D'!$D$16,
            IFERROR(L651,
                MAX('1D'!$D$16,
                    POWER((ABS(K651)^2)/('1D'!$I$5*MAX(F651,
                                0.1)^2),
                        1/3)))),
        IF('1D'!V32="Subcritical",
            MAX('1D'!$D$16,
                IFERROR(W651,
                    MAX('1D'!$D$16,
                        POWER((ABS(K651)^2)/('1D'!$I$5*MAX(F651,
                                    0.1)^2),
                            1/3)))),
            IF(IFERROR(T651,
                    -1E+99)&gt;=IFERROR(AE651,
                    -1E+99),
                MAX('1D'!$D$16,
                    IFERROR(L651,
                        MAX('1D'!$D$16,
                            POWER((ABS(K651)^2)/('1D'!$I$5*MAX(F651,
                                        0.1)^2),
                                1/3)))),
                MAX('1D'!$D$16,
                    IFERROR(W651,
                        MAX('1D'!$D$16,
                            POWER((ABS(K651)^2)/('1D'!$I$5*MAX(F651,
                                        0.1)^2),
                                1/3))))))),
    MAX('1D'!$D$16,
        POWER((ABS(K651)^2)/('1D'!$I$5*MAX(F651,
                    0.1)^2),
            1/3)))</f>
        <v>2.0411692021517887</v>
      </c>
      <c r="AI651" s="5">
        <f t="shared" ca="1" si="148"/>
        <v>634.28316920215173</v>
      </c>
      <c r="AJ651" s="5">
        <f ca="1">AI651+((ABS(K651)/MAX(((F651)+(G651)*(AH651))*(AH651),
            0.000001))^2)/(2*'1D'!$I$5)</f>
        <v>635.45759253909478</v>
      </c>
      <c r="AM651">
        <v>0</v>
      </c>
      <c r="AN651">
        <v>0</v>
      </c>
      <c r="AO651" s="5">
        <f t="shared" si="149"/>
        <v>0</v>
      </c>
      <c r="AP651" s="5">
        <f t="shared" ref="AP651:AP714" si="153">AP650+AO651</f>
        <v>0</v>
      </c>
      <c r="AQ651" s="5">
        <f ca="1">ABS(ABS(K651)/MAX(((F651)+(G651)*(AH651))*(AH651),
        0.000001))/SQRT('1D'!$I$5*MAX((((F651)+(G651)*(AH651))*(AH651))/MAX((F651)+2*(G651)*(AH651),
            0.000001),
        0.000001))</f>
        <v>1.0727235886044055</v>
      </c>
      <c r="AR651" s="5" t="str">
        <f t="shared" ca="1" si="150"/>
        <v>Supercritical</v>
      </c>
      <c r="AS651" s="5">
        <f ca="1">((ABS(K651)*'1D'!$D$6)/(MAX(((F651)+(G651)*(AH651))*(AH651),
            0.000001)*MAX(((((F651)+(G651)*(AH651))*(AH651))/MAX((F651)+2*(AH651)*SQRT(1+(G651)^2),
                    0.000001))^(2/3),
            0.000001)))^2</f>
        <v>4.3358367565141456E-3</v>
      </c>
    </row>
    <row r="652" spans="1:45" x14ac:dyDescent="0.35">
      <c r="A652">
        <v>643</v>
      </c>
      <c r="B652">
        <v>641.99599999999998</v>
      </c>
      <c r="C652">
        <v>616138.27500000002</v>
      </c>
      <c r="D652">
        <v>3097354.0290000001</v>
      </c>
      <c r="E652">
        <v>632.24149999999997</v>
      </c>
      <c r="F652">
        <v>5.2</v>
      </c>
      <c r="G652">
        <v>0</v>
      </c>
      <c r="H652" t="s">
        <v>176</v>
      </c>
      <c r="I652">
        <v>7.8E-2</v>
      </c>
      <c r="J652" s="5">
        <f t="shared" si="151"/>
        <v>1</v>
      </c>
      <c r="K652" s="5">
        <f t="shared" ca="1" si="152"/>
        <v>50.95</v>
      </c>
      <c r="L652" s="5">
        <f ca="1">IF($A$2=0,
    IFERROR(L651,
        MAX('1D'!$D$16,
            POWER((ABS(K652)^2)/('1D'!$I$5*MAX(F652,
                        0.1)^2),
                1/3))),
    IF(IFERROR(V651,
            0)=0,
        IFERROR(L651,
            MAX('1D'!$D$16,
                POWER((ABS(K652)^2)/('1D'!$I$5*MAX(F652,
                            0.1)^2),
                    1/3))),
        IF(OR(IFERROR(L652,
                    0)=0,
                IFERROR(S651,
                    0)&lt;1,
                IFERROR(S652,
                    0)&lt;1),
            MAX('1D'!$D$16,
                POWER((ABS(K652)^2)/('1D'!$I$5*MAX(F652,
                            0.1)^2),
                    1/3)),
            IF(IFERROR(U652,
                    0)&gt;0,
                MAX('1D'!$D$16,
                    IFERROR(L652,
                        0)+((IFERROR(U652,
                                0))*'1D'!$D$18*IF((IFERROR(S652,
                                    0))&lt;1,
                            1,
                            -1))),
                IF(IFERROR(U652,
                        0)&lt;0,
                    IF(ABS((MAX('1D'!$D$16,
                                    POWER((ABS(K652)^2)/('1D'!$I$5*MAX(F652,
                                                0.1)^2),
                                        1/3)))-IFERROR(L652,
                                0))&gt;'1D'!$D$19,
                        MAX('1D'!$D$16,
                            IF((MAX('1D'!$D$16,
                                        POWER((ABS(K652)^2)/('1D'!$I$5*MAX(F652,
                                                    0.1)^2),
                                            1/3)))&gt;IFERROR(L652,
                                    0),
                                MIN((MAX('1D'!$D$16,
                                            POWER((ABS(K652)^2)/('1D'!$I$5*MAX(F652,
                                                        0.1)^2),
                                                1/3))),
                                    IFERROR(L652,
                                        0)+(MIN(ABS(IFERROR(U652,
                                                    0))*'1D'!$D$18,
                                            ABS((MAX('1D'!$D$16,
                                                        POWER((ABS(K652)^2)/('1D'!$I$5*MAX(F652,
                                                                    0.1)^2),
                                                            1/3)))-IFERROR(L652,
                                                    0))))),
                                MAX((MAX('1D'!$D$16,
                                            POWER((ABS(K652)^2)/('1D'!$I$5*MAX(F652,
                                                        0.1)^2),
                                                1/3))),
                                    IFERROR(L652,
                                        0)-(MIN(ABS(IFERROR(U652,
                                                    0))*'1D'!$D$18,
                                            ABS((MAX('1D'!$D$16,
                                                        POWER((ABS(K652)^2)/('1D'!$I$5*MAX(F652,
                                                                    0.1)^2),
                                                            1/3)))-IFERROR(L652,
                                                    0))))))),
                        MAX('1D'!$D$16,
                            POWER((ABS(K652)^2)/('1D'!$I$5*MAX(F652,
                                        0.1)^2),
                                1/3))),
                    MAX('1D'!$D$16,
                        IFERROR(L652,
                            0)))))))</f>
        <v>2.0411692021517887</v>
      </c>
      <c r="M652" s="5">
        <f t="shared" ca="1" si="140"/>
        <v>10.614079851189301</v>
      </c>
      <c r="N652" s="5">
        <f t="shared" ca="1" si="141"/>
        <v>1.1434704692804873</v>
      </c>
      <c r="O652" s="5">
        <f t="shared" ca="1" si="142"/>
        <v>4.8002276894771132</v>
      </c>
      <c r="P652" s="5">
        <f t="shared" ca="1" si="143"/>
        <v>634.28266920215174</v>
      </c>
      <c r="Q652" s="5">
        <f ca="1">P652+((ABS(K652)/MAX(((F652)+(G652)*(L652))*(L652),
            0.000001))^2)/(2*'1D'!$I$5)</f>
        <v>635.45709253909479</v>
      </c>
      <c r="R652" s="5">
        <f ca="1">((ABS(K652)*'1D'!$D$6)/(MAX(((F652)+(G652)*(L652))*(L652),
            0.000001)*MAX(((((F652)+(G652)*(L652))*(L652))/MAX((F652)+2*(L652)*SQRT(1+(G652)^2),
                    0.000001))^(2/3),
            0.000001)))^2</f>
        <v>4.3358367565141456E-3</v>
      </c>
      <c r="S652" s="5">
        <f ca="1">ABS(ABS(K652)/MAX(((F652)+(G652)*(L652))*(L652),
        0.000001))/SQRT('1D'!$I$5*MAX((((F652)+(G652)*(L652))*(L652))/MAX((F652)+2*(G652)*(L652),
            0.000001),
        0.000001))</f>
        <v>1.0727235886044055</v>
      </c>
      <c r="T652" s="5">
        <f ca="1">((F652)*(L652)^2)/2+(G652)*(L652)^3/3+(ABS(K652)^2)/('1D'!$I$5*MAX(((F652)+(G652)*(L652))*(L652),
        0.000001))</f>
        <v>35.763412605541333</v>
      </c>
      <c r="U652" s="5">
        <f ca="1">IF($A$2=0,
    0,
    IFERROR(Q651-(((R651+R652)/2)*J652)-(IF(O651&gt;O652,
                '1D'!$D$8*((O651^2-O652^2)/(2*'1D'!$I$5)),
                '1D'!$D$9*((O652^2-O651^2)/(2*'1D'!$I$5)))+('1D'!$D$10*(ABS(I652)/90)*(MAX(O651^2,
                        O652^2)/(2*'1D'!$I$5))))-Q652,
        0))</f>
        <v>-3.9885117902258571E-3</v>
      </c>
      <c r="V652" s="5">
        <f ca="1">IF($A$2=0,
    1,
    IF(IFERROR(V651,
            0)=0,
        0,
        IFERROR(IF(ROUND(S652,
                    3)=1,
                1,
                IF(AND(ABS(U652)&lt;'1D'!$D$19,
                        S652&gt;1),
                    1,
                    0)),
            0)))</f>
        <v>0</v>
      </c>
      <c r="W652" s="5">
        <f ca="1">IF($A$2=0,
    MAX(MAX('1D'!$D$16,
            MAX('1D'!$D$16,
                POWER((ABS(K652)^2)/('1D'!$I$5*MAX(F652,
                            0.1)^2),
                    1/3))),
        IFERROR(W1396,
            MAX(MAX('1D'!$D$16,
                    MAX('1D'!$D$16,
                        POWER((ABS(K652)^2)/('1D'!$I$5*MAX(F652,
                                    0.1)^2),
                            1/3))),
                ($L$2)-E1396))),
    IF(IFERROR(AG653,
            0)=0,
        MAX(MAX('1D'!$D$16,
                MAX('1D'!$D$16,
                    POWER((ABS(K652)^2)/('1D'!$I$5*MAX(F652,
                                0.1)^2),
                        1/3))),
            IFERROR(W1396,
                MAX(MAX('1D'!$D$16,
                        MAX('1D'!$D$16,
                            POWER((ABS(K652)^2)/('1D'!$I$5*MAX(F652,
                                        0.1)^2),
                                1/3))),
                    ($L$2)-E1396))),
        IF(IFERROR(W652,
                0)=0,
            MAX(MAX('1D'!$D$16,
                    MAX('1D'!$D$16,
                        POWER((ABS(K652)^2)/('1D'!$I$5*MAX(F652,
                                    0.1)^2),
                            1/3))),
                IFERROR(W1396,
                    MAX(MAX('1D'!$D$16,
                            MAX('1D'!$D$16,
                                POWER((ABS(K652)^2)/('1D'!$I$5*MAX(F652,
                                            0.1)^2),
                                    1/3))),
                        ($L$2)-E1396))),
            IF(OR(IFERROR(AD652,
                        0)&gt;=1,
                    IFERROR(AD653,
                        0)&gt;=1),
                MAX('1D'!$D$16,
                    MAX('1D'!$D$16,
                        POWER((ABS(K652)^2)/('1D'!$I$5*MAX(F652,
                                    0.1)^2),
                            1/3))),
                IF(ABS(IFERROR(AF652,
                            0))&lt;'1D'!$D$19,
                    MAX(MAX('1D'!$D$16,
                            MAX('1D'!$D$16,
                                POWER((ABS(K652)^2)/('1D'!$I$5*MAX(F652,
                                            0.1)^2),
                                    1/3))),
                        IFERROR(W652,
                            0)),
                    MAX(MAX('1D'!$D$16,
                            MAX('1D'!$D$16,
                                POWER((ABS(K652)^2)/('1D'!$I$5*MAX(F652,
                                            0.1)^2),
                                    1/3))),
                        (IFERROR(W652,
                                0))+((IFERROR(AF652,
                                    0))*'1D'!$D$18)))))))</f>
        <v>2.1389677043987478</v>
      </c>
      <c r="X652" s="5">
        <f t="shared" ca="1" si="144"/>
        <v>11.122632062873489</v>
      </c>
      <c r="Y652" s="5">
        <f t="shared" ca="1" si="145"/>
        <v>1.1735290000551568</v>
      </c>
      <c r="Z652" s="5">
        <f t="shared" ca="1" si="146"/>
        <v>4.5807502857230418</v>
      </c>
      <c r="AA652" s="5">
        <f t="shared" ca="1" si="147"/>
        <v>634.38046770439871</v>
      </c>
      <c r="AB652" s="5">
        <f ca="1">AA652+((ABS(K652)/MAX(((F652)+(G652)*(W652))*(W652),
            0.000001))^2)/(2*'1D'!$I$5)</f>
        <v>635.44995155659808</v>
      </c>
      <c r="AC652" s="5">
        <f ca="1">((ABS(K652)*'1D'!$D$6)/(MAX(((F652)+(G652)*(W652))*(W652),
            0.000001)*MAX(((((F652)+(G652)*(W652))*(W652))/MAX((F652)+2*(W652)*SQRT(1+(G652)^2),
                    0.000001))^(2/3),
            0.000001)))^2</f>
        <v>3.8141460404132466E-3</v>
      </c>
      <c r="AD652" s="5">
        <f ca="1">ABS(ABS(K652)/MAX(((F652)+(G652)*(W652))*(W652),
        0.000001))/SQRT('1D'!$I$5*MAX((((F652)+(G652)*(W652))*(W652))/MAX((F652)+2*(G652)*(W652),
            0.000001),
        0.000001))</f>
        <v>1.0000000000000004</v>
      </c>
      <c r="AE652" s="5">
        <f ca="1">((F652)*(W652)^2)/2+(G652)*(W652)^3/3+(ABS(K652)^2)/('1D'!$I$5*MAX(((F652)+(G652)*(W652))*(W652),
        0.000001))</f>
        <v>35.686426155594638</v>
      </c>
      <c r="AF652" s="5">
        <f ca="1">IF($A$2=0,
    0,
    IFERROR(AB653+(((AC652+AC653)/2)*J653)+(IF(Z652&gt;Z653,
                '1D'!$D$8*((Z652^2-Z653^2)/(2*'1D'!$I$5)),
                '1D'!$D$9*((Z653^2-Z652^2)/(2*'1D'!$I$5)))+('1D'!$D$10*(ABS(I653)/90)*(MAX(Z652^2,
                        Z653^2)/(2*'1D'!$I$5))))-AB652,
        0))</f>
        <v>3.3622728137743252E-3</v>
      </c>
      <c r="AG652" s="5">
        <f ca="1">IF($A$2=0,
    1,
    IF(IFERROR(AG653,
            0)=0,
        0,
        IFERROR(IF(OR(ROUND(AD652,
                        3)&gt;=1,
                    AND(ABS(AF652)&lt;'1D'!$D$19,
                        AD652&lt;1)),
                1,
                0),
            0)))</f>
        <v>1</v>
      </c>
      <c r="AH652" s="5">
        <f ca="1">IFERROR(IF('1D'!V32="Supercritical",
        MAX('1D'!$D$16,
            IFERROR(L652,
                MAX('1D'!$D$16,
                    POWER((ABS(K652)^2)/('1D'!$I$5*MAX(F652,
                                0.1)^2),
                        1/3)))),
        IF('1D'!V32="Subcritical",
            MAX('1D'!$D$16,
                IFERROR(W652,
                    MAX('1D'!$D$16,
                        POWER((ABS(K652)^2)/('1D'!$I$5*MAX(F652,
                                    0.1)^2),
                            1/3)))),
            IF(IFERROR(T652,
                    -1E+99)&gt;=IFERROR(AE652,
                    -1E+99),
                MAX('1D'!$D$16,
                    IFERROR(L652,
                        MAX('1D'!$D$16,
                            POWER((ABS(K652)^2)/('1D'!$I$5*MAX(F652,
                                        0.1)^2),
                                1/3)))),
                MAX('1D'!$D$16,
                    IFERROR(W652,
                        MAX('1D'!$D$16,
                            POWER((ABS(K652)^2)/('1D'!$I$5*MAX(F652,
                                        0.1)^2),
                                1/3))))))),
    MAX('1D'!$D$16,
        POWER((ABS(K652)^2)/('1D'!$I$5*MAX(F652,
                    0.1)^2),
            1/3)))</f>
        <v>2.0411692021517887</v>
      </c>
      <c r="AI652" s="5">
        <f t="shared" ca="1" si="148"/>
        <v>634.28266920215174</v>
      </c>
      <c r="AJ652" s="5">
        <f ca="1">AI652+((ABS(K652)/MAX(((F652)+(G652)*(AH652))*(AH652),
            0.000001))^2)/(2*'1D'!$I$5)</f>
        <v>635.45709253909479</v>
      </c>
      <c r="AM652">
        <v>0</v>
      </c>
      <c r="AN652">
        <v>0</v>
      </c>
      <c r="AO652" s="5">
        <f t="shared" si="149"/>
        <v>0</v>
      </c>
      <c r="AP652" s="5">
        <f t="shared" si="153"/>
        <v>0</v>
      </c>
      <c r="AQ652" s="5">
        <f ca="1">ABS(ABS(K652)/MAX(((F652)+(G652)*(AH652))*(AH652),
        0.000001))/SQRT('1D'!$I$5*MAX((((F652)+(G652)*(AH652))*(AH652))/MAX((F652)+2*(G652)*(AH652),
            0.000001),
        0.000001))</f>
        <v>1.0727235886044055</v>
      </c>
      <c r="AR652" s="5" t="str">
        <f t="shared" ca="1" si="150"/>
        <v>Supercritical</v>
      </c>
      <c r="AS652" s="5">
        <f ca="1">((ABS(K652)*'1D'!$D$6)/(MAX(((F652)+(G652)*(AH652))*(AH652),
            0.000001)*MAX(((((F652)+(G652)*(AH652))*(AH652))/MAX((F652)+2*(AH652)*SQRT(1+(G652)^2),
                    0.000001))^(2/3),
            0.000001)))^2</f>
        <v>4.3358367565141456E-3</v>
      </c>
    </row>
    <row r="653" spans="1:45" x14ac:dyDescent="0.35">
      <c r="A653">
        <v>644</v>
      </c>
      <c r="B653">
        <v>642.99599999999998</v>
      </c>
      <c r="C653">
        <v>616137.80099999998</v>
      </c>
      <c r="D653">
        <v>3097353.148</v>
      </c>
      <c r="E653">
        <v>632.24099999999999</v>
      </c>
      <c r="F653">
        <v>5.2</v>
      </c>
      <c r="G653">
        <v>0</v>
      </c>
      <c r="H653" t="s">
        <v>176</v>
      </c>
      <c r="I653">
        <v>2.7E-2</v>
      </c>
      <c r="J653" s="5">
        <f t="shared" si="151"/>
        <v>1</v>
      </c>
      <c r="K653" s="5">
        <f t="shared" ca="1" si="152"/>
        <v>50.95</v>
      </c>
      <c r="L653" s="5">
        <f ca="1">IF($A$2=0,
    IFERROR(L652,
        MAX('1D'!$D$16,
            POWER((ABS(K653)^2)/('1D'!$I$5*MAX(F653,
                        0.1)^2),
                1/3))),
    IF(IFERROR(V652,
            0)=0,
        IFERROR(L652,
            MAX('1D'!$D$16,
                POWER((ABS(K653)^2)/('1D'!$I$5*MAX(F653,
                            0.1)^2),
                    1/3))),
        IF(OR(IFERROR(L653,
                    0)=0,
                IFERROR(S652,
                    0)&lt;1,
                IFERROR(S653,
                    0)&lt;1),
            MAX('1D'!$D$16,
                POWER((ABS(K653)^2)/('1D'!$I$5*MAX(F653,
                            0.1)^2),
                    1/3)),
            IF(IFERROR(U653,
                    0)&gt;0,
                MAX('1D'!$D$16,
                    IFERROR(L653,
                        0)+((IFERROR(U653,
                                0))*'1D'!$D$18*IF((IFERROR(S653,
                                    0))&lt;1,
                            1,
                            -1))),
                IF(IFERROR(U653,
                        0)&lt;0,
                    IF(ABS((MAX('1D'!$D$16,
                                    POWER((ABS(K653)^2)/('1D'!$I$5*MAX(F653,
                                                0.1)^2),
                                        1/3)))-IFERROR(L653,
                                0))&gt;'1D'!$D$19,
                        MAX('1D'!$D$16,
                            IF((MAX('1D'!$D$16,
                                        POWER((ABS(K653)^2)/('1D'!$I$5*MAX(F653,
                                                    0.1)^2),
                                            1/3)))&gt;IFERROR(L653,
                                    0),
                                MIN((MAX('1D'!$D$16,
                                            POWER((ABS(K653)^2)/('1D'!$I$5*MAX(F653,
                                                        0.1)^2),
                                                1/3))),
                                    IFERROR(L653,
                                        0)+(MIN(ABS(IFERROR(U653,
                                                    0))*'1D'!$D$18,
                                            ABS((MAX('1D'!$D$16,
                                                        POWER((ABS(K653)^2)/('1D'!$I$5*MAX(F653,
                                                                    0.1)^2),
                                                            1/3)))-IFERROR(L653,
                                                    0))))),
                                MAX((MAX('1D'!$D$16,
                                            POWER((ABS(K653)^2)/('1D'!$I$5*MAX(F653,
                                                        0.1)^2),
                                                1/3))),
                                    IFERROR(L653,
                                        0)-(MIN(ABS(IFERROR(U653,
                                                    0))*'1D'!$D$18,
                                            ABS((MAX('1D'!$D$16,
                                                        POWER((ABS(K653)^2)/('1D'!$I$5*MAX(F653,
                                                                    0.1)^2),
                                                            1/3)))-IFERROR(L653,
                                                    0))))))),
                        MAX('1D'!$D$16,
                            POWER((ABS(K653)^2)/('1D'!$I$5*MAX(F653,
                                        0.1)^2),
                                1/3))),
                    MAX('1D'!$D$16,
                        IFERROR(L653,
                            0)))))))</f>
        <v>2.0411692021517887</v>
      </c>
      <c r="M653" s="5">
        <f t="shared" ca="1" si="140"/>
        <v>10.614079851189301</v>
      </c>
      <c r="N653" s="5">
        <f t="shared" ca="1" si="141"/>
        <v>1.1434704692804873</v>
      </c>
      <c r="O653" s="5">
        <f t="shared" ca="1" si="142"/>
        <v>4.8002276894771132</v>
      </c>
      <c r="P653" s="5">
        <f t="shared" ca="1" si="143"/>
        <v>634.28216920215175</v>
      </c>
      <c r="Q653" s="5">
        <f ca="1">P653+((ABS(K653)/MAX(((F653)+(G653)*(L653))*(L653),
            0.000001))^2)/(2*'1D'!$I$5)</f>
        <v>635.4565925390948</v>
      </c>
      <c r="R653" s="5">
        <f ca="1">((ABS(K653)*'1D'!$D$6)/(MAX(((F653)+(G653)*(L653))*(L653),
            0.000001)*MAX(((((F653)+(G653)*(L653))*(L653))/MAX((F653)+2*(L653)*SQRT(1+(G653)^2),
                    0.000001))^(2/3),
            0.000001)))^2</f>
        <v>4.3358367565141456E-3</v>
      </c>
      <c r="S653" s="5">
        <f ca="1">ABS(ABS(K653)/MAX(((F653)+(G653)*(L653))*(L653),
        0.000001))/SQRT('1D'!$I$5*MAX((((F653)+(G653)*(L653))*(L653))/MAX((F653)+2*(G653)*(L653),
            0.000001),
        0.000001))</f>
        <v>1.0727235886044055</v>
      </c>
      <c r="T653" s="5">
        <f ca="1">((F653)*(L653)^2)/2+(G653)*(L653)^3/3+(ABS(K653)^2)/('1D'!$I$5*MAX(((F653)+(G653)*(L653))*(L653),
        0.000001))</f>
        <v>35.763412605541333</v>
      </c>
      <c r="U653" s="5">
        <f ca="1">IF($A$2=0,
    0,
    IFERROR(Q652-(((R652+R653)/2)*J653)-(IF(O652&gt;O653,
                '1D'!$D$8*((O652^2-O653^2)/(2*'1D'!$I$5)),
                '1D'!$D$9*((O653^2-O652^2)/(2*'1D'!$I$5)))+('1D'!$D$10*(ABS(I653)/90)*(MAX(O652^2,
                        O653^2)/(2*'1D'!$I$5))))-Q653,
        0))</f>
        <v>-3.8886858066007335E-3</v>
      </c>
      <c r="V653" s="5">
        <f ca="1">IF($A$2=0,
    1,
    IF(IFERROR(V652,
            0)=0,
        0,
        IFERROR(IF(ROUND(S653,
                    3)=1,
                1,
                IF(AND(ABS(U653)&lt;'1D'!$D$19,
                        S653&gt;1),
                    1,
                    0)),
            0)))</f>
        <v>0</v>
      </c>
      <c r="W653" s="5">
        <f ca="1">IF($A$2=0,
    MAX(MAX('1D'!$D$16,
            MAX('1D'!$D$16,
                POWER((ABS(K653)^2)/('1D'!$I$5*MAX(F653,
                            0.1)^2),
                    1/3))),
        IFERROR(W1396,
            MAX(MAX('1D'!$D$16,
                    MAX('1D'!$D$16,
                        POWER((ABS(K653)^2)/('1D'!$I$5*MAX(F653,
                                    0.1)^2),
                            1/3))),
                ($L$2)-E1396))),
    IF(IFERROR(AG654,
            0)=0,
        MAX(MAX('1D'!$D$16,
                MAX('1D'!$D$16,
                    POWER((ABS(K653)^2)/('1D'!$I$5*MAX(F653,
                                0.1)^2),
                        1/3))),
            IFERROR(W1396,
                MAX(MAX('1D'!$D$16,
                        MAX('1D'!$D$16,
                            POWER((ABS(K653)^2)/('1D'!$I$5*MAX(F653,
                                        0.1)^2),
                                1/3))),
                    ($L$2)-E1396))),
        IF(IFERROR(W653,
                0)=0,
            MAX(MAX('1D'!$D$16,
                    MAX('1D'!$D$16,
                        POWER((ABS(K653)^2)/('1D'!$I$5*MAX(F653,
                                    0.1)^2),
                            1/3))),
                IFERROR(W1396,
                    MAX(MAX('1D'!$D$16,
                            MAX('1D'!$D$16,
                                POWER((ABS(K653)^2)/('1D'!$I$5*MAX(F653,
                                            0.1)^2),
                                    1/3))),
                        ($L$2)-E1396))),
            IF(OR(IFERROR(AD653,
                        0)&gt;=1,
                    IFERROR(AD654,
                        0)&gt;=1),
                MAX('1D'!$D$16,
                    MAX('1D'!$D$16,
                        POWER((ABS(K653)^2)/('1D'!$I$5*MAX(F653,
                                    0.1)^2),
                            1/3))),
                IF(ABS(IFERROR(AF653,
                            0))&lt;'1D'!$D$19,
                    MAX(MAX('1D'!$D$16,
                            MAX('1D'!$D$16,
                                POWER((ABS(K653)^2)/('1D'!$I$5*MAX(F653,
                                            0.1)^2),
                                    1/3))),
                        IFERROR(W653,
                            0)),
                    MAX(MAX('1D'!$D$16,
                            MAX('1D'!$D$16,
                                POWER((ABS(K653)^2)/('1D'!$I$5*MAX(F653,
                                            0.1)^2),
                                    1/3))),
                        (IFERROR(W653,
                                0))+((IFERROR(AF653,
                                    0))*'1D'!$D$18)))))))</f>
        <v>2.1389677043987478</v>
      </c>
      <c r="X653" s="5">
        <f t="shared" ca="1" si="144"/>
        <v>11.122632062873489</v>
      </c>
      <c r="Y653" s="5">
        <f t="shared" ca="1" si="145"/>
        <v>1.1735290000551568</v>
      </c>
      <c r="Z653" s="5">
        <f t="shared" ca="1" si="146"/>
        <v>4.5807502857230418</v>
      </c>
      <c r="AA653" s="5">
        <f t="shared" ca="1" si="147"/>
        <v>634.37996770439872</v>
      </c>
      <c r="AB653" s="5">
        <f ca="1">AA653+((ABS(K653)/MAX(((F653)+(G653)*(W653))*(W653),
            0.000001))^2)/(2*'1D'!$I$5)</f>
        <v>635.44945155659809</v>
      </c>
      <c r="AC653" s="5">
        <f ca="1">((ABS(K653)*'1D'!$D$6)/(MAX(((F653)+(G653)*(W653))*(W653),
            0.000001)*MAX(((((F653)+(G653)*(W653))*(W653))/MAX((F653)+2*(W653)*SQRT(1+(G653)^2),
                    0.000001))^(2/3),
            0.000001)))^2</f>
        <v>3.8141460404132466E-3</v>
      </c>
      <c r="AD653" s="5">
        <f ca="1">ABS(ABS(K653)/MAX(((F653)+(G653)*(W653))*(W653),
        0.000001))/SQRT('1D'!$I$5*MAX((((F653)+(G653)*(W653))*(W653))/MAX((F653)+2*(G653)*(W653),
            0.000001),
        0.000001))</f>
        <v>1.0000000000000004</v>
      </c>
      <c r="AE653" s="5">
        <f ca="1">((F653)*(W653)^2)/2+(G653)*(W653)^3/3+(ABS(K653)^2)/('1D'!$I$5*MAX(((F653)+(G653)*(W653))*(W653),
        0.000001))</f>
        <v>35.686426155594638</v>
      </c>
      <c r="AF653" s="5">
        <f ca="1">IF($A$2=0,
    0,
    IFERROR(AB654+(((AC653+AC654)/2)*J654)+(IF(Z653&gt;Z654,
                '1D'!$D$8*((Z653^2-Z654^2)/(2*'1D'!$I$5)),
                '1D'!$D$9*((Z654^2-Z653^2)/(2*'1D'!$I$5)))+('1D'!$D$10*(ABS(I654)/90)*(MAX(Z653^2,
                        Z654^2)/(2*'1D'!$I$5))))-AB653,
        0))</f>
        <v>3.3622728137743252E-3</v>
      </c>
      <c r="AG653" s="5">
        <f ca="1">IF($A$2=0,
    1,
    IF(IFERROR(AG654,
            0)=0,
        0,
        IFERROR(IF(OR(ROUND(AD653,
                        3)&gt;=1,
                    AND(ABS(AF653)&lt;'1D'!$D$19,
                        AD653&lt;1)),
                1,
                0),
            0)))</f>
        <v>1</v>
      </c>
      <c r="AH653" s="5">
        <f ca="1">IFERROR(IF('1D'!V32="Supercritical",
        MAX('1D'!$D$16,
            IFERROR(L653,
                MAX('1D'!$D$16,
                    POWER((ABS(K653)^2)/('1D'!$I$5*MAX(F653,
                                0.1)^2),
                        1/3)))),
        IF('1D'!V32="Subcritical",
            MAX('1D'!$D$16,
                IFERROR(W653,
                    MAX('1D'!$D$16,
                        POWER((ABS(K653)^2)/('1D'!$I$5*MAX(F653,
                                    0.1)^2),
                            1/3)))),
            IF(IFERROR(T653,
                    -1E+99)&gt;=IFERROR(AE653,
                    -1E+99),
                MAX('1D'!$D$16,
                    IFERROR(L653,
                        MAX('1D'!$D$16,
                            POWER((ABS(K653)^2)/('1D'!$I$5*MAX(F653,
                                        0.1)^2),
                                1/3)))),
                MAX('1D'!$D$16,
                    IFERROR(W653,
                        MAX('1D'!$D$16,
                            POWER((ABS(K653)^2)/('1D'!$I$5*MAX(F653,
                                        0.1)^2),
                                1/3))))))),
    MAX('1D'!$D$16,
        POWER((ABS(K653)^2)/('1D'!$I$5*MAX(F653,
                    0.1)^2),
            1/3)))</f>
        <v>2.0411692021517887</v>
      </c>
      <c r="AI653" s="5">
        <f t="shared" ca="1" si="148"/>
        <v>634.28216920215175</v>
      </c>
      <c r="AJ653" s="5">
        <f ca="1">AI653+((ABS(K653)/MAX(((F653)+(G653)*(AH653))*(AH653),
            0.000001))^2)/(2*'1D'!$I$5)</f>
        <v>635.4565925390948</v>
      </c>
      <c r="AM653">
        <v>0</v>
      </c>
      <c r="AN653">
        <v>0</v>
      </c>
      <c r="AO653" s="5">
        <f t="shared" si="149"/>
        <v>0</v>
      </c>
      <c r="AP653" s="5">
        <f t="shared" si="153"/>
        <v>0</v>
      </c>
      <c r="AQ653" s="5">
        <f ca="1">ABS(ABS(K653)/MAX(((F653)+(G653)*(AH653))*(AH653),
        0.000001))/SQRT('1D'!$I$5*MAX((((F653)+(G653)*(AH653))*(AH653))/MAX((F653)+2*(G653)*(AH653),
            0.000001),
        0.000001))</f>
        <v>1.0727235886044055</v>
      </c>
      <c r="AR653" s="5" t="str">
        <f t="shared" ca="1" si="150"/>
        <v>Supercritical</v>
      </c>
      <c r="AS653" s="5">
        <f ca="1">((ABS(K653)*'1D'!$D$6)/(MAX(((F653)+(G653)*(AH653))*(AH653),
            0.000001)*MAX(((((F653)+(G653)*(AH653))*(AH653))/MAX((F653)+2*(AH653)*SQRT(1+(G653)^2),
                    0.000001))^(2/3),
            0.000001)))^2</f>
        <v>4.3358367565141456E-3</v>
      </c>
    </row>
    <row r="654" spans="1:45" x14ac:dyDescent="0.35">
      <c r="A654">
        <v>645</v>
      </c>
      <c r="B654">
        <v>643.99599999999998</v>
      </c>
      <c r="C654">
        <v>616137.32700000005</v>
      </c>
      <c r="D654">
        <v>3097352.2680000002</v>
      </c>
      <c r="E654">
        <v>632.2405</v>
      </c>
      <c r="F654">
        <v>5.2</v>
      </c>
      <c r="G654">
        <v>0</v>
      </c>
      <c r="H654" t="s">
        <v>176</v>
      </c>
      <c r="I654">
        <v>2.7E-2</v>
      </c>
      <c r="J654" s="5">
        <f t="shared" si="151"/>
        <v>1</v>
      </c>
      <c r="K654" s="5">
        <f t="shared" ca="1" si="152"/>
        <v>50.95</v>
      </c>
      <c r="L654" s="5">
        <f ca="1">IF($A$2=0,
    IFERROR(L653,
        MAX('1D'!$D$16,
            POWER((ABS(K654)^2)/('1D'!$I$5*MAX(F654,
                        0.1)^2),
                1/3))),
    IF(IFERROR(V653,
            0)=0,
        IFERROR(L653,
            MAX('1D'!$D$16,
                POWER((ABS(K654)^2)/('1D'!$I$5*MAX(F654,
                            0.1)^2),
                    1/3))),
        IF(OR(IFERROR(L654,
                    0)=0,
                IFERROR(S653,
                    0)&lt;1,
                IFERROR(S654,
                    0)&lt;1),
            MAX('1D'!$D$16,
                POWER((ABS(K654)^2)/('1D'!$I$5*MAX(F654,
                            0.1)^2),
                    1/3)),
            IF(IFERROR(U654,
                    0)&gt;0,
                MAX('1D'!$D$16,
                    IFERROR(L654,
                        0)+((IFERROR(U654,
                                0))*'1D'!$D$18*IF((IFERROR(S654,
                                    0))&lt;1,
                            1,
                            -1))),
                IF(IFERROR(U654,
                        0)&lt;0,
                    IF(ABS((MAX('1D'!$D$16,
                                    POWER((ABS(K654)^2)/('1D'!$I$5*MAX(F654,
                                                0.1)^2),
                                        1/3)))-IFERROR(L654,
                                0))&gt;'1D'!$D$19,
                        MAX('1D'!$D$16,
                            IF((MAX('1D'!$D$16,
                                        POWER((ABS(K654)^2)/('1D'!$I$5*MAX(F654,
                                                    0.1)^2),
                                            1/3)))&gt;IFERROR(L654,
                                    0),
                                MIN((MAX('1D'!$D$16,
                                            POWER((ABS(K654)^2)/('1D'!$I$5*MAX(F654,
                                                        0.1)^2),
                                                1/3))),
                                    IFERROR(L654,
                                        0)+(MIN(ABS(IFERROR(U654,
                                                    0))*'1D'!$D$18,
                                            ABS((MAX('1D'!$D$16,
                                                        POWER((ABS(K654)^2)/('1D'!$I$5*MAX(F654,
                                                                    0.1)^2),
                                                            1/3)))-IFERROR(L654,
                                                    0))))),
                                MAX((MAX('1D'!$D$16,
                                            POWER((ABS(K654)^2)/('1D'!$I$5*MAX(F654,
                                                        0.1)^2),
                                                1/3))),
                                    IFERROR(L654,
                                        0)-(MIN(ABS(IFERROR(U654,
                                                    0))*'1D'!$D$18,
                                            ABS((MAX('1D'!$D$16,
                                                        POWER((ABS(K654)^2)/('1D'!$I$5*MAX(F654,
                                                                    0.1)^2),
                                                            1/3)))-IFERROR(L654,
                                                    0))))))),
                        MAX('1D'!$D$16,
                            POWER((ABS(K654)^2)/('1D'!$I$5*MAX(F654,
                                        0.1)^2),
                                1/3))),
                    MAX('1D'!$D$16,
                        IFERROR(L654,
                            0)))))))</f>
        <v>2.0411692021517887</v>
      </c>
      <c r="M654" s="5">
        <f t="shared" ca="1" si="140"/>
        <v>10.614079851189301</v>
      </c>
      <c r="N654" s="5">
        <f t="shared" ca="1" si="141"/>
        <v>1.1434704692804873</v>
      </c>
      <c r="O654" s="5">
        <f t="shared" ca="1" si="142"/>
        <v>4.8002276894771132</v>
      </c>
      <c r="P654" s="5">
        <f t="shared" ca="1" si="143"/>
        <v>634.28166920215176</v>
      </c>
      <c r="Q654" s="5">
        <f ca="1">P654+((ABS(K654)/MAX(((F654)+(G654)*(L654))*(L654),
            0.000001))^2)/(2*'1D'!$I$5)</f>
        <v>635.45609253909481</v>
      </c>
      <c r="R654" s="5">
        <f ca="1">((ABS(K654)*'1D'!$D$6)/(MAX(((F654)+(G654)*(L654))*(L654),
            0.000001)*MAX(((((F654)+(G654)*(L654))*(L654))/MAX((F654)+2*(L654)*SQRT(1+(G654)^2),
                    0.000001))^(2/3),
            0.000001)))^2</f>
        <v>4.3358367565141456E-3</v>
      </c>
      <c r="S654" s="5">
        <f ca="1">ABS(ABS(K654)/MAX(((F654)+(G654)*(L654))*(L654),
        0.000001))/SQRT('1D'!$I$5*MAX((((F654)+(G654)*(L654))*(L654))/MAX((F654)+2*(G654)*(L654),
            0.000001),
        0.000001))</f>
        <v>1.0727235886044055</v>
      </c>
      <c r="T654" s="5">
        <f ca="1">((F654)*(L654)^2)/2+(G654)*(L654)^3/3+(ABS(K654)^2)/('1D'!$I$5*MAX(((F654)+(G654)*(L654))*(L654),
        0.000001))</f>
        <v>35.763412605541333</v>
      </c>
      <c r="U654" s="5">
        <f ca="1">IF($A$2=0,
    0,
    IFERROR(Q653-(((R653+R654)/2)*J654)-(IF(O653&gt;O654,
                '1D'!$D$8*((O653^2-O654^2)/(2*'1D'!$I$5)),
                '1D'!$D$9*((O654^2-O653^2)/(2*'1D'!$I$5)))+('1D'!$D$10*(ABS(I654)/90)*(MAX(O653^2,
                        O654^2)/(2*'1D'!$I$5))))-Q654,
        0))</f>
        <v>-3.8886858066007335E-3</v>
      </c>
      <c r="V654" s="5">
        <f ca="1">IF($A$2=0,
    1,
    IF(IFERROR(V653,
            0)=0,
        0,
        IFERROR(IF(ROUND(S654,
                    3)=1,
                1,
                IF(AND(ABS(U654)&lt;'1D'!$D$19,
                        S654&gt;1),
                    1,
                    0)),
            0)))</f>
        <v>0</v>
      </c>
      <c r="W654" s="5">
        <f ca="1">IF($A$2=0,
    MAX(MAX('1D'!$D$16,
            MAX('1D'!$D$16,
                POWER((ABS(K654)^2)/('1D'!$I$5*MAX(F654,
                            0.1)^2),
                    1/3))),
        IFERROR(W1396,
            MAX(MAX('1D'!$D$16,
                    MAX('1D'!$D$16,
                        POWER((ABS(K654)^2)/('1D'!$I$5*MAX(F654,
                                    0.1)^2),
                            1/3))),
                ($L$2)-E1396))),
    IF(IFERROR(AG655,
            0)=0,
        MAX(MAX('1D'!$D$16,
                MAX('1D'!$D$16,
                    POWER((ABS(K654)^2)/('1D'!$I$5*MAX(F654,
                                0.1)^2),
                        1/3))),
            IFERROR(W1396,
                MAX(MAX('1D'!$D$16,
                        MAX('1D'!$D$16,
                            POWER((ABS(K654)^2)/('1D'!$I$5*MAX(F654,
                                        0.1)^2),
                                1/3))),
                    ($L$2)-E1396))),
        IF(IFERROR(W654,
                0)=0,
            MAX(MAX('1D'!$D$16,
                    MAX('1D'!$D$16,
                        POWER((ABS(K654)^2)/('1D'!$I$5*MAX(F654,
                                    0.1)^2),
                            1/3))),
                IFERROR(W1396,
                    MAX(MAX('1D'!$D$16,
                            MAX('1D'!$D$16,
                                POWER((ABS(K654)^2)/('1D'!$I$5*MAX(F654,
                                            0.1)^2),
                                    1/3))),
                        ($L$2)-E1396))),
            IF(OR(IFERROR(AD654,
                        0)&gt;=1,
                    IFERROR(AD655,
                        0)&gt;=1),
                MAX('1D'!$D$16,
                    MAX('1D'!$D$16,
                        POWER((ABS(K654)^2)/('1D'!$I$5*MAX(F654,
                                    0.1)^2),
                            1/3))),
                IF(ABS(IFERROR(AF654,
                            0))&lt;'1D'!$D$19,
                    MAX(MAX('1D'!$D$16,
                            MAX('1D'!$D$16,
                                POWER((ABS(K654)^2)/('1D'!$I$5*MAX(F654,
                                            0.1)^2),
                                    1/3))),
                        IFERROR(W654,
                            0)),
                    MAX(MAX('1D'!$D$16,
                            MAX('1D'!$D$16,
                                POWER((ABS(K654)^2)/('1D'!$I$5*MAX(F654,
                                            0.1)^2),
                                    1/3))),
                        (IFERROR(W654,
                                0))+((IFERROR(AF654,
                                    0))*'1D'!$D$18)))))))</f>
        <v>2.1389677043987478</v>
      </c>
      <c r="X654" s="5">
        <f t="shared" ca="1" si="144"/>
        <v>11.122632062873489</v>
      </c>
      <c r="Y654" s="5">
        <f t="shared" ca="1" si="145"/>
        <v>1.1735290000551568</v>
      </c>
      <c r="Z654" s="5">
        <f t="shared" ca="1" si="146"/>
        <v>4.5807502857230418</v>
      </c>
      <c r="AA654" s="5">
        <f t="shared" ca="1" si="147"/>
        <v>634.37946770439873</v>
      </c>
      <c r="AB654" s="5">
        <f ca="1">AA654+((ABS(K654)/MAX(((F654)+(G654)*(W654))*(W654),
            0.000001))^2)/(2*'1D'!$I$5)</f>
        <v>635.4489515565981</v>
      </c>
      <c r="AC654" s="5">
        <f ca="1">((ABS(K654)*'1D'!$D$6)/(MAX(((F654)+(G654)*(W654))*(W654),
            0.000001)*MAX(((((F654)+(G654)*(W654))*(W654))/MAX((F654)+2*(W654)*SQRT(1+(G654)^2),
                    0.000001))^(2/3),
            0.000001)))^2</f>
        <v>3.8141460404132466E-3</v>
      </c>
      <c r="AD654" s="5">
        <f ca="1">ABS(ABS(K654)/MAX(((F654)+(G654)*(W654))*(W654),
        0.000001))/SQRT('1D'!$I$5*MAX((((F654)+(G654)*(W654))*(W654))/MAX((F654)+2*(G654)*(W654),
            0.000001),
        0.000001))</f>
        <v>1.0000000000000004</v>
      </c>
      <c r="AE654" s="5">
        <f ca="1">((F654)*(W654)^2)/2+(G654)*(W654)^3/3+(ABS(K654)^2)/('1D'!$I$5*MAX(((F654)+(G654)*(W654))*(W654),
        0.000001))</f>
        <v>35.686426155594638</v>
      </c>
      <c r="AF654" s="5">
        <f ca="1">IF($A$2=0,
    0,
    IFERROR(AB655+(((AC654+AC655)/2)*J655)+(IF(Z654&gt;Z655,
                '1D'!$D$8*((Z654^2-Z655^2)/(2*'1D'!$I$5)),
                '1D'!$D$9*((Z655^2-Z654^2)/(2*'1D'!$I$5)))+('1D'!$D$10*(ABS(I655)/90)*(MAX(Z654^2,
                        Z655^2)/(2*'1D'!$I$5))))-AB654,
        0))</f>
        <v>3.4531789411857972E-3</v>
      </c>
      <c r="AG654" s="5">
        <f ca="1">IF($A$2=0,
    1,
    IF(IFERROR(AG655,
            0)=0,
        0,
        IFERROR(IF(OR(ROUND(AD654,
                        3)&gt;=1,
                    AND(ABS(AF654)&lt;'1D'!$D$19,
                        AD654&lt;1)),
                1,
                0),
            0)))</f>
        <v>1</v>
      </c>
      <c r="AH654" s="5">
        <f ca="1">IFERROR(IF('1D'!V32="Supercritical",
        MAX('1D'!$D$16,
            IFERROR(L654,
                MAX('1D'!$D$16,
                    POWER((ABS(K654)^2)/('1D'!$I$5*MAX(F654,
                                0.1)^2),
                        1/3)))),
        IF('1D'!V32="Subcritical",
            MAX('1D'!$D$16,
                IFERROR(W654,
                    MAX('1D'!$D$16,
                        POWER((ABS(K654)^2)/('1D'!$I$5*MAX(F654,
                                    0.1)^2),
                            1/3)))),
            IF(IFERROR(T654,
                    -1E+99)&gt;=IFERROR(AE654,
                    -1E+99),
                MAX('1D'!$D$16,
                    IFERROR(L654,
                        MAX('1D'!$D$16,
                            POWER((ABS(K654)^2)/('1D'!$I$5*MAX(F654,
                                        0.1)^2),
                                1/3)))),
                MAX('1D'!$D$16,
                    IFERROR(W654,
                        MAX('1D'!$D$16,
                            POWER((ABS(K654)^2)/('1D'!$I$5*MAX(F654,
                                        0.1)^2),
                                1/3))))))),
    MAX('1D'!$D$16,
        POWER((ABS(K654)^2)/('1D'!$I$5*MAX(F654,
                    0.1)^2),
            1/3)))</f>
        <v>2.0411692021517887</v>
      </c>
      <c r="AI654" s="5">
        <f t="shared" ca="1" si="148"/>
        <v>634.28166920215176</v>
      </c>
      <c r="AJ654" s="5">
        <f ca="1">AI654+((ABS(K654)/MAX(((F654)+(G654)*(AH654))*(AH654),
            0.000001))^2)/(2*'1D'!$I$5)</f>
        <v>635.45609253909481</v>
      </c>
      <c r="AM654">
        <v>0</v>
      </c>
      <c r="AN654">
        <v>0</v>
      </c>
      <c r="AO654" s="5">
        <f t="shared" si="149"/>
        <v>0</v>
      </c>
      <c r="AP654" s="5">
        <f t="shared" si="153"/>
        <v>0</v>
      </c>
      <c r="AQ654" s="5">
        <f ca="1">ABS(ABS(K654)/MAX(((F654)+(G654)*(AH654))*(AH654),
        0.000001))/SQRT('1D'!$I$5*MAX((((F654)+(G654)*(AH654))*(AH654))/MAX((F654)+2*(G654)*(AH654),
            0.000001),
        0.000001))</f>
        <v>1.0727235886044055</v>
      </c>
      <c r="AR654" s="5" t="str">
        <f t="shared" ca="1" si="150"/>
        <v>Supercritical</v>
      </c>
      <c r="AS654" s="5">
        <f ca="1">((ABS(K654)*'1D'!$D$6)/(MAX(((F654)+(G654)*(AH654))*(AH654),
            0.000001)*MAX(((((F654)+(G654)*(AH654))*(AH654))/MAX((F654)+2*(AH654)*SQRT(1+(G654)^2),
                    0.000001))^(2/3),
            0.000001)))^2</f>
        <v>4.3358367565141456E-3</v>
      </c>
    </row>
    <row r="655" spans="1:45" x14ac:dyDescent="0.35">
      <c r="A655">
        <v>646</v>
      </c>
      <c r="B655">
        <v>644.99599999999998</v>
      </c>
      <c r="C655">
        <v>616136.853</v>
      </c>
      <c r="D655">
        <v>3097351.3870000001</v>
      </c>
      <c r="E655">
        <v>632.24</v>
      </c>
      <c r="F655">
        <v>5.2</v>
      </c>
      <c r="G655">
        <v>0</v>
      </c>
      <c r="H655" t="s">
        <v>176</v>
      </c>
      <c r="I655">
        <v>7.8E-2</v>
      </c>
      <c r="J655" s="5">
        <f t="shared" si="151"/>
        <v>1</v>
      </c>
      <c r="K655" s="5">
        <f t="shared" ca="1" si="152"/>
        <v>50.95</v>
      </c>
      <c r="L655" s="5">
        <f ca="1">IF($A$2=0,
    IFERROR(L654,
        MAX('1D'!$D$16,
            POWER((ABS(K655)^2)/('1D'!$I$5*MAX(F655,
                        0.1)^2),
                1/3))),
    IF(IFERROR(V654,
            0)=0,
        IFERROR(L654,
            MAX('1D'!$D$16,
                POWER((ABS(K655)^2)/('1D'!$I$5*MAX(F655,
                            0.1)^2),
                    1/3))),
        IF(OR(IFERROR(L655,
                    0)=0,
                IFERROR(S654,
                    0)&lt;1,
                IFERROR(S655,
                    0)&lt;1),
            MAX('1D'!$D$16,
                POWER((ABS(K655)^2)/('1D'!$I$5*MAX(F655,
                            0.1)^2),
                    1/3)),
            IF(IFERROR(U655,
                    0)&gt;0,
                MAX('1D'!$D$16,
                    IFERROR(L655,
                        0)+((IFERROR(U655,
                                0))*'1D'!$D$18*IF((IFERROR(S655,
                                    0))&lt;1,
                            1,
                            -1))),
                IF(IFERROR(U655,
                        0)&lt;0,
                    IF(ABS((MAX('1D'!$D$16,
                                    POWER((ABS(K655)^2)/('1D'!$I$5*MAX(F655,
                                                0.1)^2),
                                        1/3)))-IFERROR(L655,
                                0))&gt;'1D'!$D$19,
                        MAX('1D'!$D$16,
                            IF((MAX('1D'!$D$16,
                                        POWER((ABS(K655)^2)/('1D'!$I$5*MAX(F655,
                                                    0.1)^2),
                                            1/3)))&gt;IFERROR(L655,
                                    0),
                                MIN((MAX('1D'!$D$16,
                                            POWER((ABS(K655)^2)/('1D'!$I$5*MAX(F655,
                                                        0.1)^2),
                                                1/3))),
                                    IFERROR(L655,
                                        0)+(MIN(ABS(IFERROR(U655,
                                                    0))*'1D'!$D$18,
                                            ABS((MAX('1D'!$D$16,
                                                        POWER((ABS(K655)^2)/('1D'!$I$5*MAX(F655,
                                                                    0.1)^2),
                                                            1/3)))-IFERROR(L655,
                                                    0))))),
                                MAX((MAX('1D'!$D$16,
                                            POWER((ABS(K655)^2)/('1D'!$I$5*MAX(F655,
                                                        0.1)^2),
                                                1/3))),
                                    IFERROR(L655,
                                        0)-(MIN(ABS(IFERROR(U655,
                                                    0))*'1D'!$D$18,
                                            ABS((MAX('1D'!$D$16,
                                                        POWER((ABS(K655)^2)/('1D'!$I$5*MAX(F655,
                                                                    0.1)^2),
                                                            1/3)))-IFERROR(L655,
                                                    0))))))),
                        MAX('1D'!$D$16,
                            POWER((ABS(K655)^2)/('1D'!$I$5*MAX(F655,
                                        0.1)^2),
                                1/3))),
                    MAX('1D'!$D$16,
                        IFERROR(L655,
                            0)))))))</f>
        <v>2.0411692021517887</v>
      </c>
      <c r="M655" s="5">
        <f t="shared" ca="1" si="140"/>
        <v>10.614079851189301</v>
      </c>
      <c r="N655" s="5">
        <f t="shared" ca="1" si="141"/>
        <v>1.1434704692804873</v>
      </c>
      <c r="O655" s="5">
        <f t="shared" ca="1" si="142"/>
        <v>4.8002276894771132</v>
      </c>
      <c r="P655" s="5">
        <f t="shared" ca="1" si="143"/>
        <v>634.28116920215177</v>
      </c>
      <c r="Q655" s="5">
        <f ca="1">P655+((ABS(K655)/MAX(((F655)+(G655)*(L655))*(L655),
            0.000001))^2)/(2*'1D'!$I$5)</f>
        <v>635.45559253909482</v>
      </c>
      <c r="R655" s="5">
        <f ca="1">((ABS(K655)*'1D'!$D$6)/(MAX(((F655)+(G655)*(L655))*(L655),
            0.000001)*MAX(((((F655)+(G655)*(L655))*(L655))/MAX((F655)+2*(L655)*SQRT(1+(G655)^2),
                    0.000001))^(2/3),
            0.000001)))^2</f>
        <v>4.3358367565141456E-3</v>
      </c>
      <c r="S655" s="5">
        <f ca="1">ABS(ABS(K655)/MAX(((F655)+(G655)*(L655))*(L655),
        0.000001))/SQRT('1D'!$I$5*MAX((((F655)+(G655)*(L655))*(L655))/MAX((F655)+2*(G655)*(L655),
            0.000001),
        0.000001))</f>
        <v>1.0727235886044055</v>
      </c>
      <c r="T655" s="5">
        <f ca="1">((F655)*(L655)^2)/2+(G655)*(L655)^3/3+(ABS(K655)^2)/('1D'!$I$5*MAX(((F655)+(G655)*(L655))*(L655),
        0.000001))</f>
        <v>35.763412605541333</v>
      </c>
      <c r="U655" s="5">
        <f ca="1">IF($A$2=0,
    0,
    IFERROR(Q654-(((R654+R655)/2)*J655)-(IF(O654&gt;O655,
                '1D'!$D$8*((O654^2-O655^2)/(2*'1D'!$I$5)),
                '1D'!$D$9*((O655^2-O654^2)/(2*'1D'!$I$5)))+('1D'!$D$10*(ABS(I655)/90)*(MAX(O654^2,
                        O655^2)/(2*'1D'!$I$5))))-Q655,
        0))</f>
        <v>-3.9885117902258571E-3</v>
      </c>
      <c r="V655" s="5">
        <f ca="1">IF($A$2=0,
    1,
    IF(IFERROR(V654,
            0)=0,
        0,
        IFERROR(IF(ROUND(S655,
                    3)=1,
                1,
                IF(AND(ABS(U655)&lt;'1D'!$D$19,
                        S655&gt;1),
                    1,
                    0)),
            0)))</f>
        <v>0</v>
      </c>
      <c r="W655" s="5">
        <f ca="1">IF($A$2=0,
    MAX(MAX('1D'!$D$16,
            MAX('1D'!$D$16,
                POWER((ABS(K655)^2)/('1D'!$I$5*MAX(F655,
                            0.1)^2),
                    1/3))),
        IFERROR(W1396,
            MAX(MAX('1D'!$D$16,
                    MAX('1D'!$D$16,
                        POWER((ABS(K655)^2)/('1D'!$I$5*MAX(F655,
                                    0.1)^2),
                            1/3))),
                ($L$2)-E1396))),
    IF(IFERROR(AG656,
            0)=0,
        MAX(MAX('1D'!$D$16,
                MAX('1D'!$D$16,
                    POWER((ABS(K655)^2)/('1D'!$I$5*MAX(F655,
                                0.1)^2),
                        1/3))),
            IFERROR(W1396,
                MAX(MAX('1D'!$D$16,
                        MAX('1D'!$D$16,
                            POWER((ABS(K655)^2)/('1D'!$I$5*MAX(F655,
                                        0.1)^2),
                                1/3))),
                    ($L$2)-E1396))),
        IF(IFERROR(W655,
                0)=0,
            MAX(MAX('1D'!$D$16,
                    MAX('1D'!$D$16,
                        POWER((ABS(K655)^2)/('1D'!$I$5*MAX(F655,
                                    0.1)^2),
                            1/3))),
                IFERROR(W1396,
                    MAX(MAX('1D'!$D$16,
                            MAX('1D'!$D$16,
                                POWER((ABS(K655)^2)/('1D'!$I$5*MAX(F655,
                                            0.1)^2),
                                    1/3))),
                        ($L$2)-E1396))),
            IF(OR(IFERROR(AD655,
                        0)&gt;=1,
                    IFERROR(AD656,
                        0)&gt;=1),
                MAX('1D'!$D$16,
                    MAX('1D'!$D$16,
                        POWER((ABS(K655)^2)/('1D'!$I$5*MAX(F655,
                                    0.1)^2),
                            1/3))),
                IF(ABS(IFERROR(AF655,
                            0))&lt;'1D'!$D$19,
                    MAX(MAX('1D'!$D$16,
                            MAX('1D'!$D$16,
                                POWER((ABS(K655)^2)/('1D'!$I$5*MAX(F655,
                                            0.1)^2),
                                    1/3))),
                        IFERROR(W655,
                            0)),
                    MAX(MAX('1D'!$D$16,
                            MAX('1D'!$D$16,
                                POWER((ABS(K655)^2)/('1D'!$I$5*MAX(F655,
                                            0.1)^2),
                                    1/3))),
                        (IFERROR(W655,
                                0))+((IFERROR(AF655,
                                    0))*'1D'!$D$18)))))))</f>
        <v>2.1389677043987478</v>
      </c>
      <c r="X655" s="5">
        <f t="shared" ca="1" si="144"/>
        <v>11.122632062873489</v>
      </c>
      <c r="Y655" s="5">
        <f t="shared" ca="1" si="145"/>
        <v>1.1735290000551568</v>
      </c>
      <c r="Z655" s="5">
        <f t="shared" ca="1" si="146"/>
        <v>4.5807502857230418</v>
      </c>
      <c r="AA655" s="5">
        <f t="shared" ca="1" si="147"/>
        <v>634.37896770439875</v>
      </c>
      <c r="AB655" s="5">
        <f ca="1">AA655+((ABS(K655)/MAX(((F655)+(G655)*(W655))*(W655),
            0.000001))^2)/(2*'1D'!$I$5)</f>
        <v>635.44845155659812</v>
      </c>
      <c r="AC655" s="5">
        <f ca="1">((ABS(K655)*'1D'!$D$6)/(MAX(((F655)+(G655)*(W655))*(W655),
            0.000001)*MAX(((((F655)+(G655)*(W655))*(W655))/MAX((F655)+2*(W655)*SQRT(1+(G655)^2),
                    0.000001))^(2/3),
            0.000001)))^2</f>
        <v>3.8141460404132466E-3</v>
      </c>
      <c r="AD655" s="5">
        <f ca="1">ABS(ABS(K655)/MAX(((F655)+(G655)*(W655))*(W655),
        0.000001))/SQRT('1D'!$I$5*MAX((((F655)+(G655)*(W655))*(W655))/MAX((F655)+2*(G655)*(W655),
            0.000001),
        0.000001))</f>
        <v>1.0000000000000004</v>
      </c>
      <c r="AE655" s="5">
        <f ca="1">((F655)*(W655)^2)/2+(G655)*(W655)^3/3+(ABS(K655)^2)/('1D'!$I$5*MAX(((F655)+(G655)*(W655))*(W655),
        0.000001))</f>
        <v>35.686426155594638</v>
      </c>
      <c r="AF655" s="5">
        <f ca="1">IF($A$2=0,
    0,
    IFERROR(AB656+(((AC655+AC656)/2)*J656)+(IF(Z655&gt;Z656,
                '1D'!$D$8*((Z655^2-Z656^2)/(2*'1D'!$I$5)),
                '1D'!$D$9*((Z656^2-Z655^2)/(2*'1D'!$I$5)))+('1D'!$D$10*(ABS(I656)/90)*(MAX(Z655^2,
                        Z656^2)/(2*'1D'!$I$5))))-AB655,
        0))</f>
        <v>3.4032696947861041E-3</v>
      </c>
      <c r="AG655" s="5">
        <f ca="1">IF($A$2=0,
    1,
    IF(IFERROR(AG656,
            0)=0,
        0,
        IFERROR(IF(OR(ROUND(AD655,
                        3)&gt;=1,
                    AND(ABS(AF655)&lt;'1D'!$D$19,
                        AD655&lt;1)),
                1,
                0),
            0)))</f>
        <v>1</v>
      </c>
      <c r="AH655" s="5">
        <f ca="1">IFERROR(IF('1D'!V32="Supercritical",
        MAX('1D'!$D$16,
            IFERROR(L655,
                MAX('1D'!$D$16,
                    POWER((ABS(K655)^2)/('1D'!$I$5*MAX(F655,
                                0.1)^2),
                        1/3)))),
        IF('1D'!V32="Subcritical",
            MAX('1D'!$D$16,
                IFERROR(W655,
                    MAX('1D'!$D$16,
                        POWER((ABS(K655)^2)/('1D'!$I$5*MAX(F655,
                                    0.1)^2),
                            1/3)))),
            IF(IFERROR(T655,
                    -1E+99)&gt;=IFERROR(AE655,
                    -1E+99),
                MAX('1D'!$D$16,
                    IFERROR(L655,
                        MAX('1D'!$D$16,
                            POWER((ABS(K655)^2)/('1D'!$I$5*MAX(F655,
                                        0.1)^2),
                                1/3)))),
                MAX('1D'!$D$16,
                    IFERROR(W655,
                        MAX('1D'!$D$16,
                            POWER((ABS(K655)^2)/('1D'!$I$5*MAX(F655,
                                        0.1)^2),
                                1/3))))))),
    MAX('1D'!$D$16,
        POWER((ABS(K655)^2)/('1D'!$I$5*MAX(F655,
                    0.1)^2),
            1/3)))</f>
        <v>2.0411692021517887</v>
      </c>
      <c r="AI655" s="5">
        <f t="shared" ca="1" si="148"/>
        <v>634.28116920215177</v>
      </c>
      <c r="AJ655" s="5">
        <f ca="1">AI655+((ABS(K655)/MAX(((F655)+(G655)*(AH655))*(AH655),
            0.000001))^2)/(2*'1D'!$I$5)</f>
        <v>635.45559253909482</v>
      </c>
      <c r="AM655">
        <v>0</v>
      </c>
      <c r="AN655">
        <v>0</v>
      </c>
      <c r="AO655" s="5">
        <f t="shared" si="149"/>
        <v>0</v>
      </c>
      <c r="AP655" s="5">
        <f t="shared" si="153"/>
        <v>0</v>
      </c>
      <c r="AQ655" s="5">
        <f ca="1">ABS(ABS(K655)/MAX(((F655)+(G655)*(AH655))*(AH655),
        0.000001))/SQRT('1D'!$I$5*MAX((((F655)+(G655)*(AH655))*(AH655))/MAX((F655)+2*(G655)*(AH655),
            0.000001),
        0.000001))</f>
        <v>1.0727235886044055</v>
      </c>
      <c r="AR655" s="5" t="str">
        <f t="shared" ca="1" si="150"/>
        <v>Supercritical</v>
      </c>
      <c r="AS655" s="5">
        <f ca="1">((ABS(K655)*'1D'!$D$6)/(MAX(((F655)+(G655)*(AH655))*(AH655),
            0.000001)*MAX(((((F655)+(G655)*(AH655))*(AH655))/MAX((F655)+2*(AH655)*SQRT(1+(G655)^2),
                    0.000001))^(2/3),
            0.000001)))^2</f>
        <v>4.3358367565141456E-3</v>
      </c>
    </row>
    <row r="656" spans="1:45" x14ac:dyDescent="0.35">
      <c r="A656">
        <v>647</v>
      </c>
      <c r="B656">
        <v>645.99599999999998</v>
      </c>
      <c r="C656">
        <v>616136.37800000003</v>
      </c>
      <c r="D656">
        <v>3097350.5070000002</v>
      </c>
      <c r="E656">
        <v>632.23950000000002</v>
      </c>
      <c r="F656">
        <v>5.2</v>
      </c>
      <c r="G656">
        <v>0</v>
      </c>
      <c r="H656" t="s">
        <v>176</v>
      </c>
      <c r="I656">
        <v>0.05</v>
      </c>
      <c r="J656" s="5">
        <f t="shared" si="151"/>
        <v>1</v>
      </c>
      <c r="K656" s="5">
        <f t="shared" ca="1" si="152"/>
        <v>50.95</v>
      </c>
      <c r="L656" s="5">
        <f ca="1">IF($A$2=0,
    IFERROR(L655,
        MAX('1D'!$D$16,
            POWER((ABS(K656)^2)/('1D'!$I$5*MAX(F656,
                        0.1)^2),
                1/3))),
    IF(IFERROR(V655,
            0)=0,
        IFERROR(L655,
            MAX('1D'!$D$16,
                POWER((ABS(K656)^2)/('1D'!$I$5*MAX(F656,
                            0.1)^2),
                    1/3))),
        IF(OR(IFERROR(L656,
                    0)=0,
                IFERROR(S655,
                    0)&lt;1,
                IFERROR(S656,
                    0)&lt;1),
            MAX('1D'!$D$16,
                POWER((ABS(K656)^2)/('1D'!$I$5*MAX(F656,
                            0.1)^2),
                    1/3)),
            IF(IFERROR(U656,
                    0)&gt;0,
                MAX('1D'!$D$16,
                    IFERROR(L656,
                        0)+((IFERROR(U656,
                                0))*'1D'!$D$18*IF((IFERROR(S656,
                                    0))&lt;1,
                            1,
                            -1))),
                IF(IFERROR(U656,
                        0)&lt;0,
                    IF(ABS((MAX('1D'!$D$16,
                                    POWER((ABS(K656)^2)/('1D'!$I$5*MAX(F656,
                                                0.1)^2),
                                        1/3)))-IFERROR(L656,
                                0))&gt;'1D'!$D$19,
                        MAX('1D'!$D$16,
                            IF((MAX('1D'!$D$16,
                                        POWER((ABS(K656)^2)/('1D'!$I$5*MAX(F656,
                                                    0.1)^2),
                                            1/3)))&gt;IFERROR(L656,
                                    0),
                                MIN((MAX('1D'!$D$16,
                                            POWER((ABS(K656)^2)/('1D'!$I$5*MAX(F656,
                                                        0.1)^2),
                                                1/3))),
                                    IFERROR(L656,
                                        0)+(MIN(ABS(IFERROR(U656,
                                                    0))*'1D'!$D$18,
                                            ABS((MAX('1D'!$D$16,
                                                        POWER((ABS(K656)^2)/('1D'!$I$5*MAX(F656,
                                                                    0.1)^2),
                                                            1/3)))-IFERROR(L656,
                                                    0))))),
                                MAX((MAX('1D'!$D$16,
                                            POWER((ABS(K656)^2)/('1D'!$I$5*MAX(F656,
                                                        0.1)^2),
                                                1/3))),
                                    IFERROR(L656,
                                        0)-(MIN(ABS(IFERROR(U656,
                                                    0))*'1D'!$D$18,
                                            ABS((MAX('1D'!$D$16,
                                                        POWER((ABS(K656)^2)/('1D'!$I$5*MAX(F656,
                                                                    0.1)^2),
                                                            1/3)))-IFERROR(L656,
                                                    0))))))),
                        MAX('1D'!$D$16,
                            POWER((ABS(K656)^2)/('1D'!$I$5*MAX(F656,
                                        0.1)^2),
                                1/3))),
                    MAX('1D'!$D$16,
                        IFERROR(L656,
                            0)))))))</f>
        <v>2.0411692021517887</v>
      </c>
      <c r="M656" s="5">
        <f t="shared" ca="1" si="140"/>
        <v>10.614079851189301</v>
      </c>
      <c r="N656" s="5">
        <f t="shared" ca="1" si="141"/>
        <v>1.1434704692804873</v>
      </c>
      <c r="O656" s="5">
        <f t="shared" ca="1" si="142"/>
        <v>4.8002276894771132</v>
      </c>
      <c r="P656" s="5">
        <f t="shared" ca="1" si="143"/>
        <v>634.28066920215178</v>
      </c>
      <c r="Q656" s="5">
        <f ca="1">P656+((ABS(K656)/MAX(((F656)+(G656)*(L656))*(L656),
            0.000001))^2)/(2*'1D'!$I$5)</f>
        <v>635.45509253909484</v>
      </c>
      <c r="R656" s="5">
        <f ca="1">((ABS(K656)*'1D'!$D$6)/(MAX(((F656)+(G656)*(L656))*(L656),
            0.000001)*MAX(((((F656)+(G656)*(L656))*(L656))/MAX((F656)+2*(L656)*SQRT(1+(G656)^2),
                    0.000001))^(2/3),
            0.000001)))^2</f>
        <v>4.3358367565141456E-3</v>
      </c>
      <c r="S656" s="5">
        <f ca="1">ABS(ABS(K656)/MAX(((F656)+(G656)*(L656))*(L656),
        0.000001))/SQRT('1D'!$I$5*MAX((((F656)+(G656)*(L656))*(L656))/MAX((F656)+2*(G656)*(L656),
            0.000001),
        0.000001))</f>
        <v>1.0727235886044055</v>
      </c>
      <c r="T656" s="5">
        <f ca="1">((F656)*(L656)^2)/2+(G656)*(L656)^3/3+(ABS(K656)^2)/('1D'!$I$5*MAX(((F656)+(G656)*(L656))*(L656),
        0.000001))</f>
        <v>35.763412605541333</v>
      </c>
      <c r="U656" s="5">
        <f ca="1">IF($A$2=0,
    0,
    IFERROR(Q655-(((R655+R656)/2)*J656)-(IF(O655&gt;O656,
                '1D'!$D$8*((O655^2-O656^2)/(2*'1D'!$I$5)),
                '1D'!$D$9*((O656^2-O655^2)/(2*'1D'!$I$5)))+('1D'!$D$10*(ABS(I656)/90)*(MAX(O655^2,
                        O656^2)/(2*'1D'!$I$5))))-Q656,
        0))</f>
        <v>-3.9337053678991651E-3</v>
      </c>
      <c r="V656" s="5">
        <f ca="1">IF($A$2=0,
    1,
    IF(IFERROR(V655,
            0)=0,
        0,
        IFERROR(IF(ROUND(S656,
                    3)=1,
                1,
                IF(AND(ABS(U656)&lt;'1D'!$D$19,
                        S656&gt;1),
                    1,
                    0)),
            0)))</f>
        <v>0</v>
      </c>
      <c r="W656" s="5">
        <f ca="1">IF($A$2=0,
    MAX(MAX('1D'!$D$16,
            MAX('1D'!$D$16,
                POWER((ABS(K656)^2)/('1D'!$I$5*MAX(F656,
                            0.1)^2),
                    1/3))),
        IFERROR(W1396,
            MAX(MAX('1D'!$D$16,
                    MAX('1D'!$D$16,
                        POWER((ABS(K656)^2)/('1D'!$I$5*MAX(F656,
                                    0.1)^2),
                            1/3))),
                ($L$2)-E1396))),
    IF(IFERROR(AG657,
            0)=0,
        MAX(MAX('1D'!$D$16,
                MAX('1D'!$D$16,
                    POWER((ABS(K656)^2)/('1D'!$I$5*MAX(F656,
                                0.1)^2),
                        1/3))),
            IFERROR(W1396,
                MAX(MAX('1D'!$D$16,
                        MAX('1D'!$D$16,
                            POWER((ABS(K656)^2)/('1D'!$I$5*MAX(F656,
                                        0.1)^2),
                                1/3))),
                    ($L$2)-E1396))),
        IF(IFERROR(W656,
                0)=0,
            MAX(MAX('1D'!$D$16,
                    MAX('1D'!$D$16,
                        POWER((ABS(K656)^2)/('1D'!$I$5*MAX(F656,
                                    0.1)^2),
                            1/3))),
                IFERROR(W1396,
                    MAX(MAX('1D'!$D$16,
                            MAX('1D'!$D$16,
                                POWER((ABS(K656)^2)/('1D'!$I$5*MAX(F656,
                                            0.1)^2),
                                    1/3))),
                        ($L$2)-E1396))),
            IF(OR(IFERROR(AD656,
                        0)&gt;=1,
                    IFERROR(AD657,
                        0)&gt;=1),
                MAX('1D'!$D$16,
                    MAX('1D'!$D$16,
                        POWER((ABS(K656)^2)/('1D'!$I$5*MAX(F656,
                                    0.1)^2),
                            1/3))),
                IF(ABS(IFERROR(AF656,
                            0))&lt;'1D'!$D$19,
                    MAX(MAX('1D'!$D$16,
                            MAX('1D'!$D$16,
                                POWER((ABS(K656)^2)/('1D'!$I$5*MAX(F656,
                                            0.1)^2),
                                    1/3))),
                        IFERROR(W656,
                            0)),
                    MAX(MAX('1D'!$D$16,
                            MAX('1D'!$D$16,
                                POWER((ABS(K656)^2)/('1D'!$I$5*MAX(F656,
                                            0.1)^2),
                                    1/3))),
                        (IFERROR(W656,
                                0))+((IFERROR(AF656,
                                    0))*'1D'!$D$18)))))))</f>
        <v>2.1389677043987478</v>
      </c>
      <c r="X656" s="5">
        <f t="shared" ca="1" si="144"/>
        <v>11.122632062873489</v>
      </c>
      <c r="Y656" s="5">
        <f t="shared" ca="1" si="145"/>
        <v>1.1735290000551568</v>
      </c>
      <c r="Z656" s="5">
        <f t="shared" ca="1" si="146"/>
        <v>4.5807502857230418</v>
      </c>
      <c r="AA656" s="5">
        <f t="shared" ca="1" si="147"/>
        <v>634.37846770439876</v>
      </c>
      <c r="AB656" s="5">
        <f ca="1">AA656+((ABS(K656)/MAX(((F656)+(G656)*(W656))*(W656),
            0.000001))^2)/(2*'1D'!$I$5)</f>
        <v>635.44795155659813</v>
      </c>
      <c r="AC656" s="5">
        <f ca="1">((ABS(K656)*'1D'!$D$6)/(MAX(((F656)+(G656)*(W656))*(W656),
            0.000001)*MAX(((((F656)+(G656)*(W656))*(W656))/MAX((F656)+2*(W656)*SQRT(1+(G656)^2),
                    0.000001))^(2/3),
            0.000001)))^2</f>
        <v>3.8141460404132466E-3</v>
      </c>
      <c r="AD656" s="5">
        <f ca="1">ABS(ABS(K656)/MAX(((F656)+(G656)*(W656))*(W656),
        0.000001))/SQRT('1D'!$I$5*MAX((((F656)+(G656)*(W656))*(W656))/MAX((F656)+2*(G656)*(W656),
            0.000001),
        0.000001))</f>
        <v>1.0000000000000004</v>
      </c>
      <c r="AE656" s="5">
        <f ca="1">((F656)*(W656)^2)/2+(G656)*(W656)^3/3+(ABS(K656)^2)/('1D'!$I$5*MAX(((F656)+(G656)*(W656))*(W656),
        0.000001))</f>
        <v>35.686426155594638</v>
      </c>
      <c r="AF656" s="5">
        <f ca="1">IF($A$2=0,
    0,
    IFERROR(AB657+(((AC656+AC657)/2)*J657)+(IF(Z656&gt;Z657,
                '1D'!$D$8*((Z656^2-Z657^2)/(2*'1D'!$I$5)),
                '1D'!$D$9*((Z657^2-Z656^2)/(2*'1D'!$I$5)))+('1D'!$D$10*(ABS(I657)/90)*(MAX(Z656^2,
                        Z657^2)/(2*'1D'!$I$5))))-AB656,
        0))</f>
        <v>3.3584586676624895E-3</v>
      </c>
      <c r="AG656" s="5">
        <f ca="1">IF($A$2=0,
    1,
    IF(IFERROR(AG657,
            0)=0,
        0,
        IFERROR(IF(OR(ROUND(AD656,
                        3)&gt;=1,
                    AND(ABS(AF656)&lt;'1D'!$D$19,
                        AD656&lt;1)),
                1,
                0),
            0)))</f>
        <v>1</v>
      </c>
      <c r="AH656" s="5">
        <f ca="1">IFERROR(IF('1D'!V32="Supercritical",
        MAX('1D'!$D$16,
            IFERROR(L656,
                MAX('1D'!$D$16,
                    POWER((ABS(K656)^2)/('1D'!$I$5*MAX(F656,
                                0.1)^2),
                        1/3)))),
        IF('1D'!V32="Subcritical",
            MAX('1D'!$D$16,
                IFERROR(W656,
                    MAX('1D'!$D$16,
                        POWER((ABS(K656)^2)/('1D'!$I$5*MAX(F656,
                                    0.1)^2),
                            1/3)))),
            IF(IFERROR(T656,
                    -1E+99)&gt;=IFERROR(AE656,
                    -1E+99),
                MAX('1D'!$D$16,
                    IFERROR(L656,
                        MAX('1D'!$D$16,
                            POWER((ABS(K656)^2)/('1D'!$I$5*MAX(F656,
                                        0.1)^2),
                                1/3)))),
                MAX('1D'!$D$16,
                    IFERROR(W656,
                        MAX('1D'!$D$16,
                            POWER((ABS(K656)^2)/('1D'!$I$5*MAX(F656,
                                        0.1)^2),
                                1/3))))))),
    MAX('1D'!$D$16,
        POWER((ABS(K656)^2)/('1D'!$I$5*MAX(F656,
                    0.1)^2),
            1/3)))</f>
        <v>2.0411692021517887</v>
      </c>
      <c r="AI656" s="5">
        <f t="shared" ca="1" si="148"/>
        <v>634.28066920215178</v>
      </c>
      <c r="AJ656" s="5">
        <f ca="1">AI656+((ABS(K656)/MAX(((F656)+(G656)*(AH656))*(AH656),
            0.000001))^2)/(2*'1D'!$I$5)</f>
        <v>635.45509253909484</v>
      </c>
      <c r="AM656">
        <v>0</v>
      </c>
      <c r="AN656">
        <v>0</v>
      </c>
      <c r="AO656" s="5">
        <f t="shared" si="149"/>
        <v>0</v>
      </c>
      <c r="AP656" s="5">
        <f t="shared" si="153"/>
        <v>0</v>
      </c>
      <c r="AQ656" s="5">
        <f ca="1">ABS(ABS(K656)/MAX(((F656)+(G656)*(AH656))*(AH656),
        0.000001))/SQRT('1D'!$I$5*MAX((((F656)+(G656)*(AH656))*(AH656))/MAX((F656)+2*(G656)*(AH656),
            0.000001),
        0.000001))</f>
        <v>1.0727235886044055</v>
      </c>
      <c r="AR656" s="5" t="str">
        <f t="shared" ca="1" si="150"/>
        <v>Supercritical</v>
      </c>
      <c r="AS656" s="5">
        <f ca="1">((ABS(K656)*'1D'!$D$6)/(MAX(((F656)+(G656)*(AH656))*(AH656),
            0.000001)*MAX(((((F656)+(G656)*(AH656))*(AH656))/MAX((F656)+2*(AH656)*SQRT(1+(G656)^2),
                    0.000001))^(2/3),
            0.000001)))^2</f>
        <v>4.3358367565141456E-3</v>
      </c>
    </row>
    <row r="657" spans="1:45" x14ac:dyDescent="0.35">
      <c r="A657">
        <v>648</v>
      </c>
      <c r="B657">
        <v>646.995</v>
      </c>
      <c r="C657">
        <v>616135.90399999998</v>
      </c>
      <c r="D657">
        <v>3097349.6269999999</v>
      </c>
      <c r="E657">
        <v>632.23900000000003</v>
      </c>
      <c r="F657">
        <v>5.2</v>
      </c>
      <c r="G657">
        <v>0</v>
      </c>
      <c r="H657" t="s">
        <v>176</v>
      </c>
      <c r="I657">
        <v>2.7E-2</v>
      </c>
      <c r="J657" s="5">
        <f t="shared" si="151"/>
        <v>0.99900000000002365</v>
      </c>
      <c r="K657" s="5">
        <f t="shared" ca="1" si="152"/>
        <v>50.95</v>
      </c>
      <c r="L657" s="5">
        <f ca="1">IF($A$2=0,
    IFERROR(L656,
        MAX('1D'!$D$16,
            POWER((ABS(K657)^2)/('1D'!$I$5*MAX(F657,
                        0.1)^2),
                1/3))),
    IF(IFERROR(V656,
            0)=0,
        IFERROR(L656,
            MAX('1D'!$D$16,
                POWER((ABS(K657)^2)/('1D'!$I$5*MAX(F657,
                            0.1)^2),
                    1/3))),
        IF(OR(IFERROR(L657,
                    0)=0,
                IFERROR(S656,
                    0)&lt;1,
                IFERROR(S657,
                    0)&lt;1),
            MAX('1D'!$D$16,
                POWER((ABS(K657)^2)/('1D'!$I$5*MAX(F657,
                            0.1)^2),
                    1/3)),
            IF(IFERROR(U657,
                    0)&gt;0,
                MAX('1D'!$D$16,
                    IFERROR(L657,
                        0)+((IFERROR(U657,
                                0))*'1D'!$D$18*IF((IFERROR(S657,
                                    0))&lt;1,
                            1,
                            -1))),
                IF(IFERROR(U657,
                        0)&lt;0,
                    IF(ABS((MAX('1D'!$D$16,
                                    POWER((ABS(K657)^2)/('1D'!$I$5*MAX(F657,
                                                0.1)^2),
                                        1/3)))-IFERROR(L657,
                                0))&gt;'1D'!$D$19,
                        MAX('1D'!$D$16,
                            IF((MAX('1D'!$D$16,
                                        POWER((ABS(K657)^2)/('1D'!$I$5*MAX(F657,
                                                    0.1)^2),
                                            1/3)))&gt;IFERROR(L657,
                                    0),
                                MIN((MAX('1D'!$D$16,
                                            POWER((ABS(K657)^2)/('1D'!$I$5*MAX(F657,
                                                        0.1)^2),
                                                1/3))),
                                    IFERROR(L657,
                                        0)+(MIN(ABS(IFERROR(U657,
                                                    0))*'1D'!$D$18,
                                            ABS((MAX('1D'!$D$16,
                                                        POWER((ABS(K657)^2)/('1D'!$I$5*MAX(F657,
                                                                    0.1)^2),
                                                            1/3)))-IFERROR(L657,
                                                    0))))),
                                MAX((MAX('1D'!$D$16,
                                            POWER((ABS(K657)^2)/('1D'!$I$5*MAX(F657,
                                                        0.1)^2),
                                                1/3))),
                                    IFERROR(L657,
                                        0)-(MIN(ABS(IFERROR(U657,
                                                    0))*'1D'!$D$18,
                                            ABS((MAX('1D'!$D$16,
                                                        POWER((ABS(K657)^2)/('1D'!$I$5*MAX(F657,
                                                                    0.1)^2),
                                                            1/3)))-IFERROR(L657,
                                                    0))))))),
                        MAX('1D'!$D$16,
                            POWER((ABS(K657)^2)/('1D'!$I$5*MAX(F657,
                                        0.1)^2),
                                1/3))),
                    MAX('1D'!$D$16,
                        IFERROR(L657,
                            0)))))))</f>
        <v>2.0411692021517887</v>
      </c>
      <c r="M657" s="5">
        <f t="shared" ca="1" si="140"/>
        <v>10.614079851189301</v>
      </c>
      <c r="N657" s="5">
        <f t="shared" ca="1" si="141"/>
        <v>1.1434704692804873</v>
      </c>
      <c r="O657" s="5">
        <f t="shared" ca="1" si="142"/>
        <v>4.8002276894771132</v>
      </c>
      <c r="P657" s="5">
        <f t="shared" ca="1" si="143"/>
        <v>634.2801692021518</v>
      </c>
      <c r="Q657" s="5">
        <f ca="1">P657+((ABS(K657)/MAX(((F657)+(G657)*(L657))*(L657),
            0.000001))^2)/(2*'1D'!$I$5)</f>
        <v>635.45459253909485</v>
      </c>
      <c r="R657" s="5">
        <f ca="1">((ABS(K657)*'1D'!$D$6)/(MAX(((F657)+(G657)*(L657))*(L657),
            0.000001)*MAX(((((F657)+(G657)*(L657))*(L657))/MAX((F657)+2*(L657)*SQRT(1+(G657)^2),
                    0.000001))^(2/3),
            0.000001)))^2</f>
        <v>4.3358367565141456E-3</v>
      </c>
      <c r="S657" s="5">
        <f ca="1">ABS(ABS(K657)/MAX(((F657)+(G657)*(L657))*(L657),
        0.000001))/SQRT('1D'!$I$5*MAX((((F657)+(G657)*(L657))*(L657))/MAX((F657)+2*(G657)*(L657),
            0.000001),
        0.000001))</f>
        <v>1.0727235886044055</v>
      </c>
      <c r="T657" s="5">
        <f ca="1">((F657)*(L657)^2)/2+(G657)*(L657)^3/3+(ABS(K657)^2)/('1D'!$I$5*MAX(((F657)+(G657)*(L657))*(L657),
        0.000001))</f>
        <v>35.763412605541333</v>
      </c>
      <c r="U657" s="5">
        <f ca="1">IF($A$2=0,
    0,
    IFERROR(Q656-(((R656+R657)/2)*J657)-(IF(O656&gt;O657,
                '1D'!$D$8*((O656^2-O657^2)/(2*'1D'!$I$5)),
                '1D'!$D$9*((O657^2-O656^2)/(2*'1D'!$I$5)))+('1D'!$D$10*(ABS(I657)/90)*(MAX(O656^2,
                        O657^2)/(2*'1D'!$I$5))))-Q657,
        0))</f>
        <v>-3.8843499698941741E-3</v>
      </c>
      <c r="V657" s="5">
        <f ca="1">IF($A$2=0,
    1,
    IF(IFERROR(V656,
            0)=0,
        0,
        IFERROR(IF(ROUND(S657,
                    3)=1,
                1,
                IF(AND(ABS(U657)&lt;'1D'!$D$19,
                        S657&gt;1),
                    1,
                    0)),
            0)))</f>
        <v>0</v>
      </c>
      <c r="W657" s="5">
        <f ca="1">IF($A$2=0,
    MAX(MAX('1D'!$D$16,
            MAX('1D'!$D$16,
                POWER((ABS(K657)^2)/('1D'!$I$5*MAX(F657,
                            0.1)^2),
                    1/3))),
        IFERROR(W1396,
            MAX(MAX('1D'!$D$16,
                    MAX('1D'!$D$16,
                        POWER((ABS(K657)^2)/('1D'!$I$5*MAX(F657,
                                    0.1)^2),
                            1/3))),
                ($L$2)-E1396))),
    IF(IFERROR(AG658,
            0)=0,
        MAX(MAX('1D'!$D$16,
                MAX('1D'!$D$16,
                    POWER((ABS(K657)^2)/('1D'!$I$5*MAX(F657,
                                0.1)^2),
                        1/3))),
            IFERROR(W1396,
                MAX(MAX('1D'!$D$16,
                        MAX('1D'!$D$16,
                            POWER((ABS(K657)^2)/('1D'!$I$5*MAX(F657,
                                        0.1)^2),
                                1/3))),
                    ($L$2)-E1396))),
        IF(IFERROR(W657,
                0)=0,
            MAX(MAX('1D'!$D$16,
                    MAX('1D'!$D$16,
                        POWER((ABS(K657)^2)/('1D'!$I$5*MAX(F657,
                                    0.1)^2),
                            1/3))),
                IFERROR(W1396,
                    MAX(MAX('1D'!$D$16,
                            MAX('1D'!$D$16,
                                POWER((ABS(K657)^2)/('1D'!$I$5*MAX(F657,
                                            0.1)^2),
                                    1/3))),
                        ($L$2)-E1396))),
            IF(OR(IFERROR(AD657,
                        0)&gt;=1,
                    IFERROR(AD658,
                        0)&gt;=1),
                MAX('1D'!$D$16,
                    MAX('1D'!$D$16,
                        POWER((ABS(K657)^2)/('1D'!$I$5*MAX(F657,
                                    0.1)^2),
                            1/3))),
                IF(ABS(IFERROR(AF657,
                            0))&lt;'1D'!$D$19,
                    MAX(MAX('1D'!$D$16,
                            MAX('1D'!$D$16,
                                POWER((ABS(K657)^2)/('1D'!$I$5*MAX(F657,
                                            0.1)^2),
                                    1/3))),
                        IFERROR(W657,
                            0)),
                    MAX(MAX('1D'!$D$16,
                            MAX('1D'!$D$16,
                                POWER((ABS(K657)^2)/('1D'!$I$5*MAX(F657,
                                            0.1)^2),
                                    1/3))),
                        (IFERROR(W657,
                                0))+((IFERROR(AF657,
                                    0))*'1D'!$D$18)))))))</f>
        <v>2.1389677043987478</v>
      </c>
      <c r="X657" s="5">
        <f t="shared" ca="1" si="144"/>
        <v>11.122632062873489</v>
      </c>
      <c r="Y657" s="5">
        <f t="shared" ca="1" si="145"/>
        <v>1.1735290000551568</v>
      </c>
      <c r="Z657" s="5">
        <f t="shared" ca="1" si="146"/>
        <v>4.5807502857230418</v>
      </c>
      <c r="AA657" s="5">
        <f t="shared" ca="1" si="147"/>
        <v>634.37796770439877</v>
      </c>
      <c r="AB657" s="5">
        <f ca="1">AA657+((ABS(K657)/MAX(((F657)+(G657)*(W657))*(W657),
            0.000001))^2)/(2*'1D'!$I$5)</f>
        <v>635.44745155659814</v>
      </c>
      <c r="AC657" s="5">
        <f ca="1">((ABS(K657)*'1D'!$D$6)/(MAX(((F657)+(G657)*(W657))*(W657),
            0.000001)*MAX(((((F657)+(G657)*(W657))*(W657))/MAX((F657)+2*(W657)*SQRT(1+(G657)^2),
                    0.000001))^(2/3),
            0.000001)))^2</f>
        <v>3.8141460404132466E-3</v>
      </c>
      <c r="AD657" s="5">
        <f ca="1">ABS(ABS(K657)/MAX(((F657)+(G657)*(W657))*(W657),
        0.000001))/SQRT('1D'!$I$5*MAX((((F657)+(G657)*(W657))*(W657))/MAX((F657)+2*(G657)*(W657),
            0.000001),
        0.000001))</f>
        <v>1.0000000000000004</v>
      </c>
      <c r="AE657" s="5">
        <f ca="1">((F657)*(W657)^2)/2+(G657)*(W657)^3/3+(ABS(K657)^2)/('1D'!$I$5*MAX(((F657)+(G657)*(W657))*(W657),
        0.000001))</f>
        <v>35.686426155594638</v>
      </c>
      <c r="AF657" s="5">
        <f ca="1">IF($A$2=0,
    0,
    IFERROR(AB658+(((AC657+AC658)/2)*J658)+(IF(Z657&gt;Z658,
                '1D'!$D$8*((Z657^2-Z658^2)/(2*'1D'!$I$5)),
                '1D'!$D$9*((Z658^2-Z657^2)/(2*'1D'!$I$5)))+('1D'!$D$10*(ABS(I658)/90)*(MAX(Z657^2,
                        Z658^2)/(2*'1D'!$I$5))))-AB657,
        0))</f>
        <v>3.3660869597724741E-3</v>
      </c>
      <c r="AG657" s="5">
        <f ca="1">IF($A$2=0,
    1,
    IF(IFERROR(AG658,
            0)=0,
        0,
        IFERROR(IF(OR(ROUND(AD657,
                        3)&gt;=1,
                    AND(ABS(AF657)&lt;'1D'!$D$19,
                        AD657&lt;1)),
                1,
                0),
            0)))</f>
        <v>1</v>
      </c>
      <c r="AH657" s="5">
        <f ca="1">IFERROR(IF('1D'!V32="Supercritical",
        MAX('1D'!$D$16,
            IFERROR(L657,
                MAX('1D'!$D$16,
                    POWER((ABS(K657)^2)/('1D'!$I$5*MAX(F657,
                                0.1)^2),
                        1/3)))),
        IF('1D'!V32="Subcritical",
            MAX('1D'!$D$16,
                IFERROR(W657,
                    MAX('1D'!$D$16,
                        POWER((ABS(K657)^2)/('1D'!$I$5*MAX(F657,
                                    0.1)^2),
                            1/3)))),
            IF(IFERROR(T657,
                    -1E+99)&gt;=IFERROR(AE657,
                    -1E+99),
                MAX('1D'!$D$16,
                    IFERROR(L657,
                        MAX('1D'!$D$16,
                            POWER((ABS(K657)^2)/('1D'!$I$5*MAX(F657,
                                        0.1)^2),
                                1/3)))),
                MAX('1D'!$D$16,
                    IFERROR(W657,
                        MAX('1D'!$D$16,
                            POWER((ABS(K657)^2)/('1D'!$I$5*MAX(F657,
                                        0.1)^2),
                                1/3))))))),
    MAX('1D'!$D$16,
        POWER((ABS(K657)^2)/('1D'!$I$5*MAX(F657,
                    0.1)^2),
            1/3)))</f>
        <v>2.0411692021517887</v>
      </c>
      <c r="AI657" s="5">
        <f t="shared" ca="1" si="148"/>
        <v>634.2801692021518</v>
      </c>
      <c r="AJ657" s="5">
        <f ca="1">AI657+((ABS(K657)/MAX(((F657)+(G657)*(AH657))*(AH657),
            0.000001))^2)/(2*'1D'!$I$5)</f>
        <v>635.45459253909485</v>
      </c>
      <c r="AM657">
        <v>0</v>
      </c>
      <c r="AN657">
        <v>0</v>
      </c>
      <c r="AO657" s="5">
        <f t="shared" si="149"/>
        <v>0</v>
      </c>
      <c r="AP657" s="5">
        <f t="shared" si="153"/>
        <v>0</v>
      </c>
      <c r="AQ657" s="5">
        <f ca="1">ABS(ABS(K657)/MAX(((F657)+(G657)*(AH657))*(AH657),
        0.000001))/SQRT('1D'!$I$5*MAX((((F657)+(G657)*(AH657))*(AH657))/MAX((F657)+2*(G657)*(AH657),
            0.000001),
        0.000001))</f>
        <v>1.0727235886044055</v>
      </c>
      <c r="AR657" s="5" t="str">
        <f t="shared" ca="1" si="150"/>
        <v>Supercritical</v>
      </c>
      <c r="AS657" s="5">
        <f ca="1">((ABS(K657)*'1D'!$D$6)/(MAX(((F657)+(G657)*(AH657))*(AH657),
            0.000001)*MAX(((((F657)+(G657)*(AH657))*(AH657))/MAX((F657)+2*(AH657)*SQRT(1+(G657)^2),
                    0.000001))^(2/3),
            0.000001)))^2</f>
        <v>4.3358367565141456E-3</v>
      </c>
    </row>
    <row r="658" spans="1:45" x14ac:dyDescent="0.35">
      <c r="A658">
        <v>649</v>
      </c>
      <c r="B658">
        <v>647.99599999999998</v>
      </c>
      <c r="C658">
        <v>616135.43000000005</v>
      </c>
      <c r="D658">
        <v>3097348.7459999998</v>
      </c>
      <c r="E658">
        <v>632.23850000000004</v>
      </c>
      <c r="F658">
        <v>5.2</v>
      </c>
      <c r="G658">
        <v>0</v>
      </c>
      <c r="H658" t="s">
        <v>176</v>
      </c>
      <c r="I658">
        <v>2.7E-2</v>
      </c>
      <c r="J658" s="5">
        <f t="shared" si="151"/>
        <v>1.0009999999999764</v>
      </c>
      <c r="K658" s="5">
        <f t="shared" ca="1" si="152"/>
        <v>50.95</v>
      </c>
      <c r="L658" s="5">
        <f ca="1">IF($A$2=0,
    IFERROR(L657,
        MAX('1D'!$D$16,
            POWER((ABS(K658)^2)/('1D'!$I$5*MAX(F658,
                        0.1)^2),
                1/3))),
    IF(IFERROR(V657,
            0)=0,
        IFERROR(L657,
            MAX('1D'!$D$16,
                POWER((ABS(K658)^2)/('1D'!$I$5*MAX(F658,
                            0.1)^2),
                    1/3))),
        IF(OR(IFERROR(L658,
                    0)=0,
                IFERROR(S657,
                    0)&lt;1,
                IFERROR(S658,
                    0)&lt;1),
            MAX('1D'!$D$16,
                POWER((ABS(K658)^2)/('1D'!$I$5*MAX(F658,
                            0.1)^2),
                    1/3)),
            IF(IFERROR(U658,
                    0)&gt;0,
                MAX('1D'!$D$16,
                    IFERROR(L658,
                        0)+((IFERROR(U658,
                                0))*'1D'!$D$18*IF((IFERROR(S658,
                                    0))&lt;1,
                            1,
                            -1))),
                IF(IFERROR(U658,
                        0)&lt;0,
                    IF(ABS((MAX('1D'!$D$16,
                                    POWER((ABS(K658)^2)/('1D'!$I$5*MAX(F658,
                                                0.1)^2),
                                        1/3)))-IFERROR(L658,
                                0))&gt;'1D'!$D$19,
                        MAX('1D'!$D$16,
                            IF((MAX('1D'!$D$16,
                                        POWER((ABS(K658)^2)/('1D'!$I$5*MAX(F658,
                                                    0.1)^2),
                                            1/3)))&gt;IFERROR(L658,
                                    0),
                                MIN((MAX('1D'!$D$16,
                                            POWER((ABS(K658)^2)/('1D'!$I$5*MAX(F658,
                                                        0.1)^2),
                                                1/3))),
                                    IFERROR(L658,
                                        0)+(MIN(ABS(IFERROR(U658,
                                                    0))*'1D'!$D$18,
                                            ABS((MAX('1D'!$D$16,
                                                        POWER((ABS(K658)^2)/('1D'!$I$5*MAX(F658,
                                                                    0.1)^2),
                                                            1/3)))-IFERROR(L658,
                                                    0))))),
                                MAX((MAX('1D'!$D$16,
                                            POWER((ABS(K658)^2)/('1D'!$I$5*MAX(F658,
                                                        0.1)^2),
                                                1/3))),
                                    IFERROR(L658,
                                        0)-(MIN(ABS(IFERROR(U658,
                                                    0))*'1D'!$D$18,
                                            ABS((MAX('1D'!$D$16,
                                                        POWER((ABS(K658)^2)/('1D'!$I$5*MAX(F658,
                                                                    0.1)^2),
                                                            1/3)))-IFERROR(L658,
                                                    0))))))),
                        MAX('1D'!$D$16,
                            POWER((ABS(K658)^2)/('1D'!$I$5*MAX(F658,
                                        0.1)^2),
                                1/3))),
                    MAX('1D'!$D$16,
                        IFERROR(L658,
                            0)))))))</f>
        <v>2.0411692021517887</v>
      </c>
      <c r="M658" s="5">
        <f t="shared" ca="1" si="140"/>
        <v>10.614079851189301</v>
      </c>
      <c r="N658" s="5">
        <f t="shared" ca="1" si="141"/>
        <v>1.1434704692804873</v>
      </c>
      <c r="O658" s="5">
        <f t="shared" ca="1" si="142"/>
        <v>4.8002276894771132</v>
      </c>
      <c r="P658" s="5">
        <f t="shared" ca="1" si="143"/>
        <v>634.27966920215181</v>
      </c>
      <c r="Q658" s="5">
        <f ca="1">P658+((ABS(K658)/MAX(((F658)+(G658)*(L658))*(L658),
            0.000001))^2)/(2*'1D'!$I$5)</f>
        <v>635.45409253909486</v>
      </c>
      <c r="R658" s="5">
        <f ca="1">((ABS(K658)*'1D'!$D$6)/(MAX(((F658)+(G658)*(L658))*(L658),
            0.000001)*MAX(((((F658)+(G658)*(L658))*(L658))/MAX((F658)+2*(L658)*SQRT(1+(G658)^2),
                    0.000001))^(2/3),
            0.000001)))^2</f>
        <v>4.3358367565141456E-3</v>
      </c>
      <c r="S658" s="5">
        <f ca="1">ABS(ABS(K658)/MAX(((F658)+(G658)*(L658))*(L658),
        0.000001))/SQRT('1D'!$I$5*MAX((((F658)+(G658)*(L658))*(L658))/MAX((F658)+2*(G658)*(L658),
            0.000001),
        0.000001))</f>
        <v>1.0727235886044055</v>
      </c>
      <c r="T658" s="5">
        <f ca="1">((F658)*(L658)^2)/2+(G658)*(L658)^3/3+(ABS(K658)^2)/('1D'!$I$5*MAX(((F658)+(G658)*(L658))*(L658),
        0.000001))</f>
        <v>35.763412605541333</v>
      </c>
      <c r="U658" s="5">
        <f ca="1">IF($A$2=0,
    0,
    IFERROR(Q657-(((R657+R658)/2)*J658)-(IF(O657&gt;O658,
                '1D'!$D$8*((O657^2-O658^2)/(2*'1D'!$I$5)),
                '1D'!$D$9*((O658^2-O657^2)/(2*'1D'!$I$5)))+('1D'!$D$10*(ABS(I658)/90)*(MAX(O657^2,
                        O658^2)/(2*'1D'!$I$5))))-Q658,
        0))</f>
        <v>-3.8930216434209797E-3</v>
      </c>
      <c r="V658" s="5">
        <f ca="1">IF($A$2=0,
    1,
    IF(IFERROR(V657,
            0)=0,
        0,
        IFERROR(IF(ROUND(S658,
                    3)=1,
                1,
                IF(AND(ABS(U658)&lt;'1D'!$D$19,
                        S658&gt;1),
                    1,
                    0)),
            0)))</f>
        <v>0</v>
      </c>
      <c r="W658" s="5">
        <f ca="1">IF($A$2=0,
    MAX(MAX('1D'!$D$16,
            MAX('1D'!$D$16,
                POWER((ABS(K658)^2)/('1D'!$I$5*MAX(F658,
                            0.1)^2),
                    1/3))),
        IFERROR(W1396,
            MAX(MAX('1D'!$D$16,
                    MAX('1D'!$D$16,
                        POWER((ABS(K658)^2)/('1D'!$I$5*MAX(F658,
                                    0.1)^2),
                            1/3))),
                ($L$2)-E1396))),
    IF(IFERROR(AG659,
            0)=0,
        MAX(MAX('1D'!$D$16,
                MAX('1D'!$D$16,
                    POWER((ABS(K658)^2)/('1D'!$I$5*MAX(F658,
                                0.1)^2),
                        1/3))),
            IFERROR(W1396,
                MAX(MAX('1D'!$D$16,
                        MAX('1D'!$D$16,
                            POWER((ABS(K658)^2)/('1D'!$I$5*MAX(F658,
                                        0.1)^2),
                                1/3))),
                    ($L$2)-E1396))),
        IF(IFERROR(W658,
                0)=0,
            MAX(MAX('1D'!$D$16,
                    MAX('1D'!$D$16,
                        POWER((ABS(K658)^2)/('1D'!$I$5*MAX(F658,
                                    0.1)^2),
                            1/3))),
                IFERROR(W1396,
                    MAX(MAX('1D'!$D$16,
                            MAX('1D'!$D$16,
                                POWER((ABS(K658)^2)/('1D'!$I$5*MAX(F658,
                                            0.1)^2),
                                    1/3))),
                        ($L$2)-E1396))),
            IF(OR(IFERROR(AD658,
                        0)&gt;=1,
                    IFERROR(AD659,
                        0)&gt;=1),
                MAX('1D'!$D$16,
                    MAX('1D'!$D$16,
                        POWER((ABS(K658)^2)/('1D'!$I$5*MAX(F658,
                                    0.1)^2),
                            1/3))),
                IF(ABS(IFERROR(AF658,
                            0))&lt;'1D'!$D$19,
                    MAX(MAX('1D'!$D$16,
                            MAX('1D'!$D$16,
                                POWER((ABS(K658)^2)/('1D'!$I$5*MAX(F658,
                                            0.1)^2),
                                    1/3))),
                        IFERROR(W658,
                            0)),
                    MAX(MAX('1D'!$D$16,
                            MAX('1D'!$D$16,
                                POWER((ABS(K658)^2)/('1D'!$I$5*MAX(F658,
                                            0.1)^2),
                                    1/3))),
                        (IFERROR(W658,
                                0))+((IFERROR(AF658,
                                    0))*'1D'!$D$18)))))))</f>
        <v>2.1389677043987478</v>
      </c>
      <c r="X658" s="5">
        <f t="shared" ca="1" si="144"/>
        <v>11.122632062873489</v>
      </c>
      <c r="Y658" s="5">
        <f t="shared" ca="1" si="145"/>
        <v>1.1735290000551568</v>
      </c>
      <c r="Z658" s="5">
        <f t="shared" ca="1" si="146"/>
        <v>4.5807502857230418</v>
      </c>
      <c r="AA658" s="5">
        <f t="shared" ca="1" si="147"/>
        <v>634.37746770439878</v>
      </c>
      <c r="AB658" s="5">
        <f ca="1">AA658+((ABS(K658)/MAX(((F658)+(G658)*(W658))*(W658),
            0.000001))^2)/(2*'1D'!$I$5)</f>
        <v>635.44695155659815</v>
      </c>
      <c r="AC658" s="5">
        <f ca="1">((ABS(K658)*'1D'!$D$6)/(MAX(((F658)+(G658)*(W658))*(W658),
            0.000001)*MAX(((((F658)+(G658)*(W658))*(W658))/MAX((F658)+2*(W658)*SQRT(1+(G658)^2),
                    0.000001))^(2/3),
            0.000001)))^2</f>
        <v>3.8141460404132466E-3</v>
      </c>
      <c r="AD658" s="5">
        <f ca="1">ABS(ABS(K658)/MAX(((F658)+(G658)*(W658))*(W658),
        0.000001))/SQRT('1D'!$I$5*MAX((((F658)+(G658)*(W658))*(W658))/MAX((F658)+2*(G658)*(W658),
            0.000001),
        0.000001))</f>
        <v>1.0000000000000004</v>
      </c>
      <c r="AE658" s="5">
        <f ca="1">((F658)*(W658)^2)/2+(G658)*(W658)^3/3+(ABS(K658)^2)/('1D'!$I$5*MAX(((F658)+(G658)*(W658))*(W658),
        0.000001))</f>
        <v>35.686426155594638</v>
      </c>
      <c r="AF658" s="5">
        <f ca="1">IF($A$2=0,
    0,
    IFERROR(AB659+(((AC658+AC659)/2)*J659)+(IF(Z658&gt;Z659,
                '1D'!$D$8*((Z658^2-Z659^2)/(2*'1D'!$I$5)),
                '1D'!$D$9*((Z659^2-Z658^2)/(2*'1D'!$I$5)))+('1D'!$D$10*(ABS(I659)/90)*(MAX(Z658^2,
                        Z659^2)/(2*'1D'!$I$5))))-AB658,
        0))</f>
        <v>3.3513287753521581E-3</v>
      </c>
      <c r="AG658" s="5">
        <f ca="1">IF($A$2=0,
    1,
    IF(IFERROR(AG659,
            0)=0,
        0,
        IFERROR(IF(OR(ROUND(AD658,
                        3)&gt;=1,
                    AND(ABS(AF658)&lt;'1D'!$D$19,
                        AD658&lt;1)),
                1,
                0),
            0)))</f>
        <v>1</v>
      </c>
      <c r="AH658" s="5">
        <f ca="1">IFERROR(IF('1D'!V32="Supercritical",
        MAX('1D'!$D$16,
            IFERROR(L658,
                MAX('1D'!$D$16,
                    POWER((ABS(K658)^2)/('1D'!$I$5*MAX(F658,
                                0.1)^2),
                        1/3)))),
        IF('1D'!V32="Subcritical",
            MAX('1D'!$D$16,
                IFERROR(W658,
                    MAX('1D'!$D$16,
                        POWER((ABS(K658)^2)/('1D'!$I$5*MAX(F658,
                                    0.1)^2),
                            1/3)))),
            IF(IFERROR(T658,
                    -1E+99)&gt;=IFERROR(AE658,
                    -1E+99),
                MAX('1D'!$D$16,
                    IFERROR(L658,
                        MAX('1D'!$D$16,
                            POWER((ABS(K658)^2)/('1D'!$I$5*MAX(F658,
                                        0.1)^2),
                                1/3)))),
                MAX('1D'!$D$16,
                    IFERROR(W658,
                        MAX('1D'!$D$16,
                            POWER((ABS(K658)^2)/('1D'!$I$5*MAX(F658,
                                        0.1)^2),
                                1/3))))))),
    MAX('1D'!$D$16,
        POWER((ABS(K658)^2)/('1D'!$I$5*MAX(F658,
                    0.1)^2),
            1/3)))</f>
        <v>2.0411692021517887</v>
      </c>
      <c r="AI658" s="5">
        <f t="shared" ca="1" si="148"/>
        <v>634.27966920215181</v>
      </c>
      <c r="AJ658" s="5">
        <f ca="1">AI658+((ABS(K658)/MAX(((F658)+(G658)*(AH658))*(AH658),
            0.000001))^2)/(2*'1D'!$I$5)</f>
        <v>635.45409253909486</v>
      </c>
      <c r="AM658">
        <v>0</v>
      </c>
      <c r="AN658">
        <v>0</v>
      </c>
      <c r="AO658" s="5">
        <f t="shared" si="149"/>
        <v>0</v>
      </c>
      <c r="AP658" s="5">
        <f t="shared" si="153"/>
        <v>0</v>
      </c>
      <c r="AQ658" s="5">
        <f ca="1">ABS(ABS(K658)/MAX(((F658)+(G658)*(AH658))*(AH658),
        0.000001))/SQRT('1D'!$I$5*MAX((((F658)+(G658)*(AH658))*(AH658))/MAX((F658)+2*(G658)*(AH658),
            0.000001),
        0.000001))</f>
        <v>1.0727235886044055</v>
      </c>
      <c r="AR658" s="5" t="str">
        <f t="shared" ca="1" si="150"/>
        <v>Supercritical</v>
      </c>
      <c r="AS658" s="5">
        <f ca="1">((ABS(K658)*'1D'!$D$6)/(MAX(((F658)+(G658)*(AH658))*(AH658),
            0.000001)*MAX(((((F658)+(G658)*(AH658))*(AH658))/MAX((F658)+2*(AH658)*SQRT(1+(G658)^2),
                    0.000001))^(2/3),
            0.000001)))^2</f>
        <v>4.3358367565141456E-3</v>
      </c>
    </row>
    <row r="659" spans="1:45" x14ac:dyDescent="0.35">
      <c r="A659">
        <v>650</v>
      </c>
      <c r="B659">
        <v>648.995</v>
      </c>
      <c r="C659">
        <v>616134.95600000001</v>
      </c>
      <c r="D659">
        <v>3097347.8659999999</v>
      </c>
      <c r="E659">
        <v>632.23800000000006</v>
      </c>
      <c r="F659">
        <v>5.2</v>
      </c>
      <c r="G659">
        <v>0</v>
      </c>
      <c r="H659" t="s">
        <v>176</v>
      </c>
      <c r="I659">
        <v>2.3E-2</v>
      </c>
      <c r="J659" s="5">
        <f t="shared" si="151"/>
        <v>0.99900000000002365</v>
      </c>
      <c r="K659" s="5">
        <f t="shared" ca="1" si="152"/>
        <v>50.95</v>
      </c>
      <c r="L659" s="5">
        <f ca="1">IF($A$2=0,
    IFERROR(L658,
        MAX('1D'!$D$16,
            POWER((ABS(K659)^2)/('1D'!$I$5*MAX(F659,
                        0.1)^2),
                1/3))),
    IF(IFERROR(V658,
            0)=0,
        IFERROR(L658,
            MAX('1D'!$D$16,
                POWER((ABS(K659)^2)/('1D'!$I$5*MAX(F659,
                            0.1)^2),
                    1/3))),
        IF(OR(IFERROR(L659,
                    0)=0,
                IFERROR(S658,
                    0)&lt;1,
                IFERROR(S659,
                    0)&lt;1),
            MAX('1D'!$D$16,
                POWER((ABS(K659)^2)/('1D'!$I$5*MAX(F659,
                            0.1)^2),
                    1/3)),
            IF(IFERROR(U659,
                    0)&gt;0,
                MAX('1D'!$D$16,
                    IFERROR(L659,
                        0)+((IFERROR(U659,
                                0))*'1D'!$D$18*IF((IFERROR(S659,
                                    0))&lt;1,
                            1,
                            -1))),
                IF(IFERROR(U659,
                        0)&lt;0,
                    IF(ABS((MAX('1D'!$D$16,
                                    POWER((ABS(K659)^2)/('1D'!$I$5*MAX(F659,
                                                0.1)^2),
                                        1/3)))-IFERROR(L659,
                                0))&gt;'1D'!$D$19,
                        MAX('1D'!$D$16,
                            IF((MAX('1D'!$D$16,
                                        POWER((ABS(K659)^2)/('1D'!$I$5*MAX(F659,
                                                    0.1)^2),
                                            1/3)))&gt;IFERROR(L659,
                                    0),
                                MIN((MAX('1D'!$D$16,
                                            POWER((ABS(K659)^2)/('1D'!$I$5*MAX(F659,
                                                        0.1)^2),
                                                1/3))),
                                    IFERROR(L659,
                                        0)+(MIN(ABS(IFERROR(U659,
                                                    0))*'1D'!$D$18,
                                            ABS((MAX('1D'!$D$16,
                                                        POWER((ABS(K659)^2)/('1D'!$I$5*MAX(F659,
                                                                    0.1)^2),
                                                            1/3)))-IFERROR(L659,
                                                    0))))),
                                MAX((MAX('1D'!$D$16,
                                            POWER((ABS(K659)^2)/('1D'!$I$5*MAX(F659,
                                                        0.1)^2),
                                                1/3))),
                                    IFERROR(L659,
                                        0)-(MIN(ABS(IFERROR(U659,
                                                    0))*'1D'!$D$18,
                                            ABS((MAX('1D'!$D$16,
                                                        POWER((ABS(K659)^2)/('1D'!$I$5*MAX(F659,
                                                                    0.1)^2),
                                                            1/3)))-IFERROR(L659,
                                                    0))))))),
                        MAX('1D'!$D$16,
                            POWER((ABS(K659)^2)/('1D'!$I$5*MAX(F659,
                                        0.1)^2),
                                1/3))),
                    MAX('1D'!$D$16,
                        IFERROR(L659,
                            0)))))))</f>
        <v>2.0411692021517887</v>
      </c>
      <c r="M659" s="5">
        <f t="shared" ca="1" si="140"/>
        <v>10.614079851189301</v>
      </c>
      <c r="N659" s="5">
        <f t="shared" ca="1" si="141"/>
        <v>1.1434704692804873</v>
      </c>
      <c r="O659" s="5">
        <f t="shared" ca="1" si="142"/>
        <v>4.8002276894771132</v>
      </c>
      <c r="P659" s="5">
        <f t="shared" ca="1" si="143"/>
        <v>634.27916920215182</v>
      </c>
      <c r="Q659" s="5">
        <f ca="1">P659+((ABS(K659)/MAX(((F659)+(G659)*(L659))*(L659),
            0.000001))^2)/(2*'1D'!$I$5)</f>
        <v>635.45359253909487</v>
      </c>
      <c r="R659" s="5">
        <f ca="1">((ABS(K659)*'1D'!$D$6)/(MAX(((F659)+(G659)*(L659))*(L659),
            0.000001)*MAX(((((F659)+(G659)*(L659))*(L659))/MAX((F659)+2*(L659)*SQRT(1+(G659)^2),
                    0.000001))^(2/3),
            0.000001)))^2</f>
        <v>4.3358367565141456E-3</v>
      </c>
      <c r="S659" s="5">
        <f ca="1">ABS(ABS(K659)/MAX(((F659)+(G659)*(L659))*(L659),
        0.000001))/SQRT('1D'!$I$5*MAX((((F659)+(G659)*(L659))*(L659))/MAX((F659)+2*(G659)*(L659),
            0.000001),
        0.000001))</f>
        <v>1.0727235886044055</v>
      </c>
      <c r="T659" s="5">
        <f ca="1">((F659)*(L659)^2)/2+(G659)*(L659)^3/3+(ABS(K659)^2)/('1D'!$I$5*MAX(((F659)+(G659)*(L659))*(L659),
        0.000001))</f>
        <v>35.763412605541333</v>
      </c>
      <c r="U659" s="5">
        <f ca="1">IF($A$2=0,
    0,
    IFERROR(Q658-(((R658+R659)/2)*J659)-(IF(O658&gt;O659,
                '1D'!$D$8*((O658^2-O659^2)/(2*'1D'!$I$5)),
                '1D'!$D$9*((O659^2-O658^2)/(2*'1D'!$I$5)))+('1D'!$D$10*(ABS(I659)/90)*(MAX(O658^2,
                        O659^2)/(2*'1D'!$I$5))))-Q659,
        0))</f>
        <v>-3.8765204810715659E-3</v>
      </c>
      <c r="V659" s="5">
        <f ca="1">IF($A$2=0,
    1,
    IF(IFERROR(V658,
            0)=0,
        0,
        IFERROR(IF(ROUND(S659,
                    3)=1,
                1,
                IF(AND(ABS(U659)&lt;'1D'!$D$19,
                        S659&gt;1),
                    1,
                    0)),
            0)))</f>
        <v>0</v>
      </c>
      <c r="W659" s="5">
        <f ca="1">IF($A$2=0,
    MAX(MAX('1D'!$D$16,
            MAX('1D'!$D$16,
                POWER((ABS(K659)^2)/('1D'!$I$5*MAX(F659,
                            0.1)^2),
                    1/3))),
        IFERROR(W1396,
            MAX(MAX('1D'!$D$16,
                    MAX('1D'!$D$16,
                        POWER((ABS(K659)^2)/('1D'!$I$5*MAX(F659,
                                    0.1)^2),
                            1/3))),
                ($L$2)-E1396))),
    IF(IFERROR(AG660,
            0)=0,
        MAX(MAX('1D'!$D$16,
                MAX('1D'!$D$16,
                    POWER((ABS(K659)^2)/('1D'!$I$5*MAX(F659,
                                0.1)^2),
                        1/3))),
            IFERROR(W1396,
                MAX(MAX('1D'!$D$16,
                        MAX('1D'!$D$16,
                            POWER((ABS(K659)^2)/('1D'!$I$5*MAX(F659,
                                        0.1)^2),
                                1/3))),
                    ($L$2)-E1396))),
        IF(IFERROR(W659,
                0)=0,
            MAX(MAX('1D'!$D$16,
                    MAX('1D'!$D$16,
                        POWER((ABS(K659)^2)/('1D'!$I$5*MAX(F659,
                                    0.1)^2),
                            1/3))),
                IFERROR(W1396,
                    MAX(MAX('1D'!$D$16,
                            MAX('1D'!$D$16,
                                POWER((ABS(K659)^2)/('1D'!$I$5*MAX(F659,
                                            0.1)^2),
                                    1/3))),
                        ($L$2)-E1396))),
            IF(OR(IFERROR(AD659,
                        0)&gt;=1,
                    IFERROR(AD660,
                        0)&gt;=1),
                MAX('1D'!$D$16,
                    MAX('1D'!$D$16,
                        POWER((ABS(K659)^2)/('1D'!$I$5*MAX(F659,
                                    0.1)^2),
                            1/3))),
                IF(ABS(IFERROR(AF659,
                            0))&lt;'1D'!$D$19,
                    MAX(MAX('1D'!$D$16,
                            MAX('1D'!$D$16,
                                POWER((ABS(K659)^2)/('1D'!$I$5*MAX(F659,
                                            0.1)^2),
                                    1/3))),
                        IFERROR(W659,
                            0)),
                    MAX(MAX('1D'!$D$16,
                            MAX('1D'!$D$16,
                                POWER((ABS(K659)^2)/('1D'!$I$5*MAX(F659,
                                            0.1)^2),
                                    1/3))),
                        (IFERROR(W659,
                                0))+((IFERROR(AF659,
                                    0))*'1D'!$D$18)))))))</f>
        <v>2.1389677043987478</v>
      </c>
      <c r="X659" s="5">
        <f t="shared" ca="1" si="144"/>
        <v>11.122632062873489</v>
      </c>
      <c r="Y659" s="5">
        <f t="shared" ca="1" si="145"/>
        <v>1.1735290000551568</v>
      </c>
      <c r="Z659" s="5">
        <f t="shared" ca="1" si="146"/>
        <v>4.5807502857230418</v>
      </c>
      <c r="AA659" s="5">
        <f t="shared" ca="1" si="147"/>
        <v>634.37696770439879</v>
      </c>
      <c r="AB659" s="5">
        <f ca="1">AA659+((ABS(K659)/MAX(((F659)+(G659)*(W659))*(W659),
            0.000001))^2)/(2*'1D'!$I$5)</f>
        <v>635.44645155659816</v>
      </c>
      <c r="AC659" s="5">
        <f ca="1">((ABS(K659)*'1D'!$D$6)/(MAX(((F659)+(G659)*(W659))*(W659),
            0.000001)*MAX(((((F659)+(G659)*(W659))*(W659))/MAX((F659)+2*(W659)*SQRT(1+(G659)^2),
                    0.000001))^(2/3),
            0.000001)))^2</f>
        <v>3.8141460404132466E-3</v>
      </c>
      <c r="AD659" s="5">
        <f ca="1">ABS(ABS(K659)/MAX(((F659)+(G659)*(W659))*(W659),
        0.000001))/SQRT('1D'!$I$5*MAX((((F659)+(G659)*(W659))*(W659))/MAX((F659)+2*(G659)*(W659),
            0.000001),
        0.000001))</f>
        <v>1.0000000000000004</v>
      </c>
      <c r="AE659" s="5">
        <f ca="1">((F659)*(W659)^2)/2+(G659)*(W659)^3/3+(ABS(K659)^2)/('1D'!$I$5*MAX(((F659)+(G659)*(W659))*(W659),
        0.000001))</f>
        <v>35.686426155594638</v>
      </c>
      <c r="AF659" s="5">
        <f ca="1">IF($A$2=0,
    0,
    IFERROR(AB660+(((AC659+AC660)/2)*J660)+(IF(Z659&gt;Z660,
                '1D'!$D$8*((Z659^2-Z660^2)/(2*'1D'!$I$5)),
                '1D'!$D$9*((Z660^2-Z659^2)/(2*'1D'!$I$5)))+('1D'!$D$10*(ABS(I660)/90)*(MAX(Z659^2,
                        Z660^2)/(2*'1D'!$I$5))))-AB659,
        0))</f>
        <v>3.3589570673484559E-3</v>
      </c>
      <c r="AG659" s="5">
        <f ca="1">IF($A$2=0,
    1,
    IF(IFERROR(AG660,
            0)=0,
        0,
        IFERROR(IF(OR(ROUND(AD659,
                        3)&gt;=1,
                    AND(ABS(AF659)&lt;'1D'!$D$19,
                        AD659&lt;1)),
                1,
                0),
            0)))</f>
        <v>1</v>
      </c>
      <c r="AH659" s="5">
        <f ca="1">IFERROR(IF('1D'!V32="Supercritical",
        MAX('1D'!$D$16,
            IFERROR(L659,
                MAX('1D'!$D$16,
                    POWER((ABS(K659)^2)/('1D'!$I$5*MAX(F659,
                                0.1)^2),
                        1/3)))),
        IF('1D'!V32="Subcritical",
            MAX('1D'!$D$16,
                IFERROR(W659,
                    MAX('1D'!$D$16,
                        POWER((ABS(K659)^2)/('1D'!$I$5*MAX(F659,
                                    0.1)^2),
                            1/3)))),
            IF(IFERROR(T659,
                    -1E+99)&gt;=IFERROR(AE659,
                    -1E+99),
                MAX('1D'!$D$16,
                    IFERROR(L659,
                        MAX('1D'!$D$16,
                            POWER((ABS(K659)^2)/('1D'!$I$5*MAX(F659,
                                        0.1)^2),
                                1/3)))),
                MAX('1D'!$D$16,
                    IFERROR(W659,
                        MAX('1D'!$D$16,
                            POWER((ABS(K659)^2)/('1D'!$I$5*MAX(F659,
                                        0.1)^2),
                                1/3))))))),
    MAX('1D'!$D$16,
        POWER((ABS(K659)^2)/('1D'!$I$5*MAX(F659,
                    0.1)^2),
            1/3)))</f>
        <v>2.0411692021517887</v>
      </c>
      <c r="AI659" s="5">
        <f t="shared" ca="1" si="148"/>
        <v>634.27916920215182</v>
      </c>
      <c r="AJ659" s="5">
        <f ca="1">AI659+((ABS(K659)/MAX(((F659)+(G659)*(AH659))*(AH659),
            0.000001))^2)/(2*'1D'!$I$5)</f>
        <v>635.45359253909487</v>
      </c>
      <c r="AM659">
        <v>0</v>
      </c>
      <c r="AN659">
        <v>0</v>
      </c>
      <c r="AO659" s="5">
        <f t="shared" si="149"/>
        <v>0</v>
      </c>
      <c r="AP659" s="5">
        <f t="shared" si="153"/>
        <v>0</v>
      </c>
      <c r="AQ659" s="5">
        <f ca="1">ABS(ABS(K659)/MAX(((F659)+(G659)*(AH659))*(AH659),
        0.000001))/SQRT('1D'!$I$5*MAX((((F659)+(G659)*(AH659))*(AH659))/MAX((F659)+2*(G659)*(AH659),
            0.000001),
        0.000001))</f>
        <v>1.0727235886044055</v>
      </c>
      <c r="AR659" s="5" t="str">
        <f t="shared" ca="1" si="150"/>
        <v>Supercritical</v>
      </c>
      <c r="AS659" s="5">
        <f ca="1">((ABS(K659)*'1D'!$D$6)/(MAX(((F659)+(G659)*(AH659))*(AH659),
            0.000001)*MAX(((((F659)+(G659)*(AH659))*(AH659))/MAX((F659)+2*(AH659)*SQRT(1+(G659)^2),
                    0.000001))^(2/3),
            0.000001)))^2</f>
        <v>4.3358367565141456E-3</v>
      </c>
    </row>
    <row r="660" spans="1:45" x14ac:dyDescent="0.35">
      <c r="A660">
        <v>651</v>
      </c>
      <c r="B660">
        <v>649.99599999999998</v>
      </c>
      <c r="C660">
        <v>616134.48100000003</v>
      </c>
      <c r="D660">
        <v>3097346.9849999999</v>
      </c>
      <c r="E660">
        <v>632.23749999999995</v>
      </c>
      <c r="F660">
        <v>5.2</v>
      </c>
      <c r="G660">
        <v>0</v>
      </c>
      <c r="H660" t="s">
        <v>176</v>
      </c>
      <c r="I660">
        <v>2.3E-2</v>
      </c>
      <c r="J660" s="5">
        <f t="shared" si="151"/>
        <v>1.0009999999999764</v>
      </c>
      <c r="K660" s="5">
        <f t="shared" ca="1" si="152"/>
        <v>50.95</v>
      </c>
      <c r="L660" s="5">
        <f ca="1">IF($A$2=0,
    IFERROR(L659,
        MAX('1D'!$D$16,
            POWER((ABS(K660)^2)/('1D'!$I$5*MAX(F660,
                        0.1)^2),
                1/3))),
    IF(IFERROR(V659,
            0)=0,
        IFERROR(L659,
            MAX('1D'!$D$16,
                POWER((ABS(K660)^2)/('1D'!$I$5*MAX(F660,
                            0.1)^2),
                    1/3))),
        IF(OR(IFERROR(L660,
                    0)=0,
                IFERROR(S659,
                    0)&lt;1,
                IFERROR(S660,
                    0)&lt;1),
            MAX('1D'!$D$16,
                POWER((ABS(K660)^2)/('1D'!$I$5*MAX(F660,
                            0.1)^2),
                    1/3)),
            IF(IFERROR(U660,
                    0)&gt;0,
                MAX('1D'!$D$16,
                    IFERROR(L660,
                        0)+((IFERROR(U660,
                                0))*'1D'!$D$18*IF((IFERROR(S660,
                                    0))&lt;1,
                            1,
                            -1))),
                IF(IFERROR(U660,
                        0)&lt;0,
                    IF(ABS((MAX('1D'!$D$16,
                                    POWER((ABS(K660)^2)/('1D'!$I$5*MAX(F660,
                                                0.1)^2),
                                        1/3)))-IFERROR(L660,
                                0))&gt;'1D'!$D$19,
                        MAX('1D'!$D$16,
                            IF((MAX('1D'!$D$16,
                                        POWER((ABS(K660)^2)/('1D'!$I$5*MAX(F660,
                                                    0.1)^2),
                                            1/3)))&gt;IFERROR(L660,
                                    0),
                                MIN((MAX('1D'!$D$16,
                                            POWER((ABS(K660)^2)/('1D'!$I$5*MAX(F660,
                                                        0.1)^2),
                                                1/3))),
                                    IFERROR(L660,
                                        0)+(MIN(ABS(IFERROR(U660,
                                                    0))*'1D'!$D$18,
                                            ABS((MAX('1D'!$D$16,
                                                        POWER((ABS(K660)^2)/('1D'!$I$5*MAX(F660,
                                                                    0.1)^2),
                                                            1/3)))-IFERROR(L660,
                                                    0))))),
                                MAX((MAX('1D'!$D$16,
                                            POWER((ABS(K660)^2)/('1D'!$I$5*MAX(F660,
                                                        0.1)^2),
                                                1/3))),
                                    IFERROR(L660,
                                        0)-(MIN(ABS(IFERROR(U660,
                                                    0))*'1D'!$D$18,
                                            ABS((MAX('1D'!$D$16,
                                                        POWER((ABS(K660)^2)/('1D'!$I$5*MAX(F660,
                                                                    0.1)^2),
                                                            1/3)))-IFERROR(L660,
                                                    0))))))),
                        MAX('1D'!$D$16,
                            POWER((ABS(K660)^2)/('1D'!$I$5*MAX(F660,
                                        0.1)^2),
                                1/3))),
                    MAX('1D'!$D$16,
                        IFERROR(L660,
                            0)))))))</f>
        <v>2.0411692021517887</v>
      </c>
      <c r="M660" s="5">
        <f t="shared" ca="1" si="140"/>
        <v>10.614079851189301</v>
      </c>
      <c r="N660" s="5">
        <f t="shared" ca="1" si="141"/>
        <v>1.1434704692804873</v>
      </c>
      <c r="O660" s="5">
        <f t="shared" ca="1" si="142"/>
        <v>4.8002276894771132</v>
      </c>
      <c r="P660" s="5">
        <f t="shared" ca="1" si="143"/>
        <v>634.27866920215172</v>
      </c>
      <c r="Q660" s="5">
        <f ca="1">P660+((ABS(K660)/MAX(((F660)+(G660)*(L660))*(L660),
            0.000001))^2)/(2*'1D'!$I$5)</f>
        <v>635.45309253909477</v>
      </c>
      <c r="R660" s="5">
        <f ca="1">((ABS(K660)*'1D'!$D$6)/(MAX(((F660)+(G660)*(L660))*(L660),
            0.000001)*MAX(((((F660)+(G660)*(L660))*(L660))/MAX((F660)+2*(L660)*SQRT(1+(G660)^2),
                    0.000001))^(2/3),
            0.000001)))^2</f>
        <v>4.3358367565141456E-3</v>
      </c>
      <c r="S660" s="5">
        <f ca="1">ABS(ABS(K660)/MAX(((F660)+(G660)*(L660))*(L660),
        0.000001))/SQRT('1D'!$I$5*MAX((((F660)+(G660)*(L660))*(L660))/MAX((F660)+2*(G660)*(L660),
            0.000001),
        0.000001))</f>
        <v>1.0727235886044055</v>
      </c>
      <c r="T660" s="5">
        <f ca="1">((F660)*(L660)^2)/2+(G660)*(L660)^3/3+(ABS(K660)^2)/('1D'!$I$5*MAX(((F660)+(G660)*(L660))*(L660),
        0.000001))</f>
        <v>35.763412605541333</v>
      </c>
      <c r="U660" s="5">
        <f ca="1">IF($A$2=0,
    0,
    IFERROR(Q659-(((R659+R660)/2)*J660)-(IF(O659&gt;O660,
                '1D'!$D$8*((O659^2-O660^2)/(2*'1D'!$I$5)),
                '1D'!$D$9*((O660^2-O659^2)/(2*'1D'!$I$5)))+('1D'!$D$10*(ABS(I660)/90)*(MAX(O659^2,
                        O660^2)/(2*'1D'!$I$5))))-Q660,
        0))</f>
        <v>-3.8851921544846846E-3</v>
      </c>
      <c r="V660" s="5">
        <f ca="1">IF($A$2=0,
    1,
    IF(IFERROR(V659,
            0)=0,
        0,
        IFERROR(IF(ROUND(S660,
                    3)=1,
                1,
                IF(AND(ABS(U660)&lt;'1D'!$D$19,
                        S660&gt;1),
                    1,
                    0)),
            0)))</f>
        <v>0</v>
      </c>
      <c r="W660" s="5">
        <f ca="1">IF($A$2=0,
    MAX(MAX('1D'!$D$16,
            MAX('1D'!$D$16,
                POWER((ABS(K660)^2)/('1D'!$I$5*MAX(F660,
                            0.1)^2),
                    1/3))),
        IFERROR(W1396,
            MAX(MAX('1D'!$D$16,
                    MAX('1D'!$D$16,
                        POWER((ABS(K660)^2)/('1D'!$I$5*MAX(F660,
                                    0.1)^2),
                            1/3))),
                ($L$2)-E1396))),
    IF(IFERROR(AG661,
            0)=0,
        MAX(MAX('1D'!$D$16,
                MAX('1D'!$D$16,
                    POWER((ABS(K660)^2)/('1D'!$I$5*MAX(F660,
                                0.1)^2),
                        1/3))),
            IFERROR(W1396,
                MAX(MAX('1D'!$D$16,
                        MAX('1D'!$D$16,
                            POWER((ABS(K660)^2)/('1D'!$I$5*MAX(F660,
                                        0.1)^2),
                                1/3))),
                    ($L$2)-E1396))),
        IF(IFERROR(W660,
                0)=0,
            MAX(MAX('1D'!$D$16,
                    MAX('1D'!$D$16,
                        POWER((ABS(K660)^2)/('1D'!$I$5*MAX(F660,
                                    0.1)^2),
                            1/3))),
                IFERROR(W1396,
                    MAX(MAX('1D'!$D$16,
                            MAX('1D'!$D$16,
                                POWER((ABS(K660)^2)/('1D'!$I$5*MAX(F660,
                                            0.1)^2),
                                    1/3))),
                        ($L$2)-E1396))),
            IF(OR(IFERROR(AD660,
                        0)&gt;=1,
                    IFERROR(AD661,
                        0)&gt;=1),
                MAX('1D'!$D$16,
                    MAX('1D'!$D$16,
                        POWER((ABS(K660)^2)/('1D'!$I$5*MAX(F660,
                                    0.1)^2),
                            1/3))),
                IF(ABS(IFERROR(AF660,
                            0))&lt;'1D'!$D$19,
                    MAX(MAX('1D'!$D$16,
                            MAX('1D'!$D$16,
                                POWER((ABS(K660)^2)/('1D'!$I$5*MAX(F660,
                                            0.1)^2),
                                    1/3))),
                        IFERROR(W660,
                            0)),
                    MAX(MAX('1D'!$D$16,
                            MAX('1D'!$D$16,
                                POWER((ABS(K660)^2)/('1D'!$I$5*MAX(F660,
                                            0.1)^2),
                                    1/3))),
                        (IFERROR(W660,
                                0))+((IFERROR(AF660,
                                    0))*'1D'!$D$18)))))))</f>
        <v>2.1389677043987478</v>
      </c>
      <c r="X660" s="5">
        <f t="shared" ca="1" si="144"/>
        <v>11.122632062873489</v>
      </c>
      <c r="Y660" s="5">
        <f t="shared" ca="1" si="145"/>
        <v>1.1735290000551568</v>
      </c>
      <c r="Z660" s="5">
        <f t="shared" ca="1" si="146"/>
        <v>4.5807502857230418</v>
      </c>
      <c r="AA660" s="5">
        <f t="shared" ca="1" si="147"/>
        <v>634.37646770439869</v>
      </c>
      <c r="AB660" s="5">
        <f ca="1">AA660+((ABS(K660)/MAX(((F660)+(G660)*(W660))*(W660),
            0.000001))^2)/(2*'1D'!$I$5)</f>
        <v>635.44595155659806</v>
      </c>
      <c r="AC660" s="5">
        <f ca="1">((ABS(K660)*'1D'!$D$6)/(MAX(((F660)+(G660)*(W660))*(W660),
            0.000001)*MAX(((((F660)+(G660)*(W660))*(W660))/MAX((F660)+2*(W660)*SQRT(1+(G660)^2),
                    0.000001))^(2/3),
            0.000001)))^2</f>
        <v>3.8141460404132466E-3</v>
      </c>
      <c r="AD660" s="5">
        <f ca="1">ABS(ABS(K660)/MAX(((F660)+(G660)*(W660))*(W660),
        0.000001))/SQRT('1D'!$I$5*MAX((((F660)+(G660)*(W660))*(W660))/MAX((F660)+2*(G660)*(W660),
            0.000001),
        0.000001))</f>
        <v>1.0000000000000004</v>
      </c>
      <c r="AE660" s="5">
        <f ca="1">((F660)*(W660)^2)/2+(G660)*(W660)^3/3+(ABS(K660)^2)/('1D'!$I$5*MAX(((F660)+(G660)*(W660))*(W660),
        0.000001))</f>
        <v>35.686426155594638</v>
      </c>
      <c r="AF660" s="5">
        <f ca="1">IF($A$2=0,
    0,
    IFERROR(AB661+(((AC660+AC661)/2)*J661)+(IF(Z660&gt;Z661,
                '1D'!$D$8*((Z660^2-Z661^2)/(2*'1D'!$I$5)),
                '1D'!$D$9*((Z661^2-Z660^2)/(2*'1D'!$I$5)))+('1D'!$D$10*(ABS(I661)/90)*(MAX(Z660^2,
                        Z661^2)/(2*'1D'!$I$5))))-AB660,
        0))</f>
        <v>3.3141460404522149E-3</v>
      </c>
      <c r="AG660" s="5">
        <f ca="1">IF($A$2=0,
    1,
    IF(IFERROR(AG661,
            0)=0,
        0,
        IFERROR(IF(OR(ROUND(AD660,
                        3)&gt;=1,
                    AND(ABS(AF660)&lt;'1D'!$D$19,
                        AD660&lt;1)),
                1,
                0),
            0)))</f>
        <v>1</v>
      </c>
      <c r="AH660" s="5">
        <f ca="1">IFERROR(IF('1D'!V32="Supercritical",
        MAX('1D'!$D$16,
            IFERROR(L660,
                MAX('1D'!$D$16,
                    POWER((ABS(K660)^2)/('1D'!$I$5*MAX(F660,
                                0.1)^2),
                        1/3)))),
        IF('1D'!V32="Subcritical",
            MAX('1D'!$D$16,
                IFERROR(W660,
                    MAX('1D'!$D$16,
                        POWER((ABS(K660)^2)/('1D'!$I$5*MAX(F660,
                                    0.1)^2),
                            1/3)))),
            IF(IFERROR(T660,
                    -1E+99)&gt;=IFERROR(AE660,
                    -1E+99),
                MAX('1D'!$D$16,
                    IFERROR(L660,
                        MAX('1D'!$D$16,
                            POWER((ABS(K660)^2)/('1D'!$I$5*MAX(F660,
                                        0.1)^2),
                                1/3)))),
                MAX('1D'!$D$16,
                    IFERROR(W660,
                        MAX('1D'!$D$16,
                            POWER((ABS(K660)^2)/('1D'!$I$5*MAX(F660,
                                        0.1)^2),
                                1/3))))))),
    MAX('1D'!$D$16,
        POWER((ABS(K660)^2)/('1D'!$I$5*MAX(F660,
                    0.1)^2),
            1/3)))</f>
        <v>2.0411692021517887</v>
      </c>
      <c r="AI660" s="5">
        <f t="shared" ca="1" si="148"/>
        <v>634.27866920215172</v>
      </c>
      <c r="AJ660" s="5">
        <f ca="1">AI660+((ABS(K660)/MAX(((F660)+(G660)*(AH660))*(AH660),
            0.000001))^2)/(2*'1D'!$I$5)</f>
        <v>635.45309253909477</v>
      </c>
      <c r="AM660">
        <v>0</v>
      </c>
      <c r="AN660">
        <v>0</v>
      </c>
      <c r="AO660" s="5">
        <f t="shared" si="149"/>
        <v>0</v>
      </c>
      <c r="AP660" s="5">
        <f t="shared" si="153"/>
        <v>0</v>
      </c>
      <c r="AQ660" s="5">
        <f ca="1">ABS(ABS(K660)/MAX(((F660)+(G660)*(AH660))*(AH660),
        0.000001))/SQRT('1D'!$I$5*MAX((((F660)+(G660)*(AH660))*(AH660))/MAX((F660)+2*(G660)*(AH660),
            0.000001),
        0.000001))</f>
        <v>1.0727235886044055</v>
      </c>
      <c r="AR660" s="5" t="str">
        <f t="shared" ca="1" si="150"/>
        <v>Supercritical</v>
      </c>
      <c r="AS660" s="5">
        <f ca="1">((ABS(K660)*'1D'!$D$6)/(MAX(((F660)+(G660)*(AH660))*(AH660),
            0.000001)*MAX(((((F660)+(G660)*(AH660))*(AH660))/MAX((F660)+2*(AH660)*SQRT(1+(G660)^2),
                    0.000001))^(2/3),
            0.000001)))^2</f>
        <v>4.3358367565141456E-3</v>
      </c>
    </row>
    <row r="661" spans="1:45" x14ac:dyDescent="0.35">
      <c r="A661">
        <v>652</v>
      </c>
      <c r="B661">
        <v>650.99599999999998</v>
      </c>
      <c r="C661">
        <v>616134.00699999998</v>
      </c>
      <c r="D661">
        <v>3097346.105</v>
      </c>
      <c r="E661">
        <v>632.23699999999997</v>
      </c>
      <c r="F661">
        <v>5.2</v>
      </c>
      <c r="G661">
        <v>0</v>
      </c>
      <c r="H661" t="s">
        <v>176</v>
      </c>
      <c r="I661">
        <v>0</v>
      </c>
      <c r="J661" s="5">
        <f t="shared" si="151"/>
        <v>1</v>
      </c>
      <c r="K661" s="5">
        <f t="shared" ca="1" si="152"/>
        <v>50.95</v>
      </c>
      <c r="L661" s="5">
        <f ca="1">IF($A$2=0,
    IFERROR(L660,
        MAX('1D'!$D$16,
            POWER((ABS(K661)^2)/('1D'!$I$5*MAX(F661,
                        0.1)^2),
                1/3))),
    IF(IFERROR(V660,
            0)=0,
        IFERROR(L660,
            MAX('1D'!$D$16,
                POWER((ABS(K661)^2)/('1D'!$I$5*MAX(F661,
                            0.1)^2),
                    1/3))),
        IF(OR(IFERROR(L661,
                    0)=0,
                IFERROR(S660,
                    0)&lt;1,
                IFERROR(S661,
                    0)&lt;1),
            MAX('1D'!$D$16,
                POWER((ABS(K661)^2)/('1D'!$I$5*MAX(F661,
                            0.1)^2),
                    1/3)),
            IF(IFERROR(U661,
                    0)&gt;0,
                MAX('1D'!$D$16,
                    IFERROR(L661,
                        0)+((IFERROR(U661,
                                0))*'1D'!$D$18*IF((IFERROR(S661,
                                    0))&lt;1,
                            1,
                            -1))),
                IF(IFERROR(U661,
                        0)&lt;0,
                    IF(ABS((MAX('1D'!$D$16,
                                    POWER((ABS(K661)^2)/('1D'!$I$5*MAX(F661,
                                                0.1)^2),
                                        1/3)))-IFERROR(L661,
                                0))&gt;'1D'!$D$19,
                        MAX('1D'!$D$16,
                            IF((MAX('1D'!$D$16,
                                        POWER((ABS(K661)^2)/('1D'!$I$5*MAX(F661,
                                                    0.1)^2),
                                            1/3)))&gt;IFERROR(L661,
                                    0),
                                MIN((MAX('1D'!$D$16,
                                            POWER((ABS(K661)^2)/('1D'!$I$5*MAX(F661,
                                                        0.1)^2),
                                                1/3))),
                                    IFERROR(L661,
                                        0)+(MIN(ABS(IFERROR(U661,
                                                    0))*'1D'!$D$18,
                                            ABS((MAX('1D'!$D$16,
                                                        POWER((ABS(K661)^2)/('1D'!$I$5*MAX(F661,
                                                                    0.1)^2),
                                                            1/3)))-IFERROR(L661,
                                                    0))))),
                                MAX((MAX('1D'!$D$16,
                                            POWER((ABS(K661)^2)/('1D'!$I$5*MAX(F661,
                                                        0.1)^2),
                                                1/3))),
                                    IFERROR(L661,
                                        0)-(MIN(ABS(IFERROR(U661,
                                                    0))*'1D'!$D$18,
                                            ABS((MAX('1D'!$D$16,
                                                        POWER((ABS(K661)^2)/('1D'!$I$5*MAX(F661,
                                                                    0.1)^2),
                                                            1/3)))-IFERROR(L661,
                                                    0))))))),
                        MAX('1D'!$D$16,
                            POWER((ABS(K661)^2)/('1D'!$I$5*MAX(F661,
                                        0.1)^2),
                                1/3))),
                    MAX('1D'!$D$16,
                        IFERROR(L661,
                            0)))))))</f>
        <v>2.0411692021517887</v>
      </c>
      <c r="M661" s="5">
        <f t="shared" ca="1" si="140"/>
        <v>10.614079851189301</v>
      </c>
      <c r="N661" s="5">
        <f t="shared" ca="1" si="141"/>
        <v>1.1434704692804873</v>
      </c>
      <c r="O661" s="5">
        <f t="shared" ca="1" si="142"/>
        <v>4.8002276894771132</v>
      </c>
      <c r="P661" s="5">
        <f t="shared" ca="1" si="143"/>
        <v>634.27816920215173</v>
      </c>
      <c r="Q661" s="5">
        <f ca="1">P661+((ABS(K661)/MAX(((F661)+(G661)*(L661))*(L661),
            0.000001))^2)/(2*'1D'!$I$5)</f>
        <v>635.45259253909478</v>
      </c>
      <c r="R661" s="5">
        <f ca="1">((ABS(K661)*'1D'!$D$6)/(MAX(((F661)+(G661)*(L661))*(L661),
            0.000001)*MAX(((((F661)+(G661)*(L661))*(L661))/MAX((F661)+2*(L661)*SQRT(1+(G661)^2),
                    0.000001))^(2/3),
            0.000001)))^2</f>
        <v>4.3358367565141456E-3</v>
      </c>
      <c r="S661" s="5">
        <f ca="1">ABS(ABS(K661)/MAX(((F661)+(G661)*(L661))*(L661),
        0.000001))/SQRT('1D'!$I$5*MAX((((F661)+(G661)*(L661))*(L661))/MAX((F661)+2*(G661)*(L661),
            0.000001),
        0.000001))</f>
        <v>1.0727235886044055</v>
      </c>
      <c r="T661" s="5">
        <f ca="1">((F661)*(L661)^2)/2+(G661)*(L661)^3/3+(ABS(K661)^2)/('1D'!$I$5*MAX(((F661)+(G661)*(L661))*(L661),
        0.000001))</f>
        <v>35.763412605541333</v>
      </c>
      <c r="U661" s="5">
        <f ca="1">IF($A$2=0,
    0,
    IFERROR(Q660-(((R660+R661)/2)*J661)-(IF(O660&gt;O661,
                '1D'!$D$8*((O660^2-O661^2)/(2*'1D'!$I$5)),
                '1D'!$D$9*((O661^2-O660^2)/(2*'1D'!$I$5)))+('1D'!$D$10*(ABS(I661)/90)*(MAX(O660^2,
                        O661^2)/(2*'1D'!$I$5))))-Q661,
        0))</f>
        <v>-3.8358367564796936E-3</v>
      </c>
      <c r="V661" s="5">
        <f ca="1">IF($A$2=0,
    1,
    IF(IFERROR(V660,
            0)=0,
        0,
        IFERROR(IF(ROUND(S661,
                    3)=1,
                1,
                IF(AND(ABS(U661)&lt;'1D'!$D$19,
                        S661&gt;1),
                    1,
                    0)),
            0)))</f>
        <v>0</v>
      </c>
      <c r="W661" s="5">
        <f ca="1">IF($A$2=0,
    MAX(MAX('1D'!$D$16,
            MAX('1D'!$D$16,
                POWER((ABS(K661)^2)/('1D'!$I$5*MAX(F661,
                            0.1)^2),
                    1/3))),
        IFERROR(W1396,
            MAX(MAX('1D'!$D$16,
                    MAX('1D'!$D$16,
                        POWER((ABS(K661)^2)/('1D'!$I$5*MAX(F661,
                                    0.1)^2),
                            1/3))),
                ($L$2)-E1396))),
    IF(IFERROR(AG662,
            0)=0,
        MAX(MAX('1D'!$D$16,
                MAX('1D'!$D$16,
                    POWER((ABS(K661)^2)/('1D'!$I$5*MAX(F661,
                                0.1)^2),
                        1/3))),
            IFERROR(W1396,
                MAX(MAX('1D'!$D$16,
                        MAX('1D'!$D$16,
                            POWER((ABS(K661)^2)/('1D'!$I$5*MAX(F661,
                                        0.1)^2),
                                1/3))),
                    ($L$2)-E1396))),
        IF(IFERROR(W661,
                0)=0,
            MAX(MAX('1D'!$D$16,
                    MAX('1D'!$D$16,
                        POWER((ABS(K661)^2)/('1D'!$I$5*MAX(F661,
                                    0.1)^2),
                            1/3))),
                IFERROR(W1396,
                    MAX(MAX('1D'!$D$16,
                            MAX('1D'!$D$16,
                                POWER((ABS(K661)^2)/('1D'!$I$5*MAX(F661,
                                            0.1)^2),
                                    1/3))),
                        ($L$2)-E1396))),
            IF(OR(IFERROR(AD661,
                        0)&gt;=1,
                    IFERROR(AD662,
                        0)&gt;=1),
                MAX('1D'!$D$16,
                    MAX('1D'!$D$16,
                        POWER((ABS(K661)^2)/('1D'!$I$5*MAX(F661,
                                    0.1)^2),
                            1/3))),
                IF(ABS(IFERROR(AF661,
                            0))&lt;'1D'!$D$19,
                    MAX(MAX('1D'!$D$16,
                            MAX('1D'!$D$16,
                                POWER((ABS(K661)^2)/('1D'!$I$5*MAX(F661,
                                            0.1)^2),
                                    1/3))),
                        IFERROR(W661,
                            0)),
                    MAX(MAX('1D'!$D$16,
                            MAX('1D'!$D$16,
                                POWER((ABS(K661)^2)/('1D'!$I$5*MAX(F661,
                                            0.1)^2),
                                    1/3))),
                        (IFERROR(W661,
                                0))+((IFERROR(AF661,
                                    0))*'1D'!$D$18)))))))</f>
        <v>2.1389677043987478</v>
      </c>
      <c r="X661" s="5">
        <f t="shared" ca="1" si="144"/>
        <v>11.122632062873489</v>
      </c>
      <c r="Y661" s="5">
        <f t="shared" ca="1" si="145"/>
        <v>1.1735290000551568</v>
      </c>
      <c r="Z661" s="5">
        <f t="shared" ca="1" si="146"/>
        <v>4.5807502857230418</v>
      </c>
      <c r="AA661" s="5">
        <f t="shared" ca="1" si="147"/>
        <v>634.3759677043987</v>
      </c>
      <c r="AB661" s="5">
        <f ca="1">AA661+((ABS(K661)/MAX(((F661)+(G661)*(W661))*(W661),
            0.000001))^2)/(2*'1D'!$I$5)</f>
        <v>635.44545155659807</v>
      </c>
      <c r="AC661" s="5">
        <f ca="1">((ABS(K661)*'1D'!$D$6)/(MAX(((F661)+(G661)*(W661))*(W661),
            0.000001)*MAX(((((F661)+(G661)*(W661))*(W661))/MAX((F661)+2*(W661)*SQRT(1+(G661)^2),
                    0.000001))^(2/3),
            0.000001)))^2</f>
        <v>3.8141460404132466E-3</v>
      </c>
      <c r="AD661" s="5">
        <f ca="1">ABS(ABS(K661)/MAX(((F661)+(G661)*(W661))*(W661),
        0.000001))/SQRT('1D'!$I$5*MAX((((F661)+(G661)*(W661))*(W661))/MAX((F661)+2*(G661)*(W661),
            0.000001),
        0.000001))</f>
        <v>1.0000000000000004</v>
      </c>
      <c r="AE661" s="5">
        <f ca="1">((F661)*(W661)^2)/2+(G661)*(W661)^3/3+(ABS(K661)^2)/('1D'!$I$5*MAX(((F661)+(G661)*(W661))*(W661),
        0.000001))</f>
        <v>35.686426155594638</v>
      </c>
      <c r="AF661" s="5">
        <f ca="1">IF($A$2=0,
    0,
    IFERROR(AB662+(((AC661+AC662)/2)*J662)+(IF(Z661&gt;Z662,
                '1D'!$D$8*((Z661^2-Z662^2)/(2*'1D'!$I$5)),
                '1D'!$D$9*((Z662^2-Z661^2)/(2*'1D'!$I$5)))+('1D'!$D$10*(ABS(I662)/90)*(MAX(Z661^2,
                        Z662^2)/(2*'1D'!$I$5))))-AB661,
        0))</f>
        <v>3.3584586676624895E-3</v>
      </c>
      <c r="AG661" s="5">
        <f ca="1">IF($A$2=0,
    1,
    IF(IFERROR(AG662,
            0)=0,
        0,
        IFERROR(IF(OR(ROUND(AD661,
                        3)&gt;=1,
                    AND(ABS(AF661)&lt;'1D'!$D$19,
                        AD661&lt;1)),
                1,
                0),
            0)))</f>
        <v>1</v>
      </c>
      <c r="AH661" s="5">
        <f ca="1">IFERROR(IF('1D'!V32="Supercritical",
        MAX('1D'!$D$16,
            IFERROR(L661,
                MAX('1D'!$D$16,
                    POWER((ABS(K661)^2)/('1D'!$I$5*MAX(F661,
                                0.1)^2),
                        1/3)))),
        IF('1D'!V32="Subcritical",
            MAX('1D'!$D$16,
                IFERROR(W661,
                    MAX('1D'!$D$16,
                        POWER((ABS(K661)^2)/('1D'!$I$5*MAX(F661,
                                    0.1)^2),
                            1/3)))),
            IF(IFERROR(T661,
                    -1E+99)&gt;=IFERROR(AE661,
                    -1E+99),
                MAX('1D'!$D$16,
                    IFERROR(L661,
                        MAX('1D'!$D$16,
                            POWER((ABS(K661)^2)/('1D'!$I$5*MAX(F661,
                                        0.1)^2),
                                1/3)))),
                MAX('1D'!$D$16,
                    IFERROR(W661,
                        MAX('1D'!$D$16,
                            POWER((ABS(K661)^2)/('1D'!$I$5*MAX(F661,
                                        0.1)^2),
                                1/3))))))),
    MAX('1D'!$D$16,
        POWER((ABS(K661)^2)/('1D'!$I$5*MAX(F661,
                    0.1)^2),
            1/3)))</f>
        <v>2.0411692021517887</v>
      </c>
      <c r="AI661" s="5">
        <f t="shared" ca="1" si="148"/>
        <v>634.27816920215173</v>
      </c>
      <c r="AJ661" s="5">
        <f ca="1">AI661+((ABS(K661)/MAX(((F661)+(G661)*(AH661))*(AH661),
            0.000001))^2)/(2*'1D'!$I$5)</f>
        <v>635.45259253909478</v>
      </c>
      <c r="AM661">
        <v>0</v>
      </c>
      <c r="AN661">
        <v>0</v>
      </c>
      <c r="AO661" s="5">
        <f t="shared" si="149"/>
        <v>0</v>
      </c>
      <c r="AP661" s="5">
        <f t="shared" si="153"/>
        <v>0</v>
      </c>
      <c r="AQ661" s="5">
        <f ca="1">ABS(ABS(K661)/MAX(((F661)+(G661)*(AH661))*(AH661),
        0.000001))/SQRT('1D'!$I$5*MAX((((F661)+(G661)*(AH661))*(AH661))/MAX((F661)+2*(G661)*(AH661),
            0.000001),
        0.000001))</f>
        <v>1.0727235886044055</v>
      </c>
      <c r="AR661" s="5" t="str">
        <f t="shared" ca="1" si="150"/>
        <v>Supercritical</v>
      </c>
      <c r="AS661" s="5">
        <f ca="1">((ABS(K661)*'1D'!$D$6)/(MAX(((F661)+(G661)*(AH661))*(AH661),
            0.000001)*MAX(((((F661)+(G661)*(AH661))*(AH661))/MAX((F661)+2*(AH661)*SQRT(1+(G661)^2),
                    0.000001))^(2/3),
            0.000001)))^2</f>
        <v>4.3358367565141456E-3</v>
      </c>
    </row>
    <row r="662" spans="1:45" x14ac:dyDescent="0.35">
      <c r="A662">
        <v>653</v>
      </c>
      <c r="B662">
        <v>651.995</v>
      </c>
      <c r="C662">
        <v>616133.53300000005</v>
      </c>
      <c r="D662">
        <v>3097345.2250000001</v>
      </c>
      <c r="E662">
        <v>632.23649999999998</v>
      </c>
      <c r="F662">
        <v>5.2</v>
      </c>
      <c r="G662">
        <v>0</v>
      </c>
      <c r="H662" t="s">
        <v>176</v>
      </c>
      <c r="I662">
        <v>2.7E-2</v>
      </c>
      <c r="J662" s="5">
        <f t="shared" si="151"/>
        <v>0.99900000000002365</v>
      </c>
      <c r="K662" s="5">
        <f t="shared" ca="1" si="152"/>
        <v>50.95</v>
      </c>
      <c r="L662" s="5">
        <f ca="1">IF($A$2=0,
    IFERROR(L661,
        MAX('1D'!$D$16,
            POWER((ABS(K662)^2)/('1D'!$I$5*MAX(F662,
                        0.1)^2),
                1/3))),
    IF(IFERROR(V661,
            0)=0,
        IFERROR(L661,
            MAX('1D'!$D$16,
                POWER((ABS(K662)^2)/('1D'!$I$5*MAX(F662,
                            0.1)^2),
                    1/3))),
        IF(OR(IFERROR(L662,
                    0)=0,
                IFERROR(S661,
                    0)&lt;1,
                IFERROR(S662,
                    0)&lt;1),
            MAX('1D'!$D$16,
                POWER((ABS(K662)^2)/('1D'!$I$5*MAX(F662,
                            0.1)^2),
                    1/3)),
            IF(IFERROR(U662,
                    0)&gt;0,
                MAX('1D'!$D$16,
                    IFERROR(L662,
                        0)+((IFERROR(U662,
                                0))*'1D'!$D$18*IF((IFERROR(S662,
                                    0))&lt;1,
                            1,
                            -1))),
                IF(IFERROR(U662,
                        0)&lt;0,
                    IF(ABS((MAX('1D'!$D$16,
                                    POWER((ABS(K662)^2)/('1D'!$I$5*MAX(F662,
                                                0.1)^2),
                                        1/3)))-IFERROR(L662,
                                0))&gt;'1D'!$D$19,
                        MAX('1D'!$D$16,
                            IF((MAX('1D'!$D$16,
                                        POWER((ABS(K662)^2)/('1D'!$I$5*MAX(F662,
                                                    0.1)^2),
                                            1/3)))&gt;IFERROR(L662,
                                    0),
                                MIN((MAX('1D'!$D$16,
                                            POWER((ABS(K662)^2)/('1D'!$I$5*MAX(F662,
                                                        0.1)^2),
                                                1/3))),
                                    IFERROR(L662,
                                        0)+(MIN(ABS(IFERROR(U662,
                                                    0))*'1D'!$D$18,
                                            ABS((MAX('1D'!$D$16,
                                                        POWER((ABS(K662)^2)/('1D'!$I$5*MAX(F662,
                                                                    0.1)^2),
                                                            1/3)))-IFERROR(L662,
                                                    0))))),
                                MAX((MAX('1D'!$D$16,
                                            POWER((ABS(K662)^2)/('1D'!$I$5*MAX(F662,
                                                        0.1)^2),
                                                1/3))),
                                    IFERROR(L662,
                                        0)-(MIN(ABS(IFERROR(U662,
                                                    0))*'1D'!$D$18,
                                            ABS((MAX('1D'!$D$16,
                                                        POWER((ABS(K662)^2)/('1D'!$I$5*MAX(F662,
                                                                    0.1)^2),
                                                            1/3)))-IFERROR(L662,
                                                    0))))))),
                        MAX('1D'!$D$16,
                            POWER((ABS(K662)^2)/('1D'!$I$5*MAX(F662,
                                        0.1)^2),
                                1/3))),
                    MAX('1D'!$D$16,
                        IFERROR(L662,
                            0)))))))</f>
        <v>2.0411692021517887</v>
      </c>
      <c r="M662" s="5">
        <f t="shared" ca="1" si="140"/>
        <v>10.614079851189301</v>
      </c>
      <c r="N662" s="5">
        <f t="shared" ca="1" si="141"/>
        <v>1.1434704692804873</v>
      </c>
      <c r="O662" s="5">
        <f t="shared" ca="1" si="142"/>
        <v>4.8002276894771132</v>
      </c>
      <c r="P662" s="5">
        <f t="shared" ca="1" si="143"/>
        <v>634.27766920215174</v>
      </c>
      <c r="Q662" s="5">
        <f ca="1">P662+((ABS(K662)/MAX(((F662)+(G662)*(L662))*(L662),
            0.000001))^2)/(2*'1D'!$I$5)</f>
        <v>635.45209253909479</v>
      </c>
      <c r="R662" s="5">
        <f ca="1">((ABS(K662)*'1D'!$D$6)/(MAX(((F662)+(G662)*(L662))*(L662),
            0.000001)*MAX(((((F662)+(G662)*(L662))*(L662))/MAX((F662)+2*(L662)*SQRT(1+(G662)^2),
                    0.000001))^(2/3),
            0.000001)))^2</f>
        <v>4.3358367565141456E-3</v>
      </c>
      <c r="S662" s="5">
        <f ca="1">ABS(ABS(K662)/MAX(((F662)+(G662)*(L662))*(L662),
        0.000001))/SQRT('1D'!$I$5*MAX((((F662)+(G662)*(L662))*(L662))/MAX((F662)+2*(G662)*(L662),
            0.000001),
        0.000001))</f>
        <v>1.0727235886044055</v>
      </c>
      <c r="T662" s="5">
        <f ca="1">((F662)*(L662)^2)/2+(G662)*(L662)^3/3+(ABS(K662)^2)/('1D'!$I$5*MAX(((F662)+(G662)*(L662))*(L662),
        0.000001))</f>
        <v>35.763412605541333</v>
      </c>
      <c r="U662" s="5">
        <f ca="1">IF($A$2=0,
    0,
    IFERROR(Q661-(((R661+R662)/2)*J662)-(IF(O661&gt;O662,
                '1D'!$D$8*((O661^2-O662^2)/(2*'1D'!$I$5)),
                '1D'!$D$9*((O662^2-O661^2)/(2*'1D'!$I$5)))+('1D'!$D$10*(ABS(I662)/90)*(MAX(O661^2,
                        O662^2)/(2*'1D'!$I$5))))-Q662,
        0))</f>
        <v>-3.8843499698941741E-3</v>
      </c>
      <c r="V662" s="5">
        <f ca="1">IF($A$2=0,
    1,
    IF(IFERROR(V661,
            0)=0,
        0,
        IFERROR(IF(ROUND(S662,
                    3)=1,
                1,
                IF(AND(ABS(U662)&lt;'1D'!$D$19,
                        S662&gt;1),
                    1,
                    0)),
            0)))</f>
        <v>0</v>
      </c>
      <c r="W662" s="5">
        <f ca="1">IF($A$2=0,
    MAX(MAX('1D'!$D$16,
            MAX('1D'!$D$16,
                POWER((ABS(K662)^2)/('1D'!$I$5*MAX(F662,
                            0.1)^2),
                    1/3))),
        IFERROR(W1396,
            MAX(MAX('1D'!$D$16,
                    MAX('1D'!$D$16,
                        POWER((ABS(K662)^2)/('1D'!$I$5*MAX(F662,
                                    0.1)^2),
                            1/3))),
                ($L$2)-E1396))),
    IF(IFERROR(AG663,
            0)=0,
        MAX(MAX('1D'!$D$16,
                MAX('1D'!$D$16,
                    POWER((ABS(K662)^2)/('1D'!$I$5*MAX(F662,
                                0.1)^2),
                        1/3))),
            IFERROR(W1396,
                MAX(MAX('1D'!$D$16,
                        MAX('1D'!$D$16,
                            POWER((ABS(K662)^2)/('1D'!$I$5*MAX(F662,
                                        0.1)^2),
                                1/3))),
                    ($L$2)-E1396))),
        IF(IFERROR(W662,
                0)=0,
            MAX(MAX('1D'!$D$16,
                    MAX('1D'!$D$16,
                        POWER((ABS(K662)^2)/('1D'!$I$5*MAX(F662,
                                    0.1)^2),
                            1/3))),
                IFERROR(W1396,
                    MAX(MAX('1D'!$D$16,
                            MAX('1D'!$D$16,
                                POWER((ABS(K662)^2)/('1D'!$I$5*MAX(F662,
                                            0.1)^2),
                                    1/3))),
                        ($L$2)-E1396))),
            IF(OR(IFERROR(AD662,
                        0)&gt;=1,
                    IFERROR(AD663,
                        0)&gt;=1),
                MAX('1D'!$D$16,
                    MAX('1D'!$D$16,
                        POWER((ABS(K662)^2)/('1D'!$I$5*MAX(F662,
                                    0.1)^2),
                            1/3))),
                IF(ABS(IFERROR(AF662,
                            0))&lt;'1D'!$D$19,
                    MAX(MAX('1D'!$D$16,
                            MAX('1D'!$D$16,
                                POWER((ABS(K662)^2)/('1D'!$I$5*MAX(F662,
                                            0.1)^2),
                                    1/3))),
                        IFERROR(W662,
                            0)),
                    MAX(MAX('1D'!$D$16,
                            MAX('1D'!$D$16,
                                POWER((ABS(K662)^2)/('1D'!$I$5*MAX(F662,
                                            0.1)^2),
                                    1/3))),
                        (IFERROR(W662,
                                0))+((IFERROR(AF662,
                                    0))*'1D'!$D$18)))))))</f>
        <v>2.1389677043987478</v>
      </c>
      <c r="X662" s="5">
        <f t="shared" ca="1" si="144"/>
        <v>11.122632062873489</v>
      </c>
      <c r="Y662" s="5">
        <f t="shared" ca="1" si="145"/>
        <v>1.1735290000551568</v>
      </c>
      <c r="Z662" s="5">
        <f t="shared" ca="1" si="146"/>
        <v>4.5807502857230418</v>
      </c>
      <c r="AA662" s="5">
        <f t="shared" ca="1" si="147"/>
        <v>634.37546770439872</v>
      </c>
      <c r="AB662" s="5">
        <f ca="1">AA662+((ABS(K662)/MAX(((F662)+(G662)*(W662))*(W662),
            0.000001))^2)/(2*'1D'!$I$5)</f>
        <v>635.44495155659808</v>
      </c>
      <c r="AC662" s="5">
        <f ca="1">((ABS(K662)*'1D'!$D$6)/(MAX(((F662)+(G662)*(W662))*(W662),
            0.000001)*MAX(((((F662)+(G662)*(W662))*(W662))/MAX((F662)+2*(W662)*SQRT(1+(G662)^2),
                    0.000001))^(2/3),
            0.000001)))^2</f>
        <v>3.8141460404132466E-3</v>
      </c>
      <c r="AD662" s="5">
        <f ca="1">ABS(ABS(K662)/MAX(((F662)+(G662)*(W662))*(W662),
        0.000001))/SQRT('1D'!$I$5*MAX((((F662)+(G662)*(W662))*(W662))/MAX((F662)+2*(G662)*(W662),
            0.000001),
        0.000001))</f>
        <v>1.0000000000000004</v>
      </c>
      <c r="AE662" s="5">
        <f ca="1">((F662)*(W662)^2)/2+(G662)*(W662)^3/3+(ABS(K662)^2)/('1D'!$I$5*MAX(((F662)+(G662)*(W662))*(W662),
        0.000001))</f>
        <v>35.686426155594638</v>
      </c>
      <c r="AF662" s="5">
        <f ca="1">IF($A$2=0,
    0,
    IFERROR(AB663+(((AC662+AC663)/2)*J663)+(IF(Z662&gt;Z663,
                '1D'!$D$8*((Z662^2-Z663^2)/(2*'1D'!$I$5)),
                '1D'!$D$9*((Z663^2-Z662^2)/(2*'1D'!$I$5)))+('1D'!$D$10*(ABS(I663)/90)*(MAX(Z662^2,
                        Z663^2)/(2*'1D'!$I$5))))-AB662,
        0))</f>
        <v>3.3660869597724741E-3</v>
      </c>
      <c r="AG662" s="5">
        <f ca="1">IF($A$2=0,
    1,
    IF(IFERROR(AG663,
            0)=0,
        0,
        IFERROR(IF(OR(ROUND(AD662,
                        3)&gt;=1,
                    AND(ABS(AF662)&lt;'1D'!$D$19,
                        AD662&lt;1)),
                1,
                0),
            0)))</f>
        <v>1</v>
      </c>
      <c r="AH662" s="5">
        <f ca="1">IFERROR(IF('1D'!V32="Supercritical",
        MAX('1D'!$D$16,
            IFERROR(L662,
                MAX('1D'!$D$16,
                    POWER((ABS(K662)^2)/('1D'!$I$5*MAX(F662,
                                0.1)^2),
                        1/3)))),
        IF('1D'!V32="Subcritical",
            MAX('1D'!$D$16,
                IFERROR(W662,
                    MAX('1D'!$D$16,
                        POWER((ABS(K662)^2)/('1D'!$I$5*MAX(F662,
                                    0.1)^2),
                            1/3)))),
            IF(IFERROR(T662,
                    -1E+99)&gt;=IFERROR(AE662,
                    -1E+99),
                MAX('1D'!$D$16,
                    IFERROR(L662,
                        MAX('1D'!$D$16,
                            POWER((ABS(K662)^2)/('1D'!$I$5*MAX(F662,
                                        0.1)^2),
                                1/3)))),
                MAX('1D'!$D$16,
                    IFERROR(W662,
                        MAX('1D'!$D$16,
                            POWER((ABS(K662)^2)/('1D'!$I$5*MAX(F662,
                                        0.1)^2),
                                1/3))))))),
    MAX('1D'!$D$16,
        POWER((ABS(K662)^2)/('1D'!$I$5*MAX(F662,
                    0.1)^2),
            1/3)))</f>
        <v>2.0411692021517887</v>
      </c>
      <c r="AI662" s="5">
        <f t="shared" ca="1" si="148"/>
        <v>634.27766920215174</v>
      </c>
      <c r="AJ662" s="5">
        <f ca="1">AI662+((ABS(K662)/MAX(((F662)+(G662)*(AH662))*(AH662),
            0.000001))^2)/(2*'1D'!$I$5)</f>
        <v>635.45209253909479</v>
      </c>
      <c r="AM662">
        <v>0</v>
      </c>
      <c r="AN662">
        <v>0</v>
      </c>
      <c r="AO662" s="5">
        <f t="shared" si="149"/>
        <v>0</v>
      </c>
      <c r="AP662" s="5">
        <f t="shared" si="153"/>
        <v>0</v>
      </c>
      <c r="AQ662" s="5">
        <f ca="1">ABS(ABS(K662)/MAX(((F662)+(G662)*(AH662))*(AH662),
        0.000001))/SQRT('1D'!$I$5*MAX((((F662)+(G662)*(AH662))*(AH662))/MAX((F662)+2*(G662)*(AH662),
            0.000001),
        0.000001))</f>
        <v>1.0727235886044055</v>
      </c>
      <c r="AR662" s="5" t="str">
        <f t="shared" ca="1" si="150"/>
        <v>Supercritical</v>
      </c>
      <c r="AS662" s="5">
        <f ca="1">((ABS(K662)*'1D'!$D$6)/(MAX(((F662)+(G662)*(AH662))*(AH662),
            0.000001)*MAX(((((F662)+(G662)*(AH662))*(AH662))/MAX((F662)+2*(AH662)*SQRT(1+(G662)^2),
                    0.000001))^(2/3),
            0.000001)))^2</f>
        <v>4.3358367565141456E-3</v>
      </c>
    </row>
    <row r="663" spans="1:45" x14ac:dyDescent="0.35">
      <c r="A663">
        <v>654</v>
      </c>
      <c r="B663">
        <v>652.99599999999998</v>
      </c>
      <c r="C663">
        <v>616133.05900000001</v>
      </c>
      <c r="D663">
        <v>3097344.344</v>
      </c>
      <c r="E663">
        <v>632.23599999999999</v>
      </c>
      <c r="F663">
        <v>5.2</v>
      </c>
      <c r="G663">
        <v>0</v>
      </c>
      <c r="H663" t="s">
        <v>176</v>
      </c>
      <c r="I663">
        <v>2.7E-2</v>
      </c>
      <c r="J663" s="5">
        <f t="shared" si="151"/>
        <v>1.0009999999999764</v>
      </c>
      <c r="K663" s="5">
        <f t="shared" ca="1" si="152"/>
        <v>50.95</v>
      </c>
      <c r="L663" s="5">
        <f ca="1">IF($A$2=0,
    IFERROR(L662,
        MAX('1D'!$D$16,
            POWER((ABS(K663)^2)/('1D'!$I$5*MAX(F663,
                        0.1)^2),
                1/3))),
    IF(IFERROR(V662,
            0)=0,
        IFERROR(L662,
            MAX('1D'!$D$16,
                POWER((ABS(K663)^2)/('1D'!$I$5*MAX(F663,
                            0.1)^2),
                    1/3))),
        IF(OR(IFERROR(L663,
                    0)=0,
                IFERROR(S662,
                    0)&lt;1,
                IFERROR(S663,
                    0)&lt;1),
            MAX('1D'!$D$16,
                POWER((ABS(K663)^2)/('1D'!$I$5*MAX(F663,
                            0.1)^2),
                    1/3)),
            IF(IFERROR(U663,
                    0)&gt;0,
                MAX('1D'!$D$16,
                    IFERROR(L663,
                        0)+((IFERROR(U663,
                                0))*'1D'!$D$18*IF((IFERROR(S663,
                                    0))&lt;1,
                            1,
                            -1))),
                IF(IFERROR(U663,
                        0)&lt;0,
                    IF(ABS((MAX('1D'!$D$16,
                                    POWER((ABS(K663)^2)/('1D'!$I$5*MAX(F663,
                                                0.1)^2),
                                        1/3)))-IFERROR(L663,
                                0))&gt;'1D'!$D$19,
                        MAX('1D'!$D$16,
                            IF((MAX('1D'!$D$16,
                                        POWER((ABS(K663)^2)/('1D'!$I$5*MAX(F663,
                                                    0.1)^2),
                                            1/3)))&gt;IFERROR(L663,
                                    0),
                                MIN((MAX('1D'!$D$16,
                                            POWER((ABS(K663)^2)/('1D'!$I$5*MAX(F663,
                                                        0.1)^2),
                                                1/3))),
                                    IFERROR(L663,
                                        0)+(MIN(ABS(IFERROR(U663,
                                                    0))*'1D'!$D$18,
                                            ABS((MAX('1D'!$D$16,
                                                        POWER((ABS(K663)^2)/('1D'!$I$5*MAX(F663,
                                                                    0.1)^2),
                                                            1/3)))-IFERROR(L663,
                                                    0))))),
                                MAX((MAX('1D'!$D$16,
                                            POWER((ABS(K663)^2)/('1D'!$I$5*MAX(F663,
                                                        0.1)^2),
                                                1/3))),
                                    IFERROR(L663,
                                        0)-(MIN(ABS(IFERROR(U663,
                                                    0))*'1D'!$D$18,
                                            ABS((MAX('1D'!$D$16,
                                                        POWER((ABS(K663)^2)/('1D'!$I$5*MAX(F663,
                                                                    0.1)^2),
                                                            1/3)))-IFERROR(L663,
                                                    0))))))),
                        MAX('1D'!$D$16,
                            POWER((ABS(K663)^2)/('1D'!$I$5*MAX(F663,
                                        0.1)^2),
                                1/3))),
                    MAX('1D'!$D$16,
                        IFERROR(L663,
                            0)))))))</f>
        <v>2.0411692021517887</v>
      </c>
      <c r="M663" s="5">
        <f t="shared" ca="1" si="140"/>
        <v>10.614079851189301</v>
      </c>
      <c r="N663" s="5">
        <f t="shared" ca="1" si="141"/>
        <v>1.1434704692804873</v>
      </c>
      <c r="O663" s="5">
        <f t="shared" ca="1" si="142"/>
        <v>4.8002276894771132</v>
      </c>
      <c r="P663" s="5">
        <f t="shared" ca="1" si="143"/>
        <v>634.27716920215175</v>
      </c>
      <c r="Q663" s="5">
        <f ca="1">P663+((ABS(K663)/MAX(((F663)+(G663)*(L663))*(L663),
            0.000001))^2)/(2*'1D'!$I$5)</f>
        <v>635.4515925390948</v>
      </c>
      <c r="R663" s="5">
        <f ca="1">((ABS(K663)*'1D'!$D$6)/(MAX(((F663)+(G663)*(L663))*(L663),
            0.000001)*MAX(((((F663)+(G663)*(L663))*(L663))/MAX((F663)+2*(L663)*SQRT(1+(G663)^2),
                    0.000001))^(2/3),
            0.000001)))^2</f>
        <v>4.3358367565141456E-3</v>
      </c>
      <c r="S663" s="5">
        <f ca="1">ABS(ABS(K663)/MAX(((F663)+(G663)*(L663))*(L663),
        0.000001))/SQRT('1D'!$I$5*MAX((((F663)+(G663)*(L663))*(L663))/MAX((F663)+2*(G663)*(L663),
            0.000001),
        0.000001))</f>
        <v>1.0727235886044055</v>
      </c>
      <c r="T663" s="5">
        <f ca="1">((F663)*(L663)^2)/2+(G663)*(L663)^3/3+(ABS(K663)^2)/('1D'!$I$5*MAX(((F663)+(G663)*(L663))*(L663),
        0.000001))</f>
        <v>35.763412605541333</v>
      </c>
      <c r="U663" s="5">
        <f ca="1">IF($A$2=0,
    0,
    IFERROR(Q662-(((R662+R663)/2)*J663)-(IF(O662&gt;O663,
                '1D'!$D$8*((O662^2-O663^2)/(2*'1D'!$I$5)),
                '1D'!$D$9*((O663^2-O662^2)/(2*'1D'!$I$5)))+('1D'!$D$10*(ABS(I663)/90)*(MAX(O662^2,
                        O663^2)/(2*'1D'!$I$5))))-Q663,
        0))</f>
        <v>-3.8930216434209797E-3</v>
      </c>
      <c r="V663" s="5">
        <f ca="1">IF($A$2=0,
    1,
    IF(IFERROR(V662,
            0)=0,
        0,
        IFERROR(IF(ROUND(S663,
                    3)=1,
                1,
                IF(AND(ABS(U663)&lt;'1D'!$D$19,
                        S663&gt;1),
                    1,
                    0)),
            0)))</f>
        <v>0</v>
      </c>
      <c r="W663" s="5">
        <f ca="1">IF($A$2=0,
    MAX(MAX('1D'!$D$16,
            MAX('1D'!$D$16,
                POWER((ABS(K663)^2)/('1D'!$I$5*MAX(F663,
                            0.1)^2),
                    1/3))),
        IFERROR(W1396,
            MAX(MAX('1D'!$D$16,
                    MAX('1D'!$D$16,
                        POWER((ABS(K663)^2)/('1D'!$I$5*MAX(F663,
                                    0.1)^2),
                            1/3))),
                ($L$2)-E1396))),
    IF(IFERROR(AG664,
            0)=0,
        MAX(MAX('1D'!$D$16,
                MAX('1D'!$D$16,
                    POWER((ABS(K663)^2)/('1D'!$I$5*MAX(F663,
                                0.1)^2),
                        1/3))),
            IFERROR(W1396,
                MAX(MAX('1D'!$D$16,
                        MAX('1D'!$D$16,
                            POWER((ABS(K663)^2)/('1D'!$I$5*MAX(F663,
                                        0.1)^2),
                                1/3))),
                    ($L$2)-E1396))),
        IF(IFERROR(W663,
                0)=0,
            MAX(MAX('1D'!$D$16,
                    MAX('1D'!$D$16,
                        POWER((ABS(K663)^2)/('1D'!$I$5*MAX(F663,
                                    0.1)^2),
                            1/3))),
                IFERROR(W1396,
                    MAX(MAX('1D'!$D$16,
                            MAX('1D'!$D$16,
                                POWER((ABS(K663)^2)/('1D'!$I$5*MAX(F663,
                                            0.1)^2),
                                    1/3))),
                        ($L$2)-E1396))),
            IF(OR(IFERROR(AD663,
                        0)&gt;=1,
                    IFERROR(AD664,
                        0)&gt;=1),
                MAX('1D'!$D$16,
                    MAX('1D'!$D$16,
                        POWER((ABS(K663)^2)/('1D'!$I$5*MAX(F663,
                                    0.1)^2),
                            1/3))),
                IF(ABS(IFERROR(AF663,
                            0))&lt;'1D'!$D$19,
                    MAX(MAX('1D'!$D$16,
                            MAX('1D'!$D$16,
                                POWER((ABS(K663)^2)/('1D'!$I$5*MAX(F663,
                                            0.1)^2),
                                    1/3))),
                        IFERROR(W663,
                            0)),
                    MAX(MAX('1D'!$D$16,
                            MAX('1D'!$D$16,
                                POWER((ABS(K663)^2)/('1D'!$I$5*MAX(F663,
                                            0.1)^2),
                                    1/3))),
                        (IFERROR(W663,
                                0))+((IFERROR(AF663,
                                    0))*'1D'!$D$18)))))))</f>
        <v>2.1389677043987478</v>
      </c>
      <c r="X663" s="5">
        <f t="shared" ca="1" si="144"/>
        <v>11.122632062873489</v>
      </c>
      <c r="Y663" s="5">
        <f t="shared" ca="1" si="145"/>
        <v>1.1735290000551568</v>
      </c>
      <c r="Z663" s="5">
        <f t="shared" ca="1" si="146"/>
        <v>4.5807502857230418</v>
      </c>
      <c r="AA663" s="5">
        <f t="shared" ca="1" si="147"/>
        <v>634.37496770439873</v>
      </c>
      <c r="AB663" s="5">
        <f ca="1">AA663+((ABS(K663)/MAX(((F663)+(G663)*(W663))*(W663),
            0.000001))^2)/(2*'1D'!$I$5)</f>
        <v>635.4444515565981</v>
      </c>
      <c r="AC663" s="5">
        <f ca="1">((ABS(K663)*'1D'!$D$6)/(MAX(((F663)+(G663)*(W663))*(W663),
            0.000001)*MAX(((((F663)+(G663)*(W663))*(W663))/MAX((F663)+2*(W663)*SQRT(1+(G663)^2),
                    0.000001))^(2/3),
            0.000001)))^2</f>
        <v>3.8141460404132466E-3</v>
      </c>
      <c r="AD663" s="5">
        <f ca="1">ABS(ABS(K663)/MAX(((F663)+(G663)*(W663))*(W663),
        0.000001))/SQRT('1D'!$I$5*MAX((((F663)+(G663)*(W663))*(W663))/MAX((F663)+2*(G663)*(W663),
            0.000001),
        0.000001))</f>
        <v>1.0000000000000004</v>
      </c>
      <c r="AE663" s="5">
        <f ca="1">((F663)*(W663)^2)/2+(G663)*(W663)^3/3+(ABS(K663)^2)/('1D'!$I$5*MAX(((F663)+(G663)*(W663))*(W663),
        0.000001))</f>
        <v>35.686426155594638</v>
      </c>
      <c r="AF663" s="5">
        <f ca="1">IF($A$2=0,
    0,
    IFERROR(AB664+(((AC663+AC664)/2)*J664)+(IF(Z663&gt;Z664,
                '1D'!$D$8*((Z663^2-Z664^2)/(2*'1D'!$I$5)),
                '1D'!$D$9*((Z664^2-Z663^2)/(2*'1D'!$I$5)))+('1D'!$D$10*(ABS(I664)/90)*(MAX(Z663^2,
                        Z664^2)/(2*'1D'!$I$5))))-AB663,
        0))</f>
        <v>3.3513287753521581E-3</v>
      </c>
      <c r="AG663" s="5">
        <f ca="1">IF($A$2=0,
    1,
    IF(IFERROR(AG664,
            0)=0,
        0,
        IFERROR(IF(OR(ROUND(AD663,
                        3)&gt;=1,
                    AND(ABS(AF663)&lt;'1D'!$D$19,
                        AD663&lt;1)),
                1,
                0),
            0)))</f>
        <v>1</v>
      </c>
      <c r="AH663" s="5">
        <f ca="1">IFERROR(IF('1D'!V32="Supercritical",
        MAX('1D'!$D$16,
            IFERROR(L663,
                MAX('1D'!$D$16,
                    POWER((ABS(K663)^2)/('1D'!$I$5*MAX(F663,
                                0.1)^2),
                        1/3)))),
        IF('1D'!V32="Subcritical",
            MAX('1D'!$D$16,
                IFERROR(W663,
                    MAX('1D'!$D$16,
                        POWER((ABS(K663)^2)/('1D'!$I$5*MAX(F663,
                                    0.1)^2),
                            1/3)))),
            IF(IFERROR(T663,
                    -1E+99)&gt;=IFERROR(AE663,
                    -1E+99),
                MAX('1D'!$D$16,
                    IFERROR(L663,
                        MAX('1D'!$D$16,
                            POWER((ABS(K663)^2)/('1D'!$I$5*MAX(F663,
                                        0.1)^2),
                                1/3)))),
                MAX('1D'!$D$16,
                    IFERROR(W663,
                        MAX('1D'!$D$16,
                            POWER((ABS(K663)^2)/('1D'!$I$5*MAX(F663,
                                        0.1)^2),
                                1/3))))))),
    MAX('1D'!$D$16,
        POWER((ABS(K663)^2)/('1D'!$I$5*MAX(F663,
                    0.1)^2),
            1/3)))</f>
        <v>2.0411692021517887</v>
      </c>
      <c r="AI663" s="5">
        <f t="shared" ca="1" si="148"/>
        <v>634.27716920215175</v>
      </c>
      <c r="AJ663" s="5">
        <f ca="1">AI663+((ABS(K663)/MAX(((F663)+(G663)*(AH663))*(AH663),
            0.000001))^2)/(2*'1D'!$I$5)</f>
        <v>635.4515925390948</v>
      </c>
      <c r="AM663">
        <v>0</v>
      </c>
      <c r="AN663">
        <v>0</v>
      </c>
      <c r="AO663" s="5">
        <f t="shared" si="149"/>
        <v>0</v>
      </c>
      <c r="AP663" s="5">
        <f t="shared" si="153"/>
        <v>0</v>
      </c>
      <c r="AQ663" s="5">
        <f ca="1">ABS(ABS(K663)/MAX(((F663)+(G663)*(AH663))*(AH663),
        0.000001))/SQRT('1D'!$I$5*MAX((((F663)+(G663)*(AH663))*(AH663))/MAX((F663)+2*(G663)*(AH663),
            0.000001),
        0.000001))</f>
        <v>1.0727235886044055</v>
      </c>
      <c r="AR663" s="5" t="str">
        <f t="shared" ca="1" si="150"/>
        <v>Supercritical</v>
      </c>
      <c r="AS663" s="5">
        <f ca="1">((ABS(K663)*'1D'!$D$6)/(MAX(((F663)+(G663)*(AH663))*(AH663),
            0.000001)*MAX(((((F663)+(G663)*(AH663))*(AH663))/MAX((F663)+2*(AH663)*SQRT(1+(G663)^2),
                    0.000001))^(2/3),
            0.000001)))^2</f>
        <v>4.3358367565141456E-3</v>
      </c>
    </row>
    <row r="664" spans="1:45" x14ac:dyDescent="0.35">
      <c r="A664">
        <v>655</v>
      </c>
      <c r="B664">
        <v>653.995</v>
      </c>
      <c r="C664">
        <v>616132.58499999996</v>
      </c>
      <c r="D664">
        <v>3097343.4640000002</v>
      </c>
      <c r="E664">
        <v>632.2355</v>
      </c>
      <c r="F664">
        <v>5.2</v>
      </c>
      <c r="G664">
        <v>0</v>
      </c>
      <c r="H664" t="s">
        <v>176</v>
      </c>
      <c r="I664">
        <v>2.3E-2</v>
      </c>
      <c r="J664" s="5">
        <f t="shared" si="151"/>
        <v>0.99900000000002365</v>
      </c>
      <c r="K664" s="5">
        <f t="shared" ca="1" si="152"/>
        <v>50.95</v>
      </c>
      <c r="L664" s="5">
        <f ca="1">IF($A$2=0,
    IFERROR(L663,
        MAX('1D'!$D$16,
            POWER((ABS(K664)^2)/('1D'!$I$5*MAX(F664,
                        0.1)^2),
                1/3))),
    IF(IFERROR(V663,
            0)=0,
        IFERROR(L663,
            MAX('1D'!$D$16,
                POWER((ABS(K664)^2)/('1D'!$I$5*MAX(F664,
                            0.1)^2),
                    1/3))),
        IF(OR(IFERROR(L664,
                    0)=0,
                IFERROR(S663,
                    0)&lt;1,
                IFERROR(S664,
                    0)&lt;1),
            MAX('1D'!$D$16,
                POWER((ABS(K664)^2)/('1D'!$I$5*MAX(F664,
                            0.1)^2),
                    1/3)),
            IF(IFERROR(U664,
                    0)&gt;0,
                MAX('1D'!$D$16,
                    IFERROR(L664,
                        0)+((IFERROR(U664,
                                0))*'1D'!$D$18*IF((IFERROR(S664,
                                    0))&lt;1,
                            1,
                            -1))),
                IF(IFERROR(U664,
                        0)&lt;0,
                    IF(ABS((MAX('1D'!$D$16,
                                    POWER((ABS(K664)^2)/('1D'!$I$5*MAX(F664,
                                                0.1)^2),
                                        1/3)))-IFERROR(L664,
                                0))&gt;'1D'!$D$19,
                        MAX('1D'!$D$16,
                            IF((MAX('1D'!$D$16,
                                        POWER((ABS(K664)^2)/('1D'!$I$5*MAX(F664,
                                                    0.1)^2),
                                            1/3)))&gt;IFERROR(L664,
                                    0),
                                MIN((MAX('1D'!$D$16,
                                            POWER((ABS(K664)^2)/('1D'!$I$5*MAX(F664,
                                                        0.1)^2),
                                                1/3))),
                                    IFERROR(L664,
                                        0)+(MIN(ABS(IFERROR(U664,
                                                    0))*'1D'!$D$18,
                                            ABS((MAX('1D'!$D$16,
                                                        POWER((ABS(K664)^2)/('1D'!$I$5*MAX(F664,
                                                                    0.1)^2),
                                                            1/3)))-IFERROR(L664,
                                                    0))))),
                                MAX((MAX('1D'!$D$16,
                                            POWER((ABS(K664)^2)/('1D'!$I$5*MAX(F664,
                                                        0.1)^2),
                                                1/3))),
                                    IFERROR(L664,
                                        0)-(MIN(ABS(IFERROR(U664,
                                                    0))*'1D'!$D$18,
                                            ABS((MAX('1D'!$D$16,
                                                        POWER((ABS(K664)^2)/('1D'!$I$5*MAX(F664,
                                                                    0.1)^2),
                                                            1/3)))-IFERROR(L664,
                                                    0))))))),
                        MAX('1D'!$D$16,
                            POWER((ABS(K664)^2)/('1D'!$I$5*MAX(F664,
                                        0.1)^2),
                                1/3))),
                    MAX('1D'!$D$16,
                        IFERROR(L664,
                            0)))))))</f>
        <v>2.0411692021517887</v>
      </c>
      <c r="M664" s="5">
        <f t="shared" ca="1" si="140"/>
        <v>10.614079851189301</v>
      </c>
      <c r="N664" s="5">
        <f t="shared" ca="1" si="141"/>
        <v>1.1434704692804873</v>
      </c>
      <c r="O664" s="5">
        <f t="shared" ca="1" si="142"/>
        <v>4.8002276894771132</v>
      </c>
      <c r="P664" s="5">
        <f t="shared" ca="1" si="143"/>
        <v>634.27666920215177</v>
      </c>
      <c r="Q664" s="5">
        <f ca="1">P664+((ABS(K664)/MAX(((F664)+(G664)*(L664))*(L664),
            0.000001))^2)/(2*'1D'!$I$5)</f>
        <v>635.45109253909482</v>
      </c>
      <c r="R664" s="5">
        <f ca="1">((ABS(K664)*'1D'!$D$6)/(MAX(((F664)+(G664)*(L664))*(L664),
            0.000001)*MAX(((((F664)+(G664)*(L664))*(L664))/MAX((F664)+2*(L664)*SQRT(1+(G664)^2),
                    0.000001))^(2/3),
            0.000001)))^2</f>
        <v>4.3358367565141456E-3</v>
      </c>
      <c r="S664" s="5">
        <f ca="1">ABS(ABS(K664)/MAX(((F664)+(G664)*(L664))*(L664),
        0.000001))/SQRT('1D'!$I$5*MAX((((F664)+(G664)*(L664))*(L664))/MAX((F664)+2*(G664)*(L664),
            0.000001),
        0.000001))</f>
        <v>1.0727235886044055</v>
      </c>
      <c r="T664" s="5">
        <f ca="1">((F664)*(L664)^2)/2+(G664)*(L664)^3/3+(ABS(K664)^2)/('1D'!$I$5*MAX(((F664)+(G664)*(L664))*(L664),
        0.000001))</f>
        <v>35.763412605541333</v>
      </c>
      <c r="U664" s="5">
        <f ca="1">IF($A$2=0,
    0,
    IFERROR(Q663-(((R663+R664)/2)*J664)-(IF(O663&gt;O664,
                '1D'!$D$8*((O663^2-O664^2)/(2*'1D'!$I$5)),
                '1D'!$D$9*((O664^2-O663^2)/(2*'1D'!$I$5)))+('1D'!$D$10*(ABS(I664)/90)*(MAX(O663^2,
                        O664^2)/(2*'1D'!$I$5))))-Q664,
        0))</f>
        <v>-3.8765204810715659E-3</v>
      </c>
      <c r="V664" s="5">
        <f ca="1">IF($A$2=0,
    1,
    IF(IFERROR(V663,
            0)=0,
        0,
        IFERROR(IF(ROUND(S664,
                    3)=1,
                1,
                IF(AND(ABS(U664)&lt;'1D'!$D$19,
                        S664&gt;1),
                    1,
                    0)),
            0)))</f>
        <v>0</v>
      </c>
      <c r="W664" s="5">
        <f ca="1">IF($A$2=0,
    MAX(MAX('1D'!$D$16,
            MAX('1D'!$D$16,
                POWER((ABS(K664)^2)/('1D'!$I$5*MAX(F664,
                            0.1)^2),
                    1/3))),
        IFERROR(W1396,
            MAX(MAX('1D'!$D$16,
                    MAX('1D'!$D$16,
                        POWER((ABS(K664)^2)/('1D'!$I$5*MAX(F664,
                                    0.1)^2),
                            1/3))),
                ($L$2)-E1396))),
    IF(IFERROR(AG665,
            0)=0,
        MAX(MAX('1D'!$D$16,
                MAX('1D'!$D$16,
                    POWER((ABS(K664)^2)/('1D'!$I$5*MAX(F664,
                                0.1)^2),
                        1/3))),
            IFERROR(W1396,
                MAX(MAX('1D'!$D$16,
                        MAX('1D'!$D$16,
                            POWER((ABS(K664)^2)/('1D'!$I$5*MAX(F664,
                                        0.1)^2),
                                1/3))),
                    ($L$2)-E1396))),
        IF(IFERROR(W664,
                0)=0,
            MAX(MAX('1D'!$D$16,
                    MAX('1D'!$D$16,
                        POWER((ABS(K664)^2)/('1D'!$I$5*MAX(F664,
                                    0.1)^2),
                            1/3))),
                IFERROR(W1396,
                    MAX(MAX('1D'!$D$16,
                            MAX('1D'!$D$16,
                                POWER((ABS(K664)^2)/('1D'!$I$5*MAX(F664,
                                            0.1)^2),
                                    1/3))),
                        ($L$2)-E1396))),
            IF(OR(IFERROR(AD664,
                        0)&gt;=1,
                    IFERROR(AD665,
                        0)&gt;=1),
                MAX('1D'!$D$16,
                    MAX('1D'!$D$16,
                        POWER((ABS(K664)^2)/('1D'!$I$5*MAX(F664,
                                    0.1)^2),
                            1/3))),
                IF(ABS(IFERROR(AF664,
                            0))&lt;'1D'!$D$19,
                    MAX(MAX('1D'!$D$16,
                            MAX('1D'!$D$16,
                                POWER((ABS(K664)^2)/('1D'!$I$5*MAX(F664,
                                            0.1)^2),
                                    1/3))),
                        IFERROR(W664,
                            0)),
                    MAX(MAX('1D'!$D$16,
                            MAX('1D'!$D$16,
                                POWER((ABS(K664)^2)/('1D'!$I$5*MAX(F664,
                                            0.1)^2),
                                    1/3))),
                        (IFERROR(W664,
                                0))+((IFERROR(AF664,
                                    0))*'1D'!$D$18)))))))</f>
        <v>2.1389677043987478</v>
      </c>
      <c r="X664" s="5">
        <f t="shared" ca="1" si="144"/>
        <v>11.122632062873489</v>
      </c>
      <c r="Y664" s="5">
        <f t="shared" ca="1" si="145"/>
        <v>1.1735290000551568</v>
      </c>
      <c r="Z664" s="5">
        <f t="shared" ca="1" si="146"/>
        <v>4.5807502857230418</v>
      </c>
      <c r="AA664" s="5">
        <f t="shared" ca="1" si="147"/>
        <v>634.37446770439874</v>
      </c>
      <c r="AB664" s="5">
        <f ca="1">AA664+((ABS(K664)/MAX(((F664)+(G664)*(W664))*(W664),
            0.000001))^2)/(2*'1D'!$I$5)</f>
        <v>635.44395155659811</v>
      </c>
      <c r="AC664" s="5">
        <f ca="1">((ABS(K664)*'1D'!$D$6)/(MAX(((F664)+(G664)*(W664))*(W664),
            0.000001)*MAX(((((F664)+(G664)*(W664))*(W664))/MAX((F664)+2*(W664)*SQRT(1+(G664)^2),
                    0.000001))^(2/3),
            0.000001)))^2</f>
        <v>3.8141460404132466E-3</v>
      </c>
      <c r="AD664" s="5">
        <f ca="1">ABS(ABS(K664)/MAX(((F664)+(G664)*(W664))*(W664),
        0.000001))/SQRT('1D'!$I$5*MAX((((F664)+(G664)*(W664))*(W664))/MAX((F664)+2*(G664)*(W664),
            0.000001),
        0.000001))</f>
        <v>1.0000000000000004</v>
      </c>
      <c r="AE664" s="5">
        <f ca="1">((F664)*(W664)^2)/2+(G664)*(W664)^3/3+(ABS(K664)^2)/('1D'!$I$5*MAX(((F664)+(G664)*(W664))*(W664),
        0.000001))</f>
        <v>35.686426155594638</v>
      </c>
      <c r="AF664" s="5">
        <f ca="1">IF($A$2=0,
    0,
    IFERROR(AB665+(((AC664+AC665)/2)*J665)+(IF(Z664&gt;Z665,
                '1D'!$D$8*((Z664^2-Z665^2)/(2*'1D'!$I$5)),
                '1D'!$D$9*((Z665^2-Z664^2)/(2*'1D'!$I$5)))+('1D'!$D$10*(ABS(I665)/90)*(MAX(Z664^2,
                        Z665^2)/(2*'1D'!$I$5))))-AB664,
        0))</f>
        <v>3.3589570674621427E-3</v>
      </c>
      <c r="AG664" s="5">
        <f ca="1">IF($A$2=0,
    1,
    IF(IFERROR(AG665,
            0)=0,
        0,
        IFERROR(IF(OR(ROUND(AD664,
                        3)&gt;=1,
                    AND(ABS(AF664)&lt;'1D'!$D$19,
                        AD664&lt;1)),
                1,
                0),
            0)))</f>
        <v>1</v>
      </c>
      <c r="AH664" s="5">
        <f ca="1">IFERROR(IF('1D'!V32="Supercritical",
        MAX('1D'!$D$16,
            IFERROR(L664,
                MAX('1D'!$D$16,
                    POWER((ABS(K664)^2)/('1D'!$I$5*MAX(F664,
                                0.1)^2),
                        1/3)))),
        IF('1D'!V32="Subcritical",
            MAX('1D'!$D$16,
                IFERROR(W664,
                    MAX('1D'!$D$16,
                        POWER((ABS(K664)^2)/('1D'!$I$5*MAX(F664,
                                    0.1)^2),
                            1/3)))),
            IF(IFERROR(T664,
                    -1E+99)&gt;=IFERROR(AE664,
                    -1E+99),
                MAX('1D'!$D$16,
                    IFERROR(L664,
                        MAX('1D'!$D$16,
                            POWER((ABS(K664)^2)/('1D'!$I$5*MAX(F664,
                                        0.1)^2),
                                1/3)))),
                MAX('1D'!$D$16,
                    IFERROR(W664,
                        MAX('1D'!$D$16,
                            POWER((ABS(K664)^2)/('1D'!$I$5*MAX(F664,
                                        0.1)^2),
                                1/3))))))),
    MAX('1D'!$D$16,
        POWER((ABS(K664)^2)/('1D'!$I$5*MAX(F664,
                    0.1)^2),
            1/3)))</f>
        <v>2.0411692021517887</v>
      </c>
      <c r="AI664" s="5">
        <f t="shared" ca="1" si="148"/>
        <v>634.27666920215177</v>
      </c>
      <c r="AJ664" s="5">
        <f ca="1">AI664+((ABS(K664)/MAX(((F664)+(G664)*(AH664))*(AH664),
            0.000001))^2)/(2*'1D'!$I$5)</f>
        <v>635.45109253909482</v>
      </c>
      <c r="AM664">
        <v>0</v>
      </c>
      <c r="AN664">
        <v>0</v>
      </c>
      <c r="AO664" s="5">
        <f t="shared" si="149"/>
        <v>0</v>
      </c>
      <c r="AP664" s="5">
        <f t="shared" si="153"/>
        <v>0</v>
      </c>
      <c r="AQ664" s="5">
        <f ca="1">ABS(ABS(K664)/MAX(((F664)+(G664)*(AH664))*(AH664),
        0.000001))/SQRT('1D'!$I$5*MAX((((F664)+(G664)*(AH664))*(AH664))/MAX((F664)+2*(G664)*(AH664),
            0.000001),
        0.000001))</f>
        <v>1.0727235886044055</v>
      </c>
      <c r="AR664" s="5" t="str">
        <f t="shared" ca="1" si="150"/>
        <v>Supercritical</v>
      </c>
      <c r="AS664" s="5">
        <f ca="1">((ABS(K664)*'1D'!$D$6)/(MAX(((F664)+(G664)*(AH664))*(AH664),
            0.000001)*MAX(((((F664)+(G664)*(AH664))*(AH664))/MAX((F664)+2*(AH664)*SQRT(1+(G664)^2),
                    0.000001))^(2/3),
            0.000001)))^2</f>
        <v>4.3358367565141456E-3</v>
      </c>
    </row>
    <row r="665" spans="1:45" x14ac:dyDescent="0.35">
      <c r="A665">
        <v>656</v>
      </c>
      <c r="B665">
        <v>654.99599999999998</v>
      </c>
      <c r="C665">
        <v>616132.11</v>
      </c>
      <c r="D665">
        <v>3097342.5830000001</v>
      </c>
      <c r="E665">
        <v>632.23500000000001</v>
      </c>
      <c r="F665">
        <v>5.2</v>
      </c>
      <c r="G665">
        <v>0</v>
      </c>
      <c r="H665" t="s">
        <v>176</v>
      </c>
      <c r="I665">
        <v>2.3E-2</v>
      </c>
      <c r="J665" s="5">
        <f t="shared" si="151"/>
        <v>1.0009999999999764</v>
      </c>
      <c r="K665" s="5">
        <f t="shared" ca="1" si="152"/>
        <v>50.95</v>
      </c>
      <c r="L665" s="5">
        <f ca="1">IF($A$2=0,
    IFERROR(L664,
        MAX('1D'!$D$16,
            POWER((ABS(K665)^2)/('1D'!$I$5*MAX(F665,
                        0.1)^2),
                1/3))),
    IF(IFERROR(V664,
            0)=0,
        IFERROR(L664,
            MAX('1D'!$D$16,
                POWER((ABS(K665)^2)/('1D'!$I$5*MAX(F665,
                            0.1)^2),
                    1/3))),
        IF(OR(IFERROR(L665,
                    0)=0,
                IFERROR(S664,
                    0)&lt;1,
                IFERROR(S665,
                    0)&lt;1),
            MAX('1D'!$D$16,
                POWER((ABS(K665)^2)/('1D'!$I$5*MAX(F665,
                            0.1)^2),
                    1/3)),
            IF(IFERROR(U665,
                    0)&gt;0,
                MAX('1D'!$D$16,
                    IFERROR(L665,
                        0)+((IFERROR(U665,
                                0))*'1D'!$D$18*IF((IFERROR(S665,
                                    0))&lt;1,
                            1,
                            -1))),
                IF(IFERROR(U665,
                        0)&lt;0,
                    IF(ABS((MAX('1D'!$D$16,
                                    POWER((ABS(K665)^2)/('1D'!$I$5*MAX(F665,
                                                0.1)^2),
                                        1/3)))-IFERROR(L665,
                                0))&gt;'1D'!$D$19,
                        MAX('1D'!$D$16,
                            IF((MAX('1D'!$D$16,
                                        POWER((ABS(K665)^2)/('1D'!$I$5*MAX(F665,
                                                    0.1)^2),
                                            1/3)))&gt;IFERROR(L665,
                                    0),
                                MIN((MAX('1D'!$D$16,
                                            POWER((ABS(K665)^2)/('1D'!$I$5*MAX(F665,
                                                        0.1)^2),
                                                1/3))),
                                    IFERROR(L665,
                                        0)+(MIN(ABS(IFERROR(U665,
                                                    0))*'1D'!$D$18,
                                            ABS((MAX('1D'!$D$16,
                                                        POWER((ABS(K665)^2)/('1D'!$I$5*MAX(F665,
                                                                    0.1)^2),
                                                            1/3)))-IFERROR(L665,
                                                    0))))),
                                MAX((MAX('1D'!$D$16,
                                            POWER((ABS(K665)^2)/('1D'!$I$5*MAX(F665,
                                                        0.1)^2),
                                                1/3))),
                                    IFERROR(L665,
                                        0)-(MIN(ABS(IFERROR(U665,
                                                    0))*'1D'!$D$18,
                                            ABS((MAX('1D'!$D$16,
                                                        POWER((ABS(K665)^2)/('1D'!$I$5*MAX(F665,
                                                                    0.1)^2),
                                                            1/3)))-IFERROR(L665,
                                                    0))))))),
                        MAX('1D'!$D$16,
                            POWER((ABS(K665)^2)/('1D'!$I$5*MAX(F665,
                                        0.1)^2),
                                1/3))),
                    MAX('1D'!$D$16,
                        IFERROR(L665,
                            0)))))))</f>
        <v>2.0411692021517887</v>
      </c>
      <c r="M665" s="5">
        <f t="shared" ca="1" si="140"/>
        <v>10.614079851189301</v>
      </c>
      <c r="N665" s="5">
        <f t="shared" ca="1" si="141"/>
        <v>1.1434704692804873</v>
      </c>
      <c r="O665" s="5">
        <f t="shared" ca="1" si="142"/>
        <v>4.8002276894771132</v>
      </c>
      <c r="P665" s="5">
        <f t="shared" ca="1" si="143"/>
        <v>634.27616920215178</v>
      </c>
      <c r="Q665" s="5">
        <f ca="1">P665+((ABS(K665)/MAX(((F665)+(G665)*(L665))*(L665),
            0.000001))^2)/(2*'1D'!$I$5)</f>
        <v>635.45059253909483</v>
      </c>
      <c r="R665" s="5">
        <f ca="1">((ABS(K665)*'1D'!$D$6)/(MAX(((F665)+(G665)*(L665))*(L665),
            0.000001)*MAX(((((F665)+(G665)*(L665))*(L665))/MAX((F665)+2*(L665)*SQRT(1+(G665)^2),
                    0.000001))^(2/3),
            0.000001)))^2</f>
        <v>4.3358367565141456E-3</v>
      </c>
      <c r="S665" s="5">
        <f ca="1">ABS(ABS(K665)/MAX(((F665)+(G665)*(L665))*(L665),
        0.000001))/SQRT('1D'!$I$5*MAX((((F665)+(G665)*(L665))*(L665))/MAX((F665)+2*(G665)*(L665),
            0.000001),
        0.000001))</f>
        <v>1.0727235886044055</v>
      </c>
      <c r="T665" s="5">
        <f ca="1">((F665)*(L665)^2)/2+(G665)*(L665)^3/3+(ABS(K665)^2)/('1D'!$I$5*MAX(((F665)+(G665)*(L665))*(L665),
        0.000001))</f>
        <v>35.763412605541333</v>
      </c>
      <c r="U665" s="5">
        <f ca="1">IF($A$2=0,
    0,
    IFERROR(Q664-(((R664+R665)/2)*J665)-(IF(O664&gt;O665,
                '1D'!$D$8*((O664^2-O665^2)/(2*'1D'!$I$5)),
                '1D'!$D$9*((O665^2-O664^2)/(2*'1D'!$I$5)))+('1D'!$D$10*(ABS(I665)/90)*(MAX(O664^2,
                        O665^2)/(2*'1D'!$I$5))))-Q665,
        0))</f>
        <v>-3.8851921545983714E-3</v>
      </c>
      <c r="V665" s="5">
        <f ca="1">IF($A$2=0,
    1,
    IF(IFERROR(V664,
            0)=0,
        0,
        IFERROR(IF(ROUND(S665,
                    3)=1,
                1,
                IF(AND(ABS(U665)&lt;'1D'!$D$19,
                        S665&gt;1),
                    1,
                    0)),
            0)))</f>
        <v>0</v>
      </c>
      <c r="W665" s="5">
        <f ca="1">IF($A$2=0,
    MAX(MAX('1D'!$D$16,
            MAX('1D'!$D$16,
                POWER((ABS(K665)^2)/('1D'!$I$5*MAX(F665,
                            0.1)^2),
                    1/3))),
        IFERROR(W1396,
            MAX(MAX('1D'!$D$16,
                    MAX('1D'!$D$16,
                        POWER((ABS(K665)^2)/('1D'!$I$5*MAX(F665,
                                    0.1)^2),
                            1/3))),
                ($L$2)-E1396))),
    IF(IFERROR(AG666,
            0)=0,
        MAX(MAX('1D'!$D$16,
                MAX('1D'!$D$16,
                    POWER((ABS(K665)^2)/('1D'!$I$5*MAX(F665,
                                0.1)^2),
                        1/3))),
            IFERROR(W1396,
                MAX(MAX('1D'!$D$16,
                        MAX('1D'!$D$16,
                            POWER((ABS(K665)^2)/('1D'!$I$5*MAX(F665,
                                        0.1)^2),
                                1/3))),
                    ($L$2)-E1396))),
        IF(IFERROR(W665,
                0)=0,
            MAX(MAX('1D'!$D$16,
                    MAX('1D'!$D$16,
                        POWER((ABS(K665)^2)/('1D'!$I$5*MAX(F665,
                                    0.1)^2),
                            1/3))),
                IFERROR(W1396,
                    MAX(MAX('1D'!$D$16,
                            MAX('1D'!$D$16,
                                POWER((ABS(K665)^2)/('1D'!$I$5*MAX(F665,
                                            0.1)^2),
                                    1/3))),
                        ($L$2)-E1396))),
            IF(OR(IFERROR(AD665,
                        0)&gt;=1,
                    IFERROR(AD666,
                        0)&gt;=1),
                MAX('1D'!$D$16,
                    MAX('1D'!$D$16,
                        POWER((ABS(K665)^2)/('1D'!$I$5*MAX(F665,
                                    0.1)^2),
                            1/3))),
                IF(ABS(IFERROR(AF665,
                            0))&lt;'1D'!$D$19,
                    MAX(MAX('1D'!$D$16,
                            MAX('1D'!$D$16,
                                POWER((ABS(K665)^2)/('1D'!$I$5*MAX(F665,
                                            0.1)^2),
                                    1/3))),
                        IFERROR(W665,
                            0)),
                    MAX(MAX('1D'!$D$16,
                            MAX('1D'!$D$16,
                                POWER((ABS(K665)^2)/('1D'!$I$5*MAX(F665,
                                            0.1)^2),
                                    1/3))),
                        (IFERROR(W665,
                                0))+((IFERROR(AF665,
                                    0))*'1D'!$D$18)))))))</f>
        <v>2.1389677043987478</v>
      </c>
      <c r="X665" s="5">
        <f t="shared" ca="1" si="144"/>
        <v>11.122632062873489</v>
      </c>
      <c r="Y665" s="5">
        <f t="shared" ca="1" si="145"/>
        <v>1.1735290000551568</v>
      </c>
      <c r="Z665" s="5">
        <f t="shared" ca="1" si="146"/>
        <v>4.5807502857230418</v>
      </c>
      <c r="AA665" s="5">
        <f t="shared" ca="1" si="147"/>
        <v>634.37396770439875</v>
      </c>
      <c r="AB665" s="5">
        <f ca="1">AA665+((ABS(K665)/MAX(((F665)+(G665)*(W665))*(W665),
            0.000001))^2)/(2*'1D'!$I$5)</f>
        <v>635.44345155659812</v>
      </c>
      <c r="AC665" s="5">
        <f ca="1">((ABS(K665)*'1D'!$D$6)/(MAX(((F665)+(G665)*(W665))*(W665),
            0.000001)*MAX(((((F665)+(G665)*(W665))*(W665))/MAX((F665)+2*(W665)*SQRT(1+(G665)^2),
                    0.000001))^(2/3),
            0.000001)))^2</f>
        <v>3.8141460404132466E-3</v>
      </c>
      <c r="AD665" s="5">
        <f ca="1">ABS(ABS(K665)/MAX(((F665)+(G665)*(W665))*(W665),
        0.000001))/SQRT('1D'!$I$5*MAX((((F665)+(G665)*(W665))*(W665))/MAX((F665)+2*(G665)*(W665),
            0.000001),
        0.000001))</f>
        <v>1.0000000000000004</v>
      </c>
      <c r="AE665" s="5">
        <f ca="1">((F665)*(W665)^2)/2+(G665)*(W665)^3/3+(ABS(K665)^2)/('1D'!$I$5*MAX(((F665)+(G665)*(W665))*(W665),
        0.000001))</f>
        <v>35.686426155594638</v>
      </c>
      <c r="AF665" s="5">
        <f ca="1">IF($A$2=0,
    0,
    IFERROR(AB666+(((AC665+AC666)/2)*J666)+(IF(Z665&gt;Z666,
                '1D'!$D$8*((Z665^2-Z666^2)/(2*'1D'!$I$5)),
                '1D'!$D$9*((Z666^2-Z665^2)/(2*'1D'!$I$5)))+('1D'!$D$10*(ABS(I666)/90)*(MAX(Z665^2,
                        Z666^2)/(2*'1D'!$I$5))))-AB665,
        0))</f>
        <v>3.3141460404522149E-3</v>
      </c>
      <c r="AG665" s="5">
        <f ca="1">IF($A$2=0,
    1,
    IF(IFERROR(AG666,
            0)=0,
        0,
        IFERROR(IF(OR(ROUND(AD665,
                        3)&gt;=1,
                    AND(ABS(AF665)&lt;'1D'!$D$19,
                        AD665&lt;1)),
                1,
                0),
            0)))</f>
        <v>1</v>
      </c>
      <c r="AH665" s="5">
        <f ca="1">IFERROR(IF('1D'!V32="Supercritical",
        MAX('1D'!$D$16,
            IFERROR(L665,
                MAX('1D'!$D$16,
                    POWER((ABS(K665)^2)/('1D'!$I$5*MAX(F665,
                                0.1)^2),
                        1/3)))),
        IF('1D'!V32="Subcritical",
            MAX('1D'!$D$16,
                IFERROR(W665,
                    MAX('1D'!$D$16,
                        POWER((ABS(K665)^2)/('1D'!$I$5*MAX(F665,
                                    0.1)^2),
                            1/3)))),
            IF(IFERROR(T665,
                    -1E+99)&gt;=IFERROR(AE665,
                    -1E+99),
                MAX('1D'!$D$16,
                    IFERROR(L665,
                        MAX('1D'!$D$16,
                            POWER((ABS(K665)^2)/('1D'!$I$5*MAX(F665,
                                        0.1)^2),
                                1/3)))),
                MAX('1D'!$D$16,
                    IFERROR(W665,
                        MAX('1D'!$D$16,
                            POWER((ABS(K665)^2)/('1D'!$I$5*MAX(F665,
                                        0.1)^2),
                                1/3))))))),
    MAX('1D'!$D$16,
        POWER((ABS(K665)^2)/('1D'!$I$5*MAX(F665,
                    0.1)^2),
            1/3)))</f>
        <v>2.0411692021517887</v>
      </c>
      <c r="AI665" s="5">
        <f t="shared" ca="1" si="148"/>
        <v>634.27616920215178</v>
      </c>
      <c r="AJ665" s="5">
        <f ca="1">AI665+((ABS(K665)/MAX(((F665)+(G665)*(AH665))*(AH665),
            0.000001))^2)/(2*'1D'!$I$5)</f>
        <v>635.45059253909483</v>
      </c>
      <c r="AM665">
        <v>0</v>
      </c>
      <c r="AN665">
        <v>0</v>
      </c>
      <c r="AO665" s="5">
        <f t="shared" si="149"/>
        <v>0</v>
      </c>
      <c r="AP665" s="5">
        <f t="shared" si="153"/>
        <v>0</v>
      </c>
      <c r="AQ665" s="5">
        <f ca="1">ABS(ABS(K665)/MAX(((F665)+(G665)*(AH665))*(AH665),
        0.000001))/SQRT('1D'!$I$5*MAX((((F665)+(G665)*(AH665))*(AH665))/MAX((F665)+2*(G665)*(AH665),
            0.000001),
        0.000001))</f>
        <v>1.0727235886044055</v>
      </c>
      <c r="AR665" s="5" t="str">
        <f t="shared" ca="1" si="150"/>
        <v>Supercritical</v>
      </c>
      <c r="AS665" s="5">
        <f ca="1">((ABS(K665)*'1D'!$D$6)/(MAX(((F665)+(G665)*(AH665))*(AH665),
            0.000001)*MAX(((((F665)+(G665)*(AH665))*(AH665))/MAX((F665)+2*(AH665)*SQRT(1+(G665)^2),
                    0.000001))^(2/3),
            0.000001)))^2</f>
        <v>4.3358367565141456E-3</v>
      </c>
    </row>
    <row r="666" spans="1:45" x14ac:dyDescent="0.35">
      <c r="A666">
        <v>657</v>
      </c>
      <c r="B666">
        <v>655.99599999999998</v>
      </c>
      <c r="C666">
        <v>616131.63600000006</v>
      </c>
      <c r="D666">
        <v>3097341.7030000002</v>
      </c>
      <c r="E666">
        <v>632.23450000000003</v>
      </c>
      <c r="F666">
        <v>5.2</v>
      </c>
      <c r="G666">
        <v>0</v>
      </c>
      <c r="H666" t="s">
        <v>176</v>
      </c>
      <c r="I666">
        <v>0</v>
      </c>
      <c r="J666" s="5">
        <f t="shared" si="151"/>
        <v>1</v>
      </c>
      <c r="K666" s="5">
        <f t="shared" ca="1" si="152"/>
        <v>50.95</v>
      </c>
      <c r="L666" s="5">
        <f ca="1">IF($A$2=0,
    IFERROR(L665,
        MAX('1D'!$D$16,
            POWER((ABS(K666)^2)/('1D'!$I$5*MAX(F666,
                        0.1)^2),
                1/3))),
    IF(IFERROR(V665,
            0)=0,
        IFERROR(L665,
            MAX('1D'!$D$16,
                POWER((ABS(K666)^2)/('1D'!$I$5*MAX(F666,
                            0.1)^2),
                    1/3))),
        IF(OR(IFERROR(L666,
                    0)=0,
                IFERROR(S665,
                    0)&lt;1,
                IFERROR(S666,
                    0)&lt;1),
            MAX('1D'!$D$16,
                POWER((ABS(K666)^2)/('1D'!$I$5*MAX(F666,
                            0.1)^2),
                    1/3)),
            IF(IFERROR(U666,
                    0)&gt;0,
                MAX('1D'!$D$16,
                    IFERROR(L666,
                        0)+((IFERROR(U666,
                                0))*'1D'!$D$18*IF((IFERROR(S666,
                                    0))&lt;1,
                            1,
                            -1))),
                IF(IFERROR(U666,
                        0)&lt;0,
                    IF(ABS((MAX('1D'!$D$16,
                                    POWER((ABS(K666)^2)/('1D'!$I$5*MAX(F666,
                                                0.1)^2),
                                        1/3)))-IFERROR(L666,
                                0))&gt;'1D'!$D$19,
                        MAX('1D'!$D$16,
                            IF((MAX('1D'!$D$16,
                                        POWER((ABS(K666)^2)/('1D'!$I$5*MAX(F666,
                                                    0.1)^2),
                                            1/3)))&gt;IFERROR(L666,
                                    0),
                                MIN((MAX('1D'!$D$16,
                                            POWER((ABS(K666)^2)/('1D'!$I$5*MAX(F666,
                                                        0.1)^2),
                                                1/3))),
                                    IFERROR(L666,
                                        0)+(MIN(ABS(IFERROR(U666,
                                                    0))*'1D'!$D$18,
                                            ABS((MAX('1D'!$D$16,
                                                        POWER((ABS(K666)^2)/('1D'!$I$5*MAX(F666,
                                                                    0.1)^2),
                                                            1/3)))-IFERROR(L666,
                                                    0))))),
                                MAX((MAX('1D'!$D$16,
                                            POWER((ABS(K666)^2)/('1D'!$I$5*MAX(F666,
                                                        0.1)^2),
                                                1/3))),
                                    IFERROR(L666,
                                        0)-(MIN(ABS(IFERROR(U666,
                                                    0))*'1D'!$D$18,
                                            ABS((MAX('1D'!$D$16,
                                                        POWER((ABS(K666)^2)/('1D'!$I$5*MAX(F666,
                                                                    0.1)^2),
                                                            1/3)))-IFERROR(L666,
                                                    0))))))),
                        MAX('1D'!$D$16,
                            POWER((ABS(K666)^2)/('1D'!$I$5*MAX(F666,
                                        0.1)^2),
                                1/3))),
                    MAX('1D'!$D$16,
                        IFERROR(L666,
                            0)))))))</f>
        <v>2.0411692021517887</v>
      </c>
      <c r="M666" s="5">
        <f t="shared" ca="1" si="140"/>
        <v>10.614079851189301</v>
      </c>
      <c r="N666" s="5">
        <f t="shared" ca="1" si="141"/>
        <v>1.1434704692804873</v>
      </c>
      <c r="O666" s="5">
        <f t="shared" ca="1" si="142"/>
        <v>4.8002276894771132</v>
      </c>
      <c r="P666" s="5">
        <f t="shared" ca="1" si="143"/>
        <v>634.27566920215179</v>
      </c>
      <c r="Q666" s="5">
        <f ca="1">P666+((ABS(K666)/MAX(((F666)+(G666)*(L666))*(L666),
            0.000001))^2)/(2*'1D'!$I$5)</f>
        <v>635.45009253909484</v>
      </c>
      <c r="R666" s="5">
        <f ca="1">((ABS(K666)*'1D'!$D$6)/(MAX(((F666)+(G666)*(L666))*(L666),
            0.000001)*MAX(((((F666)+(G666)*(L666))*(L666))/MAX((F666)+2*(L666)*SQRT(1+(G666)^2),
                    0.000001))^(2/3),
            0.000001)))^2</f>
        <v>4.3358367565141456E-3</v>
      </c>
      <c r="S666" s="5">
        <f ca="1">ABS(ABS(K666)/MAX(((F666)+(G666)*(L666))*(L666),
        0.000001))/SQRT('1D'!$I$5*MAX((((F666)+(G666)*(L666))*(L666))/MAX((F666)+2*(G666)*(L666),
            0.000001),
        0.000001))</f>
        <v>1.0727235886044055</v>
      </c>
      <c r="T666" s="5">
        <f ca="1">((F666)*(L666)^2)/2+(G666)*(L666)^3/3+(ABS(K666)^2)/('1D'!$I$5*MAX(((F666)+(G666)*(L666))*(L666),
        0.000001))</f>
        <v>35.763412605541333</v>
      </c>
      <c r="U666" s="5">
        <f ca="1">IF($A$2=0,
    0,
    IFERROR(Q665-(((R665+R666)/2)*J666)-(IF(O665&gt;O666,
                '1D'!$D$8*((O665^2-O666^2)/(2*'1D'!$I$5)),
                '1D'!$D$9*((O666^2-O665^2)/(2*'1D'!$I$5)))+('1D'!$D$10*(ABS(I666)/90)*(MAX(O665^2,
                        O666^2)/(2*'1D'!$I$5))))-Q666,
        0))</f>
        <v>-3.8358367564796936E-3</v>
      </c>
      <c r="V666" s="5">
        <f ca="1">IF($A$2=0,
    1,
    IF(IFERROR(V665,
            0)=0,
        0,
        IFERROR(IF(ROUND(S666,
                    3)=1,
                1,
                IF(AND(ABS(U666)&lt;'1D'!$D$19,
                        S666&gt;1),
                    1,
                    0)),
            0)))</f>
        <v>0</v>
      </c>
      <c r="W666" s="5">
        <f ca="1">IF($A$2=0,
    MAX(MAX('1D'!$D$16,
            MAX('1D'!$D$16,
                POWER((ABS(K666)^2)/('1D'!$I$5*MAX(F666,
                            0.1)^2),
                    1/3))),
        IFERROR(W1396,
            MAX(MAX('1D'!$D$16,
                    MAX('1D'!$D$16,
                        POWER((ABS(K666)^2)/('1D'!$I$5*MAX(F666,
                                    0.1)^2),
                            1/3))),
                ($L$2)-E1396))),
    IF(IFERROR(AG667,
            0)=0,
        MAX(MAX('1D'!$D$16,
                MAX('1D'!$D$16,
                    POWER((ABS(K666)^2)/('1D'!$I$5*MAX(F666,
                                0.1)^2),
                        1/3))),
            IFERROR(W1396,
                MAX(MAX('1D'!$D$16,
                        MAX('1D'!$D$16,
                            POWER((ABS(K666)^2)/('1D'!$I$5*MAX(F666,
                                        0.1)^2),
                                1/3))),
                    ($L$2)-E1396))),
        IF(IFERROR(W666,
                0)=0,
            MAX(MAX('1D'!$D$16,
                    MAX('1D'!$D$16,
                        POWER((ABS(K666)^2)/('1D'!$I$5*MAX(F666,
                                    0.1)^2),
                            1/3))),
                IFERROR(W1396,
                    MAX(MAX('1D'!$D$16,
                            MAX('1D'!$D$16,
                                POWER((ABS(K666)^2)/('1D'!$I$5*MAX(F666,
                                            0.1)^2),
                                    1/3))),
                        ($L$2)-E1396))),
            IF(OR(IFERROR(AD666,
                        0)&gt;=1,
                    IFERROR(AD667,
                        0)&gt;=1),
                MAX('1D'!$D$16,
                    MAX('1D'!$D$16,
                        POWER((ABS(K666)^2)/('1D'!$I$5*MAX(F666,
                                    0.1)^2),
                            1/3))),
                IF(ABS(IFERROR(AF666,
                            0))&lt;'1D'!$D$19,
                    MAX(MAX('1D'!$D$16,
                            MAX('1D'!$D$16,
                                POWER((ABS(K666)^2)/('1D'!$I$5*MAX(F666,
                                            0.1)^2),
                                    1/3))),
                        IFERROR(W666,
                            0)),
                    MAX(MAX('1D'!$D$16,
                            MAX('1D'!$D$16,
                                POWER((ABS(K666)^2)/('1D'!$I$5*MAX(F666,
                                            0.1)^2),
                                    1/3))),
                        (IFERROR(W666,
                                0))+((IFERROR(AF666,
                                    0))*'1D'!$D$18)))))))</f>
        <v>2.1389677043987478</v>
      </c>
      <c r="X666" s="5">
        <f t="shared" ca="1" si="144"/>
        <v>11.122632062873489</v>
      </c>
      <c r="Y666" s="5">
        <f t="shared" ca="1" si="145"/>
        <v>1.1735290000551568</v>
      </c>
      <c r="Z666" s="5">
        <f t="shared" ca="1" si="146"/>
        <v>4.5807502857230418</v>
      </c>
      <c r="AA666" s="5">
        <f t="shared" ca="1" si="147"/>
        <v>634.37346770439876</v>
      </c>
      <c r="AB666" s="5">
        <f ca="1">AA666+((ABS(K666)/MAX(((F666)+(G666)*(W666))*(W666),
            0.000001))^2)/(2*'1D'!$I$5)</f>
        <v>635.44295155659813</v>
      </c>
      <c r="AC666" s="5">
        <f ca="1">((ABS(K666)*'1D'!$D$6)/(MAX(((F666)+(G666)*(W666))*(W666),
            0.000001)*MAX(((((F666)+(G666)*(W666))*(W666))/MAX((F666)+2*(W666)*SQRT(1+(G666)^2),
                    0.000001))^(2/3),
            0.000001)))^2</f>
        <v>3.8141460404132466E-3</v>
      </c>
      <c r="AD666" s="5">
        <f ca="1">ABS(ABS(K666)/MAX(((F666)+(G666)*(W666))*(W666),
        0.000001))/SQRT('1D'!$I$5*MAX((((F666)+(G666)*(W666))*(W666))/MAX((F666)+2*(G666)*(W666),
            0.000001),
        0.000001))</f>
        <v>1.0000000000000004</v>
      </c>
      <c r="AE666" s="5">
        <f ca="1">((F666)*(W666)^2)/2+(G666)*(W666)^3/3+(ABS(K666)^2)/('1D'!$I$5*MAX(((F666)+(G666)*(W666))*(W666),
        0.000001))</f>
        <v>35.686426155594638</v>
      </c>
      <c r="AF666" s="5">
        <f ca="1">IF($A$2=0,
    0,
    IFERROR(AB667+(((AC666+AC667)/2)*J667)+(IF(Z666&gt;Z667,
                '1D'!$D$8*((Z666^2-Z667^2)/(2*'1D'!$I$5)),
                '1D'!$D$9*((Z667^2-Z666^2)/(2*'1D'!$I$5)))+('1D'!$D$10*(ABS(I667)/90)*(MAX(Z666^2,
                        Z667^2)/(2*'1D'!$I$5))))-AB666,
        0))</f>
        <v>3.3584586676624895E-3</v>
      </c>
      <c r="AG666" s="5">
        <f ca="1">IF($A$2=0,
    1,
    IF(IFERROR(AG667,
            0)=0,
        0,
        IFERROR(IF(OR(ROUND(AD666,
                        3)&gt;=1,
                    AND(ABS(AF666)&lt;'1D'!$D$19,
                        AD666&lt;1)),
                1,
                0),
            0)))</f>
        <v>1</v>
      </c>
      <c r="AH666" s="5">
        <f ca="1">IFERROR(IF('1D'!V32="Supercritical",
        MAX('1D'!$D$16,
            IFERROR(L666,
                MAX('1D'!$D$16,
                    POWER((ABS(K666)^2)/('1D'!$I$5*MAX(F666,
                                0.1)^2),
                        1/3)))),
        IF('1D'!V32="Subcritical",
            MAX('1D'!$D$16,
                IFERROR(W666,
                    MAX('1D'!$D$16,
                        POWER((ABS(K666)^2)/('1D'!$I$5*MAX(F666,
                                    0.1)^2),
                            1/3)))),
            IF(IFERROR(T666,
                    -1E+99)&gt;=IFERROR(AE666,
                    -1E+99),
                MAX('1D'!$D$16,
                    IFERROR(L666,
                        MAX('1D'!$D$16,
                            POWER((ABS(K666)^2)/('1D'!$I$5*MAX(F666,
                                        0.1)^2),
                                1/3)))),
                MAX('1D'!$D$16,
                    IFERROR(W666,
                        MAX('1D'!$D$16,
                            POWER((ABS(K666)^2)/('1D'!$I$5*MAX(F666,
                                        0.1)^2),
                                1/3))))))),
    MAX('1D'!$D$16,
        POWER((ABS(K666)^2)/('1D'!$I$5*MAX(F666,
                    0.1)^2),
            1/3)))</f>
        <v>2.0411692021517887</v>
      </c>
      <c r="AI666" s="5">
        <f t="shared" ca="1" si="148"/>
        <v>634.27566920215179</v>
      </c>
      <c r="AJ666" s="5">
        <f ca="1">AI666+((ABS(K666)/MAX(((F666)+(G666)*(AH666))*(AH666),
            0.000001))^2)/(2*'1D'!$I$5)</f>
        <v>635.45009253909484</v>
      </c>
      <c r="AM666">
        <v>0</v>
      </c>
      <c r="AN666">
        <v>0</v>
      </c>
      <c r="AO666" s="5">
        <f t="shared" si="149"/>
        <v>0</v>
      </c>
      <c r="AP666" s="5">
        <f t="shared" si="153"/>
        <v>0</v>
      </c>
      <c r="AQ666" s="5">
        <f ca="1">ABS(ABS(K666)/MAX(((F666)+(G666)*(AH666))*(AH666),
        0.000001))/SQRT('1D'!$I$5*MAX((((F666)+(G666)*(AH666))*(AH666))/MAX((F666)+2*(G666)*(AH666),
            0.000001),
        0.000001))</f>
        <v>1.0727235886044055</v>
      </c>
      <c r="AR666" s="5" t="str">
        <f t="shared" ca="1" si="150"/>
        <v>Supercritical</v>
      </c>
      <c r="AS666" s="5">
        <f ca="1">((ABS(K666)*'1D'!$D$6)/(MAX(((F666)+(G666)*(AH666))*(AH666),
            0.000001)*MAX(((((F666)+(G666)*(AH666))*(AH666))/MAX((F666)+2*(AH666)*SQRT(1+(G666)^2),
                    0.000001))^(2/3),
            0.000001)))^2</f>
        <v>4.3358367565141456E-3</v>
      </c>
    </row>
    <row r="667" spans="1:45" x14ac:dyDescent="0.35">
      <c r="A667">
        <v>658</v>
      </c>
      <c r="B667">
        <v>656.995</v>
      </c>
      <c r="C667">
        <v>616131.16200000001</v>
      </c>
      <c r="D667">
        <v>3097340.8229999999</v>
      </c>
      <c r="E667">
        <v>632.23400000000004</v>
      </c>
      <c r="F667">
        <v>5.2</v>
      </c>
      <c r="G667">
        <v>0</v>
      </c>
      <c r="H667" t="s">
        <v>176</v>
      </c>
      <c r="I667">
        <v>2.7E-2</v>
      </c>
      <c r="J667" s="5">
        <f t="shared" si="151"/>
        <v>0.99900000000002365</v>
      </c>
      <c r="K667" s="5">
        <f t="shared" ca="1" si="152"/>
        <v>50.95</v>
      </c>
      <c r="L667" s="5">
        <f ca="1">IF($A$2=0,
    IFERROR(L666,
        MAX('1D'!$D$16,
            POWER((ABS(K667)^2)/('1D'!$I$5*MAX(F667,
                        0.1)^2),
                1/3))),
    IF(IFERROR(V666,
            0)=0,
        IFERROR(L666,
            MAX('1D'!$D$16,
                POWER((ABS(K667)^2)/('1D'!$I$5*MAX(F667,
                            0.1)^2),
                    1/3))),
        IF(OR(IFERROR(L667,
                    0)=0,
                IFERROR(S666,
                    0)&lt;1,
                IFERROR(S667,
                    0)&lt;1),
            MAX('1D'!$D$16,
                POWER((ABS(K667)^2)/('1D'!$I$5*MAX(F667,
                            0.1)^2),
                    1/3)),
            IF(IFERROR(U667,
                    0)&gt;0,
                MAX('1D'!$D$16,
                    IFERROR(L667,
                        0)+((IFERROR(U667,
                                0))*'1D'!$D$18*IF((IFERROR(S667,
                                    0))&lt;1,
                            1,
                            -1))),
                IF(IFERROR(U667,
                        0)&lt;0,
                    IF(ABS((MAX('1D'!$D$16,
                                    POWER((ABS(K667)^2)/('1D'!$I$5*MAX(F667,
                                                0.1)^2),
                                        1/3)))-IFERROR(L667,
                                0))&gt;'1D'!$D$19,
                        MAX('1D'!$D$16,
                            IF((MAX('1D'!$D$16,
                                        POWER((ABS(K667)^2)/('1D'!$I$5*MAX(F667,
                                                    0.1)^2),
                                            1/3)))&gt;IFERROR(L667,
                                    0),
                                MIN((MAX('1D'!$D$16,
                                            POWER((ABS(K667)^2)/('1D'!$I$5*MAX(F667,
                                                        0.1)^2),
                                                1/3))),
                                    IFERROR(L667,
                                        0)+(MIN(ABS(IFERROR(U667,
                                                    0))*'1D'!$D$18,
                                            ABS((MAX('1D'!$D$16,
                                                        POWER((ABS(K667)^2)/('1D'!$I$5*MAX(F667,
                                                                    0.1)^2),
                                                            1/3)))-IFERROR(L667,
                                                    0))))),
                                MAX((MAX('1D'!$D$16,
                                            POWER((ABS(K667)^2)/('1D'!$I$5*MAX(F667,
                                                        0.1)^2),
                                                1/3))),
                                    IFERROR(L667,
                                        0)-(MIN(ABS(IFERROR(U667,
                                                    0))*'1D'!$D$18,
                                            ABS((MAX('1D'!$D$16,
                                                        POWER((ABS(K667)^2)/('1D'!$I$5*MAX(F667,
                                                                    0.1)^2),
                                                            1/3)))-IFERROR(L667,
                                                    0))))))),
                        MAX('1D'!$D$16,
                            POWER((ABS(K667)^2)/('1D'!$I$5*MAX(F667,
                                        0.1)^2),
                                1/3))),
                    MAX('1D'!$D$16,
                        IFERROR(L667,
                            0)))))))</f>
        <v>2.0411692021517887</v>
      </c>
      <c r="M667" s="5">
        <f t="shared" ca="1" si="140"/>
        <v>10.614079851189301</v>
      </c>
      <c r="N667" s="5">
        <f t="shared" ca="1" si="141"/>
        <v>1.1434704692804873</v>
      </c>
      <c r="O667" s="5">
        <f t="shared" ca="1" si="142"/>
        <v>4.8002276894771132</v>
      </c>
      <c r="P667" s="5">
        <f t="shared" ca="1" si="143"/>
        <v>634.2751692021518</v>
      </c>
      <c r="Q667" s="5">
        <f ca="1">P667+((ABS(K667)/MAX(((F667)+(G667)*(L667))*(L667),
            0.000001))^2)/(2*'1D'!$I$5)</f>
        <v>635.44959253909485</v>
      </c>
      <c r="R667" s="5">
        <f ca="1">((ABS(K667)*'1D'!$D$6)/(MAX(((F667)+(G667)*(L667))*(L667),
            0.000001)*MAX(((((F667)+(G667)*(L667))*(L667))/MAX((F667)+2*(L667)*SQRT(1+(G667)^2),
                    0.000001))^(2/3),
            0.000001)))^2</f>
        <v>4.3358367565141456E-3</v>
      </c>
      <c r="S667" s="5">
        <f ca="1">ABS(ABS(K667)/MAX(((F667)+(G667)*(L667))*(L667),
        0.000001))/SQRT('1D'!$I$5*MAX((((F667)+(G667)*(L667))*(L667))/MAX((F667)+2*(G667)*(L667),
            0.000001),
        0.000001))</f>
        <v>1.0727235886044055</v>
      </c>
      <c r="T667" s="5">
        <f ca="1">((F667)*(L667)^2)/2+(G667)*(L667)^3/3+(ABS(K667)^2)/('1D'!$I$5*MAX(((F667)+(G667)*(L667))*(L667),
        0.000001))</f>
        <v>35.763412605541333</v>
      </c>
      <c r="U667" s="5">
        <f ca="1">IF($A$2=0,
    0,
    IFERROR(Q666-(((R666+R667)/2)*J667)-(IF(O666&gt;O667,
                '1D'!$D$8*((O666^2-O667^2)/(2*'1D'!$I$5)),
                '1D'!$D$9*((O667^2-O666^2)/(2*'1D'!$I$5)))+('1D'!$D$10*(ABS(I667)/90)*(MAX(O666^2,
                        O667^2)/(2*'1D'!$I$5))))-Q667,
        0))</f>
        <v>-3.8843499698941741E-3</v>
      </c>
      <c r="V667" s="5">
        <f ca="1">IF($A$2=0,
    1,
    IF(IFERROR(V666,
            0)=0,
        0,
        IFERROR(IF(ROUND(S667,
                    3)=1,
                1,
                IF(AND(ABS(U667)&lt;'1D'!$D$19,
                        S667&gt;1),
                    1,
                    0)),
            0)))</f>
        <v>0</v>
      </c>
      <c r="W667" s="5">
        <f ca="1">IF($A$2=0,
    MAX(MAX('1D'!$D$16,
            MAX('1D'!$D$16,
                POWER((ABS(K667)^2)/('1D'!$I$5*MAX(F667,
                            0.1)^2),
                    1/3))),
        IFERROR(W1396,
            MAX(MAX('1D'!$D$16,
                    MAX('1D'!$D$16,
                        POWER((ABS(K667)^2)/('1D'!$I$5*MAX(F667,
                                    0.1)^2),
                            1/3))),
                ($L$2)-E1396))),
    IF(IFERROR(AG668,
            0)=0,
        MAX(MAX('1D'!$D$16,
                MAX('1D'!$D$16,
                    POWER((ABS(K667)^2)/('1D'!$I$5*MAX(F667,
                                0.1)^2),
                        1/3))),
            IFERROR(W1396,
                MAX(MAX('1D'!$D$16,
                        MAX('1D'!$D$16,
                            POWER((ABS(K667)^2)/('1D'!$I$5*MAX(F667,
                                        0.1)^2),
                                1/3))),
                    ($L$2)-E1396))),
        IF(IFERROR(W667,
                0)=0,
            MAX(MAX('1D'!$D$16,
                    MAX('1D'!$D$16,
                        POWER((ABS(K667)^2)/('1D'!$I$5*MAX(F667,
                                    0.1)^2),
                            1/3))),
                IFERROR(W1396,
                    MAX(MAX('1D'!$D$16,
                            MAX('1D'!$D$16,
                                POWER((ABS(K667)^2)/('1D'!$I$5*MAX(F667,
                                            0.1)^2),
                                    1/3))),
                        ($L$2)-E1396))),
            IF(OR(IFERROR(AD667,
                        0)&gt;=1,
                    IFERROR(AD668,
                        0)&gt;=1),
                MAX('1D'!$D$16,
                    MAX('1D'!$D$16,
                        POWER((ABS(K667)^2)/('1D'!$I$5*MAX(F667,
                                    0.1)^2),
                            1/3))),
                IF(ABS(IFERROR(AF667,
                            0))&lt;'1D'!$D$19,
                    MAX(MAX('1D'!$D$16,
                            MAX('1D'!$D$16,
                                POWER((ABS(K667)^2)/('1D'!$I$5*MAX(F667,
                                            0.1)^2),
                                    1/3))),
                        IFERROR(W667,
                            0)),
                    MAX(MAX('1D'!$D$16,
                            MAX('1D'!$D$16,
                                POWER((ABS(K667)^2)/('1D'!$I$5*MAX(F667,
                                            0.1)^2),
                                    1/3))),
                        (IFERROR(W667,
                                0))+((IFERROR(AF667,
                                    0))*'1D'!$D$18)))))))</f>
        <v>2.1389677043987478</v>
      </c>
      <c r="X667" s="5">
        <f t="shared" ca="1" si="144"/>
        <v>11.122632062873489</v>
      </c>
      <c r="Y667" s="5">
        <f t="shared" ca="1" si="145"/>
        <v>1.1735290000551568</v>
      </c>
      <c r="Z667" s="5">
        <f t="shared" ca="1" si="146"/>
        <v>4.5807502857230418</v>
      </c>
      <c r="AA667" s="5">
        <f t="shared" ca="1" si="147"/>
        <v>634.37296770439877</v>
      </c>
      <c r="AB667" s="5">
        <f ca="1">AA667+((ABS(K667)/MAX(((F667)+(G667)*(W667))*(W667),
            0.000001))^2)/(2*'1D'!$I$5)</f>
        <v>635.44245155659814</v>
      </c>
      <c r="AC667" s="5">
        <f ca="1">((ABS(K667)*'1D'!$D$6)/(MAX(((F667)+(G667)*(W667))*(W667),
            0.000001)*MAX(((((F667)+(G667)*(W667))*(W667))/MAX((F667)+2*(W667)*SQRT(1+(G667)^2),
                    0.000001))^(2/3),
            0.000001)))^2</f>
        <v>3.8141460404132466E-3</v>
      </c>
      <c r="AD667" s="5">
        <f ca="1">ABS(ABS(K667)/MAX(((F667)+(G667)*(W667))*(W667),
        0.000001))/SQRT('1D'!$I$5*MAX((((F667)+(G667)*(W667))*(W667))/MAX((F667)+2*(G667)*(W667),
            0.000001),
        0.000001))</f>
        <v>1.0000000000000004</v>
      </c>
      <c r="AE667" s="5">
        <f ca="1">((F667)*(W667)^2)/2+(G667)*(W667)^3/3+(ABS(K667)^2)/('1D'!$I$5*MAX(((F667)+(G667)*(W667))*(W667),
        0.000001))</f>
        <v>35.686426155594638</v>
      </c>
      <c r="AF667" s="5">
        <f ca="1">IF($A$2=0,
    0,
    IFERROR(AB668+(((AC667+AC668)/2)*J668)+(IF(Z667&gt;Z668,
                '1D'!$D$8*((Z667^2-Z668^2)/(2*'1D'!$I$5)),
                '1D'!$D$9*((Z668^2-Z667^2)/(2*'1D'!$I$5)))+('1D'!$D$10*(ABS(I668)/90)*(MAX(Z667^2,
                        Z668^2)/(2*'1D'!$I$5))))-AB667,
        0))</f>
        <v>3.456993087183946E-3</v>
      </c>
      <c r="AG667" s="5">
        <f ca="1">IF($A$2=0,
    1,
    IF(IFERROR(AG668,
            0)=0,
        0,
        IFERROR(IF(OR(ROUND(AD667,
                        3)&gt;=1,
                    AND(ABS(AF667)&lt;'1D'!$D$19,
                        AD667&lt;1)),
                1,
                0),
            0)))</f>
        <v>1</v>
      </c>
      <c r="AH667" s="5">
        <f ca="1">IFERROR(IF('1D'!V32="Supercritical",
        MAX('1D'!$D$16,
            IFERROR(L667,
                MAX('1D'!$D$16,
                    POWER((ABS(K667)^2)/('1D'!$I$5*MAX(F667,
                                0.1)^2),
                        1/3)))),
        IF('1D'!V32="Subcritical",
            MAX('1D'!$D$16,
                IFERROR(W667,
                    MAX('1D'!$D$16,
                        POWER((ABS(K667)^2)/('1D'!$I$5*MAX(F667,
                                    0.1)^2),
                            1/3)))),
            IF(IFERROR(T667,
                    -1E+99)&gt;=IFERROR(AE667,
                    -1E+99),
                MAX('1D'!$D$16,
                    IFERROR(L667,
                        MAX('1D'!$D$16,
                            POWER((ABS(K667)^2)/('1D'!$I$5*MAX(F667,
                                        0.1)^2),
                                1/3)))),
                MAX('1D'!$D$16,
                    IFERROR(W667,
                        MAX('1D'!$D$16,
                            POWER((ABS(K667)^2)/('1D'!$I$5*MAX(F667,
                                        0.1)^2),
                                1/3))))))),
    MAX('1D'!$D$16,
        POWER((ABS(K667)^2)/('1D'!$I$5*MAX(F667,
                    0.1)^2),
            1/3)))</f>
        <v>2.0411692021517887</v>
      </c>
      <c r="AI667" s="5">
        <f t="shared" ca="1" si="148"/>
        <v>634.2751692021518</v>
      </c>
      <c r="AJ667" s="5">
        <f ca="1">AI667+((ABS(K667)/MAX(((F667)+(G667)*(AH667))*(AH667),
            0.000001))^2)/(2*'1D'!$I$5)</f>
        <v>635.44959253909485</v>
      </c>
      <c r="AM667">
        <v>0</v>
      </c>
      <c r="AN667">
        <v>0</v>
      </c>
      <c r="AO667" s="5">
        <f t="shared" si="149"/>
        <v>0</v>
      </c>
      <c r="AP667" s="5">
        <f t="shared" si="153"/>
        <v>0</v>
      </c>
      <c r="AQ667" s="5">
        <f ca="1">ABS(ABS(K667)/MAX(((F667)+(G667)*(AH667))*(AH667),
        0.000001))/SQRT('1D'!$I$5*MAX((((F667)+(G667)*(AH667))*(AH667))/MAX((F667)+2*(G667)*(AH667),
            0.000001),
        0.000001))</f>
        <v>1.0727235886044055</v>
      </c>
      <c r="AR667" s="5" t="str">
        <f t="shared" ca="1" si="150"/>
        <v>Supercritical</v>
      </c>
      <c r="AS667" s="5">
        <f ca="1">((ABS(K667)*'1D'!$D$6)/(MAX(((F667)+(G667)*(AH667))*(AH667),
            0.000001)*MAX(((((F667)+(G667)*(AH667))*(AH667))/MAX((F667)+2*(AH667)*SQRT(1+(G667)^2),
                    0.000001))^(2/3),
            0.000001)))^2</f>
        <v>4.3358367565141456E-3</v>
      </c>
    </row>
    <row r="668" spans="1:45" x14ac:dyDescent="0.35">
      <c r="A668">
        <v>659</v>
      </c>
      <c r="B668">
        <v>657.99599999999998</v>
      </c>
      <c r="C668">
        <v>616130.68799999997</v>
      </c>
      <c r="D668">
        <v>3097339.9419999998</v>
      </c>
      <c r="E668">
        <v>632.23350000000005</v>
      </c>
      <c r="F668">
        <v>5.2</v>
      </c>
      <c r="G668">
        <v>0</v>
      </c>
      <c r="H668" t="s">
        <v>176</v>
      </c>
      <c r="I668">
        <v>7.8E-2</v>
      </c>
      <c r="J668" s="5">
        <f t="shared" si="151"/>
        <v>1.0009999999999764</v>
      </c>
      <c r="K668" s="5">
        <f t="shared" ca="1" si="152"/>
        <v>50.95</v>
      </c>
      <c r="L668" s="5">
        <f ca="1">IF($A$2=0,
    IFERROR(L667,
        MAX('1D'!$D$16,
            POWER((ABS(K668)^2)/('1D'!$I$5*MAX(F668,
                        0.1)^2),
                1/3))),
    IF(IFERROR(V667,
            0)=0,
        IFERROR(L667,
            MAX('1D'!$D$16,
                POWER((ABS(K668)^2)/('1D'!$I$5*MAX(F668,
                            0.1)^2),
                    1/3))),
        IF(OR(IFERROR(L668,
                    0)=0,
                IFERROR(S667,
                    0)&lt;1,
                IFERROR(S668,
                    0)&lt;1),
            MAX('1D'!$D$16,
                POWER((ABS(K668)^2)/('1D'!$I$5*MAX(F668,
                            0.1)^2),
                    1/3)),
            IF(IFERROR(U668,
                    0)&gt;0,
                MAX('1D'!$D$16,
                    IFERROR(L668,
                        0)+((IFERROR(U668,
                                0))*'1D'!$D$18*IF((IFERROR(S668,
                                    0))&lt;1,
                            1,
                            -1))),
                IF(IFERROR(U668,
                        0)&lt;0,
                    IF(ABS((MAX('1D'!$D$16,
                                    POWER((ABS(K668)^2)/('1D'!$I$5*MAX(F668,
                                                0.1)^2),
                                        1/3)))-IFERROR(L668,
                                0))&gt;'1D'!$D$19,
                        MAX('1D'!$D$16,
                            IF((MAX('1D'!$D$16,
                                        POWER((ABS(K668)^2)/('1D'!$I$5*MAX(F668,
                                                    0.1)^2),
                                            1/3)))&gt;IFERROR(L668,
                                    0),
                                MIN((MAX('1D'!$D$16,
                                            POWER((ABS(K668)^2)/('1D'!$I$5*MAX(F668,
                                                        0.1)^2),
                                                1/3))),
                                    IFERROR(L668,
                                        0)+(MIN(ABS(IFERROR(U668,
                                                    0))*'1D'!$D$18,
                                            ABS((MAX('1D'!$D$16,
                                                        POWER((ABS(K668)^2)/('1D'!$I$5*MAX(F668,
                                                                    0.1)^2),
                                                            1/3)))-IFERROR(L668,
                                                    0))))),
                                MAX((MAX('1D'!$D$16,
                                            POWER((ABS(K668)^2)/('1D'!$I$5*MAX(F668,
                                                        0.1)^2),
                                                1/3))),
                                    IFERROR(L668,
                                        0)-(MIN(ABS(IFERROR(U668,
                                                    0))*'1D'!$D$18,
                                            ABS((MAX('1D'!$D$16,
                                                        POWER((ABS(K668)^2)/('1D'!$I$5*MAX(F668,
                                                                    0.1)^2),
                                                            1/3)))-IFERROR(L668,
                                                    0))))))),
                        MAX('1D'!$D$16,
                            POWER((ABS(K668)^2)/('1D'!$I$5*MAX(F668,
                                        0.1)^2),
                                1/3))),
                    MAX('1D'!$D$16,
                        IFERROR(L668,
                            0)))))))</f>
        <v>2.0411692021517887</v>
      </c>
      <c r="M668" s="5">
        <f t="shared" ca="1" si="140"/>
        <v>10.614079851189301</v>
      </c>
      <c r="N668" s="5">
        <f t="shared" ca="1" si="141"/>
        <v>1.1434704692804873</v>
      </c>
      <c r="O668" s="5">
        <f t="shared" ca="1" si="142"/>
        <v>4.8002276894771132</v>
      </c>
      <c r="P668" s="5">
        <f t="shared" ca="1" si="143"/>
        <v>634.27466920215181</v>
      </c>
      <c r="Q668" s="5">
        <f ca="1">P668+((ABS(K668)/MAX(((F668)+(G668)*(L668))*(L668),
            0.000001))^2)/(2*'1D'!$I$5)</f>
        <v>635.44909253909486</v>
      </c>
      <c r="R668" s="5">
        <f ca="1">((ABS(K668)*'1D'!$D$6)/(MAX(((F668)+(G668)*(L668))*(L668),
            0.000001)*MAX(((((F668)+(G668)*(L668))*(L668))/MAX((F668)+2*(L668)*SQRT(1+(G668)^2),
                    0.000001))^(2/3),
            0.000001)))^2</f>
        <v>4.3358367565141456E-3</v>
      </c>
      <c r="S668" s="5">
        <f ca="1">ABS(ABS(K668)/MAX(((F668)+(G668)*(L668))*(L668),
        0.000001))/SQRT('1D'!$I$5*MAX((((F668)+(G668)*(L668))*(L668))/MAX((F668)+2*(G668)*(L668),
            0.000001),
        0.000001))</f>
        <v>1.0727235886044055</v>
      </c>
      <c r="T668" s="5">
        <f ca="1">((F668)*(L668)^2)/2+(G668)*(L668)^3/3+(ABS(K668)^2)/('1D'!$I$5*MAX(((F668)+(G668)*(L668))*(L668),
        0.000001))</f>
        <v>35.763412605541333</v>
      </c>
      <c r="U668" s="5">
        <f ca="1">IF($A$2=0,
    0,
    IFERROR(Q667-(((R667+R668)/2)*J668)-(IF(O667&gt;O668,
                '1D'!$D$8*((O667^2-O668^2)/(2*'1D'!$I$5)),
                '1D'!$D$9*((O668^2-O667^2)/(2*'1D'!$I$5)))+('1D'!$D$10*(ABS(I668)/90)*(MAX(O667^2,
                        O668^2)/(2*'1D'!$I$5))))-Q668,
        0))</f>
        <v>-3.9928476270461033E-3</v>
      </c>
      <c r="V668" s="5">
        <f ca="1">IF($A$2=0,
    1,
    IF(IFERROR(V667,
            0)=0,
        0,
        IFERROR(IF(ROUND(S668,
                    3)=1,
                1,
                IF(AND(ABS(U668)&lt;'1D'!$D$19,
                        S668&gt;1),
                    1,
                    0)),
            0)))</f>
        <v>0</v>
      </c>
      <c r="W668" s="5">
        <f ca="1">IF($A$2=0,
    MAX(MAX('1D'!$D$16,
            MAX('1D'!$D$16,
                POWER((ABS(K668)^2)/('1D'!$I$5*MAX(F668,
                            0.1)^2),
                    1/3))),
        IFERROR(W1396,
            MAX(MAX('1D'!$D$16,
                    MAX('1D'!$D$16,
                        POWER((ABS(K668)^2)/('1D'!$I$5*MAX(F668,
                                    0.1)^2),
                            1/3))),
                ($L$2)-E1396))),
    IF(IFERROR(AG669,
            0)=0,
        MAX(MAX('1D'!$D$16,
                MAX('1D'!$D$16,
                    POWER((ABS(K668)^2)/('1D'!$I$5*MAX(F668,
                                0.1)^2),
                        1/3))),
            IFERROR(W1396,
                MAX(MAX('1D'!$D$16,
                        MAX('1D'!$D$16,
                            POWER((ABS(K668)^2)/('1D'!$I$5*MAX(F668,
                                        0.1)^2),
                                1/3))),
                    ($L$2)-E1396))),
        IF(IFERROR(W668,
                0)=0,
            MAX(MAX('1D'!$D$16,
                    MAX('1D'!$D$16,
                        POWER((ABS(K668)^2)/('1D'!$I$5*MAX(F668,
                                    0.1)^2),
                            1/3))),
                IFERROR(W1396,
                    MAX(MAX('1D'!$D$16,
                            MAX('1D'!$D$16,
                                POWER((ABS(K668)^2)/('1D'!$I$5*MAX(F668,
                                            0.1)^2),
                                    1/3))),
                        ($L$2)-E1396))),
            IF(OR(IFERROR(AD668,
                        0)&gt;=1,
                    IFERROR(AD669,
                        0)&gt;=1),
                MAX('1D'!$D$16,
                    MAX('1D'!$D$16,
                        POWER((ABS(K668)^2)/('1D'!$I$5*MAX(F668,
                                    0.1)^2),
                            1/3))),
                IF(ABS(IFERROR(AF668,
                            0))&lt;'1D'!$D$19,
                    MAX(MAX('1D'!$D$16,
                            MAX('1D'!$D$16,
                                POWER((ABS(K668)^2)/('1D'!$I$5*MAX(F668,
                                            0.1)^2),
                                    1/3))),
                        IFERROR(W668,
                            0)),
                    MAX(MAX('1D'!$D$16,
                            MAX('1D'!$D$16,
                                POWER((ABS(K668)^2)/('1D'!$I$5*MAX(F668,
                                            0.1)^2),
                                    1/3))),
                        (IFERROR(W668,
                                0))+((IFERROR(AF668,
                                    0))*'1D'!$D$18)))))))</f>
        <v>2.1389677043987478</v>
      </c>
      <c r="X668" s="5">
        <f t="shared" ca="1" si="144"/>
        <v>11.122632062873489</v>
      </c>
      <c r="Y668" s="5">
        <f t="shared" ca="1" si="145"/>
        <v>1.1735290000551568</v>
      </c>
      <c r="Z668" s="5">
        <f t="shared" ca="1" si="146"/>
        <v>4.5807502857230418</v>
      </c>
      <c r="AA668" s="5">
        <f t="shared" ca="1" si="147"/>
        <v>634.37246770439879</v>
      </c>
      <c r="AB668" s="5">
        <f ca="1">AA668+((ABS(K668)/MAX(((F668)+(G668)*(W668))*(W668),
            0.000001))^2)/(2*'1D'!$I$5)</f>
        <v>635.44195155659816</v>
      </c>
      <c r="AC668" s="5">
        <f ca="1">((ABS(K668)*'1D'!$D$6)/(MAX(((F668)+(G668)*(W668))*(W668),
            0.000001)*MAX(((((F668)+(G668)*(W668))*(W668))/MAX((F668)+2*(W668)*SQRT(1+(G668)^2),
                    0.000001))^(2/3),
            0.000001)))^2</f>
        <v>3.8141460404132466E-3</v>
      </c>
      <c r="AD668" s="5">
        <f ca="1">ABS(ABS(K668)/MAX(((F668)+(G668)*(W668))*(W668),
        0.000001))/SQRT('1D'!$I$5*MAX((((F668)+(G668)*(W668))*(W668))/MAX((F668)+2*(G668)*(W668),
            0.000001),
        0.000001))</f>
        <v>1.0000000000000004</v>
      </c>
      <c r="AE668" s="5">
        <f ca="1">((F668)*(W668)^2)/2+(G668)*(W668)^3/3+(ABS(K668)^2)/('1D'!$I$5*MAX(((F668)+(G668)*(W668))*(W668),
        0.000001))</f>
        <v>35.686426155594638</v>
      </c>
      <c r="AF668" s="5">
        <f ca="1">IF($A$2=0,
    0,
    IFERROR(AB669+(((AC668+AC669)/2)*J669)+(IF(Z668&gt;Z669,
                '1D'!$D$8*((Z668^2-Z669^2)/(2*'1D'!$I$5)),
                '1D'!$D$9*((Z669^2-Z668^2)/(2*'1D'!$I$5)))+('1D'!$D$10*(ABS(I669)/90)*(MAX(Z668^2,
                        Z669^2)/(2*'1D'!$I$5))))-AB668,
        0))</f>
        <v>3.4531789410721103E-3</v>
      </c>
      <c r="AG668" s="5">
        <f ca="1">IF($A$2=0,
    1,
    IF(IFERROR(AG669,
            0)=0,
        0,
        IFERROR(IF(OR(ROUND(AD668,
                        3)&gt;=1,
                    AND(ABS(AF668)&lt;'1D'!$D$19,
                        AD668&lt;1)),
                1,
                0),
            0)))</f>
        <v>1</v>
      </c>
      <c r="AH668" s="5">
        <f ca="1">IFERROR(IF('1D'!V32="Supercritical",
        MAX('1D'!$D$16,
            IFERROR(L668,
                MAX('1D'!$D$16,
                    POWER((ABS(K668)^2)/('1D'!$I$5*MAX(F668,
                                0.1)^2),
                        1/3)))),
        IF('1D'!V32="Subcritical",
            MAX('1D'!$D$16,
                IFERROR(W668,
                    MAX('1D'!$D$16,
                        POWER((ABS(K668)^2)/('1D'!$I$5*MAX(F668,
                                    0.1)^2),
                            1/3)))),
            IF(IFERROR(T668,
                    -1E+99)&gt;=IFERROR(AE668,
                    -1E+99),
                MAX('1D'!$D$16,
                    IFERROR(L668,
                        MAX('1D'!$D$16,
                            POWER((ABS(K668)^2)/('1D'!$I$5*MAX(F668,
                                        0.1)^2),
                                1/3)))),
                MAX('1D'!$D$16,
                    IFERROR(W668,
                        MAX('1D'!$D$16,
                            POWER((ABS(K668)^2)/('1D'!$I$5*MAX(F668,
                                        0.1)^2),
                                1/3))))))),
    MAX('1D'!$D$16,
        POWER((ABS(K668)^2)/('1D'!$I$5*MAX(F668,
                    0.1)^2),
            1/3)))</f>
        <v>2.0411692021517887</v>
      </c>
      <c r="AI668" s="5">
        <f t="shared" ca="1" si="148"/>
        <v>634.27466920215181</v>
      </c>
      <c r="AJ668" s="5">
        <f ca="1">AI668+((ABS(K668)/MAX(((F668)+(G668)*(AH668))*(AH668),
            0.000001))^2)/(2*'1D'!$I$5)</f>
        <v>635.44909253909486</v>
      </c>
      <c r="AM668">
        <v>0</v>
      </c>
      <c r="AN668">
        <v>0</v>
      </c>
      <c r="AO668" s="5">
        <f t="shared" si="149"/>
        <v>0</v>
      </c>
      <c r="AP668" s="5">
        <f t="shared" si="153"/>
        <v>0</v>
      </c>
      <c r="AQ668" s="5">
        <f ca="1">ABS(ABS(K668)/MAX(((F668)+(G668)*(AH668))*(AH668),
        0.000001))/SQRT('1D'!$I$5*MAX((((F668)+(G668)*(AH668))*(AH668))/MAX((F668)+2*(G668)*(AH668),
            0.000001),
        0.000001))</f>
        <v>1.0727235886044055</v>
      </c>
      <c r="AR668" s="5" t="str">
        <f t="shared" ca="1" si="150"/>
        <v>Supercritical</v>
      </c>
      <c r="AS668" s="5">
        <f ca="1">((ABS(K668)*'1D'!$D$6)/(MAX(((F668)+(G668)*(AH668))*(AH668),
            0.000001)*MAX(((((F668)+(G668)*(AH668))*(AH668))/MAX((F668)+2*(AH668)*SQRT(1+(G668)^2),
                    0.000001))^(2/3),
            0.000001)))^2</f>
        <v>4.3358367565141456E-3</v>
      </c>
    </row>
    <row r="669" spans="1:45" x14ac:dyDescent="0.35">
      <c r="A669">
        <v>660</v>
      </c>
      <c r="B669">
        <v>658.99599999999998</v>
      </c>
      <c r="C669">
        <v>616130.21299999999</v>
      </c>
      <c r="D669">
        <v>3097339.0619999999</v>
      </c>
      <c r="E669">
        <v>632.23299999999995</v>
      </c>
      <c r="F669">
        <v>5.2</v>
      </c>
      <c r="G669">
        <v>0</v>
      </c>
      <c r="H669" t="s">
        <v>176</v>
      </c>
      <c r="I669">
        <v>7.8E-2</v>
      </c>
      <c r="J669" s="5">
        <f t="shared" si="151"/>
        <v>1</v>
      </c>
      <c r="K669" s="5">
        <f t="shared" ca="1" si="152"/>
        <v>50.95</v>
      </c>
      <c r="L669" s="5">
        <f ca="1">IF($A$2=0,
    IFERROR(L668,
        MAX('1D'!$D$16,
            POWER((ABS(K669)^2)/('1D'!$I$5*MAX(F669,
                        0.1)^2),
                1/3))),
    IF(IFERROR(V668,
            0)=0,
        IFERROR(L668,
            MAX('1D'!$D$16,
                POWER((ABS(K669)^2)/('1D'!$I$5*MAX(F669,
                            0.1)^2),
                    1/3))),
        IF(OR(IFERROR(L669,
                    0)=0,
                IFERROR(S668,
                    0)&lt;1,
                IFERROR(S669,
                    0)&lt;1),
            MAX('1D'!$D$16,
                POWER((ABS(K669)^2)/('1D'!$I$5*MAX(F669,
                            0.1)^2),
                    1/3)),
            IF(IFERROR(U669,
                    0)&gt;0,
                MAX('1D'!$D$16,
                    IFERROR(L669,
                        0)+((IFERROR(U669,
                                0))*'1D'!$D$18*IF((IFERROR(S669,
                                    0))&lt;1,
                            1,
                            -1))),
                IF(IFERROR(U669,
                        0)&lt;0,
                    IF(ABS((MAX('1D'!$D$16,
                                    POWER((ABS(K669)^2)/('1D'!$I$5*MAX(F669,
                                                0.1)^2),
                                        1/3)))-IFERROR(L669,
                                0))&gt;'1D'!$D$19,
                        MAX('1D'!$D$16,
                            IF((MAX('1D'!$D$16,
                                        POWER((ABS(K669)^2)/('1D'!$I$5*MAX(F669,
                                                    0.1)^2),
                                            1/3)))&gt;IFERROR(L669,
                                    0),
                                MIN((MAX('1D'!$D$16,
                                            POWER((ABS(K669)^2)/('1D'!$I$5*MAX(F669,
                                                        0.1)^2),
                                                1/3))),
                                    IFERROR(L669,
                                        0)+(MIN(ABS(IFERROR(U669,
                                                    0))*'1D'!$D$18,
                                            ABS((MAX('1D'!$D$16,
                                                        POWER((ABS(K669)^2)/('1D'!$I$5*MAX(F669,
                                                                    0.1)^2),
                                                            1/3)))-IFERROR(L669,
                                                    0))))),
                                MAX((MAX('1D'!$D$16,
                                            POWER((ABS(K669)^2)/('1D'!$I$5*MAX(F669,
                                                        0.1)^2),
                                                1/3))),
                                    IFERROR(L669,
                                        0)-(MIN(ABS(IFERROR(U669,
                                                    0))*'1D'!$D$18,
                                            ABS((MAX('1D'!$D$16,
                                                        POWER((ABS(K669)^2)/('1D'!$I$5*MAX(F669,
                                                                    0.1)^2),
                                                            1/3)))-IFERROR(L669,
                                                    0))))))),
                        MAX('1D'!$D$16,
                            POWER((ABS(K669)^2)/('1D'!$I$5*MAX(F669,
                                        0.1)^2),
                                1/3))),
                    MAX('1D'!$D$16,
                        IFERROR(L669,
                            0)))))))</f>
        <v>2.0411692021517887</v>
      </c>
      <c r="M669" s="5">
        <f t="shared" ca="1" si="140"/>
        <v>10.614079851189301</v>
      </c>
      <c r="N669" s="5">
        <f t="shared" ca="1" si="141"/>
        <v>1.1434704692804873</v>
      </c>
      <c r="O669" s="5">
        <f t="shared" ca="1" si="142"/>
        <v>4.8002276894771132</v>
      </c>
      <c r="P669" s="5">
        <f t="shared" ca="1" si="143"/>
        <v>634.27416920215171</v>
      </c>
      <c r="Q669" s="5">
        <f ca="1">P669+((ABS(K669)/MAX(((F669)+(G669)*(L669))*(L669),
            0.000001))^2)/(2*'1D'!$I$5)</f>
        <v>635.44859253909476</v>
      </c>
      <c r="R669" s="5">
        <f ca="1">((ABS(K669)*'1D'!$D$6)/(MAX(((F669)+(G669)*(L669))*(L669),
            0.000001)*MAX(((((F669)+(G669)*(L669))*(L669))/MAX((F669)+2*(L669)*SQRT(1+(G669)^2),
                    0.000001))^(2/3),
            0.000001)))^2</f>
        <v>4.3358367565141456E-3</v>
      </c>
      <c r="S669" s="5">
        <f ca="1">ABS(ABS(K669)/MAX(((F669)+(G669)*(L669))*(L669),
        0.000001))/SQRT('1D'!$I$5*MAX((((F669)+(G669)*(L669))*(L669))/MAX((F669)+2*(G669)*(L669),
            0.000001),
        0.000001))</f>
        <v>1.0727235886044055</v>
      </c>
      <c r="T669" s="5">
        <f ca="1">((F669)*(L669)^2)/2+(G669)*(L669)^3/3+(ABS(K669)^2)/('1D'!$I$5*MAX(((F669)+(G669)*(L669))*(L669),
        0.000001))</f>
        <v>35.763412605541333</v>
      </c>
      <c r="U669" s="5">
        <f ca="1">IF($A$2=0,
    0,
    IFERROR(Q668-(((R668+R669)/2)*J669)-(IF(O668&gt;O669,
                '1D'!$D$8*((O668^2-O669^2)/(2*'1D'!$I$5)),
                '1D'!$D$9*((O669^2-O668^2)/(2*'1D'!$I$5)))+('1D'!$D$10*(ABS(I669)/90)*(MAX(O668^2,
                        O669^2)/(2*'1D'!$I$5))))-Q669,
        0))</f>
        <v>-3.9885117901121703E-3</v>
      </c>
      <c r="V669" s="5">
        <f ca="1">IF($A$2=0,
    1,
    IF(IFERROR(V668,
            0)=0,
        0,
        IFERROR(IF(ROUND(S669,
                    3)=1,
                1,
                IF(AND(ABS(U669)&lt;'1D'!$D$19,
                        S669&gt;1),
                    1,
                    0)),
            0)))</f>
        <v>0</v>
      </c>
      <c r="W669" s="5">
        <f ca="1">IF($A$2=0,
    MAX(MAX('1D'!$D$16,
            MAX('1D'!$D$16,
                POWER((ABS(K669)^2)/('1D'!$I$5*MAX(F669,
                            0.1)^2),
                    1/3))),
        IFERROR(W1396,
            MAX(MAX('1D'!$D$16,
                    MAX('1D'!$D$16,
                        POWER((ABS(K669)^2)/('1D'!$I$5*MAX(F669,
                                    0.1)^2),
                            1/3))),
                ($L$2)-E1396))),
    IF(IFERROR(AG670,
            0)=0,
        MAX(MAX('1D'!$D$16,
                MAX('1D'!$D$16,
                    POWER((ABS(K669)^2)/('1D'!$I$5*MAX(F669,
                                0.1)^2),
                        1/3))),
            IFERROR(W1396,
                MAX(MAX('1D'!$D$16,
                        MAX('1D'!$D$16,
                            POWER((ABS(K669)^2)/('1D'!$I$5*MAX(F669,
                                        0.1)^2),
                                1/3))),
                    ($L$2)-E1396))),
        IF(IFERROR(W669,
                0)=0,
            MAX(MAX('1D'!$D$16,
                    MAX('1D'!$D$16,
                        POWER((ABS(K669)^2)/('1D'!$I$5*MAX(F669,
                                    0.1)^2),
                            1/3))),
                IFERROR(W1396,
                    MAX(MAX('1D'!$D$16,
                            MAX('1D'!$D$16,
                                POWER((ABS(K669)^2)/('1D'!$I$5*MAX(F669,
                                            0.1)^2),
                                    1/3))),
                        ($L$2)-E1396))),
            IF(OR(IFERROR(AD669,
                        0)&gt;=1,
                    IFERROR(AD670,
                        0)&gt;=1),
                MAX('1D'!$D$16,
                    MAX('1D'!$D$16,
                        POWER((ABS(K669)^2)/('1D'!$I$5*MAX(F669,
                                    0.1)^2),
                            1/3))),
                IF(ABS(IFERROR(AF669,
                            0))&lt;'1D'!$D$19,
                    MAX(MAX('1D'!$D$16,
                            MAX('1D'!$D$16,
                                POWER((ABS(K669)^2)/('1D'!$I$5*MAX(F669,
                                            0.1)^2),
                                    1/3))),
                        IFERROR(W669,
                            0)),
                    MAX(MAX('1D'!$D$16,
                            MAX('1D'!$D$16,
                                POWER((ABS(K669)^2)/('1D'!$I$5*MAX(F669,
                                            0.1)^2),
                                    1/3))),
                        (IFERROR(W669,
                                0))+((IFERROR(AF669,
                                    0))*'1D'!$D$18)))))))</f>
        <v>2.1389677043987478</v>
      </c>
      <c r="X669" s="5">
        <f t="shared" ca="1" si="144"/>
        <v>11.122632062873489</v>
      </c>
      <c r="Y669" s="5">
        <f t="shared" ca="1" si="145"/>
        <v>1.1735290000551568</v>
      </c>
      <c r="Z669" s="5">
        <f t="shared" ca="1" si="146"/>
        <v>4.5807502857230418</v>
      </c>
      <c r="AA669" s="5">
        <f t="shared" ca="1" si="147"/>
        <v>634.37196770439868</v>
      </c>
      <c r="AB669" s="5">
        <f ca="1">AA669+((ABS(K669)/MAX(((F669)+(G669)*(W669))*(W669),
            0.000001))^2)/(2*'1D'!$I$5)</f>
        <v>635.44145155659805</v>
      </c>
      <c r="AC669" s="5">
        <f ca="1">((ABS(K669)*'1D'!$D$6)/(MAX(((F669)+(G669)*(W669))*(W669),
            0.000001)*MAX(((((F669)+(G669)*(W669))*(W669))/MAX((F669)+2*(W669)*SQRT(1+(G669)^2),
                    0.000001))^(2/3),
            0.000001)))^2</f>
        <v>3.8141460404132466E-3</v>
      </c>
      <c r="AD669" s="5">
        <f ca="1">ABS(ABS(K669)/MAX(((F669)+(G669)*(W669))*(W669),
        0.000001))/SQRT('1D'!$I$5*MAX((((F669)+(G669)*(W669))*(W669))/MAX((F669)+2*(G669)*(W669),
            0.000001),
        0.000001))</f>
        <v>1.0000000000000004</v>
      </c>
      <c r="AE669" s="5">
        <f ca="1">((F669)*(W669)^2)/2+(G669)*(W669)^3/3+(ABS(K669)^2)/('1D'!$I$5*MAX(((F669)+(G669)*(W669))*(W669),
        0.000001))</f>
        <v>35.686426155594638</v>
      </c>
      <c r="AF669" s="5">
        <f ca="1">IF($A$2=0,
    0,
    IFERROR(AB670+(((AC669+AC670)/2)*J670)+(IF(Z669&gt;Z670,
                '1D'!$D$8*((Z669^2-Z670^2)/(2*'1D'!$I$5)),
                '1D'!$D$9*((Z670^2-Z669^2)/(2*'1D'!$I$5)))+('1D'!$D$10*(ABS(I670)/90)*(MAX(Z669^2,
                        Z670^2)/(2*'1D'!$I$5))))-AB669,
        0))</f>
        <v>3.3622728137743252E-3</v>
      </c>
      <c r="AG669" s="5">
        <f ca="1">IF($A$2=0,
    1,
    IF(IFERROR(AG670,
            0)=0,
        0,
        IFERROR(IF(OR(ROUND(AD669,
                        3)&gt;=1,
                    AND(ABS(AF669)&lt;'1D'!$D$19,
                        AD669&lt;1)),
                1,
                0),
            0)))</f>
        <v>1</v>
      </c>
      <c r="AH669" s="5">
        <f ca="1">IFERROR(IF('1D'!V32="Supercritical",
        MAX('1D'!$D$16,
            IFERROR(L669,
                MAX('1D'!$D$16,
                    POWER((ABS(K669)^2)/('1D'!$I$5*MAX(F669,
                                0.1)^2),
                        1/3)))),
        IF('1D'!V32="Subcritical",
            MAX('1D'!$D$16,
                IFERROR(W669,
                    MAX('1D'!$D$16,
                        POWER((ABS(K669)^2)/('1D'!$I$5*MAX(F669,
                                    0.1)^2),
                            1/3)))),
            IF(IFERROR(T669,
                    -1E+99)&gt;=IFERROR(AE669,
                    -1E+99),
                MAX('1D'!$D$16,
                    IFERROR(L669,
                        MAX('1D'!$D$16,
                            POWER((ABS(K669)^2)/('1D'!$I$5*MAX(F669,
                                        0.1)^2),
                                1/3)))),
                MAX('1D'!$D$16,
                    IFERROR(W669,
                        MAX('1D'!$D$16,
                            POWER((ABS(K669)^2)/('1D'!$I$5*MAX(F669,
                                        0.1)^2),
                                1/3))))))),
    MAX('1D'!$D$16,
        POWER((ABS(K669)^2)/('1D'!$I$5*MAX(F669,
                    0.1)^2),
            1/3)))</f>
        <v>2.0411692021517887</v>
      </c>
      <c r="AI669" s="5">
        <f t="shared" ca="1" si="148"/>
        <v>634.27416920215171</v>
      </c>
      <c r="AJ669" s="5">
        <f ca="1">AI669+((ABS(K669)/MAX(((F669)+(G669)*(AH669))*(AH669),
            0.000001))^2)/(2*'1D'!$I$5)</f>
        <v>635.44859253909476</v>
      </c>
      <c r="AM669">
        <v>0</v>
      </c>
      <c r="AN669">
        <v>0</v>
      </c>
      <c r="AO669" s="5">
        <f t="shared" si="149"/>
        <v>0</v>
      </c>
      <c r="AP669" s="5">
        <f t="shared" si="153"/>
        <v>0</v>
      </c>
      <c r="AQ669" s="5">
        <f ca="1">ABS(ABS(K669)/MAX(((F669)+(G669)*(AH669))*(AH669),
        0.000001))/SQRT('1D'!$I$5*MAX((((F669)+(G669)*(AH669))*(AH669))/MAX((F669)+2*(G669)*(AH669),
            0.000001),
        0.000001))</f>
        <v>1.0727235886044055</v>
      </c>
      <c r="AR669" s="5" t="str">
        <f t="shared" ca="1" si="150"/>
        <v>Supercritical</v>
      </c>
      <c r="AS669" s="5">
        <f ca="1">((ABS(K669)*'1D'!$D$6)/(MAX(((F669)+(G669)*(AH669))*(AH669),
            0.000001)*MAX(((((F669)+(G669)*(AH669))*(AH669))/MAX((F669)+2*(AH669)*SQRT(1+(G669)^2),
                    0.000001))^(2/3),
            0.000001)))^2</f>
        <v>4.3358367565141456E-3</v>
      </c>
    </row>
    <row r="670" spans="1:45" x14ac:dyDescent="0.35">
      <c r="A670">
        <v>661</v>
      </c>
      <c r="B670">
        <v>659.99599999999998</v>
      </c>
      <c r="C670">
        <v>616129.73899999994</v>
      </c>
      <c r="D670">
        <v>3097338.1809999999</v>
      </c>
      <c r="E670">
        <v>632.23249999999996</v>
      </c>
      <c r="F670">
        <v>5.2</v>
      </c>
      <c r="G670">
        <v>0</v>
      </c>
      <c r="H670" t="s">
        <v>176</v>
      </c>
      <c r="I670">
        <v>2.7E-2</v>
      </c>
      <c r="J670" s="5">
        <f t="shared" si="151"/>
        <v>1</v>
      </c>
      <c r="K670" s="5">
        <f t="shared" ca="1" si="152"/>
        <v>50.95</v>
      </c>
      <c r="L670" s="5">
        <f ca="1">IF($A$2=0,
    IFERROR(L669,
        MAX('1D'!$D$16,
            POWER((ABS(K670)^2)/('1D'!$I$5*MAX(F670,
                        0.1)^2),
                1/3))),
    IF(IFERROR(V669,
            0)=0,
        IFERROR(L669,
            MAX('1D'!$D$16,
                POWER((ABS(K670)^2)/('1D'!$I$5*MAX(F670,
                            0.1)^2),
                    1/3))),
        IF(OR(IFERROR(L670,
                    0)=0,
                IFERROR(S669,
                    0)&lt;1,
                IFERROR(S670,
                    0)&lt;1),
            MAX('1D'!$D$16,
                POWER((ABS(K670)^2)/('1D'!$I$5*MAX(F670,
                            0.1)^2),
                    1/3)),
            IF(IFERROR(U670,
                    0)&gt;0,
                MAX('1D'!$D$16,
                    IFERROR(L670,
                        0)+((IFERROR(U670,
                                0))*'1D'!$D$18*IF((IFERROR(S670,
                                    0))&lt;1,
                            1,
                            -1))),
                IF(IFERROR(U670,
                        0)&lt;0,
                    IF(ABS((MAX('1D'!$D$16,
                                    POWER((ABS(K670)^2)/('1D'!$I$5*MAX(F670,
                                                0.1)^2),
                                        1/3)))-IFERROR(L670,
                                0))&gt;'1D'!$D$19,
                        MAX('1D'!$D$16,
                            IF((MAX('1D'!$D$16,
                                        POWER((ABS(K670)^2)/('1D'!$I$5*MAX(F670,
                                                    0.1)^2),
                                            1/3)))&gt;IFERROR(L670,
                                    0),
                                MIN((MAX('1D'!$D$16,
                                            POWER((ABS(K670)^2)/('1D'!$I$5*MAX(F670,
                                                        0.1)^2),
                                                1/3))),
                                    IFERROR(L670,
                                        0)+(MIN(ABS(IFERROR(U670,
                                                    0))*'1D'!$D$18,
                                            ABS((MAX('1D'!$D$16,
                                                        POWER((ABS(K670)^2)/('1D'!$I$5*MAX(F670,
                                                                    0.1)^2),
                                                            1/3)))-IFERROR(L670,
                                                    0))))),
                                MAX((MAX('1D'!$D$16,
                                            POWER((ABS(K670)^2)/('1D'!$I$5*MAX(F670,
                                                        0.1)^2),
                                                1/3))),
                                    IFERROR(L670,
                                        0)-(MIN(ABS(IFERROR(U670,
                                                    0))*'1D'!$D$18,
                                            ABS((MAX('1D'!$D$16,
                                                        POWER((ABS(K670)^2)/('1D'!$I$5*MAX(F670,
                                                                    0.1)^2),
                                                            1/3)))-IFERROR(L670,
                                                    0))))))),
                        MAX('1D'!$D$16,
                            POWER((ABS(K670)^2)/('1D'!$I$5*MAX(F670,
                                        0.1)^2),
                                1/3))),
                    MAX('1D'!$D$16,
                        IFERROR(L670,
                            0)))))))</f>
        <v>2.0411692021517887</v>
      </c>
      <c r="M670" s="5">
        <f t="shared" ca="1" si="140"/>
        <v>10.614079851189301</v>
      </c>
      <c r="N670" s="5">
        <f t="shared" ca="1" si="141"/>
        <v>1.1434704692804873</v>
      </c>
      <c r="O670" s="5">
        <f t="shared" ca="1" si="142"/>
        <v>4.8002276894771132</v>
      </c>
      <c r="P670" s="5">
        <f t="shared" ca="1" si="143"/>
        <v>634.27366920215172</v>
      </c>
      <c r="Q670" s="5">
        <f ca="1">P670+((ABS(K670)/MAX(((F670)+(G670)*(L670))*(L670),
            0.000001))^2)/(2*'1D'!$I$5)</f>
        <v>635.44809253909477</v>
      </c>
      <c r="R670" s="5">
        <f ca="1">((ABS(K670)*'1D'!$D$6)/(MAX(((F670)+(G670)*(L670))*(L670),
            0.000001)*MAX(((((F670)+(G670)*(L670))*(L670))/MAX((F670)+2*(L670)*SQRT(1+(G670)^2),
                    0.000001))^(2/3),
            0.000001)))^2</f>
        <v>4.3358367565141456E-3</v>
      </c>
      <c r="S670" s="5">
        <f ca="1">ABS(ABS(K670)/MAX(((F670)+(G670)*(L670))*(L670),
        0.000001))/SQRT('1D'!$I$5*MAX((((F670)+(G670)*(L670))*(L670))/MAX((F670)+2*(G670)*(L670),
            0.000001),
        0.000001))</f>
        <v>1.0727235886044055</v>
      </c>
      <c r="T670" s="5">
        <f ca="1">((F670)*(L670)^2)/2+(G670)*(L670)^3/3+(ABS(K670)^2)/('1D'!$I$5*MAX(((F670)+(G670)*(L670))*(L670),
        0.000001))</f>
        <v>35.763412605541333</v>
      </c>
      <c r="U670" s="5">
        <f ca="1">IF($A$2=0,
    0,
    IFERROR(Q669-(((R669+R670)/2)*J670)-(IF(O669&gt;O670,
                '1D'!$D$8*((O669^2-O670^2)/(2*'1D'!$I$5)),
                '1D'!$D$9*((O670^2-O669^2)/(2*'1D'!$I$5)))+('1D'!$D$10*(ABS(I670)/90)*(MAX(O669^2,
                        O670^2)/(2*'1D'!$I$5))))-Q670,
        0))</f>
        <v>-3.8886858066007335E-3</v>
      </c>
      <c r="V670" s="5">
        <f ca="1">IF($A$2=0,
    1,
    IF(IFERROR(V669,
            0)=0,
        0,
        IFERROR(IF(ROUND(S670,
                    3)=1,
                1,
                IF(AND(ABS(U670)&lt;'1D'!$D$19,
                        S670&gt;1),
                    1,
                    0)),
            0)))</f>
        <v>0</v>
      </c>
      <c r="W670" s="5">
        <f ca="1">IF($A$2=0,
    MAX(MAX('1D'!$D$16,
            MAX('1D'!$D$16,
                POWER((ABS(K670)^2)/('1D'!$I$5*MAX(F670,
                            0.1)^2),
                    1/3))),
        IFERROR(W1396,
            MAX(MAX('1D'!$D$16,
                    MAX('1D'!$D$16,
                        POWER((ABS(K670)^2)/('1D'!$I$5*MAX(F670,
                                    0.1)^2),
                            1/3))),
                ($L$2)-E1396))),
    IF(IFERROR(AG671,
            0)=0,
        MAX(MAX('1D'!$D$16,
                MAX('1D'!$D$16,
                    POWER((ABS(K670)^2)/('1D'!$I$5*MAX(F670,
                                0.1)^2),
                        1/3))),
            IFERROR(W1396,
                MAX(MAX('1D'!$D$16,
                        MAX('1D'!$D$16,
                            POWER((ABS(K670)^2)/('1D'!$I$5*MAX(F670,
                                        0.1)^2),
                                1/3))),
                    ($L$2)-E1396))),
        IF(IFERROR(W670,
                0)=0,
            MAX(MAX('1D'!$D$16,
                    MAX('1D'!$D$16,
                        POWER((ABS(K670)^2)/('1D'!$I$5*MAX(F670,
                                    0.1)^2),
                            1/3))),
                IFERROR(W1396,
                    MAX(MAX('1D'!$D$16,
                            MAX('1D'!$D$16,
                                POWER((ABS(K670)^2)/('1D'!$I$5*MAX(F670,
                                            0.1)^2),
                                    1/3))),
                        ($L$2)-E1396))),
            IF(OR(IFERROR(AD670,
                        0)&gt;=1,
                    IFERROR(AD671,
                        0)&gt;=1),
                MAX('1D'!$D$16,
                    MAX('1D'!$D$16,
                        POWER((ABS(K670)^2)/('1D'!$I$5*MAX(F670,
                                    0.1)^2),
                            1/3))),
                IF(ABS(IFERROR(AF670,
                            0))&lt;'1D'!$D$19,
                    MAX(MAX('1D'!$D$16,
                            MAX('1D'!$D$16,
                                POWER((ABS(K670)^2)/('1D'!$I$5*MAX(F670,
                                            0.1)^2),
                                    1/3))),
                        IFERROR(W670,
                            0)),
                    MAX(MAX('1D'!$D$16,
                            MAX('1D'!$D$16,
                                POWER((ABS(K670)^2)/('1D'!$I$5*MAX(F670,
                                            0.1)^2),
                                    1/3))),
                        (IFERROR(W670,
                                0))+((IFERROR(AF670,
                                    0))*'1D'!$D$18)))))))</f>
        <v>2.1389677043987478</v>
      </c>
      <c r="X670" s="5">
        <f t="shared" ca="1" si="144"/>
        <v>11.122632062873489</v>
      </c>
      <c r="Y670" s="5">
        <f t="shared" ca="1" si="145"/>
        <v>1.1735290000551568</v>
      </c>
      <c r="Z670" s="5">
        <f t="shared" ca="1" si="146"/>
        <v>4.5807502857230418</v>
      </c>
      <c r="AA670" s="5">
        <f t="shared" ca="1" si="147"/>
        <v>634.3714677043987</v>
      </c>
      <c r="AB670" s="5">
        <f ca="1">AA670+((ABS(K670)/MAX(((F670)+(G670)*(W670))*(W670),
            0.000001))^2)/(2*'1D'!$I$5)</f>
        <v>635.44095155659807</v>
      </c>
      <c r="AC670" s="5">
        <f ca="1">((ABS(K670)*'1D'!$D$6)/(MAX(((F670)+(G670)*(W670))*(W670),
            0.000001)*MAX(((((F670)+(G670)*(W670))*(W670))/MAX((F670)+2*(W670)*SQRT(1+(G670)^2),
                    0.000001))^(2/3),
            0.000001)))^2</f>
        <v>3.8141460404132466E-3</v>
      </c>
      <c r="AD670" s="5">
        <f ca="1">ABS(ABS(K670)/MAX(((F670)+(G670)*(W670))*(W670),
        0.000001))/SQRT('1D'!$I$5*MAX((((F670)+(G670)*(W670))*(W670))/MAX((F670)+2*(G670)*(W670),
            0.000001),
        0.000001))</f>
        <v>1.0000000000000004</v>
      </c>
      <c r="AE670" s="5">
        <f ca="1">((F670)*(W670)^2)/2+(G670)*(W670)^3/3+(ABS(K670)^2)/('1D'!$I$5*MAX(((F670)+(G670)*(W670))*(W670),
        0.000001))</f>
        <v>35.686426155594638</v>
      </c>
      <c r="AF670" s="5">
        <f ca="1">IF($A$2=0,
    0,
    IFERROR(AB671+(((AC670+AC671)/2)*J671)+(IF(Z670&gt;Z671,
                '1D'!$D$8*((Z670^2-Z671^2)/(2*'1D'!$I$5)),
                '1D'!$D$9*((Z671^2-Z670^2)/(2*'1D'!$I$5)))+('1D'!$D$10*(ABS(I671)/90)*(MAX(Z670^2,
                        Z671^2)/(2*'1D'!$I$5))))-AB670,
        0))</f>
        <v>3.3141460404522149E-3</v>
      </c>
      <c r="AG670" s="5">
        <f ca="1">IF($A$2=0,
    1,
    IF(IFERROR(AG671,
            0)=0,
        0,
        IFERROR(IF(OR(ROUND(AD670,
                        3)&gt;=1,
                    AND(ABS(AF670)&lt;'1D'!$D$19,
                        AD670&lt;1)),
                1,
                0),
            0)))</f>
        <v>1</v>
      </c>
      <c r="AH670" s="5">
        <f ca="1">IFERROR(IF('1D'!V32="Supercritical",
        MAX('1D'!$D$16,
            IFERROR(L670,
                MAX('1D'!$D$16,
                    POWER((ABS(K670)^2)/('1D'!$I$5*MAX(F670,
                                0.1)^2),
                        1/3)))),
        IF('1D'!V32="Subcritical",
            MAX('1D'!$D$16,
                IFERROR(W670,
                    MAX('1D'!$D$16,
                        POWER((ABS(K670)^2)/('1D'!$I$5*MAX(F670,
                                    0.1)^2),
                            1/3)))),
            IF(IFERROR(T670,
                    -1E+99)&gt;=IFERROR(AE670,
                    -1E+99),
                MAX('1D'!$D$16,
                    IFERROR(L670,
                        MAX('1D'!$D$16,
                            POWER((ABS(K670)^2)/('1D'!$I$5*MAX(F670,
                                        0.1)^2),
                                1/3)))),
                MAX('1D'!$D$16,
                    IFERROR(W670,
                        MAX('1D'!$D$16,
                            POWER((ABS(K670)^2)/('1D'!$I$5*MAX(F670,
                                        0.1)^2),
                                1/3))))))),
    MAX('1D'!$D$16,
        POWER((ABS(K670)^2)/('1D'!$I$5*MAX(F670,
                    0.1)^2),
            1/3)))</f>
        <v>2.0411692021517887</v>
      </c>
      <c r="AI670" s="5">
        <f t="shared" ca="1" si="148"/>
        <v>634.27366920215172</v>
      </c>
      <c r="AJ670" s="5">
        <f ca="1">AI670+((ABS(K670)/MAX(((F670)+(G670)*(AH670))*(AH670),
            0.000001))^2)/(2*'1D'!$I$5)</f>
        <v>635.44809253909477</v>
      </c>
      <c r="AM670">
        <v>0</v>
      </c>
      <c r="AN670">
        <v>0</v>
      </c>
      <c r="AO670" s="5">
        <f t="shared" si="149"/>
        <v>0</v>
      </c>
      <c r="AP670" s="5">
        <f t="shared" si="153"/>
        <v>0</v>
      </c>
      <c r="AQ670" s="5">
        <f ca="1">ABS(ABS(K670)/MAX(((F670)+(G670)*(AH670))*(AH670),
        0.000001))/SQRT('1D'!$I$5*MAX((((F670)+(G670)*(AH670))*(AH670))/MAX((F670)+2*(G670)*(AH670),
            0.000001),
        0.000001))</f>
        <v>1.0727235886044055</v>
      </c>
      <c r="AR670" s="5" t="str">
        <f t="shared" ca="1" si="150"/>
        <v>Supercritical</v>
      </c>
      <c r="AS670" s="5">
        <f ca="1">((ABS(K670)*'1D'!$D$6)/(MAX(((F670)+(G670)*(AH670))*(AH670),
            0.000001)*MAX(((((F670)+(G670)*(AH670))*(AH670))/MAX((F670)+2*(AH670)*SQRT(1+(G670)^2),
                    0.000001))^(2/3),
            0.000001)))^2</f>
        <v>4.3358367565141456E-3</v>
      </c>
    </row>
    <row r="671" spans="1:45" x14ac:dyDescent="0.35">
      <c r="A671">
        <v>662</v>
      </c>
      <c r="B671">
        <v>660.99599999999998</v>
      </c>
      <c r="C671">
        <v>616129.26500000001</v>
      </c>
      <c r="D671">
        <v>3097337.301</v>
      </c>
      <c r="E671">
        <v>632.23199999999997</v>
      </c>
      <c r="F671">
        <v>5.2</v>
      </c>
      <c r="G671">
        <v>0</v>
      </c>
      <c r="H671" t="s">
        <v>176</v>
      </c>
      <c r="I671">
        <v>0</v>
      </c>
      <c r="J671" s="5">
        <f t="shared" si="151"/>
        <v>1</v>
      </c>
      <c r="K671" s="5">
        <f t="shared" ca="1" si="152"/>
        <v>50.95</v>
      </c>
      <c r="L671" s="5">
        <f ca="1">IF($A$2=0,
    IFERROR(L670,
        MAX('1D'!$D$16,
            POWER((ABS(K671)^2)/('1D'!$I$5*MAX(F671,
                        0.1)^2),
                1/3))),
    IF(IFERROR(V670,
            0)=0,
        IFERROR(L670,
            MAX('1D'!$D$16,
                POWER((ABS(K671)^2)/('1D'!$I$5*MAX(F671,
                            0.1)^2),
                    1/3))),
        IF(OR(IFERROR(L671,
                    0)=0,
                IFERROR(S670,
                    0)&lt;1,
                IFERROR(S671,
                    0)&lt;1),
            MAX('1D'!$D$16,
                POWER((ABS(K671)^2)/('1D'!$I$5*MAX(F671,
                            0.1)^2),
                    1/3)),
            IF(IFERROR(U671,
                    0)&gt;0,
                MAX('1D'!$D$16,
                    IFERROR(L671,
                        0)+((IFERROR(U671,
                                0))*'1D'!$D$18*IF((IFERROR(S671,
                                    0))&lt;1,
                            1,
                            -1))),
                IF(IFERROR(U671,
                        0)&lt;0,
                    IF(ABS((MAX('1D'!$D$16,
                                    POWER((ABS(K671)^2)/('1D'!$I$5*MAX(F671,
                                                0.1)^2),
                                        1/3)))-IFERROR(L671,
                                0))&gt;'1D'!$D$19,
                        MAX('1D'!$D$16,
                            IF((MAX('1D'!$D$16,
                                        POWER((ABS(K671)^2)/('1D'!$I$5*MAX(F671,
                                                    0.1)^2),
                                            1/3)))&gt;IFERROR(L671,
                                    0),
                                MIN((MAX('1D'!$D$16,
                                            POWER((ABS(K671)^2)/('1D'!$I$5*MAX(F671,
                                                        0.1)^2),
                                                1/3))),
                                    IFERROR(L671,
                                        0)+(MIN(ABS(IFERROR(U671,
                                                    0))*'1D'!$D$18,
                                            ABS((MAX('1D'!$D$16,
                                                        POWER((ABS(K671)^2)/('1D'!$I$5*MAX(F671,
                                                                    0.1)^2),
                                                            1/3)))-IFERROR(L671,
                                                    0))))),
                                MAX((MAX('1D'!$D$16,
                                            POWER((ABS(K671)^2)/('1D'!$I$5*MAX(F671,
                                                        0.1)^2),
                                                1/3))),
                                    IFERROR(L671,
                                        0)-(MIN(ABS(IFERROR(U671,
                                                    0))*'1D'!$D$18,
                                            ABS((MAX('1D'!$D$16,
                                                        POWER((ABS(K671)^2)/('1D'!$I$5*MAX(F671,
                                                                    0.1)^2),
                                                            1/3)))-IFERROR(L671,
                                                    0))))))),
                        MAX('1D'!$D$16,
                            POWER((ABS(K671)^2)/('1D'!$I$5*MAX(F671,
                                        0.1)^2),
                                1/3))),
                    MAX('1D'!$D$16,
                        IFERROR(L671,
                            0)))))))</f>
        <v>2.0411692021517887</v>
      </c>
      <c r="M671" s="5">
        <f t="shared" ca="1" si="140"/>
        <v>10.614079851189301</v>
      </c>
      <c r="N671" s="5">
        <f t="shared" ca="1" si="141"/>
        <v>1.1434704692804873</v>
      </c>
      <c r="O671" s="5">
        <f t="shared" ca="1" si="142"/>
        <v>4.8002276894771132</v>
      </c>
      <c r="P671" s="5">
        <f t="shared" ca="1" si="143"/>
        <v>634.27316920215173</v>
      </c>
      <c r="Q671" s="5">
        <f ca="1">P671+((ABS(K671)/MAX(((F671)+(G671)*(L671))*(L671),
            0.000001))^2)/(2*'1D'!$I$5)</f>
        <v>635.44759253909479</v>
      </c>
      <c r="R671" s="5">
        <f ca="1">((ABS(K671)*'1D'!$D$6)/(MAX(((F671)+(G671)*(L671))*(L671),
            0.000001)*MAX(((((F671)+(G671)*(L671))*(L671))/MAX((F671)+2*(L671)*SQRT(1+(G671)^2),
                    0.000001))^(2/3),
            0.000001)))^2</f>
        <v>4.3358367565141456E-3</v>
      </c>
      <c r="S671" s="5">
        <f ca="1">ABS(ABS(K671)/MAX(((F671)+(G671)*(L671))*(L671),
        0.000001))/SQRT('1D'!$I$5*MAX((((F671)+(G671)*(L671))*(L671))/MAX((F671)+2*(G671)*(L671),
            0.000001),
        0.000001))</f>
        <v>1.0727235886044055</v>
      </c>
      <c r="T671" s="5">
        <f ca="1">((F671)*(L671)^2)/2+(G671)*(L671)^3/3+(ABS(K671)^2)/('1D'!$I$5*MAX(((F671)+(G671)*(L671))*(L671),
        0.000001))</f>
        <v>35.763412605541333</v>
      </c>
      <c r="U671" s="5">
        <f ca="1">IF($A$2=0,
    0,
    IFERROR(Q670-(((R670+R671)/2)*J671)-(IF(O670&gt;O671,
                '1D'!$D$8*((O670^2-O671^2)/(2*'1D'!$I$5)),
                '1D'!$D$9*((O671^2-O670^2)/(2*'1D'!$I$5)))+('1D'!$D$10*(ABS(I671)/90)*(MAX(O670^2,
                        O671^2)/(2*'1D'!$I$5))))-Q671,
        0))</f>
        <v>-3.8358367564796936E-3</v>
      </c>
      <c r="V671" s="5">
        <f ca="1">IF($A$2=0,
    1,
    IF(IFERROR(V670,
            0)=0,
        0,
        IFERROR(IF(ROUND(S671,
                    3)=1,
                1,
                IF(AND(ABS(U671)&lt;'1D'!$D$19,
                        S671&gt;1),
                    1,
                    0)),
            0)))</f>
        <v>0</v>
      </c>
      <c r="W671" s="5">
        <f ca="1">IF($A$2=0,
    MAX(MAX('1D'!$D$16,
            MAX('1D'!$D$16,
                POWER((ABS(K671)^2)/('1D'!$I$5*MAX(F671,
                            0.1)^2),
                    1/3))),
        IFERROR(W1396,
            MAX(MAX('1D'!$D$16,
                    MAX('1D'!$D$16,
                        POWER((ABS(K671)^2)/('1D'!$I$5*MAX(F671,
                                    0.1)^2),
                            1/3))),
                ($L$2)-E1396))),
    IF(IFERROR(AG672,
            0)=0,
        MAX(MAX('1D'!$D$16,
                MAX('1D'!$D$16,
                    POWER((ABS(K671)^2)/('1D'!$I$5*MAX(F671,
                                0.1)^2),
                        1/3))),
            IFERROR(W1396,
                MAX(MAX('1D'!$D$16,
                        MAX('1D'!$D$16,
                            POWER((ABS(K671)^2)/('1D'!$I$5*MAX(F671,
                                        0.1)^2),
                                1/3))),
                    ($L$2)-E1396))),
        IF(IFERROR(W671,
                0)=0,
            MAX(MAX('1D'!$D$16,
                    MAX('1D'!$D$16,
                        POWER((ABS(K671)^2)/('1D'!$I$5*MAX(F671,
                                    0.1)^2),
                            1/3))),
                IFERROR(W1396,
                    MAX(MAX('1D'!$D$16,
                            MAX('1D'!$D$16,
                                POWER((ABS(K671)^2)/('1D'!$I$5*MAX(F671,
                                            0.1)^2),
                                    1/3))),
                        ($L$2)-E1396))),
            IF(OR(IFERROR(AD671,
                        0)&gt;=1,
                    IFERROR(AD672,
                        0)&gt;=1),
                MAX('1D'!$D$16,
                    MAX('1D'!$D$16,
                        POWER((ABS(K671)^2)/('1D'!$I$5*MAX(F671,
                                    0.1)^2),
                            1/3))),
                IF(ABS(IFERROR(AF671,
                            0))&lt;'1D'!$D$19,
                    MAX(MAX('1D'!$D$16,
                            MAX('1D'!$D$16,
                                POWER((ABS(K671)^2)/('1D'!$I$5*MAX(F671,
                                            0.1)^2),
                                    1/3))),
                        IFERROR(W671,
                            0)),
                    MAX(MAX('1D'!$D$16,
                            MAX('1D'!$D$16,
                                POWER((ABS(K671)^2)/('1D'!$I$5*MAX(F671,
                                            0.1)^2),
                                    1/3))),
                        (IFERROR(W671,
                                0))+((IFERROR(AF671,
                                    0))*'1D'!$D$18)))))))</f>
        <v>2.1389677043987478</v>
      </c>
      <c r="X671" s="5">
        <f t="shared" ca="1" si="144"/>
        <v>11.122632062873489</v>
      </c>
      <c r="Y671" s="5">
        <f t="shared" ca="1" si="145"/>
        <v>1.1735290000551568</v>
      </c>
      <c r="Z671" s="5">
        <f t="shared" ca="1" si="146"/>
        <v>4.5807502857230418</v>
      </c>
      <c r="AA671" s="5">
        <f t="shared" ca="1" si="147"/>
        <v>634.37096770439871</v>
      </c>
      <c r="AB671" s="5">
        <f ca="1">AA671+((ABS(K671)/MAX(((F671)+(G671)*(W671))*(W671),
            0.000001))^2)/(2*'1D'!$I$5)</f>
        <v>635.44045155659808</v>
      </c>
      <c r="AC671" s="5">
        <f ca="1">((ABS(K671)*'1D'!$D$6)/(MAX(((F671)+(G671)*(W671))*(W671),
            0.000001)*MAX(((((F671)+(G671)*(W671))*(W671))/MAX((F671)+2*(W671)*SQRT(1+(G671)^2),
                    0.000001))^(2/3),
            0.000001)))^2</f>
        <v>3.8141460404132466E-3</v>
      </c>
      <c r="AD671" s="5">
        <f ca="1">ABS(ABS(K671)/MAX(((F671)+(G671)*(W671))*(W671),
        0.000001))/SQRT('1D'!$I$5*MAX((((F671)+(G671)*(W671))*(W671))/MAX((F671)+2*(G671)*(W671),
            0.000001),
        0.000001))</f>
        <v>1.0000000000000004</v>
      </c>
      <c r="AE671" s="5">
        <f ca="1">((F671)*(W671)^2)/2+(G671)*(W671)^3/3+(ABS(K671)^2)/('1D'!$I$5*MAX(((F671)+(G671)*(W671))*(W671),
        0.000001))</f>
        <v>35.686426155594638</v>
      </c>
      <c r="AF671" s="5">
        <f ca="1">IF($A$2=0,
    0,
    IFERROR(AB672+(((AC671+AC672)/2)*J672)+(IF(Z671&gt;Z672,
                '1D'!$D$8*((Z671^2-Z672^2)/(2*'1D'!$I$5)),
                '1D'!$D$9*((Z672^2-Z671^2)/(2*'1D'!$I$5)))+('1D'!$D$10*(ABS(I672)/90)*(MAX(Z671^2,
                        Z672^2)/(2*'1D'!$I$5))))-AB671,
        0))</f>
        <v>3.3513287753521581E-3</v>
      </c>
      <c r="AG671" s="5">
        <f ca="1">IF($A$2=0,
    1,
    IF(IFERROR(AG672,
            0)=0,
        0,
        IFERROR(IF(OR(ROUND(AD671,
                        3)&gt;=1,
                    AND(ABS(AF671)&lt;'1D'!$D$19,
                        AD671&lt;1)),
                1,
                0),
            0)))</f>
        <v>1</v>
      </c>
      <c r="AH671" s="5">
        <f ca="1">IFERROR(IF('1D'!V32="Supercritical",
        MAX('1D'!$D$16,
            IFERROR(L671,
                MAX('1D'!$D$16,
                    POWER((ABS(K671)^2)/('1D'!$I$5*MAX(F671,
                                0.1)^2),
                        1/3)))),
        IF('1D'!V32="Subcritical",
            MAX('1D'!$D$16,
                IFERROR(W671,
                    MAX('1D'!$D$16,
                        POWER((ABS(K671)^2)/('1D'!$I$5*MAX(F671,
                                    0.1)^2),
                            1/3)))),
            IF(IFERROR(T671,
                    -1E+99)&gt;=IFERROR(AE671,
                    -1E+99),
                MAX('1D'!$D$16,
                    IFERROR(L671,
                        MAX('1D'!$D$16,
                            POWER((ABS(K671)^2)/('1D'!$I$5*MAX(F671,
                                        0.1)^2),
                                1/3)))),
                MAX('1D'!$D$16,
                    IFERROR(W671,
                        MAX('1D'!$D$16,
                            POWER((ABS(K671)^2)/('1D'!$I$5*MAX(F671,
                                        0.1)^2),
                                1/3))))))),
    MAX('1D'!$D$16,
        POWER((ABS(K671)^2)/('1D'!$I$5*MAX(F671,
                    0.1)^2),
            1/3)))</f>
        <v>2.0411692021517887</v>
      </c>
      <c r="AI671" s="5">
        <f t="shared" ca="1" si="148"/>
        <v>634.27316920215173</v>
      </c>
      <c r="AJ671" s="5">
        <f ca="1">AI671+((ABS(K671)/MAX(((F671)+(G671)*(AH671))*(AH671),
            0.000001))^2)/(2*'1D'!$I$5)</f>
        <v>635.44759253909479</v>
      </c>
      <c r="AM671">
        <v>0</v>
      </c>
      <c r="AN671">
        <v>0</v>
      </c>
      <c r="AO671" s="5">
        <f t="shared" si="149"/>
        <v>0</v>
      </c>
      <c r="AP671" s="5">
        <f t="shared" si="153"/>
        <v>0</v>
      </c>
      <c r="AQ671" s="5">
        <f ca="1">ABS(ABS(K671)/MAX(((F671)+(G671)*(AH671))*(AH671),
        0.000001))/SQRT('1D'!$I$5*MAX((((F671)+(G671)*(AH671))*(AH671))/MAX((F671)+2*(G671)*(AH671),
            0.000001),
        0.000001))</f>
        <v>1.0727235886044055</v>
      </c>
      <c r="AR671" s="5" t="str">
        <f t="shared" ca="1" si="150"/>
        <v>Supercritical</v>
      </c>
      <c r="AS671" s="5">
        <f ca="1">((ABS(K671)*'1D'!$D$6)/(MAX(((F671)+(G671)*(AH671))*(AH671),
            0.000001)*MAX(((((F671)+(G671)*(AH671))*(AH671))/MAX((F671)+2*(AH671)*SQRT(1+(G671)^2),
                    0.000001))^(2/3),
            0.000001)))^2</f>
        <v>4.3358367565141456E-3</v>
      </c>
    </row>
    <row r="672" spans="1:45" x14ac:dyDescent="0.35">
      <c r="A672">
        <v>663</v>
      </c>
      <c r="B672">
        <v>661.995</v>
      </c>
      <c r="C672">
        <v>616128.79099999997</v>
      </c>
      <c r="D672">
        <v>3097336.4210000001</v>
      </c>
      <c r="E672">
        <v>632.23149999999998</v>
      </c>
      <c r="F672">
        <v>5.2</v>
      </c>
      <c r="G672">
        <v>0</v>
      </c>
      <c r="H672" t="s">
        <v>176</v>
      </c>
      <c r="I672">
        <v>2.3E-2</v>
      </c>
      <c r="J672" s="5">
        <f t="shared" si="151"/>
        <v>0.99900000000002365</v>
      </c>
      <c r="K672" s="5">
        <f t="shared" ca="1" si="152"/>
        <v>50.95</v>
      </c>
      <c r="L672" s="5">
        <f ca="1">IF($A$2=0,
    IFERROR(L671,
        MAX('1D'!$D$16,
            POWER((ABS(K672)^2)/('1D'!$I$5*MAX(F672,
                        0.1)^2),
                1/3))),
    IF(IFERROR(V671,
            0)=0,
        IFERROR(L671,
            MAX('1D'!$D$16,
                POWER((ABS(K672)^2)/('1D'!$I$5*MAX(F672,
                            0.1)^2),
                    1/3))),
        IF(OR(IFERROR(L672,
                    0)=0,
                IFERROR(S671,
                    0)&lt;1,
                IFERROR(S672,
                    0)&lt;1),
            MAX('1D'!$D$16,
                POWER((ABS(K672)^2)/('1D'!$I$5*MAX(F672,
                            0.1)^2),
                    1/3)),
            IF(IFERROR(U672,
                    0)&gt;0,
                MAX('1D'!$D$16,
                    IFERROR(L672,
                        0)+((IFERROR(U672,
                                0))*'1D'!$D$18*IF((IFERROR(S672,
                                    0))&lt;1,
                            1,
                            -1))),
                IF(IFERROR(U672,
                        0)&lt;0,
                    IF(ABS((MAX('1D'!$D$16,
                                    POWER((ABS(K672)^2)/('1D'!$I$5*MAX(F672,
                                                0.1)^2),
                                        1/3)))-IFERROR(L672,
                                0))&gt;'1D'!$D$19,
                        MAX('1D'!$D$16,
                            IF((MAX('1D'!$D$16,
                                        POWER((ABS(K672)^2)/('1D'!$I$5*MAX(F672,
                                                    0.1)^2),
                                            1/3)))&gt;IFERROR(L672,
                                    0),
                                MIN((MAX('1D'!$D$16,
                                            POWER((ABS(K672)^2)/('1D'!$I$5*MAX(F672,
                                                        0.1)^2),
                                                1/3))),
                                    IFERROR(L672,
                                        0)+(MIN(ABS(IFERROR(U672,
                                                    0))*'1D'!$D$18,
                                            ABS((MAX('1D'!$D$16,
                                                        POWER((ABS(K672)^2)/('1D'!$I$5*MAX(F672,
                                                                    0.1)^2),
                                                            1/3)))-IFERROR(L672,
                                                    0))))),
                                MAX((MAX('1D'!$D$16,
                                            POWER((ABS(K672)^2)/('1D'!$I$5*MAX(F672,
                                                        0.1)^2),
                                                1/3))),
                                    IFERROR(L672,
                                        0)-(MIN(ABS(IFERROR(U672,
                                                    0))*'1D'!$D$18,
                                            ABS((MAX('1D'!$D$16,
                                                        POWER((ABS(K672)^2)/('1D'!$I$5*MAX(F672,
                                                                    0.1)^2),
                                                            1/3)))-IFERROR(L672,
                                                    0))))))),
                        MAX('1D'!$D$16,
                            POWER((ABS(K672)^2)/('1D'!$I$5*MAX(F672,
                                        0.1)^2),
                                1/3))),
                    MAX('1D'!$D$16,
                        IFERROR(L672,
                            0)))))))</f>
        <v>2.0411692021517887</v>
      </c>
      <c r="M672" s="5">
        <f t="shared" ca="1" si="140"/>
        <v>10.614079851189301</v>
      </c>
      <c r="N672" s="5">
        <f t="shared" ca="1" si="141"/>
        <v>1.1434704692804873</v>
      </c>
      <c r="O672" s="5">
        <f t="shared" ca="1" si="142"/>
        <v>4.8002276894771132</v>
      </c>
      <c r="P672" s="5">
        <f t="shared" ca="1" si="143"/>
        <v>634.27266920215175</v>
      </c>
      <c r="Q672" s="5">
        <f ca="1">P672+((ABS(K672)/MAX(((F672)+(G672)*(L672))*(L672),
            0.000001))^2)/(2*'1D'!$I$5)</f>
        <v>635.4470925390948</v>
      </c>
      <c r="R672" s="5">
        <f ca="1">((ABS(K672)*'1D'!$D$6)/(MAX(((F672)+(G672)*(L672))*(L672),
            0.000001)*MAX(((((F672)+(G672)*(L672))*(L672))/MAX((F672)+2*(L672)*SQRT(1+(G672)^2),
                    0.000001))^(2/3),
            0.000001)))^2</f>
        <v>4.3358367565141456E-3</v>
      </c>
      <c r="S672" s="5">
        <f ca="1">ABS(ABS(K672)/MAX(((F672)+(G672)*(L672))*(L672),
        0.000001))/SQRT('1D'!$I$5*MAX((((F672)+(G672)*(L672))*(L672))/MAX((F672)+2*(G672)*(L672),
            0.000001),
        0.000001))</f>
        <v>1.0727235886044055</v>
      </c>
      <c r="T672" s="5">
        <f ca="1">((F672)*(L672)^2)/2+(G672)*(L672)^3/3+(ABS(K672)^2)/('1D'!$I$5*MAX(((F672)+(G672)*(L672))*(L672),
        0.000001))</f>
        <v>35.763412605541333</v>
      </c>
      <c r="U672" s="5">
        <f ca="1">IF($A$2=0,
    0,
    IFERROR(Q671-(((R671+R672)/2)*J672)-(IF(O671&gt;O672,
                '1D'!$D$8*((O671^2-O672^2)/(2*'1D'!$I$5)),
                '1D'!$D$9*((O672^2-O671^2)/(2*'1D'!$I$5)))+('1D'!$D$10*(ABS(I672)/90)*(MAX(O671^2,
                        O672^2)/(2*'1D'!$I$5))))-Q672,
        0))</f>
        <v>-3.8765204810715659E-3</v>
      </c>
      <c r="V672" s="5">
        <f ca="1">IF($A$2=0,
    1,
    IF(IFERROR(V671,
            0)=0,
        0,
        IFERROR(IF(ROUND(S672,
                    3)=1,
                1,
                IF(AND(ABS(U672)&lt;'1D'!$D$19,
                        S672&gt;1),
                    1,
                    0)),
            0)))</f>
        <v>0</v>
      </c>
      <c r="W672" s="5">
        <f ca="1">IF($A$2=0,
    MAX(MAX('1D'!$D$16,
            MAX('1D'!$D$16,
                POWER((ABS(K672)^2)/('1D'!$I$5*MAX(F672,
                            0.1)^2),
                    1/3))),
        IFERROR(W1396,
            MAX(MAX('1D'!$D$16,
                    MAX('1D'!$D$16,
                        POWER((ABS(K672)^2)/('1D'!$I$5*MAX(F672,
                                    0.1)^2),
                            1/3))),
                ($L$2)-E1396))),
    IF(IFERROR(AG673,
            0)=0,
        MAX(MAX('1D'!$D$16,
                MAX('1D'!$D$16,
                    POWER((ABS(K672)^2)/('1D'!$I$5*MAX(F672,
                                0.1)^2),
                        1/3))),
            IFERROR(W1396,
                MAX(MAX('1D'!$D$16,
                        MAX('1D'!$D$16,
                            POWER((ABS(K672)^2)/('1D'!$I$5*MAX(F672,
                                        0.1)^2),
                                1/3))),
                    ($L$2)-E1396))),
        IF(IFERROR(W672,
                0)=0,
            MAX(MAX('1D'!$D$16,
                    MAX('1D'!$D$16,
                        POWER((ABS(K672)^2)/('1D'!$I$5*MAX(F672,
                                    0.1)^2),
                            1/3))),
                IFERROR(W1396,
                    MAX(MAX('1D'!$D$16,
                            MAX('1D'!$D$16,
                                POWER((ABS(K672)^2)/('1D'!$I$5*MAX(F672,
                                            0.1)^2),
                                    1/3))),
                        ($L$2)-E1396))),
            IF(OR(IFERROR(AD672,
                        0)&gt;=1,
                    IFERROR(AD673,
                        0)&gt;=1),
                MAX('1D'!$D$16,
                    MAX('1D'!$D$16,
                        POWER((ABS(K672)^2)/('1D'!$I$5*MAX(F672,
                                    0.1)^2),
                            1/3))),
                IF(ABS(IFERROR(AF672,
                            0))&lt;'1D'!$D$19,
                    MAX(MAX('1D'!$D$16,
                            MAX('1D'!$D$16,
                                POWER((ABS(K672)^2)/('1D'!$I$5*MAX(F672,
                                            0.1)^2),
                                    1/3))),
                        IFERROR(W672,
                            0)),
                    MAX(MAX('1D'!$D$16,
                            MAX('1D'!$D$16,
                                POWER((ABS(K672)^2)/('1D'!$I$5*MAX(F672,
                                            0.1)^2),
                                    1/3))),
                        (IFERROR(W672,
                                0))+((IFERROR(AF672,
                                    0))*'1D'!$D$18)))))))</f>
        <v>2.1389677043987478</v>
      </c>
      <c r="X672" s="5">
        <f t="shared" ca="1" si="144"/>
        <v>11.122632062873489</v>
      </c>
      <c r="Y672" s="5">
        <f t="shared" ca="1" si="145"/>
        <v>1.1735290000551568</v>
      </c>
      <c r="Z672" s="5">
        <f t="shared" ca="1" si="146"/>
        <v>4.5807502857230418</v>
      </c>
      <c r="AA672" s="5">
        <f t="shared" ca="1" si="147"/>
        <v>634.37046770439872</v>
      </c>
      <c r="AB672" s="5">
        <f ca="1">AA672+((ABS(K672)/MAX(((F672)+(G672)*(W672))*(W672),
            0.000001))^2)/(2*'1D'!$I$5)</f>
        <v>635.43995155659809</v>
      </c>
      <c r="AC672" s="5">
        <f ca="1">((ABS(K672)*'1D'!$D$6)/(MAX(((F672)+(G672)*(W672))*(W672),
            0.000001)*MAX(((((F672)+(G672)*(W672))*(W672))/MAX((F672)+2*(W672)*SQRT(1+(G672)^2),
                    0.000001))^(2/3),
            0.000001)))^2</f>
        <v>3.8141460404132466E-3</v>
      </c>
      <c r="AD672" s="5">
        <f ca="1">ABS(ABS(K672)/MAX(((F672)+(G672)*(W672))*(W672),
        0.000001))/SQRT('1D'!$I$5*MAX((((F672)+(G672)*(W672))*(W672))/MAX((F672)+2*(G672)*(W672),
            0.000001),
        0.000001))</f>
        <v>1.0000000000000004</v>
      </c>
      <c r="AE672" s="5">
        <f ca="1">((F672)*(W672)^2)/2+(G672)*(W672)^3/3+(ABS(K672)^2)/('1D'!$I$5*MAX(((F672)+(G672)*(W672))*(W672),
        0.000001))</f>
        <v>35.686426155594638</v>
      </c>
      <c r="AF672" s="5">
        <f ca="1">IF($A$2=0,
    0,
    IFERROR(AB673+(((AC672+AC673)/2)*J673)+(IF(Z672&gt;Z673,
                '1D'!$D$8*((Z672^2-Z673^2)/(2*'1D'!$I$5)),
                '1D'!$D$9*((Z673^2-Z672^2)/(2*'1D'!$I$5)))+('1D'!$D$10*(ABS(I673)/90)*(MAX(Z672^2,
                        Z673^2)/(2*'1D'!$I$5))))-AB672,
        0))</f>
        <v>3.3589570674621427E-3</v>
      </c>
      <c r="AG672" s="5">
        <f ca="1">IF($A$2=0,
    1,
    IF(IFERROR(AG673,
            0)=0,
        0,
        IFERROR(IF(OR(ROUND(AD672,
                        3)&gt;=1,
                    AND(ABS(AF672)&lt;'1D'!$D$19,
                        AD672&lt;1)),
                1,
                0),
            0)))</f>
        <v>1</v>
      </c>
      <c r="AH672" s="5">
        <f ca="1">IFERROR(IF('1D'!V32="Supercritical",
        MAX('1D'!$D$16,
            IFERROR(L672,
                MAX('1D'!$D$16,
                    POWER((ABS(K672)^2)/('1D'!$I$5*MAX(F672,
                                0.1)^2),
                        1/3)))),
        IF('1D'!V32="Subcritical",
            MAX('1D'!$D$16,
                IFERROR(W672,
                    MAX('1D'!$D$16,
                        POWER((ABS(K672)^2)/('1D'!$I$5*MAX(F672,
                                    0.1)^2),
                            1/3)))),
            IF(IFERROR(T672,
                    -1E+99)&gt;=IFERROR(AE672,
                    -1E+99),
                MAX('1D'!$D$16,
                    IFERROR(L672,
                        MAX('1D'!$D$16,
                            POWER((ABS(K672)^2)/('1D'!$I$5*MAX(F672,
                                        0.1)^2),
                                1/3)))),
                MAX('1D'!$D$16,
                    IFERROR(W672,
                        MAX('1D'!$D$16,
                            POWER((ABS(K672)^2)/('1D'!$I$5*MAX(F672,
                                        0.1)^2),
                                1/3))))))),
    MAX('1D'!$D$16,
        POWER((ABS(K672)^2)/('1D'!$I$5*MAX(F672,
                    0.1)^2),
            1/3)))</f>
        <v>2.0411692021517887</v>
      </c>
      <c r="AI672" s="5">
        <f t="shared" ca="1" si="148"/>
        <v>634.27266920215175</v>
      </c>
      <c r="AJ672" s="5">
        <f ca="1">AI672+((ABS(K672)/MAX(((F672)+(G672)*(AH672))*(AH672),
            0.000001))^2)/(2*'1D'!$I$5)</f>
        <v>635.4470925390948</v>
      </c>
      <c r="AM672">
        <v>0</v>
      </c>
      <c r="AN672">
        <v>0</v>
      </c>
      <c r="AO672" s="5">
        <f t="shared" si="149"/>
        <v>0</v>
      </c>
      <c r="AP672" s="5">
        <f t="shared" si="153"/>
        <v>0</v>
      </c>
      <c r="AQ672" s="5">
        <f ca="1">ABS(ABS(K672)/MAX(((F672)+(G672)*(AH672))*(AH672),
        0.000001))/SQRT('1D'!$I$5*MAX((((F672)+(G672)*(AH672))*(AH672))/MAX((F672)+2*(G672)*(AH672),
            0.000001),
        0.000001))</f>
        <v>1.0727235886044055</v>
      </c>
      <c r="AR672" s="5" t="str">
        <f t="shared" ca="1" si="150"/>
        <v>Supercritical</v>
      </c>
      <c r="AS672" s="5">
        <f ca="1">((ABS(K672)*'1D'!$D$6)/(MAX(((F672)+(G672)*(AH672))*(AH672),
            0.000001)*MAX(((((F672)+(G672)*(AH672))*(AH672))/MAX((F672)+2*(AH672)*SQRT(1+(G672)^2),
                    0.000001))^(2/3),
            0.000001)))^2</f>
        <v>4.3358367565141456E-3</v>
      </c>
    </row>
    <row r="673" spans="1:45" x14ac:dyDescent="0.35">
      <c r="A673">
        <v>664</v>
      </c>
      <c r="B673">
        <v>662.99599999999998</v>
      </c>
      <c r="C673">
        <v>616128.31599999999</v>
      </c>
      <c r="D673">
        <v>3097335.54</v>
      </c>
      <c r="E673">
        <v>632.23099999999999</v>
      </c>
      <c r="F673">
        <v>5.2</v>
      </c>
      <c r="G673">
        <v>0</v>
      </c>
      <c r="H673" t="s">
        <v>176</v>
      </c>
      <c r="I673">
        <v>2.3E-2</v>
      </c>
      <c r="J673" s="5">
        <f t="shared" si="151"/>
        <v>1.0009999999999764</v>
      </c>
      <c r="K673" s="5">
        <f t="shared" ca="1" si="152"/>
        <v>50.95</v>
      </c>
      <c r="L673" s="5">
        <f ca="1">IF($A$2=0,
    IFERROR(L672,
        MAX('1D'!$D$16,
            POWER((ABS(K673)^2)/('1D'!$I$5*MAX(F673,
                        0.1)^2),
                1/3))),
    IF(IFERROR(V672,
            0)=0,
        IFERROR(L672,
            MAX('1D'!$D$16,
                POWER((ABS(K673)^2)/('1D'!$I$5*MAX(F673,
                            0.1)^2),
                    1/3))),
        IF(OR(IFERROR(L673,
                    0)=0,
                IFERROR(S672,
                    0)&lt;1,
                IFERROR(S673,
                    0)&lt;1),
            MAX('1D'!$D$16,
                POWER((ABS(K673)^2)/('1D'!$I$5*MAX(F673,
                            0.1)^2),
                    1/3)),
            IF(IFERROR(U673,
                    0)&gt;0,
                MAX('1D'!$D$16,
                    IFERROR(L673,
                        0)+((IFERROR(U673,
                                0))*'1D'!$D$18*IF((IFERROR(S673,
                                    0))&lt;1,
                            1,
                            -1))),
                IF(IFERROR(U673,
                        0)&lt;0,
                    IF(ABS((MAX('1D'!$D$16,
                                    POWER((ABS(K673)^2)/('1D'!$I$5*MAX(F673,
                                                0.1)^2),
                                        1/3)))-IFERROR(L673,
                                0))&gt;'1D'!$D$19,
                        MAX('1D'!$D$16,
                            IF((MAX('1D'!$D$16,
                                        POWER((ABS(K673)^2)/('1D'!$I$5*MAX(F673,
                                                    0.1)^2),
                                            1/3)))&gt;IFERROR(L673,
                                    0),
                                MIN((MAX('1D'!$D$16,
                                            POWER((ABS(K673)^2)/('1D'!$I$5*MAX(F673,
                                                        0.1)^2),
                                                1/3))),
                                    IFERROR(L673,
                                        0)+(MIN(ABS(IFERROR(U673,
                                                    0))*'1D'!$D$18,
                                            ABS((MAX('1D'!$D$16,
                                                        POWER((ABS(K673)^2)/('1D'!$I$5*MAX(F673,
                                                                    0.1)^2),
                                                            1/3)))-IFERROR(L673,
                                                    0))))),
                                MAX((MAX('1D'!$D$16,
                                            POWER((ABS(K673)^2)/('1D'!$I$5*MAX(F673,
                                                        0.1)^2),
                                                1/3))),
                                    IFERROR(L673,
                                        0)-(MIN(ABS(IFERROR(U673,
                                                    0))*'1D'!$D$18,
                                            ABS((MAX('1D'!$D$16,
                                                        POWER((ABS(K673)^2)/('1D'!$I$5*MAX(F673,
                                                                    0.1)^2),
                                                            1/3)))-IFERROR(L673,
                                                    0))))))),
                        MAX('1D'!$D$16,
                            POWER((ABS(K673)^2)/('1D'!$I$5*MAX(F673,
                                        0.1)^2),
                                1/3))),
                    MAX('1D'!$D$16,
                        IFERROR(L673,
                            0)))))))</f>
        <v>2.0411692021517887</v>
      </c>
      <c r="M673" s="5">
        <f t="shared" ca="1" si="140"/>
        <v>10.614079851189301</v>
      </c>
      <c r="N673" s="5">
        <f t="shared" ca="1" si="141"/>
        <v>1.1434704692804873</v>
      </c>
      <c r="O673" s="5">
        <f t="shared" ca="1" si="142"/>
        <v>4.8002276894771132</v>
      </c>
      <c r="P673" s="5">
        <f t="shared" ca="1" si="143"/>
        <v>634.27216920215176</v>
      </c>
      <c r="Q673" s="5">
        <f ca="1">P673+((ABS(K673)/MAX(((F673)+(G673)*(L673))*(L673),
            0.000001))^2)/(2*'1D'!$I$5)</f>
        <v>635.44659253909481</v>
      </c>
      <c r="R673" s="5">
        <f ca="1">((ABS(K673)*'1D'!$D$6)/(MAX(((F673)+(G673)*(L673))*(L673),
            0.000001)*MAX(((((F673)+(G673)*(L673))*(L673))/MAX((F673)+2*(L673)*SQRT(1+(G673)^2),
                    0.000001))^(2/3),
            0.000001)))^2</f>
        <v>4.3358367565141456E-3</v>
      </c>
      <c r="S673" s="5">
        <f ca="1">ABS(ABS(K673)/MAX(((F673)+(G673)*(L673))*(L673),
        0.000001))/SQRT('1D'!$I$5*MAX((((F673)+(G673)*(L673))*(L673))/MAX((F673)+2*(G673)*(L673),
            0.000001),
        0.000001))</f>
        <v>1.0727235886044055</v>
      </c>
      <c r="T673" s="5">
        <f ca="1">((F673)*(L673)^2)/2+(G673)*(L673)^3/3+(ABS(K673)^2)/('1D'!$I$5*MAX(((F673)+(G673)*(L673))*(L673),
        0.000001))</f>
        <v>35.763412605541333</v>
      </c>
      <c r="U673" s="5">
        <f ca="1">IF($A$2=0,
    0,
    IFERROR(Q672-(((R672+R673)/2)*J673)-(IF(O672&gt;O673,
                '1D'!$D$8*((O672^2-O673^2)/(2*'1D'!$I$5)),
                '1D'!$D$9*((O673^2-O672^2)/(2*'1D'!$I$5)))+('1D'!$D$10*(ABS(I673)/90)*(MAX(O672^2,
                        O673^2)/(2*'1D'!$I$5))))-Q673,
        0))</f>
        <v>-3.8851921545983714E-3</v>
      </c>
      <c r="V673" s="5">
        <f ca="1">IF($A$2=0,
    1,
    IF(IFERROR(V672,
            0)=0,
        0,
        IFERROR(IF(ROUND(S673,
                    3)=1,
                1,
                IF(AND(ABS(U673)&lt;'1D'!$D$19,
                        S673&gt;1),
                    1,
                    0)),
            0)))</f>
        <v>0</v>
      </c>
      <c r="W673" s="5">
        <f ca="1">IF($A$2=0,
    MAX(MAX('1D'!$D$16,
            MAX('1D'!$D$16,
                POWER((ABS(K673)^2)/('1D'!$I$5*MAX(F673,
                            0.1)^2),
                    1/3))),
        IFERROR(W1396,
            MAX(MAX('1D'!$D$16,
                    MAX('1D'!$D$16,
                        POWER((ABS(K673)^2)/('1D'!$I$5*MAX(F673,
                                    0.1)^2),
                            1/3))),
                ($L$2)-E1396))),
    IF(IFERROR(AG674,
            0)=0,
        MAX(MAX('1D'!$D$16,
                MAX('1D'!$D$16,
                    POWER((ABS(K673)^2)/('1D'!$I$5*MAX(F673,
                                0.1)^2),
                        1/3))),
            IFERROR(W1396,
                MAX(MAX('1D'!$D$16,
                        MAX('1D'!$D$16,
                            POWER((ABS(K673)^2)/('1D'!$I$5*MAX(F673,
                                        0.1)^2),
                                1/3))),
                    ($L$2)-E1396))),
        IF(IFERROR(W673,
                0)=0,
            MAX(MAX('1D'!$D$16,
                    MAX('1D'!$D$16,
                        POWER((ABS(K673)^2)/('1D'!$I$5*MAX(F673,
                                    0.1)^2),
                            1/3))),
                IFERROR(W1396,
                    MAX(MAX('1D'!$D$16,
                            MAX('1D'!$D$16,
                                POWER((ABS(K673)^2)/('1D'!$I$5*MAX(F673,
                                            0.1)^2),
                                    1/3))),
                        ($L$2)-E1396))),
            IF(OR(IFERROR(AD673,
                        0)&gt;=1,
                    IFERROR(AD674,
                        0)&gt;=1),
                MAX('1D'!$D$16,
                    MAX('1D'!$D$16,
                        POWER((ABS(K673)^2)/('1D'!$I$5*MAX(F673,
                                    0.1)^2),
                            1/3))),
                IF(ABS(IFERROR(AF673,
                            0))&lt;'1D'!$D$19,
                    MAX(MAX('1D'!$D$16,
                            MAX('1D'!$D$16,
                                POWER((ABS(K673)^2)/('1D'!$I$5*MAX(F673,
                                            0.1)^2),
                                    1/3))),
                        IFERROR(W673,
                            0)),
                    MAX(MAX('1D'!$D$16,
                            MAX('1D'!$D$16,
                                POWER((ABS(K673)^2)/('1D'!$I$5*MAX(F673,
                                            0.1)^2),
                                    1/3))),
                        (IFERROR(W673,
                                0))+((IFERROR(AF673,
                                    0))*'1D'!$D$18)))))))</f>
        <v>2.1389677043987478</v>
      </c>
      <c r="X673" s="5">
        <f t="shared" ca="1" si="144"/>
        <v>11.122632062873489</v>
      </c>
      <c r="Y673" s="5">
        <f t="shared" ca="1" si="145"/>
        <v>1.1735290000551568</v>
      </c>
      <c r="Z673" s="5">
        <f t="shared" ca="1" si="146"/>
        <v>4.5807502857230418</v>
      </c>
      <c r="AA673" s="5">
        <f t="shared" ca="1" si="147"/>
        <v>634.36996770439873</v>
      </c>
      <c r="AB673" s="5">
        <f ca="1">AA673+((ABS(K673)/MAX(((F673)+(G673)*(W673))*(W673),
            0.000001))^2)/(2*'1D'!$I$5)</f>
        <v>635.4394515565981</v>
      </c>
      <c r="AC673" s="5">
        <f ca="1">((ABS(K673)*'1D'!$D$6)/(MAX(((F673)+(G673)*(W673))*(W673),
            0.000001)*MAX(((((F673)+(G673)*(W673))*(W673))/MAX((F673)+2*(W673)*SQRT(1+(G673)^2),
                    0.000001))^(2/3),
            0.000001)))^2</f>
        <v>3.8141460404132466E-3</v>
      </c>
      <c r="AD673" s="5">
        <f ca="1">ABS(ABS(K673)/MAX(((F673)+(G673)*(W673))*(W673),
        0.000001))/SQRT('1D'!$I$5*MAX((((F673)+(G673)*(W673))*(W673))/MAX((F673)+2*(G673)*(W673),
            0.000001),
        0.000001))</f>
        <v>1.0000000000000004</v>
      </c>
      <c r="AE673" s="5">
        <f ca="1">((F673)*(W673)^2)/2+(G673)*(W673)^3/3+(ABS(K673)^2)/('1D'!$I$5*MAX(((F673)+(G673)*(W673))*(W673),
        0.000001))</f>
        <v>35.686426155594638</v>
      </c>
      <c r="AF673" s="5">
        <f ca="1">IF($A$2=0,
    0,
    IFERROR(AB674+(((AC673+AC674)/2)*J674)+(IF(Z673&gt;Z674,
                '1D'!$D$8*((Z673^2-Z674^2)/(2*'1D'!$I$5)),
                '1D'!$D$9*((Z674^2-Z673^2)/(2*'1D'!$I$5)))+('1D'!$D$10*(ABS(I674)/90)*(MAX(Z673^2,
                        Z674^2)/(2*'1D'!$I$5))))-AB673,
        0))</f>
        <v>3.3622728137743252E-3</v>
      </c>
      <c r="AG673" s="5">
        <f ca="1">IF($A$2=0,
    1,
    IF(IFERROR(AG674,
            0)=0,
        0,
        IFERROR(IF(OR(ROUND(AD673,
                        3)&gt;=1,
                    AND(ABS(AF673)&lt;'1D'!$D$19,
                        AD673&lt;1)),
                1,
                0),
            0)))</f>
        <v>1</v>
      </c>
      <c r="AH673" s="5">
        <f ca="1">IFERROR(IF('1D'!V32="Supercritical",
        MAX('1D'!$D$16,
            IFERROR(L673,
                MAX('1D'!$D$16,
                    POWER((ABS(K673)^2)/('1D'!$I$5*MAX(F673,
                                0.1)^2),
                        1/3)))),
        IF('1D'!V32="Subcritical",
            MAX('1D'!$D$16,
                IFERROR(W673,
                    MAX('1D'!$D$16,
                        POWER((ABS(K673)^2)/('1D'!$I$5*MAX(F673,
                                    0.1)^2),
                            1/3)))),
            IF(IFERROR(T673,
                    -1E+99)&gt;=IFERROR(AE673,
                    -1E+99),
                MAX('1D'!$D$16,
                    IFERROR(L673,
                        MAX('1D'!$D$16,
                            POWER((ABS(K673)^2)/('1D'!$I$5*MAX(F673,
                                        0.1)^2),
                                1/3)))),
                MAX('1D'!$D$16,
                    IFERROR(W673,
                        MAX('1D'!$D$16,
                            POWER((ABS(K673)^2)/('1D'!$I$5*MAX(F673,
                                        0.1)^2),
                                1/3))))))),
    MAX('1D'!$D$16,
        POWER((ABS(K673)^2)/('1D'!$I$5*MAX(F673,
                    0.1)^2),
            1/3)))</f>
        <v>2.0411692021517887</v>
      </c>
      <c r="AI673" s="5">
        <f t="shared" ca="1" si="148"/>
        <v>634.27216920215176</v>
      </c>
      <c r="AJ673" s="5">
        <f ca="1">AI673+((ABS(K673)/MAX(((F673)+(G673)*(AH673))*(AH673),
            0.000001))^2)/(2*'1D'!$I$5)</f>
        <v>635.44659253909481</v>
      </c>
      <c r="AM673">
        <v>0</v>
      </c>
      <c r="AN673">
        <v>0</v>
      </c>
      <c r="AO673" s="5">
        <f t="shared" si="149"/>
        <v>0</v>
      </c>
      <c r="AP673" s="5">
        <f t="shared" si="153"/>
        <v>0</v>
      </c>
      <c r="AQ673" s="5">
        <f ca="1">ABS(ABS(K673)/MAX(((F673)+(G673)*(AH673))*(AH673),
        0.000001))/SQRT('1D'!$I$5*MAX((((F673)+(G673)*(AH673))*(AH673))/MAX((F673)+2*(G673)*(AH673),
            0.000001),
        0.000001))</f>
        <v>1.0727235886044055</v>
      </c>
      <c r="AR673" s="5" t="str">
        <f t="shared" ca="1" si="150"/>
        <v>Supercritical</v>
      </c>
      <c r="AS673" s="5">
        <f ca="1">((ABS(K673)*'1D'!$D$6)/(MAX(((F673)+(G673)*(AH673))*(AH673),
            0.000001)*MAX(((((F673)+(G673)*(AH673))*(AH673))/MAX((F673)+2*(AH673)*SQRT(1+(G673)^2),
                    0.000001))^(2/3),
            0.000001)))^2</f>
        <v>4.3358367565141456E-3</v>
      </c>
    </row>
    <row r="674" spans="1:45" x14ac:dyDescent="0.35">
      <c r="A674">
        <v>665</v>
      </c>
      <c r="B674">
        <v>663.99599999999998</v>
      </c>
      <c r="C674">
        <v>616127.84199999995</v>
      </c>
      <c r="D674">
        <v>3097334.66</v>
      </c>
      <c r="E674">
        <v>632.23050000000001</v>
      </c>
      <c r="F674">
        <v>5.2</v>
      </c>
      <c r="G674">
        <v>0</v>
      </c>
      <c r="H674" t="s">
        <v>176</v>
      </c>
      <c r="I674">
        <v>2.7E-2</v>
      </c>
      <c r="J674" s="5">
        <f t="shared" si="151"/>
        <v>1</v>
      </c>
      <c r="K674" s="5">
        <f t="shared" ca="1" si="152"/>
        <v>50.95</v>
      </c>
      <c r="L674" s="5">
        <f ca="1">IF($A$2=0,
    IFERROR(L673,
        MAX('1D'!$D$16,
            POWER((ABS(K674)^2)/('1D'!$I$5*MAX(F674,
                        0.1)^2),
                1/3))),
    IF(IFERROR(V673,
            0)=0,
        IFERROR(L673,
            MAX('1D'!$D$16,
                POWER((ABS(K674)^2)/('1D'!$I$5*MAX(F674,
                            0.1)^2),
                    1/3))),
        IF(OR(IFERROR(L674,
                    0)=0,
                IFERROR(S673,
                    0)&lt;1,
                IFERROR(S674,
                    0)&lt;1),
            MAX('1D'!$D$16,
                POWER((ABS(K674)^2)/('1D'!$I$5*MAX(F674,
                            0.1)^2),
                    1/3)),
            IF(IFERROR(U674,
                    0)&gt;0,
                MAX('1D'!$D$16,
                    IFERROR(L674,
                        0)+((IFERROR(U674,
                                0))*'1D'!$D$18*IF((IFERROR(S674,
                                    0))&lt;1,
                            1,
                            -1))),
                IF(IFERROR(U674,
                        0)&lt;0,
                    IF(ABS((MAX('1D'!$D$16,
                                    POWER((ABS(K674)^2)/('1D'!$I$5*MAX(F674,
                                                0.1)^2),
                                        1/3)))-IFERROR(L674,
                                0))&gt;'1D'!$D$19,
                        MAX('1D'!$D$16,
                            IF((MAX('1D'!$D$16,
                                        POWER((ABS(K674)^2)/('1D'!$I$5*MAX(F674,
                                                    0.1)^2),
                                            1/3)))&gt;IFERROR(L674,
                                    0),
                                MIN((MAX('1D'!$D$16,
                                            POWER((ABS(K674)^2)/('1D'!$I$5*MAX(F674,
                                                        0.1)^2),
                                                1/3))),
                                    IFERROR(L674,
                                        0)+(MIN(ABS(IFERROR(U674,
                                                    0))*'1D'!$D$18,
                                            ABS((MAX('1D'!$D$16,
                                                        POWER((ABS(K674)^2)/('1D'!$I$5*MAX(F674,
                                                                    0.1)^2),
                                                            1/3)))-IFERROR(L674,
                                                    0))))),
                                MAX((MAX('1D'!$D$16,
                                            POWER((ABS(K674)^2)/('1D'!$I$5*MAX(F674,
                                                        0.1)^2),
                                                1/3))),
                                    IFERROR(L674,
                                        0)-(MIN(ABS(IFERROR(U674,
                                                    0))*'1D'!$D$18,
                                            ABS((MAX('1D'!$D$16,
                                                        POWER((ABS(K674)^2)/('1D'!$I$5*MAX(F674,
                                                                    0.1)^2),
                                                            1/3)))-IFERROR(L674,
                                                    0))))))),
                        MAX('1D'!$D$16,
                            POWER((ABS(K674)^2)/('1D'!$I$5*MAX(F674,
                                        0.1)^2),
                                1/3))),
                    MAX('1D'!$D$16,
                        IFERROR(L674,
                            0)))))))</f>
        <v>2.0411692021517887</v>
      </c>
      <c r="M674" s="5">
        <f t="shared" ca="1" si="140"/>
        <v>10.614079851189301</v>
      </c>
      <c r="N674" s="5">
        <f t="shared" ca="1" si="141"/>
        <v>1.1434704692804873</v>
      </c>
      <c r="O674" s="5">
        <f t="shared" ca="1" si="142"/>
        <v>4.8002276894771132</v>
      </c>
      <c r="P674" s="5">
        <f t="shared" ca="1" si="143"/>
        <v>634.27166920215177</v>
      </c>
      <c r="Q674" s="5">
        <f ca="1">P674+((ABS(K674)/MAX(((F674)+(G674)*(L674))*(L674),
            0.000001))^2)/(2*'1D'!$I$5)</f>
        <v>635.44609253909482</v>
      </c>
      <c r="R674" s="5">
        <f ca="1">((ABS(K674)*'1D'!$D$6)/(MAX(((F674)+(G674)*(L674))*(L674),
            0.000001)*MAX(((((F674)+(G674)*(L674))*(L674))/MAX((F674)+2*(L674)*SQRT(1+(G674)^2),
                    0.000001))^(2/3),
            0.000001)))^2</f>
        <v>4.3358367565141456E-3</v>
      </c>
      <c r="S674" s="5">
        <f ca="1">ABS(ABS(K674)/MAX(((F674)+(G674)*(L674))*(L674),
        0.000001))/SQRT('1D'!$I$5*MAX((((F674)+(G674)*(L674))*(L674))/MAX((F674)+2*(G674)*(L674),
            0.000001),
        0.000001))</f>
        <v>1.0727235886044055</v>
      </c>
      <c r="T674" s="5">
        <f ca="1">((F674)*(L674)^2)/2+(G674)*(L674)^3/3+(ABS(K674)^2)/('1D'!$I$5*MAX(((F674)+(G674)*(L674))*(L674),
        0.000001))</f>
        <v>35.763412605541333</v>
      </c>
      <c r="U674" s="5">
        <f ca="1">IF($A$2=0,
    0,
    IFERROR(Q673-(((R673+R674)/2)*J674)-(IF(O673&gt;O674,
                '1D'!$D$8*((O673^2-O674^2)/(2*'1D'!$I$5)),
                '1D'!$D$9*((O674^2-O673^2)/(2*'1D'!$I$5)))+('1D'!$D$10*(ABS(I674)/90)*(MAX(O673^2,
                        O674^2)/(2*'1D'!$I$5))))-Q674,
        0))</f>
        <v>-3.8886858066007335E-3</v>
      </c>
      <c r="V674" s="5">
        <f ca="1">IF($A$2=0,
    1,
    IF(IFERROR(V673,
            0)=0,
        0,
        IFERROR(IF(ROUND(S674,
                    3)=1,
                1,
                IF(AND(ABS(U674)&lt;'1D'!$D$19,
                        S674&gt;1),
                    1,
                    0)),
            0)))</f>
        <v>0</v>
      </c>
      <c r="W674" s="5">
        <f ca="1">IF($A$2=0,
    MAX(MAX('1D'!$D$16,
            MAX('1D'!$D$16,
                POWER((ABS(K674)^2)/('1D'!$I$5*MAX(F674,
                            0.1)^2),
                    1/3))),
        IFERROR(W1396,
            MAX(MAX('1D'!$D$16,
                    MAX('1D'!$D$16,
                        POWER((ABS(K674)^2)/('1D'!$I$5*MAX(F674,
                                    0.1)^2),
                            1/3))),
                ($L$2)-E1396))),
    IF(IFERROR(AG675,
            0)=0,
        MAX(MAX('1D'!$D$16,
                MAX('1D'!$D$16,
                    POWER((ABS(K674)^2)/('1D'!$I$5*MAX(F674,
                                0.1)^2),
                        1/3))),
            IFERROR(W1396,
                MAX(MAX('1D'!$D$16,
                        MAX('1D'!$D$16,
                            POWER((ABS(K674)^2)/('1D'!$I$5*MAX(F674,
                                        0.1)^2),
                                1/3))),
                    ($L$2)-E1396))),
        IF(IFERROR(W674,
                0)=0,
            MAX(MAX('1D'!$D$16,
                    MAX('1D'!$D$16,
                        POWER((ABS(K674)^2)/('1D'!$I$5*MAX(F674,
                                    0.1)^2),
                            1/3))),
                IFERROR(W1396,
                    MAX(MAX('1D'!$D$16,
                            MAX('1D'!$D$16,
                                POWER((ABS(K674)^2)/('1D'!$I$5*MAX(F674,
                                            0.1)^2),
                                    1/3))),
                        ($L$2)-E1396))),
            IF(OR(IFERROR(AD674,
                        0)&gt;=1,
                    IFERROR(AD675,
                        0)&gt;=1),
                MAX('1D'!$D$16,
                    MAX('1D'!$D$16,
                        POWER((ABS(K674)^2)/('1D'!$I$5*MAX(F674,
                                    0.1)^2),
                            1/3))),
                IF(ABS(IFERROR(AF674,
                            0))&lt;'1D'!$D$19,
                    MAX(MAX('1D'!$D$16,
                            MAX('1D'!$D$16,
                                POWER((ABS(K674)^2)/('1D'!$I$5*MAX(F674,
                                            0.1)^2),
                                    1/3))),
                        IFERROR(W674,
                            0)),
                    MAX(MAX('1D'!$D$16,
                            MAX('1D'!$D$16,
                                POWER((ABS(K674)^2)/('1D'!$I$5*MAX(F674,
                                            0.1)^2),
                                    1/3))),
                        (IFERROR(W674,
                                0))+((IFERROR(AF674,
                                    0))*'1D'!$D$18)))))))</f>
        <v>2.1389677043987478</v>
      </c>
      <c r="X674" s="5">
        <f t="shared" ca="1" si="144"/>
        <v>11.122632062873489</v>
      </c>
      <c r="Y674" s="5">
        <f t="shared" ca="1" si="145"/>
        <v>1.1735290000551568</v>
      </c>
      <c r="Z674" s="5">
        <f t="shared" ca="1" si="146"/>
        <v>4.5807502857230418</v>
      </c>
      <c r="AA674" s="5">
        <f t="shared" ca="1" si="147"/>
        <v>634.36946770439874</v>
      </c>
      <c r="AB674" s="5">
        <f ca="1">AA674+((ABS(K674)/MAX(((F674)+(G674)*(W674))*(W674),
            0.000001))^2)/(2*'1D'!$I$5)</f>
        <v>635.43895155659811</v>
      </c>
      <c r="AC674" s="5">
        <f ca="1">((ABS(K674)*'1D'!$D$6)/(MAX(((F674)+(G674)*(W674))*(W674),
            0.000001)*MAX(((((F674)+(G674)*(W674))*(W674))/MAX((F674)+2*(W674)*SQRT(1+(G674)^2),
                    0.000001))^(2/3),
            0.000001)))^2</f>
        <v>3.8141460404132466E-3</v>
      </c>
      <c r="AD674" s="5">
        <f ca="1">ABS(ABS(K674)/MAX(((F674)+(G674)*(W674))*(W674),
        0.000001))/SQRT('1D'!$I$5*MAX((((F674)+(G674)*(W674))*(W674))/MAX((F674)+2*(G674)*(W674),
            0.000001),
        0.000001))</f>
        <v>1.0000000000000004</v>
      </c>
      <c r="AE674" s="5">
        <f ca="1">((F674)*(W674)^2)/2+(G674)*(W674)^3/3+(ABS(K674)^2)/('1D'!$I$5*MAX(((F674)+(G674)*(W674))*(W674),
        0.000001))</f>
        <v>35.686426155594638</v>
      </c>
      <c r="AF674" s="5">
        <f ca="1">IF($A$2=0,
    0,
    IFERROR(AB675+(((AC674+AC675)/2)*J675)+(IF(Z674&gt;Z675,
                '1D'!$D$8*((Z674^2-Z675^2)/(2*'1D'!$I$5)),
                '1D'!$D$9*((Z675^2-Z674^2)/(2*'1D'!$I$5)))+('1D'!$D$10*(ABS(I675)/90)*(MAX(Z674^2,
                        Z675^2)/(2*'1D'!$I$5))))-AB674,
        0))</f>
        <v>3.3622728137743252E-3</v>
      </c>
      <c r="AG674" s="5">
        <f ca="1">IF($A$2=0,
    1,
    IF(IFERROR(AG675,
            0)=0,
        0,
        IFERROR(IF(OR(ROUND(AD674,
                        3)&gt;=1,
                    AND(ABS(AF674)&lt;'1D'!$D$19,
                        AD674&lt;1)),
                1,
                0),
            0)))</f>
        <v>1</v>
      </c>
      <c r="AH674" s="5">
        <f ca="1">IFERROR(IF('1D'!V32="Supercritical",
        MAX('1D'!$D$16,
            IFERROR(L674,
                MAX('1D'!$D$16,
                    POWER((ABS(K674)^2)/('1D'!$I$5*MAX(F674,
                                0.1)^2),
                        1/3)))),
        IF('1D'!V32="Subcritical",
            MAX('1D'!$D$16,
                IFERROR(W674,
                    MAX('1D'!$D$16,
                        POWER((ABS(K674)^2)/('1D'!$I$5*MAX(F674,
                                    0.1)^2),
                            1/3)))),
            IF(IFERROR(T674,
                    -1E+99)&gt;=IFERROR(AE674,
                    -1E+99),
                MAX('1D'!$D$16,
                    IFERROR(L674,
                        MAX('1D'!$D$16,
                            POWER((ABS(K674)^2)/('1D'!$I$5*MAX(F674,
                                        0.1)^2),
                                1/3)))),
                MAX('1D'!$D$16,
                    IFERROR(W674,
                        MAX('1D'!$D$16,
                            POWER((ABS(K674)^2)/('1D'!$I$5*MAX(F674,
                                        0.1)^2),
                                1/3))))))),
    MAX('1D'!$D$16,
        POWER((ABS(K674)^2)/('1D'!$I$5*MAX(F674,
                    0.1)^2),
            1/3)))</f>
        <v>2.0411692021517887</v>
      </c>
      <c r="AI674" s="5">
        <f t="shared" ca="1" si="148"/>
        <v>634.27166920215177</v>
      </c>
      <c r="AJ674" s="5">
        <f ca="1">AI674+((ABS(K674)/MAX(((F674)+(G674)*(AH674))*(AH674),
            0.000001))^2)/(2*'1D'!$I$5)</f>
        <v>635.44609253909482</v>
      </c>
      <c r="AM674">
        <v>0</v>
      </c>
      <c r="AN674">
        <v>0</v>
      </c>
      <c r="AO674" s="5">
        <f t="shared" si="149"/>
        <v>0</v>
      </c>
      <c r="AP674" s="5">
        <f t="shared" si="153"/>
        <v>0</v>
      </c>
      <c r="AQ674" s="5">
        <f ca="1">ABS(ABS(K674)/MAX(((F674)+(G674)*(AH674))*(AH674),
        0.000001))/SQRT('1D'!$I$5*MAX((((F674)+(G674)*(AH674))*(AH674))/MAX((F674)+2*(G674)*(AH674),
            0.000001),
        0.000001))</f>
        <v>1.0727235886044055</v>
      </c>
      <c r="AR674" s="5" t="str">
        <f t="shared" ca="1" si="150"/>
        <v>Supercritical</v>
      </c>
      <c r="AS674" s="5">
        <f ca="1">((ABS(K674)*'1D'!$D$6)/(MAX(((F674)+(G674)*(AH674))*(AH674),
            0.000001)*MAX(((((F674)+(G674)*(AH674))*(AH674))/MAX((F674)+2*(AH674)*SQRT(1+(G674)^2),
                    0.000001))^(2/3),
            0.000001)))^2</f>
        <v>4.3358367565141456E-3</v>
      </c>
    </row>
    <row r="675" spans="1:45" x14ac:dyDescent="0.35">
      <c r="A675">
        <v>666</v>
      </c>
      <c r="B675">
        <v>664.99599999999998</v>
      </c>
      <c r="C675">
        <v>616127.36800000002</v>
      </c>
      <c r="D675">
        <v>3097333.7790000001</v>
      </c>
      <c r="E675">
        <v>632.23</v>
      </c>
      <c r="F675">
        <v>5.2</v>
      </c>
      <c r="G675">
        <v>0</v>
      </c>
      <c r="H675" t="s">
        <v>176</v>
      </c>
      <c r="I675">
        <v>2.7E-2</v>
      </c>
      <c r="J675" s="5">
        <f t="shared" si="151"/>
        <v>1</v>
      </c>
      <c r="K675" s="5">
        <f t="shared" ca="1" si="152"/>
        <v>50.95</v>
      </c>
      <c r="L675" s="5">
        <f ca="1">IF($A$2=0,
    IFERROR(L674,
        MAX('1D'!$D$16,
            POWER((ABS(K675)^2)/('1D'!$I$5*MAX(F675,
                        0.1)^2),
                1/3))),
    IF(IFERROR(V674,
            0)=0,
        IFERROR(L674,
            MAX('1D'!$D$16,
                POWER((ABS(K675)^2)/('1D'!$I$5*MAX(F675,
                            0.1)^2),
                    1/3))),
        IF(OR(IFERROR(L675,
                    0)=0,
                IFERROR(S674,
                    0)&lt;1,
                IFERROR(S675,
                    0)&lt;1),
            MAX('1D'!$D$16,
                POWER((ABS(K675)^2)/('1D'!$I$5*MAX(F675,
                            0.1)^2),
                    1/3)),
            IF(IFERROR(U675,
                    0)&gt;0,
                MAX('1D'!$D$16,
                    IFERROR(L675,
                        0)+((IFERROR(U675,
                                0))*'1D'!$D$18*IF((IFERROR(S675,
                                    0))&lt;1,
                            1,
                            -1))),
                IF(IFERROR(U675,
                        0)&lt;0,
                    IF(ABS((MAX('1D'!$D$16,
                                    POWER((ABS(K675)^2)/('1D'!$I$5*MAX(F675,
                                                0.1)^2),
                                        1/3)))-IFERROR(L675,
                                0))&gt;'1D'!$D$19,
                        MAX('1D'!$D$16,
                            IF((MAX('1D'!$D$16,
                                        POWER((ABS(K675)^2)/('1D'!$I$5*MAX(F675,
                                                    0.1)^2),
                                            1/3)))&gt;IFERROR(L675,
                                    0),
                                MIN((MAX('1D'!$D$16,
                                            POWER((ABS(K675)^2)/('1D'!$I$5*MAX(F675,
                                                        0.1)^2),
                                                1/3))),
                                    IFERROR(L675,
                                        0)+(MIN(ABS(IFERROR(U675,
                                                    0))*'1D'!$D$18,
                                            ABS((MAX('1D'!$D$16,
                                                        POWER((ABS(K675)^2)/('1D'!$I$5*MAX(F675,
                                                                    0.1)^2),
                                                            1/3)))-IFERROR(L675,
                                                    0))))),
                                MAX((MAX('1D'!$D$16,
                                            POWER((ABS(K675)^2)/('1D'!$I$5*MAX(F675,
                                                        0.1)^2),
                                                1/3))),
                                    IFERROR(L675,
                                        0)-(MIN(ABS(IFERROR(U675,
                                                    0))*'1D'!$D$18,
                                            ABS((MAX('1D'!$D$16,
                                                        POWER((ABS(K675)^2)/('1D'!$I$5*MAX(F675,
                                                                    0.1)^2),
                                                            1/3)))-IFERROR(L675,
                                                    0))))))),
                        MAX('1D'!$D$16,
                            POWER((ABS(K675)^2)/('1D'!$I$5*MAX(F675,
                                        0.1)^2),
                                1/3))),
                    MAX('1D'!$D$16,
                        IFERROR(L675,
                            0)))))))</f>
        <v>2.0411692021517887</v>
      </c>
      <c r="M675" s="5">
        <f t="shared" ca="1" si="140"/>
        <v>10.614079851189301</v>
      </c>
      <c r="N675" s="5">
        <f t="shared" ca="1" si="141"/>
        <v>1.1434704692804873</v>
      </c>
      <c r="O675" s="5">
        <f t="shared" ca="1" si="142"/>
        <v>4.8002276894771132</v>
      </c>
      <c r="P675" s="5">
        <f t="shared" ca="1" si="143"/>
        <v>634.27116920215178</v>
      </c>
      <c r="Q675" s="5">
        <f ca="1">P675+((ABS(K675)/MAX(((F675)+(G675)*(L675))*(L675),
            0.000001))^2)/(2*'1D'!$I$5)</f>
        <v>635.44559253909483</v>
      </c>
      <c r="R675" s="5">
        <f ca="1">((ABS(K675)*'1D'!$D$6)/(MAX(((F675)+(G675)*(L675))*(L675),
            0.000001)*MAX(((((F675)+(G675)*(L675))*(L675))/MAX((F675)+2*(L675)*SQRT(1+(G675)^2),
                    0.000001))^(2/3),
            0.000001)))^2</f>
        <v>4.3358367565141456E-3</v>
      </c>
      <c r="S675" s="5">
        <f ca="1">ABS(ABS(K675)/MAX(((F675)+(G675)*(L675))*(L675),
        0.000001))/SQRT('1D'!$I$5*MAX((((F675)+(G675)*(L675))*(L675))/MAX((F675)+2*(G675)*(L675),
            0.000001),
        0.000001))</f>
        <v>1.0727235886044055</v>
      </c>
      <c r="T675" s="5">
        <f ca="1">((F675)*(L675)^2)/2+(G675)*(L675)^3/3+(ABS(K675)^2)/('1D'!$I$5*MAX(((F675)+(G675)*(L675))*(L675),
        0.000001))</f>
        <v>35.763412605541333</v>
      </c>
      <c r="U675" s="5">
        <f ca="1">IF($A$2=0,
    0,
    IFERROR(Q674-(((R674+R675)/2)*J675)-(IF(O674&gt;O675,
                '1D'!$D$8*((O674^2-O675^2)/(2*'1D'!$I$5)),
                '1D'!$D$9*((O675^2-O674^2)/(2*'1D'!$I$5)))+('1D'!$D$10*(ABS(I675)/90)*(MAX(O674^2,
                        O675^2)/(2*'1D'!$I$5))))-Q675,
        0))</f>
        <v>-3.8886858066007335E-3</v>
      </c>
      <c r="V675" s="5">
        <f ca="1">IF($A$2=0,
    1,
    IF(IFERROR(V674,
            0)=0,
        0,
        IFERROR(IF(ROUND(S675,
                    3)=1,
                1,
                IF(AND(ABS(U675)&lt;'1D'!$D$19,
                        S675&gt;1),
                    1,
                    0)),
            0)))</f>
        <v>0</v>
      </c>
      <c r="W675" s="5">
        <f ca="1">IF($A$2=0,
    MAX(MAX('1D'!$D$16,
            MAX('1D'!$D$16,
                POWER((ABS(K675)^2)/('1D'!$I$5*MAX(F675,
                            0.1)^2),
                    1/3))),
        IFERROR(W1396,
            MAX(MAX('1D'!$D$16,
                    MAX('1D'!$D$16,
                        POWER((ABS(K675)^2)/('1D'!$I$5*MAX(F675,
                                    0.1)^2),
                            1/3))),
                ($L$2)-E1396))),
    IF(IFERROR(AG676,
            0)=0,
        MAX(MAX('1D'!$D$16,
                MAX('1D'!$D$16,
                    POWER((ABS(K675)^2)/('1D'!$I$5*MAX(F675,
                                0.1)^2),
                        1/3))),
            IFERROR(W1396,
                MAX(MAX('1D'!$D$16,
                        MAX('1D'!$D$16,
                            POWER((ABS(K675)^2)/('1D'!$I$5*MAX(F675,
                                        0.1)^2),
                                1/3))),
                    ($L$2)-E1396))),
        IF(IFERROR(W675,
                0)=0,
            MAX(MAX('1D'!$D$16,
                    MAX('1D'!$D$16,
                        POWER((ABS(K675)^2)/('1D'!$I$5*MAX(F675,
                                    0.1)^2),
                            1/3))),
                IFERROR(W1396,
                    MAX(MAX('1D'!$D$16,
                            MAX('1D'!$D$16,
                                POWER((ABS(K675)^2)/('1D'!$I$5*MAX(F675,
                                            0.1)^2),
                                    1/3))),
                        ($L$2)-E1396))),
            IF(OR(IFERROR(AD675,
                        0)&gt;=1,
                    IFERROR(AD676,
                        0)&gt;=1),
                MAX('1D'!$D$16,
                    MAX('1D'!$D$16,
                        POWER((ABS(K675)^2)/('1D'!$I$5*MAX(F675,
                                    0.1)^2),
                            1/3))),
                IF(ABS(IFERROR(AF675,
                            0))&lt;'1D'!$D$19,
                    MAX(MAX('1D'!$D$16,
                            MAX('1D'!$D$16,
                                POWER((ABS(K675)^2)/('1D'!$I$5*MAX(F675,
                                            0.1)^2),
                                    1/3))),
                        IFERROR(W675,
                            0)),
                    MAX(MAX('1D'!$D$16,
                            MAX('1D'!$D$16,
                                POWER((ABS(K675)^2)/('1D'!$I$5*MAX(F675,
                                            0.1)^2),
                                    1/3))),
                        (IFERROR(W675,
                                0))+((IFERROR(AF675,
                                    0))*'1D'!$D$18)))))))</f>
        <v>2.1389677043987478</v>
      </c>
      <c r="X675" s="5">
        <f t="shared" ca="1" si="144"/>
        <v>11.122632062873489</v>
      </c>
      <c r="Y675" s="5">
        <f t="shared" ca="1" si="145"/>
        <v>1.1735290000551568</v>
      </c>
      <c r="Z675" s="5">
        <f t="shared" ca="1" si="146"/>
        <v>4.5807502857230418</v>
      </c>
      <c r="AA675" s="5">
        <f t="shared" ca="1" si="147"/>
        <v>634.36896770439876</v>
      </c>
      <c r="AB675" s="5">
        <f ca="1">AA675+((ABS(K675)/MAX(((F675)+(G675)*(W675))*(W675),
            0.000001))^2)/(2*'1D'!$I$5)</f>
        <v>635.43845155659812</v>
      </c>
      <c r="AC675" s="5">
        <f ca="1">((ABS(K675)*'1D'!$D$6)/(MAX(((F675)+(G675)*(W675))*(W675),
            0.000001)*MAX(((((F675)+(G675)*(W675))*(W675))/MAX((F675)+2*(W675)*SQRT(1+(G675)^2),
                    0.000001))^(2/3),
            0.000001)))^2</f>
        <v>3.8141460404132466E-3</v>
      </c>
      <c r="AD675" s="5">
        <f ca="1">ABS(ABS(K675)/MAX(((F675)+(G675)*(W675))*(W675),
        0.000001))/SQRT('1D'!$I$5*MAX((((F675)+(G675)*(W675))*(W675))/MAX((F675)+2*(G675)*(W675),
            0.000001),
        0.000001))</f>
        <v>1.0000000000000004</v>
      </c>
      <c r="AE675" s="5">
        <f ca="1">((F675)*(W675)^2)/2+(G675)*(W675)^3/3+(ABS(K675)^2)/('1D'!$I$5*MAX(((F675)+(G675)*(W675))*(W675),
        0.000001))</f>
        <v>35.686426155594638</v>
      </c>
      <c r="AF675" s="5">
        <f ca="1">IF($A$2=0,
    0,
    IFERROR(AB676+(((AC675+AC676)/2)*J676)+(IF(Z675&gt;Z676,
                '1D'!$D$8*((Z675^2-Z676^2)/(2*'1D'!$I$5)),
                '1D'!$D$9*((Z676^2-Z675^2)/(2*'1D'!$I$5)))+('1D'!$D$10*(ABS(I676)/90)*(MAX(Z675^2,
                        Z676^2)/(2*'1D'!$I$5))))-AB675,
        0))</f>
        <v>3.3141460404522149E-3</v>
      </c>
      <c r="AG675" s="5">
        <f ca="1">IF($A$2=0,
    1,
    IF(IFERROR(AG676,
            0)=0,
        0,
        IFERROR(IF(OR(ROUND(AD675,
                        3)&gt;=1,
                    AND(ABS(AF675)&lt;'1D'!$D$19,
                        AD675&lt;1)),
                1,
                0),
            0)))</f>
        <v>1</v>
      </c>
      <c r="AH675" s="5">
        <f ca="1">IFERROR(IF('1D'!V32="Supercritical",
        MAX('1D'!$D$16,
            IFERROR(L675,
                MAX('1D'!$D$16,
                    POWER((ABS(K675)^2)/('1D'!$I$5*MAX(F675,
                                0.1)^2),
                        1/3)))),
        IF('1D'!V32="Subcritical",
            MAX('1D'!$D$16,
                IFERROR(W675,
                    MAX('1D'!$D$16,
                        POWER((ABS(K675)^2)/('1D'!$I$5*MAX(F675,
                                    0.1)^2),
                            1/3)))),
            IF(IFERROR(T675,
                    -1E+99)&gt;=IFERROR(AE675,
                    -1E+99),
                MAX('1D'!$D$16,
                    IFERROR(L675,
                        MAX('1D'!$D$16,
                            POWER((ABS(K675)^2)/('1D'!$I$5*MAX(F675,
                                        0.1)^2),
                                1/3)))),
                MAX('1D'!$D$16,
                    IFERROR(W675,
                        MAX('1D'!$D$16,
                            POWER((ABS(K675)^2)/('1D'!$I$5*MAX(F675,
                                        0.1)^2),
                                1/3))))))),
    MAX('1D'!$D$16,
        POWER((ABS(K675)^2)/('1D'!$I$5*MAX(F675,
                    0.1)^2),
            1/3)))</f>
        <v>2.0411692021517887</v>
      </c>
      <c r="AI675" s="5">
        <f t="shared" ca="1" si="148"/>
        <v>634.27116920215178</v>
      </c>
      <c r="AJ675" s="5">
        <f ca="1">AI675+((ABS(K675)/MAX(((F675)+(G675)*(AH675))*(AH675),
            0.000001))^2)/(2*'1D'!$I$5)</f>
        <v>635.44559253909483</v>
      </c>
      <c r="AM675">
        <v>0</v>
      </c>
      <c r="AN675">
        <v>0</v>
      </c>
      <c r="AO675" s="5">
        <f t="shared" si="149"/>
        <v>0</v>
      </c>
      <c r="AP675" s="5">
        <f t="shared" si="153"/>
        <v>0</v>
      </c>
      <c r="AQ675" s="5">
        <f ca="1">ABS(ABS(K675)/MAX(((F675)+(G675)*(AH675))*(AH675),
        0.000001))/SQRT('1D'!$I$5*MAX((((F675)+(G675)*(AH675))*(AH675))/MAX((F675)+2*(G675)*(AH675),
            0.000001),
        0.000001))</f>
        <v>1.0727235886044055</v>
      </c>
      <c r="AR675" s="5" t="str">
        <f t="shared" ca="1" si="150"/>
        <v>Supercritical</v>
      </c>
      <c r="AS675" s="5">
        <f ca="1">((ABS(K675)*'1D'!$D$6)/(MAX(((F675)+(G675)*(AH675))*(AH675),
            0.000001)*MAX(((((F675)+(G675)*(AH675))*(AH675))/MAX((F675)+2*(AH675)*SQRT(1+(G675)^2),
                    0.000001))^(2/3),
            0.000001)))^2</f>
        <v>4.3358367565141456E-3</v>
      </c>
    </row>
    <row r="676" spans="1:45" x14ac:dyDescent="0.35">
      <c r="A676">
        <v>667</v>
      </c>
      <c r="B676">
        <v>665.99599999999998</v>
      </c>
      <c r="C676">
        <v>616126.89399999997</v>
      </c>
      <c r="D676">
        <v>3097332.8990000002</v>
      </c>
      <c r="E676">
        <v>632.22950000000003</v>
      </c>
      <c r="F676">
        <v>5.2</v>
      </c>
      <c r="G676">
        <v>0</v>
      </c>
      <c r="H676" t="s">
        <v>176</v>
      </c>
      <c r="I676">
        <v>0</v>
      </c>
      <c r="J676" s="5">
        <f t="shared" si="151"/>
        <v>1</v>
      </c>
      <c r="K676" s="5">
        <f t="shared" ca="1" si="152"/>
        <v>50.95</v>
      </c>
      <c r="L676" s="5">
        <f ca="1">IF($A$2=0,
    IFERROR(L675,
        MAX('1D'!$D$16,
            POWER((ABS(K676)^2)/('1D'!$I$5*MAX(F676,
                        0.1)^2),
                1/3))),
    IF(IFERROR(V675,
            0)=0,
        IFERROR(L675,
            MAX('1D'!$D$16,
                POWER((ABS(K676)^2)/('1D'!$I$5*MAX(F676,
                            0.1)^2),
                    1/3))),
        IF(OR(IFERROR(L676,
                    0)=0,
                IFERROR(S675,
                    0)&lt;1,
                IFERROR(S676,
                    0)&lt;1),
            MAX('1D'!$D$16,
                POWER((ABS(K676)^2)/('1D'!$I$5*MAX(F676,
                            0.1)^2),
                    1/3)),
            IF(IFERROR(U676,
                    0)&gt;0,
                MAX('1D'!$D$16,
                    IFERROR(L676,
                        0)+((IFERROR(U676,
                                0))*'1D'!$D$18*IF((IFERROR(S676,
                                    0))&lt;1,
                            1,
                            -1))),
                IF(IFERROR(U676,
                        0)&lt;0,
                    IF(ABS((MAX('1D'!$D$16,
                                    POWER((ABS(K676)^2)/('1D'!$I$5*MAX(F676,
                                                0.1)^2),
                                        1/3)))-IFERROR(L676,
                                0))&gt;'1D'!$D$19,
                        MAX('1D'!$D$16,
                            IF((MAX('1D'!$D$16,
                                        POWER((ABS(K676)^2)/('1D'!$I$5*MAX(F676,
                                                    0.1)^2),
                                            1/3)))&gt;IFERROR(L676,
                                    0),
                                MIN((MAX('1D'!$D$16,
                                            POWER((ABS(K676)^2)/('1D'!$I$5*MAX(F676,
                                                        0.1)^2),
                                                1/3))),
                                    IFERROR(L676,
                                        0)+(MIN(ABS(IFERROR(U676,
                                                    0))*'1D'!$D$18,
                                            ABS((MAX('1D'!$D$16,
                                                        POWER((ABS(K676)^2)/('1D'!$I$5*MAX(F676,
                                                                    0.1)^2),
                                                            1/3)))-IFERROR(L676,
                                                    0))))),
                                MAX((MAX('1D'!$D$16,
                                            POWER((ABS(K676)^2)/('1D'!$I$5*MAX(F676,
                                                        0.1)^2),
                                                1/3))),
                                    IFERROR(L676,
                                        0)-(MIN(ABS(IFERROR(U676,
                                                    0))*'1D'!$D$18,
                                            ABS((MAX('1D'!$D$16,
                                                        POWER((ABS(K676)^2)/('1D'!$I$5*MAX(F676,
                                                                    0.1)^2),
                                                            1/3)))-IFERROR(L676,
                                                    0))))))),
                        MAX('1D'!$D$16,
                            POWER((ABS(K676)^2)/('1D'!$I$5*MAX(F676,
                                        0.1)^2),
                                1/3))),
                    MAX('1D'!$D$16,
                        IFERROR(L676,
                            0)))))))</f>
        <v>2.0411692021517887</v>
      </c>
      <c r="M676" s="5">
        <f t="shared" ca="1" si="140"/>
        <v>10.614079851189301</v>
      </c>
      <c r="N676" s="5">
        <f t="shared" ca="1" si="141"/>
        <v>1.1434704692804873</v>
      </c>
      <c r="O676" s="5">
        <f t="shared" ca="1" si="142"/>
        <v>4.8002276894771132</v>
      </c>
      <c r="P676" s="5">
        <f t="shared" ca="1" si="143"/>
        <v>634.27066920215179</v>
      </c>
      <c r="Q676" s="5">
        <f ca="1">P676+((ABS(K676)/MAX(((F676)+(G676)*(L676))*(L676),
            0.000001))^2)/(2*'1D'!$I$5)</f>
        <v>635.44509253909484</v>
      </c>
      <c r="R676" s="5">
        <f ca="1">((ABS(K676)*'1D'!$D$6)/(MAX(((F676)+(G676)*(L676))*(L676),
            0.000001)*MAX(((((F676)+(G676)*(L676))*(L676))/MAX((F676)+2*(L676)*SQRT(1+(G676)^2),
                    0.000001))^(2/3),
            0.000001)))^2</f>
        <v>4.3358367565141456E-3</v>
      </c>
      <c r="S676" s="5">
        <f ca="1">ABS(ABS(K676)/MAX(((F676)+(G676)*(L676))*(L676),
        0.000001))/SQRT('1D'!$I$5*MAX((((F676)+(G676)*(L676))*(L676))/MAX((F676)+2*(G676)*(L676),
            0.000001),
        0.000001))</f>
        <v>1.0727235886044055</v>
      </c>
      <c r="T676" s="5">
        <f ca="1">((F676)*(L676)^2)/2+(G676)*(L676)^3/3+(ABS(K676)^2)/('1D'!$I$5*MAX(((F676)+(G676)*(L676))*(L676),
        0.000001))</f>
        <v>35.763412605541333</v>
      </c>
      <c r="U676" s="5">
        <f ca="1">IF($A$2=0,
    0,
    IFERROR(Q675-(((R675+R676)/2)*J676)-(IF(O675&gt;O676,
                '1D'!$D$8*((O675^2-O676^2)/(2*'1D'!$I$5)),
                '1D'!$D$9*((O676^2-O675^2)/(2*'1D'!$I$5)))+('1D'!$D$10*(ABS(I676)/90)*(MAX(O675^2,
                        O676^2)/(2*'1D'!$I$5))))-Q676,
        0))</f>
        <v>-3.8358367564796936E-3</v>
      </c>
      <c r="V676" s="5">
        <f ca="1">IF($A$2=0,
    1,
    IF(IFERROR(V675,
            0)=0,
        0,
        IFERROR(IF(ROUND(S676,
                    3)=1,
                1,
                IF(AND(ABS(U676)&lt;'1D'!$D$19,
                        S676&gt;1),
                    1,
                    0)),
            0)))</f>
        <v>0</v>
      </c>
      <c r="W676" s="5">
        <f ca="1">IF($A$2=0,
    MAX(MAX('1D'!$D$16,
            MAX('1D'!$D$16,
                POWER((ABS(K676)^2)/('1D'!$I$5*MAX(F676,
                            0.1)^2),
                    1/3))),
        IFERROR(W1396,
            MAX(MAX('1D'!$D$16,
                    MAX('1D'!$D$16,
                        POWER((ABS(K676)^2)/('1D'!$I$5*MAX(F676,
                                    0.1)^2),
                            1/3))),
                ($L$2)-E1396))),
    IF(IFERROR(AG677,
            0)=0,
        MAX(MAX('1D'!$D$16,
                MAX('1D'!$D$16,
                    POWER((ABS(K676)^2)/('1D'!$I$5*MAX(F676,
                                0.1)^2),
                        1/3))),
            IFERROR(W1396,
                MAX(MAX('1D'!$D$16,
                        MAX('1D'!$D$16,
                            POWER((ABS(K676)^2)/('1D'!$I$5*MAX(F676,
                                        0.1)^2),
                                1/3))),
                    ($L$2)-E1396))),
        IF(IFERROR(W676,
                0)=0,
            MAX(MAX('1D'!$D$16,
                    MAX('1D'!$D$16,
                        POWER((ABS(K676)^2)/('1D'!$I$5*MAX(F676,
                                    0.1)^2),
                            1/3))),
                IFERROR(W1396,
                    MAX(MAX('1D'!$D$16,
                            MAX('1D'!$D$16,
                                POWER((ABS(K676)^2)/('1D'!$I$5*MAX(F676,
                                            0.1)^2),
                                    1/3))),
                        ($L$2)-E1396))),
            IF(OR(IFERROR(AD676,
                        0)&gt;=1,
                    IFERROR(AD677,
                        0)&gt;=1),
                MAX('1D'!$D$16,
                    MAX('1D'!$D$16,
                        POWER((ABS(K676)^2)/('1D'!$I$5*MAX(F676,
                                    0.1)^2),
                            1/3))),
                IF(ABS(IFERROR(AF676,
                            0))&lt;'1D'!$D$19,
                    MAX(MAX('1D'!$D$16,
                            MAX('1D'!$D$16,
                                POWER((ABS(K676)^2)/('1D'!$I$5*MAX(F676,
                                            0.1)^2),
                                    1/3))),
                        IFERROR(W676,
                            0)),
                    MAX(MAX('1D'!$D$16,
                            MAX('1D'!$D$16,
                                POWER((ABS(K676)^2)/('1D'!$I$5*MAX(F676,
                                            0.1)^2),
                                    1/3))),
                        (IFERROR(W676,
                                0))+((IFERROR(AF676,
                                    0))*'1D'!$D$18)))))))</f>
        <v>2.1389677043987478</v>
      </c>
      <c r="X676" s="5">
        <f t="shared" ca="1" si="144"/>
        <v>11.122632062873489</v>
      </c>
      <c r="Y676" s="5">
        <f t="shared" ca="1" si="145"/>
        <v>1.1735290000551568</v>
      </c>
      <c r="Z676" s="5">
        <f t="shared" ca="1" si="146"/>
        <v>4.5807502857230418</v>
      </c>
      <c r="AA676" s="5">
        <f t="shared" ca="1" si="147"/>
        <v>634.36846770439877</v>
      </c>
      <c r="AB676" s="5">
        <f ca="1">AA676+((ABS(K676)/MAX(((F676)+(G676)*(W676))*(W676),
            0.000001))^2)/(2*'1D'!$I$5)</f>
        <v>635.43795155659814</v>
      </c>
      <c r="AC676" s="5">
        <f ca="1">((ABS(K676)*'1D'!$D$6)/(MAX(((F676)+(G676)*(W676))*(W676),
            0.000001)*MAX(((((F676)+(G676)*(W676))*(W676))/MAX((F676)+2*(W676)*SQRT(1+(G676)^2),
                    0.000001))^(2/3),
            0.000001)))^2</f>
        <v>3.8141460404132466E-3</v>
      </c>
      <c r="AD676" s="5">
        <f ca="1">ABS(ABS(K676)/MAX(((F676)+(G676)*(W676))*(W676),
        0.000001))/SQRT('1D'!$I$5*MAX((((F676)+(G676)*(W676))*(W676))/MAX((F676)+2*(G676)*(W676),
            0.000001),
        0.000001))</f>
        <v>1.0000000000000004</v>
      </c>
      <c r="AE676" s="5">
        <f ca="1">((F676)*(W676)^2)/2+(G676)*(W676)^3/3+(ABS(K676)^2)/('1D'!$I$5*MAX(((F676)+(G676)*(W676))*(W676),
        0.000001))</f>
        <v>35.686426155594638</v>
      </c>
      <c r="AF676" s="5">
        <f ca="1">IF($A$2=0,
    0,
    IFERROR(AB677+(((AC676+AC677)/2)*J677)+(IF(Z676&gt;Z677,
                '1D'!$D$8*((Z676^2-Z677^2)/(2*'1D'!$I$5)),
                '1D'!$D$9*((Z677^2-Z676^2)/(2*'1D'!$I$5)))+('1D'!$D$10*(ABS(I677)/90)*(MAX(Z676^2,
                        Z677^2)/(2*'1D'!$I$5))))-AB676,
        0))</f>
        <v>3.3513287753521581E-3</v>
      </c>
      <c r="AG676" s="5">
        <f ca="1">IF($A$2=0,
    1,
    IF(IFERROR(AG677,
            0)=0,
        0,
        IFERROR(IF(OR(ROUND(AD676,
                        3)&gt;=1,
                    AND(ABS(AF676)&lt;'1D'!$D$19,
                        AD676&lt;1)),
                1,
                0),
            0)))</f>
        <v>1</v>
      </c>
      <c r="AH676" s="5">
        <f ca="1">IFERROR(IF('1D'!V32="Supercritical",
        MAX('1D'!$D$16,
            IFERROR(L676,
                MAX('1D'!$D$16,
                    POWER((ABS(K676)^2)/('1D'!$I$5*MAX(F676,
                                0.1)^2),
                        1/3)))),
        IF('1D'!V32="Subcritical",
            MAX('1D'!$D$16,
                IFERROR(W676,
                    MAX('1D'!$D$16,
                        POWER((ABS(K676)^2)/('1D'!$I$5*MAX(F676,
                                    0.1)^2),
                            1/3)))),
            IF(IFERROR(T676,
                    -1E+99)&gt;=IFERROR(AE676,
                    -1E+99),
                MAX('1D'!$D$16,
                    IFERROR(L676,
                        MAX('1D'!$D$16,
                            POWER((ABS(K676)^2)/('1D'!$I$5*MAX(F676,
                                        0.1)^2),
                                1/3)))),
                MAX('1D'!$D$16,
                    IFERROR(W676,
                        MAX('1D'!$D$16,
                            POWER((ABS(K676)^2)/('1D'!$I$5*MAX(F676,
                                        0.1)^2),
                                1/3))))))),
    MAX('1D'!$D$16,
        POWER((ABS(K676)^2)/('1D'!$I$5*MAX(F676,
                    0.1)^2),
            1/3)))</f>
        <v>2.0411692021517887</v>
      </c>
      <c r="AI676" s="5">
        <f t="shared" ca="1" si="148"/>
        <v>634.27066920215179</v>
      </c>
      <c r="AJ676" s="5">
        <f ca="1">AI676+((ABS(K676)/MAX(((F676)+(G676)*(AH676))*(AH676),
            0.000001))^2)/(2*'1D'!$I$5)</f>
        <v>635.44509253909484</v>
      </c>
      <c r="AM676">
        <v>0</v>
      </c>
      <c r="AN676">
        <v>0</v>
      </c>
      <c r="AO676" s="5">
        <f t="shared" si="149"/>
        <v>0</v>
      </c>
      <c r="AP676" s="5">
        <f t="shared" si="153"/>
        <v>0</v>
      </c>
      <c r="AQ676" s="5">
        <f ca="1">ABS(ABS(K676)/MAX(((F676)+(G676)*(AH676))*(AH676),
        0.000001))/SQRT('1D'!$I$5*MAX((((F676)+(G676)*(AH676))*(AH676))/MAX((F676)+2*(G676)*(AH676),
            0.000001),
        0.000001))</f>
        <v>1.0727235886044055</v>
      </c>
      <c r="AR676" s="5" t="str">
        <f t="shared" ca="1" si="150"/>
        <v>Supercritical</v>
      </c>
      <c r="AS676" s="5">
        <f ca="1">((ABS(K676)*'1D'!$D$6)/(MAX(((F676)+(G676)*(AH676))*(AH676),
            0.000001)*MAX(((((F676)+(G676)*(AH676))*(AH676))/MAX((F676)+2*(AH676)*SQRT(1+(G676)^2),
                    0.000001))^(2/3),
            0.000001)))^2</f>
        <v>4.3358367565141456E-3</v>
      </c>
    </row>
    <row r="677" spans="1:45" x14ac:dyDescent="0.35">
      <c r="A677">
        <v>668</v>
      </c>
      <c r="B677">
        <v>666.995</v>
      </c>
      <c r="C677">
        <v>616126.42000000004</v>
      </c>
      <c r="D677">
        <v>3097332.0189999999</v>
      </c>
      <c r="E677">
        <v>632.22900000000004</v>
      </c>
      <c r="F677">
        <v>5.2</v>
      </c>
      <c r="G677">
        <v>0</v>
      </c>
      <c r="H677" t="s">
        <v>176</v>
      </c>
      <c r="I677">
        <v>2.3E-2</v>
      </c>
      <c r="J677" s="5">
        <f t="shared" si="151"/>
        <v>0.99900000000002365</v>
      </c>
      <c r="K677" s="5">
        <f t="shared" ca="1" si="152"/>
        <v>50.95</v>
      </c>
      <c r="L677" s="5">
        <f ca="1">IF($A$2=0,
    IFERROR(L676,
        MAX('1D'!$D$16,
            POWER((ABS(K677)^2)/('1D'!$I$5*MAX(F677,
                        0.1)^2),
                1/3))),
    IF(IFERROR(V676,
            0)=0,
        IFERROR(L676,
            MAX('1D'!$D$16,
                POWER((ABS(K677)^2)/('1D'!$I$5*MAX(F677,
                            0.1)^2),
                    1/3))),
        IF(OR(IFERROR(L677,
                    0)=0,
                IFERROR(S676,
                    0)&lt;1,
                IFERROR(S677,
                    0)&lt;1),
            MAX('1D'!$D$16,
                POWER((ABS(K677)^2)/('1D'!$I$5*MAX(F677,
                            0.1)^2),
                    1/3)),
            IF(IFERROR(U677,
                    0)&gt;0,
                MAX('1D'!$D$16,
                    IFERROR(L677,
                        0)+((IFERROR(U677,
                                0))*'1D'!$D$18*IF((IFERROR(S677,
                                    0))&lt;1,
                            1,
                            -1))),
                IF(IFERROR(U677,
                        0)&lt;0,
                    IF(ABS((MAX('1D'!$D$16,
                                    POWER((ABS(K677)^2)/('1D'!$I$5*MAX(F677,
                                                0.1)^2),
                                        1/3)))-IFERROR(L677,
                                0))&gt;'1D'!$D$19,
                        MAX('1D'!$D$16,
                            IF((MAX('1D'!$D$16,
                                        POWER((ABS(K677)^2)/('1D'!$I$5*MAX(F677,
                                                    0.1)^2),
                                            1/3)))&gt;IFERROR(L677,
                                    0),
                                MIN((MAX('1D'!$D$16,
                                            POWER((ABS(K677)^2)/('1D'!$I$5*MAX(F677,
                                                        0.1)^2),
                                                1/3))),
                                    IFERROR(L677,
                                        0)+(MIN(ABS(IFERROR(U677,
                                                    0))*'1D'!$D$18,
                                            ABS((MAX('1D'!$D$16,
                                                        POWER((ABS(K677)^2)/('1D'!$I$5*MAX(F677,
                                                                    0.1)^2),
                                                            1/3)))-IFERROR(L677,
                                                    0))))),
                                MAX((MAX('1D'!$D$16,
                                            POWER((ABS(K677)^2)/('1D'!$I$5*MAX(F677,
                                                        0.1)^2),
                                                1/3))),
                                    IFERROR(L677,
                                        0)-(MIN(ABS(IFERROR(U677,
                                                    0))*'1D'!$D$18,
                                            ABS((MAX('1D'!$D$16,
                                                        POWER((ABS(K677)^2)/('1D'!$I$5*MAX(F677,
                                                                    0.1)^2),
                                                            1/3)))-IFERROR(L677,
                                                    0))))))),
                        MAX('1D'!$D$16,
                            POWER((ABS(K677)^2)/('1D'!$I$5*MAX(F677,
                                        0.1)^2),
                                1/3))),
                    MAX('1D'!$D$16,
                        IFERROR(L677,
                            0)))))))</f>
        <v>2.0411692021517887</v>
      </c>
      <c r="M677" s="5">
        <f t="shared" ca="1" si="140"/>
        <v>10.614079851189301</v>
      </c>
      <c r="N677" s="5">
        <f t="shared" ca="1" si="141"/>
        <v>1.1434704692804873</v>
      </c>
      <c r="O677" s="5">
        <f t="shared" ca="1" si="142"/>
        <v>4.8002276894771132</v>
      </c>
      <c r="P677" s="5">
        <f t="shared" ca="1" si="143"/>
        <v>634.27016920215181</v>
      </c>
      <c r="Q677" s="5">
        <f ca="1">P677+((ABS(K677)/MAX(((F677)+(G677)*(L677))*(L677),
            0.000001))^2)/(2*'1D'!$I$5)</f>
        <v>635.44459253909486</v>
      </c>
      <c r="R677" s="5">
        <f ca="1">((ABS(K677)*'1D'!$D$6)/(MAX(((F677)+(G677)*(L677))*(L677),
            0.000001)*MAX(((((F677)+(G677)*(L677))*(L677))/MAX((F677)+2*(L677)*SQRT(1+(G677)^2),
                    0.000001))^(2/3),
            0.000001)))^2</f>
        <v>4.3358367565141456E-3</v>
      </c>
      <c r="S677" s="5">
        <f ca="1">ABS(ABS(K677)/MAX(((F677)+(G677)*(L677))*(L677),
        0.000001))/SQRT('1D'!$I$5*MAX((((F677)+(G677)*(L677))*(L677))/MAX((F677)+2*(G677)*(L677),
            0.000001),
        0.000001))</f>
        <v>1.0727235886044055</v>
      </c>
      <c r="T677" s="5">
        <f ca="1">((F677)*(L677)^2)/2+(G677)*(L677)^3/3+(ABS(K677)^2)/('1D'!$I$5*MAX(((F677)+(G677)*(L677))*(L677),
        0.000001))</f>
        <v>35.763412605541333</v>
      </c>
      <c r="U677" s="5">
        <f ca="1">IF($A$2=0,
    0,
    IFERROR(Q676-(((R676+R677)/2)*J677)-(IF(O676&gt;O677,
                '1D'!$D$8*((O676^2-O677^2)/(2*'1D'!$I$5)),
                '1D'!$D$9*((O677^2-O676^2)/(2*'1D'!$I$5)))+('1D'!$D$10*(ABS(I677)/90)*(MAX(O676^2,
                        O677^2)/(2*'1D'!$I$5))))-Q677,
        0))</f>
        <v>-3.8765204810715659E-3</v>
      </c>
      <c r="V677" s="5">
        <f ca="1">IF($A$2=0,
    1,
    IF(IFERROR(V676,
            0)=0,
        0,
        IFERROR(IF(ROUND(S677,
                    3)=1,
                1,
                IF(AND(ABS(U677)&lt;'1D'!$D$19,
                        S677&gt;1),
                    1,
                    0)),
            0)))</f>
        <v>0</v>
      </c>
      <c r="W677" s="5">
        <f ca="1">IF($A$2=0,
    MAX(MAX('1D'!$D$16,
            MAX('1D'!$D$16,
                POWER((ABS(K677)^2)/('1D'!$I$5*MAX(F677,
                            0.1)^2),
                    1/3))),
        IFERROR(W1396,
            MAX(MAX('1D'!$D$16,
                    MAX('1D'!$D$16,
                        POWER((ABS(K677)^2)/('1D'!$I$5*MAX(F677,
                                    0.1)^2),
                            1/3))),
                ($L$2)-E1396))),
    IF(IFERROR(AG678,
            0)=0,
        MAX(MAX('1D'!$D$16,
                MAX('1D'!$D$16,
                    POWER((ABS(K677)^2)/('1D'!$I$5*MAX(F677,
                                0.1)^2),
                        1/3))),
            IFERROR(W1396,
                MAX(MAX('1D'!$D$16,
                        MAX('1D'!$D$16,
                            POWER((ABS(K677)^2)/('1D'!$I$5*MAX(F677,
                                        0.1)^2),
                                1/3))),
                    ($L$2)-E1396))),
        IF(IFERROR(W677,
                0)=0,
            MAX(MAX('1D'!$D$16,
                    MAX('1D'!$D$16,
                        POWER((ABS(K677)^2)/('1D'!$I$5*MAX(F677,
                                    0.1)^2),
                            1/3))),
                IFERROR(W1396,
                    MAX(MAX('1D'!$D$16,
                            MAX('1D'!$D$16,
                                POWER((ABS(K677)^2)/('1D'!$I$5*MAX(F677,
                                            0.1)^2),
                                    1/3))),
                        ($L$2)-E1396))),
            IF(OR(IFERROR(AD677,
                        0)&gt;=1,
                    IFERROR(AD678,
                        0)&gt;=1),
                MAX('1D'!$D$16,
                    MAX('1D'!$D$16,
                        POWER((ABS(K677)^2)/('1D'!$I$5*MAX(F677,
                                    0.1)^2),
                            1/3))),
                IF(ABS(IFERROR(AF677,
                            0))&lt;'1D'!$D$19,
                    MAX(MAX('1D'!$D$16,
                            MAX('1D'!$D$16,
                                POWER((ABS(K677)^2)/('1D'!$I$5*MAX(F677,
                                            0.1)^2),
                                    1/3))),
                        IFERROR(W677,
                            0)),
                    MAX(MAX('1D'!$D$16,
                            MAX('1D'!$D$16,
                                POWER((ABS(K677)^2)/('1D'!$I$5*MAX(F677,
                                            0.1)^2),
                                    1/3))),
                        (IFERROR(W677,
                                0))+((IFERROR(AF677,
                                    0))*'1D'!$D$18)))))))</f>
        <v>2.1389677043987478</v>
      </c>
      <c r="X677" s="5">
        <f t="shared" ca="1" si="144"/>
        <v>11.122632062873489</v>
      </c>
      <c r="Y677" s="5">
        <f t="shared" ca="1" si="145"/>
        <v>1.1735290000551568</v>
      </c>
      <c r="Z677" s="5">
        <f t="shared" ca="1" si="146"/>
        <v>4.5807502857230418</v>
      </c>
      <c r="AA677" s="5">
        <f t="shared" ca="1" si="147"/>
        <v>634.36796770439878</v>
      </c>
      <c r="AB677" s="5">
        <f ca="1">AA677+((ABS(K677)/MAX(((F677)+(G677)*(W677))*(W677),
            0.000001))^2)/(2*'1D'!$I$5)</f>
        <v>635.43745155659815</v>
      </c>
      <c r="AC677" s="5">
        <f ca="1">((ABS(K677)*'1D'!$D$6)/(MAX(((F677)+(G677)*(W677))*(W677),
            0.000001)*MAX(((((F677)+(G677)*(W677))*(W677))/MAX((F677)+2*(W677)*SQRT(1+(G677)^2),
                    0.000001))^(2/3),
            0.000001)))^2</f>
        <v>3.8141460404132466E-3</v>
      </c>
      <c r="AD677" s="5">
        <f ca="1">ABS(ABS(K677)/MAX(((F677)+(G677)*(W677))*(W677),
        0.000001))/SQRT('1D'!$I$5*MAX((((F677)+(G677)*(W677))*(W677))/MAX((F677)+2*(G677)*(W677),
            0.000001),
        0.000001))</f>
        <v>1.0000000000000004</v>
      </c>
      <c r="AE677" s="5">
        <f ca="1">((F677)*(W677)^2)/2+(G677)*(W677)^3/3+(ABS(K677)^2)/('1D'!$I$5*MAX(((F677)+(G677)*(W677))*(W677),
        0.000001))</f>
        <v>35.686426155594638</v>
      </c>
      <c r="AF677" s="5">
        <f ca="1">IF($A$2=0,
    0,
    IFERROR(AB678+(((AC677+AC678)/2)*J678)+(IF(Z677&gt;Z678,
                '1D'!$D$8*((Z677^2-Z678^2)/(2*'1D'!$I$5)),
                '1D'!$D$9*((Z678^2-Z677^2)/(2*'1D'!$I$5)))+('1D'!$D$10*(ABS(I678)/90)*(MAX(Z677^2,
                        Z678^2)/(2*'1D'!$I$5))))-AB677,
        0))</f>
        <v>3.3589570674621427E-3</v>
      </c>
      <c r="AG677" s="5">
        <f ca="1">IF($A$2=0,
    1,
    IF(IFERROR(AG678,
            0)=0,
        0,
        IFERROR(IF(OR(ROUND(AD677,
                        3)&gt;=1,
                    AND(ABS(AF677)&lt;'1D'!$D$19,
                        AD677&lt;1)),
                1,
                0),
            0)))</f>
        <v>1</v>
      </c>
      <c r="AH677" s="5">
        <f ca="1">IFERROR(IF('1D'!V32="Supercritical",
        MAX('1D'!$D$16,
            IFERROR(L677,
                MAX('1D'!$D$16,
                    POWER((ABS(K677)^2)/('1D'!$I$5*MAX(F677,
                                0.1)^2),
                        1/3)))),
        IF('1D'!V32="Subcritical",
            MAX('1D'!$D$16,
                IFERROR(W677,
                    MAX('1D'!$D$16,
                        POWER((ABS(K677)^2)/('1D'!$I$5*MAX(F677,
                                    0.1)^2),
                            1/3)))),
            IF(IFERROR(T677,
                    -1E+99)&gt;=IFERROR(AE677,
                    -1E+99),
                MAX('1D'!$D$16,
                    IFERROR(L677,
                        MAX('1D'!$D$16,
                            POWER((ABS(K677)^2)/('1D'!$I$5*MAX(F677,
                                        0.1)^2),
                                1/3)))),
                MAX('1D'!$D$16,
                    IFERROR(W677,
                        MAX('1D'!$D$16,
                            POWER((ABS(K677)^2)/('1D'!$I$5*MAX(F677,
                                        0.1)^2),
                                1/3))))))),
    MAX('1D'!$D$16,
        POWER((ABS(K677)^2)/('1D'!$I$5*MAX(F677,
                    0.1)^2),
            1/3)))</f>
        <v>2.0411692021517887</v>
      </c>
      <c r="AI677" s="5">
        <f t="shared" ca="1" si="148"/>
        <v>634.27016920215181</v>
      </c>
      <c r="AJ677" s="5">
        <f ca="1">AI677+((ABS(K677)/MAX(((F677)+(G677)*(AH677))*(AH677),
            0.000001))^2)/(2*'1D'!$I$5)</f>
        <v>635.44459253909486</v>
      </c>
      <c r="AM677">
        <v>0</v>
      </c>
      <c r="AN677">
        <v>0</v>
      </c>
      <c r="AO677" s="5">
        <f t="shared" si="149"/>
        <v>0</v>
      </c>
      <c r="AP677" s="5">
        <f t="shared" si="153"/>
        <v>0</v>
      </c>
      <c r="AQ677" s="5">
        <f ca="1">ABS(ABS(K677)/MAX(((F677)+(G677)*(AH677))*(AH677),
        0.000001))/SQRT('1D'!$I$5*MAX((((F677)+(G677)*(AH677))*(AH677))/MAX((F677)+2*(G677)*(AH677),
            0.000001),
        0.000001))</f>
        <v>1.0727235886044055</v>
      </c>
      <c r="AR677" s="5" t="str">
        <f t="shared" ca="1" si="150"/>
        <v>Supercritical</v>
      </c>
      <c r="AS677" s="5">
        <f ca="1">((ABS(K677)*'1D'!$D$6)/(MAX(((F677)+(G677)*(AH677))*(AH677),
            0.000001)*MAX(((((F677)+(G677)*(AH677))*(AH677))/MAX((F677)+2*(AH677)*SQRT(1+(G677)^2),
                    0.000001))^(2/3),
            0.000001)))^2</f>
        <v>4.3358367565141456E-3</v>
      </c>
    </row>
    <row r="678" spans="1:45" x14ac:dyDescent="0.35">
      <c r="A678">
        <v>669</v>
      </c>
      <c r="B678">
        <v>667.99599999999998</v>
      </c>
      <c r="C678">
        <v>616125.94499999995</v>
      </c>
      <c r="D678">
        <v>3097331.1379999998</v>
      </c>
      <c r="E678">
        <v>632.22850000000005</v>
      </c>
      <c r="F678">
        <v>5.2</v>
      </c>
      <c r="G678">
        <v>0</v>
      </c>
      <c r="H678" t="s">
        <v>176</v>
      </c>
      <c r="I678">
        <v>2.3E-2</v>
      </c>
      <c r="J678" s="5">
        <f t="shared" si="151"/>
        <v>1.0009999999999764</v>
      </c>
      <c r="K678" s="5">
        <f t="shared" ca="1" si="152"/>
        <v>50.95</v>
      </c>
      <c r="L678" s="5">
        <f ca="1">IF($A$2=0,
    IFERROR(L677,
        MAX('1D'!$D$16,
            POWER((ABS(K678)^2)/('1D'!$I$5*MAX(F678,
                        0.1)^2),
                1/3))),
    IF(IFERROR(V677,
            0)=0,
        IFERROR(L677,
            MAX('1D'!$D$16,
                POWER((ABS(K678)^2)/('1D'!$I$5*MAX(F678,
                            0.1)^2),
                    1/3))),
        IF(OR(IFERROR(L678,
                    0)=0,
                IFERROR(S677,
                    0)&lt;1,
                IFERROR(S678,
                    0)&lt;1),
            MAX('1D'!$D$16,
                POWER((ABS(K678)^2)/('1D'!$I$5*MAX(F678,
                            0.1)^2),
                    1/3)),
            IF(IFERROR(U678,
                    0)&gt;0,
                MAX('1D'!$D$16,
                    IFERROR(L678,
                        0)+((IFERROR(U678,
                                0))*'1D'!$D$18*IF((IFERROR(S678,
                                    0))&lt;1,
                            1,
                            -1))),
                IF(IFERROR(U678,
                        0)&lt;0,
                    IF(ABS((MAX('1D'!$D$16,
                                    POWER((ABS(K678)^2)/('1D'!$I$5*MAX(F678,
                                                0.1)^2),
                                        1/3)))-IFERROR(L678,
                                0))&gt;'1D'!$D$19,
                        MAX('1D'!$D$16,
                            IF((MAX('1D'!$D$16,
                                        POWER((ABS(K678)^2)/('1D'!$I$5*MAX(F678,
                                                    0.1)^2),
                                            1/3)))&gt;IFERROR(L678,
                                    0),
                                MIN((MAX('1D'!$D$16,
                                            POWER((ABS(K678)^2)/('1D'!$I$5*MAX(F678,
                                                        0.1)^2),
                                                1/3))),
                                    IFERROR(L678,
                                        0)+(MIN(ABS(IFERROR(U678,
                                                    0))*'1D'!$D$18,
                                            ABS((MAX('1D'!$D$16,
                                                        POWER((ABS(K678)^2)/('1D'!$I$5*MAX(F678,
                                                                    0.1)^2),
                                                            1/3)))-IFERROR(L678,
                                                    0))))),
                                MAX((MAX('1D'!$D$16,
                                            POWER((ABS(K678)^2)/('1D'!$I$5*MAX(F678,
                                                        0.1)^2),
                                                1/3))),
                                    IFERROR(L678,
                                        0)-(MIN(ABS(IFERROR(U678,
                                                    0))*'1D'!$D$18,
                                            ABS((MAX('1D'!$D$16,
                                                        POWER((ABS(K678)^2)/('1D'!$I$5*MAX(F678,
                                                                    0.1)^2),
                                                            1/3)))-IFERROR(L678,
                                                    0))))))),
                        MAX('1D'!$D$16,
                            POWER((ABS(K678)^2)/('1D'!$I$5*MAX(F678,
                                        0.1)^2),
                                1/3))),
                    MAX('1D'!$D$16,
                        IFERROR(L678,
                            0)))))))</f>
        <v>2.0411692021517887</v>
      </c>
      <c r="M678" s="5">
        <f t="shared" ca="1" si="140"/>
        <v>10.614079851189301</v>
      </c>
      <c r="N678" s="5">
        <f t="shared" ca="1" si="141"/>
        <v>1.1434704692804873</v>
      </c>
      <c r="O678" s="5">
        <f t="shared" ca="1" si="142"/>
        <v>4.8002276894771132</v>
      </c>
      <c r="P678" s="5">
        <f t="shared" ca="1" si="143"/>
        <v>634.26966920215182</v>
      </c>
      <c r="Q678" s="5">
        <f ca="1">P678+((ABS(K678)/MAX(((F678)+(G678)*(L678))*(L678),
            0.000001))^2)/(2*'1D'!$I$5)</f>
        <v>635.44409253909487</v>
      </c>
      <c r="R678" s="5">
        <f ca="1">((ABS(K678)*'1D'!$D$6)/(MAX(((F678)+(G678)*(L678))*(L678),
            0.000001)*MAX(((((F678)+(G678)*(L678))*(L678))/MAX((F678)+2*(L678)*SQRT(1+(G678)^2),
                    0.000001))^(2/3),
            0.000001)))^2</f>
        <v>4.3358367565141456E-3</v>
      </c>
      <c r="S678" s="5">
        <f ca="1">ABS(ABS(K678)/MAX(((F678)+(G678)*(L678))*(L678),
        0.000001))/SQRT('1D'!$I$5*MAX((((F678)+(G678)*(L678))*(L678))/MAX((F678)+2*(G678)*(L678),
            0.000001),
        0.000001))</f>
        <v>1.0727235886044055</v>
      </c>
      <c r="T678" s="5">
        <f ca="1">((F678)*(L678)^2)/2+(G678)*(L678)^3/3+(ABS(K678)^2)/('1D'!$I$5*MAX(((F678)+(G678)*(L678))*(L678),
        0.000001))</f>
        <v>35.763412605541333</v>
      </c>
      <c r="U678" s="5">
        <f ca="1">IF($A$2=0,
    0,
    IFERROR(Q677-(((R677+R678)/2)*J678)-(IF(O677&gt;O678,
                '1D'!$D$8*((O677^2-O678^2)/(2*'1D'!$I$5)),
                '1D'!$D$9*((O678^2-O677^2)/(2*'1D'!$I$5)))+('1D'!$D$10*(ABS(I678)/90)*(MAX(O677^2,
                        O678^2)/(2*'1D'!$I$5))))-Q678,
        0))</f>
        <v>-3.8851921545983714E-3</v>
      </c>
      <c r="V678" s="5">
        <f ca="1">IF($A$2=0,
    1,
    IF(IFERROR(V677,
            0)=0,
        0,
        IFERROR(IF(ROUND(S678,
                    3)=1,
                1,
                IF(AND(ABS(U678)&lt;'1D'!$D$19,
                        S678&gt;1),
                    1,
                    0)),
            0)))</f>
        <v>0</v>
      </c>
      <c r="W678" s="5">
        <f ca="1">IF($A$2=0,
    MAX(MAX('1D'!$D$16,
            MAX('1D'!$D$16,
                POWER((ABS(K678)^2)/('1D'!$I$5*MAX(F678,
                            0.1)^2),
                    1/3))),
        IFERROR(W1396,
            MAX(MAX('1D'!$D$16,
                    MAX('1D'!$D$16,
                        POWER((ABS(K678)^2)/('1D'!$I$5*MAX(F678,
                                    0.1)^2),
                            1/3))),
                ($L$2)-E1396))),
    IF(IFERROR(AG679,
            0)=0,
        MAX(MAX('1D'!$D$16,
                MAX('1D'!$D$16,
                    POWER((ABS(K678)^2)/('1D'!$I$5*MAX(F678,
                                0.1)^2),
                        1/3))),
            IFERROR(W1396,
                MAX(MAX('1D'!$D$16,
                        MAX('1D'!$D$16,
                            POWER((ABS(K678)^2)/('1D'!$I$5*MAX(F678,
                                        0.1)^2),
                                1/3))),
                    ($L$2)-E1396))),
        IF(IFERROR(W678,
                0)=0,
            MAX(MAX('1D'!$D$16,
                    MAX('1D'!$D$16,
                        POWER((ABS(K678)^2)/('1D'!$I$5*MAX(F678,
                                    0.1)^2),
                            1/3))),
                IFERROR(W1396,
                    MAX(MAX('1D'!$D$16,
                            MAX('1D'!$D$16,
                                POWER((ABS(K678)^2)/('1D'!$I$5*MAX(F678,
                                            0.1)^2),
                                    1/3))),
                        ($L$2)-E1396))),
            IF(OR(IFERROR(AD678,
                        0)&gt;=1,
                    IFERROR(AD679,
                        0)&gt;=1),
                MAX('1D'!$D$16,
                    MAX('1D'!$D$16,
                        POWER((ABS(K678)^2)/('1D'!$I$5*MAX(F678,
                                    0.1)^2),
                            1/3))),
                IF(ABS(IFERROR(AF678,
                            0))&lt;'1D'!$D$19,
                    MAX(MAX('1D'!$D$16,
                            MAX('1D'!$D$16,
                                POWER((ABS(K678)^2)/('1D'!$I$5*MAX(F678,
                                            0.1)^2),
                                    1/3))),
                        IFERROR(W678,
                            0)),
                    MAX(MAX('1D'!$D$16,
                            MAX('1D'!$D$16,
                                POWER((ABS(K678)^2)/('1D'!$I$5*MAX(F678,
                                            0.1)^2),
                                    1/3))),
                        (IFERROR(W678,
                                0))+((IFERROR(AF678,
                                    0))*'1D'!$D$18)))))))</f>
        <v>2.1389677043987478</v>
      </c>
      <c r="X678" s="5">
        <f t="shared" ca="1" si="144"/>
        <v>11.122632062873489</v>
      </c>
      <c r="Y678" s="5">
        <f t="shared" ca="1" si="145"/>
        <v>1.1735290000551568</v>
      </c>
      <c r="Z678" s="5">
        <f t="shared" ca="1" si="146"/>
        <v>4.5807502857230418</v>
      </c>
      <c r="AA678" s="5">
        <f t="shared" ca="1" si="147"/>
        <v>634.36746770439879</v>
      </c>
      <c r="AB678" s="5">
        <f ca="1">AA678+((ABS(K678)/MAX(((F678)+(G678)*(W678))*(W678),
            0.000001))^2)/(2*'1D'!$I$5)</f>
        <v>635.43695155659816</v>
      </c>
      <c r="AC678" s="5">
        <f ca="1">((ABS(K678)*'1D'!$D$6)/(MAX(((F678)+(G678)*(W678))*(W678),
            0.000001)*MAX(((((F678)+(G678)*(W678))*(W678))/MAX((F678)+2*(W678)*SQRT(1+(G678)^2),
                    0.000001))^(2/3),
            0.000001)))^2</f>
        <v>3.8141460404132466E-3</v>
      </c>
      <c r="AD678" s="5">
        <f ca="1">ABS(ABS(K678)/MAX(((F678)+(G678)*(W678))*(W678),
        0.000001))/SQRT('1D'!$I$5*MAX((((F678)+(G678)*(W678))*(W678))/MAX((F678)+2*(G678)*(W678),
            0.000001),
        0.000001))</f>
        <v>1.0000000000000004</v>
      </c>
      <c r="AE678" s="5">
        <f ca="1">((F678)*(W678)^2)/2+(G678)*(W678)^3/3+(ABS(K678)^2)/('1D'!$I$5*MAX(((F678)+(G678)*(W678))*(W678),
        0.000001))</f>
        <v>35.686426155594638</v>
      </c>
      <c r="AF678" s="5">
        <f ca="1">IF($A$2=0,
    0,
    IFERROR(AB679+(((AC678+AC679)/2)*J679)+(IF(Z678&gt;Z679,
                '1D'!$D$8*((Z678^2-Z679^2)/(2*'1D'!$I$5)),
                '1D'!$D$9*((Z679^2-Z678^2)/(2*'1D'!$I$5)))+('1D'!$D$10*(ABS(I679)/90)*(MAX(Z678^2,
                        Z679^2)/(2*'1D'!$I$5))))-AB678,
        0))</f>
        <v>3.3622728136606383E-3</v>
      </c>
      <c r="AG678" s="5">
        <f ca="1">IF($A$2=0,
    1,
    IF(IFERROR(AG679,
            0)=0,
        0,
        IFERROR(IF(OR(ROUND(AD678,
                        3)&gt;=1,
                    AND(ABS(AF678)&lt;'1D'!$D$19,
                        AD678&lt;1)),
                1,
                0),
            0)))</f>
        <v>1</v>
      </c>
      <c r="AH678" s="5">
        <f ca="1">IFERROR(IF('1D'!V32="Supercritical",
        MAX('1D'!$D$16,
            IFERROR(L678,
                MAX('1D'!$D$16,
                    POWER((ABS(K678)^2)/('1D'!$I$5*MAX(F678,
                                0.1)^2),
                        1/3)))),
        IF('1D'!V32="Subcritical",
            MAX('1D'!$D$16,
                IFERROR(W678,
                    MAX('1D'!$D$16,
                        POWER((ABS(K678)^2)/('1D'!$I$5*MAX(F678,
                                    0.1)^2),
                            1/3)))),
            IF(IFERROR(T678,
                    -1E+99)&gt;=IFERROR(AE678,
                    -1E+99),
                MAX('1D'!$D$16,
                    IFERROR(L678,
                        MAX('1D'!$D$16,
                            POWER((ABS(K678)^2)/('1D'!$I$5*MAX(F678,
                                        0.1)^2),
                                1/3)))),
                MAX('1D'!$D$16,
                    IFERROR(W678,
                        MAX('1D'!$D$16,
                            POWER((ABS(K678)^2)/('1D'!$I$5*MAX(F678,
                                        0.1)^2),
                                1/3))))))),
    MAX('1D'!$D$16,
        POWER((ABS(K678)^2)/('1D'!$I$5*MAX(F678,
                    0.1)^2),
            1/3)))</f>
        <v>2.0411692021517887</v>
      </c>
      <c r="AI678" s="5">
        <f t="shared" ca="1" si="148"/>
        <v>634.26966920215182</v>
      </c>
      <c r="AJ678" s="5">
        <f ca="1">AI678+((ABS(K678)/MAX(((F678)+(G678)*(AH678))*(AH678),
            0.000001))^2)/(2*'1D'!$I$5)</f>
        <v>635.44409253909487</v>
      </c>
      <c r="AM678">
        <v>0</v>
      </c>
      <c r="AN678">
        <v>0</v>
      </c>
      <c r="AO678" s="5">
        <f t="shared" si="149"/>
        <v>0</v>
      </c>
      <c r="AP678" s="5">
        <f t="shared" si="153"/>
        <v>0</v>
      </c>
      <c r="AQ678" s="5">
        <f ca="1">ABS(ABS(K678)/MAX(((F678)+(G678)*(AH678))*(AH678),
        0.000001))/SQRT('1D'!$I$5*MAX((((F678)+(G678)*(AH678))*(AH678))/MAX((F678)+2*(G678)*(AH678),
            0.000001),
        0.000001))</f>
        <v>1.0727235886044055</v>
      </c>
      <c r="AR678" s="5" t="str">
        <f t="shared" ca="1" si="150"/>
        <v>Supercritical</v>
      </c>
      <c r="AS678" s="5">
        <f ca="1">((ABS(K678)*'1D'!$D$6)/(MAX(((F678)+(G678)*(AH678))*(AH678),
            0.000001)*MAX(((((F678)+(G678)*(AH678))*(AH678))/MAX((F678)+2*(AH678)*SQRT(1+(G678)^2),
                    0.000001))^(2/3),
            0.000001)))^2</f>
        <v>4.3358367565141456E-3</v>
      </c>
    </row>
    <row r="679" spans="1:45" x14ac:dyDescent="0.35">
      <c r="A679">
        <v>670</v>
      </c>
      <c r="B679">
        <v>668.99599999999998</v>
      </c>
      <c r="C679">
        <v>616125.47100000002</v>
      </c>
      <c r="D679">
        <v>3097330.2579999999</v>
      </c>
      <c r="E679">
        <v>632.22799999999995</v>
      </c>
      <c r="F679">
        <v>5.2</v>
      </c>
      <c r="G679">
        <v>0</v>
      </c>
      <c r="H679" t="s">
        <v>176</v>
      </c>
      <c r="I679">
        <v>2.7E-2</v>
      </c>
      <c r="J679" s="5">
        <f t="shared" si="151"/>
        <v>1</v>
      </c>
      <c r="K679" s="5">
        <f t="shared" ca="1" si="152"/>
        <v>50.95</v>
      </c>
      <c r="L679" s="5">
        <f ca="1">IF($A$2=0,
    IFERROR(L678,
        MAX('1D'!$D$16,
            POWER((ABS(K679)^2)/('1D'!$I$5*MAX(F679,
                        0.1)^2),
                1/3))),
    IF(IFERROR(V678,
            0)=0,
        IFERROR(L678,
            MAX('1D'!$D$16,
                POWER((ABS(K679)^2)/('1D'!$I$5*MAX(F679,
                            0.1)^2),
                    1/3))),
        IF(OR(IFERROR(L679,
                    0)=0,
                IFERROR(S678,
                    0)&lt;1,
                IFERROR(S679,
                    0)&lt;1),
            MAX('1D'!$D$16,
                POWER((ABS(K679)^2)/('1D'!$I$5*MAX(F679,
                            0.1)^2),
                    1/3)),
            IF(IFERROR(U679,
                    0)&gt;0,
                MAX('1D'!$D$16,
                    IFERROR(L679,
                        0)+((IFERROR(U679,
                                0))*'1D'!$D$18*IF((IFERROR(S679,
                                    0))&lt;1,
                            1,
                            -1))),
                IF(IFERROR(U679,
                        0)&lt;0,
                    IF(ABS((MAX('1D'!$D$16,
                                    POWER((ABS(K679)^2)/('1D'!$I$5*MAX(F679,
                                                0.1)^2),
                                        1/3)))-IFERROR(L679,
                                0))&gt;'1D'!$D$19,
                        MAX('1D'!$D$16,
                            IF((MAX('1D'!$D$16,
                                        POWER((ABS(K679)^2)/('1D'!$I$5*MAX(F679,
                                                    0.1)^2),
                                            1/3)))&gt;IFERROR(L679,
                                    0),
                                MIN((MAX('1D'!$D$16,
                                            POWER((ABS(K679)^2)/('1D'!$I$5*MAX(F679,
                                                        0.1)^2),
                                                1/3))),
                                    IFERROR(L679,
                                        0)+(MIN(ABS(IFERROR(U679,
                                                    0))*'1D'!$D$18,
                                            ABS((MAX('1D'!$D$16,
                                                        POWER((ABS(K679)^2)/('1D'!$I$5*MAX(F679,
                                                                    0.1)^2),
                                                            1/3)))-IFERROR(L679,
                                                    0))))),
                                MAX((MAX('1D'!$D$16,
                                            POWER((ABS(K679)^2)/('1D'!$I$5*MAX(F679,
                                                        0.1)^2),
                                                1/3))),
                                    IFERROR(L679,
                                        0)-(MIN(ABS(IFERROR(U679,
                                                    0))*'1D'!$D$18,
                                            ABS((MAX('1D'!$D$16,
                                                        POWER((ABS(K679)^2)/('1D'!$I$5*MAX(F679,
                                                                    0.1)^2),
                                                            1/3)))-IFERROR(L679,
                                                    0))))))),
                        MAX('1D'!$D$16,
                            POWER((ABS(K679)^2)/('1D'!$I$5*MAX(F679,
                                        0.1)^2),
                                1/3))),
                    MAX('1D'!$D$16,
                        IFERROR(L679,
                            0)))))))</f>
        <v>2.0411692021517887</v>
      </c>
      <c r="M679" s="5">
        <f t="shared" ca="1" si="140"/>
        <v>10.614079851189301</v>
      </c>
      <c r="N679" s="5">
        <f t="shared" ca="1" si="141"/>
        <v>1.1434704692804873</v>
      </c>
      <c r="O679" s="5">
        <f t="shared" ca="1" si="142"/>
        <v>4.8002276894771132</v>
      </c>
      <c r="P679" s="5">
        <f t="shared" ca="1" si="143"/>
        <v>634.26916920215172</v>
      </c>
      <c r="Q679" s="5">
        <f ca="1">P679+((ABS(K679)/MAX(((F679)+(G679)*(L679))*(L679),
            0.000001))^2)/(2*'1D'!$I$5)</f>
        <v>635.44359253909477</v>
      </c>
      <c r="R679" s="5">
        <f ca="1">((ABS(K679)*'1D'!$D$6)/(MAX(((F679)+(G679)*(L679))*(L679),
            0.000001)*MAX(((((F679)+(G679)*(L679))*(L679))/MAX((F679)+2*(L679)*SQRT(1+(G679)^2),
                    0.000001))^(2/3),
            0.000001)))^2</f>
        <v>4.3358367565141456E-3</v>
      </c>
      <c r="S679" s="5">
        <f ca="1">ABS(ABS(K679)/MAX(((F679)+(G679)*(L679))*(L679),
        0.000001))/SQRT('1D'!$I$5*MAX((((F679)+(G679)*(L679))*(L679))/MAX((F679)+2*(G679)*(L679),
            0.000001),
        0.000001))</f>
        <v>1.0727235886044055</v>
      </c>
      <c r="T679" s="5">
        <f ca="1">((F679)*(L679)^2)/2+(G679)*(L679)^3/3+(ABS(K679)^2)/('1D'!$I$5*MAX(((F679)+(G679)*(L679))*(L679),
        0.000001))</f>
        <v>35.763412605541333</v>
      </c>
      <c r="U679" s="5">
        <f ca="1">IF($A$2=0,
    0,
    IFERROR(Q678-(((R678+R679)/2)*J679)-(IF(O678&gt;O679,
                '1D'!$D$8*((O678^2-O679^2)/(2*'1D'!$I$5)),
                '1D'!$D$9*((O679^2-O678^2)/(2*'1D'!$I$5)))+('1D'!$D$10*(ABS(I679)/90)*(MAX(O678^2,
                        O679^2)/(2*'1D'!$I$5))))-Q679,
        0))</f>
        <v>-3.8886858064870466E-3</v>
      </c>
      <c r="V679" s="5">
        <f ca="1">IF($A$2=0,
    1,
    IF(IFERROR(V678,
            0)=0,
        0,
        IFERROR(IF(ROUND(S679,
                    3)=1,
                1,
                IF(AND(ABS(U679)&lt;'1D'!$D$19,
                        S679&gt;1),
                    1,
                    0)),
            0)))</f>
        <v>0</v>
      </c>
      <c r="W679" s="5">
        <f ca="1">IF($A$2=0,
    MAX(MAX('1D'!$D$16,
            MAX('1D'!$D$16,
                POWER((ABS(K679)^2)/('1D'!$I$5*MAX(F679,
                            0.1)^2),
                    1/3))),
        IFERROR(W1396,
            MAX(MAX('1D'!$D$16,
                    MAX('1D'!$D$16,
                        POWER((ABS(K679)^2)/('1D'!$I$5*MAX(F679,
                                    0.1)^2),
                            1/3))),
                ($L$2)-E1396))),
    IF(IFERROR(AG680,
            0)=0,
        MAX(MAX('1D'!$D$16,
                MAX('1D'!$D$16,
                    POWER((ABS(K679)^2)/('1D'!$I$5*MAX(F679,
                                0.1)^2),
                        1/3))),
            IFERROR(W1396,
                MAX(MAX('1D'!$D$16,
                        MAX('1D'!$D$16,
                            POWER((ABS(K679)^2)/('1D'!$I$5*MAX(F679,
                                        0.1)^2),
                                1/3))),
                    ($L$2)-E1396))),
        IF(IFERROR(W679,
                0)=0,
            MAX(MAX('1D'!$D$16,
                    MAX('1D'!$D$16,
                        POWER((ABS(K679)^2)/('1D'!$I$5*MAX(F679,
                                    0.1)^2),
                            1/3))),
                IFERROR(W1396,
                    MAX(MAX('1D'!$D$16,
                            MAX('1D'!$D$16,
                                POWER((ABS(K679)^2)/('1D'!$I$5*MAX(F679,
                                            0.1)^2),
                                    1/3))),
                        ($L$2)-E1396))),
            IF(OR(IFERROR(AD679,
                        0)&gt;=1,
                    IFERROR(AD680,
                        0)&gt;=1),
                MAX('1D'!$D$16,
                    MAX('1D'!$D$16,
                        POWER((ABS(K679)^2)/('1D'!$I$5*MAX(F679,
                                    0.1)^2),
                            1/3))),
                IF(ABS(IFERROR(AF679,
                            0))&lt;'1D'!$D$19,
                    MAX(MAX('1D'!$D$16,
                            MAX('1D'!$D$16,
                                POWER((ABS(K679)^2)/('1D'!$I$5*MAX(F679,
                                            0.1)^2),
                                    1/3))),
                        IFERROR(W679,
                            0)),
                    MAX(MAX('1D'!$D$16,
                            MAX('1D'!$D$16,
                                POWER((ABS(K679)^2)/('1D'!$I$5*MAX(F679,
                                            0.1)^2),
                                    1/3))),
                        (IFERROR(W679,
                                0))+((IFERROR(AF679,
                                    0))*'1D'!$D$18)))))))</f>
        <v>2.1389677043987478</v>
      </c>
      <c r="X679" s="5">
        <f t="shared" ca="1" si="144"/>
        <v>11.122632062873489</v>
      </c>
      <c r="Y679" s="5">
        <f t="shared" ca="1" si="145"/>
        <v>1.1735290000551568</v>
      </c>
      <c r="Z679" s="5">
        <f t="shared" ca="1" si="146"/>
        <v>4.5807502857230418</v>
      </c>
      <c r="AA679" s="5">
        <f t="shared" ca="1" si="147"/>
        <v>634.36696770439869</v>
      </c>
      <c r="AB679" s="5">
        <f ca="1">AA679+((ABS(K679)/MAX(((F679)+(G679)*(W679))*(W679),
            0.000001))^2)/(2*'1D'!$I$5)</f>
        <v>635.43645155659806</v>
      </c>
      <c r="AC679" s="5">
        <f ca="1">((ABS(K679)*'1D'!$D$6)/(MAX(((F679)+(G679)*(W679))*(W679),
            0.000001)*MAX(((((F679)+(G679)*(W679))*(W679))/MAX((F679)+2*(W679)*SQRT(1+(G679)^2),
                    0.000001))^(2/3),
            0.000001)))^2</f>
        <v>3.8141460404132466E-3</v>
      </c>
      <c r="AD679" s="5">
        <f ca="1">ABS(ABS(K679)/MAX(((F679)+(G679)*(W679))*(W679),
        0.000001))/SQRT('1D'!$I$5*MAX((((F679)+(G679)*(W679))*(W679))/MAX((F679)+2*(G679)*(W679),
            0.000001),
        0.000001))</f>
        <v>1.0000000000000004</v>
      </c>
      <c r="AE679" s="5">
        <f ca="1">((F679)*(W679)^2)/2+(G679)*(W679)^3/3+(ABS(K679)^2)/('1D'!$I$5*MAX(((F679)+(G679)*(W679))*(W679),
        0.000001))</f>
        <v>35.686426155594638</v>
      </c>
      <c r="AF679" s="5">
        <f ca="1">IF($A$2=0,
    0,
    IFERROR(AB680+(((AC679+AC680)/2)*J680)+(IF(Z679&gt;Z680,
                '1D'!$D$8*((Z679^2-Z680^2)/(2*'1D'!$I$5)),
                '1D'!$D$9*((Z680^2-Z679^2)/(2*'1D'!$I$5)))+('1D'!$D$10*(ABS(I680)/90)*(MAX(Z679^2,
                        Z680^2)/(2*'1D'!$I$5))))-AB679,
        0))</f>
        <v>3.3622728137743252E-3</v>
      </c>
      <c r="AG679" s="5">
        <f ca="1">IF($A$2=0,
    1,
    IF(IFERROR(AG680,
            0)=0,
        0,
        IFERROR(IF(OR(ROUND(AD679,
                        3)&gt;=1,
                    AND(ABS(AF679)&lt;'1D'!$D$19,
                        AD679&lt;1)),
                1,
                0),
            0)))</f>
        <v>1</v>
      </c>
      <c r="AH679" s="5">
        <f ca="1">IFERROR(IF('1D'!V32="Supercritical",
        MAX('1D'!$D$16,
            IFERROR(L679,
                MAX('1D'!$D$16,
                    POWER((ABS(K679)^2)/('1D'!$I$5*MAX(F679,
                                0.1)^2),
                        1/3)))),
        IF('1D'!V32="Subcritical",
            MAX('1D'!$D$16,
                IFERROR(W679,
                    MAX('1D'!$D$16,
                        POWER((ABS(K679)^2)/('1D'!$I$5*MAX(F679,
                                    0.1)^2),
                            1/3)))),
            IF(IFERROR(T679,
                    -1E+99)&gt;=IFERROR(AE679,
                    -1E+99),
                MAX('1D'!$D$16,
                    IFERROR(L679,
                        MAX('1D'!$D$16,
                            POWER((ABS(K679)^2)/('1D'!$I$5*MAX(F679,
                                        0.1)^2),
                                1/3)))),
                MAX('1D'!$D$16,
                    IFERROR(W679,
                        MAX('1D'!$D$16,
                            POWER((ABS(K679)^2)/('1D'!$I$5*MAX(F679,
                                        0.1)^2),
                                1/3))))))),
    MAX('1D'!$D$16,
        POWER((ABS(K679)^2)/('1D'!$I$5*MAX(F679,
                    0.1)^2),
            1/3)))</f>
        <v>2.0411692021517887</v>
      </c>
      <c r="AI679" s="5">
        <f t="shared" ca="1" si="148"/>
        <v>634.26916920215172</v>
      </c>
      <c r="AJ679" s="5">
        <f ca="1">AI679+((ABS(K679)/MAX(((F679)+(G679)*(AH679))*(AH679),
            0.000001))^2)/(2*'1D'!$I$5)</f>
        <v>635.44359253909477</v>
      </c>
      <c r="AM679">
        <v>0</v>
      </c>
      <c r="AN679">
        <v>0</v>
      </c>
      <c r="AO679" s="5">
        <f t="shared" si="149"/>
        <v>0</v>
      </c>
      <c r="AP679" s="5">
        <f t="shared" si="153"/>
        <v>0</v>
      </c>
      <c r="AQ679" s="5">
        <f ca="1">ABS(ABS(K679)/MAX(((F679)+(G679)*(AH679))*(AH679),
        0.000001))/SQRT('1D'!$I$5*MAX((((F679)+(G679)*(AH679))*(AH679))/MAX((F679)+2*(G679)*(AH679),
            0.000001),
        0.000001))</f>
        <v>1.0727235886044055</v>
      </c>
      <c r="AR679" s="5" t="str">
        <f t="shared" ca="1" si="150"/>
        <v>Supercritical</v>
      </c>
      <c r="AS679" s="5">
        <f ca="1">((ABS(K679)*'1D'!$D$6)/(MAX(((F679)+(G679)*(AH679))*(AH679),
            0.000001)*MAX(((((F679)+(G679)*(AH679))*(AH679))/MAX((F679)+2*(AH679)*SQRT(1+(G679)^2),
                    0.000001))^(2/3),
            0.000001)))^2</f>
        <v>4.3358367565141456E-3</v>
      </c>
    </row>
    <row r="680" spans="1:45" x14ac:dyDescent="0.35">
      <c r="A680">
        <v>671</v>
      </c>
      <c r="B680">
        <v>669.99599999999998</v>
      </c>
      <c r="C680">
        <v>616124.99699999997</v>
      </c>
      <c r="D680">
        <v>3097329.3769999999</v>
      </c>
      <c r="E680">
        <v>632.22749999999996</v>
      </c>
      <c r="F680">
        <v>5.2</v>
      </c>
      <c r="G680">
        <v>0</v>
      </c>
      <c r="H680" t="s">
        <v>176</v>
      </c>
      <c r="I680">
        <v>2.7E-2</v>
      </c>
      <c r="J680" s="5">
        <f t="shared" si="151"/>
        <v>1</v>
      </c>
      <c r="K680" s="5">
        <f t="shared" ca="1" si="152"/>
        <v>50.95</v>
      </c>
      <c r="L680" s="5">
        <f ca="1">IF($A$2=0,
    IFERROR(L679,
        MAX('1D'!$D$16,
            POWER((ABS(K680)^2)/('1D'!$I$5*MAX(F680,
                        0.1)^2),
                1/3))),
    IF(IFERROR(V679,
            0)=0,
        IFERROR(L679,
            MAX('1D'!$D$16,
                POWER((ABS(K680)^2)/('1D'!$I$5*MAX(F680,
                            0.1)^2),
                    1/3))),
        IF(OR(IFERROR(L680,
                    0)=0,
                IFERROR(S679,
                    0)&lt;1,
                IFERROR(S680,
                    0)&lt;1),
            MAX('1D'!$D$16,
                POWER((ABS(K680)^2)/('1D'!$I$5*MAX(F680,
                            0.1)^2),
                    1/3)),
            IF(IFERROR(U680,
                    0)&gt;0,
                MAX('1D'!$D$16,
                    IFERROR(L680,
                        0)+((IFERROR(U680,
                                0))*'1D'!$D$18*IF((IFERROR(S680,
                                    0))&lt;1,
                            1,
                            -1))),
                IF(IFERROR(U680,
                        0)&lt;0,
                    IF(ABS((MAX('1D'!$D$16,
                                    POWER((ABS(K680)^2)/('1D'!$I$5*MAX(F680,
                                                0.1)^2),
                                        1/3)))-IFERROR(L680,
                                0))&gt;'1D'!$D$19,
                        MAX('1D'!$D$16,
                            IF((MAX('1D'!$D$16,
                                        POWER((ABS(K680)^2)/('1D'!$I$5*MAX(F680,
                                                    0.1)^2),
                                            1/3)))&gt;IFERROR(L680,
                                    0),
                                MIN((MAX('1D'!$D$16,
                                            POWER((ABS(K680)^2)/('1D'!$I$5*MAX(F680,
                                                        0.1)^2),
                                                1/3))),
                                    IFERROR(L680,
                                        0)+(MIN(ABS(IFERROR(U680,
                                                    0))*'1D'!$D$18,
                                            ABS((MAX('1D'!$D$16,
                                                        POWER((ABS(K680)^2)/('1D'!$I$5*MAX(F680,
                                                                    0.1)^2),
                                                            1/3)))-IFERROR(L680,
                                                    0))))),
                                MAX((MAX('1D'!$D$16,
                                            POWER((ABS(K680)^2)/('1D'!$I$5*MAX(F680,
                                                        0.1)^2),
                                                1/3))),
                                    IFERROR(L680,
                                        0)-(MIN(ABS(IFERROR(U680,
                                                    0))*'1D'!$D$18,
                                            ABS((MAX('1D'!$D$16,
                                                        POWER((ABS(K680)^2)/('1D'!$I$5*MAX(F680,
                                                                    0.1)^2),
                                                            1/3)))-IFERROR(L680,
                                                    0))))))),
                        MAX('1D'!$D$16,
                            POWER((ABS(K680)^2)/('1D'!$I$5*MAX(F680,
                                        0.1)^2),
                                1/3))),
                    MAX('1D'!$D$16,
                        IFERROR(L680,
                            0)))))))</f>
        <v>2.0411692021517887</v>
      </c>
      <c r="M680" s="5">
        <f t="shared" ca="1" si="140"/>
        <v>10.614079851189301</v>
      </c>
      <c r="N680" s="5">
        <f t="shared" ca="1" si="141"/>
        <v>1.1434704692804873</v>
      </c>
      <c r="O680" s="5">
        <f t="shared" ca="1" si="142"/>
        <v>4.8002276894771132</v>
      </c>
      <c r="P680" s="5">
        <f t="shared" ca="1" si="143"/>
        <v>634.26866920215173</v>
      </c>
      <c r="Q680" s="5">
        <f ca="1">P680+((ABS(K680)/MAX(((F680)+(G680)*(L680))*(L680),
            0.000001))^2)/(2*'1D'!$I$5)</f>
        <v>635.44309253909478</v>
      </c>
      <c r="R680" s="5">
        <f ca="1">((ABS(K680)*'1D'!$D$6)/(MAX(((F680)+(G680)*(L680))*(L680),
            0.000001)*MAX(((((F680)+(G680)*(L680))*(L680))/MAX((F680)+2*(L680)*SQRT(1+(G680)^2),
                    0.000001))^(2/3),
            0.000001)))^2</f>
        <v>4.3358367565141456E-3</v>
      </c>
      <c r="S680" s="5">
        <f ca="1">ABS(ABS(K680)/MAX(((F680)+(G680)*(L680))*(L680),
        0.000001))/SQRT('1D'!$I$5*MAX((((F680)+(G680)*(L680))*(L680))/MAX((F680)+2*(G680)*(L680),
            0.000001),
        0.000001))</f>
        <v>1.0727235886044055</v>
      </c>
      <c r="T680" s="5">
        <f ca="1">((F680)*(L680)^2)/2+(G680)*(L680)^3/3+(ABS(K680)^2)/('1D'!$I$5*MAX(((F680)+(G680)*(L680))*(L680),
        0.000001))</f>
        <v>35.763412605541333</v>
      </c>
      <c r="U680" s="5">
        <f ca="1">IF($A$2=0,
    0,
    IFERROR(Q679-(((R679+R680)/2)*J680)-(IF(O679&gt;O680,
                '1D'!$D$8*((O679^2-O680^2)/(2*'1D'!$I$5)),
                '1D'!$D$9*((O680^2-O679^2)/(2*'1D'!$I$5)))+('1D'!$D$10*(ABS(I680)/90)*(MAX(O679^2,
                        O680^2)/(2*'1D'!$I$5))))-Q680,
        0))</f>
        <v>-3.8886858066007335E-3</v>
      </c>
      <c r="V680" s="5">
        <f ca="1">IF($A$2=0,
    1,
    IF(IFERROR(V679,
            0)=0,
        0,
        IFERROR(IF(ROUND(S680,
                    3)=1,
                1,
                IF(AND(ABS(U680)&lt;'1D'!$D$19,
                        S680&gt;1),
                    1,
                    0)),
            0)))</f>
        <v>0</v>
      </c>
      <c r="W680" s="5">
        <f ca="1">IF($A$2=0,
    MAX(MAX('1D'!$D$16,
            MAX('1D'!$D$16,
                POWER((ABS(K680)^2)/('1D'!$I$5*MAX(F680,
                            0.1)^2),
                    1/3))),
        IFERROR(W1396,
            MAX(MAX('1D'!$D$16,
                    MAX('1D'!$D$16,
                        POWER((ABS(K680)^2)/('1D'!$I$5*MAX(F680,
                                    0.1)^2),
                            1/3))),
                ($L$2)-E1396))),
    IF(IFERROR(AG681,
            0)=0,
        MAX(MAX('1D'!$D$16,
                MAX('1D'!$D$16,
                    POWER((ABS(K680)^2)/('1D'!$I$5*MAX(F680,
                                0.1)^2),
                        1/3))),
            IFERROR(W1396,
                MAX(MAX('1D'!$D$16,
                        MAX('1D'!$D$16,
                            POWER((ABS(K680)^2)/('1D'!$I$5*MAX(F680,
                                        0.1)^2),
                                1/3))),
                    ($L$2)-E1396))),
        IF(IFERROR(W680,
                0)=0,
            MAX(MAX('1D'!$D$16,
                    MAX('1D'!$D$16,
                        POWER((ABS(K680)^2)/('1D'!$I$5*MAX(F680,
                                    0.1)^2),
                            1/3))),
                IFERROR(W1396,
                    MAX(MAX('1D'!$D$16,
                            MAX('1D'!$D$16,
                                POWER((ABS(K680)^2)/('1D'!$I$5*MAX(F680,
                                            0.1)^2),
                                    1/3))),
                        ($L$2)-E1396))),
            IF(OR(IFERROR(AD680,
                        0)&gt;=1,
                    IFERROR(AD681,
                        0)&gt;=1),
                MAX('1D'!$D$16,
                    MAX('1D'!$D$16,
                        POWER((ABS(K680)^2)/('1D'!$I$5*MAX(F680,
                                    0.1)^2),
                            1/3))),
                IF(ABS(IFERROR(AF680,
                            0))&lt;'1D'!$D$19,
                    MAX(MAX('1D'!$D$16,
                            MAX('1D'!$D$16,
                                POWER((ABS(K680)^2)/('1D'!$I$5*MAX(F680,
                                            0.1)^2),
                                    1/3))),
                        IFERROR(W680,
                            0)),
                    MAX(MAX('1D'!$D$16,
                            MAX('1D'!$D$16,
                                POWER((ABS(K680)^2)/('1D'!$I$5*MAX(F680,
                                            0.1)^2),
                                    1/3))),
                        (IFERROR(W680,
                                0))+((IFERROR(AF680,
                                    0))*'1D'!$D$18)))))))</f>
        <v>2.1389677043987478</v>
      </c>
      <c r="X680" s="5">
        <f t="shared" ca="1" si="144"/>
        <v>11.122632062873489</v>
      </c>
      <c r="Y680" s="5">
        <f t="shared" ca="1" si="145"/>
        <v>1.1735290000551568</v>
      </c>
      <c r="Z680" s="5">
        <f t="shared" ca="1" si="146"/>
        <v>4.5807502857230418</v>
      </c>
      <c r="AA680" s="5">
        <f t="shared" ca="1" si="147"/>
        <v>634.3664677043987</v>
      </c>
      <c r="AB680" s="5">
        <f ca="1">AA680+((ABS(K680)/MAX(((F680)+(G680)*(W680))*(W680),
            0.000001))^2)/(2*'1D'!$I$5)</f>
        <v>635.43595155659807</v>
      </c>
      <c r="AC680" s="5">
        <f ca="1">((ABS(K680)*'1D'!$D$6)/(MAX(((F680)+(G680)*(W680))*(W680),
            0.000001)*MAX(((((F680)+(G680)*(W680))*(W680))/MAX((F680)+2*(W680)*SQRT(1+(G680)^2),
                    0.000001))^(2/3),
            0.000001)))^2</f>
        <v>3.8141460404132466E-3</v>
      </c>
      <c r="AD680" s="5">
        <f ca="1">ABS(ABS(K680)/MAX(((F680)+(G680)*(W680))*(W680),
        0.000001))/SQRT('1D'!$I$5*MAX((((F680)+(G680)*(W680))*(W680))/MAX((F680)+2*(G680)*(W680),
            0.000001),
        0.000001))</f>
        <v>1.0000000000000004</v>
      </c>
      <c r="AE680" s="5">
        <f ca="1">((F680)*(W680)^2)/2+(G680)*(W680)^3/3+(ABS(K680)^2)/('1D'!$I$5*MAX(((F680)+(G680)*(W680))*(W680),
        0.000001))</f>
        <v>35.686426155594638</v>
      </c>
      <c r="AF680" s="5">
        <f ca="1">IF($A$2=0,
    0,
    IFERROR(AB681+(((AC680+AC681)/2)*J681)+(IF(Z680&gt;Z681,
                '1D'!$D$8*((Z680^2-Z681^2)/(2*'1D'!$I$5)),
                '1D'!$D$9*((Z681^2-Z680^2)/(2*'1D'!$I$5)))+('1D'!$D$10*(ABS(I681)/90)*(MAX(Z680^2,
                        Z681^2)/(2*'1D'!$I$5))))-AB680,
        0))</f>
        <v>3.4032696947861041E-3</v>
      </c>
      <c r="AG680" s="5">
        <f ca="1">IF($A$2=0,
    1,
    IF(IFERROR(AG681,
            0)=0,
        0,
        IFERROR(IF(OR(ROUND(AD680,
                        3)&gt;=1,
                    AND(ABS(AF680)&lt;'1D'!$D$19,
                        AD680&lt;1)),
                1,
                0),
            0)))</f>
        <v>1</v>
      </c>
      <c r="AH680" s="5">
        <f ca="1">IFERROR(IF('1D'!V32="Supercritical",
        MAX('1D'!$D$16,
            IFERROR(L680,
                MAX('1D'!$D$16,
                    POWER((ABS(K680)^2)/('1D'!$I$5*MAX(F680,
                                0.1)^2),
                        1/3)))),
        IF('1D'!V32="Subcritical",
            MAX('1D'!$D$16,
                IFERROR(W680,
                    MAX('1D'!$D$16,
                        POWER((ABS(K680)^2)/('1D'!$I$5*MAX(F680,
                                    0.1)^2),
                            1/3)))),
            IF(IFERROR(T680,
                    -1E+99)&gt;=IFERROR(AE680,
                    -1E+99),
                MAX('1D'!$D$16,
                    IFERROR(L680,
                        MAX('1D'!$D$16,
                            POWER((ABS(K680)^2)/('1D'!$I$5*MAX(F680,
                                        0.1)^2),
                                1/3)))),
                MAX('1D'!$D$16,
                    IFERROR(W680,
                        MAX('1D'!$D$16,
                            POWER((ABS(K680)^2)/('1D'!$I$5*MAX(F680,
                                        0.1)^2),
                                1/3))))))),
    MAX('1D'!$D$16,
        POWER((ABS(K680)^2)/('1D'!$I$5*MAX(F680,
                    0.1)^2),
            1/3)))</f>
        <v>2.0411692021517887</v>
      </c>
      <c r="AI680" s="5">
        <f t="shared" ca="1" si="148"/>
        <v>634.26866920215173</v>
      </c>
      <c r="AJ680" s="5">
        <f ca="1">AI680+((ABS(K680)/MAX(((F680)+(G680)*(AH680))*(AH680),
            0.000001))^2)/(2*'1D'!$I$5)</f>
        <v>635.44309253909478</v>
      </c>
      <c r="AM680">
        <v>0</v>
      </c>
      <c r="AN680">
        <v>0</v>
      </c>
      <c r="AO680" s="5">
        <f t="shared" si="149"/>
        <v>0</v>
      </c>
      <c r="AP680" s="5">
        <f t="shared" si="153"/>
        <v>0</v>
      </c>
      <c r="AQ680" s="5">
        <f ca="1">ABS(ABS(K680)/MAX(((F680)+(G680)*(AH680))*(AH680),
        0.000001))/SQRT('1D'!$I$5*MAX((((F680)+(G680)*(AH680))*(AH680))/MAX((F680)+2*(G680)*(AH680),
            0.000001),
        0.000001))</f>
        <v>1.0727235886044055</v>
      </c>
      <c r="AR680" s="5" t="str">
        <f t="shared" ca="1" si="150"/>
        <v>Supercritical</v>
      </c>
      <c r="AS680" s="5">
        <f ca="1">((ABS(K680)*'1D'!$D$6)/(MAX(((F680)+(G680)*(AH680))*(AH680),
            0.000001)*MAX(((((F680)+(G680)*(AH680))*(AH680))/MAX((F680)+2*(AH680)*SQRT(1+(G680)^2),
                    0.000001))^(2/3),
            0.000001)))^2</f>
        <v>4.3358367565141456E-3</v>
      </c>
    </row>
    <row r="681" spans="1:45" x14ac:dyDescent="0.35">
      <c r="A681">
        <v>672</v>
      </c>
      <c r="B681">
        <v>670.99599999999998</v>
      </c>
      <c r="C681">
        <v>616124.52300000004</v>
      </c>
      <c r="D681">
        <v>3097328.497</v>
      </c>
      <c r="E681">
        <v>632.22699999999998</v>
      </c>
      <c r="F681">
        <v>5.2</v>
      </c>
      <c r="G681">
        <v>0</v>
      </c>
      <c r="H681" t="s">
        <v>176</v>
      </c>
      <c r="I681">
        <v>0.05</v>
      </c>
      <c r="J681" s="5">
        <f t="shared" si="151"/>
        <v>1</v>
      </c>
      <c r="K681" s="5">
        <f t="shared" ca="1" si="152"/>
        <v>50.95</v>
      </c>
      <c r="L681" s="5">
        <f ca="1">IF($A$2=0,
    IFERROR(L680,
        MAX('1D'!$D$16,
            POWER((ABS(K681)^2)/('1D'!$I$5*MAX(F681,
                        0.1)^2),
                1/3))),
    IF(IFERROR(V680,
            0)=0,
        IFERROR(L680,
            MAX('1D'!$D$16,
                POWER((ABS(K681)^2)/('1D'!$I$5*MAX(F681,
                            0.1)^2),
                    1/3))),
        IF(OR(IFERROR(L681,
                    0)=0,
                IFERROR(S680,
                    0)&lt;1,
                IFERROR(S681,
                    0)&lt;1),
            MAX('1D'!$D$16,
                POWER((ABS(K681)^2)/('1D'!$I$5*MAX(F681,
                            0.1)^2),
                    1/3)),
            IF(IFERROR(U681,
                    0)&gt;0,
                MAX('1D'!$D$16,
                    IFERROR(L681,
                        0)+((IFERROR(U681,
                                0))*'1D'!$D$18*IF((IFERROR(S681,
                                    0))&lt;1,
                            1,
                            -1))),
                IF(IFERROR(U681,
                        0)&lt;0,
                    IF(ABS((MAX('1D'!$D$16,
                                    POWER((ABS(K681)^2)/('1D'!$I$5*MAX(F681,
                                                0.1)^2),
                                        1/3)))-IFERROR(L681,
                                0))&gt;'1D'!$D$19,
                        MAX('1D'!$D$16,
                            IF((MAX('1D'!$D$16,
                                        POWER((ABS(K681)^2)/('1D'!$I$5*MAX(F681,
                                                    0.1)^2),
                                            1/3)))&gt;IFERROR(L681,
                                    0),
                                MIN((MAX('1D'!$D$16,
                                            POWER((ABS(K681)^2)/('1D'!$I$5*MAX(F681,
                                                        0.1)^2),
                                                1/3))),
                                    IFERROR(L681,
                                        0)+(MIN(ABS(IFERROR(U681,
                                                    0))*'1D'!$D$18,
                                            ABS((MAX('1D'!$D$16,
                                                        POWER((ABS(K681)^2)/('1D'!$I$5*MAX(F681,
                                                                    0.1)^2),
                                                            1/3)))-IFERROR(L681,
                                                    0))))),
                                MAX((MAX('1D'!$D$16,
                                            POWER((ABS(K681)^2)/('1D'!$I$5*MAX(F681,
                                                        0.1)^2),
                                                1/3))),
                                    IFERROR(L681,
                                        0)-(MIN(ABS(IFERROR(U681,
                                                    0))*'1D'!$D$18,
                                            ABS((MAX('1D'!$D$16,
                                                        POWER((ABS(K681)^2)/('1D'!$I$5*MAX(F681,
                                                                    0.1)^2),
                                                            1/3)))-IFERROR(L681,
                                                    0))))))),
                        MAX('1D'!$D$16,
                            POWER((ABS(K681)^2)/('1D'!$I$5*MAX(F681,
                                        0.1)^2),
                                1/3))),
                    MAX('1D'!$D$16,
                        IFERROR(L681,
                            0)))))))</f>
        <v>2.0411692021517887</v>
      </c>
      <c r="M681" s="5">
        <f t="shared" ca="1" si="140"/>
        <v>10.614079851189301</v>
      </c>
      <c r="N681" s="5">
        <f t="shared" ca="1" si="141"/>
        <v>1.1434704692804873</v>
      </c>
      <c r="O681" s="5">
        <f t="shared" ca="1" si="142"/>
        <v>4.8002276894771132</v>
      </c>
      <c r="P681" s="5">
        <f t="shared" ca="1" si="143"/>
        <v>634.26816920215174</v>
      </c>
      <c r="Q681" s="5">
        <f ca="1">P681+((ABS(K681)/MAX(((F681)+(G681)*(L681))*(L681),
            0.000001))^2)/(2*'1D'!$I$5)</f>
        <v>635.44259253909479</v>
      </c>
      <c r="R681" s="5">
        <f ca="1">((ABS(K681)*'1D'!$D$6)/(MAX(((F681)+(G681)*(L681))*(L681),
            0.000001)*MAX(((((F681)+(G681)*(L681))*(L681))/MAX((F681)+2*(L681)*SQRT(1+(G681)^2),
                    0.000001))^(2/3),
            0.000001)))^2</f>
        <v>4.3358367565141456E-3</v>
      </c>
      <c r="S681" s="5">
        <f ca="1">ABS(ABS(K681)/MAX(((F681)+(G681)*(L681))*(L681),
        0.000001))/SQRT('1D'!$I$5*MAX((((F681)+(G681)*(L681))*(L681))/MAX((F681)+2*(G681)*(L681),
            0.000001),
        0.000001))</f>
        <v>1.0727235886044055</v>
      </c>
      <c r="T681" s="5">
        <f ca="1">((F681)*(L681)^2)/2+(G681)*(L681)^3/3+(ABS(K681)^2)/('1D'!$I$5*MAX(((F681)+(G681)*(L681))*(L681),
        0.000001))</f>
        <v>35.763412605541333</v>
      </c>
      <c r="U681" s="5">
        <f ca="1">IF($A$2=0,
    0,
    IFERROR(Q680-(((R680+R681)/2)*J681)-(IF(O680&gt;O681,
                '1D'!$D$8*((O680^2-O681^2)/(2*'1D'!$I$5)),
                '1D'!$D$9*((O681^2-O680^2)/(2*'1D'!$I$5)))+('1D'!$D$10*(ABS(I681)/90)*(MAX(O680^2,
                        O681^2)/(2*'1D'!$I$5))))-Q681,
        0))</f>
        <v>-3.9337053678991651E-3</v>
      </c>
      <c r="V681" s="5">
        <f ca="1">IF($A$2=0,
    1,
    IF(IFERROR(V680,
            0)=0,
        0,
        IFERROR(IF(ROUND(S681,
                    3)=1,
                1,
                IF(AND(ABS(U681)&lt;'1D'!$D$19,
                        S681&gt;1),
                    1,
                    0)),
            0)))</f>
        <v>0</v>
      </c>
      <c r="W681" s="5">
        <f ca="1">IF($A$2=0,
    MAX(MAX('1D'!$D$16,
            MAX('1D'!$D$16,
                POWER((ABS(K681)^2)/('1D'!$I$5*MAX(F681,
                            0.1)^2),
                    1/3))),
        IFERROR(W1396,
            MAX(MAX('1D'!$D$16,
                    MAX('1D'!$D$16,
                        POWER((ABS(K681)^2)/('1D'!$I$5*MAX(F681,
                                    0.1)^2),
                            1/3))),
                ($L$2)-E1396))),
    IF(IFERROR(AG682,
            0)=0,
        MAX(MAX('1D'!$D$16,
                MAX('1D'!$D$16,
                    POWER((ABS(K681)^2)/('1D'!$I$5*MAX(F681,
                                0.1)^2),
                        1/3))),
            IFERROR(W1396,
                MAX(MAX('1D'!$D$16,
                        MAX('1D'!$D$16,
                            POWER((ABS(K681)^2)/('1D'!$I$5*MAX(F681,
                                        0.1)^2),
                                1/3))),
                    ($L$2)-E1396))),
        IF(IFERROR(W681,
                0)=0,
            MAX(MAX('1D'!$D$16,
                    MAX('1D'!$D$16,
                        POWER((ABS(K681)^2)/('1D'!$I$5*MAX(F681,
                                    0.1)^2),
                            1/3))),
                IFERROR(W1396,
                    MAX(MAX('1D'!$D$16,
                            MAX('1D'!$D$16,
                                POWER((ABS(K681)^2)/('1D'!$I$5*MAX(F681,
                                            0.1)^2),
                                    1/3))),
                        ($L$2)-E1396))),
            IF(OR(IFERROR(AD681,
                        0)&gt;=1,
                    IFERROR(AD682,
                        0)&gt;=1),
                MAX('1D'!$D$16,
                    MAX('1D'!$D$16,
                        POWER((ABS(K681)^2)/('1D'!$I$5*MAX(F681,
                                    0.1)^2),
                            1/3))),
                IF(ABS(IFERROR(AF681,
                            0))&lt;'1D'!$D$19,
                    MAX(MAX('1D'!$D$16,
                            MAX('1D'!$D$16,
                                POWER((ABS(K681)^2)/('1D'!$I$5*MAX(F681,
                                            0.1)^2),
                                    1/3))),
                        IFERROR(W681,
                            0)),
                    MAX(MAX('1D'!$D$16,
                            MAX('1D'!$D$16,
                                POWER((ABS(K681)^2)/('1D'!$I$5*MAX(F681,
                                            0.1)^2),
                                    1/3))),
                        (IFERROR(W681,
                                0))+((IFERROR(AF681,
                                    0))*'1D'!$D$18)))))))</f>
        <v>2.1389677043987478</v>
      </c>
      <c r="X681" s="5">
        <f t="shared" ca="1" si="144"/>
        <v>11.122632062873489</v>
      </c>
      <c r="Y681" s="5">
        <f t="shared" ca="1" si="145"/>
        <v>1.1735290000551568</v>
      </c>
      <c r="Z681" s="5">
        <f t="shared" ca="1" si="146"/>
        <v>4.5807502857230418</v>
      </c>
      <c r="AA681" s="5">
        <f t="shared" ca="1" si="147"/>
        <v>634.36596770439871</v>
      </c>
      <c r="AB681" s="5">
        <f ca="1">AA681+((ABS(K681)/MAX(((F681)+(G681)*(W681))*(W681),
            0.000001))^2)/(2*'1D'!$I$5)</f>
        <v>635.43545155659808</v>
      </c>
      <c r="AC681" s="5">
        <f ca="1">((ABS(K681)*'1D'!$D$6)/(MAX(((F681)+(G681)*(W681))*(W681),
            0.000001)*MAX(((((F681)+(G681)*(W681))*(W681))/MAX((F681)+2*(W681)*SQRT(1+(G681)^2),
                    0.000001))^(2/3),
            0.000001)))^2</f>
        <v>3.8141460404132466E-3</v>
      </c>
      <c r="AD681" s="5">
        <f ca="1">ABS(ABS(K681)/MAX(((F681)+(G681)*(W681))*(W681),
        0.000001))/SQRT('1D'!$I$5*MAX((((F681)+(G681)*(W681))*(W681))/MAX((F681)+2*(G681)*(W681),
            0.000001),
        0.000001))</f>
        <v>1.0000000000000004</v>
      </c>
      <c r="AE681" s="5">
        <f ca="1">((F681)*(W681)^2)/2+(G681)*(W681)^3/3+(ABS(K681)^2)/('1D'!$I$5*MAX(((F681)+(G681)*(W681))*(W681),
        0.000001))</f>
        <v>35.686426155594638</v>
      </c>
      <c r="AF681" s="5">
        <f ca="1">IF($A$2=0,
    0,
    IFERROR(AB682+(((AC681+AC682)/2)*J682)+(IF(Z681&gt;Z682,
                '1D'!$D$8*((Z681^2-Z682^2)/(2*'1D'!$I$5)),
                '1D'!$D$9*((Z682^2-Z681^2)/(2*'1D'!$I$5)))+('1D'!$D$10*(ABS(I682)/90)*(MAX(Z681^2,
                        Z682^2)/(2*'1D'!$I$5))))-AB681,
        0))</f>
        <v>3.4531789411857972E-3</v>
      </c>
      <c r="AG681" s="5">
        <f ca="1">IF($A$2=0,
    1,
    IF(IFERROR(AG682,
            0)=0,
        0,
        IFERROR(IF(OR(ROUND(AD681,
                        3)&gt;=1,
                    AND(ABS(AF681)&lt;'1D'!$D$19,
                        AD681&lt;1)),
                1,
                0),
            0)))</f>
        <v>1</v>
      </c>
      <c r="AH681" s="5">
        <f ca="1">IFERROR(IF('1D'!V32="Supercritical",
        MAX('1D'!$D$16,
            IFERROR(L681,
                MAX('1D'!$D$16,
                    POWER((ABS(K681)^2)/('1D'!$I$5*MAX(F681,
                                0.1)^2),
                        1/3)))),
        IF('1D'!V32="Subcritical",
            MAX('1D'!$D$16,
                IFERROR(W681,
                    MAX('1D'!$D$16,
                        POWER((ABS(K681)^2)/('1D'!$I$5*MAX(F681,
                                    0.1)^2),
                            1/3)))),
            IF(IFERROR(T681,
                    -1E+99)&gt;=IFERROR(AE681,
                    -1E+99),
                MAX('1D'!$D$16,
                    IFERROR(L681,
                        MAX('1D'!$D$16,
                            POWER((ABS(K681)^2)/('1D'!$I$5*MAX(F681,
                                        0.1)^2),
                                1/3)))),
                MAX('1D'!$D$16,
                    IFERROR(W681,
                        MAX('1D'!$D$16,
                            POWER((ABS(K681)^2)/('1D'!$I$5*MAX(F681,
                                        0.1)^2),
                                1/3))))))),
    MAX('1D'!$D$16,
        POWER((ABS(K681)^2)/('1D'!$I$5*MAX(F681,
                    0.1)^2),
            1/3)))</f>
        <v>2.0411692021517887</v>
      </c>
      <c r="AI681" s="5">
        <f t="shared" ca="1" si="148"/>
        <v>634.26816920215174</v>
      </c>
      <c r="AJ681" s="5">
        <f ca="1">AI681+((ABS(K681)/MAX(((F681)+(G681)*(AH681))*(AH681),
            0.000001))^2)/(2*'1D'!$I$5)</f>
        <v>635.44259253909479</v>
      </c>
      <c r="AM681">
        <v>0</v>
      </c>
      <c r="AN681">
        <v>0</v>
      </c>
      <c r="AO681" s="5">
        <f t="shared" si="149"/>
        <v>0</v>
      </c>
      <c r="AP681" s="5">
        <f t="shared" si="153"/>
        <v>0</v>
      </c>
      <c r="AQ681" s="5">
        <f ca="1">ABS(ABS(K681)/MAX(((F681)+(G681)*(AH681))*(AH681),
        0.000001))/SQRT('1D'!$I$5*MAX((((F681)+(G681)*(AH681))*(AH681))/MAX((F681)+2*(G681)*(AH681),
            0.000001),
        0.000001))</f>
        <v>1.0727235886044055</v>
      </c>
      <c r="AR681" s="5" t="str">
        <f t="shared" ca="1" si="150"/>
        <v>Supercritical</v>
      </c>
      <c r="AS681" s="5">
        <f ca="1">((ABS(K681)*'1D'!$D$6)/(MAX(((F681)+(G681)*(AH681))*(AH681),
            0.000001)*MAX(((((F681)+(G681)*(AH681))*(AH681))/MAX((F681)+2*(AH681)*SQRT(1+(G681)^2),
                    0.000001))^(2/3),
            0.000001)))^2</f>
        <v>4.3358367565141456E-3</v>
      </c>
    </row>
    <row r="682" spans="1:45" x14ac:dyDescent="0.35">
      <c r="A682">
        <v>673</v>
      </c>
      <c r="B682">
        <v>671.99599999999998</v>
      </c>
      <c r="C682">
        <v>616124.04799999995</v>
      </c>
      <c r="D682">
        <v>3097327.6170000001</v>
      </c>
      <c r="E682">
        <v>632.22649999999999</v>
      </c>
      <c r="F682">
        <v>5.2</v>
      </c>
      <c r="G682">
        <v>0</v>
      </c>
      <c r="H682" t="s">
        <v>176</v>
      </c>
      <c r="I682">
        <v>7.8E-2</v>
      </c>
      <c r="J682" s="5">
        <f t="shared" si="151"/>
        <v>1</v>
      </c>
      <c r="K682" s="5">
        <f t="shared" ca="1" si="152"/>
        <v>50.95</v>
      </c>
      <c r="L682" s="5">
        <f ca="1">IF($A$2=0,
    IFERROR(L681,
        MAX('1D'!$D$16,
            POWER((ABS(K682)^2)/('1D'!$I$5*MAX(F682,
                        0.1)^2),
                1/3))),
    IF(IFERROR(V681,
            0)=0,
        IFERROR(L681,
            MAX('1D'!$D$16,
                POWER((ABS(K682)^2)/('1D'!$I$5*MAX(F682,
                            0.1)^2),
                    1/3))),
        IF(OR(IFERROR(L682,
                    0)=0,
                IFERROR(S681,
                    0)&lt;1,
                IFERROR(S682,
                    0)&lt;1),
            MAX('1D'!$D$16,
                POWER((ABS(K682)^2)/('1D'!$I$5*MAX(F682,
                            0.1)^2),
                    1/3)),
            IF(IFERROR(U682,
                    0)&gt;0,
                MAX('1D'!$D$16,
                    IFERROR(L682,
                        0)+((IFERROR(U682,
                                0))*'1D'!$D$18*IF((IFERROR(S682,
                                    0))&lt;1,
                            1,
                            -1))),
                IF(IFERROR(U682,
                        0)&lt;0,
                    IF(ABS((MAX('1D'!$D$16,
                                    POWER((ABS(K682)^2)/('1D'!$I$5*MAX(F682,
                                                0.1)^2),
                                        1/3)))-IFERROR(L682,
                                0))&gt;'1D'!$D$19,
                        MAX('1D'!$D$16,
                            IF((MAX('1D'!$D$16,
                                        POWER((ABS(K682)^2)/('1D'!$I$5*MAX(F682,
                                                    0.1)^2),
                                            1/3)))&gt;IFERROR(L682,
                                    0),
                                MIN((MAX('1D'!$D$16,
                                            POWER((ABS(K682)^2)/('1D'!$I$5*MAX(F682,
                                                        0.1)^2),
                                                1/3))),
                                    IFERROR(L682,
                                        0)+(MIN(ABS(IFERROR(U682,
                                                    0))*'1D'!$D$18,
                                            ABS((MAX('1D'!$D$16,
                                                        POWER((ABS(K682)^2)/('1D'!$I$5*MAX(F682,
                                                                    0.1)^2),
                                                            1/3)))-IFERROR(L682,
                                                    0))))),
                                MAX((MAX('1D'!$D$16,
                                            POWER((ABS(K682)^2)/('1D'!$I$5*MAX(F682,
                                                        0.1)^2),
                                                1/3))),
                                    IFERROR(L682,
                                        0)-(MIN(ABS(IFERROR(U682,
                                                    0))*'1D'!$D$18,
                                            ABS((MAX('1D'!$D$16,
                                                        POWER((ABS(K682)^2)/('1D'!$I$5*MAX(F682,
                                                                    0.1)^2),
                                                            1/3)))-IFERROR(L682,
                                                    0))))))),
                        MAX('1D'!$D$16,
                            POWER((ABS(K682)^2)/('1D'!$I$5*MAX(F682,
                                        0.1)^2),
                                1/3))),
                    MAX('1D'!$D$16,
                        IFERROR(L682,
                            0)))))))</f>
        <v>2.0411692021517887</v>
      </c>
      <c r="M682" s="5">
        <f t="shared" ca="1" si="140"/>
        <v>10.614079851189301</v>
      </c>
      <c r="N682" s="5">
        <f t="shared" ca="1" si="141"/>
        <v>1.1434704692804873</v>
      </c>
      <c r="O682" s="5">
        <f t="shared" ca="1" si="142"/>
        <v>4.8002276894771132</v>
      </c>
      <c r="P682" s="5">
        <f t="shared" ca="1" si="143"/>
        <v>634.26766920215175</v>
      </c>
      <c r="Q682" s="5">
        <f ca="1">P682+((ABS(K682)/MAX(((F682)+(G682)*(L682))*(L682),
            0.000001))^2)/(2*'1D'!$I$5)</f>
        <v>635.4420925390948</v>
      </c>
      <c r="R682" s="5">
        <f ca="1">((ABS(K682)*'1D'!$D$6)/(MAX(((F682)+(G682)*(L682))*(L682),
            0.000001)*MAX(((((F682)+(G682)*(L682))*(L682))/MAX((F682)+2*(L682)*SQRT(1+(G682)^2),
                    0.000001))^(2/3),
            0.000001)))^2</f>
        <v>4.3358367565141456E-3</v>
      </c>
      <c r="S682" s="5">
        <f ca="1">ABS(ABS(K682)/MAX(((F682)+(G682)*(L682))*(L682),
        0.000001))/SQRT('1D'!$I$5*MAX((((F682)+(G682)*(L682))*(L682))/MAX((F682)+2*(G682)*(L682),
            0.000001),
        0.000001))</f>
        <v>1.0727235886044055</v>
      </c>
      <c r="T682" s="5">
        <f ca="1">((F682)*(L682)^2)/2+(G682)*(L682)^3/3+(ABS(K682)^2)/('1D'!$I$5*MAX(((F682)+(G682)*(L682))*(L682),
        0.000001))</f>
        <v>35.763412605541333</v>
      </c>
      <c r="U682" s="5">
        <f ca="1">IF($A$2=0,
    0,
    IFERROR(Q681-(((R681+R682)/2)*J682)-(IF(O681&gt;O682,
                '1D'!$D$8*((O681^2-O682^2)/(2*'1D'!$I$5)),
                '1D'!$D$9*((O682^2-O681^2)/(2*'1D'!$I$5)))+('1D'!$D$10*(ABS(I682)/90)*(MAX(O681^2,
                        O682^2)/(2*'1D'!$I$5))))-Q682,
        0))</f>
        <v>-3.9885117902258571E-3</v>
      </c>
      <c r="V682" s="5">
        <f ca="1">IF($A$2=0,
    1,
    IF(IFERROR(V681,
            0)=0,
        0,
        IFERROR(IF(ROUND(S682,
                    3)=1,
                1,
                IF(AND(ABS(U682)&lt;'1D'!$D$19,
                        S682&gt;1),
                    1,
                    0)),
            0)))</f>
        <v>0</v>
      </c>
      <c r="W682" s="5">
        <f ca="1">IF($A$2=0,
    MAX(MAX('1D'!$D$16,
            MAX('1D'!$D$16,
                POWER((ABS(K682)^2)/('1D'!$I$5*MAX(F682,
                            0.1)^2),
                    1/3))),
        IFERROR(W1396,
            MAX(MAX('1D'!$D$16,
                    MAX('1D'!$D$16,
                        POWER((ABS(K682)^2)/('1D'!$I$5*MAX(F682,
                                    0.1)^2),
                            1/3))),
                ($L$2)-E1396))),
    IF(IFERROR(AG683,
            0)=0,
        MAX(MAX('1D'!$D$16,
                MAX('1D'!$D$16,
                    POWER((ABS(K682)^2)/('1D'!$I$5*MAX(F682,
                                0.1)^2),
                        1/3))),
            IFERROR(W1396,
                MAX(MAX('1D'!$D$16,
                        MAX('1D'!$D$16,
                            POWER((ABS(K682)^2)/('1D'!$I$5*MAX(F682,
                                        0.1)^2),
                                1/3))),
                    ($L$2)-E1396))),
        IF(IFERROR(W682,
                0)=0,
            MAX(MAX('1D'!$D$16,
                    MAX('1D'!$D$16,
                        POWER((ABS(K682)^2)/('1D'!$I$5*MAX(F682,
                                    0.1)^2),
                            1/3))),
                IFERROR(W1396,
                    MAX(MAX('1D'!$D$16,
                            MAX('1D'!$D$16,
                                POWER((ABS(K682)^2)/('1D'!$I$5*MAX(F682,
                                            0.1)^2),
                                    1/3))),
                        ($L$2)-E1396))),
            IF(OR(IFERROR(AD682,
                        0)&gt;=1,
                    IFERROR(AD683,
                        0)&gt;=1),
                MAX('1D'!$D$16,
                    MAX('1D'!$D$16,
                        POWER((ABS(K682)^2)/('1D'!$I$5*MAX(F682,
                                    0.1)^2),
                            1/3))),
                IF(ABS(IFERROR(AF682,
                            0))&lt;'1D'!$D$19,
                    MAX(MAX('1D'!$D$16,
                            MAX('1D'!$D$16,
                                POWER((ABS(K682)^2)/('1D'!$I$5*MAX(F682,
                                            0.1)^2),
                                    1/3))),
                        IFERROR(W682,
                            0)),
                    MAX(MAX('1D'!$D$16,
                            MAX('1D'!$D$16,
                                POWER((ABS(K682)^2)/('1D'!$I$5*MAX(F682,
                                            0.1)^2),
                                    1/3))),
                        (IFERROR(W682,
                                0))+((IFERROR(AF682,
                                    0))*'1D'!$D$18)))))))</f>
        <v>2.1389677043987478</v>
      </c>
      <c r="X682" s="5">
        <f t="shared" ca="1" si="144"/>
        <v>11.122632062873489</v>
      </c>
      <c r="Y682" s="5">
        <f t="shared" ca="1" si="145"/>
        <v>1.1735290000551568</v>
      </c>
      <c r="Z682" s="5">
        <f t="shared" ca="1" si="146"/>
        <v>4.5807502857230418</v>
      </c>
      <c r="AA682" s="5">
        <f t="shared" ca="1" si="147"/>
        <v>634.36546770439872</v>
      </c>
      <c r="AB682" s="5">
        <f ca="1">AA682+((ABS(K682)/MAX(((F682)+(G682)*(W682))*(W682),
            0.000001))^2)/(2*'1D'!$I$5)</f>
        <v>635.43495155659809</v>
      </c>
      <c r="AC682" s="5">
        <f ca="1">((ABS(K682)*'1D'!$D$6)/(MAX(((F682)+(G682)*(W682))*(W682),
            0.000001)*MAX(((((F682)+(G682)*(W682))*(W682))/MAX((F682)+2*(W682)*SQRT(1+(G682)^2),
                    0.000001))^(2/3),
            0.000001)))^2</f>
        <v>3.8141460404132466E-3</v>
      </c>
      <c r="AD682" s="5">
        <f ca="1">ABS(ABS(K682)/MAX(((F682)+(G682)*(W682))*(W682),
        0.000001))/SQRT('1D'!$I$5*MAX((((F682)+(G682)*(W682))*(W682))/MAX((F682)+2*(G682)*(W682),
            0.000001),
        0.000001))</f>
        <v>1.0000000000000004</v>
      </c>
      <c r="AE682" s="5">
        <f ca="1">((F682)*(W682)^2)/2+(G682)*(W682)^3/3+(ABS(K682)^2)/('1D'!$I$5*MAX(((F682)+(G682)*(W682))*(W682),
        0.000001))</f>
        <v>35.686426155594638</v>
      </c>
      <c r="AF682" s="5">
        <f ca="1">IF($A$2=0,
    0,
    IFERROR(AB683+(((AC682+AC683)/2)*J683)+(IF(Z682&gt;Z683,
                '1D'!$D$8*((Z682^2-Z683^2)/(2*'1D'!$I$5)),
                '1D'!$D$9*((Z683^2-Z682^2)/(2*'1D'!$I$5)))+('1D'!$D$10*(ABS(I683)/90)*(MAX(Z682^2,
                        Z683^2)/(2*'1D'!$I$5))))-AB682,
        0))</f>
        <v>3.3622728137743252E-3</v>
      </c>
      <c r="AG682" s="5">
        <f ca="1">IF($A$2=0,
    1,
    IF(IFERROR(AG683,
            0)=0,
        0,
        IFERROR(IF(OR(ROUND(AD682,
                        3)&gt;=1,
                    AND(ABS(AF682)&lt;'1D'!$D$19,
                        AD682&lt;1)),
                1,
                0),
            0)))</f>
        <v>1</v>
      </c>
      <c r="AH682" s="5">
        <f ca="1">IFERROR(IF('1D'!V32="Supercritical",
        MAX('1D'!$D$16,
            IFERROR(L682,
                MAX('1D'!$D$16,
                    POWER((ABS(K682)^2)/('1D'!$I$5*MAX(F682,
                                0.1)^2),
                        1/3)))),
        IF('1D'!V32="Subcritical",
            MAX('1D'!$D$16,
                IFERROR(W682,
                    MAX('1D'!$D$16,
                        POWER((ABS(K682)^2)/('1D'!$I$5*MAX(F682,
                                    0.1)^2),
                            1/3)))),
            IF(IFERROR(T682,
                    -1E+99)&gt;=IFERROR(AE682,
                    -1E+99),
                MAX('1D'!$D$16,
                    IFERROR(L682,
                        MAX('1D'!$D$16,
                            POWER((ABS(K682)^2)/('1D'!$I$5*MAX(F682,
                                        0.1)^2),
                                1/3)))),
                MAX('1D'!$D$16,
                    IFERROR(W682,
                        MAX('1D'!$D$16,
                            POWER((ABS(K682)^2)/('1D'!$I$5*MAX(F682,
                                        0.1)^2),
                                1/3))))))),
    MAX('1D'!$D$16,
        POWER((ABS(K682)^2)/('1D'!$I$5*MAX(F682,
                    0.1)^2),
            1/3)))</f>
        <v>2.0411692021517887</v>
      </c>
      <c r="AI682" s="5">
        <f t="shared" ca="1" si="148"/>
        <v>634.26766920215175</v>
      </c>
      <c r="AJ682" s="5">
        <f ca="1">AI682+((ABS(K682)/MAX(((F682)+(G682)*(AH682))*(AH682),
            0.000001))^2)/(2*'1D'!$I$5)</f>
        <v>635.4420925390948</v>
      </c>
      <c r="AM682">
        <v>0</v>
      </c>
      <c r="AN682">
        <v>0</v>
      </c>
      <c r="AO682" s="5">
        <f t="shared" si="149"/>
        <v>0</v>
      </c>
      <c r="AP682" s="5">
        <f t="shared" si="153"/>
        <v>0</v>
      </c>
      <c r="AQ682" s="5">
        <f ca="1">ABS(ABS(K682)/MAX(((F682)+(G682)*(AH682))*(AH682),
        0.000001))/SQRT('1D'!$I$5*MAX((((F682)+(G682)*(AH682))*(AH682))/MAX((F682)+2*(G682)*(AH682),
            0.000001),
        0.000001))</f>
        <v>1.0727235886044055</v>
      </c>
      <c r="AR682" s="5" t="str">
        <f t="shared" ca="1" si="150"/>
        <v>Supercritical</v>
      </c>
      <c r="AS682" s="5">
        <f ca="1">((ABS(K682)*'1D'!$D$6)/(MAX(((F682)+(G682)*(AH682))*(AH682),
            0.000001)*MAX(((((F682)+(G682)*(AH682))*(AH682))/MAX((F682)+2*(AH682)*SQRT(1+(G682)^2),
                    0.000001))^(2/3),
            0.000001)))^2</f>
        <v>4.3358367565141456E-3</v>
      </c>
    </row>
    <row r="683" spans="1:45" x14ac:dyDescent="0.35">
      <c r="A683">
        <v>674</v>
      </c>
      <c r="B683">
        <v>672.99599999999998</v>
      </c>
      <c r="C683">
        <v>616123.57400000002</v>
      </c>
      <c r="D683">
        <v>3097326.736</v>
      </c>
      <c r="E683">
        <v>632.226</v>
      </c>
      <c r="F683">
        <v>5.2</v>
      </c>
      <c r="G683">
        <v>0</v>
      </c>
      <c r="H683" t="s">
        <v>176</v>
      </c>
      <c r="I683">
        <v>2.7E-2</v>
      </c>
      <c r="J683" s="5">
        <f t="shared" si="151"/>
        <v>1</v>
      </c>
      <c r="K683" s="5">
        <f t="shared" ca="1" si="152"/>
        <v>50.95</v>
      </c>
      <c r="L683" s="5">
        <f ca="1">IF($A$2=0,
    IFERROR(L682,
        MAX('1D'!$D$16,
            POWER((ABS(K683)^2)/('1D'!$I$5*MAX(F683,
                        0.1)^2),
                1/3))),
    IF(IFERROR(V682,
            0)=0,
        IFERROR(L682,
            MAX('1D'!$D$16,
                POWER((ABS(K683)^2)/('1D'!$I$5*MAX(F683,
                            0.1)^2),
                    1/3))),
        IF(OR(IFERROR(L683,
                    0)=0,
                IFERROR(S682,
                    0)&lt;1,
                IFERROR(S683,
                    0)&lt;1),
            MAX('1D'!$D$16,
                POWER((ABS(K683)^2)/('1D'!$I$5*MAX(F683,
                            0.1)^2),
                    1/3)),
            IF(IFERROR(U683,
                    0)&gt;0,
                MAX('1D'!$D$16,
                    IFERROR(L683,
                        0)+((IFERROR(U683,
                                0))*'1D'!$D$18*IF((IFERROR(S683,
                                    0))&lt;1,
                            1,
                            -1))),
                IF(IFERROR(U683,
                        0)&lt;0,
                    IF(ABS((MAX('1D'!$D$16,
                                    POWER((ABS(K683)^2)/('1D'!$I$5*MAX(F683,
                                                0.1)^2),
                                        1/3)))-IFERROR(L683,
                                0))&gt;'1D'!$D$19,
                        MAX('1D'!$D$16,
                            IF((MAX('1D'!$D$16,
                                        POWER((ABS(K683)^2)/('1D'!$I$5*MAX(F683,
                                                    0.1)^2),
                                            1/3)))&gt;IFERROR(L683,
                                    0),
                                MIN((MAX('1D'!$D$16,
                                            POWER((ABS(K683)^2)/('1D'!$I$5*MAX(F683,
                                                        0.1)^2),
                                                1/3))),
                                    IFERROR(L683,
                                        0)+(MIN(ABS(IFERROR(U683,
                                                    0))*'1D'!$D$18,
                                            ABS((MAX('1D'!$D$16,
                                                        POWER((ABS(K683)^2)/('1D'!$I$5*MAX(F683,
                                                                    0.1)^2),
                                                            1/3)))-IFERROR(L683,
                                                    0))))),
                                MAX((MAX('1D'!$D$16,
                                            POWER((ABS(K683)^2)/('1D'!$I$5*MAX(F683,
                                                        0.1)^2),
                                                1/3))),
                                    IFERROR(L683,
                                        0)-(MIN(ABS(IFERROR(U683,
                                                    0))*'1D'!$D$18,
                                            ABS((MAX('1D'!$D$16,
                                                        POWER((ABS(K683)^2)/('1D'!$I$5*MAX(F683,
                                                                    0.1)^2),
                                                            1/3)))-IFERROR(L683,
                                                    0))))))),
                        MAX('1D'!$D$16,
                            POWER((ABS(K683)^2)/('1D'!$I$5*MAX(F683,
                                        0.1)^2),
                                1/3))),
                    MAX('1D'!$D$16,
                        IFERROR(L683,
                            0)))))))</f>
        <v>2.0411692021517887</v>
      </c>
      <c r="M683" s="5">
        <f t="shared" ca="1" si="140"/>
        <v>10.614079851189301</v>
      </c>
      <c r="N683" s="5">
        <f t="shared" ca="1" si="141"/>
        <v>1.1434704692804873</v>
      </c>
      <c r="O683" s="5">
        <f t="shared" ca="1" si="142"/>
        <v>4.8002276894771132</v>
      </c>
      <c r="P683" s="5">
        <f t="shared" ca="1" si="143"/>
        <v>634.26716920215176</v>
      </c>
      <c r="Q683" s="5">
        <f ca="1">P683+((ABS(K683)/MAX(((F683)+(G683)*(L683))*(L683),
            0.000001))^2)/(2*'1D'!$I$5)</f>
        <v>635.44159253909481</v>
      </c>
      <c r="R683" s="5">
        <f ca="1">((ABS(K683)*'1D'!$D$6)/(MAX(((F683)+(G683)*(L683))*(L683),
            0.000001)*MAX(((((F683)+(G683)*(L683))*(L683))/MAX((F683)+2*(L683)*SQRT(1+(G683)^2),
                    0.000001))^(2/3),
            0.000001)))^2</f>
        <v>4.3358367565141456E-3</v>
      </c>
      <c r="S683" s="5">
        <f ca="1">ABS(ABS(K683)/MAX(((F683)+(G683)*(L683))*(L683),
        0.000001))/SQRT('1D'!$I$5*MAX((((F683)+(G683)*(L683))*(L683))/MAX((F683)+2*(G683)*(L683),
            0.000001),
        0.000001))</f>
        <v>1.0727235886044055</v>
      </c>
      <c r="T683" s="5">
        <f ca="1">((F683)*(L683)^2)/2+(G683)*(L683)^3/3+(ABS(K683)^2)/('1D'!$I$5*MAX(((F683)+(G683)*(L683))*(L683),
        0.000001))</f>
        <v>35.763412605541333</v>
      </c>
      <c r="U683" s="5">
        <f ca="1">IF($A$2=0,
    0,
    IFERROR(Q682-(((R682+R683)/2)*J683)-(IF(O682&gt;O683,
                '1D'!$D$8*((O682^2-O683^2)/(2*'1D'!$I$5)),
                '1D'!$D$9*((O683^2-O682^2)/(2*'1D'!$I$5)))+('1D'!$D$10*(ABS(I683)/90)*(MAX(O682^2,
                        O683^2)/(2*'1D'!$I$5))))-Q683,
        0))</f>
        <v>-3.8886858066007335E-3</v>
      </c>
      <c r="V683" s="5">
        <f ca="1">IF($A$2=0,
    1,
    IF(IFERROR(V682,
            0)=0,
        0,
        IFERROR(IF(ROUND(S683,
                    3)=1,
                1,
                IF(AND(ABS(U683)&lt;'1D'!$D$19,
                        S683&gt;1),
                    1,
                    0)),
            0)))</f>
        <v>0</v>
      </c>
      <c r="W683" s="5">
        <f ca="1">IF($A$2=0,
    MAX(MAX('1D'!$D$16,
            MAX('1D'!$D$16,
                POWER((ABS(K683)^2)/('1D'!$I$5*MAX(F683,
                            0.1)^2),
                    1/3))),
        IFERROR(W1396,
            MAX(MAX('1D'!$D$16,
                    MAX('1D'!$D$16,
                        POWER((ABS(K683)^2)/('1D'!$I$5*MAX(F683,
                                    0.1)^2),
                            1/3))),
                ($L$2)-E1396))),
    IF(IFERROR(AG684,
            0)=0,
        MAX(MAX('1D'!$D$16,
                MAX('1D'!$D$16,
                    POWER((ABS(K683)^2)/('1D'!$I$5*MAX(F683,
                                0.1)^2),
                        1/3))),
            IFERROR(W1396,
                MAX(MAX('1D'!$D$16,
                        MAX('1D'!$D$16,
                            POWER((ABS(K683)^2)/('1D'!$I$5*MAX(F683,
                                        0.1)^2),
                                1/3))),
                    ($L$2)-E1396))),
        IF(IFERROR(W683,
                0)=0,
            MAX(MAX('1D'!$D$16,
                    MAX('1D'!$D$16,
                        POWER((ABS(K683)^2)/('1D'!$I$5*MAX(F683,
                                    0.1)^2),
                            1/3))),
                IFERROR(W1396,
                    MAX(MAX('1D'!$D$16,
                            MAX('1D'!$D$16,
                                POWER((ABS(K683)^2)/('1D'!$I$5*MAX(F683,
                                            0.1)^2),
                                    1/3))),
                        ($L$2)-E1396))),
            IF(OR(IFERROR(AD683,
                        0)&gt;=1,
                    IFERROR(AD684,
                        0)&gt;=1),
                MAX('1D'!$D$16,
                    MAX('1D'!$D$16,
                        POWER((ABS(K683)^2)/('1D'!$I$5*MAX(F683,
                                    0.1)^2),
                            1/3))),
                IF(ABS(IFERROR(AF683,
                            0))&lt;'1D'!$D$19,
                    MAX(MAX('1D'!$D$16,
                            MAX('1D'!$D$16,
                                POWER((ABS(K683)^2)/('1D'!$I$5*MAX(F683,
                                            0.1)^2),
                                    1/3))),
                        IFERROR(W683,
                            0)),
                    MAX(MAX('1D'!$D$16,
                            MAX('1D'!$D$16,
                                POWER((ABS(K683)^2)/('1D'!$I$5*MAX(F683,
                                            0.1)^2),
                                    1/3))),
                        (IFERROR(W683,
                                0))+((IFERROR(AF683,
                                    0))*'1D'!$D$18)))))))</f>
        <v>2.1389677043987478</v>
      </c>
      <c r="X683" s="5">
        <f t="shared" ca="1" si="144"/>
        <v>11.122632062873489</v>
      </c>
      <c r="Y683" s="5">
        <f t="shared" ca="1" si="145"/>
        <v>1.1735290000551568</v>
      </c>
      <c r="Z683" s="5">
        <f t="shared" ca="1" si="146"/>
        <v>4.5807502857230418</v>
      </c>
      <c r="AA683" s="5">
        <f t="shared" ca="1" si="147"/>
        <v>634.36496770439874</v>
      </c>
      <c r="AB683" s="5">
        <f ca="1">AA683+((ABS(K683)/MAX(((F683)+(G683)*(W683))*(W683),
            0.000001))^2)/(2*'1D'!$I$5)</f>
        <v>635.43445155659811</v>
      </c>
      <c r="AC683" s="5">
        <f ca="1">((ABS(K683)*'1D'!$D$6)/(MAX(((F683)+(G683)*(W683))*(W683),
            0.000001)*MAX(((((F683)+(G683)*(W683))*(W683))/MAX((F683)+2*(W683)*SQRT(1+(G683)^2),
                    0.000001))^(2/3),
            0.000001)))^2</f>
        <v>3.8141460404132466E-3</v>
      </c>
      <c r="AD683" s="5">
        <f ca="1">ABS(ABS(K683)/MAX(((F683)+(G683)*(W683))*(W683),
        0.000001))/SQRT('1D'!$I$5*MAX((((F683)+(G683)*(W683))*(W683))/MAX((F683)+2*(G683)*(W683),
            0.000001),
        0.000001))</f>
        <v>1.0000000000000004</v>
      </c>
      <c r="AE683" s="5">
        <f ca="1">((F683)*(W683)^2)/2+(G683)*(W683)^3/3+(ABS(K683)^2)/('1D'!$I$5*MAX(((F683)+(G683)*(W683))*(W683),
        0.000001))</f>
        <v>35.686426155594638</v>
      </c>
      <c r="AF683" s="5">
        <f ca="1">IF($A$2=0,
    0,
    IFERROR(AB684+(((AC683+AC684)/2)*J684)+(IF(Z683&gt;Z684,
                '1D'!$D$8*((Z683^2-Z684^2)/(2*'1D'!$I$5)),
                '1D'!$D$9*((Z684^2-Z683^2)/(2*'1D'!$I$5)))+('1D'!$D$10*(ABS(I684)/90)*(MAX(Z683^2,
                        Z684^2)/(2*'1D'!$I$5))))-AB683,
        0))</f>
        <v>3.3622728137743252E-3</v>
      </c>
      <c r="AG683" s="5">
        <f ca="1">IF($A$2=0,
    1,
    IF(IFERROR(AG684,
            0)=0,
        0,
        IFERROR(IF(OR(ROUND(AD683,
                        3)&gt;=1,
                    AND(ABS(AF683)&lt;'1D'!$D$19,
                        AD683&lt;1)),
                1,
                0),
            0)))</f>
        <v>1</v>
      </c>
      <c r="AH683" s="5">
        <f ca="1">IFERROR(IF('1D'!V32="Supercritical",
        MAX('1D'!$D$16,
            IFERROR(L683,
                MAX('1D'!$D$16,
                    POWER((ABS(K683)^2)/('1D'!$I$5*MAX(F683,
                                0.1)^2),
                        1/3)))),
        IF('1D'!V32="Subcritical",
            MAX('1D'!$D$16,
                IFERROR(W683,
                    MAX('1D'!$D$16,
                        POWER((ABS(K683)^2)/('1D'!$I$5*MAX(F683,
                                    0.1)^2),
                            1/3)))),
            IF(IFERROR(T683,
                    -1E+99)&gt;=IFERROR(AE683,
                    -1E+99),
                MAX('1D'!$D$16,
                    IFERROR(L683,
                        MAX('1D'!$D$16,
                            POWER((ABS(K683)^2)/('1D'!$I$5*MAX(F683,
                                        0.1)^2),
                                1/3)))),
                MAX('1D'!$D$16,
                    IFERROR(W683,
                        MAX('1D'!$D$16,
                            POWER((ABS(K683)^2)/('1D'!$I$5*MAX(F683,
                                        0.1)^2),
                                1/3))))))),
    MAX('1D'!$D$16,
        POWER((ABS(K683)^2)/('1D'!$I$5*MAX(F683,
                    0.1)^2),
            1/3)))</f>
        <v>2.0411692021517887</v>
      </c>
      <c r="AI683" s="5">
        <f t="shared" ca="1" si="148"/>
        <v>634.26716920215176</v>
      </c>
      <c r="AJ683" s="5">
        <f ca="1">AI683+((ABS(K683)/MAX(((F683)+(G683)*(AH683))*(AH683),
            0.000001))^2)/(2*'1D'!$I$5)</f>
        <v>635.44159253909481</v>
      </c>
      <c r="AM683">
        <v>0</v>
      </c>
      <c r="AN683">
        <v>0</v>
      </c>
      <c r="AO683" s="5">
        <f t="shared" si="149"/>
        <v>0</v>
      </c>
      <c r="AP683" s="5">
        <f t="shared" si="153"/>
        <v>0</v>
      </c>
      <c r="AQ683" s="5">
        <f ca="1">ABS(ABS(K683)/MAX(((F683)+(G683)*(AH683))*(AH683),
        0.000001))/SQRT('1D'!$I$5*MAX((((F683)+(G683)*(AH683))*(AH683))/MAX((F683)+2*(G683)*(AH683),
            0.000001),
        0.000001))</f>
        <v>1.0727235886044055</v>
      </c>
      <c r="AR683" s="5" t="str">
        <f t="shared" ca="1" si="150"/>
        <v>Supercritical</v>
      </c>
      <c r="AS683" s="5">
        <f ca="1">((ABS(K683)*'1D'!$D$6)/(MAX(((F683)+(G683)*(AH683))*(AH683),
            0.000001)*MAX(((((F683)+(G683)*(AH683))*(AH683))/MAX((F683)+2*(AH683)*SQRT(1+(G683)^2),
                    0.000001))^(2/3),
            0.000001)))^2</f>
        <v>4.3358367565141456E-3</v>
      </c>
    </row>
    <row r="684" spans="1:45" x14ac:dyDescent="0.35">
      <c r="A684">
        <v>675</v>
      </c>
      <c r="B684">
        <v>673.99599999999998</v>
      </c>
      <c r="C684">
        <v>616123.1</v>
      </c>
      <c r="D684">
        <v>3097325.8560000001</v>
      </c>
      <c r="E684">
        <v>632.22550000000001</v>
      </c>
      <c r="F684">
        <v>5.2</v>
      </c>
      <c r="G684">
        <v>0</v>
      </c>
      <c r="H684" t="s">
        <v>176</v>
      </c>
      <c r="I684">
        <v>2.7E-2</v>
      </c>
      <c r="J684" s="5">
        <f t="shared" si="151"/>
        <v>1</v>
      </c>
      <c r="K684" s="5">
        <f t="shared" ca="1" si="152"/>
        <v>50.95</v>
      </c>
      <c r="L684" s="5">
        <f ca="1">IF($A$2=0,
    IFERROR(L683,
        MAX('1D'!$D$16,
            POWER((ABS(K684)^2)/('1D'!$I$5*MAX(F684,
                        0.1)^2),
                1/3))),
    IF(IFERROR(V683,
            0)=0,
        IFERROR(L683,
            MAX('1D'!$D$16,
                POWER((ABS(K684)^2)/('1D'!$I$5*MAX(F684,
                            0.1)^2),
                    1/3))),
        IF(OR(IFERROR(L684,
                    0)=0,
                IFERROR(S683,
                    0)&lt;1,
                IFERROR(S684,
                    0)&lt;1),
            MAX('1D'!$D$16,
                POWER((ABS(K684)^2)/('1D'!$I$5*MAX(F684,
                            0.1)^2),
                    1/3)),
            IF(IFERROR(U684,
                    0)&gt;0,
                MAX('1D'!$D$16,
                    IFERROR(L684,
                        0)+((IFERROR(U684,
                                0))*'1D'!$D$18*IF((IFERROR(S684,
                                    0))&lt;1,
                            1,
                            -1))),
                IF(IFERROR(U684,
                        0)&lt;0,
                    IF(ABS((MAX('1D'!$D$16,
                                    POWER((ABS(K684)^2)/('1D'!$I$5*MAX(F684,
                                                0.1)^2),
                                        1/3)))-IFERROR(L684,
                                0))&gt;'1D'!$D$19,
                        MAX('1D'!$D$16,
                            IF((MAX('1D'!$D$16,
                                        POWER((ABS(K684)^2)/('1D'!$I$5*MAX(F684,
                                                    0.1)^2),
                                            1/3)))&gt;IFERROR(L684,
                                    0),
                                MIN((MAX('1D'!$D$16,
                                            POWER((ABS(K684)^2)/('1D'!$I$5*MAX(F684,
                                                        0.1)^2),
                                                1/3))),
                                    IFERROR(L684,
                                        0)+(MIN(ABS(IFERROR(U684,
                                                    0))*'1D'!$D$18,
                                            ABS((MAX('1D'!$D$16,
                                                        POWER((ABS(K684)^2)/('1D'!$I$5*MAX(F684,
                                                                    0.1)^2),
                                                            1/3)))-IFERROR(L684,
                                                    0))))),
                                MAX((MAX('1D'!$D$16,
                                            POWER((ABS(K684)^2)/('1D'!$I$5*MAX(F684,
                                                        0.1)^2),
                                                1/3))),
                                    IFERROR(L684,
                                        0)-(MIN(ABS(IFERROR(U684,
                                                    0))*'1D'!$D$18,
                                            ABS((MAX('1D'!$D$16,
                                                        POWER((ABS(K684)^2)/('1D'!$I$5*MAX(F684,
                                                                    0.1)^2),
                                                            1/3)))-IFERROR(L684,
                                                    0))))))),
                        MAX('1D'!$D$16,
                            POWER((ABS(K684)^2)/('1D'!$I$5*MAX(F684,
                                        0.1)^2),
                                1/3))),
                    MAX('1D'!$D$16,
                        IFERROR(L684,
                            0)))))))</f>
        <v>2.0411692021517887</v>
      </c>
      <c r="M684" s="5">
        <f t="shared" ca="1" si="140"/>
        <v>10.614079851189301</v>
      </c>
      <c r="N684" s="5">
        <f t="shared" ca="1" si="141"/>
        <v>1.1434704692804873</v>
      </c>
      <c r="O684" s="5">
        <f t="shared" ca="1" si="142"/>
        <v>4.8002276894771132</v>
      </c>
      <c r="P684" s="5">
        <f t="shared" ca="1" si="143"/>
        <v>634.26666920215177</v>
      </c>
      <c r="Q684" s="5">
        <f ca="1">P684+((ABS(K684)/MAX(((F684)+(G684)*(L684))*(L684),
            0.000001))^2)/(2*'1D'!$I$5)</f>
        <v>635.44109253909483</v>
      </c>
      <c r="R684" s="5">
        <f ca="1">((ABS(K684)*'1D'!$D$6)/(MAX(((F684)+(G684)*(L684))*(L684),
            0.000001)*MAX(((((F684)+(G684)*(L684))*(L684))/MAX((F684)+2*(L684)*SQRT(1+(G684)^2),
                    0.000001))^(2/3),
            0.000001)))^2</f>
        <v>4.3358367565141456E-3</v>
      </c>
      <c r="S684" s="5">
        <f ca="1">ABS(ABS(K684)/MAX(((F684)+(G684)*(L684))*(L684),
        0.000001))/SQRT('1D'!$I$5*MAX((((F684)+(G684)*(L684))*(L684))/MAX((F684)+2*(G684)*(L684),
            0.000001),
        0.000001))</f>
        <v>1.0727235886044055</v>
      </c>
      <c r="T684" s="5">
        <f ca="1">((F684)*(L684)^2)/2+(G684)*(L684)^3/3+(ABS(K684)^2)/('1D'!$I$5*MAX(((F684)+(G684)*(L684))*(L684),
        0.000001))</f>
        <v>35.763412605541333</v>
      </c>
      <c r="U684" s="5">
        <f ca="1">IF($A$2=0,
    0,
    IFERROR(Q683-(((R683+R684)/2)*J684)-(IF(O683&gt;O684,
                '1D'!$D$8*((O683^2-O684^2)/(2*'1D'!$I$5)),
                '1D'!$D$9*((O684^2-O683^2)/(2*'1D'!$I$5)))+('1D'!$D$10*(ABS(I684)/90)*(MAX(O683^2,
                        O684^2)/(2*'1D'!$I$5))))-Q684,
        0))</f>
        <v>-3.8886858066007335E-3</v>
      </c>
      <c r="V684" s="5">
        <f ca="1">IF($A$2=0,
    1,
    IF(IFERROR(V683,
            0)=0,
        0,
        IFERROR(IF(ROUND(S684,
                    3)=1,
                1,
                IF(AND(ABS(U684)&lt;'1D'!$D$19,
                        S684&gt;1),
                    1,
                    0)),
            0)))</f>
        <v>0</v>
      </c>
      <c r="W684" s="5">
        <f ca="1">IF($A$2=0,
    MAX(MAX('1D'!$D$16,
            MAX('1D'!$D$16,
                POWER((ABS(K684)^2)/('1D'!$I$5*MAX(F684,
                            0.1)^2),
                    1/3))),
        IFERROR(W1396,
            MAX(MAX('1D'!$D$16,
                    MAX('1D'!$D$16,
                        POWER((ABS(K684)^2)/('1D'!$I$5*MAX(F684,
                                    0.1)^2),
                            1/3))),
                ($L$2)-E1396))),
    IF(IFERROR(AG685,
            0)=0,
        MAX(MAX('1D'!$D$16,
                MAX('1D'!$D$16,
                    POWER((ABS(K684)^2)/('1D'!$I$5*MAX(F684,
                                0.1)^2),
                        1/3))),
            IFERROR(W1396,
                MAX(MAX('1D'!$D$16,
                        MAX('1D'!$D$16,
                            POWER((ABS(K684)^2)/('1D'!$I$5*MAX(F684,
                                        0.1)^2),
                                1/3))),
                    ($L$2)-E1396))),
        IF(IFERROR(W684,
                0)=0,
            MAX(MAX('1D'!$D$16,
                    MAX('1D'!$D$16,
                        POWER((ABS(K684)^2)/('1D'!$I$5*MAX(F684,
                                    0.1)^2),
                            1/3))),
                IFERROR(W1396,
                    MAX(MAX('1D'!$D$16,
                            MAX('1D'!$D$16,
                                POWER((ABS(K684)^2)/('1D'!$I$5*MAX(F684,
                                            0.1)^2),
                                    1/3))),
                        ($L$2)-E1396))),
            IF(OR(IFERROR(AD684,
                        0)&gt;=1,
                    IFERROR(AD685,
                        0)&gt;=1),
                MAX('1D'!$D$16,
                    MAX('1D'!$D$16,
                        POWER((ABS(K684)^2)/('1D'!$I$5*MAX(F684,
                                    0.1)^2),
                            1/3))),
                IF(ABS(IFERROR(AF684,
                            0))&lt;'1D'!$D$19,
                    MAX(MAX('1D'!$D$16,
                            MAX('1D'!$D$16,
                                POWER((ABS(K684)^2)/('1D'!$I$5*MAX(F684,
                                            0.1)^2),
                                    1/3))),
                        IFERROR(W684,
                            0)),
                    MAX(MAX('1D'!$D$16,
                            MAX('1D'!$D$16,
                                POWER((ABS(K684)^2)/('1D'!$I$5*MAX(F684,
                                            0.1)^2),
                                    1/3))),
                        (IFERROR(W684,
                                0))+((IFERROR(AF684,
                                    0))*'1D'!$D$18)))))))</f>
        <v>2.1389677043987478</v>
      </c>
      <c r="X684" s="5">
        <f t="shared" ca="1" si="144"/>
        <v>11.122632062873489</v>
      </c>
      <c r="Y684" s="5">
        <f t="shared" ca="1" si="145"/>
        <v>1.1735290000551568</v>
      </c>
      <c r="Z684" s="5">
        <f t="shared" ca="1" si="146"/>
        <v>4.5807502857230418</v>
      </c>
      <c r="AA684" s="5">
        <f t="shared" ca="1" si="147"/>
        <v>634.36446770439875</v>
      </c>
      <c r="AB684" s="5">
        <f ca="1">AA684+((ABS(K684)/MAX(((F684)+(G684)*(W684))*(W684),
            0.000001))^2)/(2*'1D'!$I$5)</f>
        <v>635.43395155659812</v>
      </c>
      <c r="AC684" s="5">
        <f ca="1">((ABS(K684)*'1D'!$D$6)/(MAX(((F684)+(G684)*(W684))*(W684),
            0.000001)*MAX(((((F684)+(G684)*(W684))*(W684))/MAX((F684)+2*(W684)*SQRT(1+(G684)^2),
                    0.000001))^(2/3),
            0.000001)))^2</f>
        <v>3.8141460404132466E-3</v>
      </c>
      <c r="AD684" s="5">
        <f ca="1">ABS(ABS(K684)/MAX(((F684)+(G684)*(W684))*(W684),
        0.000001))/SQRT('1D'!$I$5*MAX((((F684)+(G684)*(W684))*(W684))/MAX((F684)+2*(G684)*(W684),
            0.000001),
        0.000001))</f>
        <v>1.0000000000000004</v>
      </c>
      <c r="AE684" s="5">
        <f ca="1">((F684)*(W684)^2)/2+(G684)*(W684)^3/3+(ABS(K684)^2)/('1D'!$I$5*MAX(((F684)+(G684)*(W684))*(W684),
        0.000001))</f>
        <v>35.686426155594638</v>
      </c>
      <c r="AF684" s="5">
        <f ca="1">IF($A$2=0,
    0,
    IFERROR(AB685+(((AC684+AC685)/2)*J685)+(IF(Z684&gt;Z685,
                '1D'!$D$8*((Z684^2-Z685^2)/(2*'1D'!$I$5)),
                '1D'!$D$9*((Z685^2-Z684^2)/(2*'1D'!$I$5)))+('1D'!$D$10*(ABS(I685)/90)*(MAX(Z684^2,
                        Z685^2)/(2*'1D'!$I$5))))-AB684,
        0))</f>
        <v>3.4531789411857972E-3</v>
      </c>
      <c r="AG684" s="5">
        <f ca="1">IF($A$2=0,
    1,
    IF(IFERROR(AG685,
            0)=0,
        0,
        IFERROR(IF(OR(ROUND(AD684,
                        3)&gt;=1,
                    AND(ABS(AF684)&lt;'1D'!$D$19,
                        AD684&lt;1)),
                1,
                0),
            0)))</f>
        <v>1</v>
      </c>
      <c r="AH684" s="5">
        <f ca="1">IFERROR(IF('1D'!V32="Supercritical",
        MAX('1D'!$D$16,
            IFERROR(L684,
                MAX('1D'!$D$16,
                    POWER((ABS(K684)^2)/('1D'!$I$5*MAX(F684,
                                0.1)^2),
                        1/3)))),
        IF('1D'!V32="Subcritical",
            MAX('1D'!$D$16,
                IFERROR(W684,
                    MAX('1D'!$D$16,
                        POWER((ABS(K684)^2)/('1D'!$I$5*MAX(F684,
                                    0.1)^2),
                            1/3)))),
            IF(IFERROR(T684,
                    -1E+99)&gt;=IFERROR(AE684,
                    -1E+99),
                MAX('1D'!$D$16,
                    IFERROR(L684,
                        MAX('1D'!$D$16,
                            POWER((ABS(K684)^2)/('1D'!$I$5*MAX(F684,
                                        0.1)^2),
                                1/3)))),
                MAX('1D'!$D$16,
                    IFERROR(W684,
                        MAX('1D'!$D$16,
                            POWER((ABS(K684)^2)/('1D'!$I$5*MAX(F684,
                                        0.1)^2),
                                1/3))))))),
    MAX('1D'!$D$16,
        POWER((ABS(K684)^2)/('1D'!$I$5*MAX(F684,
                    0.1)^2),
            1/3)))</f>
        <v>2.0411692021517887</v>
      </c>
      <c r="AI684" s="5">
        <f t="shared" ca="1" si="148"/>
        <v>634.26666920215177</v>
      </c>
      <c r="AJ684" s="5">
        <f ca="1">AI684+((ABS(K684)/MAX(((F684)+(G684)*(AH684))*(AH684),
            0.000001))^2)/(2*'1D'!$I$5)</f>
        <v>635.44109253909483</v>
      </c>
      <c r="AM684">
        <v>0</v>
      </c>
      <c r="AN684">
        <v>0</v>
      </c>
      <c r="AO684" s="5">
        <f t="shared" si="149"/>
        <v>0</v>
      </c>
      <c r="AP684" s="5">
        <f t="shared" si="153"/>
        <v>0</v>
      </c>
      <c r="AQ684" s="5">
        <f ca="1">ABS(ABS(K684)/MAX(((F684)+(G684)*(AH684))*(AH684),
        0.000001))/SQRT('1D'!$I$5*MAX((((F684)+(G684)*(AH684))*(AH684))/MAX((F684)+2*(G684)*(AH684),
            0.000001),
        0.000001))</f>
        <v>1.0727235886044055</v>
      </c>
      <c r="AR684" s="5" t="str">
        <f t="shared" ca="1" si="150"/>
        <v>Supercritical</v>
      </c>
      <c r="AS684" s="5">
        <f ca="1">((ABS(K684)*'1D'!$D$6)/(MAX(((F684)+(G684)*(AH684))*(AH684),
            0.000001)*MAX(((((F684)+(G684)*(AH684))*(AH684))/MAX((F684)+2*(AH684)*SQRT(1+(G684)^2),
                    0.000001))^(2/3),
            0.000001)))^2</f>
        <v>4.3358367565141456E-3</v>
      </c>
    </row>
    <row r="685" spans="1:45" x14ac:dyDescent="0.35">
      <c r="A685">
        <v>676</v>
      </c>
      <c r="B685">
        <v>674.99599999999998</v>
      </c>
      <c r="C685">
        <v>616122.62600000005</v>
      </c>
      <c r="D685">
        <v>3097324.9750000001</v>
      </c>
      <c r="E685">
        <v>632.22500000000002</v>
      </c>
      <c r="F685">
        <v>5.2</v>
      </c>
      <c r="G685">
        <v>0</v>
      </c>
      <c r="H685" t="s">
        <v>176</v>
      </c>
      <c r="I685">
        <v>7.8E-2</v>
      </c>
      <c r="J685" s="5">
        <f t="shared" si="151"/>
        <v>1</v>
      </c>
      <c r="K685" s="5">
        <f t="shared" ca="1" si="152"/>
        <v>50.95</v>
      </c>
      <c r="L685" s="5">
        <f ca="1">IF($A$2=0,
    IFERROR(L684,
        MAX('1D'!$D$16,
            POWER((ABS(K685)^2)/('1D'!$I$5*MAX(F685,
                        0.1)^2),
                1/3))),
    IF(IFERROR(V684,
            0)=0,
        IFERROR(L684,
            MAX('1D'!$D$16,
                POWER((ABS(K685)^2)/('1D'!$I$5*MAX(F685,
                            0.1)^2),
                    1/3))),
        IF(OR(IFERROR(L685,
                    0)=0,
                IFERROR(S684,
                    0)&lt;1,
                IFERROR(S685,
                    0)&lt;1),
            MAX('1D'!$D$16,
                POWER((ABS(K685)^2)/('1D'!$I$5*MAX(F685,
                            0.1)^2),
                    1/3)),
            IF(IFERROR(U685,
                    0)&gt;0,
                MAX('1D'!$D$16,
                    IFERROR(L685,
                        0)+((IFERROR(U685,
                                0))*'1D'!$D$18*IF((IFERROR(S685,
                                    0))&lt;1,
                            1,
                            -1))),
                IF(IFERROR(U685,
                        0)&lt;0,
                    IF(ABS((MAX('1D'!$D$16,
                                    POWER((ABS(K685)^2)/('1D'!$I$5*MAX(F685,
                                                0.1)^2),
                                        1/3)))-IFERROR(L685,
                                0))&gt;'1D'!$D$19,
                        MAX('1D'!$D$16,
                            IF((MAX('1D'!$D$16,
                                        POWER((ABS(K685)^2)/('1D'!$I$5*MAX(F685,
                                                    0.1)^2),
                                            1/3)))&gt;IFERROR(L685,
                                    0),
                                MIN((MAX('1D'!$D$16,
                                            POWER((ABS(K685)^2)/('1D'!$I$5*MAX(F685,
                                                        0.1)^2),
                                                1/3))),
                                    IFERROR(L685,
                                        0)+(MIN(ABS(IFERROR(U685,
                                                    0))*'1D'!$D$18,
                                            ABS((MAX('1D'!$D$16,
                                                        POWER((ABS(K685)^2)/('1D'!$I$5*MAX(F685,
                                                                    0.1)^2),
                                                            1/3)))-IFERROR(L685,
                                                    0))))),
                                MAX((MAX('1D'!$D$16,
                                            POWER((ABS(K685)^2)/('1D'!$I$5*MAX(F685,
                                                        0.1)^2),
                                                1/3))),
                                    IFERROR(L685,
                                        0)-(MIN(ABS(IFERROR(U685,
                                                    0))*'1D'!$D$18,
                                            ABS((MAX('1D'!$D$16,
                                                        POWER((ABS(K685)^2)/('1D'!$I$5*MAX(F685,
                                                                    0.1)^2),
                                                            1/3)))-IFERROR(L685,
                                                    0))))))),
                        MAX('1D'!$D$16,
                            POWER((ABS(K685)^2)/('1D'!$I$5*MAX(F685,
                                        0.1)^2),
                                1/3))),
                    MAX('1D'!$D$16,
                        IFERROR(L685,
                            0)))))))</f>
        <v>2.0411692021517887</v>
      </c>
      <c r="M685" s="5">
        <f t="shared" ca="1" si="140"/>
        <v>10.614079851189301</v>
      </c>
      <c r="N685" s="5">
        <f t="shared" ca="1" si="141"/>
        <v>1.1434704692804873</v>
      </c>
      <c r="O685" s="5">
        <f t="shared" ca="1" si="142"/>
        <v>4.8002276894771132</v>
      </c>
      <c r="P685" s="5">
        <f t="shared" ca="1" si="143"/>
        <v>634.26616920215179</v>
      </c>
      <c r="Q685" s="5">
        <f ca="1">P685+((ABS(K685)/MAX(((F685)+(G685)*(L685))*(L685),
            0.000001))^2)/(2*'1D'!$I$5)</f>
        <v>635.44059253909484</v>
      </c>
      <c r="R685" s="5">
        <f ca="1">((ABS(K685)*'1D'!$D$6)/(MAX(((F685)+(G685)*(L685))*(L685),
            0.000001)*MAX(((((F685)+(G685)*(L685))*(L685))/MAX((F685)+2*(L685)*SQRT(1+(G685)^2),
                    0.000001))^(2/3),
            0.000001)))^2</f>
        <v>4.3358367565141456E-3</v>
      </c>
      <c r="S685" s="5">
        <f ca="1">ABS(ABS(K685)/MAX(((F685)+(G685)*(L685))*(L685),
        0.000001))/SQRT('1D'!$I$5*MAX((((F685)+(G685)*(L685))*(L685))/MAX((F685)+2*(G685)*(L685),
            0.000001),
        0.000001))</f>
        <v>1.0727235886044055</v>
      </c>
      <c r="T685" s="5">
        <f ca="1">((F685)*(L685)^2)/2+(G685)*(L685)^3/3+(ABS(K685)^2)/('1D'!$I$5*MAX(((F685)+(G685)*(L685))*(L685),
        0.000001))</f>
        <v>35.763412605541333</v>
      </c>
      <c r="U685" s="5">
        <f ca="1">IF($A$2=0,
    0,
    IFERROR(Q684-(((R684+R685)/2)*J685)-(IF(O684&gt;O685,
                '1D'!$D$8*((O684^2-O685^2)/(2*'1D'!$I$5)),
                '1D'!$D$9*((O685^2-O684^2)/(2*'1D'!$I$5)))+('1D'!$D$10*(ABS(I685)/90)*(MAX(O684^2,
                        O685^2)/(2*'1D'!$I$5))))-Q685,
        0))</f>
        <v>-3.9885117902258571E-3</v>
      </c>
      <c r="V685" s="5">
        <f ca="1">IF($A$2=0,
    1,
    IF(IFERROR(V684,
            0)=0,
        0,
        IFERROR(IF(ROUND(S685,
                    3)=1,
                1,
                IF(AND(ABS(U685)&lt;'1D'!$D$19,
                        S685&gt;1),
                    1,
                    0)),
            0)))</f>
        <v>0</v>
      </c>
      <c r="W685" s="5">
        <f ca="1">IF($A$2=0,
    MAX(MAX('1D'!$D$16,
            MAX('1D'!$D$16,
                POWER((ABS(K685)^2)/('1D'!$I$5*MAX(F685,
                            0.1)^2),
                    1/3))),
        IFERROR(W1396,
            MAX(MAX('1D'!$D$16,
                    MAX('1D'!$D$16,
                        POWER((ABS(K685)^2)/('1D'!$I$5*MAX(F685,
                                    0.1)^2),
                            1/3))),
                ($L$2)-E1396))),
    IF(IFERROR(AG686,
            0)=0,
        MAX(MAX('1D'!$D$16,
                MAX('1D'!$D$16,
                    POWER((ABS(K685)^2)/('1D'!$I$5*MAX(F685,
                                0.1)^2),
                        1/3))),
            IFERROR(W1396,
                MAX(MAX('1D'!$D$16,
                        MAX('1D'!$D$16,
                            POWER((ABS(K685)^2)/('1D'!$I$5*MAX(F685,
                                        0.1)^2),
                                1/3))),
                    ($L$2)-E1396))),
        IF(IFERROR(W685,
                0)=0,
            MAX(MAX('1D'!$D$16,
                    MAX('1D'!$D$16,
                        POWER((ABS(K685)^2)/('1D'!$I$5*MAX(F685,
                                    0.1)^2),
                            1/3))),
                IFERROR(W1396,
                    MAX(MAX('1D'!$D$16,
                            MAX('1D'!$D$16,
                                POWER((ABS(K685)^2)/('1D'!$I$5*MAX(F685,
                                            0.1)^2),
                                    1/3))),
                        ($L$2)-E1396))),
            IF(OR(IFERROR(AD685,
                        0)&gt;=1,
                    IFERROR(AD686,
                        0)&gt;=1),
                MAX('1D'!$D$16,
                    MAX('1D'!$D$16,
                        POWER((ABS(K685)^2)/('1D'!$I$5*MAX(F685,
                                    0.1)^2),
                            1/3))),
                IF(ABS(IFERROR(AF685,
                            0))&lt;'1D'!$D$19,
                    MAX(MAX('1D'!$D$16,
                            MAX('1D'!$D$16,
                                POWER((ABS(K685)^2)/('1D'!$I$5*MAX(F685,
                                            0.1)^2),
                                    1/3))),
                        IFERROR(W685,
                            0)),
                    MAX(MAX('1D'!$D$16,
                            MAX('1D'!$D$16,
                                POWER((ABS(K685)^2)/('1D'!$I$5*MAX(F685,
                                            0.1)^2),
                                    1/3))),
                        (IFERROR(W685,
                                0))+((IFERROR(AF685,
                                    0))*'1D'!$D$18)))))))</f>
        <v>2.1389677043987478</v>
      </c>
      <c r="X685" s="5">
        <f t="shared" ca="1" si="144"/>
        <v>11.122632062873489</v>
      </c>
      <c r="Y685" s="5">
        <f t="shared" ca="1" si="145"/>
        <v>1.1735290000551568</v>
      </c>
      <c r="Z685" s="5">
        <f t="shared" ca="1" si="146"/>
        <v>4.5807502857230418</v>
      </c>
      <c r="AA685" s="5">
        <f t="shared" ca="1" si="147"/>
        <v>634.36396770439876</v>
      </c>
      <c r="AB685" s="5">
        <f ca="1">AA685+((ABS(K685)/MAX(((F685)+(G685)*(W685))*(W685),
            0.000001))^2)/(2*'1D'!$I$5)</f>
        <v>635.43345155659813</v>
      </c>
      <c r="AC685" s="5">
        <f ca="1">((ABS(K685)*'1D'!$D$6)/(MAX(((F685)+(G685)*(W685))*(W685),
            0.000001)*MAX(((((F685)+(G685)*(W685))*(W685))/MAX((F685)+2*(W685)*SQRT(1+(G685)^2),
                    0.000001))^(2/3),
            0.000001)))^2</f>
        <v>3.8141460404132466E-3</v>
      </c>
      <c r="AD685" s="5">
        <f ca="1">ABS(ABS(K685)/MAX(((F685)+(G685)*(W685))*(W685),
        0.000001))/SQRT('1D'!$I$5*MAX((((F685)+(G685)*(W685))*(W685))/MAX((F685)+2*(G685)*(W685),
            0.000001),
        0.000001))</f>
        <v>1.0000000000000004</v>
      </c>
      <c r="AE685" s="5">
        <f ca="1">((F685)*(W685)^2)/2+(G685)*(W685)^3/3+(ABS(K685)^2)/('1D'!$I$5*MAX(((F685)+(G685)*(W685))*(W685),
        0.000001))</f>
        <v>35.686426155594638</v>
      </c>
      <c r="AF685" s="5">
        <f ca="1">IF($A$2=0,
    0,
    IFERROR(AB686+(((AC685+AC686)/2)*J686)+(IF(Z685&gt;Z686,
                '1D'!$D$8*((Z685^2-Z686^2)/(2*'1D'!$I$5)),
                '1D'!$D$9*((Z686^2-Z685^2)/(2*'1D'!$I$5)))+('1D'!$D$10*(ABS(I686)/90)*(MAX(Z685^2,
                        Z686^2)/(2*'1D'!$I$5))))-AB685,
        0))</f>
        <v>3.4032696947861041E-3</v>
      </c>
      <c r="AG685" s="5">
        <f ca="1">IF($A$2=0,
    1,
    IF(IFERROR(AG686,
            0)=0,
        0,
        IFERROR(IF(OR(ROUND(AD685,
                        3)&gt;=1,
                    AND(ABS(AF685)&lt;'1D'!$D$19,
                        AD685&lt;1)),
                1,
                0),
            0)))</f>
        <v>1</v>
      </c>
      <c r="AH685" s="5">
        <f ca="1">IFERROR(IF('1D'!V32="Supercritical",
        MAX('1D'!$D$16,
            IFERROR(L685,
                MAX('1D'!$D$16,
                    POWER((ABS(K685)^2)/('1D'!$I$5*MAX(F685,
                                0.1)^2),
                        1/3)))),
        IF('1D'!V32="Subcritical",
            MAX('1D'!$D$16,
                IFERROR(W685,
                    MAX('1D'!$D$16,
                        POWER((ABS(K685)^2)/('1D'!$I$5*MAX(F685,
                                    0.1)^2),
                            1/3)))),
            IF(IFERROR(T685,
                    -1E+99)&gt;=IFERROR(AE685,
                    -1E+99),
                MAX('1D'!$D$16,
                    IFERROR(L685,
                        MAX('1D'!$D$16,
                            POWER((ABS(K685)^2)/('1D'!$I$5*MAX(F685,
                                        0.1)^2),
                                1/3)))),
                MAX('1D'!$D$16,
                    IFERROR(W685,
                        MAX('1D'!$D$16,
                            POWER((ABS(K685)^2)/('1D'!$I$5*MAX(F685,
                                        0.1)^2),
                                1/3))))))),
    MAX('1D'!$D$16,
        POWER((ABS(K685)^2)/('1D'!$I$5*MAX(F685,
                    0.1)^2),
            1/3)))</f>
        <v>2.0411692021517887</v>
      </c>
      <c r="AI685" s="5">
        <f t="shared" ca="1" si="148"/>
        <v>634.26616920215179</v>
      </c>
      <c r="AJ685" s="5">
        <f ca="1">AI685+((ABS(K685)/MAX(((F685)+(G685)*(AH685))*(AH685),
            0.000001))^2)/(2*'1D'!$I$5)</f>
        <v>635.44059253909484</v>
      </c>
      <c r="AM685">
        <v>0</v>
      </c>
      <c r="AN685">
        <v>0</v>
      </c>
      <c r="AO685" s="5">
        <f t="shared" si="149"/>
        <v>0</v>
      </c>
      <c r="AP685" s="5">
        <f t="shared" si="153"/>
        <v>0</v>
      </c>
      <c r="AQ685" s="5">
        <f ca="1">ABS(ABS(K685)/MAX(((F685)+(G685)*(AH685))*(AH685),
        0.000001))/SQRT('1D'!$I$5*MAX((((F685)+(G685)*(AH685))*(AH685))/MAX((F685)+2*(G685)*(AH685),
            0.000001),
        0.000001))</f>
        <v>1.0727235886044055</v>
      </c>
      <c r="AR685" s="5" t="str">
        <f t="shared" ca="1" si="150"/>
        <v>Supercritical</v>
      </c>
      <c r="AS685" s="5">
        <f ca="1">((ABS(K685)*'1D'!$D$6)/(MAX(((F685)+(G685)*(AH685))*(AH685),
            0.000001)*MAX(((((F685)+(G685)*(AH685))*(AH685))/MAX((F685)+2*(AH685)*SQRT(1+(G685)^2),
                    0.000001))^(2/3),
            0.000001)))^2</f>
        <v>4.3358367565141456E-3</v>
      </c>
    </row>
    <row r="686" spans="1:45" x14ac:dyDescent="0.35">
      <c r="A686">
        <v>677</v>
      </c>
      <c r="B686">
        <v>675.99599999999998</v>
      </c>
      <c r="C686">
        <v>616122.15099999995</v>
      </c>
      <c r="D686">
        <v>3097324.0950000002</v>
      </c>
      <c r="E686">
        <v>632.22450000000003</v>
      </c>
      <c r="F686">
        <v>5.2</v>
      </c>
      <c r="G686">
        <v>0</v>
      </c>
      <c r="H686" t="s">
        <v>176</v>
      </c>
      <c r="I686">
        <v>0.05</v>
      </c>
      <c r="J686" s="5">
        <f t="shared" si="151"/>
        <v>1</v>
      </c>
      <c r="K686" s="5">
        <f t="shared" ca="1" si="152"/>
        <v>50.95</v>
      </c>
      <c r="L686" s="5">
        <f ca="1">IF($A$2=0,
    IFERROR(L685,
        MAX('1D'!$D$16,
            POWER((ABS(K686)^2)/('1D'!$I$5*MAX(F686,
                        0.1)^2),
                1/3))),
    IF(IFERROR(V685,
            0)=0,
        IFERROR(L685,
            MAX('1D'!$D$16,
                POWER((ABS(K686)^2)/('1D'!$I$5*MAX(F686,
                            0.1)^2),
                    1/3))),
        IF(OR(IFERROR(L686,
                    0)=0,
                IFERROR(S685,
                    0)&lt;1,
                IFERROR(S686,
                    0)&lt;1),
            MAX('1D'!$D$16,
                POWER((ABS(K686)^2)/('1D'!$I$5*MAX(F686,
                            0.1)^2),
                    1/3)),
            IF(IFERROR(U686,
                    0)&gt;0,
                MAX('1D'!$D$16,
                    IFERROR(L686,
                        0)+((IFERROR(U686,
                                0))*'1D'!$D$18*IF((IFERROR(S686,
                                    0))&lt;1,
                            1,
                            -1))),
                IF(IFERROR(U686,
                        0)&lt;0,
                    IF(ABS((MAX('1D'!$D$16,
                                    POWER((ABS(K686)^2)/('1D'!$I$5*MAX(F686,
                                                0.1)^2),
                                        1/3)))-IFERROR(L686,
                                0))&gt;'1D'!$D$19,
                        MAX('1D'!$D$16,
                            IF((MAX('1D'!$D$16,
                                        POWER((ABS(K686)^2)/('1D'!$I$5*MAX(F686,
                                                    0.1)^2),
                                            1/3)))&gt;IFERROR(L686,
                                    0),
                                MIN((MAX('1D'!$D$16,
                                            POWER((ABS(K686)^2)/('1D'!$I$5*MAX(F686,
                                                        0.1)^2),
                                                1/3))),
                                    IFERROR(L686,
                                        0)+(MIN(ABS(IFERROR(U686,
                                                    0))*'1D'!$D$18,
                                            ABS((MAX('1D'!$D$16,
                                                        POWER((ABS(K686)^2)/('1D'!$I$5*MAX(F686,
                                                                    0.1)^2),
                                                            1/3)))-IFERROR(L686,
                                                    0))))),
                                MAX((MAX('1D'!$D$16,
                                            POWER((ABS(K686)^2)/('1D'!$I$5*MAX(F686,
                                                        0.1)^2),
                                                1/3))),
                                    IFERROR(L686,
                                        0)-(MIN(ABS(IFERROR(U686,
                                                    0))*'1D'!$D$18,
                                            ABS((MAX('1D'!$D$16,
                                                        POWER((ABS(K686)^2)/('1D'!$I$5*MAX(F686,
                                                                    0.1)^2),
                                                            1/3)))-IFERROR(L686,
                                                    0))))))),
                        MAX('1D'!$D$16,
                            POWER((ABS(K686)^2)/('1D'!$I$5*MAX(F686,
                                        0.1)^2),
                                1/3))),
                    MAX('1D'!$D$16,
                        IFERROR(L686,
                            0)))))))</f>
        <v>2.0411692021517887</v>
      </c>
      <c r="M686" s="5">
        <f t="shared" ca="1" si="140"/>
        <v>10.614079851189301</v>
      </c>
      <c r="N686" s="5">
        <f t="shared" ca="1" si="141"/>
        <v>1.1434704692804873</v>
      </c>
      <c r="O686" s="5">
        <f t="shared" ca="1" si="142"/>
        <v>4.8002276894771132</v>
      </c>
      <c r="P686" s="5">
        <f t="shared" ca="1" si="143"/>
        <v>634.2656692021518</v>
      </c>
      <c r="Q686" s="5">
        <f ca="1">P686+((ABS(K686)/MAX(((F686)+(G686)*(L686))*(L686),
            0.000001))^2)/(2*'1D'!$I$5)</f>
        <v>635.44009253909485</v>
      </c>
      <c r="R686" s="5">
        <f ca="1">((ABS(K686)*'1D'!$D$6)/(MAX(((F686)+(G686)*(L686))*(L686),
            0.000001)*MAX(((((F686)+(G686)*(L686))*(L686))/MAX((F686)+2*(L686)*SQRT(1+(G686)^2),
                    0.000001))^(2/3),
            0.000001)))^2</f>
        <v>4.3358367565141456E-3</v>
      </c>
      <c r="S686" s="5">
        <f ca="1">ABS(ABS(K686)/MAX(((F686)+(G686)*(L686))*(L686),
        0.000001))/SQRT('1D'!$I$5*MAX((((F686)+(G686)*(L686))*(L686))/MAX((F686)+2*(G686)*(L686),
            0.000001),
        0.000001))</f>
        <v>1.0727235886044055</v>
      </c>
      <c r="T686" s="5">
        <f ca="1">((F686)*(L686)^2)/2+(G686)*(L686)^3/3+(ABS(K686)^2)/('1D'!$I$5*MAX(((F686)+(G686)*(L686))*(L686),
        0.000001))</f>
        <v>35.763412605541333</v>
      </c>
      <c r="U686" s="5">
        <f ca="1">IF($A$2=0,
    0,
    IFERROR(Q685-(((R685+R686)/2)*J686)-(IF(O685&gt;O686,
                '1D'!$D$8*((O685^2-O686^2)/(2*'1D'!$I$5)),
                '1D'!$D$9*((O686^2-O685^2)/(2*'1D'!$I$5)))+('1D'!$D$10*(ABS(I686)/90)*(MAX(O685^2,
                        O686^2)/(2*'1D'!$I$5))))-Q686,
        0))</f>
        <v>-3.9337053678991651E-3</v>
      </c>
      <c r="V686" s="5">
        <f ca="1">IF($A$2=0,
    1,
    IF(IFERROR(V685,
            0)=0,
        0,
        IFERROR(IF(ROUND(S686,
                    3)=1,
                1,
                IF(AND(ABS(U686)&lt;'1D'!$D$19,
                        S686&gt;1),
                    1,
                    0)),
            0)))</f>
        <v>0</v>
      </c>
      <c r="W686" s="5">
        <f ca="1">IF($A$2=0,
    MAX(MAX('1D'!$D$16,
            MAX('1D'!$D$16,
                POWER((ABS(K686)^2)/('1D'!$I$5*MAX(F686,
                            0.1)^2),
                    1/3))),
        IFERROR(W1396,
            MAX(MAX('1D'!$D$16,
                    MAX('1D'!$D$16,
                        POWER((ABS(K686)^2)/('1D'!$I$5*MAX(F686,
                                    0.1)^2),
                            1/3))),
                ($L$2)-E1396))),
    IF(IFERROR(AG687,
            0)=0,
        MAX(MAX('1D'!$D$16,
                MAX('1D'!$D$16,
                    POWER((ABS(K686)^2)/('1D'!$I$5*MAX(F686,
                                0.1)^2),
                        1/3))),
            IFERROR(W1396,
                MAX(MAX('1D'!$D$16,
                        MAX('1D'!$D$16,
                            POWER((ABS(K686)^2)/('1D'!$I$5*MAX(F686,
                                        0.1)^2),
                                1/3))),
                    ($L$2)-E1396))),
        IF(IFERROR(W686,
                0)=0,
            MAX(MAX('1D'!$D$16,
                    MAX('1D'!$D$16,
                        POWER((ABS(K686)^2)/('1D'!$I$5*MAX(F686,
                                    0.1)^2),
                            1/3))),
                IFERROR(W1396,
                    MAX(MAX('1D'!$D$16,
                            MAX('1D'!$D$16,
                                POWER((ABS(K686)^2)/('1D'!$I$5*MAX(F686,
                                            0.1)^2),
                                    1/3))),
                        ($L$2)-E1396))),
            IF(OR(IFERROR(AD686,
                        0)&gt;=1,
                    IFERROR(AD687,
                        0)&gt;=1),
                MAX('1D'!$D$16,
                    MAX('1D'!$D$16,
                        POWER((ABS(K686)^2)/('1D'!$I$5*MAX(F686,
                                    0.1)^2),
                            1/3))),
                IF(ABS(IFERROR(AF686,
                            0))&lt;'1D'!$D$19,
                    MAX(MAX('1D'!$D$16,
                            MAX('1D'!$D$16,
                                POWER((ABS(K686)^2)/('1D'!$I$5*MAX(F686,
                                            0.1)^2),
                                    1/3))),
                        IFERROR(W686,
                            0)),
                    MAX(MAX('1D'!$D$16,
                            MAX('1D'!$D$16,
                                POWER((ABS(K686)^2)/('1D'!$I$5*MAX(F686,
                                            0.1)^2),
                                    1/3))),
                        (IFERROR(W686,
                                0))+((IFERROR(AF686,
                                    0))*'1D'!$D$18)))))))</f>
        <v>2.1389677043987478</v>
      </c>
      <c r="X686" s="5">
        <f t="shared" ca="1" si="144"/>
        <v>11.122632062873489</v>
      </c>
      <c r="Y686" s="5">
        <f t="shared" ca="1" si="145"/>
        <v>1.1735290000551568</v>
      </c>
      <c r="Z686" s="5">
        <f t="shared" ca="1" si="146"/>
        <v>4.5807502857230418</v>
      </c>
      <c r="AA686" s="5">
        <f t="shared" ca="1" si="147"/>
        <v>634.36346770439877</v>
      </c>
      <c r="AB686" s="5">
        <f ca="1">AA686+((ABS(K686)/MAX(((F686)+(G686)*(W686))*(W686),
            0.000001))^2)/(2*'1D'!$I$5)</f>
        <v>635.43295155659814</v>
      </c>
      <c r="AC686" s="5">
        <f ca="1">((ABS(K686)*'1D'!$D$6)/(MAX(((F686)+(G686)*(W686))*(W686),
            0.000001)*MAX(((((F686)+(G686)*(W686))*(W686))/MAX((F686)+2*(W686)*SQRT(1+(G686)^2),
                    0.000001))^(2/3),
            0.000001)))^2</f>
        <v>3.8141460404132466E-3</v>
      </c>
      <c r="AD686" s="5">
        <f ca="1">ABS(ABS(K686)/MAX(((F686)+(G686)*(W686))*(W686),
        0.000001))/SQRT('1D'!$I$5*MAX((((F686)+(G686)*(W686))*(W686))/MAX((F686)+2*(G686)*(W686),
            0.000001),
        0.000001))</f>
        <v>1.0000000000000004</v>
      </c>
      <c r="AE686" s="5">
        <f ca="1">((F686)*(W686)^2)/2+(G686)*(W686)^3/3+(ABS(K686)^2)/('1D'!$I$5*MAX(((F686)+(G686)*(W686))*(W686),
        0.000001))</f>
        <v>35.686426155594638</v>
      </c>
      <c r="AF686" s="5">
        <f ca="1">IF($A$2=0,
    0,
    IFERROR(AB687+(((AC686+AC687)/2)*J687)+(IF(Z686&gt;Z687,
                '1D'!$D$8*((Z686^2-Z687^2)/(2*'1D'!$I$5)),
                '1D'!$D$9*((Z687^2-Z686^2)/(2*'1D'!$I$5)))+('1D'!$D$10*(ABS(I687)/90)*(MAX(Z686^2,
                        Z687^2)/(2*'1D'!$I$5))))-AB686,
        0))</f>
        <v>3.3622728137743252E-3</v>
      </c>
      <c r="AG686" s="5">
        <f ca="1">IF($A$2=0,
    1,
    IF(IFERROR(AG687,
            0)=0,
        0,
        IFERROR(IF(OR(ROUND(AD686,
                        3)&gt;=1,
                    AND(ABS(AF686)&lt;'1D'!$D$19,
                        AD686&lt;1)),
                1,
                0),
            0)))</f>
        <v>1</v>
      </c>
      <c r="AH686" s="5">
        <f ca="1">IFERROR(IF('1D'!V32="Supercritical",
        MAX('1D'!$D$16,
            IFERROR(L686,
                MAX('1D'!$D$16,
                    POWER((ABS(K686)^2)/('1D'!$I$5*MAX(F686,
                                0.1)^2),
                        1/3)))),
        IF('1D'!V32="Subcritical",
            MAX('1D'!$D$16,
                IFERROR(W686,
                    MAX('1D'!$D$16,
                        POWER((ABS(K686)^2)/('1D'!$I$5*MAX(F686,
                                    0.1)^2),
                            1/3)))),
            IF(IFERROR(T686,
                    -1E+99)&gt;=IFERROR(AE686,
                    -1E+99),
                MAX('1D'!$D$16,
                    IFERROR(L686,
                        MAX('1D'!$D$16,
                            POWER((ABS(K686)^2)/('1D'!$I$5*MAX(F686,
                                        0.1)^2),
                                1/3)))),
                MAX('1D'!$D$16,
                    IFERROR(W686,
                        MAX('1D'!$D$16,
                            POWER((ABS(K686)^2)/('1D'!$I$5*MAX(F686,
                                        0.1)^2),
                                1/3))))))),
    MAX('1D'!$D$16,
        POWER((ABS(K686)^2)/('1D'!$I$5*MAX(F686,
                    0.1)^2),
            1/3)))</f>
        <v>2.0411692021517887</v>
      </c>
      <c r="AI686" s="5">
        <f t="shared" ca="1" si="148"/>
        <v>634.2656692021518</v>
      </c>
      <c r="AJ686" s="5">
        <f ca="1">AI686+((ABS(K686)/MAX(((F686)+(G686)*(AH686))*(AH686),
            0.000001))^2)/(2*'1D'!$I$5)</f>
        <v>635.44009253909485</v>
      </c>
      <c r="AM686">
        <v>0</v>
      </c>
      <c r="AN686">
        <v>0</v>
      </c>
      <c r="AO686" s="5">
        <f t="shared" si="149"/>
        <v>0</v>
      </c>
      <c r="AP686" s="5">
        <f t="shared" si="153"/>
        <v>0</v>
      </c>
      <c r="AQ686" s="5">
        <f ca="1">ABS(ABS(K686)/MAX(((F686)+(G686)*(AH686))*(AH686),
        0.000001))/SQRT('1D'!$I$5*MAX((((F686)+(G686)*(AH686))*(AH686))/MAX((F686)+2*(G686)*(AH686),
            0.000001),
        0.000001))</f>
        <v>1.0727235886044055</v>
      </c>
      <c r="AR686" s="5" t="str">
        <f t="shared" ca="1" si="150"/>
        <v>Supercritical</v>
      </c>
      <c r="AS686" s="5">
        <f ca="1">((ABS(K686)*'1D'!$D$6)/(MAX(((F686)+(G686)*(AH686))*(AH686),
            0.000001)*MAX(((((F686)+(G686)*(AH686))*(AH686))/MAX((F686)+2*(AH686)*SQRT(1+(G686)^2),
                    0.000001))^(2/3),
            0.000001)))^2</f>
        <v>4.3358367565141456E-3</v>
      </c>
    </row>
    <row r="687" spans="1:45" x14ac:dyDescent="0.35">
      <c r="A687">
        <v>678</v>
      </c>
      <c r="B687">
        <v>676.99599999999998</v>
      </c>
      <c r="C687">
        <v>616121.67700000003</v>
      </c>
      <c r="D687">
        <v>3097323.2149999999</v>
      </c>
      <c r="E687">
        <v>632.22400000000005</v>
      </c>
      <c r="F687">
        <v>5.2</v>
      </c>
      <c r="G687">
        <v>0</v>
      </c>
      <c r="H687" t="s">
        <v>176</v>
      </c>
      <c r="I687">
        <v>2.7E-2</v>
      </c>
      <c r="J687" s="5">
        <f t="shared" si="151"/>
        <v>1</v>
      </c>
      <c r="K687" s="5">
        <f t="shared" ca="1" si="152"/>
        <v>50.95</v>
      </c>
      <c r="L687" s="5">
        <f ca="1">IF($A$2=0,
    IFERROR(L686,
        MAX('1D'!$D$16,
            POWER((ABS(K687)^2)/('1D'!$I$5*MAX(F687,
                        0.1)^2),
                1/3))),
    IF(IFERROR(V686,
            0)=0,
        IFERROR(L686,
            MAX('1D'!$D$16,
                POWER((ABS(K687)^2)/('1D'!$I$5*MAX(F687,
                            0.1)^2),
                    1/3))),
        IF(OR(IFERROR(L687,
                    0)=0,
                IFERROR(S686,
                    0)&lt;1,
                IFERROR(S687,
                    0)&lt;1),
            MAX('1D'!$D$16,
                POWER((ABS(K687)^2)/('1D'!$I$5*MAX(F687,
                            0.1)^2),
                    1/3)),
            IF(IFERROR(U687,
                    0)&gt;0,
                MAX('1D'!$D$16,
                    IFERROR(L687,
                        0)+((IFERROR(U687,
                                0))*'1D'!$D$18*IF((IFERROR(S687,
                                    0))&lt;1,
                            1,
                            -1))),
                IF(IFERROR(U687,
                        0)&lt;0,
                    IF(ABS((MAX('1D'!$D$16,
                                    POWER((ABS(K687)^2)/('1D'!$I$5*MAX(F687,
                                                0.1)^2),
                                        1/3)))-IFERROR(L687,
                                0))&gt;'1D'!$D$19,
                        MAX('1D'!$D$16,
                            IF((MAX('1D'!$D$16,
                                        POWER((ABS(K687)^2)/('1D'!$I$5*MAX(F687,
                                                    0.1)^2),
                                            1/3)))&gt;IFERROR(L687,
                                    0),
                                MIN((MAX('1D'!$D$16,
                                            POWER((ABS(K687)^2)/('1D'!$I$5*MAX(F687,
                                                        0.1)^2),
                                                1/3))),
                                    IFERROR(L687,
                                        0)+(MIN(ABS(IFERROR(U687,
                                                    0))*'1D'!$D$18,
                                            ABS((MAX('1D'!$D$16,
                                                        POWER((ABS(K687)^2)/('1D'!$I$5*MAX(F687,
                                                                    0.1)^2),
                                                            1/3)))-IFERROR(L687,
                                                    0))))),
                                MAX((MAX('1D'!$D$16,
                                            POWER((ABS(K687)^2)/('1D'!$I$5*MAX(F687,
                                                        0.1)^2),
                                                1/3))),
                                    IFERROR(L687,
                                        0)-(MIN(ABS(IFERROR(U687,
                                                    0))*'1D'!$D$18,
                                            ABS((MAX('1D'!$D$16,
                                                        POWER((ABS(K687)^2)/('1D'!$I$5*MAX(F687,
                                                                    0.1)^2),
                                                            1/3)))-IFERROR(L687,
                                                    0))))))),
                        MAX('1D'!$D$16,
                            POWER((ABS(K687)^2)/('1D'!$I$5*MAX(F687,
                                        0.1)^2),
                                1/3))),
                    MAX('1D'!$D$16,
                        IFERROR(L687,
                            0)))))))</f>
        <v>2.0411692021517887</v>
      </c>
      <c r="M687" s="5">
        <f t="shared" ca="1" si="140"/>
        <v>10.614079851189301</v>
      </c>
      <c r="N687" s="5">
        <f t="shared" ca="1" si="141"/>
        <v>1.1434704692804873</v>
      </c>
      <c r="O687" s="5">
        <f t="shared" ca="1" si="142"/>
        <v>4.8002276894771132</v>
      </c>
      <c r="P687" s="5">
        <f t="shared" ca="1" si="143"/>
        <v>634.26516920215181</v>
      </c>
      <c r="Q687" s="5">
        <f ca="1">P687+((ABS(K687)/MAX(((F687)+(G687)*(L687))*(L687),
            0.000001))^2)/(2*'1D'!$I$5)</f>
        <v>635.43959253909486</v>
      </c>
      <c r="R687" s="5">
        <f ca="1">((ABS(K687)*'1D'!$D$6)/(MAX(((F687)+(G687)*(L687))*(L687),
            0.000001)*MAX(((((F687)+(G687)*(L687))*(L687))/MAX((F687)+2*(L687)*SQRT(1+(G687)^2),
                    0.000001))^(2/3),
            0.000001)))^2</f>
        <v>4.3358367565141456E-3</v>
      </c>
      <c r="S687" s="5">
        <f ca="1">ABS(ABS(K687)/MAX(((F687)+(G687)*(L687))*(L687),
        0.000001))/SQRT('1D'!$I$5*MAX((((F687)+(G687)*(L687))*(L687))/MAX((F687)+2*(G687)*(L687),
            0.000001),
        0.000001))</f>
        <v>1.0727235886044055</v>
      </c>
      <c r="T687" s="5">
        <f ca="1">((F687)*(L687)^2)/2+(G687)*(L687)^3/3+(ABS(K687)^2)/('1D'!$I$5*MAX(((F687)+(G687)*(L687))*(L687),
        0.000001))</f>
        <v>35.763412605541333</v>
      </c>
      <c r="U687" s="5">
        <f ca="1">IF($A$2=0,
    0,
    IFERROR(Q686-(((R686+R687)/2)*J687)-(IF(O686&gt;O687,
                '1D'!$D$8*((O686^2-O687^2)/(2*'1D'!$I$5)),
                '1D'!$D$9*((O687^2-O686^2)/(2*'1D'!$I$5)))+('1D'!$D$10*(ABS(I687)/90)*(MAX(O686^2,
                        O687^2)/(2*'1D'!$I$5))))-Q687,
        0))</f>
        <v>-3.8886858066007335E-3</v>
      </c>
      <c r="V687" s="5">
        <f ca="1">IF($A$2=0,
    1,
    IF(IFERROR(V686,
            0)=0,
        0,
        IFERROR(IF(ROUND(S687,
                    3)=1,
                1,
                IF(AND(ABS(U687)&lt;'1D'!$D$19,
                        S687&gt;1),
                    1,
                    0)),
            0)))</f>
        <v>0</v>
      </c>
      <c r="W687" s="5">
        <f ca="1">IF($A$2=0,
    MAX(MAX('1D'!$D$16,
            MAX('1D'!$D$16,
                POWER((ABS(K687)^2)/('1D'!$I$5*MAX(F687,
                            0.1)^2),
                    1/3))),
        IFERROR(W1396,
            MAX(MAX('1D'!$D$16,
                    MAX('1D'!$D$16,
                        POWER((ABS(K687)^2)/('1D'!$I$5*MAX(F687,
                                    0.1)^2),
                            1/3))),
                ($L$2)-E1396))),
    IF(IFERROR(AG688,
            0)=0,
        MAX(MAX('1D'!$D$16,
                MAX('1D'!$D$16,
                    POWER((ABS(K687)^2)/('1D'!$I$5*MAX(F687,
                                0.1)^2),
                        1/3))),
            IFERROR(W1396,
                MAX(MAX('1D'!$D$16,
                        MAX('1D'!$D$16,
                            POWER((ABS(K687)^2)/('1D'!$I$5*MAX(F687,
                                        0.1)^2),
                                1/3))),
                    ($L$2)-E1396))),
        IF(IFERROR(W687,
                0)=0,
            MAX(MAX('1D'!$D$16,
                    MAX('1D'!$D$16,
                        POWER((ABS(K687)^2)/('1D'!$I$5*MAX(F687,
                                    0.1)^2),
                            1/3))),
                IFERROR(W1396,
                    MAX(MAX('1D'!$D$16,
                            MAX('1D'!$D$16,
                                POWER((ABS(K687)^2)/('1D'!$I$5*MAX(F687,
                                            0.1)^2),
                                    1/3))),
                        ($L$2)-E1396))),
            IF(OR(IFERROR(AD687,
                        0)&gt;=1,
                    IFERROR(AD688,
                        0)&gt;=1),
                MAX('1D'!$D$16,
                    MAX('1D'!$D$16,
                        POWER((ABS(K687)^2)/('1D'!$I$5*MAX(F687,
                                    0.1)^2),
                            1/3))),
                IF(ABS(IFERROR(AF687,
                            0))&lt;'1D'!$D$19,
                    MAX(MAX('1D'!$D$16,
                            MAX('1D'!$D$16,
                                POWER((ABS(K687)^2)/('1D'!$I$5*MAX(F687,
                                            0.1)^2),
                                    1/3))),
                        IFERROR(W687,
                            0)),
                    MAX(MAX('1D'!$D$16,
                            MAX('1D'!$D$16,
                                POWER((ABS(K687)^2)/('1D'!$I$5*MAX(F687,
                                            0.1)^2),
                                    1/3))),
                        (IFERROR(W687,
                                0))+((IFERROR(AF687,
                                    0))*'1D'!$D$18)))))))</f>
        <v>2.1389677043987478</v>
      </c>
      <c r="X687" s="5">
        <f t="shared" ca="1" si="144"/>
        <v>11.122632062873489</v>
      </c>
      <c r="Y687" s="5">
        <f t="shared" ca="1" si="145"/>
        <v>1.1735290000551568</v>
      </c>
      <c r="Z687" s="5">
        <f t="shared" ca="1" si="146"/>
        <v>4.5807502857230418</v>
      </c>
      <c r="AA687" s="5">
        <f t="shared" ca="1" si="147"/>
        <v>634.36296770439878</v>
      </c>
      <c r="AB687" s="5">
        <f ca="1">AA687+((ABS(K687)/MAX(((F687)+(G687)*(W687))*(W687),
            0.000001))^2)/(2*'1D'!$I$5)</f>
        <v>635.43245155659815</v>
      </c>
      <c r="AC687" s="5">
        <f ca="1">((ABS(K687)*'1D'!$D$6)/(MAX(((F687)+(G687)*(W687))*(W687),
            0.000001)*MAX(((((F687)+(G687)*(W687))*(W687))/MAX((F687)+2*(W687)*SQRT(1+(G687)^2),
                    0.000001))^(2/3),
            0.000001)))^2</f>
        <v>3.8141460404132466E-3</v>
      </c>
      <c r="AD687" s="5">
        <f ca="1">ABS(ABS(K687)/MAX(((F687)+(G687)*(W687))*(W687),
        0.000001))/SQRT('1D'!$I$5*MAX((((F687)+(G687)*(W687))*(W687))/MAX((F687)+2*(G687)*(W687),
            0.000001),
        0.000001))</f>
        <v>1.0000000000000004</v>
      </c>
      <c r="AE687" s="5">
        <f ca="1">((F687)*(W687)^2)/2+(G687)*(W687)^3/3+(ABS(K687)^2)/('1D'!$I$5*MAX(((F687)+(G687)*(W687))*(W687),
        0.000001))</f>
        <v>35.686426155594638</v>
      </c>
      <c r="AF687" s="5">
        <f ca="1">IF($A$2=0,
    0,
    IFERROR(AB688+(((AC687+AC688)/2)*J688)+(IF(Z687&gt;Z688,
                '1D'!$D$8*((Z687^2-Z688^2)/(2*'1D'!$I$5)),
                '1D'!$D$9*((Z688^2-Z687^2)/(2*'1D'!$I$5)))+('1D'!$D$10*(ABS(I688)/90)*(MAX(Z687^2,
                        Z688^2)/(2*'1D'!$I$5))))-AB687,
        0))</f>
        <v>3.3622728136606383E-3</v>
      </c>
      <c r="AG687" s="5">
        <f ca="1">IF($A$2=0,
    1,
    IF(IFERROR(AG688,
            0)=0,
        0,
        IFERROR(IF(OR(ROUND(AD687,
                        3)&gt;=1,
                    AND(ABS(AF687)&lt;'1D'!$D$19,
                        AD687&lt;1)),
                1,
                0),
            0)))</f>
        <v>1</v>
      </c>
      <c r="AH687" s="5">
        <f ca="1">IFERROR(IF('1D'!V32="Supercritical",
        MAX('1D'!$D$16,
            IFERROR(L687,
                MAX('1D'!$D$16,
                    POWER((ABS(K687)^2)/('1D'!$I$5*MAX(F687,
                                0.1)^2),
                        1/3)))),
        IF('1D'!V32="Subcritical",
            MAX('1D'!$D$16,
                IFERROR(W687,
                    MAX('1D'!$D$16,
                        POWER((ABS(K687)^2)/('1D'!$I$5*MAX(F687,
                                    0.1)^2),
                            1/3)))),
            IF(IFERROR(T687,
                    -1E+99)&gt;=IFERROR(AE687,
                    -1E+99),
                MAX('1D'!$D$16,
                    IFERROR(L687,
                        MAX('1D'!$D$16,
                            POWER((ABS(K687)^2)/('1D'!$I$5*MAX(F687,
                                        0.1)^2),
                                1/3)))),
                MAX('1D'!$D$16,
                    IFERROR(W687,
                        MAX('1D'!$D$16,
                            POWER((ABS(K687)^2)/('1D'!$I$5*MAX(F687,
                                        0.1)^2),
                                1/3))))))),
    MAX('1D'!$D$16,
        POWER((ABS(K687)^2)/('1D'!$I$5*MAX(F687,
                    0.1)^2),
            1/3)))</f>
        <v>2.0411692021517887</v>
      </c>
      <c r="AI687" s="5">
        <f t="shared" ca="1" si="148"/>
        <v>634.26516920215181</v>
      </c>
      <c r="AJ687" s="5">
        <f ca="1">AI687+((ABS(K687)/MAX(((F687)+(G687)*(AH687))*(AH687),
            0.000001))^2)/(2*'1D'!$I$5)</f>
        <v>635.43959253909486</v>
      </c>
      <c r="AM687">
        <v>0</v>
      </c>
      <c r="AN687">
        <v>0</v>
      </c>
      <c r="AO687" s="5">
        <f t="shared" si="149"/>
        <v>0</v>
      </c>
      <c r="AP687" s="5">
        <f t="shared" si="153"/>
        <v>0</v>
      </c>
      <c r="AQ687" s="5">
        <f ca="1">ABS(ABS(K687)/MAX(((F687)+(G687)*(AH687))*(AH687),
        0.000001))/SQRT('1D'!$I$5*MAX((((F687)+(G687)*(AH687))*(AH687))/MAX((F687)+2*(G687)*(AH687),
            0.000001),
        0.000001))</f>
        <v>1.0727235886044055</v>
      </c>
      <c r="AR687" s="5" t="str">
        <f t="shared" ca="1" si="150"/>
        <v>Supercritical</v>
      </c>
      <c r="AS687" s="5">
        <f ca="1">((ABS(K687)*'1D'!$D$6)/(MAX(((F687)+(G687)*(AH687))*(AH687),
            0.000001)*MAX(((((F687)+(G687)*(AH687))*(AH687))/MAX((F687)+2*(AH687)*SQRT(1+(G687)^2),
                    0.000001))^(2/3),
            0.000001)))^2</f>
        <v>4.3358367565141456E-3</v>
      </c>
    </row>
    <row r="688" spans="1:45" x14ac:dyDescent="0.35">
      <c r="A688">
        <v>679</v>
      </c>
      <c r="B688">
        <v>677.99599999999998</v>
      </c>
      <c r="C688">
        <v>616121.20299999998</v>
      </c>
      <c r="D688">
        <v>3097322.3339999998</v>
      </c>
      <c r="E688">
        <v>632.22349999999994</v>
      </c>
      <c r="F688">
        <v>5.2</v>
      </c>
      <c r="G688">
        <v>0</v>
      </c>
      <c r="H688" t="s">
        <v>176</v>
      </c>
      <c r="I688">
        <v>2.7E-2</v>
      </c>
      <c r="J688" s="5">
        <f t="shared" si="151"/>
        <v>1</v>
      </c>
      <c r="K688" s="5">
        <f t="shared" ca="1" si="152"/>
        <v>50.95</v>
      </c>
      <c r="L688" s="5">
        <f ca="1">IF($A$2=0,
    IFERROR(L687,
        MAX('1D'!$D$16,
            POWER((ABS(K688)^2)/('1D'!$I$5*MAX(F688,
                        0.1)^2),
                1/3))),
    IF(IFERROR(V687,
            0)=0,
        IFERROR(L687,
            MAX('1D'!$D$16,
                POWER((ABS(K688)^2)/('1D'!$I$5*MAX(F688,
                            0.1)^2),
                    1/3))),
        IF(OR(IFERROR(L688,
                    0)=0,
                IFERROR(S687,
                    0)&lt;1,
                IFERROR(S688,
                    0)&lt;1),
            MAX('1D'!$D$16,
                POWER((ABS(K688)^2)/('1D'!$I$5*MAX(F688,
                            0.1)^2),
                    1/3)),
            IF(IFERROR(U688,
                    0)&gt;0,
                MAX('1D'!$D$16,
                    IFERROR(L688,
                        0)+((IFERROR(U688,
                                0))*'1D'!$D$18*IF((IFERROR(S688,
                                    0))&lt;1,
                            1,
                            -1))),
                IF(IFERROR(U688,
                        0)&lt;0,
                    IF(ABS((MAX('1D'!$D$16,
                                    POWER((ABS(K688)^2)/('1D'!$I$5*MAX(F688,
                                                0.1)^2),
                                        1/3)))-IFERROR(L688,
                                0))&gt;'1D'!$D$19,
                        MAX('1D'!$D$16,
                            IF((MAX('1D'!$D$16,
                                        POWER((ABS(K688)^2)/('1D'!$I$5*MAX(F688,
                                                    0.1)^2),
                                            1/3)))&gt;IFERROR(L688,
                                    0),
                                MIN((MAX('1D'!$D$16,
                                            POWER((ABS(K688)^2)/('1D'!$I$5*MAX(F688,
                                                        0.1)^2),
                                                1/3))),
                                    IFERROR(L688,
                                        0)+(MIN(ABS(IFERROR(U688,
                                                    0))*'1D'!$D$18,
                                            ABS((MAX('1D'!$D$16,
                                                        POWER((ABS(K688)^2)/('1D'!$I$5*MAX(F688,
                                                                    0.1)^2),
                                                            1/3)))-IFERROR(L688,
                                                    0))))),
                                MAX((MAX('1D'!$D$16,
                                            POWER((ABS(K688)^2)/('1D'!$I$5*MAX(F688,
                                                        0.1)^2),
                                                1/3))),
                                    IFERROR(L688,
                                        0)-(MIN(ABS(IFERROR(U688,
                                                    0))*'1D'!$D$18,
                                            ABS((MAX('1D'!$D$16,
                                                        POWER((ABS(K688)^2)/('1D'!$I$5*MAX(F688,
                                                                    0.1)^2),
                                                            1/3)))-IFERROR(L688,
                                                    0))))))),
                        MAX('1D'!$D$16,
                            POWER((ABS(K688)^2)/('1D'!$I$5*MAX(F688,
                                        0.1)^2),
                                1/3))),
                    MAX('1D'!$D$16,
                        IFERROR(L688,
                            0)))))))</f>
        <v>2.0411692021517887</v>
      </c>
      <c r="M688" s="5">
        <f t="shared" ca="1" si="140"/>
        <v>10.614079851189301</v>
      </c>
      <c r="N688" s="5">
        <f t="shared" ca="1" si="141"/>
        <v>1.1434704692804873</v>
      </c>
      <c r="O688" s="5">
        <f t="shared" ca="1" si="142"/>
        <v>4.8002276894771132</v>
      </c>
      <c r="P688" s="5">
        <f t="shared" ca="1" si="143"/>
        <v>634.26466920215171</v>
      </c>
      <c r="Q688" s="5">
        <f ca="1">P688+((ABS(K688)/MAX(((F688)+(G688)*(L688))*(L688),
            0.000001))^2)/(2*'1D'!$I$5)</f>
        <v>635.43909253909476</v>
      </c>
      <c r="R688" s="5">
        <f ca="1">((ABS(K688)*'1D'!$D$6)/(MAX(((F688)+(G688)*(L688))*(L688),
            0.000001)*MAX(((((F688)+(G688)*(L688))*(L688))/MAX((F688)+2*(L688)*SQRT(1+(G688)^2),
                    0.000001))^(2/3),
            0.000001)))^2</f>
        <v>4.3358367565141456E-3</v>
      </c>
      <c r="S688" s="5">
        <f ca="1">ABS(ABS(K688)/MAX(((F688)+(G688)*(L688))*(L688),
        0.000001))/SQRT('1D'!$I$5*MAX((((F688)+(G688)*(L688))*(L688))/MAX((F688)+2*(G688)*(L688),
            0.000001),
        0.000001))</f>
        <v>1.0727235886044055</v>
      </c>
      <c r="T688" s="5">
        <f ca="1">((F688)*(L688)^2)/2+(G688)*(L688)^3/3+(ABS(K688)^2)/('1D'!$I$5*MAX(((F688)+(G688)*(L688))*(L688),
        0.000001))</f>
        <v>35.763412605541333</v>
      </c>
      <c r="U688" s="5">
        <f ca="1">IF($A$2=0,
    0,
    IFERROR(Q687-(((R687+R688)/2)*J688)-(IF(O687&gt;O688,
                '1D'!$D$8*((O687^2-O688^2)/(2*'1D'!$I$5)),
                '1D'!$D$9*((O688^2-O687^2)/(2*'1D'!$I$5)))+('1D'!$D$10*(ABS(I688)/90)*(MAX(O687^2,
                        O688^2)/(2*'1D'!$I$5))))-Q688,
        0))</f>
        <v>-3.8886858064870466E-3</v>
      </c>
      <c r="V688" s="5">
        <f ca="1">IF($A$2=0,
    1,
    IF(IFERROR(V687,
            0)=0,
        0,
        IFERROR(IF(ROUND(S688,
                    3)=1,
                1,
                IF(AND(ABS(U688)&lt;'1D'!$D$19,
                        S688&gt;1),
                    1,
                    0)),
            0)))</f>
        <v>0</v>
      </c>
      <c r="W688" s="5">
        <f ca="1">IF($A$2=0,
    MAX(MAX('1D'!$D$16,
            MAX('1D'!$D$16,
                POWER((ABS(K688)^2)/('1D'!$I$5*MAX(F688,
                            0.1)^2),
                    1/3))),
        IFERROR(W1396,
            MAX(MAX('1D'!$D$16,
                    MAX('1D'!$D$16,
                        POWER((ABS(K688)^2)/('1D'!$I$5*MAX(F688,
                                    0.1)^2),
                            1/3))),
                ($L$2)-E1396))),
    IF(IFERROR(AG689,
            0)=0,
        MAX(MAX('1D'!$D$16,
                MAX('1D'!$D$16,
                    POWER((ABS(K688)^2)/('1D'!$I$5*MAX(F688,
                                0.1)^2),
                        1/3))),
            IFERROR(W1396,
                MAX(MAX('1D'!$D$16,
                        MAX('1D'!$D$16,
                            POWER((ABS(K688)^2)/('1D'!$I$5*MAX(F688,
                                        0.1)^2),
                                1/3))),
                    ($L$2)-E1396))),
        IF(IFERROR(W688,
                0)=0,
            MAX(MAX('1D'!$D$16,
                    MAX('1D'!$D$16,
                        POWER((ABS(K688)^2)/('1D'!$I$5*MAX(F688,
                                    0.1)^2),
                            1/3))),
                IFERROR(W1396,
                    MAX(MAX('1D'!$D$16,
                            MAX('1D'!$D$16,
                                POWER((ABS(K688)^2)/('1D'!$I$5*MAX(F688,
                                            0.1)^2),
                                    1/3))),
                        ($L$2)-E1396))),
            IF(OR(IFERROR(AD688,
                        0)&gt;=1,
                    IFERROR(AD689,
                        0)&gt;=1),
                MAX('1D'!$D$16,
                    MAX('1D'!$D$16,
                        POWER((ABS(K688)^2)/('1D'!$I$5*MAX(F688,
                                    0.1)^2),
                            1/3))),
                IF(ABS(IFERROR(AF688,
                            0))&lt;'1D'!$D$19,
                    MAX(MAX('1D'!$D$16,
                            MAX('1D'!$D$16,
                                POWER((ABS(K688)^2)/('1D'!$I$5*MAX(F688,
                                            0.1)^2),
                                    1/3))),
                        IFERROR(W688,
                            0)),
                    MAX(MAX('1D'!$D$16,
                            MAX('1D'!$D$16,
                                POWER((ABS(K688)^2)/('1D'!$I$5*MAX(F688,
                                            0.1)^2),
                                    1/3))),
                        (IFERROR(W688,
                                0))+((IFERROR(AF688,
                                    0))*'1D'!$D$18)))))))</f>
        <v>2.1389677043987478</v>
      </c>
      <c r="X688" s="5">
        <f t="shared" ca="1" si="144"/>
        <v>11.122632062873489</v>
      </c>
      <c r="Y688" s="5">
        <f t="shared" ca="1" si="145"/>
        <v>1.1735290000551568</v>
      </c>
      <c r="Z688" s="5">
        <f t="shared" ca="1" si="146"/>
        <v>4.5807502857230418</v>
      </c>
      <c r="AA688" s="5">
        <f t="shared" ca="1" si="147"/>
        <v>634.36246770439868</v>
      </c>
      <c r="AB688" s="5">
        <f ca="1">AA688+((ABS(K688)/MAX(((F688)+(G688)*(W688))*(W688),
            0.000001))^2)/(2*'1D'!$I$5)</f>
        <v>635.43195155659805</v>
      </c>
      <c r="AC688" s="5">
        <f ca="1">((ABS(K688)*'1D'!$D$6)/(MAX(((F688)+(G688)*(W688))*(W688),
            0.000001)*MAX(((((F688)+(G688)*(W688))*(W688))/MAX((F688)+2*(W688)*SQRT(1+(G688)^2),
                    0.000001))^(2/3),
            0.000001)))^2</f>
        <v>3.8141460404132466E-3</v>
      </c>
      <c r="AD688" s="5">
        <f ca="1">ABS(ABS(K688)/MAX(((F688)+(G688)*(W688))*(W688),
        0.000001))/SQRT('1D'!$I$5*MAX((((F688)+(G688)*(W688))*(W688))/MAX((F688)+2*(G688)*(W688),
            0.000001),
        0.000001))</f>
        <v>1.0000000000000004</v>
      </c>
      <c r="AE688" s="5">
        <f ca="1">((F688)*(W688)^2)/2+(G688)*(W688)^3/3+(ABS(K688)^2)/('1D'!$I$5*MAX(((F688)+(G688)*(W688))*(W688),
        0.000001))</f>
        <v>35.686426155594638</v>
      </c>
      <c r="AF688" s="5">
        <f ca="1">IF($A$2=0,
    0,
    IFERROR(AB689+(((AC688+AC689)/2)*J689)+(IF(Z688&gt;Z689,
                '1D'!$D$8*((Z688^2-Z689^2)/(2*'1D'!$I$5)),
                '1D'!$D$9*((Z689^2-Z688^2)/(2*'1D'!$I$5)))+('1D'!$D$10*(ABS(I689)/90)*(MAX(Z688^2,
                        Z689^2)/(2*'1D'!$I$5))))-AB688,
        0))</f>
        <v>3.3584586676624895E-3</v>
      </c>
      <c r="AG688" s="5">
        <f ca="1">IF($A$2=0,
    1,
    IF(IFERROR(AG689,
            0)=0,
        0,
        IFERROR(IF(OR(ROUND(AD688,
                        3)&gt;=1,
                    AND(ABS(AF688)&lt;'1D'!$D$19,
                        AD688&lt;1)),
                1,
                0),
            0)))</f>
        <v>1</v>
      </c>
      <c r="AH688" s="5">
        <f ca="1">IFERROR(IF('1D'!V32="Supercritical",
        MAX('1D'!$D$16,
            IFERROR(L688,
                MAX('1D'!$D$16,
                    POWER((ABS(K688)^2)/('1D'!$I$5*MAX(F688,
                                0.1)^2),
                        1/3)))),
        IF('1D'!V32="Subcritical",
            MAX('1D'!$D$16,
                IFERROR(W688,
                    MAX('1D'!$D$16,
                        POWER((ABS(K688)^2)/('1D'!$I$5*MAX(F688,
                                    0.1)^2),
                            1/3)))),
            IF(IFERROR(T688,
                    -1E+99)&gt;=IFERROR(AE688,
                    -1E+99),
                MAX('1D'!$D$16,
                    IFERROR(L688,
                        MAX('1D'!$D$16,
                            POWER((ABS(K688)^2)/('1D'!$I$5*MAX(F688,
                                        0.1)^2),
                                1/3)))),
                MAX('1D'!$D$16,
                    IFERROR(W688,
                        MAX('1D'!$D$16,
                            POWER((ABS(K688)^2)/('1D'!$I$5*MAX(F688,
                                        0.1)^2),
                                1/3))))))),
    MAX('1D'!$D$16,
        POWER((ABS(K688)^2)/('1D'!$I$5*MAX(F688,
                    0.1)^2),
            1/3)))</f>
        <v>2.0411692021517887</v>
      </c>
      <c r="AI688" s="5">
        <f t="shared" ca="1" si="148"/>
        <v>634.26466920215171</v>
      </c>
      <c r="AJ688" s="5">
        <f ca="1">AI688+((ABS(K688)/MAX(((F688)+(G688)*(AH688))*(AH688),
            0.000001))^2)/(2*'1D'!$I$5)</f>
        <v>635.43909253909476</v>
      </c>
      <c r="AM688">
        <v>0</v>
      </c>
      <c r="AN688">
        <v>0</v>
      </c>
      <c r="AO688" s="5">
        <f t="shared" si="149"/>
        <v>0</v>
      </c>
      <c r="AP688" s="5">
        <f t="shared" si="153"/>
        <v>0</v>
      </c>
      <c r="AQ688" s="5">
        <f ca="1">ABS(ABS(K688)/MAX(((F688)+(G688)*(AH688))*(AH688),
        0.000001))/SQRT('1D'!$I$5*MAX((((F688)+(G688)*(AH688))*(AH688))/MAX((F688)+2*(G688)*(AH688),
            0.000001),
        0.000001))</f>
        <v>1.0727235886044055</v>
      </c>
      <c r="AR688" s="5" t="str">
        <f t="shared" ca="1" si="150"/>
        <v>Supercritical</v>
      </c>
      <c r="AS688" s="5">
        <f ca="1">((ABS(K688)*'1D'!$D$6)/(MAX(((F688)+(G688)*(AH688))*(AH688),
            0.000001)*MAX(((((F688)+(G688)*(AH688))*(AH688))/MAX((F688)+2*(AH688)*SQRT(1+(G688)^2),
                    0.000001))^(2/3),
            0.000001)))^2</f>
        <v>4.3358367565141456E-3</v>
      </c>
    </row>
    <row r="689" spans="1:45" x14ac:dyDescent="0.35">
      <c r="A689">
        <v>680</v>
      </c>
      <c r="B689">
        <v>678.995</v>
      </c>
      <c r="C689">
        <v>616120.72900000005</v>
      </c>
      <c r="D689">
        <v>3097321.4539999999</v>
      </c>
      <c r="E689">
        <v>632.22299999999996</v>
      </c>
      <c r="F689">
        <v>5.2</v>
      </c>
      <c r="G689">
        <v>0</v>
      </c>
      <c r="H689" t="s">
        <v>176</v>
      </c>
      <c r="I689">
        <v>2.7E-2</v>
      </c>
      <c r="J689" s="5">
        <f t="shared" si="151"/>
        <v>0.99900000000002365</v>
      </c>
      <c r="K689" s="5">
        <f t="shared" ca="1" si="152"/>
        <v>50.95</v>
      </c>
      <c r="L689" s="5">
        <f ca="1">IF($A$2=0,
    IFERROR(L688,
        MAX('1D'!$D$16,
            POWER((ABS(K689)^2)/('1D'!$I$5*MAX(F689,
                        0.1)^2),
                1/3))),
    IF(IFERROR(V688,
            0)=0,
        IFERROR(L688,
            MAX('1D'!$D$16,
                POWER((ABS(K689)^2)/('1D'!$I$5*MAX(F689,
                            0.1)^2),
                    1/3))),
        IF(OR(IFERROR(L689,
                    0)=0,
                IFERROR(S688,
                    0)&lt;1,
                IFERROR(S689,
                    0)&lt;1),
            MAX('1D'!$D$16,
                POWER((ABS(K689)^2)/('1D'!$I$5*MAX(F689,
                            0.1)^2),
                    1/3)),
            IF(IFERROR(U689,
                    0)&gt;0,
                MAX('1D'!$D$16,
                    IFERROR(L689,
                        0)+((IFERROR(U689,
                                0))*'1D'!$D$18*IF((IFERROR(S689,
                                    0))&lt;1,
                            1,
                            -1))),
                IF(IFERROR(U689,
                        0)&lt;0,
                    IF(ABS((MAX('1D'!$D$16,
                                    POWER((ABS(K689)^2)/('1D'!$I$5*MAX(F689,
                                                0.1)^2),
                                        1/3)))-IFERROR(L689,
                                0))&gt;'1D'!$D$19,
                        MAX('1D'!$D$16,
                            IF((MAX('1D'!$D$16,
                                        POWER((ABS(K689)^2)/('1D'!$I$5*MAX(F689,
                                                    0.1)^2),
                                            1/3)))&gt;IFERROR(L689,
                                    0),
                                MIN((MAX('1D'!$D$16,
                                            POWER((ABS(K689)^2)/('1D'!$I$5*MAX(F689,
                                                        0.1)^2),
                                                1/3))),
                                    IFERROR(L689,
                                        0)+(MIN(ABS(IFERROR(U689,
                                                    0))*'1D'!$D$18,
                                            ABS((MAX('1D'!$D$16,
                                                        POWER((ABS(K689)^2)/('1D'!$I$5*MAX(F689,
                                                                    0.1)^2),
                                                            1/3)))-IFERROR(L689,
                                                    0))))),
                                MAX((MAX('1D'!$D$16,
                                            POWER((ABS(K689)^2)/('1D'!$I$5*MAX(F689,
                                                        0.1)^2),
                                                1/3))),
                                    IFERROR(L689,
                                        0)-(MIN(ABS(IFERROR(U689,
                                                    0))*'1D'!$D$18,
                                            ABS((MAX('1D'!$D$16,
                                                        POWER((ABS(K689)^2)/('1D'!$I$5*MAX(F689,
                                                                    0.1)^2),
                                                            1/3)))-IFERROR(L689,
                                                    0))))))),
                        MAX('1D'!$D$16,
                            POWER((ABS(K689)^2)/('1D'!$I$5*MAX(F689,
                                        0.1)^2),
                                1/3))),
                    MAX('1D'!$D$16,
                        IFERROR(L689,
                            0)))))))</f>
        <v>2.0411692021517887</v>
      </c>
      <c r="M689" s="5">
        <f t="shared" ca="1" si="140"/>
        <v>10.614079851189301</v>
      </c>
      <c r="N689" s="5">
        <f t="shared" ca="1" si="141"/>
        <v>1.1434704692804873</v>
      </c>
      <c r="O689" s="5">
        <f t="shared" ca="1" si="142"/>
        <v>4.8002276894771132</v>
      </c>
      <c r="P689" s="5">
        <f t="shared" ca="1" si="143"/>
        <v>634.26416920215172</v>
      </c>
      <c r="Q689" s="5">
        <f ca="1">P689+((ABS(K689)/MAX(((F689)+(G689)*(L689))*(L689),
            0.000001))^2)/(2*'1D'!$I$5)</f>
        <v>635.43859253909477</v>
      </c>
      <c r="R689" s="5">
        <f ca="1">((ABS(K689)*'1D'!$D$6)/(MAX(((F689)+(G689)*(L689))*(L689),
            0.000001)*MAX(((((F689)+(G689)*(L689))*(L689))/MAX((F689)+2*(L689)*SQRT(1+(G689)^2),
                    0.000001))^(2/3),
            0.000001)))^2</f>
        <v>4.3358367565141456E-3</v>
      </c>
      <c r="S689" s="5">
        <f ca="1">ABS(ABS(K689)/MAX(((F689)+(G689)*(L689))*(L689),
        0.000001))/SQRT('1D'!$I$5*MAX((((F689)+(G689)*(L689))*(L689))/MAX((F689)+2*(G689)*(L689),
            0.000001),
        0.000001))</f>
        <v>1.0727235886044055</v>
      </c>
      <c r="T689" s="5">
        <f ca="1">((F689)*(L689)^2)/2+(G689)*(L689)^3/3+(ABS(K689)^2)/('1D'!$I$5*MAX(((F689)+(G689)*(L689))*(L689),
        0.000001))</f>
        <v>35.763412605541333</v>
      </c>
      <c r="U689" s="5">
        <f ca="1">IF($A$2=0,
    0,
    IFERROR(Q688-(((R688+R689)/2)*J689)-(IF(O688&gt;O689,
                '1D'!$D$8*((O688^2-O689^2)/(2*'1D'!$I$5)),
                '1D'!$D$9*((O689^2-O688^2)/(2*'1D'!$I$5)))+('1D'!$D$10*(ABS(I689)/90)*(MAX(O688^2,
                        O689^2)/(2*'1D'!$I$5))))-Q689,
        0))</f>
        <v>-3.8843499698941741E-3</v>
      </c>
      <c r="V689" s="5">
        <f ca="1">IF($A$2=0,
    1,
    IF(IFERROR(V688,
            0)=0,
        0,
        IFERROR(IF(ROUND(S689,
                    3)=1,
                1,
                IF(AND(ABS(U689)&lt;'1D'!$D$19,
                        S689&gt;1),
                    1,
                    0)),
            0)))</f>
        <v>0</v>
      </c>
      <c r="W689" s="5">
        <f ca="1">IF($A$2=0,
    MAX(MAX('1D'!$D$16,
            MAX('1D'!$D$16,
                POWER((ABS(K689)^2)/('1D'!$I$5*MAX(F689,
                            0.1)^2),
                    1/3))),
        IFERROR(W1396,
            MAX(MAX('1D'!$D$16,
                    MAX('1D'!$D$16,
                        POWER((ABS(K689)^2)/('1D'!$I$5*MAX(F689,
                                    0.1)^2),
                            1/3))),
                ($L$2)-E1396))),
    IF(IFERROR(AG690,
            0)=0,
        MAX(MAX('1D'!$D$16,
                MAX('1D'!$D$16,
                    POWER((ABS(K689)^2)/('1D'!$I$5*MAX(F689,
                                0.1)^2),
                        1/3))),
            IFERROR(W1396,
                MAX(MAX('1D'!$D$16,
                        MAX('1D'!$D$16,
                            POWER((ABS(K689)^2)/('1D'!$I$5*MAX(F689,
                                        0.1)^2),
                                1/3))),
                    ($L$2)-E1396))),
        IF(IFERROR(W689,
                0)=0,
            MAX(MAX('1D'!$D$16,
                    MAX('1D'!$D$16,
                        POWER((ABS(K689)^2)/('1D'!$I$5*MAX(F689,
                                    0.1)^2),
                            1/3))),
                IFERROR(W1396,
                    MAX(MAX('1D'!$D$16,
                            MAX('1D'!$D$16,
                                POWER((ABS(K689)^2)/('1D'!$I$5*MAX(F689,
                                            0.1)^2),
                                    1/3))),
                        ($L$2)-E1396))),
            IF(OR(IFERROR(AD689,
                        0)&gt;=1,
                    IFERROR(AD690,
                        0)&gt;=1),
                MAX('1D'!$D$16,
                    MAX('1D'!$D$16,
                        POWER((ABS(K689)^2)/('1D'!$I$5*MAX(F689,
                                    0.1)^2),
                            1/3))),
                IF(ABS(IFERROR(AF689,
                            0))&lt;'1D'!$D$19,
                    MAX(MAX('1D'!$D$16,
                            MAX('1D'!$D$16,
                                POWER((ABS(K689)^2)/('1D'!$I$5*MAX(F689,
                                            0.1)^2),
                                    1/3))),
                        IFERROR(W689,
                            0)),
                    MAX(MAX('1D'!$D$16,
                            MAX('1D'!$D$16,
                                POWER((ABS(K689)^2)/('1D'!$I$5*MAX(F689,
                                            0.1)^2),
                                    1/3))),
                        (IFERROR(W689,
                                0))+((IFERROR(AF689,
                                    0))*'1D'!$D$18)))))))</f>
        <v>2.1389677043987478</v>
      </c>
      <c r="X689" s="5">
        <f t="shared" ca="1" si="144"/>
        <v>11.122632062873489</v>
      </c>
      <c r="Y689" s="5">
        <f t="shared" ca="1" si="145"/>
        <v>1.1735290000551568</v>
      </c>
      <c r="Z689" s="5">
        <f t="shared" ca="1" si="146"/>
        <v>4.5807502857230418</v>
      </c>
      <c r="AA689" s="5">
        <f t="shared" ca="1" si="147"/>
        <v>634.36196770439869</v>
      </c>
      <c r="AB689" s="5">
        <f ca="1">AA689+((ABS(K689)/MAX(((F689)+(G689)*(W689))*(W689),
            0.000001))^2)/(2*'1D'!$I$5)</f>
        <v>635.43145155659806</v>
      </c>
      <c r="AC689" s="5">
        <f ca="1">((ABS(K689)*'1D'!$D$6)/(MAX(((F689)+(G689)*(W689))*(W689),
            0.000001)*MAX(((((F689)+(G689)*(W689))*(W689))/MAX((F689)+2*(W689)*SQRT(1+(G689)^2),
                    0.000001))^(2/3),
            0.000001)))^2</f>
        <v>3.8141460404132466E-3</v>
      </c>
      <c r="AD689" s="5">
        <f ca="1">ABS(ABS(K689)/MAX(((F689)+(G689)*(W689))*(W689),
        0.000001))/SQRT('1D'!$I$5*MAX((((F689)+(G689)*(W689))*(W689))/MAX((F689)+2*(G689)*(W689),
            0.000001),
        0.000001))</f>
        <v>1.0000000000000004</v>
      </c>
      <c r="AE689" s="5">
        <f ca="1">((F689)*(W689)^2)/2+(G689)*(W689)^3/3+(ABS(K689)^2)/('1D'!$I$5*MAX(((F689)+(G689)*(W689))*(W689),
        0.000001))</f>
        <v>35.686426155594638</v>
      </c>
      <c r="AF689" s="5">
        <f ca="1">IF($A$2=0,
    0,
    IFERROR(AB690+(((AC689+AC690)/2)*J690)+(IF(Z689&gt;Z690,
                '1D'!$D$8*((Z689^2-Z690^2)/(2*'1D'!$I$5)),
                '1D'!$D$9*((Z690^2-Z689^2)/(2*'1D'!$I$5)))+('1D'!$D$10*(ABS(I690)/90)*(MAX(Z689^2,
                        Z690^2)/(2*'1D'!$I$5))))-AB689,
        0))</f>
        <v>3.456993087183946E-3</v>
      </c>
      <c r="AG689" s="5">
        <f ca="1">IF($A$2=0,
    1,
    IF(IFERROR(AG690,
            0)=0,
        0,
        IFERROR(IF(OR(ROUND(AD689,
                        3)&gt;=1,
                    AND(ABS(AF689)&lt;'1D'!$D$19,
                        AD689&lt;1)),
                1,
                0),
            0)))</f>
        <v>1</v>
      </c>
      <c r="AH689" s="5">
        <f ca="1">IFERROR(IF('1D'!V32="Supercritical",
        MAX('1D'!$D$16,
            IFERROR(L689,
                MAX('1D'!$D$16,
                    POWER((ABS(K689)^2)/('1D'!$I$5*MAX(F689,
                                0.1)^2),
                        1/3)))),
        IF('1D'!V32="Subcritical",
            MAX('1D'!$D$16,
                IFERROR(W689,
                    MAX('1D'!$D$16,
                        POWER((ABS(K689)^2)/('1D'!$I$5*MAX(F689,
                                    0.1)^2),
                            1/3)))),
            IF(IFERROR(T689,
                    -1E+99)&gt;=IFERROR(AE689,
                    -1E+99),
                MAX('1D'!$D$16,
                    IFERROR(L689,
                        MAX('1D'!$D$16,
                            POWER((ABS(K689)^2)/('1D'!$I$5*MAX(F689,
                                        0.1)^2),
                                1/3)))),
                MAX('1D'!$D$16,
                    IFERROR(W689,
                        MAX('1D'!$D$16,
                            POWER((ABS(K689)^2)/('1D'!$I$5*MAX(F689,
                                        0.1)^2),
                                1/3))))))),
    MAX('1D'!$D$16,
        POWER((ABS(K689)^2)/('1D'!$I$5*MAX(F689,
                    0.1)^2),
            1/3)))</f>
        <v>2.0411692021517887</v>
      </c>
      <c r="AI689" s="5">
        <f t="shared" ca="1" si="148"/>
        <v>634.26416920215172</v>
      </c>
      <c r="AJ689" s="5">
        <f ca="1">AI689+((ABS(K689)/MAX(((F689)+(G689)*(AH689))*(AH689),
            0.000001))^2)/(2*'1D'!$I$5)</f>
        <v>635.43859253909477</v>
      </c>
      <c r="AM689">
        <v>0</v>
      </c>
      <c r="AN689">
        <v>0</v>
      </c>
      <c r="AO689" s="5">
        <f t="shared" si="149"/>
        <v>0</v>
      </c>
      <c r="AP689" s="5">
        <f t="shared" si="153"/>
        <v>0</v>
      </c>
      <c r="AQ689" s="5">
        <f ca="1">ABS(ABS(K689)/MAX(((F689)+(G689)*(AH689))*(AH689),
        0.000001))/SQRT('1D'!$I$5*MAX((((F689)+(G689)*(AH689))*(AH689))/MAX((F689)+2*(G689)*(AH689),
            0.000001),
        0.000001))</f>
        <v>1.0727235886044055</v>
      </c>
      <c r="AR689" s="5" t="str">
        <f t="shared" ca="1" si="150"/>
        <v>Supercritical</v>
      </c>
      <c r="AS689" s="5">
        <f ca="1">((ABS(K689)*'1D'!$D$6)/(MAX(((F689)+(G689)*(AH689))*(AH689),
            0.000001)*MAX(((((F689)+(G689)*(AH689))*(AH689))/MAX((F689)+2*(AH689)*SQRT(1+(G689)^2),
                    0.000001))^(2/3),
            0.000001)))^2</f>
        <v>4.3358367565141456E-3</v>
      </c>
    </row>
    <row r="690" spans="1:45" x14ac:dyDescent="0.35">
      <c r="A690">
        <v>681</v>
      </c>
      <c r="B690">
        <v>679.99599999999998</v>
      </c>
      <c r="C690">
        <v>616120.255</v>
      </c>
      <c r="D690">
        <v>3097320.5729999999</v>
      </c>
      <c r="E690">
        <v>632.22249999999997</v>
      </c>
      <c r="F690">
        <v>5.2</v>
      </c>
      <c r="G690">
        <v>0</v>
      </c>
      <c r="H690" t="s">
        <v>176</v>
      </c>
      <c r="I690">
        <v>7.8E-2</v>
      </c>
      <c r="J690" s="5">
        <f t="shared" si="151"/>
        <v>1.0009999999999764</v>
      </c>
      <c r="K690" s="5">
        <f t="shared" ca="1" si="152"/>
        <v>50.95</v>
      </c>
      <c r="L690" s="5">
        <f ca="1">IF($A$2=0,
    IFERROR(L689,
        MAX('1D'!$D$16,
            POWER((ABS(K690)^2)/('1D'!$I$5*MAX(F690,
                        0.1)^2),
                1/3))),
    IF(IFERROR(V689,
            0)=0,
        IFERROR(L689,
            MAX('1D'!$D$16,
                POWER((ABS(K690)^2)/('1D'!$I$5*MAX(F690,
                            0.1)^2),
                    1/3))),
        IF(OR(IFERROR(L690,
                    0)=0,
                IFERROR(S689,
                    0)&lt;1,
                IFERROR(S690,
                    0)&lt;1),
            MAX('1D'!$D$16,
                POWER((ABS(K690)^2)/('1D'!$I$5*MAX(F690,
                            0.1)^2),
                    1/3)),
            IF(IFERROR(U690,
                    0)&gt;0,
                MAX('1D'!$D$16,
                    IFERROR(L690,
                        0)+((IFERROR(U690,
                                0))*'1D'!$D$18*IF((IFERROR(S690,
                                    0))&lt;1,
                            1,
                            -1))),
                IF(IFERROR(U690,
                        0)&lt;0,
                    IF(ABS((MAX('1D'!$D$16,
                                    POWER((ABS(K690)^2)/('1D'!$I$5*MAX(F690,
                                                0.1)^2),
                                        1/3)))-IFERROR(L690,
                                0))&gt;'1D'!$D$19,
                        MAX('1D'!$D$16,
                            IF((MAX('1D'!$D$16,
                                        POWER((ABS(K690)^2)/('1D'!$I$5*MAX(F690,
                                                    0.1)^2),
                                            1/3)))&gt;IFERROR(L690,
                                    0),
                                MIN((MAX('1D'!$D$16,
                                            POWER((ABS(K690)^2)/('1D'!$I$5*MAX(F690,
                                                        0.1)^2),
                                                1/3))),
                                    IFERROR(L690,
                                        0)+(MIN(ABS(IFERROR(U690,
                                                    0))*'1D'!$D$18,
                                            ABS((MAX('1D'!$D$16,
                                                        POWER((ABS(K690)^2)/('1D'!$I$5*MAX(F690,
                                                                    0.1)^2),
                                                            1/3)))-IFERROR(L690,
                                                    0))))),
                                MAX((MAX('1D'!$D$16,
                                            POWER((ABS(K690)^2)/('1D'!$I$5*MAX(F690,
                                                        0.1)^2),
                                                1/3))),
                                    IFERROR(L690,
                                        0)-(MIN(ABS(IFERROR(U690,
                                                    0))*'1D'!$D$18,
                                            ABS((MAX('1D'!$D$16,
                                                        POWER((ABS(K690)^2)/('1D'!$I$5*MAX(F690,
                                                                    0.1)^2),
                                                            1/3)))-IFERROR(L690,
                                                    0))))))),
                        MAX('1D'!$D$16,
                            POWER((ABS(K690)^2)/('1D'!$I$5*MAX(F690,
                                        0.1)^2),
                                1/3))),
                    MAX('1D'!$D$16,
                        IFERROR(L690,
                            0)))))))</f>
        <v>2.0411692021517887</v>
      </c>
      <c r="M690" s="5">
        <f t="shared" ca="1" si="140"/>
        <v>10.614079851189301</v>
      </c>
      <c r="N690" s="5">
        <f t="shared" ca="1" si="141"/>
        <v>1.1434704692804873</v>
      </c>
      <c r="O690" s="5">
        <f t="shared" ca="1" si="142"/>
        <v>4.8002276894771132</v>
      </c>
      <c r="P690" s="5">
        <f t="shared" ca="1" si="143"/>
        <v>634.26366920215173</v>
      </c>
      <c r="Q690" s="5">
        <f ca="1">P690+((ABS(K690)/MAX(((F690)+(G690)*(L690))*(L690),
            0.000001))^2)/(2*'1D'!$I$5)</f>
        <v>635.43809253909478</v>
      </c>
      <c r="R690" s="5">
        <f ca="1">((ABS(K690)*'1D'!$D$6)/(MAX(((F690)+(G690)*(L690))*(L690),
            0.000001)*MAX(((((F690)+(G690)*(L690))*(L690))/MAX((F690)+2*(L690)*SQRT(1+(G690)^2),
                    0.000001))^(2/3),
            0.000001)))^2</f>
        <v>4.3358367565141456E-3</v>
      </c>
      <c r="S690" s="5">
        <f ca="1">ABS(ABS(K690)/MAX(((F690)+(G690)*(L690))*(L690),
        0.000001))/SQRT('1D'!$I$5*MAX((((F690)+(G690)*(L690))*(L690))/MAX((F690)+2*(G690)*(L690),
            0.000001),
        0.000001))</f>
        <v>1.0727235886044055</v>
      </c>
      <c r="T690" s="5">
        <f ca="1">((F690)*(L690)^2)/2+(G690)*(L690)^3/3+(ABS(K690)^2)/('1D'!$I$5*MAX(((F690)+(G690)*(L690))*(L690),
        0.000001))</f>
        <v>35.763412605541333</v>
      </c>
      <c r="U690" s="5">
        <f ca="1">IF($A$2=0,
    0,
    IFERROR(Q689-(((R689+R690)/2)*J690)-(IF(O689&gt;O690,
                '1D'!$D$8*((O689^2-O690^2)/(2*'1D'!$I$5)),
                '1D'!$D$9*((O690^2-O689^2)/(2*'1D'!$I$5)))+('1D'!$D$10*(ABS(I690)/90)*(MAX(O689^2,
                        O690^2)/(2*'1D'!$I$5))))-Q690,
        0))</f>
        <v>-3.9928476270461033E-3</v>
      </c>
      <c r="V690" s="5">
        <f ca="1">IF($A$2=0,
    1,
    IF(IFERROR(V689,
            0)=0,
        0,
        IFERROR(IF(ROUND(S690,
                    3)=1,
                1,
                IF(AND(ABS(U690)&lt;'1D'!$D$19,
                        S690&gt;1),
                    1,
                    0)),
            0)))</f>
        <v>0</v>
      </c>
      <c r="W690" s="5">
        <f ca="1">IF($A$2=0,
    MAX(MAX('1D'!$D$16,
            MAX('1D'!$D$16,
                POWER((ABS(K690)^2)/('1D'!$I$5*MAX(F690,
                            0.1)^2),
                    1/3))),
        IFERROR(W1396,
            MAX(MAX('1D'!$D$16,
                    MAX('1D'!$D$16,
                        POWER((ABS(K690)^2)/('1D'!$I$5*MAX(F690,
                                    0.1)^2),
                            1/3))),
                ($L$2)-E1396))),
    IF(IFERROR(AG691,
            0)=0,
        MAX(MAX('1D'!$D$16,
                MAX('1D'!$D$16,
                    POWER((ABS(K690)^2)/('1D'!$I$5*MAX(F690,
                                0.1)^2),
                        1/3))),
            IFERROR(W1396,
                MAX(MAX('1D'!$D$16,
                        MAX('1D'!$D$16,
                            POWER((ABS(K690)^2)/('1D'!$I$5*MAX(F690,
                                        0.1)^2),
                                1/3))),
                    ($L$2)-E1396))),
        IF(IFERROR(W690,
                0)=0,
            MAX(MAX('1D'!$D$16,
                    MAX('1D'!$D$16,
                        POWER((ABS(K690)^2)/('1D'!$I$5*MAX(F690,
                                    0.1)^2),
                            1/3))),
                IFERROR(W1396,
                    MAX(MAX('1D'!$D$16,
                            MAX('1D'!$D$16,
                                POWER((ABS(K690)^2)/('1D'!$I$5*MAX(F690,
                                            0.1)^2),
                                    1/3))),
                        ($L$2)-E1396))),
            IF(OR(IFERROR(AD690,
                        0)&gt;=1,
                    IFERROR(AD691,
                        0)&gt;=1),
                MAX('1D'!$D$16,
                    MAX('1D'!$D$16,
                        POWER((ABS(K690)^2)/('1D'!$I$5*MAX(F690,
                                    0.1)^2),
                            1/3))),
                IF(ABS(IFERROR(AF690,
                            0))&lt;'1D'!$D$19,
                    MAX(MAX('1D'!$D$16,
                            MAX('1D'!$D$16,
                                POWER((ABS(K690)^2)/('1D'!$I$5*MAX(F690,
                                            0.1)^2),
                                    1/3))),
                        IFERROR(W690,
                            0)),
                    MAX(MAX('1D'!$D$16,
                            MAX('1D'!$D$16,
                                POWER((ABS(K690)^2)/('1D'!$I$5*MAX(F690,
                                            0.1)^2),
                                    1/3))),
                        (IFERROR(W690,
                                0))+((IFERROR(AF690,
                                    0))*'1D'!$D$18)))))))</f>
        <v>2.1389677043987478</v>
      </c>
      <c r="X690" s="5">
        <f t="shared" ca="1" si="144"/>
        <v>11.122632062873489</v>
      </c>
      <c r="Y690" s="5">
        <f t="shared" ca="1" si="145"/>
        <v>1.1735290000551568</v>
      </c>
      <c r="Z690" s="5">
        <f t="shared" ca="1" si="146"/>
        <v>4.5807502857230418</v>
      </c>
      <c r="AA690" s="5">
        <f t="shared" ca="1" si="147"/>
        <v>634.36146770439871</v>
      </c>
      <c r="AB690" s="5">
        <f ca="1">AA690+((ABS(K690)/MAX(((F690)+(G690)*(W690))*(W690),
            0.000001))^2)/(2*'1D'!$I$5)</f>
        <v>635.43095155659807</v>
      </c>
      <c r="AC690" s="5">
        <f ca="1">((ABS(K690)*'1D'!$D$6)/(MAX(((F690)+(G690)*(W690))*(W690),
            0.000001)*MAX(((((F690)+(G690)*(W690))*(W690))/MAX((F690)+2*(W690)*SQRT(1+(G690)^2),
                    0.000001))^(2/3),
            0.000001)))^2</f>
        <v>3.8141460404132466E-3</v>
      </c>
      <c r="AD690" s="5">
        <f ca="1">ABS(ABS(K690)/MAX(((F690)+(G690)*(W690))*(W690),
        0.000001))/SQRT('1D'!$I$5*MAX((((F690)+(G690)*(W690))*(W690))/MAX((F690)+2*(G690)*(W690),
            0.000001),
        0.000001))</f>
        <v>1.0000000000000004</v>
      </c>
      <c r="AE690" s="5">
        <f ca="1">((F690)*(W690)^2)/2+(G690)*(W690)^3/3+(ABS(K690)^2)/('1D'!$I$5*MAX(((F690)+(G690)*(W690))*(W690),
        0.000001))</f>
        <v>35.686426155594638</v>
      </c>
      <c r="AF690" s="5">
        <f ca="1">IF($A$2=0,
    0,
    IFERROR(AB691+(((AC690+AC691)/2)*J691)+(IF(Z690&gt;Z691,
                '1D'!$D$8*((Z690^2-Z691^2)/(2*'1D'!$I$5)),
                '1D'!$D$9*((Z691^2-Z690^2)/(2*'1D'!$I$5)))+('1D'!$D$10*(ABS(I691)/90)*(MAX(Z690^2,
                        Z691^2)/(2*'1D'!$I$5))))-AB690,
        0))</f>
        <v>3.4032696947861041E-3</v>
      </c>
      <c r="AG690" s="5">
        <f ca="1">IF($A$2=0,
    1,
    IF(IFERROR(AG691,
            0)=0,
        0,
        IFERROR(IF(OR(ROUND(AD690,
                        3)&gt;=1,
                    AND(ABS(AF690)&lt;'1D'!$D$19,
                        AD690&lt;1)),
                1,
                0),
            0)))</f>
        <v>1</v>
      </c>
      <c r="AH690" s="5">
        <f ca="1">IFERROR(IF('1D'!V32="Supercritical",
        MAX('1D'!$D$16,
            IFERROR(L690,
                MAX('1D'!$D$16,
                    POWER((ABS(K690)^2)/('1D'!$I$5*MAX(F690,
                                0.1)^2),
                        1/3)))),
        IF('1D'!V32="Subcritical",
            MAX('1D'!$D$16,
                IFERROR(W690,
                    MAX('1D'!$D$16,
                        POWER((ABS(K690)^2)/('1D'!$I$5*MAX(F690,
                                    0.1)^2),
                            1/3)))),
            IF(IFERROR(T690,
                    -1E+99)&gt;=IFERROR(AE690,
                    -1E+99),
                MAX('1D'!$D$16,
                    IFERROR(L690,
                        MAX('1D'!$D$16,
                            POWER((ABS(K690)^2)/('1D'!$I$5*MAX(F690,
                                        0.1)^2),
                                1/3)))),
                MAX('1D'!$D$16,
                    IFERROR(W690,
                        MAX('1D'!$D$16,
                            POWER((ABS(K690)^2)/('1D'!$I$5*MAX(F690,
                                        0.1)^2),
                                1/3))))))),
    MAX('1D'!$D$16,
        POWER((ABS(K690)^2)/('1D'!$I$5*MAX(F690,
                    0.1)^2),
            1/3)))</f>
        <v>2.0411692021517887</v>
      </c>
      <c r="AI690" s="5">
        <f t="shared" ca="1" si="148"/>
        <v>634.26366920215173</v>
      </c>
      <c r="AJ690" s="5">
        <f ca="1">AI690+((ABS(K690)/MAX(((F690)+(G690)*(AH690))*(AH690),
            0.000001))^2)/(2*'1D'!$I$5)</f>
        <v>635.43809253909478</v>
      </c>
      <c r="AM690">
        <v>0</v>
      </c>
      <c r="AN690">
        <v>0</v>
      </c>
      <c r="AO690" s="5">
        <f t="shared" si="149"/>
        <v>0</v>
      </c>
      <c r="AP690" s="5">
        <f t="shared" si="153"/>
        <v>0</v>
      </c>
      <c r="AQ690" s="5">
        <f ca="1">ABS(ABS(K690)/MAX(((F690)+(G690)*(AH690))*(AH690),
        0.000001))/SQRT('1D'!$I$5*MAX((((F690)+(G690)*(AH690))*(AH690))/MAX((F690)+2*(G690)*(AH690),
            0.000001),
        0.000001))</f>
        <v>1.0727235886044055</v>
      </c>
      <c r="AR690" s="5" t="str">
        <f t="shared" ca="1" si="150"/>
        <v>Supercritical</v>
      </c>
      <c r="AS690" s="5">
        <f ca="1">((ABS(K690)*'1D'!$D$6)/(MAX(((F690)+(G690)*(AH690))*(AH690),
            0.000001)*MAX(((((F690)+(G690)*(AH690))*(AH690))/MAX((F690)+2*(AH690)*SQRT(1+(G690)^2),
                    0.000001))^(2/3),
            0.000001)))^2</f>
        <v>4.3358367565141456E-3</v>
      </c>
    </row>
    <row r="691" spans="1:45" x14ac:dyDescent="0.35">
      <c r="A691">
        <v>682</v>
      </c>
      <c r="B691">
        <v>680.99599999999998</v>
      </c>
      <c r="C691">
        <v>616119.78</v>
      </c>
      <c r="D691">
        <v>3097319.693</v>
      </c>
      <c r="E691">
        <v>632.22199999999998</v>
      </c>
      <c r="F691">
        <v>5.2</v>
      </c>
      <c r="G691">
        <v>0</v>
      </c>
      <c r="H691" t="s">
        <v>176</v>
      </c>
      <c r="I691">
        <v>0.05</v>
      </c>
      <c r="J691" s="5">
        <f t="shared" si="151"/>
        <v>1</v>
      </c>
      <c r="K691" s="5">
        <f t="shared" ca="1" si="152"/>
        <v>50.95</v>
      </c>
      <c r="L691" s="5">
        <f ca="1">IF($A$2=0,
    IFERROR(L690,
        MAX('1D'!$D$16,
            POWER((ABS(K691)^2)/('1D'!$I$5*MAX(F691,
                        0.1)^2),
                1/3))),
    IF(IFERROR(V690,
            0)=0,
        IFERROR(L690,
            MAX('1D'!$D$16,
                POWER((ABS(K691)^2)/('1D'!$I$5*MAX(F691,
                            0.1)^2),
                    1/3))),
        IF(OR(IFERROR(L691,
                    0)=0,
                IFERROR(S690,
                    0)&lt;1,
                IFERROR(S691,
                    0)&lt;1),
            MAX('1D'!$D$16,
                POWER((ABS(K691)^2)/('1D'!$I$5*MAX(F691,
                            0.1)^2),
                    1/3)),
            IF(IFERROR(U691,
                    0)&gt;0,
                MAX('1D'!$D$16,
                    IFERROR(L691,
                        0)+((IFERROR(U691,
                                0))*'1D'!$D$18*IF((IFERROR(S691,
                                    0))&lt;1,
                            1,
                            -1))),
                IF(IFERROR(U691,
                        0)&lt;0,
                    IF(ABS((MAX('1D'!$D$16,
                                    POWER((ABS(K691)^2)/('1D'!$I$5*MAX(F691,
                                                0.1)^2),
                                        1/3)))-IFERROR(L691,
                                0))&gt;'1D'!$D$19,
                        MAX('1D'!$D$16,
                            IF((MAX('1D'!$D$16,
                                        POWER((ABS(K691)^2)/('1D'!$I$5*MAX(F691,
                                                    0.1)^2),
                                            1/3)))&gt;IFERROR(L691,
                                    0),
                                MIN((MAX('1D'!$D$16,
                                            POWER((ABS(K691)^2)/('1D'!$I$5*MAX(F691,
                                                        0.1)^2),
                                                1/3))),
                                    IFERROR(L691,
                                        0)+(MIN(ABS(IFERROR(U691,
                                                    0))*'1D'!$D$18,
                                            ABS((MAX('1D'!$D$16,
                                                        POWER((ABS(K691)^2)/('1D'!$I$5*MAX(F691,
                                                                    0.1)^2),
                                                            1/3)))-IFERROR(L691,
                                                    0))))),
                                MAX((MAX('1D'!$D$16,
                                            POWER((ABS(K691)^2)/('1D'!$I$5*MAX(F691,
                                                        0.1)^2),
                                                1/3))),
                                    IFERROR(L691,
                                        0)-(MIN(ABS(IFERROR(U691,
                                                    0))*'1D'!$D$18,
                                            ABS((MAX('1D'!$D$16,
                                                        POWER((ABS(K691)^2)/('1D'!$I$5*MAX(F691,
                                                                    0.1)^2),
                                                            1/3)))-IFERROR(L691,
                                                    0))))))),
                        MAX('1D'!$D$16,
                            POWER((ABS(K691)^2)/('1D'!$I$5*MAX(F691,
                                        0.1)^2),
                                1/3))),
                    MAX('1D'!$D$16,
                        IFERROR(L691,
                            0)))))))</f>
        <v>2.0411692021517887</v>
      </c>
      <c r="M691" s="5">
        <f t="shared" ca="1" si="140"/>
        <v>10.614079851189301</v>
      </c>
      <c r="N691" s="5">
        <f t="shared" ca="1" si="141"/>
        <v>1.1434704692804873</v>
      </c>
      <c r="O691" s="5">
        <f t="shared" ca="1" si="142"/>
        <v>4.8002276894771132</v>
      </c>
      <c r="P691" s="5">
        <f t="shared" ca="1" si="143"/>
        <v>634.26316920215174</v>
      </c>
      <c r="Q691" s="5">
        <f ca="1">P691+((ABS(K691)/MAX(((F691)+(G691)*(L691))*(L691),
            0.000001))^2)/(2*'1D'!$I$5)</f>
        <v>635.43759253909479</v>
      </c>
      <c r="R691" s="5">
        <f ca="1">((ABS(K691)*'1D'!$D$6)/(MAX(((F691)+(G691)*(L691))*(L691),
            0.000001)*MAX(((((F691)+(G691)*(L691))*(L691))/MAX((F691)+2*(L691)*SQRT(1+(G691)^2),
                    0.000001))^(2/3),
            0.000001)))^2</f>
        <v>4.3358367565141456E-3</v>
      </c>
      <c r="S691" s="5">
        <f ca="1">ABS(ABS(K691)/MAX(((F691)+(G691)*(L691))*(L691),
        0.000001))/SQRT('1D'!$I$5*MAX((((F691)+(G691)*(L691))*(L691))/MAX((F691)+2*(G691)*(L691),
            0.000001),
        0.000001))</f>
        <v>1.0727235886044055</v>
      </c>
      <c r="T691" s="5">
        <f ca="1">((F691)*(L691)^2)/2+(G691)*(L691)^3/3+(ABS(K691)^2)/('1D'!$I$5*MAX(((F691)+(G691)*(L691))*(L691),
        0.000001))</f>
        <v>35.763412605541333</v>
      </c>
      <c r="U691" s="5">
        <f ca="1">IF($A$2=0,
    0,
    IFERROR(Q690-(((R690+R691)/2)*J691)-(IF(O690&gt;O691,
                '1D'!$D$8*((O690^2-O691^2)/(2*'1D'!$I$5)),
                '1D'!$D$9*((O691^2-O690^2)/(2*'1D'!$I$5)))+('1D'!$D$10*(ABS(I691)/90)*(MAX(O690^2,
                        O691^2)/(2*'1D'!$I$5))))-Q691,
        0))</f>
        <v>-3.9337053678991651E-3</v>
      </c>
      <c r="V691" s="5">
        <f ca="1">IF($A$2=0,
    1,
    IF(IFERROR(V690,
            0)=0,
        0,
        IFERROR(IF(ROUND(S691,
                    3)=1,
                1,
                IF(AND(ABS(U691)&lt;'1D'!$D$19,
                        S691&gt;1),
                    1,
                    0)),
            0)))</f>
        <v>0</v>
      </c>
      <c r="W691" s="5">
        <f ca="1">IF($A$2=0,
    MAX(MAX('1D'!$D$16,
            MAX('1D'!$D$16,
                POWER((ABS(K691)^2)/('1D'!$I$5*MAX(F691,
                            0.1)^2),
                    1/3))),
        IFERROR(W1396,
            MAX(MAX('1D'!$D$16,
                    MAX('1D'!$D$16,
                        POWER((ABS(K691)^2)/('1D'!$I$5*MAX(F691,
                                    0.1)^2),
                            1/3))),
                ($L$2)-E1396))),
    IF(IFERROR(AG692,
            0)=0,
        MAX(MAX('1D'!$D$16,
                MAX('1D'!$D$16,
                    POWER((ABS(K691)^2)/('1D'!$I$5*MAX(F691,
                                0.1)^2),
                        1/3))),
            IFERROR(W1396,
                MAX(MAX('1D'!$D$16,
                        MAX('1D'!$D$16,
                            POWER((ABS(K691)^2)/('1D'!$I$5*MAX(F691,
                                        0.1)^2),
                                1/3))),
                    ($L$2)-E1396))),
        IF(IFERROR(W691,
                0)=0,
            MAX(MAX('1D'!$D$16,
                    MAX('1D'!$D$16,
                        POWER((ABS(K691)^2)/('1D'!$I$5*MAX(F691,
                                    0.1)^2),
                            1/3))),
                IFERROR(W1396,
                    MAX(MAX('1D'!$D$16,
                            MAX('1D'!$D$16,
                                POWER((ABS(K691)^2)/('1D'!$I$5*MAX(F691,
                                            0.1)^2),
                                    1/3))),
                        ($L$2)-E1396))),
            IF(OR(IFERROR(AD691,
                        0)&gt;=1,
                    IFERROR(AD692,
                        0)&gt;=1),
                MAX('1D'!$D$16,
                    MAX('1D'!$D$16,
                        POWER((ABS(K691)^2)/('1D'!$I$5*MAX(F691,
                                    0.1)^2),
                            1/3))),
                IF(ABS(IFERROR(AF691,
                            0))&lt;'1D'!$D$19,
                    MAX(MAX('1D'!$D$16,
                            MAX('1D'!$D$16,
                                POWER((ABS(K691)^2)/('1D'!$I$5*MAX(F691,
                                            0.1)^2),
                                    1/3))),
                        IFERROR(W691,
                            0)),
                    MAX(MAX('1D'!$D$16,
                            MAX('1D'!$D$16,
                                POWER((ABS(K691)^2)/('1D'!$I$5*MAX(F691,
                                            0.1)^2),
                                    1/3))),
                        (IFERROR(W691,
                                0))+((IFERROR(AF691,
                                    0))*'1D'!$D$18)))))))</f>
        <v>2.1389677043987478</v>
      </c>
      <c r="X691" s="5">
        <f t="shared" ca="1" si="144"/>
        <v>11.122632062873489</v>
      </c>
      <c r="Y691" s="5">
        <f t="shared" ca="1" si="145"/>
        <v>1.1735290000551568</v>
      </c>
      <c r="Z691" s="5">
        <f t="shared" ca="1" si="146"/>
        <v>4.5807502857230418</v>
      </c>
      <c r="AA691" s="5">
        <f t="shared" ca="1" si="147"/>
        <v>634.36096770439872</v>
      </c>
      <c r="AB691" s="5">
        <f ca="1">AA691+((ABS(K691)/MAX(((F691)+(G691)*(W691))*(W691),
            0.000001))^2)/(2*'1D'!$I$5)</f>
        <v>635.43045155659809</v>
      </c>
      <c r="AC691" s="5">
        <f ca="1">((ABS(K691)*'1D'!$D$6)/(MAX(((F691)+(G691)*(W691))*(W691),
            0.000001)*MAX(((((F691)+(G691)*(W691))*(W691))/MAX((F691)+2*(W691)*SQRT(1+(G691)^2),
                    0.000001))^(2/3),
            0.000001)))^2</f>
        <v>3.8141460404132466E-3</v>
      </c>
      <c r="AD691" s="5">
        <f ca="1">ABS(ABS(K691)/MAX(((F691)+(G691)*(W691))*(W691),
        0.000001))/SQRT('1D'!$I$5*MAX((((F691)+(G691)*(W691))*(W691))/MAX((F691)+2*(G691)*(W691),
            0.000001),
        0.000001))</f>
        <v>1.0000000000000004</v>
      </c>
      <c r="AE691" s="5">
        <f ca="1">((F691)*(W691)^2)/2+(G691)*(W691)^3/3+(ABS(K691)^2)/('1D'!$I$5*MAX(((F691)+(G691)*(W691))*(W691),
        0.000001))</f>
        <v>35.686426155594638</v>
      </c>
      <c r="AF691" s="5">
        <f ca="1">IF($A$2=0,
    0,
    IFERROR(AB692+(((AC691+AC692)/2)*J692)+(IF(Z691&gt;Z692,
                '1D'!$D$8*((Z691^2-Z692^2)/(2*'1D'!$I$5)),
                '1D'!$D$9*((Z692^2-Z691^2)/(2*'1D'!$I$5)))+('1D'!$D$10*(ABS(I692)/90)*(MAX(Z691^2,
                        Z692^2)/(2*'1D'!$I$5))))-AB691,
        0))</f>
        <v>3.3584586676624895E-3</v>
      </c>
      <c r="AG691" s="5">
        <f ca="1">IF($A$2=0,
    1,
    IF(IFERROR(AG692,
            0)=0,
        0,
        IFERROR(IF(OR(ROUND(AD691,
                        3)&gt;=1,
                    AND(ABS(AF691)&lt;'1D'!$D$19,
                        AD691&lt;1)),
                1,
                0),
            0)))</f>
        <v>1</v>
      </c>
      <c r="AH691" s="5">
        <f ca="1">IFERROR(IF('1D'!V32="Supercritical",
        MAX('1D'!$D$16,
            IFERROR(L691,
                MAX('1D'!$D$16,
                    POWER((ABS(K691)^2)/('1D'!$I$5*MAX(F691,
                                0.1)^2),
                        1/3)))),
        IF('1D'!V32="Subcritical",
            MAX('1D'!$D$16,
                IFERROR(W691,
                    MAX('1D'!$D$16,
                        POWER((ABS(K691)^2)/('1D'!$I$5*MAX(F691,
                                    0.1)^2),
                            1/3)))),
            IF(IFERROR(T691,
                    -1E+99)&gt;=IFERROR(AE691,
                    -1E+99),
                MAX('1D'!$D$16,
                    IFERROR(L691,
                        MAX('1D'!$D$16,
                            POWER((ABS(K691)^2)/('1D'!$I$5*MAX(F691,
                                        0.1)^2),
                                1/3)))),
                MAX('1D'!$D$16,
                    IFERROR(W691,
                        MAX('1D'!$D$16,
                            POWER((ABS(K691)^2)/('1D'!$I$5*MAX(F691,
                                        0.1)^2),
                                1/3))))))),
    MAX('1D'!$D$16,
        POWER((ABS(K691)^2)/('1D'!$I$5*MAX(F691,
                    0.1)^2),
            1/3)))</f>
        <v>2.0411692021517887</v>
      </c>
      <c r="AI691" s="5">
        <f t="shared" ca="1" si="148"/>
        <v>634.26316920215174</v>
      </c>
      <c r="AJ691" s="5">
        <f ca="1">AI691+((ABS(K691)/MAX(((F691)+(G691)*(AH691))*(AH691),
            0.000001))^2)/(2*'1D'!$I$5)</f>
        <v>635.43759253909479</v>
      </c>
      <c r="AM691">
        <v>0</v>
      </c>
      <c r="AN691">
        <v>0</v>
      </c>
      <c r="AO691" s="5">
        <f t="shared" si="149"/>
        <v>0</v>
      </c>
      <c r="AP691" s="5">
        <f t="shared" si="153"/>
        <v>0</v>
      </c>
      <c r="AQ691" s="5">
        <f ca="1">ABS(ABS(K691)/MAX(((F691)+(G691)*(AH691))*(AH691),
        0.000001))/SQRT('1D'!$I$5*MAX((((F691)+(G691)*(AH691))*(AH691))/MAX((F691)+2*(G691)*(AH691),
            0.000001),
        0.000001))</f>
        <v>1.0727235886044055</v>
      </c>
      <c r="AR691" s="5" t="str">
        <f t="shared" ca="1" si="150"/>
        <v>Supercritical</v>
      </c>
      <c r="AS691" s="5">
        <f ca="1">((ABS(K691)*'1D'!$D$6)/(MAX(((F691)+(G691)*(AH691))*(AH691),
            0.000001)*MAX(((((F691)+(G691)*(AH691))*(AH691))/MAX((F691)+2*(AH691)*SQRT(1+(G691)^2),
                    0.000001))^(2/3),
            0.000001)))^2</f>
        <v>4.3358367565141456E-3</v>
      </c>
    </row>
    <row r="692" spans="1:45" x14ac:dyDescent="0.35">
      <c r="A692">
        <v>683</v>
      </c>
      <c r="B692">
        <v>681.995</v>
      </c>
      <c r="C692">
        <v>616119.30599999998</v>
      </c>
      <c r="D692">
        <v>3097318.8130000001</v>
      </c>
      <c r="E692">
        <v>632.22149999999999</v>
      </c>
      <c r="F692">
        <v>5.2</v>
      </c>
      <c r="G692">
        <v>0</v>
      </c>
      <c r="H692" t="s">
        <v>176</v>
      </c>
      <c r="I692">
        <v>2.7E-2</v>
      </c>
      <c r="J692" s="5">
        <f t="shared" si="151"/>
        <v>0.99900000000002365</v>
      </c>
      <c r="K692" s="5">
        <f t="shared" ca="1" si="152"/>
        <v>50.95</v>
      </c>
      <c r="L692" s="5">
        <f ca="1">IF($A$2=0,
    IFERROR(L691,
        MAX('1D'!$D$16,
            POWER((ABS(K692)^2)/('1D'!$I$5*MAX(F692,
                        0.1)^2),
                1/3))),
    IF(IFERROR(V691,
            0)=0,
        IFERROR(L691,
            MAX('1D'!$D$16,
                POWER((ABS(K692)^2)/('1D'!$I$5*MAX(F692,
                            0.1)^2),
                    1/3))),
        IF(OR(IFERROR(L692,
                    0)=0,
                IFERROR(S691,
                    0)&lt;1,
                IFERROR(S692,
                    0)&lt;1),
            MAX('1D'!$D$16,
                POWER((ABS(K692)^2)/('1D'!$I$5*MAX(F692,
                            0.1)^2),
                    1/3)),
            IF(IFERROR(U692,
                    0)&gt;0,
                MAX('1D'!$D$16,
                    IFERROR(L692,
                        0)+((IFERROR(U692,
                                0))*'1D'!$D$18*IF((IFERROR(S692,
                                    0))&lt;1,
                            1,
                            -1))),
                IF(IFERROR(U692,
                        0)&lt;0,
                    IF(ABS((MAX('1D'!$D$16,
                                    POWER((ABS(K692)^2)/('1D'!$I$5*MAX(F692,
                                                0.1)^2),
                                        1/3)))-IFERROR(L692,
                                0))&gt;'1D'!$D$19,
                        MAX('1D'!$D$16,
                            IF((MAX('1D'!$D$16,
                                        POWER((ABS(K692)^2)/('1D'!$I$5*MAX(F692,
                                                    0.1)^2),
                                            1/3)))&gt;IFERROR(L692,
                                    0),
                                MIN((MAX('1D'!$D$16,
                                            POWER((ABS(K692)^2)/('1D'!$I$5*MAX(F692,
                                                        0.1)^2),
                                                1/3))),
                                    IFERROR(L692,
                                        0)+(MIN(ABS(IFERROR(U692,
                                                    0))*'1D'!$D$18,
                                            ABS((MAX('1D'!$D$16,
                                                        POWER((ABS(K692)^2)/('1D'!$I$5*MAX(F692,
                                                                    0.1)^2),
                                                            1/3)))-IFERROR(L692,
                                                    0))))),
                                MAX((MAX('1D'!$D$16,
                                            POWER((ABS(K692)^2)/('1D'!$I$5*MAX(F692,
                                                        0.1)^2),
                                                1/3))),
                                    IFERROR(L692,
                                        0)-(MIN(ABS(IFERROR(U692,
                                                    0))*'1D'!$D$18,
                                            ABS((MAX('1D'!$D$16,
                                                        POWER((ABS(K692)^2)/('1D'!$I$5*MAX(F692,
                                                                    0.1)^2),
                                                            1/3)))-IFERROR(L692,
                                                    0))))))),
                        MAX('1D'!$D$16,
                            POWER((ABS(K692)^2)/('1D'!$I$5*MAX(F692,
                                        0.1)^2),
                                1/3))),
                    MAX('1D'!$D$16,
                        IFERROR(L692,
                            0)))))))</f>
        <v>2.0411692021517887</v>
      </c>
      <c r="M692" s="5">
        <f t="shared" ca="1" si="140"/>
        <v>10.614079851189301</v>
      </c>
      <c r="N692" s="5">
        <f t="shared" ca="1" si="141"/>
        <v>1.1434704692804873</v>
      </c>
      <c r="O692" s="5">
        <f t="shared" ca="1" si="142"/>
        <v>4.8002276894771132</v>
      </c>
      <c r="P692" s="5">
        <f t="shared" ca="1" si="143"/>
        <v>634.26266920215176</v>
      </c>
      <c r="Q692" s="5">
        <f ca="1">P692+((ABS(K692)/MAX(((F692)+(G692)*(L692))*(L692),
            0.000001))^2)/(2*'1D'!$I$5)</f>
        <v>635.43709253909481</v>
      </c>
      <c r="R692" s="5">
        <f ca="1">((ABS(K692)*'1D'!$D$6)/(MAX(((F692)+(G692)*(L692))*(L692),
            0.000001)*MAX(((((F692)+(G692)*(L692))*(L692))/MAX((F692)+2*(L692)*SQRT(1+(G692)^2),
                    0.000001))^(2/3),
            0.000001)))^2</f>
        <v>4.3358367565141456E-3</v>
      </c>
      <c r="S692" s="5">
        <f ca="1">ABS(ABS(K692)/MAX(((F692)+(G692)*(L692))*(L692),
        0.000001))/SQRT('1D'!$I$5*MAX((((F692)+(G692)*(L692))*(L692))/MAX((F692)+2*(G692)*(L692),
            0.000001),
        0.000001))</f>
        <v>1.0727235886044055</v>
      </c>
      <c r="T692" s="5">
        <f ca="1">((F692)*(L692)^2)/2+(G692)*(L692)^3/3+(ABS(K692)^2)/('1D'!$I$5*MAX(((F692)+(G692)*(L692))*(L692),
        0.000001))</f>
        <v>35.763412605541333</v>
      </c>
      <c r="U692" s="5">
        <f ca="1">IF($A$2=0,
    0,
    IFERROR(Q691-(((R691+R692)/2)*J692)-(IF(O691&gt;O692,
                '1D'!$D$8*((O691^2-O692^2)/(2*'1D'!$I$5)),
                '1D'!$D$9*((O692^2-O691^2)/(2*'1D'!$I$5)))+('1D'!$D$10*(ABS(I692)/90)*(MAX(O691^2,
                        O692^2)/(2*'1D'!$I$5))))-Q692,
        0))</f>
        <v>-3.8843499698941741E-3</v>
      </c>
      <c r="V692" s="5">
        <f ca="1">IF($A$2=0,
    1,
    IF(IFERROR(V691,
            0)=0,
        0,
        IFERROR(IF(ROUND(S692,
                    3)=1,
                1,
                IF(AND(ABS(U692)&lt;'1D'!$D$19,
                        S692&gt;1),
                    1,
                    0)),
            0)))</f>
        <v>0</v>
      </c>
      <c r="W692" s="5">
        <f ca="1">IF($A$2=0,
    MAX(MAX('1D'!$D$16,
            MAX('1D'!$D$16,
                POWER((ABS(K692)^2)/('1D'!$I$5*MAX(F692,
                            0.1)^2),
                    1/3))),
        IFERROR(W1396,
            MAX(MAX('1D'!$D$16,
                    MAX('1D'!$D$16,
                        POWER((ABS(K692)^2)/('1D'!$I$5*MAX(F692,
                                    0.1)^2),
                            1/3))),
                ($L$2)-E1396))),
    IF(IFERROR(AG693,
            0)=0,
        MAX(MAX('1D'!$D$16,
                MAX('1D'!$D$16,
                    POWER((ABS(K692)^2)/('1D'!$I$5*MAX(F692,
                                0.1)^2),
                        1/3))),
            IFERROR(W1396,
                MAX(MAX('1D'!$D$16,
                        MAX('1D'!$D$16,
                            POWER((ABS(K692)^2)/('1D'!$I$5*MAX(F692,
                                        0.1)^2),
                                1/3))),
                    ($L$2)-E1396))),
        IF(IFERROR(W692,
                0)=0,
            MAX(MAX('1D'!$D$16,
                    MAX('1D'!$D$16,
                        POWER((ABS(K692)^2)/('1D'!$I$5*MAX(F692,
                                    0.1)^2),
                            1/3))),
                IFERROR(W1396,
                    MAX(MAX('1D'!$D$16,
                            MAX('1D'!$D$16,
                                POWER((ABS(K692)^2)/('1D'!$I$5*MAX(F692,
                                            0.1)^2),
                                    1/3))),
                        ($L$2)-E1396))),
            IF(OR(IFERROR(AD692,
                        0)&gt;=1,
                    IFERROR(AD693,
                        0)&gt;=1),
                MAX('1D'!$D$16,
                    MAX('1D'!$D$16,
                        POWER((ABS(K692)^2)/('1D'!$I$5*MAX(F692,
                                    0.1)^2),
                            1/3))),
                IF(ABS(IFERROR(AF692,
                            0))&lt;'1D'!$D$19,
                    MAX(MAX('1D'!$D$16,
                            MAX('1D'!$D$16,
                                POWER((ABS(K692)^2)/('1D'!$I$5*MAX(F692,
                                            0.1)^2),
                                    1/3))),
                        IFERROR(W692,
                            0)),
                    MAX(MAX('1D'!$D$16,
                            MAX('1D'!$D$16,
                                POWER((ABS(K692)^2)/('1D'!$I$5*MAX(F692,
                                            0.1)^2),
                                    1/3))),
                        (IFERROR(W692,
                                0))+((IFERROR(AF692,
                                    0))*'1D'!$D$18)))))))</f>
        <v>2.1389677043987478</v>
      </c>
      <c r="X692" s="5">
        <f t="shared" ca="1" si="144"/>
        <v>11.122632062873489</v>
      </c>
      <c r="Y692" s="5">
        <f t="shared" ca="1" si="145"/>
        <v>1.1735290000551568</v>
      </c>
      <c r="Z692" s="5">
        <f t="shared" ca="1" si="146"/>
        <v>4.5807502857230418</v>
      </c>
      <c r="AA692" s="5">
        <f t="shared" ca="1" si="147"/>
        <v>634.36046770439873</v>
      </c>
      <c r="AB692" s="5">
        <f ca="1">AA692+((ABS(K692)/MAX(((F692)+(G692)*(W692))*(W692),
            0.000001))^2)/(2*'1D'!$I$5)</f>
        <v>635.4299515565981</v>
      </c>
      <c r="AC692" s="5">
        <f ca="1">((ABS(K692)*'1D'!$D$6)/(MAX(((F692)+(G692)*(W692))*(W692),
            0.000001)*MAX(((((F692)+(G692)*(W692))*(W692))/MAX((F692)+2*(W692)*SQRT(1+(G692)^2),
                    0.000001))^(2/3),
            0.000001)))^2</f>
        <v>3.8141460404132466E-3</v>
      </c>
      <c r="AD692" s="5">
        <f ca="1">ABS(ABS(K692)/MAX(((F692)+(G692)*(W692))*(W692),
        0.000001))/SQRT('1D'!$I$5*MAX((((F692)+(G692)*(W692))*(W692))/MAX((F692)+2*(G692)*(W692),
            0.000001),
        0.000001))</f>
        <v>1.0000000000000004</v>
      </c>
      <c r="AE692" s="5">
        <f ca="1">((F692)*(W692)^2)/2+(G692)*(W692)^3/3+(ABS(K692)^2)/('1D'!$I$5*MAX(((F692)+(G692)*(W692))*(W692),
        0.000001))</f>
        <v>35.686426155594638</v>
      </c>
      <c r="AF692" s="5">
        <f ca="1">IF($A$2=0,
    0,
    IFERROR(AB693+(((AC692+AC693)/2)*J693)+(IF(Z692&gt;Z693,
                '1D'!$D$8*((Z692^2-Z693^2)/(2*'1D'!$I$5)),
                '1D'!$D$9*((Z693^2-Z692^2)/(2*'1D'!$I$5)))+('1D'!$D$10*(ABS(I693)/90)*(MAX(Z692^2,
                        Z693^2)/(2*'1D'!$I$5))))-AB692,
        0))</f>
        <v>3.3660869597724741E-3</v>
      </c>
      <c r="AG692" s="5">
        <f ca="1">IF($A$2=0,
    1,
    IF(IFERROR(AG693,
            0)=0,
        0,
        IFERROR(IF(OR(ROUND(AD692,
                        3)&gt;=1,
                    AND(ABS(AF692)&lt;'1D'!$D$19,
                        AD692&lt;1)),
                1,
                0),
            0)))</f>
        <v>1</v>
      </c>
      <c r="AH692" s="5">
        <f ca="1">IFERROR(IF('1D'!V32="Supercritical",
        MAX('1D'!$D$16,
            IFERROR(L692,
                MAX('1D'!$D$16,
                    POWER((ABS(K692)^2)/('1D'!$I$5*MAX(F692,
                                0.1)^2),
                        1/3)))),
        IF('1D'!V32="Subcritical",
            MAX('1D'!$D$16,
                IFERROR(W692,
                    MAX('1D'!$D$16,
                        POWER((ABS(K692)^2)/('1D'!$I$5*MAX(F692,
                                    0.1)^2),
                            1/3)))),
            IF(IFERROR(T692,
                    -1E+99)&gt;=IFERROR(AE692,
                    -1E+99),
                MAX('1D'!$D$16,
                    IFERROR(L692,
                        MAX('1D'!$D$16,
                            POWER((ABS(K692)^2)/('1D'!$I$5*MAX(F692,
                                        0.1)^2),
                                1/3)))),
                MAX('1D'!$D$16,
                    IFERROR(W692,
                        MAX('1D'!$D$16,
                            POWER((ABS(K692)^2)/('1D'!$I$5*MAX(F692,
                                        0.1)^2),
                                1/3))))))),
    MAX('1D'!$D$16,
        POWER((ABS(K692)^2)/('1D'!$I$5*MAX(F692,
                    0.1)^2),
            1/3)))</f>
        <v>2.0411692021517887</v>
      </c>
      <c r="AI692" s="5">
        <f t="shared" ca="1" si="148"/>
        <v>634.26266920215176</v>
      </c>
      <c r="AJ692" s="5">
        <f ca="1">AI692+((ABS(K692)/MAX(((F692)+(G692)*(AH692))*(AH692),
            0.000001))^2)/(2*'1D'!$I$5)</f>
        <v>635.43709253909481</v>
      </c>
      <c r="AM692">
        <v>0</v>
      </c>
      <c r="AN692">
        <v>0</v>
      </c>
      <c r="AO692" s="5">
        <f t="shared" si="149"/>
        <v>0</v>
      </c>
      <c r="AP692" s="5">
        <f t="shared" si="153"/>
        <v>0</v>
      </c>
      <c r="AQ692" s="5">
        <f ca="1">ABS(ABS(K692)/MAX(((F692)+(G692)*(AH692))*(AH692),
        0.000001))/SQRT('1D'!$I$5*MAX((((F692)+(G692)*(AH692))*(AH692))/MAX((F692)+2*(G692)*(AH692),
            0.000001),
        0.000001))</f>
        <v>1.0727235886044055</v>
      </c>
      <c r="AR692" s="5" t="str">
        <f t="shared" ca="1" si="150"/>
        <v>Supercritical</v>
      </c>
      <c r="AS692" s="5">
        <f ca="1">((ABS(K692)*'1D'!$D$6)/(MAX(((F692)+(G692)*(AH692))*(AH692),
            0.000001)*MAX(((((F692)+(G692)*(AH692))*(AH692))/MAX((F692)+2*(AH692)*SQRT(1+(G692)^2),
                    0.000001))^(2/3),
            0.000001)))^2</f>
        <v>4.3358367565141456E-3</v>
      </c>
    </row>
    <row r="693" spans="1:45" x14ac:dyDescent="0.35">
      <c r="A693">
        <v>684</v>
      </c>
      <c r="B693">
        <v>682.99599999999998</v>
      </c>
      <c r="C693">
        <v>616118.83200000005</v>
      </c>
      <c r="D693">
        <v>3097317.932</v>
      </c>
      <c r="E693">
        <v>632.221</v>
      </c>
      <c r="F693">
        <v>5.2</v>
      </c>
      <c r="G693">
        <v>0</v>
      </c>
      <c r="H693" t="s">
        <v>176</v>
      </c>
      <c r="I693">
        <v>2.7E-2</v>
      </c>
      <c r="J693" s="5">
        <f t="shared" si="151"/>
        <v>1.0009999999999764</v>
      </c>
      <c r="K693" s="5">
        <f t="shared" ca="1" si="152"/>
        <v>50.95</v>
      </c>
      <c r="L693" s="5">
        <f ca="1">IF($A$2=0,
    IFERROR(L692,
        MAX('1D'!$D$16,
            POWER((ABS(K693)^2)/('1D'!$I$5*MAX(F693,
                        0.1)^2),
                1/3))),
    IF(IFERROR(V692,
            0)=0,
        IFERROR(L692,
            MAX('1D'!$D$16,
                POWER((ABS(K693)^2)/('1D'!$I$5*MAX(F693,
                            0.1)^2),
                    1/3))),
        IF(OR(IFERROR(L693,
                    0)=0,
                IFERROR(S692,
                    0)&lt;1,
                IFERROR(S693,
                    0)&lt;1),
            MAX('1D'!$D$16,
                POWER((ABS(K693)^2)/('1D'!$I$5*MAX(F693,
                            0.1)^2),
                    1/3)),
            IF(IFERROR(U693,
                    0)&gt;0,
                MAX('1D'!$D$16,
                    IFERROR(L693,
                        0)+((IFERROR(U693,
                                0))*'1D'!$D$18*IF((IFERROR(S693,
                                    0))&lt;1,
                            1,
                            -1))),
                IF(IFERROR(U693,
                        0)&lt;0,
                    IF(ABS((MAX('1D'!$D$16,
                                    POWER((ABS(K693)^2)/('1D'!$I$5*MAX(F693,
                                                0.1)^2),
                                        1/3)))-IFERROR(L693,
                                0))&gt;'1D'!$D$19,
                        MAX('1D'!$D$16,
                            IF((MAX('1D'!$D$16,
                                        POWER((ABS(K693)^2)/('1D'!$I$5*MAX(F693,
                                                    0.1)^2),
                                            1/3)))&gt;IFERROR(L693,
                                    0),
                                MIN((MAX('1D'!$D$16,
                                            POWER((ABS(K693)^2)/('1D'!$I$5*MAX(F693,
                                                        0.1)^2),
                                                1/3))),
                                    IFERROR(L693,
                                        0)+(MIN(ABS(IFERROR(U693,
                                                    0))*'1D'!$D$18,
                                            ABS((MAX('1D'!$D$16,
                                                        POWER((ABS(K693)^2)/('1D'!$I$5*MAX(F693,
                                                                    0.1)^2),
                                                            1/3)))-IFERROR(L693,
                                                    0))))),
                                MAX((MAX('1D'!$D$16,
                                            POWER((ABS(K693)^2)/('1D'!$I$5*MAX(F693,
                                                        0.1)^2),
                                                1/3))),
                                    IFERROR(L693,
                                        0)-(MIN(ABS(IFERROR(U693,
                                                    0))*'1D'!$D$18,
                                            ABS((MAX('1D'!$D$16,
                                                        POWER((ABS(K693)^2)/('1D'!$I$5*MAX(F693,
                                                                    0.1)^2),
                                                            1/3)))-IFERROR(L693,
                                                    0))))))),
                        MAX('1D'!$D$16,
                            POWER((ABS(K693)^2)/('1D'!$I$5*MAX(F693,
                                        0.1)^2),
                                1/3))),
                    MAX('1D'!$D$16,
                        IFERROR(L693,
                            0)))))))</f>
        <v>2.0411692021517887</v>
      </c>
      <c r="M693" s="5">
        <f t="shared" ca="1" si="140"/>
        <v>10.614079851189301</v>
      </c>
      <c r="N693" s="5">
        <f t="shared" ca="1" si="141"/>
        <v>1.1434704692804873</v>
      </c>
      <c r="O693" s="5">
        <f t="shared" ca="1" si="142"/>
        <v>4.8002276894771132</v>
      </c>
      <c r="P693" s="5">
        <f t="shared" ca="1" si="143"/>
        <v>634.26216920215177</v>
      </c>
      <c r="Q693" s="5">
        <f ca="1">P693+((ABS(K693)/MAX(((F693)+(G693)*(L693))*(L693),
            0.000001))^2)/(2*'1D'!$I$5)</f>
        <v>635.43659253909482</v>
      </c>
      <c r="R693" s="5">
        <f ca="1">((ABS(K693)*'1D'!$D$6)/(MAX(((F693)+(G693)*(L693))*(L693),
            0.000001)*MAX(((((F693)+(G693)*(L693))*(L693))/MAX((F693)+2*(L693)*SQRT(1+(G693)^2),
                    0.000001))^(2/3),
            0.000001)))^2</f>
        <v>4.3358367565141456E-3</v>
      </c>
      <c r="S693" s="5">
        <f ca="1">ABS(ABS(K693)/MAX(((F693)+(G693)*(L693))*(L693),
        0.000001))/SQRT('1D'!$I$5*MAX((((F693)+(G693)*(L693))*(L693))/MAX((F693)+2*(G693)*(L693),
            0.000001),
        0.000001))</f>
        <v>1.0727235886044055</v>
      </c>
      <c r="T693" s="5">
        <f ca="1">((F693)*(L693)^2)/2+(G693)*(L693)^3/3+(ABS(K693)^2)/('1D'!$I$5*MAX(((F693)+(G693)*(L693))*(L693),
        0.000001))</f>
        <v>35.763412605541333</v>
      </c>
      <c r="U693" s="5">
        <f ca="1">IF($A$2=0,
    0,
    IFERROR(Q692-(((R692+R693)/2)*J693)-(IF(O692&gt;O693,
                '1D'!$D$8*((O692^2-O693^2)/(2*'1D'!$I$5)),
                '1D'!$D$9*((O693^2-O692^2)/(2*'1D'!$I$5)))+('1D'!$D$10*(ABS(I693)/90)*(MAX(O692^2,
                        O693^2)/(2*'1D'!$I$5))))-Q693,
        0))</f>
        <v>-3.8930216434209797E-3</v>
      </c>
      <c r="V693" s="5">
        <f ca="1">IF($A$2=0,
    1,
    IF(IFERROR(V692,
            0)=0,
        0,
        IFERROR(IF(ROUND(S693,
                    3)=1,
                1,
                IF(AND(ABS(U693)&lt;'1D'!$D$19,
                        S693&gt;1),
                    1,
                    0)),
            0)))</f>
        <v>0</v>
      </c>
      <c r="W693" s="5">
        <f ca="1">IF($A$2=0,
    MAX(MAX('1D'!$D$16,
            MAX('1D'!$D$16,
                POWER((ABS(K693)^2)/('1D'!$I$5*MAX(F693,
                            0.1)^2),
                    1/3))),
        IFERROR(W1396,
            MAX(MAX('1D'!$D$16,
                    MAX('1D'!$D$16,
                        POWER((ABS(K693)^2)/('1D'!$I$5*MAX(F693,
                                    0.1)^2),
                            1/3))),
                ($L$2)-E1396))),
    IF(IFERROR(AG694,
            0)=0,
        MAX(MAX('1D'!$D$16,
                MAX('1D'!$D$16,
                    POWER((ABS(K693)^2)/('1D'!$I$5*MAX(F693,
                                0.1)^2),
                        1/3))),
            IFERROR(W1396,
                MAX(MAX('1D'!$D$16,
                        MAX('1D'!$D$16,
                            POWER((ABS(K693)^2)/('1D'!$I$5*MAX(F693,
                                        0.1)^2),
                                1/3))),
                    ($L$2)-E1396))),
        IF(IFERROR(W693,
                0)=0,
            MAX(MAX('1D'!$D$16,
                    MAX('1D'!$D$16,
                        POWER((ABS(K693)^2)/('1D'!$I$5*MAX(F693,
                                    0.1)^2),
                            1/3))),
                IFERROR(W1396,
                    MAX(MAX('1D'!$D$16,
                            MAX('1D'!$D$16,
                                POWER((ABS(K693)^2)/('1D'!$I$5*MAX(F693,
                                            0.1)^2),
                                    1/3))),
                        ($L$2)-E1396))),
            IF(OR(IFERROR(AD693,
                        0)&gt;=1,
                    IFERROR(AD694,
                        0)&gt;=1),
                MAX('1D'!$D$16,
                    MAX('1D'!$D$16,
                        POWER((ABS(K693)^2)/('1D'!$I$5*MAX(F693,
                                    0.1)^2),
                            1/3))),
                IF(ABS(IFERROR(AF693,
                            0))&lt;'1D'!$D$19,
                    MAX(MAX('1D'!$D$16,
                            MAX('1D'!$D$16,
                                POWER((ABS(K693)^2)/('1D'!$I$5*MAX(F693,
                                            0.1)^2),
                                    1/3))),
                        IFERROR(W693,
                            0)),
                    MAX(MAX('1D'!$D$16,
                            MAX('1D'!$D$16,
                                POWER((ABS(K693)^2)/('1D'!$I$5*MAX(F693,
                                            0.1)^2),
                                    1/3))),
                        (IFERROR(W693,
                                0))+((IFERROR(AF693,
                                    0))*'1D'!$D$18)))))))</f>
        <v>2.1389677043987478</v>
      </c>
      <c r="X693" s="5">
        <f t="shared" ca="1" si="144"/>
        <v>11.122632062873489</v>
      </c>
      <c r="Y693" s="5">
        <f t="shared" ca="1" si="145"/>
        <v>1.1735290000551568</v>
      </c>
      <c r="Z693" s="5">
        <f t="shared" ca="1" si="146"/>
        <v>4.5807502857230418</v>
      </c>
      <c r="AA693" s="5">
        <f t="shared" ca="1" si="147"/>
        <v>634.35996770439874</v>
      </c>
      <c r="AB693" s="5">
        <f ca="1">AA693+((ABS(K693)/MAX(((F693)+(G693)*(W693))*(W693),
            0.000001))^2)/(2*'1D'!$I$5)</f>
        <v>635.42945155659811</v>
      </c>
      <c r="AC693" s="5">
        <f ca="1">((ABS(K693)*'1D'!$D$6)/(MAX(((F693)+(G693)*(W693))*(W693),
            0.000001)*MAX(((((F693)+(G693)*(W693))*(W693))/MAX((F693)+2*(W693)*SQRT(1+(G693)^2),
                    0.000001))^(2/3),
            0.000001)))^2</f>
        <v>3.8141460404132466E-3</v>
      </c>
      <c r="AD693" s="5">
        <f ca="1">ABS(ABS(K693)/MAX(((F693)+(G693)*(W693))*(W693),
        0.000001))/SQRT('1D'!$I$5*MAX((((F693)+(G693)*(W693))*(W693))/MAX((F693)+2*(G693)*(W693),
            0.000001),
        0.000001))</f>
        <v>1.0000000000000004</v>
      </c>
      <c r="AE693" s="5">
        <f ca="1">((F693)*(W693)^2)/2+(G693)*(W693)^3/3+(ABS(K693)^2)/('1D'!$I$5*MAX(((F693)+(G693)*(W693))*(W693),
        0.000001))</f>
        <v>35.686426155594638</v>
      </c>
      <c r="AF693" s="5">
        <f ca="1">IF($A$2=0,
    0,
    IFERROR(AB694+(((AC693+AC694)/2)*J694)+(IF(Z693&gt;Z694,
                '1D'!$D$8*((Z693^2-Z694^2)/(2*'1D'!$I$5)),
                '1D'!$D$9*((Z694^2-Z693^2)/(2*'1D'!$I$5)))+('1D'!$D$10*(ABS(I694)/90)*(MAX(Z693^2,
                        Z694^2)/(2*'1D'!$I$5))))-AB693,
        0))</f>
        <v>3.3513287753521581E-3</v>
      </c>
      <c r="AG693" s="5">
        <f ca="1">IF($A$2=0,
    1,
    IF(IFERROR(AG694,
            0)=0,
        0,
        IFERROR(IF(OR(ROUND(AD693,
                        3)&gt;=1,
                    AND(ABS(AF693)&lt;'1D'!$D$19,
                        AD693&lt;1)),
                1,
                0),
            0)))</f>
        <v>1</v>
      </c>
      <c r="AH693" s="5">
        <f ca="1">IFERROR(IF('1D'!V32="Supercritical",
        MAX('1D'!$D$16,
            IFERROR(L693,
                MAX('1D'!$D$16,
                    POWER((ABS(K693)^2)/('1D'!$I$5*MAX(F693,
                                0.1)^2),
                        1/3)))),
        IF('1D'!V32="Subcritical",
            MAX('1D'!$D$16,
                IFERROR(W693,
                    MAX('1D'!$D$16,
                        POWER((ABS(K693)^2)/('1D'!$I$5*MAX(F693,
                                    0.1)^2),
                            1/3)))),
            IF(IFERROR(T693,
                    -1E+99)&gt;=IFERROR(AE693,
                    -1E+99),
                MAX('1D'!$D$16,
                    IFERROR(L693,
                        MAX('1D'!$D$16,
                            POWER((ABS(K693)^2)/('1D'!$I$5*MAX(F693,
                                        0.1)^2),
                                1/3)))),
                MAX('1D'!$D$16,
                    IFERROR(W693,
                        MAX('1D'!$D$16,
                            POWER((ABS(K693)^2)/('1D'!$I$5*MAX(F693,
                                        0.1)^2),
                                1/3))))))),
    MAX('1D'!$D$16,
        POWER((ABS(K693)^2)/('1D'!$I$5*MAX(F693,
                    0.1)^2),
            1/3)))</f>
        <v>2.0411692021517887</v>
      </c>
      <c r="AI693" s="5">
        <f t="shared" ca="1" si="148"/>
        <v>634.26216920215177</v>
      </c>
      <c r="AJ693" s="5">
        <f ca="1">AI693+((ABS(K693)/MAX(((F693)+(G693)*(AH693))*(AH693),
            0.000001))^2)/(2*'1D'!$I$5)</f>
        <v>635.43659253909482</v>
      </c>
      <c r="AM693">
        <v>0</v>
      </c>
      <c r="AN693">
        <v>0</v>
      </c>
      <c r="AO693" s="5">
        <f t="shared" si="149"/>
        <v>0</v>
      </c>
      <c r="AP693" s="5">
        <f t="shared" si="153"/>
        <v>0</v>
      </c>
      <c r="AQ693" s="5">
        <f ca="1">ABS(ABS(K693)/MAX(((F693)+(G693)*(AH693))*(AH693),
        0.000001))/SQRT('1D'!$I$5*MAX((((F693)+(G693)*(AH693))*(AH693))/MAX((F693)+2*(G693)*(AH693),
            0.000001),
        0.000001))</f>
        <v>1.0727235886044055</v>
      </c>
      <c r="AR693" s="5" t="str">
        <f t="shared" ca="1" si="150"/>
        <v>Supercritical</v>
      </c>
      <c r="AS693" s="5">
        <f ca="1">((ABS(K693)*'1D'!$D$6)/(MAX(((F693)+(G693)*(AH693))*(AH693),
            0.000001)*MAX(((((F693)+(G693)*(AH693))*(AH693))/MAX((F693)+2*(AH693)*SQRT(1+(G693)^2),
                    0.000001))^(2/3),
            0.000001)))^2</f>
        <v>4.3358367565141456E-3</v>
      </c>
    </row>
    <row r="694" spans="1:45" x14ac:dyDescent="0.35">
      <c r="A694">
        <v>685</v>
      </c>
      <c r="B694">
        <v>683.995</v>
      </c>
      <c r="C694">
        <v>616118.35800000001</v>
      </c>
      <c r="D694">
        <v>3097317.0520000001</v>
      </c>
      <c r="E694">
        <v>632.22050000000002</v>
      </c>
      <c r="F694">
        <v>5.2</v>
      </c>
      <c r="G694">
        <v>0</v>
      </c>
      <c r="H694" t="s">
        <v>176</v>
      </c>
      <c r="I694">
        <v>2.3E-2</v>
      </c>
      <c r="J694" s="5">
        <f t="shared" si="151"/>
        <v>0.99900000000002365</v>
      </c>
      <c r="K694" s="5">
        <f t="shared" ca="1" si="152"/>
        <v>50.95</v>
      </c>
      <c r="L694" s="5">
        <f ca="1">IF($A$2=0,
    IFERROR(L693,
        MAX('1D'!$D$16,
            POWER((ABS(K694)^2)/('1D'!$I$5*MAX(F694,
                        0.1)^2),
                1/3))),
    IF(IFERROR(V693,
            0)=0,
        IFERROR(L693,
            MAX('1D'!$D$16,
                POWER((ABS(K694)^2)/('1D'!$I$5*MAX(F694,
                            0.1)^2),
                    1/3))),
        IF(OR(IFERROR(L694,
                    0)=0,
                IFERROR(S693,
                    0)&lt;1,
                IFERROR(S694,
                    0)&lt;1),
            MAX('1D'!$D$16,
                POWER((ABS(K694)^2)/('1D'!$I$5*MAX(F694,
                            0.1)^2),
                    1/3)),
            IF(IFERROR(U694,
                    0)&gt;0,
                MAX('1D'!$D$16,
                    IFERROR(L694,
                        0)+((IFERROR(U694,
                                0))*'1D'!$D$18*IF((IFERROR(S694,
                                    0))&lt;1,
                            1,
                            -1))),
                IF(IFERROR(U694,
                        0)&lt;0,
                    IF(ABS((MAX('1D'!$D$16,
                                    POWER((ABS(K694)^2)/('1D'!$I$5*MAX(F694,
                                                0.1)^2),
                                        1/3)))-IFERROR(L694,
                                0))&gt;'1D'!$D$19,
                        MAX('1D'!$D$16,
                            IF((MAX('1D'!$D$16,
                                        POWER((ABS(K694)^2)/('1D'!$I$5*MAX(F694,
                                                    0.1)^2),
                                            1/3)))&gt;IFERROR(L694,
                                    0),
                                MIN((MAX('1D'!$D$16,
                                            POWER((ABS(K694)^2)/('1D'!$I$5*MAX(F694,
                                                        0.1)^2),
                                                1/3))),
                                    IFERROR(L694,
                                        0)+(MIN(ABS(IFERROR(U694,
                                                    0))*'1D'!$D$18,
                                            ABS((MAX('1D'!$D$16,
                                                        POWER((ABS(K694)^2)/('1D'!$I$5*MAX(F694,
                                                                    0.1)^2),
                                                            1/3)))-IFERROR(L694,
                                                    0))))),
                                MAX((MAX('1D'!$D$16,
                                            POWER((ABS(K694)^2)/('1D'!$I$5*MAX(F694,
                                                        0.1)^2),
                                                1/3))),
                                    IFERROR(L694,
                                        0)-(MIN(ABS(IFERROR(U694,
                                                    0))*'1D'!$D$18,
                                            ABS((MAX('1D'!$D$16,
                                                        POWER((ABS(K694)^2)/('1D'!$I$5*MAX(F694,
                                                                    0.1)^2),
                                                            1/3)))-IFERROR(L694,
                                                    0))))))),
                        MAX('1D'!$D$16,
                            POWER((ABS(K694)^2)/('1D'!$I$5*MAX(F694,
                                        0.1)^2),
                                1/3))),
                    MAX('1D'!$D$16,
                        IFERROR(L694,
                            0)))))))</f>
        <v>2.0411692021517887</v>
      </c>
      <c r="M694" s="5">
        <f t="shared" ca="1" si="140"/>
        <v>10.614079851189301</v>
      </c>
      <c r="N694" s="5">
        <f t="shared" ca="1" si="141"/>
        <v>1.1434704692804873</v>
      </c>
      <c r="O694" s="5">
        <f t="shared" ca="1" si="142"/>
        <v>4.8002276894771132</v>
      </c>
      <c r="P694" s="5">
        <f t="shared" ca="1" si="143"/>
        <v>634.26166920215178</v>
      </c>
      <c r="Q694" s="5">
        <f ca="1">P694+((ABS(K694)/MAX(((F694)+(G694)*(L694))*(L694),
            0.000001))^2)/(2*'1D'!$I$5)</f>
        <v>635.43609253909483</v>
      </c>
      <c r="R694" s="5">
        <f ca="1">((ABS(K694)*'1D'!$D$6)/(MAX(((F694)+(G694)*(L694))*(L694),
            0.000001)*MAX(((((F694)+(G694)*(L694))*(L694))/MAX((F694)+2*(L694)*SQRT(1+(G694)^2),
                    0.000001))^(2/3),
            0.000001)))^2</f>
        <v>4.3358367565141456E-3</v>
      </c>
      <c r="S694" s="5">
        <f ca="1">ABS(ABS(K694)/MAX(((F694)+(G694)*(L694))*(L694),
        0.000001))/SQRT('1D'!$I$5*MAX((((F694)+(G694)*(L694))*(L694))/MAX((F694)+2*(G694)*(L694),
            0.000001),
        0.000001))</f>
        <v>1.0727235886044055</v>
      </c>
      <c r="T694" s="5">
        <f ca="1">((F694)*(L694)^2)/2+(G694)*(L694)^3/3+(ABS(K694)^2)/('1D'!$I$5*MAX(((F694)+(G694)*(L694))*(L694),
        0.000001))</f>
        <v>35.763412605541333</v>
      </c>
      <c r="U694" s="5">
        <f ca="1">IF($A$2=0,
    0,
    IFERROR(Q693-(((R693+R694)/2)*J694)-(IF(O693&gt;O694,
                '1D'!$D$8*((O693^2-O694^2)/(2*'1D'!$I$5)),
                '1D'!$D$9*((O694^2-O693^2)/(2*'1D'!$I$5)))+('1D'!$D$10*(ABS(I694)/90)*(MAX(O693^2,
                        O694^2)/(2*'1D'!$I$5))))-Q694,
        0))</f>
        <v>-3.8765204810715659E-3</v>
      </c>
      <c r="V694" s="5">
        <f ca="1">IF($A$2=0,
    1,
    IF(IFERROR(V693,
            0)=0,
        0,
        IFERROR(IF(ROUND(S694,
                    3)=1,
                1,
                IF(AND(ABS(U694)&lt;'1D'!$D$19,
                        S694&gt;1),
                    1,
                    0)),
            0)))</f>
        <v>0</v>
      </c>
      <c r="W694" s="5">
        <f ca="1">IF($A$2=0,
    MAX(MAX('1D'!$D$16,
            MAX('1D'!$D$16,
                POWER((ABS(K694)^2)/('1D'!$I$5*MAX(F694,
                            0.1)^2),
                    1/3))),
        IFERROR(W1396,
            MAX(MAX('1D'!$D$16,
                    MAX('1D'!$D$16,
                        POWER((ABS(K694)^2)/('1D'!$I$5*MAX(F694,
                                    0.1)^2),
                            1/3))),
                ($L$2)-E1396))),
    IF(IFERROR(AG695,
            0)=0,
        MAX(MAX('1D'!$D$16,
                MAX('1D'!$D$16,
                    POWER((ABS(K694)^2)/('1D'!$I$5*MAX(F694,
                                0.1)^2),
                        1/3))),
            IFERROR(W1396,
                MAX(MAX('1D'!$D$16,
                        MAX('1D'!$D$16,
                            POWER((ABS(K694)^2)/('1D'!$I$5*MAX(F694,
                                        0.1)^2),
                                1/3))),
                    ($L$2)-E1396))),
        IF(IFERROR(W694,
                0)=0,
            MAX(MAX('1D'!$D$16,
                    MAX('1D'!$D$16,
                        POWER((ABS(K694)^2)/('1D'!$I$5*MAX(F694,
                                    0.1)^2),
                            1/3))),
                IFERROR(W1396,
                    MAX(MAX('1D'!$D$16,
                            MAX('1D'!$D$16,
                                POWER((ABS(K694)^2)/('1D'!$I$5*MAX(F694,
                                            0.1)^2),
                                    1/3))),
                        ($L$2)-E1396))),
            IF(OR(IFERROR(AD694,
                        0)&gt;=1,
                    IFERROR(AD695,
                        0)&gt;=1),
                MAX('1D'!$D$16,
                    MAX('1D'!$D$16,
                        POWER((ABS(K694)^2)/('1D'!$I$5*MAX(F694,
                                    0.1)^2),
                            1/3))),
                IF(ABS(IFERROR(AF694,
                            0))&lt;'1D'!$D$19,
                    MAX(MAX('1D'!$D$16,
                            MAX('1D'!$D$16,
                                POWER((ABS(K694)^2)/('1D'!$I$5*MAX(F694,
                                            0.1)^2),
                                    1/3))),
                        IFERROR(W694,
                            0)),
                    MAX(MAX('1D'!$D$16,
                            MAX('1D'!$D$16,
                                POWER((ABS(K694)^2)/('1D'!$I$5*MAX(F694,
                                            0.1)^2),
                                    1/3))),
                        (IFERROR(W694,
                                0))+((IFERROR(AF694,
                                    0))*'1D'!$D$18)))))))</f>
        <v>2.1389677043987478</v>
      </c>
      <c r="X694" s="5">
        <f t="shared" ca="1" si="144"/>
        <v>11.122632062873489</v>
      </c>
      <c r="Y694" s="5">
        <f t="shared" ca="1" si="145"/>
        <v>1.1735290000551568</v>
      </c>
      <c r="Z694" s="5">
        <f t="shared" ca="1" si="146"/>
        <v>4.5807502857230418</v>
      </c>
      <c r="AA694" s="5">
        <f t="shared" ca="1" si="147"/>
        <v>634.35946770439875</v>
      </c>
      <c r="AB694" s="5">
        <f ca="1">AA694+((ABS(K694)/MAX(((F694)+(G694)*(W694))*(W694),
            0.000001))^2)/(2*'1D'!$I$5)</f>
        <v>635.42895155659812</v>
      </c>
      <c r="AC694" s="5">
        <f ca="1">((ABS(K694)*'1D'!$D$6)/(MAX(((F694)+(G694)*(W694))*(W694),
            0.000001)*MAX(((((F694)+(G694)*(W694))*(W694))/MAX((F694)+2*(W694)*SQRT(1+(G694)^2),
                    0.000001))^(2/3),
            0.000001)))^2</f>
        <v>3.8141460404132466E-3</v>
      </c>
      <c r="AD694" s="5">
        <f ca="1">ABS(ABS(K694)/MAX(((F694)+(G694)*(W694))*(W694),
        0.000001))/SQRT('1D'!$I$5*MAX((((F694)+(G694)*(W694))*(W694))/MAX((F694)+2*(G694)*(W694),
            0.000001),
        0.000001))</f>
        <v>1.0000000000000004</v>
      </c>
      <c r="AE694" s="5">
        <f ca="1">((F694)*(W694)^2)/2+(G694)*(W694)^3/3+(ABS(K694)^2)/('1D'!$I$5*MAX(((F694)+(G694)*(W694))*(W694),
        0.000001))</f>
        <v>35.686426155594638</v>
      </c>
      <c r="AF694" s="5">
        <f ca="1">IF($A$2=0,
    0,
    IFERROR(AB695+(((AC694+AC695)/2)*J695)+(IF(Z694&gt;Z695,
                '1D'!$D$8*((Z694^2-Z695^2)/(2*'1D'!$I$5)),
                '1D'!$D$9*((Z695^2-Z694^2)/(2*'1D'!$I$5)))+('1D'!$D$10*(ABS(I695)/90)*(MAX(Z694^2,
                        Z695^2)/(2*'1D'!$I$5))))-AB694,
        0))</f>
        <v>3.3589570674621427E-3</v>
      </c>
      <c r="AG694" s="5">
        <f ca="1">IF($A$2=0,
    1,
    IF(IFERROR(AG695,
            0)=0,
        0,
        IFERROR(IF(OR(ROUND(AD694,
                        3)&gt;=1,
                    AND(ABS(AF694)&lt;'1D'!$D$19,
                        AD694&lt;1)),
                1,
                0),
            0)))</f>
        <v>1</v>
      </c>
      <c r="AH694" s="5">
        <f ca="1">IFERROR(IF('1D'!V32="Supercritical",
        MAX('1D'!$D$16,
            IFERROR(L694,
                MAX('1D'!$D$16,
                    POWER((ABS(K694)^2)/('1D'!$I$5*MAX(F694,
                                0.1)^2),
                        1/3)))),
        IF('1D'!V32="Subcritical",
            MAX('1D'!$D$16,
                IFERROR(W694,
                    MAX('1D'!$D$16,
                        POWER((ABS(K694)^2)/('1D'!$I$5*MAX(F694,
                                    0.1)^2),
                            1/3)))),
            IF(IFERROR(T694,
                    -1E+99)&gt;=IFERROR(AE694,
                    -1E+99),
                MAX('1D'!$D$16,
                    IFERROR(L694,
                        MAX('1D'!$D$16,
                            POWER((ABS(K694)^2)/('1D'!$I$5*MAX(F694,
                                        0.1)^2),
                                1/3)))),
                MAX('1D'!$D$16,
                    IFERROR(W694,
                        MAX('1D'!$D$16,
                            POWER((ABS(K694)^2)/('1D'!$I$5*MAX(F694,
                                        0.1)^2),
                                1/3))))))),
    MAX('1D'!$D$16,
        POWER((ABS(K694)^2)/('1D'!$I$5*MAX(F694,
                    0.1)^2),
            1/3)))</f>
        <v>2.0411692021517887</v>
      </c>
      <c r="AI694" s="5">
        <f t="shared" ca="1" si="148"/>
        <v>634.26166920215178</v>
      </c>
      <c r="AJ694" s="5">
        <f ca="1">AI694+((ABS(K694)/MAX(((F694)+(G694)*(AH694))*(AH694),
            0.000001))^2)/(2*'1D'!$I$5)</f>
        <v>635.43609253909483</v>
      </c>
      <c r="AM694">
        <v>0</v>
      </c>
      <c r="AN694">
        <v>0</v>
      </c>
      <c r="AO694" s="5">
        <f t="shared" si="149"/>
        <v>0</v>
      </c>
      <c r="AP694" s="5">
        <f t="shared" si="153"/>
        <v>0</v>
      </c>
      <c r="AQ694" s="5">
        <f ca="1">ABS(ABS(K694)/MAX(((F694)+(G694)*(AH694))*(AH694),
        0.000001))/SQRT('1D'!$I$5*MAX((((F694)+(G694)*(AH694))*(AH694))/MAX((F694)+2*(G694)*(AH694),
            0.000001),
        0.000001))</f>
        <v>1.0727235886044055</v>
      </c>
      <c r="AR694" s="5" t="str">
        <f t="shared" ca="1" si="150"/>
        <v>Supercritical</v>
      </c>
      <c r="AS694" s="5">
        <f ca="1">((ABS(K694)*'1D'!$D$6)/(MAX(((F694)+(G694)*(AH694))*(AH694),
            0.000001)*MAX(((((F694)+(G694)*(AH694))*(AH694))/MAX((F694)+2*(AH694)*SQRT(1+(G694)^2),
                    0.000001))^(2/3),
            0.000001)))^2</f>
        <v>4.3358367565141456E-3</v>
      </c>
    </row>
    <row r="695" spans="1:45" x14ac:dyDescent="0.35">
      <c r="A695">
        <v>686</v>
      </c>
      <c r="B695">
        <v>684.99599999999998</v>
      </c>
      <c r="C695">
        <v>616117.88300000003</v>
      </c>
      <c r="D695">
        <v>3097316.1710000001</v>
      </c>
      <c r="E695">
        <v>632.22</v>
      </c>
      <c r="F695">
        <v>5.2</v>
      </c>
      <c r="G695">
        <v>0</v>
      </c>
      <c r="H695" t="s">
        <v>176</v>
      </c>
      <c r="I695">
        <v>2.3E-2</v>
      </c>
      <c r="J695" s="5">
        <f t="shared" si="151"/>
        <v>1.0009999999999764</v>
      </c>
      <c r="K695" s="5">
        <f t="shared" ca="1" si="152"/>
        <v>50.95</v>
      </c>
      <c r="L695" s="5">
        <f ca="1">IF($A$2=0,
    IFERROR(L694,
        MAX('1D'!$D$16,
            POWER((ABS(K695)^2)/('1D'!$I$5*MAX(F695,
                        0.1)^2),
                1/3))),
    IF(IFERROR(V694,
            0)=0,
        IFERROR(L694,
            MAX('1D'!$D$16,
                POWER((ABS(K695)^2)/('1D'!$I$5*MAX(F695,
                            0.1)^2),
                    1/3))),
        IF(OR(IFERROR(L695,
                    0)=0,
                IFERROR(S694,
                    0)&lt;1,
                IFERROR(S695,
                    0)&lt;1),
            MAX('1D'!$D$16,
                POWER((ABS(K695)^2)/('1D'!$I$5*MAX(F695,
                            0.1)^2),
                    1/3)),
            IF(IFERROR(U695,
                    0)&gt;0,
                MAX('1D'!$D$16,
                    IFERROR(L695,
                        0)+((IFERROR(U695,
                                0))*'1D'!$D$18*IF((IFERROR(S695,
                                    0))&lt;1,
                            1,
                            -1))),
                IF(IFERROR(U695,
                        0)&lt;0,
                    IF(ABS((MAX('1D'!$D$16,
                                    POWER((ABS(K695)^2)/('1D'!$I$5*MAX(F695,
                                                0.1)^2),
                                        1/3)))-IFERROR(L695,
                                0))&gt;'1D'!$D$19,
                        MAX('1D'!$D$16,
                            IF((MAX('1D'!$D$16,
                                        POWER((ABS(K695)^2)/('1D'!$I$5*MAX(F695,
                                                    0.1)^2),
                                            1/3)))&gt;IFERROR(L695,
                                    0),
                                MIN((MAX('1D'!$D$16,
                                            POWER((ABS(K695)^2)/('1D'!$I$5*MAX(F695,
                                                        0.1)^2),
                                                1/3))),
                                    IFERROR(L695,
                                        0)+(MIN(ABS(IFERROR(U695,
                                                    0))*'1D'!$D$18,
                                            ABS((MAX('1D'!$D$16,
                                                        POWER((ABS(K695)^2)/('1D'!$I$5*MAX(F695,
                                                                    0.1)^2),
                                                            1/3)))-IFERROR(L695,
                                                    0))))),
                                MAX((MAX('1D'!$D$16,
                                            POWER((ABS(K695)^2)/('1D'!$I$5*MAX(F695,
                                                        0.1)^2),
                                                1/3))),
                                    IFERROR(L695,
                                        0)-(MIN(ABS(IFERROR(U695,
                                                    0))*'1D'!$D$18,
                                            ABS((MAX('1D'!$D$16,
                                                        POWER((ABS(K695)^2)/('1D'!$I$5*MAX(F695,
                                                                    0.1)^2),
                                                            1/3)))-IFERROR(L695,
                                                    0))))))),
                        MAX('1D'!$D$16,
                            POWER((ABS(K695)^2)/('1D'!$I$5*MAX(F695,
                                        0.1)^2),
                                1/3))),
                    MAX('1D'!$D$16,
                        IFERROR(L695,
                            0)))))))</f>
        <v>2.0411692021517887</v>
      </c>
      <c r="M695" s="5">
        <f t="shared" ca="1" si="140"/>
        <v>10.614079851189301</v>
      </c>
      <c r="N695" s="5">
        <f t="shared" ca="1" si="141"/>
        <v>1.1434704692804873</v>
      </c>
      <c r="O695" s="5">
        <f t="shared" ca="1" si="142"/>
        <v>4.8002276894771132</v>
      </c>
      <c r="P695" s="5">
        <f t="shared" ca="1" si="143"/>
        <v>634.26116920215179</v>
      </c>
      <c r="Q695" s="5">
        <f ca="1">P695+((ABS(K695)/MAX(((F695)+(G695)*(L695))*(L695),
            0.000001))^2)/(2*'1D'!$I$5)</f>
        <v>635.43559253909484</v>
      </c>
      <c r="R695" s="5">
        <f ca="1">((ABS(K695)*'1D'!$D$6)/(MAX(((F695)+(G695)*(L695))*(L695),
            0.000001)*MAX(((((F695)+(G695)*(L695))*(L695))/MAX((F695)+2*(L695)*SQRT(1+(G695)^2),
                    0.000001))^(2/3),
            0.000001)))^2</f>
        <v>4.3358367565141456E-3</v>
      </c>
      <c r="S695" s="5">
        <f ca="1">ABS(ABS(K695)/MAX(((F695)+(G695)*(L695))*(L695),
        0.000001))/SQRT('1D'!$I$5*MAX((((F695)+(G695)*(L695))*(L695))/MAX((F695)+2*(G695)*(L695),
            0.000001),
        0.000001))</f>
        <v>1.0727235886044055</v>
      </c>
      <c r="T695" s="5">
        <f ca="1">((F695)*(L695)^2)/2+(G695)*(L695)^3/3+(ABS(K695)^2)/('1D'!$I$5*MAX(((F695)+(G695)*(L695))*(L695),
        0.000001))</f>
        <v>35.763412605541333</v>
      </c>
      <c r="U695" s="5">
        <f ca="1">IF($A$2=0,
    0,
    IFERROR(Q694-(((R694+R695)/2)*J695)-(IF(O694&gt;O695,
                '1D'!$D$8*((O694^2-O695^2)/(2*'1D'!$I$5)),
                '1D'!$D$9*((O695^2-O694^2)/(2*'1D'!$I$5)))+('1D'!$D$10*(ABS(I695)/90)*(MAX(O694^2,
                        O695^2)/(2*'1D'!$I$5))))-Q695,
        0))</f>
        <v>-3.8851921545983714E-3</v>
      </c>
      <c r="V695" s="5">
        <f ca="1">IF($A$2=0,
    1,
    IF(IFERROR(V694,
            0)=0,
        0,
        IFERROR(IF(ROUND(S695,
                    3)=1,
                1,
                IF(AND(ABS(U695)&lt;'1D'!$D$19,
                        S695&gt;1),
                    1,
                    0)),
            0)))</f>
        <v>0</v>
      </c>
      <c r="W695" s="5">
        <f ca="1">IF($A$2=0,
    MAX(MAX('1D'!$D$16,
            MAX('1D'!$D$16,
                POWER((ABS(K695)^2)/('1D'!$I$5*MAX(F695,
                            0.1)^2),
                    1/3))),
        IFERROR(W1396,
            MAX(MAX('1D'!$D$16,
                    MAX('1D'!$D$16,
                        POWER((ABS(K695)^2)/('1D'!$I$5*MAX(F695,
                                    0.1)^2),
                            1/3))),
                ($L$2)-E1396))),
    IF(IFERROR(AG696,
            0)=0,
        MAX(MAX('1D'!$D$16,
                MAX('1D'!$D$16,
                    POWER((ABS(K695)^2)/('1D'!$I$5*MAX(F695,
                                0.1)^2),
                        1/3))),
            IFERROR(W1396,
                MAX(MAX('1D'!$D$16,
                        MAX('1D'!$D$16,
                            POWER((ABS(K695)^2)/('1D'!$I$5*MAX(F695,
                                        0.1)^2),
                                1/3))),
                    ($L$2)-E1396))),
        IF(IFERROR(W695,
                0)=0,
            MAX(MAX('1D'!$D$16,
                    MAX('1D'!$D$16,
                        POWER((ABS(K695)^2)/('1D'!$I$5*MAX(F695,
                                    0.1)^2),
                            1/3))),
                IFERROR(W1396,
                    MAX(MAX('1D'!$D$16,
                            MAX('1D'!$D$16,
                                POWER((ABS(K695)^2)/('1D'!$I$5*MAX(F695,
                                            0.1)^2),
                                    1/3))),
                        ($L$2)-E1396))),
            IF(OR(IFERROR(AD695,
                        0)&gt;=1,
                    IFERROR(AD696,
                        0)&gt;=1),
                MAX('1D'!$D$16,
                    MAX('1D'!$D$16,
                        POWER((ABS(K695)^2)/('1D'!$I$5*MAX(F695,
                                    0.1)^2),
                            1/3))),
                IF(ABS(IFERROR(AF695,
                            0))&lt;'1D'!$D$19,
                    MAX(MAX('1D'!$D$16,
                            MAX('1D'!$D$16,
                                POWER((ABS(K695)^2)/('1D'!$I$5*MAX(F695,
                                            0.1)^2),
                                    1/3))),
                        IFERROR(W695,
                            0)),
                    MAX(MAX('1D'!$D$16,
                            MAX('1D'!$D$16,
                                POWER((ABS(K695)^2)/('1D'!$I$5*MAX(F695,
                                            0.1)^2),
                                    1/3))),
                        (IFERROR(W695,
                                0))+((IFERROR(AF695,
                                    0))*'1D'!$D$18)))))))</f>
        <v>2.1389677043987478</v>
      </c>
      <c r="X695" s="5">
        <f t="shared" ca="1" si="144"/>
        <v>11.122632062873489</v>
      </c>
      <c r="Y695" s="5">
        <f t="shared" ca="1" si="145"/>
        <v>1.1735290000551568</v>
      </c>
      <c r="Z695" s="5">
        <f t="shared" ca="1" si="146"/>
        <v>4.5807502857230418</v>
      </c>
      <c r="AA695" s="5">
        <f t="shared" ca="1" si="147"/>
        <v>634.35896770439876</v>
      </c>
      <c r="AB695" s="5">
        <f ca="1">AA695+((ABS(K695)/MAX(((F695)+(G695)*(W695))*(W695),
            0.000001))^2)/(2*'1D'!$I$5)</f>
        <v>635.42845155659813</v>
      </c>
      <c r="AC695" s="5">
        <f ca="1">((ABS(K695)*'1D'!$D$6)/(MAX(((F695)+(G695)*(W695))*(W695),
            0.000001)*MAX(((((F695)+(G695)*(W695))*(W695))/MAX((F695)+2*(W695)*SQRT(1+(G695)^2),
                    0.000001))^(2/3),
            0.000001)))^2</f>
        <v>3.8141460404132466E-3</v>
      </c>
      <c r="AD695" s="5">
        <f ca="1">ABS(ABS(K695)/MAX(((F695)+(G695)*(W695))*(W695),
        0.000001))/SQRT('1D'!$I$5*MAX((((F695)+(G695)*(W695))*(W695))/MAX((F695)+2*(G695)*(W695),
            0.000001),
        0.000001))</f>
        <v>1.0000000000000004</v>
      </c>
      <c r="AE695" s="5">
        <f ca="1">((F695)*(W695)^2)/2+(G695)*(W695)^3/3+(ABS(K695)^2)/('1D'!$I$5*MAX(((F695)+(G695)*(W695))*(W695),
        0.000001))</f>
        <v>35.686426155594638</v>
      </c>
      <c r="AF695" s="5">
        <f ca="1">IF($A$2=0,
    0,
    IFERROR(AB696+(((AC695+AC696)/2)*J696)+(IF(Z695&gt;Z696,
                '1D'!$D$8*((Z695^2-Z696^2)/(2*'1D'!$I$5)),
                '1D'!$D$9*((Z696^2-Z695^2)/(2*'1D'!$I$5)))+('1D'!$D$10*(ABS(I696)/90)*(MAX(Z695^2,
                        Z696^2)/(2*'1D'!$I$5))))-AB695,
        0))</f>
        <v>3.3141460404522149E-3</v>
      </c>
      <c r="AG695" s="5">
        <f ca="1">IF($A$2=0,
    1,
    IF(IFERROR(AG696,
            0)=0,
        0,
        IFERROR(IF(OR(ROUND(AD695,
                        3)&gt;=1,
                    AND(ABS(AF695)&lt;'1D'!$D$19,
                        AD695&lt;1)),
                1,
                0),
            0)))</f>
        <v>1</v>
      </c>
      <c r="AH695" s="5">
        <f ca="1">IFERROR(IF('1D'!V32="Supercritical",
        MAX('1D'!$D$16,
            IFERROR(L695,
                MAX('1D'!$D$16,
                    POWER((ABS(K695)^2)/('1D'!$I$5*MAX(F695,
                                0.1)^2),
                        1/3)))),
        IF('1D'!V32="Subcritical",
            MAX('1D'!$D$16,
                IFERROR(W695,
                    MAX('1D'!$D$16,
                        POWER((ABS(K695)^2)/('1D'!$I$5*MAX(F695,
                                    0.1)^2),
                            1/3)))),
            IF(IFERROR(T695,
                    -1E+99)&gt;=IFERROR(AE695,
                    -1E+99),
                MAX('1D'!$D$16,
                    IFERROR(L695,
                        MAX('1D'!$D$16,
                            POWER((ABS(K695)^2)/('1D'!$I$5*MAX(F695,
                                        0.1)^2),
                                1/3)))),
                MAX('1D'!$D$16,
                    IFERROR(W695,
                        MAX('1D'!$D$16,
                            POWER((ABS(K695)^2)/('1D'!$I$5*MAX(F695,
                                        0.1)^2),
                                1/3))))))),
    MAX('1D'!$D$16,
        POWER((ABS(K695)^2)/('1D'!$I$5*MAX(F695,
                    0.1)^2),
            1/3)))</f>
        <v>2.0411692021517887</v>
      </c>
      <c r="AI695" s="5">
        <f t="shared" ca="1" si="148"/>
        <v>634.26116920215179</v>
      </c>
      <c r="AJ695" s="5">
        <f ca="1">AI695+((ABS(K695)/MAX(((F695)+(G695)*(AH695))*(AH695),
            0.000001))^2)/(2*'1D'!$I$5)</f>
        <v>635.43559253909484</v>
      </c>
      <c r="AM695">
        <v>0</v>
      </c>
      <c r="AN695">
        <v>0</v>
      </c>
      <c r="AO695" s="5">
        <f t="shared" si="149"/>
        <v>0</v>
      </c>
      <c r="AP695" s="5">
        <f t="shared" si="153"/>
        <v>0</v>
      </c>
      <c r="AQ695" s="5">
        <f ca="1">ABS(ABS(K695)/MAX(((F695)+(G695)*(AH695))*(AH695),
        0.000001))/SQRT('1D'!$I$5*MAX((((F695)+(G695)*(AH695))*(AH695))/MAX((F695)+2*(G695)*(AH695),
            0.000001),
        0.000001))</f>
        <v>1.0727235886044055</v>
      </c>
      <c r="AR695" s="5" t="str">
        <f t="shared" ca="1" si="150"/>
        <v>Supercritical</v>
      </c>
      <c r="AS695" s="5">
        <f ca="1">((ABS(K695)*'1D'!$D$6)/(MAX(((F695)+(G695)*(AH695))*(AH695),
            0.000001)*MAX(((((F695)+(G695)*(AH695))*(AH695))/MAX((F695)+2*(AH695)*SQRT(1+(G695)^2),
                    0.000001))^(2/3),
            0.000001)))^2</f>
        <v>4.3358367565141456E-3</v>
      </c>
    </row>
    <row r="696" spans="1:45" x14ac:dyDescent="0.35">
      <c r="A696">
        <v>687</v>
      </c>
      <c r="B696">
        <v>685.99599999999998</v>
      </c>
      <c r="C696">
        <v>616117.40899999999</v>
      </c>
      <c r="D696">
        <v>3097315.2910000002</v>
      </c>
      <c r="E696">
        <v>632.21950000000004</v>
      </c>
      <c r="F696">
        <v>5.2</v>
      </c>
      <c r="G696">
        <v>0</v>
      </c>
      <c r="H696" t="s">
        <v>176</v>
      </c>
      <c r="I696">
        <v>0</v>
      </c>
      <c r="J696" s="5">
        <f t="shared" si="151"/>
        <v>1</v>
      </c>
      <c r="K696" s="5">
        <f t="shared" ca="1" si="152"/>
        <v>50.95</v>
      </c>
      <c r="L696" s="5">
        <f ca="1">IF($A$2=0,
    IFERROR(L695,
        MAX('1D'!$D$16,
            POWER((ABS(K696)^2)/('1D'!$I$5*MAX(F696,
                        0.1)^2),
                1/3))),
    IF(IFERROR(V695,
            0)=0,
        IFERROR(L695,
            MAX('1D'!$D$16,
                POWER((ABS(K696)^2)/('1D'!$I$5*MAX(F696,
                            0.1)^2),
                    1/3))),
        IF(OR(IFERROR(L696,
                    0)=0,
                IFERROR(S695,
                    0)&lt;1,
                IFERROR(S696,
                    0)&lt;1),
            MAX('1D'!$D$16,
                POWER((ABS(K696)^2)/('1D'!$I$5*MAX(F696,
                            0.1)^2),
                    1/3)),
            IF(IFERROR(U696,
                    0)&gt;0,
                MAX('1D'!$D$16,
                    IFERROR(L696,
                        0)+((IFERROR(U696,
                                0))*'1D'!$D$18*IF((IFERROR(S696,
                                    0))&lt;1,
                            1,
                            -1))),
                IF(IFERROR(U696,
                        0)&lt;0,
                    IF(ABS((MAX('1D'!$D$16,
                                    POWER((ABS(K696)^2)/('1D'!$I$5*MAX(F696,
                                                0.1)^2),
                                        1/3)))-IFERROR(L696,
                                0))&gt;'1D'!$D$19,
                        MAX('1D'!$D$16,
                            IF((MAX('1D'!$D$16,
                                        POWER((ABS(K696)^2)/('1D'!$I$5*MAX(F696,
                                                    0.1)^2),
                                            1/3)))&gt;IFERROR(L696,
                                    0),
                                MIN((MAX('1D'!$D$16,
                                            POWER((ABS(K696)^2)/('1D'!$I$5*MAX(F696,
                                                        0.1)^2),
                                                1/3))),
                                    IFERROR(L696,
                                        0)+(MIN(ABS(IFERROR(U696,
                                                    0))*'1D'!$D$18,
                                            ABS((MAX('1D'!$D$16,
                                                        POWER((ABS(K696)^2)/('1D'!$I$5*MAX(F696,
                                                                    0.1)^2),
                                                            1/3)))-IFERROR(L696,
                                                    0))))),
                                MAX((MAX('1D'!$D$16,
                                            POWER((ABS(K696)^2)/('1D'!$I$5*MAX(F696,
                                                        0.1)^2),
                                                1/3))),
                                    IFERROR(L696,
                                        0)-(MIN(ABS(IFERROR(U696,
                                                    0))*'1D'!$D$18,
                                            ABS((MAX('1D'!$D$16,
                                                        POWER((ABS(K696)^2)/('1D'!$I$5*MAX(F696,
                                                                    0.1)^2),
                                                            1/3)))-IFERROR(L696,
                                                    0))))))),
                        MAX('1D'!$D$16,
                            POWER((ABS(K696)^2)/('1D'!$I$5*MAX(F696,
                                        0.1)^2),
                                1/3))),
                    MAX('1D'!$D$16,
                        IFERROR(L696,
                            0)))))))</f>
        <v>2.0411692021517887</v>
      </c>
      <c r="M696" s="5">
        <f t="shared" ca="1" si="140"/>
        <v>10.614079851189301</v>
      </c>
      <c r="N696" s="5">
        <f t="shared" ca="1" si="141"/>
        <v>1.1434704692804873</v>
      </c>
      <c r="O696" s="5">
        <f t="shared" ca="1" si="142"/>
        <v>4.8002276894771132</v>
      </c>
      <c r="P696" s="5">
        <f t="shared" ca="1" si="143"/>
        <v>634.2606692021518</v>
      </c>
      <c r="Q696" s="5">
        <f ca="1">P696+((ABS(K696)/MAX(((F696)+(G696)*(L696))*(L696),
            0.000001))^2)/(2*'1D'!$I$5)</f>
        <v>635.43509253909485</v>
      </c>
      <c r="R696" s="5">
        <f ca="1">((ABS(K696)*'1D'!$D$6)/(MAX(((F696)+(G696)*(L696))*(L696),
            0.000001)*MAX(((((F696)+(G696)*(L696))*(L696))/MAX((F696)+2*(L696)*SQRT(1+(G696)^2),
                    0.000001))^(2/3),
            0.000001)))^2</f>
        <v>4.3358367565141456E-3</v>
      </c>
      <c r="S696" s="5">
        <f ca="1">ABS(ABS(K696)/MAX(((F696)+(G696)*(L696))*(L696),
        0.000001))/SQRT('1D'!$I$5*MAX((((F696)+(G696)*(L696))*(L696))/MAX((F696)+2*(G696)*(L696),
            0.000001),
        0.000001))</f>
        <v>1.0727235886044055</v>
      </c>
      <c r="T696" s="5">
        <f ca="1">((F696)*(L696)^2)/2+(G696)*(L696)^3/3+(ABS(K696)^2)/('1D'!$I$5*MAX(((F696)+(G696)*(L696))*(L696),
        0.000001))</f>
        <v>35.763412605541333</v>
      </c>
      <c r="U696" s="5">
        <f ca="1">IF($A$2=0,
    0,
    IFERROR(Q695-(((R695+R696)/2)*J696)-(IF(O695&gt;O696,
                '1D'!$D$8*((O695^2-O696^2)/(2*'1D'!$I$5)),
                '1D'!$D$9*((O696^2-O695^2)/(2*'1D'!$I$5)))+('1D'!$D$10*(ABS(I696)/90)*(MAX(O695^2,
                        O696^2)/(2*'1D'!$I$5))))-Q696,
        0))</f>
        <v>-3.8358367564796936E-3</v>
      </c>
      <c r="V696" s="5">
        <f ca="1">IF($A$2=0,
    1,
    IF(IFERROR(V695,
            0)=0,
        0,
        IFERROR(IF(ROUND(S696,
                    3)=1,
                1,
                IF(AND(ABS(U696)&lt;'1D'!$D$19,
                        S696&gt;1),
                    1,
                    0)),
            0)))</f>
        <v>0</v>
      </c>
      <c r="W696" s="5">
        <f ca="1">IF($A$2=0,
    MAX(MAX('1D'!$D$16,
            MAX('1D'!$D$16,
                POWER((ABS(K696)^2)/('1D'!$I$5*MAX(F696,
                            0.1)^2),
                    1/3))),
        IFERROR(W1396,
            MAX(MAX('1D'!$D$16,
                    MAX('1D'!$D$16,
                        POWER((ABS(K696)^2)/('1D'!$I$5*MAX(F696,
                                    0.1)^2),
                            1/3))),
                ($L$2)-E1396))),
    IF(IFERROR(AG697,
            0)=0,
        MAX(MAX('1D'!$D$16,
                MAX('1D'!$D$16,
                    POWER((ABS(K696)^2)/('1D'!$I$5*MAX(F696,
                                0.1)^2),
                        1/3))),
            IFERROR(W1396,
                MAX(MAX('1D'!$D$16,
                        MAX('1D'!$D$16,
                            POWER((ABS(K696)^2)/('1D'!$I$5*MAX(F696,
                                        0.1)^2),
                                1/3))),
                    ($L$2)-E1396))),
        IF(IFERROR(W696,
                0)=0,
            MAX(MAX('1D'!$D$16,
                    MAX('1D'!$D$16,
                        POWER((ABS(K696)^2)/('1D'!$I$5*MAX(F696,
                                    0.1)^2),
                            1/3))),
                IFERROR(W1396,
                    MAX(MAX('1D'!$D$16,
                            MAX('1D'!$D$16,
                                POWER((ABS(K696)^2)/('1D'!$I$5*MAX(F696,
                                            0.1)^2),
                                    1/3))),
                        ($L$2)-E1396))),
            IF(OR(IFERROR(AD696,
                        0)&gt;=1,
                    IFERROR(AD697,
                        0)&gt;=1),
                MAX('1D'!$D$16,
                    MAX('1D'!$D$16,
                        POWER((ABS(K696)^2)/('1D'!$I$5*MAX(F696,
                                    0.1)^2),
                            1/3))),
                IF(ABS(IFERROR(AF696,
                            0))&lt;'1D'!$D$19,
                    MAX(MAX('1D'!$D$16,
                            MAX('1D'!$D$16,
                                POWER((ABS(K696)^2)/('1D'!$I$5*MAX(F696,
                                            0.1)^2),
                                    1/3))),
                        IFERROR(W696,
                            0)),
                    MAX(MAX('1D'!$D$16,
                            MAX('1D'!$D$16,
                                POWER((ABS(K696)^2)/('1D'!$I$5*MAX(F696,
                                            0.1)^2),
                                    1/3))),
                        (IFERROR(W696,
                                0))+((IFERROR(AF696,
                                    0))*'1D'!$D$18)))))))</f>
        <v>2.1389677043987478</v>
      </c>
      <c r="X696" s="5">
        <f t="shared" ca="1" si="144"/>
        <v>11.122632062873489</v>
      </c>
      <c r="Y696" s="5">
        <f t="shared" ca="1" si="145"/>
        <v>1.1735290000551568</v>
      </c>
      <c r="Z696" s="5">
        <f t="shared" ca="1" si="146"/>
        <v>4.5807502857230418</v>
      </c>
      <c r="AA696" s="5">
        <f t="shared" ca="1" si="147"/>
        <v>634.35846770439878</v>
      </c>
      <c r="AB696" s="5">
        <f ca="1">AA696+((ABS(K696)/MAX(((F696)+(G696)*(W696))*(W696),
            0.000001))^2)/(2*'1D'!$I$5)</f>
        <v>635.42795155659815</v>
      </c>
      <c r="AC696" s="5">
        <f ca="1">((ABS(K696)*'1D'!$D$6)/(MAX(((F696)+(G696)*(W696))*(W696),
            0.000001)*MAX(((((F696)+(G696)*(W696))*(W696))/MAX((F696)+2*(W696)*SQRT(1+(G696)^2),
                    0.000001))^(2/3),
            0.000001)))^2</f>
        <v>3.8141460404132466E-3</v>
      </c>
      <c r="AD696" s="5">
        <f ca="1">ABS(ABS(K696)/MAX(((F696)+(G696)*(W696))*(W696),
        0.000001))/SQRT('1D'!$I$5*MAX((((F696)+(G696)*(W696))*(W696))/MAX((F696)+2*(G696)*(W696),
            0.000001),
        0.000001))</f>
        <v>1.0000000000000004</v>
      </c>
      <c r="AE696" s="5">
        <f ca="1">((F696)*(W696)^2)/2+(G696)*(W696)^3/3+(ABS(K696)^2)/('1D'!$I$5*MAX(((F696)+(G696)*(W696))*(W696),
        0.000001))</f>
        <v>35.686426155594638</v>
      </c>
      <c r="AF696" s="5">
        <f ca="1">IF($A$2=0,
    0,
    IFERROR(AB697+(((AC696+AC697)/2)*J697)+(IF(Z696&gt;Z697,
                '1D'!$D$8*((Z696^2-Z697^2)/(2*'1D'!$I$5)),
                '1D'!$D$9*((Z697^2-Z696^2)/(2*'1D'!$I$5)))+('1D'!$D$10*(ABS(I697)/90)*(MAX(Z696^2,
                        Z697^2)/(2*'1D'!$I$5))))-AB696,
        0))</f>
        <v>3.3584586676624895E-3</v>
      </c>
      <c r="AG696" s="5">
        <f ca="1">IF($A$2=0,
    1,
    IF(IFERROR(AG697,
            0)=0,
        0,
        IFERROR(IF(OR(ROUND(AD696,
                        3)&gt;=1,
                    AND(ABS(AF696)&lt;'1D'!$D$19,
                        AD696&lt;1)),
                1,
                0),
            0)))</f>
        <v>1</v>
      </c>
      <c r="AH696" s="5">
        <f ca="1">IFERROR(IF('1D'!V32="Supercritical",
        MAX('1D'!$D$16,
            IFERROR(L696,
                MAX('1D'!$D$16,
                    POWER((ABS(K696)^2)/('1D'!$I$5*MAX(F696,
                                0.1)^2),
                        1/3)))),
        IF('1D'!V32="Subcritical",
            MAX('1D'!$D$16,
                IFERROR(W696,
                    MAX('1D'!$D$16,
                        POWER((ABS(K696)^2)/('1D'!$I$5*MAX(F696,
                                    0.1)^2),
                            1/3)))),
            IF(IFERROR(T696,
                    -1E+99)&gt;=IFERROR(AE696,
                    -1E+99),
                MAX('1D'!$D$16,
                    IFERROR(L696,
                        MAX('1D'!$D$16,
                            POWER((ABS(K696)^2)/('1D'!$I$5*MAX(F696,
                                        0.1)^2),
                                1/3)))),
                MAX('1D'!$D$16,
                    IFERROR(W696,
                        MAX('1D'!$D$16,
                            POWER((ABS(K696)^2)/('1D'!$I$5*MAX(F696,
                                        0.1)^2),
                                1/3))))))),
    MAX('1D'!$D$16,
        POWER((ABS(K696)^2)/('1D'!$I$5*MAX(F696,
                    0.1)^2),
            1/3)))</f>
        <v>2.0411692021517887</v>
      </c>
      <c r="AI696" s="5">
        <f t="shared" ca="1" si="148"/>
        <v>634.2606692021518</v>
      </c>
      <c r="AJ696" s="5">
        <f ca="1">AI696+((ABS(K696)/MAX(((F696)+(G696)*(AH696))*(AH696),
            0.000001))^2)/(2*'1D'!$I$5)</f>
        <v>635.43509253909485</v>
      </c>
      <c r="AM696">
        <v>0</v>
      </c>
      <c r="AN696">
        <v>0</v>
      </c>
      <c r="AO696" s="5">
        <f t="shared" si="149"/>
        <v>0</v>
      </c>
      <c r="AP696" s="5">
        <f t="shared" si="153"/>
        <v>0</v>
      </c>
      <c r="AQ696" s="5">
        <f ca="1">ABS(ABS(K696)/MAX(((F696)+(G696)*(AH696))*(AH696),
        0.000001))/SQRT('1D'!$I$5*MAX((((F696)+(G696)*(AH696))*(AH696))/MAX((F696)+2*(G696)*(AH696),
            0.000001),
        0.000001))</f>
        <v>1.0727235886044055</v>
      </c>
      <c r="AR696" s="5" t="str">
        <f t="shared" ca="1" si="150"/>
        <v>Supercritical</v>
      </c>
      <c r="AS696" s="5">
        <f ca="1">((ABS(K696)*'1D'!$D$6)/(MAX(((F696)+(G696)*(AH696))*(AH696),
            0.000001)*MAX(((((F696)+(G696)*(AH696))*(AH696))/MAX((F696)+2*(AH696)*SQRT(1+(G696)^2),
                    0.000001))^(2/3),
            0.000001)))^2</f>
        <v>4.3358367565141456E-3</v>
      </c>
    </row>
    <row r="697" spans="1:45" x14ac:dyDescent="0.35">
      <c r="A697">
        <v>688</v>
      </c>
      <c r="B697">
        <v>686.995</v>
      </c>
      <c r="C697">
        <v>616116.93500000006</v>
      </c>
      <c r="D697">
        <v>3097314.4109999998</v>
      </c>
      <c r="E697">
        <v>632.21900000000005</v>
      </c>
      <c r="F697">
        <v>5.2</v>
      </c>
      <c r="G697">
        <v>0</v>
      </c>
      <c r="H697" t="s">
        <v>176</v>
      </c>
      <c r="I697">
        <v>2.7E-2</v>
      </c>
      <c r="J697" s="5">
        <f t="shared" si="151"/>
        <v>0.99900000000002365</v>
      </c>
      <c r="K697" s="5">
        <f t="shared" ca="1" si="152"/>
        <v>50.95</v>
      </c>
      <c r="L697" s="5">
        <f ca="1">IF($A$2=0,
    IFERROR(L696,
        MAX('1D'!$D$16,
            POWER((ABS(K697)^2)/('1D'!$I$5*MAX(F697,
                        0.1)^2),
                1/3))),
    IF(IFERROR(V696,
            0)=0,
        IFERROR(L696,
            MAX('1D'!$D$16,
                POWER((ABS(K697)^2)/('1D'!$I$5*MAX(F697,
                            0.1)^2),
                    1/3))),
        IF(OR(IFERROR(L697,
                    0)=0,
                IFERROR(S696,
                    0)&lt;1,
                IFERROR(S697,
                    0)&lt;1),
            MAX('1D'!$D$16,
                POWER((ABS(K697)^2)/('1D'!$I$5*MAX(F697,
                            0.1)^2),
                    1/3)),
            IF(IFERROR(U697,
                    0)&gt;0,
                MAX('1D'!$D$16,
                    IFERROR(L697,
                        0)+((IFERROR(U697,
                                0))*'1D'!$D$18*IF((IFERROR(S697,
                                    0))&lt;1,
                            1,
                            -1))),
                IF(IFERROR(U697,
                        0)&lt;0,
                    IF(ABS((MAX('1D'!$D$16,
                                    POWER((ABS(K697)^2)/('1D'!$I$5*MAX(F697,
                                                0.1)^2),
                                        1/3)))-IFERROR(L697,
                                0))&gt;'1D'!$D$19,
                        MAX('1D'!$D$16,
                            IF((MAX('1D'!$D$16,
                                        POWER((ABS(K697)^2)/('1D'!$I$5*MAX(F697,
                                                    0.1)^2),
                                            1/3)))&gt;IFERROR(L697,
                                    0),
                                MIN((MAX('1D'!$D$16,
                                            POWER((ABS(K697)^2)/('1D'!$I$5*MAX(F697,
                                                        0.1)^2),
                                                1/3))),
                                    IFERROR(L697,
                                        0)+(MIN(ABS(IFERROR(U697,
                                                    0))*'1D'!$D$18,
                                            ABS((MAX('1D'!$D$16,
                                                        POWER((ABS(K697)^2)/('1D'!$I$5*MAX(F697,
                                                                    0.1)^2),
                                                            1/3)))-IFERROR(L697,
                                                    0))))),
                                MAX((MAX('1D'!$D$16,
                                            POWER((ABS(K697)^2)/('1D'!$I$5*MAX(F697,
                                                        0.1)^2),
                                                1/3))),
                                    IFERROR(L697,
                                        0)-(MIN(ABS(IFERROR(U697,
                                                    0))*'1D'!$D$18,
                                            ABS((MAX('1D'!$D$16,
                                                        POWER((ABS(K697)^2)/('1D'!$I$5*MAX(F697,
                                                                    0.1)^2),
                                                            1/3)))-IFERROR(L697,
                                                    0))))))),
                        MAX('1D'!$D$16,
                            POWER((ABS(K697)^2)/('1D'!$I$5*MAX(F697,
                                        0.1)^2),
                                1/3))),
                    MAX('1D'!$D$16,
                        IFERROR(L697,
                            0)))))))</f>
        <v>2.0411692021517887</v>
      </c>
      <c r="M697" s="5">
        <f t="shared" ca="1" si="140"/>
        <v>10.614079851189301</v>
      </c>
      <c r="N697" s="5">
        <f t="shared" ca="1" si="141"/>
        <v>1.1434704692804873</v>
      </c>
      <c r="O697" s="5">
        <f t="shared" ca="1" si="142"/>
        <v>4.8002276894771132</v>
      </c>
      <c r="P697" s="5">
        <f t="shared" ca="1" si="143"/>
        <v>634.26016920215181</v>
      </c>
      <c r="Q697" s="5">
        <f ca="1">P697+((ABS(K697)/MAX(((F697)+(G697)*(L697))*(L697),
            0.000001))^2)/(2*'1D'!$I$5)</f>
        <v>635.43459253909487</v>
      </c>
      <c r="R697" s="5">
        <f ca="1">((ABS(K697)*'1D'!$D$6)/(MAX(((F697)+(G697)*(L697))*(L697),
            0.000001)*MAX(((((F697)+(G697)*(L697))*(L697))/MAX((F697)+2*(L697)*SQRT(1+(G697)^2),
                    0.000001))^(2/3),
            0.000001)))^2</f>
        <v>4.3358367565141456E-3</v>
      </c>
      <c r="S697" s="5">
        <f ca="1">ABS(ABS(K697)/MAX(((F697)+(G697)*(L697))*(L697),
        0.000001))/SQRT('1D'!$I$5*MAX((((F697)+(G697)*(L697))*(L697))/MAX((F697)+2*(G697)*(L697),
            0.000001),
        0.000001))</f>
        <v>1.0727235886044055</v>
      </c>
      <c r="T697" s="5">
        <f ca="1">((F697)*(L697)^2)/2+(G697)*(L697)^3/3+(ABS(K697)^2)/('1D'!$I$5*MAX(((F697)+(G697)*(L697))*(L697),
        0.000001))</f>
        <v>35.763412605541333</v>
      </c>
      <c r="U697" s="5">
        <f ca="1">IF($A$2=0,
    0,
    IFERROR(Q696-(((R696+R697)/2)*J697)-(IF(O696&gt;O697,
                '1D'!$D$8*((O696^2-O697^2)/(2*'1D'!$I$5)),
                '1D'!$D$9*((O697^2-O696^2)/(2*'1D'!$I$5)))+('1D'!$D$10*(ABS(I697)/90)*(MAX(O696^2,
                        O697^2)/(2*'1D'!$I$5))))-Q697,
        0))</f>
        <v>-3.8843499698941741E-3</v>
      </c>
      <c r="V697" s="5">
        <f ca="1">IF($A$2=0,
    1,
    IF(IFERROR(V696,
            0)=0,
        0,
        IFERROR(IF(ROUND(S697,
                    3)=1,
                1,
                IF(AND(ABS(U697)&lt;'1D'!$D$19,
                        S697&gt;1),
                    1,
                    0)),
            0)))</f>
        <v>0</v>
      </c>
      <c r="W697" s="5">
        <f ca="1">IF($A$2=0,
    MAX(MAX('1D'!$D$16,
            MAX('1D'!$D$16,
                POWER((ABS(K697)^2)/('1D'!$I$5*MAX(F697,
                            0.1)^2),
                    1/3))),
        IFERROR(W1396,
            MAX(MAX('1D'!$D$16,
                    MAX('1D'!$D$16,
                        POWER((ABS(K697)^2)/('1D'!$I$5*MAX(F697,
                                    0.1)^2),
                            1/3))),
                ($L$2)-E1396))),
    IF(IFERROR(AG698,
            0)=0,
        MAX(MAX('1D'!$D$16,
                MAX('1D'!$D$16,
                    POWER((ABS(K697)^2)/('1D'!$I$5*MAX(F697,
                                0.1)^2),
                        1/3))),
            IFERROR(W1396,
                MAX(MAX('1D'!$D$16,
                        MAX('1D'!$D$16,
                            POWER((ABS(K697)^2)/('1D'!$I$5*MAX(F697,
                                        0.1)^2),
                                1/3))),
                    ($L$2)-E1396))),
        IF(IFERROR(W697,
                0)=0,
            MAX(MAX('1D'!$D$16,
                    MAX('1D'!$D$16,
                        POWER((ABS(K697)^2)/('1D'!$I$5*MAX(F697,
                                    0.1)^2),
                            1/3))),
                IFERROR(W1396,
                    MAX(MAX('1D'!$D$16,
                            MAX('1D'!$D$16,
                                POWER((ABS(K697)^2)/('1D'!$I$5*MAX(F697,
                                            0.1)^2),
                                    1/3))),
                        ($L$2)-E1396))),
            IF(OR(IFERROR(AD697,
                        0)&gt;=1,
                    IFERROR(AD698,
                        0)&gt;=1),
                MAX('1D'!$D$16,
                    MAX('1D'!$D$16,
                        POWER((ABS(K697)^2)/('1D'!$I$5*MAX(F697,
                                    0.1)^2),
                            1/3))),
                IF(ABS(IFERROR(AF697,
                            0))&lt;'1D'!$D$19,
                    MAX(MAX('1D'!$D$16,
                            MAX('1D'!$D$16,
                                POWER((ABS(K697)^2)/('1D'!$I$5*MAX(F697,
                                            0.1)^2),
                                    1/3))),
                        IFERROR(W697,
                            0)),
                    MAX(MAX('1D'!$D$16,
                            MAX('1D'!$D$16,
                                POWER((ABS(K697)^2)/('1D'!$I$5*MAX(F697,
                                            0.1)^2),
                                    1/3))),
                        (IFERROR(W697,
                                0))+((IFERROR(AF697,
                                    0))*'1D'!$D$18)))))))</f>
        <v>2.1389677043987478</v>
      </c>
      <c r="X697" s="5">
        <f t="shared" ca="1" si="144"/>
        <v>11.122632062873489</v>
      </c>
      <c r="Y697" s="5">
        <f t="shared" ca="1" si="145"/>
        <v>1.1735290000551568</v>
      </c>
      <c r="Z697" s="5">
        <f t="shared" ca="1" si="146"/>
        <v>4.5807502857230418</v>
      </c>
      <c r="AA697" s="5">
        <f t="shared" ca="1" si="147"/>
        <v>634.35796770439879</v>
      </c>
      <c r="AB697" s="5">
        <f ca="1">AA697+((ABS(K697)/MAX(((F697)+(G697)*(W697))*(W697),
            0.000001))^2)/(2*'1D'!$I$5)</f>
        <v>635.42745155659816</v>
      </c>
      <c r="AC697" s="5">
        <f ca="1">((ABS(K697)*'1D'!$D$6)/(MAX(((F697)+(G697)*(W697))*(W697),
            0.000001)*MAX(((((F697)+(G697)*(W697))*(W697))/MAX((F697)+2*(W697)*SQRT(1+(G697)^2),
                    0.000001))^(2/3),
            0.000001)))^2</f>
        <v>3.8141460404132466E-3</v>
      </c>
      <c r="AD697" s="5">
        <f ca="1">ABS(ABS(K697)/MAX(((F697)+(G697)*(W697))*(W697),
        0.000001))/SQRT('1D'!$I$5*MAX((((F697)+(G697)*(W697))*(W697))/MAX((F697)+2*(G697)*(W697),
            0.000001),
        0.000001))</f>
        <v>1.0000000000000004</v>
      </c>
      <c r="AE697" s="5">
        <f ca="1">((F697)*(W697)^2)/2+(G697)*(W697)^3/3+(ABS(K697)^2)/('1D'!$I$5*MAX(((F697)+(G697)*(W697))*(W697),
        0.000001))</f>
        <v>35.686426155594638</v>
      </c>
      <c r="AF697" s="5">
        <f ca="1">IF($A$2=0,
    0,
    IFERROR(AB698+(((AC697+AC698)/2)*J698)+(IF(Z697&gt;Z698,
                '1D'!$D$8*((Z697^2-Z698^2)/(2*'1D'!$I$5)),
                '1D'!$D$9*((Z698^2-Z697^2)/(2*'1D'!$I$5)))+('1D'!$D$10*(ABS(I698)/90)*(MAX(Z697^2,
                        Z698^2)/(2*'1D'!$I$5))))-AB697,
        0))</f>
        <v>3.4569930870702592E-3</v>
      </c>
      <c r="AG697" s="5">
        <f ca="1">IF($A$2=0,
    1,
    IF(IFERROR(AG698,
            0)=0,
        0,
        IFERROR(IF(OR(ROUND(AD697,
                        3)&gt;=1,
                    AND(ABS(AF697)&lt;'1D'!$D$19,
                        AD697&lt;1)),
                1,
                0),
            0)))</f>
        <v>1</v>
      </c>
      <c r="AH697" s="5">
        <f ca="1">IFERROR(IF('1D'!V32="Supercritical",
        MAX('1D'!$D$16,
            IFERROR(L697,
                MAX('1D'!$D$16,
                    POWER((ABS(K697)^2)/('1D'!$I$5*MAX(F697,
                                0.1)^2),
                        1/3)))),
        IF('1D'!V32="Subcritical",
            MAX('1D'!$D$16,
                IFERROR(W697,
                    MAX('1D'!$D$16,
                        POWER((ABS(K697)^2)/('1D'!$I$5*MAX(F697,
                                    0.1)^2),
                            1/3)))),
            IF(IFERROR(T697,
                    -1E+99)&gt;=IFERROR(AE697,
                    -1E+99),
                MAX('1D'!$D$16,
                    IFERROR(L697,
                        MAX('1D'!$D$16,
                            POWER((ABS(K697)^2)/('1D'!$I$5*MAX(F697,
                                        0.1)^2),
                                1/3)))),
                MAX('1D'!$D$16,
                    IFERROR(W697,
                        MAX('1D'!$D$16,
                            POWER((ABS(K697)^2)/('1D'!$I$5*MAX(F697,
                                        0.1)^2),
                                1/3))))))),
    MAX('1D'!$D$16,
        POWER((ABS(K697)^2)/('1D'!$I$5*MAX(F697,
                    0.1)^2),
            1/3)))</f>
        <v>2.0411692021517887</v>
      </c>
      <c r="AI697" s="5">
        <f t="shared" ca="1" si="148"/>
        <v>634.26016920215181</v>
      </c>
      <c r="AJ697" s="5">
        <f ca="1">AI697+((ABS(K697)/MAX(((F697)+(G697)*(AH697))*(AH697),
            0.000001))^2)/(2*'1D'!$I$5)</f>
        <v>635.43459253909487</v>
      </c>
      <c r="AM697">
        <v>0</v>
      </c>
      <c r="AN697">
        <v>0</v>
      </c>
      <c r="AO697" s="5">
        <f t="shared" si="149"/>
        <v>0</v>
      </c>
      <c r="AP697" s="5">
        <f t="shared" si="153"/>
        <v>0</v>
      </c>
      <c r="AQ697" s="5">
        <f ca="1">ABS(ABS(K697)/MAX(((F697)+(G697)*(AH697))*(AH697),
        0.000001))/SQRT('1D'!$I$5*MAX((((F697)+(G697)*(AH697))*(AH697))/MAX((F697)+2*(G697)*(AH697),
            0.000001),
        0.000001))</f>
        <v>1.0727235886044055</v>
      </c>
      <c r="AR697" s="5" t="str">
        <f t="shared" ca="1" si="150"/>
        <v>Supercritical</v>
      </c>
      <c r="AS697" s="5">
        <f ca="1">((ABS(K697)*'1D'!$D$6)/(MAX(((F697)+(G697)*(AH697))*(AH697),
            0.000001)*MAX(((((F697)+(G697)*(AH697))*(AH697))/MAX((F697)+2*(AH697)*SQRT(1+(G697)^2),
                    0.000001))^(2/3),
            0.000001)))^2</f>
        <v>4.3358367565141456E-3</v>
      </c>
    </row>
    <row r="698" spans="1:45" x14ac:dyDescent="0.35">
      <c r="A698">
        <v>689</v>
      </c>
      <c r="B698">
        <v>687.99599999999998</v>
      </c>
      <c r="C698">
        <v>616116.46100000001</v>
      </c>
      <c r="D698">
        <v>3097313.53</v>
      </c>
      <c r="E698">
        <v>632.21849999999995</v>
      </c>
      <c r="F698">
        <v>5.2</v>
      </c>
      <c r="G698">
        <v>0</v>
      </c>
      <c r="H698" t="s">
        <v>176</v>
      </c>
      <c r="I698">
        <v>7.8E-2</v>
      </c>
      <c r="J698" s="5">
        <f t="shared" si="151"/>
        <v>1.0009999999999764</v>
      </c>
      <c r="K698" s="5">
        <f t="shared" ca="1" si="152"/>
        <v>50.95</v>
      </c>
      <c r="L698" s="5">
        <f ca="1">IF($A$2=0,
    IFERROR(L697,
        MAX('1D'!$D$16,
            POWER((ABS(K698)^2)/('1D'!$I$5*MAX(F698,
                        0.1)^2),
                1/3))),
    IF(IFERROR(V697,
            0)=0,
        IFERROR(L697,
            MAX('1D'!$D$16,
                POWER((ABS(K698)^2)/('1D'!$I$5*MAX(F698,
                            0.1)^2),
                    1/3))),
        IF(OR(IFERROR(L698,
                    0)=0,
                IFERROR(S697,
                    0)&lt;1,
                IFERROR(S698,
                    0)&lt;1),
            MAX('1D'!$D$16,
                POWER((ABS(K698)^2)/('1D'!$I$5*MAX(F698,
                            0.1)^2),
                    1/3)),
            IF(IFERROR(U698,
                    0)&gt;0,
                MAX('1D'!$D$16,
                    IFERROR(L698,
                        0)+((IFERROR(U698,
                                0))*'1D'!$D$18*IF((IFERROR(S698,
                                    0))&lt;1,
                            1,
                            -1))),
                IF(IFERROR(U698,
                        0)&lt;0,
                    IF(ABS((MAX('1D'!$D$16,
                                    POWER((ABS(K698)^2)/('1D'!$I$5*MAX(F698,
                                                0.1)^2),
                                        1/3)))-IFERROR(L698,
                                0))&gt;'1D'!$D$19,
                        MAX('1D'!$D$16,
                            IF((MAX('1D'!$D$16,
                                        POWER((ABS(K698)^2)/('1D'!$I$5*MAX(F698,
                                                    0.1)^2),
                                            1/3)))&gt;IFERROR(L698,
                                    0),
                                MIN((MAX('1D'!$D$16,
                                            POWER((ABS(K698)^2)/('1D'!$I$5*MAX(F698,
                                                        0.1)^2),
                                                1/3))),
                                    IFERROR(L698,
                                        0)+(MIN(ABS(IFERROR(U698,
                                                    0))*'1D'!$D$18,
                                            ABS((MAX('1D'!$D$16,
                                                        POWER((ABS(K698)^2)/('1D'!$I$5*MAX(F698,
                                                                    0.1)^2),
                                                            1/3)))-IFERROR(L698,
                                                    0))))),
                                MAX((MAX('1D'!$D$16,
                                            POWER((ABS(K698)^2)/('1D'!$I$5*MAX(F698,
                                                        0.1)^2),
                                                1/3))),
                                    IFERROR(L698,
                                        0)-(MIN(ABS(IFERROR(U698,
                                                    0))*'1D'!$D$18,
                                            ABS((MAX('1D'!$D$16,
                                                        POWER((ABS(K698)^2)/('1D'!$I$5*MAX(F698,
                                                                    0.1)^2),
                                                            1/3)))-IFERROR(L698,
                                                    0))))))),
                        MAX('1D'!$D$16,
                            POWER((ABS(K698)^2)/('1D'!$I$5*MAX(F698,
                                        0.1)^2),
                                1/3))),
                    MAX('1D'!$D$16,
                        IFERROR(L698,
                            0)))))))</f>
        <v>2.0411692021517887</v>
      </c>
      <c r="M698" s="5">
        <f t="shared" ca="1" si="140"/>
        <v>10.614079851189301</v>
      </c>
      <c r="N698" s="5">
        <f t="shared" ca="1" si="141"/>
        <v>1.1434704692804873</v>
      </c>
      <c r="O698" s="5">
        <f t="shared" ca="1" si="142"/>
        <v>4.8002276894771132</v>
      </c>
      <c r="P698" s="5">
        <f t="shared" ca="1" si="143"/>
        <v>634.25966920215171</v>
      </c>
      <c r="Q698" s="5">
        <f ca="1">P698+((ABS(K698)/MAX(((F698)+(G698)*(L698))*(L698),
            0.000001))^2)/(2*'1D'!$I$5)</f>
        <v>635.43409253909476</v>
      </c>
      <c r="R698" s="5">
        <f ca="1">((ABS(K698)*'1D'!$D$6)/(MAX(((F698)+(G698)*(L698))*(L698),
            0.000001)*MAX(((((F698)+(G698)*(L698))*(L698))/MAX((F698)+2*(L698)*SQRT(1+(G698)^2),
                    0.000001))^(2/3),
            0.000001)))^2</f>
        <v>4.3358367565141456E-3</v>
      </c>
      <c r="S698" s="5">
        <f ca="1">ABS(ABS(K698)/MAX(((F698)+(G698)*(L698))*(L698),
        0.000001))/SQRT('1D'!$I$5*MAX((((F698)+(G698)*(L698))*(L698))/MAX((F698)+2*(G698)*(L698),
            0.000001),
        0.000001))</f>
        <v>1.0727235886044055</v>
      </c>
      <c r="T698" s="5">
        <f ca="1">((F698)*(L698)^2)/2+(G698)*(L698)^3/3+(ABS(K698)^2)/('1D'!$I$5*MAX(((F698)+(G698)*(L698))*(L698),
        0.000001))</f>
        <v>35.763412605541333</v>
      </c>
      <c r="U698" s="5">
        <f ca="1">IF($A$2=0,
    0,
    IFERROR(Q697-(((R697+R698)/2)*J698)-(IF(O697&gt;O698,
                '1D'!$D$8*((O697^2-O698^2)/(2*'1D'!$I$5)),
                '1D'!$D$9*((O698^2-O697^2)/(2*'1D'!$I$5)))+('1D'!$D$10*(ABS(I698)/90)*(MAX(O697^2,
                        O698^2)/(2*'1D'!$I$5))))-Q698,
        0))</f>
        <v>-3.9928476269324165E-3</v>
      </c>
      <c r="V698" s="5">
        <f ca="1">IF($A$2=0,
    1,
    IF(IFERROR(V697,
            0)=0,
        0,
        IFERROR(IF(ROUND(S698,
                    3)=1,
                1,
                IF(AND(ABS(U698)&lt;'1D'!$D$19,
                        S698&gt;1),
                    1,
                    0)),
            0)))</f>
        <v>0</v>
      </c>
      <c r="W698" s="5">
        <f ca="1">IF($A$2=0,
    MAX(MAX('1D'!$D$16,
            MAX('1D'!$D$16,
                POWER((ABS(K698)^2)/('1D'!$I$5*MAX(F698,
                            0.1)^2),
                    1/3))),
        IFERROR(W1396,
            MAX(MAX('1D'!$D$16,
                    MAX('1D'!$D$16,
                        POWER((ABS(K698)^2)/('1D'!$I$5*MAX(F698,
                                    0.1)^2),
                            1/3))),
                ($L$2)-E1396))),
    IF(IFERROR(AG699,
            0)=0,
        MAX(MAX('1D'!$D$16,
                MAX('1D'!$D$16,
                    POWER((ABS(K698)^2)/('1D'!$I$5*MAX(F698,
                                0.1)^2),
                        1/3))),
            IFERROR(W1396,
                MAX(MAX('1D'!$D$16,
                        MAX('1D'!$D$16,
                            POWER((ABS(K698)^2)/('1D'!$I$5*MAX(F698,
                                        0.1)^2),
                                1/3))),
                    ($L$2)-E1396))),
        IF(IFERROR(W698,
                0)=0,
            MAX(MAX('1D'!$D$16,
                    MAX('1D'!$D$16,
                        POWER((ABS(K698)^2)/('1D'!$I$5*MAX(F698,
                                    0.1)^2),
                            1/3))),
                IFERROR(W1396,
                    MAX(MAX('1D'!$D$16,
                            MAX('1D'!$D$16,
                                POWER((ABS(K698)^2)/('1D'!$I$5*MAX(F698,
                                            0.1)^2),
                                    1/3))),
                        ($L$2)-E1396))),
            IF(OR(IFERROR(AD698,
                        0)&gt;=1,
                    IFERROR(AD699,
                        0)&gt;=1),
                MAX('1D'!$D$16,
                    MAX('1D'!$D$16,
                        POWER((ABS(K698)^2)/('1D'!$I$5*MAX(F698,
                                    0.1)^2),
                            1/3))),
                IF(ABS(IFERROR(AF698,
                            0))&lt;'1D'!$D$19,
                    MAX(MAX('1D'!$D$16,
                            MAX('1D'!$D$16,
                                POWER((ABS(K698)^2)/('1D'!$I$5*MAX(F698,
                                            0.1)^2),
                                    1/3))),
                        IFERROR(W698,
                            0)),
                    MAX(MAX('1D'!$D$16,
                            MAX('1D'!$D$16,
                                POWER((ABS(K698)^2)/('1D'!$I$5*MAX(F698,
                                            0.1)^2),
                                    1/3))),
                        (IFERROR(W698,
                                0))+((IFERROR(AF698,
                                    0))*'1D'!$D$18)))))))</f>
        <v>2.1389677043987478</v>
      </c>
      <c r="X698" s="5">
        <f t="shared" ca="1" si="144"/>
        <v>11.122632062873489</v>
      </c>
      <c r="Y698" s="5">
        <f t="shared" ca="1" si="145"/>
        <v>1.1735290000551568</v>
      </c>
      <c r="Z698" s="5">
        <f t="shared" ca="1" si="146"/>
        <v>4.5807502857230418</v>
      </c>
      <c r="AA698" s="5">
        <f t="shared" ca="1" si="147"/>
        <v>634.35746770439869</v>
      </c>
      <c r="AB698" s="5">
        <f ca="1">AA698+((ABS(K698)/MAX(((F698)+(G698)*(W698))*(W698),
            0.000001))^2)/(2*'1D'!$I$5)</f>
        <v>635.42695155659806</v>
      </c>
      <c r="AC698" s="5">
        <f ca="1">((ABS(K698)*'1D'!$D$6)/(MAX(((F698)+(G698)*(W698))*(W698),
            0.000001)*MAX(((((F698)+(G698)*(W698))*(W698))/MAX((F698)+2*(W698)*SQRT(1+(G698)^2),
                    0.000001))^(2/3),
            0.000001)))^2</f>
        <v>3.8141460404132466E-3</v>
      </c>
      <c r="AD698" s="5">
        <f ca="1">ABS(ABS(K698)/MAX(((F698)+(G698)*(W698))*(W698),
        0.000001))/SQRT('1D'!$I$5*MAX((((F698)+(G698)*(W698))*(W698))/MAX((F698)+2*(G698)*(W698),
            0.000001),
        0.000001))</f>
        <v>1.0000000000000004</v>
      </c>
      <c r="AE698" s="5">
        <f ca="1">((F698)*(W698)^2)/2+(G698)*(W698)^3/3+(ABS(K698)^2)/('1D'!$I$5*MAX(((F698)+(G698)*(W698))*(W698),
        0.000001))</f>
        <v>35.686426155594638</v>
      </c>
      <c r="AF698" s="5">
        <f ca="1">IF($A$2=0,
    0,
    IFERROR(AB699+(((AC698+AC699)/2)*J699)+(IF(Z698&gt;Z699,
                '1D'!$D$8*((Z698^2-Z699^2)/(2*'1D'!$I$5)),
                '1D'!$D$9*((Z699^2-Z698^2)/(2*'1D'!$I$5)))+('1D'!$D$10*(ABS(I699)/90)*(MAX(Z698^2,
                        Z699^2)/(2*'1D'!$I$5))))-AB698,
        0))</f>
        <v>3.4531789411857972E-3</v>
      </c>
      <c r="AG698" s="5">
        <f ca="1">IF($A$2=0,
    1,
    IF(IFERROR(AG699,
            0)=0,
        0,
        IFERROR(IF(OR(ROUND(AD698,
                        3)&gt;=1,
                    AND(ABS(AF698)&lt;'1D'!$D$19,
                        AD698&lt;1)),
                1,
                0),
            0)))</f>
        <v>1</v>
      </c>
      <c r="AH698" s="5">
        <f ca="1">IFERROR(IF('1D'!V32="Supercritical",
        MAX('1D'!$D$16,
            IFERROR(L698,
                MAX('1D'!$D$16,
                    POWER((ABS(K698)^2)/('1D'!$I$5*MAX(F698,
                                0.1)^2),
                        1/3)))),
        IF('1D'!V32="Subcritical",
            MAX('1D'!$D$16,
                IFERROR(W698,
                    MAX('1D'!$D$16,
                        POWER((ABS(K698)^2)/('1D'!$I$5*MAX(F698,
                                    0.1)^2),
                            1/3)))),
            IF(IFERROR(T698,
                    -1E+99)&gt;=IFERROR(AE698,
                    -1E+99),
                MAX('1D'!$D$16,
                    IFERROR(L698,
                        MAX('1D'!$D$16,
                            POWER((ABS(K698)^2)/('1D'!$I$5*MAX(F698,
                                        0.1)^2),
                                1/3)))),
                MAX('1D'!$D$16,
                    IFERROR(W698,
                        MAX('1D'!$D$16,
                            POWER((ABS(K698)^2)/('1D'!$I$5*MAX(F698,
                                        0.1)^2),
                                1/3))))))),
    MAX('1D'!$D$16,
        POWER((ABS(K698)^2)/('1D'!$I$5*MAX(F698,
                    0.1)^2),
            1/3)))</f>
        <v>2.0411692021517887</v>
      </c>
      <c r="AI698" s="5">
        <f t="shared" ca="1" si="148"/>
        <v>634.25966920215171</v>
      </c>
      <c r="AJ698" s="5">
        <f ca="1">AI698+((ABS(K698)/MAX(((F698)+(G698)*(AH698))*(AH698),
            0.000001))^2)/(2*'1D'!$I$5)</f>
        <v>635.43409253909476</v>
      </c>
      <c r="AM698">
        <v>0</v>
      </c>
      <c r="AN698">
        <v>0</v>
      </c>
      <c r="AO698" s="5">
        <f t="shared" si="149"/>
        <v>0</v>
      </c>
      <c r="AP698" s="5">
        <f t="shared" si="153"/>
        <v>0</v>
      </c>
      <c r="AQ698" s="5">
        <f ca="1">ABS(ABS(K698)/MAX(((F698)+(G698)*(AH698))*(AH698),
        0.000001))/SQRT('1D'!$I$5*MAX((((F698)+(G698)*(AH698))*(AH698))/MAX((F698)+2*(G698)*(AH698),
            0.000001),
        0.000001))</f>
        <v>1.0727235886044055</v>
      </c>
      <c r="AR698" s="5" t="str">
        <f t="shared" ca="1" si="150"/>
        <v>Supercritical</v>
      </c>
      <c r="AS698" s="5">
        <f ca="1">((ABS(K698)*'1D'!$D$6)/(MAX(((F698)+(G698)*(AH698))*(AH698),
            0.000001)*MAX(((((F698)+(G698)*(AH698))*(AH698))/MAX((F698)+2*(AH698)*SQRT(1+(G698)^2),
                    0.000001))^(2/3),
            0.000001)))^2</f>
        <v>4.3358367565141456E-3</v>
      </c>
    </row>
    <row r="699" spans="1:45" x14ac:dyDescent="0.35">
      <c r="A699">
        <v>690</v>
      </c>
      <c r="B699">
        <v>688.99599999999998</v>
      </c>
      <c r="C699">
        <v>616115.98600000003</v>
      </c>
      <c r="D699">
        <v>3097312.65</v>
      </c>
      <c r="E699">
        <v>632.21799999999996</v>
      </c>
      <c r="F699">
        <v>5.2</v>
      </c>
      <c r="G699">
        <v>0</v>
      </c>
      <c r="H699" t="s">
        <v>176</v>
      </c>
      <c r="I699">
        <v>7.8E-2</v>
      </c>
      <c r="J699" s="5">
        <f t="shared" si="151"/>
        <v>1</v>
      </c>
      <c r="K699" s="5">
        <f t="shared" ca="1" si="152"/>
        <v>50.95</v>
      </c>
      <c r="L699" s="5">
        <f ca="1">IF($A$2=0,
    IFERROR(L698,
        MAX('1D'!$D$16,
            POWER((ABS(K699)^2)/('1D'!$I$5*MAX(F699,
                        0.1)^2),
                1/3))),
    IF(IFERROR(V698,
            0)=0,
        IFERROR(L698,
            MAX('1D'!$D$16,
                POWER((ABS(K699)^2)/('1D'!$I$5*MAX(F699,
                            0.1)^2),
                    1/3))),
        IF(OR(IFERROR(L699,
                    0)=0,
                IFERROR(S698,
                    0)&lt;1,
                IFERROR(S699,
                    0)&lt;1),
            MAX('1D'!$D$16,
                POWER((ABS(K699)^2)/('1D'!$I$5*MAX(F699,
                            0.1)^2),
                    1/3)),
            IF(IFERROR(U699,
                    0)&gt;0,
                MAX('1D'!$D$16,
                    IFERROR(L699,
                        0)+((IFERROR(U699,
                                0))*'1D'!$D$18*IF((IFERROR(S699,
                                    0))&lt;1,
                            1,
                            -1))),
                IF(IFERROR(U699,
                        0)&lt;0,
                    IF(ABS((MAX('1D'!$D$16,
                                    POWER((ABS(K699)^2)/('1D'!$I$5*MAX(F699,
                                                0.1)^2),
                                        1/3)))-IFERROR(L699,
                                0))&gt;'1D'!$D$19,
                        MAX('1D'!$D$16,
                            IF((MAX('1D'!$D$16,
                                        POWER((ABS(K699)^2)/('1D'!$I$5*MAX(F699,
                                                    0.1)^2),
                                            1/3)))&gt;IFERROR(L699,
                                    0),
                                MIN((MAX('1D'!$D$16,
                                            POWER((ABS(K699)^2)/('1D'!$I$5*MAX(F699,
                                                        0.1)^2),
                                                1/3))),
                                    IFERROR(L699,
                                        0)+(MIN(ABS(IFERROR(U699,
                                                    0))*'1D'!$D$18,
                                            ABS((MAX('1D'!$D$16,
                                                        POWER((ABS(K699)^2)/('1D'!$I$5*MAX(F699,
                                                                    0.1)^2),
                                                            1/3)))-IFERROR(L699,
                                                    0))))),
                                MAX((MAX('1D'!$D$16,
                                            POWER((ABS(K699)^2)/('1D'!$I$5*MAX(F699,
                                                        0.1)^2),
                                                1/3))),
                                    IFERROR(L699,
                                        0)-(MIN(ABS(IFERROR(U699,
                                                    0))*'1D'!$D$18,
                                            ABS((MAX('1D'!$D$16,
                                                        POWER((ABS(K699)^2)/('1D'!$I$5*MAX(F699,
                                                                    0.1)^2),
                                                            1/3)))-IFERROR(L699,
                                                    0))))))),
                        MAX('1D'!$D$16,
                            POWER((ABS(K699)^2)/('1D'!$I$5*MAX(F699,
                                        0.1)^2),
                                1/3))),
                    MAX('1D'!$D$16,
                        IFERROR(L699,
                            0)))))))</f>
        <v>2.0411692021517887</v>
      </c>
      <c r="M699" s="5">
        <f t="shared" ca="1" si="140"/>
        <v>10.614079851189301</v>
      </c>
      <c r="N699" s="5">
        <f t="shared" ca="1" si="141"/>
        <v>1.1434704692804873</v>
      </c>
      <c r="O699" s="5">
        <f t="shared" ca="1" si="142"/>
        <v>4.8002276894771132</v>
      </c>
      <c r="P699" s="5">
        <f t="shared" ca="1" si="143"/>
        <v>634.25916920215172</v>
      </c>
      <c r="Q699" s="5">
        <f ca="1">P699+((ABS(K699)/MAX(((F699)+(G699)*(L699))*(L699),
            0.000001))^2)/(2*'1D'!$I$5)</f>
        <v>635.43359253909478</v>
      </c>
      <c r="R699" s="5">
        <f ca="1">((ABS(K699)*'1D'!$D$6)/(MAX(((F699)+(G699)*(L699))*(L699),
            0.000001)*MAX(((((F699)+(G699)*(L699))*(L699))/MAX((F699)+2*(L699)*SQRT(1+(G699)^2),
                    0.000001))^(2/3),
            0.000001)))^2</f>
        <v>4.3358367565141456E-3</v>
      </c>
      <c r="S699" s="5">
        <f ca="1">ABS(ABS(K699)/MAX(((F699)+(G699)*(L699))*(L699),
        0.000001))/SQRT('1D'!$I$5*MAX((((F699)+(G699)*(L699))*(L699))/MAX((F699)+2*(G699)*(L699),
            0.000001),
        0.000001))</f>
        <v>1.0727235886044055</v>
      </c>
      <c r="T699" s="5">
        <f ca="1">((F699)*(L699)^2)/2+(G699)*(L699)^3/3+(ABS(K699)^2)/('1D'!$I$5*MAX(((F699)+(G699)*(L699))*(L699),
        0.000001))</f>
        <v>35.763412605541333</v>
      </c>
      <c r="U699" s="5">
        <f ca="1">IF($A$2=0,
    0,
    IFERROR(Q698-(((R698+R699)/2)*J699)-(IF(O698&gt;O699,
                '1D'!$D$8*((O698^2-O699^2)/(2*'1D'!$I$5)),
                '1D'!$D$9*((O699^2-O698^2)/(2*'1D'!$I$5)))+('1D'!$D$10*(ABS(I699)/90)*(MAX(O698^2,
                        O699^2)/(2*'1D'!$I$5))))-Q699,
        0))</f>
        <v>-3.9885117902258571E-3</v>
      </c>
      <c r="V699" s="5">
        <f ca="1">IF($A$2=0,
    1,
    IF(IFERROR(V698,
            0)=0,
        0,
        IFERROR(IF(ROUND(S699,
                    3)=1,
                1,
                IF(AND(ABS(U699)&lt;'1D'!$D$19,
                        S699&gt;1),
                    1,
                    0)),
            0)))</f>
        <v>0</v>
      </c>
      <c r="W699" s="5">
        <f ca="1">IF($A$2=0,
    MAX(MAX('1D'!$D$16,
            MAX('1D'!$D$16,
                POWER((ABS(K699)^2)/('1D'!$I$5*MAX(F699,
                            0.1)^2),
                    1/3))),
        IFERROR(W1396,
            MAX(MAX('1D'!$D$16,
                    MAX('1D'!$D$16,
                        POWER((ABS(K699)^2)/('1D'!$I$5*MAX(F699,
                                    0.1)^2),
                            1/3))),
                ($L$2)-E1396))),
    IF(IFERROR(AG700,
            0)=0,
        MAX(MAX('1D'!$D$16,
                MAX('1D'!$D$16,
                    POWER((ABS(K699)^2)/('1D'!$I$5*MAX(F699,
                                0.1)^2),
                        1/3))),
            IFERROR(W1396,
                MAX(MAX('1D'!$D$16,
                        MAX('1D'!$D$16,
                            POWER((ABS(K699)^2)/('1D'!$I$5*MAX(F699,
                                        0.1)^2),
                                1/3))),
                    ($L$2)-E1396))),
        IF(IFERROR(W699,
                0)=0,
            MAX(MAX('1D'!$D$16,
                    MAX('1D'!$D$16,
                        POWER((ABS(K699)^2)/('1D'!$I$5*MAX(F699,
                                    0.1)^2),
                            1/3))),
                IFERROR(W1396,
                    MAX(MAX('1D'!$D$16,
                            MAX('1D'!$D$16,
                                POWER((ABS(K699)^2)/('1D'!$I$5*MAX(F699,
                                            0.1)^2),
                                    1/3))),
                        ($L$2)-E1396))),
            IF(OR(IFERROR(AD699,
                        0)&gt;=1,
                    IFERROR(AD700,
                        0)&gt;=1),
                MAX('1D'!$D$16,
                    MAX('1D'!$D$16,
                        POWER((ABS(K699)^2)/('1D'!$I$5*MAX(F699,
                                    0.1)^2),
                            1/3))),
                IF(ABS(IFERROR(AF699,
                            0))&lt;'1D'!$D$19,
                    MAX(MAX('1D'!$D$16,
                            MAX('1D'!$D$16,
                                POWER((ABS(K699)^2)/('1D'!$I$5*MAX(F699,
                                            0.1)^2),
                                    1/3))),
                        IFERROR(W699,
                            0)),
                    MAX(MAX('1D'!$D$16,
                            MAX('1D'!$D$16,
                                POWER((ABS(K699)^2)/('1D'!$I$5*MAX(F699,
                                            0.1)^2),
                                    1/3))),
                        (IFERROR(W699,
                                0))+((IFERROR(AF699,
                                    0))*'1D'!$D$18)))))))</f>
        <v>2.1389677043987478</v>
      </c>
      <c r="X699" s="5">
        <f t="shared" ca="1" si="144"/>
        <v>11.122632062873489</v>
      </c>
      <c r="Y699" s="5">
        <f t="shared" ca="1" si="145"/>
        <v>1.1735290000551568</v>
      </c>
      <c r="Z699" s="5">
        <f t="shared" ca="1" si="146"/>
        <v>4.5807502857230418</v>
      </c>
      <c r="AA699" s="5">
        <f t="shared" ca="1" si="147"/>
        <v>634.3569677043987</v>
      </c>
      <c r="AB699" s="5">
        <f ca="1">AA699+((ABS(K699)/MAX(((F699)+(G699)*(W699))*(W699),
            0.000001))^2)/(2*'1D'!$I$5)</f>
        <v>635.42645155659807</v>
      </c>
      <c r="AC699" s="5">
        <f ca="1">((ABS(K699)*'1D'!$D$6)/(MAX(((F699)+(G699)*(W699))*(W699),
            0.000001)*MAX(((((F699)+(G699)*(W699))*(W699))/MAX((F699)+2*(W699)*SQRT(1+(G699)^2),
                    0.000001))^(2/3),
            0.000001)))^2</f>
        <v>3.8141460404132466E-3</v>
      </c>
      <c r="AD699" s="5">
        <f ca="1">ABS(ABS(K699)/MAX(((F699)+(G699)*(W699))*(W699),
        0.000001))/SQRT('1D'!$I$5*MAX((((F699)+(G699)*(W699))*(W699))/MAX((F699)+2*(G699)*(W699),
            0.000001),
        0.000001))</f>
        <v>1.0000000000000004</v>
      </c>
      <c r="AE699" s="5">
        <f ca="1">((F699)*(W699)^2)/2+(G699)*(W699)^3/3+(ABS(K699)^2)/('1D'!$I$5*MAX(((F699)+(G699)*(W699))*(W699),
        0.000001))</f>
        <v>35.686426155594638</v>
      </c>
      <c r="AF699" s="5">
        <f ca="1">IF($A$2=0,
    0,
    IFERROR(AB700+(((AC699+AC700)/2)*J700)+(IF(Z699&gt;Z700,
                '1D'!$D$8*((Z699^2-Z700^2)/(2*'1D'!$I$5)),
                '1D'!$D$9*((Z700^2-Z699^2)/(2*'1D'!$I$5)))+('1D'!$D$10*(ABS(I700)/90)*(MAX(Z699^2,
                        Z700^2)/(2*'1D'!$I$5))))-AB699,
        0))</f>
        <v>3.3622728137743252E-3</v>
      </c>
      <c r="AG699" s="5">
        <f ca="1">IF($A$2=0,
    1,
    IF(IFERROR(AG700,
            0)=0,
        0,
        IFERROR(IF(OR(ROUND(AD699,
                        3)&gt;=1,
                    AND(ABS(AF699)&lt;'1D'!$D$19,
                        AD699&lt;1)),
                1,
                0),
            0)))</f>
        <v>1</v>
      </c>
      <c r="AH699" s="5">
        <f ca="1">IFERROR(IF('1D'!V32="Supercritical",
        MAX('1D'!$D$16,
            IFERROR(L699,
                MAX('1D'!$D$16,
                    POWER((ABS(K699)^2)/('1D'!$I$5*MAX(F699,
                                0.1)^2),
                        1/3)))),
        IF('1D'!V32="Subcritical",
            MAX('1D'!$D$16,
                IFERROR(W699,
                    MAX('1D'!$D$16,
                        POWER((ABS(K699)^2)/('1D'!$I$5*MAX(F699,
                                    0.1)^2),
                            1/3)))),
            IF(IFERROR(T699,
                    -1E+99)&gt;=IFERROR(AE699,
                    -1E+99),
                MAX('1D'!$D$16,
                    IFERROR(L699,
                        MAX('1D'!$D$16,
                            POWER((ABS(K699)^2)/('1D'!$I$5*MAX(F699,
                                        0.1)^2),
                                1/3)))),
                MAX('1D'!$D$16,
                    IFERROR(W699,
                        MAX('1D'!$D$16,
                            POWER((ABS(K699)^2)/('1D'!$I$5*MAX(F699,
                                        0.1)^2),
                                1/3))))))),
    MAX('1D'!$D$16,
        POWER((ABS(K699)^2)/('1D'!$I$5*MAX(F699,
                    0.1)^2),
            1/3)))</f>
        <v>2.0411692021517887</v>
      </c>
      <c r="AI699" s="5">
        <f t="shared" ca="1" si="148"/>
        <v>634.25916920215172</v>
      </c>
      <c r="AJ699" s="5">
        <f ca="1">AI699+((ABS(K699)/MAX(((F699)+(G699)*(AH699))*(AH699),
            0.000001))^2)/(2*'1D'!$I$5)</f>
        <v>635.43359253909478</v>
      </c>
      <c r="AM699">
        <v>0</v>
      </c>
      <c r="AN699">
        <v>0</v>
      </c>
      <c r="AO699" s="5">
        <f t="shared" si="149"/>
        <v>0</v>
      </c>
      <c r="AP699" s="5">
        <f t="shared" si="153"/>
        <v>0</v>
      </c>
      <c r="AQ699" s="5">
        <f ca="1">ABS(ABS(K699)/MAX(((F699)+(G699)*(AH699))*(AH699),
        0.000001))/SQRT('1D'!$I$5*MAX((((F699)+(G699)*(AH699))*(AH699))/MAX((F699)+2*(G699)*(AH699),
            0.000001),
        0.000001))</f>
        <v>1.0727235886044055</v>
      </c>
      <c r="AR699" s="5" t="str">
        <f t="shared" ca="1" si="150"/>
        <v>Supercritical</v>
      </c>
      <c r="AS699" s="5">
        <f ca="1">((ABS(K699)*'1D'!$D$6)/(MAX(((F699)+(G699)*(AH699))*(AH699),
            0.000001)*MAX(((((F699)+(G699)*(AH699))*(AH699))/MAX((F699)+2*(AH699)*SQRT(1+(G699)^2),
                    0.000001))^(2/3),
            0.000001)))^2</f>
        <v>4.3358367565141456E-3</v>
      </c>
    </row>
    <row r="700" spans="1:45" x14ac:dyDescent="0.35">
      <c r="A700">
        <v>691</v>
      </c>
      <c r="B700">
        <v>689.99599999999998</v>
      </c>
      <c r="C700">
        <v>616115.51199999999</v>
      </c>
      <c r="D700">
        <v>3097311.7689999999</v>
      </c>
      <c r="E700">
        <v>632.21749999999997</v>
      </c>
      <c r="F700">
        <v>5.2</v>
      </c>
      <c r="G700">
        <v>0</v>
      </c>
      <c r="H700" t="s">
        <v>176</v>
      </c>
      <c r="I700">
        <v>2.7E-2</v>
      </c>
      <c r="J700" s="5">
        <f t="shared" si="151"/>
        <v>1</v>
      </c>
      <c r="K700" s="5">
        <f t="shared" ca="1" si="152"/>
        <v>50.95</v>
      </c>
      <c r="L700" s="5">
        <f ca="1">IF($A$2=0,
    IFERROR(L699,
        MAX('1D'!$D$16,
            POWER((ABS(K700)^2)/('1D'!$I$5*MAX(F700,
                        0.1)^2),
                1/3))),
    IF(IFERROR(V699,
            0)=0,
        IFERROR(L699,
            MAX('1D'!$D$16,
                POWER((ABS(K700)^2)/('1D'!$I$5*MAX(F700,
                            0.1)^2),
                    1/3))),
        IF(OR(IFERROR(L700,
                    0)=0,
                IFERROR(S699,
                    0)&lt;1,
                IFERROR(S700,
                    0)&lt;1),
            MAX('1D'!$D$16,
                POWER((ABS(K700)^2)/('1D'!$I$5*MAX(F700,
                            0.1)^2),
                    1/3)),
            IF(IFERROR(U700,
                    0)&gt;0,
                MAX('1D'!$D$16,
                    IFERROR(L700,
                        0)+((IFERROR(U700,
                                0))*'1D'!$D$18*IF((IFERROR(S700,
                                    0))&lt;1,
                            1,
                            -1))),
                IF(IFERROR(U700,
                        0)&lt;0,
                    IF(ABS((MAX('1D'!$D$16,
                                    POWER((ABS(K700)^2)/('1D'!$I$5*MAX(F700,
                                                0.1)^2),
                                        1/3)))-IFERROR(L700,
                                0))&gt;'1D'!$D$19,
                        MAX('1D'!$D$16,
                            IF((MAX('1D'!$D$16,
                                        POWER((ABS(K700)^2)/('1D'!$I$5*MAX(F700,
                                                    0.1)^2),
                                            1/3)))&gt;IFERROR(L700,
                                    0),
                                MIN((MAX('1D'!$D$16,
                                            POWER((ABS(K700)^2)/('1D'!$I$5*MAX(F700,
                                                        0.1)^2),
                                                1/3))),
                                    IFERROR(L700,
                                        0)+(MIN(ABS(IFERROR(U700,
                                                    0))*'1D'!$D$18,
                                            ABS((MAX('1D'!$D$16,
                                                        POWER((ABS(K700)^2)/('1D'!$I$5*MAX(F700,
                                                                    0.1)^2),
                                                            1/3)))-IFERROR(L700,
                                                    0))))),
                                MAX((MAX('1D'!$D$16,
                                            POWER((ABS(K700)^2)/('1D'!$I$5*MAX(F700,
                                                        0.1)^2),
                                                1/3))),
                                    IFERROR(L700,
                                        0)-(MIN(ABS(IFERROR(U700,
                                                    0))*'1D'!$D$18,
                                            ABS((MAX('1D'!$D$16,
                                                        POWER((ABS(K700)^2)/('1D'!$I$5*MAX(F700,
                                                                    0.1)^2),
                                                            1/3)))-IFERROR(L700,
                                                    0))))))),
                        MAX('1D'!$D$16,
                            POWER((ABS(K700)^2)/('1D'!$I$5*MAX(F700,
                                        0.1)^2),
                                1/3))),
                    MAX('1D'!$D$16,
                        IFERROR(L700,
                            0)))))))</f>
        <v>2.0411692021517887</v>
      </c>
      <c r="M700" s="5">
        <f t="shared" ca="1" si="140"/>
        <v>10.614079851189301</v>
      </c>
      <c r="N700" s="5">
        <f t="shared" ca="1" si="141"/>
        <v>1.1434704692804873</v>
      </c>
      <c r="O700" s="5">
        <f t="shared" ca="1" si="142"/>
        <v>4.8002276894771132</v>
      </c>
      <c r="P700" s="5">
        <f t="shared" ca="1" si="143"/>
        <v>634.25866920215174</v>
      </c>
      <c r="Q700" s="5">
        <f ca="1">P700+((ABS(K700)/MAX(((F700)+(G700)*(L700))*(L700),
            0.000001))^2)/(2*'1D'!$I$5)</f>
        <v>635.43309253909479</v>
      </c>
      <c r="R700" s="5">
        <f ca="1">((ABS(K700)*'1D'!$D$6)/(MAX(((F700)+(G700)*(L700))*(L700),
            0.000001)*MAX(((((F700)+(G700)*(L700))*(L700))/MAX((F700)+2*(L700)*SQRT(1+(G700)^2),
                    0.000001))^(2/3),
            0.000001)))^2</f>
        <v>4.3358367565141456E-3</v>
      </c>
      <c r="S700" s="5">
        <f ca="1">ABS(ABS(K700)/MAX(((F700)+(G700)*(L700))*(L700),
        0.000001))/SQRT('1D'!$I$5*MAX((((F700)+(G700)*(L700))*(L700))/MAX((F700)+2*(G700)*(L700),
            0.000001),
        0.000001))</f>
        <v>1.0727235886044055</v>
      </c>
      <c r="T700" s="5">
        <f ca="1">((F700)*(L700)^2)/2+(G700)*(L700)^3/3+(ABS(K700)^2)/('1D'!$I$5*MAX(((F700)+(G700)*(L700))*(L700),
        0.000001))</f>
        <v>35.763412605541333</v>
      </c>
      <c r="U700" s="5">
        <f ca="1">IF($A$2=0,
    0,
    IFERROR(Q699-(((R699+R700)/2)*J700)-(IF(O699&gt;O700,
                '1D'!$D$8*((O699^2-O700^2)/(2*'1D'!$I$5)),
                '1D'!$D$9*((O700^2-O699^2)/(2*'1D'!$I$5)))+('1D'!$D$10*(ABS(I700)/90)*(MAX(O699^2,
                        O700^2)/(2*'1D'!$I$5))))-Q700,
        0))</f>
        <v>-3.8886858066007335E-3</v>
      </c>
      <c r="V700" s="5">
        <f ca="1">IF($A$2=0,
    1,
    IF(IFERROR(V699,
            0)=0,
        0,
        IFERROR(IF(ROUND(S700,
                    3)=1,
                1,
                IF(AND(ABS(U700)&lt;'1D'!$D$19,
                        S700&gt;1),
                    1,
                    0)),
            0)))</f>
        <v>0</v>
      </c>
      <c r="W700" s="5">
        <f ca="1">IF($A$2=0,
    MAX(MAX('1D'!$D$16,
            MAX('1D'!$D$16,
                POWER((ABS(K700)^2)/('1D'!$I$5*MAX(F700,
                            0.1)^2),
                    1/3))),
        IFERROR(W1396,
            MAX(MAX('1D'!$D$16,
                    MAX('1D'!$D$16,
                        POWER((ABS(K700)^2)/('1D'!$I$5*MAX(F700,
                                    0.1)^2),
                            1/3))),
                ($L$2)-E1396))),
    IF(IFERROR(AG701,
            0)=0,
        MAX(MAX('1D'!$D$16,
                MAX('1D'!$D$16,
                    POWER((ABS(K700)^2)/('1D'!$I$5*MAX(F700,
                                0.1)^2),
                        1/3))),
            IFERROR(W1396,
                MAX(MAX('1D'!$D$16,
                        MAX('1D'!$D$16,
                            POWER((ABS(K700)^2)/('1D'!$I$5*MAX(F700,
                                        0.1)^2),
                                1/3))),
                    ($L$2)-E1396))),
        IF(IFERROR(W700,
                0)=0,
            MAX(MAX('1D'!$D$16,
                    MAX('1D'!$D$16,
                        POWER((ABS(K700)^2)/('1D'!$I$5*MAX(F700,
                                    0.1)^2),
                            1/3))),
                IFERROR(W1396,
                    MAX(MAX('1D'!$D$16,
                            MAX('1D'!$D$16,
                                POWER((ABS(K700)^2)/('1D'!$I$5*MAX(F700,
                                            0.1)^2),
                                    1/3))),
                        ($L$2)-E1396))),
            IF(OR(IFERROR(AD700,
                        0)&gt;=1,
                    IFERROR(AD701,
                        0)&gt;=1),
                MAX('1D'!$D$16,
                    MAX('1D'!$D$16,
                        POWER((ABS(K700)^2)/('1D'!$I$5*MAX(F700,
                                    0.1)^2),
                            1/3))),
                IF(ABS(IFERROR(AF700,
                            0))&lt;'1D'!$D$19,
                    MAX(MAX('1D'!$D$16,
                            MAX('1D'!$D$16,
                                POWER((ABS(K700)^2)/('1D'!$I$5*MAX(F700,
                                            0.1)^2),
                                    1/3))),
                        IFERROR(W700,
                            0)),
                    MAX(MAX('1D'!$D$16,
                            MAX('1D'!$D$16,
                                POWER((ABS(K700)^2)/('1D'!$I$5*MAX(F700,
                                            0.1)^2),
                                    1/3))),
                        (IFERROR(W700,
                                0))+((IFERROR(AF700,
                                    0))*'1D'!$D$18)))))))</f>
        <v>2.1389677043987478</v>
      </c>
      <c r="X700" s="5">
        <f t="shared" ca="1" si="144"/>
        <v>11.122632062873489</v>
      </c>
      <c r="Y700" s="5">
        <f t="shared" ca="1" si="145"/>
        <v>1.1735290000551568</v>
      </c>
      <c r="Z700" s="5">
        <f t="shared" ca="1" si="146"/>
        <v>4.5807502857230418</v>
      </c>
      <c r="AA700" s="5">
        <f t="shared" ca="1" si="147"/>
        <v>634.35646770439871</v>
      </c>
      <c r="AB700" s="5">
        <f ca="1">AA700+((ABS(K700)/MAX(((F700)+(G700)*(W700))*(W700),
            0.000001))^2)/(2*'1D'!$I$5)</f>
        <v>635.42595155659808</v>
      </c>
      <c r="AC700" s="5">
        <f ca="1">((ABS(K700)*'1D'!$D$6)/(MAX(((F700)+(G700)*(W700))*(W700),
            0.000001)*MAX(((((F700)+(G700)*(W700))*(W700))/MAX((F700)+2*(W700)*SQRT(1+(G700)^2),
                    0.000001))^(2/3),
            0.000001)))^2</f>
        <v>3.8141460404132466E-3</v>
      </c>
      <c r="AD700" s="5">
        <f ca="1">ABS(ABS(K700)/MAX(((F700)+(G700)*(W700))*(W700),
        0.000001))/SQRT('1D'!$I$5*MAX((((F700)+(G700)*(W700))*(W700))/MAX((F700)+2*(G700)*(W700),
            0.000001),
        0.000001))</f>
        <v>1.0000000000000004</v>
      </c>
      <c r="AE700" s="5">
        <f ca="1">((F700)*(W700)^2)/2+(G700)*(W700)^3/3+(ABS(K700)^2)/('1D'!$I$5*MAX(((F700)+(G700)*(W700))*(W700),
        0.000001))</f>
        <v>35.686426155594638</v>
      </c>
      <c r="AF700" s="5">
        <f ca="1">IF($A$2=0,
    0,
    IFERROR(AB701+(((AC700+AC701)/2)*J701)+(IF(Z700&gt;Z701,
                '1D'!$D$8*((Z700^2-Z701^2)/(2*'1D'!$I$5)),
                '1D'!$D$9*((Z701^2-Z700^2)/(2*'1D'!$I$5)))+('1D'!$D$10*(ABS(I701)/90)*(MAX(Z700^2,
                        Z701^2)/(2*'1D'!$I$5))))-AB700,
        0))</f>
        <v>3.3141460404522149E-3</v>
      </c>
      <c r="AG700" s="5">
        <f ca="1">IF($A$2=0,
    1,
    IF(IFERROR(AG701,
            0)=0,
        0,
        IFERROR(IF(OR(ROUND(AD700,
                        3)&gt;=1,
                    AND(ABS(AF700)&lt;'1D'!$D$19,
                        AD700&lt;1)),
                1,
                0),
            0)))</f>
        <v>1</v>
      </c>
      <c r="AH700" s="5">
        <f ca="1">IFERROR(IF('1D'!V32="Supercritical",
        MAX('1D'!$D$16,
            IFERROR(L700,
                MAX('1D'!$D$16,
                    POWER((ABS(K700)^2)/('1D'!$I$5*MAX(F700,
                                0.1)^2),
                        1/3)))),
        IF('1D'!V32="Subcritical",
            MAX('1D'!$D$16,
                IFERROR(W700,
                    MAX('1D'!$D$16,
                        POWER((ABS(K700)^2)/('1D'!$I$5*MAX(F700,
                                    0.1)^2),
                            1/3)))),
            IF(IFERROR(T700,
                    -1E+99)&gt;=IFERROR(AE700,
                    -1E+99),
                MAX('1D'!$D$16,
                    IFERROR(L700,
                        MAX('1D'!$D$16,
                            POWER((ABS(K700)^2)/('1D'!$I$5*MAX(F700,
                                        0.1)^2),
                                1/3)))),
                MAX('1D'!$D$16,
                    IFERROR(W700,
                        MAX('1D'!$D$16,
                            POWER((ABS(K700)^2)/('1D'!$I$5*MAX(F700,
                                        0.1)^2),
                                1/3))))))),
    MAX('1D'!$D$16,
        POWER((ABS(K700)^2)/('1D'!$I$5*MAX(F700,
                    0.1)^2),
            1/3)))</f>
        <v>2.0411692021517887</v>
      </c>
      <c r="AI700" s="5">
        <f t="shared" ca="1" si="148"/>
        <v>634.25866920215174</v>
      </c>
      <c r="AJ700" s="5">
        <f ca="1">AI700+((ABS(K700)/MAX(((F700)+(G700)*(AH700))*(AH700),
            0.000001))^2)/(2*'1D'!$I$5)</f>
        <v>635.43309253909479</v>
      </c>
      <c r="AM700">
        <v>0</v>
      </c>
      <c r="AN700">
        <v>0</v>
      </c>
      <c r="AO700" s="5">
        <f t="shared" si="149"/>
        <v>0</v>
      </c>
      <c r="AP700" s="5">
        <f t="shared" si="153"/>
        <v>0</v>
      </c>
      <c r="AQ700" s="5">
        <f ca="1">ABS(ABS(K700)/MAX(((F700)+(G700)*(AH700))*(AH700),
        0.000001))/SQRT('1D'!$I$5*MAX((((F700)+(G700)*(AH700))*(AH700))/MAX((F700)+2*(G700)*(AH700),
            0.000001),
        0.000001))</f>
        <v>1.0727235886044055</v>
      </c>
      <c r="AR700" s="5" t="str">
        <f t="shared" ca="1" si="150"/>
        <v>Supercritical</v>
      </c>
      <c r="AS700" s="5">
        <f ca="1">((ABS(K700)*'1D'!$D$6)/(MAX(((F700)+(G700)*(AH700))*(AH700),
            0.000001)*MAX(((((F700)+(G700)*(AH700))*(AH700))/MAX((F700)+2*(AH700)*SQRT(1+(G700)^2),
                    0.000001))^(2/3),
            0.000001)))^2</f>
        <v>4.3358367565141456E-3</v>
      </c>
    </row>
    <row r="701" spans="1:45" x14ac:dyDescent="0.35">
      <c r="A701">
        <v>692</v>
      </c>
      <c r="B701">
        <v>690.99599999999998</v>
      </c>
      <c r="C701">
        <v>616115.03799999994</v>
      </c>
      <c r="D701">
        <v>3097310.889</v>
      </c>
      <c r="E701">
        <v>632.21699999999998</v>
      </c>
      <c r="F701">
        <v>5.2</v>
      </c>
      <c r="G701">
        <v>0</v>
      </c>
      <c r="H701" t="s">
        <v>176</v>
      </c>
      <c r="I701">
        <v>0</v>
      </c>
      <c r="J701" s="5">
        <f t="shared" si="151"/>
        <v>1</v>
      </c>
      <c r="K701" s="5">
        <f t="shared" ca="1" si="152"/>
        <v>50.95</v>
      </c>
      <c r="L701" s="5">
        <f ca="1">IF($A$2=0,
    IFERROR(L700,
        MAX('1D'!$D$16,
            POWER((ABS(K701)^2)/('1D'!$I$5*MAX(F701,
                        0.1)^2),
                1/3))),
    IF(IFERROR(V700,
            0)=0,
        IFERROR(L700,
            MAX('1D'!$D$16,
                POWER((ABS(K701)^2)/('1D'!$I$5*MAX(F701,
                            0.1)^2),
                    1/3))),
        IF(OR(IFERROR(L701,
                    0)=0,
                IFERROR(S700,
                    0)&lt;1,
                IFERROR(S701,
                    0)&lt;1),
            MAX('1D'!$D$16,
                POWER((ABS(K701)^2)/('1D'!$I$5*MAX(F701,
                            0.1)^2),
                    1/3)),
            IF(IFERROR(U701,
                    0)&gt;0,
                MAX('1D'!$D$16,
                    IFERROR(L701,
                        0)+((IFERROR(U701,
                                0))*'1D'!$D$18*IF((IFERROR(S701,
                                    0))&lt;1,
                            1,
                            -1))),
                IF(IFERROR(U701,
                        0)&lt;0,
                    IF(ABS((MAX('1D'!$D$16,
                                    POWER((ABS(K701)^2)/('1D'!$I$5*MAX(F701,
                                                0.1)^2),
                                        1/3)))-IFERROR(L701,
                                0))&gt;'1D'!$D$19,
                        MAX('1D'!$D$16,
                            IF((MAX('1D'!$D$16,
                                        POWER((ABS(K701)^2)/('1D'!$I$5*MAX(F701,
                                                    0.1)^2),
                                            1/3)))&gt;IFERROR(L701,
                                    0),
                                MIN((MAX('1D'!$D$16,
                                            POWER((ABS(K701)^2)/('1D'!$I$5*MAX(F701,
                                                        0.1)^2),
                                                1/3))),
                                    IFERROR(L701,
                                        0)+(MIN(ABS(IFERROR(U701,
                                                    0))*'1D'!$D$18,
                                            ABS((MAX('1D'!$D$16,
                                                        POWER((ABS(K701)^2)/('1D'!$I$5*MAX(F701,
                                                                    0.1)^2),
                                                            1/3)))-IFERROR(L701,
                                                    0))))),
                                MAX((MAX('1D'!$D$16,
                                            POWER((ABS(K701)^2)/('1D'!$I$5*MAX(F701,
                                                        0.1)^2),
                                                1/3))),
                                    IFERROR(L701,
                                        0)-(MIN(ABS(IFERROR(U701,
                                                    0))*'1D'!$D$18,
                                            ABS((MAX('1D'!$D$16,
                                                        POWER((ABS(K701)^2)/('1D'!$I$5*MAX(F701,
                                                                    0.1)^2),
                                                            1/3)))-IFERROR(L701,
                                                    0))))))),
                        MAX('1D'!$D$16,
                            POWER((ABS(K701)^2)/('1D'!$I$5*MAX(F701,
                                        0.1)^2),
                                1/3))),
                    MAX('1D'!$D$16,
                        IFERROR(L701,
                            0)))))))</f>
        <v>2.0411692021517887</v>
      </c>
      <c r="M701" s="5">
        <f t="shared" ca="1" si="140"/>
        <v>10.614079851189301</v>
      </c>
      <c r="N701" s="5">
        <f t="shared" ca="1" si="141"/>
        <v>1.1434704692804873</v>
      </c>
      <c r="O701" s="5">
        <f t="shared" ca="1" si="142"/>
        <v>4.8002276894771132</v>
      </c>
      <c r="P701" s="5">
        <f t="shared" ca="1" si="143"/>
        <v>634.25816920215175</v>
      </c>
      <c r="Q701" s="5">
        <f ca="1">P701+((ABS(K701)/MAX(((F701)+(G701)*(L701))*(L701),
            0.000001))^2)/(2*'1D'!$I$5)</f>
        <v>635.4325925390948</v>
      </c>
      <c r="R701" s="5">
        <f ca="1">((ABS(K701)*'1D'!$D$6)/(MAX(((F701)+(G701)*(L701))*(L701),
            0.000001)*MAX(((((F701)+(G701)*(L701))*(L701))/MAX((F701)+2*(L701)*SQRT(1+(G701)^2),
                    0.000001))^(2/3),
            0.000001)))^2</f>
        <v>4.3358367565141456E-3</v>
      </c>
      <c r="S701" s="5">
        <f ca="1">ABS(ABS(K701)/MAX(((F701)+(G701)*(L701))*(L701),
        0.000001))/SQRT('1D'!$I$5*MAX((((F701)+(G701)*(L701))*(L701))/MAX((F701)+2*(G701)*(L701),
            0.000001),
        0.000001))</f>
        <v>1.0727235886044055</v>
      </c>
      <c r="T701" s="5">
        <f ca="1">((F701)*(L701)^2)/2+(G701)*(L701)^3/3+(ABS(K701)^2)/('1D'!$I$5*MAX(((F701)+(G701)*(L701))*(L701),
        0.000001))</f>
        <v>35.763412605541333</v>
      </c>
      <c r="U701" s="5">
        <f ca="1">IF($A$2=0,
    0,
    IFERROR(Q700-(((R700+R701)/2)*J701)-(IF(O700&gt;O701,
                '1D'!$D$8*((O700^2-O701^2)/(2*'1D'!$I$5)),
                '1D'!$D$9*((O701^2-O700^2)/(2*'1D'!$I$5)))+('1D'!$D$10*(ABS(I701)/90)*(MAX(O700^2,
                        O701^2)/(2*'1D'!$I$5))))-Q701,
        0))</f>
        <v>-3.8358367564796936E-3</v>
      </c>
      <c r="V701" s="5">
        <f ca="1">IF($A$2=0,
    1,
    IF(IFERROR(V700,
            0)=0,
        0,
        IFERROR(IF(ROUND(S701,
                    3)=1,
                1,
                IF(AND(ABS(U701)&lt;'1D'!$D$19,
                        S701&gt;1),
                    1,
                    0)),
            0)))</f>
        <v>0</v>
      </c>
      <c r="W701" s="5">
        <f ca="1">IF($A$2=0,
    MAX(MAX('1D'!$D$16,
            MAX('1D'!$D$16,
                POWER((ABS(K701)^2)/('1D'!$I$5*MAX(F701,
                            0.1)^2),
                    1/3))),
        IFERROR(W1396,
            MAX(MAX('1D'!$D$16,
                    MAX('1D'!$D$16,
                        POWER((ABS(K701)^2)/('1D'!$I$5*MAX(F701,
                                    0.1)^2),
                            1/3))),
                ($L$2)-E1396))),
    IF(IFERROR(AG702,
            0)=0,
        MAX(MAX('1D'!$D$16,
                MAX('1D'!$D$16,
                    POWER((ABS(K701)^2)/('1D'!$I$5*MAX(F701,
                                0.1)^2),
                        1/3))),
            IFERROR(W1396,
                MAX(MAX('1D'!$D$16,
                        MAX('1D'!$D$16,
                            POWER((ABS(K701)^2)/('1D'!$I$5*MAX(F701,
                                        0.1)^2),
                                1/3))),
                    ($L$2)-E1396))),
        IF(IFERROR(W701,
                0)=0,
            MAX(MAX('1D'!$D$16,
                    MAX('1D'!$D$16,
                        POWER((ABS(K701)^2)/('1D'!$I$5*MAX(F701,
                                    0.1)^2),
                            1/3))),
                IFERROR(W1396,
                    MAX(MAX('1D'!$D$16,
                            MAX('1D'!$D$16,
                                POWER((ABS(K701)^2)/('1D'!$I$5*MAX(F701,
                                            0.1)^2),
                                    1/3))),
                        ($L$2)-E1396))),
            IF(OR(IFERROR(AD701,
                        0)&gt;=1,
                    IFERROR(AD702,
                        0)&gt;=1),
                MAX('1D'!$D$16,
                    MAX('1D'!$D$16,
                        POWER((ABS(K701)^2)/('1D'!$I$5*MAX(F701,
                                    0.1)^2),
                            1/3))),
                IF(ABS(IFERROR(AF701,
                            0))&lt;'1D'!$D$19,
                    MAX(MAX('1D'!$D$16,
                            MAX('1D'!$D$16,
                                POWER((ABS(K701)^2)/('1D'!$I$5*MAX(F701,
                                            0.1)^2),
                                    1/3))),
                        IFERROR(W701,
                            0)),
                    MAX(MAX('1D'!$D$16,
                            MAX('1D'!$D$16,
                                POWER((ABS(K701)^2)/('1D'!$I$5*MAX(F701,
                                            0.1)^2),
                                    1/3))),
                        (IFERROR(W701,
                                0))+((IFERROR(AF701,
                                    0))*'1D'!$D$18)))))))</f>
        <v>2.1389677043987478</v>
      </c>
      <c r="X701" s="5">
        <f t="shared" ca="1" si="144"/>
        <v>11.122632062873489</v>
      </c>
      <c r="Y701" s="5">
        <f t="shared" ca="1" si="145"/>
        <v>1.1735290000551568</v>
      </c>
      <c r="Z701" s="5">
        <f t="shared" ca="1" si="146"/>
        <v>4.5807502857230418</v>
      </c>
      <c r="AA701" s="5">
        <f t="shared" ca="1" si="147"/>
        <v>634.35596770439872</v>
      </c>
      <c r="AB701" s="5">
        <f ca="1">AA701+((ABS(K701)/MAX(((F701)+(G701)*(W701))*(W701),
            0.000001))^2)/(2*'1D'!$I$5)</f>
        <v>635.42545155659809</v>
      </c>
      <c r="AC701" s="5">
        <f ca="1">((ABS(K701)*'1D'!$D$6)/(MAX(((F701)+(G701)*(W701))*(W701),
            0.000001)*MAX(((((F701)+(G701)*(W701))*(W701))/MAX((F701)+2*(W701)*SQRT(1+(G701)^2),
                    0.000001))^(2/3),
            0.000001)))^2</f>
        <v>3.8141460404132466E-3</v>
      </c>
      <c r="AD701" s="5">
        <f ca="1">ABS(ABS(K701)/MAX(((F701)+(G701)*(W701))*(W701),
        0.000001))/SQRT('1D'!$I$5*MAX((((F701)+(G701)*(W701))*(W701))/MAX((F701)+2*(G701)*(W701),
            0.000001),
        0.000001))</f>
        <v>1.0000000000000004</v>
      </c>
      <c r="AE701" s="5">
        <f ca="1">((F701)*(W701)^2)/2+(G701)*(W701)^3/3+(ABS(K701)^2)/('1D'!$I$5*MAX(((F701)+(G701)*(W701))*(W701),
        0.000001))</f>
        <v>35.686426155594638</v>
      </c>
      <c r="AF701" s="5">
        <f ca="1">IF($A$2=0,
    0,
    IFERROR(AB702+(((AC701+AC702)/2)*J702)+(IF(Z701&gt;Z702,
                '1D'!$D$8*((Z701^2-Z702^2)/(2*'1D'!$I$5)),
                '1D'!$D$9*((Z702^2-Z701^2)/(2*'1D'!$I$5)))+('1D'!$D$10*(ABS(I702)/90)*(MAX(Z701^2,
                        Z702^2)/(2*'1D'!$I$5))))-AB701,
        0))</f>
        <v>3.3513287753521581E-3</v>
      </c>
      <c r="AG701" s="5">
        <f ca="1">IF($A$2=0,
    1,
    IF(IFERROR(AG702,
            0)=0,
        0,
        IFERROR(IF(OR(ROUND(AD701,
                        3)&gt;=1,
                    AND(ABS(AF701)&lt;'1D'!$D$19,
                        AD701&lt;1)),
                1,
                0),
            0)))</f>
        <v>1</v>
      </c>
      <c r="AH701" s="5">
        <f ca="1">IFERROR(IF('1D'!V32="Supercritical",
        MAX('1D'!$D$16,
            IFERROR(L701,
                MAX('1D'!$D$16,
                    POWER((ABS(K701)^2)/('1D'!$I$5*MAX(F701,
                                0.1)^2),
                        1/3)))),
        IF('1D'!V32="Subcritical",
            MAX('1D'!$D$16,
                IFERROR(W701,
                    MAX('1D'!$D$16,
                        POWER((ABS(K701)^2)/('1D'!$I$5*MAX(F701,
                                    0.1)^2),
                            1/3)))),
            IF(IFERROR(T701,
                    -1E+99)&gt;=IFERROR(AE701,
                    -1E+99),
                MAX('1D'!$D$16,
                    IFERROR(L701,
                        MAX('1D'!$D$16,
                            POWER((ABS(K701)^2)/('1D'!$I$5*MAX(F701,
                                        0.1)^2),
                                1/3)))),
                MAX('1D'!$D$16,
                    IFERROR(W701,
                        MAX('1D'!$D$16,
                            POWER((ABS(K701)^2)/('1D'!$I$5*MAX(F701,
                                        0.1)^2),
                                1/3))))))),
    MAX('1D'!$D$16,
        POWER((ABS(K701)^2)/('1D'!$I$5*MAX(F701,
                    0.1)^2),
            1/3)))</f>
        <v>2.0411692021517887</v>
      </c>
      <c r="AI701" s="5">
        <f t="shared" ca="1" si="148"/>
        <v>634.25816920215175</v>
      </c>
      <c r="AJ701" s="5">
        <f ca="1">AI701+((ABS(K701)/MAX(((F701)+(G701)*(AH701))*(AH701),
            0.000001))^2)/(2*'1D'!$I$5)</f>
        <v>635.4325925390948</v>
      </c>
      <c r="AM701">
        <v>0</v>
      </c>
      <c r="AN701">
        <v>0</v>
      </c>
      <c r="AO701" s="5">
        <f t="shared" si="149"/>
        <v>0</v>
      </c>
      <c r="AP701" s="5">
        <f t="shared" si="153"/>
        <v>0</v>
      </c>
      <c r="AQ701" s="5">
        <f ca="1">ABS(ABS(K701)/MAX(((F701)+(G701)*(AH701))*(AH701),
        0.000001))/SQRT('1D'!$I$5*MAX((((F701)+(G701)*(AH701))*(AH701))/MAX((F701)+2*(G701)*(AH701),
            0.000001),
        0.000001))</f>
        <v>1.0727235886044055</v>
      </c>
      <c r="AR701" s="5" t="str">
        <f t="shared" ca="1" si="150"/>
        <v>Supercritical</v>
      </c>
      <c r="AS701" s="5">
        <f ca="1">((ABS(K701)*'1D'!$D$6)/(MAX(((F701)+(G701)*(AH701))*(AH701),
            0.000001)*MAX(((((F701)+(G701)*(AH701))*(AH701))/MAX((F701)+2*(AH701)*SQRT(1+(G701)^2),
                    0.000001))^(2/3),
            0.000001)))^2</f>
        <v>4.3358367565141456E-3</v>
      </c>
    </row>
    <row r="702" spans="1:45" x14ac:dyDescent="0.35">
      <c r="A702">
        <v>693</v>
      </c>
      <c r="B702">
        <v>691.995</v>
      </c>
      <c r="C702">
        <v>616114.56400000001</v>
      </c>
      <c r="D702">
        <v>3097310.0090000001</v>
      </c>
      <c r="E702">
        <v>632.2165</v>
      </c>
      <c r="F702">
        <v>5.2</v>
      </c>
      <c r="G702">
        <v>0</v>
      </c>
      <c r="H702" t="s">
        <v>176</v>
      </c>
      <c r="I702">
        <v>2.3E-2</v>
      </c>
      <c r="J702" s="5">
        <f t="shared" si="151"/>
        <v>0.99900000000002365</v>
      </c>
      <c r="K702" s="5">
        <f t="shared" ca="1" si="152"/>
        <v>50.95</v>
      </c>
      <c r="L702" s="5">
        <f ca="1">IF($A$2=0,
    IFERROR(L701,
        MAX('1D'!$D$16,
            POWER((ABS(K702)^2)/('1D'!$I$5*MAX(F702,
                        0.1)^2),
                1/3))),
    IF(IFERROR(V701,
            0)=0,
        IFERROR(L701,
            MAX('1D'!$D$16,
                POWER((ABS(K702)^2)/('1D'!$I$5*MAX(F702,
                            0.1)^2),
                    1/3))),
        IF(OR(IFERROR(L702,
                    0)=0,
                IFERROR(S701,
                    0)&lt;1,
                IFERROR(S702,
                    0)&lt;1),
            MAX('1D'!$D$16,
                POWER((ABS(K702)^2)/('1D'!$I$5*MAX(F702,
                            0.1)^2),
                    1/3)),
            IF(IFERROR(U702,
                    0)&gt;0,
                MAX('1D'!$D$16,
                    IFERROR(L702,
                        0)+((IFERROR(U702,
                                0))*'1D'!$D$18*IF((IFERROR(S702,
                                    0))&lt;1,
                            1,
                            -1))),
                IF(IFERROR(U702,
                        0)&lt;0,
                    IF(ABS((MAX('1D'!$D$16,
                                    POWER((ABS(K702)^2)/('1D'!$I$5*MAX(F702,
                                                0.1)^2),
                                        1/3)))-IFERROR(L702,
                                0))&gt;'1D'!$D$19,
                        MAX('1D'!$D$16,
                            IF((MAX('1D'!$D$16,
                                        POWER((ABS(K702)^2)/('1D'!$I$5*MAX(F702,
                                                    0.1)^2),
                                            1/3)))&gt;IFERROR(L702,
                                    0),
                                MIN((MAX('1D'!$D$16,
                                            POWER((ABS(K702)^2)/('1D'!$I$5*MAX(F702,
                                                        0.1)^2),
                                                1/3))),
                                    IFERROR(L702,
                                        0)+(MIN(ABS(IFERROR(U702,
                                                    0))*'1D'!$D$18,
                                            ABS((MAX('1D'!$D$16,
                                                        POWER((ABS(K702)^2)/('1D'!$I$5*MAX(F702,
                                                                    0.1)^2),
                                                            1/3)))-IFERROR(L702,
                                                    0))))),
                                MAX((MAX('1D'!$D$16,
                                            POWER((ABS(K702)^2)/('1D'!$I$5*MAX(F702,
                                                        0.1)^2),
                                                1/3))),
                                    IFERROR(L702,
                                        0)-(MIN(ABS(IFERROR(U702,
                                                    0))*'1D'!$D$18,
                                            ABS((MAX('1D'!$D$16,
                                                        POWER((ABS(K702)^2)/('1D'!$I$5*MAX(F702,
                                                                    0.1)^2),
                                                            1/3)))-IFERROR(L702,
                                                    0))))))),
                        MAX('1D'!$D$16,
                            POWER((ABS(K702)^2)/('1D'!$I$5*MAX(F702,
                                        0.1)^2),
                                1/3))),
                    MAX('1D'!$D$16,
                        IFERROR(L702,
                            0)))))))</f>
        <v>2.0411692021517887</v>
      </c>
      <c r="M702" s="5">
        <f t="shared" ca="1" si="140"/>
        <v>10.614079851189301</v>
      </c>
      <c r="N702" s="5">
        <f t="shared" ca="1" si="141"/>
        <v>1.1434704692804873</v>
      </c>
      <c r="O702" s="5">
        <f t="shared" ca="1" si="142"/>
        <v>4.8002276894771132</v>
      </c>
      <c r="P702" s="5">
        <f t="shared" ca="1" si="143"/>
        <v>634.25766920215176</v>
      </c>
      <c r="Q702" s="5">
        <f ca="1">P702+((ABS(K702)/MAX(((F702)+(G702)*(L702))*(L702),
            0.000001))^2)/(2*'1D'!$I$5)</f>
        <v>635.43209253909481</v>
      </c>
      <c r="R702" s="5">
        <f ca="1">((ABS(K702)*'1D'!$D$6)/(MAX(((F702)+(G702)*(L702))*(L702),
            0.000001)*MAX(((((F702)+(G702)*(L702))*(L702))/MAX((F702)+2*(L702)*SQRT(1+(G702)^2),
                    0.000001))^(2/3),
            0.000001)))^2</f>
        <v>4.3358367565141456E-3</v>
      </c>
      <c r="S702" s="5">
        <f ca="1">ABS(ABS(K702)/MAX(((F702)+(G702)*(L702))*(L702),
        0.000001))/SQRT('1D'!$I$5*MAX((((F702)+(G702)*(L702))*(L702))/MAX((F702)+2*(G702)*(L702),
            0.000001),
        0.000001))</f>
        <v>1.0727235886044055</v>
      </c>
      <c r="T702" s="5">
        <f ca="1">((F702)*(L702)^2)/2+(G702)*(L702)^3/3+(ABS(K702)^2)/('1D'!$I$5*MAX(((F702)+(G702)*(L702))*(L702),
        0.000001))</f>
        <v>35.763412605541333</v>
      </c>
      <c r="U702" s="5">
        <f ca="1">IF($A$2=0,
    0,
    IFERROR(Q701-(((R701+R702)/2)*J702)-(IF(O701&gt;O702,
                '1D'!$D$8*((O701^2-O702^2)/(2*'1D'!$I$5)),
                '1D'!$D$9*((O702^2-O701^2)/(2*'1D'!$I$5)))+('1D'!$D$10*(ABS(I702)/90)*(MAX(O701^2,
                        O702^2)/(2*'1D'!$I$5))))-Q702,
        0))</f>
        <v>-3.8765204810715659E-3</v>
      </c>
      <c r="V702" s="5">
        <f ca="1">IF($A$2=0,
    1,
    IF(IFERROR(V701,
            0)=0,
        0,
        IFERROR(IF(ROUND(S702,
                    3)=1,
                1,
                IF(AND(ABS(U702)&lt;'1D'!$D$19,
                        S702&gt;1),
                    1,
                    0)),
            0)))</f>
        <v>0</v>
      </c>
      <c r="W702" s="5">
        <f ca="1">IF($A$2=0,
    MAX(MAX('1D'!$D$16,
            MAX('1D'!$D$16,
                POWER((ABS(K702)^2)/('1D'!$I$5*MAX(F702,
                            0.1)^2),
                    1/3))),
        IFERROR(W1396,
            MAX(MAX('1D'!$D$16,
                    MAX('1D'!$D$16,
                        POWER((ABS(K702)^2)/('1D'!$I$5*MAX(F702,
                                    0.1)^2),
                            1/3))),
                ($L$2)-E1396))),
    IF(IFERROR(AG703,
            0)=0,
        MAX(MAX('1D'!$D$16,
                MAX('1D'!$D$16,
                    POWER((ABS(K702)^2)/('1D'!$I$5*MAX(F702,
                                0.1)^2),
                        1/3))),
            IFERROR(W1396,
                MAX(MAX('1D'!$D$16,
                        MAX('1D'!$D$16,
                            POWER((ABS(K702)^2)/('1D'!$I$5*MAX(F702,
                                        0.1)^2),
                                1/3))),
                    ($L$2)-E1396))),
        IF(IFERROR(W702,
                0)=0,
            MAX(MAX('1D'!$D$16,
                    MAX('1D'!$D$16,
                        POWER((ABS(K702)^2)/('1D'!$I$5*MAX(F702,
                                    0.1)^2),
                            1/3))),
                IFERROR(W1396,
                    MAX(MAX('1D'!$D$16,
                            MAX('1D'!$D$16,
                                POWER((ABS(K702)^2)/('1D'!$I$5*MAX(F702,
                                            0.1)^2),
                                    1/3))),
                        ($L$2)-E1396))),
            IF(OR(IFERROR(AD702,
                        0)&gt;=1,
                    IFERROR(AD703,
                        0)&gt;=1),
                MAX('1D'!$D$16,
                    MAX('1D'!$D$16,
                        POWER((ABS(K702)^2)/('1D'!$I$5*MAX(F702,
                                    0.1)^2),
                            1/3))),
                IF(ABS(IFERROR(AF702,
                            0))&lt;'1D'!$D$19,
                    MAX(MAX('1D'!$D$16,
                            MAX('1D'!$D$16,
                                POWER((ABS(K702)^2)/('1D'!$I$5*MAX(F702,
                                            0.1)^2),
                                    1/3))),
                        IFERROR(W702,
                            0)),
                    MAX(MAX('1D'!$D$16,
                            MAX('1D'!$D$16,
                                POWER((ABS(K702)^2)/('1D'!$I$5*MAX(F702,
                                            0.1)^2),
                                    1/3))),
                        (IFERROR(W702,
                                0))+((IFERROR(AF702,
                                    0))*'1D'!$D$18)))))))</f>
        <v>2.1389677043987478</v>
      </c>
      <c r="X702" s="5">
        <f t="shared" ca="1" si="144"/>
        <v>11.122632062873489</v>
      </c>
      <c r="Y702" s="5">
        <f t="shared" ca="1" si="145"/>
        <v>1.1735290000551568</v>
      </c>
      <c r="Z702" s="5">
        <f t="shared" ca="1" si="146"/>
        <v>4.5807502857230418</v>
      </c>
      <c r="AA702" s="5">
        <f t="shared" ca="1" si="147"/>
        <v>634.35546770439873</v>
      </c>
      <c r="AB702" s="5">
        <f ca="1">AA702+((ABS(K702)/MAX(((F702)+(G702)*(W702))*(W702),
            0.000001))^2)/(2*'1D'!$I$5)</f>
        <v>635.4249515565981</v>
      </c>
      <c r="AC702" s="5">
        <f ca="1">((ABS(K702)*'1D'!$D$6)/(MAX(((F702)+(G702)*(W702))*(W702),
            0.000001)*MAX(((((F702)+(G702)*(W702))*(W702))/MAX((F702)+2*(W702)*SQRT(1+(G702)^2),
                    0.000001))^(2/3),
            0.000001)))^2</f>
        <v>3.8141460404132466E-3</v>
      </c>
      <c r="AD702" s="5">
        <f ca="1">ABS(ABS(K702)/MAX(((F702)+(G702)*(W702))*(W702),
        0.000001))/SQRT('1D'!$I$5*MAX((((F702)+(G702)*(W702))*(W702))/MAX((F702)+2*(G702)*(W702),
            0.000001),
        0.000001))</f>
        <v>1.0000000000000004</v>
      </c>
      <c r="AE702" s="5">
        <f ca="1">((F702)*(W702)^2)/2+(G702)*(W702)^3/3+(ABS(K702)^2)/('1D'!$I$5*MAX(((F702)+(G702)*(W702))*(W702),
        0.000001))</f>
        <v>35.686426155594638</v>
      </c>
      <c r="AF702" s="5">
        <f ca="1">IF($A$2=0,
    0,
    IFERROR(AB703+(((AC702+AC703)/2)*J703)+(IF(Z702&gt;Z703,
                '1D'!$D$8*((Z702^2-Z703^2)/(2*'1D'!$I$5)),
                '1D'!$D$9*((Z703^2-Z702^2)/(2*'1D'!$I$5)))+('1D'!$D$10*(ABS(I703)/90)*(MAX(Z702^2,
                        Z703^2)/(2*'1D'!$I$5))))-AB702,
        0))</f>
        <v>3.3589570674621427E-3</v>
      </c>
      <c r="AG702" s="5">
        <f ca="1">IF($A$2=0,
    1,
    IF(IFERROR(AG703,
            0)=0,
        0,
        IFERROR(IF(OR(ROUND(AD702,
                        3)&gt;=1,
                    AND(ABS(AF702)&lt;'1D'!$D$19,
                        AD702&lt;1)),
                1,
                0),
            0)))</f>
        <v>1</v>
      </c>
      <c r="AH702" s="5">
        <f ca="1">IFERROR(IF('1D'!V32="Supercritical",
        MAX('1D'!$D$16,
            IFERROR(L702,
                MAX('1D'!$D$16,
                    POWER((ABS(K702)^2)/('1D'!$I$5*MAX(F702,
                                0.1)^2),
                        1/3)))),
        IF('1D'!V32="Subcritical",
            MAX('1D'!$D$16,
                IFERROR(W702,
                    MAX('1D'!$D$16,
                        POWER((ABS(K702)^2)/('1D'!$I$5*MAX(F702,
                                    0.1)^2),
                            1/3)))),
            IF(IFERROR(T702,
                    -1E+99)&gt;=IFERROR(AE702,
                    -1E+99),
                MAX('1D'!$D$16,
                    IFERROR(L702,
                        MAX('1D'!$D$16,
                            POWER((ABS(K702)^2)/('1D'!$I$5*MAX(F702,
                                        0.1)^2),
                                1/3)))),
                MAX('1D'!$D$16,
                    IFERROR(W702,
                        MAX('1D'!$D$16,
                            POWER((ABS(K702)^2)/('1D'!$I$5*MAX(F702,
                                        0.1)^2),
                                1/3))))))),
    MAX('1D'!$D$16,
        POWER((ABS(K702)^2)/('1D'!$I$5*MAX(F702,
                    0.1)^2),
            1/3)))</f>
        <v>2.0411692021517887</v>
      </c>
      <c r="AI702" s="5">
        <f t="shared" ca="1" si="148"/>
        <v>634.25766920215176</v>
      </c>
      <c r="AJ702" s="5">
        <f ca="1">AI702+((ABS(K702)/MAX(((F702)+(G702)*(AH702))*(AH702),
            0.000001))^2)/(2*'1D'!$I$5)</f>
        <v>635.43209253909481</v>
      </c>
      <c r="AM702">
        <v>0</v>
      </c>
      <c r="AN702">
        <v>0</v>
      </c>
      <c r="AO702" s="5">
        <f t="shared" si="149"/>
        <v>0</v>
      </c>
      <c r="AP702" s="5">
        <f t="shared" si="153"/>
        <v>0</v>
      </c>
      <c r="AQ702" s="5">
        <f ca="1">ABS(ABS(K702)/MAX(((F702)+(G702)*(AH702))*(AH702),
        0.000001))/SQRT('1D'!$I$5*MAX((((F702)+(G702)*(AH702))*(AH702))/MAX((F702)+2*(G702)*(AH702),
            0.000001),
        0.000001))</f>
        <v>1.0727235886044055</v>
      </c>
      <c r="AR702" s="5" t="str">
        <f t="shared" ca="1" si="150"/>
        <v>Supercritical</v>
      </c>
      <c r="AS702" s="5">
        <f ca="1">((ABS(K702)*'1D'!$D$6)/(MAX(((F702)+(G702)*(AH702))*(AH702),
            0.000001)*MAX(((((F702)+(G702)*(AH702))*(AH702))/MAX((F702)+2*(AH702)*SQRT(1+(G702)^2),
                    0.000001))^(2/3),
            0.000001)))^2</f>
        <v>4.3358367565141456E-3</v>
      </c>
    </row>
    <row r="703" spans="1:45" x14ac:dyDescent="0.35">
      <c r="A703">
        <v>694</v>
      </c>
      <c r="B703">
        <v>692.99599999999998</v>
      </c>
      <c r="C703">
        <v>616114.08900000004</v>
      </c>
      <c r="D703">
        <v>3097309.128</v>
      </c>
      <c r="E703">
        <v>632.21600000000001</v>
      </c>
      <c r="F703">
        <v>5.2</v>
      </c>
      <c r="G703">
        <v>0</v>
      </c>
      <c r="H703" t="s">
        <v>176</v>
      </c>
      <c r="I703">
        <v>2.3E-2</v>
      </c>
      <c r="J703" s="5">
        <f t="shared" si="151"/>
        <v>1.0009999999999764</v>
      </c>
      <c r="K703" s="5">
        <f t="shared" ca="1" si="152"/>
        <v>50.95</v>
      </c>
      <c r="L703" s="5">
        <f ca="1">IF($A$2=0,
    IFERROR(L702,
        MAX('1D'!$D$16,
            POWER((ABS(K703)^2)/('1D'!$I$5*MAX(F703,
                        0.1)^2),
                1/3))),
    IF(IFERROR(V702,
            0)=0,
        IFERROR(L702,
            MAX('1D'!$D$16,
                POWER((ABS(K703)^2)/('1D'!$I$5*MAX(F703,
                            0.1)^2),
                    1/3))),
        IF(OR(IFERROR(L703,
                    0)=0,
                IFERROR(S702,
                    0)&lt;1,
                IFERROR(S703,
                    0)&lt;1),
            MAX('1D'!$D$16,
                POWER((ABS(K703)^2)/('1D'!$I$5*MAX(F703,
                            0.1)^2),
                    1/3)),
            IF(IFERROR(U703,
                    0)&gt;0,
                MAX('1D'!$D$16,
                    IFERROR(L703,
                        0)+((IFERROR(U703,
                                0))*'1D'!$D$18*IF((IFERROR(S703,
                                    0))&lt;1,
                            1,
                            -1))),
                IF(IFERROR(U703,
                        0)&lt;0,
                    IF(ABS((MAX('1D'!$D$16,
                                    POWER((ABS(K703)^2)/('1D'!$I$5*MAX(F703,
                                                0.1)^2),
                                        1/3)))-IFERROR(L703,
                                0))&gt;'1D'!$D$19,
                        MAX('1D'!$D$16,
                            IF((MAX('1D'!$D$16,
                                        POWER((ABS(K703)^2)/('1D'!$I$5*MAX(F703,
                                                    0.1)^2),
                                            1/3)))&gt;IFERROR(L703,
                                    0),
                                MIN((MAX('1D'!$D$16,
                                            POWER((ABS(K703)^2)/('1D'!$I$5*MAX(F703,
                                                        0.1)^2),
                                                1/3))),
                                    IFERROR(L703,
                                        0)+(MIN(ABS(IFERROR(U703,
                                                    0))*'1D'!$D$18,
                                            ABS((MAX('1D'!$D$16,
                                                        POWER((ABS(K703)^2)/('1D'!$I$5*MAX(F703,
                                                                    0.1)^2),
                                                            1/3)))-IFERROR(L703,
                                                    0))))),
                                MAX((MAX('1D'!$D$16,
                                            POWER((ABS(K703)^2)/('1D'!$I$5*MAX(F703,
                                                        0.1)^2),
                                                1/3))),
                                    IFERROR(L703,
                                        0)-(MIN(ABS(IFERROR(U703,
                                                    0))*'1D'!$D$18,
                                            ABS((MAX('1D'!$D$16,
                                                        POWER((ABS(K703)^2)/('1D'!$I$5*MAX(F703,
                                                                    0.1)^2),
                                                            1/3)))-IFERROR(L703,
                                                    0))))))),
                        MAX('1D'!$D$16,
                            POWER((ABS(K703)^2)/('1D'!$I$5*MAX(F703,
                                        0.1)^2),
                                1/3))),
                    MAX('1D'!$D$16,
                        IFERROR(L703,
                            0)))))))</f>
        <v>2.0411692021517887</v>
      </c>
      <c r="M703" s="5">
        <f t="shared" ca="1" si="140"/>
        <v>10.614079851189301</v>
      </c>
      <c r="N703" s="5">
        <f t="shared" ca="1" si="141"/>
        <v>1.1434704692804873</v>
      </c>
      <c r="O703" s="5">
        <f t="shared" ca="1" si="142"/>
        <v>4.8002276894771132</v>
      </c>
      <c r="P703" s="5">
        <f t="shared" ca="1" si="143"/>
        <v>634.25716920215177</v>
      </c>
      <c r="Q703" s="5">
        <f ca="1">P703+((ABS(K703)/MAX(((F703)+(G703)*(L703))*(L703),
            0.000001))^2)/(2*'1D'!$I$5)</f>
        <v>635.43159253909482</v>
      </c>
      <c r="R703" s="5">
        <f ca="1">((ABS(K703)*'1D'!$D$6)/(MAX(((F703)+(G703)*(L703))*(L703),
            0.000001)*MAX(((((F703)+(G703)*(L703))*(L703))/MAX((F703)+2*(L703)*SQRT(1+(G703)^2),
                    0.000001))^(2/3),
            0.000001)))^2</f>
        <v>4.3358367565141456E-3</v>
      </c>
      <c r="S703" s="5">
        <f ca="1">ABS(ABS(K703)/MAX(((F703)+(G703)*(L703))*(L703),
        0.000001))/SQRT('1D'!$I$5*MAX((((F703)+(G703)*(L703))*(L703))/MAX((F703)+2*(G703)*(L703),
            0.000001),
        0.000001))</f>
        <v>1.0727235886044055</v>
      </c>
      <c r="T703" s="5">
        <f ca="1">((F703)*(L703)^2)/2+(G703)*(L703)^3/3+(ABS(K703)^2)/('1D'!$I$5*MAX(((F703)+(G703)*(L703))*(L703),
        0.000001))</f>
        <v>35.763412605541333</v>
      </c>
      <c r="U703" s="5">
        <f ca="1">IF($A$2=0,
    0,
    IFERROR(Q702-(((R702+R703)/2)*J703)-(IF(O702&gt;O703,
                '1D'!$D$8*((O702^2-O703^2)/(2*'1D'!$I$5)),
                '1D'!$D$9*((O703^2-O702^2)/(2*'1D'!$I$5)))+('1D'!$D$10*(ABS(I703)/90)*(MAX(O702^2,
                        O703^2)/(2*'1D'!$I$5))))-Q703,
        0))</f>
        <v>-3.8851921545983714E-3</v>
      </c>
      <c r="V703" s="5">
        <f ca="1">IF($A$2=0,
    1,
    IF(IFERROR(V702,
            0)=0,
        0,
        IFERROR(IF(ROUND(S703,
                    3)=1,
                1,
                IF(AND(ABS(U703)&lt;'1D'!$D$19,
                        S703&gt;1),
                    1,
                    0)),
            0)))</f>
        <v>0</v>
      </c>
      <c r="W703" s="5">
        <f ca="1">IF($A$2=0,
    MAX(MAX('1D'!$D$16,
            MAX('1D'!$D$16,
                POWER((ABS(K703)^2)/('1D'!$I$5*MAX(F703,
                            0.1)^2),
                    1/3))),
        IFERROR(W1396,
            MAX(MAX('1D'!$D$16,
                    MAX('1D'!$D$16,
                        POWER((ABS(K703)^2)/('1D'!$I$5*MAX(F703,
                                    0.1)^2),
                            1/3))),
                ($L$2)-E1396))),
    IF(IFERROR(AG704,
            0)=0,
        MAX(MAX('1D'!$D$16,
                MAX('1D'!$D$16,
                    POWER((ABS(K703)^2)/('1D'!$I$5*MAX(F703,
                                0.1)^2),
                        1/3))),
            IFERROR(W1396,
                MAX(MAX('1D'!$D$16,
                        MAX('1D'!$D$16,
                            POWER((ABS(K703)^2)/('1D'!$I$5*MAX(F703,
                                        0.1)^2),
                                1/3))),
                    ($L$2)-E1396))),
        IF(IFERROR(W703,
                0)=0,
            MAX(MAX('1D'!$D$16,
                    MAX('1D'!$D$16,
                        POWER((ABS(K703)^2)/('1D'!$I$5*MAX(F703,
                                    0.1)^2),
                            1/3))),
                IFERROR(W1396,
                    MAX(MAX('1D'!$D$16,
                            MAX('1D'!$D$16,
                                POWER((ABS(K703)^2)/('1D'!$I$5*MAX(F703,
                                            0.1)^2),
                                    1/3))),
                        ($L$2)-E1396))),
            IF(OR(IFERROR(AD703,
                        0)&gt;=1,
                    IFERROR(AD704,
                        0)&gt;=1),
                MAX('1D'!$D$16,
                    MAX('1D'!$D$16,
                        POWER((ABS(K703)^2)/('1D'!$I$5*MAX(F703,
                                    0.1)^2),
                            1/3))),
                IF(ABS(IFERROR(AF703,
                            0))&lt;'1D'!$D$19,
                    MAX(MAX('1D'!$D$16,
                            MAX('1D'!$D$16,
                                POWER((ABS(K703)^2)/('1D'!$I$5*MAX(F703,
                                            0.1)^2),
                                    1/3))),
                        IFERROR(W703,
                            0)),
                    MAX(MAX('1D'!$D$16,
                            MAX('1D'!$D$16,
                                POWER((ABS(K703)^2)/('1D'!$I$5*MAX(F703,
                                            0.1)^2),
                                    1/3))),
                        (IFERROR(W703,
                                0))+((IFERROR(AF703,
                                    0))*'1D'!$D$18)))))))</f>
        <v>2.1389677043987478</v>
      </c>
      <c r="X703" s="5">
        <f t="shared" ca="1" si="144"/>
        <v>11.122632062873489</v>
      </c>
      <c r="Y703" s="5">
        <f t="shared" ca="1" si="145"/>
        <v>1.1735290000551568</v>
      </c>
      <c r="Z703" s="5">
        <f t="shared" ca="1" si="146"/>
        <v>4.5807502857230418</v>
      </c>
      <c r="AA703" s="5">
        <f t="shared" ca="1" si="147"/>
        <v>634.35496770439875</v>
      </c>
      <c r="AB703" s="5">
        <f ca="1">AA703+((ABS(K703)/MAX(((F703)+(G703)*(W703))*(W703),
            0.000001))^2)/(2*'1D'!$I$5)</f>
        <v>635.42445155659811</v>
      </c>
      <c r="AC703" s="5">
        <f ca="1">((ABS(K703)*'1D'!$D$6)/(MAX(((F703)+(G703)*(W703))*(W703),
            0.000001)*MAX(((((F703)+(G703)*(W703))*(W703))/MAX((F703)+2*(W703)*SQRT(1+(G703)^2),
                    0.000001))^(2/3),
            0.000001)))^2</f>
        <v>3.8141460404132466E-3</v>
      </c>
      <c r="AD703" s="5">
        <f ca="1">ABS(ABS(K703)/MAX(((F703)+(G703)*(W703))*(W703),
        0.000001))/SQRT('1D'!$I$5*MAX((((F703)+(G703)*(W703))*(W703))/MAX((F703)+2*(G703)*(W703),
            0.000001),
        0.000001))</f>
        <v>1.0000000000000004</v>
      </c>
      <c r="AE703" s="5">
        <f ca="1">((F703)*(W703)^2)/2+(G703)*(W703)^3/3+(ABS(K703)^2)/('1D'!$I$5*MAX(((F703)+(G703)*(W703))*(W703),
        0.000001))</f>
        <v>35.686426155594638</v>
      </c>
      <c r="AF703" s="5">
        <f ca="1">IF($A$2=0,
    0,
    IFERROR(AB704+(((AC703+AC704)/2)*J704)+(IF(Z703&gt;Z704,
                '1D'!$D$8*((Z703^2-Z704^2)/(2*'1D'!$I$5)),
                '1D'!$D$9*((Z704^2-Z703^2)/(2*'1D'!$I$5)))+('1D'!$D$10*(ABS(I704)/90)*(MAX(Z703^2,
                        Z704^2)/(2*'1D'!$I$5))))-AB703,
        0))</f>
        <v>3.3622728137743252E-3</v>
      </c>
      <c r="AG703" s="5">
        <f ca="1">IF($A$2=0,
    1,
    IF(IFERROR(AG704,
            0)=0,
        0,
        IFERROR(IF(OR(ROUND(AD703,
                        3)&gt;=1,
                    AND(ABS(AF703)&lt;'1D'!$D$19,
                        AD703&lt;1)),
                1,
                0),
            0)))</f>
        <v>1</v>
      </c>
      <c r="AH703" s="5">
        <f ca="1">IFERROR(IF('1D'!V32="Supercritical",
        MAX('1D'!$D$16,
            IFERROR(L703,
                MAX('1D'!$D$16,
                    POWER((ABS(K703)^2)/('1D'!$I$5*MAX(F703,
                                0.1)^2),
                        1/3)))),
        IF('1D'!V32="Subcritical",
            MAX('1D'!$D$16,
                IFERROR(W703,
                    MAX('1D'!$D$16,
                        POWER((ABS(K703)^2)/('1D'!$I$5*MAX(F703,
                                    0.1)^2),
                            1/3)))),
            IF(IFERROR(T703,
                    -1E+99)&gt;=IFERROR(AE703,
                    -1E+99),
                MAX('1D'!$D$16,
                    IFERROR(L703,
                        MAX('1D'!$D$16,
                            POWER((ABS(K703)^2)/('1D'!$I$5*MAX(F703,
                                        0.1)^2),
                                1/3)))),
                MAX('1D'!$D$16,
                    IFERROR(W703,
                        MAX('1D'!$D$16,
                            POWER((ABS(K703)^2)/('1D'!$I$5*MAX(F703,
                                        0.1)^2),
                                1/3))))))),
    MAX('1D'!$D$16,
        POWER((ABS(K703)^2)/('1D'!$I$5*MAX(F703,
                    0.1)^2),
            1/3)))</f>
        <v>2.0411692021517887</v>
      </c>
      <c r="AI703" s="5">
        <f t="shared" ca="1" si="148"/>
        <v>634.25716920215177</v>
      </c>
      <c r="AJ703" s="5">
        <f ca="1">AI703+((ABS(K703)/MAX(((F703)+(G703)*(AH703))*(AH703),
            0.000001))^2)/(2*'1D'!$I$5)</f>
        <v>635.43159253909482</v>
      </c>
      <c r="AM703">
        <v>0</v>
      </c>
      <c r="AN703">
        <v>0</v>
      </c>
      <c r="AO703" s="5">
        <f t="shared" si="149"/>
        <v>0</v>
      </c>
      <c r="AP703" s="5">
        <f t="shared" si="153"/>
        <v>0</v>
      </c>
      <c r="AQ703" s="5">
        <f ca="1">ABS(ABS(K703)/MAX(((F703)+(G703)*(AH703))*(AH703),
        0.000001))/SQRT('1D'!$I$5*MAX((((F703)+(G703)*(AH703))*(AH703))/MAX((F703)+2*(G703)*(AH703),
            0.000001),
        0.000001))</f>
        <v>1.0727235886044055</v>
      </c>
      <c r="AR703" s="5" t="str">
        <f t="shared" ca="1" si="150"/>
        <v>Supercritical</v>
      </c>
      <c r="AS703" s="5">
        <f ca="1">((ABS(K703)*'1D'!$D$6)/(MAX(((F703)+(G703)*(AH703))*(AH703),
            0.000001)*MAX(((((F703)+(G703)*(AH703))*(AH703))/MAX((F703)+2*(AH703)*SQRT(1+(G703)^2),
                    0.000001))^(2/3),
            0.000001)))^2</f>
        <v>4.3358367565141456E-3</v>
      </c>
    </row>
    <row r="704" spans="1:45" x14ac:dyDescent="0.35">
      <c r="A704">
        <v>695</v>
      </c>
      <c r="B704">
        <v>693.99599999999998</v>
      </c>
      <c r="C704">
        <v>616113.61499999999</v>
      </c>
      <c r="D704">
        <v>3097308.2480000001</v>
      </c>
      <c r="E704">
        <v>632.21550000000002</v>
      </c>
      <c r="F704">
        <v>5.2</v>
      </c>
      <c r="G704">
        <v>0</v>
      </c>
      <c r="H704" t="s">
        <v>176</v>
      </c>
      <c r="I704">
        <v>2.7E-2</v>
      </c>
      <c r="J704" s="5">
        <f t="shared" si="151"/>
        <v>1</v>
      </c>
      <c r="K704" s="5">
        <f t="shared" ca="1" si="152"/>
        <v>50.95</v>
      </c>
      <c r="L704" s="5">
        <f ca="1">IF($A$2=0,
    IFERROR(L703,
        MAX('1D'!$D$16,
            POWER((ABS(K704)^2)/('1D'!$I$5*MAX(F704,
                        0.1)^2),
                1/3))),
    IF(IFERROR(V703,
            0)=0,
        IFERROR(L703,
            MAX('1D'!$D$16,
                POWER((ABS(K704)^2)/('1D'!$I$5*MAX(F704,
                            0.1)^2),
                    1/3))),
        IF(OR(IFERROR(L704,
                    0)=0,
                IFERROR(S703,
                    0)&lt;1,
                IFERROR(S704,
                    0)&lt;1),
            MAX('1D'!$D$16,
                POWER((ABS(K704)^2)/('1D'!$I$5*MAX(F704,
                            0.1)^2),
                    1/3)),
            IF(IFERROR(U704,
                    0)&gt;0,
                MAX('1D'!$D$16,
                    IFERROR(L704,
                        0)+((IFERROR(U704,
                                0))*'1D'!$D$18*IF((IFERROR(S704,
                                    0))&lt;1,
                            1,
                            -1))),
                IF(IFERROR(U704,
                        0)&lt;0,
                    IF(ABS((MAX('1D'!$D$16,
                                    POWER((ABS(K704)^2)/('1D'!$I$5*MAX(F704,
                                                0.1)^2),
                                        1/3)))-IFERROR(L704,
                                0))&gt;'1D'!$D$19,
                        MAX('1D'!$D$16,
                            IF((MAX('1D'!$D$16,
                                        POWER((ABS(K704)^2)/('1D'!$I$5*MAX(F704,
                                                    0.1)^2),
                                            1/3)))&gt;IFERROR(L704,
                                    0),
                                MIN((MAX('1D'!$D$16,
                                            POWER((ABS(K704)^2)/('1D'!$I$5*MAX(F704,
                                                        0.1)^2),
                                                1/3))),
                                    IFERROR(L704,
                                        0)+(MIN(ABS(IFERROR(U704,
                                                    0))*'1D'!$D$18,
                                            ABS((MAX('1D'!$D$16,
                                                        POWER((ABS(K704)^2)/('1D'!$I$5*MAX(F704,
                                                                    0.1)^2),
                                                            1/3)))-IFERROR(L704,
                                                    0))))),
                                MAX((MAX('1D'!$D$16,
                                            POWER((ABS(K704)^2)/('1D'!$I$5*MAX(F704,
                                                        0.1)^2),
                                                1/3))),
                                    IFERROR(L704,
                                        0)-(MIN(ABS(IFERROR(U704,
                                                    0))*'1D'!$D$18,
                                            ABS((MAX('1D'!$D$16,
                                                        POWER((ABS(K704)^2)/('1D'!$I$5*MAX(F704,
                                                                    0.1)^2),
                                                            1/3)))-IFERROR(L704,
                                                    0))))))),
                        MAX('1D'!$D$16,
                            POWER((ABS(K704)^2)/('1D'!$I$5*MAX(F704,
                                        0.1)^2),
                                1/3))),
                    MAX('1D'!$D$16,
                        IFERROR(L704,
                            0)))))))</f>
        <v>2.0411692021517887</v>
      </c>
      <c r="M704" s="5">
        <f t="shared" ca="1" si="140"/>
        <v>10.614079851189301</v>
      </c>
      <c r="N704" s="5">
        <f t="shared" ca="1" si="141"/>
        <v>1.1434704692804873</v>
      </c>
      <c r="O704" s="5">
        <f t="shared" ca="1" si="142"/>
        <v>4.8002276894771132</v>
      </c>
      <c r="P704" s="5">
        <f t="shared" ca="1" si="143"/>
        <v>634.25666920215178</v>
      </c>
      <c r="Q704" s="5">
        <f ca="1">P704+((ABS(K704)/MAX(((F704)+(G704)*(L704))*(L704),
            0.000001))^2)/(2*'1D'!$I$5)</f>
        <v>635.43109253909483</v>
      </c>
      <c r="R704" s="5">
        <f ca="1">((ABS(K704)*'1D'!$D$6)/(MAX(((F704)+(G704)*(L704))*(L704),
            0.000001)*MAX(((((F704)+(G704)*(L704))*(L704))/MAX((F704)+2*(L704)*SQRT(1+(G704)^2),
                    0.000001))^(2/3),
            0.000001)))^2</f>
        <v>4.3358367565141456E-3</v>
      </c>
      <c r="S704" s="5">
        <f ca="1">ABS(ABS(K704)/MAX(((F704)+(G704)*(L704))*(L704),
        0.000001))/SQRT('1D'!$I$5*MAX((((F704)+(G704)*(L704))*(L704))/MAX((F704)+2*(G704)*(L704),
            0.000001),
        0.000001))</f>
        <v>1.0727235886044055</v>
      </c>
      <c r="T704" s="5">
        <f ca="1">((F704)*(L704)^2)/2+(G704)*(L704)^3/3+(ABS(K704)^2)/('1D'!$I$5*MAX(((F704)+(G704)*(L704))*(L704),
        0.000001))</f>
        <v>35.763412605541333</v>
      </c>
      <c r="U704" s="5">
        <f ca="1">IF($A$2=0,
    0,
    IFERROR(Q703-(((R703+R704)/2)*J704)-(IF(O703&gt;O704,
                '1D'!$D$8*((O703^2-O704^2)/(2*'1D'!$I$5)),
                '1D'!$D$9*((O704^2-O703^2)/(2*'1D'!$I$5)))+('1D'!$D$10*(ABS(I704)/90)*(MAX(O703^2,
                        O704^2)/(2*'1D'!$I$5))))-Q704,
        0))</f>
        <v>-3.8886858066007335E-3</v>
      </c>
      <c r="V704" s="5">
        <f ca="1">IF($A$2=0,
    1,
    IF(IFERROR(V703,
            0)=0,
        0,
        IFERROR(IF(ROUND(S704,
                    3)=1,
                1,
                IF(AND(ABS(U704)&lt;'1D'!$D$19,
                        S704&gt;1),
                    1,
                    0)),
            0)))</f>
        <v>0</v>
      </c>
      <c r="W704" s="5">
        <f ca="1">IF($A$2=0,
    MAX(MAX('1D'!$D$16,
            MAX('1D'!$D$16,
                POWER((ABS(K704)^2)/('1D'!$I$5*MAX(F704,
                            0.1)^2),
                    1/3))),
        IFERROR(W1396,
            MAX(MAX('1D'!$D$16,
                    MAX('1D'!$D$16,
                        POWER((ABS(K704)^2)/('1D'!$I$5*MAX(F704,
                                    0.1)^2),
                            1/3))),
                ($L$2)-E1396))),
    IF(IFERROR(AG705,
            0)=0,
        MAX(MAX('1D'!$D$16,
                MAX('1D'!$D$16,
                    POWER((ABS(K704)^2)/('1D'!$I$5*MAX(F704,
                                0.1)^2),
                        1/3))),
            IFERROR(W1396,
                MAX(MAX('1D'!$D$16,
                        MAX('1D'!$D$16,
                            POWER((ABS(K704)^2)/('1D'!$I$5*MAX(F704,
                                        0.1)^2),
                                1/3))),
                    ($L$2)-E1396))),
        IF(IFERROR(W704,
                0)=0,
            MAX(MAX('1D'!$D$16,
                    MAX('1D'!$D$16,
                        POWER((ABS(K704)^2)/('1D'!$I$5*MAX(F704,
                                    0.1)^2),
                            1/3))),
                IFERROR(W1396,
                    MAX(MAX('1D'!$D$16,
                            MAX('1D'!$D$16,
                                POWER((ABS(K704)^2)/('1D'!$I$5*MAX(F704,
                                            0.1)^2),
                                    1/3))),
                        ($L$2)-E1396))),
            IF(OR(IFERROR(AD704,
                        0)&gt;=1,
                    IFERROR(AD705,
                        0)&gt;=1),
                MAX('1D'!$D$16,
                    MAX('1D'!$D$16,
                        POWER((ABS(K704)^2)/('1D'!$I$5*MAX(F704,
                                    0.1)^2),
                            1/3))),
                IF(ABS(IFERROR(AF704,
                            0))&lt;'1D'!$D$19,
                    MAX(MAX('1D'!$D$16,
                            MAX('1D'!$D$16,
                                POWER((ABS(K704)^2)/('1D'!$I$5*MAX(F704,
                                            0.1)^2),
                                    1/3))),
                        IFERROR(W704,
                            0)),
                    MAX(MAX('1D'!$D$16,
                            MAX('1D'!$D$16,
                                POWER((ABS(K704)^2)/('1D'!$I$5*MAX(F704,
                                            0.1)^2),
                                    1/3))),
                        (IFERROR(W704,
                                0))+((IFERROR(AF704,
                                    0))*'1D'!$D$18)))))))</f>
        <v>2.1389677043987478</v>
      </c>
      <c r="X704" s="5">
        <f t="shared" ca="1" si="144"/>
        <v>11.122632062873489</v>
      </c>
      <c r="Y704" s="5">
        <f t="shared" ca="1" si="145"/>
        <v>1.1735290000551568</v>
      </c>
      <c r="Z704" s="5">
        <f t="shared" ca="1" si="146"/>
        <v>4.5807502857230418</v>
      </c>
      <c r="AA704" s="5">
        <f t="shared" ca="1" si="147"/>
        <v>634.35446770439876</v>
      </c>
      <c r="AB704" s="5">
        <f ca="1">AA704+((ABS(K704)/MAX(((F704)+(G704)*(W704))*(W704),
            0.000001))^2)/(2*'1D'!$I$5)</f>
        <v>635.42395155659813</v>
      </c>
      <c r="AC704" s="5">
        <f ca="1">((ABS(K704)*'1D'!$D$6)/(MAX(((F704)+(G704)*(W704))*(W704),
            0.000001)*MAX(((((F704)+(G704)*(W704))*(W704))/MAX((F704)+2*(W704)*SQRT(1+(G704)^2),
                    0.000001))^(2/3),
            0.000001)))^2</f>
        <v>3.8141460404132466E-3</v>
      </c>
      <c r="AD704" s="5">
        <f ca="1">ABS(ABS(K704)/MAX(((F704)+(G704)*(W704))*(W704),
        0.000001))/SQRT('1D'!$I$5*MAX((((F704)+(G704)*(W704))*(W704))/MAX((F704)+2*(G704)*(W704),
            0.000001),
        0.000001))</f>
        <v>1.0000000000000004</v>
      </c>
      <c r="AE704" s="5">
        <f ca="1">((F704)*(W704)^2)/2+(G704)*(W704)^3/3+(ABS(K704)^2)/('1D'!$I$5*MAX(((F704)+(G704)*(W704))*(W704),
        0.000001))</f>
        <v>35.686426155594638</v>
      </c>
      <c r="AF704" s="5">
        <f ca="1">IF($A$2=0,
    0,
    IFERROR(AB705+(((AC704+AC705)/2)*J705)+(IF(Z704&gt;Z705,
                '1D'!$D$8*((Z704^2-Z705^2)/(2*'1D'!$I$5)),
                '1D'!$D$9*((Z705^2-Z704^2)/(2*'1D'!$I$5)))+('1D'!$D$10*(ABS(I705)/90)*(MAX(Z704^2,
                        Z705^2)/(2*'1D'!$I$5))))-AB704,
        0))</f>
        <v>3.3622728137743252E-3</v>
      </c>
      <c r="AG704" s="5">
        <f ca="1">IF($A$2=0,
    1,
    IF(IFERROR(AG705,
            0)=0,
        0,
        IFERROR(IF(OR(ROUND(AD704,
                        3)&gt;=1,
                    AND(ABS(AF704)&lt;'1D'!$D$19,
                        AD704&lt;1)),
                1,
                0),
            0)))</f>
        <v>1</v>
      </c>
      <c r="AH704" s="5">
        <f ca="1">IFERROR(IF('1D'!V32="Supercritical",
        MAX('1D'!$D$16,
            IFERROR(L704,
                MAX('1D'!$D$16,
                    POWER((ABS(K704)^2)/('1D'!$I$5*MAX(F704,
                                0.1)^2),
                        1/3)))),
        IF('1D'!V32="Subcritical",
            MAX('1D'!$D$16,
                IFERROR(W704,
                    MAX('1D'!$D$16,
                        POWER((ABS(K704)^2)/('1D'!$I$5*MAX(F704,
                                    0.1)^2),
                            1/3)))),
            IF(IFERROR(T704,
                    -1E+99)&gt;=IFERROR(AE704,
                    -1E+99),
                MAX('1D'!$D$16,
                    IFERROR(L704,
                        MAX('1D'!$D$16,
                            POWER((ABS(K704)^2)/('1D'!$I$5*MAX(F704,
                                        0.1)^2),
                                1/3)))),
                MAX('1D'!$D$16,
                    IFERROR(W704,
                        MAX('1D'!$D$16,
                            POWER((ABS(K704)^2)/('1D'!$I$5*MAX(F704,
                                        0.1)^2),
                                1/3))))))),
    MAX('1D'!$D$16,
        POWER((ABS(K704)^2)/('1D'!$I$5*MAX(F704,
                    0.1)^2),
            1/3)))</f>
        <v>2.0411692021517887</v>
      </c>
      <c r="AI704" s="5">
        <f t="shared" ca="1" si="148"/>
        <v>634.25666920215178</v>
      </c>
      <c r="AJ704" s="5">
        <f ca="1">AI704+((ABS(K704)/MAX(((F704)+(G704)*(AH704))*(AH704),
            0.000001))^2)/(2*'1D'!$I$5)</f>
        <v>635.43109253909483</v>
      </c>
      <c r="AM704">
        <v>0</v>
      </c>
      <c r="AN704">
        <v>0</v>
      </c>
      <c r="AO704" s="5">
        <f t="shared" si="149"/>
        <v>0</v>
      </c>
      <c r="AP704" s="5">
        <f t="shared" si="153"/>
        <v>0</v>
      </c>
      <c r="AQ704" s="5">
        <f ca="1">ABS(ABS(K704)/MAX(((F704)+(G704)*(AH704))*(AH704),
        0.000001))/SQRT('1D'!$I$5*MAX((((F704)+(G704)*(AH704))*(AH704))/MAX((F704)+2*(G704)*(AH704),
            0.000001),
        0.000001))</f>
        <v>1.0727235886044055</v>
      </c>
      <c r="AR704" s="5" t="str">
        <f t="shared" ca="1" si="150"/>
        <v>Supercritical</v>
      </c>
      <c r="AS704" s="5">
        <f ca="1">((ABS(K704)*'1D'!$D$6)/(MAX(((F704)+(G704)*(AH704))*(AH704),
            0.000001)*MAX(((((F704)+(G704)*(AH704))*(AH704))/MAX((F704)+2*(AH704)*SQRT(1+(G704)^2),
                    0.000001))^(2/3),
            0.000001)))^2</f>
        <v>4.3358367565141456E-3</v>
      </c>
    </row>
    <row r="705" spans="1:45" x14ac:dyDescent="0.35">
      <c r="A705">
        <v>696</v>
      </c>
      <c r="B705">
        <v>694.99599999999998</v>
      </c>
      <c r="C705">
        <v>616113.14099999995</v>
      </c>
      <c r="D705">
        <v>3097307.3670000001</v>
      </c>
      <c r="E705">
        <v>632.21500000000003</v>
      </c>
      <c r="F705">
        <v>5.2</v>
      </c>
      <c r="G705">
        <v>0</v>
      </c>
      <c r="H705" t="s">
        <v>176</v>
      </c>
      <c r="I705">
        <v>2.7E-2</v>
      </c>
      <c r="J705" s="5">
        <f t="shared" si="151"/>
        <v>1</v>
      </c>
      <c r="K705" s="5">
        <f t="shared" ca="1" si="152"/>
        <v>50.95</v>
      </c>
      <c r="L705" s="5">
        <f ca="1">IF($A$2=0,
    IFERROR(L704,
        MAX('1D'!$D$16,
            POWER((ABS(K705)^2)/('1D'!$I$5*MAX(F705,
                        0.1)^2),
                1/3))),
    IF(IFERROR(V704,
            0)=0,
        IFERROR(L704,
            MAX('1D'!$D$16,
                POWER((ABS(K705)^2)/('1D'!$I$5*MAX(F705,
                            0.1)^2),
                    1/3))),
        IF(OR(IFERROR(L705,
                    0)=0,
                IFERROR(S704,
                    0)&lt;1,
                IFERROR(S705,
                    0)&lt;1),
            MAX('1D'!$D$16,
                POWER((ABS(K705)^2)/('1D'!$I$5*MAX(F705,
                            0.1)^2),
                    1/3)),
            IF(IFERROR(U705,
                    0)&gt;0,
                MAX('1D'!$D$16,
                    IFERROR(L705,
                        0)+((IFERROR(U705,
                                0))*'1D'!$D$18*IF((IFERROR(S705,
                                    0))&lt;1,
                            1,
                            -1))),
                IF(IFERROR(U705,
                        0)&lt;0,
                    IF(ABS((MAX('1D'!$D$16,
                                    POWER((ABS(K705)^2)/('1D'!$I$5*MAX(F705,
                                                0.1)^2),
                                        1/3)))-IFERROR(L705,
                                0))&gt;'1D'!$D$19,
                        MAX('1D'!$D$16,
                            IF((MAX('1D'!$D$16,
                                        POWER((ABS(K705)^2)/('1D'!$I$5*MAX(F705,
                                                    0.1)^2),
                                            1/3)))&gt;IFERROR(L705,
                                    0),
                                MIN((MAX('1D'!$D$16,
                                            POWER((ABS(K705)^2)/('1D'!$I$5*MAX(F705,
                                                        0.1)^2),
                                                1/3))),
                                    IFERROR(L705,
                                        0)+(MIN(ABS(IFERROR(U705,
                                                    0))*'1D'!$D$18,
                                            ABS((MAX('1D'!$D$16,
                                                        POWER((ABS(K705)^2)/('1D'!$I$5*MAX(F705,
                                                                    0.1)^2),
                                                            1/3)))-IFERROR(L705,
                                                    0))))),
                                MAX((MAX('1D'!$D$16,
                                            POWER((ABS(K705)^2)/('1D'!$I$5*MAX(F705,
                                                        0.1)^2),
                                                1/3))),
                                    IFERROR(L705,
                                        0)-(MIN(ABS(IFERROR(U705,
                                                    0))*'1D'!$D$18,
                                            ABS((MAX('1D'!$D$16,
                                                        POWER((ABS(K705)^2)/('1D'!$I$5*MAX(F705,
                                                                    0.1)^2),
                                                            1/3)))-IFERROR(L705,
                                                    0))))))),
                        MAX('1D'!$D$16,
                            POWER((ABS(K705)^2)/('1D'!$I$5*MAX(F705,
                                        0.1)^2),
                                1/3))),
                    MAX('1D'!$D$16,
                        IFERROR(L705,
                            0)))))))</f>
        <v>2.0411692021517887</v>
      </c>
      <c r="M705" s="5">
        <f t="shared" ca="1" si="140"/>
        <v>10.614079851189301</v>
      </c>
      <c r="N705" s="5">
        <f t="shared" ca="1" si="141"/>
        <v>1.1434704692804873</v>
      </c>
      <c r="O705" s="5">
        <f t="shared" ca="1" si="142"/>
        <v>4.8002276894771132</v>
      </c>
      <c r="P705" s="5">
        <f t="shared" ca="1" si="143"/>
        <v>634.2561692021518</v>
      </c>
      <c r="Q705" s="5">
        <f ca="1">P705+((ABS(K705)/MAX(((F705)+(G705)*(L705))*(L705),
            0.000001))^2)/(2*'1D'!$I$5)</f>
        <v>635.43059253909485</v>
      </c>
      <c r="R705" s="5">
        <f ca="1">((ABS(K705)*'1D'!$D$6)/(MAX(((F705)+(G705)*(L705))*(L705),
            0.000001)*MAX(((((F705)+(G705)*(L705))*(L705))/MAX((F705)+2*(L705)*SQRT(1+(G705)^2),
                    0.000001))^(2/3),
            0.000001)))^2</f>
        <v>4.3358367565141456E-3</v>
      </c>
      <c r="S705" s="5">
        <f ca="1">ABS(ABS(K705)/MAX(((F705)+(G705)*(L705))*(L705),
        0.000001))/SQRT('1D'!$I$5*MAX((((F705)+(G705)*(L705))*(L705))/MAX((F705)+2*(G705)*(L705),
            0.000001),
        0.000001))</f>
        <v>1.0727235886044055</v>
      </c>
      <c r="T705" s="5">
        <f ca="1">((F705)*(L705)^2)/2+(G705)*(L705)^3/3+(ABS(K705)^2)/('1D'!$I$5*MAX(((F705)+(G705)*(L705))*(L705),
        0.000001))</f>
        <v>35.763412605541333</v>
      </c>
      <c r="U705" s="5">
        <f ca="1">IF($A$2=0,
    0,
    IFERROR(Q704-(((R704+R705)/2)*J705)-(IF(O704&gt;O705,
                '1D'!$D$8*((O704^2-O705^2)/(2*'1D'!$I$5)),
                '1D'!$D$9*((O705^2-O704^2)/(2*'1D'!$I$5)))+('1D'!$D$10*(ABS(I705)/90)*(MAX(O704^2,
                        O705^2)/(2*'1D'!$I$5))))-Q705,
        0))</f>
        <v>-3.8886858066007335E-3</v>
      </c>
      <c r="V705" s="5">
        <f ca="1">IF($A$2=0,
    1,
    IF(IFERROR(V704,
            0)=0,
        0,
        IFERROR(IF(ROUND(S705,
                    3)=1,
                1,
                IF(AND(ABS(U705)&lt;'1D'!$D$19,
                        S705&gt;1),
                    1,
                    0)),
            0)))</f>
        <v>0</v>
      </c>
      <c r="W705" s="5">
        <f ca="1">IF($A$2=0,
    MAX(MAX('1D'!$D$16,
            MAX('1D'!$D$16,
                POWER((ABS(K705)^2)/('1D'!$I$5*MAX(F705,
                            0.1)^2),
                    1/3))),
        IFERROR(W1396,
            MAX(MAX('1D'!$D$16,
                    MAX('1D'!$D$16,
                        POWER((ABS(K705)^2)/('1D'!$I$5*MAX(F705,
                                    0.1)^2),
                            1/3))),
                ($L$2)-E1396))),
    IF(IFERROR(AG706,
            0)=0,
        MAX(MAX('1D'!$D$16,
                MAX('1D'!$D$16,
                    POWER((ABS(K705)^2)/('1D'!$I$5*MAX(F705,
                                0.1)^2),
                        1/3))),
            IFERROR(W1396,
                MAX(MAX('1D'!$D$16,
                        MAX('1D'!$D$16,
                            POWER((ABS(K705)^2)/('1D'!$I$5*MAX(F705,
                                        0.1)^2),
                                1/3))),
                    ($L$2)-E1396))),
        IF(IFERROR(W705,
                0)=0,
            MAX(MAX('1D'!$D$16,
                    MAX('1D'!$D$16,
                        POWER((ABS(K705)^2)/('1D'!$I$5*MAX(F705,
                                    0.1)^2),
                            1/3))),
                IFERROR(W1396,
                    MAX(MAX('1D'!$D$16,
                            MAX('1D'!$D$16,
                                POWER((ABS(K705)^2)/('1D'!$I$5*MAX(F705,
                                            0.1)^2),
                                    1/3))),
                        ($L$2)-E1396))),
            IF(OR(IFERROR(AD705,
                        0)&gt;=1,
                    IFERROR(AD706,
                        0)&gt;=1),
                MAX('1D'!$D$16,
                    MAX('1D'!$D$16,
                        POWER((ABS(K705)^2)/('1D'!$I$5*MAX(F705,
                                    0.1)^2),
                            1/3))),
                IF(ABS(IFERROR(AF705,
                            0))&lt;'1D'!$D$19,
                    MAX(MAX('1D'!$D$16,
                            MAX('1D'!$D$16,
                                POWER((ABS(K705)^2)/('1D'!$I$5*MAX(F705,
                                            0.1)^2),
                                    1/3))),
                        IFERROR(W705,
                            0)),
                    MAX(MAX('1D'!$D$16,
                            MAX('1D'!$D$16,
                                POWER((ABS(K705)^2)/('1D'!$I$5*MAX(F705,
                                            0.1)^2),
                                    1/3))),
                        (IFERROR(W705,
                                0))+((IFERROR(AF705,
                                    0))*'1D'!$D$18)))))))</f>
        <v>2.1389677043987478</v>
      </c>
      <c r="X705" s="5">
        <f t="shared" ca="1" si="144"/>
        <v>11.122632062873489</v>
      </c>
      <c r="Y705" s="5">
        <f t="shared" ca="1" si="145"/>
        <v>1.1735290000551568</v>
      </c>
      <c r="Z705" s="5">
        <f t="shared" ca="1" si="146"/>
        <v>4.5807502857230418</v>
      </c>
      <c r="AA705" s="5">
        <f t="shared" ca="1" si="147"/>
        <v>634.35396770439877</v>
      </c>
      <c r="AB705" s="5">
        <f ca="1">AA705+((ABS(K705)/MAX(((F705)+(G705)*(W705))*(W705),
            0.000001))^2)/(2*'1D'!$I$5)</f>
        <v>635.42345155659814</v>
      </c>
      <c r="AC705" s="5">
        <f ca="1">((ABS(K705)*'1D'!$D$6)/(MAX(((F705)+(G705)*(W705))*(W705),
            0.000001)*MAX(((((F705)+(G705)*(W705))*(W705))/MAX((F705)+2*(W705)*SQRT(1+(G705)^2),
                    0.000001))^(2/3),
            0.000001)))^2</f>
        <v>3.8141460404132466E-3</v>
      </c>
      <c r="AD705" s="5">
        <f ca="1">ABS(ABS(K705)/MAX(((F705)+(G705)*(W705))*(W705),
        0.000001))/SQRT('1D'!$I$5*MAX((((F705)+(G705)*(W705))*(W705))/MAX((F705)+2*(G705)*(W705),
            0.000001),
        0.000001))</f>
        <v>1.0000000000000004</v>
      </c>
      <c r="AE705" s="5">
        <f ca="1">((F705)*(W705)^2)/2+(G705)*(W705)^3/3+(ABS(K705)^2)/('1D'!$I$5*MAX(((F705)+(G705)*(W705))*(W705),
        0.000001))</f>
        <v>35.686426155594638</v>
      </c>
      <c r="AF705" s="5">
        <f ca="1">IF($A$2=0,
    0,
    IFERROR(AB706+(((AC705+AC706)/2)*J706)+(IF(Z705&gt;Z706,
                '1D'!$D$8*((Z705^2-Z706^2)/(2*'1D'!$I$5)),
                '1D'!$D$9*((Z706^2-Z705^2)/(2*'1D'!$I$5)))+('1D'!$D$10*(ABS(I706)/90)*(MAX(Z705^2,
                        Z706^2)/(2*'1D'!$I$5))))-AB705,
        0))</f>
        <v>3.3141460404522149E-3</v>
      </c>
      <c r="AG705" s="5">
        <f ca="1">IF($A$2=0,
    1,
    IF(IFERROR(AG706,
            0)=0,
        0,
        IFERROR(IF(OR(ROUND(AD705,
                        3)&gt;=1,
                    AND(ABS(AF705)&lt;'1D'!$D$19,
                        AD705&lt;1)),
                1,
                0),
            0)))</f>
        <v>1</v>
      </c>
      <c r="AH705" s="5">
        <f ca="1">IFERROR(IF('1D'!V32="Supercritical",
        MAX('1D'!$D$16,
            IFERROR(L705,
                MAX('1D'!$D$16,
                    POWER((ABS(K705)^2)/('1D'!$I$5*MAX(F705,
                                0.1)^2),
                        1/3)))),
        IF('1D'!V32="Subcritical",
            MAX('1D'!$D$16,
                IFERROR(W705,
                    MAX('1D'!$D$16,
                        POWER((ABS(K705)^2)/('1D'!$I$5*MAX(F705,
                                    0.1)^2),
                            1/3)))),
            IF(IFERROR(T705,
                    -1E+99)&gt;=IFERROR(AE705,
                    -1E+99),
                MAX('1D'!$D$16,
                    IFERROR(L705,
                        MAX('1D'!$D$16,
                            POWER((ABS(K705)^2)/('1D'!$I$5*MAX(F705,
                                        0.1)^2),
                                1/3)))),
                MAX('1D'!$D$16,
                    IFERROR(W705,
                        MAX('1D'!$D$16,
                            POWER((ABS(K705)^2)/('1D'!$I$5*MAX(F705,
                                        0.1)^2),
                                1/3))))))),
    MAX('1D'!$D$16,
        POWER((ABS(K705)^2)/('1D'!$I$5*MAX(F705,
                    0.1)^2),
            1/3)))</f>
        <v>2.0411692021517887</v>
      </c>
      <c r="AI705" s="5">
        <f t="shared" ca="1" si="148"/>
        <v>634.2561692021518</v>
      </c>
      <c r="AJ705" s="5">
        <f ca="1">AI705+((ABS(K705)/MAX(((F705)+(G705)*(AH705))*(AH705),
            0.000001))^2)/(2*'1D'!$I$5)</f>
        <v>635.43059253909485</v>
      </c>
      <c r="AM705">
        <v>0</v>
      </c>
      <c r="AN705">
        <v>0</v>
      </c>
      <c r="AO705" s="5">
        <f t="shared" si="149"/>
        <v>0</v>
      </c>
      <c r="AP705" s="5">
        <f t="shared" si="153"/>
        <v>0</v>
      </c>
      <c r="AQ705" s="5">
        <f ca="1">ABS(ABS(K705)/MAX(((F705)+(G705)*(AH705))*(AH705),
        0.000001))/SQRT('1D'!$I$5*MAX((((F705)+(G705)*(AH705))*(AH705))/MAX((F705)+2*(G705)*(AH705),
            0.000001),
        0.000001))</f>
        <v>1.0727235886044055</v>
      </c>
      <c r="AR705" s="5" t="str">
        <f t="shared" ca="1" si="150"/>
        <v>Supercritical</v>
      </c>
      <c r="AS705" s="5">
        <f ca="1">((ABS(K705)*'1D'!$D$6)/(MAX(((F705)+(G705)*(AH705))*(AH705),
            0.000001)*MAX(((((F705)+(G705)*(AH705))*(AH705))/MAX((F705)+2*(AH705)*SQRT(1+(G705)^2),
                    0.000001))^(2/3),
            0.000001)))^2</f>
        <v>4.3358367565141456E-3</v>
      </c>
    </row>
    <row r="706" spans="1:45" x14ac:dyDescent="0.35">
      <c r="A706">
        <v>697</v>
      </c>
      <c r="B706">
        <v>695.99599999999998</v>
      </c>
      <c r="C706">
        <v>616112.66700000002</v>
      </c>
      <c r="D706">
        <v>3097306.4870000002</v>
      </c>
      <c r="E706">
        <v>632.21450000000004</v>
      </c>
      <c r="F706">
        <v>5.2</v>
      </c>
      <c r="G706">
        <v>0</v>
      </c>
      <c r="H706" t="s">
        <v>176</v>
      </c>
      <c r="I706">
        <v>0</v>
      </c>
      <c r="J706" s="5">
        <f t="shared" si="151"/>
        <v>1</v>
      </c>
      <c r="K706" s="5">
        <f t="shared" ca="1" si="152"/>
        <v>50.95</v>
      </c>
      <c r="L706" s="5">
        <f ca="1">IF($A$2=0,
    IFERROR(L705,
        MAX('1D'!$D$16,
            POWER((ABS(K706)^2)/('1D'!$I$5*MAX(F706,
                        0.1)^2),
                1/3))),
    IF(IFERROR(V705,
            0)=0,
        IFERROR(L705,
            MAX('1D'!$D$16,
                POWER((ABS(K706)^2)/('1D'!$I$5*MAX(F706,
                            0.1)^2),
                    1/3))),
        IF(OR(IFERROR(L706,
                    0)=0,
                IFERROR(S705,
                    0)&lt;1,
                IFERROR(S706,
                    0)&lt;1),
            MAX('1D'!$D$16,
                POWER((ABS(K706)^2)/('1D'!$I$5*MAX(F706,
                            0.1)^2),
                    1/3)),
            IF(IFERROR(U706,
                    0)&gt;0,
                MAX('1D'!$D$16,
                    IFERROR(L706,
                        0)+((IFERROR(U706,
                                0))*'1D'!$D$18*IF((IFERROR(S706,
                                    0))&lt;1,
                            1,
                            -1))),
                IF(IFERROR(U706,
                        0)&lt;0,
                    IF(ABS((MAX('1D'!$D$16,
                                    POWER((ABS(K706)^2)/('1D'!$I$5*MAX(F706,
                                                0.1)^2),
                                        1/3)))-IFERROR(L706,
                                0))&gt;'1D'!$D$19,
                        MAX('1D'!$D$16,
                            IF((MAX('1D'!$D$16,
                                        POWER((ABS(K706)^2)/('1D'!$I$5*MAX(F706,
                                                    0.1)^2),
                                            1/3)))&gt;IFERROR(L706,
                                    0),
                                MIN((MAX('1D'!$D$16,
                                            POWER((ABS(K706)^2)/('1D'!$I$5*MAX(F706,
                                                        0.1)^2),
                                                1/3))),
                                    IFERROR(L706,
                                        0)+(MIN(ABS(IFERROR(U706,
                                                    0))*'1D'!$D$18,
                                            ABS((MAX('1D'!$D$16,
                                                        POWER((ABS(K706)^2)/('1D'!$I$5*MAX(F706,
                                                                    0.1)^2),
                                                            1/3)))-IFERROR(L706,
                                                    0))))),
                                MAX((MAX('1D'!$D$16,
                                            POWER((ABS(K706)^2)/('1D'!$I$5*MAX(F706,
                                                        0.1)^2),
                                                1/3))),
                                    IFERROR(L706,
                                        0)-(MIN(ABS(IFERROR(U706,
                                                    0))*'1D'!$D$18,
                                            ABS((MAX('1D'!$D$16,
                                                        POWER((ABS(K706)^2)/('1D'!$I$5*MAX(F706,
                                                                    0.1)^2),
                                                            1/3)))-IFERROR(L706,
                                                    0))))))),
                        MAX('1D'!$D$16,
                            POWER((ABS(K706)^2)/('1D'!$I$5*MAX(F706,
                                        0.1)^2),
                                1/3))),
                    MAX('1D'!$D$16,
                        IFERROR(L706,
                            0)))))))</f>
        <v>2.0411692021517887</v>
      </c>
      <c r="M706" s="5">
        <f t="shared" ca="1" si="140"/>
        <v>10.614079851189301</v>
      </c>
      <c r="N706" s="5">
        <f t="shared" ca="1" si="141"/>
        <v>1.1434704692804873</v>
      </c>
      <c r="O706" s="5">
        <f t="shared" ca="1" si="142"/>
        <v>4.8002276894771132</v>
      </c>
      <c r="P706" s="5">
        <f t="shared" ca="1" si="143"/>
        <v>634.25566920215181</v>
      </c>
      <c r="Q706" s="5">
        <f ca="1">P706+((ABS(K706)/MAX(((F706)+(G706)*(L706))*(L706),
            0.000001))^2)/(2*'1D'!$I$5)</f>
        <v>635.43009253909486</v>
      </c>
      <c r="R706" s="5">
        <f ca="1">((ABS(K706)*'1D'!$D$6)/(MAX(((F706)+(G706)*(L706))*(L706),
            0.000001)*MAX(((((F706)+(G706)*(L706))*(L706))/MAX((F706)+2*(L706)*SQRT(1+(G706)^2),
                    0.000001))^(2/3),
            0.000001)))^2</f>
        <v>4.3358367565141456E-3</v>
      </c>
      <c r="S706" s="5">
        <f ca="1">ABS(ABS(K706)/MAX(((F706)+(G706)*(L706))*(L706),
        0.000001))/SQRT('1D'!$I$5*MAX((((F706)+(G706)*(L706))*(L706))/MAX((F706)+2*(G706)*(L706),
            0.000001),
        0.000001))</f>
        <v>1.0727235886044055</v>
      </c>
      <c r="T706" s="5">
        <f ca="1">((F706)*(L706)^2)/2+(G706)*(L706)^3/3+(ABS(K706)^2)/('1D'!$I$5*MAX(((F706)+(G706)*(L706))*(L706),
        0.000001))</f>
        <v>35.763412605541333</v>
      </c>
      <c r="U706" s="5">
        <f ca="1">IF($A$2=0,
    0,
    IFERROR(Q705-(((R705+R706)/2)*J706)-(IF(O705&gt;O706,
                '1D'!$D$8*((O705^2-O706^2)/(2*'1D'!$I$5)),
                '1D'!$D$9*((O706^2-O705^2)/(2*'1D'!$I$5)))+('1D'!$D$10*(ABS(I706)/90)*(MAX(O705^2,
                        O706^2)/(2*'1D'!$I$5))))-Q706,
        0))</f>
        <v>-3.8358367564796936E-3</v>
      </c>
      <c r="V706" s="5">
        <f ca="1">IF($A$2=0,
    1,
    IF(IFERROR(V705,
            0)=0,
        0,
        IFERROR(IF(ROUND(S706,
                    3)=1,
                1,
                IF(AND(ABS(U706)&lt;'1D'!$D$19,
                        S706&gt;1),
                    1,
                    0)),
            0)))</f>
        <v>0</v>
      </c>
      <c r="W706" s="5">
        <f ca="1">IF($A$2=0,
    MAX(MAX('1D'!$D$16,
            MAX('1D'!$D$16,
                POWER((ABS(K706)^2)/('1D'!$I$5*MAX(F706,
                            0.1)^2),
                    1/3))),
        IFERROR(W1396,
            MAX(MAX('1D'!$D$16,
                    MAX('1D'!$D$16,
                        POWER((ABS(K706)^2)/('1D'!$I$5*MAX(F706,
                                    0.1)^2),
                            1/3))),
                ($L$2)-E1396))),
    IF(IFERROR(AG707,
            0)=0,
        MAX(MAX('1D'!$D$16,
                MAX('1D'!$D$16,
                    POWER((ABS(K706)^2)/('1D'!$I$5*MAX(F706,
                                0.1)^2),
                        1/3))),
            IFERROR(W1396,
                MAX(MAX('1D'!$D$16,
                        MAX('1D'!$D$16,
                            POWER((ABS(K706)^2)/('1D'!$I$5*MAX(F706,
                                        0.1)^2),
                                1/3))),
                    ($L$2)-E1396))),
        IF(IFERROR(W706,
                0)=0,
            MAX(MAX('1D'!$D$16,
                    MAX('1D'!$D$16,
                        POWER((ABS(K706)^2)/('1D'!$I$5*MAX(F706,
                                    0.1)^2),
                            1/3))),
                IFERROR(W1396,
                    MAX(MAX('1D'!$D$16,
                            MAX('1D'!$D$16,
                                POWER((ABS(K706)^2)/('1D'!$I$5*MAX(F706,
                                            0.1)^2),
                                    1/3))),
                        ($L$2)-E1396))),
            IF(OR(IFERROR(AD706,
                        0)&gt;=1,
                    IFERROR(AD707,
                        0)&gt;=1),
                MAX('1D'!$D$16,
                    MAX('1D'!$D$16,
                        POWER((ABS(K706)^2)/('1D'!$I$5*MAX(F706,
                                    0.1)^2),
                            1/3))),
                IF(ABS(IFERROR(AF706,
                            0))&lt;'1D'!$D$19,
                    MAX(MAX('1D'!$D$16,
                            MAX('1D'!$D$16,
                                POWER((ABS(K706)^2)/('1D'!$I$5*MAX(F706,
                                            0.1)^2),
                                    1/3))),
                        IFERROR(W706,
                            0)),
                    MAX(MAX('1D'!$D$16,
                            MAX('1D'!$D$16,
                                POWER((ABS(K706)^2)/('1D'!$I$5*MAX(F706,
                                            0.1)^2),
                                    1/3))),
                        (IFERROR(W706,
                                0))+((IFERROR(AF706,
                                    0))*'1D'!$D$18)))))))</f>
        <v>2.1389677043987478</v>
      </c>
      <c r="X706" s="5">
        <f t="shared" ca="1" si="144"/>
        <v>11.122632062873489</v>
      </c>
      <c r="Y706" s="5">
        <f t="shared" ca="1" si="145"/>
        <v>1.1735290000551568</v>
      </c>
      <c r="Z706" s="5">
        <f t="shared" ca="1" si="146"/>
        <v>4.5807502857230418</v>
      </c>
      <c r="AA706" s="5">
        <f t="shared" ca="1" si="147"/>
        <v>634.35346770439878</v>
      </c>
      <c r="AB706" s="5">
        <f ca="1">AA706+((ABS(K706)/MAX(((F706)+(G706)*(W706))*(W706),
            0.000001))^2)/(2*'1D'!$I$5)</f>
        <v>635.42295155659815</v>
      </c>
      <c r="AC706" s="5">
        <f ca="1">((ABS(K706)*'1D'!$D$6)/(MAX(((F706)+(G706)*(W706))*(W706),
            0.000001)*MAX(((((F706)+(G706)*(W706))*(W706))/MAX((F706)+2*(W706)*SQRT(1+(G706)^2),
                    0.000001))^(2/3),
            0.000001)))^2</f>
        <v>3.8141460404132466E-3</v>
      </c>
      <c r="AD706" s="5">
        <f ca="1">ABS(ABS(K706)/MAX(((F706)+(G706)*(W706))*(W706),
        0.000001))/SQRT('1D'!$I$5*MAX((((F706)+(G706)*(W706))*(W706))/MAX((F706)+2*(G706)*(W706),
            0.000001),
        0.000001))</f>
        <v>1.0000000000000004</v>
      </c>
      <c r="AE706" s="5">
        <f ca="1">((F706)*(W706)^2)/2+(G706)*(W706)^3/3+(ABS(K706)^2)/('1D'!$I$5*MAX(((F706)+(G706)*(W706))*(W706),
        0.000001))</f>
        <v>35.686426155594638</v>
      </c>
      <c r="AF706" s="5">
        <f ca="1">IF($A$2=0,
    0,
    IFERROR(AB707+(((AC706+AC707)/2)*J707)+(IF(Z706&gt;Z707,
                '1D'!$D$8*((Z706^2-Z707^2)/(2*'1D'!$I$5)),
                '1D'!$D$9*((Z707^2-Z706^2)/(2*'1D'!$I$5)))+('1D'!$D$10*(ABS(I707)/90)*(MAX(Z706^2,
                        Z707^2)/(2*'1D'!$I$5))))-AB706,
        0))</f>
        <v>3.3513287753521581E-3</v>
      </c>
      <c r="AG706" s="5">
        <f ca="1">IF($A$2=0,
    1,
    IF(IFERROR(AG707,
            0)=0,
        0,
        IFERROR(IF(OR(ROUND(AD706,
                        3)&gt;=1,
                    AND(ABS(AF706)&lt;'1D'!$D$19,
                        AD706&lt;1)),
                1,
                0),
            0)))</f>
        <v>1</v>
      </c>
      <c r="AH706" s="5">
        <f ca="1">IFERROR(IF('1D'!V32="Supercritical",
        MAX('1D'!$D$16,
            IFERROR(L706,
                MAX('1D'!$D$16,
                    POWER((ABS(K706)^2)/('1D'!$I$5*MAX(F706,
                                0.1)^2),
                        1/3)))),
        IF('1D'!V32="Subcritical",
            MAX('1D'!$D$16,
                IFERROR(W706,
                    MAX('1D'!$D$16,
                        POWER((ABS(K706)^2)/('1D'!$I$5*MAX(F706,
                                    0.1)^2),
                            1/3)))),
            IF(IFERROR(T706,
                    -1E+99)&gt;=IFERROR(AE706,
                    -1E+99),
                MAX('1D'!$D$16,
                    IFERROR(L706,
                        MAX('1D'!$D$16,
                            POWER((ABS(K706)^2)/('1D'!$I$5*MAX(F706,
                                        0.1)^2),
                                1/3)))),
                MAX('1D'!$D$16,
                    IFERROR(W706,
                        MAX('1D'!$D$16,
                            POWER((ABS(K706)^2)/('1D'!$I$5*MAX(F706,
                                        0.1)^2),
                                1/3))))))),
    MAX('1D'!$D$16,
        POWER((ABS(K706)^2)/('1D'!$I$5*MAX(F706,
                    0.1)^2),
            1/3)))</f>
        <v>2.0411692021517887</v>
      </c>
      <c r="AI706" s="5">
        <f t="shared" ca="1" si="148"/>
        <v>634.25566920215181</v>
      </c>
      <c r="AJ706" s="5">
        <f ca="1">AI706+((ABS(K706)/MAX(((F706)+(G706)*(AH706))*(AH706),
            0.000001))^2)/(2*'1D'!$I$5)</f>
        <v>635.43009253909486</v>
      </c>
      <c r="AM706">
        <v>0</v>
      </c>
      <c r="AN706">
        <v>0</v>
      </c>
      <c r="AO706" s="5">
        <f t="shared" si="149"/>
        <v>0</v>
      </c>
      <c r="AP706" s="5">
        <f t="shared" si="153"/>
        <v>0</v>
      </c>
      <c r="AQ706" s="5">
        <f ca="1">ABS(ABS(K706)/MAX(((F706)+(G706)*(AH706))*(AH706),
        0.000001))/SQRT('1D'!$I$5*MAX((((F706)+(G706)*(AH706))*(AH706))/MAX((F706)+2*(G706)*(AH706),
            0.000001),
        0.000001))</f>
        <v>1.0727235886044055</v>
      </c>
      <c r="AR706" s="5" t="str">
        <f t="shared" ca="1" si="150"/>
        <v>Supercritical</v>
      </c>
      <c r="AS706" s="5">
        <f ca="1">((ABS(K706)*'1D'!$D$6)/(MAX(((F706)+(G706)*(AH706))*(AH706),
            0.000001)*MAX(((((F706)+(G706)*(AH706))*(AH706))/MAX((F706)+2*(AH706)*SQRT(1+(G706)^2),
                    0.000001))^(2/3),
            0.000001)))^2</f>
        <v>4.3358367565141456E-3</v>
      </c>
    </row>
    <row r="707" spans="1:45" x14ac:dyDescent="0.35">
      <c r="A707">
        <v>698</v>
      </c>
      <c r="B707">
        <v>696.995</v>
      </c>
      <c r="C707">
        <v>616112.19299999997</v>
      </c>
      <c r="D707">
        <v>3097305.6069999998</v>
      </c>
      <c r="E707">
        <v>632.21400000000006</v>
      </c>
      <c r="F707">
        <v>5.2</v>
      </c>
      <c r="G707">
        <v>0</v>
      </c>
      <c r="H707" t="s">
        <v>176</v>
      </c>
      <c r="I707">
        <v>2.3E-2</v>
      </c>
      <c r="J707" s="5">
        <f t="shared" si="151"/>
        <v>0.99900000000002365</v>
      </c>
      <c r="K707" s="5">
        <f t="shared" ca="1" si="152"/>
        <v>50.95</v>
      </c>
      <c r="L707" s="5">
        <f ca="1">IF($A$2=0,
    IFERROR(L706,
        MAX('1D'!$D$16,
            POWER((ABS(K707)^2)/('1D'!$I$5*MAX(F707,
                        0.1)^2),
                1/3))),
    IF(IFERROR(V706,
            0)=0,
        IFERROR(L706,
            MAX('1D'!$D$16,
                POWER((ABS(K707)^2)/('1D'!$I$5*MAX(F707,
                            0.1)^2),
                    1/3))),
        IF(OR(IFERROR(L707,
                    0)=0,
                IFERROR(S706,
                    0)&lt;1,
                IFERROR(S707,
                    0)&lt;1),
            MAX('1D'!$D$16,
                POWER((ABS(K707)^2)/('1D'!$I$5*MAX(F707,
                            0.1)^2),
                    1/3)),
            IF(IFERROR(U707,
                    0)&gt;0,
                MAX('1D'!$D$16,
                    IFERROR(L707,
                        0)+((IFERROR(U707,
                                0))*'1D'!$D$18*IF((IFERROR(S707,
                                    0))&lt;1,
                            1,
                            -1))),
                IF(IFERROR(U707,
                        0)&lt;0,
                    IF(ABS((MAX('1D'!$D$16,
                                    POWER((ABS(K707)^2)/('1D'!$I$5*MAX(F707,
                                                0.1)^2),
                                        1/3)))-IFERROR(L707,
                                0))&gt;'1D'!$D$19,
                        MAX('1D'!$D$16,
                            IF((MAX('1D'!$D$16,
                                        POWER((ABS(K707)^2)/('1D'!$I$5*MAX(F707,
                                                    0.1)^2),
                                            1/3)))&gt;IFERROR(L707,
                                    0),
                                MIN((MAX('1D'!$D$16,
                                            POWER((ABS(K707)^2)/('1D'!$I$5*MAX(F707,
                                                        0.1)^2),
                                                1/3))),
                                    IFERROR(L707,
                                        0)+(MIN(ABS(IFERROR(U707,
                                                    0))*'1D'!$D$18,
                                            ABS((MAX('1D'!$D$16,
                                                        POWER((ABS(K707)^2)/('1D'!$I$5*MAX(F707,
                                                                    0.1)^2),
                                                            1/3)))-IFERROR(L707,
                                                    0))))),
                                MAX((MAX('1D'!$D$16,
                                            POWER((ABS(K707)^2)/('1D'!$I$5*MAX(F707,
                                                        0.1)^2),
                                                1/3))),
                                    IFERROR(L707,
                                        0)-(MIN(ABS(IFERROR(U707,
                                                    0))*'1D'!$D$18,
                                            ABS((MAX('1D'!$D$16,
                                                        POWER((ABS(K707)^2)/('1D'!$I$5*MAX(F707,
                                                                    0.1)^2),
                                                            1/3)))-IFERROR(L707,
                                                    0))))))),
                        MAX('1D'!$D$16,
                            POWER((ABS(K707)^2)/('1D'!$I$5*MAX(F707,
                                        0.1)^2),
                                1/3))),
                    MAX('1D'!$D$16,
                        IFERROR(L707,
                            0)))))))</f>
        <v>2.0411692021517887</v>
      </c>
      <c r="M707" s="5">
        <f t="shared" ca="1" si="140"/>
        <v>10.614079851189301</v>
      </c>
      <c r="N707" s="5">
        <f t="shared" ca="1" si="141"/>
        <v>1.1434704692804873</v>
      </c>
      <c r="O707" s="5">
        <f t="shared" ca="1" si="142"/>
        <v>4.8002276894771132</v>
      </c>
      <c r="P707" s="5">
        <f t="shared" ca="1" si="143"/>
        <v>634.25516920215182</v>
      </c>
      <c r="Q707" s="5">
        <f ca="1">P707+((ABS(K707)/MAX(((F707)+(G707)*(L707))*(L707),
            0.000001))^2)/(2*'1D'!$I$5)</f>
        <v>635.42959253909487</v>
      </c>
      <c r="R707" s="5">
        <f ca="1">((ABS(K707)*'1D'!$D$6)/(MAX(((F707)+(G707)*(L707))*(L707),
            0.000001)*MAX(((((F707)+(G707)*(L707))*(L707))/MAX((F707)+2*(L707)*SQRT(1+(G707)^2),
                    0.000001))^(2/3),
            0.000001)))^2</f>
        <v>4.3358367565141456E-3</v>
      </c>
      <c r="S707" s="5">
        <f ca="1">ABS(ABS(K707)/MAX(((F707)+(G707)*(L707))*(L707),
        0.000001))/SQRT('1D'!$I$5*MAX((((F707)+(G707)*(L707))*(L707))/MAX((F707)+2*(G707)*(L707),
            0.000001),
        0.000001))</f>
        <v>1.0727235886044055</v>
      </c>
      <c r="T707" s="5">
        <f ca="1">((F707)*(L707)^2)/2+(G707)*(L707)^3/3+(ABS(K707)^2)/('1D'!$I$5*MAX(((F707)+(G707)*(L707))*(L707),
        0.000001))</f>
        <v>35.763412605541333</v>
      </c>
      <c r="U707" s="5">
        <f ca="1">IF($A$2=0,
    0,
    IFERROR(Q706-(((R706+R707)/2)*J707)-(IF(O706&gt;O707,
                '1D'!$D$8*((O706^2-O707^2)/(2*'1D'!$I$5)),
                '1D'!$D$9*((O707^2-O706^2)/(2*'1D'!$I$5)))+('1D'!$D$10*(ABS(I707)/90)*(MAX(O706^2,
                        O707^2)/(2*'1D'!$I$5))))-Q707,
        0))</f>
        <v>-3.8765204810715659E-3</v>
      </c>
      <c r="V707" s="5">
        <f ca="1">IF($A$2=0,
    1,
    IF(IFERROR(V706,
            0)=0,
        0,
        IFERROR(IF(ROUND(S707,
                    3)=1,
                1,
                IF(AND(ABS(U707)&lt;'1D'!$D$19,
                        S707&gt;1),
                    1,
                    0)),
            0)))</f>
        <v>0</v>
      </c>
      <c r="W707" s="5">
        <f ca="1">IF($A$2=0,
    MAX(MAX('1D'!$D$16,
            MAX('1D'!$D$16,
                POWER((ABS(K707)^2)/('1D'!$I$5*MAX(F707,
                            0.1)^2),
                    1/3))),
        IFERROR(W1396,
            MAX(MAX('1D'!$D$16,
                    MAX('1D'!$D$16,
                        POWER((ABS(K707)^2)/('1D'!$I$5*MAX(F707,
                                    0.1)^2),
                            1/3))),
                ($L$2)-E1396))),
    IF(IFERROR(AG708,
            0)=0,
        MAX(MAX('1D'!$D$16,
                MAX('1D'!$D$16,
                    POWER((ABS(K707)^2)/('1D'!$I$5*MAX(F707,
                                0.1)^2),
                        1/3))),
            IFERROR(W1396,
                MAX(MAX('1D'!$D$16,
                        MAX('1D'!$D$16,
                            POWER((ABS(K707)^2)/('1D'!$I$5*MAX(F707,
                                        0.1)^2),
                                1/3))),
                    ($L$2)-E1396))),
        IF(IFERROR(W707,
                0)=0,
            MAX(MAX('1D'!$D$16,
                    MAX('1D'!$D$16,
                        POWER((ABS(K707)^2)/('1D'!$I$5*MAX(F707,
                                    0.1)^2),
                            1/3))),
                IFERROR(W1396,
                    MAX(MAX('1D'!$D$16,
                            MAX('1D'!$D$16,
                                POWER((ABS(K707)^2)/('1D'!$I$5*MAX(F707,
                                            0.1)^2),
                                    1/3))),
                        ($L$2)-E1396))),
            IF(OR(IFERROR(AD707,
                        0)&gt;=1,
                    IFERROR(AD708,
                        0)&gt;=1),
                MAX('1D'!$D$16,
                    MAX('1D'!$D$16,
                        POWER((ABS(K707)^2)/('1D'!$I$5*MAX(F707,
                                    0.1)^2),
                            1/3))),
                IF(ABS(IFERROR(AF707,
                            0))&lt;'1D'!$D$19,
                    MAX(MAX('1D'!$D$16,
                            MAX('1D'!$D$16,
                                POWER((ABS(K707)^2)/('1D'!$I$5*MAX(F707,
                                            0.1)^2),
                                    1/3))),
                        IFERROR(W707,
                            0)),
                    MAX(MAX('1D'!$D$16,
                            MAX('1D'!$D$16,
                                POWER((ABS(K707)^2)/('1D'!$I$5*MAX(F707,
                                            0.1)^2),
                                    1/3))),
                        (IFERROR(W707,
                                0))+((IFERROR(AF707,
                                    0))*'1D'!$D$18)))))))</f>
        <v>2.1389677043987478</v>
      </c>
      <c r="X707" s="5">
        <f t="shared" ca="1" si="144"/>
        <v>11.122632062873489</v>
      </c>
      <c r="Y707" s="5">
        <f t="shared" ca="1" si="145"/>
        <v>1.1735290000551568</v>
      </c>
      <c r="Z707" s="5">
        <f t="shared" ca="1" si="146"/>
        <v>4.5807502857230418</v>
      </c>
      <c r="AA707" s="5">
        <f t="shared" ca="1" si="147"/>
        <v>634.35296770439879</v>
      </c>
      <c r="AB707" s="5">
        <f ca="1">AA707+((ABS(K707)/MAX(((F707)+(G707)*(W707))*(W707),
            0.000001))^2)/(2*'1D'!$I$5)</f>
        <v>635.42245155659816</v>
      </c>
      <c r="AC707" s="5">
        <f ca="1">((ABS(K707)*'1D'!$D$6)/(MAX(((F707)+(G707)*(W707))*(W707),
            0.000001)*MAX(((((F707)+(G707)*(W707))*(W707))/MAX((F707)+2*(W707)*SQRT(1+(G707)^2),
                    0.000001))^(2/3),
            0.000001)))^2</f>
        <v>3.8141460404132466E-3</v>
      </c>
      <c r="AD707" s="5">
        <f ca="1">ABS(ABS(K707)/MAX(((F707)+(G707)*(W707))*(W707),
        0.000001))/SQRT('1D'!$I$5*MAX((((F707)+(G707)*(W707))*(W707))/MAX((F707)+2*(G707)*(W707),
            0.000001),
        0.000001))</f>
        <v>1.0000000000000004</v>
      </c>
      <c r="AE707" s="5">
        <f ca="1">((F707)*(W707)^2)/2+(G707)*(W707)^3/3+(ABS(K707)^2)/('1D'!$I$5*MAX(((F707)+(G707)*(W707))*(W707),
        0.000001))</f>
        <v>35.686426155594638</v>
      </c>
      <c r="AF707" s="5">
        <f ca="1">IF($A$2=0,
    0,
    IFERROR(AB708+(((AC707+AC708)/2)*J708)+(IF(Z707&gt;Z708,
                '1D'!$D$8*((Z707^2-Z708^2)/(2*'1D'!$I$5)),
                '1D'!$D$9*((Z708^2-Z707^2)/(2*'1D'!$I$5)))+('1D'!$D$10*(ABS(I708)/90)*(MAX(Z707^2,
                        Z708^2)/(2*'1D'!$I$5))))-AB707,
        0))</f>
        <v>3.3589570673484559E-3</v>
      </c>
      <c r="AG707" s="5">
        <f ca="1">IF($A$2=0,
    1,
    IF(IFERROR(AG708,
            0)=0,
        0,
        IFERROR(IF(OR(ROUND(AD707,
                        3)&gt;=1,
                    AND(ABS(AF707)&lt;'1D'!$D$19,
                        AD707&lt;1)),
                1,
                0),
            0)))</f>
        <v>1</v>
      </c>
      <c r="AH707" s="5">
        <f ca="1">IFERROR(IF('1D'!V32="Supercritical",
        MAX('1D'!$D$16,
            IFERROR(L707,
                MAX('1D'!$D$16,
                    POWER((ABS(K707)^2)/('1D'!$I$5*MAX(F707,
                                0.1)^2),
                        1/3)))),
        IF('1D'!V32="Subcritical",
            MAX('1D'!$D$16,
                IFERROR(W707,
                    MAX('1D'!$D$16,
                        POWER((ABS(K707)^2)/('1D'!$I$5*MAX(F707,
                                    0.1)^2),
                            1/3)))),
            IF(IFERROR(T707,
                    -1E+99)&gt;=IFERROR(AE707,
                    -1E+99),
                MAX('1D'!$D$16,
                    IFERROR(L707,
                        MAX('1D'!$D$16,
                            POWER((ABS(K707)^2)/('1D'!$I$5*MAX(F707,
                                        0.1)^2),
                                1/3)))),
                MAX('1D'!$D$16,
                    IFERROR(W707,
                        MAX('1D'!$D$16,
                            POWER((ABS(K707)^2)/('1D'!$I$5*MAX(F707,
                                        0.1)^2),
                                1/3))))))),
    MAX('1D'!$D$16,
        POWER((ABS(K707)^2)/('1D'!$I$5*MAX(F707,
                    0.1)^2),
            1/3)))</f>
        <v>2.0411692021517887</v>
      </c>
      <c r="AI707" s="5">
        <f t="shared" ca="1" si="148"/>
        <v>634.25516920215182</v>
      </c>
      <c r="AJ707" s="5">
        <f ca="1">AI707+((ABS(K707)/MAX(((F707)+(G707)*(AH707))*(AH707),
            0.000001))^2)/(2*'1D'!$I$5)</f>
        <v>635.42959253909487</v>
      </c>
      <c r="AM707">
        <v>0</v>
      </c>
      <c r="AN707">
        <v>0</v>
      </c>
      <c r="AO707" s="5">
        <f t="shared" si="149"/>
        <v>0</v>
      </c>
      <c r="AP707" s="5">
        <f t="shared" si="153"/>
        <v>0</v>
      </c>
      <c r="AQ707" s="5">
        <f ca="1">ABS(ABS(K707)/MAX(((F707)+(G707)*(AH707))*(AH707),
        0.000001))/SQRT('1D'!$I$5*MAX((((F707)+(G707)*(AH707))*(AH707))/MAX((F707)+2*(G707)*(AH707),
            0.000001),
        0.000001))</f>
        <v>1.0727235886044055</v>
      </c>
      <c r="AR707" s="5" t="str">
        <f t="shared" ca="1" si="150"/>
        <v>Supercritical</v>
      </c>
      <c r="AS707" s="5">
        <f ca="1">((ABS(K707)*'1D'!$D$6)/(MAX(((F707)+(G707)*(AH707))*(AH707),
            0.000001)*MAX(((((F707)+(G707)*(AH707))*(AH707))/MAX((F707)+2*(AH707)*SQRT(1+(G707)^2),
                    0.000001))^(2/3),
            0.000001)))^2</f>
        <v>4.3358367565141456E-3</v>
      </c>
    </row>
    <row r="708" spans="1:45" x14ac:dyDescent="0.35">
      <c r="A708">
        <v>699</v>
      </c>
      <c r="B708">
        <v>697.99599999999998</v>
      </c>
      <c r="C708">
        <v>616111.71799999999</v>
      </c>
      <c r="D708">
        <v>3097304.7259999998</v>
      </c>
      <c r="E708">
        <v>632.21349999999995</v>
      </c>
      <c r="F708">
        <v>5.2</v>
      </c>
      <c r="G708">
        <v>0</v>
      </c>
      <c r="H708" t="s">
        <v>176</v>
      </c>
      <c r="I708">
        <v>2.3E-2</v>
      </c>
      <c r="J708" s="5">
        <f t="shared" si="151"/>
        <v>1.0009999999999764</v>
      </c>
      <c r="K708" s="5">
        <f t="shared" ca="1" si="152"/>
        <v>50.95</v>
      </c>
      <c r="L708" s="5">
        <f ca="1">IF($A$2=0,
    IFERROR(L707,
        MAX('1D'!$D$16,
            POWER((ABS(K708)^2)/('1D'!$I$5*MAX(F708,
                        0.1)^2),
                1/3))),
    IF(IFERROR(V707,
            0)=0,
        IFERROR(L707,
            MAX('1D'!$D$16,
                POWER((ABS(K708)^2)/('1D'!$I$5*MAX(F708,
                            0.1)^2),
                    1/3))),
        IF(OR(IFERROR(L708,
                    0)=0,
                IFERROR(S707,
                    0)&lt;1,
                IFERROR(S708,
                    0)&lt;1),
            MAX('1D'!$D$16,
                POWER((ABS(K708)^2)/('1D'!$I$5*MAX(F708,
                            0.1)^2),
                    1/3)),
            IF(IFERROR(U708,
                    0)&gt;0,
                MAX('1D'!$D$16,
                    IFERROR(L708,
                        0)+((IFERROR(U708,
                                0))*'1D'!$D$18*IF((IFERROR(S708,
                                    0))&lt;1,
                            1,
                            -1))),
                IF(IFERROR(U708,
                        0)&lt;0,
                    IF(ABS((MAX('1D'!$D$16,
                                    POWER((ABS(K708)^2)/('1D'!$I$5*MAX(F708,
                                                0.1)^2),
                                        1/3)))-IFERROR(L708,
                                0))&gt;'1D'!$D$19,
                        MAX('1D'!$D$16,
                            IF((MAX('1D'!$D$16,
                                        POWER((ABS(K708)^2)/('1D'!$I$5*MAX(F708,
                                                    0.1)^2),
                                            1/3)))&gt;IFERROR(L708,
                                    0),
                                MIN((MAX('1D'!$D$16,
                                            POWER((ABS(K708)^2)/('1D'!$I$5*MAX(F708,
                                                        0.1)^2),
                                                1/3))),
                                    IFERROR(L708,
                                        0)+(MIN(ABS(IFERROR(U708,
                                                    0))*'1D'!$D$18,
                                            ABS((MAX('1D'!$D$16,
                                                        POWER((ABS(K708)^2)/('1D'!$I$5*MAX(F708,
                                                                    0.1)^2),
                                                            1/3)))-IFERROR(L708,
                                                    0))))),
                                MAX((MAX('1D'!$D$16,
                                            POWER((ABS(K708)^2)/('1D'!$I$5*MAX(F708,
                                                        0.1)^2),
                                                1/3))),
                                    IFERROR(L708,
                                        0)-(MIN(ABS(IFERROR(U708,
                                                    0))*'1D'!$D$18,
                                            ABS((MAX('1D'!$D$16,
                                                        POWER((ABS(K708)^2)/('1D'!$I$5*MAX(F708,
                                                                    0.1)^2),
                                                            1/3)))-IFERROR(L708,
                                                    0))))))),
                        MAX('1D'!$D$16,
                            POWER((ABS(K708)^2)/('1D'!$I$5*MAX(F708,
                                        0.1)^2),
                                1/3))),
                    MAX('1D'!$D$16,
                        IFERROR(L708,
                            0)))))))</f>
        <v>2.0411692021517887</v>
      </c>
      <c r="M708" s="5">
        <f t="shared" ca="1" si="140"/>
        <v>10.614079851189301</v>
      </c>
      <c r="N708" s="5">
        <f t="shared" ca="1" si="141"/>
        <v>1.1434704692804873</v>
      </c>
      <c r="O708" s="5">
        <f t="shared" ca="1" si="142"/>
        <v>4.8002276894771132</v>
      </c>
      <c r="P708" s="5">
        <f t="shared" ca="1" si="143"/>
        <v>634.25466920215172</v>
      </c>
      <c r="Q708" s="5">
        <f ca="1">P708+((ABS(K708)/MAX(((F708)+(G708)*(L708))*(L708),
            0.000001))^2)/(2*'1D'!$I$5)</f>
        <v>635.42909253909477</v>
      </c>
      <c r="R708" s="5">
        <f ca="1">((ABS(K708)*'1D'!$D$6)/(MAX(((F708)+(G708)*(L708))*(L708),
            0.000001)*MAX(((((F708)+(G708)*(L708))*(L708))/MAX((F708)+2*(L708)*SQRT(1+(G708)^2),
                    0.000001))^(2/3),
            0.000001)))^2</f>
        <v>4.3358367565141456E-3</v>
      </c>
      <c r="S708" s="5">
        <f ca="1">ABS(ABS(K708)/MAX(((F708)+(G708)*(L708))*(L708),
        0.000001))/SQRT('1D'!$I$5*MAX((((F708)+(G708)*(L708))*(L708))/MAX((F708)+2*(G708)*(L708),
            0.000001),
        0.000001))</f>
        <v>1.0727235886044055</v>
      </c>
      <c r="T708" s="5">
        <f ca="1">((F708)*(L708)^2)/2+(G708)*(L708)^3/3+(ABS(K708)^2)/('1D'!$I$5*MAX(((F708)+(G708)*(L708))*(L708),
        0.000001))</f>
        <v>35.763412605541333</v>
      </c>
      <c r="U708" s="5">
        <f ca="1">IF($A$2=0,
    0,
    IFERROR(Q707-(((R707+R708)/2)*J708)-(IF(O707&gt;O708,
                '1D'!$D$8*((O707^2-O708^2)/(2*'1D'!$I$5)),
                '1D'!$D$9*((O708^2-O707^2)/(2*'1D'!$I$5)))+('1D'!$D$10*(ABS(I708)/90)*(MAX(O707^2,
                        O708^2)/(2*'1D'!$I$5))))-Q708,
        0))</f>
        <v>-3.8851921544846846E-3</v>
      </c>
      <c r="V708" s="5">
        <f ca="1">IF($A$2=0,
    1,
    IF(IFERROR(V707,
            0)=0,
        0,
        IFERROR(IF(ROUND(S708,
                    3)=1,
                1,
                IF(AND(ABS(U708)&lt;'1D'!$D$19,
                        S708&gt;1),
                    1,
                    0)),
            0)))</f>
        <v>0</v>
      </c>
      <c r="W708" s="5">
        <f ca="1">IF($A$2=0,
    MAX(MAX('1D'!$D$16,
            MAX('1D'!$D$16,
                POWER((ABS(K708)^2)/('1D'!$I$5*MAX(F708,
                            0.1)^2),
                    1/3))),
        IFERROR(W1396,
            MAX(MAX('1D'!$D$16,
                    MAX('1D'!$D$16,
                        POWER((ABS(K708)^2)/('1D'!$I$5*MAX(F708,
                                    0.1)^2),
                            1/3))),
                ($L$2)-E1396))),
    IF(IFERROR(AG709,
            0)=0,
        MAX(MAX('1D'!$D$16,
                MAX('1D'!$D$16,
                    POWER((ABS(K708)^2)/('1D'!$I$5*MAX(F708,
                                0.1)^2),
                        1/3))),
            IFERROR(W1396,
                MAX(MAX('1D'!$D$16,
                        MAX('1D'!$D$16,
                            POWER((ABS(K708)^2)/('1D'!$I$5*MAX(F708,
                                        0.1)^2),
                                1/3))),
                    ($L$2)-E1396))),
        IF(IFERROR(W708,
                0)=0,
            MAX(MAX('1D'!$D$16,
                    MAX('1D'!$D$16,
                        POWER((ABS(K708)^2)/('1D'!$I$5*MAX(F708,
                                    0.1)^2),
                            1/3))),
                IFERROR(W1396,
                    MAX(MAX('1D'!$D$16,
                            MAX('1D'!$D$16,
                                POWER((ABS(K708)^2)/('1D'!$I$5*MAX(F708,
                                            0.1)^2),
                                    1/3))),
                        ($L$2)-E1396))),
            IF(OR(IFERROR(AD708,
                        0)&gt;=1,
                    IFERROR(AD709,
                        0)&gt;=1),
                MAX('1D'!$D$16,
                    MAX('1D'!$D$16,
                        POWER((ABS(K708)^2)/('1D'!$I$5*MAX(F708,
                                    0.1)^2),
                            1/3))),
                IF(ABS(IFERROR(AF708,
                            0))&lt;'1D'!$D$19,
                    MAX(MAX('1D'!$D$16,
                            MAX('1D'!$D$16,
                                POWER((ABS(K708)^2)/('1D'!$I$5*MAX(F708,
                                            0.1)^2),
                                    1/3))),
                        IFERROR(W708,
                            0)),
                    MAX(MAX('1D'!$D$16,
                            MAX('1D'!$D$16,
                                POWER((ABS(K708)^2)/('1D'!$I$5*MAX(F708,
                                            0.1)^2),
                                    1/3))),
                        (IFERROR(W708,
                                0))+((IFERROR(AF708,
                                    0))*'1D'!$D$18)))))))</f>
        <v>2.1389677043987478</v>
      </c>
      <c r="X708" s="5">
        <f t="shared" ca="1" si="144"/>
        <v>11.122632062873489</v>
      </c>
      <c r="Y708" s="5">
        <f t="shared" ca="1" si="145"/>
        <v>1.1735290000551568</v>
      </c>
      <c r="Z708" s="5">
        <f t="shared" ca="1" si="146"/>
        <v>4.5807502857230418</v>
      </c>
      <c r="AA708" s="5">
        <f t="shared" ca="1" si="147"/>
        <v>634.35246770439869</v>
      </c>
      <c r="AB708" s="5">
        <f ca="1">AA708+((ABS(K708)/MAX(((F708)+(G708)*(W708))*(W708),
            0.000001))^2)/(2*'1D'!$I$5)</f>
        <v>635.42195155659806</v>
      </c>
      <c r="AC708" s="5">
        <f ca="1">((ABS(K708)*'1D'!$D$6)/(MAX(((F708)+(G708)*(W708))*(W708),
            0.000001)*MAX(((((F708)+(G708)*(W708))*(W708))/MAX((F708)+2*(W708)*SQRT(1+(G708)^2),
                    0.000001))^(2/3),
            0.000001)))^2</f>
        <v>3.8141460404132466E-3</v>
      </c>
      <c r="AD708" s="5">
        <f ca="1">ABS(ABS(K708)/MAX(((F708)+(G708)*(W708))*(W708),
        0.000001))/SQRT('1D'!$I$5*MAX((((F708)+(G708)*(W708))*(W708))/MAX((F708)+2*(G708)*(W708),
            0.000001),
        0.000001))</f>
        <v>1.0000000000000004</v>
      </c>
      <c r="AE708" s="5">
        <f ca="1">((F708)*(W708)^2)/2+(G708)*(W708)^3/3+(ABS(K708)^2)/('1D'!$I$5*MAX(((F708)+(G708)*(W708))*(W708),
        0.000001))</f>
        <v>35.686426155594638</v>
      </c>
      <c r="AF708" s="5">
        <f ca="1">IF($A$2=0,
    0,
    IFERROR(AB709+(((AC708+AC709)/2)*J709)+(IF(Z708&gt;Z709,
                '1D'!$D$8*((Z708^2-Z709^2)/(2*'1D'!$I$5)),
                '1D'!$D$9*((Z709^2-Z708^2)/(2*'1D'!$I$5)))+('1D'!$D$10*(ABS(I709)/90)*(MAX(Z708^2,
                        Z709^2)/(2*'1D'!$I$5))))-AB708,
        0))</f>
        <v>3.3622728137743252E-3</v>
      </c>
      <c r="AG708" s="5">
        <f ca="1">IF($A$2=0,
    1,
    IF(IFERROR(AG709,
            0)=0,
        0,
        IFERROR(IF(OR(ROUND(AD708,
                        3)&gt;=1,
                    AND(ABS(AF708)&lt;'1D'!$D$19,
                        AD708&lt;1)),
                1,
                0),
            0)))</f>
        <v>1</v>
      </c>
      <c r="AH708" s="5">
        <f ca="1">IFERROR(IF('1D'!V32="Supercritical",
        MAX('1D'!$D$16,
            IFERROR(L708,
                MAX('1D'!$D$16,
                    POWER((ABS(K708)^2)/('1D'!$I$5*MAX(F708,
                                0.1)^2),
                        1/3)))),
        IF('1D'!V32="Subcritical",
            MAX('1D'!$D$16,
                IFERROR(W708,
                    MAX('1D'!$D$16,
                        POWER((ABS(K708)^2)/('1D'!$I$5*MAX(F708,
                                    0.1)^2),
                            1/3)))),
            IF(IFERROR(T708,
                    -1E+99)&gt;=IFERROR(AE708,
                    -1E+99),
                MAX('1D'!$D$16,
                    IFERROR(L708,
                        MAX('1D'!$D$16,
                            POWER((ABS(K708)^2)/('1D'!$I$5*MAX(F708,
                                        0.1)^2),
                                1/3)))),
                MAX('1D'!$D$16,
                    IFERROR(W708,
                        MAX('1D'!$D$16,
                            POWER((ABS(K708)^2)/('1D'!$I$5*MAX(F708,
                                        0.1)^2),
                                1/3))))))),
    MAX('1D'!$D$16,
        POWER((ABS(K708)^2)/('1D'!$I$5*MAX(F708,
                    0.1)^2),
            1/3)))</f>
        <v>2.0411692021517887</v>
      </c>
      <c r="AI708" s="5">
        <f t="shared" ca="1" si="148"/>
        <v>634.25466920215172</v>
      </c>
      <c r="AJ708" s="5">
        <f ca="1">AI708+((ABS(K708)/MAX(((F708)+(G708)*(AH708))*(AH708),
            0.000001))^2)/(2*'1D'!$I$5)</f>
        <v>635.42909253909477</v>
      </c>
      <c r="AM708">
        <v>0</v>
      </c>
      <c r="AN708">
        <v>0</v>
      </c>
      <c r="AO708" s="5">
        <f t="shared" si="149"/>
        <v>0</v>
      </c>
      <c r="AP708" s="5">
        <f t="shared" si="153"/>
        <v>0</v>
      </c>
      <c r="AQ708" s="5">
        <f ca="1">ABS(ABS(K708)/MAX(((F708)+(G708)*(AH708))*(AH708),
        0.000001))/SQRT('1D'!$I$5*MAX((((F708)+(G708)*(AH708))*(AH708))/MAX((F708)+2*(G708)*(AH708),
            0.000001),
        0.000001))</f>
        <v>1.0727235886044055</v>
      </c>
      <c r="AR708" s="5" t="str">
        <f t="shared" ca="1" si="150"/>
        <v>Supercritical</v>
      </c>
      <c r="AS708" s="5">
        <f ca="1">((ABS(K708)*'1D'!$D$6)/(MAX(((F708)+(G708)*(AH708))*(AH708),
            0.000001)*MAX(((((F708)+(G708)*(AH708))*(AH708))/MAX((F708)+2*(AH708)*SQRT(1+(G708)^2),
                    0.000001))^(2/3),
            0.000001)))^2</f>
        <v>4.3358367565141456E-3</v>
      </c>
    </row>
    <row r="709" spans="1:45" x14ac:dyDescent="0.35">
      <c r="A709">
        <v>700</v>
      </c>
      <c r="B709">
        <v>698.99599999999998</v>
      </c>
      <c r="C709">
        <v>616111.24399999995</v>
      </c>
      <c r="D709">
        <v>3097303.8459999999</v>
      </c>
      <c r="E709">
        <v>632.21299999999997</v>
      </c>
      <c r="F709">
        <v>5.2</v>
      </c>
      <c r="G709">
        <v>0</v>
      </c>
      <c r="H709" t="s">
        <v>176</v>
      </c>
      <c r="I709">
        <v>2.7E-2</v>
      </c>
      <c r="J709" s="5">
        <f t="shared" si="151"/>
        <v>1</v>
      </c>
      <c r="K709" s="5">
        <f t="shared" ca="1" si="152"/>
        <v>50.95</v>
      </c>
      <c r="L709" s="5">
        <f ca="1">IF($A$2=0,
    IFERROR(L708,
        MAX('1D'!$D$16,
            POWER((ABS(K709)^2)/('1D'!$I$5*MAX(F709,
                        0.1)^2),
                1/3))),
    IF(IFERROR(V708,
            0)=0,
        IFERROR(L708,
            MAX('1D'!$D$16,
                POWER((ABS(K709)^2)/('1D'!$I$5*MAX(F709,
                            0.1)^2),
                    1/3))),
        IF(OR(IFERROR(L709,
                    0)=0,
                IFERROR(S708,
                    0)&lt;1,
                IFERROR(S709,
                    0)&lt;1),
            MAX('1D'!$D$16,
                POWER((ABS(K709)^2)/('1D'!$I$5*MAX(F709,
                            0.1)^2),
                    1/3)),
            IF(IFERROR(U709,
                    0)&gt;0,
                MAX('1D'!$D$16,
                    IFERROR(L709,
                        0)+((IFERROR(U709,
                                0))*'1D'!$D$18*IF((IFERROR(S709,
                                    0))&lt;1,
                            1,
                            -1))),
                IF(IFERROR(U709,
                        0)&lt;0,
                    IF(ABS((MAX('1D'!$D$16,
                                    POWER((ABS(K709)^2)/('1D'!$I$5*MAX(F709,
                                                0.1)^2),
                                        1/3)))-IFERROR(L709,
                                0))&gt;'1D'!$D$19,
                        MAX('1D'!$D$16,
                            IF((MAX('1D'!$D$16,
                                        POWER((ABS(K709)^2)/('1D'!$I$5*MAX(F709,
                                                    0.1)^2),
                                            1/3)))&gt;IFERROR(L709,
                                    0),
                                MIN((MAX('1D'!$D$16,
                                            POWER((ABS(K709)^2)/('1D'!$I$5*MAX(F709,
                                                        0.1)^2),
                                                1/3))),
                                    IFERROR(L709,
                                        0)+(MIN(ABS(IFERROR(U709,
                                                    0))*'1D'!$D$18,
                                            ABS((MAX('1D'!$D$16,
                                                        POWER((ABS(K709)^2)/('1D'!$I$5*MAX(F709,
                                                                    0.1)^2),
                                                            1/3)))-IFERROR(L709,
                                                    0))))),
                                MAX((MAX('1D'!$D$16,
                                            POWER((ABS(K709)^2)/('1D'!$I$5*MAX(F709,
                                                        0.1)^2),
                                                1/3))),
                                    IFERROR(L709,
                                        0)-(MIN(ABS(IFERROR(U709,
                                                    0))*'1D'!$D$18,
                                            ABS((MAX('1D'!$D$16,
                                                        POWER((ABS(K709)^2)/('1D'!$I$5*MAX(F709,
                                                                    0.1)^2),
                                                            1/3)))-IFERROR(L709,
                                                    0))))))),
                        MAX('1D'!$D$16,
                            POWER((ABS(K709)^2)/('1D'!$I$5*MAX(F709,
                                        0.1)^2),
                                1/3))),
                    MAX('1D'!$D$16,
                        IFERROR(L709,
                            0)))))))</f>
        <v>2.0411692021517887</v>
      </c>
      <c r="M709" s="5">
        <f t="shared" ca="1" si="140"/>
        <v>10.614079851189301</v>
      </c>
      <c r="N709" s="5">
        <f t="shared" ca="1" si="141"/>
        <v>1.1434704692804873</v>
      </c>
      <c r="O709" s="5">
        <f t="shared" ca="1" si="142"/>
        <v>4.8002276894771132</v>
      </c>
      <c r="P709" s="5">
        <f t="shared" ca="1" si="143"/>
        <v>634.25416920215173</v>
      </c>
      <c r="Q709" s="5">
        <f ca="1">P709+((ABS(K709)/MAX(((F709)+(G709)*(L709))*(L709),
            0.000001))^2)/(2*'1D'!$I$5)</f>
        <v>635.42859253909478</v>
      </c>
      <c r="R709" s="5">
        <f ca="1">((ABS(K709)*'1D'!$D$6)/(MAX(((F709)+(G709)*(L709))*(L709),
            0.000001)*MAX(((((F709)+(G709)*(L709))*(L709))/MAX((F709)+2*(L709)*SQRT(1+(G709)^2),
                    0.000001))^(2/3),
            0.000001)))^2</f>
        <v>4.3358367565141456E-3</v>
      </c>
      <c r="S709" s="5">
        <f ca="1">ABS(ABS(K709)/MAX(((F709)+(G709)*(L709))*(L709),
        0.000001))/SQRT('1D'!$I$5*MAX((((F709)+(G709)*(L709))*(L709))/MAX((F709)+2*(G709)*(L709),
            0.000001),
        0.000001))</f>
        <v>1.0727235886044055</v>
      </c>
      <c r="T709" s="5">
        <f ca="1">((F709)*(L709)^2)/2+(G709)*(L709)^3/3+(ABS(K709)^2)/('1D'!$I$5*MAX(((F709)+(G709)*(L709))*(L709),
        0.000001))</f>
        <v>35.763412605541333</v>
      </c>
      <c r="U709" s="5">
        <f ca="1">IF($A$2=0,
    0,
    IFERROR(Q708-(((R708+R709)/2)*J709)-(IF(O708&gt;O709,
                '1D'!$D$8*((O708^2-O709^2)/(2*'1D'!$I$5)),
                '1D'!$D$9*((O709^2-O708^2)/(2*'1D'!$I$5)))+('1D'!$D$10*(ABS(I709)/90)*(MAX(O708^2,
                        O709^2)/(2*'1D'!$I$5))))-Q709,
        0))</f>
        <v>-3.8886858066007335E-3</v>
      </c>
      <c r="V709" s="5">
        <f ca="1">IF($A$2=0,
    1,
    IF(IFERROR(V708,
            0)=0,
        0,
        IFERROR(IF(ROUND(S709,
                    3)=1,
                1,
                IF(AND(ABS(U709)&lt;'1D'!$D$19,
                        S709&gt;1),
                    1,
                    0)),
            0)))</f>
        <v>0</v>
      </c>
      <c r="W709" s="5">
        <f ca="1">IF($A$2=0,
    MAX(MAX('1D'!$D$16,
            MAX('1D'!$D$16,
                POWER((ABS(K709)^2)/('1D'!$I$5*MAX(F709,
                            0.1)^2),
                    1/3))),
        IFERROR(W1396,
            MAX(MAX('1D'!$D$16,
                    MAX('1D'!$D$16,
                        POWER((ABS(K709)^2)/('1D'!$I$5*MAX(F709,
                                    0.1)^2),
                            1/3))),
                ($L$2)-E1396))),
    IF(IFERROR(AG710,
            0)=0,
        MAX(MAX('1D'!$D$16,
                MAX('1D'!$D$16,
                    POWER((ABS(K709)^2)/('1D'!$I$5*MAX(F709,
                                0.1)^2),
                        1/3))),
            IFERROR(W1396,
                MAX(MAX('1D'!$D$16,
                        MAX('1D'!$D$16,
                            POWER((ABS(K709)^2)/('1D'!$I$5*MAX(F709,
                                        0.1)^2),
                                1/3))),
                    ($L$2)-E1396))),
        IF(IFERROR(W709,
                0)=0,
            MAX(MAX('1D'!$D$16,
                    MAX('1D'!$D$16,
                        POWER((ABS(K709)^2)/('1D'!$I$5*MAX(F709,
                                    0.1)^2),
                            1/3))),
                IFERROR(W1396,
                    MAX(MAX('1D'!$D$16,
                            MAX('1D'!$D$16,
                                POWER((ABS(K709)^2)/('1D'!$I$5*MAX(F709,
                                            0.1)^2),
                                    1/3))),
                        ($L$2)-E1396))),
            IF(OR(IFERROR(AD709,
                        0)&gt;=1,
                    IFERROR(AD710,
                        0)&gt;=1),
                MAX('1D'!$D$16,
                    MAX('1D'!$D$16,
                        POWER((ABS(K709)^2)/('1D'!$I$5*MAX(F709,
                                    0.1)^2),
                            1/3))),
                IF(ABS(IFERROR(AF709,
                            0))&lt;'1D'!$D$19,
                    MAX(MAX('1D'!$D$16,
                            MAX('1D'!$D$16,
                                POWER((ABS(K709)^2)/('1D'!$I$5*MAX(F709,
                                            0.1)^2),
                                    1/3))),
                        IFERROR(W709,
                            0)),
                    MAX(MAX('1D'!$D$16,
                            MAX('1D'!$D$16,
                                POWER((ABS(K709)^2)/('1D'!$I$5*MAX(F709,
                                            0.1)^2),
                                    1/3))),
                        (IFERROR(W709,
                                0))+((IFERROR(AF709,
                                    0))*'1D'!$D$18)))))))</f>
        <v>2.1389677043987478</v>
      </c>
      <c r="X709" s="5">
        <f t="shared" ca="1" si="144"/>
        <v>11.122632062873489</v>
      </c>
      <c r="Y709" s="5">
        <f t="shared" ca="1" si="145"/>
        <v>1.1735290000551568</v>
      </c>
      <c r="Z709" s="5">
        <f t="shared" ca="1" si="146"/>
        <v>4.5807502857230418</v>
      </c>
      <c r="AA709" s="5">
        <f t="shared" ca="1" si="147"/>
        <v>634.3519677043987</v>
      </c>
      <c r="AB709" s="5">
        <f ca="1">AA709+((ABS(K709)/MAX(((F709)+(G709)*(W709))*(W709),
            0.000001))^2)/(2*'1D'!$I$5)</f>
        <v>635.42145155659807</v>
      </c>
      <c r="AC709" s="5">
        <f ca="1">((ABS(K709)*'1D'!$D$6)/(MAX(((F709)+(G709)*(W709))*(W709),
            0.000001)*MAX(((((F709)+(G709)*(W709))*(W709))/MAX((F709)+2*(W709)*SQRT(1+(G709)^2),
                    0.000001))^(2/3),
            0.000001)))^2</f>
        <v>3.8141460404132466E-3</v>
      </c>
      <c r="AD709" s="5">
        <f ca="1">ABS(ABS(K709)/MAX(((F709)+(G709)*(W709))*(W709),
        0.000001))/SQRT('1D'!$I$5*MAX((((F709)+(G709)*(W709))*(W709))/MAX((F709)+2*(G709)*(W709),
            0.000001),
        0.000001))</f>
        <v>1.0000000000000004</v>
      </c>
      <c r="AE709" s="5">
        <f ca="1">((F709)*(W709)^2)/2+(G709)*(W709)^3/3+(ABS(K709)^2)/('1D'!$I$5*MAX(((F709)+(G709)*(W709))*(W709),
        0.000001))</f>
        <v>35.686426155594638</v>
      </c>
      <c r="AF709" s="5">
        <f ca="1">IF($A$2=0,
    0,
    IFERROR(AB710+(((AC709+AC710)/2)*J710)+(IF(Z709&gt;Z710,
                '1D'!$D$8*((Z709^2-Z710^2)/(2*'1D'!$I$5)),
                '1D'!$D$9*((Z710^2-Z709^2)/(2*'1D'!$I$5)))+('1D'!$D$10*(ABS(I710)/90)*(MAX(Z709^2,
                        Z710^2)/(2*'1D'!$I$5))))-AB709,
        0))</f>
        <v>3.3622728137743252E-3</v>
      </c>
      <c r="AG709" s="5">
        <f ca="1">IF($A$2=0,
    1,
    IF(IFERROR(AG710,
            0)=0,
        0,
        IFERROR(IF(OR(ROUND(AD709,
                        3)&gt;=1,
                    AND(ABS(AF709)&lt;'1D'!$D$19,
                        AD709&lt;1)),
                1,
                0),
            0)))</f>
        <v>1</v>
      </c>
      <c r="AH709" s="5">
        <f ca="1">IFERROR(IF('1D'!V32="Supercritical",
        MAX('1D'!$D$16,
            IFERROR(L709,
                MAX('1D'!$D$16,
                    POWER((ABS(K709)^2)/('1D'!$I$5*MAX(F709,
                                0.1)^2),
                        1/3)))),
        IF('1D'!V32="Subcritical",
            MAX('1D'!$D$16,
                IFERROR(W709,
                    MAX('1D'!$D$16,
                        POWER((ABS(K709)^2)/('1D'!$I$5*MAX(F709,
                                    0.1)^2),
                            1/3)))),
            IF(IFERROR(T709,
                    -1E+99)&gt;=IFERROR(AE709,
                    -1E+99),
                MAX('1D'!$D$16,
                    IFERROR(L709,
                        MAX('1D'!$D$16,
                            POWER((ABS(K709)^2)/('1D'!$I$5*MAX(F709,
                                        0.1)^2),
                                1/3)))),
                MAX('1D'!$D$16,
                    IFERROR(W709,
                        MAX('1D'!$D$16,
                            POWER((ABS(K709)^2)/('1D'!$I$5*MAX(F709,
                                        0.1)^2),
                                1/3))))))),
    MAX('1D'!$D$16,
        POWER((ABS(K709)^2)/('1D'!$I$5*MAX(F709,
                    0.1)^2),
            1/3)))</f>
        <v>2.0411692021517887</v>
      </c>
      <c r="AI709" s="5">
        <f t="shared" ca="1" si="148"/>
        <v>634.25416920215173</v>
      </c>
      <c r="AJ709" s="5">
        <f ca="1">AI709+((ABS(K709)/MAX(((F709)+(G709)*(AH709))*(AH709),
            0.000001))^2)/(2*'1D'!$I$5)</f>
        <v>635.42859253909478</v>
      </c>
      <c r="AM709">
        <v>0</v>
      </c>
      <c r="AN709">
        <v>0</v>
      </c>
      <c r="AO709" s="5">
        <f t="shared" si="149"/>
        <v>0</v>
      </c>
      <c r="AP709" s="5">
        <f t="shared" si="153"/>
        <v>0</v>
      </c>
      <c r="AQ709" s="5">
        <f ca="1">ABS(ABS(K709)/MAX(((F709)+(G709)*(AH709))*(AH709),
        0.000001))/SQRT('1D'!$I$5*MAX((((F709)+(G709)*(AH709))*(AH709))/MAX((F709)+2*(G709)*(AH709),
            0.000001),
        0.000001))</f>
        <v>1.0727235886044055</v>
      </c>
      <c r="AR709" s="5" t="str">
        <f t="shared" ca="1" si="150"/>
        <v>Supercritical</v>
      </c>
      <c r="AS709" s="5">
        <f ca="1">((ABS(K709)*'1D'!$D$6)/(MAX(((F709)+(G709)*(AH709))*(AH709),
            0.000001)*MAX(((((F709)+(G709)*(AH709))*(AH709))/MAX((F709)+2*(AH709)*SQRT(1+(G709)^2),
                    0.000001))^(2/3),
            0.000001)))^2</f>
        <v>4.3358367565141456E-3</v>
      </c>
    </row>
    <row r="710" spans="1:45" x14ac:dyDescent="0.35">
      <c r="A710">
        <v>701</v>
      </c>
      <c r="B710">
        <v>699.99599999999998</v>
      </c>
      <c r="C710">
        <v>616110.77</v>
      </c>
      <c r="D710">
        <v>3097302.9649999999</v>
      </c>
      <c r="E710">
        <v>632.21249999999998</v>
      </c>
      <c r="F710">
        <v>5.2</v>
      </c>
      <c r="G710">
        <v>0</v>
      </c>
      <c r="H710" t="s">
        <v>176</v>
      </c>
      <c r="I710">
        <v>2.7E-2</v>
      </c>
      <c r="J710" s="5">
        <f t="shared" si="151"/>
        <v>1</v>
      </c>
      <c r="K710" s="5">
        <f t="shared" ca="1" si="152"/>
        <v>50.95</v>
      </c>
      <c r="L710" s="5">
        <f ca="1">IF($A$2=0,
    IFERROR(L709,
        MAX('1D'!$D$16,
            POWER((ABS(K710)^2)/('1D'!$I$5*MAX(F710,
                        0.1)^2),
                1/3))),
    IF(IFERROR(V709,
            0)=0,
        IFERROR(L709,
            MAX('1D'!$D$16,
                POWER((ABS(K710)^2)/('1D'!$I$5*MAX(F710,
                            0.1)^2),
                    1/3))),
        IF(OR(IFERROR(L710,
                    0)=0,
                IFERROR(S709,
                    0)&lt;1,
                IFERROR(S710,
                    0)&lt;1),
            MAX('1D'!$D$16,
                POWER((ABS(K710)^2)/('1D'!$I$5*MAX(F710,
                            0.1)^2),
                    1/3)),
            IF(IFERROR(U710,
                    0)&gt;0,
                MAX('1D'!$D$16,
                    IFERROR(L710,
                        0)+((IFERROR(U710,
                                0))*'1D'!$D$18*IF((IFERROR(S710,
                                    0))&lt;1,
                            1,
                            -1))),
                IF(IFERROR(U710,
                        0)&lt;0,
                    IF(ABS((MAX('1D'!$D$16,
                                    POWER((ABS(K710)^2)/('1D'!$I$5*MAX(F710,
                                                0.1)^2),
                                        1/3)))-IFERROR(L710,
                                0))&gt;'1D'!$D$19,
                        MAX('1D'!$D$16,
                            IF((MAX('1D'!$D$16,
                                        POWER((ABS(K710)^2)/('1D'!$I$5*MAX(F710,
                                                    0.1)^2),
                                            1/3)))&gt;IFERROR(L710,
                                    0),
                                MIN((MAX('1D'!$D$16,
                                            POWER((ABS(K710)^2)/('1D'!$I$5*MAX(F710,
                                                        0.1)^2),
                                                1/3))),
                                    IFERROR(L710,
                                        0)+(MIN(ABS(IFERROR(U710,
                                                    0))*'1D'!$D$18,
                                            ABS((MAX('1D'!$D$16,
                                                        POWER((ABS(K710)^2)/('1D'!$I$5*MAX(F710,
                                                                    0.1)^2),
                                                            1/3)))-IFERROR(L710,
                                                    0))))),
                                MAX((MAX('1D'!$D$16,
                                            POWER((ABS(K710)^2)/('1D'!$I$5*MAX(F710,
                                                        0.1)^2),
                                                1/3))),
                                    IFERROR(L710,
                                        0)-(MIN(ABS(IFERROR(U710,
                                                    0))*'1D'!$D$18,
                                            ABS((MAX('1D'!$D$16,
                                                        POWER((ABS(K710)^2)/('1D'!$I$5*MAX(F710,
                                                                    0.1)^2),
                                                            1/3)))-IFERROR(L710,
                                                    0))))))),
                        MAX('1D'!$D$16,
                            POWER((ABS(K710)^2)/('1D'!$I$5*MAX(F710,
                                        0.1)^2),
                                1/3))),
                    MAX('1D'!$D$16,
                        IFERROR(L710,
                            0)))))))</f>
        <v>2.0411692021517887</v>
      </c>
      <c r="M710" s="5">
        <f t="shared" ca="1" si="140"/>
        <v>10.614079851189301</v>
      </c>
      <c r="N710" s="5">
        <f t="shared" ca="1" si="141"/>
        <v>1.1434704692804873</v>
      </c>
      <c r="O710" s="5">
        <f t="shared" ca="1" si="142"/>
        <v>4.8002276894771132</v>
      </c>
      <c r="P710" s="5">
        <f t="shared" ca="1" si="143"/>
        <v>634.25366920215174</v>
      </c>
      <c r="Q710" s="5">
        <f ca="1">P710+((ABS(K710)/MAX(((F710)+(G710)*(L710))*(L710),
            0.000001))^2)/(2*'1D'!$I$5)</f>
        <v>635.42809253909479</v>
      </c>
      <c r="R710" s="5">
        <f ca="1">((ABS(K710)*'1D'!$D$6)/(MAX(((F710)+(G710)*(L710))*(L710),
            0.000001)*MAX(((((F710)+(G710)*(L710))*(L710))/MAX((F710)+2*(L710)*SQRT(1+(G710)^2),
                    0.000001))^(2/3),
            0.000001)))^2</f>
        <v>4.3358367565141456E-3</v>
      </c>
      <c r="S710" s="5">
        <f ca="1">ABS(ABS(K710)/MAX(((F710)+(G710)*(L710))*(L710),
        0.000001))/SQRT('1D'!$I$5*MAX((((F710)+(G710)*(L710))*(L710))/MAX((F710)+2*(G710)*(L710),
            0.000001),
        0.000001))</f>
        <v>1.0727235886044055</v>
      </c>
      <c r="T710" s="5">
        <f ca="1">((F710)*(L710)^2)/2+(G710)*(L710)^3/3+(ABS(K710)^2)/('1D'!$I$5*MAX(((F710)+(G710)*(L710))*(L710),
        0.000001))</f>
        <v>35.763412605541333</v>
      </c>
      <c r="U710" s="5">
        <f ca="1">IF($A$2=0,
    0,
    IFERROR(Q709-(((R709+R710)/2)*J710)-(IF(O709&gt;O710,
                '1D'!$D$8*((O709^2-O710^2)/(2*'1D'!$I$5)),
                '1D'!$D$9*((O710^2-O709^2)/(2*'1D'!$I$5)))+('1D'!$D$10*(ABS(I710)/90)*(MAX(O709^2,
                        O710^2)/(2*'1D'!$I$5))))-Q710,
        0))</f>
        <v>-3.8886858066007335E-3</v>
      </c>
      <c r="V710" s="5">
        <f ca="1">IF($A$2=0,
    1,
    IF(IFERROR(V709,
            0)=0,
        0,
        IFERROR(IF(ROUND(S710,
                    3)=1,
                1,
                IF(AND(ABS(U710)&lt;'1D'!$D$19,
                        S710&gt;1),
                    1,
                    0)),
            0)))</f>
        <v>0</v>
      </c>
      <c r="W710" s="5">
        <f ca="1">IF($A$2=0,
    MAX(MAX('1D'!$D$16,
            MAX('1D'!$D$16,
                POWER((ABS(K710)^2)/('1D'!$I$5*MAX(F710,
                            0.1)^2),
                    1/3))),
        IFERROR(W1396,
            MAX(MAX('1D'!$D$16,
                    MAX('1D'!$D$16,
                        POWER((ABS(K710)^2)/('1D'!$I$5*MAX(F710,
                                    0.1)^2),
                            1/3))),
                ($L$2)-E1396))),
    IF(IFERROR(AG711,
            0)=0,
        MAX(MAX('1D'!$D$16,
                MAX('1D'!$D$16,
                    POWER((ABS(K710)^2)/('1D'!$I$5*MAX(F710,
                                0.1)^2),
                        1/3))),
            IFERROR(W1396,
                MAX(MAX('1D'!$D$16,
                        MAX('1D'!$D$16,
                            POWER((ABS(K710)^2)/('1D'!$I$5*MAX(F710,
                                        0.1)^2),
                                1/3))),
                    ($L$2)-E1396))),
        IF(IFERROR(W710,
                0)=0,
            MAX(MAX('1D'!$D$16,
                    MAX('1D'!$D$16,
                        POWER((ABS(K710)^2)/('1D'!$I$5*MAX(F710,
                                    0.1)^2),
                            1/3))),
                IFERROR(W1396,
                    MAX(MAX('1D'!$D$16,
                            MAX('1D'!$D$16,
                                POWER((ABS(K710)^2)/('1D'!$I$5*MAX(F710,
                                            0.1)^2),
                                    1/3))),
                        ($L$2)-E1396))),
            IF(OR(IFERROR(AD710,
                        0)&gt;=1,
                    IFERROR(AD711,
                        0)&gt;=1),
                MAX('1D'!$D$16,
                    MAX('1D'!$D$16,
                        POWER((ABS(K710)^2)/('1D'!$I$5*MAX(F710,
                                    0.1)^2),
                            1/3))),
                IF(ABS(IFERROR(AF710,
                            0))&lt;'1D'!$D$19,
                    MAX(MAX('1D'!$D$16,
                            MAX('1D'!$D$16,
                                POWER((ABS(K710)^2)/('1D'!$I$5*MAX(F710,
                                            0.1)^2),
                                    1/3))),
                        IFERROR(W710,
                            0)),
                    MAX(MAX('1D'!$D$16,
                            MAX('1D'!$D$16,
                                POWER((ABS(K710)^2)/('1D'!$I$5*MAX(F710,
                                            0.1)^2),
                                    1/3))),
                        (IFERROR(W710,
                                0))+((IFERROR(AF710,
                                    0))*'1D'!$D$18)))))))</f>
        <v>2.1389677043987478</v>
      </c>
      <c r="X710" s="5">
        <f t="shared" ca="1" si="144"/>
        <v>11.122632062873489</v>
      </c>
      <c r="Y710" s="5">
        <f t="shared" ca="1" si="145"/>
        <v>1.1735290000551568</v>
      </c>
      <c r="Z710" s="5">
        <f t="shared" ca="1" si="146"/>
        <v>4.5807502857230418</v>
      </c>
      <c r="AA710" s="5">
        <f t="shared" ca="1" si="147"/>
        <v>634.35146770439871</v>
      </c>
      <c r="AB710" s="5">
        <f ca="1">AA710+((ABS(K710)/MAX(((F710)+(G710)*(W710))*(W710),
            0.000001))^2)/(2*'1D'!$I$5)</f>
        <v>635.42095155659808</v>
      </c>
      <c r="AC710" s="5">
        <f ca="1">((ABS(K710)*'1D'!$D$6)/(MAX(((F710)+(G710)*(W710))*(W710),
            0.000001)*MAX(((((F710)+(G710)*(W710))*(W710))/MAX((F710)+2*(W710)*SQRT(1+(G710)^2),
                    0.000001))^(2/3),
            0.000001)))^2</f>
        <v>3.8141460404132466E-3</v>
      </c>
      <c r="AD710" s="5">
        <f ca="1">ABS(ABS(K710)/MAX(((F710)+(G710)*(W710))*(W710),
        0.000001))/SQRT('1D'!$I$5*MAX((((F710)+(G710)*(W710))*(W710))/MAX((F710)+2*(G710)*(W710),
            0.000001),
        0.000001))</f>
        <v>1.0000000000000004</v>
      </c>
      <c r="AE710" s="5">
        <f ca="1">((F710)*(W710)^2)/2+(G710)*(W710)^3/3+(ABS(K710)^2)/('1D'!$I$5*MAX(((F710)+(G710)*(W710))*(W710),
        0.000001))</f>
        <v>35.686426155594638</v>
      </c>
      <c r="AF710" s="5">
        <f ca="1">IF($A$2=0,
    0,
    IFERROR(AB711+(((AC710+AC711)/2)*J711)+(IF(Z710&gt;Z711,
                '1D'!$D$8*((Z710^2-Z711^2)/(2*'1D'!$I$5)),
                '1D'!$D$9*((Z711^2-Z710^2)/(2*'1D'!$I$5)))+('1D'!$D$10*(ABS(I711)/90)*(MAX(Z710^2,
                        Z711^2)/(2*'1D'!$I$5))))-AB710,
        0))</f>
        <v>3.4032696947861041E-3</v>
      </c>
      <c r="AG710" s="5">
        <f ca="1">IF($A$2=0,
    1,
    IF(IFERROR(AG711,
            0)=0,
        0,
        IFERROR(IF(OR(ROUND(AD710,
                        3)&gt;=1,
                    AND(ABS(AF710)&lt;'1D'!$D$19,
                        AD710&lt;1)),
                1,
                0),
            0)))</f>
        <v>1</v>
      </c>
      <c r="AH710" s="5">
        <f ca="1">IFERROR(IF('1D'!V32="Supercritical",
        MAX('1D'!$D$16,
            IFERROR(L710,
                MAX('1D'!$D$16,
                    POWER((ABS(K710)^2)/('1D'!$I$5*MAX(F710,
                                0.1)^2),
                        1/3)))),
        IF('1D'!V32="Subcritical",
            MAX('1D'!$D$16,
                IFERROR(W710,
                    MAX('1D'!$D$16,
                        POWER((ABS(K710)^2)/('1D'!$I$5*MAX(F710,
                                    0.1)^2),
                            1/3)))),
            IF(IFERROR(T710,
                    -1E+99)&gt;=IFERROR(AE710,
                    -1E+99),
                MAX('1D'!$D$16,
                    IFERROR(L710,
                        MAX('1D'!$D$16,
                            POWER((ABS(K710)^2)/('1D'!$I$5*MAX(F710,
                                        0.1)^2),
                                1/3)))),
                MAX('1D'!$D$16,
                    IFERROR(W710,
                        MAX('1D'!$D$16,
                            POWER((ABS(K710)^2)/('1D'!$I$5*MAX(F710,
                                        0.1)^2),
                                1/3))))))),
    MAX('1D'!$D$16,
        POWER((ABS(K710)^2)/('1D'!$I$5*MAX(F710,
                    0.1)^2),
            1/3)))</f>
        <v>2.0411692021517887</v>
      </c>
      <c r="AI710" s="5">
        <f t="shared" ca="1" si="148"/>
        <v>634.25366920215174</v>
      </c>
      <c r="AJ710" s="5">
        <f ca="1">AI710+((ABS(K710)/MAX(((F710)+(G710)*(AH710))*(AH710),
            0.000001))^2)/(2*'1D'!$I$5)</f>
        <v>635.42809253909479</v>
      </c>
      <c r="AM710">
        <v>0</v>
      </c>
      <c r="AN710">
        <v>0</v>
      </c>
      <c r="AO710" s="5">
        <f t="shared" si="149"/>
        <v>0</v>
      </c>
      <c r="AP710" s="5">
        <f t="shared" si="153"/>
        <v>0</v>
      </c>
      <c r="AQ710" s="5">
        <f ca="1">ABS(ABS(K710)/MAX(((F710)+(G710)*(AH710))*(AH710),
        0.000001))/SQRT('1D'!$I$5*MAX((((F710)+(G710)*(AH710))*(AH710))/MAX((F710)+2*(G710)*(AH710),
            0.000001),
        0.000001))</f>
        <v>1.0727235886044055</v>
      </c>
      <c r="AR710" s="5" t="str">
        <f t="shared" ca="1" si="150"/>
        <v>Supercritical</v>
      </c>
      <c r="AS710" s="5">
        <f ca="1">((ABS(K710)*'1D'!$D$6)/(MAX(((F710)+(G710)*(AH710))*(AH710),
            0.000001)*MAX(((((F710)+(G710)*(AH710))*(AH710))/MAX((F710)+2*(AH710)*SQRT(1+(G710)^2),
                    0.000001))^(2/3),
            0.000001)))^2</f>
        <v>4.3358367565141456E-3</v>
      </c>
    </row>
    <row r="711" spans="1:45" x14ac:dyDescent="0.35">
      <c r="A711">
        <v>702</v>
      </c>
      <c r="B711">
        <v>700.99599999999998</v>
      </c>
      <c r="C711">
        <v>616110.29599999997</v>
      </c>
      <c r="D711">
        <v>3097302.085</v>
      </c>
      <c r="E711">
        <v>632.21199999999999</v>
      </c>
      <c r="F711">
        <v>5.2</v>
      </c>
      <c r="G711">
        <v>0</v>
      </c>
      <c r="H711" t="s">
        <v>176</v>
      </c>
      <c r="I711">
        <v>0.05</v>
      </c>
      <c r="J711" s="5">
        <f t="shared" si="151"/>
        <v>1</v>
      </c>
      <c r="K711" s="5">
        <f t="shared" ca="1" si="152"/>
        <v>50.95</v>
      </c>
      <c r="L711" s="5">
        <f ca="1">IF($A$2=0,
    IFERROR(L710,
        MAX('1D'!$D$16,
            POWER((ABS(K711)^2)/('1D'!$I$5*MAX(F711,
                        0.1)^2),
                1/3))),
    IF(IFERROR(V710,
            0)=0,
        IFERROR(L710,
            MAX('1D'!$D$16,
                POWER((ABS(K711)^2)/('1D'!$I$5*MAX(F711,
                            0.1)^2),
                    1/3))),
        IF(OR(IFERROR(L711,
                    0)=0,
                IFERROR(S710,
                    0)&lt;1,
                IFERROR(S711,
                    0)&lt;1),
            MAX('1D'!$D$16,
                POWER((ABS(K711)^2)/('1D'!$I$5*MAX(F711,
                            0.1)^2),
                    1/3)),
            IF(IFERROR(U711,
                    0)&gt;0,
                MAX('1D'!$D$16,
                    IFERROR(L711,
                        0)+((IFERROR(U711,
                                0))*'1D'!$D$18*IF((IFERROR(S711,
                                    0))&lt;1,
                            1,
                            -1))),
                IF(IFERROR(U711,
                        0)&lt;0,
                    IF(ABS((MAX('1D'!$D$16,
                                    POWER((ABS(K711)^2)/('1D'!$I$5*MAX(F711,
                                                0.1)^2),
                                        1/3)))-IFERROR(L711,
                                0))&gt;'1D'!$D$19,
                        MAX('1D'!$D$16,
                            IF((MAX('1D'!$D$16,
                                        POWER((ABS(K711)^2)/('1D'!$I$5*MAX(F711,
                                                    0.1)^2),
                                            1/3)))&gt;IFERROR(L711,
                                    0),
                                MIN((MAX('1D'!$D$16,
                                            POWER((ABS(K711)^2)/('1D'!$I$5*MAX(F711,
                                                        0.1)^2),
                                                1/3))),
                                    IFERROR(L711,
                                        0)+(MIN(ABS(IFERROR(U711,
                                                    0))*'1D'!$D$18,
                                            ABS((MAX('1D'!$D$16,
                                                        POWER((ABS(K711)^2)/('1D'!$I$5*MAX(F711,
                                                                    0.1)^2),
                                                            1/3)))-IFERROR(L711,
                                                    0))))),
                                MAX((MAX('1D'!$D$16,
                                            POWER((ABS(K711)^2)/('1D'!$I$5*MAX(F711,
                                                        0.1)^2),
                                                1/3))),
                                    IFERROR(L711,
                                        0)-(MIN(ABS(IFERROR(U711,
                                                    0))*'1D'!$D$18,
                                            ABS((MAX('1D'!$D$16,
                                                        POWER((ABS(K711)^2)/('1D'!$I$5*MAX(F711,
                                                                    0.1)^2),
                                                            1/3)))-IFERROR(L711,
                                                    0))))))),
                        MAX('1D'!$D$16,
                            POWER((ABS(K711)^2)/('1D'!$I$5*MAX(F711,
                                        0.1)^2),
                                1/3))),
                    MAX('1D'!$D$16,
                        IFERROR(L711,
                            0)))))))</f>
        <v>2.0411692021517887</v>
      </c>
      <c r="M711" s="5">
        <f t="shared" ca="1" si="140"/>
        <v>10.614079851189301</v>
      </c>
      <c r="N711" s="5">
        <f t="shared" ca="1" si="141"/>
        <v>1.1434704692804873</v>
      </c>
      <c r="O711" s="5">
        <f t="shared" ca="1" si="142"/>
        <v>4.8002276894771132</v>
      </c>
      <c r="P711" s="5">
        <f t="shared" ca="1" si="143"/>
        <v>634.25316920215175</v>
      </c>
      <c r="Q711" s="5">
        <f ca="1">P711+((ABS(K711)/MAX(((F711)+(G711)*(L711))*(L711),
            0.000001))^2)/(2*'1D'!$I$5)</f>
        <v>635.4275925390948</v>
      </c>
      <c r="R711" s="5">
        <f ca="1">((ABS(K711)*'1D'!$D$6)/(MAX(((F711)+(G711)*(L711))*(L711),
            0.000001)*MAX(((((F711)+(G711)*(L711))*(L711))/MAX((F711)+2*(L711)*SQRT(1+(G711)^2),
                    0.000001))^(2/3),
            0.000001)))^2</f>
        <v>4.3358367565141456E-3</v>
      </c>
      <c r="S711" s="5">
        <f ca="1">ABS(ABS(K711)/MAX(((F711)+(G711)*(L711))*(L711),
        0.000001))/SQRT('1D'!$I$5*MAX((((F711)+(G711)*(L711))*(L711))/MAX((F711)+2*(G711)*(L711),
            0.000001),
        0.000001))</f>
        <v>1.0727235886044055</v>
      </c>
      <c r="T711" s="5">
        <f ca="1">((F711)*(L711)^2)/2+(G711)*(L711)^3/3+(ABS(K711)^2)/('1D'!$I$5*MAX(((F711)+(G711)*(L711))*(L711),
        0.000001))</f>
        <v>35.763412605541333</v>
      </c>
      <c r="U711" s="5">
        <f ca="1">IF($A$2=0,
    0,
    IFERROR(Q710-(((R710+R711)/2)*J711)-(IF(O710&gt;O711,
                '1D'!$D$8*((O710^2-O711^2)/(2*'1D'!$I$5)),
                '1D'!$D$9*((O711^2-O710^2)/(2*'1D'!$I$5)))+('1D'!$D$10*(ABS(I711)/90)*(MAX(O710^2,
                        O711^2)/(2*'1D'!$I$5))))-Q711,
        0))</f>
        <v>-3.9337053678991651E-3</v>
      </c>
      <c r="V711" s="5">
        <f ca="1">IF($A$2=0,
    1,
    IF(IFERROR(V710,
            0)=0,
        0,
        IFERROR(IF(ROUND(S711,
                    3)=1,
                1,
                IF(AND(ABS(U711)&lt;'1D'!$D$19,
                        S711&gt;1),
                    1,
                    0)),
            0)))</f>
        <v>0</v>
      </c>
      <c r="W711" s="5">
        <f ca="1">IF($A$2=0,
    MAX(MAX('1D'!$D$16,
            MAX('1D'!$D$16,
                POWER((ABS(K711)^2)/('1D'!$I$5*MAX(F711,
                            0.1)^2),
                    1/3))),
        IFERROR(W1396,
            MAX(MAX('1D'!$D$16,
                    MAX('1D'!$D$16,
                        POWER((ABS(K711)^2)/('1D'!$I$5*MAX(F711,
                                    0.1)^2),
                            1/3))),
                ($L$2)-E1396))),
    IF(IFERROR(AG712,
            0)=0,
        MAX(MAX('1D'!$D$16,
                MAX('1D'!$D$16,
                    POWER((ABS(K711)^2)/('1D'!$I$5*MAX(F711,
                                0.1)^2),
                        1/3))),
            IFERROR(W1396,
                MAX(MAX('1D'!$D$16,
                        MAX('1D'!$D$16,
                            POWER((ABS(K711)^2)/('1D'!$I$5*MAX(F711,
                                        0.1)^2),
                                1/3))),
                    ($L$2)-E1396))),
        IF(IFERROR(W711,
                0)=0,
            MAX(MAX('1D'!$D$16,
                    MAX('1D'!$D$16,
                        POWER((ABS(K711)^2)/('1D'!$I$5*MAX(F711,
                                    0.1)^2),
                            1/3))),
                IFERROR(W1396,
                    MAX(MAX('1D'!$D$16,
                            MAX('1D'!$D$16,
                                POWER((ABS(K711)^2)/('1D'!$I$5*MAX(F711,
                                            0.1)^2),
                                    1/3))),
                        ($L$2)-E1396))),
            IF(OR(IFERROR(AD711,
                        0)&gt;=1,
                    IFERROR(AD712,
                        0)&gt;=1),
                MAX('1D'!$D$16,
                    MAX('1D'!$D$16,
                        POWER((ABS(K711)^2)/('1D'!$I$5*MAX(F711,
                                    0.1)^2),
                            1/3))),
                IF(ABS(IFERROR(AF711,
                            0))&lt;'1D'!$D$19,
                    MAX(MAX('1D'!$D$16,
                            MAX('1D'!$D$16,
                                POWER((ABS(K711)^2)/('1D'!$I$5*MAX(F711,
                                            0.1)^2),
                                    1/3))),
                        IFERROR(W711,
                            0)),
                    MAX(MAX('1D'!$D$16,
                            MAX('1D'!$D$16,
                                POWER((ABS(K711)^2)/('1D'!$I$5*MAX(F711,
                                            0.1)^2),
                                    1/3))),
                        (IFERROR(W711,
                                0))+((IFERROR(AF711,
                                    0))*'1D'!$D$18)))))))</f>
        <v>2.1389677043987478</v>
      </c>
      <c r="X711" s="5">
        <f t="shared" ca="1" si="144"/>
        <v>11.122632062873489</v>
      </c>
      <c r="Y711" s="5">
        <f t="shared" ca="1" si="145"/>
        <v>1.1735290000551568</v>
      </c>
      <c r="Z711" s="5">
        <f t="shared" ca="1" si="146"/>
        <v>4.5807502857230418</v>
      </c>
      <c r="AA711" s="5">
        <f t="shared" ca="1" si="147"/>
        <v>634.35096770439873</v>
      </c>
      <c r="AB711" s="5">
        <f ca="1">AA711+((ABS(K711)/MAX(((F711)+(G711)*(W711))*(W711),
            0.000001))^2)/(2*'1D'!$I$5)</f>
        <v>635.4204515565981</v>
      </c>
      <c r="AC711" s="5">
        <f ca="1">((ABS(K711)*'1D'!$D$6)/(MAX(((F711)+(G711)*(W711))*(W711),
            0.000001)*MAX(((((F711)+(G711)*(W711))*(W711))/MAX((F711)+2*(W711)*SQRT(1+(G711)^2),
                    0.000001))^(2/3),
            0.000001)))^2</f>
        <v>3.8141460404132466E-3</v>
      </c>
      <c r="AD711" s="5">
        <f ca="1">ABS(ABS(K711)/MAX(((F711)+(G711)*(W711))*(W711),
        0.000001))/SQRT('1D'!$I$5*MAX((((F711)+(G711)*(W711))*(W711))/MAX((F711)+2*(G711)*(W711),
            0.000001),
        0.000001))</f>
        <v>1.0000000000000004</v>
      </c>
      <c r="AE711" s="5">
        <f ca="1">((F711)*(W711)^2)/2+(G711)*(W711)^3/3+(ABS(K711)^2)/('1D'!$I$5*MAX(((F711)+(G711)*(W711))*(W711),
        0.000001))</f>
        <v>35.686426155594638</v>
      </c>
      <c r="AF711" s="5">
        <f ca="1">IF($A$2=0,
    0,
    IFERROR(AB712+(((AC711+AC712)/2)*J712)+(IF(Z711&gt;Z712,
                '1D'!$D$8*((Z711^2-Z712^2)/(2*'1D'!$I$5)),
                '1D'!$D$9*((Z712^2-Z711^2)/(2*'1D'!$I$5)))+('1D'!$D$10*(ABS(I712)/90)*(MAX(Z711^2,
                        Z712^2)/(2*'1D'!$I$5))))-AB711,
        0))</f>
        <v>3.4531789411857972E-3</v>
      </c>
      <c r="AG711" s="5">
        <f ca="1">IF($A$2=0,
    1,
    IF(IFERROR(AG712,
            0)=0,
        0,
        IFERROR(IF(OR(ROUND(AD711,
                        3)&gt;=1,
                    AND(ABS(AF711)&lt;'1D'!$D$19,
                        AD711&lt;1)),
                1,
                0),
            0)))</f>
        <v>1</v>
      </c>
      <c r="AH711" s="5">
        <f ca="1">IFERROR(IF('1D'!V32="Supercritical",
        MAX('1D'!$D$16,
            IFERROR(L711,
                MAX('1D'!$D$16,
                    POWER((ABS(K711)^2)/('1D'!$I$5*MAX(F711,
                                0.1)^2),
                        1/3)))),
        IF('1D'!V32="Subcritical",
            MAX('1D'!$D$16,
                IFERROR(W711,
                    MAX('1D'!$D$16,
                        POWER((ABS(K711)^2)/('1D'!$I$5*MAX(F711,
                                    0.1)^2),
                            1/3)))),
            IF(IFERROR(T711,
                    -1E+99)&gt;=IFERROR(AE711,
                    -1E+99),
                MAX('1D'!$D$16,
                    IFERROR(L711,
                        MAX('1D'!$D$16,
                            POWER((ABS(K711)^2)/('1D'!$I$5*MAX(F711,
                                        0.1)^2),
                                1/3)))),
                MAX('1D'!$D$16,
                    IFERROR(W711,
                        MAX('1D'!$D$16,
                            POWER((ABS(K711)^2)/('1D'!$I$5*MAX(F711,
                                        0.1)^2),
                                1/3))))))),
    MAX('1D'!$D$16,
        POWER((ABS(K711)^2)/('1D'!$I$5*MAX(F711,
                    0.1)^2),
            1/3)))</f>
        <v>2.0411692021517887</v>
      </c>
      <c r="AI711" s="5">
        <f t="shared" ca="1" si="148"/>
        <v>634.25316920215175</v>
      </c>
      <c r="AJ711" s="5">
        <f ca="1">AI711+((ABS(K711)/MAX(((F711)+(G711)*(AH711))*(AH711),
            0.000001))^2)/(2*'1D'!$I$5)</f>
        <v>635.4275925390948</v>
      </c>
      <c r="AM711">
        <v>0</v>
      </c>
      <c r="AN711">
        <v>0</v>
      </c>
      <c r="AO711" s="5">
        <f t="shared" si="149"/>
        <v>0</v>
      </c>
      <c r="AP711" s="5">
        <f t="shared" si="153"/>
        <v>0</v>
      </c>
      <c r="AQ711" s="5">
        <f ca="1">ABS(ABS(K711)/MAX(((F711)+(G711)*(AH711))*(AH711),
        0.000001))/SQRT('1D'!$I$5*MAX((((F711)+(G711)*(AH711))*(AH711))/MAX((F711)+2*(G711)*(AH711),
            0.000001),
        0.000001))</f>
        <v>1.0727235886044055</v>
      </c>
      <c r="AR711" s="5" t="str">
        <f t="shared" ca="1" si="150"/>
        <v>Supercritical</v>
      </c>
      <c r="AS711" s="5">
        <f ca="1">((ABS(K711)*'1D'!$D$6)/(MAX(((F711)+(G711)*(AH711))*(AH711),
            0.000001)*MAX(((((F711)+(G711)*(AH711))*(AH711))/MAX((F711)+2*(AH711)*SQRT(1+(G711)^2),
                    0.000001))^(2/3),
            0.000001)))^2</f>
        <v>4.3358367565141456E-3</v>
      </c>
    </row>
    <row r="712" spans="1:45" x14ac:dyDescent="0.35">
      <c r="A712">
        <v>703</v>
      </c>
      <c r="B712">
        <v>701.99599999999998</v>
      </c>
      <c r="C712">
        <v>616109.821</v>
      </c>
      <c r="D712">
        <v>3097301.2050000001</v>
      </c>
      <c r="E712">
        <v>632.2115</v>
      </c>
      <c r="F712">
        <v>5.2</v>
      </c>
      <c r="G712">
        <v>0</v>
      </c>
      <c r="H712" t="s">
        <v>176</v>
      </c>
      <c r="I712">
        <v>7.8E-2</v>
      </c>
      <c r="J712" s="5">
        <f t="shared" si="151"/>
        <v>1</v>
      </c>
      <c r="K712" s="5">
        <f t="shared" ca="1" si="152"/>
        <v>50.95</v>
      </c>
      <c r="L712" s="5">
        <f ca="1">IF($A$2=0,
    IFERROR(L711,
        MAX('1D'!$D$16,
            POWER((ABS(K712)^2)/('1D'!$I$5*MAX(F712,
                        0.1)^2),
                1/3))),
    IF(IFERROR(V711,
            0)=0,
        IFERROR(L711,
            MAX('1D'!$D$16,
                POWER((ABS(K712)^2)/('1D'!$I$5*MAX(F712,
                            0.1)^2),
                    1/3))),
        IF(OR(IFERROR(L712,
                    0)=0,
                IFERROR(S711,
                    0)&lt;1,
                IFERROR(S712,
                    0)&lt;1),
            MAX('1D'!$D$16,
                POWER((ABS(K712)^2)/('1D'!$I$5*MAX(F712,
                            0.1)^2),
                    1/3)),
            IF(IFERROR(U712,
                    0)&gt;0,
                MAX('1D'!$D$16,
                    IFERROR(L712,
                        0)+((IFERROR(U712,
                                0))*'1D'!$D$18*IF((IFERROR(S712,
                                    0))&lt;1,
                            1,
                            -1))),
                IF(IFERROR(U712,
                        0)&lt;0,
                    IF(ABS((MAX('1D'!$D$16,
                                    POWER((ABS(K712)^2)/('1D'!$I$5*MAX(F712,
                                                0.1)^2),
                                        1/3)))-IFERROR(L712,
                                0))&gt;'1D'!$D$19,
                        MAX('1D'!$D$16,
                            IF((MAX('1D'!$D$16,
                                        POWER((ABS(K712)^2)/('1D'!$I$5*MAX(F712,
                                                    0.1)^2),
                                            1/3)))&gt;IFERROR(L712,
                                    0),
                                MIN((MAX('1D'!$D$16,
                                            POWER((ABS(K712)^2)/('1D'!$I$5*MAX(F712,
                                                        0.1)^2),
                                                1/3))),
                                    IFERROR(L712,
                                        0)+(MIN(ABS(IFERROR(U712,
                                                    0))*'1D'!$D$18,
                                            ABS((MAX('1D'!$D$16,
                                                        POWER((ABS(K712)^2)/('1D'!$I$5*MAX(F712,
                                                                    0.1)^2),
                                                            1/3)))-IFERROR(L712,
                                                    0))))),
                                MAX((MAX('1D'!$D$16,
                                            POWER((ABS(K712)^2)/('1D'!$I$5*MAX(F712,
                                                        0.1)^2),
                                                1/3))),
                                    IFERROR(L712,
                                        0)-(MIN(ABS(IFERROR(U712,
                                                    0))*'1D'!$D$18,
                                            ABS((MAX('1D'!$D$16,
                                                        POWER((ABS(K712)^2)/('1D'!$I$5*MAX(F712,
                                                                    0.1)^2),
                                                            1/3)))-IFERROR(L712,
                                                    0))))))),
                        MAX('1D'!$D$16,
                            POWER((ABS(K712)^2)/('1D'!$I$5*MAX(F712,
                                        0.1)^2),
                                1/3))),
                    MAX('1D'!$D$16,
                        IFERROR(L712,
                            0)))))))</f>
        <v>2.0411692021517887</v>
      </c>
      <c r="M712" s="5">
        <f t="shared" ca="1" si="140"/>
        <v>10.614079851189301</v>
      </c>
      <c r="N712" s="5">
        <f t="shared" ca="1" si="141"/>
        <v>1.1434704692804873</v>
      </c>
      <c r="O712" s="5">
        <f t="shared" ca="1" si="142"/>
        <v>4.8002276894771132</v>
      </c>
      <c r="P712" s="5">
        <f t="shared" ca="1" si="143"/>
        <v>634.25266920215176</v>
      </c>
      <c r="Q712" s="5">
        <f ca="1">P712+((ABS(K712)/MAX(((F712)+(G712)*(L712))*(L712),
            0.000001))^2)/(2*'1D'!$I$5)</f>
        <v>635.42709253909482</v>
      </c>
      <c r="R712" s="5">
        <f ca="1">((ABS(K712)*'1D'!$D$6)/(MAX(((F712)+(G712)*(L712))*(L712),
            0.000001)*MAX(((((F712)+(G712)*(L712))*(L712))/MAX((F712)+2*(L712)*SQRT(1+(G712)^2),
                    0.000001))^(2/3),
            0.000001)))^2</f>
        <v>4.3358367565141456E-3</v>
      </c>
      <c r="S712" s="5">
        <f ca="1">ABS(ABS(K712)/MAX(((F712)+(G712)*(L712))*(L712),
        0.000001))/SQRT('1D'!$I$5*MAX((((F712)+(G712)*(L712))*(L712))/MAX((F712)+2*(G712)*(L712),
            0.000001),
        0.000001))</f>
        <v>1.0727235886044055</v>
      </c>
      <c r="T712" s="5">
        <f ca="1">((F712)*(L712)^2)/2+(G712)*(L712)^3/3+(ABS(K712)^2)/('1D'!$I$5*MAX(((F712)+(G712)*(L712))*(L712),
        0.000001))</f>
        <v>35.763412605541333</v>
      </c>
      <c r="U712" s="5">
        <f ca="1">IF($A$2=0,
    0,
    IFERROR(Q711-(((R711+R712)/2)*J712)-(IF(O711&gt;O712,
                '1D'!$D$8*((O711^2-O712^2)/(2*'1D'!$I$5)),
                '1D'!$D$9*((O712^2-O711^2)/(2*'1D'!$I$5)))+('1D'!$D$10*(ABS(I712)/90)*(MAX(O711^2,
                        O712^2)/(2*'1D'!$I$5))))-Q712,
        0))</f>
        <v>-3.9885117902258571E-3</v>
      </c>
      <c r="V712" s="5">
        <f ca="1">IF($A$2=0,
    1,
    IF(IFERROR(V711,
            0)=0,
        0,
        IFERROR(IF(ROUND(S712,
                    3)=1,
                1,
                IF(AND(ABS(U712)&lt;'1D'!$D$19,
                        S712&gt;1),
                    1,
                    0)),
            0)))</f>
        <v>0</v>
      </c>
      <c r="W712" s="5">
        <f ca="1">IF($A$2=0,
    MAX(MAX('1D'!$D$16,
            MAX('1D'!$D$16,
                POWER((ABS(K712)^2)/('1D'!$I$5*MAX(F712,
                            0.1)^2),
                    1/3))),
        IFERROR(W1396,
            MAX(MAX('1D'!$D$16,
                    MAX('1D'!$D$16,
                        POWER((ABS(K712)^2)/('1D'!$I$5*MAX(F712,
                                    0.1)^2),
                            1/3))),
                ($L$2)-E1396))),
    IF(IFERROR(AG713,
            0)=0,
        MAX(MAX('1D'!$D$16,
                MAX('1D'!$D$16,
                    POWER((ABS(K712)^2)/('1D'!$I$5*MAX(F712,
                                0.1)^2),
                        1/3))),
            IFERROR(W1396,
                MAX(MAX('1D'!$D$16,
                        MAX('1D'!$D$16,
                            POWER((ABS(K712)^2)/('1D'!$I$5*MAX(F712,
                                        0.1)^2),
                                1/3))),
                    ($L$2)-E1396))),
        IF(IFERROR(W712,
                0)=0,
            MAX(MAX('1D'!$D$16,
                    MAX('1D'!$D$16,
                        POWER((ABS(K712)^2)/('1D'!$I$5*MAX(F712,
                                    0.1)^2),
                            1/3))),
                IFERROR(W1396,
                    MAX(MAX('1D'!$D$16,
                            MAX('1D'!$D$16,
                                POWER((ABS(K712)^2)/('1D'!$I$5*MAX(F712,
                                            0.1)^2),
                                    1/3))),
                        ($L$2)-E1396))),
            IF(OR(IFERROR(AD712,
                        0)&gt;=1,
                    IFERROR(AD713,
                        0)&gt;=1),
                MAX('1D'!$D$16,
                    MAX('1D'!$D$16,
                        POWER((ABS(K712)^2)/('1D'!$I$5*MAX(F712,
                                    0.1)^2),
                            1/3))),
                IF(ABS(IFERROR(AF712,
                            0))&lt;'1D'!$D$19,
                    MAX(MAX('1D'!$D$16,
                            MAX('1D'!$D$16,
                                POWER((ABS(K712)^2)/('1D'!$I$5*MAX(F712,
                                            0.1)^2),
                                    1/3))),
                        IFERROR(W712,
                            0)),
                    MAX(MAX('1D'!$D$16,
                            MAX('1D'!$D$16,
                                POWER((ABS(K712)^2)/('1D'!$I$5*MAX(F712,
                                            0.1)^2),
                                    1/3))),
                        (IFERROR(W712,
                                0))+((IFERROR(AF712,
                                    0))*'1D'!$D$18)))))))</f>
        <v>2.1389677043987478</v>
      </c>
      <c r="X712" s="5">
        <f t="shared" ca="1" si="144"/>
        <v>11.122632062873489</v>
      </c>
      <c r="Y712" s="5">
        <f t="shared" ca="1" si="145"/>
        <v>1.1735290000551568</v>
      </c>
      <c r="Z712" s="5">
        <f t="shared" ca="1" si="146"/>
        <v>4.5807502857230418</v>
      </c>
      <c r="AA712" s="5">
        <f t="shared" ca="1" si="147"/>
        <v>634.35046770439874</v>
      </c>
      <c r="AB712" s="5">
        <f ca="1">AA712+((ABS(K712)/MAX(((F712)+(G712)*(W712))*(W712),
            0.000001))^2)/(2*'1D'!$I$5)</f>
        <v>635.41995155659811</v>
      </c>
      <c r="AC712" s="5">
        <f ca="1">((ABS(K712)*'1D'!$D$6)/(MAX(((F712)+(G712)*(W712))*(W712),
            0.000001)*MAX(((((F712)+(G712)*(W712))*(W712))/MAX((F712)+2*(W712)*SQRT(1+(G712)^2),
                    0.000001))^(2/3),
            0.000001)))^2</f>
        <v>3.8141460404132466E-3</v>
      </c>
      <c r="AD712" s="5">
        <f ca="1">ABS(ABS(K712)/MAX(((F712)+(G712)*(W712))*(W712),
        0.000001))/SQRT('1D'!$I$5*MAX((((F712)+(G712)*(W712))*(W712))/MAX((F712)+2*(G712)*(W712),
            0.000001),
        0.000001))</f>
        <v>1.0000000000000004</v>
      </c>
      <c r="AE712" s="5">
        <f ca="1">((F712)*(W712)^2)/2+(G712)*(W712)^3/3+(ABS(K712)^2)/('1D'!$I$5*MAX(((F712)+(G712)*(W712))*(W712),
        0.000001))</f>
        <v>35.686426155594638</v>
      </c>
      <c r="AF712" s="5">
        <f ca="1">IF($A$2=0,
    0,
    IFERROR(AB713+(((AC712+AC713)/2)*J713)+(IF(Z712&gt;Z713,
                '1D'!$D$8*((Z712^2-Z713^2)/(2*'1D'!$I$5)),
                '1D'!$D$9*((Z713^2-Z712^2)/(2*'1D'!$I$5)))+('1D'!$D$10*(ABS(I713)/90)*(MAX(Z712^2,
                        Z713^2)/(2*'1D'!$I$5))))-AB712,
        0))</f>
        <v>3.3622728137743252E-3</v>
      </c>
      <c r="AG712" s="5">
        <f ca="1">IF($A$2=0,
    1,
    IF(IFERROR(AG713,
            0)=0,
        0,
        IFERROR(IF(OR(ROUND(AD712,
                        3)&gt;=1,
                    AND(ABS(AF712)&lt;'1D'!$D$19,
                        AD712&lt;1)),
                1,
                0),
            0)))</f>
        <v>1</v>
      </c>
      <c r="AH712" s="5">
        <f ca="1">IFERROR(IF('1D'!V32="Supercritical",
        MAX('1D'!$D$16,
            IFERROR(L712,
                MAX('1D'!$D$16,
                    POWER((ABS(K712)^2)/('1D'!$I$5*MAX(F712,
                                0.1)^2),
                        1/3)))),
        IF('1D'!V32="Subcritical",
            MAX('1D'!$D$16,
                IFERROR(W712,
                    MAX('1D'!$D$16,
                        POWER((ABS(K712)^2)/('1D'!$I$5*MAX(F712,
                                    0.1)^2),
                            1/3)))),
            IF(IFERROR(T712,
                    -1E+99)&gt;=IFERROR(AE712,
                    -1E+99),
                MAX('1D'!$D$16,
                    IFERROR(L712,
                        MAX('1D'!$D$16,
                            POWER((ABS(K712)^2)/('1D'!$I$5*MAX(F712,
                                        0.1)^2),
                                1/3)))),
                MAX('1D'!$D$16,
                    IFERROR(W712,
                        MAX('1D'!$D$16,
                            POWER((ABS(K712)^2)/('1D'!$I$5*MAX(F712,
                                        0.1)^2),
                                1/3))))))),
    MAX('1D'!$D$16,
        POWER((ABS(K712)^2)/('1D'!$I$5*MAX(F712,
                    0.1)^2),
            1/3)))</f>
        <v>2.0411692021517887</v>
      </c>
      <c r="AI712" s="5">
        <f t="shared" ca="1" si="148"/>
        <v>634.25266920215176</v>
      </c>
      <c r="AJ712" s="5">
        <f ca="1">AI712+((ABS(K712)/MAX(((F712)+(G712)*(AH712))*(AH712),
            0.000001))^2)/(2*'1D'!$I$5)</f>
        <v>635.42709253909482</v>
      </c>
      <c r="AM712">
        <v>0</v>
      </c>
      <c r="AN712">
        <v>0</v>
      </c>
      <c r="AO712" s="5">
        <f t="shared" si="149"/>
        <v>0</v>
      </c>
      <c r="AP712" s="5">
        <f t="shared" si="153"/>
        <v>0</v>
      </c>
      <c r="AQ712" s="5">
        <f ca="1">ABS(ABS(K712)/MAX(((F712)+(G712)*(AH712))*(AH712),
        0.000001))/SQRT('1D'!$I$5*MAX((((F712)+(G712)*(AH712))*(AH712))/MAX((F712)+2*(G712)*(AH712),
            0.000001),
        0.000001))</f>
        <v>1.0727235886044055</v>
      </c>
      <c r="AR712" s="5" t="str">
        <f t="shared" ca="1" si="150"/>
        <v>Supercritical</v>
      </c>
      <c r="AS712" s="5">
        <f ca="1">((ABS(K712)*'1D'!$D$6)/(MAX(((F712)+(G712)*(AH712))*(AH712),
            0.000001)*MAX(((((F712)+(G712)*(AH712))*(AH712))/MAX((F712)+2*(AH712)*SQRT(1+(G712)^2),
                    0.000001))^(2/3),
            0.000001)))^2</f>
        <v>4.3358367565141456E-3</v>
      </c>
    </row>
    <row r="713" spans="1:45" x14ac:dyDescent="0.35">
      <c r="A713">
        <v>704</v>
      </c>
      <c r="B713">
        <v>702.99599999999998</v>
      </c>
      <c r="C713">
        <v>616109.34699999995</v>
      </c>
      <c r="D713">
        <v>3097300.324</v>
      </c>
      <c r="E713">
        <v>632.21100000000001</v>
      </c>
      <c r="F713">
        <v>5.2</v>
      </c>
      <c r="G713">
        <v>0</v>
      </c>
      <c r="H713" t="s">
        <v>176</v>
      </c>
      <c r="I713">
        <v>2.7E-2</v>
      </c>
      <c r="J713" s="5">
        <f t="shared" si="151"/>
        <v>1</v>
      </c>
      <c r="K713" s="5">
        <f t="shared" ca="1" si="152"/>
        <v>50.95</v>
      </c>
      <c r="L713" s="5">
        <f ca="1">IF($A$2=0,
    IFERROR(L712,
        MAX('1D'!$D$16,
            POWER((ABS(K713)^2)/('1D'!$I$5*MAX(F713,
                        0.1)^2),
                1/3))),
    IF(IFERROR(V712,
            0)=0,
        IFERROR(L712,
            MAX('1D'!$D$16,
                POWER((ABS(K713)^2)/('1D'!$I$5*MAX(F713,
                            0.1)^2),
                    1/3))),
        IF(OR(IFERROR(L713,
                    0)=0,
                IFERROR(S712,
                    0)&lt;1,
                IFERROR(S713,
                    0)&lt;1),
            MAX('1D'!$D$16,
                POWER((ABS(K713)^2)/('1D'!$I$5*MAX(F713,
                            0.1)^2),
                    1/3)),
            IF(IFERROR(U713,
                    0)&gt;0,
                MAX('1D'!$D$16,
                    IFERROR(L713,
                        0)+((IFERROR(U713,
                                0))*'1D'!$D$18*IF((IFERROR(S713,
                                    0))&lt;1,
                            1,
                            -1))),
                IF(IFERROR(U713,
                        0)&lt;0,
                    IF(ABS((MAX('1D'!$D$16,
                                    POWER((ABS(K713)^2)/('1D'!$I$5*MAX(F713,
                                                0.1)^2),
                                        1/3)))-IFERROR(L713,
                                0))&gt;'1D'!$D$19,
                        MAX('1D'!$D$16,
                            IF((MAX('1D'!$D$16,
                                        POWER((ABS(K713)^2)/('1D'!$I$5*MAX(F713,
                                                    0.1)^2),
                                            1/3)))&gt;IFERROR(L713,
                                    0),
                                MIN((MAX('1D'!$D$16,
                                            POWER((ABS(K713)^2)/('1D'!$I$5*MAX(F713,
                                                        0.1)^2),
                                                1/3))),
                                    IFERROR(L713,
                                        0)+(MIN(ABS(IFERROR(U713,
                                                    0))*'1D'!$D$18,
                                            ABS((MAX('1D'!$D$16,
                                                        POWER((ABS(K713)^2)/('1D'!$I$5*MAX(F713,
                                                                    0.1)^2),
                                                            1/3)))-IFERROR(L713,
                                                    0))))),
                                MAX((MAX('1D'!$D$16,
                                            POWER((ABS(K713)^2)/('1D'!$I$5*MAX(F713,
                                                        0.1)^2),
                                                1/3))),
                                    IFERROR(L713,
                                        0)-(MIN(ABS(IFERROR(U713,
                                                    0))*'1D'!$D$18,
                                            ABS((MAX('1D'!$D$16,
                                                        POWER((ABS(K713)^2)/('1D'!$I$5*MAX(F713,
                                                                    0.1)^2),
                                                            1/3)))-IFERROR(L713,
                                                    0))))))),
                        MAX('1D'!$D$16,
                            POWER((ABS(K713)^2)/('1D'!$I$5*MAX(F713,
                                        0.1)^2),
                                1/3))),
                    MAX('1D'!$D$16,
                        IFERROR(L713,
                            0)))))))</f>
        <v>2.0411692021517887</v>
      </c>
      <c r="M713" s="5">
        <f t="shared" ca="1" si="140"/>
        <v>10.614079851189301</v>
      </c>
      <c r="N713" s="5">
        <f t="shared" ca="1" si="141"/>
        <v>1.1434704692804873</v>
      </c>
      <c r="O713" s="5">
        <f t="shared" ca="1" si="142"/>
        <v>4.8002276894771132</v>
      </c>
      <c r="P713" s="5">
        <f t="shared" ca="1" si="143"/>
        <v>634.25216920215178</v>
      </c>
      <c r="Q713" s="5">
        <f ca="1">P713+((ABS(K713)/MAX(((F713)+(G713)*(L713))*(L713),
            0.000001))^2)/(2*'1D'!$I$5)</f>
        <v>635.42659253909483</v>
      </c>
      <c r="R713" s="5">
        <f ca="1">((ABS(K713)*'1D'!$D$6)/(MAX(((F713)+(G713)*(L713))*(L713),
            0.000001)*MAX(((((F713)+(G713)*(L713))*(L713))/MAX((F713)+2*(L713)*SQRT(1+(G713)^2),
                    0.000001))^(2/3),
            0.000001)))^2</f>
        <v>4.3358367565141456E-3</v>
      </c>
      <c r="S713" s="5">
        <f ca="1">ABS(ABS(K713)/MAX(((F713)+(G713)*(L713))*(L713),
        0.000001))/SQRT('1D'!$I$5*MAX((((F713)+(G713)*(L713))*(L713))/MAX((F713)+2*(G713)*(L713),
            0.000001),
        0.000001))</f>
        <v>1.0727235886044055</v>
      </c>
      <c r="T713" s="5">
        <f ca="1">((F713)*(L713)^2)/2+(G713)*(L713)^3/3+(ABS(K713)^2)/('1D'!$I$5*MAX(((F713)+(G713)*(L713))*(L713),
        0.000001))</f>
        <v>35.763412605541333</v>
      </c>
      <c r="U713" s="5">
        <f ca="1">IF($A$2=0,
    0,
    IFERROR(Q712-(((R712+R713)/2)*J713)-(IF(O712&gt;O713,
                '1D'!$D$8*((O712^2-O713^2)/(2*'1D'!$I$5)),
                '1D'!$D$9*((O713^2-O712^2)/(2*'1D'!$I$5)))+('1D'!$D$10*(ABS(I713)/90)*(MAX(O712^2,
                        O713^2)/(2*'1D'!$I$5))))-Q713,
        0))</f>
        <v>-3.8886858066007335E-3</v>
      </c>
      <c r="V713" s="5">
        <f ca="1">IF($A$2=0,
    1,
    IF(IFERROR(V712,
            0)=0,
        0,
        IFERROR(IF(ROUND(S713,
                    3)=1,
                1,
                IF(AND(ABS(U713)&lt;'1D'!$D$19,
                        S713&gt;1),
                    1,
                    0)),
            0)))</f>
        <v>0</v>
      </c>
      <c r="W713" s="5">
        <f ca="1">IF($A$2=0,
    MAX(MAX('1D'!$D$16,
            MAX('1D'!$D$16,
                POWER((ABS(K713)^2)/('1D'!$I$5*MAX(F713,
                            0.1)^2),
                    1/3))),
        IFERROR(W1396,
            MAX(MAX('1D'!$D$16,
                    MAX('1D'!$D$16,
                        POWER((ABS(K713)^2)/('1D'!$I$5*MAX(F713,
                                    0.1)^2),
                            1/3))),
                ($L$2)-E1396))),
    IF(IFERROR(AG714,
            0)=0,
        MAX(MAX('1D'!$D$16,
                MAX('1D'!$D$16,
                    POWER((ABS(K713)^2)/('1D'!$I$5*MAX(F713,
                                0.1)^2),
                        1/3))),
            IFERROR(W1396,
                MAX(MAX('1D'!$D$16,
                        MAX('1D'!$D$16,
                            POWER((ABS(K713)^2)/('1D'!$I$5*MAX(F713,
                                        0.1)^2),
                                1/3))),
                    ($L$2)-E1396))),
        IF(IFERROR(W713,
                0)=0,
            MAX(MAX('1D'!$D$16,
                    MAX('1D'!$D$16,
                        POWER((ABS(K713)^2)/('1D'!$I$5*MAX(F713,
                                    0.1)^2),
                            1/3))),
                IFERROR(W1396,
                    MAX(MAX('1D'!$D$16,
                            MAX('1D'!$D$16,
                                POWER((ABS(K713)^2)/('1D'!$I$5*MAX(F713,
                                            0.1)^2),
                                    1/3))),
                        ($L$2)-E1396))),
            IF(OR(IFERROR(AD713,
                        0)&gt;=1,
                    IFERROR(AD714,
                        0)&gt;=1),
                MAX('1D'!$D$16,
                    MAX('1D'!$D$16,
                        POWER((ABS(K713)^2)/('1D'!$I$5*MAX(F713,
                                    0.1)^2),
                            1/3))),
                IF(ABS(IFERROR(AF713,
                            0))&lt;'1D'!$D$19,
                    MAX(MAX('1D'!$D$16,
                            MAX('1D'!$D$16,
                                POWER((ABS(K713)^2)/('1D'!$I$5*MAX(F713,
                                            0.1)^2),
                                    1/3))),
                        IFERROR(W713,
                            0)),
                    MAX(MAX('1D'!$D$16,
                            MAX('1D'!$D$16,
                                POWER((ABS(K713)^2)/('1D'!$I$5*MAX(F713,
                                            0.1)^2),
                                    1/3))),
                        (IFERROR(W713,
                                0))+((IFERROR(AF713,
                                    0))*'1D'!$D$18)))))))</f>
        <v>2.1389677043987478</v>
      </c>
      <c r="X713" s="5">
        <f t="shared" ca="1" si="144"/>
        <v>11.122632062873489</v>
      </c>
      <c r="Y713" s="5">
        <f t="shared" ca="1" si="145"/>
        <v>1.1735290000551568</v>
      </c>
      <c r="Z713" s="5">
        <f t="shared" ca="1" si="146"/>
        <v>4.5807502857230418</v>
      </c>
      <c r="AA713" s="5">
        <f t="shared" ca="1" si="147"/>
        <v>634.34996770439875</v>
      </c>
      <c r="AB713" s="5">
        <f ca="1">AA713+((ABS(K713)/MAX(((F713)+(G713)*(W713))*(W713),
            0.000001))^2)/(2*'1D'!$I$5)</f>
        <v>635.41945155659812</v>
      </c>
      <c r="AC713" s="5">
        <f ca="1">((ABS(K713)*'1D'!$D$6)/(MAX(((F713)+(G713)*(W713))*(W713),
            0.000001)*MAX(((((F713)+(G713)*(W713))*(W713))/MAX((F713)+2*(W713)*SQRT(1+(G713)^2),
                    0.000001))^(2/3),
            0.000001)))^2</f>
        <v>3.8141460404132466E-3</v>
      </c>
      <c r="AD713" s="5">
        <f ca="1">ABS(ABS(K713)/MAX(((F713)+(G713)*(W713))*(W713),
        0.000001))/SQRT('1D'!$I$5*MAX((((F713)+(G713)*(W713))*(W713))/MAX((F713)+2*(G713)*(W713),
            0.000001),
        0.000001))</f>
        <v>1.0000000000000004</v>
      </c>
      <c r="AE713" s="5">
        <f ca="1">((F713)*(W713)^2)/2+(G713)*(W713)^3/3+(ABS(K713)^2)/('1D'!$I$5*MAX(((F713)+(G713)*(W713))*(W713),
        0.000001))</f>
        <v>35.686426155594638</v>
      </c>
      <c r="AF713" s="5">
        <f ca="1">IF($A$2=0,
    0,
    IFERROR(AB714+(((AC713+AC714)/2)*J714)+(IF(Z713&gt;Z714,
                '1D'!$D$8*((Z713^2-Z714^2)/(2*'1D'!$I$5)),
                '1D'!$D$9*((Z714^2-Z713^2)/(2*'1D'!$I$5)))+('1D'!$D$10*(ABS(I714)/90)*(MAX(Z713^2,
                        Z714^2)/(2*'1D'!$I$5))))-AB713,
        0))</f>
        <v>3.3622728137743252E-3</v>
      </c>
      <c r="AG713" s="5">
        <f ca="1">IF($A$2=0,
    1,
    IF(IFERROR(AG714,
            0)=0,
        0,
        IFERROR(IF(OR(ROUND(AD713,
                        3)&gt;=1,
                    AND(ABS(AF713)&lt;'1D'!$D$19,
                        AD713&lt;1)),
                1,
                0),
            0)))</f>
        <v>1</v>
      </c>
      <c r="AH713" s="5">
        <f ca="1">IFERROR(IF('1D'!V32="Supercritical",
        MAX('1D'!$D$16,
            IFERROR(L713,
                MAX('1D'!$D$16,
                    POWER((ABS(K713)^2)/('1D'!$I$5*MAX(F713,
                                0.1)^2),
                        1/3)))),
        IF('1D'!V32="Subcritical",
            MAX('1D'!$D$16,
                IFERROR(W713,
                    MAX('1D'!$D$16,
                        POWER((ABS(K713)^2)/('1D'!$I$5*MAX(F713,
                                    0.1)^2),
                            1/3)))),
            IF(IFERROR(T713,
                    -1E+99)&gt;=IFERROR(AE713,
                    -1E+99),
                MAX('1D'!$D$16,
                    IFERROR(L713,
                        MAX('1D'!$D$16,
                            POWER((ABS(K713)^2)/('1D'!$I$5*MAX(F713,
                                        0.1)^2),
                                1/3)))),
                MAX('1D'!$D$16,
                    IFERROR(W713,
                        MAX('1D'!$D$16,
                            POWER((ABS(K713)^2)/('1D'!$I$5*MAX(F713,
                                        0.1)^2),
                                1/3))))))),
    MAX('1D'!$D$16,
        POWER((ABS(K713)^2)/('1D'!$I$5*MAX(F713,
                    0.1)^2),
            1/3)))</f>
        <v>2.0411692021517887</v>
      </c>
      <c r="AI713" s="5">
        <f t="shared" ca="1" si="148"/>
        <v>634.25216920215178</v>
      </c>
      <c r="AJ713" s="5">
        <f ca="1">AI713+((ABS(K713)/MAX(((F713)+(G713)*(AH713))*(AH713),
            0.000001))^2)/(2*'1D'!$I$5)</f>
        <v>635.42659253909483</v>
      </c>
      <c r="AM713">
        <v>0</v>
      </c>
      <c r="AN713">
        <v>0</v>
      </c>
      <c r="AO713" s="5">
        <f t="shared" si="149"/>
        <v>0</v>
      </c>
      <c r="AP713" s="5">
        <f t="shared" si="153"/>
        <v>0</v>
      </c>
      <c r="AQ713" s="5">
        <f ca="1">ABS(ABS(K713)/MAX(((F713)+(G713)*(AH713))*(AH713),
        0.000001))/SQRT('1D'!$I$5*MAX((((F713)+(G713)*(AH713))*(AH713))/MAX((F713)+2*(G713)*(AH713),
            0.000001),
        0.000001))</f>
        <v>1.0727235886044055</v>
      </c>
      <c r="AR713" s="5" t="str">
        <f t="shared" ca="1" si="150"/>
        <v>Supercritical</v>
      </c>
      <c r="AS713" s="5">
        <f ca="1">((ABS(K713)*'1D'!$D$6)/(MAX(((F713)+(G713)*(AH713))*(AH713),
            0.000001)*MAX(((((F713)+(G713)*(AH713))*(AH713))/MAX((F713)+2*(AH713)*SQRT(1+(G713)^2),
                    0.000001))^(2/3),
            0.000001)))^2</f>
        <v>4.3358367565141456E-3</v>
      </c>
    </row>
    <row r="714" spans="1:45" x14ac:dyDescent="0.35">
      <c r="A714">
        <v>705</v>
      </c>
      <c r="B714">
        <v>703.99599999999998</v>
      </c>
      <c r="C714">
        <v>616108.87300000002</v>
      </c>
      <c r="D714">
        <v>3097299.4440000001</v>
      </c>
      <c r="E714">
        <v>632.21050000000002</v>
      </c>
      <c r="F714">
        <v>5.2</v>
      </c>
      <c r="G714">
        <v>0</v>
      </c>
      <c r="H714" t="s">
        <v>176</v>
      </c>
      <c r="I714">
        <v>2.7E-2</v>
      </c>
      <c r="J714" s="5">
        <f t="shared" si="151"/>
        <v>1</v>
      </c>
      <c r="K714" s="5">
        <f t="shared" ca="1" si="152"/>
        <v>50.95</v>
      </c>
      <c r="L714" s="5">
        <f ca="1">IF($A$2=0,
    IFERROR(L713,
        MAX('1D'!$D$16,
            POWER((ABS(K714)^2)/('1D'!$I$5*MAX(F714,
                        0.1)^2),
                1/3))),
    IF(IFERROR(V713,
            0)=0,
        IFERROR(L713,
            MAX('1D'!$D$16,
                POWER((ABS(K714)^2)/('1D'!$I$5*MAX(F714,
                            0.1)^2),
                    1/3))),
        IF(OR(IFERROR(L714,
                    0)=0,
                IFERROR(S713,
                    0)&lt;1,
                IFERROR(S714,
                    0)&lt;1),
            MAX('1D'!$D$16,
                POWER((ABS(K714)^2)/('1D'!$I$5*MAX(F714,
                            0.1)^2),
                    1/3)),
            IF(IFERROR(U714,
                    0)&gt;0,
                MAX('1D'!$D$16,
                    IFERROR(L714,
                        0)+((IFERROR(U714,
                                0))*'1D'!$D$18*IF((IFERROR(S714,
                                    0))&lt;1,
                            1,
                            -1))),
                IF(IFERROR(U714,
                        0)&lt;0,
                    IF(ABS((MAX('1D'!$D$16,
                                    POWER((ABS(K714)^2)/('1D'!$I$5*MAX(F714,
                                                0.1)^2),
                                        1/3)))-IFERROR(L714,
                                0))&gt;'1D'!$D$19,
                        MAX('1D'!$D$16,
                            IF((MAX('1D'!$D$16,
                                        POWER((ABS(K714)^2)/('1D'!$I$5*MAX(F714,
                                                    0.1)^2),
                                            1/3)))&gt;IFERROR(L714,
                                    0),
                                MIN((MAX('1D'!$D$16,
                                            POWER((ABS(K714)^2)/('1D'!$I$5*MAX(F714,
                                                        0.1)^2),
                                                1/3))),
                                    IFERROR(L714,
                                        0)+(MIN(ABS(IFERROR(U714,
                                                    0))*'1D'!$D$18,
                                            ABS((MAX('1D'!$D$16,
                                                        POWER((ABS(K714)^2)/('1D'!$I$5*MAX(F714,
                                                                    0.1)^2),
                                                            1/3)))-IFERROR(L714,
                                                    0))))),
                                MAX((MAX('1D'!$D$16,
                                            POWER((ABS(K714)^2)/('1D'!$I$5*MAX(F714,
                                                        0.1)^2),
                                                1/3))),
                                    IFERROR(L714,
                                        0)-(MIN(ABS(IFERROR(U714,
                                                    0))*'1D'!$D$18,
                                            ABS((MAX('1D'!$D$16,
                                                        POWER((ABS(K714)^2)/('1D'!$I$5*MAX(F714,
                                                                    0.1)^2),
                                                            1/3)))-IFERROR(L714,
                                                    0))))))),
                        MAX('1D'!$D$16,
                            POWER((ABS(K714)^2)/('1D'!$I$5*MAX(F714,
                                        0.1)^2),
                                1/3))),
                    MAX('1D'!$D$16,
                        IFERROR(L714,
                            0)))))))</f>
        <v>2.0411692021517887</v>
      </c>
      <c r="M714" s="5">
        <f t="shared" ref="M714:M777" ca="1" si="154">((F714)+(G714)*(L714))*(L714)</f>
        <v>10.614079851189301</v>
      </c>
      <c r="N714" s="5">
        <f t="shared" ref="N714:N777" ca="1" si="155">(((F714)+(G714)*(L714))*(L714))/MAX((F714)+2*(L714)*SQRT(1+(G714)^2),
    0.000001)</f>
        <v>1.1434704692804873</v>
      </c>
      <c r="O714" s="5">
        <f t="shared" ref="O714:O777" ca="1" si="156">ABS(K714)/MAX(((F714)+(G714)*(L714))*(L714),
    0.000001)</f>
        <v>4.8002276894771132</v>
      </c>
      <c r="P714" s="5">
        <f t="shared" ref="P714:P777" ca="1" si="157">E714+L714</f>
        <v>634.25166920215179</v>
      </c>
      <c r="Q714" s="5">
        <f ca="1">P714+((ABS(K714)/MAX(((F714)+(G714)*(L714))*(L714),
            0.000001))^2)/(2*'1D'!$I$5)</f>
        <v>635.42609253909484</v>
      </c>
      <c r="R714" s="5">
        <f ca="1">((ABS(K714)*'1D'!$D$6)/(MAX(((F714)+(G714)*(L714))*(L714),
            0.000001)*MAX(((((F714)+(G714)*(L714))*(L714))/MAX((F714)+2*(L714)*SQRT(1+(G714)^2),
                    0.000001))^(2/3),
            0.000001)))^2</f>
        <v>4.3358367565141456E-3</v>
      </c>
      <c r="S714" s="5">
        <f ca="1">ABS(ABS(K714)/MAX(((F714)+(G714)*(L714))*(L714),
        0.000001))/SQRT('1D'!$I$5*MAX((((F714)+(G714)*(L714))*(L714))/MAX((F714)+2*(G714)*(L714),
            0.000001),
        0.000001))</f>
        <v>1.0727235886044055</v>
      </c>
      <c r="T714" s="5">
        <f ca="1">((F714)*(L714)^2)/2+(G714)*(L714)^3/3+(ABS(K714)^2)/('1D'!$I$5*MAX(((F714)+(G714)*(L714))*(L714),
        0.000001))</f>
        <v>35.763412605541333</v>
      </c>
      <c r="U714" s="5">
        <f ca="1">IF($A$2=0,
    0,
    IFERROR(Q713-(((R713+R714)/2)*J714)-(IF(O713&gt;O714,
                '1D'!$D$8*((O713^2-O714^2)/(2*'1D'!$I$5)),
                '1D'!$D$9*((O714^2-O713^2)/(2*'1D'!$I$5)))+('1D'!$D$10*(ABS(I714)/90)*(MAX(O713^2,
                        O714^2)/(2*'1D'!$I$5))))-Q714,
        0))</f>
        <v>-3.8886858066007335E-3</v>
      </c>
      <c r="V714" s="5">
        <f ca="1">IF($A$2=0,
    1,
    IF(IFERROR(V713,
            0)=0,
        0,
        IFERROR(IF(ROUND(S714,
                    3)=1,
                1,
                IF(AND(ABS(U714)&lt;'1D'!$D$19,
                        S714&gt;1),
                    1,
                    0)),
            0)))</f>
        <v>0</v>
      </c>
      <c r="W714" s="5">
        <f ca="1">IF($A$2=0,
    MAX(MAX('1D'!$D$16,
            MAX('1D'!$D$16,
                POWER((ABS(K714)^2)/('1D'!$I$5*MAX(F714,
                            0.1)^2),
                    1/3))),
        IFERROR(W1396,
            MAX(MAX('1D'!$D$16,
                    MAX('1D'!$D$16,
                        POWER((ABS(K714)^2)/('1D'!$I$5*MAX(F714,
                                    0.1)^2),
                            1/3))),
                ($L$2)-E1396))),
    IF(IFERROR(AG715,
            0)=0,
        MAX(MAX('1D'!$D$16,
                MAX('1D'!$D$16,
                    POWER((ABS(K714)^2)/('1D'!$I$5*MAX(F714,
                                0.1)^2),
                        1/3))),
            IFERROR(W1396,
                MAX(MAX('1D'!$D$16,
                        MAX('1D'!$D$16,
                            POWER((ABS(K714)^2)/('1D'!$I$5*MAX(F714,
                                        0.1)^2),
                                1/3))),
                    ($L$2)-E1396))),
        IF(IFERROR(W714,
                0)=0,
            MAX(MAX('1D'!$D$16,
                    MAX('1D'!$D$16,
                        POWER((ABS(K714)^2)/('1D'!$I$5*MAX(F714,
                                    0.1)^2),
                            1/3))),
                IFERROR(W1396,
                    MAX(MAX('1D'!$D$16,
                            MAX('1D'!$D$16,
                                POWER((ABS(K714)^2)/('1D'!$I$5*MAX(F714,
                                            0.1)^2),
                                    1/3))),
                        ($L$2)-E1396))),
            IF(OR(IFERROR(AD714,
                        0)&gt;=1,
                    IFERROR(AD715,
                        0)&gt;=1),
                MAX('1D'!$D$16,
                    MAX('1D'!$D$16,
                        POWER((ABS(K714)^2)/('1D'!$I$5*MAX(F714,
                                    0.1)^2),
                            1/3))),
                IF(ABS(IFERROR(AF714,
                            0))&lt;'1D'!$D$19,
                    MAX(MAX('1D'!$D$16,
                            MAX('1D'!$D$16,
                                POWER((ABS(K714)^2)/('1D'!$I$5*MAX(F714,
                                            0.1)^2),
                                    1/3))),
                        IFERROR(W714,
                            0)),
                    MAX(MAX('1D'!$D$16,
                            MAX('1D'!$D$16,
                                POWER((ABS(K714)^2)/('1D'!$I$5*MAX(F714,
                                            0.1)^2),
                                    1/3))),
                        (IFERROR(W714,
                                0))+((IFERROR(AF714,
                                    0))*'1D'!$D$18)))))))</f>
        <v>2.1389677043987478</v>
      </c>
      <c r="X714" s="5">
        <f t="shared" ref="X714:X777" ca="1" si="158">((F714)+(G714)*(W714))*(W714)</f>
        <v>11.122632062873489</v>
      </c>
      <c r="Y714" s="5">
        <f t="shared" ref="Y714:Y777" ca="1" si="159">(((F714)+(G714)*(W714))*(W714))/MAX((F714)+2*(W714)*SQRT(1+(G714)^2),
    0.000001)</f>
        <v>1.1735290000551568</v>
      </c>
      <c r="Z714" s="5">
        <f t="shared" ref="Z714:Z777" ca="1" si="160">ABS(K714)/MAX(((F714)+(G714)*(W714))*(W714),
    0.000001)</f>
        <v>4.5807502857230418</v>
      </c>
      <c r="AA714" s="5">
        <f t="shared" ref="AA714:AA777" ca="1" si="161">E714+W714</f>
        <v>634.34946770439876</v>
      </c>
      <c r="AB714" s="5">
        <f ca="1">AA714+((ABS(K714)/MAX(((F714)+(G714)*(W714))*(W714),
            0.000001))^2)/(2*'1D'!$I$5)</f>
        <v>635.41895155659813</v>
      </c>
      <c r="AC714" s="5">
        <f ca="1">((ABS(K714)*'1D'!$D$6)/(MAX(((F714)+(G714)*(W714))*(W714),
            0.000001)*MAX(((((F714)+(G714)*(W714))*(W714))/MAX((F714)+2*(W714)*SQRT(1+(G714)^2),
                    0.000001))^(2/3),
            0.000001)))^2</f>
        <v>3.8141460404132466E-3</v>
      </c>
      <c r="AD714" s="5">
        <f ca="1">ABS(ABS(K714)/MAX(((F714)+(G714)*(W714))*(W714),
        0.000001))/SQRT('1D'!$I$5*MAX((((F714)+(G714)*(W714))*(W714))/MAX((F714)+2*(G714)*(W714),
            0.000001),
        0.000001))</f>
        <v>1.0000000000000004</v>
      </c>
      <c r="AE714" s="5">
        <f ca="1">((F714)*(W714)^2)/2+(G714)*(W714)^3/3+(ABS(K714)^2)/('1D'!$I$5*MAX(((F714)+(G714)*(W714))*(W714),
        0.000001))</f>
        <v>35.686426155594638</v>
      </c>
      <c r="AF714" s="5">
        <f ca="1">IF($A$2=0,
    0,
    IFERROR(AB715+(((AC714+AC715)/2)*J715)+(IF(Z714&gt;Z715,
                '1D'!$D$8*((Z714^2-Z715^2)/(2*'1D'!$I$5)),
                '1D'!$D$9*((Z715^2-Z714^2)/(2*'1D'!$I$5)))+('1D'!$D$10*(ABS(I715)/90)*(MAX(Z714^2,
                        Z715^2)/(2*'1D'!$I$5))))-AB714,
        0))</f>
        <v>3.4531789411857972E-3</v>
      </c>
      <c r="AG714" s="5">
        <f ca="1">IF($A$2=0,
    1,
    IF(IFERROR(AG715,
            0)=0,
        0,
        IFERROR(IF(OR(ROUND(AD714,
                        3)&gt;=1,
                    AND(ABS(AF714)&lt;'1D'!$D$19,
                        AD714&lt;1)),
                1,
                0),
            0)))</f>
        <v>1</v>
      </c>
      <c r="AH714" s="5">
        <f ca="1">IFERROR(IF('1D'!V32="Supercritical",
        MAX('1D'!$D$16,
            IFERROR(L714,
                MAX('1D'!$D$16,
                    POWER((ABS(K714)^2)/('1D'!$I$5*MAX(F714,
                                0.1)^2),
                        1/3)))),
        IF('1D'!V32="Subcritical",
            MAX('1D'!$D$16,
                IFERROR(W714,
                    MAX('1D'!$D$16,
                        POWER((ABS(K714)^2)/('1D'!$I$5*MAX(F714,
                                    0.1)^2),
                            1/3)))),
            IF(IFERROR(T714,
                    -1E+99)&gt;=IFERROR(AE714,
                    -1E+99),
                MAX('1D'!$D$16,
                    IFERROR(L714,
                        MAX('1D'!$D$16,
                            POWER((ABS(K714)^2)/('1D'!$I$5*MAX(F714,
                                        0.1)^2),
                                1/3)))),
                MAX('1D'!$D$16,
                    IFERROR(W714,
                        MAX('1D'!$D$16,
                            POWER((ABS(K714)^2)/('1D'!$I$5*MAX(F714,
                                        0.1)^2),
                                1/3))))))),
    MAX('1D'!$D$16,
        POWER((ABS(K714)^2)/('1D'!$I$5*MAX(F714,
                    0.1)^2),
            1/3)))</f>
        <v>2.0411692021517887</v>
      </c>
      <c r="AI714" s="5">
        <f t="shared" ref="AI714:AI777" ca="1" si="162">E714+AH714</f>
        <v>634.25166920215179</v>
      </c>
      <c r="AJ714" s="5">
        <f ca="1">AI714+((ABS(K714)/MAX(((F714)+(G714)*(AH714))*(AH714),
            0.000001))^2)/(2*'1D'!$I$5)</f>
        <v>635.42609253909484</v>
      </c>
      <c r="AM714">
        <v>0</v>
      </c>
      <c r="AN714">
        <v>0</v>
      </c>
      <c r="AO714" s="5">
        <f t="shared" ref="AO714:AO777" si="163">AM714+AN714</f>
        <v>0</v>
      </c>
      <c r="AP714" s="5">
        <f t="shared" si="153"/>
        <v>0</v>
      </c>
      <c r="AQ714" s="5">
        <f ca="1">ABS(ABS(K714)/MAX(((F714)+(G714)*(AH714))*(AH714),
        0.000001))/SQRT('1D'!$I$5*MAX((((F714)+(G714)*(AH714))*(AH714))/MAX((F714)+2*(G714)*(AH714),
            0.000001),
        0.000001))</f>
        <v>1.0727235886044055</v>
      </c>
      <c r="AR714" s="5" t="str">
        <f t="shared" ref="AR714:AR777" ca="1" si="164">IF(AQ714&lt;1,
    "Subcritical",
    "Supercritical")</f>
        <v>Supercritical</v>
      </c>
      <c r="AS714" s="5">
        <f ca="1">((ABS(K714)*'1D'!$D$6)/(MAX(((F714)+(G714)*(AH714))*(AH714),
            0.000001)*MAX(((((F714)+(G714)*(AH714))*(AH714))/MAX((F714)+2*(AH714)*SQRT(1+(G714)^2),
                    0.000001))^(2/3),
            0.000001)))^2</f>
        <v>4.3358367565141456E-3</v>
      </c>
    </row>
    <row r="715" spans="1:45" x14ac:dyDescent="0.35">
      <c r="A715">
        <v>706</v>
      </c>
      <c r="B715">
        <v>704.99599999999998</v>
      </c>
      <c r="C715">
        <v>616108.39899999998</v>
      </c>
      <c r="D715">
        <v>3097298.5630000001</v>
      </c>
      <c r="E715">
        <v>632.21</v>
      </c>
      <c r="F715">
        <v>5.2</v>
      </c>
      <c r="G715">
        <v>0</v>
      </c>
      <c r="H715" t="s">
        <v>176</v>
      </c>
      <c r="I715">
        <v>7.8E-2</v>
      </c>
      <c r="J715" s="5">
        <f t="shared" ref="J715:J778" si="165">B715-B714</f>
        <v>1</v>
      </c>
      <c r="K715" s="5">
        <f t="shared" ref="K715:K778" ca="1" si="166">MAX(0,
    K714-AO714)</f>
        <v>50.95</v>
      </c>
      <c r="L715" s="5">
        <f ca="1">IF($A$2=0,
    IFERROR(L714,
        MAX('1D'!$D$16,
            POWER((ABS(K715)^2)/('1D'!$I$5*MAX(F715,
                        0.1)^2),
                1/3))),
    IF(IFERROR(V714,
            0)=0,
        IFERROR(L714,
            MAX('1D'!$D$16,
                POWER((ABS(K715)^2)/('1D'!$I$5*MAX(F715,
                            0.1)^2),
                    1/3))),
        IF(OR(IFERROR(L715,
                    0)=0,
                IFERROR(S714,
                    0)&lt;1,
                IFERROR(S715,
                    0)&lt;1),
            MAX('1D'!$D$16,
                POWER((ABS(K715)^2)/('1D'!$I$5*MAX(F715,
                            0.1)^2),
                    1/3)),
            IF(IFERROR(U715,
                    0)&gt;0,
                MAX('1D'!$D$16,
                    IFERROR(L715,
                        0)+((IFERROR(U715,
                                0))*'1D'!$D$18*IF((IFERROR(S715,
                                    0))&lt;1,
                            1,
                            -1))),
                IF(IFERROR(U715,
                        0)&lt;0,
                    IF(ABS((MAX('1D'!$D$16,
                                    POWER((ABS(K715)^2)/('1D'!$I$5*MAX(F715,
                                                0.1)^2),
                                        1/3)))-IFERROR(L715,
                                0))&gt;'1D'!$D$19,
                        MAX('1D'!$D$16,
                            IF((MAX('1D'!$D$16,
                                        POWER((ABS(K715)^2)/('1D'!$I$5*MAX(F715,
                                                    0.1)^2),
                                            1/3)))&gt;IFERROR(L715,
                                    0),
                                MIN((MAX('1D'!$D$16,
                                            POWER((ABS(K715)^2)/('1D'!$I$5*MAX(F715,
                                                        0.1)^2),
                                                1/3))),
                                    IFERROR(L715,
                                        0)+(MIN(ABS(IFERROR(U715,
                                                    0))*'1D'!$D$18,
                                            ABS((MAX('1D'!$D$16,
                                                        POWER((ABS(K715)^2)/('1D'!$I$5*MAX(F715,
                                                                    0.1)^2),
                                                            1/3)))-IFERROR(L715,
                                                    0))))),
                                MAX((MAX('1D'!$D$16,
                                            POWER((ABS(K715)^2)/('1D'!$I$5*MAX(F715,
                                                        0.1)^2),
                                                1/3))),
                                    IFERROR(L715,
                                        0)-(MIN(ABS(IFERROR(U715,
                                                    0))*'1D'!$D$18,
                                            ABS((MAX('1D'!$D$16,
                                                        POWER((ABS(K715)^2)/('1D'!$I$5*MAX(F715,
                                                                    0.1)^2),
                                                            1/3)))-IFERROR(L715,
                                                    0))))))),
                        MAX('1D'!$D$16,
                            POWER((ABS(K715)^2)/('1D'!$I$5*MAX(F715,
                                        0.1)^2),
                                1/3))),
                    MAX('1D'!$D$16,
                        IFERROR(L715,
                            0)))))))</f>
        <v>2.0411692021517887</v>
      </c>
      <c r="M715" s="5">
        <f t="shared" ca="1" si="154"/>
        <v>10.614079851189301</v>
      </c>
      <c r="N715" s="5">
        <f t="shared" ca="1" si="155"/>
        <v>1.1434704692804873</v>
      </c>
      <c r="O715" s="5">
        <f t="shared" ca="1" si="156"/>
        <v>4.8002276894771132</v>
      </c>
      <c r="P715" s="5">
        <f t="shared" ca="1" si="157"/>
        <v>634.2511692021518</v>
      </c>
      <c r="Q715" s="5">
        <f ca="1">P715+((ABS(K715)/MAX(((F715)+(G715)*(L715))*(L715),
            0.000001))^2)/(2*'1D'!$I$5)</f>
        <v>635.42559253909485</v>
      </c>
      <c r="R715" s="5">
        <f ca="1">((ABS(K715)*'1D'!$D$6)/(MAX(((F715)+(G715)*(L715))*(L715),
            0.000001)*MAX(((((F715)+(G715)*(L715))*(L715))/MAX((F715)+2*(L715)*SQRT(1+(G715)^2),
                    0.000001))^(2/3),
            0.000001)))^2</f>
        <v>4.3358367565141456E-3</v>
      </c>
      <c r="S715" s="5">
        <f ca="1">ABS(ABS(K715)/MAX(((F715)+(G715)*(L715))*(L715),
        0.000001))/SQRT('1D'!$I$5*MAX((((F715)+(G715)*(L715))*(L715))/MAX((F715)+2*(G715)*(L715),
            0.000001),
        0.000001))</f>
        <v>1.0727235886044055</v>
      </c>
      <c r="T715" s="5">
        <f ca="1">((F715)*(L715)^2)/2+(G715)*(L715)^3/3+(ABS(K715)^2)/('1D'!$I$5*MAX(((F715)+(G715)*(L715))*(L715),
        0.000001))</f>
        <v>35.763412605541333</v>
      </c>
      <c r="U715" s="5">
        <f ca="1">IF($A$2=0,
    0,
    IFERROR(Q714-(((R714+R715)/2)*J715)-(IF(O714&gt;O715,
                '1D'!$D$8*((O714^2-O715^2)/(2*'1D'!$I$5)),
                '1D'!$D$9*((O715^2-O714^2)/(2*'1D'!$I$5)))+('1D'!$D$10*(ABS(I715)/90)*(MAX(O714^2,
                        O715^2)/(2*'1D'!$I$5))))-Q715,
        0))</f>
        <v>-3.9885117902258571E-3</v>
      </c>
      <c r="V715" s="5">
        <f ca="1">IF($A$2=0,
    1,
    IF(IFERROR(V714,
            0)=0,
        0,
        IFERROR(IF(ROUND(S715,
                    3)=1,
                1,
                IF(AND(ABS(U715)&lt;'1D'!$D$19,
                        S715&gt;1),
                    1,
                    0)),
            0)))</f>
        <v>0</v>
      </c>
      <c r="W715" s="5">
        <f ca="1">IF($A$2=0,
    MAX(MAX('1D'!$D$16,
            MAX('1D'!$D$16,
                POWER((ABS(K715)^2)/('1D'!$I$5*MAX(F715,
                            0.1)^2),
                    1/3))),
        IFERROR(W1396,
            MAX(MAX('1D'!$D$16,
                    MAX('1D'!$D$16,
                        POWER((ABS(K715)^2)/('1D'!$I$5*MAX(F715,
                                    0.1)^2),
                            1/3))),
                ($L$2)-E1396))),
    IF(IFERROR(AG716,
            0)=0,
        MAX(MAX('1D'!$D$16,
                MAX('1D'!$D$16,
                    POWER((ABS(K715)^2)/('1D'!$I$5*MAX(F715,
                                0.1)^2),
                        1/3))),
            IFERROR(W1396,
                MAX(MAX('1D'!$D$16,
                        MAX('1D'!$D$16,
                            POWER((ABS(K715)^2)/('1D'!$I$5*MAX(F715,
                                        0.1)^2),
                                1/3))),
                    ($L$2)-E1396))),
        IF(IFERROR(W715,
                0)=0,
            MAX(MAX('1D'!$D$16,
                    MAX('1D'!$D$16,
                        POWER((ABS(K715)^2)/('1D'!$I$5*MAX(F715,
                                    0.1)^2),
                            1/3))),
                IFERROR(W1396,
                    MAX(MAX('1D'!$D$16,
                            MAX('1D'!$D$16,
                                POWER((ABS(K715)^2)/('1D'!$I$5*MAX(F715,
                                            0.1)^2),
                                    1/3))),
                        ($L$2)-E1396))),
            IF(OR(IFERROR(AD715,
                        0)&gt;=1,
                    IFERROR(AD716,
                        0)&gt;=1),
                MAX('1D'!$D$16,
                    MAX('1D'!$D$16,
                        POWER((ABS(K715)^2)/('1D'!$I$5*MAX(F715,
                                    0.1)^2),
                            1/3))),
                IF(ABS(IFERROR(AF715,
                            0))&lt;'1D'!$D$19,
                    MAX(MAX('1D'!$D$16,
                            MAX('1D'!$D$16,
                                POWER((ABS(K715)^2)/('1D'!$I$5*MAX(F715,
                                            0.1)^2),
                                    1/3))),
                        IFERROR(W715,
                            0)),
                    MAX(MAX('1D'!$D$16,
                            MAX('1D'!$D$16,
                                POWER((ABS(K715)^2)/('1D'!$I$5*MAX(F715,
                                            0.1)^2),
                                    1/3))),
                        (IFERROR(W715,
                                0))+((IFERROR(AF715,
                                    0))*'1D'!$D$18)))))))</f>
        <v>2.1389677043987478</v>
      </c>
      <c r="X715" s="5">
        <f t="shared" ca="1" si="158"/>
        <v>11.122632062873489</v>
      </c>
      <c r="Y715" s="5">
        <f t="shared" ca="1" si="159"/>
        <v>1.1735290000551568</v>
      </c>
      <c r="Z715" s="5">
        <f t="shared" ca="1" si="160"/>
        <v>4.5807502857230418</v>
      </c>
      <c r="AA715" s="5">
        <f t="shared" ca="1" si="161"/>
        <v>634.34896770439877</v>
      </c>
      <c r="AB715" s="5">
        <f ca="1">AA715+((ABS(K715)/MAX(((F715)+(G715)*(W715))*(W715),
            0.000001))^2)/(2*'1D'!$I$5)</f>
        <v>635.41845155659814</v>
      </c>
      <c r="AC715" s="5">
        <f ca="1">((ABS(K715)*'1D'!$D$6)/(MAX(((F715)+(G715)*(W715))*(W715),
            0.000001)*MAX(((((F715)+(G715)*(W715))*(W715))/MAX((F715)+2*(W715)*SQRT(1+(G715)^2),
                    0.000001))^(2/3),
            0.000001)))^2</f>
        <v>3.8141460404132466E-3</v>
      </c>
      <c r="AD715" s="5">
        <f ca="1">ABS(ABS(K715)/MAX(((F715)+(G715)*(W715))*(W715),
        0.000001))/SQRT('1D'!$I$5*MAX((((F715)+(G715)*(W715))*(W715))/MAX((F715)+2*(G715)*(W715),
            0.000001),
        0.000001))</f>
        <v>1.0000000000000004</v>
      </c>
      <c r="AE715" s="5">
        <f ca="1">((F715)*(W715)^2)/2+(G715)*(W715)^3/3+(ABS(K715)^2)/('1D'!$I$5*MAX(((F715)+(G715)*(W715))*(W715),
        0.000001))</f>
        <v>35.686426155594638</v>
      </c>
      <c r="AF715" s="5">
        <f ca="1">IF($A$2=0,
    0,
    IFERROR(AB716+(((AC715+AC716)/2)*J716)+(IF(Z715&gt;Z716,
                '1D'!$D$8*((Z715^2-Z716^2)/(2*'1D'!$I$5)),
                '1D'!$D$9*((Z716^2-Z715^2)/(2*'1D'!$I$5)))+('1D'!$D$10*(ABS(I716)/90)*(MAX(Z715^2,
                        Z716^2)/(2*'1D'!$I$5))))-AB715,
        0))</f>
        <v>3.4032696947861041E-3</v>
      </c>
      <c r="AG715" s="5">
        <f ca="1">IF($A$2=0,
    1,
    IF(IFERROR(AG716,
            0)=0,
        0,
        IFERROR(IF(OR(ROUND(AD715,
                        3)&gt;=1,
                    AND(ABS(AF715)&lt;'1D'!$D$19,
                        AD715&lt;1)),
                1,
                0),
            0)))</f>
        <v>1</v>
      </c>
      <c r="AH715" s="5">
        <f ca="1">IFERROR(IF('1D'!V32="Supercritical",
        MAX('1D'!$D$16,
            IFERROR(L715,
                MAX('1D'!$D$16,
                    POWER((ABS(K715)^2)/('1D'!$I$5*MAX(F715,
                                0.1)^2),
                        1/3)))),
        IF('1D'!V32="Subcritical",
            MAX('1D'!$D$16,
                IFERROR(W715,
                    MAX('1D'!$D$16,
                        POWER((ABS(K715)^2)/('1D'!$I$5*MAX(F715,
                                    0.1)^2),
                            1/3)))),
            IF(IFERROR(T715,
                    -1E+99)&gt;=IFERROR(AE715,
                    -1E+99),
                MAX('1D'!$D$16,
                    IFERROR(L715,
                        MAX('1D'!$D$16,
                            POWER((ABS(K715)^2)/('1D'!$I$5*MAX(F715,
                                        0.1)^2),
                                1/3)))),
                MAX('1D'!$D$16,
                    IFERROR(W715,
                        MAX('1D'!$D$16,
                            POWER((ABS(K715)^2)/('1D'!$I$5*MAX(F715,
                                        0.1)^2),
                                1/3))))))),
    MAX('1D'!$D$16,
        POWER((ABS(K715)^2)/('1D'!$I$5*MAX(F715,
                    0.1)^2),
            1/3)))</f>
        <v>2.0411692021517887</v>
      </c>
      <c r="AI715" s="5">
        <f t="shared" ca="1" si="162"/>
        <v>634.2511692021518</v>
      </c>
      <c r="AJ715" s="5">
        <f ca="1">AI715+((ABS(K715)/MAX(((F715)+(G715)*(AH715))*(AH715),
            0.000001))^2)/(2*'1D'!$I$5)</f>
        <v>635.42559253909485</v>
      </c>
      <c r="AM715">
        <v>0</v>
      </c>
      <c r="AN715">
        <v>0</v>
      </c>
      <c r="AO715" s="5">
        <f t="shared" si="163"/>
        <v>0</v>
      </c>
      <c r="AP715" s="5">
        <f t="shared" ref="AP715:AP778" si="167">AP714+AO715</f>
        <v>0</v>
      </c>
      <c r="AQ715" s="5">
        <f ca="1">ABS(ABS(K715)/MAX(((F715)+(G715)*(AH715))*(AH715),
        0.000001))/SQRT('1D'!$I$5*MAX((((F715)+(G715)*(AH715))*(AH715))/MAX((F715)+2*(G715)*(AH715),
            0.000001),
        0.000001))</f>
        <v>1.0727235886044055</v>
      </c>
      <c r="AR715" s="5" t="str">
        <f t="shared" ca="1" si="164"/>
        <v>Supercritical</v>
      </c>
      <c r="AS715" s="5">
        <f ca="1">((ABS(K715)*'1D'!$D$6)/(MAX(((F715)+(G715)*(AH715))*(AH715),
            0.000001)*MAX(((((F715)+(G715)*(AH715))*(AH715))/MAX((F715)+2*(AH715)*SQRT(1+(G715)^2),
                    0.000001))^(2/3),
            0.000001)))^2</f>
        <v>4.3358367565141456E-3</v>
      </c>
    </row>
    <row r="716" spans="1:45" x14ac:dyDescent="0.35">
      <c r="A716">
        <v>707</v>
      </c>
      <c r="B716">
        <v>705.99599999999998</v>
      </c>
      <c r="C716">
        <v>616107.924</v>
      </c>
      <c r="D716">
        <v>3097297.6830000002</v>
      </c>
      <c r="E716">
        <v>632.20950000000005</v>
      </c>
      <c r="F716">
        <v>5.2</v>
      </c>
      <c r="G716">
        <v>0</v>
      </c>
      <c r="H716" t="s">
        <v>176</v>
      </c>
      <c r="I716">
        <v>0.05</v>
      </c>
      <c r="J716" s="5">
        <f t="shared" si="165"/>
        <v>1</v>
      </c>
      <c r="K716" s="5">
        <f t="shared" ca="1" si="166"/>
        <v>50.95</v>
      </c>
      <c r="L716" s="5">
        <f ca="1">IF($A$2=0,
    IFERROR(L715,
        MAX('1D'!$D$16,
            POWER((ABS(K716)^2)/('1D'!$I$5*MAX(F716,
                        0.1)^2),
                1/3))),
    IF(IFERROR(V715,
            0)=0,
        IFERROR(L715,
            MAX('1D'!$D$16,
                POWER((ABS(K716)^2)/('1D'!$I$5*MAX(F716,
                            0.1)^2),
                    1/3))),
        IF(OR(IFERROR(L716,
                    0)=0,
                IFERROR(S715,
                    0)&lt;1,
                IFERROR(S716,
                    0)&lt;1),
            MAX('1D'!$D$16,
                POWER((ABS(K716)^2)/('1D'!$I$5*MAX(F716,
                            0.1)^2),
                    1/3)),
            IF(IFERROR(U716,
                    0)&gt;0,
                MAX('1D'!$D$16,
                    IFERROR(L716,
                        0)+((IFERROR(U716,
                                0))*'1D'!$D$18*IF((IFERROR(S716,
                                    0))&lt;1,
                            1,
                            -1))),
                IF(IFERROR(U716,
                        0)&lt;0,
                    IF(ABS((MAX('1D'!$D$16,
                                    POWER((ABS(K716)^2)/('1D'!$I$5*MAX(F716,
                                                0.1)^2),
                                        1/3)))-IFERROR(L716,
                                0))&gt;'1D'!$D$19,
                        MAX('1D'!$D$16,
                            IF((MAX('1D'!$D$16,
                                        POWER((ABS(K716)^2)/('1D'!$I$5*MAX(F716,
                                                    0.1)^2),
                                            1/3)))&gt;IFERROR(L716,
                                    0),
                                MIN((MAX('1D'!$D$16,
                                            POWER((ABS(K716)^2)/('1D'!$I$5*MAX(F716,
                                                        0.1)^2),
                                                1/3))),
                                    IFERROR(L716,
                                        0)+(MIN(ABS(IFERROR(U716,
                                                    0))*'1D'!$D$18,
                                            ABS((MAX('1D'!$D$16,
                                                        POWER((ABS(K716)^2)/('1D'!$I$5*MAX(F716,
                                                                    0.1)^2),
                                                            1/3)))-IFERROR(L716,
                                                    0))))),
                                MAX((MAX('1D'!$D$16,
                                            POWER((ABS(K716)^2)/('1D'!$I$5*MAX(F716,
                                                        0.1)^2),
                                                1/3))),
                                    IFERROR(L716,
                                        0)-(MIN(ABS(IFERROR(U716,
                                                    0))*'1D'!$D$18,
                                            ABS((MAX('1D'!$D$16,
                                                        POWER((ABS(K716)^2)/('1D'!$I$5*MAX(F716,
                                                                    0.1)^2),
                                                            1/3)))-IFERROR(L716,
                                                    0))))))),
                        MAX('1D'!$D$16,
                            POWER((ABS(K716)^2)/('1D'!$I$5*MAX(F716,
                                        0.1)^2),
                                1/3))),
                    MAX('1D'!$D$16,
                        IFERROR(L716,
                            0)))))))</f>
        <v>2.0411692021517887</v>
      </c>
      <c r="M716" s="5">
        <f t="shared" ca="1" si="154"/>
        <v>10.614079851189301</v>
      </c>
      <c r="N716" s="5">
        <f t="shared" ca="1" si="155"/>
        <v>1.1434704692804873</v>
      </c>
      <c r="O716" s="5">
        <f t="shared" ca="1" si="156"/>
        <v>4.8002276894771132</v>
      </c>
      <c r="P716" s="5">
        <f t="shared" ca="1" si="157"/>
        <v>634.25066920215181</v>
      </c>
      <c r="Q716" s="5">
        <f ca="1">P716+((ABS(K716)/MAX(((F716)+(G716)*(L716))*(L716),
            0.000001))^2)/(2*'1D'!$I$5)</f>
        <v>635.42509253909486</v>
      </c>
      <c r="R716" s="5">
        <f ca="1">((ABS(K716)*'1D'!$D$6)/(MAX(((F716)+(G716)*(L716))*(L716),
            0.000001)*MAX(((((F716)+(G716)*(L716))*(L716))/MAX((F716)+2*(L716)*SQRT(1+(G716)^2),
                    0.000001))^(2/3),
            0.000001)))^2</f>
        <v>4.3358367565141456E-3</v>
      </c>
      <c r="S716" s="5">
        <f ca="1">ABS(ABS(K716)/MAX(((F716)+(G716)*(L716))*(L716),
        0.000001))/SQRT('1D'!$I$5*MAX((((F716)+(G716)*(L716))*(L716))/MAX((F716)+2*(G716)*(L716),
            0.000001),
        0.000001))</f>
        <v>1.0727235886044055</v>
      </c>
      <c r="T716" s="5">
        <f ca="1">((F716)*(L716)^2)/2+(G716)*(L716)^3/3+(ABS(K716)^2)/('1D'!$I$5*MAX(((F716)+(G716)*(L716))*(L716),
        0.000001))</f>
        <v>35.763412605541333</v>
      </c>
      <c r="U716" s="5">
        <f ca="1">IF($A$2=0,
    0,
    IFERROR(Q715-(((R715+R716)/2)*J716)-(IF(O715&gt;O716,
                '1D'!$D$8*((O715^2-O716^2)/(2*'1D'!$I$5)),
                '1D'!$D$9*((O716^2-O715^2)/(2*'1D'!$I$5)))+('1D'!$D$10*(ABS(I716)/90)*(MAX(O715^2,
                        O716^2)/(2*'1D'!$I$5))))-Q716,
        0))</f>
        <v>-3.9337053678991651E-3</v>
      </c>
      <c r="V716" s="5">
        <f ca="1">IF($A$2=0,
    1,
    IF(IFERROR(V715,
            0)=0,
        0,
        IFERROR(IF(ROUND(S716,
                    3)=1,
                1,
                IF(AND(ABS(U716)&lt;'1D'!$D$19,
                        S716&gt;1),
                    1,
                    0)),
            0)))</f>
        <v>0</v>
      </c>
      <c r="W716" s="5">
        <f ca="1">IF($A$2=0,
    MAX(MAX('1D'!$D$16,
            MAX('1D'!$D$16,
                POWER((ABS(K716)^2)/('1D'!$I$5*MAX(F716,
                            0.1)^2),
                    1/3))),
        IFERROR(W1396,
            MAX(MAX('1D'!$D$16,
                    MAX('1D'!$D$16,
                        POWER((ABS(K716)^2)/('1D'!$I$5*MAX(F716,
                                    0.1)^2),
                            1/3))),
                ($L$2)-E1396))),
    IF(IFERROR(AG717,
            0)=0,
        MAX(MAX('1D'!$D$16,
                MAX('1D'!$D$16,
                    POWER((ABS(K716)^2)/('1D'!$I$5*MAX(F716,
                                0.1)^2),
                        1/3))),
            IFERROR(W1396,
                MAX(MAX('1D'!$D$16,
                        MAX('1D'!$D$16,
                            POWER((ABS(K716)^2)/('1D'!$I$5*MAX(F716,
                                        0.1)^2),
                                1/3))),
                    ($L$2)-E1396))),
        IF(IFERROR(W716,
                0)=0,
            MAX(MAX('1D'!$D$16,
                    MAX('1D'!$D$16,
                        POWER((ABS(K716)^2)/('1D'!$I$5*MAX(F716,
                                    0.1)^2),
                            1/3))),
                IFERROR(W1396,
                    MAX(MAX('1D'!$D$16,
                            MAX('1D'!$D$16,
                                POWER((ABS(K716)^2)/('1D'!$I$5*MAX(F716,
                                            0.1)^2),
                                    1/3))),
                        ($L$2)-E1396))),
            IF(OR(IFERROR(AD716,
                        0)&gt;=1,
                    IFERROR(AD717,
                        0)&gt;=1),
                MAX('1D'!$D$16,
                    MAX('1D'!$D$16,
                        POWER((ABS(K716)^2)/('1D'!$I$5*MAX(F716,
                                    0.1)^2),
                            1/3))),
                IF(ABS(IFERROR(AF716,
                            0))&lt;'1D'!$D$19,
                    MAX(MAX('1D'!$D$16,
                            MAX('1D'!$D$16,
                                POWER((ABS(K716)^2)/('1D'!$I$5*MAX(F716,
                                            0.1)^2),
                                    1/3))),
                        IFERROR(W716,
                            0)),
                    MAX(MAX('1D'!$D$16,
                            MAX('1D'!$D$16,
                                POWER((ABS(K716)^2)/('1D'!$I$5*MAX(F716,
                                            0.1)^2),
                                    1/3))),
                        (IFERROR(W716,
                                0))+((IFERROR(AF716,
                                    0))*'1D'!$D$18)))))))</f>
        <v>2.1389677043987478</v>
      </c>
      <c r="X716" s="5">
        <f t="shared" ca="1" si="158"/>
        <v>11.122632062873489</v>
      </c>
      <c r="Y716" s="5">
        <f t="shared" ca="1" si="159"/>
        <v>1.1735290000551568</v>
      </c>
      <c r="Z716" s="5">
        <f t="shared" ca="1" si="160"/>
        <v>4.5807502857230418</v>
      </c>
      <c r="AA716" s="5">
        <f t="shared" ca="1" si="161"/>
        <v>634.34846770439879</v>
      </c>
      <c r="AB716" s="5">
        <f ca="1">AA716+((ABS(K716)/MAX(((F716)+(G716)*(W716))*(W716),
            0.000001))^2)/(2*'1D'!$I$5)</f>
        <v>635.41795155659815</v>
      </c>
      <c r="AC716" s="5">
        <f ca="1">((ABS(K716)*'1D'!$D$6)/(MAX(((F716)+(G716)*(W716))*(W716),
            0.000001)*MAX(((((F716)+(G716)*(W716))*(W716))/MAX((F716)+2*(W716)*SQRT(1+(G716)^2),
                    0.000001))^(2/3),
            0.000001)))^2</f>
        <v>3.8141460404132466E-3</v>
      </c>
      <c r="AD716" s="5">
        <f ca="1">ABS(ABS(K716)/MAX(((F716)+(G716)*(W716))*(W716),
        0.000001))/SQRT('1D'!$I$5*MAX((((F716)+(G716)*(W716))*(W716))/MAX((F716)+2*(G716)*(W716),
            0.000001),
        0.000001))</f>
        <v>1.0000000000000004</v>
      </c>
      <c r="AE716" s="5">
        <f ca="1">((F716)*(W716)^2)/2+(G716)*(W716)^3/3+(ABS(K716)^2)/('1D'!$I$5*MAX(((F716)+(G716)*(W716))*(W716),
        0.000001))</f>
        <v>35.686426155594638</v>
      </c>
      <c r="AF716" s="5">
        <f ca="1">IF($A$2=0,
    0,
    IFERROR(AB717+(((AC716+AC717)/2)*J717)+(IF(Z716&gt;Z717,
                '1D'!$D$8*((Z716^2-Z717^2)/(2*'1D'!$I$5)),
                '1D'!$D$9*((Z717^2-Z716^2)/(2*'1D'!$I$5)))+('1D'!$D$10*(ABS(I717)/90)*(MAX(Z716^2,
                        Z717^2)/(2*'1D'!$I$5))))-AB716,
        0))</f>
        <v>3.3622728136606383E-3</v>
      </c>
      <c r="AG716" s="5">
        <f ca="1">IF($A$2=0,
    1,
    IF(IFERROR(AG717,
            0)=0,
        0,
        IFERROR(IF(OR(ROUND(AD716,
                        3)&gt;=1,
                    AND(ABS(AF716)&lt;'1D'!$D$19,
                        AD716&lt;1)),
                1,
                0),
            0)))</f>
        <v>1</v>
      </c>
      <c r="AH716" s="5">
        <f ca="1">IFERROR(IF('1D'!V32="Supercritical",
        MAX('1D'!$D$16,
            IFERROR(L716,
                MAX('1D'!$D$16,
                    POWER((ABS(K716)^2)/('1D'!$I$5*MAX(F716,
                                0.1)^2),
                        1/3)))),
        IF('1D'!V32="Subcritical",
            MAX('1D'!$D$16,
                IFERROR(W716,
                    MAX('1D'!$D$16,
                        POWER((ABS(K716)^2)/('1D'!$I$5*MAX(F716,
                                    0.1)^2),
                            1/3)))),
            IF(IFERROR(T716,
                    -1E+99)&gt;=IFERROR(AE716,
                    -1E+99),
                MAX('1D'!$D$16,
                    IFERROR(L716,
                        MAX('1D'!$D$16,
                            POWER((ABS(K716)^2)/('1D'!$I$5*MAX(F716,
                                        0.1)^2),
                                1/3)))),
                MAX('1D'!$D$16,
                    IFERROR(W716,
                        MAX('1D'!$D$16,
                            POWER((ABS(K716)^2)/('1D'!$I$5*MAX(F716,
                                        0.1)^2),
                                1/3))))))),
    MAX('1D'!$D$16,
        POWER((ABS(K716)^2)/('1D'!$I$5*MAX(F716,
                    0.1)^2),
            1/3)))</f>
        <v>2.0411692021517887</v>
      </c>
      <c r="AI716" s="5">
        <f t="shared" ca="1" si="162"/>
        <v>634.25066920215181</v>
      </c>
      <c r="AJ716" s="5">
        <f ca="1">AI716+((ABS(K716)/MAX(((F716)+(G716)*(AH716))*(AH716),
            0.000001))^2)/(2*'1D'!$I$5)</f>
        <v>635.42509253909486</v>
      </c>
      <c r="AM716">
        <v>0</v>
      </c>
      <c r="AN716">
        <v>0</v>
      </c>
      <c r="AO716" s="5">
        <f t="shared" si="163"/>
        <v>0</v>
      </c>
      <c r="AP716" s="5">
        <f t="shared" si="167"/>
        <v>0</v>
      </c>
      <c r="AQ716" s="5">
        <f ca="1">ABS(ABS(K716)/MAX(((F716)+(G716)*(AH716))*(AH716),
        0.000001))/SQRT('1D'!$I$5*MAX((((F716)+(G716)*(AH716))*(AH716))/MAX((F716)+2*(G716)*(AH716),
            0.000001),
        0.000001))</f>
        <v>1.0727235886044055</v>
      </c>
      <c r="AR716" s="5" t="str">
        <f t="shared" ca="1" si="164"/>
        <v>Supercritical</v>
      </c>
      <c r="AS716" s="5">
        <f ca="1">((ABS(K716)*'1D'!$D$6)/(MAX(((F716)+(G716)*(AH716))*(AH716),
            0.000001)*MAX(((((F716)+(G716)*(AH716))*(AH716))/MAX((F716)+2*(AH716)*SQRT(1+(G716)^2),
                    0.000001))^(2/3),
            0.000001)))^2</f>
        <v>4.3358367565141456E-3</v>
      </c>
    </row>
    <row r="717" spans="1:45" x14ac:dyDescent="0.35">
      <c r="A717">
        <v>708</v>
      </c>
      <c r="B717">
        <v>706.99599999999998</v>
      </c>
      <c r="C717">
        <v>616107.44999999995</v>
      </c>
      <c r="D717">
        <v>3097296.8029999998</v>
      </c>
      <c r="E717">
        <v>632.20899999999995</v>
      </c>
      <c r="F717">
        <v>5.2</v>
      </c>
      <c r="G717">
        <v>0</v>
      </c>
      <c r="H717" t="s">
        <v>176</v>
      </c>
      <c r="I717">
        <v>2.7E-2</v>
      </c>
      <c r="J717" s="5">
        <f t="shared" si="165"/>
        <v>1</v>
      </c>
      <c r="K717" s="5">
        <f t="shared" ca="1" si="166"/>
        <v>50.95</v>
      </c>
      <c r="L717" s="5">
        <f ca="1">IF($A$2=0,
    IFERROR(L716,
        MAX('1D'!$D$16,
            POWER((ABS(K717)^2)/('1D'!$I$5*MAX(F717,
                        0.1)^2),
                1/3))),
    IF(IFERROR(V716,
            0)=0,
        IFERROR(L716,
            MAX('1D'!$D$16,
                POWER((ABS(K717)^2)/('1D'!$I$5*MAX(F717,
                            0.1)^2),
                    1/3))),
        IF(OR(IFERROR(L717,
                    0)=0,
                IFERROR(S716,
                    0)&lt;1,
                IFERROR(S717,
                    0)&lt;1),
            MAX('1D'!$D$16,
                POWER((ABS(K717)^2)/('1D'!$I$5*MAX(F717,
                            0.1)^2),
                    1/3)),
            IF(IFERROR(U717,
                    0)&gt;0,
                MAX('1D'!$D$16,
                    IFERROR(L717,
                        0)+((IFERROR(U717,
                                0))*'1D'!$D$18*IF((IFERROR(S717,
                                    0))&lt;1,
                            1,
                            -1))),
                IF(IFERROR(U717,
                        0)&lt;0,
                    IF(ABS((MAX('1D'!$D$16,
                                    POWER((ABS(K717)^2)/('1D'!$I$5*MAX(F717,
                                                0.1)^2),
                                        1/3)))-IFERROR(L717,
                                0))&gt;'1D'!$D$19,
                        MAX('1D'!$D$16,
                            IF((MAX('1D'!$D$16,
                                        POWER((ABS(K717)^2)/('1D'!$I$5*MAX(F717,
                                                    0.1)^2),
                                            1/3)))&gt;IFERROR(L717,
                                    0),
                                MIN((MAX('1D'!$D$16,
                                            POWER((ABS(K717)^2)/('1D'!$I$5*MAX(F717,
                                                        0.1)^2),
                                                1/3))),
                                    IFERROR(L717,
                                        0)+(MIN(ABS(IFERROR(U717,
                                                    0))*'1D'!$D$18,
                                            ABS((MAX('1D'!$D$16,
                                                        POWER((ABS(K717)^2)/('1D'!$I$5*MAX(F717,
                                                                    0.1)^2),
                                                            1/3)))-IFERROR(L717,
                                                    0))))),
                                MAX((MAX('1D'!$D$16,
                                            POWER((ABS(K717)^2)/('1D'!$I$5*MAX(F717,
                                                        0.1)^2),
                                                1/3))),
                                    IFERROR(L717,
                                        0)-(MIN(ABS(IFERROR(U717,
                                                    0))*'1D'!$D$18,
                                            ABS((MAX('1D'!$D$16,
                                                        POWER((ABS(K717)^2)/('1D'!$I$5*MAX(F717,
                                                                    0.1)^2),
                                                            1/3)))-IFERROR(L717,
                                                    0))))))),
                        MAX('1D'!$D$16,
                            POWER((ABS(K717)^2)/('1D'!$I$5*MAX(F717,
                                        0.1)^2),
                                1/3))),
                    MAX('1D'!$D$16,
                        IFERROR(L717,
                            0)))))))</f>
        <v>2.0411692021517887</v>
      </c>
      <c r="M717" s="5">
        <f t="shared" ca="1" si="154"/>
        <v>10.614079851189301</v>
      </c>
      <c r="N717" s="5">
        <f t="shared" ca="1" si="155"/>
        <v>1.1434704692804873</v>
      </c>
      <c r="O717" s="5">
        <f t="shared" ca="1" si="156"/>
        <v>4.8002276894771132</v>
      </c>
      <c r="P717" s="5">
        <f t="shared" ca="1" si="157"/>
        <v>634.25016920215171</v>
      </c>
      <c r="Q717" s="5">
        <f ca="1">P717+((ABS(K717)/MAX(((F717)+(G717)*(L717))*(L717),
            0.000001))^2)/(2*'1D'!$I$5)</f>
        <v>635.42459253909476</v>
      </c>
      <c r="R717" s="5">
        <f ca="1">((ABS(K717)*'1D'!$D$6)/(MAX(((F717)+(G717)*(L717))*(L717),
            0.000001)*MAX(((((F717)+(G717)*(L717))*(L717))/MAX((F717)+2*(L717)*SQRT(1+(G717)^2),
                    0.000001))^(2/3),
            0.000001)))^2</f>
        <v>4.3358367565141456E-3</v>
      </c>
      <c r="S717" s="5">
        <f ca="1">ABS(ABS(K717)/MAX(((F717)+(G717)*(L717))*(L717),
        0.000001))/SQRT('1D'!$I$5*MAX((((F717)+(G717)*(L717))*(L717))/MAX((F717)+2*(G717)*(L717),
            0.000001),
        0.000001))</f>
        <v>1.0727235886044055</v>
      </c>
      <c r="T717" s="5">
        <f ca="1">((F717)*(L717)^2)/2+(G717)*(L717)^3/3+(ABS(K717)^2)/('1D'!$I$5*MAX(((F717)+(G717)*(L717))*(L717),
        0.000001))</f>
        <v>35.763412605541333</v>
      </c>
      <c r="U717" s="5">
        <f ca="1">IF($A$2=0,
    0,
    IFERROR(Q716-(((R716+R717)/2)*J717)-(IF(O716&gt;O717,
                '1D'!$D$8*((O716^2-O717^2)/(2*'1D'!$I$5)),
                '1D'!$D$9*((O717^2-O716^2)/(2*'1D'!$I$5)))+('1D'!$D$10*(ABS(I717)/90)*(MAX(O716^2,
                        O717^2)/(2*'1D'!$I$5))))-Q717,
        0))</f>
        <v>-3.8886858064870466E-3</v>
      </c>
      <c r="V717" s="5">
        <f ca="1">IF($A$2=0,
    1,
    IF(IFERROR(V716,
            0)=0,
        0,
        IFERROR(IF(ROUND(S717,
                    3)=1,
                1,
                IF(AND(ABS(U717)&lt;'1D'!$D$19,
                        S717&gt;1),
                    1,
                    0)),
            0)))</f>
        <v>0</v>
      </c>
      <c r="W717" s="5">
        <f ca="1">IF($A$2=0,
    MAX(MAX('1D'!$D$16,
            MAX('1D'!$D$16,
                POWER((ABS(K717)^2)/('1D'!$I$5*MAX(F717,
                            0.1)^2),
                    1/3))),
        IFERROR(W1396,
            MAX(MAX('1D'!$D$16,
                    MAX('1D'!$D$16,
                        POWER((ABS(K717)^2)/('1D'!$I$5*MAX(F717,
                                    0.1)^2),
                            1/3))),
                ($L$2)-E1396))),
    IF(IFERROR(AG718,
            0)=0,
        MAX(MAX('1D'!$D$16,
                MAX('1D'!$D$16,
                    POWER((ABS(K717)^2)/('1D'!$I$5*MAX(F717,
                                0.1)^2),
                        1/3))),
            IFERROR(W1396,
                MAX(MAX('1D'!$D$16,
                        MAX('1D'!$D$16,
                            POWER((ABS(K717)^2)/('1D'!$I$5*MAX(F717,
                                        0.1)^2),
                                1/3))),
                    ($L$2)-E1396))),
        IF(IFERROR(W717,
                0)=0,
            MAX(MAX('1D'!$D$16,
                    MAX('1D'!$D$16,
                        POWER((ABS(K717)^2)/('1D'!$I$5*MAX(F717,
                                    0.1)^2),
                            1/3))),
                IFERROR(W1396,
                    MAX(MAX('1D'!$D$16,
                            MAX('1D'!$D$16,
                                POWER((ABS(K717)^2)/('1D'!$I$5*MAX(F717,
                                            0.1)^2),
                                    1/3))),
                        ($L$2)-E1396))),
            IF(OR(IFERROR(AD717,
                        0)&gt;=1,
                    IFERROR(AD718,
                        0)&gt;=1),
                MAX('1D'!$D$16,
                    MAX('1D'!$D$16,
                        POWER((ABS(K717)^2)/('1D'!$I$5*MAX(F717,
                                    0.1)^2),
                            1/3))),
                IF(ABS(IFERROR(AF717,
                            0))&lt;'1D'!$D$19,
                    MAX(MAX('1D'!$D$16,
                            MAX('1D'!$D$16,
                                POWER((ABS(K717)^2)/('1D'!$I$5*MAX(F717,
                                            0.1)^2),
                                    1/3))),
                        IFERROR(W717,
                            0)),
                    MAX(MAX('1D'!$D$16,
                            MAX('1D'!$D$16,
                                POWER((ABS(K717)^2)/('1D'!$I$5*MAX(F717,
                                            0.1)^2),
                                    1/3))),
                        (IFERROR(W717,
                                0))+((IFERROR(AF717,
                                    0))*'1D'!$D$18)))))))</f>
        <v>2.1389677043987478</v>
      </c>
      <c r="X717" s="5">
        <f t="shared" ca="1" si="158"/>
        <v>11.122632062873489</v>
      </c>
      <c r="Y717" s="5">
        <f t="shared" ca="1" si="159"/>
        <v>1.1735290000551568</v>
      </c>
      <c r="Z717" s="5">
        <f t="shared" ca="1" si="160"/>
        <v>4.5807502857230418</v>
      </c>
      <c r="AA717" s="5">
        <f t="shared" ca="1" si="161"/>
        <v>634.34796770439868</v>
      </c>
      <c r="AB717" s="5">
        <f ca="1">AA717+((ABS(K717)/MAX(((F717)+(G717)*(W717))*(W717),
            0.000001))^2)/(2*'1D'!$I$5)</f>
        <v>635.41745155659805</v>
      </c>
      <c r="AC717" s="5">
        <f ca="1">((ABS(K717)*'1D'!$D$6)/(MAX(((F717)+(G717)*(W717))*(W717),
            0.000001)*MAX(((((F717)+(G717)*(W717))*(W717))/MAX((F717)+2*(W717)*SQRT(1+(G717)^2),
                    0.000001))^(2/3),
            0.000001)))^2</f>
        <v>3.8141460404132466E-3</v>
      </c>
      <c r="AD717" s="5">
        <f ca="1">ABS(ABS(K717)/MAX(((F717)+(G717)*(W717))*(W717),
        0.000001))/SQRT('1D'!$I$5*MAX((((F717)+(G717)*(W717))*(W717))/MAX((F717)+2*(G717)*(W717),
            0.000001),
        0.000001))</f>
        <v>1.0000000000000004</v>
      </c>
      <c r="AE717" s="5">
        <f ca="1">((F717)*(W717)^2)/2+(G717)*(W717)^3/3+(ABS(K717)^2)/('1D'!$I$5*MAX(((F717)+(G717)*(W717))*(W717),
        0.000001))</f>
        <v>35.686426155594638</v>
      </c>
      <c r="AF717" s="5">
        <f ca="1">IF($A$2=0,
    0,
    IFERROR(AB718+(((AC717+AC718)/2)*J718)+(IF(Z717&gt;Z718,
                '1D'!$D$8*((Z717^2-Z718^2)/(2*'1D'!$I$5)),
                '1D'!$D$9*((Z718^2-Z717^2)/(2*'1D'!$I$5)))+('1D'!$D$10*(ABS(I718)/90)*(MAX(Z717^2,
                        Z718^2)/(2*'1D'!$I$5))))-AB717,
        0))</f>
        <v>3.3622728137743252E-3</v>
      </c>
      <c r="AG717" s="5">
        <f ca="1">IF($A$2=0,
    1,
    IF(IFERROR(AG718,
            0)=0,
        0,
        IFERROR(IF(OR(ROUND(AD717,
                        3)&gt;=1,
                    AND(ABS(AF717)&lt;'1D'!$D$19,
                        AD717&lt;1)),
                1,
                0),
            0)))</f>
        <v>1</v>
      </c>
      <c r="AH717" s="5">
        <f ca="1">IFERROR(IF('1D'!V32="Supercritical",
        MAX('1D'!$D$16,
            IFERROR(L717,
                MAX('1D'!$D$16,
                    POWER((ABS(K717)^2)/('1D'!$I$5*MAX(F717,
                                0.1)^2),
                        1/3)))),
        IF('1D'!V32="Subcritical",
            MAX('1D'!$D$16,
                IFERROR(W717,
                    MAX('1D'!$D$16,
                        POWER((ABS(K717)^2)/('1D'!$I$5*MAX(F717,
                                    0.1)^2),
                            1/3)))),
            IF(IFERROR(T717,
                    -1E+99)&gt;=IFERROR(AE717,
                    -1E+99),
                MAX('1D'!$D$16,
                    IFERROR(L717,
                        MAX('1D'!$D$16,
                            POWER((ABS(K717)^2)/('1D'!$I$5*MAX(F717,
                                        0.1)^2),
                                1/3)))),
                MAX('1D'!$D$16,
                    IFERROR(W717,
                        MAX('1D'!$D$16,
                            POWER((ABS(K717)^2)/('1D'!$I$5*MAX(F717,
                                        0.1)^2),
                                1/3))))))),
    MAX('1D'!$D$16,
        POWER((ABS(K717)^2)/('1D'!$I$5*MAX(F717,
                    0.1)^2),
            1/3)))</f>
        <v>2.0411692021517887</v>
      </c>
      <c r="AI717" s="5">
        <f t="shared" ca="1" si="162"/>
        <v>634.25016920215171</v>
      </c>
      <c r="AJ717" s="5">
        <f ca="1">AI717+((ABS(K717)/MAX(((F717)+(G717)*(AH717))*(AH717),
            0.000001))^2)/(2*'1D'!$I$5)</f>
        <v>635.42459253909476</v>
      </c>
      <c r="AM717">
        <v>0</v>
      </c>
      <c r="AN717">
        <v>0</v>
      </c>
      <c r="AO717" s="5">
        <f t="shared" si="163"/>
        <v>0</v>
      </c>
      <c r="AP717" s="5">
        <f t="shared" si="167"/>
        <v>0</v>
      </c>
      <c r="AQ717" s="5">
        <f ca="1">ABS(ABS(K717)/MAX(((F717)+(G717)*(AH717))*(AH717),
        0.000001))/SQRT('1D'!$I$5*MAX((((F717)+(G717)*(AH717))*(AH717))/MAX((F717)+2*(G717)*(AH717),
            0.000001),
        0.000001))</f>
        <v>1.0727235886044055</v>
      </c>
      <c r="AR717" s="5" t="str">
        <f t="shared" ca="1" si="164"/>
        <v>Supercritical</v>
      </c>
      <c r="AS717" s="5">
        <f ca="1">((ABS(K717)*'1D'!$D$6)/(MAX(((F717)+(G717)*(AH717))*(AH717),
            0.000001)*MAX(((((F717)+(G717)*(AH717))*(AH717))/MAX((F717)+2*(AH717)*SQRT(1+(G717)^2),
                    0.000001))^(2/3),
            0.000001)))^2</f>
        <v>4.3358367565141456E-3</v>
      </c>
    </row>
    <row r="718" spans="1:45" x14ac:dyDescent="0.35">
      <c r="A718">
        <v>709</v>
      </c>
      <c r="B718">
        <v>707.99599999999998</v>
      </c>
      <c r="C718">
        <v>616106.97600000002</v>
      </c>
      <c r="D718">
        <v>3097295.9219999998</v>
      </c>
      <c r="E718">
        <v>632.20849999999996</v>
      </c>
      <c r="F718">
        <v>5.2</v>
      </c>
      <c r="G718">
        <v>0</v>
      </c>
      <c r="H718" t="s">
        <v>176</v>
      </c>
      <c r="I718">
        <v>2.7E-2</v>
      </c>
      <c r="J718" s="5">
        <f t="shared" si="165"/>
        <v>1</v>
      </c>
      <c r="K718" s="5">
        <f t="shared" ca="1" si="166"/>
        <v>50.95</v>
      </c>
      <c r="L718" s="5">
        <f ca="1">IF($A$2=0,
    IFERROR(L717,
        MAX('1D'!$D$16,
            POWER((ABS(K718)^2)/('1D'!$I$5*MAX(F718,
                        0.1)^2),
                1/3))),
    IF(IFERROR(V717,
            0)=0,
        IFERROR(L717,
            MAX('1D'!$D$16,
                POWER((ABS(K718)^2)/('1D'!$I$5*MAX(F718,
                            0.1)^2),
                    1/3))),
        IF(OR(IFERROR(L718,
                    0)=0,
                IFERROR(S717,
                    0)&lt;1,
                IFERROR(S718,
                    0)&lt;1),
            MAX('1D'!$D$16,
                POWER((ABS(K718)^2)/('1D'!$I$5*MAX(F718,
                            0.1)^2),
                    1/3)),
            IF(IFERROR(U718,
                    0)&gt;0,
                MAX('1D'!$D$16,
                    IFERROR(L718,
                        0)+((IFERROR(U718,
                                0))*'1D'!$D$18*IF((IFERROR(S718,
                                    0))&lt;1,
                            1,
                            -1))),
                IF(IFERROR(U718,
                        0)&lt;0,
                    IF(ABS((MAX('1D'!$D$16,
                                    POWER((ABS(K718)^2)/('1D'!$I$5*MAX(F718,
                                                0.1)^2),
                                        1/3)))-IFERROR(L718,
                                0))&gt;'1D'!$D$19,
                        MAX('1D'!$D$16,
                            IF((MAX('1D'!$D$16,
                                        POWER((ABS(K718)^2)/('1D'!$I$5*MAX(F718,
                                                    0.1)^2),
                                            1/3)))&gt;IFERROR(L718,
                                    0),
                                MIN((MAX('1D'!$D$16,
                                            POWER((ABS(K718)^2)/('1D'!$I$5*MAX(F718,
                                                        0.1)^2),
                                                1/3))),
                                    IFERROR(L718,
                                        0)+(MIN(ABS(IFERROR(U718,
                                                    0))*'1D'!$D$18,
                                            ABS((MAX('1D'!$D$16,
                                                        POWER((ABS(K718)^2)/('1D'!$I$5*MAX(F718,
                                                                    0.1)^2),
                                                            1/3)))-IFERROR(L718,
                                                    0))))),
                                MAX((MAX('1D'!$D$16,
                                            POWER((ABS(K718)^2)/('1D'!$I$5*MAX(F718,
                                                        0.1)^2),
                                                1/3))),
                                    IFERROR(L718,
                                        0)-(MIN(ABS(IFERROR(U718,
                                                    0))*'1D'!$D$18,
                                            ABS((MAX('1D'!$D$16,
                                                        POWER((ABS(K718)^2)/('1D'!$I$5*MAX(F718,
                                                                    0.1)^2),
                                                            1/3)))-IFERROR(L718,
                                                    0))))))),
                        MAX('1D'!$D$16,
                            POWER((ABS(K718)^2)/('1D'!$I$5*MAX(F718,
                                        0.1)^2),
                                1/3))),
                    MAX('1D'!$D$16,
                        IFERROR(L718,
                            0)))))))</f>
        <v>2.0411692021517887</v>
      </c>
      <c r="M718" s="5">
        <f t="shared" ca="1" si="154"/>
        <v>10.614079851189301</v>
      </c>
      <c r="N718" s="5">
        <f t="shared" ca="1" si="155"/>
        <v>1.1434704692804873</v>
      </c>
      <c r="O718" s="5">
        <f t="shared" ca="1" si="156"/>
        <v>4.8002276894771132</v>
      </c>
      <c r="P718" s="5">
        <f t="shared" ca="1" si="157"/>
        <v>634.24966920215172</v>
      </c>
      <c r="Q718" s="5">
        <f ca="1">P718+((ABS(K718)/MAX(((F718)+(G718)*(L718))*(L718),
            0.000001))^2)/(2*'1D'!$I$5)</f>
        <v>635.42409253909477</v>
      </c>
      <c r="R718" s="5">
        <f ca="1">((ABS(K718)*'1D'!$D$6)/(MAX(((F718)+(G718)*(L718))*(L718),
            0.000001)*MAX(((((F718)+(G718)*(L718))*(L718))/MAX((F718)+2*(L718)*SQRT(1+(G718)^2),
                    0.000001))^(2/3),
            0.000001)))^2</f>
        <v>4.3358367565141456E-3</v>
      </c>
      <c r="S718" s="5">
        <f ca="1">ABS(ABS(K718)/MAX(((F718)+(G718)*(L718))*(L718),
        0.000001))/SQRT('1D'!$I$5*MAX((((F718)+(G718)*(L718))*(L718))/MAX((F718)+2*(G718)*(L718),
            0.000001),
        0.000001))</f>
        <v>1.0727235886044055</v>
      </c>
      <c r="T718" s="5">
        <f ca="1">((F718)*(L718)^2)/2+(G718)*(L718)^3/3+(ABS(K718)^2)/('1D'!$I$5*MAX(((F718)+(G718)*(L718))*(L718),
        0.000001))</f>
        <v>35.763412605541333</v>
      </c>
      <c r="U718" s="5">
        <f ca="1">IF($A$2=0,
    0,
    IFERROR(Q717-(((R717+R718)/2)*J718)-(IF(O717&gt;O718,
                '1D'!$D$8*((O717^2-O718^2)/(2*'1D'!$I$5)),
                '1D'!$D$9*((O718^2-O717^2)/(2*'1D'!$I$5)))+('1D'!$D$10*(ABS(I718)/90)*(MAX(O717^2,
                        O718^2)/(2*'1D'!$I$5))))-Q718,
        0))</f>
        <v>-3.8886858066007335E-3</v>
      </c>
      <c r="V718" s="5">
        <f ca="1">IF($A$2=0,
    1,
    IF(IFERROR(V717,
            0)=0,
        0,
        IFERROR(IF(ROUND(S718,
                    3)=1,
                1,
                IF(AND(ABS(U718)&lt;'1D'!$D$19,
                        S718&gt;1),
                    1,
                    0)),
            0)))</f>
        <v>0</v>
      </c>
      <c r="W718" s="5">
        <f ca="1">IF($A$2=0,
    MAX(MAX('1D'!$D$16,
            MAX('1D'!$D$16,
                POWER((ABS(K718)^2)/('1D'!$I$5*MAX(F718,
                            0.1)^2),
                    1/3))),
        IFERROR(W1396,
            MAX(MAX('1D'!$D$16,
                    MAX('1D'!$D$16,
                        POWER((ABS(K718)^2)/('1D'!$I$5*MAX(F718,
                                    0.1)^2),
                            1/3))),
                ($L$2)-E1396))),
    IF(IFERROR(AG719,
            0)=0,
        MAX(MAX('1D'!$D$16,
                MAX('1D'!$D$16,
                    POWER((ABS(K718)^2)/('1D'!$I$5*MAX(F718,
                                0.1)^2),
                        1/3))),
            IFERROR(W1396,
                MAX(MAX('1D'!$D$16,
                        MAX('1D'!$D$16,
                            POWER((ABS(K718)^2)/('1D'!$I$5*MAX(F718,
                                        0.1)^2),
                                1/3))),
                    ($L$2)-E1396))),
        IF(IFERROR(W718,
                0)=0,
            MAX(MAX('1D'!$D$16,
                    MAX('1D'!$D$16,
                        POWER((ABS(K718)^2)/('1D'!$I$5*MAX(F718,
                                    0.1)^2),
                            1/3))),
                IFERROR(W1396,
                    MAX(MAX('1D'!$D$16,
                            MAX('1D'!$D$16,
                                POWER((ABS(K718)^2)/('1D'!$I$5*MAX(F718,
                                            0.1)^2),
                                    1/3))),
                        ($L$2)-E1396))),
            IF(OR(IFERROR(AD718,
                        0)&gt;=1,
                    IFERROR(AD719,
                        0)&gt;=1),
                MAX('1D'!$D$16,
                    MAX('1D'!$D$16,
                        POWER((ABS(K718)^2)/('1D'!$I$5*MAX(F718,
                                    0.1)^2),
                            1/3))),
                IF(ABS(IFERROR(AF718,
                            0))&lt;'1D'!$D$19,
                    MAX(MAX('1D'!$D$16,
                            MAX('1D'!$D$16,
                                POWER((ABS(K718)^2)/('1D'!$I$5*MAX(F718,
                                            0.1)^2),
                                    1/3))),
                        IFERROR(W718,
                            0)),
                    MAX(MAX('1D'!$D$16,
                            MAX('1D'!$D$16,
                                POWER((ABS(K718)^2)/('1D'!$I$5*MAX(F718,
                                            0.1)^2),
                                    1/3))),
                        (IFERROR(W718,
                                0))+((IFERROR(AF718,
                                    0))*'1D'!$D$18)))))))</f>
        <v>2.1389677043987478</v>
      </c>
      <c r="X718" s="5">
        <f t="shared" ca="1" si="158"/>
        <v>11.122632062873489</v>
      </c>
      <c r="Y718" s="5">
        <f t="shared" ca="1" si="159"/>
        <v>1.1735290000551568</v>
      </c>
      <c r="Z718" s="5">
        <f t="shared" ca="1" si="160"/>
        <v>4.5807502857230418</v>
      </c>
      <c r="AA718" s="5">
        <f t="shared" ca="1" si="161"/>
        <v>634.3474677043987</v>
      </c>
      <c r="AB718" s="5">
        <f ca="1">AA718+((ABS(K718)/MAX(((F718)+(G718)*(W718))*(W718),
            0.000001))^2)/(2*'1D'!$I$5)</f>
        <v>635.41695155659806</v>
      </c>
      <c r="AC718" s="5">
        <f ca="1">((ABS(K718)*'1D'!$D$6)/(MAX(((F718)+(G718)*(W718))*(W718),
            0.000001)*MAX(((((F718)+(G718)*(W718))*(W718))/MAX((F718)+2*(W718)*SQRT(1+(G718)^2),
                    0.000001))^(2/3),
            0.000001)))^2</f>
        <v>3.8141460404132466E-3</v>
      </c>
      <c r="AD718" s="5">
        <f ca="1">ABS(ABS(K718)/MAX(((F718)+(G718)*(W718))*(W718),
        0.000001))/SQRT('1D'!$I$5*MAX((((F718)+(G718)*(W718))*(W718))/MAX((F718)+2*(G718)*(W718),
            0.000001),
        0.000001))</f>
        <v>1.0000000000000004</v>
      </c>
      <c r="AE718" s="5">
        <f ca="1">((F718)*(W718)^2)/2+(G718)*(W718)^3/3+(ABS(K718)^2)/('1D'!$I$5*MAX(((F718)+(G718)*(W718))*(W718),
        0.000001))</f>
        <v>35.686426155594638</v>
      </c>
      <c r="AF718" s="5">
        <f ca="1">IF($A$2=0,
    0,
    IFERROR(AB719+(((AC718+AC719)/2)*J719)+(IF(Z718&gt;Z719,
                '1D'!$D$8*((Z718^2-Z719^2)/(2*'1D'!$I$5)),
                '1D'!$D$9*((Z719^2-Z718^2)/(2*'1D'!$I$5)))+('1D'!$D$10*(ABS(I719)/90)*(MAX(Z718^2,
                        Z719^2)/(2*'1D'!$I$5))))-AB718,
        0))</f>
        <v>3.3584586676624895E-3</v>
      </c>
      <c r="AG718" s="5">
        <f ca="1">IF($A$2=0,
    1,
    IF(IFERROR(AG719,
            0)=0,
        0,
        IFERROR(IF(OR(ROUND(AD718,
                        3)&gt;=1,
                    AND(ABS(AF718)&lt;'1D'!$D$19,
                        AD718&lt;1)),
                1,
                0),
            0)))</f>
        <v>1</v>
      </c>
      <c r="AH718" s="5">
        <f ca="1">IFERROR(IF('1D'!V32="Supercritical",
        MAX('1D'!$D$16,
            IFERROR(L718,
                MAX('1D'!$D$16,
                    POWER((ABS(K718)^2)/('1D'!$I$5*MAX(F718,
                                0.1)^2),
                        1/3)))),
        IF('1D'!V32="Subcritical",
            MAX('1D'!$D$16,
                IFERROR(W718,
                    MAX('1D'!$D$16,
                        POWER((ABS(K718)^2)/('1D'!$I$5*MAX(F718,
                                    0.1)^2),
                            1/3)))),
            IF(IFERROR(T718,
                    -1E+99)&gt;=IFERROR(AE718,
                    -1E+99),
                MAX('1D'!$D$16,
                    IFERROR(L718,
                        MAX('1D'!$D$16,
                            POWER((ABS(K718)^2)/('1D'!$I$5*MAX(F718,
                                        0.1)^2),
                                1/3)))),
                MAX('1D'!$D$16,
                    IFERROR(W718,
                        MAX('1D'!$D$16,
                            POWER((ABS(K718)^2)/('1D'!$I$5*MAX(F718,
                                        0.1)^2),
                                1/3))))))),
    MAX('1D'!$D$16,
        POWER((ABS(K718)^2)/('1D'!$I$5*MAX(F718,
                    0.1)^2),
            1/3)))</f>
        <v>2.0411692021517887</v>
      </c>
      <c r="AI718" s="5">
        <f t="shared" ca="1" si="162"/>
        <v>634.24966920215172</v>
      </c>
      <c r="AJ718" s="5">
        <f ca="1">AI718+((ABS(K718)/MAX(((F718)+(G718)*(AH718))*(AH718),
            0.000001))^2)/(2*'1D'!$I$5)</f>
        <v>635.42409253909477</v>
      </c>
      <c r="AM718">
        <v>0</v>
      </c>
      <c r="AN718">
        <v>0</v>
      </c>
      <c r="AO718" s="5">
        <f t="shared" si="163"/>
        <v>0</v>
      </c>
      <c r="AP718" s="5">
        <f t="shared" si="167"/>
        <v>0</v>
      </c>
      <c r="AQ718" s="5">
        <f ca="1">ABS(ABS(K718)/MAX(((F718)+(G718)*(AH718))*(AH718),
        0.000001))/SQRT('1D'!$I$5*MAX((((F718)+(G718)*(AH718))*(AH718))/MAX((F718)+2*(G718)*(AH718),
            0.000001),
        0.000001))</f>
        <v>1.0727235886044055</v>
      </c>
      <c r="AR718" s="5" t="str">
        <f t="shared" ca="1" si="164"/>
        <v>Supercritical</v>
      </c>
      <c r="AS718" s="5">
        <f ca="1">((ABS(K718)*'1D'!$D$6)/(MAX(((F718)+(G718)*(AH718))*(AH718),
            0.000001)*MAX(((((F718)+(G718)*(AH718))*(AH718))/MAX((F718)+2*(AH718)*SQRT(1+(G718)^2),
                    0.000001))^(2/3),
            0.000001)))^2</f>
        <v>4.3358367565141456E-3</v>
      </c>
    </row>
    <row r="719" spans="1:45" x14ac:dyDescent="0.35">
      <c r="A719">
        <v>710</v>
      </c>
      <c r="B719">
        <v>708.995</v>
      </c>
      <c r="C719">
        <v>616106.50199999998</v>
      </c>
      <c r="D719">
        <v>3097295.0419999999</v>
      </c>
      <c r="E719">
        <v>632.20799999999997</v>
      </c>
      <c r="F719">
        <v>5.2</v>
      </c>
      <c r="G719">
        <v>0</v>
      </c>
      <c r="H719" t="s">
        <v>176</v>
      </c>
      <c r="I719">
        <v>2.7E-2</v>
      </c>
      <c r="J719" s="5">
        <f t="shared" si="165"/>
        <v>0.99900000000002365</v>
      </c>
      <c r="K719" s="5">
        <f t="shared" ca="1" si="166"/>
        <v>50.95</v>
      </c>
      <c r="L719" s="5">
        <f ca="1">IF($A$2=0,
    IFERROR(L718,
        MAX('1D'!$D$16,
            POWER((ABS(K719)^2)/('1D'!$I$5*MAX(F719,
                        0.1)^2),
                1/3))),
    IF(IFERROR(V718,
            0)=0,
        IFERROR(L718,
            MAX('1D'!$D$16,
                POWER((ABS(K719)^2)/('1D'!$I$5*MAX(F719,
                            0.1)^2),
                    1/3))),
        IF(OR(IFERROR(L719,
                    0)=0,
                IFERROR(S718,
                    0)&lt;1,
                IFERROR(S719,
                    0)&lt;1),
            MAX('1D'!$D$16,
                POWER((ABS(K719)^2)/('1D'!$I$5*MAX(F719,
                            0.1)^2),
                    1/3)),
            IF(IFERROR(U719,
                    0)&gt;0,
                MAX('1D'!$D$16,
                    IFERROR(L719,
                        0)+((IFERROR(U719,
                                0))*'1D'!$D$18*IF((IFERROR(S719,
                                    0))&lt;1,
                            1,
                            -1))),
                IF(IFERROR(U719,
                        0)&lt;0,
                    IF(ABS((MAX('1D'!$D$16,
                                    POWER((ABS(K719)^2)/('1D'!$I$5*MAX(F719,
                                                0.1)^2),
                                        1/3)))-IFERROR(L719,
                                0))&gt;'1D'!$D$19,
                        MAX('1D'!$D$16,
                            IF((MAX('1D'!$D$16,
                                        POWER((ABS(K719)^2)/('1D'!$I$5*MAX(F719,
                                                    0.1)^2),
                                            1/3)))&gt;IFERROR(L719,
                                    0),
                                MIN((MAX('1D'!$D$16,
                                            POWER((ABS(K719)^2)/('1D'!$I$5*MAX(F719,
                                                        0.1)^2),
                                                1/3))),
                                    IFERROR(L719,
                                        0)+(MIN(ABS(IFERROR(U719,
                                                    0))*'1D'!$D$18,
                                            ABS((MAX('1D'!$D$16,
                                                        POWER((ABS(K719)^2)/('1D'!$I$5*MAX(F719,
                                                                    0.1)^2),
                                                            1/3)))-IFERROR(L719,
                                                    0))))),
                                MAX((MAX('1D'!$D$16,
                                            POWER((ABS(K719)^2)/('1D'!$I$5*MAX(F719,
                                                        0.1)^2),
                                                1/3))),
                                    IFERROR(L719,
                                        0)-(MIN(ABS(IFERROR(U719,
                                                    0))*'1D'!$D$18,
                                            ABS((MAX('1D'!$D$16,
                                                        POWER((ABS(K719)^2)/('1D'!$I$5*MAX(F719,
                                                                    0.1)^2),
                                                            1/3)))-IFERROR(L719,
                                                    0))))))),
                        MAX('1D'!$D$16,
                            POWER((ABS(K719)^2)/('1D'!$I$5*MAX(F719,
                                        0.1)^2),
                                1/3))),
                    MAX('1D'!$D$16,
                        IFERROR(L719,
                            0)))))))</f>
        <v>2.0411692021517887</v>
      </c>
      <c r="M719" s="5">
        <f t="shared" ca="1" si="154"/>
        <v>10.614079851189301</v>
      </c>
      <c r="N719" s="5">
        <f t="shared" ca="1" si="155"/>
        <v>1.1434704692804873</v>
      </c>
      <c r="O719" s="5">
        <f t="shared" ca="1" si="156"/>
        <v>4.8002276894771132</v>
      </c>
      <c r="P719" s="5">
        <f t="shared" ca="1" si="157"/>
        <v>634.24916920215173</v>
      </c>
      <c r="Q719" s="5">
        <f ca="1">P719+((ABS(K719)/MAX(((F719)+(G719)*(L719))*(L719),
            0.000001))^2)/(2*'1D'!$I$5)</f>
        <v>635.42359253909478</v>
      </c>
      <c r="R719" s="5">
        <f ca="1">((ABS(K719)*'1D'!$D$6)/(MAX(((F719)+(G719)*(L719))*(L719),
            0.000001)*MAX(((((F719)+(G719)*(L719))*(L719))/MAX((F719)+2*(L719)*SQRT(1+(G719)^2),
                    0.000001))^(2/3),
            0.000001)))^2</f>
        <v>4.3358367565141456E-3</v>
      </c>
      <c r="S719" s="5">
        <f ca="1">ABS(ABS(K719)/MAX(((F719)+(G719)*(L719))*(L719),
        0.000001))/SQRT('1D'!$I$5*MAX((((F719)+(G719)*(L719))*(L719))/MAX((F719)+2*(G719)*(L719),
            0.000001),
        0.000001))</f>
        <v>1.0727235886044055</v>
      </c>
      <c r="T719" s="5">
        <f ca="1">((F719)*(L719)^2)/2+(G719)*(L719)^3/3+(ABS(K719)^2)/('1D'!$I$5*MAX(((F719)+(G719)*(L719))*(L719),
        0.000001))</f>
        <v>35.763412605541333</v>
      </c>
      <c r="U719" s="5">
        <f ca="1">IF($A$2=0,
    0,
    IFERROR(Q718-(((R718+R719)/2)*J719)-(IF(O718&gt;O719,
                '1D'!$D$8*((O718^2-O719^2)/(2*'1D'!$I$5)),
                '1D'!$D$9*((O719^2-O718^2)/(2*'1D'!$I$5)))+('1D'!$D$10*(ABS(I719)/90)*(MAX(O718^2,
                        O719^2)/(2*'1D'!$I$5))))-Q719,
        0))</f>
        <v>-3.8843499698941741E-3</v>
      </c>
      <c r="V719" s="5">
        <f ca="1">IF($A$2=0,
    1,
    IF(IFERROR(V718,
            0)=0,
        0,
        IFERROR(IF(ROUND(S719,
                    3)=1,
                1,
                IF(AND(ABS(U719)&lt;'1D'!$D$19,
                        S719&gt;1),
                    1,
                    0)),
            0)))</f>
        <v>0</v>
      </c>
      <c r="W719" s="5">
        <f ca="1">IF($A$2=0,
    MAX(MAX('1D'!$D$16,
            MAX('1D'!$D$16,
                POWER((ABS(K719)^2)/('1D'!$I$5*MAX(F719,
                            0.1)^2),
                    1/3))),
        IFERROR(W1396,
            MAX(MAX('1D'!$D$16,
                    MAX('1D'!$D$16,
                        POWER((ABS(K719)^2)/('1D'!$I$5*MAX(F719,
                                    0.1)^2),
                            1/3))),
                ($L$2)-E1396))),
    IF(IFERROR(AG720,
            0)=0,
        MAX(MAX('1D'!$D$16,
                MAX('1D'!$D$16,
                    POWER((ABS(K719)^2)/('1D'!$I$5*MAX(F719,
                                0.1)^2),
                        1/3))),
            IFERROR(W1396,
                MAX(MAX('1D'!$D$16,
                        MAX('1D'!$D$16,
                            POWER((ABS(K719)^2)/('1D'!$I$5*MAX(F719,
                                        0.1)^2),
                                1/3))),
                    ($L$2)-E1396))),
        IF(IFERROR(W719,
                0)=0,
            MAX(MAX('1D'!$D$16,
                    MAX('1D'!$D$16,
                        POWER((ABS(K719)^2)/('1D'!$I$5*MAX(F719,
                                    0.1)^2),
                            1/3))),
                IFERROR(W1396,
                    MAX(MAX('1D'!$D$16,
                            MAX('1D'!$D$16,
                                POWER((ABS(K719)^2)/('1D'!$I$5*MAX(F719,
                                            0.1)^2),
                                    1/3))),
                        ($L$2)-E1396))),
            IF(OR(IFERROR(AD719,
                        0)&gt;=1,
                    IFERROR(AD720,
                        0)&gt;=1),
                MAX('1D'!$D$16,
                    MAX('1D'!$D$16,
                        POWER((ABS(K719)^2)/('1D'!$I$5*MAX(F719,
                                    0.1)^2),
                            1/3))),
                IF(ABS(IFERROR(AF719,
                            0))&lt;'1D'!$D$19,
                    MAX(MAX('1D'!$D$16,
                            MAX('1D'!$D$16,
                                POWER((ABS(K719)^2)/('1D'!$I$5*MAX(F719,
                                            0.1)^2),
                                    1/3))),
                        IFERROR(W719,
                            0)),
                    MAX(MAX('1D'!$D$16,
                            MAX('1D'!$D$16,
                                POWER((ABS(K719)^2)/('1D'!$I$5*MAX(F719,
                                            0.1)^2),
                                    1/3))),
                        (IFERROR(W719,
                                0))+((IFERROR(AF719,
                                    0))*'1D'!$D$18)))))))</f>
        <v>2.1389677043987478</v>
      </c>
      <c r="X719" s="5">
        <f t="shared" ca="1" si="158"/>
        <v>11.122632062873489</v>
      </c>
      <c r="Y719" s="5">
        <f t="shared" ca="1" si="159"/>
        <v>1.1735290000551568</v>
      </c>
      <c r="Z719" s="5">
        <f t="shared" ca="1" si="160"/>
        <v>4.5807502857230418</v>
      </c>
      <c r="AA719" s="5">
        <f t="shared" ca="1" si="161"/>
        <v>634.34696770439871</v>
      </c>
      <c r="AB719" s="5">
        <f ca="1">AA719+((ABS(K719)/MAX(((F719)+(G719)*(W719))*(W719),
            0.000001))^2)/(2*'1D'!$I$5)</f>
        <v>635.41645155659808</v>
      </c>
      <c r="AC719" s="5">
        <f ca="1">((ABS(K719)*'1D'!$D$6)/(MAX(((F719)+(G719)*(W719))*(W719),
            0.000001)*MAX(((((F719)+(G719)*(W719))*(W719))/MAX((F719)+2*(W719)*SQRT(1+(G719)^2),
                    0.000001))^(2/3),
            0.000001)))^2</f>
        <v>3.8141460404132466E-3</v>
      </c>
      <c r="AD719" s="5">
        <f ca="1">ABS(ABS(K719)/MAX(((F719)+(G719)*(W719))*(W719),
        0.000001))/SQRT('1D'!$I$5*MAX((((F719)+(G719)*(W719))*(W719))/MAX((F719)+2*(G719)*(W719),
            0.000001),
        0.000001))</f>
        <v>1.0000000000000004</v>
      </c>
      <c r="AE719" s="5">
        <f ca="1">((F719)*(W719)^2)/2+(G719)*(W719)^3/3+(ABS(K719)^2)/('1D'!$I$5*MAX(((F719)+(G719)*(W719))*(W719),
        0.000001))</f>
        <v>35.686426155594638</v>
      </c>
      <c r="AF719" s="5">
        <f ca="1">IF($A$2=0,
    0,
    IFERROR(AB720+(((AC719+AC720)/2)*J720)+(IF(Z719&gt;Z720,
                '1D'!$D$8*((Z719^2-Z720^2)/(2*'1D'!$I$5)),
                '1D'!$D$9*((Z720^2-Z719^2)/(2*'1D'!$I$5)))+('1D'!$D$10*(ABS(I720)/90)*(MAX(Z719^2,
                        Z720^2)/(2*'1D'!$I$5))))-AB719,
        0))</f>
        <v>3.456993087183946E-3</v>
      </c>
      <c r="AG719" s="5">
        <f ca="1">IF($A$2=0,
    1,
    IF(IFERROR(AG720,
            0)=0,
        0,
        IFERROR(IF(OR(ROUND(AD719,
                        3)&gt;=1,
                    AND(ABS(AF719)&lt;'1D'!$D$19,
                        AD719&lt;1)),
                1,
                0),
            0)))</f>
        <v>1</v>
      </c>
      <c r="AH719" s="5">
        <f ca="1">IFERROR(IF('1D'!V32="Supercritical",
        MAX('1D'!$D$16,
            IFERROR(L719,
                MAX('1D'!$D$16,
                    POWER((ABS(K719)^2)/('1D'!$I$5*MAX(F719,
                                0.1)^2),
                        1/3)))),
        IF('1D'!V32="Subcritical",
            MAX('1D'!$D$16,
                IFERROR(W719,
                    MAX('1D'!$D$16,
                        POWER((ABS(K719)^2)/('1D'!$I$5*MAX(F719,
                                    0.1)^2),
                            1/3)))),
            IF(IFERROR(T719,
                    -1E+99)&gt;=IFERROR(AE719,
                    -1E+99),
                MAX('1D'!$D$16,
                    IFERROR(L719,
                        MAX('1D'!$D$16,
                            POWER((ABS(K719)^2)/('1D'!$I$5*MAX(F719,
                                        0.1)^2),
                                1/3)))),
                MAX('1D'!$D$16,
                    IFERROR(W719,
                        MAX('1D'!$D$16,
                            POWER((ABS(K719)^2)/('1D'!$I$5*MAX(F719,
                                        0.1)^2),
                                1/3))))))),
    MAX('1D'!$D$16,
        POWER((ABS(K719)^2)/('1D'!$I$5*MAX(F719,
                    0.1)^2),
            1/3)))</f>
        <v>2.0411692021517887</v>
      </c>
      <c r="AI719" s="5">
        <f t="shared" ca="1" si="162"/>
        <v>634.24916920215173</v>
      </c>
      <c r="AJ719" s="5">
        <f ca="1">AI719+((ABS(K719)/MAX(((F719)+(G719)*(AH719))*(AH719),
            0.000001))^2)/(2*'1D'!$I$5)</f>
        <v>635.42359253909478</v>
      </c>
      <c r="AM719">
        <v>0</v>
      </c>
      <c r="AN719">
        <v>0</v>
      </c>
      <c r="AO719" s="5">
        <f t="shared" si="163"/>
        <v>0</v>
      </c>
      <c r="AP719" s="5">
        <f t="shared" si="167"/>
        <v>0</v>
      </c>
      <c r="AQ719" s="5">
        <f ca="1">ABS(ABS(K719)/MAX(((F719)+(G719)*(AH719))*(AH719),
        0.000001))/SQRT('1D'!$I$5*MAX((((F719)+(G719)*(AH719))*(AH719))/MAX((F719)+2*(G719)*(AH719),
            0.000001),
        0.000001))</f>
        <v>1.0727235886044055</v>
      </c>
      <c r="AR719" s="5" t="str">
        <f t="shared" ca="1" si="164"/>
        <v>Supercritical</v>
      </c>
      <c r="AS719" s="5">
        <f ca="1">((ABS(K719)*'1D'!$D$6)/(MAX(((F719)+(G719)*(AH719))*(AH719),
            0.000001)*MAX(((((F719)+(G719)*(AH719))*(AH719))/MAX((F719)+2*(AH719)*SQRT(1+(G719)^2),
                    0.000001))^(2/3),
            0.000001)))^2</f>
        <v>4.3358367565141456E-3</v>
      </c>
    </row>
    <row r="720" spans="1:45" x14ac:dyDescent="0.35">
      <c r="A720">
        <v>711</v>
      </c>
      <c r="B720">
        <v>709.99599999999998</v>
      </c>
      <c r="C720">
        <v>616106.02800000005</v>
      </c>
      <c r="D720">
        <v>3097294.1609999998</v>
      </c>
      <c r="E720">
        <v>632.20749999999998</v>
      </c>
      <c r="F720">
        <v>5.2</v>
      </c>
      <c r="G720">
        <v>0</v>
      </c>
      <c r="H720" t="s">
        <v>176</v>
      </c>
      <c r="I720">
        <v>7.8E-2</v>
      </c>
      <c r="J720" s="5">
        <f t="shared" si="165"/>
        <v>1.0009999999999764</v>
      </c>
      <c r="K720" s="5">
        <f t="shared" ca="1" si="166"/>
        <v>50.95</v>
      </c>
      <c r="L720" s="5">
        <f ca="1">IF($A$2=0,
    IFERROR(L719,
        MAX('1D'!$D$16,
            POWER((ABS(K720)^2)/('1D'!$I$5*MAX(F720,
                        0.1)^2),
                1/3))),
    IF(IFERROR(V719,
            0)=0,
        IFERROR(L719,
            MAX('1D'!$D$16,
                POWER((ABS(K720)^2)/('1D'!$I$5*MAX(F720,
                            0.1)^2),
                    1/3))),
        IF(OR(IFERROR(L720,
                    0)=0,
                IFERROR(S719,
                    0)&lt;1,
                IFERROR(S720,
                    0)&lt;1),
            MAX('1D'!$D$16,
                POWER((ABS(K720)^2)/('1D'!$I$5*MAX(F720,
                            0.1)^2),
                    1/3)),
            IF(IFERROR(U720,
                    0)&gt;0,
                MAX('1D'!$D$16,
                    IFERROR(L720,
                        0)+((IFERROR(U720,
                                0))*'1D'!$D$18*IF((IFERROR(S720,
                                    0))&lt;1,
                            1,
                            -1))),
                IF(IFERROR(U720,
                        0)&lt;0,
                    IF(ABS((MAX('1D'!$D$16,
                                    POWER((ABS(K720)^2)/('1D'!$I$5*MAX(F720,
                                                0.1)^2),
                                        1/3)))-IFERROR(L720,
                                0))&gt;'1D'!$D$19,
                        MAX('1D'!$D$16,
                            IF((MAX('1D'!$D$16,
                                        POWER((ABS(K720)^2)/('1D'!$I$5*MAX(F720,
                                                    0.1)^2),
                                            1/3)))&gt;IFERROR(L720,
                                    0),
                                MIN((MAX('1D'!$D$16,
                                            POWER((ABS(K720)^2)/('1D'!$I$5*MAX(F720,
                                                        0.1)^2),
                                                1/3))),
                                    IFERROR(L720,
                                        0)+(MIN(ABS(IFERROR(U720,
                                                    0))*'1D'!$D$18,
                                            ABS((MAX('1D'!$D$16,
                                                        POWER((ABS(K720)^2)/('1D'!$I$5*MAX(F720,
                                                                    0.1)^2),
                                                            1/3)))-IFERROR(L720,
                                                    0))))),
                                MAX((MAX('1D'!$D$16,
                                            POWER((ABS(K720)^2)/('1D'!$I$5*MAX(F720,
                                                        0.1)^2),
                                                1/3))),
                                    IFERROR(L720,
                                        0)-(MIN(ABS(IFERROR(U720,
                                                    0))*'1D'!$D$18,
                                            ABS((MAX('1D'!$D$16,
                                                        POWER((ABS(K720)^2)/('1D'!$I$5*MAX(F720,
                                                                    0.1)^2),
                                                            1/3)))-IFERROR(L720,
                                                    0))))))),
                        MAX('1D'!$D$16,
                            POWER((ABS(K720)^2)/('1D'!$I$5*MAX(F720,
                                        0.1)^2),
                                1/3))),
                    MAX('1D'!$D$16,
                        IFERROR(L720,
                            0)))))))</f>
        <v>2.0411692021517887</v>
      </c>
      <c r="M720" s="5">
        <f t="shared" ca="1" si="154"/>
        <v>10.614079851189301</v>
      </c>
      <c r="N720" s="5">
        <f t="shared" ca="1" si="155"/>
        <v>1.1434704692804873</v>
      </c>
      <c r="O720" s="5">
        <f t="shared" ca="1" si="156"/>
        <v>4.8002276894771132</v>
      </c>
      <c r="P720" s="5">
        <f t="shared" ca="1" si="157"/>
        <v>634.24866920215175</v>
      </c>
      <c r="Q720" s="5">
        <f ca="1">P720+((ABS(K720)/MAX(((F720)+(G720)*(L720))*(L720),
            0.000001))^2)/(2*'1D'!$I$5)</f>
        <v>635.4230925390948</v>
      </c>
      <c r="R720" s="5">
        <f ca="1">((ABS(K720)*'1D'!$D$6)/(MAX(((F720)+(G720)*(L720))*(L720),
            0.000001)*MAX(((((F720)+(G720)*(L720))*(L720))/MAX((F720)+2*(L720)*SQRT(1+(G720)^2),
                    0.000001))^(2/3),
            0.000001)))^2</f>
        <v>4.3358367565141456E-3</v>
      </c>
      <c r="S720" s="5">
        <f ca="1">ABS(ABS(K720)/MAX(((F720)+(G720)*(L720))*(L720),
        0.000001))/SQRT('1D'!$I$5*MAX((((F720)+(G720)*(L720))*(L720))/MAX((F720)+2*(G720)*(L720),
            0.000001),
        0.000001))</f>
        <v>1.0727235886044055</v>
      </c>
      <c r="T720" s="5">
        <f ca="1">((F720)*(L720)^2)/2+(G720)*(L720)^3/3+(ABS(K720)^2)/('1D'!$I$5*MAX(((F720)+(G720)*(L720))*(L720),
        0.000001))</f>
        <v>35.763412605541333</v>
      </c>
      <c r="U720" s="5">
        <f ca="1">IF($A$2=0,
    0,
    IFERROR(Q719-(((R719+R720)/2)*J720)-(IF(O719&gt;O720,
                '1D'!$D$8*((O719^2-O720^2)/(2*'1D'!$I$5)),
                '1D'!$D$9*((O720^2-O719^2)/(2*'1D'!$I$5)))+('1D'!$D$10*(ABS(I720)/90)*(MAX(O719^2,
                        O720^2)/(2*'1D'!$I$5))))-Q720,
        0))</f>
        <v>-3.9928476270461033E-3</v>
      </c>
      <c r="V720" s="5">
        <f ca="1">IF($A$2=0,
    1,
    IF(IFERROR(V719,
            0)=0,
        0,
        IFERROR(IF(ROUND(S720,
                    3)=1,
                1,
                IF(AND(ABS(U720)&lt;'1D'!$D$19,
                        S720&gt;1),
                    1,
                    0)),
            0)))</f>
        <v>0</v>
      </c>
      <c r="W720" s="5">
        <f ca="1">IF($A$2=0,
    MAX(MAX('1D'!$D$16,
            MAX('1D'!$D$16,
                POWER((ABS(K720)^2)/('1D'!$I$5*MAX(F720,
                            0.1)^2),
                    1/3))),
        IFERROR(W1396,
            MAX(MAX('1D'!$D$16,
                    MAX('1D'!$D$16,
                        POWER((ABS(K720)^2)/('1D'!$I$5*MAX(F720,
                                    0.1)^2),
                            1/3))),
                ($L$2)-E1396))),
    IF(IFERROR(AG721,
            0)=0,
        MAX(MAX('1D'!$D$16,
                MAX('1D'!$D$16,
                    POWER((ABS(K720)^2)/('1D'!$I$5*MAX(F720,
                                0.1)^2),
                        1/3))),
            IFERROR(W1396,
                MAX(MAX('1D'!$D$16,
                        MAX('1D'!$D$16,
                            POWER((ABS(K720)^2)/('1D'!$I$5*MAX(F720,
                                        0.1)^2),
                                1/3))),
                    ($L$2)-E1396))),
        IF(IFERROR(W720,
                0)=0,
            MAX(MAX('1D'!$D$16,
                    MAX('1D'!$D$16,
                        POWER((ABS(K720)^2)/('1D'!$I$5*MAX(F720,
                                    0.1)^2),
                            1/3))),
                IFERROR(W1396,
                    MAX(MAX('1D'!$D$16,
                            MAX('1D'!$D$16,
                                POWER((ABS(K720)^2)/('1D'!$I$5*MAX(F720,
                                            0.1)^2),
                                    1/3))),
                        ($L$2)-E1396))),
            IF(OR(IFERROR(AD720,
                        0)&gt;=1,
                    IFERROR(AD721,
                        0)&gt;=1),
                MAX('1D'!$D$16,
                    MAX('1D'!$D$16,
                        POWER((ABS(K720)^2)/('1D'!$I$5*MAX(F720,
                                    0.1)^2),
                            1/3))),
                IF(ABS(IFERROR(AF720,
                            0))&lt;'1D'!$D$19,
                    MAX(MAX('1D'!$D$16,
                            MAX('1D'!$D$16,
                                POWER((ABS(K720)^2)/('1D'!$I$5*MAX(F720,
                                            0.1)^2),
                                    1/3))),
                        IFERROR(W720,
                            0)),
                    MAX(MAX('1D'!$D$16,
                            MAX('1D'!$D$16,
                                POWER((ABS(K720)^2)/('1D'!$I$5*MAX(F720,
                                            0.1)^2),
                                    1/3))),
                        (IFERROR(W720,
                                0))+((IFERROR(AF720,
                                    0))*'1D'!$D$18)))))))</f>
        <v>2.1389677043987478</v>
      </c>
      <c r="X720" s="5">
        <f t="shared" ca="1" si="158"/>
        <v>11.122632062873489</v>
      </c>
      <c r="Y720" s="5">
        <f t="shared" ca="1" si="159"/>
        <v>1.1735290000551568</v>
      </c>
      <c r="Z720" s="5">
        <f t="shared" ca="1" si="160"/>
        <v>4.5807502857230418</v>
      </c>
      <c r="AA720" s="5">
        <f t="shared" ca="1" si="161"/>
        <v>634.34646770439872</v>
      </c>
      <c r="AB720" s="5">
        <f ca="1">AA720+((ABS(K720)/MAX(((F720)+(G720)*(W720))*(W720),
            0.000001))^2)/(2*'1D'!$I$5)</f>
        <v>635.41595155659809</v>
      </c>
      <c r="AC720" s="5">
        <f ca="1">((ABS(K720)*'1D'!$D$6)/(MAX(((F720)+(G720)*(W720))*(W720),
            0.000001)*MAX(((((F720)+(G720)*(W720))*(W720))/MAX((F720)+2*(W720)*SQRT(1+(G720)^2),
                    0.000001))^(2/3),
            0.000001)))^2</f>
        <v>3.8141460404132466E-3</v>
      </c>
      <c r="AD720" s="5">
        <f ca="1">ABS(ABS(K720)/MAX(((F720)+(G720)*(W720))*(W720),
        0.000001))/SQRT('1D'!$I$5*MAX((((F720)+(G720)*(W720))*(W720))/MAX((F720)+2*(G720)*(W720),
            0.000001),
        0.000001))</f>
        <v>1.0000000000000004</v>
      </c>
      <c r="AE720" s="5">
        <f ca="1">((F720)*(W720)^2)/2+(G720)*(W720)^3/3+(ABS(K720)^2)/('1D'!$I$5*MAX(((F720)+(G720)*(W720))*(W720),
        0.000001))</f>
        <v>35.686426155594638</v>
      </c>
      <c r="AF720" s="5">
        <f ca="1">IF($A$2=0,
    0,
    IFERROR(AB721+(((AC720+AC721)/2)*J721)+(IF(Z720&gt;Z721,
                '1D'!$D$8*((Z720^2-Z721^2)/(2*'1D'!$I$5)),
                '1D'!$D$9*((Z721^2-Z720^2)/(2*'1D'!$I$5)))+('1D'!$D$10*(ABS(I721)/90)*(MAX(Z720^2,
                        Z721^2)/(2*'1D'!$I$5))))-AB720,
        0))</f>
        <v>3.4032696947861041E-3</v>
      </c>
      <c r="AG720" s="5">
        <f ca="1">IF($A$2=0,
    1,
    IF(IFERROR(AG721,
            0)=0,
        0,
        IFERROR(IF(OR(ROUND(AD720,
                        3)&gt;=1,
                    AND(ABS(AF720)&lt;'1D'!$D$19,
                        AD720&lt;1)),
                1,
                0),
            0)))</f>
        <v>1</v>
      </c>
      <c r="AH720" s="5">
        <f ca="1">IFERROR(IF('1D'!V32="Supercritical",
        MAX('1D'!$D$16,
            IFERROR(L720,
                MAX('1D'!$D$16,
                    POWER((ABS(K720)^2)/('1D'!$I$5*MAX(F720,
                                0.1)^2),
                        1/3)))),
        IF('1D'!V32="Subcritical",
            MAX('1D'!$D$16,
                IFERROR(W720,
                    MAX('1D'!$D$16,
                        POWER((ABS(K720)^2)/('1D'!$I$5*MAX(F720,
                                    0.1)^2),
                            1/3)))),
            IF(IFERROR(T720,
                    -1E+99)&gt;=IFERROR(AE720,
                    -1E+99),
                MAX('1D'!$D$16,
                    IFERROR(L720,
                        MAX('1D'!$D$16,
                            POWER((ABS(K720)^2)/('1D'!$I$5*MAX(F720,
                                        0.1)^2),
                                1/3)))),
                MAX('1D'!$D$16,
                    IFERROR(W720,
                        MAX('1D'!$D$16,
                            POWER((ABS(K720)^2)/('1D'!$I$5*MAX(F720,
                                        0.1)^2),
                                1/3))))))),
    MAX('1D'!$D$16,
        POWER((ABS(K720)^2)/('1D'!$I$5*MAX(F720,
                    0.1)^2),
            1/3)))</f>
        <v>2.0411692021517887</v>
      </c>
      <c r="AI720" s="5">
        <f t="shared" ca="1" si="162"/>
        <v>634.24866920215175</v>
      </c>
      <c r="AJ720" s="5">
        <f ca="1">AI720+((ABS(K720)/MAX(((F720)+(G720)*(AH720))*(AH720),
            0.000001))^2)/(2*'1D'!$I$5)</f>
        <v>635.4230925390948</v>
      </c>
      <c r="AM720">
        <v>0</v>
      </c>
      <c r="AN720">
        <v>0</v>
      </c>
      <c r="AO720" s="5">
        <f t="shared" si="163"/>
        <v>0</v>
      </c>
      <c r="AP720" s="5">
        <f t="shared" si="167"/>
        <v>0</v>
      </c>
      <c r="AQ720" s="5">
        <f ca="1">ABS(ABS(K720)/MAX(((F720)+(G720)*(AH720))*(AH720),
        0.000001))/SQRT('1D'!$I$5*MAX((((F720)+(G720)*(AH720))*(AH720))/MAX((F720)+2*(G720)*(AH720),
            0.000001),
        0.000001))</f>
        <v>1.0727235886044055</v>
      </c>
      <c r="AR720" s="5" t="str">
        <f t="shared" ca="1" si="164"/>
        <v>Supercritical</v>
      </c>
      <c r="AS720" s="5">
        <f ca="1">((ABS(K720)*'1D'!$D$6)/(MAX(((F720)+(G720)*(AH720))*(AH720),
            0.000001)*MAX(((((F720)+(G720)*(AH720))*(AH720))/MAX((F720)+2*(AH720)*SQRT(1+(G720)^2),
                    0.000001))^(2/3),
            0.000001)))^2</f>
        <v>4.3358367565141456E-3</v>
      </c>
    </row>
    <row r="721" spans="1:45" x14ac:dyDescent="0.35">
      <c r="A721">
        <v>712</v>
      </c>
      <c r="B721">
        <v>710.99599999999998</v>
      </c>
      <c r="C721">
        <v>616105.55299999996</v>
      </c>
      <c r="D721">
        <v>3097293.281</v>
      </c>
      <c r="E721">
        <v>632.20699999999999</v>
      </c>
      <c r="F721">
        <v>5.2</v>
      </c>
      <c r="G721">
        <v>0</v>
      </c>
      <c r="H721" t="s">
        <v>176</v>
      </c>
      <c r="I721">
        <v>0.05</v>
      </c>
      <c r="J721" s="5">
        <f t="shared" si="165"/>
        <v>1</v>
      </c>
      <c r="K721" s="5">
        <f t="shared" ca="1" si="166"/>
        <v>50.95</v>
      </c>
      <c r="L721" s="5">
        <f ca="1">IF($A$2=0,
    IFERROR(L720,
        MAX('1D'!$D$16,
            POWER((ABS(K721)^2)/('1D'!$I$5*MAX(F721,
                        0.1)^2),
                1/3))),
    IF(IFERROR(V720,
            0)=0,
        IFERROR(L720,
            MAX('1D'!$D$16,
                POWER((ABS(K721)^2)/('1D'!$I$5*MAX(F721,
                            0.1)^2),
                    1/3))),
        IF(OR(IFERROR(L721,
                    0)=0,
                IFERROR(S720,
                    0)&lt;1,
                IFERROR(S721,
                    0)&lt;1),
            MAX('1D'!$D$16,
                POWER((ABS(K721)^2)/('1D'!$I$5*MAX(F721,
                            0.1)^2),
                    1/3)),
            IF(IFERROR(U721,
                    0)&gt;0,
                MAX('1D'!$D$16,
                    IFERROR(L721,
                        0)+((IFERROR(U721,
                                0))*'1D'!$D$18*IF((IFERROR(S721,
                                    0))&lt;1,
                            1,
                            -1))),
                IF(IFERROR(U721,
                        0)&lt;0,
                    IF(ABS((MAX('1D'!$D$16,
                                    POWER((ABS(K721)^2)/('1D'!$I$5*MAX(F721,
                                                0.1)^2),
                                        1/3)))-IFERROR(L721,
                                0))&gt;'1D'!$D$19,
                        MAX('1D'!$D$16,
                            IF((MAX('1D'!$D$16,
                                        POWER((ABS(K721)^2)/('1D'!$I$5*MAX(F721,
                                                    0.1)^2),
                                            1/3)))&gt;IFERROR(L721,
                                    0),
                                MIN((MAX('1D'!$D$16,
                                            POWER((ABS(K721)^2)/('1D'!$I$5*MAX(F721,
                                                        0.1)^2),
                                                1/3))),
                                    IFERROR(L721,
                                        0)+(MIN(ABS(IFERROR(U721,
                                                    0))*'1D'!$D$18,
                                            ABS((MAX('1D'!$D$16,
                                                        POWER((ABS(K721)^2)/('1D'!$I$5*MAX(F721,
                                                                    0.1)^2),
                                                            1/3)))-IFERROR(L721,
                                                    0))))),
                                MAX((MAX('1D'!$D$16,
                                            POWER((ABS(K721)^2)/('1D'!$I$5*MAX(F721,
                                                        0.1)^2),
                                                1/3))),
                                    IFERROR(L721,
                                        0)-(MIN(ABS(IFERROR(U721,
                                                    0))*'1D'!$D$18,
                                            ABS((MAX('1D'!$D$16,
                                                        POWER((ABS(K721)^2)/('1D'!$I$5*MAX(F721,
                                                                    0.1)^2),
                                                            1/3)))-IFERROR(L721,
                                                    0))))))),
                        MAX('1D'!$D$16,
                            POWER((ABS(K721)^2)/('1D'!$I$5*MAX(F721,
                                        0.1)^2),
                                1/3))),
                    MAX('1D'!$D$16,
                        IFERROR(L721,
                            0)))))))</f>
        <v>2.0411692021517887</v>
      </c>
      <c r="M721" s="5">
        <f t="shared" ca="1" si="154"/>
        <v>10.614079851189301</v>
      </c>
      <c r="N721" s="5">
        <f t="shared" ca="1" si="155"/>
        <v>1.1434704692804873</v>
      </c>
      <c r="O721" s="5">
        <f t="shared" ca="1" si="156"/>
        <v>4.8002276894771132</v>
      </c>
      <c r="P721" s="5">
        <f t="shared" ca="1" si="157"/>
        <v>634.24816920215176</v>
      </c>
      <c r="Q721" s="5">
        <f ca="1">P721+((ABS(K721)/MAX(((F721)+(G721)*(L721))*(L721),
            0.000001))^2)/(2*'1D'!$I$5)</f>
        <v>635.42259253909481</v>
      </c>
      <c r="R721" s="5">
        <f ca="1">((ABS(K721)*'1D'!$D$6)/(MAX(((F721)+(G721)*(L721))*(L721),
            0.000001)*MAX(((((F721)+(G721)*(L721))*(L721))/MAX((F721)+2*(L721)*SQRT(1+(G721)^2),
                    0.000001))^(2/3),
            0.000001)))^2</f>
        <v>4.3358367565141456E-3</v>
      </c>
      <c r="S721" s="5">
        <f ca="1">ABS(ABS(K721)/MAX(((F721)+(G721)*(L721))*(L721),
        0.000001))/SQRT('1D'!$I$5*MAX((((F721)+(G721)*(L721))*(L721))/MAX((F721)+2*(G721)*(L721),
            0.000001),
        0.000001))</f>
        <v>1.0727235886044055</v>
      </c>
      <c r="T721" s="5">
        <f ca="1">((F721)*(L721)^2)/2+(G721)*(L721)^3/3+(ABS(K721)^2)/('1D'!$I$5*MAX(((F721)+(G721)*(L721))*(L721),
        0.000001))</f>
        <v>35.763412605541333</v>
      </c>
      <c r="U721" s="5">
        <f ca="1">IF($A$2=0,
    0,
    IFERROR(Q720-(((R720+R721)/2)*J721)-(IF(O720&gt;O721,
                '1D'!$D$8*((O720^2-O721^2)/(2*'1D'!$I$5)),
                '1D'!$D$9*((O721^2-O720^2)/(2*'1D'!$I$5)))+('1D'!$D$10*(ABS(I721)/90)*(MAX(O720^2,
                        O721^2)/(2*'1D'!$I$5))))-Q721,
        0))</f>
        <v>-3.9337053678991651E-3</v>
      </c>
      <c r="V721" s="5">
        <f ca="1">IF($A$2=0,
    1,
    IF(IFERROR(V720,
            0)=0,
        0,
        IFERROR(IF(ROUND(S721,
                    3)=1,
                1,
                IF(AND(ABS(U721)&lt;'1D'!$D$19,
                        S721&gt;1),
                    1,
                    0)),
            0)))</f>
        <v>0</v>
      </c>
      <c r="W721" s="5">
        <f ca="1">IF($A$2=0,
    MAX(MAX('1D'!$D$16,
            MAX('1D'!$D$16,
                POWER((ABS(K721)^2)/('1D'!$I$5*MAX(F721,
                            0.1)^2),
                    1/3))),
        IFERROR(W1396,
            MAX(MAX('1D'!$D$16,
                    MAX('1D'!$D$16,
                        POWER((ABS(K721)^2)/('1D'!$I$5*MAX(F721,
                                    0.1)^2),
                            1/3))),
                ($L$2)-E1396))),
    IF(IFERROR(AG722,
            0)=0,
        MAX(MAX('1D'!$D$16,
                MAX('1D'!$D$16,
                    POWER((ABS(K721)^2)/('1D'!$I$5*MAX(F721,
                                0.1)^2),
                        1/3))),
            IFERROR(W1396,
                MAX(MAX('1D'!$D$16,
                        MAX('1D'!$D$16,
                            POWER((ABS(K721)^2)/('1D'!$I$5*MAX(F721,
                                        0.1)^2),
                                1/3))),
                    ($L$2)-E1396))),
        IF(IFERROR(W721,
                0)=0,
            MAX(MAX('1D'!$D$16,
                    MAX('1D'!$D$16,
                        POWER((ABS(K721)^2)/('1D'!$I$5*MAX(F721,
                                    0.1)^2),
                            1/3))),
                IFERROR(W1396,
                    MAX(MAX('1D'!$D$16,
                            MAX('1D'!$D$16,
                                POWER((ABS(K721)^2)/('1D'!$I$5*MAX(F721,
                                            0.1)^2),
                                    1/3))),
                        ($L$2)-E1396))),
            IF(OR(IFERROR(AD721,
                        0)&gt;=1,
                    IFERROR(AD722,
                        0)&gt;=1),
                MAX('1D'!$D$16,
                    MAX('1D'!$D$16,
                        POWER((ABS(K721)^2)/('1D'!$I$5*MAX(F721,
                                    0.1)^2),
                            1/3))),
                IF(ABS(IFERROR(AF721,
                            0))&lt;'1D'!$D$19,
                    MAX(MAX('1D'!$D$16,
                            MAX('1D'!$D$16,
                                POWER((ABS(K721)^2)/('1D'!$I$5*MAX(F721,
                                            0.1)^2),
                                    1/3))),
                        IFERROR(W721,
                            0)),
                    MAX(MAX('1D'!$D$16,
                            MAX('1D'!$D$16,
                                POWER((ABS(K721)^2)/('1D'!$I$5*MAX(F721,
                                            0.1)^2),
                                    1/3))),
                        (IFERROR(W721,
                                0))+((IFERROR(AF721,
                                    0))*'1D'!$D$18)))))))</f>
        <v>2.1389677043987478</v>
      </c>
      <c r="X721" s="5">
        <f t="shared" ca="1" si="158"/>
        <v>11.122632062873489</v>
      </c>
      <c r="Y721" s="5">
        <f t="shared" ca="1" si="159"/>
        <v>1.1735290000551568</v>
      </c>
      <c r="Z721" s="5">
        <f t="shared" ca="1" si="160"/>
        <v>4.5807502857230418</v>
      </c>
      <c r="AA721" s="5">
        <f t="shared" ca="1" si="161"/>
        <v>634.34596770439873</v>
      </c>
      <c r="AB721" s="5">
        <f ca="1">AA721+((ABS(K721)/MAX(((F721)+(G721)*(W721))*(W721),
            0.000001))^2)/(2*'1D'!$I$5)</f>
        <v>635.4154515565981</v>
      </c>
      <c r="AC721" s="5">
        <f ca="1">((ABS(K721)*'1D'!$D$6)/(MAX(((F721)+(G721)*(W721))*(W721),
            0.000001)*MAX(((((F721)+(G721)*(W721))*(W721))/MAX((F721)+2*(W721)*SQRT(1+(G721)^2),
                    0.000001))^(2/3),
            0.000001)))^2</f>
        <v>3.8141460404132466E-3</v>
      </c>
      <c r="AD721" s="5">
        <f ca="1">ABS(ABS(K721)/MAX(((F721)+(G721)*(W721))*(W721),
        0.000001))/SQRT('1D'!$I$5*MAX((((F721)+(G721)*(W721))*(W721))/MAX((F721)+2*(G721)*(W721),
            0.000001),
        0.000001))</f>
        <v>1.0000000000000004</v>
      </c>
      <c r="AE721" s="5">
        <f ca="1">((F721)*(W721)^2)/2+(G721)*(W721)^3/3+(ABS(K721)^2)/('1D'!$I$5*MAX(((F721)+(G721)*(W721))*(W721),
        0.000001))</f>
        <v>35.686426155594638</v>
      </c>
      <c r="AF721" s="5">
        <f ca="1">IF($A$2=0,
    0,
    IFERROR(AB722+(((AC721+AC722)/2)*J722)+(IF(Z721&gt;Z722,
                '1D'!$D$8*((Z721^2-Z722^2)/(2*'1D'!$I$5)),
                '1D'!$D$9*((Z722^2-Z721^2)/(2*'1D'!$I$5)))+('1D'!$D$10*(ABS(I722)/90)*(MAX(Z721^2,
                        Z722^2)/(2*'1D'!$I$5))))-AB721,
        0))</f>
        <v>3.3584586676624895E-3</v>
      </c>
      <c r="AG721" s="5">
        <f ca="1">IF($A$2=0,
    1,
    IF(IFERROR(AG722,
            0)=0,
        0,
        IFERROR(IF(OR(ROUND(AD721,
                        3)&gt;=1,
                    AND(ABS(AF721)&lt;'1D'!$D$19,
                        AD721&lt;1)),
                1,
                0),
            0)))</f>
        <v>1</v>
      </c>
      <c r="AH721" s="5">
        <f ca="1">IFERROR(IF('1D'!V32="Supercritical",
        MAX('1D'!$D$16,
            IFERROR(L721,
                MAX('1D'!$D$16,
                    POWER((ABS(K721)^2)/('1D'!$I$5*MAX(F721,
                                0.1)^2),
                        1/3)))),
        IF('1D'!V32="Subcritical",
            MAX('1D'!$D$16,
                IFERROR(W721,
                    MAX('1D'!$D$16,
                        POWER((ABS(K721)^2)/('1D'!$I$5*MAX(F721,
                                    0.1)^2),
                            1/3)))),
            IF(IFERROR(T721,
                    -1E+99)&gt;=IFERROR(AE721,
                    -1E+99),
                MAX('1D'!$D$16,
                    IFERROR(L721,
                        MAX('1D'!$D$16,
                            POWER((ABS(K721)^2)/('1D'!$I$5*MAX(F721,
                                        0.1)^2),
                                1/3)))),
                MAX('1D'!$D$16,
                    IFERROR(W721,
                        MAX('1D'!$D$16,
                            POWER((ABS(K721)^2)/('1D'!$I$5*MAX(F721,
                                        0.1)^2),
                                1/3))))))),
    MAX('1D'!$D$16,
        POWER((ABS(K721)^2)/('1D'!$I$5*MAX(F721,
                    0.1)^2),
            1/3)))</f>
        <v>2.0411692021517887</v>
      </c>
      <c r="AI721" s="5">
        <f t="shared" ca="1" si="162"/>
        <v>634.24816920215176</v>
      </c>
      <c r="AJ721" s="5">
        <f ca="1">AI721+((ABS(K721)/MAX(((F721)+(G721)*(AH721))*(AH721),
            0.000001))^2)/(2*'1D'!$I$5)</f>
        <v>635.42259253909481</v>
      </c>
      <c r="AM721">
        <v>0</v>
      </c>
      <c r="AN721">
        <v>0</v>
      </c>
      <c r="AO721" s="5">
        <f t="shared" si="163"/>
        <v>0</v>
      </c>
      <c r="AP721" s="5">
        <f t="shared" si="167"/>
        <v>0</v>
      </c>
      <c r="AQ721" s="5">
        <f ca="1">ABS(ABS(K721)/MAX(((F721)+(G721)*(AH721))*(AH721),
        0.000001))/SQRT('1D'!$I$5*MAX((((F721)+(G721)*(AH721))*(AH721))/MAX((F721)+2*(G721)*(AH721),
            0.000001),
        0.000001))</f>
        <v>1.0727235886044055</v>
      </c>
      <c r="AR721" s="5" t="str">
        <f t="shared" ca="1" si="164"/>
        <v>Supercritical</v>
      </c>
      <c r="AS721" s="5">
        <f ca="1">((ABS(K721)*'1D'!$D$6)/(MAX(((F721)+(G721)*(AH721))*(AH721),
            0.000001)*MAX(((((F721)+(G721)*(AH721))*(AH721))/MAX((F721)+2*(AH721)*SQRT(1+(G721)^2),
                    0.000001))^(2/3),
            0.000001)))^2</f>
        <v>4.3358367565141456E-3</v>
      </c>
    </row>
    <row r="722" spans="1:45" x14ac:dyDescent="0.35">
      <c r="A722">
        <v>713</v>
      </c>
      <c r="B722">
        <v>711.995</v>
      </c>
      <c r="C722">
        <v>616105.07900000003</v>
      </c>
      <c r="D722">
        <v>3097292.4010000001</v>
      </c>
      <c r="E722">
        <v>632.20650000000001</v>
      </c>
      <c r="F722">
        <v>5.2</v>
      </c>
      <c r="G722">
        <v>0</v>
      </c>
      <c r="H722" t="s">
        <v>176</v>
      </c>
      <c r="I722">
        <v>2.7E-2</v>
      </c>
      <c r="J722" s="5">
        <f t="shared" si="165"/>
        <v>0.99900000000002365</v>
      </c>
      <c r="K722" s="5">
        <f t="shared" ca="1" si="166"/>
        <v>50.95</v>
      </c>
      <c r="L722" s="5">
        <f ca="1">IF($A$2=0,
    IFERROR(L721,
        MAX('1D'!$D$16,
            POWER((ABS(K722)^2)/('1D'!$I$5*MAX(F722,
                        0.1)^2),
                1/3))),
    IF(IFERROR(V721,
            0)=0,
        IFERROR(L721,
            MAX('1D'!$D$16,
                POWER((ABS(K722)^2)/('1D'!$I$5*MAX(F722,
                            0.1)^2),
                    1/3))),
        IF(OR(IFERROR(L722,
                    0)=0,
                IFERROR(S721,
                    0)&lt;1,
                IFERROR(S722,
                    0)&lt;1),
            MAX('1D'!$D$16,
                POWER((ABS(K722)^2)/('1D'!$I$5*MAX(F722,
                            0.1)^2),
                    1/3)),
            IF(IFERROR(U722,
                    0)&gt;0,
                MAX('1D'!$D$16,
                    IFERROR(L722,
                        0)+((IFERROR(U722,
                                0))*'1D'!$D$18*IF((IFERROR(S722,
                                    0))&lt;1,
                            1,
                            -1))),
                IF(IFERROR(U722,
                        0)&lt;0,
                    IF(ABS((MAX('1D'!$D$16,
                                    POWER((ABS(K722)^2)/('1D'!$I$5*MAX(F722,
                                                0.1)^2),
                                        1/3)))-IFERROR(L722,
                                0))&gt;'1D'!$D$19,
                        MAX('1D'!$D$16,
                            IF((MAX('1D'!$D$16,
                                        POWER((ABS(K722)^2)/('1D'!$I$5*MAX(F722,
                                                    0.1)^2),
                                            1/3)))&gt;IFERROR(L722,
                                    0),
                                MIN((MAX('1D'!$D$16,
                                            POWER((ABS(K722)^2)/('1D'!$I$5*MAX(F722,
                                                        0.1)^2),
                                                1/3))),
                                    IFERROR(L722,
                                        0)+(MIN(ABS(IFERROR(U722,
                                                    0))*'1D'!$D$18,
                                            ABS((MAX('1D'!$D$16,
                                                        POWER((ABS(K722)^2)/('1D'!$I$5*MAX(F722,
                                                                    0.1)^2),
                                                            1/3)))-IFERROR(L722,
                                                    0))))),
                                MAX((MAX('1D'!$D$16,
                                            POWER((ABS(K722)^2)/('1D'!$I$5*MAX(F722,
                                                        0.1)^2),
                                                1/3))),
                                    IFERROR(L722,
                                        0)-(MIN(ABS(IFERROR(U722,
                                                    0))*'1D'!$D$18,
                                            ABS((MAX('1D'!$D$16,
                                                        POWER((ABS(K722)^2)/('1D'!$I$5*MAX(F722,
                                                                    0.1)^2),
                                                            1/3)))-IFERROR(L722,
                                                    0))))))),
                        MAX('1D'!$D$16,
                            POWER((ABS(K722)^2)/('1D'!$I$5*MAX(F722,
                                        0.1)^2),
                                1/3))),
                    MAX('1D'!$D$16,
                        IFERROR(L722,
                            0)))))))</f>
        <v>2.0411692021517887</v>
      </c>
      <c r="M722" s="5">
        <f t="shared" ca="1" si="154"/>
        <v>10.614079851189301</v>
      </c>
      <c r="N722" s="5">
        <f t="shared" ca="1" si="155"/>
        <v>1.1434704692804873</v>
      </c>
      <c r="O722" s="5">
        <f t="shared" ca="1" si="156"/>
        <v>4.8002276894771132</v>
      </c>
      <c r="P722" s="5">
        <f t="shared" ca="1" si="157"/>
        <v>634.24766920215177</v>
      </c>
      <c r="Q722" s="5">
        <f ca="1">P722+((ABS(K722)/MAX(((F722)+(G722)*(L722))*(L722),
            0.000001))^2)/(2*'1D'!$I$5)</f>
        <v>635.42209253909482</v>
      </c>
      <c r="R722" s="5">
        <f ca="1">((ABS(K722)*'1D'!$D$6)/(MAX(((F722)+(G722)*(L722))*(L722),
            0.000001)*MAX(((((F722)+(G722)*(L722))*(L722))/MAX((F722)+2*(L722)*SQRT(1+(G722)^2),
                    0.000001))^(2/3),
            0.000001)))^2</f>
        <v>4.3358367565141456E-3</v>
      </c>
      <c r="S722" s="5">
        <f ca="1">ABS(ABS(K722)/MAX(((F722)+(G722)*(L722))*(L722),
        0.000001))/SQRT('1D'!$I$5*MAX((((F722)+(G722)*(L722))*(L722))/MAX((F722)+2*(G722)*(L722),
            0.000001),
        0.000001))</f>
        <v>1.0727235886044055</v>
      </c>
      <c r="T722" s="5">
        <f ca="1">((F722)*(L722)^2)/2+(G722)*(L722)^3/3+(ABS(K722)^2)/('1D'!$I$5*MAX(((F722)+(G722)*(L722))*(L722),
        0.000001))</f>
        <v>35.763412605541333</v>
      </c>
      <c r="U722" s="5">
        <f ca="1">IF($A$2=0,
    0,
    IFERROR(Q721-(((R721+R722)/2)*J722)-(IF(O721&gt;O722,
                '1D'!$D$8*((O721^2-O722^2)/(2*'1D'!$I$5)),
                '1D'!$D$9*((O722^2-O721^2)/(2*'1D'!$I$5)))+('1D'!$D$10*(ABS(I722)/90)*(MAX(O721^2,
                        O722^2)/(2*'1D'!$I$5))))-Q722,
        0))</f>
        <v>-3.8843499698941741E-3</v>
      </c>
      <c r="V722" s="5">
        <f ca="1">IF($A$2=0,
    1,
    IF(IFERROR(V721,
            0)=0,
        0,
        IFERROR(IF(ROUND(S722,
                    3)=1,
                1,
                IF(AND(ABS(U722)&lt;'1D'!$D$19,
                        S722&gt;1),
                    1,
                    0)),
            0)))</f>
        <v>0</v>
      </c>
      <c r="W722" s="5">
        <f ca="1">IF($A$2=0,
    MAX(MAX('1D'!$D$16,
            MAX('1D'!$D$16,
                POWER((ABS(K722)^2)/('1D'!$I$5*MAX(F722,
                            0.1)^2),
                    1/3))),
        IFERROR(W1396,
            MAX(MAX('1D'!$D$16,
                    MAX('1D'!$D$16,
                        POWER((ABS(K722)^2)/('1D'!$I$5*MAX(F722,
                                    0.1)^2),
                            1/3))),
                ($L$2)-E1396))),
    IF(IFERROR(AG723,
            0)=0,
        MAX(MAX('1D'!$D$16,
                MAX('1D'!$D$16,
                    POWER((ABS(K722)^2)/('1D'!$I$5*MAX(F722,
                                0.1)^2),
                        1/3))),
            IFERROR(W1396,
                MAX(MAX('1D'!$D$16,
                        MAX('1D'!$D$16,
                            POWER((ABS(K722)^2)/('1D'!$I$5*MAX(F722,
                                        0.1)^2),
                                1/3))),
                    ($L$2)-E1396))),
        IF(IFERROR(W722,
                0)=0,
            MAX(MAX('1D'!$D$16,
                    MAX('1D'!$D$16,
                        POWER((ABS(K722)^2)/('1D'!$I$5*MAX(F722,
                                    0.1)^2),
                            1/3))),
                IFERROR(W1396,
                    MAX(MAX('1D'!$D$16,
                            MAX('1D'!$D$16,
                                POWER((ABS(K722)^2)/('1D'!$I$5*MAX(F722,
                                            0.1)^2),
                                    1/3))),
                        ($L$2)-E1396))),
            IF(OR(IFERROR(AD722,
                        0)&gt;=1,
                    IFERROR(AD723,
                        0)&gt;=1),
                MAX('1D'!$D$16,
                    MAX('1D'!$D$16,
                        POWER((ABS(K722)^2)/('1D'!$I$5*MAX(F722,
                                    0.1)^2),
                            1/3))),
                IF(ABS(IFERROR(AF722,
                            0))&lt;'1D'!$D$19,
                    MAX(MAX('1D'!$D$16,
                            MAX('1D'!$D$16,
                                POWER((ABS(K722)^2)/('1D'!$I$5*MAX(F722,
                                            0.1)^2),
                                    1/3))),
                        IFERROR(W722,
                            0)),
                    MAX(MAX('1D'!$D$16,
                            MAX('1D'!$D$16,
                                POWER((ABS(K722)^2)/('1D'!$I$5*MAX(F722,
                                            0.1)^2),
                                    1/3))),
                        (IFERROR(W722,
                                0))+((IFERROR(AF722,
                                    0))*'1D'!$D$18)))))))</f>
        <v>2.1389677043987478</v>
      </c>
      <c r="X722" s="5">
        <f t="shared" ca="1" si="158"/>
        <v>11.122632062873489</v>
      </c>
      <c r="Y722" s="5">
        <f t="shared" ca="1" si="159"/>
        <v>1.1735290000551568</v>
      </c>
      <c r="Z722" s="5">
        <f t="shared" ca="1" si="160"/>
        <v>4.5807502857230418</v>
      </c>
      <c r="AA722" s="5">
        <f t="shared" ca="1" si="161"/>
        <v>634.34546770439874</v>
      </c>
      <c r="AB722" s="5">
        <f ca="1">AA722+((ABS(K722)/MAX(((F722)+(G722)*(W722))*(W722),
            0.000001))^2)/(2*'1D'!$I$5)</f>
        <v>635.41495155659811</v>
      </c>
      <c r="AC722" s="5">
        <f ca="1">((ABS(K722)*'1D'!$D$6)/(MAX(((F722)+(G722)*(W722))*(W722),
            0.000001)*MAX(((((F722)+(G722)*(W722))*(W722))/MAX((F722)+2*(W722)*SQRT(1+(G722)^2),
                    0.000001))^(2/3),
            0.000001)))^2</f>
        <v>3.8141460404132466E-3</v>
      </c>
      <c r="AD722" s="5">
        <f ca="1">ABS(ABS(K722)/MAX(((F722)+(G722)*(W722))*(W722),
        0.000001))/SQRT('1D'!$I$5*MAX((((F722)+(G722)*(W722))*(W722))/MAX((F722)+2*(G722)*(W722),
            0.000001),
        0.000001))</f>
        <v>1.0000000000000004</v>
      </c>
      <c r="AE722" s="5">
        <f ca="1">((F722)*(W722)^2)/2+(G722)*(W722)^3/3+(ABS(K722)^2)/('1D'!$I$5*MAX(((F722)+(G722)*(W722))*(W722),
        0.000001))</f>
        <v>35.686426155594638</v>
      </c>
      <c r="AF722" s="5">
        <f ca="1">IF($A$2=0,
    0,
    IFERROR(AB723+(((AC722+AC723)/2)*J723)+(IF(Z722&gt;Z723,
                '1D'!$D$8*((Z722^2-Z723^2)/(2*'1D'!$I$5)),
                '1D'!$D$9*((Z723^2-Z722^2)/(2*'1D'!$I$5)))+('1D'!$D$10*(ABS(I723)/90)*(MAX(Z722^2,
                        Z723^2)/(2*'1D'!$I$5))))-AB722,
        0))</f>
        <v>3.3660869597724741E-3</v>
      </c>
      <c r="AG722" s="5">
        <f ca="1">IF($A$2=0,
    1,
    IF(IFERROR(AG723,
            0)=0,
        0,
        IFERROR(IF(OR(ROUND(AD722,
                        3)&gt;=1,
                    AND(ABS(AF722)&lt;'1D'!$D$19,
                        AD722&lt;1)),
                1,
                0),
            0)))</f>
        <v>1</v>
      </c>
      <c r="AH722" s="5">
        <f ca="1">IFERROR(IF('1D'!V32="Supercritical",
        MAX('1D'!$D$16,
            IFERROR(L722,
                MAX('1D'!$D$16,
                    POWER((ABS(K722)^2)/('1D'!$I$5*MAX(F722,
                                0.1)^2),
                        1/3)))),
        IF('1D'!V32="Subcritical",
            MAX('1D'!$D$16,
                IFERROR(W722,
                    MAX('1D'!$D$16,
                        POWER((ABS(K722)^2)/('1D'!$I$5*MAX(F722,
                                    0.1)^2),
                            1/3)))),
            IF(IFERROR(T722,
                    -1E+99)&gt;=IFERROR(AE722,
                    -1E+99),
                MAX('1D'!$D$16,
                    IFERROR(L722,
                        MAX('1D'!$D$16,
                            POWER((ABS(K722)^2)/('1D'!$I$5*MAX(F722,
                                        0.1)^2),
                                1/3)))),
                MAX('1D'!$D$16,
                    IFERROR(W722,
                        MAX('1D'!$D$16,
                            POWER((ABS(K722)^2)/('1D'!$I$5*MAX(F722,
                                        0.1)^2),
                                1/3))))))),
    MAX('1D'!$D$16,
        POWER((ABS(K722)^2)/('1D'!$I$5*MAX(F722,
                    0.1)^2),
            1/3)))</f>
        <v>2.0411692021517887</v>
      </c>
      <c r="AI722" s="5">
        <f t="shared" ca="1" si="162"/>
        <v>634.24766920215177</v>
      </c>
      <c r="AJ722" s="5">
        <f ca="1">AI722+((ABS(K722)/MAX(((F722)+(G722)*(AH722))*(AH722),
            0.000001))^2)/(2*'1D'!$I$5)</f>
        <v>635.42209253909482</v>
      </c>
      <c r="AM722">
        <v>0</v>
      </c>
      <c r="AN722">
        <v>0</v>
      </c>
      <c r="AO722" s="5">
        <f t="shared" si="163"/>
        <v>0</v>
      </c>
      <c r="AP722" s="5">
        <f t="shared" si="167"/>
        <v>0</v>
      </c>
      <c r="AQ722" s="5">
        <f ca="1">ABS(ABS(K722)/MAX(((F722)+(G722)*(AH722))*(AH722),
        0.000001))/SQRT('1D'!$I$5*MAX((((F722)+(G722)*(AH722))*(AH722))/MAX((F722)+2*(G722)*(AH722),
            0.000001),
        0.000001))</f>
        <v>1.0727235886044055</v>
      </c>
      <c r="AR722" s="5" t="str">
        <f t="shared" ca="1" si="164"/>
        <v>Supercritical</v>
      </c>
      <c r="AS722" s="5">
        <f ca="1">((ABS(K722)*'1D'!$D$6)/(MAX(((F722)+(G722)*(AH722))*(AH722),
            0.000001)*MAX(((((F722)+(G722)*(AH722))*(AH722))/MAX((F722)+2*(AH722)*SQRT(1+(G722)^2),
                    0.000001))^(2/3),
            0.000001)))^2</f>
        <v>4.3358367565141456E-3</v>
      </c>
    </row>
    <row r="723" spans="1:45" x14ac:dyDescent="0.35">
      <c r="A723">
        <v>714</v>
      </c>
      <c r="B723">
        <v>712.99599999999998</v>
      </c>
      <c r="C723">
        <v>616104.60499999998</v>
      </c>
      <c r="D723">
        <v>3097291.52</v>
      </c>
      <c r="E723">
        <v>632.20600000000002</v>
      </c>
      <c r="F723">
        <v>5.2</v>
      </c>
      <c r="G723">
        <v>0</v>
      </c>
      <c r="H723" t="s">
        <v>176</v>
      </c>
      <c r="I723">
        <v>2.7E-2</v>
      </c>
      <c r="J723" s="5">
        <f t="shared" si="165"/>
        <v>1.0009999999999764</v>
      </c>
      <c r="K723" s="5">
        <f t="shared" ca="1" si="166"/>
        <v>50.95</v>
      </c>
      <c r="L723" s="5">
        <f ca="1">IF($A$2=0,
    IFERROR(L722,
        MAX('1D'!$D$16,
            POWER((ABS(K723)^2)/('1D'!$I$5*MAX(F723,
                        0.1)^2),
                1/3))),
    IF(IFERROR(V722,
            0)=0,
        IFERROR(L722,
            MAX('1D'!$D$16,
                POWER((ABS(K723)^2)/('1D'!$I$5*MAX(F723,
                            0.1)^2),
                    1/3))),
        IF(OR(IFERROR(L723,
                    0)=0,
                IFERROR(S722,
                    0)&lt;1,
                IFERROR(S723,
                    0)&lt;1),
            MAX('1D'!$D$16,
                POWER((ABS(K723)^2)/('1D'!$I$5*MAX(F723,
                            0.1)^2),
                    1/3)),
            IF(IFERROR(U723,
                    0)&gt;0,
                MAX('1D'!$D$16,
                    IFERROR(L723,
                        0)+((IFERROR(U723,
                                0))*'1D'!$D$18*IF((IFERROR(S723,
                                    0))&lt;1,
                            1,
                            -1))),
                IF(IFERROR(U723,
                        0)&lt;0,
                    IF(ABS((MAX('1D'!$D$16,
                                    POWER((ABS(K723)^2)/('1D'!$I$5*MAX(F723,
                                                0.1)^2),
                                        1/3)))-IFERROR(L723,
                                0))&gt;'1D'!$D$19,
                        MAX('1D'!$D$16,
                            IF((MAX('1D'!$D$16,
                                        POWER((ABS(K723)^2)/('1D'!$I$5*MAX(F723,
                                                    0.1)^2),
                                            1/3)))&gt;IFERROR(L723,
                                    0),
                                MIN((MAX('1D'!$D$16,
                                            POWER((ABS(K723)^2)/('1D'!$I$5*MAX(F723,
                                                        0.1)^2),
                                                1/3))),
                                    IFERROR(L723,
                                        0)+(MIN(ABS(IFERROR(U723,
                                                    0))*'1D'!$D$18,
                                            ABS((MAX('1D'!$D$16,
                                                        POWER((ABS(K723)^2)/('1D'!$I$5*MAX(F723,
                                                                    0.1)^2),
                                                            1/3)))-IFERROR(L723,
                                                    0))))),
                                MAX((MAX('1D'!$D$16,
                                            POWER((ABS(K723)^2)/('1D'!$I$5*MAX(F723,
                                                        0.1)^2),
                                                1/3))),
                                    IFERROR(L723,
                                        0)-(MIN(ABS(IFERROR(U723,
                                                    0))*'1D'!$D$18,
                                            ABS((MAX('1D'!$D$16,
                                                        POWER((ABS(K723)^2)/('1D'!$I$5*MAX(F723,
                                                                    0.1)^2),
                                                            1/3)))-IFERROR(L723,
                                                    0))))))),
                        MAX('1D'!$D$16,
                            POWER((ABS(K723)^2)/('1D'!$I$5*MAX(F723,
                                        0.1)^2),
                                1/3))),
                    MAX('1D'!$D$16,
                        IFERROR(L723,
                            0)))))))</f>
        <v>2.0411692021517887</v>
      </c>
      <c r="M723" s="5">
        <f t="shared" ca="1" si="154"/>
        <v>10.614079851189301</v>
      </c>
      <c r="N723" s="5">
        <f t="shared" ca="1" si="155"/>
        <v>1.1434704692804873</v>
      </c>
      <c r="O723" s="5">
        <f t="shared" ca="1" si="156"/>
        <v>4.8002276894771132</v>
      </c>
      <c r="P723" s="5">
        <f t="shared" ca="1" si="157"/>
        <v>634.24716920215178</v>
      </c>
      <c r="Q723" s="5">
        <f ca="1">P723+((ABS(K723)/MAX(((F723)+(G723)*(L723))*(L723),
            0.000001))^2)/(2*'1D'!$I$5)</f>
        <v>635.42159253909483</v>
      </c>
      <c r="R723" s="5">
        <f ca="1">((ABS(K723)*'1D'!$D$6)/(MAX(((F723)+(G723)*(L723))*(L723),
            0.000001)*MAX(((((F723)+(G723)*(L723))*(L723))/MAX((F723)+2*(L723)*SQRT(1+(G723)^2),
                    0.000001))^(2/3),
            0.000001)))^2</f>
        <v>4.3358367565141456E-3</v>
      </c>
      <c r="S723" s="5">
        <f ca="1">ABS(ABS(K723)/MAX(((F723)+(G723)*(L723))*(L723),
        0.000001))/SQRT('1D'!$I$5*MAX((((F723)+(G723)*(L723))*(L723))/MAX((F723)+2*(G723)*(L723),
            0.000001),
        0.000001))</f>
        <v>1.0727235886044055</v>
      </c>
      <c r="T723" s="5">
        <f ca="1">((F723)*(L723)^2)/2+(G723)*(L723)^3/3+(ABS(K723)^2)/('1D'!$I$5*MAX(((F723)+(G723)*(L723))*(L723),
        0.000001))</f>
        <v>35.763412605541333</v>
      </c>
      <c r="U723" s="5">
        <f ca="1">IF($A$2=0,
    0,
    IFERROR(Q722-(((R722+R723)/2)*J723)-(IF(O722&gt;O723,
                '1D'!$D$8*((O722^2-O723^2)/(2*'1D'!$I$5)),
                '1D'!$D$9*((O723^2-O722^2)/(2*'1D'!$I$5)))+('1D'!$D$10*(ABS(I723)/90)*(MAX(O722^2,
                        O723^2)/(2*'1D'!$I$5))))-Q723,
        0))</f>
        <v>-3.8930216434209797E-3</v>
      </c>
      <c r="V723" s="5">
        <f ca="1">IF($A$2=0,
    1,
    IF(IFERROR(V722,
            0)=0,
        0,
        IFERROR(IF(ROUND(S723,
                    3)=1,
                1,
                IF(AND(ABS(U723)&lt;'1D'!$D$19,
                        S723&gt;1),
                    1,
                    0)),
            0)))</f>
        <v>0</v>
      </c>
      <c r="W723" s="5">
        <f ca="1">IF($A$2=0,
    MAX(MAX('1D'!$D$16,
            MAX('1D'!$D$16,
                POWER((ABS(K723)^2)/('1D'!$I$5*MAX(F723,
                            0.1)^2),
                    1/3))),
        IFERROR(W1396,
            MAX(MAX('1D'!$D$16,
                    MAX('1D'!$D$16,
                        POWER((ABS(K723)^2)/('1D'!$I$5*MAX(F723,
                                    0.1)^2),
                            1/3))),
                ($L$2)-E1396))),
    IF(IFERROR(AG724,
            0)=0,
        MAX(MAX('1D'!$D$16,
                MAX('1D'!$D$16,
                    POWER((ABS(K723)^2)/('1D'!$I$5*MAX(F723,
                                0.1)^2),
                        1/3))),
            IFERROR(W1396,
                MAX(MAX('1D'!$D$16,
                        MAX('1D'!$D$16,
                            POWER((ABS(K723)^2)/('1D'!$I$5*MAX(F723,
                                        0.1)^2),
                                1/3))),
                    ($L$2)-E1396))),
        IF(IFERROR(W723,
                0)=0,
            MAX(MAX('1D'!$D$16,
                    MAX('1D'!$D$16,
                        POWER((ABS(K723)^2)/('1D'!$I$5*MAX(F723,
                                    0.1)^2),
                            1/3))),
                IFERROR(W1396,
                    MAX(MAX('1D'!$D$16,
                            MAX('1D'!$D$16,
                                POWER((ABS(K723)^2)/('1D'!$I$5*MAX(F723,
                                            0.1)^2),
                                    1/3))),
                        ($L$2)-E1396))),
            IF(OR(IFERROR(AD723,
                        0)&gt;=1,
                    IFERROR(AD724,
                        0)&gt;=1),
                MAX('1D'!$D$16,
                    MAX('1D'!$D$16,
                        POWER((ABS(K723)^2)/('1D'!$I$5*MAX(F723,
                                    0.1)^2),
                            1/3))),
                IF(ABS(IFERROR(AF723,
                            0))&lt;'1D'!$D$19,
                    MAX(MAX('1D'!$D$16,
                            MAX('1D'!$D$16,
                                POWER((ABS(K723)^2)/('1D'!$I$5*MAX(F723,
                                            0.1)^2),
                                    1/3))),
                        IFERROR(W723,
                            0)),
                    MAX(MAX('1D'!$D$16,
                            MAX('1D'!$D$16,
                                POWER((ABS(K723)^2)/('1D'!$I$5*MAX(F723,
                                            0.1)^2),
                                    1/3))),
                        (IFERROR(W723,
                                0))+((IFERROR(AF723,
                                    0))*'1D'!$D$18)))))))</f>
        <v>2.1389677043987478</v>
      </c>
      <c r="X723" s="5">
        <f t="shared" ca="1" si="158"/>
        <v>11.122632062873489</v>
      </c>
      <c r="Y723" s="5">
        <f t="shared" ca="1" si="159"/>
        <v>1.1735290000551568</v>
      </c>
      <c r="Z723" s="5">
        <f t="shared" ca="1" si="160"/>
        <v>4.5807502857230418</v>
      </c>
      <c r="AA723" s="5">
        <f t="shared" ca="1" si="161"/>
        <v>634.34496770439875</v>
      </c>
      <c r="AB723" s="5">
        <f ca="1">AA723+((ABS(K723)/MAX(((F723)+(G723)*(W723))*(W723),
            0.000001))^2)/(2*'1D'!$I$5)</f>
        <v>635.41445155659812</v>
      </c>
      <c r="AC723" s="5">
        <f ca="1">((ABS(K723)*'1D'!$D$6)/(MAX(((F723)+(G723)*(W723))*(W723),
            0.000001)*MAX(((((F723)+(G723)*(W723))*(W723))/MAX((F723)+2*(W723)*SQRT(1+(G723)^2),
                    0.000001))^(2/3),
            0.000001)))^2</f>
        <v>3.8141460404132466E-3</v>
      </c>
      <c r="AD723" s="5">
        <f ca="1">ABS(ABS(K723)/MAX(((F723)+(G723)*(W723))*(W723),
        0.000001))/SQRT('1D'!$I$5*MAX((((F723)+(G723)*(W723))*(W723))/MAX((F723)+2*(G723)*(W723),
            0.000001),
        0.000001))</f>
        <v>1.0000000000000004</v>
      </c>
      <c r="AE723" s="5">
        <f ca="1">((F723)*(W723)^2)/2+(G723)*(W723)^3/3+(ABS(K723)^2)/('1D'!$I$5*MAX(((F723)+(G723)*(W723))*(W723),
        0.000001))</f>
        <v>35.686426155594638</v>
      </c>
      <c r="AF723" s="5">
        <f ca="1">IF($A$2=0,
    0,
    IFERROR(AB724+(((AC723+AC724)/2)*J724)+(IF(Z723&gt;Z724,
                '1D'!$D$8*((Z723^2-Z724^2)/(2*'1D'!$I$5)),
                '1D'!$D$9*((Z724^2-Z723^2)/(2*'1D'!$I$5)))+('1D'!$D$10*(ABS(I724)/90)*(MAX(Z723^2,
                        Z724^2)/(2*'1D'!$I$5))))-AB723,
        0))</f>
        <v>3.3513287753521581E-3</v>
      </c>
      <c r="AG723" s="5">
        <f ca="1">IF($A$2=0,
    1,
    IF(IFERROR(AG724,
            0)=0,
        0,
        IFERROR(IF(OR(ROUND(AD723,
                        3)&gt;=1,
                    AND(ABS(AF723)&lt;'1D'!$D$19,
                        AD723&lt;1)),
                1,
                0),
            0)))</f>
        <v>1</v>
      </c>
      <c r="AH723" s="5">
        <f ca="1">IFERROR(IF('1D'!V32="Supercritical",
        MAX('1D'!$D$16,
            IFERROR(L723,
                MAX('1D'!$D$16,
                    POWER((ABS(K723)^2)/('1D'!$I$5*MAX(F723,
                                0.1)^2),
                        1/3)))),
        IF('1D'!V32="Subcritical",
            MAX('1D'!$D$16,
                IFERROR(W723,
                    MAX('1D'!$D$16,
                        POWER((ABS(K723)^2)/('1D'!$I$5*MAX(F723,
                                    0.1)^2),
                            1/3)))),
            IF(IFERROR(T723,
                    -1E+99)&gt;=IFERROR(AE723,
                    -1E+99),
                MAX('1D'!$D$16,
                    IFERROR(L723,
                        MAX('1D'!$D$16,
                            POWER((ABS(K723)^2)/('1D'!$I$5*MAX(F723,
                                        0.1)^2),
                                1/3)))),
                MAX('1D'!$D$16,
                    IFERROR(W723,
                        MAX('1D'!$D$16,
                            POWER((ABS(K723)^2)/('1D'!$I$5*MAX(F723,
                                        0.1)^2),
                                1/3))))))),
    MAX('1D'!$D$16,
        POWER((ABS(K723)^2)/('1D'!$I$5*MAX(F723,
                    0.1)^2),
            1/3)))</f>
        <v>2.0411692021517887</v>
      </c>
      <c r="AI723" s="5">
        <f t="shared" ca="1" si="162"/>
        <v>634.24716920215178</v>
      </c>
      <c r="AJ723" s="5">
        <f ca="1">AI723+((ABS(K723)/MAX(((F723)+(G723)*(AH723))*(AH723),
            0.000001))^2)/(2*'1D'!$I$5)</f>
        <v>635.42159253909483</v>
      </c>
      <c r="AM723">
        <v>0</v>
      </c>
      <c r="AN723">
        <v>0</v>
      </c>
      <c r="AO723" s="5">
        <f t="shared" si="163"/>
        <v>0</v>
      </c>
      <c r="AP723" s="5">
        <f t="shared" si="167"/>
        <v>0</v>
      </c>
      <c r="AQ723" s="5">
        <f ca="1">ABS(ABS(K723)/MAX(((F723)+(G723)*(AH723))*(AH723),
        0.000001))/SQRT('1D'!$I$5*MAX((((F723)+(G723)*(AH723))*(AH723))/MAX((F723)+2*(G723)*(AH723),
            0.000001),
        0.000001))</f>
        <v>1.0727235886044055</v>
      </c>
      <c r="AR723" s="5" t="str">
        <f t="shared" ca="1" si="164"/>
        <v>Supercritical</v>
      </c>
      <c r="AS723" s="5">
        <f ca="1">((ABS(K723)*'1D'!$D$6)/(MAX(((F723)+(G723)*(AH723))*(AH723),
            0.000001)*MAX(((((F723)+(G723)*(AH723))*(AH723))/MAX((F723)+2*(AH723)*SQRT(1+(G723)^2),
                    0.000001))^(2/3),
            0.000001)))^2</f>
        <v>4.3358367565141456E-3</v>
      </c>
    </row>
    <row r="724" spans="1:45" x14ac:dyDescent="0.35">
      <c r="A724">
        <v>715</v>
      </c>
      <c r="B724">
        <v>713.995</v>
      </c>
      <c r="C724">
        <v>616104.13100000005</v>
      </c>
      <c r="D724">
        <v>3097290.64</v>
      </c>
      <c r="E724">
        <v>632.20550000000003</v>
      </c>
      <c r="F724">
        <v>5.2</v>
      </c>
      <c r="G724">
        <v>0</v>
      </c>
      <c r="H724" t="s">
        <v>176</v>
      </c>
      <c r="I724">
        <v>2.3E-2</v>
      </c>
      <c r="J724" s="5">
        <f t="shared" si="165"/>
        <v>0.99900000000002365</v>
      </c>
      <c r="K724" s="5">
        <f t="shared" ca="1" si="166"/>
        <v>50.95</v>
      </c>
      <c r="L724" s="5">
        <f ca="1">IF($A$2=0,
    IFERROR(L723,
        MAX('1D'!$D$16,
            POWER((ABS(K724)^2)/('1D'!$I$5*MAX(F724,
                        0.1)^2),
                1/3))),
    IF(IFERROR(V723,
            0)=0,
        IFERROR(L723,
            MAX('1D'!$D$16,
                POWER((ABS(K724)^2)/('1D'!$I$5*MAX(F724,
                            0.1)^2),
                    1/3))),
        IF(OR(IFERROR(L724,
                    0)=0,
                IFERROR(S723,
                    0)&lt;1,
                IFERROR(S724,
                    0)&lt;1),
            MAX('1D'!$D$16,
                POWER((ABS(K724)^2)/('1D'!$I$5*MAX(F724,
                            0.1)^2),
                    1/3)),
            IF(IFERROR(U724,
                    0)&gt;0,
                MAX('1D'!$D$16,
                    IFERROR(L724,
                        0)+((IFERROR(U724,
                                0))*'1D'!$D$18*IF((IFERROR(S724,
                                    0))&lt;1,
                            1,
                            -1))),
                IF(IFERROR(U724,
                        0)&lt;0,
                    IF(ABS((MAX('1D'!$D$16,
                                    POWER((ABS(K724)^2)/('1D'!$I$5*MAX(F724,
                                                0.1)^2),
                                        1/3)))-IFERROR(L724,
                                0))&gt;'1D'!$D$19,
                        MAX('1D'!$D$16,
                            IF((MAX('1D'!$D$16,
                                        POWER((ABS(K724)^2)/('1D'!$I$5*MAX(F724,
                                                    0.1)^2),
                                            1/3)))&gt;IFERROR(L724,
                                    0),
                                MIN((MAX('1D'!$D$16,
                                            POWER((ABS(K724)^2)/('1D'!$I$5*MAX(F724,
                                                        0.1)^2),
                                                1/3))),
                                    IFERROR(L724,
                                        0)+(MIN(ABS(IFERROR(U724,
                                                    0))*'1D'!$D$18,
                                            ABS((MAX('1D'!$D$16,
                                                        POWER((ABS(K724)^2)/('1D'!$I$5*MAX(F724,
                                                                    0.1)^2),
                                                            1/3)))-IFERROR(L724,
                                                    0))))),
                                MAX((MAX('1D'!$D$16,
                                            POWER((ABS(K724)^2)/('1D'!$I$5*MAX(F724,
                                                        0.1)^2),
                                                1/3))),
                                    IFERROR(L724,
                                        0)-(MIN(ABS(IFERROR(U724,
                                                    0))*'1D'!$D$18,
                                            ABS((MAX('1D'!$D$16,
                                                        POWER((ABS(K724)^2)/('1D'!$I$5*MAX(F724,
                                                                    0.1)^2),
                                                            1/3)))-IFERROR(L724,
                                                    0))))))),
                        MAX('1D'!$D$16,
                            POWER((ABS(K724)^2)/('1D'!$I$5*MAX(F724,
                                        0.1)^2),
                                1/3))),
                    MAX('1D'!$D$16,
                        IFERROR(L724,
                            0)))))))</f>
        <v>2.0411692021517887</v>
      </c>
      <c r="M724" s="5">
        <f t="shared" ca="1" si="154"/>
        <v>10.614079851189301</v>
      </c>
      <c r="N724" s="5">
        <f t="shared" ca="1" si="155"/>
        <v>1.1434704692804873</v>
      </c>
      <c r="O724" s="5">
        <f t="shared" ca="1" si="156"/>
        <v>4.8002276894771132</v>
      </c>
      <c r="P724" s="5">
        <f t="shared" ca="1" si="157"/>
        <v>634.24666920215179</v>
      </c>
      <c r="Q724" s="5">
        <f ca="1">P724+((ABS(K724)/MAX(((F724)+(G724)*(L724))*(L724),
            0.000001))^2)/(2*'1D'!$I$5)</f>
        <v>635.42109253909484</v>
      </c>
      <c r="R724" s="5">
        <f ca="1">((ABS(K724)*'1D'!$D$6)/(MAX(((F724)+(G724)*(L724))*(L724),
            0.000001)*MAX(((((F724)+(G724)*(L724))*(L724))/MAX((F724)+2*(L724)*SQRT(1+(G724)^2),
                    0.000001))^(2/3),
            0.000001)))^2</f>
        <v>4.3358367565141456E-3</v>
      </c>
      <c r="S724" s="5">
        <f ca="1">ABS(ABS(K724)/MAX(((F724)+(G724)*(L724))*(L724),
        0.000001))/SQRT('1D'!$I$5*MAX((((F724)+(G724)*(L724))*(L724))/MAX((F724)+2*(G724)*(L724),
            0.000001),
        0.000001))</f>
        <v>1.0727235886044055</v>
      </c>
      <c r="T724" s="5">
        <f ca="1">((F724)*(L724)^2)/2+(G724)*(L724)^3/3+(ABS(K724)^2)/('1D'!$I$5*MAX(((F724)+(G724)*(L724))*(L724),
        0.000001))</f>
        <v>35.763412605541333</v>
      </c>
      <c r="U724" s="5">
        <f ca="1">IF($A$2=0,
    0,
    IFERROR(Q723-(((R723+R724)/2)*J724)-(IF(O723&gt;O724,
                '1D'!$D$8*((O723^2-O724^2)/(2*'1D'!$I$5)),
                '1D'!$D$9*((O724^2-O723^2)/(2*'1D'!$I$5)))+('1D'!$D$10*(ABS(I724)/90)*(MAX(O723^2,
                        O724^2)/(2*'1D'!$I$5))))-Q724,
        0))</f>
        <v>-3.8765204810715659E-3</v>
      </c>
      <c r="V724" s="5">
        <f ca="1">IF($A$2=0,
    1,
    IF(IFERROR(V723,
            0)=0,
        0,
        IFERROR(IF(ROUND(S724,
                    3)=1,
                1,
                IF(AND(ABS(U724)&lt;'1D'!$D$19,
                        S724&gt;1),
                    1,
                    0)),
            0)))</f>
        <v>0</v>
      </c>
      <c r="W724" s="5">
        <f ca="1">IF($A$2=0,
    MAX(MAX('1D'!$D$16,
            MAX('1D'!$D$16,
                POWER((ABS(K724)^2)/('1D'!$I$5*MAX(F724,
                            0.1)^2),
                    1/3))),
        IFERROR(W1396,
            MAX(MAX('1D'!$D$16,
                    MAX('1D'!$D$16,
                        POWER((ABS(K724)^2)/('1D'!$I$5*MAX(F724,
                                    0.1)^2),
                            1/3))),
                ($L$2)-E1396))),
    IF(IFERROR(AG725,
            0)=0,
        MAX(MAX('1D'!$D$16,
                MAX('1D'!$D$16,
                    POWER((ABS(K724)^2)/('1D'!$I$5*MAX(F724,
                                0.1)^2),
                        1/3))),
            IFERROR(W1396,
                MAX(MAX('1D'!$D$16,
                        MAX('1D'!$D$16,
                            POWER((ABS(K724)^2)/('1D'!$I$5*MAX(F724,
                                        0.1)^2),
                                1/3))),
                    ($L$2)-E1396))),
        IF(IFERROR(W724,
                0)=0,
            MAX(MAX('1D'!$D$16,
                    MAX('1D'!$D$16,
                        POWER((ABS(K724)^2)/('1D'!$I$5*MAX(F724,
                                    0.1)^2),
                            1/3))),
                IFERROR(W1396,
                    MAX(MAX('1D'!$D$16,
                            MAX('1D'!$D$16,
                                POWER((ABS(K724)^2)/('1D'!$I$5*MAX(F724,
                                            0.1)^2),
                                    1/3))),
                        ($L$2)-E1396))),
            IF(OR(IFERROR(AD724,
                        0)&gt;=1,
                    IFERROR(AD725,
                        0)&gt;=1),
                MAX('1D'!$D$16,
                    MAX('1D'!$D$16,
                        POWER((ABS(K724)^2)/('1D'!$I$5*MAX(F724,
                                    0.1)^2),
                            1/3))),
                IF(ABS(IFERROR(AF724,
                            0))&lt;'1D'!$D$19,
                    MAX(MAX('1D'!$D$16,
                            MAX('1D'!$D$16,
                                POWER((ABS(K724)^2)/('1D'!$I$5*MAX(F724,
                                            0.1)^2),
                                    1/3))),
                        IFERROR(W724,
                            0)),
                    MAX(MAX('1D'!$D$16,
                            MAX('1D'!$D$16,
                                POWER((ABS(K724)^2)/('1D'!$I$5*MAX(F724,
                                            0.1)^2),
                                    1/3))),
                        (IFERROR(W724,
                                0))+((IFERROR(AF724,
                                    0))*'1D'!$D$18)))))))</f>
        <v>2.1389677043987478</v>
      </c>
      <c r="X724" s="5">
        <f t="shared" ca="1" si="158"/>
        <v>11.122632062873489</v>
      </c>
      <c r="Y724" s="5">
        <f t="shared" ca="1" si="159"/>
        <v>1.1735290000551568</v>
      </c>
      <c r="Z724" s="5">
        <f t="shared" ca="1" si="160"/>
        <v>4.5807502857230418</v>
      </c>
      <c r="AA724" s="5">
        <f t="shared" ca="1" si="161"/>
        <v>634.34446770439877</v>
      </c>
      <c r="AB724" s="5">
        <f ca="1">AA724+((ABS(K724)/MAX(((F724)+(G724)*(W724))*(W724),
            0.000001))^2)/(2*'1D'!$I$5)</f>
        <v>635.41395155659814</v>
      </c>
      <c r="AC724" s="5">
        <f ca="1">((ABS(K724)*'1D'!$D$6)/(MAX(((F724)+(G724)*(W724))*(W724),
            0.000001)*MAX(((((F724)+(G724)*(W724))*(W724))/MAX((F724)+2*(W724)*SQRT(1+(G724)^2),
                    0.000001))^(2/3),
            0.000001)))^2</f>
        <v>3.8141460404132466E-3</v>
      </c>
      <c r="AD724" s="5">
        <f ca="1">ABS(ABS(K724)/MAX(((F724)+(G724)*(W724))*(W724),
        0.000001))/SQRT('1D'!$I$5*MAX((((F724)+(G724)*(W724))*(W724))/MAX((F724)+2*(G724)*(W724),
            0.000001),
        0.000001))</f>
        <v>1.0000000000000004</v>
      </c>
      <c r="AE724" s="5">
        <f ca="1">((F724)*(W724)^2)/2+(G724)*(W724)^3/3+(ABS(K724)^2)/('1D'!$I$5*MAX(((F724)+(G724)*(W724))*(W724),
        0.000001))</f>
        <v>35.686426155594638</v>
      </c>
      <c r="AF724" s="5">
        <f ca="1">IF($A$2=0,
    0,
    IFERROR(AB725+(((AC724+AC725)/2)*J725)+(IF(Z724&gt;Z725,
                '1D'!$D$8*((Z724^2-Z725^2)/(2*'1D'!$I$5)),
                '1D'!$D$9*((Z725^2-Z724^2)/(2*'1D'!$I$5)))+('1D'!$D$10*(ABS(I725)/90)*(MAX(Z724^2,
                        Z725^2)/(2*'1D'!$I$5))))-AB724,
        0))</f>
        <v>6.116408067384782E-2</v>
      </c>
      <c r="AG724" s="5">
        <f ca="1">IF($A$2=0,
    1,
    IF(IFERROR(AG725,
            0)=0,
        0,
        IFERROR(IF(OR(ROUND(AD724,
                        3)&gt;=1,
                    AND(ABS(AF724)&lt;'1D'!$D$19,
                        AD724&lt;1)),
                1,
                0),
            0)))</f>
        <v>1</v>
      </c>
      <c r="AH724" s="5">
        <f ca="1">IFERROR(IF('1D'!V32="Supercritical",
        MAX('1D'!$D$16,
            IFERROR(L724,
                MAX('1D'!$D$16,
                    POWER((ABS(K724)^2)/('1D'!$I$5*MAX(F724,
                                0.1)^2),
                        1/3)))),
        IF('1D'!V32="Subcritical",
            MAX('1D'!$D$16,
                IFERROR(W724,
                    MAX('1D'!$D$16,
                        POWER((ABS(K724)^2)/('1D'!$I$5*MAX(F724,
                                    0.1)^2),
                            1/3)))),
            IF(IFERROR(T724,
                    -1E+99)&gt;=IFERROR(AE724,
                    -1E+99),
                MAX('1D'!$D$16,
                    IFERROR(L724,
                        MAX('1D'!$D$16,
                            POWER((ABS(K724)^2)/('1D'!$I$5*MAX(F724,
                                        0.1)^2),
                                1/3)))),
                MAX('1D'!$D$16,
                    IFERROR(W724,
                        MAX('1D'!$D$16,
                            POWER((ABS(K724)^2)/('1D'!$I$5*MAX(F724,
                                        0.1)^2),
                                1/3))))))),
    MAX('1D'!$D$16,
        POWER((ABS(K724)^2)/('1D'!$I$5*MAX(F724,
                    0.1)^2),
            1/3)))</f>
        <v>2.0411692021517887</v>
      </c>
      <c r="AI724" s="5">
        <f t="shared" ca="1" si="162"/>
        <v>634.24666920215179</v>
      </c>
      <c r="AJ724" s="5">
        <f ca="1">AI724+((ABS(K724)/MAX(((F724)+(G724)*(AH724))*(AH724),
            0.000001))^2)/(2*'1D'!$I$5)</f>
        <v>635.42109253909484</v>
      </c>
      <c r="AM724">
        <v>0</v>
      </c>
      <c r="AN724">
        <v>0</v>
      </c>
      <c r="AO724" s="5">
        <f t="shared" si="163"/>
        <v>0</v>
      </c>
      <c r="AP724" s="5">
        <f t="shared" si="167"/>
        <v>0</v>
      </c>
      <c r="AQ724" s="5">
        <f ca="1">ABS(ABS(K724)/MAX(((F724)+(G724)*(AH724))*(AH724),
        0.000001))/SQRT('1D'!$I$5*MAX((((F724)+(G724)*(AH724))*(AH724))/MAX((F724)+2*(G724)*(AH724),
            0.000001),
        0.000001))</f>
        <v>1.0727235886044055</v>
      </c>
      <c r="AR724" s="5" t="str">
        <f t="shared" ca="1" si="164"/>
        <v>Supercritical</v>
      </c>
      <c r="AS724" s="5">
        <f ca="1">((ABS(K724)*'1D'!$D$6)/(MAX(((F724)+(G724)*(AH724))*(AH724),
            0.000001)*MAX(((((F724)+(G724)*(AH724))*(AH724))/MAX((F724)+2*(AH724)*SQRT(1+(G724)^2),
                    0.000001))^(2/3),
            0.000001)))^2</f>
        <v>4.3358367565141456E-3</v>
      </c>
    </row>
    <row r="725" spans="1:45" x14ac:dyDescent="0.35">
      <c r="A725">
        <v>716</v>
      </c>
      <c r="B725">
        <v>714.99599999999998</v>
      </c>
      <c r="C725">
        <v>616103.65599999996</v>
      </c>
      <c r="D725">
        <v>3097289.7590000001</v>
      </c>
      <c r="E725">
        <v>632.20500000000004</v>
      </c>
      <c r="F725">
        <v>5.0670000000000002</v>
      </c>
      <c r="G725">
        <v>0</v>
      </c>
      <c r="H725" t="s">
        <v>176</v>
      </c>
      <c r="I725">
        <v>2.3E-2</v>
      </c>
      <c r="J725" s="5">
        <f t="shared" si="165"/>
        <v>1.0009999999999764</v>
      </c>
      <c r="K725" s="5">
        <f t="shared" ca="1" si="166"/>
        <v>50.95</v>
      </c>
      <c r="L725" s="5">
        <f ca="1">IF($A$2=0,
    IFERROR(L724,
        MAX('1D'!$D$16,
            POWER((ABS(K725)^2)/('1D'!$I$5*MAX(F725,
                        0.1)^2),
                1/3))),
    IF(IFERROR(V724,
            0)=0,
        IFERROR(L724,
            MAX('1D'!$D$16,
                POWER((ABS(K725)^2)/('1D'!$I$5*MAX(F725,
                            0.1)^2),
                    1/3))),
        IF(OR(IFERROR(L725,
                    0)=0,
                IFERROR(S724,
                    0)&lt;1,
                IFERROR(S725,
                    0)&lt;1),
            MAX('1D'!$D$16,
                POWER((ABS(K725)^2)/('1D'!$I$5*MAX(F725,
                            0.1)^2),
                    1/3)),
            IF(IFERROR(U725,
                    0)&gt;0,
                MAX('1D'!$D$16,
                    IFERROR(L725,
                        0)+((IFERROR(U725,
                                0))*'1D'!$D$18*IF((IFERROR(S725,
                                    0))&lt;1,
                            1,
                            -1))),
                IF(IFERROR(U725,
                        0)&lt;0,
                    IF(ABS((MAX('1D'!$D$16,
                                    POWER((ABS(K725)^2)/('1D'!$I$5*MAX(F725,
                                                0.1)^2),
                                        1/3)))-IFERROR(L725,
                                0))&gt;'1D'!$D$19,
                        MAX('1D'!$D$16,
                            IF((MAX('1D'!$D$16,
                                        POWER((ABS(K725)^2)/('1D'!$I$5*MAX(F725,
                                                    0.1)^2),
                                            1/3)))&gt;IFERROR(L725,
                                    0),
                                MIN((MAX('1D'!$D$16,
                                            POWER((ABS(K725)^2)/('1D'!$I$5*MAX(F725,
                                                        0.1)^2),
                                                1/3))),
                                    IFERROR(L725,
                                        0)+(MIN(ABS(IFERROR(U725,
                                                    0))*'1D'!$D$18,
                                            ABS((MAX('1D'!$D$16,
                                                        POWER((ABS(K725)^2)/('1D'!$I$5*MAX(F725,
                                                                    0.1)^2),
                                                            1/3)))-IFERROR(L725,
                                                    0))))),
                                MAX((MAX('1D'!$D$16,
                                            POWER((ABS(K725)^2)/('1D'!$I$5*MAX(F725,
                                                        0.1)^2),
                                                1/3))),
                                    IFERROR(L725,
                                        0)-(MIN(ABS(IFERROR(U725,
                                                    0))*'1D'!$D$18,
                                            ABS((MAX('1D'!$D$16,
                                                        POWER((ABS(K725)^2)/('1D'!$I$5*MAX(F725,
                                                                    0.1)^2),
                                                            1/3)))-IFERROR(L725,
                                                    0))))))),
                        MAX('1D'!$D$16,
                            POWER((ABS(K725)^2)/('1D'!$I$5*MAX(F725,
                                        0.1)^2),
                                1/3))),
                    MAX('1D'!$D$16,
                        IFERROR(L725,
                            0)))))))</f>
        <v>2.0411692021517887</v>
      </c>
      <c r="M725" s="5">
        <f t="shared" ca="1" si="154"/>
        <v>10.342604347303114</v>
      </c>
      <c r="N725" s="5">
        <f t="shared" ca="1" si="155"/>
        <v>1.1304210086314284</v>
      </c>
      <c r="O725" s="5">
        <f t="shared" ca="1" si="156"/>
        <v>4.9262253770043394</v>
      </c>
      <c r="P725" s="5">
        <f t="shared" ca="1" si="157"/>
        <v>634.2461692021518</v>
      </c>
      <c r="Q725" s="5">
        <f ca="1">P725+((ABS(K725)/MAX(((F725)+(G725)*(L725))*(L725),
            0.000001))^2)/(2*'1D'!$I$5)</f>
        <v>635.48305485276558</v>
      </c>
      <c r="R725" s="5">
        <f ca="1">((ABS(K725)*'1D'!$D$6)/(MAX(((F725)+(G725)*(L725))*(L725),
            0.000001)*MAX(((((F725)+(G725)*(L725))*(L725))/MAX((F725)+2*(L725)*SQRT(1+(G725)^2),
                    0.000001))^(2/3),
            0.000001)))^2</f>
        <v>4.6368613730779417E-3</v>
      </c>
      <c r="S725" s="5">
        <f ca="1">ABS(ABS(K725)/MAX(((F725)+(G725)*(L725))*(L725),
        0.000001))/SQRT('1D'!$I$5*MAX((((F725)+(G725)*(L725))*(L725))/MAX((F725)+2*(G725)*(L725),
            0.000001),
        0.000001))</f>
        <v>1.1008807303617345</v>
      </c>
      <c r="T725" s="5">
        <f ca="1">((F725)*(L725)^2)/2+(G725)*(L725)^3/3+(ABS(K725)^2)/('1D'!$I$5*MAX(((F725)+(G725)*(L725))*(L725),
        0.000001))</f>
        <v>36.140740546187139</v>
      </c>
      <c r="U725" s="5">
        <f ca="1">IF($A$2=0,
    0,
    IFERROR(Q724-(((R724+R725)/2)*J725)-(IF(O724&gt;O725,
                '1D'!$D$8*((O724^2-O725^2)/(2*'1D'!$I$5)),
                '1D'!$D$9*((O725^2-O724^2)/(2*'1D'!$I$5)))+('1D'!$D$10*(ABS(I725)/90)*(MAX(O724^2,
                        O725^2)/(2*'1D'!$I$5))))-Q725,
        0))</f>
        <v>-7.2746794401609804E-2</v>
      </c>
      <c r="V725" s="5">
        <f ca="1">IF($A$2=0,
    1,
    IF(IFERROR(V724,
            0)=0,
        0,
        IFERROR(IF(ROUND(S725,
                    3)=1,
                1,
                IF(AND(ABS(U725)&lt;'1D'!$D$19,
                        S725&gt;1),
                    1,
                    0)),
            0)))</f>
        <v>0</v>
      </c>
      <c r="W725" s="5">
        <f ca="1">IF($A$2=0,
    MAX(MAX('1D'!$D$16,
            MAX('1D'!$D$16,
                POWER((ABS(K725)^2)/('1D'!$I$5*MAX(F725,
                            0.1)^2),
                    1/3))),
        IFERROR(W1396,
            MAX(MAX('1D'!$D$16,
                    MAX('1D'!$D$16,
                        POWER((ABS(K725)^2)/('1D'!$I$5*MAX(F725,
                                    0.1)^2),
                            1/3))),
                ($L$2)-E1396))),
    IF(IFERROR(AG726,
            0)=0,
        MAX(MAX('1D'!$D$16,
                MAX('1D'!$D$16,
                    POWER((ABS(K725)^2)/('1D'!$I$5*MAX(F725,
                                0.1)^2),
                        1/3))),
            IFERROR(W1396,
                MAX(MAX('1D'!$D$16,
                        MAX('1D'!$D$16,
                            POWER((ABS(K725)^2)/('1D'!$I$5*MAX(F725,
                                        0.1)^2),
                                1/3))),
                    ($L$2)-E1396))),
        IF(IFERROR(W725,
                0)=0,
            MAX(MAX('1D'!$D$16,
                    MAX('1D'!$D$16,
                        POWER((ABS(K725)^2)/('1D'!$I$5*MAX(F725,
                                    0.1)^2),
                            1/3))),
                IFERROR(W1396,
                    MAX(MAX('1D'!$D$16,
                            MAX('1D'!$D$16,
                                POWER((ABS(K725)^2)/('1D'!$I$5*MAX(F725,
                                            0.1)^2),
                                    1/3))),
                        ($L$2)-E1396))),
            IF(OR(IFERROR(AD725,
                        0)&gt;=1,
                    IFERROR(AD726,
                        0)&gt;=1),
                MAX('1D'!$D$16,
                    MAX('1D'!$D$16,
                        POWER((ABS(K725)^2)/('1D'!$I$5*MAX(F725,
                                    0.1)^2),
                            1/3))),
                IF(ABS(IFERROR(AF725,
                            0))&lt;'1D'!$D$19,
                    MAX(MAX('1D'!$D$16,
                            MAX('1D'!$D$16,
                                POWER((ABS(K725)^2)/('1D'!$I$5*MAX(F725,
                                            0.1)^2),
                                    1/3))),
                        IFERROR(W725,
                            0)),
                    MAX(MAX('1D'!$D$16,
                            MAX('1D'!$D$16,
                                POWER((ABS(K725)^2)/('1D'!$I$5*MAX(F725,
                                            0.1)^2),
                                    1/3))),
                        (IFERROR(W725,
                                0))+((IFERROR(AF725,
                                    0))*'1D'!$D$18)))))))</f>
        <v>2.1762353150568448</v>
      </c>
      <c r="X725" s="5">
        <f t="shared" ca="1" si="158"/>
        <v>11.026984341393034</v>
      </c>
      <c r="Y725" s="5">
        <f t="shared" ca="1" si="159"/>
        <v>1.1706586043317746</v>
      </c>
      <c r="Z725" s="5">
        <f t="shared" ca="1" si="160"/>
        <v>4.6204835721716018</v>
      </c>
      <c r="AA725" s="5">
        <f t="shared" ca="1" si="161"/>
        <v>634.38123531505687</v>
      </c>
      <c r="AB725" s="5">
        <f ca="1">AA725+((ABS(K725)/MAX(((F725)+(G725)*(W725))*(W725),
            0.000001))^2)/(2*'1D'!$I$5)</f>
        <v>635.46935297258528</v>
      </c>
      <c r="AC725" s="5">
        <f ca="1">((ABS(K725)*'1D'!$D$6)/(MAX(((F725)+(G725)*(W725))*(W725),
            0.000001)*MAX(((((F725)+(G725)*(W725))*(W725))/MAX((F725)+2*(W725)*SQRT(1+(G725)^2),
                    0.000001))^(2/3),
            0.000001)))^2</f>
        <v>3.8932924749513747E-3</v>
      </c>
      <c r="AD725" s="5">
        <f ca="1">ABS(ABS(K725)/MAX(((F725)+(G725)*(W725))*(W725),
        0.000001))/SQRT('1D'!$I$5*MAX((((F725)+(G725)*(W725))*(W725))/MAX((F725)+2*(G725)*(W725),
            0.000001),
        0.000001))</f>
        <v>1</v>
      </c>
      <c r="AE725" s="5">
        <f ca="1">((F725)*(W725)^2)/2+(G725)*(W725)^3/3+(ABS(K725)^2)/('1D'!$I$5*MAX(((F725)+(G725)*(W725))*(W725),
        0.000001))</f>
        <v>35.995969113477543</v>
      </c>
      <c r="AF725" s="5">
        <f ca="1">IF($A$2=0,
    0,
    IFERROR(AB726+(((AC725+AC726)/2)*J726)+(IF(Z725&gt;Z726,
                '1D'!$D$8*((Z725^2-Z726^2)/(2*'1D'!$I$5)),
                '1D'!$D$9*((Z726^2-Z725^2)/(2*'1D'!$I$5)))+('1D'!$D$10*(ABS(I726)/90)*(MAX(Z725^2,
                        Z726^2)/(2*'1D'!$I$5))))-AB725,
        0))</f>
        <v>4.1386530702993696E-3</v>
      </c>
      <c r="AG725" s="5">
        <f ca="1">IF($A$2=0,
    1,
    IF(IFERROR(AG726,
            0)=0,
        0,
        IFERROR(IF(OR(ROUND(AD725,
                        3)&gt;=1,
                    AND(ABS(AF725)&lt;'1D'!$D$19,
                        AD725&lt;1)),
                1,
                0),
            0)))</f>
        <v>1</v>
      </c>
      <c r="AH725" s="5">
        <f ca="1">IFERROR(IF('1D'!V32="Supercritical",
        MAX('1D'!$D$16,
            IFERROR(L725,
                MAX('1D'!$D$16,
                    POWER((ABS(K725)^2)/('1D'!$I$5*MAX(F725,
                                0.1)^2),
                        1/3)))),
        IF('1D'!V32="Subcritical",
            MAX('1D'!$D$16,
                IFERROR(W725,
                    MAX('1D'!$D$16,
                        POWER((ABS(K725)^2)/('1D'!$I$5*MAX(F725,
                                    0.1)^2),
                            1/3)))),
            IF(IFERROR(T725,
                    -1E+99)&gt;=IFERROR(AE725,
                    -1E+99),
                MAX('1D'!$D$16,
                    IFERROR(L725,
                        MAX('1D'!$D$16,
                            POWER((ABS(K725)^2)/('1D'!$I$5*MAX(F725,
                                        0.1)^2),
                                1/3)))),
                MAX('1D'!$D$16,
                    IFERROR(W725,
                        MAX('1D'!$D$16,
                            POWER((ABS(K725)^2)/('1D'!$I$5*MAX(F725,
                                        0.1)^2),
                                1/3))))))),
    MAX('1D'!$D$16,
        POWER((ABS(K725)^2)/('1D'!$I$5*MAX(F725,
                    0.1)^2),
            1/3)))</f>
        <v>2.0411692021517887</v>
      </c>
      <c r="AI725" s="5">
        <f t="shared" ca="1" si="162"/>
        <v>634.2461692021518</v>
      </c>
      <c r="AJ725" s="5">
        <f ca="1">AI725+((ABS(K725)/MAX(((F725)+(G725)*(AH725))*(AH725),
            0.000001))^2)/(2*'1D'!$I$5)</f>
        <v>635.48305485276558</v>
      </c>
      <c r="AM725">
        <v>0</v>
      </c>
      <c r="AN725">
        <v>0</v>
      </c>
      <c r="AO725" s="5">
        <f t="shared" si="163"/>
        <v>0</v>
      </c>
      <c r="AP725" s="5">
        <f t="shared" si="167"/>
        <v>0</v>
      </c>
      <c r="AQ725" s="5">
        <f ca="1">ABS(ABS(K725)/MAX(((F725)+(G725)*(AH725))*(AH725),
        0.000001))/SQRT('1D'!$I$5*MAX((((F725)+(G725)*(AH725))*(AH725))/MAX((F725)+2*(G725)*(AH725),
            0.000001),
        0.000001))</f>
        <v>1.1008807303617345</v>
      </c>
      <c r="AR725" s="5" t="str">
        <f t="shared" ca="1" si="164"/>
        <v>Supercritical</v>
      </c>
      <c r="AS725" s="5">
        <f ca="1">((ABS(K725)*'1D'!$D$6)/(MAX(((F725)+(G725)*(AH725))*(AH725),
            0.000001)*MAX(((((F725)+(G725)*(AH725))*(AH725))/MAX((F725)+2*(AH725)*SQRT(1+(G725)^2),
                    0.000001))^(2/3),
            0.000001)))^2</f>
        <v>4.6368613730779417E-3</v>
      </c>
    </row>
    <row r="726" spans="1:45" x14ac:dyDescent="0.35">
      <c r="A726">
        <v>717</v>
      </c>
      <c r="B726">
        <v>715.99599999999998</v>
      </c>
      <c r="C726">
        <v>616103.18200000003</v>
      </c>
      <c r="D726">
        <v>3097288.8790000002</v>
      </c>
      <c r="E726">
        <v>632.20450000000005</v>
      </c>
      <c r="F726">
        <v>5.0670000000000002</v>
      </c>
      <c r="G726">
        <v>0</v>
      </c>
      <c r="H726" t="s">
        <v>176</v>
      </c>
      <c r="I726">
        <v>0.41099999999999998</v>
      </c>
      <c r="J726" s="5">
        <f t="shared" si="165"/>
        <v>1</v>
      </c>
      <c r="K726" s="5">
        <f t="shared" ca="1" si="166"/>
        <v>50.95</v>
      </c>
      <c r="L726" s="5">
        <f ca="1">IF($A$2=0,
    IFERROR(L725,
        MAX('1D'!$D$16,
            POWER((ABS(K726)^2)/('1D'!$I$5*MAX(F726,
                        0.1)^2),
                1/3))),
    IF(IFERROR(V725,
            0)=0,
        IFERROR(L725,
            MAX('1D'!$D$16,
                POWER((ABS(K726)^2)/('1D'!$I$5*MAX(F726,
                            0.1)^2),
                    1/3))),
        IF(OR(IFERROR(L726,
                    0)=0,
                IFERROR(S725,
                    0)&lt;1,
                IFERROR(S726,
                    0)&lt;1),
            MAX('1D'!$D$16,
                POWER((ABS(K726)^2)/('1D'!$I$5*MAX(F726,
                            0.1)^2),
                    1/3)),
            IF(IFERROR(U726,
                    0)&gt;0,
                MAX('1D'!$D$16,
                    IFERROR(L726,
                        0)+((IFERROR(U726,
                                0))*'1D'!$D$18*IF((IFERROR(S726,
                                    0))&lt;1,
                            1,
                            -1))),
                IF(IFERROR(U726,
                        0)&lt;0,
                    IF(ABS((MAX('1D'!$D$16,
                                    POWER((ABS(K726)^2)/('1D'!$I$5*MAX(F726,
                                                0.1)^2),
                                        1/3)))-IFERROR(L726,
                                0))&gt;'1D'!$D$19,
                        MAX('1D'!$D$16,
                            IF((MAX('1D'!$D$16,
                                        POWER((ABS(K726)^2)/('1D'!$I$5*MAX(F726,
                                                    0.1)^2),
                                            1/3)))&gt;IFERROR(L726,
                                    0),
                                MIN((MAX('1D'!$D$16,
                                            POWER((ABS(K726)^2)/('1D'!$I$5*MAX(F726,
                                                        0.1)^2),
                                                1/3))),
                                    IFERROR(L726,
                                        0)+(MIN(ABS(IFERROR(U726,
                                                    0))*'1D'!$D$18,
                                            ABS((MAX('1D'!$D$16,
                                                        POWER((ABS(K726)^2)/('1D'!$I$5*MAX(F726,
                                                                    0.1)^2),
                                                            1/3)))-IFERROR(L726,
                                                    0))))),
                                MAX((MAX('1D'!$D$16,
                                            POWER((ABS(K726)^2)/('1D'!$I$5*MAX(F726,
                                                        0.1)^2),
                                                1/3))),
                                    IFERROR(L726,
                                        0)-(MIN(ABS(IFERROR(U726,
                                                    0))*'1D'!$D$18,
                                            ABS((MAX('1D'!$D$16,
                                                        POWER((ABS(K726)^2)/('1D'!$I$5*MAX(F726,
                                                                    0.1)^2),
                                                            1/3)))-IFERROR(L726,
                                                    0))))))),
                        MAX('1D'!$D$16,
                            POWER((ABS(K726)^2)/('1D'!$I$5*MAX(F726,
                                        0.1)^2),
                                1/3))),
                    MAX('1D'!$D$16,
                        IFERROR(L726,
                            0)))))))</f>
        <v>2.0411692021517887</v>
      </c>
      <c r="M726" s="5">
        <f t="shared" ca="1" si="154"/>
        <v>10.342604347303114</v>
      </c>
      <c r="N726" s="5">
        <f t="shared" ca="1" si="155"/>
        <v>1.1304210086314284</v>
      </c>
      <c r="O726" s="5">
        <f t="shared" ca="1" si="156"/>
        <v>4.9262253770043394</v>
      </c>
      <c r="P726" s="5">
        <f t="shared" ca="1" si="157"/>
        <v>634.24566920215182</v>
      </c>
      <c r="Q726" s="5">
        <f ca="1">P726+((ABS(K726)/MAX(((F726)+(G726)*(L726))*(L726),
            0.000001))^2)/(2*'1D'!$I$5)</f>
        <v>635.48255485276559</v>
      </c>
      <c r="R726" s="5">
        <f ca="1">((ABS(K726)*'1D'!$D$6)/(MAX(((F726)+(G726)*(L726))*(L726),
            0.000001)*MAX(((((F726)+(G726)*(L726))*(L726))/MAX((F726)+2*(L726)*SQRT(1+(G726)^2),
                    0.000001))^(2/3),
            0.000001)))^2</f>
        <v>4.6368613730779417E-3</v>
      </c>
      <c r="S726" s="5">
        <f ca="1">ABS(ABS(K726)/MAX(((F726)+(G726)*(L726))*(L726),
        0.000001))/SQRT('1D'!$I$5*MAX((((F726)+(G726)*(L726))*(L726))/MAX((F726)+2*(G726)*(L726),
            0.000001),
        0.000001))</f>
        <v>1.1008807303617345</v>
      </c>
      <c r="T726" s="5">
        <f ca="1">((F726)*(L726)^2)/2+(G726)*(L726)^3/3+(ABS(K726)^2)/('1D'!$I$5*MAX(((F726)+(G726)*(L726))*(L726),
        0.000001))</f>
        <v>36.140740546187139</v>
      </c>
      <c r="U726" s="5">
        <f ca="1">IF($A$2=0,
    0,
    IFERROR(Q725-(((R725+R726)/2)*J726)-(IF(O725&gt;O726,
                '1D'!$D$8*((O725^2-O726^2)/(2*'1D'!$I$5)),
                '1D'!$D$9*((O726^2-O725^2)/(2*'1D'!$I$5)))+('1D'!$D$10*(ABS(I726)/90)*(MAX(O725^2,
                        O726^2)/(2*'1D'!$I$5))))-Q726,
        0))</f>
        <v>-4.9841280438158719E-3</v>
      </c>
      <c r="V726" s="5">
        <f ca="1">IF($A$2=0,
    1,
    IF(IFERROR(V725,
            0)=0,
        0,
        IFERROR(IF(ROUND(S726,
                    3)=1,
                1,
                IF(AND(ABS(U726)&lt;'1D'!$D$19,
                        S726&gt;1),
                    1,
                    0)),
            0)))</f>
        <v>0</v>
      </c>
      <c r="W726" s="5">
        <f ca="1">IF($A$2=0,
    MAX(MAX('1D'!$D$16,
            MAX('1D'!$D$16,
                POWER((ABS(K726)^2)/('1D'!$I$5*MAX(F726,
                            0.1)^2),
                    1/3))),
        IFERROR(W1396,
            MAX(MAX('1D'!$D$16,
                    MAX('1D'!$D$16,
                        POWER((ABS(K726)^2)/('1D'!$I$5*MAX(F726,
                                    0.1)^2),
                            1/3))),
                ($L$2)-E1396))),
    IF(IFERROR(AG727,
            0)=0,
        MAX(MAX('1D'!$D$16,
                MAX('1D'!$D$16,
                    POWER((ABS(K726)^2)/('1D'!$I$5*MAX(F726,
                                0.1)^2),
                        1/3))),
            IFERROR(W1396,
                MAX(MAX('1D'!$D$16,
                        MAX('1D'!$D$16,
                            POWER((ABS(K726)^2)/('1D'!$I$5*MAX(F726,
                                        0.1)^2),
                                1/3))),
                    ($L$2)-E1396))),
        IF(IFERROR(W726,
                0)=0,
            MAX(MAX('1D'!$D$16,
                    MAX('1D'!$D$16,
                        POWER((ABS(K726)^2)/('1D'!$I$5*MAX(F726,
                                    0.1)^2),
                            1/3))),
                IFERROR(W1396,
                    MAX(MAX('1D'!$D$16,
                            MAX('1D'!$D$16,
                                POWER((ABS(K726)^2)/('1D'!$I$5*MAX(F726,
                                            0.1)^2),
                                    1/3))),
                        ($L$2)-E1396))),
            IF(OR(IFERROR(AD726,
                        0)&gt;=1,
                    IFERROR(AD727,
                        0)&gt;=1),
                MAX('1D'!$D$16,
                    MAX('1D'!$D$16,
                        POWER((ABS(K726)^2)/('1D'!$I$5*MAX(F726,
                                    0.1)^2),
                            1/3))),
                IF(ABS(IFERROR(AF726,
                            0))&lt;'1D'!$D$19,
                    MAX(MAX('1D'!$D$16,
                            MAX('1D'!$D$16,
                                POWER((ABS(K726)^2)/('1D'!$I$5*MAX(F726,
                                            0.1)^2),
                                    1/3))),
                        IFERROR(W726,
                            0)),
                    MAX(MAX('1D'!$D$16,
                            MAX('1D'!$D$16,
                                POWER((ABS(K726)^2)/('1D'!$I$5*MAX(F726,
                                            0.1)^2),
                                    1/3))),
                        (IFERROR(W726,
                                0))+((IFERROR(AF726,
                                    0))*'1D'!$D$18)))))))</f>
        <v>2.1762353150568448</v>
      </c>
      <c r="X726" s="5">
        <f t="shared" ca="1" si="158"/>
        <v>11.026984341393034</v>
      </c>
      <c r="Y726" s="5">
        <f t="shared" ca="1" si="159"/>
        <v>1.1706586043317746</v>
      </c>
      <c r="Z726" s="5">
        <f t="shared" ca="1" si="160"/>
        <v>4.6204835721716018</v>
      </c>
      <c r="AA726" s="5">
        <f t="shared" ca="1" si="161"/>
        <v>634.38073531505688</v>
      </c>
      <c r="AB726" s="5">
        <f ca="1">AA726+((ABS(K726)/MAX(((F726)+(G726)*(W726))*(W726),
            0.000001))^2)/(2*'1D'!$I$5)</f>
        <v>635.4688529725853</v>
      </c>
      <c r="AC726" s="5">
        <f ca="1">((ABS(K726)*'1D'!$D$6)/(MAX(((F726)+(G726)*(W726))*(W726),
            0.000001)*MAX(((((F726)+(G726)*(W726))*(W726))/MAX((F726)+2*(W726)*SQRT(1+(G726)^2),
                    0.000001))^(2/3),
            0.000001)))^2</f>
        <v>3.8932924749513747E-3</v>
      </c>
      <c r="AD726" s="5">
        <f ca="1">ABS(ABS(K726)/MAX(((F726)+(G726)*(W726))*(W726),
        0.000001))/SQRT('1D'!$I$5*MAX((((F726)+(G726)*(W726))*(W726))/MAX((F726)+2*(G726)*(W726),
            0.000001),
        0.000001))</f>
        <v>1</v>
      </c>
      <c r="AE726" s="5">
        <f ca="1">((F726)*(W726)^2)/2+(G726)*(W726)^3/3+(ABS(K726)^2)/('1D'!$I$5*MAX(((F726)+(G726)*(W726))*(W726),
        0.000001))</f>
        <v>35.995969113477543</v>
      </c>
      <c r="AF726" s="5">
        <f ca="1">IF($A$2=0,
    0,
    IFERROR(AB727+(((AC726+AC727)/2)*J727)+(IF(Z726&gt;Z727,
                '1D'!$D$8*((Z726^2-Z727^2)/(2*'1D'!$I$5)),
                '1D'!$D$9*((Z727^2-Z726^2)/(2*'1D'!$I$5)))+('1D'!$D$10*(ABS(I727)/90)*(MAX(Z726^2,
                        Z727^2)/(2*'1D'!$I$5))))-AB726,
        0))</f>
        <v>4.4143095434492352E-3</v>
      </c>
      <c r="AG726" s="5">
        <f ca="1">IF($A$2=0,
    1,
    IF(IFERROR(AG727,
            0)=0,
        0,
        IFERROR(IF(OR(ROUND(AD726,
                        3)&gt;=1,
                    AND(ABS(AF726)&lt;'1D'!$D$19,
                        AD726&lt;1)),
                1,
                0),
            0)))</f>
        <v>1</v>
      </c>
      <c r="AH726" s="5">
        <f ca="1">IFERROR(IF('1D'!V32="Supercritical",
        MAX('1D'!$D$16,
            IFERROR(L726,
                MAX('1D'!$D$16,
                    POWER((ABS(K726)^2)/('1D'!$I$5*MAX(F726,
                                0.1)^2),
                        1/3)))),
        IF('1D'!V32="Subcritical",
            MAX('1D'!$D$16,
                IFERROR(W726,
                    MAX('1D'!$D$16,
                        POWER((ABS(K726)^2)/('1D'!$I$5*MAX(F726,
                                    0.1)^2),
                            1/3)))),
            IF(IFERROR(T726,
                    -1E+99)&gt;=IFERROR(AE726,
                    -1E+99),
                MAX('1D'!$D$16,
                    IFERROR(L726,
                        MAX('1D'!$D$16,
                            POWER((ABS(K726)^2)/('1D'!$I$5*MAX(F726,
                                        0.1)^2),
                                1/3)))),
                MAX('1D'!$D$16,
                    IFERROR(W726,
                        MAX('1D'!$D$16,
                            POWER((ABS(K726)^2)/('1D'!$I$5*MAX(F726,
                                        0.1)^2),
                                1/3))))))),
    MAX('1D'!$D$16,
        POWER((ABS(K726)^2)/('1D'!$I$5*MAX(F726,
                    0.1)^2),
            1/3)))</f>
        <v>2.0411692021517887</v>
      </c>
      <c r="AI726" s="5">
        <f t="shared" ca="1" si="162"/>
        <v>634.24566920215182</v>
      </c>
      <c r="AJ726" s="5">
        <f ca="1">AI726+((ABS(K726)/MAX(((F726)+(G726)*(AH726))*(AH726),
            0.000001))^2)/(2*'1D'!$I$5)</f>
        <v>635.48255485276559</v>
      </c>
      <c r="AM726">
        <v>0</v>
      </c>
      <c r="AN726">
        <v>0</v>
      </c>
      <c r="AO726" s="5">
        <f t="shared" si="163"/>
        <v>0</v>
      </c>
      <c r="AP726" s="5">
        <f t="shared" si="167"/>
        <v>0</v>
      </c>
      <c r="AQ726" s="5">
        <f ca="1">ABS(ABS(K726)/MAX(((F726)+(G726)*(AH726))*(AH726),
        0.000001))/SQRT('1D'!$I$5*MAX((((F726)+(G726)*(AH726))*(AH726))/MAX((F726)+2*(G726)*(AH726),
            0.000001),
        0.000001))</f>
        <v>1.1008807303617345</v>
      </c>
      <c r="AR726" s="5" t="str">
        <f t="shared" ca="1" si="164"/>
        <v>Supercritical</v>
      </c>
      <c r="AS726" s="5">
        <f ca="1">((ABS(K726)*'1D'!$D$6)/(MAX(((F726)+(G726)*(AH726))*(AH726),
            0.000001)*MAX(((((F726)+(G726)*(AH726))*(AH726))/MAX((F726)+2*(AH726)*SQRT(1+(G726)^2),
                    0.000001))^(2/3),
            0.000001)))^2</f>
        <v>4.6368613730779417E-3</v>
      </c>
    </row>
    <row r="727" spans="1:45" x14ac:dyDescent="0.35">
      <c r="A727">
        <v>718</v>
      </c>
      <c r="B727">
        <v>716.99599999999998</v>
      </c>
      <c r="C727">
        <v>616102.71400000004</v>
      </c>
      <c r="D727">
        <v>3097287.9950000001</v>
      </c>
      <c r="E727">
        <v>632.20399999999995</v>
      </c>
      <c r="F727">
        <v>5.0670000000000002</v>
      </c>
      <c r="G727">
        <v>0</v>
      </c>
      <c r="H727" t="s">
        <v>176</v>
      </c>
      <c r="I727">
        <v>0.56299999999999994</v>
      </c>
      <c r="J727" s="5">
        <f t="shared" si="165"/>
        <v>1</v>
      </c>
      <c r="K727" s="5">
        <f t="shared" ca="1" si="166"/>
        <v>50.95</v>
      </c>
      <c r="L727" s="5">
        <f ca="1">IF($A$2=0,
    IFERROR(L726,
        MAX('1D'!$D$16,
            POWER((ABS(K727)^2)/('1D'!$I$5*MAX(F727,
                        0.1)^2),
                1/3))),
    IF(IFERROR(V726,
            0)=0,
        IFERROR(L726,
            MAX('1D'!$D$16,
                POWER((ABS(K727)^2)/('1D'!$I$5*MAX(F727,
                            0.1)^2),
                    1/3))),
        IF(OR(IFERROR(L727,
                    0)=0,
                IFERROR(S726,
                    0)&lt;1,
                IFERROR(S727,
                    0)&lt;1),
            MAX('1D'!$D$16,
                POWER((ABS(K727)^2)/('1D'!$I$5*MAX(F727,
                            0.1)^2),
                    1/3)),
            IF(IFERROR(U727,
                    0)&gt;0,
                MAX('1D'!$D$16,
                    IFERROR(L727,
                        0)+((IFERROR(U727,
                                0))*'1D'!$D$18*IF((IFERROR(S727,
                                    0))&lt;1,
                            1,
                            -1))),
                IF(IFERROR(U727,
                        0)&lt;0,
                    IF(ABS((MAX('1D'!$D$16,
                                    POWER((ABS(K727)^2)/('1D'!$I$5*MAX(F727,
                                                0.1)^2),
                                        1/3)))-IFERROR(L727,
                                0))&gt;'1D'!$D$19,
                        MAX('1D'!$D$16,
                            IF((MAX('1D'!$D$16,
                                        POWER((ABS(K727)^2)/('1D'!$I$5*MAX(F727,
                                                    0.1)^2),
                                            1/3)))&gt;IFERROR(L727,
                                    0),
                                MIN((MAX('1D'!$D$16,
                                            POWER((ABS(K727)^2)/('1D'!$I$5*MAX(F727,
                                                        0.1)^2),
                                                1/3))),
                                    IFERROR(L727,
                                        0)+(MIN(ABS(IFERROR(U727,
                                                    0))*'1D'!$D$18,
                                            ABS((MAX('1D'!$D$16,
                                                        POWER((ABS(K727)^2)/('1D'!$I$5*MAX(F727,
                                                                    0.1)^2),
                                                            1/3)))-IFERROR(L727,
                                                    0))))),
                                MAX((MAX('1D'!$D$16,
                                            POWER((ABS(K727)^2)/('1D'!$I$5*MAX(F727,
                                                        0.1)^2),
                                                1/3))),
                                    IFERROR(L727,
                                        0)-(MIN(ABS(IFERROR(U727,
                                                    0))*'1D'!$D$18,
                                            ABS((MAX('1D'!$D$16,
                                                        POWER((ABS(K727)^2)/('1D'!$I$5*MAX(F727,
                                                                    0.1)^2),
                                                            1/3)))-IFERROR(L727,
                                                    0))))))),
                        MAX('1D'!$D$16,
                            POWER((ABS(K727)^2)/('1D'!$I$5*MAX(F727,
                                        0.1)^2),
                                1/3))),
                    MAX('1D'!$D$16,
                        IFERROR(L727,
                            0)))))))</f>
        <v>2.0411692021517887</v>
      </c>
      <c r="M727" s="5">
        <f t="shared" ca="1" si="154"/>
        <v>10.342604347303114</v>
      </c>
      <c r="N727" s="5">
        <f t="shared" ca="1" si="155"/>
        <v>1.1304210086314284</v>
      </c>
      <c r="O727" s="5">
        <f t="shared" ca="1" si="156"/>
        <v>4.9262253770043394</v>
      </c>
      <c r="P727" s="5">
        <f t="shared" ca="1" si="157"/>
        <v>634.24516920215171</v>
      </c>
      <c r="Q727" s="5">
        <f ca="1">P727+((ABS(K727)/MAX(((F727)+(G727)*(L727))*(L727),
            0.000001))^2)/(2*'1D'!$I$5)</f>
        <v>635.48205485276549</v>
      </c>
      <c r="R727" s="5">
        <f ca="1">((ABS(K727)*'1D'!$D$6)/(MAX(((F727)+(G727)*(L727))*(L727),
            0.000001)*MAX(((((F727)+(G727)*(L727))*(L727))/MAX((F727)+2*(L727)*SQRT(1+(G727)^2),
                    0.000001))^(2/3),
            0.000001)))^2</f>
        <v>4.6368613730779417E-3</v>
      </c>
      <c r="S727" s="5">
        <f ca="1">ABS(ABS(K727)/MAX(((F727)+(G727)*(L727))*(L727),
        0.000001))/SQRT('1D'!$I$5*MAX((((F727)+(G727)*(L727))*(L727))/MAX((F727)+2*(G727)*(L727),
            0.000001),
        0.000001))</f>
        <v>1.1008807303617345</v>
      </c>
      <c r="T727" s="5">
        <f ca="1">((F727)*(L727)^2)/2+(G727)*(L727)^3/3+(ABS(K727)^2)/('1D'!$I$5*MAX(((F727)+(G727)*(L727))*(L727),
        0.000001))</f>
        <v>36.140740546187139</v>
      </c>
      <c r="U727" s="5">
        <f ca="1">IF($A$2=0,
    0,
    IFERROR(Q726-(((R726+R727)/2)*J727)-(IF(O726&gt;O727,
                '1D'!$D$8*((O726^2-O727^2)/(2*'1D'!$I$5)),
                '1D'!$D$9*((O727^2-O726^2)/(2*'1D'!$I$5)))+('1D'!$D$10*(ABS(I727)/90)*(MAX(O726^2,
                        O727^2)/(2*'1D'!$I$5))))-Q727,
        0))</f>
        <v>-5.2974724085288472E-3</v>
      </c>
      <c r="V727" s="5">
        <f ca="1">IF($A$2=0,
    1,
    IF(IFERROR(V726,
            0)=0,
        0,
        IFERROR(IF(ROUND(S727,
                    3)=1,
                1,
                IF(AND(ABS(U727)&lt;'1D'!$D$19,
                        S727&gt;1),
                    1,
                    0)),
            0)))</f>
        <v>0</v>
      </c>
      <c r="W727" s="5">
        <f ca="1">IF($A$2=0,
    MAX(MAX('1D'!$D$16,
            MAX('1D'!$D$16,
                POWER((ABS(K727)^2)/('1D'!$I$5*MAX(F727,
                            0.1)^2),
                    1/3))),
        IFERROR(W1396,
            MAX(MAX('1D'!$D$16,
                    MAX('1D'!$D$16,
                        POWER((ABS(K727)^2)/('1D'!$I$5*MAX(F727,
                                    0.1)^2),
                            1/3))),
                ($L$2)-E1396))),
    IF(IFERROR(AG728,
            0)=0,
        MAX(MAX('1D'!$D$16,
                MAX('1D'!$D$16,
                    POWER((ABS(K727)^2)/('1D'!$I$5*MAX(F727,
                                0.1)^2),
                        1/3))),
            IFERROR(W1396,
                MAX(MAX('1D'!$D$16,
                        MAX('1D'!$D$16,
                            POWER((ABS(K727)^2)/('1D'!$I$5*MAX(F727,
                                        0.1)^2),
                                1/3))),
                    ($L$2)-E1396))),
        IF(IFERROR(W727,
                0)=0,
            MAX(MAX('1D'!$D$16,
                    MAX('1D'!$D$16,
                        POWER((ABS(K727)^2)/('1D'!$I$5*MAX(F727,
                                    0.1)^2),
                            1/3))),
                IFERROR(W1396,
                    MAX(MAX('1D'!$D$16,
                            MAX('1D'!$D$16,
                                POWER((ABS(K727)^2)/('1D'!$I$5*MAX(F727,
                                            0.1)^2),
                                    1/3))),
                        ($L$2)-E1396))),
            IF(OR(IFERROR(AD727,
                        0)&gt;=1,
                    IFERROR(AD728,
                        0)&gt;=1),
                MAX('1D'!$D$16,
                    MAX('1D'!$D$16,
                        POWER((ABS(K727)^2)/('1D'!$I$5*MAX(F727,
                                    0.1)^2),
                            1/3))),
                IF(ABS(IFERROR(AF727,
                            0))&lt;'1D'!$D$19,
                    MAX(MAX('1D'!$D$16,
                            MAX('1D'!$D$16,
                                POWER((ABS(K727)^2)/('1D'!$I$5*MAX(F727,
                                            0.1)^2),
                                    1/3))),
                        IFERROR(W727,
                            0)),
                    MAX(MAX('1D'!$D$16,
                            MAX('1D'!$D$16,
                                POWER((ABS(K727)^2)/('1D'!$I$5*MAX(F727,
                                            0.1)^2),
                                    1/3))),
                        (IFERROR(W727,
                                0))+((IFERROR(AF727,
                                    0))*'1D'!$D$18)))))))</f>
        <v>2.1762353150568448</v>
      </c>
      <c r="X727" s="5">
        <f t="shared" ca="1" si="158"/>
        <v>11.026984341393034</v>
      </c>
      <c r="Y727" s="5">
        <f t="shared" ca="1" si="159"/>
        <v>1.1706586043317746</v>
      </c>
      <c r="Z727" s="5">
        <f t="shared" ca="1" si="160"/>
        <v>4.6204835721716018</v>
      </c>
      <c r="AA727" s="5">
        <f t="shared" ca="1" si="161"/>
        <v>634.38023531505678</v>
      </c>
      <c r="AB727" s="5">
        <f ca="1">AA727+((ABS(K727)/MAX(((F727)+(G727)*(W727))*(W727),
            0.000001))^2)/(2*'1D'!$I$5)</f>
        <v>635.46835297258519</v>
      </c>
      <c r="AC727" s="5">
        <f ca="1">((ABS(K727)*'1D'!$D$6)/(MAX(((F727)+(G727)*(W727))*(W727),
            0.000001)*MAX(((((F727)+(G727)*(W727))*(W727))/MAX((F727)+2*(W727)*SQRT(1+(G727)^2),
                    0.000001))^(2/3),
            0.000001)))^2</f>
        <v>3.8932924749513747E-3</v>
      </c>
      <c r="AD727" s="5">
        <f ca="1">ABS(ABS(K727)/MAX(((F727)+(G727)*(W727))*(W727),
        0.000001))/SQRT('1D'!$I$5*MAX((((F727)+(G727)*(W727))*(W727))/MAX((F727)+2*(G727)*(W727),
            0.000001),
        0.000001))</f>
        <v>1</v>
      </c>
      <c r="AE727" s="5">
        <f ca="1">((F727)*(W727)^2)/2+(G727)*(W727)^3/3+(ABS(K727)^2)/('1D'!$I$5*MAX(((F727)+(G727)*(W727))*(W727),
        0.000001))</f>
        <v>35.995969113477543</v>
      </c>
      <c r="AF727" s="5">
        <f ca="1">IF($A$2=0,
    0,
    IFERROR(AB728+(((AC727+AC728)/2)*J728)+(IF(Z727&gt;Z728,
                '1D'!$D$8*((Z727^2-Z728^2)/(2*'1D'!$I$5)),
                '1D'!$D$9*((Z728^2-Z727^2)/(2*'1D'!$I$5)))+('1D'!$D$10*(ABS(I728)/90)*(MAX(Z727^2,
                        Z728^2)/(2*'1D'!$I$5))))-AB727,
        0))</f>
        <v>4.3707848373060187E-3</v>
      </c>
      <c r="AG727" s="5">
        <f ca="1">IF($A$2=0,
    1,
    IF(IFERROR(AG728,
            0)=0,
        0,
        IFERROR(IF(OR(ROUND(AD727,
                        3)&gt;=1,
                    AND(ABS(AF727)&lt;'1D'!$D$19,
                        AD727&lt;1)),
                1,
                0),
            0)))</f>
        <v>1</v>
      </c>
      <c r="AH727" s="5">
        <f ca="1">IFERROR(IF('1D'!V32="Supercritical",
        MAX('1D'!$D$16,
            IFERROR(L727,
                MAX('1D'!$D$16,
                    POWER((ABS(K727)^2)/('1D'!$I$5*MAX(F727,
                                0.1)^2),
                        1/3)))),
        IF('1D'!V32="Subcritical",
            MAX('1D'!$D$16,
                IFERROR(W727,
                    MAX('1D'!$D$16,
                        POWER((ABS(K727)^2)/('1D'!$I$5*MAX(F727,
                                    0.1)^2),
                            1/3)))),
            IF(IFERROR(T727,
                    -1E+99)&gt;=IFERROR(AE727,
                    -1E+99),
                MAX('1D'!$D$16,
                    IFERROR(L727,
                        MAX('1D'!$D$16,
                            POWER((ABS(K727)^2)/('1D'!$I$5*MAX(F727,
                                        0.1)^2),
                                1/3)))),
                MAX('1D'!$D$16,
                    IFERROR(W727,
                        MAX('1D'!$D$16,
                            POWER((ABS(K727)^2)/('1D'!$I$5*MAX(F727,
                                        0.1)^2),
                                1/3))))))),
    MAX('1D'!$D$16,
        POWER((ABS(K727)^2)/('1D'!$I$5*MAX(F727,
                    0.1)^2),
            1/3)))</f>
        <v>2.0411692021517887</v>
      </c>
      <c r="AI727" s="5">
        <f t="shared" ca="1" si="162"/>
        <v>634.24516920215171</v>
      </c>
      <c r="AJ727" s="5">
        <f ca="1">AI727+((ABS(K727)/MAX(((F727)+(G727)*(AH727))*(AH727),
            0.000001))^2)/(2*'1D'!$I$5)</f>
        <v>635.48205485276549</v>
      </c>
      <c r="AM727">
        <v>0</v>
      </c>
      <c r="AN727">
        <v>0</v>
      </c>
      <c r="AO727" s="5">
        <f t="shared" si="163"/>
        <v>0</v>
      </c>
      <c r="AP727" s="5">
        <f t="shared" si="167"/>
        <v>0</v>
      </c>
      <c r="AQ727" s="5">
        <f ca="1">ABS(ABS(K727)/MAX(((F727)+(G727)*(AH727))*(AH727),
        0.000001))/SQRT('1D'!$I$5*MAX((((F727)+(G727)*(AH727))*(AH727))/MAX((F727)+2*(G727)*(AH727),
            0.000001),
        0.000001))</f>
        <v>1.1008807303617345</v>
      </c>
      <c r="AR727" s="5" t="str">
        <f t="shared" ca="1" si="164"/>
        <v>Supercritical</v>
      </c>
      <c r="AS727" s="5">
        <f ca="1">((ABS(K727)*'1D'!$D$6)/(MAX(((F727)+(G727)*(AH727))*(AH727),
            0.000001)*MAX(((((F727)+(G727)*(AH727))*(AH727))/MAX((F727)+2*(AH727)*SQRT(1+(G727)^2),
                    0.000001))^(2/3),
            0.000001)))^2</f>
        <v>4.6368613730779417E-3</v>
      </c>
    </row>
    <row r="728" spans="1:45" x14ac:dyDescent="0.35">
      <c r="A728">
        <v>719</v>
      </c>
      <c r="B728">
        <v>717.99599999999998</v>
      </c>
      <c r="C728">
        <v>616102.255</v>
      </c>
      <c r="D728">
        <v>3097287.1069999998</v>
      </c>
      <c r="E728">
        <v>632.20349999999996</v>
      </c>
      <c r="F728">
        <v>5.0670000000000002</v>
      </c>
      <c r="G728">
        <v>0</v>
      </c>
      <c r="H728" t="s">
        <v>176</v>
      </c>
      <c r="I728">
        <v>0.53900000000000003</v>
      </c>
      <c r="J728" s="5">
        <f t="shared" si="165"/>
        <v>1</v>
      </c>
      <c r="K728" s="5">
        <f t="shared" ca="1" si="166"/>
        <v>50.95</v>
      </c>
      <c r="L728" s="5">
        <f ca="1">IF($A$2=0,
    IFERROR(L727,
        MAX('1D'!$D$16,
            POWER((ABS(K728)^2)/('1D'!$I$5*MAX(F728,
                        0.1)^2),
                1/3))),
    IF(IFERROR(V727,
            0)=0,
        IFERROR(L727,
            MAX('1D'!$D$16,
                POWER((ABS(K728)^2)/('1D'!$I$5*MAX(F728,
                            0.1)^2),
                    1/3))),
        IF(OR(IFERROR(L728,
                    0)=0,
                IFERROR(S727,
                    0)&lt;1,
                IFERROR(S728,
                    0)&lt;1),
            MAX('1D'!$D$16,
                POWER((ABS(K728)^2)/('1D'!$I$5*MAX(F728,
                            0.1)^2),
                    1/3)),
            IF(IFERROR(U728,
                    0)&gt;0,
                MAX('1D'!$D$16,
                    IFERROR(L728,
                        0)+((IFERROR(U728,
                                0))*'1D'!$D$18*IF((IFERROR(S728,
                                    0))&lt;1,
                            1,
                            -1))),
                IF(IFERROR(U728,
                        0)&lt;0,
                    IF(ABS((MAX('1D'!$D$16,
                                    POWER((ABS(K728)^2)/('1D'!$I$5*MAX(F728,
                                                0.1)^2),
                                        1/3)))-IFERROR(L728,
                                0))&gt;'1D'!$D$19,
                        MAX('1D'!$D$16,
                            IF((MAX('1D'!$D$16,
                                        POWER((ABS(K728)^2)/('1D'!$I$5*MAX(F728,
                                                    0.1)^2),
                                            1/3)))&gt;IFERROR(L728,
                                    0),
                                MIN((MAX('1D'!$D$16,
                                            POWER((ABS(K728)^2)/('1D'!$I$5*MAX(F728,
                                                        0.1)^2),
                                                1/3))),
                                    IFERROR(L728,
                                        0)+(MIN(ABS(IFERROR(U728,
                                                    0))*'1D'!$D$18,
                                            ABS((MAX('1D'!$D$16,
                                                        POWER((ABS(K728)^2)/('1D'!$I$5*MAX(F728,
                                                                    0.1)^2),
                                                            1/3)))-IFERROR(L728,
                                                    0))))),
                                MAX((MAX('1D'!$D$16,
                                            POWER((ABS(K728)^2)/('1D'!$I$5*MAX(F728,
                                                        0.1)^2),
                                                1/3))),
                                    IFERROR(L728,
                                        0)-(MIN(ABS(IFERROR(U728,
                                                    0))*'1D'!$D$18,
                                            ABS((MAX('1D'!$D$16,
                                                        POWER((ABS(K728)^2)/('1D'!$I$5*MAX(F728,
                                                                    0.1)^2),
                                                            1/3)))-IFERROR(L728,
                                                    0))))))),
                        MAX('1D'!$D$16,
                            POWER((ABS(K728)^2)/('1D'!$I$5*MAX(F728,
                                        0.1)^2),
                                1/3))),
                    MAX('1D'!$D$16,
                        IFERROR(L728,
                            0)))))))</f>
        <v>2.0411692021517887</v>
      </c>
      <c r="M728" s="5">
        <f t="shared" ca="1" si="154"/>
        <v>10.342604347303114</v>
      </c>
      <c r="N728" s="5">
        <f t="shared" ca="1" si="155"/>
        <v>1.1304210086314284</v>
      </c>
      <c r="O728" s="5">
        <f t="shared" ca="1" si="156"/>
        <v>4.9262253770043394</v>
      </c>
      <c r="P728" s="5">
        <f t="shared" ca="1" si="157"/>
        <v>634.24466920215173</v>
      </c>
      <c r="Q728" s="5">
        <f ca="1">P728+((ABS(K728)/MAX(((F728)+(G728)*(L728))*(L728),
            0.000001))^2)/(2*'1D'!$I$5)</f>
        <v>635.4815548527655</v>
      </c>
      <c r="R728" s="5">
        <f ca="1">((ABS(K728)*'1D'!$D$6)/(MAX(((F728)+(G728)*(L728))*(L728),
            0.000001)*MAX(((((F728)+(G728)*(L728))*(L728))/MAX((F728)+2*(L728)*SQRT(1+(G728)^2),
                    0.000001))^(2/3),
            0.000001)))^2</f>
        <v>4.6368613730779417E-3</v>
      </c>
      <c r="S728" s="5">
        <f ca="1">ABS(ABS(K728)/MAX(((F728)+(G728)*(L728))*(L728),
        0.000001))/SQRT('1D'!$I$5*MAX((((F728)+(G728)*(L728))*(L728))/MAX((F728)+2*(G728)*(L728),
            0.000001),
        0.000001))</f>
        <v>1.1008807303617345</v>
      </c>
      <c r="T728" s="5">
        <f ca="1">((F728)*(L728)^2)/2+(G728)*(L728)^3/3+(ABS(K728)^2)/('1D'!$I$5*MAX(((F728)+(G728)*(L728))*(L728),
        0.000001))</f>
        <v>36.140740546187139</v>
      </c>
      <c r="U728" s="5">
        <f ca="1">IF($A$2=0,
    0,
    IFERROR(Q727-(((R727+R728)/2)*J728)-(IF(O727&gt;O728,
                '1D'!$D$8*((O727^2-O728^2)/(2*'1D'!$I$5)),
                '1D'!$D$9*((O728^2-O727^2)/(2*'1D'!$I$5)))+('1D'!$D$10*(ABS(I728)/90)*(MAX(O727^2,
                        O728^2)/(2*'1D'!$I$5))))-Q728,
        0))</f>
        <v>-5.2479969825753869E-3</v>
      </c>
      <c r="V728" s="5">
        <f ca="1">IF($A$2=0,
    1,
    IF(IFERROR(V727,
            0)=0,
        0,
        IFERROR(IF(ROUND(S728,
                    3)=1,
                1,
                IF(AND(ABS(U728)&lt;'1D'!$D$19,
                        S728&gt;1),
                    1,
                    0)),
            0)))</f>
        <v>0</v>
      </c>
      <c r="W728" s="5">
        <f ca="1">IF($A$2=0,
    MAX(MAX('1D'!$D$16,
            MAX('1D'!$D$16,
                POWER((ABS(K728)^2)/('1D'!$I$5*MAX(F728,
                            0.1)^2),
                    1/3))),
        IFERROR(W1396,
            MAX(MAX('1D'!$D$16,
                    MAX('1D'!$D$16,
                        POWER((ABS(K728)^2)/('1D'!$I$5*MAX(F728,
                                    0.1)^2),
                            1/3))),
                ($L$2)-E1396))),
    IF(IFERROR(AG729,
            0)=0,
        MAX(MAX('1D'!$D$16,
                MAX('1D'!$D$16,
                    POWER((ABS(K728)^2)/('1D'!$I$5*MAX(F728,
                                0.1)^2),
                        1/3))),
            IFERROR(W1396,
                MAX(MAX('1D'!$D$16,
                        MAX('1D'!$D$16,
                            POWER((ABS(K728)^2)/('1D'!$I$5*MAX(F728,
                                        0.1)^2),
                                1/3))),
                    ($L$2)-E1396))),
        IF(IFERROR(W728,
                0)=0,
            MAX(MAX('1D'!$D$16,
                    MAX('1D'!$D$16,
                        POWER((ABS(K728)^2)/('1D'!$I$5*MAX(F728,
                                    0.1)^2),
                            1/3))),
                IFERROR(W1396,
                    MAX(MAX('1D'!$D$16,
                            MAX('1D'!$D$16,
                                POWER((ABS(K728)^2)/('1D'!$I$5*MAX(F728,
                                            0.1)^2),
                                    1/3))),
                        ($L$2)-E1396))),
            IF(OR(IFERROR(AD728,
                        0)&gt;=1,
                    IFERROR(AD729,
                        0)&gt;=1),
                MAX('1D'!$D$16,
                    MAX('1D'!$D$16,
                        POWER((ABS(K728)^2)/('1D'!$I$5*MAX(F728,
                                    0.1)^2),
                            1/3))),
                IF(ABS(IFERROR(AF728,
                            0))&lt;'1D'!$D$19,
                    MAX(MAX('1D'!$D$16,
                            MAX('1D'!$D$16,
                                POWER((ABS(K728)^2)/('1D'!$I$5*MAX(F728,
                                            0.1)^2),
                                    1/3))),
                        IFERROR(W728,
                            0)),
                    MAX(MAX('1D'!$D$16,
                            MAX('1D'!$D$16,
                                POWER((ABS(K728)^2)/('1D'!$I$5*MAX(F728,
                                            0.1)^2),
                                    1/3))),
                        (IFERROR(W728,
                                0))+((IFERROR(AF728,
                                    0))*'1D'!$D$18)))))))</f>
        <v>2.1762353150568448</v>
      </c>
      <c r="X728" s="5">
        <f t="shared" ca="1" si="158"/>
        <v>11.026984341393034</v>
      </c>
      <c r="Y728" s="5">
        <f t="shared" ca="1" si="159"/>
        <v>1.1706586043317746</v>
      </c>
      <c r="Z728" s="5">
        <f t="shared" ca="1" si="160"/>
        <v>4.6204835721716018</v>
      </c>
      <c r="AA728" s="5">
        <f t="shared" ca="1" si="161"/>
        <v>634.37973531505679</v>
      </c>
      <c r="AB728" s="5">
        <f ca="1">AA728+((ABS(K728)/MAX(((F728)+(G728)*(W728))*(W728),
            0.000001))^2)/(2*'1D'!$I$5)</f>
        <v>635.46785297258521</v>
      </c>
      <c r="AC728" s="5">
        <f ca="1">((ABS(K728)*'1D'!$D$6)/(MAX(((F728)+(G728)*(W728))*(W728),
            0.000001)*MAX(((((F728)+(G728)*(W728))*(W728))/MAX((F728)+2*(W728)*SQRT(1+(G728)^2),
                    0.000001))^(2/3),
            0.000001)))^2</f>
        <v>3.8932924749513747E-3</v>
      </c>
      <c r="AD728" s="5">
        <f ca="1">ABS(ABS(K728)/MAX(((F728)+(G728)*(W728))*(W728),
        0.000001))/SQRT('1D'!$I$5*MAX((((F728)+(G728)*(W728))*(W728))/MAX((F728)+2*(G728)*(W728),
            0.000001),
        0.000001))</f>
        <v>1</v>
      </c>
      <c r="AE728" s="5">
        <f ca="1">((F728)*(W728)^2)/2+(G728)*(W728)^3/3+(ABS(K728)^2)/('1D'!$I$5*MAX(((F728)+(G728)*(W728))*(W728),
        0.000001))</f>
        <v>35.995969113477543</v>
      </c>
      <c r="AF728" s="5">
        <f ca="1">IF($A$2=0,
    0,
    IFERROR(AB729+(((AC728+AC729)/2)*J729)+(IF(Z728&gt;Z729,
                '1D'!$D$8*((Z728^2-Z729^2)/(2*'1D'!$I$5)),
                '1D'!$D$9*((Z729^2-Z728^2)/(2*'1D'!$I$5)))+('1D'!$D$10*(ABS(I729)/90)*(MAX(Z728^2,
                        Z729^2)/(2*'1D'!$I$5))))-AB728,
        0))</f>
        <v>4.4161230730423995E-3</v>
      </c>
      <c r="AG728" s="5">
        <f ca="1">IF($A$2=0,
    1,
    IF(IFERROR(AG729,
            0)=0,
        0,
        IFERROR(IF(OR(ROUND(AD728,
                        3)&gt;=1,
                    AND(ABS(AF728)&lt;'1D'!$D$19,
                        AD728&lt;1)),
                1,
                0),
            0)))</f>
        <v>1</v>
      </c>
      <c r="AH728" s="5">
        <f ca="1">IFERROR(IF('1D'!V32="Supercritical",
        MAX('1D'!$D$16,
            IFERROR(L728,
                MAX('1D'!$D$16,
                    POWER((ABS(K728)^2)/('1D'!$I$5*MAX(F728,
                                0.1)^2),
                        1/3)))),
        IF('1D'!V32="Subcritical",
            MAX('1D'!$D$16,
                IFERROR(W728,
                    MAX('1D'!$D$16,
                        POWER((ABS(K728)^2)/('1D'!$I$5*MAX(F728,
                                    0.1)^2),
                            1/3)))),
            IF(IFERROR(T728,
                    -1E+99)&gt;=IFERROR(AE728,
                    -1E+99),
                MAX('1D'!$D$16,
                    IFERROR(L728,
                        MAX('1D'!$D$16,
                            POWER((ABS(K728)^2)/('1D'!$I$5*MAX(F728,
                                        0.1)^2),
                                1/3)))),
                MAX('1D'!$D$16,
                    IFERROR(W728,
                        MAX('1D'!$D$16,
                            POWER((ABS(K728)^2)/('1D'!$I$5*MAX(F728,
                                        0.1)^2),
                                1/3))))))),
    MAX('1D'!$D$16,
        POWER((ABS(K728)^2)/('1D'!$I$5*MAX(F728,
                    0.1)^2),
            1/3)))</f>
        <v>2.0411692021517887</v>
      </c>
      <c r="AI728" s="5">
        <f t="shared" ca="1" si="162"/>
        <v>634.24466920215173</v>
      </c>
      <c r="AJ728" s="5">
        <f ca="1">AI728+((ABS(K728)/MAX(((F728)+(G728)*(AH728))*(AH728),
            0.000001))^2)/(2*'1D'!$I$5)</f>
        <v>635.4815548527655</v>
      </c>
      <c r="AM728">
        <v>0</v>
      </c>
      <c r="AN728">
        <v>0</v>
      </c>
      <c r="AO728" s="5">
        <f t="shared" si="163"/>
        <v>0</v>
      </c>
      <c r="AP728" s="5">
        <f t="shared" si="167"/>
        <v>0</v>
      </c>
      <c r="AQ728" s="5">
        <f ca="1">ABS(ABS(K728)/MAX(((F728)+(G728)*(AH728))*(AH728),
        0.000001))/SQRT('1D'!$I$5*MAX((((F728)+(G728)*(AH728))*(AH728))/MAX((F728)+2*(G728)*(AH728),
            0.000001),
        0.000001))</f>
        <v>1.1008807303617345</v>
      </c>
      <c r="AR728" s="5" t="str">
        <f t="shared" ca="1" si="164"/>
        <v>Supercritical</v>
      </c>
      <c r="AS728" s="5">
        <f ca="1">((ABS(K728)*'1D'!$D$6)/(MAX(((F728)+(G728)*(AH728))*(AH728),
            0.000001)*MAX(((((F728)+(G728)*(AH728))*(AH728))/MAX((F728)+2*(AH728)*SQRT(1+(G728)^2),
                    0.000001))^(2/3),
            0.000001)))^2</f>
        <v>4.6368613730779417E-3</v>
      </c>
    </row>
    <row r="729" spans="1:45" x14ac:dyDescent="0.35">
      <c r="A729">
        <v>720</v>
      </c>
      <c r="B729">
        <v>718.99599999999998</v>
      </c>
      <c r="C729">
        <v>616101.804</v>
      </c>
      <c r="D729">
        <v>3097286.2140000002</v>
      </c>
      <c r="E729">
        <v>632.20299999999997</v>
      </c>
      <c r="F729">
        <v>5.0670000000000002</v>
      </c>
      <c r="G729">
        <v>0</v>
      </c>
      <c r="H729" t="s">
        <v>176</v>
      </c>
      <c r="I729">
        <v>0.56399999999999995</v>
      </c>
      <c r="J729" s="5">
        <f t="shared" si="165"/>
        <v>1</v>
      </c>
      <c r="K729" s="5">
        <f t="shared" ca="1" si="166"/>
        <v>50.95</v>
      </c>
      <c r="L729" s="5">
        <f ca="1">IF($A$2=0,
    IFERROR(L728,
        MAX('1D'!$D$16,
            POWER((ABS(K729)^2)/('1D'!$I$5*MAX(F729,
                        0.1)^2),
                1/3))),
    IF(IFERROR(V728,
            0)=0,
        IFERROR(L728,
            MAX('1D'!$D$16,
                POWER((ABS(K729)^2)/('1D'!$I$5*MAX(F729,
                            0.1)^2),
                    1/3))),
        IF(OR(IFERROR(L729,
                    0)=0,
                IFERROR(S728,
                    0)&lt;1,
                IFERROR(S729,
                    0)&lt;1),
            MAX('1D'!$D$16,
                POWER((ABS(K729)^2)/('1D'!$I$5*MAX(F729,
                            0.1)^2),
                    1/3)),
            IF(IFERROR(U729,
                    0)&gt;0,
                MAX('1D'!$D$16,
                    IFERROR(L729,
                        0)+((IFERROR(U729,
                                0))*'1D'!$D$18*IF((IFERROR(S729,
                                    0))&lt;1,
                            1,
                            -1))),
                IF(IFERROR(U729,
                        0)&lt;0,
                    IF(ABS((MAX('1D'!$D$16,
                                    POWER((ABS(K729)^2)/('1D'!$I$5*MAX(F729,
                                                0.1)^2),
                                        1/3)))-IFERROR(L729,
                                0))&gt;'1D'!$D$19,
                        MAX('1D'!$D$16,
                            IF((MAX('1D'!$D$16,
                                        POWER((ABS(K729)^2)/('1D'!$I$5*MAX(F729,
                                                    0.1)^2),
                                            1/3)))&gt;IFERROR(L729,
                                    0),
                                MIN((MAX('1D'!$D$16,
                                            POWER((ABS(K729)^2)/('1D'!$I$5*MAX(F729,
                                                        0.1)^2),
                                                1/3))),
                                    IFERROR(L729,
                                        0)+(MIN(ABS(IFERROR(U729,
                                                    0))*'1D'!$D$18,
                                            ABS((MAX('1D'!$D$16,
                                                        POWER((ABS(K729)^2)/('1D'!$I$5*MAX(F729,
                                                                    0.1)^2),
                                                            1/3)))-IFERROR(L729,
                                                    0))))),
                                MAX((MAX('1D'!$D$16,
                                            POWER((ABS(K729)^2)/('1D'!$I$5*MAX(F729,
                                                        0.1)^2),
                                                1/3))),
                                    IFERROR(L729,
                                        0)-(MIN(ABS(IFERROR(U729,
                                                    0))*'1D'!$D$18,
                                            ABS((MAX('1D'!$D$16,
                                                        POWER((ABS(K729)^2)/('1D'!$I$5*MAX(F729,
                                                                    0.1)^2),
                                                            1/3)))-IFERROR(L729,
                                                    0))))))),
                        MAX('1D'!$D$16,
                            POWER((ABS(K729)^2)/('1D'!$I$5*MAX(F729,
                                        0.1)^2),
                                1/3))),
                    MAX('1D'!$D$16,
                        IFERROR(L729,
                            0)))))))</f>
        <v>2.0411692021517887</v>
      </c>
      <c r="M729" s="5">
        <f t="shared" ca="1" si="154"/>
        <v>10.342604347303114</v>
      </c>
      <c r="N729" s="5">
        <f t="shared" ca="1" si="155"/>
        <v>1.1304210086314284</v>
      </c>
      <c r="O729" s="5">
        <f t="shared" ca="1" si="156"/>
        <v>4.9262253770043394</v>
      </c>
      <c r="P729" s="5">
        <f t="shared" ca="1" si="157"/>
        <v>634.24416920215174</v>
      </c>
      <c r="Q729" s="5">
        <f ca="1">P729+((ABS(K729)/MAX(((F729)+(G729)*(L729))*(L729),
            0.000001))^2)/(2*'1D'!$I$5)</f>
        <v>635.48105485276551</v>
      </c>
      <c r="R729" s="5">
        <f ca="1">((ABS(K729)*'1D'!$D$6)/(MAX(((F729)+(G729)*(L729))*(L729),
            0.000001)*MAX(((((F729)+(G729)*(L729))*(L729))/MAX((F729)+2*(L729)*SQRT(1+(G729)^2),
                    0.000001))^(2/3),
            0.000001)))^2</f>
        <v>4.6368613730779417E-3</v>
      </c>
      <c r="S729" s="5">
        <f ca="1">ABS(ABS(K729)/MAX(((F729)+(G729)*(L729))*(L729),
        0.000001))/SQRT('1D'!$I$5*MAX((((F729)+(G729)*(L729))*(L729))/MAX((F729)+2*(G729)*(L729),
            0.000001),
        0.000001))</f>
        <v>1.1008807303617345</v>
      </c>
      <c r="T729" s="5">
        <f ca="1">((F729)*(L729)^2)/2+(G729)*(L729)^3/3+(ABS(K729)^2)/('1D'!$I$5*MAX(((F729)+(G729)*(L729))*(L729),
        0.000001))</f>
        <v>36.140740546187139</v>
      </c>
      <c r="U729" s="5">
        <f ca="1">IF($A$2=0,
    0,
    IFERROR(Q728-(((R728+R729)/2)*J729)-(IF(O728&gt;O729,
                '1D'!$D$8*((O728^2-O729^2)/(2*'1D'!$I$5)),
                '1D'!$D$9*((O729^2-O728^2)/(2*'1D'!$I$5)))+('1D'!$D$10*(ABS(I729)/90)*(MAX(O728^2,
                        O729^2)/(2*'1D'!$I$5))))-Q729,
        0))</f>
        <v>-5.2995338846812956E-3</v>
      </c>
      <c r="V729" s="5">
        <f ca="1">IF($A$2=0,
    1,
    IF(IFERROR(V728,
            0)=0,
        0,
        IFERROR(IF(ROUND(S729,
                    3)=1,
                1,
                IF(AND(ABS(U729)&lt;'1D'!$D$19,
                        S729&gt;1),
                    1,
                    0)),
            0)))</f>
        <v>0</v>
      </c>
      <c r="W729" s="5">
        <f ca="1">IF($A$2=0,
    MAX(MAX('1D'!$D$16,
            MAX('1D'!$D$16,
                POWER((ABS(K729)^2)/('1D'!$I$5*MAX(F729,
                            0.1)^2),
                    1/3))),
        IFERROR(W1396,
            MAX(MAX('1D'!$D$16,
                    MAX('1D'!$D$16,
                        POWER((ABS(K729)^2)/('1D'!$I$5*MAX(F729,
                                    0.1)^2),
                            1/3))),
                ($L$2)-E1396))),
    IF(IFERROR(AG730,
            0)=0,
        MAX(MAX('1D'!$D$16,
                MAX('1D'!$D$16,
                    POWER((ABS(K729)^2)/('1D'!$I$5*MAX(F729,
                                0.1)^2),
                        1/3))),
            IFERROR(W1396,
                MAX(MAX('1D'!$D$16,
                        MAX('1D'!$D$16,
                            POWER((ABS(K729)^2)/('1D'!$I$5*MAX(F729,
                                        0.1)^2),
                                1/3))),
                    ($L$2)-E1396))),
        IF(IFERROR(W729,
                0)=0,
            MAX(MAX('1D'!$D$16,
                    MAX('1D'!$D$16,
                        POWER((ABS(K729)^2)/('1D'!$I$5*MAX(F729,
                                    0.1)^2),
                            1/3))),
                IFERROR(W1396,
                    MAX(MAX('1D'!$D$16,
                            MAX('1D'!$D$16,
                                POWER((ABS(K729)^2)/('1D'!$I$5*MAX(F729,
                                            0.1)^2),
                                    1/3))),
                        ($L$2)-E1396))),
            IF(OR(IFERROR(AD729,
                        0)&gt;=1,
                    IFERROR(AD730,
                        0)&gt;=1),
                MAX('1D'!$D$16,
                    MAX('1D'!$D$16,
                        POWER((ABS(K729)^2)/('1D'!$I$5*MAX(F729,
                                    0.1)^2),
                            1/3))),
                IF(ABS(IFERROR(AF729,
                            0))&lt;'1D'!$D$19,
                    MAX(MAX('1D'!$D$16,
                            MAX('1D'!$D$16,
                                POWER((ABS(K729)^2)/('1D'!$I$5*MAX(F729,
                                            0.1)^2),
                                    1/3))),
                        IFERROR(W729,
                            0)),
                    MAX(MAX('1D'!$D$16,
                            MAX('1D'!$D$16,
                                POWER((ABS(K729)^2)/('1D'!$I$5*MAX(F729,
                                            0.1)^2),
                                    1/3))),
                        (IFERROR(W729,
                                0))+((IFERROR(AF729,
                                    0))*'1D'!$D$18)))))))</f>
        <v>2.1762353150568448</v>
      </c>
      <c r="X729" s="5">
        <f t="shared" ca="1" si="158"/>
        <v>11.026984341393034</v>
      </c>
      <c r="Y729" s="5">
        <f t="shared" ca="1" si="159"/>
        <v>1.1706586043317746</v>
      </c>
      <c r="Z729" s="5">
        <f t="shared" ca="1" si="160"/>
        <v>4.6204835721716018</v>
      </c>
      <c r="AA729" s="5">
        <f t="shared" ca="1" si="161"/>
        <v>634.3792353150568</v>
      </c>
      <c r="AB729" s="5">
        <f ca="1">AA729+((ABS(K729)/MAX(((F729)+(G729)*(W729))*(W729),
            0.000001))^2)/(2*'1D'!$I$5)</f>
        <v>635.46735297258522</v>
      </c>
      <c r="AC729" s="5">
        <f ca="1">((ABS(K729)*'1D'!$D$6)/(MAX(((F729)+(G729)*(W729))*(W729),
            0.000001)*MAX(((((F729)+(G729)*(W729))*(W729))/MAX((F729)+2*(W729)*SQRT(1+(G729)^2),
                    0.000001))^(2/3),
            0.000001)))^2</f>
        <v>3.8932924749513747E-3</v>
      </c>
      <c r="AD729" s="5">
        <f ca="1">ABS(ABS(K729)/MAX(((F729)+(G729)*(W729))*(W729),
        0.000001))/SQRT('1D'!$I$5*MAX((((F729)+(G729)*(W729))*(W729))/MAX((F729)+2*(G729)*(W729),
            0.000001),
        0.000001))</f>
        <v>1</v>
      </c>
      <c r="AE729" s="5">
        <f ca="1">((F729)*(W729)^2)/2+(G729)*(W729)^3/3+(ABS(K729)^2)/('1D'!$I$5*MAX(((F729)+(G729)*(W729))*(W729),
        0.000001))</f>
        <v>35.995969113477543</v>
      </c>
      <c r="AF729" s="5">
        <f ca="1">IF($A$2=0,
    0,
    IFERROR(AB730+(((AC729+AC730)/2)*J730)+(IF(Z729&gt;Z730,
                '1D'!$D$8*((Z729^2-Z730^2)/(2*'1D'!$I$5)),
                '1D'!$D$9*((Z730^2-Z729^2)/(2*'1D'!$I$5)))+('1D'!$D$10*(ABS(I730)/90)*(MAX(Z729^2,
                        Z730^2)/(2*'1D'!$I$5))))-AB729,
        0))</f>
        <v>4.510426603360429E-3</v>
      </c>
      <c r="AG729" s="5">
        <f ca="1">IF($A$2=0,
    1,
    IF(IFERROR(AG730,
            0)=0,
        0,
        IFERROR(IF(OR(ROUND(AD729,
                        3)&gt;=1,
                    AND(ABS(AF729)&lt;'1D'!$D$19,
                        AD729&lt;1)),
                1,
                0),
            0)))</f>
        <v>1</v>
      </c>
      <c r="AH729" s="5">
        <f ca="1">IFERROR(IF('1D'!V32="Supercritical",
        MAX('1D'!$D$16,
            IFERROR(L729,
                MAX('1D'!$D$16,
                    POWER((ABS(K729)^2)/('1D'!$I$5*MAX(F729,
                                0.1)^2),
                        1/3)))),
        IF('1D'!V32="Subcritical",
            MAX('1D'!$D$16,
                IFERROR(W729,
                    MAX('1D'!$D$16,
                        POWER((ABS(K729)^2)/('1D'!$I$5*MAX(F729,
                                    0.1)^2),
                            1/3)))),
            IF(IFERROR(T729,
                    -1E+99)&gt;=IFERROR(AE729,
                    -1E+99),
                MAX('1D'!$D$16,
                    IFERROR(L729,
                        MAX('1D'!$D$16,
                            POWER((ABS(K729)^2)/('1D'!$I$5*MAX(F729,
                                        0.1)^2),
                                1/3)))),
                MAX('1D'!$D$16,
                    IFERROR(W729,
                        MAX('1D'!$D$16,
                            POWER((ABS(K729)^2)/('1D'!$I$5*MAX(F729,
                                        0.1)^2),
                                1/3))))))),
    MAX('1D'!$D$16,
        POWER((ABS(K729)^2)/('1D'!$I$5*MAX(F729,
                    0.1)^2),
            1/3)))</f>
        <v>2.0411692021517887</v>
      </c>
      <c r="AI729" s="5">
        <f t="shared" ca="1" si="162"/>
        <v>634.24416920215174</v>
      </c>
      <c r="AJ729" s="5">
        <f ca="1">AI729+((ABS(K729)/MAX(((F729)+(G729)*(AH729))*(AH729),
            0.000001))^2)/(2*'1D'!$I$5)</f>
        <v>635.48105485276551</v>
      </c>
      <c r="AM729">
        <v>0</v>
      </c>
      <c r="AN729">
        <v>0</v>
      </c>
      <c r="AO729" s="5">
        <f t="shared" si="163"/>
        <v>0</v>
      </c>
      <c r="AP729" s="5">
        <f t="shared" si="167"/>
        <v>0</v>
      </c>
      <c r="AQ729" s="5">
        <f ca="1">ABS(ABS(K729)/MAX(((F729)+(G729)*(AH729))*(AH729),
        0.000001))/SQRT('1D'!$I$5*MAX((((F729)+(G729)*(AH729))*(AH729))/MAX((F729)+2*(G729)*(AH729),
            0.000001),
        0.000001))</f>
        <v>1.1008807303617345</v>
      </c>
      <c r="AR729" s="5" t="str">
        <f t="shared" ca="1" si="164"/>
        <v>Supercritical</v>
      </c>
      <c r="AS729" s="5">
        <f ca="1">((ABS(K729)*'1D'!$D$6)/(MAX(((F729)+(G729)*(AH729))*(AH729),
            0.000001)*MAX(((((F729)+(G729)*(AH729))*(AH729))/MAX((F729)+2*(AH729)*SQRT(1+(G729)^2),
                    0.000001))^(2/3),
            0.000001)))^2</f>
        <v>4.6368613730779417E-3</v>
      </c>
    </row>
    <row r="730" spans="1:45" x14ac:dyDescent="0.35">
      <c r="A730">
        <v>721</v>
      </c>
      <c r="B730">
        <v>719.99599999999998</v>
      </c>
      <c r="C730">
        <v>616101.36199999996</v>
      </c>
      <c r="D730">
        <v>3097285.3169999998</v>
      </c>
      <c r="E730">
        <v>632.20249999999999</v>
      </c>
      <c r="F730">
        <v>5.0670000000000002</v>
      </c>
      <c r="G730">
        <v>0</v>
      </c>
      <c r="H730" t="s">
        <v>176</v>
      </c>
      <c r="I730">
        <v>0.61599999999999999</v>
      </c>
      <c r="J730" s="5">
        <f t="shared" si="165"/>
        <v>1</v>
      </c>
      <c r="K730" s="5">
        <f t="shared" ca="1" si="166"/>
        <v>50.95</v>
      </c>
      <c r="L730" s="5">
        <f ca="1">IF($A$2=0,
    IFERROR(L729,
        MAX('1D'!$D$16,
            POWER((ABS(K730)^2)/('1D'!$I$5*MAX(F730,
                        0.1)^2),
                1/3))),
    IF(IFERROR(V729,
            0)=0,
        IFERROR(L729,
            MAX('1D'!$D$16,
                POWER((ABS(K730)^2)/('1D'!$I$5*MAX(F730,
                            0.1)^2),
                    1/3))),
        IF(OR(IFERROR(L730,
                    0)=0,
                IFERROR(S729,
                    0)&lt;1,
                IFERROR(S730,
                    0)&lt;1),
            MAX('1D'!$D$16,
                POWER((ABS(K730)^2)/('1D'!$I$5*MAX(F730,
                            0.1)^2),
                    1/3)),
            IF(IFERROR(U730,
                    0)&gt;0,
                MAX('1D'!$D$16,
                    IFERROR(L730,
                        0)+((IFERROR(U730,
                                0))*'1D'!$D$18*IF((IFERROR(S730,
                                    0))&lt;1,
                            1,
                            -1))),
                IF(IFERROR(U730,
                        0)&lt;0,
                    IF(ABS((MAX('1D'!$D$16,
                                    POWER((ABS(K730)^2)/('1D'!$I$5*MAX(F730,
                                                0.1)^2),
                                        1/3)))-IFERROR(L730,
                                0))&gt;'1D'!$D$19,
                        MAX('1D'!$D$16,
                            IF((MAX('1D'!$D$16,
                                        POWER((ABS(K730)^2)/('1D'!$I$5*MAX(F730,
                                                    0.1)^2),
                                            1/3)))&gt;IFERROR(L730,
                                    0),
                                MIN((MAX('1D'!$D$16,
                                            POWER((ABS(K730)^2)/('1D'!$I$5*MAX(F730,
                                                        0.1)^2),
                                                1/3))),
                                    IFERROR(L730,
                                        0)+(MIN(ABS(IFERROR(U730,
                                                    0))*'1D'!$D$18,
                                            ABS((MAX('1D'!$D$16,
                                                        POWER((ABS(K730)^2)/('1D'!$I$5*MAX(F730,
                                                                    0.1)^2),
                                                            1/3)))-IFERROR(L730,
                                                    0))))),
                                MAX((MAX('1D'!$D$16,
                                            POWER((ABS(K730)^2)/('1D'!$I$5*MAX(F730,
                                                        0.1)^2),
                                                1/3))),
                                    IFERROR(L730,
                                        0)-(MIN(ABS(IFERROR(U730,
                                                    0))*'1D'!$D$18,
                                            ABS((MAX('1D'!$D$16,
                                                        POWER((ABS(K730)^2)/('1D'!$I$5*MAX(F730,
                                                                    0.1)^2),
                                                            1/3)))-IFERROR(L730,
                                                    0))))))),
                        MAX('1D'!$D$16,
                            POWER((ABS(K730)^2)/('1D'!$I$5*MAX(F730,
                                        0.1)^2),
                                1/3))),
                    MAX('1D'!$D$16,
                        IFERROR(L730,
                            0)))))))</f>
        <v>2.0411692021517887</v>
      </c>
      <c r="M730" s="5">
        <f t="shared" ca="1" si="154"/>
        <v>10.342604347303114</v>
      </c>
      <c r="N730" s="5">
        <f t="shared" ca="1" si="155"/>
        <v>1.1304210086314284</v>
      </c>
      <c r="O730" s="5">
        <f t="shared" ca="1" si="156"/>
        <v>4.9262253770043394</v>
      </c>
      <c r="P730" s="5">
        <f t="shared" ca="1" si="157"/>
        <v>634.24366920215175</v>
      </c>
      <c r="Q730" s="5">
        <f ca="1">P730+((ABS(K730)/MAX(((F730)+(G730)*(L730))*(L730),
            0.000001))^2)/(2*'1D'!$I$5)</f>
        <v>635.48055485276552</v>
      </c>
      <c r="R730" s="5">
        <f ca="1">((ABS(K730)*'1D'!$D$6)/(MAX(((F730)+(G730)*(L730))*(L730),
            0.000001)*MAX(((((F730)+(G730)*(L730))*(L730))/MAX((F730)+2*(L730)*SQRT(1+(G730)^2),
                    0.000001))^(2/3),
            0.000001)))^2</f>
        <v>4.6368613730779417E-3</v>
      </c>
      <c r="S730" s="5">
        <f ca="1">ABS(ABS(K730)/MAX(((F730)+(G730)*(L730))*(L730),
        0.000001))/SQRT('1D'!$I$5*MAX((((F730)+(G730)*(L730))*(L730))/MAX((F730)+2*(G730)*(L730),
            0.000001),
        0.000001))</f>
        <v>1.1008807303617345</v>
      </c>
      <c r="T730" s="5">
        <f ca="1">((F730)*(L730)^2)/2+(G730)*(L730)^3/3+(ABS(K730)^2)/('1D'!$I$5*MAX(((F730)+(G730)*(L730))*(L730),
        0.000001))</f>
        <v>36.140740546187139</v>
      </c>
      <c r="U730" s="5">
        <f ca="1">IF($A$2=0,
    0,
    IFERROR(Q729-(((R729+R730)/2)*J730)-(IF(O729&gt;O730,
                '1D'!$D$8*((O729^2-O730^2)/(2*'1D'!$I$5)),
                '1D'!$D$9*((O730^2-O729^2)/(2*'1D'!$I$5)))+('1D'!$D$10*(ABS(I730)/90)*(MAX(O729^2,
                        O730^2)/(2*'1D'!$I$5))))-Q730,
        0))</f>
        <v>-5.406730641084323E-3</v>
      </c>
      <c r="V730" s="5">
        <f ca="1">IF($A$2=0,
    1,
    IF(IFERROR(V729,
            0)=0,
        0,
        IFERROR(IF(ROUND(S730,
                    3)=1,
                1,
                IF(AND(ABS(U730)&lt;'1D'!$D$19,
                        S730&gt;1),
                    1,
                    0)),
            0)))</f>
        <v>0</v>
      </c>
      <c r="W730" s="5">
        <f ca="1">IF($A$2=0,
    MAX(MAX('1D'!$D$16,
            MAX('1D'!$D$16,
                POWER((ABS(K730)^2)/('1D'!$I$5*MAX(F730,
                            0.1)^2),
                    1/3))),
        IFERROR(W1396,
            MAX(MAX('1D'!$D$16,
                    MAX('1D'!$D$16,
                        POWER((ABS(K730)^2)/('1D'!$I$5*MAX(F730,
                                    0.1)^2),
                            1/3))),
                ($L$2)-E1396))),
    IF(IFERROR(AG731,
            0)=0,
        MAX(MAX('1D'!$D$16,
                MAX('1D'!$D$16,
                    POWER((ABS(K730)^2)/('1D'!$I$5*MAX(F730,
                                0.1)^2),
                        1/3))),
            IFERROR(W1396,
                MAX(MAX('1D'!$D$16,
                        MAX('1D'!$D$16,
                            POWER((ABS(K730)^2)/('1D'!$I$5*MAX(F730,
                                        0.1)^2),
                                1/3))),
                    ($L$2)-E1396))),
        IF(IFERROR(W730,
                0)=0,
            MAX(MAX('1D'!$D$16,
                    MAX('1D'!$D$16,
                        POWER((ABS(K730)^2)/('1D'!$I$5*MAX(F730,
                                    0.1)^2),
                            1/3))),
                IFERROR(W1396,
                    MAX(MAX('1D'!$D$16,
                            MAX('1D'!$D$16,
                                POWER((ABS(K730)^2)/('1D'!$I$5*MAX(F730,
                                            0.1)^2),
                                    1/3))),
                        ($L$2)-E1396))),
            IF(OR(IFERROR(AD730,
                        0)&gt;=1,
                    IFERROR(AD731,
                        0)&gt;=1),
                MAX('1D'!$D$16,
                    MAX('1D'!$D$16,
                        POWER((ABS(K730)^2)/('1D'!$I$5*MAX(F730,
                                    0.1)^2),
                            1/3))),
                IF(ABS(IFERROR(AF730,
                            0))&lt;'1D'!$D$19,
                    MAX(MAX('1D'!$D$16,
                            MAX('1D'!$D$16,
                                POWER((ABS(K730)^2)/('1D'!$I$5*MAX(F730,
                                            0.1)^2),
                                    1/3))),
                        IFERROR(W730,
                            0)),
                    MAX(MAX('1D'!$D$16,
                            MAX('1D'!$D$16,
                                POWER((ABS(K730)^2)/('1D'!$I$5*MAX(F730,
                                            0.1)^2),
                                    1/3))),
                        (IFERROR(W730,
                                0))+((IFERROR(AF730,
                                    0))*'1D'!$D$18)))))))</f>
        <v>2.1762353150568448</v>
      </c>
      <c r="X730" s="5">
        <f t="shared" ca="1" si="158"/>
        <v>11.026984341393034</v>
      </c>
      <c r="Y730" s="5">
        <f t="shared" ca="1" si="159"/>
        <v>1.1706586043317746</v>
      </c>
      <c r="Z730" s="5">
        <f t="shared" ca="1" si="160"/>
        <v>4.6204835721716018</v>
      </c>
      <c r="AA730" s="5">
        <f t="shared" ca="1" si="161"/>
        <v>634.37873531505682</v>
      </c>
      <c r="AB730" s="5">
        <f ca="1">AA730+((ABS(K730)/MAX(((F730)+(G730)*(W730))*(W730),
            0.000001))^2)/(2*'1D'!$I$5)</f>
        <v>635.46685297258523</v>
      </c>
      <c r="AC730" s="5">
        <f ca="1">((ABS(K730)*'1D'!$D$6)/(MAX(((F730)+(G730)*(W730))*(W730),
            0.000001)*MAX(((((F730)+(G730)*(W730))*(W730))/MAX((F730)+2*(W730)*SQRT(1+(G730)^2),
                    0.000001))^(2/3),
            0.000001)))^2</f>
        <v>3.8932924749513747E-3</v>
      </c>
      <c r="AD730" s="5">
        <f ca="1">ABS(ABS(K730)/MAX(((F730)+(G730)*(W730))*(W730),
        0.000001))/SQRT('1D'!$I$5*MAX((((F730)+(G730)*(W730))*(W730))/MAX((F730)+2*(G730)*(W730),
            0.000001),
        0.000001))</f>
        <v>1</v>
      </c>
      <c r="AE730" s="5">
        <f ca="1">((F730)*(W730)^2)/2+(G730)*(W730)^3/3+(ABS(K730)^2)/('1D'!$I$5*MAX(((F730)+(G730)*(W730))*(W730),
        0.000001))</f>
        <v>35.995969113477543</v>
      </c>
      <c r="AF730" s="5">
        <f ca="1">IF($A$2=0,
    0,
    IFERROR(AB731+(((AC730+AC731)/2)*J731)+(IF(Z730&gt;Z731,
                '1D'!$D$8*((Z730^2-Z731^2)/(2*'1D'!$I$5)),
                '1D'!$D$9*((Z731^2-Z730^2)/(2*'1D'!$I$5)))+('1D'!$D$10*(ABS(I731)/90)*(MAX(Z730^2,
                        Z731^2)/(2*'1D'!$I$5))))-AB730,
        0))</f>
        <v>4.3632644860736036E-3</v>
      </c>
      <c r="AG730" s="5">
        <f ca="1">IF($A$2=0,
    1,
    IF(IFERROR(AG731,
            0)=0,
        0,
        IFERROR(IF(OR(ROUND(AD730,
                        3)&gt;=1,
                    AND(ABS(AF730)&lt;'1D'!$D$19,
                        AD730&lt;1)),
                1,
                0),
            0)))</f>
        <v>1</v>
      </c>
      <c r="AH730" s="5">
        <f ca="1">IFERROR(IF('1D'!V32="Supercritical",
        MAX('1D'!$D$16,
            IFERROR(L730,
                MAX('1D'!$D$16,
                    POWER((ABS(K730)^2)/('1D'!$I$5*MAX(F730,
                                0.1)^2),
                        1/3)))),
        IF('1D'!V32="Subcritical",
            MAX('1D'!$D$16,
                IFERROR(W730,
                    MAX('1D'!$D$16,
                        POWER((ABS(K730)^2)/('1D'!$I$5*MAX(F730,
                                    0.1)^2),
                            1/3)))),
            IF(IFERROR(T730,
                    -1E+99)&gt;=IFERROR(AE730,
                    -1E+99),
                MAX('1D'!$D$16,
                    IFERROR(L730,
                        MAX('1D'!$D$16,
                            POWER((ABS(K730)^2)/('1D'!$I$5*MAX(F730,
                                        0.1)^2),
                                1/3)))),
                MAX('1D'!$D$16,
                    IFERROR(W730,
                        MAX('1D'!$D$16,
                            POWER((ABS(K730)^2)/('1D'!$I$5*MAX(F730,
                                        0.1)^2),
                                1/3))))))),
    MAX('1D'!$D$16,
        POWER((ABS(K730)^2)/('1D'!$I$5*MAX(F730,
                    0.1)^2),
            1/3)))</f>
        <v>2.0411692021517887</v>
      </c>
      <c r="AI730" s="5">
        <f t="shared" ca="1" si="162"/>
        <v>634.24366920215175</v>
      </c>
      <c r="AJ730" s="5">
        <f ca="1">AI730+((ABS(K730)/MAX(((F730)+(G730)*(AH730))*(AH730),
            0.000001))^2)/(2*'1D'!$I$5)</f>
        <v>635.48055485276552</v>
      </c>
      <c r="AM730">
        <v>0</v>
      </c>
      <c r="AN730">
        <v>0</v>
      </c>
      <c r="AO730" s="5">
        <f t="shared" si="163"/>
        <v>0</v>
      </c>
      <c r="AP730" s="5">
        <f t="shared" si="167"/>
        <v>0</v>
      </c>
      <c r="AQ730" s="5">
        <f ca="1">ABS(ABS(K730)/MAX(((F730)+(G730)*(AH730))*(AH730),
        0.000001))/SQRT('1D'!$I$5*MAX((((F730)+(G730)*(AH730))*(AH730))/MAX((F730)+2*(G730)*(AH730),
            0.000001),
        0.000001))</f>
        <v>1.1008807303617345</v>
      </c>
      <c r="AR730" s="5" t="str">
        <f t="shared" ca="1" si="164"/>
        <v>Supercritical</v>
      </c>
      <c r="AS730" s="5">
        <f ca="1">((ABS(K730)*'1D'!$D$6)/(MAX(((F730)+(G730)*(AH730))*(AH730),
            0.000001)*MAX(((((F730)+(G730)*(AH730))*(AH730))/MAX((F730)+2*(AH730)*SQRT(1+(G730)^2),
                    0.000001))^(2/3),
            0.000001)))^2</f>
        <v>4.6368613730779417E-3</v>
      </c>
    </row>
    <row r="731" spans="1:45" x14ac:dyDescent="0.35">
      <c r="A731">
        <v>722</v>
      </c>
      <c r="B731">
        <v>720.995</v>
      </c>
      <c r="C731">
        <v>616100.93000000005</v>
      </c>
      <c r="D731">
        <v>3097284.4160000002</v>
      </c>
      <c r="E731">
        <v>632.202</v>
      </c>
      <c r="F731">
        <v>5.0670000000000002</v>
      </c>
      <c r="G731">
        <v>0</v>
      </c>
      <c r="H731" t="s">
        <v>176</v>
      </c>
      <c r="I731">
        <v>0.53700000000000003</v>
      </c>
      <c r="J731" s="5">
        <f t="shared" si="165"/>
        <v>0.99900000000002365</v>
      </c>
      <c r="K731" s="5">
        <f t="shared" ca="1" si="166"/>
        <v>50.95</v>
      </c>
      <c r="L731" s="5">
        <f ca="1">IF($A$2=0,
    IFERROR(L730,
        MAX('1D'!$D$16,
            POWER((ABS(K731)^2)/('1D'!$I$5*MAX(F731,
                        0.1)^2),
                1/3))),
    IF(IFERROR(V730,
            0)=0,
        IFERROR(L730,
            MAX('1D'!$D$16,
                POWER((ABS(K731)^2)/('1D'!$I$5*MAX(F731,
                            0.1)^2),
                    1/3))),
        IF(OR(IFERROR(L731,
                    0)=0,
                IFERROR(S730,
                    0)&lt;1,
                IFERROR(S731,
                    0)&lt;1),
            MAX('1D'!$D$16,
                POWER((ABS(K731)^2)/('1D'!$I$5*MAX(F731,
                            0.1)^2),
                    1/3)),
            IF(IFERROR(U731,
                    0)&gt;0,
                MAX('1D'!$D$16,
                    IFERROR(L731,
                        0)+((IFERROR(U731,
                                0))*'1D'!$D$18*IF((IFERROR(S731,
                                    0))&lt;1,
                            1,
                            -1))),
                IF(IFERROR(U731,
                        0)&lt;0,
                    IF(ABS((MAX('1D'!$D$16,
                                    POWER((ABS(K731)^2)/('1D'!$I$5*MAX(F731,
                                                0.1)^2),
                                        1/3)))-IFERROR(L731,
                                0))&gt;'1D'!$D$19,
                        MAX('1D'!$D$16,
                            IF((MAX('1D'!$D$16,
                                        POWER((ABS(K731)^2)/('1D'!$I$5*MAX(F731,
                                                    0.1)^2),
                                            1/3)))&gt;IFERROR(L731,
                                    0),
                                MIN((MAX('1D'!$D$16,
                                            POWER((ABS(K731)^2)/('1D'!$I$5*MAX(F731,
                                                        0.1)^2),
                                                1/3))),
                                    IFERROR(L731,
                                        0)+(MIN(ABS(IFERROR(U731,
                                                    0))*'1D'!$D$18,
                                            ABS((MAX('1D'!$D$16,
                                                        POWER((ABS(K731)^2)/('1D'!$I$5*MAX(F731,
                                                                    0.1)^2),
                                                            1/3)))-IFERROR(L731,
                                                    0))))),
                                MAX((MAX('1D'!$D$16,
                                            POWER((ABS(K731)^2)/('1D'!$I$5*MAX(F731,
                                                        0.1)^2),
                                                1/3))),
                                    IFERROR(L731,
                                        0)-(MIN(ABS(IFERROR(U731,
                                                    0))*'1D'!$D$18,
                                            ABS((MAX('1D'!$D$16,
                                                        POWER((ABS(K731)^2)/('1D'!$I$5*MAX(F731,
                                                                    0.1)^2),
                                                            1/3)))-IFERROR(L731,
                                                    0))))))),
                        MAX('1D'!$D$16,
                            POWER((ABS(K731)^2)/('1D'!$I$5*MAX(F731,
                                        0.1)^2),
                                1/3))),
                    MAX('1D'!$D$16,
                        IFERROR(L731,
                            0)))))))</f>
        <v>2.0411692021517887</v>
      </c>
      <c r="M731" s="5">
        <f t="shared" ca="1" si="154"/>
        <v>10.342604347303114</v>
      </c>
      <c r="N731" s="5">
        <f t="shared" ca="1" si="155"/>
        <v>1.1304210086314284</v>
      </c>
      <c r="O731" s="5">
        <f t="shared" ca="1" si="156"/>
        <v>4.9262253770043394</v>
      </c>
      <c r="P731" s="5">
        <f t="shared" ca="1" si="157"/>
        <v>634.24316920215176</v>
      </c>
      <c r="Q731" s="5">
        <f ca="1">P731+((ABS(K731)/MAX(((F731)+(G731)*(L731))*(L731),
            0.000001))^2)/(2*'1D'!$I$5)</f>
        <v>635.48005485276553</v>
      </c>
      <c r="R731" s="5">
        <f ca="1">((ABS(K731)*'1D'!$D$6)/(MAX(((F731)+(G731)*(L731))*(L731),
            0.000001)*MAX(((((F731)+(G731)*(L731))*(L731))/MAX((F731)+2*(L731)*SQRT(1+(G731)^2),
                    0.000001))^(2/3),
            0.000001)))^2</f>
        <v>4.6368613730779417E-3</v>
      </c>
      <c r="S731" s="5">
        <f ca="1">ABS(ABS(K731)/MAX(((F731)+(G731)*(L731))*(L731),
        0.000001))/SQRT('1D'!$I$5*MAX((((F731)+(G731)*(L731))*(L731))/MAX((F731)+2*(G731)*(L731),
            0.000001),
        0.000001))</f>
        <v>1.1008807303617345</v>
      </c>
      <c r="T731" s="5">
        <f ca="1">((F731)*(L731)^2)/2+(G731)*(L731)^3/3+(ABS(K731)^2)/('1D'!$I$5*MAX(((F731)+(G731)*(L731))*(L731),
        0.000001))</f>
        <v>36.140740546187139</v>
      </c>
      <c r="U731" s="5">
        <f ca="1">IF($A$2=0,
    0,
    IFERROR(Q730-(((R730+R731)/2)*J731)-(IF(O730&gt;O731,
                '1D'!$D$8*((O730^2-O731^2)/(2*'1D'!$I$5)),
                '1D'!$D$9*((O731^2-O730^2)/(2*'1D'!$I$5)))+('1D'!$D$10*(ABS(I731)/90)*(MAX(O730^2,
                        O731^2)/(2*'1D'!$I$5))))-Q731,
        0))</f>
        <v>-5.2392371690075379E-3</v>
      </c>
      <c r="V731" s="5">
        <f ca="1">IF($A$2=0,
    1,
    IF(IFERROR(V730,
            0)=0,
        0,
        IFERROR(IF(ROUND(S731,
                    3)=1,
                1,
                IF(AND(ABS(U731)&lt;'1D'!$D$19,
                        S731&gt;1),
                    1,
                    0)),
            0)))</f>
        <v>0</v>
      </c>
      <c r="W731" s="5">
        <f ca="1">IF($A$2=0,
    MAX(MAX('1D'!$D$16,
            MAX('1D'!$D$16,
                POWER((ABS(K731)^2)/('1D'!$I$5*MAX(F731,
                            0.1)^2),
                    1/3))),
        IFERROR(W1396,
            MAX(MAX('1D'!$D$16,
                    MAX('1D'!$D$16,
                        POWER((ABS(K731)^2)/('1D'!$I$5*MAX(F731,
                                    0.1)^2),
                            1/3))),
                ($L$2)-E1396))),
    IF(IFERROR(AG732,
            0)=0,
        MAX(MAX('1D'!$D$16,
                MAX('1D'!$D$16,
                    POWER((ABS(K731)^2)/('1D'!$I$5*MAX(F731,
                                0.1)^2),
                        1/3))),
            IFERROR(W1396,
                MAX(MAX('1D'!$D$16,
                        MAX('1D'!$D$16,
                            POWER((ABS(K731)^2)/('1D'!$I$5*MAX(F731,
                                        0.1)^2),
                                1/3))),
                    ($L$2)-E1396))),
        IF(IFERROR(W731,
                0)=0,
            MAX(MAX('1D'!$D$16,
                    MAX('1D'!$D$16,
                        POWER((ABS(K731)^2)/('1D'!$I$5*MAX(F731,
                                    0.1)^2),
                            1/3))),
                IFERROR(W1396,
                    MAX(MAX('1D'!$D$16,
                            MAX('1D'!$D$16,
                                POWER((ABS(K731)^2)/('1D'!$I$5*MAX(F731,
                                            0.1)^2),
                                    1/3))),
                        ($L$2)-E1396))),
            IF(OR(IFERROR(AD731,
                        0)&gt;=1,
                    IFERROR(AD732,
                        0)&gt;=1),
                MAX('1D'!$D$16,
                    MAX('1D'!$D$16,
                        POWER((ABS(K731)^2)/('1D'!$I$5*MAX(F731,
                                    0.1)^2),
                            1/3))),
                IF(ABS(IFERROR(AF731,
                            0))&lt;'1D'!$D$19,
                    MAX(MAX('1D'!$D$16,
                            MAX('1D'!$D$16,
                                POWER((ABS(K731)^2)/('1D'!$I$5*MAX(F731,
                                            0.1)^2),
                                    1/3))),
                        IFERROR(W731,
                            0)),
                    MAX(MAX('1D'!$D$16,
                            MAX('1D'!$D$16,
                                POWER((ABS(K731)^2)/('1D'!$I$5*MAX(F731,
                                            0.1)^2),
                                    1/3))),
                        (IFERROR(W731,
                                0))+((IFERROR(AF731,
                                    0))*'1D'!$D$18)))))))</f>
        <v>2.1762353150568448</v>
      </c>
      <c r="X731" s="5">
        <f t="shared" ca="1" si="158"/>
        <v>11.026984341393034</v>
      </c>
      <c r="Y731" s="5">
        <f t="shared" ca="1" si="159"/>
        <v>1.1706586043317746</v>
      </c>
      <c r="Z731" s="5">
        <f t="shared" ca="1" si="160"/>
        <v>4.6204835721716018</v>
      </c>
      <c r="AA731" s="5">
        <f t="shared" ca="1" si="161"/>
        <v>634.37823531505683</v>
      </c>
      <c r="AB731" s="5">
        <f ca="1">AA731+((ABS(K731)/MAX(((F731)+(G731)*(W731))*(W731),
            0.000001))^2)/(2*'1D'!$I$5)</f>
        <v>635.46635297258524</v>
      </c>
      <c r="AC731" s="5">
        <f ca="1">((ABS(K731)*'1D'!$D$6)/(MAX(((F731)+(G731)*(W731))*(W731),
            0.000001)*MAX(((((F731)+(G731)*(W731))*(W731))/MAX((F731)+2*(W731)*SQRT(1+(G731)^2),
                    0.000001))^(2/3),
            0.000001)))^2</f>
        <v>3.8932924749513747E-3</v>
      </c>
      <c r="AD731" s="5">
        <f ca="1">ABS(ABS(K731)/MAX(((F731)+(G731)*(W731))*(W731),
        0.000001))/SQRT('1D'!$I$5*MAX((((F731)+(G731)*(W731))*(W731))/MAX((F731)+2*(G731)*(W731),
            0.000001),
        0.000001))</f>
        <v>1</v>
      </c>
      <c r="AE731" s="5">
        <f ca="1">((F731)*(W731)^2)/2+(G731)*(W731)^3/3+(ABS(K731)^2)/('1D'!$I$5*MAX(((F731)+(G731)*(W731))*(W731),
        0.000001))</f>
        <v>35.995969113477543</v>
      </c>
      <c r="AF731" s="5">
        <f ca="1">IF($A$2=0,
    0,
    IFERROR(AB732+(((AC731+AC732)/2)*J732)+(IF(Z731&gt;Z732,
                '1D'!$D$8*((Z731^2-Z732^2)/(2*'1D'!$I$5)),
                '1D'!$D$9*((Z732^2-Z731^2)/(2*'1D'!$I$5)))+('1D'!$D$10*(ABS(I732)/90)*(MAX(Z731^2,
                        Z732^2)/(2*'1D'!$I$5))))-AB731,
        0))</f>
        <v>4.5143198958612629E-3</v>
      </c>
      <c r="AG731" s="5">
        <f ca="1">IF($A$2=0,
    1,
    IF(IFERROR(AG732,
            0)=0,
        0,
        IFERROR(IF(OR(ROUND(AD731,
                        3)&gt;=1,
                    AND(ABS(AF731)&lt;'1D'!$D$19,
                        AD731&lt;1)),
                1,
                0),
            0)))</f>
        <v>1</v>
      </c>
      <c r="AH731" s="5">
        <f ca="1">IFERROR(IF('1D'!V32="Supercritical",
        MAX('1D'!$D$16,
            IFERROR(L731,
                MAX('1D'!$D$16,
                    POWER((ABS(K731)^2)/('1D'!$I$5*MAX(F731,
                                0.1)^2),
                        1/3)))),
        IF('1D'!V32="Subcritical",
            MAX('1D'!$D$16,
                IFERROR(W731,
                    MAX('1D'!$D$16,
                        POWER((ABS(K731)^2)/('1D'!$I$5*MAX(F731,
                                    0.1)^2),
                            1/3)))),
            IF(IFERROR(T731,
                    -1E+99)&gt;=IFERROR(AE731,
                    -1E+99),
                MAX('1D'!$D$16,
                    IFERROR(L731,
                        MAX('1D'!$D$16,
                            POWER((ABS(K731)^2)/('1D'!$I$5*MAX(F731,
                                        0.1)^2),
                                1/3)))),
                MAX('1D'!$D$16,
                    IFERROR(W731,
                        MAX('1D'!$D$16,
                            POWER((ABS(K731)^2)/('1D'!$I$5*MAX(F731,
                                        0.1)^2),
                                1/3))))))),
    MAX('1D'!$D$16,
        POWER((ABS(K731)^2)/('1D'!$I$5*MAX(F731,
                    0.1)^2),
            1/3)))</f>
        <v>2.0411692021517887</v>
      </c>
      <c r="AI731" s="5">
        <f t="shared" ca="1" si="162"/>
        <v>634.24316920215176</v>
      </c>
      <c r="AJ731" s="5">
        <f ca="1">AI731+((ABS(K731)/MAX(((F731)+(G731)*(AH731))*(AH731),
            0.000001))^2)/(2*'1D'!$I$5)</f>
        <v>635.48005485276553</v>
      </c>
      <c r="AM731">
        <v>0</v>
      </c>
      <c r="AN731">
        <v>0</v>
      </c>
      <c r="AO731" s="5">
        <f t="shared" si="163"/>
        <v>0</v>
      </c>
      <c r="AP731" s="5">
        <f t="shared" si="167"/>
        <v>0</v>
      </c>
      <c r="AQ731" s="5">
        <f ca="1">ABS(ABS(K731)/MAX(((F731)+(G731)*(AH731))*(AH731),
        0.000001))/SQRT('1D'!$I$5*MAX((((F731)+(G731)*(AH731))*(AH731))/MAX((F731)+2*(G731)*(AH731),
            0.000001),
        0.000001))</f>
        <v>1.1008807303617345</v>
      </c>
      <c r="AR731" s="5" t="str">
        <f t="shared" ca="1" si="164"/>
        <v>Supercritical</v>
      </c>
      <c r="AS731" s="5">
        <f ca="1">((ABS(K731)*'1D'!$D$6)/(MAX(((F731)+(G731)*(AH731))*(AH731),
            0.000001)*MAX(((((F731)+(G731)*(AH731))*(AH731))/MAX((F731)+2*(AH731)*SQRT(1+(G731)^2),
                    0.000001))^(2/3),
            0.000001)))^2</f>
        <v>4.6368613730779417E-3</v>
      </c>
    </row>
    <row r="732" spans="1:45" x14ac:dyDescent="0.35">
      <c r="A732">
        <v>723</v>
      </c>
      <c r="B732">
        <v>721.99599999999998</v>
      </c>
      <c r="C732">
        <v>616100.50600000005</v>
      </c>
      <c r="D732">
        <v>3097283.51</v>
      </c>
      <c r="E732">
        <v>632.20150000000001</v>
      </c>
      <c r="F732">
        <v>5.0670000000000002</v>
      </c>
      <c r="G732">
        <v>0</v>
      </c>
      <c r="H732" t="s">
        <v>176</v>
      </c>
      <c r="I732">
        <v>0.61599999999999999</v>
      </c>
      <c r="J732" s="5">
        <f t="shared" si="165"/>
        <v>1.0009999999999764</v>
      </c>
      <c r="K732" s="5">
        <f t="shared" ca="1" si="166"/>
        <v>50.95</v>
      </c>
      <c r="L732" s="5">
        <f ca="1">IF($A$2=0,
    IFERROR(L731,
        MAX('1D'!$D$16,
            POWER((ABS(K732)^2)/('1D'!$I$5*MAX(F732,
                        0.1)^2),
                1/3))),
    IF(IFERROR(V731,
            0)=0,
        IFERROR(L731,
            MAX('1D'!$D$16,
                POWER((ABS(K732)^2)/('1D'!$I$5*MAX(F732,
                            0.1)^2),
                    1/3))),
        IF(OR(IFERROR(L732,
                    0)=0,
                IFERROR(S731,
                    0)&lt;1,
                IFERROR(S732,
                    0)&lt;1),
            MAX('1D'!$D$16,
                POWER((ABS(K732)^2)/('1D'!$I$5*MAX(F732,
                            0.1)^2),
                    1/3)),
            IF(IFERROR(U732,
                    0)&gt;0,
                MAX('1D'!$D$16,
                    IFERROR(L732,
                        0)+((IFERROR(U732,
                                0))*'1D'!$D$18*IF((IFERROR(S732,
                                    0))&lt;1,
                            1,
                            -1))),
                IF(IFERROR(U732,
                        0)&lt;0,
                    IF(ABS((MAX('1D'!$D$16,
                                    POWER((ABS(K732)^2)/('1D'!$I$5*MAX(F732,
                                                0.1)^2),
                                        1/3)))-IFERROR(L732,
                                0))&gt;'1D'!$D$19,
                        MAX('1D'!$D$16,
                            IF((MAX('1D'!$D$16,
                                        POWER((ABS(K732)^2)/('1D'!$I$5*MAX(F732,
                                                    0.1)^2),
                                            1/3)))&gt;IFERROR(L732,
                                    0),
                                MIN((MAX('1D'!$D$16,
                                            POWER((ABS(K732)^2)/('1D'!$I$5*MAX(F732,
                                                        0.1)^2),
                                                1/3))),
                                    IFERROR(L732,
                                        0)+(MIN(ABS(IFERROR(U732,
                                                    0))*'1D'!$D$18,
                                            ABS((MAX('1D'!$D$16,
                                                        POWER((ABS(K732)^2)/('1D'!$I$5*MAX(F732,
                                                                    0.1)^2),
                                                            1/3)))-IFERROR(L732,
                                                    0))))),
                                MAX((MAX('1D'!$D$16,
                                            POWER((ABS(K732)^2)/('1D'!$I$5*MAX(F732,
                                                        0.1)^2),
                                                1/3))),
                                    IFERROR(L732,
                                        0)-(MIN(ABS(IFERROR(U732,
                                                    0))*'1D'!$D$18,
                                            ABS((MAX('1D'!$D$16,
                                                        POWER((ABS(K732)^2)/('1D'!$I$5*MAX(F732,
                                                                    0.1)^2),
                                                            1/3)))-IFERROR(L732,
                                                    0))))))),
                        MAX('1D'!$D$16,
                            POWER((ABS(K732)^2)/('1D'!$I$5*MAX(F732,
                                        0.1)^2),
                                1/3))),
                    MAX('1D'!$D$16,
                        IFERROR(L732,
                            0)))))))</f>
        <v>2.0411692021517887</v>
      </c>
      <c r="M732" s="5">
        <f t="shared" ca="1" si="154"/>
        <v>10.342604347303114</v>
      </c>
      <c r="N732" s="5">
        <f t="shared" ca="1" si="155"/>
        <v>1.1304210086314284</v>
      </c>
      <c r="O732" s="5">
        <f t="shared" ca="1" si="156"/>
        <v>4.9262253770043394</v>
      </c>
      <c r="P732" s="5">
        <f t="shared" ca="1" si="157"/>
        <v>634.24266920215177</v>
      </c>
      <c r="Q732" s="5">
        <f ca="1">P732+((ABS(K732)/MAX(((F732)+(G732)*(L732))*(L732),
            0.000001))^2)/(2*'1D'!$I$5)</f>
        <v>635.47955485276555</v>
      </c>
      <c r="R732" s="5">
        <f ca="1">((ABS(K732)*'1D'!$D$6)/(MAX(((F732)+(G732)*(L732))*(L732),
            0.000001)*MAX(((((F732)+(G732)*(L732))*(L732))/MAX((F732)+2*(L732)*SQRT(1+(G732)^2),
                    0.000001))^(2/3),
            0.000001)))^2</f>
        <v>4.6368613730779417E-3</v>
      </c>
      <c r="S732" s="5">
        <f ca="1">ABS(ABS(K732)/MAX(((F732)+(G732)*(L732))*(L732),
        0.000001))/SQRT('1D'!$I$5*MAX((((F732)+(G732)*(L732))*(L732))/MAX((F732)+2*(G732)*(L732),
            0.000001),
        0.000001))</f>
        <v>1.1008807303617345</v>
      </c>
      <c r="T732" s="5">
        <f ca="1">((F732)*(L732)^2)/2+(G732)*(L732)^3/3+(ABS(K732)^2)/('1D'!$I$5*MAX(((F732)+(G732)*(L732))*(L732),
        0.000001))</f>
        <v>36.140740546187139</v>
      </c>
      <c r="U732" s="5">
        <f ca="1">IF($A$2=0,
    0,
    IFERROR(Q731-(((R731+R732)/2)*J732)-(IF(O731&gt;O732,
                '1D'!$D$8*((O731^2-O732^2)/(2*'1D'!$I$5)),
                '1D'!$D$9*((O732^2-O731^2)/(2*'1D'!$I$5)))+('1D'!$D$10*(ABS(I732)/90)*(MAX(O731^2,
                        O732^2)/(2*'1D'!$I$5))))-Q732,
        0))</f>
        <v>-5.411367502460962E-3</v>
      </c>
      <c r="V732" s="5">
        <f ca="1">IF($A$2=0,
    1,
    IF(IFERROR(V731,
            0)=0,
        0,
        IFERROR(IF(ROUND(S732,
                    3)=1,
                1,
                IF(AND(ABS(U732)&lt;'1D'!$D$19,
                        S732&gt;1),
                    1,
                    0)),
            0)))</f>
        <v>0</v>
      </c>
      <c r="W732" s="5">
        <f ca="1">IF($A$2=0,
    MAX(MAX('1D'!$D$16,
            MAX('1D'!$D$16,
                POWER((ABS(K732)^2)/('1D'!$I$5*MAX(F732,
                            0.1)^2),
                    1/3))),
        IFERROR(W1396,
            MAX(MAX('1D'!$D$16,
                    MAX('1D'!$D$16,
                        POWER((ABS(K732)^2)/('1D'!$I$5*MAX(F732,
                                    0.1)^2),
                            1/3))),
                ($L$2)-E1396))),
    IF(IFERROR(AG733,
            0)=0,
        MAX(MAX('1D'!$D$16,
                MAX('1D'!$D$16,
                    POWER((ABS(K732)^2)/('1D'!$I$5*MAX(F732,
                                0.1)^2),
                        1/3))),
            IFERROR(W1396,
                MAX(MAX('1D'!$D$16,
                        MAX('1D'!$D$16,
                            POWER((ABS(K732)^2)/('1D'!$I$5*MAX(F732,
                                        0.1)^2),
                                1/3))),
                    ($L$2)-E1396))),
        IF(IFERROR(W732,
                0)=0,
            MAX(MAX('1D'!$D$16,
                    MAX('1D'!$D$16,
                        POWER((ABS(K732)^2)/('1D'!$I$5*MAX(F732,
                                    0.1)^2),
                            1/3))),
                IFERROR(W1396,
                    MAX(MAX('1D'!$D$16,
                            MAX('1D'!$D$16,
                                POWER((ABS(K732)^2)/('1D'!$I$5*MAX(F732,
                                            0.1)^2),
                                    1/3))),
                        ($L$2)-E1396))),
            IF(OR(IFERROR(AD732,
                        0)&gt;=1,
                    IFERROR(AD733,
                        0)&gt;=1),
                MAX('1D'!$D$16,
                    MAX('1D'!$D$16,
                        POWER((ABS(K732)^2)/('1D'!$I$5*MAX(F732,
                                    0.1)^2),
                            1/3))),
                IF(ABS(IFERROR(AF732,
                            0))&lt;'1D'!$D$19,
                    MAX(MAX('1D'!$D$16,
                            MAX('1D'!$D$16,
                                POWER((ABS(K732)^2)/('1D'!$I$5*MAX(F732,
                                            0.1)^2),
                                    1/3))),
                        IFERROR(W732,
                            0)),
                    MAX(MAX('1D'!$D$16,
                            MAX('1D'!$D$16,
                                POWER((ABS(K732)^2)/('1D'!$I$5*MAX(F732,
                                            0.1)^2),
                                    1/3))),
                        (IFERROR(W732,
                                0))+((IFERROR(AF732,
                                    0))*'1D'!$D$18)))))))</f>
        <v>2.1762353150568448</v>
      </c>
      <c r="X732" s="5">
        <f t="shared" ca="1" si="158"/>
        <v>11.026984341393034</v>
      </c>
      <c r="Y732" s="5">
        <f t="shared" ca="1" si="159"/>
        <v>1.1706586043317746</v>
      </c>
      <c r="Z732" s="5">
        <f t="shared" ca="1" si="160"/>
        <v>4.6204835721716018</v>
      </c>
      <c r="AA732" s="5">
        <f t="shared" ca="1" si="161"/>
        <v>634.37773531505684</v>
      </c>
      <c r="AB732" s="5">
        <f ca="1">AA732+((ABS(K732)/MAX(((F732)+(G732)*(W732))*(W732),
            0.000001))^2)/(2*'1D'!$I$5)</f>
        <v>635.46585297258525</v>
      </c>
      <c r="AC732" s="5">
        <f ca="1">((ABS(K732)*'1D'!$D$6)/(MAX(((F732)+(G732)*(W732))*(W732),
            0.000001)*MAX(((((F732)+(G732)*(W732))*(W732))/MAX((F732)+2*(W732)*SQRT(1+(G732)^2),
                    0.000001))^(2/3),
            0.000001)))^2</f>
        <v>3.8932924749513747E-3</v>
      </c>
      <c r="AD732" s="5">
        <f ca="1">ABS(ABS(K732)/MAX(((F732)+(G732)*(W732))*(W732),
        0.000001))/SQRT('1D'!$I$5*MAX((((F732)+(G732)*(W732))*(W732))/MAX((F732)+2*(G732)*(W732),
            0.000001),
        0.000001))</f>
        <v>1</v>
      </c>
      <c r="AE732" s="5">
        <f ca="1">((F732)*(W732)^2)/2+(G732)*(W732)^3/3+(ABS(K732)^2)/('1D'!$I$5*MAX(((F732)+(G732)*(W732))*(W732),
        0.000001))</f>
        <v>35.995969113477543</v>
      </c>
      <c r="AF732" s="5">
        <f ca="1">IF($A$2=0,
    0,
    IFERROR(AB733+(((AC732+AC733)/2)*J733)+(IF(Z732&gt;Z733,
                '1D'!$D$8*((Z732^2-Z733^2)/(2*'1D'!$I$5)),
                '1D'!$D$9*((Z733^2-Z732^2)/(2*'1D'!$I$5)))+('1D'!$D$10*(ABS(I733)/90)*(MAX(Z732^2,
                        Z733^2)/(2*'1D'!$I$5))))-AB732,
        0))</f>
        <v>4.3179262503372229E-3</v>
      </c>
      <c r="AG732" s="5">
        <f ca="1">IF($A$2=0,
    1,
    IF(IFERROR(AG733,
            0)=0,
        0,
        IFERROR(IF(OR(ROUND(AD732,
                        3)&gt;=1,
                    AND(ABS(AF732)&lt;'1D'!$D$19,
                        AD732&lt;1)),
                1,
                0),
            0)))</f>
        <v>1</v>
      </c>
      <c r="AH732" s="5">
        <f ca="1">IFERROR(IF('1D'!V32="Supercritical",
        MAX('1D'!$D$16,
            IFERROR(L732,
                MAX('1D'!$D$16,
                    POWER((ABS(K732)^2)/('1D'!$I$5*MAX(F732,
                                0.1)^2),
                        1/3)))),
        IF('1D'!V32="Subcritical",
            MAX('1D'!$D$16,
                IFERROR(W732,
                    MAX('1D'!$D$16,
                        POWER((ABS(K732)^2)/('1D'!$I$5*MAX(F732,
                                    0.1)^2),
                            1/3)))),
            IF(IFERROR(T732,
                    -1E+99)&gt;=IFERROR(AE732,
                    -1E+99),
                MAX('1D'!$D$16,
                    IFERROR(L732,
                        MAX('1D'!$D$16,
                            POWER((ABS(K732)^2)/('1D'!$I$5*MAX(F732,
                                        0.1)^2),
                                1/3)))),
                MAX('1D'!$D$16,
                    IFERROR(W732,
                        MAX('1D'!$D$16,
                            POWER((ABS(K732)^2)/('1D'!$I$5*MAX(F732,
                                        0.1)^2),
                                1/3))))))),
    MAX('1D'!$D$16,
        POWER((ABS(K732)^2)/('1D'!$I$5*MAX(F732,
                    0.1)^2),
            1/3)))</f>
        <v>2.0411692021517887</v>
      </c>
      <c r="AI732" s="5">
        <f t="shared" ca="1" si="162"/>
        <v>634.24266920215177</v>
      </c>
      <c r="AJ732" s="5">
        <f ca="1">AI732+((ABS(K732)/MAX(((F732)+(G732)*(AH732))*(AH732),
            0.000001))^2)/(2*'1D'!$I$5)</f>
        <v>635.47955485276555</v>
      </c>
      <c r="AM732">
        <v>0</v>
      </c>
      <c r="AN732">
        <v>0</v>
      </c>
      <c r="AO732" s="5">
        <f t="shared" si="163"/>
        <v>0</v>
      </c>
      <c r="AP732" s="5">
        <f t="shared" si="167"/>
        <v>0</v>
      </c>
      <c r="AQ732" s="5">
        <f ca="1">ABS(ABS(K732)/MAX(((F732)+(G732)*(AH732))*(AH732),
        0.000001))/SQRT('1D'!$I$5*MAX((((F732)+(G732)*(AH732))*(AH732))/MAX((F732)+2*(G732)*(AH732),
            0.000001),
        0.000001))</f>
        <v>1.1008807303617345</v>
      </c>
      <c r="AR732" s="5" t="str">
        <f t="shared" ca="1" si="164"/>
        <v>Supercritical</v>
      </c>
      <c r="AS732" s="5">
        <f ca="1">((ABS(K732)*'1D'!$D$6)/(MAX(((F732)+(G732)*(AH732))*(AH732),
            0.000001)*MAX(((((F732)+(G732)*(AH732))*(AH732))/MAX((F732)+2*(AH732)*SQRT(1+(G732)^2),
                    0.000001))^(2/3),
            0.000001)))^2</f>
        <v>4.6368613730779417E-3</v>
      </c>
    </row>
    <row r="733" spans="1:45" x14ac:dyDescent="0.35">
      <c r="A733">
        <v>724</v>
      </c>
      <c r="B733">
        <v>722.995</v>
      </c>
      <c r="C733">
        <v>616100.09199999995</v>
      </c>
      <c r="D733">
        <v>3097282.6</v>
      </c>
      <c r="E733">
        <v>632.20100000000002</v>
      </c>
      <c r="F733">
        <v>5.0670000000000002</v>
      </c>
      <c r="G733">
        <v>0</v>
      </c>
      <c r="H733" t="s">
        <v>176</v>
      </c>
      <c r="I733">
        <v>0.51200000000000001</v>
      </c>
      <c r="J733" s="5">
        <f t="shared" si="165"/>
        <v>0.99900000000002365</v>
      </c>
      <c r="K733" s="5">
        <f t="shared" ca="1" si="166"/>
        <v>50.95</v>
      </c>
      <c r="L733" s="5">
        <f ca="1">IF($A$2=0,
    IFERROR(L732,
        MAX('1D'!$D$16,
            POWER((ABS(K733)^2)/('1D'!$I$5*MAX(F733,
                        0.1)^2),
                1/3))),
    IF(IFERROR(V732,
            0)=0,
        IFERROR(L732,
            MAX('1D'!$D$16,
                POWER((ABS(K733)^2)/('1D'!$I$5*MAX(F733,
                            0.1)^2),
                    1/3))),
        IF(OR(IFERROR(L733,
                    0)=0,
                IFERROR(S732,
                    0)&lt;1,
                IFERROR(S733,
                    0)&lt;1),
            MAX('1D'!$D$16,
                POWER((ABS(K733)^2)/('1D'!$I$5*MAX(F733,
                            0.1)^2),
                    1/3)),
            IF(IFERROR(U733,
                    0)&gt;0,
                MAX('1D'!$D$16,
                    IFERROR(L733,
                        0)+((IFERROR(U733,
                                0))*'1D'!$D$18*IF((IFERROR(S733,
                                    0))&lt;1,
                            1,
                            -1))),
                IF(IFERROR(U733,
                        0)&lt;0,
                    IF(ABS((MAX('1D'!$D$16,
                                    POWER((ABS(K733)^2)/('1D'!$I$5*MAX(F733,
                                                0.1)^2),
                                        1/3)))-IFERROR(L733,
                                0))&gt;'1D'!$D$19,
                        MAX('1D'!$D$16,
                            IF((MAX('1D'!$D$16,
                                        POWER((ABS(K733)^2)/('1D'!$I$5*MAX(F733,
                                                    0.1)^2),
                                            1/3)))&gt;IFERROR(L733,
                                    0),
                                MIN((MAX('1D'!$D$16,
                                            POWER((ABS(K733)^2)/('1D'!$I$5*MAX(F733,
                                                        0.1)^2),
                                                1/3))),
                                    IFERROR(L733,
                                        0)+(MIN(ABS(IFERROR(U733,
                                                    0))*'1D'!$D$18,
                                            ABS((MAX('1D'!$D$16,
                                                        POWER((ABS(K733)^2)/('1D'!$I$5*MAX(F733,
                                                                    0.1)^2),
                                                            1/3)))-IFERROR(L733,
                                                    0))))),
                                MAX((MAX('1D'!$D$16,
                                            POWER((ABS(K733)^2)/('1D'!$I$5*MAX(F733,
                                                        0.1)^2),
                                                1/3))),
                                    IFERROR(L733,
                                        0)-(MIN(ABS(IFERROR(U733,
                                                    0))*'1D'!$D$18,
                                            ABS((MAX('1D'!$D$16,
                                                        POWER((ABS(K733)^2)/('1D'!$I$5*MAX(F733,
                                                                    0.1)^2),
                                                            1/3)))-IFERROR(L733,
                                                    0))))))),
                        MAX('1D'!$D$16,
                            POWER((ABS(K733)^2)/('1D'!$I$5*MAX(F733,
                                        0.1)^2),
                                1/3))),
                    MAX('1D'!$D$16,
                        IFERROR(L733,
                            0)))))))</f>
        <v>2.0411692021517887</v>
      </c>
      <c r="M733" s="5">
        <f t="shared" ca="1" si="154"/>
        <v>10.342604347303114</v>
      </c>
      <c r="N733" s="5">
        <f t="shared" ca="1" si="155"/>
        <v>1.1304210086314284</v>
      </c>
      <c r="O733" s="5">
        <f t="shared" ca="1" si="156"/>
        <v>4.9262253770043394</v>
      </c>
      <c r="P733" s="5">
        <f t="shared" ca="1" si="157"/>
        <v>634.24216920215179</v>
      </c>
      <c r="Q733" s="5">
        <f ca="1">P733+((ABS(K733)/MAX(((F733)+(G733)*(L733))*(L733),
            0.000001))^2)/(2*'1D'!$I$5)</f>
        <v>635.47905485276556</v>
      </c>
      <c r="R733" s="5">
        <f ca="1">((ABS(K733)*'1D'!$D$6)/(MAX(((F733)+(G733)*(L733))*(L733),
            0.000001)*MAX(((((F733)+(G733)*(L733))*(L733))/MAX((F733)+2*(L733)*SQRT(1+(G733)^2),
                    0.000001))^(2/3),
            0.000001)))^2</f>
        <v>4.6368613730779417E-3</v>
      </c>
      <c r="S733" s="5">
        <f ca="1">ABS(ABS(K733)/MAX(((F733)+(G733)*(L733))*(L733),
        0.000001))/SQRT('1D'!$I$5*MAX((((F733)+(G733)*(L733))*(L733))/MAX((F733)+2*(G733)*(L733),
            0.000001),
        0.000001))</f>
        <v>1.1008807303617345</v>
      </c>
      <c r="T733" s="5">
        <f ca="1">((F733)*(L733)^2)/2+(G733)*(L733)^3/3+(ABS(K733)^2)/('1D'!$I$5*MAX(((F733)+(G733)*(L733))*(L733),
        0.000001))</f>
        <v>36.140740546187139</v>
      </c>
      <c r="U733" s="5">
        <f ca="1">IF($A$2=0,
    0,
    IFERROR(Q732-(((R732+R733)/2)*J733)-(IF(O732&gt;O733,
                '1D'!$D$8*((O732^2-O733^2)/(2*'1D'!$I$5)),
                '1D'!$D$9*((O733^2-O732^2)/(2*'1D'!$I$5)))+('1D'!$D$10*(ABS(I733)/90)*(MAX(O732^2,
                        O733^2)/(2*'1D'!$I$5))))-Q733,
        0))</f>
        <v>-5.1877002669016292E-3</v>
      </c>
      <c r="V733" s="5">
        <f ca="1">IF($A$2=0,
    1,
    IF(IFERROR(V732,
            0)=0,
        0,
        IFERROR(IF(ROUND(S733,
                    3)=1,
                1,
                IF(AND(ABS(U733)&lt;'1D'!$D$19,
                        S733&gt;1),
                    1,
                    0)),
            0)))</f>
        <v>0</v>
      </c>
      <c r="W733" s="5">
        <f ca="1">IF($A$2=0,
    MAX(MAX('1D'!$D$16,
            MAX('1D'!$D$16,
                POWER((ABS(K733)^2)/('1D'!$I$5*MAX(F733,
                            0.1)^2),
                    1/3))),
        IFERROR(W1396,
            MAX(MAX('1D'!$D$16,
                    MAX('1D'!$D$16,
                        POWER((ABS(K733)^2)/('1D'!$I$5*MAX(F733,
                                    0.1)^2),
                            1/3))),
                ($L$2)-E1396))),
    IF(IFERROR(AG734,
            0)=0,
        MAX(MAX('1D'!$D$16,
                MAX('1D'!$D$16,
                    POWER((ABS(K733)^2)/('1D'!$I$5*MAX(F733,
                                0.1)^2),
                        1/3))),
            IFERROR(W1396,
                MAX(MAX('1D'!$D$16,
                        MAX('1D'!$D$16,
                            POWER((ABS(K733)^2)/('1D'!$I$5*MAX(F733,
                                        0.1)^2),
                                1/3))),
                    ($L$2)-E1396))),
        IF(IFERROR(W733,
                0)=0,
            MAX(MAX('1D'!$D$16,
                    MAX('1D'!$D$16,
                        POWER((ABS(K733)^2)/('1D'!$I$5*MAX(F733,
                                    0.1)^2),
                            1/3))),
                IFERROR(W1396,
                    MAX(MAX('1D'!$D$16,
                            MAX('1D'!$D$16,
                                POWER((ABS(K733)^2)/('1D'!$I$5*MAX(F733,
                                            0.1)^2),
                                    1/3))),
                        ($L$2)-E1396))),
            IF(OR(IFERROR(AD733,
                        0)&gt;=1,
                    IFERROR(AD734,
                        0)&gt;=1),
                MAX('1D'!$D$16,
                    MAX('1D'!$D$16,
                        POWER((ABS(K733)^2)/('1D'!$I$5*MAX(F733,
                                    0.1)^2),
                            1/3))),
                IF(ABS(IFERROR(AF733,
                            0))&lt;'1D'!$D$19,
                    MAX(MAX('1D'!$D$16,
                            MAX('1D'!$D$16,
                                POWER((ABS(K733)^2)/('1D'!$I$5*MAX(F733,
                                            0.1)^2),
                                    1/3))),
                        IFERROR(W733,
                            0)),
                    MAX(MAX('1D'!$D$16,
                            MAX('1D'!$D$16,
                                POWER((ABS(K733)^2)/('1D'!$I$5*MAX(F733,
                                            0.1)^2),
                                    1/3))),
                        (IFERROR(W733,
                                0))+((IFERROR(AF733,
                                    0))*'1D'!$D$18)))))))</f>
        <v>2.1762353150568448</v>
      </c>
      <c r="X733" s="5">
        <f t="shared" ca="1" si="158"/>
        <v>11.026984341393034</v>
      </c>
      <c r="Y733" s="5">
        <f t="shared" ca="1" si="159"/>
        <v>1.1706586043317746</v>
      </c>
      <c r="Z733" s="5">
        <f t="shared" ca="1" si="160"/>
        <v>4.6204835721716018</v>
      </c>
      <c r="AA733" s="5">
        <f t="shared" ca="1" si="161"/>
        <v>634.37723531505685</v>
      </c>
      <c r="AB733" s="5">
        <f ca="1">AA733+((ABS(K733)/MAX(((F733)+(G733)*(W733))*(W733),
            0.000001))^2)/(2*'1D'!$I$5)</f>
        <v>635.46535297258526</v>
      </c>
      <c r="AC733" s="5">
        <f ca="1">((ABS(K733)*'1D'!$D$6)/(MAX(((F733)+(G733)*(W733))*(W733),
            0.000001)*MAX(((((F733)+(G733)*(W733))*(W733))/MAX((F733)+2*(W733)*SQRT(1+(G733)^2),
                    0.000001))^(2/3),
            0.000001)))^2</f>
        <v>3.8932924749513747E-3</v>
      </c>
      <c r="AD733" s="5">
        <f ca="1">ABS(ABS(K733)/MAX(((F733)+(G733)*(W733))*(W733),
        0.000001))/SQRT('1D'!$I$5*MAX((((F733)+(G733)*(W733))*(W733))/MAX((F733)+2*(G733)*(W733),
            0.000001),
        0.000001))</f>
        <v>1</v>
      </c>
      <c r="AE733" s="5">
        <f ca="1">((F733)*(W733)^2)/2+(G733)*(W733)^3/3+(ABS(K733)^2)/('1D'!$I$5*MAX(((F733)+(G733)*(W733))*(W733),
        0.000001))</f>
        <v>35.995969113477543</v>
      </c>
      <c r="AF733" s="5">
        <f ca="1">IF($A$2=0,
    0,
    IFERROR(AB734+(((AC733+AC734)/2)*J734)+(IF(Z733&gt;Z734,
                '1D'!$D$8*((Z733^2-Z734^2)/(2*'1D'!$I$5)),
                '1D'!$D$9*((Z734^2-Z733^2)/(2*'1D'!$I$5)))+('1D'!$D$10*(ABS(I734)/90)*(MAX(Z733^2,
                        Z734^2)/(2*'1D'!$I$5))))-AB733,
        0))</f>
        <v>4.5521377801378549E-3</v>
      </c>
      <c r="AG733" s="5">
        <f ca="1">IF($A$2=0,
    1,
    IF(IFERROR(AG734,
            0)=0,
        0,
        IFERROR(IF(OR(ROUND(AD733,
                        3)&gt;=1,
                    AND(ABS(AF733)&lt;'1D'!$D$19,
                        AD733&lt;1)),
                1,
                0),
            0)))</f>
        <v>1</v>
      </c>
      <c r="AH733" s="5">
        <f ca="1">IFERROR(IF('1D'!V32="Supercritical",
        MAX('1D'!$D$16,
            IFERROR(L733,
                MAX('1D'!$D$16,
                    POWER((ABS(K733)^2)/('1D'!$I$5*MAX(F733,
                                0.1)^2),
                        1/3)))),
        IF('1D'!V32="Subcritical",
            MAX('1D'!$D$16,
                IFERROR(W733,
                    MAX('1D'!$D$16,
                        POWER((ABS(K733)^2)/('1D'!$I$5*MAX(F733,
                                    0.1)^2),
                            1/3)))),
            IF(IFERROR(T733,
                    -1E+99)&gt;=IFERROR(AE733,
                    -1E+99),
                MAX('1D'!$D$16,
                    IFERROR(L733,
                        MAX('1D'!$D$16,
                            POWER((ABS(K733)^2)/('1D'!$I$5*MAX(F733,
                                        0.1)^2),
                                1/3)))),
                MAX('1D'!$D$16,
                    IFERROR(W733,
                        MAX('1D'!$D$16,
                            POWER((ABS(K733)^2)/('1D'!$I$5*MAX(F733,
                                        0.1)^2),
                                1/3))))))),
    MAX('1D'!$D$16,
        POWER((ABS(K733)^2)/('1D'!$I$5*MAX(F733,
                    0.1)^2),
            1/3)))</f>
        <v>2.0411692021517887</v>
      </c>
      <c r="AI733" s="5">
        <f t="shared" ca="1" si="162"/>
        <v>634.24216920215179</v>
      </c>
      <c r="AJ733" s="5">
        <f ca="1">AI733+((ABS(K733)/MAX(((F733)+(G733)*(AH733))*(AH733),
            0.000001))^2)/(2*'1D'!$I$5)</f>
        <v>635.47905485276556</v>
      </c>
      <c r="AM733">
        <v>0</v>
      </c>
      <c r="AN733">
        <v>0</v>
      </c>
      <c r="AO733" s="5">
        <f t="shared" si="163"/>
        <v>0</v>
      </c>
      <c r="AP733" s="5">
        <f t="shared" si="167"/>
        <v>0</v>
      </c>
      <c r="AQ733" s="5">
        <f ca="1">ABS(ABS(K733)/MAX(((F733)+(G733)*(AH733))*(AH733),
        0.000001))/SQRT('1D'!$I$5*MAX((((F733)+(G733)*(AH733))*(AH733))/MAX((F733)+2*(G733)*(AH733),
            0.000001),
        0.000001))</f>
        <v>1.1008807303617345</v>
      </c>
      <c r="AR733" s="5" t="str">
        <f t="shared" ca="1" si="164"/>
        <v>Supercritical</v>
      </c>
      <c r="AS733" s="5">
        <f ca="1">((ABS(K733)*'1D'!$D$6)/(MAX(((F733)+(G733)*(AH733))*(AH733),
            0.000001)*MAX(((((F733)+(G733)*(AH733))*(AH733))/MAX((F733)+2*(AH733)*SQRT(1+(G733)^2),
                    0.000001))^(2/3),
            0.000001)))^2</f>
        <v>4.6368613730779417E-3</v>
      </c>
    </row>
    <row r="734" spans="1:45" x14ac:dyDescent="0.35">
      <c r="A734">
        <v>725</v>
      </c>
      <c r="B734">
        <v>723.995</v>
      </c>
      <c r="C734">
        <v>616099.68599999999</v>
      </c>
      <c r="D734">
        <v>3097281.6860000002</v>
      </c>
      <c r="E734">
        <v>632.20050000000003</v>
      </c>
      <c r="F734">
        <v>5.0670000000000002</v>
      </c>
      <c r="G734">
        <v>0</v>
      </c>
      <c r="H734" t="s">
        <v>176</v>
      </c>
      <c r="I734">
        <v>0.63900000000000001</v>
      </c>
      <c r="J734" s="5">
        <f t="shared" si="165"/>
        <v>1</v>
      </c>
      <c r="K734" s="5">
        <f t="shared" ca="1" si="166"/>
        <v>50.95</v>
      </c>
      <c r="L734" s="5">
        <f ca="1">IF($A$2=0,
    IFERROR(L733,
        MAX('1D'!$D$16,
            POWER((ABS(K734)^2)/('1D'!$I$5*MAX(F734,
                        0.1)^2),
                1/3))),
    IF(IFERROR(V733,
            0)=0,
        IFERROR(L733,
            MAX('1D'!$D$16,
                POWER((ABS(K734)^2)/('1D'!$I$5*MAX(F734,
                            0.1)^2),
                    1/3))),
        IF(OR(IFERROR(L734,
                    0)=0,
                IFERROR(S733,
                    0)&lt;1,
                IFERROR(S734,
                    0)&lt;1),
            MAX('1D'!$D$16,
                POWER((ABS(K734)^2)/('1D'!$I$5*MAX(F734,
                            0.1)^2),
                    1/3)),
            IF(IFERROR(U734,
                    0)&gt;0,
                MAX('1D'!$D$16,
                    IFERROR(L734,
                        0)+((IFERROR(U734,
                                0))*'1D'!$D$18*IF((IFERROR(S734,
                                    0))&lt;1,
                            1,
                            -1))),
                IF(IFERROR(U734,
                        0)&lt;0,
                    IF(ABS((MAX('1D'!$D$16,
                                    POWER((ABS(K734)^2)/('1D'!$I$5*MAX(F734,
                                                0.1)^2),
                                        1/3)))-IFERROR(L734,
                                0))&gt;'1D'!$D$19,
                        MAX('1D'!$D$16,
                            IF((MAX('1D'!$D$16,
                                        POWER((ABS(K734)^2)/('1D'!$I$5*MAX(F734,
                                                    0.1)^2),
                                            1/3)))&gt;IFERROR(L734,
                                    0),
                                MIN((MAX('1D'!$D$16,
                                            POWER((ABS(K734)^2)/('1D'!$I$5*MAX(F734,
                                                        0.1)^2),
                                                1/3))),
                                    IFERROR(L734,
                                        0)+(MIN(ABS(IFERROR(U734,
                                                    0))*'1D'!$D$18,
                                            ABS((MAX('1D'!$D$16,
                                                        POWER((ABS(K734)^2)/('1D'!$I$5*MAX(F734,
                                                                    0.1)^2),
                                                            1/3)))-IFERROR(L734,
                                                    0))))),
                                MAX((MAX('1D'!$D$16,
                                            POWER((ABS(K734)^2)/('1D'!$I$5*MAX(F734,
                                                        0.1)^2),
                                                1/3))),
                                    IFERROR(L734,
                                        0)-(MIN(ABS(IFERROR(U734,
                                                    0))*'1D'!$D$18,
                                            ABS((MAX('1D'!$D$16,
                                                        POWER((ABS(K734)^2)/('1D'!$I$5*MAX(F734,
                                                                    0.1)^2),
                                                            1/3)))-IFERROR(L734,
                                                    0))))))),
                        MAX('1D'!$D$16,
                            POWER((ABS(K734)^2)/('1D'!$I$5*MAX(F734,
                                        0.1)^2),
                                1/3))),
                    MAX('1D'!$D$16,
                        IFERROR(L734,
                            0)))))))</f>
        <v>2.0411692021517887</v>
      </c>
      <c r="M734" s="5">
        <f t="shared" ca="1" si="154"/>
        <v>10.342604347303114</v>
      </c>
      <c r="N734" s="5">
        <f t="shared" ca="1" si="155"/>
        <v>1.1304210086314284</v>
      </c>
      <c r="O734" s="5">
        <f t="shared" ca="1" si="156"/>
        <v>4.9262253770043394</v>
      </c>
      <c r="P734" s="5">
        <f t="shared" ca="1" si="157"/>
        <v>634.2416692021518</v>
      </c>
      <c r="Q734" s="5">
        <f ca="1">P734+((ABS(K734)/MAX(((F734)+(G734)*(L734))*(L734),
            0.000001))^2)/(2*'1D'!$I$5)</f>
        <v>635.47855485276557</v>
      </c>
      <c r="R734" s="5">
        <f ca="1">((ABS(K734)*'1D'!$D$6)/(MAX(((F734)+(G734)*(L734))*(L734),
            0.000001)*MAX(((((F734)+(G734)*(L734))*(L734))/MAX((F734)+2*(L734)*SQRT(1+(G734)^2),
                    0.000001))^(2/3),
            0.000001)))^2</f>
        <v>4.6368613730779417E-3</v>
      </c>
      <c r="S734" s="5">
        <f ca="1">ABS(ABS(K734)/MAX(((F734)+(G734)*(L734))*(L734),
        0.000001))/SQRT('1D'!$I$5*MAX((((F734)+(G734)*(L734))*(L734))/MAX((F734)+2*(G734)*(L734),
            0.000001),
        0.000001))</f>
        <v>1.1008807303617345</v>
      </c>
      <c r="T734" s="5">
        <f ca="1">((F734)*(L734)^2)/2+(G734)*(L734)^3/3+(ABS(K734)^2)/('1D'!$I$5*MAX(((F734)+(G734)*(L734))*(L734),
        0.000001))</f>
        <v>36.140740546187139</v>
      </c>
      <c r="U734" s="5">
        <f ca="1">IF($A$2=0,
    0,
    IFERROR(Q733-(((R733+R734)/2)*J734)-(IF(O733&gt;O734,
                '1D'!$D$8*((O733^2-O734^2)/(2*'1D'!$I$5)),
                '1D'!$D$9*((O734^2-O733^2)/(2*'1D'!$I$5)))+('1D'!$D$10*(ABS(I734)/90)*(MAX(O733^2,
                        O734^2)/(2*'1D'!$I$5))))-Q734,
        0))</f>
        <v>-5.4541445909990216E-3</v>
      </c>
      <c r="V734" s="5">
        <f ca="1">IF($A$2=0,
    1,
    IF(IFERROR(V733,
            0)=0,
        0,
        IFERROR(IF(ROUND(S734,
                    3)=1,
                1,
                IF(AND(ABS(U734)&lt;'1D'!$D$19,
                        S734&gt;1),
                    1,
                    0)),
            0)))</f>
        <v>0</v>
      </c>
      <c r="W734" s="5">
        <f ca="1">IF($A$2=0,
    MAX(MAX('1D'!$D$16,
            MAX('1D'!$D$16,
                POWER((ABS(K734)^2)/('1D'!$I$5*MAX(F734,
                            0.1)^2),
                    1/3))),
        IFERROR(W1396,
            MAX(MAX('1D'!$D$16,
                    MAX('1D'!$D$16,
                        POWER((ABS(K734)^2)/('1D'!$I$5*MAX(F734,
                                    0.1)^2),
                            1/3))),
                ($L$2)-E1396))),
    IF(IFERROR(AG735,
            0)=0,
        MAX(MAX('1D'!$D$16,
                MAX('1D'!$D$16,
                    POWER((ABS(K734)^2)/('1D'!$I$5*MAX(F734,
                                0.1)^2),
                        1/3))),
            IFERROR(W1396,
                MAX(MAX('1D'!$D$16,
                        MAX('1D'!$D$16,
                            POWER((ABS(K734)^2)/('1D'!$I$5*MAX(F734,
                                        0.1)^2),
                                1/3))),
                    ($L$2)-E1396))),
        IF(IFERROR(W734,
                0)=0,
            MAX(MAX('1D'!$D$16,
                    MAX('1D'!$D$16,
                        POWER((ABS(K734)^2)/('1D'!$I$5*MAX(F734,
                                    0.1)^2),
                            1/3))),
                IFERROR(W1396,
                    MAX(MAX('1D'!$D$16,
                            MAX('1D'!$D$16,
                                POWER((ABS(K734)^2)/('1D'!$I$5*MAX(F734,
                                            0.1)^2),
                                    1/3))),
                        ($L$2)-E1396))),
            IF(OR(IFERROR(AD734,
                        0)&gt;=1,
                    IFERROR(AD735,
                        0)&gt;=1),
                MAX('1D'!$D$16,
                    MAX('1D'!$D$16,
                        POWER((ABS(K734)^2)/('1D'!$I$5*MAX(F734,
                                    0.1)^2),
                            1/3))),
                IF(ABS(IFERROR(AF734,
                            0))&lt;'1D'!$D$19,
                    MAX(MAX('1D'!$D$16,
                            MAX('1D'!$D$16,
                                POWER((ABS(K734)^2)/('1D'!$I$5*MAX(F734,
                                            0.1)^2),
                                    1/3))),
                        IFERROR(W734,
                            0)),
                    MAX(MAX('1D'!$D$16,
                            MAX('1D'!$D$16,
                                POWER((ABS(K734)^2)/('1D'!$I$5*MAX(F734,
                                            0.1)^2),
                                    1/3))),
                        (IFERROR(W734,
                                0))+((IFERROR(AF734,
                                    0))*'1D'!$D$18)))))))</f>
        <v>2.1762353150568448</v>
      </c>
      <c r="X734" s="5">
        <f t="shared" ca="1" si="158"/>
        <v>11.026984341393034</v>
      </c>
      <c r="Y734" s="5">
        <f t="shared" ca="1" si="159"/>
        <v>1.1706586043317746</v>
      </c>
      <c r="Z734" s="5">
        <f t="shared" ca="1" si="160"/>
        <v>4.6204835721716018</v>
      </c>
      <c r="AA734" s="5">
        <f t="shared" ca="1" si="161"/>
        <v>634.37673531505686</v>
      </c>
      <c r="AB734" s="5">
        <f ca="1">AA734+((ABS(K734)/MAX(((F734)+(G734)*(W734))*(W734),
            0.000001))^2)/(2*'1D'!$I$5)</f>
        <v>635.46485297258528</v>
      </c>
      <c r="AC734" s="5">
        <f ca="1">((ABS(K734)*'1D'!$D$6)/(MAX(((F734)+(G734)*(W734))*(W734),
            0.000001)*MAX(((((F734)+(G734)*(W734))*(W734))/MAX((F734)+2*(W734)*SQRT(1+(G734)^2),
                    0.000001))^(2/3),
            0.000001)))^2</f>
        <v>3.8932924749513747E-3</v>
      </c>
      <c r="AD734" s="5">
        <f ca="1">ABS(ABS(K734)/MAX(((F734)+(G734)*(W734))*(W734),
        0.000001))/SQRT('1D'!$I$5*MAX((((F734)+(G734)*(W734))*(W734))/MAX((F734)+2*(G734)*(W734),
            0.000001),
        0.000001))</f>
        <v>1</v>
      </c>
      <c r="AE734" s="5">
        <f ca="1">((F734)*(W734)^2)/2+(G734)*(W734)^3/3+(ABS(K734)^2)/('1D'!$I$5*MAX(((F734)+(G734)*(W734))*(W734),
        0.000001))</f>
        <v>35.995969113477543</v>
      </c>
      <c r="AF734" s="5">
        <f ca="1">IF($A$2=0,
    0,
    IFERROR(AB735+(((AC734+AC735)/2)*J735)+(IF(Z734&gt;Z735,
                '1D'!$D$8*((Z734^2-Z735^2)/(2*'1D'!$I$5)),
                '1D'!$D$9*((Z735^2-Z734^2)/(2*'1D'!$I$5)))+('1D'!$D$10*(ABS(I735)/90)*(MAX(Z734^2,
                        Z735^2)/(2*'1D'!$I$5))))-AB734,
        0))</f>
        <v>4.3801187180179113E-3</v>
      </c>
      <c r="AG734" s="5">
        <f ca="1">IF($A$2=0,
    1,
    IF(IFERROR(AG735,
            0)=0,
        0,
        IFERROR(IF(OR(ROUND(AD734,
                        3)&gt;=1,
                    AND(ABS(AF734)&lt;'1D'!$D$19,
                        AD734&lt;1)),
                1,
                0),
            0)))</f>
        <v>1</v>
      </c>
      <c r="AH734" s="5">
        <f ca="1">IFERROR(IF('1D'!V32="Supercritical",
        MAX('1D'!$D$16,
            IFERROR(L734,
                MAX('1D'!$D$16,
                    POWER((ABS(K734)^2)/('1D'!$I$5*MAX(F734,
                                0.1)^2),
                        1/3)))),
        IF('1D'!V32="Subcritical",
            MAX('1D'!$D$16,
                IFERROR(W734,
                    MAX('1D'!$D$16,
                        POWER((ABS(K734)^2)/('1D'!$I$5*MAX(F734,
                                    0.1)^2),
                            1/3)))),
            IF(IFERROR(T734,
                    -1E+99)&gt;=IFERROR(AE734,
                    -1E+99),
                MAX('1D'!$D$16,
                    IFERROR(L734,
                        MAX('1D'!$D$16,
                            POWER((ABS(K734)^2)/('1D'!$I$5*MAX(F734,
                                        0.1)^2),
                                1/3)))),
                MAX('1D'!$D$16,
                    IFERROR(W734,
                        MAX('1D'!$D$16,
                            POWER((ABS(K734)^2)/('1D'!$I$5*MAX(F734,
                                        0.1)^2),
                                1/3))))))),
    MAX('1D'!$D$16,
        POWER((ABS(K734)^2)/('1D'!$I$5*MAX(F734,
                    0.1)^2),
            1/3)))</f>
        <v>2.0411692021517887</v>
      </c>
      <c r="AI734" s="5">
        <f t="shared" ca="1" si="162"/>
        <v>634.2416692021518</v>
      </c>
      <c r="AJ734" s="5">
        <f ca="1">AI734+((ABS(K734)/MAX(((F734)+(G734)*(AH734))*(AH734),
            0.000001))^2)/(2*'1D'!$I$5)</f>
        <v>635.47855485276557</v>
      </c>
      <c r="AM734">
        <v>0</v>
      </c>
      <c r="AN734">
        <v>0</v>
      </c>
      <c r="AO734" s="5">
        <f t="shared" si="163"/>
        <v>0</v>
      </c>
      <c r="AP734" s="5">
        <f t="shared" si="167"/>
        <v>0</v>
      </c>
      <c r="AQ734" s="5">
        <f ca="1">ABS(ABS(K734)/MAX(((F734)+(G734)*(AH734))*(AH734),
        0.000001))/SQRT('1D'!$I$5*MAX((((F734)+(G734)*(AH734))*(AH734))/MAX((F734)+2*(G734)*(AH734),
            0.000001),
        0.000001))</f>
        <v>1.1008807303617345</v>
      </c>
      <c r="AR734" s="5" t="str">
        <f t="shared" ca="1" si="164"/>
        <v>Supercritical</v>
      </c>
      <c r="AS734" s="5">
        <f ca="1">((ABS(K734)*'1D'!$D$6)/(MAX(((F734)+(G734)*(AH734))*(AH734),
            0.000001)*MAX(((((F734)+(G734)*(AH734))*(AH734))/MAX((F734)+2*(AH734)*SQRT(1+(G734)^2),
                    0.000001))^(2/3),
            0.000001)))^2</f>
        <v>4.6368613730779417E-3</v>
      </c>
    </row>
    <row r="735" spans="1:45" x14ac:dyDescent="0.35">
      <c r="A735">
        <v>726</v>
      </c>
      <c r="B735">
        <v>724.99599999999998</v>
      </c>
      <c r="C735">
        <v>616099.29</v>
      </c>
      <c r="D735">
        <v>3097280.767</v>
      </c>
      <c r="E735">
        <v>632.20000000000005</v>
      </c>
      <c r="F735">
        <v>5.0670000000000002</v>
      </c>
      <c r="G735">
        <v>0</v>
      </c>
      <c r="H735" t="s">
        <v>176</v>
      </c>
      <c r="I735">
        <v>0.54200000000000004</v>
      </c>
      <c r="J735" s="5">
        <f t="shared" si="165"/>
        <v>1.0009999999999764</v>
      </c>
      <c r="K735" s="5">
        <f t="shared" ca="1" si="166"/>
        <v>50.95</v>
      </c>
      <c r="L735" s="5">
        <f ca="1">IF($A$2=0,
    IFERROR(L734,
        MAX('1D'!$D$16,
            POWER((ABS(K735)^2)/('1D'!$I$5*MAX(F735,
                        0.1)^2),
                1/3))),
    IF(IFERROR(V734,
            0)=0,
        IFERROR(L734,
            MAX('1D'!$D$16,
                POWER((ABS(K735)^2)/('1D'!$I$5*MAX(F735,
                            0.1)^2),
                    1/3))),
        IF(OR(IFERROR(L735,
                    0)=0,
                IFERROR(S734,
                    0)&lt;1,
                IFERROR(S735,
                    0)&lt;1),
            MAX('1D'!$D$16,
                POWER((ABS(K735)^2)/('1D'!$I$5*MAX(F735,
                            0.1)^2),
                    1/3)),
            IF(IFERROR(U735,
                    0)&gt;0,
                MAX('1D'!$D$16,
                    IFERROR(L735,
                        0)+((IFERROR(U735,
                                0))*'1D'!$D$18*IF((IFERROR(S735,
                                    0))&lt;1,
                            1,
                            -1))),
                IF(IFERROR(U735,
                        0)&lt;0,
                    IF(ABS((MAX('1D'!$D$16,
                                    POWER((ABS(K735)^2)/('1D'!$I$5*MAX(F735,
                                                0.1)^2),
                                        1/3)))-IFERROR(L735,
                                0))&gt;'1D'!$D$19,
                        MAX('1D'!$D$16,
                            IF((MAX('1D'!$D$16,
                                        POWER((ABS(K735)^2)/('1D'!$I$5*MAX(F735,
                                                    0.1)^2),
                                            1/3)))&gt;IFERROR(L735,
                                    0),
                                MIN((MAX('1D'!$D$16,
                                            POWER((ABS(K735)^2)/('1D'!$I$5*MAX(F735,
                                                        0.1)^2),
                                                1/3))),
                                    IFERROR(L735,
                                        0)+(MIN(ABS(IFERROR(U735,
                                                    0))*'1D'!$D$18,
                                            ABS((MAX('1D'!$D$16,
                                                        POWER((ABS(K735)^2)/('1D'!$I$5*MAX(F735,
                                                                    0.1)^2),
                                                            1/3)))-IFERROR(L735,
                                                    0))))),
                                MAX((MAX('1D'!$D$16,
                                            POWER((ABS(K735)^2)/('1D'!$I$5*MAX(F735,
                                                        0.1)^2),
                                                1/3))),
                                    IFERROR(L735,
                                        0)-(MIN(ABS(IFERROR(U735,
                                                    0))*'1D'!$D$18,
                                            ABS((MAX('1D'!$D$16,
                                                        POWER((ABS(K735)^2)/('1D'!$I$5*MAX(F735,
                                                                    0.1)^2),
                                                            1/3)))-IFERROR(L735,
                                                    0))))))),
                        MAX('1D'!$D$16,
                            POWER((ABS(K735)^2)/('1D'!$I$5*MAX(F735,
                                        0.1)^2),
                                1/3))),
                    MAX('1D'!$D$16,
                        IFERROR(L735,
                            0)))))))</f>
        <v>2.0411692021517887</v>
      </c>
      <c r="M735" s="5">
        <f t="shared" ca="1" si="154"/>
        <v>10.342604347303114</v>
      </c>
      <c r="N735" s="5">
        <f t="shared" ca="1" si="155"/>
        <v>1.1304210086314284</v>
      </c>
      <c r="O735" s="5">
        <f t="shared" ca="1" si="156"/>
        <v>4.9262253770043394</v>
      </c>
      <c r="P735" s="5">
        <f t="shared" ca="1" si="157"/>
        <v>634.24116920215181</v>
      </c>
      <c r="Q735" s="5">
        <f ca="1">P735+((ABS(K735)/MAX(((F735)+(G735)*(L735))*(L735),
            0.000001))^2)/(2*'1D'!$I$5)</f>
        <v>635.47805485276558</v>
      </c>
      <c r="R735" s="5">
        <f ca="1">((ABS(K735)*'1D'!$D$6)/(MAX(((F735)+(G735)*(L735))*(L735),
            0.000001)*MAX(((((F735)+(G735)*(L735))*(L735))/MAX((F735)+2*(L735)*SQRT(1+(G735)^2),
                    0.000001))^(2/3),
            0.000001)))^2</f>
        <v>4.6368613730779417E-3</v>
      </c>
      <c r="S735" s="5">
        <f ca="1">ABS(ABS(K735)/MAX(((F735)+(G735)*(L735))*(L735),
        0.000001))/SQRT('1D'!$I$5*MAX((((F735)+(G735)*(L735))*(L735))/MAX((F735)+2*(G735)*(L735),
            0.000001),
        0.000001))</f>
        <v>1.1008807303617345</v>
      </c>
      <c r="T735" s="5">
        <f ca="1">((F735)*(L735)^2)/2+(G735)*(L735)^3/3+(ABS(K735)^2)/('1D'!$I$5*MAX(((F735)+(G735)*(L735))*(L735),
        0.000001))</f>
        <v>36.140740546187139</v>
      </c>
      <c r="U735" s="5">
        <f ca="1">IF($A$2=0,
    0,
    IFERROR(Q734-(((R734+R735)/2)*J735)-(IF(O734&gt;O735,
                '1D'!$D$8*((O734^2-O735^2)/(2*'1D'!$I$5)),
                '1D'!$D$9*((O735^2-O734^2)/(2*'1D'!$I$5)))+('1D'!$D$10*(ABS(I735)/90)*(MAX(O734^2,
                        O735^2)/(2*'1D'!$I$5))))-Q735,
        0))</f>
        <v>-5.2588182721819976E-3</v>
      </c>
      <c r="V735" s="5">
        <f ca="1">IF($A$2=0,
    1,
    IF(IFERROR(V734,
            0)=0,
        0,
        IFERROR(IF(ROUND(S735,
                    3)=1,
                1,
                IF(AND(ABS(U735)&lt;'1D'!$D$19,
                        S735&gt;1),
                    1,
                    0)),
            0)))</f>
        <v>0</v>
      </c>
      <c r="W735" s="5">
        <f ca="1">IF($A$2=0,
    MAX(MAX('1D'!$D$16,
            MAX('1D'!$D$16,
                POWER((ABS(K735)^2)/('1D'!$I$5*MAX(F735,
                            0.1)^2),
                    1/3))),
        IFERROR(W1396,
            MAX(MAX('1D'!$D$16,
                    MAX('1D'!$D$16,
                        POWER((ABS(K735)^2)/('1D'!$I$5*MAX(F735,
                                    0.1)^2),
                            1/3))),
                ($L$2)-E1396))),
    IF(IFERROR(AG736,
            0)=0,
        MAX(MAX('1D'!$D$16,
                MAX('1D'!$D$16,
                    POWER((ABS(K735)^2)/('1D'!$I$5*MAX(F735,
                                0.1)^2),
                        1/3))),
            IFERROR(W1396,
                MAX(MAX('1D'!$D$16,
                        MAX('1D'!$D$16,
                            POWER((ABS(K735)^2)/('1D'!$I$5*MAX(F735,
                                        0.1)^2),
                                1/3))),
                    ($L$2)-E1396))),
        IF(IFERROR(W735,
                0)=0,
            MAX(MAX('1D'!$D$16,
                    MAX('1D'!$D$16,
                        POWER((ABS(K735)^2)/('1D'!$I$5*MAX(F735,
                                    0.1)^2),
                            1/3))),
                IFERROR(W1396,
                    MAX(MAX('1D'!$D$16,
                            MAX('1D'!$D$16,
                                POWER((ABS(K735)^2)/('1D'!$I$5*MAX(F735,
                                            0.1)^2),
                                    1/3))),
                        ($L$2)-E1396))),
            IF(OR(IFERROR(AD735,
                        0)&gt;=1,
                    IFERROR(AD736,
                        0)&gt;=1),
                MAX('1D'!$D$16,
                    MAX('1D'!$D$16,
                        POWER((ABS(K735)^2)/('1D'!$I$5*MAX(F735,
                                    0.1)^2),
                            1/3))),
                IF(ABS(IFERROR(AF735,
                            0))&lt;'1D'!$D$19,
                    MAX(MAX('1D'!$D$16,
                            MAX('1D'!$D$16,
                                POWER((ABS(K735)^2)/('1D'!$I$5*MAX(F735,
                                            0.1)^2),
                                    1/3))),
                        IFERROR(W735,
                            0)),
                    MAX(MAX('1D'!$D$16,
                            MAX('1D'!$D$16,
                                POWER((ABS(K735)^2)/('1D'!$I$5*MAX(F735,
                                            0.1)^2),
                                    1/3))),
                        (IFERROR(W735,
                                0))+((IFERROR(AF735,
                                    0))*'1D'!$D$18)))))))</f>
        <v>2.1762353150568448</v>
      </c>
      <c r="X735" s="5">
        <f t="shared" ca="1" si="158"/>
        <v>11.026984341393034</v>
      </c>
      <c r="Y735" s="5">
        <f t="shared" ca="1" si="159"/>
        <v>1.1706586043317746</v>
      </c>
      <c r="Z735" s="5">
        <f t="shared" ca="1" si="160"/>
        <v>4.6204835721716018</v>
      </c>
      <c r="AA735" s="5">
        <f t="shared" ca="1" si="161"/>
        <v>634.37623531505687</v>
      </c>
      <c r="AB735" s="5">
        <f ca="1">AA735+((ABS(K735)/MAX(((F735)+(G735)*(W735))*(W735),
            0.000001))^2)/(2*'1D'!$I$5)</f>
        <v>635.46435297258529</v>
      </c>
      <c r="AC735" s="5">
        <f ca="1">((ABS(K735)*'1D'!$D$6)/(MAX(((F735)+(G735)*(W735))*(W735),
            0.000001)*MAX(((((F735)+(G735)*(W735))*(W735))/MAX((F735)+2*(W735)*SQRT(1+(G735)^2),
                    0.000001))^(2/3),
            0.000001)))^2</f>
        <v>3.8932924749513747E-3</v>
      </c>
      <c r="AD735" s="5">
        <f ca="1">ABS(ABS(K735)/MAX(((F735)+(G735)*(W735))*(W735),
        0.000001))/SQRT('1D'!$I$5*MAX((((F735)+(G735)*(W735))*(W735))/MAX((F735)+2*(G735)*(W735),
            0.000001),
        0.000001))</f>
        <v>1</v>
      </c>
      <c r="AE735" s="5">
        <f ca="1">((F735)*(W735)^2)/2+(G735)*(W735)^3/3+(ABS(K735)^2)/('1D'!$I$5*MAX(((F735)+(G735)*(W735))*(W735),
        0.000001))</f>
        <v>35.995969113477543</v>
      </c>
      <c r="AF735" s="5">
        <f ca="1">IF($A$2=0,
    0,
    IFERROR(AB736+(((AC735+AC736)/2)*J736)+(IF(Z735&gt;Z736,
                '1D'!$D$8*((Z735^2-Z736^2)/(2*'1D'!$I$5)),
                '1D'!$D$9*((Z736^2-Z735^2)/(2*'1D'!$I$5)))+('1D'!$D$10*(ABS(I736)/90)*(MAX(Z735^2,
                        Z736^2)/(2*'1D'!$I$5))))-AB735,
        0))</f>
        <v>4.4161230729287126E-3</v>
      </c>
      <c r="AG735" s="5">
        <f ca="1">IF($A$2=0,
    1,
    IF(IFERROR(AG736,
            0)=0,
        0,
        IFERROR(IF(OR(ROUND(AD735,
                        3)&gt;=1,
                    AND(ABS(AF735)&lt;'1D'!$D$19,
                        AD735&lt;1)),
                1,
                0),
            0)))</f>
        <v>1</v>
      </c>
      <c r="AH735" s="5">
        <f ca="1">IFERROR(IF('1D'!V32="Supercritical",
        MAX('1D'!$D$16,
            IFERROR(L735,
                MAX('1D'!$D$16,
                    POWER((ABS(K735)^2)/('1D'!$I$5*MAX(F735,
                                0.1)^2),
                        1/3)))),
        IF('1D'!V32="Subcritical",
            MAX('1D'!$D$16,
                IFERROR(W735,
                    MAX('1D'!$D$16,
                        POWER((ABS(K735)^2)/('1D'!$I$5*MAX(F735,
                                    0.1)^2),
                            1/3)))),
            IF(IFERROR(T735,
                    -1E+99)&gt;=IFERROR(AE735,
                    -1E+99),
                MAX('1D'!$D$16,
                    IFERROR(L735,
                        MAX('1D'!$D$16,
                            POWER((ABS(K735)^2)/('1D'!$I$5*MAX(F735,
                                        0.1)^2),
                                1/3)))),
                MAX('1D'!$D$16,
                    IFERROR(W735,
                        MAX('1D'!$D$16,
                            POWER((ABS(K735)^2)/('1D'!$I$5*MAX(F735,
                                        0.1)^2),
                                1/3))))))),
    MAX('1D'!$D$16,
        POWER((ABS(K735)^2)/('1D'!$I$5*MAX(F735,
                    0.1)^2),
            1/3)))</f>
        <v>2.0411692021517887</v>
      </c>
      <c r="AI735" s="5">
        <f t="shared" ca="1" si="162"/>
        <v>634.24116920215181</v>
      </c>
      <c r="AJ735" s="5">
        <f ca="1">AI735+((ABS(K735)/MAX(((F735)+(G735)*(AH735))*(AH735),
            0.000001))^2)/(2*'1D'!$I$5)</f>
        <v>635.47805485276558</v>
      </c>
      <c r="AM735">
        <v>0</v>
      </c>
      <c r="AN735">
        <v>0</v>
      </c>
      <c r="AO735" s="5">
        <f t="shared" si="163"/>
        <v>0</v>
      </c>
      <c r="AP735" s="5">
        <f t="shared" si="167"/>
        <v>0</v>
      </c>
      <c r="AQ735" s="5">
        <f ca="1">ABS(ABS(K735)/MAX(((F735)+(G735)*(AH735))*(AH735),
        0.000001))/SQRT('1D'!$I$5*MAX((((F735)+(G735)*(AH735))*(AH735))/MAX((F735)+2*(G735)*(AH735),
            0.000001),
        0.000001))</f>
        <v>1.1008807303617345</v>
      </c>
      <c r="AR735" s="5" t="str">
        <f t="shared" ca="1" si="164"/>
        <v>Supercritical</v>
      </c>
      <c r="AS735" s="5">
        <f ca="1">((ABS(K735)*'1D'!$D$6)/(MAX(((F735)+(G735)*(AH735))*(AH735),
            0.000001)*MAX(((((F735)+(G735)*(AH735))*(AH735))/MAX((F735)+2*(AH735)*SQRT(1+(G735)^2),
                    0.000001))^(2/3),
            0.000001)))^2</f>
        <v>4.6368613730779417E-3</v>
      </c>
    </row>
    <row r="736" spans="1:45" x14ac:dyDescent="0.35">
      <c r="A736">
        <v>727</v>
      </c>
      <c r="B736">
        <v>725.99599999999998</v>
      </c>
      <c r="C736">
        <v>616098.90300000005</v>
      </c>
      <c r="D736">
        <v>3097279.8450000002</v>
      </c>
      <c r="E736">
        <v>632.19949999999994</v>
      </c>
      <c r="F736">
        <v>5.0670000000000002</v>
      </c>
      <c r="G736">
        <v>0</v>
      </c>
      <c r="H736" t="s">
        <v>176</v>
      </c>
      <c r="I736">
        <v>0.56399999999999995</v>
      </c>
      <c r="J736" s="5">
        <f t="shared" si="165"/>
        <v>1</v>
      </c>
      <c r="K736" s="5">
        <f t="shared" ca="1" si="166"/>
        <v>50.95</v>
      </c>
      <c r="L736" s="5">
        <f ca="1">IF($A$2=0,
    IFERROR(L735,
        MAX('1D'!$D$16,
            POWER((ABS(K736)^2)/('1D'!$I$5*MAX(F736,
                        0.1)^2),
                1/3))),
    IF(IFERROR(V735,
            0)=0,
        IFERROR(L735,
            MAX('1D'!$D$16,
                POWER((ABS(K736)^2)/('1D'!$I$5*MAX(F736,
                            0.1)^2),
                    1/3))),
        IF(OR(IFERROR(L736,
                    0)=0,
                IFERROR(S735,
                    0)&lt;1,
                IFERROR(S736,
                    0)&lt;1),
            MAX('1D'!$D$16,
                POWER((ABS(K736)^2)/('1D'!$I$5*MAX(F736,
                            0.1)^2),
                    1/3)),
            IF(IFERROR(U736,
                    0)&gt;0,
                MAX('1D'!$D$16,
                    IFERROR(L736,
                        0)+((IFERROR(U736,
                                0))*'1D'!$D$18*IF((IFERROR(S736,
                                    0))&lt;1,
                            1,
                            -1))),
                IF(IFERROR(U736,
                        0)&lt;0,
                    IF(ABS((MAX('1D'!$D$16,
                                    POWER((ABS(K736)^2)/('1D'!$I$5*MAX(F736,
                                                0.1)^2),
                                        1/3)))-IFERROR(L736,
                                0))&gt;'1D'!$D$19,
                        MAX('1D'!$D$16,
                            IF((MAX('1D'!$D$16,
                                        POWER((ABS(K736)^2)/('1D'!$I$5*MAX(F736,
                                                    0.1)^2),
                                            1/3)))&gt;IFERROR(L736,
                                    0),
                                MIN((MAX('1D'!$D$16,
                                            POWER((ABS(K736)^2)/('1D'!$I$5*MAX(F736,
                                                        0.1)^2),
                                                1/3))),
                                    IFERROR(L736,
                                        0)+(MIN(ABS(IFERROR(U736,
                                                    0))*'1D'!$D$18,
                                            ABS((MAX('1D'!$D$16,
                                                        POWER((ABS(K736)^2)/('1D'!$I$5*MAX(F736,
                                                                    0.1)^2),
                                                            1/3)))-IFERROR(L736,
                                                    0))))),
                                MAX((MAX('1D'!$D$16,
                                            POWER((ABS(K736)^2)/('1D'!$I$5*MAX(F736,
                                                        0.1)^2),
                                                1/3))),
                                    IFERROR(L736,
                                        0)-(MIN(ABS(IFERROR(U736,
                                                    0))*'1D'!$D$18,
                                            ABS((MAX('1D'!$D$16,
                                                        POWER((ABS(K736)^2)/('1D'!$I$5*MAX(F736,
                                                                    0.1)^2),
                                                            1/3)))-IFERROR(L736,
                                                    0))))))),
                        MAX('1D'!$D$16,
                            POWER((ABS(K736)^2)/('1D'!$I$5*MAX(F736,
                                        0.1)^2),
                                1/3))),
                    MAX('1D'!$D$16,
                        IFERROR(L736,
                            0)))))))</f>
        <v>2.0411692021517887</v>
      </c>
      <c r="M736" s="5">
        <f t="shared" ca="1" si="154"/>
        <v>10.342604347303114</v>
      </c>
      <c r="N736" s="5">
        <f t="shared" ca="1" si="155"/>
        <v>1.1304210086314284</v>
      </c>
      <c r="O736" s="5">
        <f t="shared" ca="1" si="156"/>
        <v>4.9262253770043394</v>
      </c>
      <c r="P736" s="5">
        <f t="shared" ca="1" si="157"/>
        <v>634.24066920215171</v>
      </c>
      <c r="Q736" s="5">
        <f ca="1">P736+((ABS(K736)/MAX(((F736)+(G736)*(L736))*(L736),
            0.000001))^2)/(2*'1D'!$I$5)</f>
        <v>635.47755485276548</v>
      </c>
      <c r="R736" s="5">
        <f ca="1">((ABS(K736)*'1D'!$D$6)/(MAX(((F736)+(G736)*(L736))*(L736),
            0.000001)*MAX(((((F736)+(G736)*(L736))*(L736))/MAX((F736)+2*(L736)*SQRT(1+(G736)^2),
                    0.000001))^(2/3),
            0.000001)))^2</f>
        <v>4.6368613730779417E-3</v>
      </c>
      <c r="S736" s="5">
        <f ca="1">ABS(ABS(K736)/MAX(((F736)+(G736)*(L736))*(L736),
        0.000001))/SQRT('1D'!$I$5*MAX((((F736)+(G736)*(L736))*(L736))/MAX((F736)+2*(G736)*(L736),
            0.000001),
        0.000001))</f>
        <v>1.1008807303617345</v>
      </c>
      <c r="T736" s="5">
        <f ca="1">((F736)*(L736)^2)/2+(G736)*(L736)^3/3+(ABS(K736)^2)/('1D'!$I$5*MAX(((F736)+(G736)*(L736))*(L736),
        0.000001))</f>
        <v>36.140740546187139</v>
      </c>
      <c r="U736" s="5">
        <f ca="1">IF($A$2=0,
    0,
    IFERROR(Q735-(((R735+R736)/2)*J736)-(IF(O735&gt;O736,
                '1D'!$D$8*((O735^2-O736^2)/(2*'1D'!$I$5)),
                '1D'!$D$9*((O736^2-O735^2)/(2*'1D'!$I$5)))+('1D'!$D$10*(ABS(I736)/90)*(MAX(O735^2,
                        O736^2)/(2*'1D'!$I$5))))-Q736,
        0))</f>
        <v>-5.2995338845676088E-3</v>
      </c>
      <c r="V736" s="5">
        <f ca="1">IF($A$2=0,
    1,
    IF(IFERROR(V735,
            0)=0,
        0,
        IFERROR(IF(ROUND(S736,
                    3)=1,
                1,
                IF(AND(ABS(U736)&lt;'1D'!$D$19,
                        S736&gt;1),
                    1,
                    0)),
            0)))</f>
        <v>0</v>
      </c>
      <c r="W736" s="5">
        <f ca="1">IF($A$2=0,
    MAX(MAX('1D'!$D$16,
            MAX('1D'!$D$16,
                POWER((ABS(K736)^2)/('1D'!$I$5*MAX(F736,
                            0.1)^2),
                    1/3))),
        IFERROR(W1396,
            MAX(MAX('1D'!$D$16,
                    MAX('1D'!$D$16,
                        POWER((ABS(K736)^2)/('1D'!$I$5*MAX(F736,
                                    0.1)^2),
                            1/3))),
                ($L$2)-E1396))),
    IF(IFERROR(AG737,
            0)=0,
        MAX(MAX('1D'!$D$16,
                MAX('1D'!$D$16,
                    POWER((ABS(K736)^2)/('1D'!$I$5*MAX(F736,
                                0.1)^2),
                        1/3))),
            IFERROR(W1396,
                MAX(MAX('1D'!$D$16,
                        MAX('1D'!$D$16,
                            POWER((ABS(K736)^2)/('1D'!$I$5*MAX(F736,
                                        0.1)^2),
                                1/3))),
                    ($L$2)-E1396))),
        IF(IFERROR(W736,
                0)=0,
            MAX(MAX('1D'!$D$16,
                    MAX('1D'!$D$16,
                        POWER((ABS(K736)^2)/('1D'!$I$5*MAX(F736,
                                    0.1)^2),
                            1/3))),
                IFERROR(W1396,
                    MAX(MAX('1D'!$D$16,
                            MAX('1D'!$D$16,
                                POWER((ABS(K736)^2)/('1D'!$I$5*MAX(F736,
                                            0.1)^2),
                                    1/3))),
                        ($L$2)-E1396))),
            IF(OR(IFERROR(AD736,
                        0)&gt;=1,
                    IFERROR(AD737,
                        0)&gt;=1),
                MAX('1D'!$D$16,
                    MAX('1D'!$D$16,
                        POWER((ABS(K736)^2)/('1D'!$I$5*MAX(F736,
                                    0.1)^2),
                            1/3))),
                IF(ABS(IFERROR(AF736,
                            0))&lt;'1D'!$D$19,
                    MAX(MAX('1D'!$D$16,
                            MAX('1D'!$D$16,
                                POWER((ABS(K736)^2)/('1D'!$I$5*MAX(F736,
                                            0.1)^2),
                                    1/3))),
                        IFERROR(W736,
                            0)),
                    MAX(MAX('1D'!$D$16,
                            MAX('1D'!$D$16,
                                POWER((ABS(K736)^2)/('1D'!$I$5*MAX(F736,
                                            0.1)^2),
                                    1/3))),
                        (IFERROR(W736,
                                0))+((IFERROR(AF736,
                                    0))*'1D'!$D$18)))))))</f>
        <v>2.1762353150568448</v>
      </c>
      <c r="X736" s="5">
        <f t="shared" ca="1" si="158"/>
        <v>11.026984341393034</v>
      </c>
      <c r="Y736" s="5">
        <f t="shared" ca="1" si="159"/>
        <v>1.1706586043317746</v>
      </c>
      <c r="Z736" s="5">
        <f t="shared" ca="1" si="160"/>
        <v>4.6204835721716018</v>
      </c>
      <c r="AA736" s="5">
        <f t="shared" ca="1" si="161"/>
        <v>634.37573531505677</v>
      </c>
      <c r="AB736" s="5">
        <f ca="1">AA736+((ABS(K736)/MAX(((F736)+(G736)*(W736))*(W736),
            0.000001))^2)/(2*'1D'!$I$5)</f>
        <v>635.46385297258519</v>
      </c>
      <c r="AC736" s="5">
        <f ca="1">((ABS(K736)*'1D'!$D$6)/(MAX(((F736)+(G736)*(W736))*(W736),
            0.000001)*MAX(((((F736)+(G736)*(W736))*(W736))/MAX((F736)+2*(W736)*SQRT(1+(G736)^2),
                    0.000001))^(2/3),
            0.000001)))^2</f>
        <v>3.8932924749513747E-3</v>
      </c>
      <c r="AD736" s="5">
        <f ca="1">ABS(ABS(K736)/MAX(((F736)+(G736)*(W736))*(W736),
        0.000001))/SQRT('1D'!$I$5*MAX((((F736)+(G736)*(W736))*(W736))/MAX((F736)+2*(G736)*(W736),
            0.000001),
        0.000001))</f>
        <v>1</v>
      </c>
      <c r="AE736" s="5">
        <f ca="1">((F736)*(W736)^2)/2+(G736)*(W736)^3/3+(ABS(K736)^2)/('1D'!$I$5*MAX(((F736)+(G736)*(W736))*(W736),
        0.000001))</f>
        <v>35.995969113477543</v>
      </c>
      <c r="AF736" s="5">
        <f ca="1">IF($A$2=0,
    0,
    IFERROR(AB737+(((AC736+AC737)/2)*J737)+(IF(Z736&gt;Z737,
                '1D'!$D$8*((Z736^2-Z737^2)/(2*'1D'!$I$5)),
                '1D'!$D$9*((Z737^2-Z736^2)/(2*'1D'!$I$5)))+('1D'!$D$10*(ABS(I737)/90)*(MAX(Z736^2,
                        Z737^2)/(2*'1D'!$I$5))))-AB736,
        0))</f>
        <v>4.4741560146803749E-3</v>
      </c>
      <c r="AG736" s="5">
        <f ca="1">IF($A$2=0,
    1,
    IF(IFERROR(AG737,
            0)=0,
        0,
        IFERROR(IF(OR(ROUND(AD736,
                        3)&gt;=1,
                    AND(ABS(AF736)&lt;'1D'!$D$19,
                        AD736&lt;1)),
                1,
                0),
            0)))</f>
        <v>1</v>
      </c>
      <c r="AH736" s="5">
        <f ca="1">IFERROR(IF('1D'!V32="Supercritical",
        MAX('1D'!$D$16,
            IFERROR(L736,
                MAX('1D'!$D$16,
                    POWER((ABS(K736)^2)/('1D'!$I$5*MAX(F736,
                                0.1)^2),
                        1/3)))),
        IF('1D'!V32="Subcritical",
            MAX('1D'!$D$16,
                IFERROR(W736,
                    MAX('1D'!$D$16,
                        POWER((ABS(K736)^2)/('1D'!$I$5*MAX(F736,
                                    0.1)^2),
                            1/3)))),
            IF(IFERROR(T736,
                    -1E+99)&gt;=IFERROR(AE736,
                    -1E+99),
                MAX('1D'!$D$16,
                    IFERROR(L736,
                        MAX('1D'!$D$16,
                            POWER((ABS(K736)^2)/('1D'!$I$5*MAX(F736,
                                        0.1)^2),
                                1/3)))),
                MAX('1D'!$D$16,
                    IFERROR(W736,
                        MAX('1D'!$D$16,
                            POWER((ABS(K736)^2)/('1D'!$I$5*MAX(F736,
                                        0.1)^2),
                                1/3))))))),
    MAX('1D'!$D$16,
        POWER((ABS(K736)^2)/('1D'!$I$5*MAX(F736,
                    0.1)^2),
            1/3)))</f>
        <v>2.0411692021517887</v>
      </c>
      <c r="AI736" s="5">
        <f t="shared" ca="1" si="162"/>
        <v>634.24066920215171</v>
      </c>
      <c r="AJ736" s="5">
        <f ca="1">AI736+((ABS(K736)/MAX(((F736)+(G736)*(AH736))*(AH736),
            0.000001))^2)/(2*'1D'!$I$5)</f>
        <v>635.47755485276548</v>
      </c>
      <c r="AM736">
        <v>0</v>
      </c>
      <c r="AN736">
        <v>0</v>
      </c>
      <c r="AO736" s="5">
        <f t="shared" si="163"/>
        <v>0</v>
      </c>
      <c r="AP736" s="5">
        <f t="shared" si="167"/>
        <v>0</v>
      </c>
      <c r="AQ736" s="5">
        <f ca="1">ABS(ABS(K736)/MAX(((F736)+(G736)*(AH736))*(AH736),
        0.000001))/SQRT('1D'!$I$5*MAX((((F736)+(G736)*(AH736))*(AH736))/MAX((F736)+2*(G736)*(AH736),
            0.000001),
        0.000001))</f>
        <v>1.1008807303617345</v>
      </c>
      <c r="AR736" s="5" t="str">
        <f t="shared" ca="1" si="164"/>
        <v>Supercritical</v>
      </c>
      <c r="AS736" s="5">
        <f ca="1">((ABS(K736)*'1D'!$D$6)/(MAX(((F736)+(G736)*(AH736))*(AH736),
            0.000001)*MAX(((((F736)+(G736)*(AH736))*(AH736))/MAX((F736)+2*(AH736)*SQRT(1+(G736)^2),
                    0.000001))^(2/3),
            0.000001)))^2</f>
        <v>4.6368613730779417E-3</v>
      </c>
    </row>
    <row r="737" spans="1:45" x14ac:dyDescent="0.35">
      <c r="A737">
        <v>728</v>
      </c>
      <c r="B737">
        <v>726.99599999999998</v>
      </c>
      <c r="C737">
        <v>616098.52500000002</v>
      </c>
      <c r="D737">
        <v>3097278.9190000002</v>
      </c>
      <c r="E737">
        <v>632.19899999999996</v>
      </c>
      <c r="F737">
        <v>5.0670000000000002</v>
      </c>
      <c r="G737">
        <v>0</v>
      </c>
      <c r="H737" t="s">
        <v>176</v>
      </c>
      <c r="I737">
        <v>0.59599999999999997</v>
      </c>
      <c r="J737" s="5">
        <f t="shared" si="165"/>
        <v>1</v>
      </c>
      <c r="K737" s="5">
        <f t="shared" ca="1" si="166"/>
        <v>50.95</v>
      </c>
      <c r="L737" s="5">
        <f ca="1">IF($A$2=0,
    IFERROR(L736,
        MAX('1D'!$D$16,
            POWER((ABS(K737)^2)/('1D'!$I$5*MAX(F737,
                        0.1)^2),
                1/3))),
    IF(IFERROR(V736,
            0)=0,
        IFERROR(L736,
            MAX('1D'!$D$16,
                POWER((ABS(K737)^2)/('1D'!$I$5*MAX(F737,
                            0.1)^2),
                    1/3))),
        IF(OR(IFERROR(L737,
                    0)=0,
                IFERROR(S736,
                    0)&lt;1,
                IFERROR(S737,
                    0)&lt;1),
            MAX('1D'!$D$16,
                POWER((ABS(K737)^2)/('1D'!$I$5*MAX(F737,
                            0.1)^2),
                    1/3)),
            IF(IFERROR(U737,
                    0)&gt;0,
                MAX('1D'!$D$16,
                    IFERROR(L737,
                        0)+((IFERROR(U737,
                                0))*'1D'!$D$18*IF((IFERROR(S737,
                                    0))&lt;1,
                            1,
                            -1))),
                IF(IFERROR(U737,
                        0)&lt;0,
                    IF(ABS((MAX('1D'!$D$16,
                                    POWER((ABS(K737)^2)/('1D'!$I$5*MAX(F737,
                                                0.1)^2),
                                        1/3)))-IFERROR(L737,
                                0))&gt;'1D'!$D$19,
                        MAX('1D'!$D$16,
                            IF((MAX('1D'!$D$16,
                                        POWER((ABS(K737)^2)/('1D'!$I$5*MAX(F737,
                                                    0.1)^2),
                                            1/3)))&gt;IFERROR(L737,
                                    0),
                                MIN((MAX('1D'!$D$16,
                                            POWER((ABS(K737)^2)/('1D'!$I$5*MAX(F737,
                                                        0.1)^2),
                                                1/3))),
                                    IFERROR(L737,
                                        0)+(MIN(ABS(IFERROR(U737,
                                                    0))*'1D'!$D$18,
                                            ABS((MAX('1D'!$D$16,
                                                        POWER((ABS(K737)^2)/('1D'!$I$5*MAX(F737,
                                                                    0.1)^2),
                                                            1/3)))-IFERROR(L737,
                                                    0))))),
                                MAX((MAX('1D'!$D$16,
                                            POWER((ABS(K737)^2)/('1D'!$I$5*MAX(F737,
                                                        0.1)^2),
                                                1/3))),
                                    IFERROR(L737,
                                        0)-(MIN(ABS(IFERROR(U737,
                                                    0))*'1D'!$D$18,
                                            ABS((MAX('1D'!$D$16,
                                                        POWER((ABS(K737)^2)/('1D'!$I$5*MAX(F737,
                                                                    0.1)^2),
                                                            1/3)))-IFERROR(L737,
                                                    0))))))),
                        MAX('1D'!$D$16,
                            POWER((ABS(K737)^2)/('1D'!$I$5*MAX(F737,
                                        0.1)^2),
                                1/3))),
                    MAX('1D'!$D$16,
                        IFERROR(L737,
                            0)))))))</f>
        <v>2.0411692021517887</v>
      </c>
      <c r="M737" s="5">
        <f t="shared" ca="1" si="154"/>
        <v>10.342604347303114</v>
      </c>
      <c r="N737" s="5">
        <f t="shared" ca="1" si="155"/>
        <v>1.1304210086314284</v>
      </c>
      <c r="O737" s="5">
        <f t="shared" ca="1" si="156"/>
        <v>4.9262253770043394</v>
      </c>
      <c r="P737" s="5">
        <f t="shared" ca="1" si="157"/>
        <v>634.24016920215172</v>
      </c>
      <c r="Q737" s="5">
        <f ca="1">P737+((ABS(K737)/MAX(((F737)+(G737)*(L737))*(L737),
            0.000001))^2)/(2*'1D'!$I$5)</f>
        <v>635.47705485276549</v>
      </c>
      <c r="R737" s="5">
        <f ca="1">((ABS(K737)*'1D'!$D$6)/(MAX(((F737)+(G737)*(L737))*(L737),
            0.000001)*MAX(((((F737)+(G737)*(L737))*(L737))/MAX((F737)+2*(L737)*SQRT(1+(G737)^2),
                    0.000001))^(2/3),
            0.000001)))^2</f>
        <v>4.6368613730779417E-3</v>
      </c>
      <c r="S737" s="5">
        <f ca="1">ABS(ABS(K737)/MAX(((F737)+(G737)*(L737))*(L737),
        0.000001))/SQRT('1D'!$I$5*MAX((((F737)+(G737)*(L737))*(L737))/MAX((F737)+2*(G737)*(L737),
            0.000001),
        0.000001))</f>
        <v>1.1008807303617345</v>
      </c>
      <c r="T737" s="5">
        <f ca="1">((F737)*(L737)^2)/2+(G737)*(L737)^3/3+(ABS(K737)^2)/('1D'!$I$5*MAX(((F737)+(G737)*(L737))*(L737),
        0.000001))</f>
        <v>36.140740546187139</v>
      </c>
      <c r="U737" s="5">
        <f ca="1">IF($A$2=0,
    0,
    IFERROR(Q736-(((R736+R737)/2)*J737)-(IF(O736&gt;O737,
                '1D'!$D$8*((O736^2-O737^2)/(2*'1D'!$I$5)),
                '1D'!$D$9*((O737^2-O736^2)/(2*'1D'!$I$5)))+('1D'!$D$10*(ABS(I737)/90)*(MAX(O736^2,
                        O737^2)/(2*'1D'!$I$5))))-Q737,
        0))</f>
        <v>-5.3655011193995961E-3</v>
      </c>
      <c r="V737" s="5">
        <f ca="1">IF($A$2=0,
    1,
    IF(IFERROR(V736,
            0)=0,
        0,
        IFERROR(IF(ROUND(S737,
                    3)=1,
                1,
                IF(AND(ABS(U737)&lt;'1D'!$D$19,
                        S737&gt;1),
                    1,
                    0)),
            0)))</f>
        <v>0</v>
      </c>
      <c r="W737" s="5">
        <f ca="1">IF($A$2=0,
    MAX(MAX('1D'!$D$16,
            MAX('1D'!$D$16,
                POWER((ABS(K737)^2)/('1D'!$I$5*MAX(F737,
                            0.1)^2),
                    1/3))),
        IFERROR(W1396,
            MAX(MAX('1D'!$D$16,
                    MAX('1D'!$D$16,
                        POWER((ABS(K737)^2)/('1D'!$I$5*MAX(F737,
                                    0.1)^2),
                            1/3))),
                ($L$2)-E1396))),
    IF(IFERROR(AG738,
            0)=0,
        MAX(MAX('1D'!$D$16,
                MAX('1D'!$D$16,
                    POWER((ABS(K737)^2)/('1D'!$I$5*MAX(F737,
                                0.1)^2),
                        1/3))),
            IFERROR(W1396,
                MAX(MAX('1D'!$D$16,
                        MAX('1D'!$D$16,
                            POWER((ABS(K737)^2)/('1D'!$I$5*MAX(F737,
                                        0.1)^2),
                                1/3))),
                    ($L$2)-E1396))),
        IF(IFERROR(W737,
                0)=0,
            MAX(MAX('1D'!$D$16,
                    MAX('1D'!$D$16,
                        POWER((ABS(K737)^2)/('1D'!$I$5*MAX(F737,
                                    0.1)^2),
                            1/3))),
                IFERROR(W1396,
                    MAX(MAX('1D'!$D$16,
                            MAX('1D'!$D$16,
                                POWER((ABS(K737)^2)/('1D'!$I$5*MAX(F737,
                                            0.1)^2),
                                    1/3))),
                        ($L$2)-E1396))),
            IF(OR(IFERROR(AD737,
                        0)&gt;=1,
                    IFERROR(AD738,
                        0)&gt;=1),
                MAX('1D'!$D$16,
                    MAX('1D'!$D$16,
                        POWER((ABS(K737)^2)/('1D'!$I$5*MAX(F737,
                                    0.1)^2),
                            1/3))),
                IF(ABS(IFERROR(AF737,
                            0))&lt;'1D'!$D$19,
                    MAX(MAX('1D'!$D$16,
                            MAX('1D'!$D$16,
                                POWER((ABS(K737)^2)/('1D'!$I$5*MAX(F737,
                                            0.1)^2),
                                    1/3))),
                        IFERROR(W737,
                            0)),
                    MAX(MAX('1D'!$D$16,
                            MAX('1D'!$D$16,
                                POWER((ABS(K737)^2)/('1D'!$I$5*MAX(F737,
                                            0.1)^2),
                                    1/3))),
                        (IFERROR(W737,
                                0))+((IFERROR(AF737,
                                    0))*'1D'!$D$18)))))))</f>
        <v>2.1762353150568448</v>
      </c>
      <c r="X737" s="5">
        <f t="shared" ca="1" si="158"/>
        <v>11.026984341393034</v>
      </c>
      <c r="Y737" s="5">
        <f t="shared" ca="1" si="159"/>
        <v>1.1706586043317746</v>
      </c>
      <c r="Z737" s="5">
        <f t="shared" ca="1" si="160"/>
        <v>4.6204835721716018</v>
      </c>
      <c r="AA737" s="5">
        <f t="shared" ca="1" si="161"/>
        <v>634.37523531505678</v>
      </c>
      <c r="AB737" s="5">
        <f ca="1">AA737+((ABS(K737)/MAX(((F737)+(G737)*(W737))*(W737),
            0.000001))^2)/(2*'1D'!$I$5)</f>
        <v>635.4633529725852</v>
      </c>
      <c r="AC737" s="5">
        <f ca="1">((ABS(K737)*'1D'!$D$6)/(MAX(((F737)+(G737)*(W737))*(W737),
            0.000001)*MAX(((((F737)+(G737)*(W737))*(W737))/MAX((F737)+2*(W737)*SQRT(1+(G737)^2),
                    0.000001))^(2/3),
            0.000001)))^2</f>
        <v>3.8932924749513747E-3</v>
      </c>
      <c r="AD737" s="5">
        <f ca="1">ABS(ABS(K737)/MAX(((F737)+(G737)*(W737))*(W737),
        0.000001))/SQRT('1D'!$I$5*MAX((((F737)+(G737)*(W737))*(W737))/MAX((F737)+2*(G737)*(W737),
            0.000001),
        0.000001))</f>
        <v>1</v>
      </c>
      <c r="AE737" s="5">
        <f ca="1">((F737)*(W737)^2)/2+(G737)*(W737)^3/3+(ABS(K737)^2)/('1D'!$I$5*MAX(((F737)+(G737)*(W737))*(W737),
        0.000001))</f>
        <v>35.995969113477543</v>
      </c>
      <c r="AF737" s="5">
        <f ca="1">IF($A$2=0,
    0,
    IFERROR(AB738+(((AC737+AC738)/2)*J738)+(IF(Z737&gt;Z738,
                '1D'!$D$8*((Z737^2-Z738^2)/(2*'1D'!$I$5)),
                '1D'!$D$9*((Z738^2-Z737^2)/(2*'1D'!$I$5)))+('1D'!$D$10*(ABS(I738)/90)*(MAX(Z737^2,
                        Z738^2)/(2*'1D'!$I$5))))-AB737,
        0))</f>
        <v>4.4161230730423995E-3</v>
      </c>
      <c r="AG737" s="5">
        <f ca="1">IF($A$2=0,
    1,
    IF(IFERROR(AG738,
            0)=0,
        0,
        IFERROR(IF(OR(ROUND(AD737,
                        3)&gt;=1,
                    AND(ABS(AF737)&lt;'1D'!$D$19,
                        AD737&lt;1)),
                1,
                0),
            0)))</f>
        <v>1</v>
      </c>
      <c r="AH737" s="5">
        <f ca="1">IFERROR(IF('1D'!V32="Supercritical",
        MAX('1D'!$D$16,
            IFERROR(L737,
                MAX('1D'!$D$16,
                    POWER((ABS(K737)^2)/('1D'!$I$5*MAX(F737,
                                0.1)^2),
                        1/3)))),
        IF('1D'!V32="Subcritical",
            MAX('1D'!$D$16,
                IFERROR(W737,
                    MAX('1D'!$D$16,
                        POWER((ABS(K737)^2)/('1D'!$I$5*MAX(F737,
                                    0.1)^2),
                            1/3)))),
            IF(IFERROR(T737,
                    -1E+99)&gt;=IFERROR(AE737,
                    -1E+99),
                MAX('1D'!$D$16,
                    IFERROR(L737,
                        MAX('1D'!$D$16,
                            POWER((ABS(K737)^2)/('1D'!$I$5*MAX(F737,
                                        0.1)^2),
                                1/3)))),
                MAX('1D'!$D$16,
                    IFERROR(W737,
                        MAX('1D'!$D$16,
                            POWER((ABS(K737)^2)/('1D'!$I$5*MAX(F737,
                                        0.1)^2),
                                1/3))))))),
    MAX('1D'!$D$16,
        POWER((ABS(K737)^2)/('1D'!$I$5*MAX(F737,
                    0.1)^2),
            1/3)))</f>
        <v>2.0411692021517887</v>
      </c>
      <c r="AI737" s="5">
        <f t="shared" ca="1" si="162"/>
        <v>634.24016920215172</v>
      </c>
      <c r="AJ737" s="5">
        <f ca="1">AI737+((ABS(K737)/MAX(((F737)+(G737)*(AH737))*(AH737),
            0.000001))^2)/(2*'1D'!$I$5)</f>
        <v>635.47705485276549</v>
      </c>
      <c r="AM737">
        <v>0</v>
      </c>
      <c r="AN737">
        <v>0</v>
      </c>
      <c r="AO737" s="5">
        <f t="shared" si="163"/>
        <v>0</v>
      </c>
      <c r="AP737" s="5">
        <f t="shared" si="167"/>
        <v>0</v>
      </c>
      <c r="AQ737" s="5">
        <f ca="1">ABS(ABS(K737)/MAX(((F737)+(G737)*(AH737))*(AH737),
        0.000001))/SQRT('1D'!$I$5*MAX((((F737)+(G737)*(AH737))*(AH737))/MAX((F737)+2*(G737)*(AH737),
            0.000001),
        0.000001))</f>
        <v>1.1008807303617345</v>
      </c>
      <c r="AR737" s="5" t="str">
        <f t="shared" ca="1" si="164"/>
        <v>Supercritical</v>
      </c>
      <c r="AS737" s="5">
        <f ca="1">((ABS(K737)*'1D'!$D$6)/(MAX(((F737)+(G737)*(AH737))*(AH737),
            0.000001)*MAX(((((F737)+(G737)*(AH737))*(AH737))/MAX((F737)+2*(AH737)*SQRT(1+(G737)^2),
                    0.000001))^(2/3),
            0.000001)))^2</f>
        <v>4.6368613730779417E-3</v>
      </c>
    </row>
    <row r="738" spans="1:45" x14ac:dyDescent="0.35">
      <c r="A738">
        <v>729</v>
      </c>
      <c r="B738">
        <v>727.99599999999998</v>
      </c>
      <c r="C738">
        <v>616098.15700000001</v>
      </c>
      <c r="D738">
        <v>3097277.99</v>
      </c>
      <c r="E738">
        <v>632.19849999999997</v>
      </c>
      <c r="F738">
        <v>5.0670000000000002</v>
      </c>
      <c r="G738">
        <v>0</v>
      </c>
      <c r="H738" t="s">
        <v>176</v>
      </c>
      <c r="I738">
        <v>0.56399999999999995</v>
      </c>
      <c r="J738" s="5">
        <f t="shared" si="165"/>
        <v>1</v>
      </c>
      <c r="K738" s="5">
        <f t="shared" ca="1" si="166"/>
        <v>50.95</v>
      </c>
      <c r="L738" s="5">
        <f ca="1">IF($A$2=0,
    IFERROR(L737,
        MAX('1D'!$D$16,
            POWER((ABS(K738)^2)/('1D'!$I$5*MAX(F738,
                        0.1)^2),
                1/3))),
    IF(IFERROR(V737,
            0)=0,
        IFERROR(L737,
            MAX('1D'!$D$16,
                POWER((ABS(K738)^2)/('1D'!$I$5*MAX(F738,
                            0.1)^2),
                    1/3))),
        IF(OR(IFERROR(L738,
                    0)=0,
                IFERROR(S737,
                    0)&lt;1,
                IFERROR(S738,
                    0)&lt;1),
            MAX('1D'!$D$16,
                POWER((ABS(K738)^2)/('1D'!$I$5*MAX(F738,
                            0.1)^2),
                    1/3)),
            IF(IFERROR(U738,
                    0)&gt;0,
                MAX('1D'!$D$16,
                    IFERROR(L738,
                        0)+((IFERROR(U738,
                                0))*'1D'!$D$18*IF((IFERROR(S738,
                                    0))&lt;1,
                            1,
                            -1))),
                IF(IFERROR(U738,
                        0)&lt;0,
                    IF(ABS((MAX('1D'!$D$16,
                                    POWER((ABS(K738)^2)/('1D'!$I$5*MAX(F738,
                                                0.1)^2),
                                        1/3)))-IFERROR(L738,
                                0))&gt;'1D'!$D$19,
                        MAX('1D'!$D$16,
                            IF((MAX('1D'!$D$16,
                                        POWER((ABS(K738)^2)/('1D'!$I$5*MAX(F738,
                                                    0.1)^2),
                                            1/3)))&gt;IFERROR(L738,
                                    0),
                                MIN((MAX('1D'!$D$16,
                                            POWER((ABS(K738)^2)/('1D'!$I$5*MAX(F738,
                                                        0.1)^2),
                                                1/3))),
                                    IFERROR(L738,
                                        0)+(MIN(ABS(IFERROR(U738,
                                                    0))*'1D'!$D$18,
                                            ABS((MAX('1D'!$D$16,
                                                        POWER((ABS(K738)^2)/('1D'!$I$5*MAX(F738,
                                                                    0.1)^2),
                                                            1/3)))-IFERROR(L738,
                                                    0))))),
                                MAX((MAX('1D'!$D$16,
                                            POWER((ABS(K738)^2)/('1D'!$I$5*MAX(F738,
                                                        0.1)^2),
                                                1/3))),
                                    IFERROR(L738,
                                        0)-(MIN(ABS(IFERROR(U738,
                                                    0))*'1D'!$D$18,
                                            ABS((MAX('1D'!$D$16,
                                                        POWER((ABS(K738)^2)/('1D'!$I$5*MAX(F738,
                                                                    0.1)^2),
                                                            1/3)))-IFERROR(L738,
                                                    0))))))),
                        MAX('1D'!$D$16,
                            POWER((ABS(K738)^2)/('1D'!$I$5*MAX(F738,
                                        0.1)^2),
                                1/3))),
                    MAX('1D'!$D$16,
                        IFERROR(L738,
                            0)))))))</f>
        <v>2.0411692021517887</v>
      </c>
      <c r="M738" s="5">
        <f t="shared" ca="1" si="154"/>
        <v>10.342604347303114</v>
      </c>
      <c r="N738" s="5">
        <f t="shared" ca="1" si="155"/>
        <v>1.1304210086314284</v>
      </c>
      <c r="O738" s="5">
        <f t="shared" ca="1" si="156"/>
        <v>4.9262253770043394</v>
      </c>
      <c r="P738" s="5">
        <f t="shared" ca="1" si="157"/>
        <v>634.23966920215173</v>
      </c>
      <c r="Q738" s="5">
        <f ca="1">P738+((ABS(K738)/MAX(((F738)+(G738)*(L738))*(L738),
            0.000001))^2)/(2*'1D'!$I$5)</f>
        <v>635.4765548527655</v>
      </c>
      <c r="R738" s="5">
        <f ca="1">((ABS(K738)*'1D'!$D$6)/(MAX(((F738)+(G738)*(L738))*(L738),
            0.000001)*MAX(((((F738)+(G738)*(L738))*(L738))/MAX((F738)+2*(L738)*SQRT(1+(G738)^2),
                    0.000001))^(2/3),
            0.000001)))^2</f>
        <v>4.6368613730779417E-3</v>
      </c>
      <c r="S738" s="5">
        <f ca="1">ABS(ABS(K738)/MAX(((F738)+(G738)*(L738))*(L738),
        0.000001))/SQRT('1D'!$I$5*MAX((((F738)+(G738)*(L738))*(L738))/MAX((F738)+2*(G738)*(L738),
            0.000001),
        0.000001))</f>
        <v>1.1008807303617345</v>
      </c>
      <c r="T738" s="5">
        <f ca="1">((F738)*(L738)^2)/2+(G738)*(L738)^3/3+(ABS(K738)^2)/('1D'!$I$5*MAX(((F738)+(G738)*(L738))*(L738),
        0.000001))</f>
        <v>36.140740546187139</v>
      </c>
      <c r="U738" s="5">
        <f ca="1">IF($A$2=0,
    0,
    IFERROR(Q737-(((R737+R738)/2)*J738)-(IF(O737&gt;O738,
                '1D'!$D$8*((O737^2-O738^2)/(2*'1D'!$I$5)),
                '1D'!$D$9*((O738^2-O737^2)/(2*'1D'!$I$5)))+('1D'!$D$10*(ABS(I738)/90)*(MAX(O737^2,
                        O738^2)/(2*'1D'!$I$5))))-Q738,
        0))</f>
        <v>-5.2995338846812956E-3</v>
      </c>
      <c r="V738" s="5">
        <f ca="1">IF($A$2=0,
    1,
    IF(IFERROR(V737,
            0)=0,
        0,
        IFERROR(IF(ROUND(S738,
                    3)=1,
                1,
                IF(AND(ABS(U738)&lt;'1D'!$D$19,
                        S738&gt;1),
                    1,
                    0)),
            0)))</f>
        <v>0</v>
      </c>
      <c r="W738" s="5">
        <f ca="1">IF($A$2=0,
    MAX(MAX('1D'!$D$16,
            MAX('1D'!$D$16,
                POWER((ABS(K738)^2)/('1D'!$I$5*MAX(F738,
                            0.1)^2),
                    1/3))),
        IFERROR(W1396,
            MAX(MAX('1D'!$D$16,
                    MAX('1D'!$D$16,
                        POWER((ABS(K738)^2)/('1D'!$I$5*MAX(F738,
                                    0.1)^2),
                            1/3))),
                ($L$2)-E1396))),
    IF(IFERROR(AG739,
            0)=0,
        MAX(MAX('1D'!$D$16,
                MAX('1D'!$D$16,
                    POWER((ABS(K738)^2)/('1D'!$I$5*MAX(F738,
                                0.1)^2),
                        1/3))),
            IFERROR(W1396,
                MAX(MAX('1D'!$D$16,
                        MAX('1D'!$D$16,
                            POWER((ABS(K738)^2)/('1D'!$I$5*MAX(F738,
                                        0.1)^2),
                                1/3))),
                    ($L$2)-E1396))),
        IF(IFERROR(W738,
                0)=0,
            MAX(MAX('1D'!$D$16,
                    MAX('1D'!$D$16,
                        POWER((ABS(K738)^2)/('1D'!$I$5*MAX(F738,
                                    0.1)^2),
                            1/3))),
                IFERROR(W1396,
                    MAX(MAX('1D'!$D$16,
                            MAX('1D'!$D$16,
                                POWER((ABS(K738)^2)/('1D'!$I$5*MAX(F738,
                                            0.1)^2),
                                    1/3))),
                        ($L$2)-E1396))),
            IF(OR(IFERROR(AD738,
                        0)&gt;=1,
                    IFERROR(AD739,
                        0)&gt;=1),
                MAX('1D'!$D$16,
                    MAX('1D'!$D$16,
                        POWER((ABS(K738)^2)/('1D'!$I$5*MAX(F738,
                                    0.1)^2),
                            1/3))),
                IF(ABS(IFERROR(AF738,
                            0))&lt;'1D'!$D$19,
                    MAX(MAX('1D'!$D$16,
                            MAX('1D'!$D$16,
                                POWER((ABS(K738)^2)/('1D'!$I$5*MAX(F738,
                                            0.1)^2),
                                    1/3))),
                        IFERROR(W738,
                            0)),
                    MAX(MAX('1D'!$D$16,
                            MAX('1D'!$D$16,
                                POWER((ABS(K738)^2)/('1D'!$I$5*MAX(F738,
                                            0.1)^2),
                                    1/3))),
                        (IFERROR(W738,
                                0))+((IFERROR(AF738,
                                    0))*'1D'!$D$18)))))))</f>
        <v>2.1762353150568448</v>
      </c>
      <c r="X738" s="5">
        <f t="shared" ca="1" si="158"/>
        <v>11.026984341393034</v>
      </c>
      <c r="Y738" s="5">
        <f t="shared" ca="1" si="159"/>
        <v>1.1706586043317746</v>
      </c>
      <c r="Z738" s="5">
        <f t="shared" ca="1" si="160"/>
        <v>4.6204835721716018</v>
      </c>
      <c r="AA738" s="5">
        <f t="shared" ca="1" si="161"/>
        <v>634.3747353150568</v>
      </c>
      <c r="AB738" s="5">
        <f ca="1">AA738+((ABS(K738)/MAX(((F738)+(G738)*(W738))*(W738),
            0.000001))^2)/(2*'1D'!$I$5)</f>
        <v>635.46285297258521</v>
      </c>
      <c r="AC738" s="5">
        <f ca="1">((ABS(K738)*'1D'!$D$6)/(MAX(((F738)+(G738)*(W738))*(W738),
            0.000001)*MAX(((((F738)+(G738)*(W738))*(W738))/MAX((F738)+2*(W738)*SQRT(1+(G738)^2),
                    0.000001))^(2/3),
            0.000001)))^2</f>
        <v>3.8932924749513747E-3</v>
      </c>
      <c r="AD738" s="5">
        <f ca="1">ABS(ABS(K738)/MAX(((F738)+(G738)*(W738))*(W738),
        0.000001))/SQRT('1D'!$I$5*MAX((((F738)+(G738)*(W738))*(W738))/MAX((F738)+2*(G738)*(W738),
            0.000001),
        0.000001))</f>
        <v>1</v>
      </c>
      <c r="AE738" s="5">
        <f ca="1">((F738)*(W738)^2)/2+(G738)*(W738)^3/3+(ABS(K738)^2)/('1D'!$I$5*MAX(((F738)+(G738)*(W738))*(W738),
        0.000001))</f>
        <v>35.995969113477543</v>
      </c>
      <c r="AF738" s="5">
        <f ca="1">IF($A$2=0,
    0,
    IFERROR(AB739+(((AC738+AC739)/2)*J739)+(IF(Z738&gt;Z739,
                '1D'!$D$8*((Z738^2-Z739^2)/(2*'1D'!$I$5)),
                '1D'!$D$9*((Z739^2-Z738^2)/(2*'1D'!$I$5)))+('1D'!$D$10*(ABS(I739)/90)*(MAX(Z738^2,
                        Z739^2)/(2*'1D'!$I$5))))-AB738,
        0))</f>
        <v>4.410416251175775E-3</v>
      </c>
      <c r="AG738" s="5">
        <f ca="1">IF($A$2=0,
    1,
    IF(IFERROR(AG739,
            0)=0,
        0,
        IFERROR(IF(OR(ROUND(AD738,
                        3)&gt;=1,
                    AND(ABS(AF738)&lt;'1D'!$D$19,
                        AD738&lt;1)),
                1,
                0),
            0)))</f>
        <v>1</v>
      </c>
      <c r="AH738" s="5">
        <f ca="1">IFERROR(IF('1D'!V32="Supercritical",
        MAX('1D'!$D$16,
            IFERROR(L738,
                MAX('1D'!$D$16,
                    POWER((ABS(K738)^2)/('1D'!$I$5*MAX(F738,
                                0.1)^2),
                        1/3)))),
        IF('1D'!V32="Subcritical",
            MAX('1D'!$D$16,
                IFERROR(W738,
                    MAX('1D'!$D$16,
                        POWER((ABS(K738)^2)/('1D'!$I$5*MAX(F738,
                                    0.1)^2),
                            1/3)))),
            IF(IFERROR(T738,
                    -1E+99)&gt;=IFERROR(AE738,
                    -1E+99),
                MAX('1D'!$D$16,
                    IFERROR(L738,
                        MAX('1D'!$D$16,
                            POWER((ABS(K738)^2)/('1D'!$I$5*MAX(F738,
                                        0.1)^2),
                                1/3)))),
                MAX('1D'!$D$16,
                    IFERROR(W738,
                        MAX('1D'!$D$16,
                            POWER((ABS(K738)^2)/('1D'!$I$5*MAX(F738,
                                        0.1)^2),
                                1/3))))))),
    MAX('1D'!$D$16,
        POWER((ABS(K738)^2)/('1D'!$I$5*MAX(F738,
                    0.1)^2),
            1/3)))</f>
        <v>2.0411692021517887</v>
      </c>
      <c r="AI738" s="5">
        <f t="shared" ca="1" si="162"/>
        <v>634.23966920215173</v>
      </c>
      <c r="AJ738" s="5">
        <f ca="1">AI738+((ABS(K738)/MAX(((F738)+(G738)*(AH738))*(AH738),
            0.000001))^2)/(2*'1D'!$I$5)</f>
        <v>635.4765548527655</v>
      </c>
      <c r="AM738">
        <v>0</v>
      </c>
      <c r="AN738">
        <v>0</v>
      </c>
      <c r="AO738" s="5">
        <f t="shared" si="163"/>
        <v>0</v>
      </c>
      <c r="AP738" s="5">
        <f t="shared" si="167"/>
        <v>0</v>
      </c>
      <c r="AQ738" s="5">
        <f ca="1">ABS(ABS(K738)/MAX(((F738)+(G738)*(AH738))*(AH738),
        0.000001))/SQRT('1D'!$I$5*MAX((((F738)+(G738)*(AH738))*(AH738))/MAX((F738)+2*(G738)*(AH738),
            0.000001),
        0.000001))</f>
        <v>1.1008807303617345</v>
      </c>
      <c r="AR738" s="5" t="str">
        <f t="shared" ca="1" si="164"/>
        <v>Supercritical</v>
      </c>
      <c r="AS738" s="5">
        <f ca="1">((ABS(K738)*'1D'!$D$6)/(MAX(((F738)+(G738)*(AH738))*(AH738),
            0.000001)*MAX(((((F738)+(G738)*(AH738))*(AH738))/MAX((F738)+2*(AH738)*SQRT(1+(G738)^2),
                    0.000001))^(2/3),
            0.000001)))^2</f>
        <v>4.6368613730779417E-3</v>
      </c>
    </row>
    <row r="739" spans="1:45" x14ac:dyDescent="0.35">
      <c r="A739">
        <v>730</v>
      </c>
      <c r="B739">
        <v>728.995</v>
      </c>
      <c r="C739">
        <v>616097.79799999995</v>
      </c>
      <c r="D739">
        <v>3097277.057</v>
      </c>
      <c r="E739">
        <v>632.19799999999998</v>
      </c>
      <c r="F739">
        <v>5.0670000000000002</v>
      </c>
      <c r="G739">
        <v>0</v>
      </c>
      <c r="H739" t="s">
        <v>176</v>
      </c>
      <c r="I739">
        <v>0.56299999999999994</v>
      </c>
      <c r="J739" s="5">
        <f t="shared" si="165"/>
        <v>0.99900000000002365</v>
      </c>
      <c r="K739" s="5">
        <f t="shared" ca="1" si="166"/>
        <v>50.95</v>
      </c>
      <c r="L739" s="5">
        <f ca="1">IF($A$2=0,
    IFERROR(L738,
        MAX('1D'!$D$16,
            POWER((ABS(K739)^2)/('1D'!$I$5*MAX(F739,
                        0.1)^2),
                1/3))),
    IF(IFERROR(V738,
            0)=0,
        IFERROR(L738,
            MAX('1D'!$D$16,
                POWER((ABS(K739)^2)/('1D'!$I$5*MAX(F739,
                            0.1)^2),
                    1/3))),
        IF(OR(IFERROR(L739,
                    0)=0,
                IFERROR(S738,
                    0)&lt;1,
                IFERROR(S739,
                    0)&lt;1),
            MAX('1D'!$D$16,
                POWER((ABS(K739)^2)/('1D'!$I$5*MAX(F739,
                            0.1)^2),
                    1/3)),
            IF(IFERROR(U739,
                    0)&gt;0,
                MAX('1D'!$D$16,
                    IFERROR(L739,
                        0)+((IFERROR(U739,
                                0))*'1D'!$D$18*IF((IFERROR(S739,
                                    0))&lt;1,
                            1,
                            -1))),
                IF(IFERROR(U739,
                        0)&lt;0,
                    IF(ABS((MAX('1D'!$D$16,
                                    POWER((ABS(K739)^2)/('1D'!$I$5*MAX(F739,
                                                0.1)^2),
                                        1/3)))-IFERROR(L739,
                                0))&gt;'1D'!$D$19,
                        MAX('1D'!$D$16,
                            IF((MAX('1D'!$D$16,
                                        POWER((ABS(K739)^2)/('1D'!$I$5*MAX(F739,
                                                    0.1)^2),
                                            1/3)))&gt;IFERROR(L739,
                                    0),
                                MIN((MAX('1D'!$D$16,
                                            POWER((ABS(K739)^2)/('1D'!$I$5*MAX(F739,
                                                        0.1)^2),
                                                1/3))),
                                    IFERROR(L739,
                                        0)+(MIN(ABS(IFERROR(U739,
                                                    0))*'1D'!$D$18,
                                            ABS((MAX('1D'!$D$16,
                                                        POWER((ABS(K739)^2)/('1D'!$I$5*MAX(F739,
                                                                    0.1)^2),
                                                            1/3)))-IFERROR(L739,
                                                    0))))),
                                MAX((MAX('1D'!$D$16,
                                            POWER((ABS(K739)^2)/('1D'!$I$5*MAX(F739,
                                                        0.1)^2),
                                                1/3))),
                                    IFERROR(L739,
                                        0)-(MIN(ABS(IFERROR(U739,
                                                    0))*'1D'!$D$18,
                                            ABS((MAX('1D'!$D$16,
                                                        POWER((ABS(K739)^2)/('1D'!$I$5*MAX(F739,
                                                                    0.1)^2),
                                                            1/3)))-IFERROR(L739,
                                                    0))))))),
                        MAX('1D'!$D$16,
                            POWER((ABS(K739)^2)/('1D'!$I$5*MAX(F739,
                                        0.1)^2),
                                1/3))),
                    MAX('1D'!$D$16,
                        IFERROR(L739,
                            0)))))))</f>
        <v>2.0411692021517887</v>
      </c>
      <c r="M739" s="5">
        <f t="shared" ca="1" si="154"/>
        <v>10.342604347303114</v>
      </c>
      <c r="N739" s="5">
        <f t="shared" ca="1" si="155"/>
        <v>1.1304210086314284</v>
      </c>
      <c r="O739" s="5">
        <f t="shared" ca="1" si="156"/>
        <v>4.9262253770043394</v>
      </c>
      <c r="P739" s="5">
        <f t="shared" ca="1" si="157"/>
        <v>634.23916920215174</v>
      </c>
      <c r="Q739" s="5">
        <f ca="1">P739+((ABS(K739)/MAX(((F739)+(G739)*(L739))*(L739),
            0.000001))^2)/(2*'1D'!$I$5)</f>
        <v>635.47605485276551</v>
      </c>
      <c r="R739" s="5">
        <f ca="1">((ABS(K739)*'1D'!$D$6)/(MAX(((F739)+(G739)*(L739))*(L739),
            0.000001)*MAX(((((F739)+(G739)*(L739))*(L739))/MAX((F739)+2*(L739)*SQRT(1+(G739)^2),
                    0.000001))^(2/3),
            0.000001)))^2</f>
        <v>4.6368613730779417E-3</v>
      </c>
      <c r="S739" s="5">
        <f ca="1">ABS(ABS(K739)/MAX(((F739)+(G739)*(L739))*(L739),
        0.000001))/SQRT('1D'!$I$5*MAX((((F739)+(G739)*(L739))*(L739))/MAX((F739)+2*(G739)*(L739),
            0.000001),
        0.000001))</f>
        <v>1.1008807303617345</v>
      </c>
      <c r="T739" s="5">
        <f ca="1">((F739)*(L739)^2)/2+(G739)*(L739)^3/3+(ABS(K739)^2)/('1D'!$I$5*MAX(((F739)+(G739)*(L739))*(L739),
        0.000001))</f>
        <v>36.140740546187139</v>
      </c>
      <c r="U739" s="5">
        <f ca="1">IF($A$2=0,
    0,
    IFERROR(Q738-(((R738+R739)/2)*J739)-(IF(O738&gt;O739,
                '1D'!$D$8*((O738^2-O739^2)/(2*'1D'!$I$5)),
                '1D'!$D$9*((O739^2-O738^2)/(2*'1D'!$I$5)))+('1D'!$D$10*(ABS(I739)/90)*(MAX(O738^2,
                        O739^2)/(2*'1D'!$I$5))))-Q739,
        0))</f>
        <v>-5.292835547265895E-3</v>
      </c>
      <c r="V739" s="5">
        <f ca="1">IF($A$2=0,
    1,
    IF(IFERROR(V738,
            0)=0,
        0,
        IFERROR(IF(ROUND(S739,
                    3)=1,
                1,
                IF(AND(ABS(U739)&lt;'1D'!$D$19,
                        S739&gt;1),
                    1,
                    0)),
            0)))</f>
        <v>0</v>
      </c>
      <c r="W739" s="5">
        <f ca="1">IF($A$2=0,
    MAX(MAX('1D'!$D$16,
            MAX('1D'!$D$16,
                POWER((ABS(K739)^2)/('1D'!$I$5*MAX(F739,
                            0.1)^2),
                    1/3))),
        IFERROR(W1396,
            MAX(MAX('1D'!$D$16,
                    MAX('1D'!$D$16,
                        POWER((ABS(K739)^2)/('1D'!$I$5*MAX(F739,
                                    0.1)^2),
                            1/3))),
                ($L$2)-E1396))),
    IF(IFERROR(AG740,
            0)=0,
        MAX(MAX('1D'!$D$16,
                MAX('1D'!$D$16,
                    POWER((ABS(K739)^2)/('1D'!$I$5*MAX(F739,
                                0.1)^2),
                        1/3))),
            IFERROR(W1396,
                MAX(MAX('1D'!$D$16,
                        MAX('1D'!$D$16,
                            POWER((ABS(K739)^2)/('1D'!$I$5*MAX(F739,
                                        0.1)^2),
                                1/3))),
                    ($L$2)-E1396))),
        IF(IFERROR(W739,
                0)=0,
            MAX(MAX('1D'!$D$16,
                    MAX('1D'!$D$16,
                        POWER((ABS(K739)^2)/('1D'!$I$5*MAX(F739,
                                    0.1)^2),
                            1/3))),
                IFERROR(W1396,
                    MAX(MAX('1D'!$D$16,
                            MAX('1D'!$D$16,
                                POWER((ABS(K739)^2)/('1D'!$I$5*MAX(F739,
                                            0.1)^2),
                                    1/3))),
                        ($L$2)-E1396))),
            IF(OR(IFERROR(AD739,
                        0)&gt;=1,
                    IFERROR(AD740,
                        0)&gt;=1),
                MAX('1D'!$D$16,
                    MAX('1D'!$D$16,
                        POWER((ABS(K739)^2)/('1D'!$I$5*MAX(F739,
                                    0.1)^2),
                            1/3))),
                IF(ABS(IFERROR(AF739,
                            0))&lt;'1D'!$D$19,
                    MAX(MAX('1D'!$D$16,
                            MAX('1D'!$D$16,
                                POWER((ABS(K739)^2)/('1D'!$I$5*MAX(F739,
                                            0.1)^2),
                                    1/3))),
                        IFERROR(W739,
                            0)),
                    MAX(MAX('1D'!$D$16,
                            MAX('1D'!$D$16,
                                POWER((ABS(K739)^2)/('1D'!$I$5*MAX(F739,
                                            0.1)^2),
                                    1/3))),
                        (IFERROR(W739,
                                0))+((IFERROR(AF739,
                                    0))*'1D'!$D$18)))))))</f>
        <v>2.1762353150568448</v>
      </c>
      <c r="X739" s="5">
        <f t="shared" ca="1" si="158"/>
        <v>11.026984341393034</v>
      </c>
      <c r="Y739" s="5">
        <f t="shared" ca="1" si="159"/>
        <v>1.1706586043317746</v>
      </c>
      <c r="Z739" s="5">
        <f t="shared" ca="1" si="160"/>
        <v>4.6204835721716018</v>
      </c>
      <c r="AA739" s="5">
        <f t="shared" ca="1" si="161"/>
        <v>634.37423531505681</v>
      </c>
      <c r="AB739" s="5">
        <f ca="1">AA739+((ABS(K739)/MAX(((F739)+(G739)*(W739))*(W739),
            0.000001))^2)/(2*'1D'!$I$5)</f>
        <v>635.46235297258522</v>
      </c>
      <c r="AC739" s="5">
        <f ca="1">((ABS(K739)*'1D'!$D$6)/(MAX(((F739)+(G739)*(W739))*(W739),
            0.000001)*MAX(((((F739)+(G739)*(W739))*(W739))/MAX((F739)+2*(W739)*SQRT(1+(G739)^2),
                    0.000001))^(2/3),
            0.000001)))^2</f>
        <v>3.8932924749513747E-3</v>
      </c>
      <c r="AD739" s="5">
        <f ca="1">ABS(ABS(K739)/MAX(((F739)+(G739)*(W739))*(W739),
        0.000001))/SQRT('1D'!$I$5*MAX((((F739)+(G739)*(W739))*(W739))/MAX((F739)+2*(G739)*(W739),
            0.000001),
        0.000001))</f>
        <v>1</v>
      </c>
      <c r="AE739" s="5">
        <f ca="1">((F739)*(W739)^2)/2+(G739)*(W739)^3/3+(ABS(K739)^2)/('1D'!$I$5*MAX(((F739)+(G739)*(W739))*(W739),
        0.000001))</f>
        <v>35.995969113477543</v>
      </c>
      <c r="AF739" s="5">
        <f ca="1">IF($A$2=0,
    0,
    IFERROR(AB740+(((AC739+AC740)/2)*J740)+(IF(Z739&gt;Z740,
                '1D'!$D$8*((Z739^2-Z740^2)/(2*'1D'!$I$5)),
                '1D'!$D$9*((Z740^2-Z739^2)/(2*'1D'!$I$5)))+('1D'!$D$10*(ABS(I740)/90)*(MAX(Z739^2,
                        Z740^2)/(2*'1D'!$I$5))))-AB739,
        0))</f>
        <v>4.5122401327262196E-3</v>
      </c>
      <c r="AG739" s="5">
        <f ca="1">IF($A$2=0,
    1,
    IF(IFERROR(AG740,
            0)=0,
        0,
        IFERROR(IF(OR(ROUND(AD739,
                        3)&gt;=1,
                    AND(ABS(AF739)&lt;'1D'!$D$19,
                        AD739&lt;1)),
                1,
                0),
            0)))</f>
        <v>1</v>
      </c>
      <c r="AH739" s="5">
        <f ca="1">IFERROR(IF('1D'!V32="Supercritical",
        MAX('1D'!$D$16,
            IFERROR(L739,
                MAX('1D'!$D$16,
                    POWER((ABS(K739)^2)/('1D'!$I$5*MAX(F739,
                                0.1)^2),
                        1/3)))),
        IF('1D'!V32="Subcritical",
            MAX('1D'!$D$16,
                IFERROR(W739,
                    MAX('1D'!$D$16,
                        POWER((ABS(K739)^2)/('1D'!$I$5*MAX(F739,
                                    0.1)^2),
                            1/3)))),
            IF(IFERROR(T739,
                    -1E+99)&gt;=IFERROR(AE739,
                    -1E+99),
                MAX('1D'!$D$16,
                    IFERROR(L739,
                        MAX('1D'!$D$16,
                            POWER((ABS(K739)^2)/('1D'!$I$5*MAX(F739,
                                        0.1)^2),
                                1/3)))),
                MAX('1D'!$D$16,
                    IFERROR(W739,
                        MAX('1D'!$D$16,
                            POWER((ABS(K739)^2)/('1D'!$I$5*MAX(F739,
                                        0.1)^2),
                                1/3))))))),
    MAX('1D'!$D$16,
        POWER((ABS(K739)^2)/('1D'!$I$5*MAX(F739,
                    0.1)^2),
            1/3)))</f>
        <v>2.0411692021517887</v>
      </c>
      <c r="AI739" s="5">
        <f t="shared" ca="1" si="162"/>
        <v>634.23916920215174</v>
      </c>
      <c r="AJ739" s="5">
        <f ca="1">AI739+((ABS(K739)/MAX(((F739)+(G739)*(AH739))*(AH739),
            0.000001))^2)/(2*'1D'!$I$5)</f>
        <v>635.47605485276551</v>
      </c>
      <c r="AM739">
        <v>0</v>
      </c>
      <c r="AN739">
        <v>0</v>
      </c>
      <c r="AO739" s="5">
        <f t="shared" si="163"/>
        <v>0</v>
      </c>
      <c r="AP739" s="5">
        <f t="shared" si="167"/>
        <v>0</v>
      </c>
      <c r="AQ739" s="5">
        <f ca="1">ABS(ABS(K739)/MAX(((F739)+(G739)*(AH739))*(AH739),
        0.000001))/SQRT('1D'!$I$5*MAX((((F739)+(G739)*(AH739))*(AH739))/MAX((F739)+2*(G739)*(AH739),
            0.000001),
        0.000001))</f>
        <v>1.1008807303617345</v>
      </c>
      <c r="AR739" s="5" t="str">
        <f t="shared" ca="1" si="164"/>
        <v>Supercritical</v>
      </c>
      <c r="AS739" s="5">
        <f ca="1">((ABS(K739)*'1D'!$D$6)/(MAX(((F739)+(G739)*(AH739))*(AH739),
            0.000001)*MAX(((((F739)+(G739)*(AH739))*(AH739))/MAX((F739)+2*(AH739)*SQRT(1+(G739)^2),
                    0.000001))^(2/3),
            0.000001)))^2</f>
        <v>4.6368613730779417E-3</v>
      </c>
    </row>
    <row r="740" spans="1:45" x14ac:dyDescent="0.35">
      <c r="A740">
        <v>731</v>
      </c>
      <c r="B740">
        <v>729.995</v>
      </c>
      <c r="C740">
        <v>616097.44799999997</v>
      </c>
      <c r="D740">
        <v>3097276.12</v>
      </c>
      <c r="E740">
        <v>632.19749999999999</v>
      </c>
      <c r="F740">
        <v>5.0670000000000002</v>
      </c>
      <c r="G740">
        <v>0</v>
      </c>
      <c r="H740" t="s">
        <v>176</v>
      </c>
      <c r="I740">
        <v>0.61699999999999999</v>
      </c>
      <c r="J740" s="5">
        <f t="shared" si="165"/>
        <v>1</v>
      </c>
      <c r="K740" s="5">
        <f t="shared" ca="1" si="166"/>
        <v>50.95</v>
      </c>
      <c r="L740" s="5">
        <f ca="1">IF($A$2=0,
    IFERROR(L739,
        MAX('1D'!$D$16,
            POWER((ABS(K740)^2)/('1D'!$I$5*MAX(F740,
                        0.1)^2),
                1/3))),
    IF(IFERROR(V739,
            0)=0,
        IFERROR(L739,
            MAX('1D'!$D$16,
                POWER((ABS(K740)^2)/('1D'!$I$5*MAX(F740,
                            0.1)^2),
                    1/3))),
        IF(OR(IFERROR(L740,
                    0)=0,
                IFERROR(S739,
                    0)&lt;1,
                IFERROR(S740,
                    0)&lt;1),
            MAX('1D'!$D$16,
                POWER((ABS(K740)^2)/('1D'!$I$5*MAX(F740,
                            0.1)^2),
                    1/3)),
            IF(IFERROR(U740,
                    0)&gt;0,
                MAX('1D'!$D$16,
                    IFERROR(L740,
                        0)+((IFERROR(U740,
                                0))*'1D'!$D$18*IF((IFERROR(S740,
                                    0))&lt;1,
                            1,
                            -1))),
                IF(IFERROR(U740,
                        0)&lt;0,
                    IF(ABS((MAX('1D'!$D$16,
                                    POWER((ABS(K740)^2)/('1D'!$I$5*MAX(F740,
                                                0.1)^2),
                                        1/3)))-IFERROR(L740,
                                0))&gt;'1D'!$D$19,
                        MAX('1D'!$D$16,
                            IF((MAX('1D'!$D$16,
                                        POWER((ABS(K740)^2)/('1D'!$I$5*MAX(F740,
                                                    0.1)^2),
                                            1/3)))&gt;IFERROR(L740,
                                    0),
                                MIN((MAX('1D'!$D$16,
                                            POWER((ABS(K740)^2)/('1D'!$I$5*MAX(F740,
                                                        0.1)^2),
                                                1/3))),
                                    IFERROR(L740,
                                        0)+(MIN(ABS(IFERROR(U740,
                                                    0))*'1D'!$D$18,
                                            ABS((MAX('1D'!$D$16,
                                                        POWER((ABS(K740)^2)/('1D'!$I$5*MAX(F740,
                                                                    0.1)^2),
                                                            1/3)))-IFERROR(L740,
                                                    0))))),
                                MAX((MAX('1D'!$D$16,
                                            POWER((ABS(K740)^2)/('1D'!$I$5*MAX(F740,
                                                        0.1)^2),
                                                1/3))),
                                    IFERROR(L740,
                                        0)-(MIN(ABS(IFERROR(U740,
                                                    0))*'1D'!$D$18,
                                            ABS((MAX('1D'!$D$16,
                                                        POWER((ABS(K740)^2)/('1D'!$I$5*MAX(F740,
                                                                    0.1)^2),
                                                            1/3)))-IFERROR(L740,
                                                    0))))))),
                        MAX('1D'!$D$16,
                            POWER((ABS(K740)^2)/('1D'!$I$5*MAX(F740,
                                        0.1)^2),
                                1/3))),
                    MAX('1D'!$D$16,
                        IFERROR(L740,
                            0)))))))</f>
        <v>2.0411692021517887</v>
      </c>
      <c r="M740" s="5">
        <f t="shared" ca="1" si="154"/>
        <v>10.342604347303114</v>
      </c>
      <c r="N740" s="5">
        <f t="shared" ca="1" si="155"/>
        <v>1.1304210086314284</v>
      </c>
      <c r="O740" s="5">
        <f t="shared" ca="1" si="156"/>
        <v>4.9262253770043394</v>
      </c>
      <c r="P740" s="5">
        <f t="shared" ca="1" si="157"/>
        <v>634.23866920215175</v>
      </c>
      <c r="Q740" s="5">
        <f ca="1">P740+((ABS(K740)/MAX(((F740)+(G740)*(L740))*(L740),
            0.000001))^2)/(2*'1D'!$I$5)</f>
        <v>635.47555485276553</v>
      </c>
      <c r="R740" s="5">
        <f ca="1">((ABS(K740)*'1D'!$D$6)/(MAX(((F740)+(G740)*(L740))*(L740),
            0.000001)*MAX(((((F740)+(G740)*(L740))*(L740))/MAX((F740)+2*(L740)*SQRT(1+(G740)^2),
                    0.000001))^(2/3),
            0.000001)))^2</f>
        <v>4.6368613730779417E-3</v>
      </c>
      <c r="S740" s="5">
        <f ca="1">ABS(ABS(K740)/MAX(((F740)+(G740)*(L740))*(L740),
        0.000001))/SQRT('1D'!$I$5*MAX((((F740)+(G740)*(L740))*(L740))/MAX((F740)+2*(G740)*(L740),
            0.000001),
        0.000001))</f>
        <v>1.1008807303617345</v>
      </c>
      <c r="T740" s="5">
        <f ca="1">((F740)*(L740)^2)/2+(G740)*(L740)^3/3+(ABS(K740)^2)/('1D'!$I$5*MAX(((F740)+(G740)*(L740))*(L740),
        0.000001))</f>
        <v>36.140740546187139</v>
      </c>
      <c r="U740" s="5">
        <f ca="1">IF($A$2=0,
    0,
    IFERROR(Q739-(((R739+R740)/2)*J740)-(IF(O739&gt;O740,
                '1D'!$D$8*((O739^2-O740^2)/(2*'1D'!$I$5)),
                '1D'!$D$9*((O740^2-O739^2)/(2*'1D'!$I$5)))+('1D'!$D$10*(ABS(I740)/90)*(MAX(O739^2,
                        O740^2)/(2*'1D'!$I$5))))-Q740,
        0))</f>
        <v>-5.4087921171230846E-3</v>
      </c>
      <c r="V740" s="5">
        <f ca="1">IF($A$2=0,
    1,
    IF(IFERROR(V739,
            0)=0,
        0,
        IFERROR(IF(ROUND(S740,
                    3)=1,
                1,
                IF(AND(ABS(U740)&lt;'1D'!$D$19,
                        S740&gt;1),
                    1,
                    0)),
            0)))</f>
        <v>0</v>
      </c>
      <c r="W740" s="5">
        <f ca="1">IF($A$2=0,
    MAX(MAX('1D'!$D$16,
            MAX('1D'!$D$16,
                POWER((ABS(K740)^2)/('1D'!$I$5*MAX(F740,
                            0.1)^2),
                    1/3))),
        IFERROR(W1396,
            MAX(MAX('1D'!$D$16,
                    MAX('1D'!$D$16,
                        POWER((ABS(K740)^2)/('1D'!$I$5*MAX(F740,
                                    0.1)^2),
                            1/3))),
                ($L$2)-E1396))),
    IF(IFERROR(AG741,
            0)=0,
        MAX(MAX('1D'!$D$16,
                MAX('1D'!$D$16,
                    POWER((ABS(K740)^2)/('1D'!$I$5*MAX(F740,
                                0.1)^2),
                        1/3))),
            IFERROR(W1396,
                MAX(MAX('1D'!$D$16,
                        MAX('1D'!$D$16,
                            POWER((ABS(K740)^2)/('1D'!$I$5*MAX(F740,
                                        0.1)^2),
                                1/3))),
                    ($L$2)-E1396))),
        IF(IFERROR(W740,
                0)=0,
            MAX(MAX('1D'!$D$16,
                    MAX('1D'!$D$16,
                        POWER((ABS(K740)^2)/('1D'!$I$5*MAX(F740,
                                    0.1)^2),
                            1/3))),
                IFERROR(W1396,
                    MAX(MAX('1D'!$D$16,
                            MAX('1D'!$D$16,
                                POWER((ABS(K740)^2)/('1D'!$I$5*MAX(F740,
                                            0.1)^2),
                                    1/3))),
                        ($L$2)-E1396))),
            IF(OR(IFERROR(AD740,
                        0)&gt;=1,
                    IFERROR(AD741,
                        0)&gt;=1),
                MAX('1D'!$D$16,
                    MAX('1D'!$D$16,
                        POWER((ABS(K740)^2)/('1D'!$I$5*MAX(F740,
                                    0.1)^2),
                            1/3))),
                IF(ABS(IFERROR(AF740,
                            0))&lt;'1D'!$D$19,
                    MAX(MAX('1D'!$D$16,
                            MAX('1D'!$D$16,
                                POWER((ABS(K740)^2)/('1D'!$I$5*MAX(F740,
                                            0.1)^2),
                                    1/3))),
                        IFERROR(W740,
                            0)),
                    MAX(MAX('1D'!$D$16,
                            MAX('1D'!$D$16,
                                POWER((ABS(K740)^2)/('1D'!$I$5*MAX(F740,
                                            0.1)^2),
                                    1/3))),
                        (IFERROR(W740,
                                0))+((IFERROR(AF740,
                                    0))*'1D'!$D$18)))))))</f>
        <v>2.1762353150568448</v>
      </c>
      <c r="X740" s="5">
        <f t="shared" ca="1" si="158"/>
        <v>11.026984341393034</v>
      </c>
      <c r="Y740" s="5">
        <f t="shared" ca="1" si="159"/>
        <v>1.1706586043317746</v>
      </c>
      <c r="Z740" s="5">
        <f t="shared" ca="1" si="160"/>
        <v>4.6204835721716018</v>
      </c>
      <c r="AA740" s="5">
        <f t="shared" ca="1" si="161"/>
        <v>634.37373531505682</v>
      </c>
      <c r="AB740" s="5">
        <f ca="1">AA740+((ABS(K740)/MAX(((F740)+(G740)*(W740))*(W740),
            0.000001))^2)/(2*'1D'!$I$5)</f>
        <v>635.46185297258523</v>
      </c>
      <c r="AC740" s="5">
        <f ca="1">((ABS(K740)*'1D'!$D$6)/(MAX(((F740)+(G740)*(W740))*(W740),
            0.000001)*MAX(((((F740)+(G740)*(W740))*(W740))/MAX((F740)+2*(W740)*SQRT(1+(G740)^2),
                    0.000001))^(2/3),
            0.000001)))^2</f>
        <v>3.8932924749513747E-3</v>
      </c>
      <c r="AD740" s="5">
        <f ca="1">ABS(ABS(K740)/MAX(((F740)+(G740)*(W740))*(W740),
        0.000001))/SQRT('1D'!$I$5*MAX((((F740)+(G740)*(W740))*(W740))/MAX((F740)+2*(G740)*(W740),
            0.000001),
        0.000001))</f>
        <v>1</v>
      </c>
      <c r="AE740" s="5">
        <f ca="1">((F740)*(W740)^2)/2+(G740)*(W740)^3/3+(ABS(K740)^2)/('1D'!$I$5*MAX(((F740)+(G740)*(W740))*(W740),
        0.000001))</f>
        <v>35.995969113477543</v>
      </c>
      <c r="AF740" s="5">
        <f ca="1">IF($A$2=0,
    0,
    IFERROR(AB741+(((AC740+AC741)/2)*J741)+(IF(Z740&gt;Z741,
                '1D'!$D$8*((Z740^2-Z741^2)/(2*'1D'!$I$5)),
                '1D'!$D$9*((Z741^2-Z740^2)/(2*'1D'!$I$5)))+('1D'!$D$10*(ABS(I741)/90)*(MAX(Z740^2,
                        Z741^2)/(2*'1D'!$I$5))))-AB740,
        0))</f>
        <v>4.2495445991335146E-3</v>
      </c>
      <c r="AG740" s="5">
        <f ca="1">IF($A$2=0,
    1,
    IF(IFERROR(AG741,
            0)=0,
        0,
        IFERROR(IF(OR(ROUND(AD740,
                        3)&gt;=1,
                    AND(ABS(AF740)&lt;'1D'!$D$19,
                        AD740&lt;1)),
                1,
                0),
            0)))</f>
        <v>1</v>
      </c>
      <c r="AH740" s="5">
        <f ca="1">IFERROR(IF('1D'!V32="Supercritical",
        MAX('1D'!$D$16,
            IFERROR(L740,
                MAX('1D'!$D$16,
                    POWER((ABS(K740)^2)/('1D'!$I$5*MAX(F740,
                                0.1)^2),
                        1/3)))),
        IF('1D'!V32="Subcritical",
            MAX('1D'!$D$16,
                IFERROR(W740,
                    MAX('1D'!$D$16,
                        POWER((ABS(K740)^2)/('1D'!$I$5*MAX(F740,
                                    0.1)^2),
                            1/3)))),
            IF(IFERROR(T740,
                    -1E+99)&gt;=IFERROR(AE740,
                    -1E+99),
                MAX('1D'!$D$16,
                    IFERROR(L740,
                        MAX('1D'!$D$16,
                            POWER((ABS(K740)^2)/('1D'!$I$5*MAX(F740,
                                        0.1)^2),
                                1/3)))),
                MAX('1D'!$D$16,
                    IFERROR(W740,
                        MAX('1D'!$D$16,
                            POWER((ABS(K740)^2)/('1D'!$I$5*MAX(F740,
                                        0.1)^2),
                                1/3))))))),
    MAX('1D'!$D$16,
        POWER((ABS(K740)^2)/('1D'!$I$5*MAX(F740,
                    0.1)^2),
            1/3)))</f>
        <v>2.0411692021517887</v>
      </c>
      <c r="AI740" s="5">
        <f t="shared" ca="1" si="162"/>
        <v>634.23866920215175</v>
      </c>
      <c r="AJ740" s="5">
        <f ca="1">AI740+((ABS(K740)/MAX(((F740)+(G740)*(AH740))*(AH740),
            0.000001))^2)/(2*'1D'!$I$5)</f>
        <v>635.47555485276553</v>
      </c>
      <c r="AM740">
        <v>0</v>
      </c>
      <c r="AN740">
        <v>0</v>
      </c>
      <c r="AO740" s="5">
        <f t="shared" si="163"/>
        <v>0</v>
      </c>
      <c r="AP740" s="5">
        <f t="shared" si="167"/>
        <v>0</v>
      </c>
      <c r="AQ740" s="5">
        <f ca="1">ABS(ABS(K740)/MAX(((F740)+(G740)*(AH740))*(AH740),
        0.000001))/SQRT('1D'!$I$5*MAX((((F740)+(G740)*(AH740))*(AH740))/MAX((F740)+2*(G740)*(AH740),
            0.000001),
        0.000001))</f>
        <v>1.1008807303617345</v>
      </c>
      <c r="AR740" s="5" t="str">
        <f t="shared" ca="1" si="164"/>
        <v>Supercritical</v>
      </c>
      <c r="AS740" s="5">
        <f ca="1">((ABS(K740)*'1D'!$D$6)/(MAX(((F740)+(G740)*(AH740))*(AH740),
            0.000001)*MAX(((((F740)+(G740)*(AH740))*(AH740))/MAX((F740)+2*(AH740)*SQRT(1+(G740)^2),
                    0.000001))^(2/3),
            0.000001)))^2</f>
        <v>4.6368613730779417E-3</v>
      </c>
    </row>
    <row r="741" spans="1:45" x14ac:dyDescent="0.35">
      <c r="A741">
        <v>732</v>
      </c>
      <c r="B741">
        <v>730.99599999999998</v>
      </c>
      <c r="C741">
        <v>616097.10800000001</v>
      </c>
      <c r="D741">
        <v>3097275.179</v>
      </c>
      <c r="E741">
        <v>632.197</v>
      </c>
      <c r="F741">
        <v>5.0670000000000002</v>
      </c>
      <c r="G741">
        <v>0</v>
      </c>
      <c r="H741" t="s">
        <v>176</v>
      </c>
      <c r="I741">
        <v>0.47</v>
      </c>
      <c r="J741" s="5">
        <f t="shared" si="165"/>
        <v>1.0009999999999764</v>
      </c>
      <c r="K741" s="5">
        <f t="shared" ca="1" si="166"/>
        <v>50.95</v>
      </c>
      <c r="L741" s="5">
        <f ca="1">IF($A$2=0,
    IFERROR(L740,
        MAX('1D'!$D$16,
            POWER((ABS(K741)^2)/('1D'!$I$5*MAX(F741,
                        0.1)^2),
                1/3))),
    IF(IFERROR(V740,
            0)=0,
        IFERROR(L740,
            MAX('1D'!$D$16,
                POWER((ABS(K741)^2)/('1D'!$I$5*MAX(F741,
                            0.1)^2),
                    1/3))),
        IF(OR(IFERROR(L741,
                    0)=0,
                IFERROR(S740,
                    0)&lt;1,
                IFERROR(S741,
                    0)&lt;1),
            MAX('1D'!$D$16,
                POWER((ABS(K741)^2)/('1D'!$I$5*MAX(F741,
                            0.1)^2),
                    1/3)),
            IF(IFERROR(U741,
                    0)&gt;0,
                MAX('1D'!$D$16,
                    IFERROR(L741,
                        0)+((IFERROR(U741,
                                0))*'1D'!$D$18*IF((IFERROR(S741,
                                    0))&lt;1,
                            1,
                            -1))),
                IF(IFERROR(U741,
                        0)&lt;0,
                    IF(ABS((MAX('1D'!$D$16,
                                    POWER((ABS(K741)^2)/('1D'!$I$5*MAX(F741,
                                                0.1)^2),
                                        1/3)))-IFERROR(L741,
                                0))&gt;'1D'!$D$19,
                        MAX('1D'!$D$16,
                            IF((MAX('1D'!$D$16,
                                        POWER((ABS(K741)^2)/('1D'!$I$5*MAX(F741,
                                                    0.1)^2),
                                            1/3)))&gt;IFERROR(L741,
                                    0),
                                MIN((MAX('1D'!$D$16,
                                            POWER((ABS(K741)^2)/('1D'!$I$5*MAX(F741,
                                                        0.1)^2),
                                                1/3))),
                                    IFERROR(L741,
                                        0)+(MIN(ABS(IFERROR(U741,
                                                    0))*'1D'!$D$18,
                                            ABS((MAX('1D'!$D$16,
                                                        POWER((ABS(K741)^2)/('1D'!$I$5*MAX(F741,
                                                                    0.1)^2),
                                                            1/3)))-IFERROR(L741,
                                                    0))))),
                                MAX((MAX('1D'!$D$16,
                                            POWER((ABS(K741)^2)/('1D'!$I$5*MAX(F741,
                                                        0.1)^2),
                                                1/3))),
                                    IFERROR(L741,
                                        0)-(MIN(ABS(IFERROR(U741,
                                                    0))*'1D'!$D$18,
                                            ABS((MAX('1D'!$D$16,
                                                        POWER((ABS(K741)^2)/('1D'!$I$5*MAX(F741,
                                                                    0.1)^2),
                                                            1/3)))-IFERROR(L741,
                                                    0))))))),
                        MAX('1D'!$D$16,
                            POWER((ABS(K741)^2)/('1D'!$I$5*MAX(F741,
                                        0.1)^2),
                                1/3))),
                    MAX('1D'!$D$16,
                        IFERROR(L741,
                            0)))))))</f>
        <v>2.0411692021517887</v>
      </c>
      <c r="M741" s="5">
        <f t="shared" ca="1" si="154"/>
        <v>10.342604347303114</v>
      </c>
      <c r="N741" s="5">
        <f t="shared" ca="1" si="155"/>
        <v>1.1304210086314284</v>
      </c>
      <c r="O741" s="5">
        <f t="shared" ca="1" si="156"/>
        <v>4.9262253770043394</v>
      </c>
      <c r="P741" s="5">
        <f t="shared" ca="1" si="157"/>
        <v>634.23816920215177</v>
      </c>
      <c r="Q741" s="5">
        <f ca="1">P741+((ABS(K741)/MAX(((F741)+(G741)*(L741))*(L741),
            0.000001))^2)/(2*'1D'!$I$5)</f>
        <v>635.47505485276554</v>
      </c>
      <c r="R741" s="5">
        <f ca="1">((ABS(K741)*'1D'!$D$6)/(MAX(((F741)+(G741)*(L741))*(L741),
            0.000001)*MAX(((((F741)+(G741)*(L741))*(L741))/MAX((F741)+2*(L741)*SQRT(1+(G741)^2),
                    0.000001))^(2/3),
            0.000001)))^2</f>
        <v>4.6368613730779417E-3</v>
      </c>
      <c r="S741" s="5">
        <f ca="1">ABS(ABS(K741)/MAX(((F741)+(G741)*(L741))*(L741),
        0.000001))/SQRT('1D'!$I$5*MAX((((F741)+(G741)*(L741))*(L741))/MAX((F741)+2*(G741)*(L741),
            0.000001),
        0.000001))</f>
        <v>1.1008807303617345</v>
      </c>
      <c r="T741" s="5">
        <f ca="1">((F741)*(L741)^2)/2+(G741)*(L741)^3/3+(ABS(K741)^2)/('1D'!$I$5*MAX(((F741)+(G741)*(L741))*(L741),
        0.000001))</f>
        <v>36.140740546187139</v>
      </c>
      <c r="U741" s="5">
        <f ca="1">IF($A$2=0,
    0,
    IFERROR(Q740-(((R740+R741)/2)*J741)-(IF(O740&gt;O741,
                '1D'!$D$8*((O740^2-O741^2)/(2*'1D'!$I$5)),
                '1D'!$D$9*((O741^2-O740^2)/(2*'1D'!$I$5)))+('1D'!$D$10*(ABS(I741)/90)*(MAX(O740^2,
                        O741^2)/(2*'1D'!$I$5))))-Q741,
        0))</f>
        <v>-5.1103919940942433E-3</v>
      </c>
      <c r="V741" s="5">
        <f ca="1">IF($A$2=0,
    1,
    IF(IFERROR(V740,
            0)=0,
        0,
        IFERROR(IF(ROUND(S741,
                    3)=1,
                1,
                IF(AND(ABS(U741)&lt;'1D'!$D$19,
                        S741&gt;1),
                    1,
                    0)),
            0)))</f>
        <v>0</v>
      </c>
      <c r="W741" s="5">
        <f ca="1">IF($A$2=0,
    MAX(MAX('1D'!$D$16,
            MAX('1D'!$D$16,
                POWER((ABS(K741)^2)/('1D'!$I$5*MAX(F741,
                            0.1)^2),
                    1/3))),
        IFERROR(W1396,
            MAX(MAX('1D'!$D$16,
                    MAX('1D'!$D$16,
                        POWER((ABS(K741)^2)/('1D'!$I$5*MAX(F741,
                                    0.1)^2),
                            1/3))),
                ($L$2)-E1396))),
    IF(IFERROR(AG742,
            0)=0,
        MAX(MAX('1D'!$D$16,
                MAX('1D'!$D$16,
                    POWER((ABS(K741)^2)/('1D'!$I$5*MAX(F741,
                                0.1)^2),
                        1/3))),
            IFERROR(W1396,
                MAX(MAX('1D'!$D$16,
                        MAX('1D'!$D$16,
                            POWER((ABS(K741)^2)/('1D'!$I$5*MAX(F741,
                                        0.1)^2),
                                1/3))),
                    ($L$2)-E1396))),
        IF(IFERROR(W741,
                0)=0,
            MAX(MAX('1D'!$D$16,
                    MAX('1D'!$D$16,
                        POWER((ABS(K741)^2)/('1D'!$I$5*MAX(F741,
                                    0.1)^2),
                            1/3))),
                IFERROR(W1396,
                    MAX(MAX('1D'!$D$16,
                            MAX('1D'!$D$16,
                                POWER((ABS(K741)^2)/('1D'!$I$5*MAX(F741,
                                            0.1)^2),
                                    1/3))),
                        ($L$2)-E1396))),
            IF(OR(IFERROR(AD741,
                        0)&gt;=1,
                    IFERROR(AD742,
                        0)&gt;=1),
                MAX('1D'!$D$16,
                    MAX('1D'!$D$16,
                        POWER((ABS(K741)^2)/('1D'!$I$5*MAX(F741,
                                    0.1)^2),
                            1/3))),
                IF(ABS(IFERROR(AF741,
                            0))&lt;'1D'!$D$19,
                    MAX(MAX('1D'!$D$16,
                            MAX('1D'!$D$16,
                                POWER((ABS(K741)^2)/('1D'!$I$5*MAX(F741,
                                            0.1)^2),
                                    1/3))),
                        IFERROR(W741,
                            0)),
                    MAX(MAX('1D'!$D$16,
                            MAX('1D'!$D$16,
                                POWER((ABS(K741)^2)/('1D'!$I$5*MAX(F741,
                                            0.1)^2),
                                    1/3))),
                        (IFERROR(W741,
                                0))+((IFERROR(AF741,
                                    0))*'1D'!$D$18)))))))</f>
        <v>2.1762353150568448</v>
      </c>
      <c r="X741" s="5">
        <f t="shared" ca="1" si="158"/>
        <v>11.026984341393034</v>
      </c>
      <c r="Y741" s="5">
        <f t="shared" ca="1" si="159"/>
        <v>1.1706586043317746</v>
      </c>
      <c r="Z741" s="5">
        <f t="shared" ca="1" si="160"/>
        <v>4.6204835721716018</v>
      </c>
      <c r="AA741" s="5">
        <f t="shared" ca="1" si="161"/>
        <v>634.37323531505683</v>
      </c>
      <c r="AB741" s="5">
        <f ca="1">AA741+((ABS(K741)/MAX(((F741)+(G741)*(W741))*(W741),
            0.000001))^2)/(2*'1D'!$I$5)</f>
        <v>635.46135297258525</v>
      </c>
      <c r="AC741" s="5">
        <f ca="1">((ABS(K741)*'1D'!$D$6)/(MAX(((F741)+(G741)*(W741))*(W741),
            0.000001)*MAX(((((F741)+(G741)*(W741))*(W741))/MAX((F741)+2*(W741)*SQRT(1+(G741)^2),
                    0.000001))^(2/3),
            0.000001)))^2</f>
        <v>3.8932924749513747E-3</v>
      </c>
      <c r="AD741" s="5">
        <f ca="1">ABS(ABS(K741)/MAX(((F741)+(G741)*(W741))*(W741),
        0.000001))/SQRT('1D'!$I$5*MAX((((F741)+(G741)*(W741))*(W741))/MAX((F741)+2*(G741)*(W741),
            0.000001),
        0.000001))</f>
        <v>1</v>
      </c>
      <c r="AE741" s="5">
        <f ca="1">((F741)*(W741)^2)/2+(G741)*(W741)^3/3+(ABS(K741)^2)/('1D'!$I$5*MAX(((F741)+(G741)*(W741))*(W741),
        0.000001))</f>
        <v>35.995969113477543</v>
      </c>
      <c r="AF741" s="5">
        <f ca="1">IF($A$2=0,
    0,
    IFERROR(AB742+(((AC741+AC742)/2)*J742)+(IF(Z741&gt;Z742,
                '1D'!$D$8*((Z741^2-Z742^2)/(2*'1D'!$I$5)),
                '1D'!$D$9*((Z742^2-Z741^2)/(2*'1D'!$I$5)))+('1D'!$D$10*(ABS(I742)/90)*(MAX(Z741^2,
                        Z742^2)/(2*'1D'!$I$5))))-AB741,
        0))</f>
        <v>4.6101707218895172E-3</v>
      </c>
      <c r="AG741" s="5">
        <f ca="1">IF($A$2=0,
    1,
    IF(IFERROR(AG742,
            0)=0,
        0,
        IFERROR(IF(OR(ROUND(AD741,
                        3)&gt;=1,
                    AND(ABS(AF741)&lt;'1D'!$D$19,
                        AD741&lt;1)),
                1,
                0),
            0)))</f>
        <v>1</v>
      </c>
      <c r="AH741" s="5">
        <f ca="1">IFERROR(IF('1D'!V32="Supercritical",
        MAX('1D'!$D$16,
            IFERROR(L741,
                MAX('1D'!$D$16,
                    POWER((ABS(K741)^2)/('1D'!$I$5*MAX(F741,
                                0.1)^2),
                        1/3)))),
        IF('1D'!V32="Subcritical",
            MAX('1D'!$D$16,
                IFERROR(W741,
                    MAX('1D'!$D$16,
                        POWER((ABS(K741)^2)/('1D'!$I$5*MAX(F741,
                                    0.1)^2),
                            1/3)))),
            IF(IFERROR(T741,
                    -1E+99)&gt;=IFERROR(AE741,
                    -1E+99),
                MAX('1D'!$D$16,
                    IFERROR(L741,
                        MAX('1D'!$D$16,
                            POWER((ABS(K741)^2)/('1D'!$I$5*MAX(F741,
                                        0.1)^2),
                                1/3)))),
                MAX('1D'!$D$16,
                    IFERROR(W741,
                        MAX('1D'!$D$16,
                            POWER((ABS(K741)^2)/('1D'!$I$5*MAX(F741,
                                        0.1)^2),
                                1/3))))))),
    MAX('1D'!$D$16,
        POWER((ABS(K741)^2)/('1D'!$I$5*MAX(F741,
                    0.1)^2),
            1/3)))</f>
        <v>2.0411692021517887</v>
      </c>
      <c r="AI741" s="5">
        <f t="shared" ca="1" si="162"/>
        <v>634.23816920215177</v>
      </c>
      <c r="AJ741" s="5">
        <f ca="1">AI741+((ABS(K741)/MAX(((F741)+(G741)*(AH741))*(AH741),
            0.000001))^2)/(2*'1D'!$I$5)</f>
        <v>635.47505485276554</v>
      </c>
      <c r="AM741">
        <v>0</v>
      </c>
      <c r="AN741">
        <v>0</v>
      </c>
      <c r="AO741" s="5">
        <f t="shared" si="163"/>
        <v>0</v>
      </c>
      <c r="AP741" s="5">
        <f t="shared" si="167"/>
        <v>0</v>
      </c>
      <c r="AQ741" s="5">
        <f ca="1">ABS(ABS(K741)/MAX(((F741)+(G741)*(AH741))*(AH741),
        0.000001))/SQRT('1D'!$I$5*MAX((((F741)+(G741)*(AH741))*(AH741))/MAX((F741)+2*(G741)*(AH741),
            0.000001),
        0.000001))</f>
        <v>1.1008807303617345</v>
      </c>
      <c r="AR741" s="5" t="str">
        <f t="shared" ca="1" si="164"/>
        <v>Supercritical</v>
      </c>
      <c r="AS741" s="5">
        <f ca="1">((ABS(K741)*'1D'!$D$6)/(MAX(((F741)+(G741)*(AH741))*(AH741),
            0.000001)*MAX(((((F741)+(G741)*(AH741))*(AH741))/MAX((F741)+2*(AH741)*SQRT(1+(G741)^2),
                    0.000001))^(2/3),
            0.000001)))^2</f>
        <v>4.6368613730779417E-3</v>
      </c>
    </row>
    <row r="742" spans="1:45" x14ac:dyDescent="0.35">
      <c r="A742">
        <v>733</v>
      </c>
      <c r="B742">
        <v>731.99599999999998</v>
      </c>
      <c r="C742">
        <v>616096.77599999995</v>
      </c>
      <c r="D742">
        <v>3097274.236</v>
      </c>
      <c r="E742">
        <v>632.19650000000001</v>
      </c>
      <c r="F742">
        <v>5.0670000000000002</v>
      </c>
      <c r="G742">
        <v>0</v>
      </c>
      <c r="H742" t="s">
        <v>176</v>
      </c>
      <c r="I742">
        <v>0.67100000000000004</v>
      </c>
      <c r="J742" s="5">
        <f t="shared" si="165"/>
        <v>1</v>
      </c>
      <c r="K742" s="5">
        <f t="shared" ca="1" si="166"/>
        <v>50.95</v>
      </c>
      <c r="L742" s="5">
        <f ca="1">IF($A$2=0,
    IFERROR(L741,
        MAX('1D'!$D$16,
            POWER((ABS(K742)^2)/('1D'!$I$5*MAX(F742,
                        0.1)^2),
                1/3))),
    IF(IFERROR(V741,
            0)=0,
        IFERROR(L741,
            MAX('1D'!$D$16,
                POWER((ABS(K742)^2)/('1D'!$I$5*MAX(F742,
                            0.1)^2),
                    1/3))),
        IF(OR(IFERROR(L742,
                    0)=0,
                IFERROR(S741,
                    0)&lt;1,
                IFERROR(S742,
                    0)&lt;1),
            MAX('1D'!$D$16,
                POWER((ABS(K742)^2)/('1D'!$I$5*MAX(F742,
                            0.1)^2),
                    1/3)),
            IF(IFERROR(U742,
                    0)&gt;0,
                MAX('1D'!$D$16,
                    IFERROR(L742,
                        0)+((IFERROR(U742,
                                0))*'1D'!$D$18*IF((IFERROR(S742,
                                    0))&lt;1,
                            1,
                            -1))),
                IF(IFERROR(U742,
                        0)&lt;0,
                    IF(ABS((MAX('1D'!$D$16,
                                    POWER((ABS(K742)^2)/('1D'!$I$5*MAX(F742,
                                                0.1)^2),
                                        1/3)))-IFERROR(L742,
                                0))&gt;'1D'!$D$19,
                        MAX('1D'!$D$16,
                            IF((MAX('1D'!$D$16,
                                        POWER((ABS(K742)^2)/('1D'!$I$5*MAX(F742,
                                                    0.1)^2),
                                            1/3)))&gt;IFERROR(L742,
                                    0),
                                MIN((MAX('1D'!$D$16,
                                            POWER((ABS(K742)^2)/('1D'!$I$5*MAX(F742,
                                                        0.1)^2),
                                                1/3))),
                                    IFERROR(L742,
                                        0)+(MIN(ABS(IFERROR(U742,
                                                    0))*'1D'!$D$18,
                                            ABS((MAX('1D'!$D$16,
                                                        POWER((ABS(K742)^2)/('1D'!$I$5*MAX(F742,
                                                                    0.1)^2),
                                                            1/3)))-IFERROR(L742,
                                                    0))))),
                                MAX((MAX('1D'!$D$16,
                                            POWER((ABS(K742)^2)/('1D'!$I$5*MAX(F742,
                                                        0.1)^2),
                                                1/3))),
                                    IFERROR(L742,
                                        0)-(MIN(ABS(IFERROR(U742,
                                                    0))*'1D'!$D$18,
                                            ABS((MAX('1D'!$D$16,
                                                        POWER((ABS(K742)^2)/('1D'!$I$5*MAX(F742,
                                                                    0.1)^2),
                                                            1/3)))-IFERROR(L742,
                                                    0))))))),
                        MAX('1D'!$D$16,
                            POWER((ABS(K742)^2)/('1D'!$I$5*MAX(F742,
                                        0.1)^2),
                                1/3))),
                    MAX('1D'!$D$16,
                        IFERROR(L742,
                            0)))))))</f>
        <v>2.0411692021517887</v>
      </c>
      <c r="M742" s="5">
        <f t="shared" ca="1" si="154"/>
        <v>10.342604347303114</v>
      </c>
      <c r="N742" s="5">
        <f t="shared" ca="1" si="155"/>
        <v>1.1304210086314284</v>
      </c>
      <c r="O742" s="5">
        <f t="shared" ca="1" si="156"/>
        <v>4.9262253770043394</v>
      </c>
      <c r="P742" s="5">
        <f t="shared" ca="1" si="157"/>
        <v>634.23766920215178</v>
      </c>
      <c r="Q742" s="5">
        <f ca="1">P742+((ABS(K742)/MAX(((F742)+(G742)*(L742))*(L742),
            0.000001))^2)/(2*'1D'!$I$5)</f>
        <v>635.47455485276555</v>
      </c>
      <c r="R742" s="5">
        <f ca="1">((ABS(K742)*'1D'!$D$6)/(MAX(((F742)+(G742)*(L742))*(L742),
            0.000001)*MAX(((((F742)+(G742)*(L742))*(L742))/MAX((F742)+2*(L742)*SQRT(1+(G742)^2),
                    0.000001))^(2/3),
            0.000001)))^2</f>
        <v>4.6368613730779417E-3</v>
      </c>
      <c r="S742" s="5">
        <f ca="1">ABS(ABS(K742)/MAX(((F742)+(G742)*(L742))*(L742),
        0.000001))/SQRT('1D'!$I$5*MAX((((F742)+(G742)*(L742))*(L742))/MAX((F742)+2*(G742)*(L742),
            0.000001),
        0.000001))</f>
        <v>1.1008807303617345</v>
      </c>
      <c r="T742" s="5">
        <f ca="1">((F742)*(L742)^2)/2+(G742)*(L742)^3/3+(ABS(K742)^2)/('1D'!$I$5*MAX(((F742)+(G742)*(L742))*(L742),
        0.000001))</f>
        <v>36.140740546187139</v>
      </c>
      <c r="U742" s="5">
        <f ca="1">IF($A$2=0,
    0,
    IFERROR(Q741-(((R741+R742)/2)*J742)-(IF(O741&gt;O742,
                '1D'!$D$8*((O741^2-O742^2)/(2*'1D'!$I$5)),
                '1D'!$D$9*((O742^2-O741^2)/(2*'1D'!$I$5)))+('1D'!$D$10*(ABS(I742)/90)*(MAX(O741^2,
                        O742^2)/(2*'1D'!$I$5))))-Q742,
        0))</f>
        <v>-5.5201118257173221E-3</v>
      </c>
      <c r="V742" s="5">
        <f ca="1">IF($A$2=0,
    1,
    IF(IFERROR(V741,
            0)=0,
        0,
        IFERROR(IF(ROUND(S742,
                    3)=1,
                1,
                IF(AND(ABS(U742)&lt;'1D'!$D$19,
                        S742&gt;1),
                    1,
                    0)),
            0)))</f>
        <v>0</v>
      </c>
      <c r="W742" s="5">
        <f ca="1">IF($A$2=0,
    MAX(MAX('1D'!$D$16,
            MAX('1D'!$D$16,
                POWER((ABS(K742)^2)/('1D'!$I$5*MAX(F742,
                            0.1)^2),
                    1/3))),
        IFERROR(W1396,
            MAX(MAX('1D'!$D$16,
                    MAX('1D'!$D$16,
                        POWER((ABS(K742)^2)/('1D'!$I$5*MAX(F742,
                                    0.1)^2),
                            1/3))),
                ($L$2)-E1396))),
    IF(IFERROR(AG743,
            0)=0,
        MAX(MAX('1D'!$D$16,
                MAX('1D'!$D$16,
                    POWER((ABS(K742)^2)/('1D'!$I$5*MAX(F742,
                                0.1)^2),
                        1/3))),
            IFERROR(W1396,
                MAX(MAX('1D'!$D$16,
                        MAX('1D'!$D$16,
                            POWER((ABS(K742)^2)/('1D'!$I$5*MAX(F742,
                                        0.1)^2),
                                1/3))),
                    ($L$2)-E1396))),
        IF(IFERROR(W742,
                0)=0,
            MAX(MAX('1D'!$D$16,
                    MAX('1D'!$D$16,
                        POWER((ABS(K742)^2)/('1D'!$I$5*MAX(F742,
                                    0.1)^2),
                            1/3))),
                IFERROR(W1396,
                    MAX(MAX('1D'!$D$16,
                            MAX('1D'!$D$16,
                                POWER((ABS(K742)^2)/('1D'!$I$5*MAX(F742,
                                            0.1)^2),
                                    1/3))),
                        ($L$2)-E1396))),
            IF(OR(IFERROR(AD742,
                        0)&gt;=1,
                    IFERROR(AD743,
                        0)&gt;=1),
                MAX('1D'!$D$16,
                    MAX('1D'!$D$16,
                        POWER((ABS(K742)^2)/('1D'!$I$5*MAX(F742,
                                    0.1)^2),
                            1/3))),
                IF(ABS(IFERROR(AF742,
                            0))&lt;'1D'!$D$19,
                    MAX(MAX('1D'!$D$16,
                            MAX('1D'!$D$16,
                                POWER((ABS(K742)^2)/('1D'!$I$5*MAX(F742,
                                            0.1)^2),
                                    1/3))),
                        IFERROR(W742,
                            0)),
                    MAX(MAX('1D'!$D$16,
                            MAX('1D'!$D$16,
                                POWER((ABS(K742)^2)/('1D'!$I$5*MAX(F742,
                                            0.1)^2),
                                    1/3))),
                        (IFERROR(W742,
                                0))+((IFERROR(AF742,
                                    0))*'1D'!$D$18)))))))</f>
        <v>2.1762353150568448</v>
      </c>
      <c r="X742" s="5">
        <f t="shared" ca="1" si="158"/>
        <v>11.026984341393034</v>
      </c>
      <c r="Y742" s="5">
        <f t="shared" ca="1" si="159"/>
        <v>1.1706586043317746</v>
      </c>
      <c r="Z742" s="5">
        <f t="shared" ca="1" si="160"/>
        <v>4.6204835721716018</v>
      </c>
      <c r="AA742" s="5">
        <f t="shared" ca="1" si="161"/>
        <v>634.37273531505684</v>
      </c>
      <c r="AB742" s="5">
        <f ca="1">AA742+((ABS(K742)/MAX(((F742)+(G742)*(W742))*(W742),
            0.000001))^2)/(2*'1D'!$I$5)</f>
        <v>635.46085297258526</v>
      </c>
      <c r="AC742" s="5">
        <f ca="1">((ABS(K742)*'1D'!$D$6)/(MAX(((F742)+(G742)*(W742))*(W742),
            0.000001)*MAX(((((F742)+(G742)*(W742))*(W742))/MAX((F742)+2*(W742)*SQRT(1+(G742)^2),
                    0.000001))^(2/3),
            0.000001)))^2</f>
        <v>3.8932924749513747E-3</v>
      </c>
      <c r="AD742" s="5">
        <f ca="1">ABS(ABS(K742)/MAX(((F742)+(G742)*(W742))*(W742),
        0.000001))/SQRT('1D'!$I$5*MAX((((F742)+(G742)*(W742))*(W742))/MAX((F742)+2*(G742)*(W742),
            0.000001),
        0.000001))</f>
        <v>1</v>
      </c>
      <c r="AE742" s="5">
        <f ca="1">((F742)*(W742)^2)/2+(G742)*(W742)^3/3+(ABS(K742)^2)/('1D'!$I$5*MAX(((F742)+(G742)*(W742))*(W742),
        0.000001))</f>
        <v>35.995969113477543</v>
      </c>
      <c r="AF742" s="5">
        <f ca="1">IF($A$2=0,
    0,
    IFERROR(AB743+(((AC742+AC743)/2)*J743)+(IF(Z742&gt;Z743,
                '1D'!$D$8*((Z742^2-Z743^2)/(2*'1D'!$I$5)),
                '1D'!$D$9*((Z743^2-Z742^2)/(2*'1D'!$I$5)))+('1D'!$D$10*(ABS(I743)/90)*(MAX(Z742^2,
                        Z743^2)/(2*'1D'!$I$5))))-AB742,
        0))</f>
        <v>4.3798524843623454E-3</v>
      </c>
      <c r="AG742" s="5">
        <f ca="1">IF($A$2=0,
    1,
    IF(IFERROR(AG743,
            0)=0,
        0,
        IFERROR(IF(OR(ROUND(AD742,
                        3)&gt;=1,
                    AND(ABS(AF742)&lt;'1D'!$D$19,
                        AD742&lt;1)),
                1,
                0),
            0)))</f>
        <v>1</v>
      </c>
      <c r="AH742" s="5">
        <f ca="1">IFERROR(IF('1D'!V32="Supercritical",
        MAX('1D'!$D$16,
            IFERROR(L742,
                MAX('1D'!$D$16,
                    POWER((ABS(K742)^2)/('1D'!$I$5*MAX(F742,
                                0.1)^2),
                        1/3)))),
        IF('1D'!V32="Subcritical",
            MAX('1D'!$D$16,
                IFERROR(W742,
                    MAX('1D'!$D$16,
                        POWER((ABS(K742)^2)/('1D'!$I$5*MAX(F742,
                                    0.1)^2),
                            1/3)))),
            IF(IFERROR(T742,
                    -1E+99)&gt;=IFERROR(AE742,
                    -1E+99),
                MAX('1D'!$D$16,
                    IFERROR(L742,
                        MAX('1D'!$D$16,
                            POWER((ABS(K742)^2)/('1D'!$I$5*MAX(F742,
                                        0.1)^2),
                                1/3)))),
                MAX('1D'!$D$16,
                    IFERROR(W742,
                        MAX('1D'!$D$16,
                            POWER((ABS(K742)^2)/('1D'!$I$5*MAX(F742,
                                        0.1)^2),
                                1/3))))))),
    MAX('1D'!$D$16,
        POWER((ABS(K742)^2)/('1D'!$I$5*MAX(F742,
                    0.1)^2),
            1/3)))</f>
        <v>2.0411692021517887</v>
      </c>
      <c r="AI742" s="5">
        <f t="shared" ca="1" si="162"/>
        <v>634.23766920215178</v>
      </c>
      <c r="AJ742" s="5">
        <f ca="1">AI742+((ABS(K742)/MAX(((F742)+(G742)*(AH742))*(AH742),
            0.000001))^2)/(2*'1D'!$I$5)</f>
        <v>635.47455485276555</v>
      </c>
      <c r="AM742">
        <v>0</v>
      </c>
      <c r="AN742">
        <v>0</v>
      </c>
      <c r="AO742" s="5">
        <f t="shared" si="163"/>
        <v>0</v>
      </c>
      <c r="AP742" s="5">
        <f t="shared" si="167"/>
        <v>0</v>
      </c>
      <c r="AQ742" s="5">
        <f ca="1">ABS(ABS(K742)/MAX(((F742)+(G742)*(AH742))*(AH742),
        0.000001))/SQRT('1D'!$I$5*MAX((((F742)+(G742)*(AH742))*(AH742))/MAX((F742)+2*(G742)*(AH742),
            0.000001),
        0.000001))</f>
        <v>1.1008807303617345</v>
      </c>
      <c r="AR742" s="5" t="str">
        <f t="shared" ca="1" si="164"/>
        <v>Supercritical</v>
      </c>
      <c r="AS742" s="5">
        <f ca="1">((ABS(K742)*'1D'!$D$6)/(MAX(((F742)+(G742)*(AH742))*(AH742),
            0.000001)*MAX(((((F742)+(G742)*(AH742))*(AH742))/MAX((F742)+2*(AH742)*SQRT(1+(G742)^2),
                    0.000001))^(2/3),
            0.000001)))^2</f>
        <v>4.6368613730779417E-3</v>
      </c>
    </row>
    <row r="743" spans="1:45" x14ac:dyDescent="0.35">
      <c r="A743">
        <v>734</v>
      </c>
      <c r="B743">
        <v>732.99599999999998</v>
      </c>
      <c r="C743">
        <v>616096.45499999996</v>
      </c>
      <c r="D743">
        <v>3097273.2889999999</v>
      </c>
      <c r="E743">
        <v>632.19600000000003</v>
      </c>
      <c r="F743">
        <v>5.0670000000000002</v>
      </c>
      <c r="G743">
        <v>0</v>
      </c>
      <c r="H743" t="s">
        <v>176</v>
      </c>
      <c r="I743">
        <v>0.54400000000000004</v>
      </c>
      <c r="J743" s="5">
        <f t="shared" si="165"/>
        <v>1</v>
      </c>
      <c r="K743" s="5">
        <f t="shared" ca="1" si="166"/>
        <v>50.95</v>
      </c>
      <c r="L743" s="5">
        <f ca="1">IF($A$2=0,
    IFERROR(L742,
        MAX('1D'!$D$16,
            POWER((ABS(K743)^2)/('1D'!$I$5*MAX(F743,
                        0.1)^2),
                1/3))),
    IF(IFERROR(V742,
            0)=0,
        IFERROR(L742,
            MAX('1D'!$D$16,
                POWER((ABS(K743)^2)/('1D'!$I$5*MAX(F743,
                            0.1)^2),
                    1/3))),
        IF(OR(IFERROR(L743,
                    0)=0,
                IFERROR(S742,
                    0)&lt;1,
                IFERROR(S743,
                    0)&lt;1),
            MAX('1D'!$D$16,
                POWER((ABS(K743)^2)/('1D'!$I$5*MAX(F743,
                            0.1)^2),
                    1/3)),
            IF(IFERROR(U743,
                    0)&gt;0,
                MAX('1D'!$D$16,
                    IFERROR(L743,
                        0)+((IFERROR(U743,
                                0))*'1D'!$D$18*IF((IFERROR(S743,
                                    0))&lt;1,
                            1,
                            -1))),
                IF(IFERROR(U743,
                        0)&lt;0,
                    IF(ABS((MAX('1D'!$D$16,
                                    POWER((ABS(K743)^2)/('1D'!$I$5*MAX(F743,
                                                0.1)^2),
                                        1/3)))-IFERROR(L743,
                                0))&gt;'1D'!$D$19,
                        MAX('1D'!$D$16,
                            IF((MAX('1D'!$D$16,
                                        POWER((ABS(K743)^2)/('1D'!$I$5*MAX(F743,
                                                    0.1)^2),
                                            1/3)))&gt;IFERROR(L743,
                                    0),
                                MIN((MAX('1D'!$D$16,
                                            POWER((ABS(K743)^2)/('1D'!$I$5*MAX(F743,
                                                        0.1)^2),
                                                1/3))),
                                    IFERROR(L743,
                                        0)+(MIN(ABS(IFERROR(U743,
                                                    0))*'1D'!$D$18,
                                            ABS((MAX('1D'!$D$16,
                                                        POWER((ABS(K743)^2)/('1D'!$I$5*MAX(F743,
                                                                    0.1)^2),
                                                            1/3)))-IFERROR(L743,
                                                    0))))),
                                MAX((MAX('1D'!$D$16,
                                            POWER((ABS(K743)^2)/('1D'!$I$5*MAX(F743,
                                                        0.1)^2),
                                                1/3))),
                                    IFERROR(L743,
                                        0)-(MIN(ABS(IFERROR(U743,
                                                    0))*'1D'!$D$18,
                                            ABS((MAX('1D'!$D$16,
                                                        POWER((ABS(K743)^2)/('1D'!$I$5*MAX(F743,
                                                                    0.1)^2),
                                                            1/3)))-IFERROR(L743,
                                                    0))))))),
                        MAX('1D'!$D$16,
                            POWER((ABS(K743)^2)/('1D'!$I$5*MAX(F743,
                                        0.1)^2),
                                1/3))),
                    MAX('1D'!$D$16,
                        IFERROR(L743,
                            0)))))))</f>
        <v>2.0411692021517887</v>
      </c>
      <c r="M743" s="5">
        <f t="shared" ca="1" si="154"/>
        <v>10.342604347303114</v>
      </c>
      <c r="N743" s="5">
        <f t="shared" ca="1" si="155"/>
        <v>1.1304210086314284</v>
      </c>
      <c r="O743" s="5">
        <f t="shared" ca="1" si="156"/>
        <v>4.9262253770043394</v>
      </c>
      <c r="P743" s="5">
        <f t="shared" ca="1" si="157"/>
        <v>634.23716920215179</v>
      </c>
      <c r="Q743" s="5">
        <f ca="1">P743+((ABS(K743)/MAX(((F743)+(G743)*(L743))*(L743),
            0.000001))^2)/(2*'1D'!$I$5)</f>
        <v>635.47405485276556</v>
      </c>
      <c r="R743" s="5">
        <f ca="1">((ABS(K743)*'1D'!$D$6)/(MAX(((F743)+(G743)*(L743))*(L743),
            0.000001)*MAX(((((F743)+(G743)*(L743))*(L743))/MAX((F743)+2*(L743)*SQRT(1+(G743)^2),
                    0.000001))^(2/3),
            0.000001)))^2</f>
        <v>4.6368613730779417E-3</v>
      </c>
      <c r="S743" s="5">
        <f ca="1">ABS(ABS(K743)/MAX(((F743)+(G743)*(L743))*(L743),
        0.000001))/SQRT('1D'!$I$5*MAX((((F743)+(G743)*(L743))*(L743))/MAX((F743)+2*(G743)*(L743),
            0.000001),
        0.000001))</f>
        <v>1.1008807303617345</v>
      </c>
      <c r="T743" s="5">
        <f ca="1">((F743)*(L743)^2)/2+(G743)*(L743)^3/3+(ABS(K743)^2)/('1D'!$I$5*MAX(((F743)+(G743)*(L743))*(L743),
        0.000001))</f>
        <v>36.140740546187139</v>
      </c>
      <c r="U743" s="5">
        <f ca="1">IF($A$2=0,
    0,
    IFERROR(Q742-(((R742+R743)/2)*J743)-(IF(O742&gt;O743,
                '1D'!$D$8*((O742^2-O743^2)/(2*'1D'!$I$5)),
                '1D'!$D$9*((O743^2-O742^2)/(2*'1D'!$I$5)))+('1D'!$D$10*(ABS(I743)/90)*(MAX(O742^2,
                        O743^2)/(2*'1D'!$I$5))))-Q743,
        0))</f>
        <v>-5.2583043629965687E-3</v>
      </c>
      <c r="V743" s="5">
        <f ca="1">IF($A$2=0,
    1,
    IF(IFERROR(V742,
            0)=0,
        0,
        IFERROR(IF(ROUND(S743,
                    3)=1,
                1,
                IF(AND(ABS(U743)&lt;'1D'!$D$19,
                        S743&gt;1),
                    1,
                    0)),
            0)))</f>
        <v>0</v>
      </c>
      <c r="W743" s="5">
        <f ca="1">IF($A$2=0,
    MAX(MAX('1D'!$D$16,
            MAX('1D'!$D$16,
                POWER((ABS(K743)^2)/('1D'!$I$5*MAX(F743,
                            0.1)^2),
                    1/3))),
        IFERROR(W1396,
            MAX(MAX('1D'!$D$16,
                    MAX('1D'!$D$16,
                        POWER((ABS(K743)^2)/('1D'!$I$5*MAX(F743,
                                    0.1)^2),
                            1/3))),
                ($L$2)-E1396))),
    IF(IFERROR(AG744,
            0)=0,
        MAX(MAX('1D'!$D$16,
                MAX('1D'!$D$16,
                    POWER((ABS(K743)^2)/('1D'!$I$5*MAX(F743,
                                0.1)^2),
                        1/3))),
            IFERROR(W1396,
                MAX(MAX('1D'!$D$16,
                        MAX('1D'!$D$16,
                            POWER((ABS(K743)^2)/('1D'!$I$5*MAX(F743,
                                        0.1)^2),
                                1/3))),
                    ($L$2)-E1396))),
        IF(IFERROR(W743,
                0)=0,
            MAX(MAX('1D'!$D$16,
                    MAX('1D'!$D$16,
                        POWER((ABS(K743)^2)/('1D'!$I$5*MAX(F743,
                                    0.1)^2),
                            1/3))),
                IFERROR(W1396,
                    MAX(MAX('1D'!$D$16,
                            MAX('1D'!$D$16,
                                POWER((ABS(K743)^2)/('1D'!$I$5*MAX(F743,
                                            0.1)^2),
                                    1/3))),
                        ($L$2)-E1396))),
            IF(OR(IFERROR(AD743,
                        0)&gt;=1,
                    IFERROR(AD744,
                        0)&gt;=1),
                MAX('1D'!$D$16,
                    MAX('1D'!$D$16,
                        POWER((ABS(K743)^2)/('1D'!$I$5*MAX(F743,
                                    0.1)^2),
                            1/3))),
                IF(ABS(IFERROR(AF743,
                            0))&lt;'1D'!$D$19,
                    MAX(MAX('1D'!$D$16,
                            MAX('1D'!$D$16,
                                POWER((ABS(K743)^2)/('1D'!$I$5*MAX(F743,
                                            0.1)^2),
                                    1/3))),
                        IFERROR(W743,
                            0)),
                    MAX(MAX('1D'!$D$16,
                            MAX('1D'!$D$16,
                                POWER((ABS(K743)^2)/('1D'!$I$5*MAX(F743,
                                            0.1)^2),
                                    1/3))),
                        (IFERROR(W743,
                                0))+((IFERROR(AF743,
                                    0))*'1D'!$D$18)))))))</f>
        <v>2.1762353150568448</v>
      </c>
      <c r="X743" s="5">
        <f t="shared" ca="1" si="158"/>
        <v>11.026984341393034</v>
      </c>
      <c r="Y743" s="5">
        <f t="shared" ca="1" si="159"/>
        <v>1.1706586043317746</v>
      </c>
      <c r="Z743" s="5">
        <f t="shared" ca="1" si="160"/>
        <v>4.6204835721716018</v>
      </c>
      <c r="AA743" s="5">
        <f t="shared" ca="1" si="161"/>
        <v>634.37223531505686</v>
      </c>
      <c r="AB743" s="5">
        <f ca="1">AA743+((ABS(K743)/MAX(((F743)+(G743)*(W743))*(W743),
            0.000001))^2)/(2*'1D'!$I$5)</f>
        <v>635.46035297258527</v>
      </c>
      <c r="AC743" s="5">
        <f ca="1">((ABS(K743)*'1D'!$D$6)/(MAX(((F743)+(G743)*(W743))*(W743),
            0.000001)*MAX(((((F743)+(G743)*(W743))*(W743))/MAX((F743)+2*(W743)*SQRT(1+(G743)^2),
                    0.000001))^(2/3),
            0.000001)))^2</f>
        <v>3.8932924749513747E-3</v>
      </c>
      <c r="AD743" s="5">
        <f ca="1">ABS(ABS(K743)/MAX(((F743)+(G743)*(W743))*(W743),
        0.000001))/SQRT('1D'!$I$5*MAX((((F743)+(G743)*(W743))*(W743))/MAX((F743)+2*(G743)*(W743),
            0.000001),
        0.000001))</f>
        <v>1</v>
      </c>
      <c r="AE743" s="5">
        <f ca="1">((F743)*(W743)^2)/2+(G743)*(W743)^3/3+(ABS(K743)^2)/('1D'!$I$5*MAX(((F743)+(G743)*(W743))*(W743),
        0.000001))</f>
        <v>35.995969113477543</v>
      </c>
      <c r="AF743" s="5">
        <f ca="1">IF($A$2=0,
    0,
    IFERROR(AB744+(((AC743+AC744)/2)*J744)+(IF(Z743&gt;Z744,
                '1D'!$D$8*((Z743^2-Z744^2)/(2*'1D'!$I$5)),
                '1D'!$D$9*((Z744^2-Z743^2)/(2*'1D'!$I$5)))+('1D'!$D$10*(ABS(I744)/90)*(MAX(Z743^2,
                        Z744^2)/(2*'1D'!$I$5))))-AB743,
        0))</f>
        <v>4.3798524843623454E-3</v>
      </c>
      <c r="AG743" s="5">
        <f ca="1">IF($A$2=0,
    1,
    IF(IFERROR(AG744,
            0)=0,
        0,
        IFERROR(IF(OR(ROUND(AD743,
                        3)&gt;=1,
                    AND(ABS(AF743)&lt;'1D'!$D$19,
                        AD743&lt;1)),
                1,
                0),
            0)))</f>
        <v>1</v>
      </c>
      <c r="AH743" s="5">
        <f ca="1">IFERROR(IF('1D'!V32="Supercritical",
        MAX('1D'!$D$16,
            IFERROR(L743,
                MAX('1D'!$D$16,
                    POWER((ABS(K743)^2)/('1D'!$I$5*MAX(F743,
                                0.1)^2),
                        1/3)))),
        IF('1D'!V32="Subcritical",
            MAX('1D'!$D$16,
                IFERROR(W743,
                    MAX('1D'!$D$16,
                        POWER((ABS(K743)^2)/('1D'!$I$5*MAX(F743,
                                    0.1)^2),
                            1/3)))),
            IF(IFERROR(T743,
                    -1E+99)&gt;=IFERROR(AE743,
                    -1E+99),
                MAX('1D'!$D$16,
                    IFERROR(L743,
                        MAX('1D'!$D$16,
                            POWER((ABS(K743)^2)/('1D'!$I$5*MAX(F743,
                                        0.1)^2),
                                1/3)))),
                MAX('1D'!$D$16,
                    IFERROR(W743,
                        MAX('1D'!$D$16,
                            POWER((ABS(K743)^2)/('1D'!$I$5*MAX(F743,
                                        0.1)^2),
                                1/3))))))),
    MAX('1D'!$D$16,
        POWER((ABS(K743)^2)/('1D'!$I$5*MAX(F743,
                    0.1)^2),
            1/3)))</f>
        <v>2.0411692021517887</v>
      </c>
      <c r="AI743" s="5">
        <f t="shared" ca="1" si="162"/>
        <v>634.23716920215179</v>
      </c>
      <c r="AJ743" s="5">
        <f ca="1">AI743+((ABS(K743)/MAX(((F743)+(G743)*(AH743))*(AH743),
            0.000001))^2)/(2*'1D'!$I$5)</f>
        <v>635.47405485276556</v>
      </c>
      <c r="AM743">
        <v>0</v>
      </c>
      <c r="AN743">
        <v>0</v>
      </c>
      <c r="AO743" s="5">
        <f t="shared" si="163"/>
        <v>0</v>
      </c>
      <c r="AP743" s="5">
        <f t="shared" si="167"/>
        <v>0</v>
      </c>
      <c r="AQ743" s="5">
        <f ca="1">ABS(ABS(K743)/MAX(((F743)+(G743)*(AH743))*(AH743),
        0.000001))/SQRT('1D'!$I$5*MAX((((F743)+(G743)*(AH743))*(AH743))/MAX((F743)+2*(G743)*(AH743),
            0.000001),
        0.000001))</f>
        <v>1.1008807303617345</v>
      </c>
      <c r="AR743" s="5" t="str">
        <f t="shared" ca="1" si="164"/>
        <v>Supercritical</v>
      </c>
      <c r="AS743" s="5">
        <f ca="1">((ABS(K743)*'1D'!$D$6)/(MAX(((F743)+(G743)*(AH743))*(AH743),
            0.000001)*MAX(((((F743)+(G743)*(AH743))*(AH743))/MAX((F743)+2*(AH743)*SQRT(1+(G743)^2),
                    0.000001))^(2/3),
            0.000001)))^2</f>
        <v>4.6368613730779417E-3</v>
      </c>
    </row>
    <row r="744" spans="1:45" x14ac:dyDescent="0.35">
      <c r="A744">
        <v>735</v>
      </c>
      <c r="B744">
        <v>733.99599999999998</v>
      </c>
      <c r="C744">
        <v>616096.14300000004</v>
      </c>
      <c r="D744">
        <v>3097272.3390000002</v>
      </c>
      <c r="E744">
        <v>632.19550000000004</v>
      </c>
      <c r="F744">
        <v>5.0670000000000002</v>
      </c>
      <c r="G744">
        <v>0</v>
      </c>
      <c r="H744" t="s">
        <v>176</v>
      </c>
      <c r="I744">
        <v>0.54400000000000004</v>
      </c>
      <c r="J744" s="5">
        <f t="shared" si="165"/>
        <v>1</v>
      </c>
      <c r="K744" s="5">
        <f t="shared" ca="1" si="166"/>
        <v>50.95</v>
      </c>
      <c r="L744" s="5">
        <f ca="1">IF($A$2=0,
    IFERROR(L743,
        MAX('1D'!$D$16,
            POWER((ABS(K744)^2)/('1D'!$I$5*MAX(F744,
                        0.1)^2),
                1/3))),
    IF(IFERROR(V743,
            0)=0,
        IFERROR(L743,
            MAX('1D'!$D$16,
                POWER((ABS(K744)^2)/('1D'!$I$5*MAX(F744,
                            0.1)^2),
                    1/3))),
        IF(OR(IFERROR(L744,
                    0)=0,
                IFERROR(S743,
                    0)&lt;1,
                IFERROR(S744,
                    0)&lt;1),
            MAX('1D'!$D$16,
                POWER((ABS(K744)^2)/('1D'!$I$5*MAX(F744,
                            0.1)^2),
                    1/3)),
            IF(IFERROR(U744,
                    0)&gt;0,
                MAX('1D'!$D$16,
                    IFERROR(L744,
                        0)+((IFERROR(U744,
                                0))*'1D'!$D$18*IF((IFERROR(S744,
                                    0))&lt;1,
                            1,
                            -1))),
                IF(IFERROR(U744,
                        0)&lt;0,
                    IF(ABS((MAX('1D'!$D$16,
                                    POWER((ABS(K744)^2)/('1D'!$I$5*MAX(F744,
                                                0.1)^2),
                                        1/3)))-IFERROR(L744,
                                0))&gt;'1D'!$D$19,
                        MAX('1D'!$D$16,
                            IF((MAX('1D'!$D$16,
                                        POWER((ABS(K744)^2)/('1D'!$I$5*MAX(F744,
                                                    0.1)^2),
                                            1/3)))&gt;IFERROR(L744,
                                    0),
                                MIN((MAX('1D'!$D$16,
                                            POWER((ABS(K744)^2)/('1D'!$I$5*MAX(F744,
                                                        0.1)^2),
                                                1/3))),
                                    IFERROR(L744,
                                        0)+(MIN(ABS(IFERROR(U744,
                                                    0))*'1D'!$D$18,
                                            ABS((MAX('1D'!$D$16,
                                                        POWER((ABS(K744)^2)/('1D'!$I$5*MAX(F744,
                                                                    0.1)^2),
                                                            1/3)))-IFERROR(L744,
                                                    0))))),
                                MAX((MAX('1D'!$D$16,
                                            POWER((ABS(K744)^2)/('1D'!$I$5*MAX(F744,
                                                        0.1)^2),
                                                1/3))),
                                    IFERROR(L744,
                                        0)-(MIN(ABS(IFERROR(U744,
                                                    0))*'1D'!$D$18,
                                            ABS((MAX('1D'!$D$16,
                                                        POWER((ABS(K744)^2)/('1D'!$I$5*MAX(F744,
                                                                    0.1)^2),
                                                            1/3)))-IFERROR(L744,
                                                    0))))))),
                        MAX('1D'!$D$16,
                            POWER((ABS(K744)^2)/('1D'!$I$5*MAX(F744,
                                        0.1)^2),
                                1/3))),
                    MAX('1D'!$D$16,
                        IFERROR(L744,
                            0)))))))</f>
        <v>2.0411692021517887</v>
      </c>
      <c r="M744" s="5">
        <f t="shared" ca="1" si="154"/>
        <v>10.342604347303114</v>
      </c>
      <c r="N744" s="5">
        <f t="shared" ca="1" si="155"/>
        <v>1.1304210086314284</v>
      </c>
      <c r="O744" s="5">
        <f t="shared" ca="1" si="156"/>
        <v>4.9262253770043394</v>
      </c>
      <c r="P744" s="5">
        <f t="shared" ca="1" si="157"/>
        <v>634.2366692021518</v>
      </c>
      <c r="Q744" s="5">
        <f ca="1">P744+((ABS(K744)/MAX(((F744)+(G744)*(L744))*(L744),
            0.000001))^2)/(2*'1D'!$I$5)</f>
        <v>635.47355485276557</v>
      </c>
      <c r="R744" s="5">
        <f ca="1">((ABS(K744)*'1D'!$D$6)/(MAX(((F744)+(G744)*(L744))*(L744),
            0.000001)*MAX(((((F744)+(G744)*(L744))*(L744))/MAX((F744)+2*(L744)*SQRT(1+(G744)^2),
                    0.000001))^(2/3),
            0.000001)))^2</f>
        <v>4.6368613730779417E-3</v>
      </c>
      <c r="S744" s="5">
        <f ca="1">ABS(ABS(K744)/MAX(((F744)+(G744)*(L744))*(L744),
        0.000001))/SQRT('1D'!$I$5*MAX((((F744)+(G744)*(L744))*(L744))/MAX((F744)+2*(G744)*(L744),
            0.000001),
        0.000001))</f>
        <v>1.1008807303617345</v>
      </c>
      <c r="T744" s="5">
        <f ca="1">((F744)*(L744)^2)/2+(G744)*(L744)^3/3+(ABS(K744)^2)/('1D'!$I$5*MAX(((F744)+(G744)*(L744))*(L744),
        0.000001))</f>
        <v>36.140740546187139</v>
      </c>
      <c r="U744" s="5">
        <f ca="1">IF($A$2=0,
    0,
    IFERROR(Q743-(((R743+R744)/2)*J744)-(IF(O743&gt;O744,
                '1D'!$D$8*((O743^2-O744^2)/(2*'1D'!$I$5)),
                '1D'!$D$9*((O744^2-O743^2)/(2*'1D'!$I$5)))+('1D'!$D$10*(ABS(I744)/90)*(MAX(O743^2,
                        O744^2)/(2*'1D'!$I$5))))-Q744,
        0))</f>
        <v>-5.2583043629965687E-3</v>
      </c>
      <c r="V744" s="5">
        <f ca="1">IF($A$2=0,
    1,
    IF(IFERROR(V743,
            0)=0,
        0,
        IFERROR(IF(ROUND(S744,
                    3)=1,
                1,
                IF(AND(ABS(U744)&lt;'1D'!$D$19,
                        S744&gt;1),
                    1,
                    0)),
            0)))</f>
        <v>0</v>
      </c>
      <c r="W744" s="5">
        <f ca="1">IF($A$2=0,
    MAX(MAX('1D'!$D$16,
            MAX('1D'!$D$16,
                POWER((ABS(K744)^2)/('1D'!$I$5*MAX(F744,
                            0.1)^2),
                    1/3))),
        IFERROR(W1396,
            MAX(MAX('1D'!$D$16,
                    MAX('1D'!$D$16,
                        POWER((ABS(K744)^2)/('1D'!$I$5*MAX(F744,
                                    0.1)^2),
                            1/3))),
                ($L$2)-E1396))),
    IF(IFERROR(AG745,
            0)=0,
        MAX(MAX('1D'!$D$16,
                MAX('1D'!$D$16,
                    POWER((ABS(K744)^2)/('1D'!$I$5*MAX(F744,
                                0.1)^2),
                        1/3))),
            IFERROR(W1396,
                MAX(MAX('1D'!$D$16,
                        MAX('1D'!$D$16,
                            POWER((ABS(K744)^2)/('1D'!$I$5*MAX(F744,
                                        0.1)^2),
                                1/3))),
                    ($L$2)-E1396))),
        IF(IFERROR(W744,
                0)=0,
            MAX(MAX('1D'!$D$16,
                    MAX('1D'!$D$16,
                        POWER((ABS(K744)^2)/('1D'!$I$5*MAX(F744,
                                    0.1)^2),
                            1/3))),
                IFERROR(W1396,
                    MAX(MAX('1D'!$D$16,
                            MAX('1D'!$D$16,
                                POWER((ABS(K744)^2)/('1D'!$I$5*MAX(F744,
                                            0.1)^2),
                                    1/3))),
                        ($L$2)-E1396))),
            IF(OR(IFERROR(AD744,
                        0)&gt;=1,
                    IFERROR(AD745,
                        0)&gt;=1),
                MAX('1D'!$D$16,
                    MAX('1D'!$D$16,
                        POWER((ABS(K744)^2)/('1D'!$I$5*MAX(F744,
                                    0.1)^2),
                            1/3))),
                IF(ABS(IFERROR(AF744,
                            0))&lt;'1D'!$D$19,
                    MAX(MAX('1D'!$D$16,
                            MAX('1D'!$D$16,
                                POWER((ABS(K744)^2)/('1D'!$I$5*MAX(F744,
                                            0.1)^2),
                                    1/3))),
                        IFERROR(W744,
                            0)),
                    MAX(MAX('1D'!$D$16,
                            MAX('1D'!$D$16,
                                POWER((ABS(K744)^2)/('1D'!$I$5*MAX(F744,
                                            0.1)^2),
                                    1/3))),
                        (IFERROR(W744,
                                0))+((IFERROR(AF744,
                                    0))*'1D'!$D$18)))))))</f>
        <v>2.1762353150568448</v>
      </c>
      <c r="X744" s="5">
        <f t="shared" ca="1" si="158"/>
        <v>11.026984341393034</v>
      </c>
      <c r="Y744" s="5">
        <f t="shared" ca="1" si="159"/>
        <v>1.1706586043317746</v>
      </c>
      <c r="Z744" s="5">
        <f t="shared" ca="1" si="160"/>
        <v>4.6204835721716018</v>
      </c>
      <c r="AA744" s="5">
        <f t="shared" ca="1" si="161"/>
        <v>634.37173531505687</v>
      </c>
      <c r="AB744" s="5">
        <f ca="1">AA744+((ABS(K744)/MAX(((F744)+(G744)*(W744))*(W744),
            0.000001))^2)/(2*'1D'!$I$5)</f>
        <v>635.45985297258528</v>
      </c>
      <c r="AC744" s="5">
        <f ca="1">((ABS(K744)*'1D'!$D$6)/(MAX(((F744)+(G744)*(W744))*(W744),
            0.000001)*MAX(((((F744)+(G744)*(W744))*(W744))/MAX((F744)+2*(W744)*SQRT(1+(G744)^2),
                    0.000001))^(2/3),
            0.000001)))^2</f>
        <v>3.8932924749513747E-3</v>
      </c>
      <c r="AD744" s="5">
        <f ca="1">ABS(ABS(K744)/MAX(((F744)+(G744)*(W744))*(W744),
        0.000001))/SQRT('1D'!$I$5*MAX((((F744)+(G744)*(W744))*(W744))/MAX((F744)+2*(G744)*(W744),
            0.000001),
        0.000001))</f>
        <v>1</v>
      </c>
      <c r="AE744" s="5">
        <f ca="1">((F744)*(W744)^2)/2+(G744)*(W744)^3/3+(ABS(K744)^2)/('1D'!$I$5*MAX(((F744)+(G744)*(W744))*(W744),
        0.000001))</f>
        <v>35.995969113477543</v>
      </c>
      <c r="AF744" s="5">
        <f ca="1">IF($A$2=0,
    0,
    IFERROR(AB745+(((AC744+AC745)/2)*J745)+(IF(Z744&gt;Z745,
                '1D'!$D$8*((Z744^2-Z745^2)/(2*'1D'!$I$5)),
                '1D'!$D$9*((Z745^2-Z744^2)/(2*'1D'!$I$5)))+('1D'!$D$10*(ABS(I745)/90)*(MAX(Z744^2,
                        Z745^2)/(2*'1D'!$I$5))))-AB744,
        0))</f>
        <v>4.4777830736393298E-3</v>
      </c>
      <c r="AG744" s="5">
        <f ca="1">IF($A$2=0,
    1,
    IF(IFERROR(AG745,
            0)=0,
        0,
        IFERROR(IF(OR(ROUND(AD744,
                        3)&gt;=1,
                    AND(ABS(AF744)&lt;'1D'!$D$19,
                        AD744&lt;1)),
                1,
                0),
            0)))</f>
        <v>1</v>
      </c>
      <c r="AH744" s="5">
        <f ca="1">IFERROR(IF('1D'!V32="Supercritical",
        MAX('1D'!$D$16,
            IFERROR(L744,
                MAX('1D'!$D$16,
                    POWER((ABS(K744)^2)/('1D'!$I$5*MAX(F744,
                                0.1)^2),
                        1/3)))),
        IF('1D'!V32="Subcritical",
            MAX('1D'!$D$16,
                IFERROR(W744,
                    MAX('1D'!$D$16,
                        POWER((ABS(K744)^2)/('1D'!$I$5*MAX(F744,
                                    0.1)^2),
                            1/3)))),
            IF(IFERROR(T744,
                    -1E+99)&gt;=IFERROR(AE744,
                    -1E+99),
                MAX('1D'!$D$16,
                    IFERROR(L744,
                        MAX('1D'!$D$16,
                            POWER((ABS(K744)^2)/('1D'!$I$5*MAX(F744,
                                        0.1)^2),
                                1/3)))),
                MAX('1D'!$D$16,
                    IFERROR(W744,
                        MAX('1D'!$D$16,
                            POWER((ABS(K744)^2)/('1D'!$I$5*MAX(F744,
                                        0.1)^2),
                                1/3))))))),
    MAX('1D'!$D$16,
        POWER((ABS(K744)^2)/('1D'!$I$5*MAX(F744,
                    0.1)^2),
            1/3)))</f>
        <v>2.0411692021517887</v>
      </c>
      <c r="AI744" s="5">
        <f t="shared" ca="1" si="162"/>
        <v>634.2366692021518</v>
      </c>
      <c r="AJ744" s="5">
        <f ca="1">AI744+((ABS(K744)/MAX(((F744)+(G744)*(AH744))*(AH744),
            0.000001))^2)/(2*'1D'!$I$5)</f>
        <v>635.47355485276557</v>
      </c>
      <c r="AM744">
        <v>0</v>
      </c>
      <c r="AN744">
        <v>0</v>
      </c>
      <c r="AO744" s="5">
        <f t="shared" si="163"/>
        <v>0</v>
      </c>
      <c r="AP744" s="5">
        <f t="shared" si="167"/>
        <v>0</v>
      </c>
      <c r="AQ744" s="5">
        <f ca="1">ABS(ABS(K744)/MAX(((F744)+(G744)*(AH744))*(AH744),
        0.000001))/SQRT('1D'!$I$5*MAX((((F744)+(G744)*(AH744))*(AH744))/MAX((F744)+2*(G744)*(AH744),
            0.000001),
        0.000001))</f>
        <v>1.1008807303617345</v>
      </c>
      <c r="AR744" s="5" t="str">
        <f t="shared" ca="1" si="164"/>
        <v>Supercritical</v>
      </c>
      <c r="AS744" s="5">
        <f ca="1">((ABS(K744)*'1D'!$D$6)/(MAX(((F744)+(G744)*(AH744))*(AH744),
            0.000001)*MAX(((((F744)+(G744)*(AH744))*(AH744))/MAX((F744)+2*(AH744)*SQRT(1+(G744)^2),
                    0.000001))^(2/3),
            0.000001)))^2</f>
        <v>4.6368613730779417E-3</v>
      </c>
    </row>
    <row r="745" spans="1:45" x14ac:dyDescent="0.35">
      <c r="A745">
        <v>736</v>
      </c>
      <c r="B745">
        <v>734.99599999999998</v>
      </c>
      <c r="C745">
        <v>616095.84</v>
      </c>
      <c r="D745">
        <v>3097271.3859999999</v>
      </c>
      <c r="E745">
        <v>632.19500000000005</v>
      </c>
      <c r="F745">
        <v>5.0670000000000002</v>
      </c>
      <c r="G745">
        <v>0</v>
      </c>
      <c r="H745" t="s">
        <v>176</v>
      </c>
      <c r="I745">
        <v>0.59799999999999998</v>
      </c>
      <c r="J745" s="5">
        <f t="shared" si="165"/>
        <v>1</v>
      </c>
      <c r="K745" s="5">
        <f t="shared" ca="1" si="166"/>
        <v>50.95</v>
      </c>
      <c r="L745" s="5">
        <f ca="1">IF($A$2=0,
    IFERROR(L744,
        MAX('1D'!$D$16,
            POWER((ABS(K745)^2)/('1D'!$I$5*MAX(F745,
                        0.1)^2),
                1/3))),
    IF(IFERROR(V744,
            0)=0,
        IFERROR(L744,
            MAX('1D'!$D$16,
                POWER((ABS(K745)^2)/('1D'!$I$5*MAX(F745,
                            0.1)^2),
                    1/3))),
        IF(OR(IFERROR(L745,
                    0)=0,
                IFERROR(S744,
                    0)&lt;1,
                IFERROR(S745,
                    0)&lt;1),
            MAX('1D'!$D$16,
                POWER((ABS(K745)^2)/('1D'!$I$5*MAX(F745,
                            0.1)^2),
                    1/3)),
            IF(IFERROR(U745,
                    0)&gt;0,
                MAX('1D'!$D$16,
                    IFERROR(L745,
                        0)+((IFERROR(U745,
                                0))*'1D'!$D$18*IF((IFERROR(S745,
                                    0))&lt;1,
                            1,
                            -1))),
                IF(IFERROR(U745,
                        0)&lt;0,
                    IF(ABS((MAX('1D'!$D$16,
                                    POWER((ABS(K745)^2)/('1D'!$I$5*MAX(F745,
                                                0.1)^2),
                                        1/3)))-IFERROR(L745,
                                0))&gt;'1D'!$D$19,
                        MAX('1D'!$D$16,
                            IF((MAX('1D'!$D$16,
                                        POWER((ABS(K745)^2)/('1D'!$I$5*MAX(F745,
                                                    0.1)^2),
                                            1/3)))&gt;IFERROR(L745,
                                    0),
                                MIN((MAX('1D'!$D$16,
                                            POWER((ABS(K745)^2)/('1D'!$I$5*MAX(F745,
                                                        0.1)^2),
                                                1/3))),
                                    IFERROR(L745,
                                        0)+(MIN(ABS(IFERROR(U745,
                                                    0))*'1D'!$D$18,
                                            ABS((MAX('1D'!$D$16,
                                                        POWER((ABS(K745)^2)/('1D'!$I$5*MAX(F745,
                                                                    0.1)^2),
                                                            1/3)))-IFERROR(L745,
                                                    0))))),
                                MAX((MAX('1D'!$D$16,
                                            POWER((ABS(K745)^2)/('1D'!$I$5*MAX(F745,
                                                        0.1)^2),
                                                1/3))),
                                    IFERROR(L745,
                                        0)-(MIN(ABS(IFERROR(U745,
                                                    0))*'1D'!$D$18,
                                            ABS((MAX('1D'!$D$16,
                                                        POWER((ABS(K745)^2)/('1D'!$I$5*MAX(F745,
                                                                    0.1)^2),
                                                            1/3)))-IFERROR(L745,
                                                    0))))))),
                        MAX('1D'!$D$16,
                            POWER((ABS(K745)^2)/('1D'!$I$5*MAX(F745,
                                        0.1)^2),
                                1/3))),
                    MAX('1D'!$D$16,
                        IFERROR(L745,
                            0)))))))</f>
        <v>2.0411692021517887</v>
      </c>
      <c r="M745" s="5">
        <f t="shared" ca="1" si="154"/>
        <v>10.342604347303114</v>
      </c>
      <c r="N745" s="5">
        <f t="shared" ca="1" si="155"/>
        <v>1.1304210086314284</v>
      </c>
      <c r="O745" s="5">
        <f t="shared" ca="1" si="156"/>
        <v>4.9262253770043394</v>
      </c>
      <c r="P745" s="5">
        <f t="shared" ca="1" si="157"/>
        <v>634.23616920215181</v>
      </c>
      <c r="Q745" s="5">
        <f ca="1">P745+((ABS(K745)/MAX(((F745)+(G745)*(L745))*(L745),
            0.000001))^2)/(2*'1D'!$I$5)</f>
        <v>635.47305485276559</v>
      </c>
      <c r="R745" s="5">
        <f ca="1">((ABS(K745)*'1D'!$D$6)/(MAX(((F745)+(G745)*(L745))*(L745),
            0.000001)*MAX(((((F745)+(G745)*(L745))*(L745))/MAX((F745)+2*(L745)*SQRT(1+(G745)^2),
                    0.000001))^(2/3),
            0.000001)))^2</f>
        <v>4.6368613730779417E-3</v>
      </c>
      <c r="S745" s="5">
        <f ca="1">ABS(ABS(K745)/MAX(((F745)+(G745)*(L745))*(L745),
        0.000001))/SQRT('1D'!$I$5*MAX((((F745)+(G745)*(L745))*(L745))/MAX((F745)+2*(G745)*(L745),
            0.000001),
        0.000001))</f>
        <v>1.1008807303617345</v>
      </c>
      <c r="T745" s="5">
        <f ca="1">((F745)*(L745)^2)/2+(G745)*(L745)^3/3+(ABS(K745)^2)/('1D'!$I$5*MAX(((F745)+(G745)*(L745))*(L745),
        0.000001))</f>
        <v>36.140740546187139</v>
      </c>
      <c r="U745" s="5">
        <f ca="1">IF($A$2=0,
    0,
    IFERROR(Q744-(((R744+R745)/2)*J745)-(IF(O744&gt;O745,
                '1D'!$D$8*((O744^2-O745^2)/(2*'1D'!$I$5)),
                '1D'!$D$9*((O745^2-O744^2)/(2*'1D'!$I$5)))+('1D'!$D$10*(ABS(I745)/90)*(MAX(O744^2,
                        O745^2)/(2*'1D'!$I$5))))-Q745,
        0))</f>
        <v>-5.3696240715908061E-3</v>
      </c>
      <c r="V745" s="5">
        <f ca="1">IF($A$2=0,
    1,
    IF(IFERROR(V744,
            0)=0,
        0,
        IFERROR(IF(ROUND(S745,
                    3)=1,
                1,
                IF(AND(ABS(U745)&lt;'1D'!$D$19,
                        S745&gt;1),
                    1,
                    0)),
            0)))</f>
        <v>0</v>
      </c>
      <c r="W745" s="5">
        <f ca="1">IF($A$2=0,
    MAX(MAX('1D'!$D$16,
            MAX('1D'!$D$16,
                POWER((ABS(K745)^2)/('1D'!$I$5*MAX(F745,
                            0.1)^2),
                    1/3))),
        IFERROR(W1396,
            MAX(MAX('1D'!$D$16,
                    MAX('1D'!$D$16,
                        POWER((ABS(K745)^2)/('1D'!$I$5*MAX(F745,
                                    0.1)^2),
                            1/3))),
                ($L$2)-E1396))),
    IF(IFERROR(AG746,
            0)=0,
        MAX(MAX('1D'!$D$16,
                MAX('1D'!$D$16,
                    POWER((ABS(K745)^2)/('1D'!$I$5*MAX(F745,
                                0.1)^2),
                        1/3))),
            IFERROR(W1396,
                MAX(MAX('1D'!$D$16,
                        MAX('1D'!$D$16,
                            POWER((ABS(K745)^2)/('1D'!$I$5*MAX(F745,
                                        0.1)^2),
                                1/3))),
                    ($L$2)-E1396))),
        IF(IFERROR(W745,
                0)=0,
            MAX(MAX('1D'!$D$16,
                    MAX('1D'!$D$16,
                        POWER((ABS(K745)^2)/('1D'!$I$5*MAX(F745,
                                    0.1)^2),
                            1/3))),
                IFERROR(W1396,
                    MAX(MAX('1D'!$D$16,
                            MAX('1D'!$D$16,
                                POWER((ABS(K745)^2)/('1D'!$I$5*MAX(F745,
                                            0.1)^2),
                                    1/3))),
                        ($L$2)-E1396))),
            IF(OR(IFERROR(AD745,
                        0)&gt;=1,
                    IFERROR(AD746,
                        0)&gt;=1),
                MAX('1D'!$D$16,
                    MAX('1D'!$D$16,
                        POWER((ABS(K745)^2)/('1D'!$I$5*MAX(F745,
                                    0.1)^2),
                            1/3))),
                IF(ABS(IFERROR(AF745,
                            0))&lt;'1D'!$D$19,
                    MAX(MAX('1D'!$D$16,
                            MAX('1D'!$D$16,
                                POWER((ABS(K745)^2)/('1D'!$I$5*MAX(F745,
                                            0.1)^2),
                                    1/3))),
                        IFERROR(W745,
                            0)),
                    MAX(MAX('1D'!$D$16,
                            MAX('1D'!$D$16,
                                POWER((ABS(K745)^2)/('1D'!$I$5*MAX(F745,
                                            0.1)^2),
                                    1/3))),
                        (IFERROR(W745,
                                0))+((IFERROR(AF745,
                                    0))*'1D'!$D$18)))))))</f>
        <v>2.1762353150568448</v>
      </c>
      <c r="X745" s="5">
        <f t="shared" ca="1" si="158"/>
        <v>11.026984341393034</v>
      </c>
      <c r="Y745" s="5">
        <f t="shared" ca="1" si="159"/>
        <v>1.1706586043317746</v>
      </c>
      <c r="Z745" s="5">
        <f t="shared" ca="1" si="160"/>
        <v>4.6204835721716018</v>
      </c>
      <c r="AA745" s="5">
        <f t="shared" ca="1" si="161"/>
        <v>634.37123531505688</v>
      </c>
      <c r="AB745" s="5">
        <f ca="1">AA745+((ABS(K745)/MAX(((F745)+(G745)*(W745))*(W745),
            0.000001))^2)/(2*'1D'!$I$5)</f>
        <v>635.45935297258529</v>
      </c>
      <c r="AC745" s="5">
        <f ca="1">((ABS(K745)*'1D'!$D$6)/(MAX(((F745)+(G745)*(W745))*(W745),
            0.000001)*MAX(((((F745)+(G745)*(W745))*(W745))/MAX((F745)+2*(W745)*SQRT(1+(G745)^2),
                    0.000001))^(2/3),
            0.000001)))^2</f>
        <v>3.8932924749513747E-3</v>
      </c>
      <c r="AD745" s="5">
        <f ca="1">ABS(ABS(K745)/MAX(((F745)+(G745)*(W745))*(W745),
        0.000001))/SQRT('1D'!$I$5*MAX((((F745)+(G745)*(W745))*(W745))/MAX((F745)+2*(G745)*(W745),
            0.000001),
        0.000001))</f>
        <v>1</v>
      </c>
      <c r="AE745" s="5">
        <f ca="1">((F745)*(W745)^2)/2+(G745)*(W745)^3/3+(ABS(K745)^2)/('1D'!$I$5*MAX(((F745)+(G745)*(W745))*(W745),
        0.000001))</f>
        <v>35.995969113477543</v>
      </c>
      <c r="AF745" s="5">
        <f ca="1">IF($A$2=0,
    0,
    IFERROR(AB746+(((AC745+AC746)/2)*J746)+(IF(Z745&gt;Z746,
                '1D'!$D$8*((Z745^2-Z746^2)/(2*'1D'!$I$5)),
                '1D'!$D$9*((Z746^2-Z745^2)/(2*'1D'!$I$5)))+('1D'!$D$10*(ABS(I746)/90)*(MAX(Z745^2,
                        Z746^2)/(2*'1D'!$I$5))))-AB745,
        0))</f>
        <v>4.4738897811384959E-3</v>
      </c>
      <c r="AG745" s="5">
        <f ca="1">IF($A$2=0,
    1,
    IF(IFERROR(AG746,
            0)=0,
        0,
        IFERROR(IF(OR(ROUND(AD745,
                        3)&gt;=1,
                    AND(ABS(AF745)&lt;'1D'!$D$19,
                        AD745&lt;1)),
                1,
                0),
            0)))</f>
        <v>1</v>
      </c>
      <c r="AH745" s="5">
        <f ca="1">IFERROR(IF('1D'!V32="Supercritical",
        MAX('1D'!$D$16,
            IFERROR(L745,
                MAX('1D'!$D$16,
                    POWER((ABS(K745)^2)/('1D'!$I$5*MAX(F745,
                                0.1)^2),
                        1/3)))),
        IF('1D'!V32="Subcritical",
            MAX('1D'!$D$16,
                IFERROR(W745,
                    MAX('1D'!$D$16,
                        POWER((ABS(K745)^2)/('1D'!$I$5*MAX(F745,
                                    0.1)^2),
                            1/3)))),
            IF(IFERROR(T745,
                    -1E+99)&gt;=IFERROR(AE745,
                    -1E+99),
                MAX('1D'!$D$16,
                    IFERROR(L745,
                        MAX('1D'!$D$16,
                            POWER((ABS(K745)^2)/('1D'!$I$5*MAX(F745,
                                        0.1)^2),
                                1/3)))),
                MAX('1D'!$D$16,
                    IFERROR(W745,
                        MAX('1D'!$D$16,
                            POWER((ABS(K745)^2)/('1D'!$I$5*MAX(F745,
                                        0.1)^2),
                                1/3))))))),
    MAX('1D'!$D$16,
        POWER((ABS(K745)^2)/('1D'!$I$5*MAX(F745,
                    0.1)^2),
            1/3)))</f>
        <v>2.0411692021517887</v>
      </c>
      <c r="AI745" s="5">
        <f t="shared" ca="1" si="162"/>
        <v>634.23616920215181</v>
      </c>
      <c r="AJ745" s="5">
        <f ca="1">AI745+((ABS(K745)/MAX(((F745)+(G745)*(AH745))*(AH745),
            0.000001))^2)/(2*'1D'!$I$5)</f>
        <v>635.47305485276559</v>
      </c>
      <c r="AM745">
        <v>0</v>
      </c>
      <c r="AN745">
        <v>0</v>
      </c>
      <c r="AO745" s="5">
        <f t="shared" si="163"/>
        <v>0</v>
      </c>
      <c r="AP745" s="5">
        <f t="shared" si="167"/>
        <v>0</v>
      </c>
      <c r="AQ745" s="5">
        <f ca="1">ABS(ABS(K745)/MAX(((F745)+(G745)*(AH745))*(AH745),
        0.000001))/SQRT('1D'!$I$5*MAX((((F745)+(G745)*(AH745))*(AH745))/MAX((F745)+2*(G745)*(AH745),
            0.000001),
        0.000001))</f>
        <v>1.1008807303617345</v>
      </c>
      <c r="AR745" s="5" t="str">
        <f t="shared" ca="1" si="164"/>
        <v>Supercritical</v>
      </c>
      <c r="AS745" s="5">
        <f ca="1">((ABS(K745)*'1D'!$D$6)/(MAX(((F745)+(G745)*(AH745))*(AH745),
            0.000001)*MAX(((((F745)+(G745)*(AH745))*(AH745))/MAX((F745)+2*(AH745)*SQRT(1+(G745)^2),
                    0.000001))^(2/3),
            0.000001)))^2</f>
        <v>4.6368613730779417E-3</v>
      </c>
    </row>
    <row r="746" spans="1:45" x14ac:dyDescent="0.35">
      <c r="A746">
        <v>737</v>
      </c>
      <c r="B746">
        <v>735.995</v>
      </c>
      <c r="C746">
        <v>616095.54700000002</v>
      </c>
      <c r="D746">
        <v>3097270.43</v>
      </c>
      <c r="E746">
        <v>632.19449999999995</v>
      </c>
      <c r="F746">
        <v>5.0670000000000002</v>
      </c>
      <c r="G746">
        <v>0</v>
      </c>
      <c r="H746" t="s">
        <v>176</v>
      </c>
      <c r="I746">
        <v>0.59799999999999998</v>
      </c>
      <c r="J746" s="5">
        <f t="shared" si="165"/>
        <v>0.99900000000002365</v>
      </c>
      <c r="K746" s="5">
        <f t="shared" ca="1" si="166"/>
        <v>50.95</v>
      </c>
      <c r="L746" s="5">
        <f ca="1">IF($A$2=0,
    IFERROR(L745,
        MAX('1D'!$D$16,
            POWER((ABS(K746)^2)/('1D'!$I$5*MAX(F746,
                        0.1)^2),
                1/3))),
    IF(IFERROR(V745,
            0)=0,
        IFERROR(L745,
            MAX('1D'!$D$16,
                POWER((ABS(K746)^2)/('1D'!$I$5*MAX(F746,
                            0.1)^2),
                    1/3))),
        IF(OR(IFERROR(L746,
                    0)=0,
                IFERROR(S745,
                    0)&lt;1,
                IFERROR(S746,
                    0)&lt;1),
            MAX('1D'!$D$16,
                POWER((ABS(K746)^2)/('1D'!$I$5*MAX(F746,
                            0.1)^2),
                    1/3)),
            IF(IFERROR(U746,
                    0)&gt;0,
                MAX('1D'!$D$16,
                    IFERROR(L746,
                        0)+((IFERROR(U746,
                                0))*'1D'!$D$18*IF((IFERROR(S746,
                                    0))&lt;1,
                            1,
                            -1))),
                IF(IFERROR(U746,
                        0)&lt;0,
                    IF(ABS((MAX('1D'!$D$16,
                                    POWER((ABS(K746)^2)/('1D'!$I$5*MAX(F746,
                                                0.1)^2),
                                        1/3)))-IFERROR(L746,
                                0))&gt;'1D'!$D$19,
                        MAX('1D'!$D$16,
                            IF((MAX('1D'!$D$16,
                                        POWER((ABS(K746)^2)/('1D'!$I$5*MAX(F746,
                                                    0.1)^2),
                                            1/3)))&gt;IFERROR(L746,
                                    0),
                                MIN((MAX('1D'!$D$16,
                                            POWER((ABS(K746)^2)/('1D'!$I$5*MAX(F746,
                                                        0.1)^2),
                                                1/3))),
                                    IFERROR(L746,
                                        0)+(MIN(ABS(IFERROR(U746,
                                                    0))*'1D'!$D$18,
                                            ABS((MAX('1D'!$D$16,
                                                        POWER((ABS(K746)^2)/('1D'!$I$5*MAX(F746,
                                                                    0.1)^2),
                                                            1/3)))-IFERROR(L746,
                                                    0))))),
                                MAX((MAX('1D'!$D$16,
                                            POWER((ABS(K746)^2)/('1D'!$I$5*MAX(F746,
                                                        0.1)^2),
                                                1/3))),
                                    IFERROR(L746,
                                        0)-(MIN(ABS(IFERROR(U746,
                                                    0))*'1D'!$D$18,
                                            ABS((MAX('1D'!$D$16,
                                                        POWER((ABS(K746)^2)/('1D'!$I$5*MAX(F746,
                                                                    0.1)^2),
                                                            1/3)))-IFERROR(L746,
                                                    0))))))),
                        MAX('1D'!$D$16,
                            POWER((ABS(K746)^2)/('1D'!$I$5*MAX(F746,
                                        0.1)^2),
                                1/3))),
                    MAX('1D'!$D$16,
                        IFERROR(L746,
                            0)))))))</f>
        <v>2.0411692021517887</v>
      </c>
      <c r="M746" s="5">
        <f t="shared" ca="1" si="154"/>
        <v>10.342604347303114</v>
      </c>
      <c r="N746" s="5">
        <f t="shared" ca="1" si="155"/>
        <v>1.1304210086314284</v>
      </c>
      <c r="O746" s="5">
        <f t="shared" ca="1" si="156"/>
        <v>4.9262253770043394</v>
      </c>
      <c r="P746" s="5">
        <f t="shared" ca="1" si="157"/>
        <v>634.23566920215171</v>
      </c>
      <c r="Q746" s="5">
        <f ca="1">P746+((ABS(K746)/MAX(((F746)+(G746)*(L746))*(L746),
            0.000001))^2)/(2*'1D'!$I$5)</f>
        <v>635.47255485276548</v>
      </c>
      <c r="R746" s="5">
        <f ca="1">((ABS(K746)*'1D'!$D$6)/(MAX(((F746)+(G746)*(L746))*(L746),
            0.000001)*MAX(((((F746)+(G746)*(L746))*(L746))/MAX((F746)+2*(L746)*SQRT(1+(G746)^2),
                    0.000001))^(2/3),
            0.000001)))^2</f>
        <v>4.6368613730779417E-3</v>
      </c>
      <c r="S746" s="5">
        <f ca="1">ABS(ABS(K746)/MAX(((F746)+(G746)*(L746))*(L746),
        0.000001))/SQRT('1D'!$I$5*MAX((((F746)+(G746)*(L746))*(L746))/MAX((F746)+2*(G746)*(L746),
            0.000001),
        0.000001))</f>
        <v>1.1008807303617345</v>
      </c>
      <c r="T746" s="5">
        <f ca="1">((F746)*(L746)^2)/2+(G746)*(L746)^3/3+(ABS(K746)^2)/('1D'!$I$5*MAX(((F746)+(G746)*(L746))*(L746),
        0.000001))</f>
        <v>36.140740546187139</v>
      </c>
      <c r="U746" s="5">
        <f ca="1">IF($A$2=0,
    0,
    IFERROR(Q745-(((R745+R746)/2)*J746)-(IF(O745&gt;O746,
                '1D'!$D$8*((O745^2-O746^2)/(2*'1D'!$I$5)),
                '1D'!$D$9*((O746^2-O745^2)/(2*'1D'!$I$5)))+('1D'!$D$10*(ABS(I746)/90)*(MAX(O745^2,
                        O746^2)/(2*'1D'!$I$5))))-Q746,
        0))</f>
        <v>-5.3649872101004803E-3</v>
      </c>
      <c r="V746" s="5">
        <f ca="1">IF($A$2=0,
    1,
    IF(IFERROR(V745,
            0)=0,
        0,
        IFERROR(IF(ROUND(S746,
                    3)=1,
                1,
                IF(AND(ABS(U746)&lt;'1D'!$D$19,
                        S746&gt;1),
                    1,
                    0)),
            0)))</f>
        <v>0</v>
      </c>
      <c r="W746" s="5">
        <f ca="1">IF($A$2=0,
    MAX(MAX('1D'!$D$16,
            MAX('1D'!$D$16,
                POWER((ABS(K746)^2)/('1D'!$I$5*MAX(F746,
                            0.1)^2),
                    1/3))),
        IFERROR(W1396,
            MAX(MAX('1D'!$D$16,
                    MAX('1D'!$D$16,
                        POWER((ABS(K746)^2)/('1D'!$I$5*MAX(F746,
                                    0.1)^2),
                            1/3))),
                ($L$2)-E1396))),
    IF(IFERROR(AG747,
            0)=0,
        MAX(MAX('1D'!$D$16,
                MAX('1D'!$D$16,
                    POWER((ABS(K746)^2)/('1D'!$I$5*MAX(F746,
                                0.1)^2),
                        1/3))),
            IFERROR(W1396,
                MAX(MAX('1D'!$D$16,
                        MAX('1D'!$D$16,
                            POWER((ABS(K746)^2)/('1D'!$I$5*MAX(F746,
                                        0.1)^2),
                                1/3))),
                    ($L$2)-E1396))),
        IF(IFERROR(W746,
                0)=0,
            MAX(MAX('1D'!$D$16,
                    MAX('1D'!$D$16,
                        POWER((ABS(K746)^2)/('1D'!$I$5*MAX(F746,
                                    0.1)^2),
                            1/3))),
                IFERROR(W1396,
                    MAX(MAX('1D'!$D$16,
                            MAX('1D'!$D$16,
                                POWER((ABS(K746)^2)/('1D'!$I$5*MAX(F746,
                                            0.1)^2),
                                    1/3))),
                        ($L$2)-E1396))),
            IF(OR(IFERROR(AD746,
                        0)&gt;=1,
                    IFERROR(AD747,
                        0)&gt;=1),
                MAX('1D'!$D$16,
                    MAX('1D'!$D$16,
                        POWER((ABS(K746)^2)/('1D'!$I$5*MAX(F746,
                                    0.1)^2),
                            1/3))),
                IF(ABS(IFERROR(AF746,
                            0))&lt;'1D'!$D$19,
                    MAX(MAX('1D'!$D$16,
                            MAX('1D'!$D$16,
                                POWER((ABS(K746)^2)/('1D'!$I$5*MAX(F746,
                                            0.1)^2),
                                    1/3))),
                        IFERROR(W746,
                            0)),
                    MAX(MAX('1D'!$D$16,
                            MAX('1D'!$D$16,
                                POWER((ABS(K746)^2)/('1D'!$I$5*MAX(F746,
                                            0.1)^2),
                                    1/3))),
                        (IFERROR(W746,
                                0))+((IFERROR(AF746,
                                    0))*'1D'!$D$18)))))))</f>
        <v>2.1762353150568448</v>
      </c>
      <c r="X746" s="5">
        <f t="shared" ca="1" si="158"/>
        <v>11.026984341393034</v>
      </c>
      <c r="Y746" s="5">
        <f t="shared" ca="1" si="159"/>
        <v>1.1706586043317746</v>
      </c>
      <c r="Z746" s="5">
        <f t="shared" ca="1" si="160"/>
        <v>4.6204835721716018</v>
      </c>
      <c r="AA746" s="5">
        <f t="shared" ca="1" si="161"/>
        <v>634.37073531505678</v>
      </c>
      <c r="AB746" s="5">
        <f ca="1">AA746+((ABS(K746)/MAX(((F746)+(G746)*(W746))*(W746),
            0.000001))^2)/(2*'1D'!$I$5)</f>
        <v>635.45885297258519</v>
      </c>
      <c r="AC746" s="5">
        <f ca="1">((ABS(K746)*'1D'!$D$6)/(MAX(((F746)+(G746)*(W746))*(W746),
            0.000001)*MAX(((((F746)+(G746)*(W746))*(W746))/MAX((F746)+2*(W746)*SQRT(1+(G746)^2),
                    0.000001))^(2/3),
            0.000001)))^2</f>
        <v>3.8932924749513747E-3</v>
      </c>
      <c r="AD746" s="5">
        <f ca="1">ABS(ABS(K746)/MAX(((F746)+(G746)*(W746))*(W746),
        0.000001))/SQRT('1D'!$I$5*MAX((((F746)+(G746)*(W746))*(W746))/MAX((F746)+2*(G746)*(W746),
            0.000001),
        0.000001))</f>
        <v>1</v>
      </c>
      <c r="AE746" s="5">
        <f ca="1">((F746)*(W746)^2)/2+(G746)*(W746)^3/3+(ABS(K746)^2)/('1D'!$I$5*MAX(((F746)+(G746)*(W746))*(W746),
        0.000001))</f>
        <v>35.995969113477543</v>
      </c>
      <c r="AF746" s="5">
        <f ca="1">IF($A$2=0,
    0,
    IFERROR(AB747+(((AC746+AC747)/2)*J747)+(IF(Z746&gt;Z747,
                '1D'!$D$8*((Z746^2-Z747^2)/(2*'1D'!$I$5)),
                '1D'!$D$9*((Z747^2-Z746^2)/(2*'1D'!$I$5)))+('1D'!$D$10*(ABS(I747)/90)*(MAX(Z746^2,
                        Z747^2)/(2*'1D'!$I$5))))-AB746,
        0))</f>
        <v>4.3780389549965548E-3</v>
      </c>
      <c r="AG746" s="5">
        <f ca="1">IF($A$2=0,
    1,
    IF(IFERROR(AG747,
            0)=0,
        0,
        IFERROR(IF(OR(ROUND(AD746,
                        3)&gt;=1,
                    AND(ABS(AF746)&lt;'1D'!$D$19,
                        AD746&lt;1)),
                1,
                0),
            0)))</f>
        <v>1</v>
      </c>
      <c r="AH746" s="5">
        <f ca="1">IFERROR(IF('1D'!V32="Supercritical",
        MAX('1D'!$D$16,
            IFERROR(L746,
                MAX('1D'!$D$16,
                    POWER((ABS(K746)^2)/('1D'!$I$5*MAX(F746,
                                0.1)^2),
                        1/3)))),
        IF('1D'!V32="Subcritical",
            MAX('1D'!$D$16,
                IFERROR(W746,
                    MAX('1D'!$D$16,
                        POWER((ABS(K746)^2)/('1D'!$I$5*MAX(F746,
                                    0.1)^2),
                            1/3)))),
            IF(IFERROR(T746,
                    -1E+99)&gt;=IFERROR(AE746,
                    -1E+99),
                MAX('1D'!$D$16,
                    IFERROR(L746,
                        MAX('1D'!$D$16,
                            POWER((ABS(K746)^2)/('1D'!$I$5*MAX(F746,
                                        0.1)^2),
                                1/3)))),
                MAX('1D'!$D$16,
                    IFERROR(W746,
                        MAX('1D'!$D$16,
                            POWER((ABS(K746)^2)/('1D'!$I$5*MAX(F746,
                                        0.1)^2),
                                1/3))))))),
    MAX('1D'!$D$16,
        POWER((ABS(K746)^2)/('1D'!$I$5*MAX(F746,
                    0.1)^2),
            1/3)))</f>
        <v>2.0411692021517887</v>
      </c>
      <c r="AI746" s="5">
        <f t="shared" ca="1" si="162"/>
        <v>634.23566920215171</v>
      </c>
      <c r="AJ746" s="5">
        <f ca="1">AI746+((ABS(K746)/MAX(((F746)+(G746)*(AH746))*(AH746),
            0.000001))^2)/(2*'1D'!$I$5)</f>
        <v>635.47255485276548</v>
      </c>
      <c r="AM746">
        <v>0</v>
      </c>
      <c r="AN746">
        <v>0</v>
      </c>
      <c r="AO746" s="5">
        <f t="shared" si="163"/>
        <v>0</v>
      </c>
      <c r="AP746" s="5">
        <f t="shared" si="167"/>
        <v>0</v>
      </c>
      <c r="AQ746" s="5">
        <f ca="1">ABS(ABS(K746)/MAX(((F746)+(G746)*(AH746))*(AH746),
        0.000001))/SQRT('1D'!$I$5*MAX((((F746)+(G746)*(AH746))*(AH746))/MAX((F746)+2*(G746)*(AH746),
            0.000001),
        0.000001))</f>
        <v>1.1008807303617345</v>
      </c>
      <c r="AR746" s="5" t="str">
        <f t="shared" ca="1" si="164"/>
        <v>Supercritical</v>
      </c>
      <c r="AS746" s="5">
        <f ca="1">((ABS(K746)*'1D'!$D$6)/(MAX(((F746)+(G746)*(AH746))*(AH746),
            0.000001)*MAX(((((F746)+(G746)*(AH746))*(AH746))/MAX((F746)+2*(AH746)*SQRT(1+(G746)^2),
                    0.000001))^(2/3),
            0.000001)))^2</f>
        <v>4.6368613730779417E-3</v>
      </c>
    </row>
    <row r="747" spans="1:45" x14ac:dyDescent="0.35">
      <c r="A747">
        <v>738</v>
      </c>
      <c r="B747">
        <v>736.995</v>
      </c>
      <c r="C747">
        <v>616095.26399999997</v>
      </c>
      <c r="D747">
        <v>3097269.4709999999</v>
      </c>
      <c r="E747">
        <v>632.19399999999996</v>
      </c>
      <c r="F747">
        <v>5.0670000000000002</v>
      </c>
      <c r="G747">
        <v>0</v>
      </c>
      <c r="H747" t="s">
        <v>176</v>
      </c>
      <c r="I747">
        <v>0.54300000000000004</v>
      </c>
      <c r="J747" s="5">
        <f t="shared" si="165"/>
        <v>1</v>
      </c>
      <c r="K747" s="5">
        <f t="shared" ca="1" si="166"/>
        <v>50.95</v>
      </c>
      <c r="L747" s="5">
        <f ca="1">IF($A$2=0,
    IFERROR(L746,
        MAX('1D'!$D$16,
            POWER((ABS(K747)^2)/('1D'!$I$5*MAX(F747,
                        0.1)^2),
                1/3))),
    IF(IFERROR(V746,
            0)=0,
        IFERROR(L746,
            MAX('1D'!$D$16,
                POWER((ABS(K747)^2)/('1D'!$I$5*MAX(F747,
                            0.1)^2),
                    1/3))),
        IF(OR(IFERROR(L747,
                    0)=0,
                IFERROR(S746,
                    0)&lt;1,
                IFERROR(S747,
                    0)&lt;1),
            MAX('1D'!$D$16,
                POWER((ABS(K747)^2)/('1D'!$I$5*MAX(F747,
                            0.1)^2),
                    1/3)),
            IF(IFERROR(U747,
                    0)&gt;0,
                MAX('1D'!$D$16,
                    IFERROR(L747,
                        0)+((IFERROR(U747,
                                0))*'1D'!$D$18*IF((IFERROR(S747,
                                    0))&lt;1,
                            1,
                            -1))),
                IF(IFERROR(U747,
                        0)&lt;0,
                    IF(ABS((MAX('1D'!$D$16,
                                    POWER((ABS(K747)^2)/('1D'!$I$5*MAX(F747,
                                                0.1)^2),
                                        1/3)))-IFERROR(L747,
                                0))&gt;'1D'!$D$19,
                        MAX('1D'!$D$16,
                            IF((MAX('1D'!$D$16,
                                        POWER((ABS(K747)^2)/('1D'!$I$5*MAX(F747,
                                                    0.1)^2),
                                            1/3)))&gt;IFERROR(L747,
                                    0),
                                MIN((MAX('1D'!$D$16,
                                            POWER((ABS(K747)^2)/('1D'!$I$5*MAX(F747,
                                                        0.1)^2),
                                                1/3))),
                                    IFERROR(L747,
                                        0)+(MIN(ABS(IFERROR(U747,
                                                    0))*'1D'!$D$18,
                                            ABS((MAX('1D'!$D$16,
                                                        POWER((ABS(K747)^2)/('1D'!$I$5*MAX(F747,
                                                                    0.1)^2),
                                                            1/3)))-IFERROR(L747,
                                                    0))))),
                                MAX((MAX('1D'!$D$16,
                                            POWER((ABS(K747)^2)/('1D'!$I$5*MAX(F747,
                                                        0.1)^2),
                                                1/3))),
                                    IFERROR(L747,
                                        0)-(MIN(ABS(IFERROR(U747,
                                                    0))*'1D'!$D$18,
                                            ABS((MAX('1D'!$D$16,
                                                        POWER((ABS(K747)^2)/('1D'!$I$5*MAX(F747,
                                                                    0.1)^2),
                                                            1/3)))-IFERROR(L747,
                                                    0))))))),
                        MAX('1D'!$D$16,
                            POWER((ABS(K747)^2)/('1D'!$I$5*MAX(F747,
                                        0.1)^2),
                                1/3))),
                    MAX('1D'!$D$16,
                        IFERROR(L747,
                            0)))))))</f>
        <v>2.0411692021517887</v>
      </c>
      <c r="M747" s="5">
        <f t="shared" ca="1" si="154"/>
        <v>10.342604347303114</v>
      </c>
      <c r="N747" s="5">
        <f t="shared" ca="1" si="155"/>
        <v>1.1304210086314284</v>
      </c>
      <c r="O747" s="5">
        <f t="shared" ca="1" si="156"/>
        <v>4.9262253770043394</v>
      </c>
      <c r="P747" s="5">
        <f t="shared" ca="1" si="157"/>
        <v>634.23516920215172</v>
      </c>
      <c r="Q747" s="5">
        <f ca="1">P747+((ABS(K747)/MAX(((F747)+(G747)*(L747))*(L747),
            0.000001))^2)/(2*'1D'!$I$5)</f>
        <v>635.4720548527655</v>
      </c>
      <c r="R747" s="5">
        <f ca="1">((ABS(K747)*'1D'!$D$6)/(MAX(((F747)+(G747)*(L747))*(L747),
            0.000001)*MAX(((((F747)+(G747)*(L747))*(L747))/MAX((F747)+2*(L747)*SQRT(1+(G747)^2),
                    0.000001))^(2/3),
            0.000001)))^2</f>
        <v>4.6368613730779417E-3</v>
      </c>
      <c r="S747" s="5">
        <f ca="1">ABS(ABS(K747)/MAX(((F747)+(G747)*(L747))*(L747),
        0.000001))/SQRT('1D'!$I$5*MAX((((F747)+(G747)*(L747))*(L747))/MAX((F747)+2*(G747)*(L747),
            0.000001),
        0.000001))</f>
        <v>1.1008807303617345</v>
      </c>
      <c r="T747" s="5">
        <f ca="1">((F747)*(L747)^2)/2+(G747)*(L747)^3/3+(ABS(K747)^2)/('1D'!$I$5*MAX(((F747)+(G747)*(L747))*(L747),
        0.000001))</f>
        <v>36.140740546187139</v>
      </c>
      <c r="U747" s="5">
        <f ca="1">IF($A$2=0,
    0,
    IFERROR(Q746-(((R746+R747)/2)*J747)-(IF(O746&gt;O747,
                '1D'!$D$8*((O746^2-O747^2)/(2*'1D'!$I$5)),
                '1D'!$D$9*((O747^2-O746^2)/(2*'1D'!$I$5)))+('1D'!$D$10*(ABS(I747)/90)*(MAX(O746^2,
                        O747^2)/(2*'1D'!$I$5))))-Q747,
        0))</f>
        <v>-5.2562428869578071E-3</v>
      </c>
      <c r="V747" s="5">
        <f ca="1">IF($A$2=0,
    1,
    IF(IFERROR(V746,
            0)=0,
        0,
        IFERROR(IF(ROUND(S747,
                    3)=1,
                1,
                IF(AND(ABS(U747)&lt;'1D'!$D$19,
                        S747&gt;1),
                    1,
                    0)),
            0)))</f>
        <v>0</v>
      </c>
      <c r="W747" s="5">
        <f ca="1">IF($A$2=0,
    MAX(MAX('1D'!$D$16,
            MAX('1D'!$D$16,
                POWER((ABS(K747)^2)/('1D'!$I$5*MAX(F747,
                            0.1)^2),
                    1/3))),
        IFERROR(W1396,
            MAX(MAX('1D'!$D$16,
                    MAX('1D'!$D$16,
                        POWER((ABS(K747)^2)/('1D'!$I$5*MAX(F747,
                                    0.1)^2),
                            1/3))),
                ($L$2)-E1396))),
    IF(IFERROR(AG748,
            0)=0,
        MAX(MAX('1D'!$D$16,
                MAX('1D'!$D$16,
                    POWER((ABS(K747)^2)/('1D'!$I$5*MAX(F747,
                                0.1)^2),
                        1/3))),
            IFERROR(W1396,
                MAX(MAX('1D'!$D$16,
                        MAX('1D'!$D$16,
                            POWER((ABS(K747)^2)/('1D'!$I$5*MAX(F747,
                                        0.1)^2),
                                1/3))),
                    ($L$2)-E1396))),
        IF(IFERROR(W747,
                0)=0,
            MAX(MAX('1D'!$D$16,
                    MAX('1D'!$D$16,
                        POWER((ABS(K747)^2)/('1D'!$I$5*MAX(F747,
                                    0.1)^2),
                            1/3))),
                IFERROR(W1396,
                    MAX(MAX('1D'!$D$16,
                            MAX('1D'!$D$16,
                                POWER((ABS(K747)^2)/('1D'!$I$5*MAX(F747,
                                            0.1)^2),
                                    1/3))),
                        ($L$2)-E1396))),
            IF(OR(IFERROR(AD747,
                        0)&gt;=1,
                    IFERROR(AD748,
                        0)&gt;=1),
                MAX('1D'!$D$16,
                    MAX('1D'!$D$16,
                        POWER((ABS(K747)^2)/('1D'!$I$5*MAX(F747,
                                    0.1)^2),
                            1/3))),
                IF(ABS(IFERROR(AF747,
                            0))&lt;'1D'!$D$19,
                    MAX(MAX('1D'!$D$16,
                            MAX('1D'!$D$16,
                                POWER((ABS(K747)^2)/('1D'!$I$5*MAX(F747,
                                            0.1)^2),
                                    1/3))),
                        IFERROR(W747,
                            0)),
                    MAX(MAX('1D'!$D$16,
                            MAX('1D'!$D$16,
                                POWER((ABS(K747)^2)/('1D'!$I$5*MAX(F747,
                                            0.1)^2),
                                    1/3))),
                        (IFERROR(W747,
                                0))+((IFERROR(AF747,
                                    0))*'1D'!$D$18)))))))</f>
        <v>2.1762353150568448</v>
      </c>
      <c r="X747" s="5">
        <f t="shared" ca="1" si="158"/>
        <v>11.026984341393034</v>
      </c>
      <c r="Y747" s="5">
        <f t="shared" ca="1" si="159"/>
        <v>1.1706586043317746</v>
      </c>
      <c r="Z747" s="5">
        <f t="shared" ca="1" si="160"/>
        <v>4.6204835721716018</v>
      </c>
      <c r="AA747" s="5">
        <f t="shared" ca="1" si="161"/>
        <v>634.37023531505679</v>
      </c>
      <c r="AB747" s="5">
        <f ca="1">AA747+((ABS(K747)/MAX(((F747)+(G747)*(W747))*(W747),
            0.000001))^2)/(2*'1D'!$I$5)</f>
        <v>635.4583529725852</v>
      </c>
      <c r="AC747" s="5">
        <f ca="1">((ABS(K747)*'1D'!$D$6)/(MAX(((F747)+(G747)*(W747))*(W747),
            0.000001)*MAX(((((F747)+(G747)*(W747))*(W747))/MAX((F747)+2*(W747)*SQRT(1+(G747)^2),
                    0.000001))^(2/3),
            0.000001)))^2</f>
        <v>3.8932924749513747E-3</v>
      </c>
      <c r="AD747" s="5">
        <f ca="1">ABS(ABS(K747)/MAX(((F747)+(G747)*(W747))*(W747),
        0.000001))/SQRT('1D'!$I$5*MAX((((F747)+(G747)*(W747))*(W747))/MAX((F747)+2*(G747)*(W747),
            0.000001),
        0.000001))</f>
        <v>1</v>
      </c>
      <c r="AE747" s="5">
        <f ca="1">((F747)*(W747)^2)/2+(G747)*(W747)^3/3+(ABS(K747)^2)/('1D'!$I$5*MAX(((F747)+(G747)*(W747))*(W747),
        0.000001))</f>
        <v>35.995969113477543</v>
      </c>
      <c r="AF747" s="5">
        <f ca="1">IF($A$2=0,
    0,
    IFERROR(AB748+(((AC747+AC748)/2)*J748)+(IF(Z747&gt;Z748,
                '1D'!$D$8*((Z747^2-Z748^2)/(2*'1D'!$I$5)),
                '1D'!$D$9*((Z748^2-Z747^2)/(2*'1D'!$I$5)))+('1D'!$D$10*(ABS(I748)/90)*(MAX(Z747^2,
                        Z748^2)/(2*'1D'!$I$5))))-AB747,
        0))</f>
        <v>4.4816763661401637E-3</v>
      </c>
      <c r="AG747" s="5">
        <f ca="1">IF($A$2=0,
    1,
    IF(IFERROR(AG748,
            0)=0,
        0,
        IFERROR(IF(OR(ROUND(AD747,
                        3)&gt;=1,
                    AND(ABS(AF747)&lt;'1D'!$D$19,
                        AD747&lt;1)),
                1,
                0),
            0)))</f>
        <v>1</v>
      </c>
      <c r="AH747" s="5">
        <f ca="1">IFERROR(IF('1D'!V32="Supercritical",
        MAX('1D'!$D$16,
            IFERROR(L747,
                MAX('1D'!$D$16,
                    POWER((ABS(K747)^2)/('1D'!$I$5*MAX(F747,
                                0.1)^2),
                        1/3)))),
        IF('1D'!V32="Subcritical",
            MAX('1D'!$D$16,
                IFERROR(W747,
                    MAX('1D'!$D$16,
                        POWER((ABS(K747)^2)/('1D'!$I$5*MAX(F747,
                                    0.1)^2),
                            1/3)))),
            IF(IFERROR(T747,
                    -1E+99)&gt;=IFERROR(AE747,
                    -1E+99),
                MAX('1D'!$D$16,
                    IFERROR(L747,
                        MAX('1D'!$D$16,
                            POWER((ABS(K747)^2)/('1D'!$I$5*MAX(F747,
                                        0.1)^2),
                                1/3)))),
                MAX('1D'!$D$16,
                    IFERROR(W747,
                        MAX('1D'!$D$16,
                            POWER((ABS(K747)^2)/('1D'!$I$5*MAX(F747,
                                        0.1)^2),
                                1/3))))))),
    MAX('1D'!$D$16,
        POWER((ABS(K747)^2)/('1D'!$I$5*MAX(F747,
                    0.1)^2),
            1/3)))</f>
        <v>2.0411692021517887</v>
      </c>
      <c r="AI747" s="5">
        <f t="shared" ca="1" si="162"/>
        <v>634.23516920215172</v>
      </c>
      <c r="AJ747" s="5">
        <f ca="1">AI747+((ABS(K747)/MAX(((F747)+(G747)*(AH747))*(AH747),
            0.000001))^2)/(2*'1D'!$I$5)</f>
        <v>635.4720548527655</v>
      </c>
      <c r="AM747">
        <v>0</v>
      </c>
      <c r="AN747">
        <v>0</v>
      </c>
      <c r="AO747" s="5">
        <f t="shared" si="163"/>
        <v>0</v>
      </c>
      <c r="AP747" s="5">
        <f t="shared" si="167"/>
        <v>0</v>
      </c>
      <c r="AQ747" s="5">
        <f ca="1">ABS(ABS(K747)/MAX(((F747)+(G747)*(AH747))*(AH747),
        0.000001))/SQRT('1D'!$I$5*MAX((((F747)+(G747)*(AH747))*(AH747))/MAX((F747)+2*(G747)*(AH747),
            0.000001),
        0.000001))</f>
        <v>1.1008807303617345</v>
      </c>
      <c r="AR747" s="5" t="str">
        <f t="shared" ca="1" si="164"/>
        <v>Supercritical</v>
      </c>
      <c r="AS747" s="5">
        <f ca="1">((ABS(K747)*'1D'!$D$6)/(MAX(((F747)+(G747)*(AH747))*(AH747),
            0.000001)*MAX(((((F747)+(G747)*(AH747))*(AH747))/MAX((F747)+2*(AH747)*SQRT(1+(G747)^2),
                    0.000001))^(2/3),
            0.000001)))^2</f>
        <v>4.6368613730779417E-3</v>
      </c>
    </row>
    <row r="748" spans="1:45" x14ac:dyDescent="0.35">
      <c r="A748">
        <v>739</v>
      </c>
      <c r="B748">
        <v>737.99599999999998</v>
      </c>
      <c r="C748">
        <v>616094.99</v>
      </c>
      <c r="D748">
        <v>3097268.5090000001</v>
      </c>
      <c r="E748">
        <v>632.19349999999997</v>
      </c>
      <c r="F748">
        <v>5.0670000000000002</v>
      </c>
      <c r="G748">
        <v>0</v>
      </c>
      <c r="H748" t="s">
        <v>176</v>
      </c>
      <c r="I748">
        <v>0.59799999999999998</v>
      </c>
      <c r="J748" s="5">
        <f t="shared" si="165"/>
        <v>1.0009999999999764</v>
      </c>
      <c r="K748" s="5">
        <f t="shared" ca="1" si="166"/>
        <v>50.95</v>
      </c>
      <c r="L748" s="5">
        <f ca="1">IF($A$2=0,
    IFERROR(L747,
        MAX('1D'!$D$16,
            POWER((ABS(K748)^2)/('1D'!$I$5*MAX(F748,
                        0.1)^2),
                1/3))),
    IF(IFERROR(V747,
            0)=0,
        IFERROR(L747,
            MAX('1D'!$D$16,
                POWER((ABS(K748)^2)/('1D'!$I$5*MAX(F748,
                            0.1)^2),
                    1/3))),
        IF(OR(IFERROR(L748,
                    0)=0,
                IFERROR(S747,
                    0)&lt;1,
                IFERROR(S748,
                    0)&lt;1),
            MAX('1D'!$D$16,
                POWER((ABS(K748)^2)/('1D'!$I$5*MAX(F748,
                            0.1)^2),
                    1/3)),
            IF(IFERROR(U748,
                    0)&gt;0,
                MAX('1D'!$D$16,
                    IFERROR(L748,
                        0)+((IFERROR(U748,
                                0))*'1D'!$D$18*IF((IFERROR(S748,
                                    0))&lt;1,
                            1,
                            -1))),
                IF(IFERROR(U748,
                        0)&lt;0,
                    IF(ABS((MAX('1D'!$D$16,
                                    POWER((ABS(K748)^2)/('1D'!$I$5*MAX(F748,
                                                0.1)^2),
                                        1/3)))-IFERROR(L748,
                                0))&gt;'1D'!$D$19,
                        MAX('1D'!$D$16,
                            IF((MAX('1D'!$D$16,
                                        POWER((ABS(K748)^2)/('1D'!$I$5*MAX(F748,
                                                    0.1)^2),
                                            1/3)))&gt;IFERROR(L748,
                                    0),
                                MIN((MAX('1D'!$D$16,
                                            POWER((ABS(K748)^2)/('1D'!$I$5*MAX(F748,
                                                        0.1)^2),
                                                1/3))),
                                    IFERROR(L748,
                                        0)+(MIN(ABS(IFERROR(U748,
                                                    0))*'1D'!$D$18,
                                            ABS((MAX('1D'!$D$16,
                                                        POWER((ABS(K748)^2)/('1D'!$I$5*MAX(F748,
                                                                    0.1)^2),
                                                            1/3)))-IFERROR(L748,
                                                    0))))),
                                MAX((MAX('1D'!$D$16,
                                            POWER((ABS(K748)^2)/('1D'!$I$5*MAX(F748,
                                                        0.1)^2),
                                                1/3))),
                                    IFERROR(L748,
                                        0)-(MIN(ABS(IFERROR(U748,
                                                    0))*'1D'!$D$18,
                                            ABS((MAX('1D'!$D$16,
                                                        POWER((ABS(K748)^2)/('1D'!$I$5*MAX(F748,
                                                                    0.1)^2),
                                                            1/3)))-IFERROR(L748,
                                                    0))))))),
                        MAX('1D'!$D$16,
                            POWER((ABS(K748)^2)/('1D'!$I$5*MAX(F748,
                                        0.1)^2),
                                1/3))),
                    MAX('1D'!$D$16,
                        IFERROR(L748,
                            0)))))))</f>
        <v>2.0411692021517887</v>
      </c>
      <c r="M748" s="5">
        <f t="shared" ca="1" si="154"/>
        <v>10.342604347303114</v>
      </c>
      <c r="N748" s="5">
        <f t="shared" ca="1" si="155"/>
        <v>1.1304210086314284</v>
      </c>
      <c r="O748" s="5">
        <f t="shared" ca="1" si="156"/>
        <v>4.9262253770043394</v>
      </c>
      <c r="P748" s="5">
        <f t="shared" ca="1" si="157"/>
        <v>634.23466920215174</v>
      </c>
      <c r="Q748" s="5">
        <f ca="1">P748+((ABS(K748)/MAX(((F748)+(G748)*(L748))*(L748),
            0.000001))^2)/(2*'1D'!$I$5)</f>
        <v>635.47155485276551</v>
      </c>
      <c r="R748" s="5">
        <f ca="1">((ABS(K748)*'1D'!$D$6)/(MAX(((F748)+(G748)*(L748))*(L748),
            0.000001)*MAX(((((F748)+(G748)*(L748))*(L748))/MAX((F748)+2*(L748)*SQRT(1+(G748)^2),
                    0.000001))^(2/3),
            0.000001)))^2</f>
        <v>4.6368613730779417E-3</v>
      </c>
      <c r="S748" s="5">
        <f ca="1">ABS(ABS(K748)/MAX(((F748)+(G748)*(L748))*(L748),
        0.000001))/SQRT('1D'!$I$5*MAX((((F748)+(G748)*(L748))*(L748))/MAX((F748)+2*(G748)*(L748),
            0.000001),
        0.000001))</f>
        <v>1.1008807303617345</v>
      </c>
      <c r="T748" s="5">
        <f ca="1">((F748)*(L748)^2)/2+(G748)*(L748)^3/3+(ABS(K748)^2)/('1D'!$I$5*MAX(((F748)+(G748)*(L748))*(L748),
        0.000001))</f>
        <v>36.140740546187139</v>
      </c>
      <c r="U748" s="5">
        <f ca="1">IF($A$2=0,
    0,
    IFERROR(Q747-(((R747+R748)/2)*J748)-(IF(O747&gt;O748,
                '1D'!$D$8*((O747^2-O748^2)/(2*'1D'!$I$5)),
                '1D'!$D$9*((O748^2-O747^2)/(2*'1D'!$I$5)))+('1D'!$D$10*(ABS(I748)/90)*(MAX(O747^2,
                        O748^2)/(2*'1D'!$I$5))))-Q748,
        0))</f>
        <v>-5.3742609329674451E-3</v>
      </c>
      <c r="V748" s="5">
        <f ca="1">IF($A$2=0,
    1,
    IF(IFERROR(V747,
            0)=0,
        0,
        IFERROR(IF(ROUND(S748,
                    3)=1,
                1,
                IF(AND(ABS(U748)&lt;'1D'!$D$19,
                        S748&gt;1),
                    1,
                    0)),
            0)))</f>
        <v>0</v>
      </c>
      <c r="W748" s="5">
        <f ca="1">IF($A$2=0,
    MAX(MAX('1D'!$D$16,
            MAX('1D'!$D$16,
                POWER((ABS(K748)^2)/('1D'!$I$5*MAX(F748,
                            0.1)^2),
                    1/3))),
        IFERROR(W1396,
            MAX(MAX('1D'!$D$16,
                    MAX('1D'!$D$16,
                        POWER((ABS(K748)^2)/('1D'!$I$5*MAX(F748,
                                    0.1)^2),
                            1/3))),
                ($L$2)-E1396))),
    IF(IFERROR(AG749,
            0)=0,
        MAX(MAX('1D'!$D$16,
                MAX('1D'!$D$16,
                    POWER((ABS(K748)^2)/('1D'!$I$5*MAX(F748,
                                0.1)^2),
                        1/3))),
            IFERROR(W1396,
                MAX(MAX('1D'!$D$16,
                        MAX('1D'!$D$16,
                            POWER((ABS(K748)^2)/('1D'!$I$5*MAX(F748,
                                        0.1)^2),
                                1/3))),
                    ($L$2)-E1396))),
        IF(IFERROR(W748,
                0)=0,
            MAX(MAX('1D'!$D$16,
                    MAX('1D'!$D$16,
                        POWER((ABS(K748)^2)/('1D'!$I$5*MAX(F748,
                                    0.1)^2),
                            1/3))),
                IFERROR(W1396,
                    MAX(MAX('1D'!$D$16,
                            MAX('1D'!$D$16,
                                POWER((ABS(K748)^2)/('1D'!$I$5*MAX(F748,
                                            0.1)^2),
                                    1/3))),
                        ($L$2)-E1396))),
            IF(OR(IFERROR(AD748,
                        0)&gt;=1,
                    IFERROR(AD749,
                        0)&gt;=1),
                MAX('1D'!$D$16,
                    MAX('1D'!$D$16,
                        POWER((ABS(K748)^2)/('1D'!$I$5*MAX(F748,
                                    0.1)^2),
                            1/3))),
                IF(ABS(IFERROR(AF748,
                            0))&lt;'1D'!$D$19,
                    MAX(MAX('1D'!$D$16,
                            MAX('1D'!$D$16,
                                POWER((ABS(K748)^2)/('1D'!$I$5*MAX(F748,
                                            0.1)^2),
                                    1/3))),
                        IFERROR(W748,
                            0)),
                    MAX(MAX('1D'!$D$16,
                            MAX('1D'!$D$16,
                                POWER((ABS(K748)^2)/('1D'!$I$5*MAX(F748,
                                            0.1)^2),
                                    1/3))),
                        (IFERROR(W748,
                                0))+((IFERROR(AF748,
                                    0))*'1D'!$D$18)))))))</f>
        <v>2.1762353150568448</v>
      </c>
      <c r="X748" s="5">
        <f t="shared" ca="1" si="158"/>
        <v>11.026984341393034</v>
      </c>
      <c r="Y748" s="5">
        <f t="shared" ca="1" si="159"/>
        <v>1.1706586043317746</v>
      </c>
      <c r="Z748" s="5">
        <f t="shared" ca="1" si="160"/>
        <v>4.6204835721716018</v>
      </c>
      <c r="AA748" s="5">
        <f t="shared" ca="1" si="161"/>
        <v>634.3697353150568</v>
      </c>
      <c r="AB748" s="5">
        <f ca="1">AA748+((ABS(K748)/MAX(((F748)+(G748)*(W748))*(W748),
            0.000001))^2)/(2*'1D'!$I$5)</f>
        <v>635.45785297258521</v>
      </c>
      <c r="AC748" s="5">
        <f ca="1">((ABS(K748)*'1D'!$D$6)/(MAX(((F748)+(G748)*(W748))*(W748),
            0.000001)*MAX(((((F748)+(G748)*(W748))*(W748))/MAX((F748)+2*(W748)*SQRT(1+(G748)^2),
                    0.000001))^(2/3),
            0.000001)))^2</f>
        <v>3.8932924749513747E-3</v>
      </c>
      <c r="AD748" s="5">
        <f ca="1">ABS(ABS(K748)/MAX(((F748)+(G748)*(W748))*(W748),
        0.000001))/SQRT('1D'!$I$5*MAX((((F748)+(G748)*(W748))*(W748))/MAX((F748)+2*(G748)*(W748),
            0.000001),
        0.000001))</f>
        <v>1</v>
      </c>
      <c r="AE748" s="5">
        <f ca="1">((F748)*(W748)^2)/2+(G748)*(W748)^3/3+(ABS(K748)^2)/('1D'!$I$5*MAX(((F748)+(G748)*(W748))*(W748),
        0.000001))</f>
        <v>35.995969113477543</v>
      </c>
      <c r="AF748" s="5">
        <f ca="1">IF($A$2=0,
    0,
    IFERROR(AB749+(((AC748+AC749)/2)*J749)+(IF(Z748&gt;Z749,
                '1D'!$D$8*((Z748^2-Z749^2)/(2*'1D'!$I$5)),
                '1D'!$D$9*((Z749^2-Z748^2)/(2*'1D'!$I$5)))+('1D'!$D$10*(ABS(I749)/90)*(MAX(Z748^2,
                        Z749^2)/(2*'1D'!$I$5))))-AB748,
        0))</f>
        <v>4.3508360136002011E-3</v>
      </c>
      <c r="AG748" s="5">
        <f ca="1">IF($A$2=0,
    1,
    IF(IFERROR(AG749,
            0)=0,
        0,
        IFERROR(IF(OR(ROUND(AD748,
                        3)&gt;=1,
                    AND(ABS(AF748)&lt;'1D'!$D$19,
                        AD748&lt;1)),
                1,
                0),
            0)))</f>
        <v>1</v>
      </c>
      <c r="AH748" s="5">
        <f ca="1">IFERROR(IF('1D'!V32="Supercritical",
        MAX('1D'!$D$16,
            IFERROR(L748,
                MAX('1D'!$D$16,
                    POWER((ABS(K748)^2)/('1D'!$I$5*MAX(F748,
                                0.1)^2),
                        1/3)))),
        IF('1D'!V32="Subcritical",
            MAX('1D'!$D$16,
                IFERROR(W748,
                    MAX('1D'!$D$16,
                        POWER((ABS(K748)^2)/('1D'!$I$5*MAX(F748,
                                    0.1)^2),
                            1/3)))),
            IF(IFERROR(T748,
                    -1E+99)&gt;=IFERROR(AE748,
                    -1E+99),
                MAX('1D'!$D$16,
                    IFERROR(L748,
                        MAX('1D'!$D$16,
                            POWER((ABS(K748)^2)/('1D'!$I$5*MAX(F748,
                                        0.1)^2),
                                1/3)))),
                MAX('1D'!$D$16,
                    IFERROR(W748,
                        MAX('1D'!$D$16,
                            POWER((ABS(K748)^2)/('1D'!$I$5*MAX(F748,
                                        0.1)^2),
                                1/3))))))),
    MAX('1D'!$D$16,
        POWER((ABS(K748)^2)/('1D'!$I$5*MAX(F748,
                    0.1)^2),
            1/3)))</f>
        <v>2.0411692021517887</v>
      </c>
      <c r="AI748" s="5">
        <f t="shared" ca="1" si="162"/>
        <v>634.23466920215174</v>
      </c>
      <c r="AJ748" s="5">
        <f ca="1">AI748+((ABS(K748)/MAX(((F748)+(G748)*(AH748))*(AH748),
            0.000001))^2)/(2*'1D'!$I$5)</f>
        <v>635.47155485276551</v>
      </c>
      <c r="AM748">
        <v>0</v>
      </c>
      <c r="AN748">
        <v>0</v>
      </c>
      <c r="AO748" s="5">
        <f t="shared" si="163"/>
        <v>0</v>
      </c>
      <c r="AP748" s="5">
        <f t="shared" si="167"/>
        <v>0</v>
      </c>
      <c r="AQ748" s="5">
        <f ca="1">ABS(ABS(K748)/MAX(((F748)+(G748)*(AH748))*(AH748),
        0.000001))/SQRT('1D'!$I$5*MAX((((F748)+(G748)*(AH748))*(AH748))/MAX((F748)+2*(G748)*(AH748),
            0.000001),
        0.000001))</f>
        <v>1.1008807303617345</v>
      </c>
      <c r="AR748" s="5" t="str">
        <f t="shared" ca="1" si="164"/>
        <v>Supercritical</v>
      </c>
      <c r="AS748" s="5">
        <f ca="1">((ABS(K748)*'1D'!$D$6)/(MAX(((F748)+(G748)*(AH748))*(AH748),
            0.000001)*MAX(((((F748)+(G748)*(AH748))*(AH748))/MAX((F748)+2*(AH748)*SQRT(1+(G748)^2),
                    0.000001))^(2/3),
            0.000001)))^2</f>
        <v>4.6368613730779417E-3</v>
      </c>
    </row>
    <row r="749" spans="1:45" x14ac:dyDescent="0.35">
      <c r="A749">
        <v>740</v>
      </c>
      <c r="B749">
        <v>738.99599999999998</v>
      </c>
      <c r="C749">
        <v>616094.72600000002</v>
      </c>
      <c r="D749">
        <v>3097267.5440000002</v>
      </c>
      <c r="E749">
        <v>632.19299999999998</v>
      </c>
      <c r="F749">
        <v>5.0670000000000002</v>
      </c>
      <c r="G749">
        <v>0</v>
      </c>
      <c r="H749" t="s">
        <v>176</v>
      </c>
      <c r="I749">
        <v>0.52800000000000002</v>
      </c>
      <c r="J749" s="5">
        <f t="shared" si="165"/>
        <v>1</v>
      </c>
      <c r="K749" s="5">
        <f t="shared" ca="1" si="166"/>
        <v>50.95</v>
      </c>
      <c r="L749" s="5">
        <f ca="1">IF($A$2=0,
    IFERROR(L748,
        MAX('1D'!$D$16,
            POWER((ABS(K749)^2)/('1D'!$I$5*MAX(F749,
                        0.1)^2),
                1/3))),
    IF(IFERROR(V748,
            0)=0,
        IFERROR(L748,
            MAX('1D'!$D$16,
                POWER((ABS(K749)^2)/('1D'!$I$5*MAX(F749,
                            0.1)^2),
                    1/3))),
        IF(OR(IFERROR(L749,
                    0)=0,
                IFERROR(S748,
                    0)&lt;1,
                IFERROR(S749,
                    0)&lt;1),
            MAX('1D'!$D$16,
                POWER((ABS(K749)^2)/('1D'!$I$5*MAX(F749,
                            0.1)^2),
                    1/3)),
            IF(IFERROR(U749,
                    0)&gt;0,
                MAX('1D'!$D$16,
                    IFERROR(L749,
                        0)+((IFERROR(U749,
                                0))*'1D'!$D$18*IF((IFERROR(S749,
                                    0))&lt;1,
                            1,
                            -1))),
                IF(IFERROR(U749,
                        0)&lt;0,
                    IF(ABS((MAX('1D'!$D$16,
                                    POWER((ABS(K749)^2)/('1D'!$I$5*MAX(F749,
                                                0.1)^2),
                                        1/3)))-IFERROR(L749,
                                0))&gt;'1D'!$D$19,
                        MAX('1D'!$D$16,
                            IF((MAX('1D'!$D$16,
                                        POWER((ABS(K749)^2)/('1D'!$I$5*MAX(F749,
                                                    0.1)^2),
                                            1/3)))&gt;IFERROR(L749,
                                    0),
                                MIN((MAX('1D'!$D$16,
                                            POWER((ABS(K749)^2)/('1D'!$I$5*MAX(F749,
                                                        0.1)^2),
                                                1/3))),
                                    IFERROR(L749,
                                        0)+(MIN(ABS(IFERROR(U749,
                                                    0))*'1D'!$D$18,
                                            ABS((MAX('1D'!$D$16,
                                                        POWER((ABS(K749)^2)/('1D'!$I$5*MAX(F749,
                                                                    0.1)^2),
                                                            1/3)))-IFERROR(L749,
                                                    0))))),
                                MAX((MAX('1D'!$D$16,
                                            POWER((ABS(K749)^2)/('1D'!$I$5*MAX(F749,
                                                        0.1)^2),
                                                1/3))),
                                    IFERROR(L749,
                                        0)-(MIN(ABS(IFERROR(U749,
                                                    0))*'1D'!$D$18,
                                            ABS((MAX('1D'!$D$16,
                                                        POWER((ABS(K749)^2)/('1D'!$I$5*MAX(F749,
                                                                    0.1)^2),
                                                            1/3)))-IFERROR(L749,
                                                    0))))))),
                        MAX('1D'!$D$16,
                            POWER((ABS(K749)^2)/('1D'!$I$5*MAX(F749,
                                        0.1)^2),
                                1/3))),
                    MAX('1D'!$D$16,
                        IFERROR(L749,
                            0)))))))</f>
        <v>2.0411692021517887</v>
      </c>
      <c r="M749" s="5">
        <f t="shared" ca="1" si="154"/>
        <v>10.342604347303114</v>
      </c>
      <c r="N749" s="5">
        <f t="shared" ca="1" si="155"/>
        <v>1.1304210086314284</v>
      </c>
      <c r="O749" s="5">
        <f t="shared" ca="1" si="156"/>
        <v>4.9262253770043394</v>
      </c>
      <c r="P749" s="5">
        <f t="shared" ca="1" si="157"/>
        <v>634.23416920215175</v>
      </c>
      <c r="Q749" s="5">
        <f ca="1">P749+((ABS(K749)/MAX(((F749)+(G749)*(L749))*(L749),
            0.000001))^2)/(2*'1D'!$I$5)</f>
        <v>635.47105485276552</v>
      </c>
      <c r="R749" s="5">
        <f ca="1">((ABS(K749)*'1D'!$D$6)/(MAX(((F749)+(G749)*(L749))*(L749),
            0.000001)*MAX(((((F749)+(G749)*(L749))*(L749))/MAX((F749)+2*(L749)*SQRT(1+(G749)^2),
                    0.000001))^(2/3),
            0.000001)))^2</f>
        <v>4.6368613730779417E-3</v>
      </c>
      <c r="S749" s="5">
        <f ca="1">ABS(ABS(K749)/MAX(((F749)+(G749)*(L749))*(L749),
        0.000001))/SQRT('1D'!$I$5*MAX((((F749)+(G749)*(L749))*(L749))/MAX((F749)+2*(G749)*(L749),
            0.000001),
        0.000001))</f>
        <v>1.1008807303617345</v>
      </c>
      <c r="T749" s="5">
        <f ca="1">((F749)*(L749)^2)/2+(G749)*(L749)^3/3+(ABS(K749)^2)/('1D'!$I$5*MAX(((F749)+(G749)*(L749))*(L749),
        0.000001))</f>
        <v>36.140740546187139</v>
      </c>
      <c r="U749" s="5">
        <f ca="1">IF($A$2=0,
    0,
    IFERROR(Q748-(((R748+R749)/2)*J749)-(IF(O748&gt;O749,
                '1D'!$D$8*((O748^2-O749^2)/(2*'1D'!$I$5)),
                '1D'!$D$9*((O749^2-O748^2)/(2*'1D'!$I$5)))+('1D'!$D$10*(ABS(I749)/90)*(MAX(O748^2,
                        O749^2)/(2*'1D'!$I$5))))-Q749,
        0))</f>
        <v>-5.2253207456942619E-3</v>
      </c>
      <c r="V749" s="5">
        <f ca="1">IF($A$2=0,
    1,
    IF(IFERROR(V748,
            0)=0,
        0,
        IFERROR(IF(ROUND(S749,
                    3)=1,
                1,
                IF(AND(ABS(U749)&lt;'1D'!$D$19,
                        S749&gt;1),
                    1,
                    0)),
            0)))</f>
        <v>0</v>
      </c>
      <c r="W749" s="5">
        <f ca="1">IF($A$2=0,
    MAX(MAX('1D'!$D$16,
            MAX('1D'!$D$16,
                POWER((ABS(K749)^2)/('1D'!$I$5*MAX(F749,
                            0.1)^2),
                    1/3))),
        IFERROR(W1396,
            MAX(MAX('1D'!$D$16,
                    MAX('1D'!$D$16,
                        POWER((ABS(K749)^2)/('1D'!$I$5*MAX(F749,
                                    0.1)^2),
                            1/3))),
                ($L$2)-E1396))),
    IF(IFERROR(AG750,
            0)=0,
        MAX(MAX('1D'!$D$16,
                MAX('1D'!$D$16,
                    POWER((ABS(K749)^2)/('1D'!$I$5*MAX(F749,
                                0.1)^2),
                        1/3))),
            IFERROR(W1396,
                MAX(MAX('1D'!$D$16,
                        MAX('1D'!$D$16,
                            POWER((ABS(K749)^2)/('1D'!$I$5*MAX(F749,
                                        0.1)^2),
                                1/3))),
                    ($L$2)-E1396))),
        IF(IFERROR(W749,
                0)=0,
            MAX(MAX('1D'!$D$16,
                    MAX('1D'!$D$16,
                        POWER((ABS(K749)^2)/('1D'!$I$5*MAX(F749,
                                    0.1)^2),
                            1/3))),
                IFERROR(W1396,
                    MAX(MAX('1D'!$D$16,
                            MAX('1D'!$D$16,
                                POWER((ABS(K749)^2)/('1D'!$I$5*MAX(F749,
                                            0.1)^2),
                                    1/3))),
                        ($L$2)-E1396))),
            IF(OR(IFERROR(AD749,
                        0)&gt;=1,
                    IFERROR(AD750,
                        0)&gt;=1),
                MAX('1D'!$D$16,
                    MAX('1D'!$D$16,
                        POWER((ABS(K749)^2)/('1D'!$I$5*MAX(F749,
                                    0.1)^2),
                            1/3))),
                IF(ABS(IFERROR(AF749,
                            0))&lt;'1D'!$D$19,
                    MAX(MAX('1D'!$D$16,
                            MAX('1D'!$D$16,
                                POWER((ABS(K749)^2)/('1D'!$I$5*MAX(F749,
                                            0.1)^2),
                                    1/3))),
                        IFERROR(W749,
                            0)),
                    MAX(MAX('1D'!$D$16,
                            MAX('1D'!$D$16,
                                POWER((ABS(K749)^2)/('1D'!$I$5*MAX(F749,
                                            0.1)^2),
                                    1/3))),
                        (IFERROR(W749,
                                0))+((IFERROR(AF749,
                                    0))*'1D'!$D$18)))))))</f>
        <v>2.1762353150568448</v>
      </c>
      <c r="X749" s="5">
        <f t="shared" ca="1" si="158"/>
        <v>11.026984341393034</v>
      </c>
      <c r="Y749" s="5">
        <f t="shared" ca="1" si="159"/>
        <v>1.1706586043317746</v>
      </c>
      <c r="Z749" s="5">
        <f t="shared" ca="1" si="160"/>
        <v>4.6204835721716018</v>
      </c>
      <c r="AA749" s="5">
        <f t="shared" ca="1" si="161"/>
        <v>634.36923531505681</v>
      </c>
      <c r="AB749" s="5">
        <f ca="1">AA749+((ABS(K749)/MAX(((F749)+(G749)*(W749))*(W749),
            0.000001))^2)/(2*'1D'!$I$5)</f>
        <v>635.45735297258523</v>
      </c>
      <c r="AC749" s="5">
        <f ca="1">((ABS(K749)*'1D'!$D$6)/(MAX(((F749)+(G749)*(W749))*(W749),
            0.000001)*MAX(((((F749)+(G749)*(W749))*(W749))/MAX((F749)+2*(W749)*SQRT(1+(G749)^2),
                    0.000001))^(2/3),
            0.000001)))^2</f>
        <v>3.8932924749513747E-3</v>
      </c>
      <c r="AD749" s="5">
        <f ca="1">ABS(ABS(K749)/MAX(((F749)+(G749)*(W749))*(W749),
        0.000001))/SQRT('1D'!$I$5*MAX((((F749)+(G749)*(W749))*(W749))/MAX((F749)+2*(G749)*(W749),
            0.000001),
        0.000001))</f>
        <v>1</v>
      </c>
      <c r="AE749" s="5">
        <f ca="1">((F749)*(W749)^2)/2+(G749)*(W749)^3/3+(ABS(K749)^2)/('1D'!$I$5*MAX(((F749)+(G749)*(W749))*(W749),
        0.000001))</f>
        <v>35.995969113477543</v>
      </c>
      <c r="AF749" s="5">
        <f ca="1">IF($A$2=0,
    0,
    IFERROR(AB750+(((AC749+AC750)/2)*J750)+(IF(Z749&gt;Z750,
                '1D'!$D$8*((Z749^2-Z750^2)/(2*'1D'!$I$5)),
                '1D'!$D$9*((Z750^2-Z749^2)/(2*'1D'!$I$5)))+('1D'!$D$10*(ABS(I750)/90)*(MAX(Z749^2,
                        Z750^2)/(2*'1D'!$I$5))))-AB749,
        0))</f>
        <v>4.4523936616087667E-3</v>
      </c>
      <c r="AG749" s="5">
        <f ca="1">IF($A$2=0,
    1,
    IF(IFERROR(AG750,
            0)=0,
        0,
        IFERROR(IF(OR(ROUND(AD749,
                        3)&gt;=1,
                    AND(ABS(AF749)&lt;'1D'!$D$19,
                        AD749&lt;1)),
                1,
                0),
            0)))</f>
        <v>1</v>
      </c>
      <c r="AH749" s="5">
        <f ca="1">IFERROR(IF('1D'!V32="Supercritical",
        MAX('1D'!$D$16,
            IFERROR(L749,
                MAX('1D'!$D$16,
                    POWER((ABS(K749)^2)/('1D'!$I$5*MAX(F749,
                                0.1)^2),
                        1/3)))),
        IF('1D'!V32="Subcritical",
            MAX('1D'!$D$16,
                IFERROR(W749,
                    MAX('1D'!$D$16,
                        POWER((ABS(K749)^2)/('1D'!$I$5*MAX(F749,
                                    0.1)^2),
                            1/3)))),
            IF(IFERROR(T749,
                    -1E+99)&gt;=IFERROR(AE749,
                    -1E+99),
                MAX('1D'!$D$16,
                    IFERROR(L749,
                        MAX('1D'!$D$16,
                            POWER((ABS(K749)^2)/('1D'!$I$5*MAX(F749,
                                        0.1)^2),
                                1/3)))),
                MAX('1D'!$D$16,
                    IFERROR(W749,
                        MAX('1D'!$D$16,
                            POWER((ABS(K749)^2)/('1D'!$I$5*MAX(F749,
                                        0.1)^2),
                                1/3))))))),
    MAX('1D'!$D$16,
        POWER((ABS(K749)^2)/('1D'!$I$5*MAX(F749,
                    0.1)^2),
            1/3)))</f>
        <v>2.0411692021517887</v>
      </c>
      <c r="AI749" s="5">
        <f t="shared" ca="1" si="162"/>
        <v>634.23416920215175</v>
      </c>
      <c r="AJ749" s="5">
        <f ca="1">AI749+((ABS(K749)/MAX(((F749)+(G749)*(AH749))*(AH749),
            0.000001))^2)/(2*'1D'!$I$5)</f>
        <v>635.47105485276552</v>
      </c>
      <c r="AM749">
        <v>0</v>
      </c>
      <c r="AN749">
        <v>0</v>
      </c>
      <c r="AO749" s="5">
        <f t="shared" si="163"/>
        <v>0</v>
      </c>
      <c r="AP749" s="5">
        <f t="shared" si="167"/>
        <v>0</v>
      </c>
      <c r="AQ749" s="5">
        <f ca="1">ABS(ABS(K749)/MAX(((F749)+(G749)*(AH749))*(AH749),
        0.000001))/SQRT('1D'!$I$5*MAX((((F749)+(G749)*(AH749))*(AH749))/MAX((F749)+2*(G749)*(AH749),
            0.000001),
        0.000001))</f>
        <v>1.1008807303617345</v>
      </c>
      <c r="AR749" s="5" t="str">
        <f t="shared" ca="1" si="164"/>
        <v>Supercritical</v>
      </c>
      <c r="AS749" s="5">
        <f ca="1">((ABS(K749)*'1D'!$D$6)/(MAX(((F749)+(G749)*(AH749))*(AH749),
            0.000001)*MAX(((((F749)+(G749)*(AH749))*(AH749))/MAX((F749)+2*(AH749)*SQRT(1+(G749)^2),
                    0.000001))^(2/3),
            0.000001)))^2</f>
        <v>4.6368613730779417E-3</v>
      </c>
    </row>
    <row r="750" spans="1:45" x14ac:dyDescent="0.35">
      <c r="A750">
        <v>741</v>
      </c>
      <c r="B750">
        <v>739.99599999999998</v>
      </c>
      <c r="C750">
        <v>616094.47100000002</v>
      </c>
      <c r="D750">
        <v>3097266.577</v>
      </c>
      <c r="E750">
        <v>632.1925</v>
      </c>
      <c r="F750">
        <v>5.0670000000000002</v>
      </c>
      <c r="G750">
        <v>0</v>
      </c>
      <c r="H750" t="s">
        <v>176</v>
      </c>
      <c r="I750">
        <v>0.58399999999999996</v>
      </c>
      <c r="J750" s="5">
        <f t="shared" si="165"/>
        <v>1</v>
      </c>
      <c r="K750" s="5">
        <f t="shared" ca="1" si="166"/>
        <v>50.95</v>
      </c>
      <c r="L750" s="5">
        <f ca="1">IF($A$2=0,
    IFERROR(L749,
        MAX('1D'!$D$16,
            POWER((ABS(K750)^2)/('1D'!$I$5*MAX(F750,
                        0.1)^2),
                1/3))),
    IF(IFERROR(V749,
            0)=0,
        IFERROR(L749,
            MAX('1D'!$D$16,
                POWER((ABS(K750)^2)/('1D'!$I$5*MAX(F750,
                            0.1)^2),
                    1/3))),
        IF(OR(IFERROR(L750,
                    0)=0,
                IFERROR(S749,
                    0)&lt;1,
                IFERROR(S750,
                    0)&lt;1),
            MAX('1D'!$D$16,
                POWER((ABS(K750)^2)/('1D'!$I$5*MAX(F750,
                            0.1)^2),
                    1/3)),
            IF(IFERROR(U750,
                    0)&gt;0,
                MAX('1D'!$D$16,
                    IFERROR(L750,
                        0)+((IFERROR(U750,
                                0))*'1D'!$D$18*IF((IFERROR(S750,
                                    0))&lt;1,
                            1,
                            -1))),
                IF(IFERROR(U750,
                        0)&lt;0,
                    IF(ABS((MAX('1D'!$D$16,
                                    POWER((ABS(K750)^2)/('1D'!$I$5*MAX(F750,
                                                0.1)^2),
                                        1/3)))-IFERROR(L750,
                                0))&gt;'1D'!$D$19,
                        MAX('1D'!$D$16,
                            IF((MAX('1D'!$D$16,
                                        POWER((ABS(K750)^2)/('1D'!$I$5*MAX(F750,
                                                    0.1)^2),
                                            1/3)))&gt;IFERROR(L750,
                                    0),
                                MIN((MAX('1D'!$D$16,
                                            POWER((ABS(K750)^2)/('1D'!$I$5*MAX(F750,
                                                        0.1)^2),
                                                1/3))),
                                    IFERROR(L750,
                                        0)+(MIN(ABS(IFERROR(U750,
                                                    0))*'1D'!$D$18,
                                            ABS((MAX('1D'!$D$16,
                                                        POWER((ABS(K750)^2)/('1D'!$I$5*MAX(F750,
                                                                    0.1)^2),
                                                            1/3)))-IFERROR(L750,
                                                    0))))),
                                MAX((MAX('1D'!$D$16,
                                            POWER((ABS(K750)^2)/('1D'!$I$5*MAX(F750,
                                                        0.1)^2),
                                                1/3))),
                                    IFERROR(L750,
                                        0)-(MIN(ABS(IFERROR(U750,
                                                    0))*'1D'!$D$18,
                                            ABS((MAX('1D'!$D$16,
                                                        POWER((ABS(K750)^2)/('1D'!$I$5*MAX(F750,
                                                                    0.1)^2),
                                                            1/3)))-IFERROR(L750,
                                                    0))))))),
                        MAX('1D'!$D$16,
                            POWER((ABS(K750)^2)/('1D'!$I$5*MAX(F750,
                                        0.1)^2),
                                1/3))),
                    MAX('1D'!$D$16,
                        IFERROR(L750,
                            0)))))))</f>
        <v>2.0411692021517887</v>
      </c>
      <c r="M750" s="5">
        <f t="shared" ca="1" si="154"/>
        <v>10.342604347303114</v>
      </c>
      <c r="N750" s="5">
        <f t="shared" ca="1" si="155"/>
        <v>1.1304210086314284</v>
      </c>
      <c r="O750" s="5">
        <f t="shared" ca="1" si="156"/>
        <v>4.9262253770043394</v>
      </c>
      <c r="P750" s="5">
        <f t="shared" ca="1" si="157"/>
        <v>634.23366920215176</v>
      </c>
      <c r="Q750" s="5">
        <f ca="1">P750+((ABS(K750)/MAX(((F750)+(G750)*(L750))*(L750),
            0.000001))^2)/(2*'1D'!$I$5)</f>
        <v>635.47055485276553</v>
      </c>
      <c r="R750" s="5">
        <f ca="1">((ABS(K750)*'1D'!$D$6)/(MAX(((F750)+(G750)*(L750))*(L750),
            0.000001)*MAX(((((F750)+(G750)*(L750))*(L750))/MAX((F750)+2*(L750)*SQRT(1+(G750)^2),
                    0.000001))^(2/3),
            0.000001)))^2</f>
        <v>4.6368613730779417E-3</v>
      </c>
      <c r="S750" s="5">
        <f ca="1">ABS(ABS(K750)/MAX(((F750)+(G750)*(L750))*(L750),
        0.000001))/SQRT('1D'!$I$5*MAX((((F750)+(G750)*(L750))*(L750))/MAX((F750)+2*(G750)*(L750),
            0.000001),
        0.000001))</f>
        <v>1.1008807303617345</v>
      </c>
      <c r="T750" s="5">
        <f ca="1">((F750)*(L750)^2)/2+(G750)*(L750)^3/3+(ABS(K750)^2)/('1D'!$I$5*MAX(((F750)+(G750)*(L750))*(L750),
        0.000001))</f>
        <v>36.140740546187139</v>
      </c>
      <c r="U750" s="5">
        <f ca="1">IF($A$2=0,
    0,
    IFERROR(Q749-(((R749+R750)/2)*J750)-(IF(O749&gt;O750,
                '1D'!$D$8*((O749^2-O750^2)/(2*'1D'!$I$5)),
                '1D'!$D$9*((O750^2-O749^2)/(2*'1D'!$I$5)))+('1D'!$D$10*(ABS(I750)/90)*(MAX(O749^2,
                        O750^2)/(2*'1D'!$I$5))))-Q750,
        0))</f>
        <v>-5.3407634063660225E-3</v>
      </c>
      <c r="V750" s="5">
        <f ca="1">IF($A$2=0,
    1,
    IF(IFERROR(V749,
            0)=0,
        0,
        IFERROR(IF(ROUND(S750,
                    3)=1,
                1,
                IF(AND(ABS(U750)&lt;'1D'!$D$19,
                        S750&gt;1),
                    1,
                    0)),
            0)))</f>
        <v>0</v>
      </c>
      <c r="W750" s="5">
        <f ca="1">IF($A$2=0,
    MAX(MAX('1D'!$D$16,
            MAX('1D'!$D$16,
                POWER((ABS(K750)^2)/('1D'!$I$5*MAX(F750,
                            0.1)^2),
                    1/3))),
        IFERROR(W1396,
            MAX(MAX('1D'!$D$16,
                    MAX('1D'!$D$16,
                        POWER((ABS(K750)^2)/('1D'!$I$5*MAX(F750,
                                    0.1)^2),
                            1/3))),
                ($L$2)-E1396))),
    IF(IFERROR(AG751,
            0)=0,
        MAX(MAX('1D'!$D$16,
                MAX('1D'!$D$16,
                    POWER((ABS(K750)^2)/('1D'!$I$5*MAX(F750,
                                0.1)^2),
                        1/3))),
            IFERROR(W1396,
                MAX(MAX('1D'!$D$16,
                        MAX('1D'!$D$16,
                            POWER((ABS(K750)^2)/('1D'!$I$5*MAX(F750,
                                        0.1)^2),
                                1/3))),
                    ($L$2)-E1396))),
        IF(IFERROR(W750,
                0)=0,
            MAX(MAX('1D'!$D$16,
                    MAX('1D'!$D$16,
                        POWER((ABS(K750)^2)/('1D'!$I$5*MAX(F750,
                                    0.1)^2),
                            1/3))),
                IFERROR(W1396,
                    MAX(MAX('1D'!$D$16,
                            MAX('1D'!$D$16,
                                POWER((ABS(K750)^2)/('1D'!$I$5*MAX(F750,
                                            0.1)^2),
                                    1/3))),
                        ($L$2)-E1396))),
            IF(OR(IFERROR(AD750,
                        0)&gt;=1,
                    IFERROR(AD751,
                        0)&gt;=1),
                MAX('1D'!$D$16,
                    MAX('1D'!$D$16,
                        POWER((ABS(K750)^2)/('1D'!$I$5*MAX(F750,
                                    0.1)^2),
                            1/3))),
                IF(ABS(IFERROR(AF750,
                            0))&lt;'1D'!$D$19,
                    MAX(MAX('1D'!$D$16,
                            MAX('1D'!$D$16,
                                POWER((ABS(K750)^2)/('1D'!$I$5*MAX(F750,
                                            0.1)^2),
                                    1/3))),
                        IFERROR(W750,
                            0)),
                    MAX(MAX('1D'!$D$16,
                            MAX('1D'!$D$16,
                                POWER((ABS(K750)^2)/('1D'!$I$5*MAX(F750,
                                            0.1)^2),
                                    1/3))),
                        (IFERROR(W750,
                                0))+((IFERROR(AF750,
                                    0))*'1D'!$D$18)))))))</f>
        <v>2.1762353150568448</v>
      </c>
      <c r="X750" s="5">
        <f t="shared" ca="1" si="158"/>
        <v>11.026984341393034</v>
      </c>
      <c r="Y750" s="5">
        <f t="shared" ca="1" si="159"/>
        <v>1.1706586043317746</v>
      </c>
      <c r="Z750" s="5">
        <f t="shared" ca="1" si="160"/>
        <v>4.6204835721716018</v>
      </c>
      <c r="AA750" s="5">
        <f t="shared" ca="1" si="161"/>
        <v>634.36873531505682</v>
      </c>
      <c r="AB750" s="5">
        <f ca="1">AA750+((ABS(K750)/MAX(((F750)+(G750)*(W750))*(W750),
            0.000001))^2)/(2*'1D'!$I$5)</f>
        <v>635.45685297258524</v>
      </c>
      <c r="AC750" s="5">
        <f ca="1">((ABS(K750)*'1D'!$D$6)/(MAX(((F750)+(G750)*(W750))*(W750),
            0.000001)*MAX(((((F750)+(G750)*(W750))*(W750))/MAX((F750)+2*(W750)*SQRT(1+(G750)^2),
                    0.000001))^(2/3),
            0.000001)))^2</f>
        <v>3.8932924749513747E-3</v>
      </c>
      <c r="AD750" s="5">
        <f ca="1">ABS(ABS(K750)/MAX(((F750)+(G750)*(W750))*(W750),
        0.000001))/SQRT('1D'!$I$5*MAX((((F750)+(G750)*(W750))*(W750))/MAX((F750)+2*(G750)*(W750),
            0.000001),
        0.000001))</f>
        <v>1</v>
      </c>
      <c r="AE750" s="5">
        <f ca="1">((F750)*(W750)^2)/2+(G750)*(W750)^3/3+(ABS(K750)^2)/('1D'!$I$5*MAX(((F750)+(G750)*(W750))*(W750),
        0.000001))</f>
        <v>35.995969113477543</v>
      </c>
      <c r="AF750" s="5">
        <f ca="1">IF($A$2=0,
    0,
    IFERROR(AB751+(((AC750+AC751)/2)*J751)+(IF(Z750&gt;Z751,
                '1D'!$D$8*((Z750^2-Z751^2)/(2*'1D'!$I$5)),
                '1D'!$D$9*((Z751^2-Z750^2)/(2*'1D'!$I$5)))+('1D'!$D$10*(ABS(I751)/90)*(MAX(Z750^2,
                        Z751^2)/(2*'1D'!$I$5))))-AB750,
        0))</f>
        <v>4.4777830736393298E-3</v>
      </c>
      <c r="AG750" s="5">
        <f ca="1">IF($A$2=0,
    1,
    IF(IFERROR(AG751,
            0)=0,
        0,
        IFERROR(IF(OR(ROUND(AD750,
                        3)&gt;=1,
                    AND(ABS(AF750)&lt;'1D'!$D$19,
                        AD750&lt;1)),
                1,
                0),
            0)))</f>
        <v>1</v>
      </c>
      <c r="AH750" s="5">
        <f ca="1">IFERROR(IF('1D'!V32="Supercritical",
        MAX('1D'!$D$16,
            IFERROR(L750,
                MAX('1D'!$D$16,
                    POWER((ABS(K750)^2)/('1D'!$I$5*MAX(F750,
                                0.1)^2),
                        1/3)))),
        IF('1D'!V32="Subcritical",
            MAX('1D'!$D$16,
                IFERROR(W750,
                    MAX('1D'!$D$16,
                        POWER((ABS(K750)^2)/('1D'!$I$5*MAX(F750,
                                    0.1)^2),
                            1/3)))),
            IF(IFERROR(T750,
                    -1E+99)&gt;=IFERROR(AE750,
                    -1E+99),
                MAX('1D'!$D$16,
                    IFERROR(L750,
                        MAX('1D'!$D$16,
                            POWER((ABS(K750)^2)/('1D'!$I$5*MAX(F750,
                                        0.1)^2),
                                1/3)))),
                MAX('1D'!$D$16,
                    IFERROR(W750,
                        MAX('1D'!$D$16,
                            POWER((ABS(K750)^2)/('1D'!$I$5*MAX(F750,
                                        0.1)^2),
                                1/3))))))),
    MAX('1D'!$D$16,
        POWER((ABS(K750)^2)/('1D'!$I$5*MAX(F750,
                    0.1)^2),
            1/3)))</f>
        <v>2.0411692021517887</v>
      </c>
      <c r="AI750" s="5">
        <f t="shared" ca="1" si="162"/>
        <v>634.23366920215176</v>
      </c>
      <c r="AJ750" s="5">
        <f ca="1">AI750+((ABS(K750)/MAX(((F750)+(G750)*(AH750))*(AH750),
            0.000001))^2)/(2*'1D'!$I$5)</f>
        <v>635.47055485276553</v>
      </c>
      <c r="AM750">
        <v>0</v>
      </c>
      <c r="AN750">
        <v>0</v>
      </c>
      <c r="AO750" s="5">
        <f t="shared" si="163"/>
        <v>0</v>
      </c>
      <c r="AP750" s="5">
        <f t="shared" si="167"/>
        <v>0</v>
      </c>
      <c r="AQ750" s="5">
        <f ca="1">ABS(ABS(K750)/MAX(((F750)+(G750)*(AH750))*(AH750),
        0.000001))/SQRT('1D'!$I$5*MAX((((F750)+(G750)*(AH750))*(AH750))/MAX((F750)+2*(G750)*(AH750),
            0.000001),
        0.000001))</f>
        <v>1.1008807303617345</v>
      </c>
      <c r="AR750" s="5" t="str">
        <f t="shared" ca="1" si="164"/>
        <v>Supercritical</v>
      </c>
      <c r="AS750" s="5">
        <f ca="1">((ABS(K750)*'1D'!$D$6)/(MAX(((F750)+(G750)*(AH750))*(AH750),
            0.000001)*MAX(((((F750)+(G750)*(AH750))*(AH750))/MAX((F750)+2*(AH750)*SQRT(1+(G750)^2),
                    0.000001))^(2/3),
            0.000001)))^2</f>
        <v>4.6368613730779417E-3</v>
      </c>
    </row>
    <row r="751" spans="1:45" x14ac:dyDescent="0.35">
      <c r="A751">
        <v>742</v>
      </c>
      <c r="B751">
        <v>740.99599999999998</v>
      </c>
      <c r="C751">
        <v>616094.22600000002</v>
      </c>
      <c r="D751">
        <v>3097265.608</v>
      </c>
      <c r="E751">
        <v>632.19200000000001</v>
      </c>
      <c r="F751">
        <v>5.0670000000000002</v>
      </c>
      <c r="G751">
        <v>0</v>
      </c>
      <c r="H751" t="s">
        <v>176</v>
      </c>
      <c r="I751">
        <v>0.59799999999999998</v>
      </c>
      <c r="J751" s="5">
        <f t="shared" si="165"/>
        <v>1</v>
      </c>
      <c r="K751" s="5">
        <f t="shared" ca="1" si="166"/>
        <v>50.95</v>
      </c>
      <c r="L751" s="5">
        <f ca="1">IF($A$2=0,
    IFERROR(L750,
        MAX('1D'!$D$16,
            POWER((ABS(K751)^2)/('1D'!$I$5*MAX(F751,
                        0.1)^2),
                1/3))),
    IF(IFERROR(V750,
            0)=0,
        IFERROR(L750,
            MAX('1D'!$D$16,
                POWER((ABS(K751)^2)/('1D'!$I$5*MAX(F751,
                            0.1)^2),
                    1/3))),
        IF(OR(IFERROR(L751,
                    0)=0,
                IFERROR(S750,
                    0)&lt;1,
                IFERROR(S751,
                    0)&lt;1),
            MAX('1D'!$D$16,
                POWER((ABS(K751)^2)/('1D'!$I$5*MAX(F751,
                            0.1)^2),
                    1/3)),
            IF(IFERROR(U751,
                    0)&gt;0,
                MAX('1D'!$D$16,
                    IFERROR(L751,
                        0)+((IFERROR(U751,
                                0))*'1D'!$D$18*IF((IFERROR(S751,
                                    0))&lt;1,
                            1,
                            -1))),
                IF(IFERROR(U751,
                        0)&lt;0,
                    IF(ABS((MAX('1D'!$D$16,
                                    POWER((ABS(K751)^2)/('1D'!$I$5*MAX(F751,
                                                0.1)^2),
                                        1/3)))-IFERROR(L751,
                                0))&gt;'1D'!$D$19,
                        MAX('1D'!$D$16,
                            IF((MAX('1D'!$D$16,
                                        POWER((ABS(K751)^2)/('1D'!$I$5*MAX(F751,
                                                    0.1)^2),
                                            1/3)))&gt;IFERROR(L751,
                                    0),
                                MIN((MAX('1D'!$D$16,
                                            POWER((ABS(K751)^2)/('1D'!$I$5*MAX(F751,
                                                        0.1)^2),
                                                1/3))),
                                    IFERROR(L751,
                                        0)+(MIN(ABS(IFERROR(U751,
                                                    0))*'1D'!$D$18,
                                            ABS((MAX('1D'!$D$16,
                                                        POWER((ABS(K751)^2)/('1D'!$I$5*MAX(F751,
                                                                    0.1)^2),
                                                            1/3)))-IFERROR(L751,
                                                    0))))),
                                MAX((MAX('1D'!$D$16,
                                            POWER((ABS(K751)^2)/('1D'!$I$5*MAX(F751,
                                                        0.1)^2),
                                                1/3))),
                                    IFERROR(L751,
                                        0)-(MIN(ABS(IFERROR(U751,
                                                    0))*'1D'!$D$18,
                                            ABS((MAX('1D'!$D$16,
                                                        POWER((ABS(K751)^2)/('1D'!$I$5*MAX(F751,
                                                                    0.1)^2),
                                                            1/3)))-IFERROR(L751,
                                                    0))))))),
                        MAX('1D'!$D$16,
                            POWER((ABS(K751)^2)/('1D'!$I$5*MAX(F751,
                                        0.1)^2),
                                1/3))),
                    MAX('1D'!$D$16,
                        IFERROR(L751,
                            0)))))))</f>
        <v>2.0411692021517887</v>
      </c>
      <c r="M751" s="5">
        <f t="shared" ca="1" si="154"/>
        <v>10.342604347303114</v>
      </c>
      <c r="N751" s="5">
        <f t="shared" ca="1" si="155"/>
        <v>1.1304210086314284</v>
      </c>
      <c r="O751" s="5">
        <f t="shared" ca="1" si="156"/>
        <v>4.9262253770043394</v>
      </c>
      <c r="P751" s="5">
        <f t="shared" ca="1" si="157"/>
        <v>634.23316920215177</v>
      </c>
      <c r="Q751" s="5">
        <f ca="1">P751+((ABS(K751)/MAX(((F751)+(G751)*(L751))*(L751),
            0.000001))^2)/(2*'1D'!$I$5)</f>
        <v>635.47005485276554</v>
      </c>
      <c r="R751" s="5">
        <f ca="1">((ABS(K751)*'1D'!$D$6)/(MAX(((F751)+(G751)*(L751))*(L751),
            0.000001)*MAX(((((F751)+(G751)*(L751))*(L751))/MAX((F751)+2*(L751)*SQRT(1+(G751)^2),
                    0.000001))^(2/3),
            0.000001)))^2</f>
        <v>4.6368613730779417E-3</v>
      </c>
      <c r="S751" s="5">
        <f ca="1">ABS(ABS(K751)/MAX(((F751)+(G751)*(L751))*(L751),
        0.000001))/SQRT('1D'!$I$5*MAX((((F751)+(G751)*(L751))*(L751))/MAX((F751)+2*(G751)*(L751),
            0.000001),
        0.000001))</f>
        <v>1.1008807303617345</v>
      </c>
      <c r="T751" s="5">
        <f ca="1">((F751)*(L751)^2)/2+(G751)*(L751)^3/3+(ABS(K751)^2)/('1D'!$I$5*MAX(((F751)+(G751)*(L751))*(L751),
        0.000001))</f>
        <v>36.140740546187139</v>
      </c>
      <c r="U751" s="5">
        <f ca="1">IF($A$2=0,
    0,
    IFERROR(Q750-(((R750+R751)/2)*J751)-(IF(O750&gt;O751,
                '1D'!$D$8*((O750^2-O751^2)/(2*'1D'!$I$5)),
                '1D'!$D$9*((O751^2-O750^2)/(2*'1D'!$I$5)))+('1D'!$D$10*(ABS(I751)/90)*(MAX(O750^2,
                        O751^2)/(2*'1D'!$I$5))))-Q751,
        0))</f>
        <v>-5.3696240715908061E-3</v>
      </c>
      <c r="V751" s="5">
        <f ca="1">IF($A$2=0,
    1,
    IF(IFERROR(V750,
            0)=0,
        0,
        IFERROR(IF(ROUND(S751,
                    3)=1,
                1,
                IF(AND(ABS(U751)&lt;'1D'!$D$19,
                        S751&gt;1),
                    1,
                    0)),
            0)))</f>
        <v>0</v>
      </c>
      <c r="W751" s="5">
        <f ca="1">IF($A$2=0,
    MAX(MAX('1D'!$D$16,
            MAX('1D'!$D$16,
                POWER((ABS(K751)^2)/('1D'!$I$5*MAX(F751,
                            0.1)^2),
                    1/3))),
        IFERROR(W1396,
            MAX(MAX('1D'!$D$16,
                    MAX('1D'!$D$16,
                        POWER((ABS(K751)^2)/('1D'!$I$5*MAX(F751,
                                    0.1)^2),
                            1/3))),
                ($L$2)-E1396))),
    IF(IFERROR(AG752,
            0)=0,
        MAX(MAX('1D'!$D$16,
                MAX('1D'!$D$16,
                    POWER((ABS(K751)^2)/('1D'!$I$5*MAX(F751,
                                0.1)^2),
                        1/3))),
            IFERROR(W1396,
                MAX(MAX('1D'!$D$16,
                        MAX('1D'!$D$16,
                            POWER((ABS(K751)^2)/('1D'!$I$5*MAX(F751,
                                        0.1)^2),
                                1/3))),
                    ($L$2)-E1396))),
        IF(IFERROR(W751,
                0)=0,
            MAX(MAX('1D'!$D$16,
                    MAX('1D'!$D$16,
                        POWER((ABS(K751)^2)/('1D'!$I$5*MAX(F751,
                                    0.1)^2),
                            1/3))),
                IFERROR(W1396,
                    MAX(MAX('1D'!$D$16,
                            MAX('1D'!$D$16,
                                POWER((ABS(K751)^2)/('1D'!$I$5*MAX(F751,
                                            0.1)^2),
                                    1/3))),
                        ($L$2)-E1396))),
            IF(OR(IFERROR(AD751,
                        0)&gt;=1,
                    IFERROR(AD752,
                        0)&gt;=1),
                MAX('1D'!$D$16,
                    MAX('1D'!$D$16,
                        POWER((ABS(K751)^2)/('1D'!$I$5*MAX(F751,
                                    0.1)^2),
                            1/3))),
                IF(ABS(IFERROR(AF751,
                            0))&lt;'1D'!$D$19,
                    MAX(MAX('1D'!$D$16,
                            MAX('1D'!$D$16,
                                POWER((ABS(K751)^2)/('1D'!$I$5*MAX(F751,
                                            0.1)^2),
                                    1/3))),
                        IFERROR(W751,
                            0)),
                    MAX(MAX('1D'!$D$16,
                            MAX('1D'!$D$16,
                                POWER((ABS(K751)^2)/('1D'!$I$5*MAX(F751,
                                            0.1)^2),
                                    1/3))),
                        (IFERROR(W751,
                                0))+((IFERROR(AF751,
                                    0))*'1D'!$D$18)))))))</f>
        <v>2.1762353150568448</v>
      </c>
      <c r="X751" s="5">
        <f t="shared" ca="1" si="158"/>
        <v>11.026984341393034</v>
      </c>
      <c r="Y751" s="5">
        <f t="shared" ca="1" si="159"/>
        <v>1.1706586043317746</v>
      </c>
      <c r="Z751" s="5">
        <f t="shared" ca="1" si="160"/>
        <v>4.6204835721716018</v>
      </c>
      <c r="AA751" s="5">
        <f t="shared" ca="1" si="161"/>
        <v>634.36823531505684</v>
      </c>
      <c r="AB751" s="5">
        <f ca="1">AA751+((ABS(K751)/MAX(((F751)+(G751)*(W751))*(W751),
            0.000001))^2)/(2*'1D'!$I$5)</f>
        <v>635.45635297258525</v>
      </c>
      <c r="AC751" s="5">
        <f ca="1">((ABS(K751)*'1D'!$D$6)/(MAX(((F751)+(G751)*(W751))*(W751),
            0.000001)*MAX(((((F751)+(G751)*(W751))*(W751))/MAX((F751)+2*(W751)*SQRT(1+(G751)^2),
                    0.000001))^(2/3),
            0.000001)))^2</f>
        <v>3.8932924749513747E-3</v>
      </c>
      <c r="AD751" s="5">
        <f ca="1">ABS(ABS(K751)/MAX(((F751)+(G751)*(W751))*(W751),
        0.000001))/SQRT('1D'!$I$5*MAX((((F751)+(G751)*(W751))*(W751))/MAX((F751)+2*(G751)*(W751),
            0.000001),
        0.000001))</f>
        <v>1</v>
      </c>
      <c r="AE751" s="5">
        <f ca="1">((F751)*(W751)^2)/2+(G751)*(W751)^3/3+(ABS(K751)^2)/('1D'!$I$5*MAX(((F751)+(G751)*(W751))*(W751),
        0.000001))</f>
        <v>35.995969113477543</v>
      </c>
      <c r="AF751" s="5">
        <f ca="1">IF($A$2=0,
    0,
    IFERROR(AB752+(((AC751+AC752)/2)*J752)+(IF(Z751&gt;Z752,
                '1D'!$D$8*((Z751^2-Z752^2)/(2*'1D'!$I$5)),
                '1D'!$D$9*((Z752^2-Z751^2)/(2*'1D'!$I$5)))+('1D'!$D$10*(ABS(I752)/90)*(MAX(Z751^2,
                        Z752^2)/(2*'1D'!$I$5))))-AB751,
        0))</f>
        <v>4.4523936616087667E-3</v>
      </c>
      <c r="AG751" s="5">
        <f ca="1">IF($A$2=0,
    1,
    IF(IFERROR(AG752,
            0)=0,
        0,
        IFERROR(IF(OR(ROUND(AD751,
                        3)&gt;=1,
                    AND(ABS(AF751)&lt;'1D'!$D$19,
                        AD751&lt;1)),
                1,
                0),
            0)))</f>
        <v>1</v>
      </c>
      <c r="AH751" s="5">
        <f ca="1">IFERROR(IF('1D'!V32="Supercritical",
        MAX('1D'!$D$16,
            IFERROR(L751,
                MAX('1D'!$D$16,
                    POWER((ABS(K751)^2)/('1D'!$I$5*MAX(F751,
                                0.1)^2),
                        1/3)))),
        IF('1D'!V32="Subcritical",
            MAX('1D'!$D$16,
                IFERROR(W751,
                    MAX('1D'!$D$16,
                        POWER((ABS(K751)^2)/('1D'!$I$5*MAX(F751,
                                    0.1)^2),
                            1/3)))),
            IF(IFERROR(T751,
                    -1E+99)&gt;=IFERROR(AE751,
                    -1E+99),
                MAX('1D'!$D$16,
                    IFERROR(L751,
                        MAX('1D'!$D$16,
                            POWER((ABS(K751)^2)/('1D'!$I$5*MAX(F751,
                                        0.1)^2),
                                1/3)))),
                MAX('1D'!$D$16,
                    IFERROR(W751,
                        MAX('1D'!$D$16,
                            POWER((ABS(K751)^2)/('1D'!$I$5*MAX(F751,
                                        0.1)^2),
                                1/3))))))),
    MAX('1D'!$D$16,
        POWER((ABS(K751)^2)/('1D'!$I$5*MAX(F751,
                    0.1)^2),
            1/3)))</f>
        <v>2.0411692021517887</v>
      </c>
      <c r="AI751" s="5">
        <f t="shared" ca="1" si="162"/>
        <v>634.23316920215177</v>
      </c>
      <c r="AJ751" s="5">
        <f ca="1">AI751+((ABS(K751)/MAX(((F751)+(G751)*(AH751))*(AH751),
            0.000001))^2)/(2*'1D'!$I$5)</f>
        <v>635.47005485276554</v>
      </c>
      <c r="AM751">
        <v>0</v>
      </c>
      <c r="AN751">
        <v>0</v>
      </c>
      <c r="AO751" s="5">
        <f t="shared" si="163"/>
        <v>0</v>
      </c>
      <c r="AP751" s="5">
        <f t="shared" si="167"/>
        <v>0</v>
      </c>
      <c r="AQ751" s="5">
        <f ca="1">ABS(ABS(K751)/MAX(((F751)+(G751)*(AH751))*(AH751),
        0.000001))/SQRT('1D'!$I$5*MAX((((F751)+(G751)*(AH751))*(AH751))/MAX((F751)+2*(G751)*(AH751),
            0.000001),
        0.000001))</f>
        <v>1.1008807303617345</v>
      </c>
      <c r="AR751" s="5" t="str">
        <f t="shared" ca="1" si="164"/>
        <v>Supercritical</v>
      </c>
      <c r="AS751" s="5">
        <f ca="1">((ABS(K751)*'1D'!$D$6)/(MAX(((F751)+(G751)*(AH751))*(AH751),
            0.000001)*MAX(((((F751)+(G751)*(AH751))*(AH751))/MAX((F751)+2*(AH751)*SQRT(1+(G751)^2),
                    0.000001))^(2/3),
            0.000001)))^2</f>
        <v>4.6368613730779417E-3</v>
      </c>
    </row>
    <row r="752" spans="1:45" x14ac:dyDescent="0.35">
      <c r="A752">
        <v>743</v>
      </c>
      <c r="B752">
        <v>741.99599999999998</v>
      </c>
      <c r="C752">
        <v>616093.99100000004</v>
      </c>
      <c r="D752">
        <v>3097264.6359999999</v>
      </c>
      <c r="E752">
        <v>632.19150000000002</v>
      </c>
      <c r="F752">
        <v>5.0670000000000002</v>
      </c>
      <c r="G752">
        <v>0</v>
      </c>
      <c r="H752" t="s">
        <v>176</v>
      </c>
      <c r="I752">
        <v>0.58399999999999996</v>
      </c>
      <c r="J752" s="5">
        <f t="shared" si="165"/>
        <v>1</v>
      </c>
      <c r="K752" s="5">
        <f t="shared" ca="1" si="166"/>
        <v>50.95</v>
      </c>
      <c r="L752" s="5">
        <f ca="1">IF($A$2=0,
    IFERROR(L751,
        MAX('1D'!$D$16,
            POWER((ABS(K752)^2)/('1D'!$I$5*MAX(F752,
                        0.1)^2),
                1/3))),
    IF(IFERROR(V751,
            0)=0,
        IFERROR(L751,
            MAX('1D'!$D$16,
                POWER((ABS(K752)^2)/('1D'!$I$5*MAX(F752,
                            0.1)^2),
                    1/3))),
        IF(OR(IFERROR(L752,
                    0)=0,
                IFERROR(S751,
                    0)&lt;1,
                IFERROR(S752,
                    0)&lt;1),
            MAX('1D'!$D$16,
                POWER((ABS(K752)^2)/('1D'!$I$5*MAX(F752,
                            0.1)^2),
                    1/3)),
            IF(IFERROR(U752,
                    0)&gt;0,
                MAX('1D'!$D$16,
                    IFERROR(L752,
                        0)+((IFERROR(U752,
                                0))*'1D'!$D$18*IF((IFERROR(S752,
                                    0))&lt;1,
                            1,
                            -1))),
                IF(IFERROR(U752,
                        0)&lt;0,
                    IF(ABS((MAX('1D'!$D$16,
                                    POWER((ABS(K752)^2)/('1D'!$I$5*MAX(F752,
                                                0.1)^2),
                                        1/3)))-IFERROR(L752,
                                0))&gt;'1D'!$D$19,
                        MAX('1D'!$D$16,
                            IF((MAX('1D'!$D$16,
                                        POWER((ABS(K752)^2)/('1D'!$I$5*MAX(F752,
                                                    0.1)^2),
                                            1/3)))&gt;IFERROR(L752,
                                    0),
                                MIN((MAX('1D'!$D$16,
                                            POWER((ABS(K752)^2)/('1D'!$I$5*MAX(F752,
                                                        0.1)^2),
                                                1/3))),
                                    IFERROR(L752,
                                        0)+(MIN(ABS(IFERROR(U752,
                                                    0))*'1D'!$D$18,
                                            ABS((MAX('1D'!$D$16,
                                                        POWER((ABS(K752)^2)/('1D'!$I$5*MAX(F752,
                                                                    0.1)^2),
                                                            1/3)))-IFERROR(L752,
                                                    0))))),
                                MAX((MAX('1D'!$D$16,
                                            POWER((ABS(K752)^2)/('1D'!$I$5*MAX(F752,
                                                        0.1)^2),
                                                1/3))),
                                    IFERROR(L752,
                                        0)-(MIN(ABS(IFERROR(U752,
                                                    0))*'1D'!$D$18,
                                            ABS((MAX('1D'!$D$16,
                                                        POWER((ABS(K752)^2)/('1D'!$I$5*MAX(F752,
                                                                    0.1)^2),
                                                            1/3)))-IFERROR(L752,
                                                    0))))))),
                        MAX('1D'!$D$16,
                            POWER((ABS(K752)^2)/('1D'!$I$5*MAX(F752,
                                        0.1)^2),
                                1/3))),
                    MAX('1D'!$D$16,
                        IFERROR(L752,
                            0)))))))</f>
        <v>2.0411692021517887</v>
      </c>
      <c r="M752" s="5">
        <f t="shared" ca="1" si="154"/>
        <v>10.342604347303114</v>
      </c>
      <c r="N752" s="5">
        <f t="shared" ca="1" si="155"/>
        <v>1.1304210086314284</v>
      </c>
      <c r="O752" s="5">
        <f t="shared" ca="1" si="156"/>
        <v>4.9262253770043394</v>
      </c>
      <c r="P752" s="5">
        <f t="shared" ca="1" si="157"/>
        <v>634.23266920215178</v>
      </c>
      <c r="Q752" s="5">
        <f ca="1">P752+((ABS(K752)/MAX(((F752)+(G752)*(L752))*(L752),
            0.000001))^2)/(2*'1D'!$I$5)</f>
        <v>635.46955485276555</v>
      </c>
      <c r="R752" s="5">
        <f ca="1">((ABS(K752)*'1D'!$D$6)/(MAX(((F752)+(G752)*(L752))*(L752),
            0.000001)*MAX(((((F752)+(G752)*(L752))*(L752))/MAX((F752)+2*(L752)*SQRT(1+(G752)^2),
                    0.000001))^(2/3),
            0.000001)))^2</f>
        <v>4.6368613730779417E-3</v>
      </c>
      <c r="S752" s="5">
        <f ca="1">ABS(ABS(K752)/MAX(((F752)+(G752)*(L752))*(L752),
        0.000001))/SQRT('1D'!$I$5*MAX((((F752)+(G752)*(L752))*(L752))/MAX((F752)+2*(G752)*(L752),
            0.000001),
        0.000001))</f>
        <v>1.1008807303617345</v>
      </c>
      <c r="T752" s="5">
        <f ca="1">((F752)*(L752)^2)/2+(G752)*(L752)^3/3+(ABS(K752)^2)/('1D'!$I$5*MAX(((F752)+(G752)*(L752))*(L752),
        0.000001))</f>
        <v>36.140740546187139</v>
      </c>
      <c r="U752" s="5">
        <f ca="1">IF($A$2=0,
    0,
    IFERROR(Q751-(((R751+R752)/2)*J752)-(IF(O751&gt;O752,
                '1D'!$D$8*((O751^2-O752^2)/(2*'1D'!$I$5)),
                '1D'!$D$9*((O752^2-O751^2)/(2*'1D'!$I$5)))+('1D'!$D$10*(ABS(I752)/90)*(MAX(O751^2,
                        O752^2)/(2*'1D'!$I$5))))-Q752,
        0))</f>
        <v>-5.3407634063660225E-3</v>
      </c>
      <c r="V752" s="5">
        <f ca="1">IF($A$2=0,
    1,
    IF(IFERROR(V751,
            0)=0,
        0,
        IFERROR(IF(ROUND(S752,
                    3)=1,
                1,
                IF(AND(ABS(U752)&lt;'1D'!$D$19,
                        S752&gt;1),
                    1,
                    0)),
            0)))</f>
        <v>0</v>
      </c>
      <c r="W752" s="5">
        <f ca="1">IF($A$2=0,
    MAX(MAX('1D'!$D$16,
            MAX('1D'!$D$16,
                POWER((ABS(K752)^2)/('1D'!$I$5*MAX(F752,
                            0.1)^2),
                    1/3))),
        IFERROR(W1396,
            MAX(MAX('1D'!$D$16,
                    MAX('1D'!$D$16,
                        POWER((ABS(K752)^2)/('1D'!$I$5*MAX(F752,
                                    0.1)^2),
                            1/3))),
                ($L$2)-E1396))),
    IF(IFERROR(AG753,
            0)=0,
        MAX(MAX('1D'!$D$16,
                MAX('1D'!$D$16,
                    POWER((ABS(K752)^2)/('1D'!$I$5*MAX(F752,
                                0.1)^2),
                        1/3))),
            IFERROR(W1396,
                MAX(MAX('1D'!$D$16,
                        MAX('1D'!$D$16,
                            POWER((ABS(K752)^2)/('1D'!$I$5*MAX(F752,
                                        0.1)^2),
                                1/3))),
                    ($L$2)-E1396))),
        IF(IFERROR(W752,
                0)=0,
            MAX(MAX('1D'!$D$16,
                    MAX('1D'!$D$16,
                        POWER((ABS(K752)^2)/('1D'!$I$5*MAX(F752,
                                    0.1)^2),
                            1/3))),
                IFERROR(W1396,
                    MAX(MAX('1D'!$D$16,
                            MAX('1D'!$D$16,
                                POWER((ABS(K752)^2)/('1D'!$I$5*MAX(F752,
                                            0.1)^2),
                                    1/3))),
                        ($L$2)-E1396))),
            IF(OR(IFERROR(AD752,
                        0)&gt;=1,
                    IFERROR(AD753,
                        0)&gt;=1),
                MAX('1D'!$D$16,
                    MAX('1D'!$D$16,
                        POWER((ABS(K752)^2)/('1D'!$I$5*MAX(F752,
                                    0.1)^2),
                            1/3))),
                IF(ABS(IFERROR(AF752,
                            0))&lt;'1D'!$D$19,
                    MAX(MAX('1D'!$D$16,
                            MAX('1D'!$D$16,
                                POWER((ABS(K752)^2)/('1D'!$I$5*MAX(F752,
                                            0.1)^2),
                                    1/3))),
                        IFERROR(W752,
                            0)),
                    MAX(MAX('1D'!$D$16,
                            MAX('1D'!$D$16,
                                POWER((ABS(K752)^2)/('1D'!$I$5*MAX(F752,
                                            0.1)^2),
                                    1/3))),
                        (IFERROR(W752,
                                0))+((IFERROR(AF752,
                                    0))*'1D'!$D$18)))))))</f>
        <v>2.1762353150568448</v>
      </c>
      <c r="X752" s="5">
        <f t="shared" ca="1" si="158"/>
        <v>11.026984341393034</v>
      </c>
      <c r="Y752" s="5">
        <f t="shared" ca="1" si="159"/>
        <v>1.1706586043317746</v>
      </c>
      <c r="Z752" s="5">
        <f t="shared" ca="1" si="160"/>
        <v>4.6204835721716018</v>
      </c>
      <c r="AA752" s="5">
        <f t="shared" ca="1" si="161"/>
        <v>634.36773531505685</v>
      </c>
      <c r="AB752" s="5">
        <f ca="1">AA752+((ABS(K752)/MAX(((F752)+(G752)*(W752))*(W752),
            0.000001))^2)/(2*'1D'!$I$5)</f>
        <v>635.45585297258526</v>
      </c>
      <c r="AC752" s="5">
        <f ca="1">((ABS(K752)*'1D'!$D$6)/(MAX(((F752)+(G752)*(W752))*(W752),
            0.000001)*MAX(((((F752)+(G752)*(W752))*(W752))/MAX((F752)+2*(W752)*SQRT(1+(G752)^2),
                    0.000001))^(2/3),
            0.000001)))^2</f>
        <v>3.8932924749513747E-3</v>
      </c>
      <c r="AD752" s="5">
        <f ca="1">ABS(ABS(K752)/MAX(((F752)+(G752)*(W752))*(W752),
        0.000001))/SQRT('1D'!$I$5*MAX((((F752)+(G752)*(W752))*(W752))/MAX((F752)+2*(G752)*(W752),
            0.000001),
        0.000001))</f>
        <v>1</v>
      </c>
      <c r="AE752" s="5">
        <f ca="1">((F752)*(W752)^2)/2+(G752)*(W752)^3/3+(ABS(K752)^2)/('1D'!$I$5*MAX(((F752)+(G752)*(W752))*(W752),
        0.000001))</f>
        <v>35.995969113477543</v>
      </c>
      <c r="AF752" s="5">
        <f ca="1">IF($A$2=0,
    0,
    IFERROR(AB753+(((AC752+AC753)/2)*J753)+(IF(Z752&gt;Z753,
                '1D'!$D$8*((Z752^2-Z753^2)/(2*'1D'!$I$5)),
                '1D'!$D$9*((Z753^2-Z752^2)/(2*'1D'!$I$5)))+('1D'!$D$10*(ABS(I753)/90)*(MAX(Z752^2,
                        Z753^2)/(2*'1D'!$I$5))))-AB752,
        0))</f>
        <v>4.3705186037641397E-3</v>
      </c>
      <c r="AG752" s="5">
        <f ca="1">IF($A$2=0,
    1,
    IF(IFERROR(AG753,
            0)=0,
        0,
        IFERROR(IF(OR(ROUND(AD752,
                        3)&gt;=1,
                    AND(ABS(AF752)&lt;'1D'!$D$19,
                        AD752&lt;1)),
                1,
                0),
            0)))</f>
        <v>1</v>
      </c>
      <c r="AH752" s="5">
        <f ca="1">IFERROR(IF('1D'!V32="Supercritical",
        MAX('1D'!$D$16,
            IFERROR(L752,
                MAX('1D'!$D$16,
                    POWER((ABS(K752)^2)/('1D'!$I$5*MAX(F752,
                                0.1)^2),
                        1/3)))),
        IF('1D'!V32="Subcritical",
            MAX('1D'!$D$16,
                IFERROR(W752,
                    MAX('1D'!$D$16,
                        POWER((ABS(K752)^2)/('1D'!$I$5*MAX(F752,
                                    0.1)^2),
                            1/3)))),
            IF(IFERROR(T752,
                    -1E+99)&gt;=IFERROR(AE752,
                    -1E+99),
                MAX('1D'!$D$16,
                    IFERROR(L752,
                        MAX('1D'!$D$16,
                            POWER((ABS(K752)^2)/('1D'!$I$5*MAX(F752,
                                        0.1)^2),
                                1/3)))),
                MAX('1D'!$D$16,
                    IFERROR(W752,
                        MAX('1D'!$D$16,
                            POWER((ABS(K752)^2)/('1D'!$I$5*MAX(F752,
                                        0.1)^2),
                                1/3))))))),
    MAX('1D'!$D$16,
        POWER((ABS(K752)^2)/('1D'!$I$5*MAX(F752,
                    0.1)^2),
            1/3)))</f>
        <v>2.0411692021517887</v>
      </c>
      <c r="AI752" s="5">
        <f t="shared" ca="1" si="162"/>
        <v>634.23266920215178</v>
      </c>
      <c r="AJ752" s="5">
        <f ca="1">AI752+((ABS(K752)/MAX(((F752)+(G752)*(AH752))*(AH752),
            0.000001))^2)/(2*'1D'!$I$5)</f>
        <v>635.46955485276555</v>
      </c>
      <c r="AM752">
        <v>0</v>
      </c>
      <c r="AN752">
        <v>0</v>
      </c>
      <c r="AO752" s="5">
        <f t="shared" si="163"/>
        <v>0</v>
      </c>
      <c r="AP752" s="5">
        <f t="shared" si="167"/>
        <v>0</v>
      </c>
      <c r="AQ752" s="5">
        <f ca="1">ABS(ABS(K752)/MAX(((F752)+(G752)*(AH752))*(AH752),
        0.000001))/SQRT('1D'!$I$5*MAX((((F752)+(G752)*(AH752))*(AH752))/MAX((F752)+2*(G752)*(AH752),
            0.000001),
        0.000001))</f>
        <v>1.1008807303617345</v>
      </c>
      <c r="AR752" s="5" t="str">
        <f t="shared" ca="1" si="164"/>
        <v>Supercritical</v>
      </c>
      <c r="AS752" s="5">
        <f ca="1">((ABS(K752)*'1D'!$D$6)/(MAX(((F752)+(G752)*(AH752))*(AH752),
            0.000001)*MAX(((((F752)+(G752)*(AH752))*(AH752))/MAX((F752)+2*(AH752)*SQRT(1+(G752)^2),
                    0.000001))^(2/3),
            0.000001)))^2</f>
        <v>4.6368613730779417E-3</v>
      </c>
    </row>
    <row r="753" spans="1:45" x14ac:dyDescent="0.35">
      <c r="A753">
        <v>744</v>
      </c>
      <c r="B753">
        <v>742.995</v>
      </c>
      <c r="C753">
        <v>616093.76599999995</v>
      </c>
      <c r="D753">
        <v>3097263.662</v>
      </c>
      <c r="E753">
        <v>632.19100000000003</v>
      </c>
      <c r="F753">
        <v>5.0670000000000002</v>
      </c>
      <c r="G753">
        <v>0</v>
      </c>
      <c r="H753" t="s">
        <v>176</v>
      </c>
      <c r="I753">
        <v>0.54100000000000004</v>
      </c>
      <c r="J753" s="5">
        <f t="shared" si="165"/>
        <v>0.99900000000002365</v>
      </c>
      <c r="K753" s="5">
        <f t="shared" ca="1" si="166"/>
        <v>50.95</v>
      </c>
      <c r="L753" s="5">
        <f ca="1">IF($A$2=0,
    IFERROR(L752,
        MAX('1D'!$D$16,
            POWER((ABS(K753)^2)/('1D'!$I$5*MAX(F753,
                        0.1)^2),
                1/3))),
    IF(IFERROR(V752,
            0)=0,
        IFERROR(L752,
            MAX('1D'!$D$16,
                POWER((ABS(K753)^2)/('1D'!$I$5*MAX(F753,
                            0.1)^2),
                    1/3))),
        IF(OR(IFERROR(L753,
                    0)=0,
                IFERROR(S752,
                    0)&lt;1,
                IFERROR(S753,
                    0)&lt;1),
            MAX('1D'!$D$16,
                POWER((ABS(K753)^2)/('1D'!$I$5*MAX(F753,
                            0.1)^2),
                    1/3)),
            IF(IFERROR(U753,
                    0)&gt;0,
                MAX('1D'!$D$16,
                    IFERROR(L753,
                        0)+((IFERROR(U753,
                                0))*'1D'!$D$18*IF((IFERROR(S753,
                                    0))&lt;1,
                            1,
                            -1))),
                IF(IFERROR(U753,
                        0)&lt;0,
                    IF(ABS((MAX('1D'!$D$16,
                                    POWER((ABS(K753)^2)/('1D'!$I$5*MAX(F753,
                                                0.1)^2),
                                        1/3)))-IFERROR(L753,
                                0))&gt;'1D'!$D$19,
                        MAX('1D'!$D$16,
                            IF((MAX('1D'!$D$16,
                                        POWER((ABS(K753)^2)/('1D'!$I$5*MAX(F753,
                                                    0.1)^2),
                                            1/3)))&gt;IFERROR(L753,
                                    0),
                                MIN((MAX('1D'!$D$16,
                                            POWER((ABS(K753)^2)/('1D'!$I$5*MAX(F753,
                                                        0.1)^2),
                                                1/3))),
                                    IFERROR(L753,
                                        0)+(MIN(ABS(IFERROR(U753,
                                                    0))*'1D'!$D$18,
                                            ABS((MAX('1D'!$D$16,
                                                        POWER((ABS(K753)^2)/('1D'!$I$5*MAX(F753,
                                                                    0.1)^2),
                                                            1/3)))-IFERROR(L753,
                                                    0))))),
                                MAX((MAX('1D'!$D$16,
                                            POWER((ABS(K753)^2)/('1D'!$I$5*MAX(F753,
                                                        0.1)^2),
                                                1/3))),
                                    IFERROR(L753,
                                        0)-(MIN(ABS(IFERROR(U753,
                                                    0))*'1D'!$D$18,
                                            ABS((MAX('1D'!$D$16,
                                                        POWER((ABS(K753)^2)/('1D'!$I$5*MAX(F753,
                                                                    0.1)^2),
                                                            1/3)))-IFERROR(L753,
                                                    0))))))),
                        MAX('1D'!$D$16,
                            POWER((ABS(K753)^2)/('1D'!$I$5*MAX(F753,
                                        0.1)^2),
                                1/3))),
                    MAX('1D'!$D$16,
                        IFERROR(L753,
                            0)))))))</f>
        <v>2.0411692021517887</v>
      </c>
      <c r="M753" s="5">
        <f t="shared" ca="1" si="154"/>
        <v>10.342604347303114</v>
      </c>
      <c r="N753" s="5">
        <f t="shared" ca="1" si="155"/>
        <v>1.1304210086314284</v>
      </c>
      <c r="O753" s="5">
        <f t="shared" ca="1" si="156"/>
        <v>4.9262253770043394</v>
      </c>
      <c r="P753" s="5">
        <f t="shared" ca="1" si="157"/>
        <v>634.23216920215179</v>
      </c>
      <c r="Q753" s="5">
        <f ca="1">P753+((ABS(K753)/MAX(((F753)+(G753)*(L753))*(L753),
            0.000001))^2)/(2*'1D'!$I$5)</f>
        <v>635.46905485276557</v>
      </c>
      <c r="R753" s="5">
        <f ca="1">((ABS(K753)*'1D'!$D$6)/(MAX(((F753)+(G753)*(L753))*(L753),
            0.000001)*MAX(((((F753)+(G753)*(L753))*(L753))/MAX((F753)+2*(L753)*SQRT(1+(G753)^2),
                    0.000001))^(2/3),
            0.000001)))^2</f>
        <v>4.6368613730779417E-3</v>
      </c>
      <c r="S753" s="5">
        <f ca="1">ABS(ABS(K753)/MAX(((F753)+(G753)*(L753))*(L753),
        0.000001))/SQRT('1D'!$I$5*MAX((((F753)+(G753)*(L753))*(L753))/MAX((F753)+2*(G753)*(L753),
            0.000001),
        0.000001))</f>
        <v>1.1008807303617345</v>
      </c>
      <c r="T753" s="5">
        <f ca="1">((F753)*(L753)^2)/2+(G753)*(L753)^3/3+(ABS(K753)^2)/('1D'!$I$5*MAX(((F753)+(G753)*(L753))*(L753),
        0.000001))</f>
        <v>36.140740546187139</v>
      </c>
      <c r="U753" s="5">
        <f ca="1">IF($A$2=0,
    0,
    IFERROR(Q752-(((R752+R753)/2)*J753)-(IF(O752&gt;O753,
                '1D'!$D$8*((O752^2-O753^2)/(2*'1D'!$I$5)),
                '1D'!$D$9*((O753^2-O752^2)/(2*'1D'!$I$5)))+('1D'!$D$10*(ABS(I753)/90)*(MAX(O752^2,
                        O753^2)/(2*'1D'!$I$5))))-Q753,
        0))</f>
        <v>-5.247483073389958E-3</v>
      </c>
      <c r="V753" s="5">
        <f ca="1">IF($A$2=0,
    1,
    IF(IFERROR(V752,
            0)=0,
        0,
        IFERROR(IF(ROUND(S753,
                    3)=1,
                1,
                IF(AND(ABS(U753)&lt;'1D'!$D$19,
                        S753&gt;1),
                    1,
                    0)),
            0)))</f>
        <v>0</v>
      </c>
      <c r="W753" s="5">
        <f ca="1">IF($A$2=0,
    MAX(MAX('1D'!$D$16,
            MAX('1D'!$D$16,
                POWER((ABS(K753)^2)/('1D'!$I$5*MAX(F753,
                            0.1)^2),
                    1/3))),
        IFERROR(W1396,
            MAX(MAX('1D'!$D$16,
                    MAX('1D'!$D$16,
                        POWER((ABS(K753)^2)/('1D'!$I$5*MAX(F753,
                                    0.1)^2),
                            1/3))),
                ($L$2)-E1396))),
    IF(IFERROR(AG754,
            0)=0,
        MAX(MAX('1D'!$D$16,
                MAX('1D'!$D$16,
                    POWER((ABS(K753)^2)/('1D'!$I$5*MAX(F753,
                                0.1)^2),
                        1/3))),
            IFERROR(W1396,
                MAX(MAX('1D'!$D$16,
                        MAX('1D'!$D$16,
                            POWER((ABS(K753)^2)/('1D'!$I$5*MAX(F753,
                                        0.1)^2),
                                1/3))),
                    ($L$2)-E1396))),
        IF(IFERROR(W753,
                0)=0,
            MAX(MAX('1D'!$D$16,
                    MAX('1D'!$D$16,
                        POWER((ABS(K753)^2)/('1D'!$I$5*MAX(F753,
                                    0.1)^2),
                            1/3))),
                IFERROR(W1396,
                    MAX(MAX('1D'!$D$16,
                            MAX('1D'!$D$16,
                                POWER((ABS(K753)^2)/('1D'!$I$5*MAX(F753,
                                            0.1)^2),
                                    1/3))),
                        ($L$2)-E1396))),
            IF(OR(IFERROR(AD753,
                        0)&gt;=1,
                    IFERROR(AD754,
                        0)&gt;=1),
                MAX('1D'!$D$16,
                    MAX('1D'!$D$16,
                        POWER((ABS(K753)^2)/('1D'!$I$5*MAX(F753,
                                    0.1)^2),
                            1/3))),
                IF(ABS(IFERROR(AF753,
                            0))&lt;'1D'!$D$19,
                    MAX(MAX('1D'!$D$16,
                            MAX('1D'!$D$16,
                                POWER((ABS(K753)^2)/('1D'!$I$5*MAX(F753,
                                            0.1)^2),
                                    1/3))),
                        IFERROR(W753,
                            0)),
                    MAX(MAX('1D'!$D$16,
                            MAX('1D'!$D$16,
                                POWER((ABS(K753)^2)/('1D'!$I$5*MAX(F753,
                                            0.1)^2),
                                    1/3))),
                        (IFERROR(W753,
                                0))+((IFERROR(AF753,
                                    0))*'1D'!$D$18)))))))</f>
        <v>2.1762353150568448</v>
      </c>
      <c r="X753" s="5">
        <f t="shared" ca="1" si="158"/>
        <v>11.026984341393034</v>
      </c>
      <c r="Y753" s="5">
        <f t="shared" ca="1" si="159"/>
        <v>1.1706586043317746</v>
      </c>
      <c r="Z753" s="5">
        <f t="shared" ca="1" si="160"/>
        <v>4.6204835721716018</v>
      </c>
      <c r="AA753" s="5">
        <f t="shared" ca="1" si="161"/>
        <v>634.36723531505686</v>
      </c>
      <c r="AB753" s="5">
        <f ca="1">AA753+((ABS(K753)/MAX(((F753)+(G753)*(W753))*(W753),
            0.000001))^2)/(2*'1D'!$I$5)</f>
        <v>635.45535297258527</v>
      </c>
      <c r="AC753" s="5">
        <f ca="1">((ABS(K753)*'1D'!$D$6)/(MAX(((F753)+(G753)*(W753))*(W753),
            0.000001)*MAX(((((F753)+(G753)*(W753))*(W753))/MAX((F753)+2*(W753)*SQRT(1+(G753)^2),
                    0.000001))^(2/3),
            0.000001)))^2</f>
        <v>3.8932924749513747E-3</v>
      </c>
      <c r="AD753" s="5">
        <f ca="1">ABS(ABS(K753)/MAX(((F753)+(G753)*(W753))*(W753),
        0.000001))/SQRT('1D'!$I$5*MAX((((F753)+(G753)*(W753))*(W753))/MAX((F753)+2*(G753)*(W753),
            0.000001),
        0.000001))</f>
        <v>1</v>
      </c>
      <c r="AE753" s="5">
        <f ca="1">((F753)*(W753)^2)/2+(G753)*(W753)^3/3+(ABS(K753)^2)/('1D'!$I$5*MAX(((F753)+(G753)*(W753))*(W753),
        0.000001))</f>
        <v>35.995969113477543</v>
      </c>
      <c r="AF753" s="5">
        <f ca="1">IF($A$2=0,
    0,
    IFERROR(AB754+(((AC753+AC754)/2)*J754)+(IF(Z753&gt;Z754,
                '1D'!$D$8*((Z753^2-Z754^2)/(2*'1D'!$I$5)),
                '1D'!$D$9*((Z754^2-Z753^2)/(2*'1D'!$I$5)))+('1D'!$D$10*(ABS(I754)/90)*(MAX(Z753^2,
                        Z754^2)/(2*'1D'!$I$5))))-AB753,
        0))</f>
        <v>4.4345246009243056E-3</v>
      </c>
      <c r="AG753" s="5">
        <f ca="1">IF($A$2=0,
    1,
    IF(IFERROR(AG754,
            0)=0,
        0,
        IFERROR(IF(OR(ROUND(AD753,
                        3)&gt;=1,
                    AND(ABS(AF753)&lt;'1D'!$D$19,
                        AD753&lt;1)),
                1,
                0),
            0)))</f>
        <v>1</v>
      </c>
      <c r="AH753" s="5">
        <f ca="1">IFERROR(IF('1D'!V32="Supercritical",
        MAX('1D'!$D$16,
            IFERROR(L753,
                MAX('1D'!$D$16,
                    POWER((ABS(K753)^2)/('1D'!$I$5*MAX(F753,
                                0.1)^2),
                        1/3)))),
        IF('1D'!V32="Subcritical",
            MAX('1D'!$D$16,
                IFERROR(W753,
                    MAX('1D'!$D$16,
                        POWER((ABS(K753)^2)/('1D'!$I$5*MAX(F753,
                                    0.1)^2),
                            1/3)))),
            IF(IFERROR(T753,
                    -1E+99)&gt;=IFERROR(AE753,
                    -1E+99),
                MAX('1D'!$D$16,
                    IFERROR(L753,
                        MAX('1D'!$D$16,
                            POWER((ABS(K753)^2)/('1D'!$I$5*MAX(F753,
                                        0.1)^2),
                                1/3)))),
                MAX('1D'!$D$16,
                    IFERROR(W753,
                        MAX('1D'!$D$16,
                            POWER((ABS(K753)^2)/('1D'!$I$5*MAX(F753,
                                        0.1)^2),
                                1/3))))))),
    MAX('1D'!$D$16,
        POWER((ABS(K753)^2)/('1D'!$I$5*MAX(F753,
                    0.1)^2),
            1/3)))</f>
        <v>2.0411692021517887</v>
      </c>
      <c r="AI753" s="5">
        <f t="shared" ca="1" si="162"/>
        <v>634.23216920215179</v>
      </c>
      <c r="AJ753" s="5">
        <f ca="1">AI753+((ABS(K753)/MAX(((F753)+(G753)*(AH753))*(AH753),
            0.000001))^2)/(2*'1D'!$I$5)</f>
        <v>635.46905485276557</v>
      </c>
      <c r="AM753">
        <v>0</v>
      </c>
      <c r="AN753">
        <v>0</v>
      </c>
      <c r="AO753" s="5">
        <f t="shared" si="163"/>
        <v>0</v>
      </c>
      <c r="AP753" s="5">
        <f t="shared" si="167"/>
        <v>0</v>
      </c>
      <c r="AQ753" s="5">
        <f ca="1">ABS(ABS(K753)/MAX(((F753)+(G753)*(AH753))*(AH753),
        0.000001))/SQRT('1D'!$I$5*MAX((((F753)+(G753)*(AH753))*(AH753))/MAX((F753)+2*(G753)*(AH753),
            0.000001),
        0.000001))</f>
        <v>1.1008807303617345</v>
      </c>
      <c r="AR753" s="5" t="str">
        <f t="shared" ca="1" si="164"/>
        <v>Supercritical</v>
      </c>
      <c r="AS753" s="5">
        <f ca="1">((ABS(K753)*'1D'!$D$6)/(MAX(((F753)+(G753)*(AH753))*(AH753),
            0.000001)*MAX(((((F753)+(G753)*(AH753))*(AH753))/MAX((F753)+2*(AH753)*SQRT(1+(G753)^2),
                    0.000001))^(2/3),
            0.000001)))^2</f>
        <v>4.6368613730779417E-3</v>
      </c>
    </row>
    <row r="754" spans="1:45" x14ac:dyDescent="0.35">
      <c r="A754">
        <v>745</v>
      </c>
      <c r="B754">
        <v>743.99599999999998</v>
      </c>
      <c r="C754">
        <v>616093.55000000005</v>
      </c>
      <c r="D754">
        <v>3097262.6850000001</v>
      </c>
      <c r="E754">
        <v>632.19050000000004</v>
      </c>
      <c r="F754">
        <v>5.0670000000000002</v>
      </c>
      <c r="G754">
        <v>0</v>
      </c>
      <c r="H754" t="s">
        <v>176</v>
      </c>
      <c r="I754">
        <v>0.57199999999999995</v>
      </c>
      <c r="J754" s="5">
        <f t="shared" si="165"/>
        <v>1.0009999999999764</v>
      </c>
      <c r="K754" s="5">
        <f t="shared" ca="1" si="166"/>
        <v>50.95</v>
      </c>
      <c r="L754" s="5">
        <f ca="1">IF($A$2=0,
    IFERROR(L753,
        MAX('1D'!$D$16,
            POWER((ABS(K754)^2)/('1D'!$I$5*MAX(F754,
                        0.1)^2),
                1/3))),
    IF(IFERROR(V753,
            0)=0,
        IFERROR(L753,
            MAX('1D'!$D$16,
                POWER((ABS(K754)^2)/('1D'!$I$5*MAX(F754,
                            0.1)^2),
                    1/3))),
        IF(OR(IFERROR(L754,
                    0)=0,
                IFERROR(S753,
                    0)&lt;1,
                IFERROR(S754,
                    0)&lt;1),
            MAX('1D'!$D$16,
                POWER((ABS(K754)^2)/('1D'!$I$5*MAX(F754,
                            0.1)^2),
                    1/3)),
            IF(IFERROR(U754,
                    0)&gt;0,
                MAX('1D'!$D$16,
                    IFERROR(L754,
                        0)+((IFERROR(U754,
                                0))*'1D'!$D$18*IF((IFERROR(S754,
                                    0))&lt;1,
                            1,
                            -1))),
                IF(IFERROR(U754,
                        0)&lt;0,
                    IF(ABS((MAX('1D'!$D$16,
                                    POWER((ABS(K754)^2)/('1D'!$I$5*MAX(F754,
                                                0.1)^2),
                                        1/3)))-IFERROR(L754,
                                0))&gt;'1D'!$D$19,
                        MAX('1D'!$D$16,
                            IF((MAX('1D'!$D$16,
                                        POWER((ABS(K754)^2)/('1D'!$I$5*MAX(F754,
                                                    0.1)^2),
                                            1/3)))&gt;IFERROR(L754,
                                    0),
                                MIN((MAX('1D'!$D$16,
                                            POWER((ABS(K754)^2)/('1D'!$I$5*MAX(F754,
                                                        0.1)^2),
                                                1/3))),
                                    IFERROR(L754,
                                        0)+(MIN(ABS(IFERROR(U754,
                                                    0))*'1D'!$D$18,
                                            ABS((MAX('1D'!$D$16,
                                                        POWER((ABS(K754)^2)/('1D'!$I$5*MAX(F754,
                                                                    0.1)^2),
                                                            1/3)))-IFERROR(L754,
                                                    0))))),
                                MAX((MAX('1D'!$D$16,
                                            POWER((ABS(K754)^2)/('1D'!$I$5*MAX(F754,
                                                        0.1)^2),
                                                1/3))),
                                    IFERROR(L754,
                                        0)-(MIN(ABS(IFERROR(U754,
                                                    0))*'1D'!$D$18,
                                            ABS((MAX('1D'!$D$16,
                                                        POWER((ABS(K754)^2)/('1D'!$I$5*MAX(F754,
                                                                    0.1)^2),
                                                            1/3)))-IFERROR(L754,
                                                    0))))))),
                        MAX('1D'!$D$16,
                            POWER((ABS(K754)^2)/('1D'!$I$5*MAX(F754,
                                        0.1)^2),
                                1/3))),
                    MAX('1D'!$D$16,
                        IFERROR(L754,
                            0)))))))</f>
        <v>2.0411692021517887</v>
      </c>
      <c r="M754" s="5">
        <f t="shared" ca="1" si="154"/>
        <v>10.342604347303114</v>
      </c>
      <c r="N754" s="5">
        <f t="shared" ca="1" si="155"/>
        <v>1.1304210086314284</v>
      </c>
      <c r="O754" s="5">
        <f t="shared" ca="1" si="156"/>
        <v>4.9262253770043394</v>
      </c>
      <c r="P754" s="5">
        <f t="shared" ca="1" si="157"/>
        <v>634.23166920215181</v>
      </c>
      <c r="Q754" s="5">
        <f ca="1">P754+((ABS(K754)/MAX(((F754)+(G754)*(L754))*(L754),
            0.000001))^2)/(2*'1D'!$I$5)</f>
        <v>635.46855485276558</v>
      </c>
      <c r="R754" s="5">
        <f ca="1">((ABS(K754)*'1D'!$D$6)/(MAX(((F754)+(G754)*(L754))*(L754),
            0.000001)*MAX(((((F754)+(G754)*(L754))*(L754))/MAX((F754)+2*(L754)*SQRT(1+(G754)^2),
                    0.000001))^(2/3),
            0.000001)))^2</f>
        <v>4.6368613730779417E-3</v>
      </c>
      <c r="S754" s="5">
        <f ca="1">ABS(ABS(K754)/MAX(((F754)+(G754)*(L754))*(L754),
        0.000001))/SQRT('1D'!$I$5*MAX((((F754)+(G754)*(L754))*(L754))/MAX((F754)+2*(G754)*(L754),
            0.000001),
        0.000001))</f>
        <v>1.1008807303617345</v>
      </c>
      <c r="T754" s="5">
        <f ca="1">((F754)*(L754)^2)/2+(G754)*(L754)^3/3+(ABS(K754)^2)/('1D'!$I$5*MAX(((F754)+(G754)*(L754))*(L754),
        0.000001))</f>
        <v>36.140740546187139</v>
      </c>
      <c r="U754" s="5">
        <f ca="1">IF($A$2=0,
    0,
    IFERROR(Q753-(((R753+R754)/2)*J754)-(IF(O753&gt;O754,
                '1D'!$D$8*((O753^2-O754^2)/(2*'1D'!$I$5)),
                '1D'!$D$9*((O754^2-O753^2)/(2*'1D'!$I$5)))+('1D'!$D$10*(ABS(I754)/90)*(MAX(O753^2,
                        O754^2)/(2*'1D'!$I$5))))-Q754,
        0))</f>
        <v>-5.320662554709088E-3</v>
      </c>
      <c r="V754" s="5">
        <f ca="1">IF($A$2=0,
    1,
    IF(IFERROR(V753,
            0)=0,
        0,
        IFERROR(IF(ROUND(S754,
                    3)=1,
                1,
                IF(AND(ABS(U754)&lt;'1D'!$D$19,
                        S754&gt;1),
                    1,
                    0)),
            0)))</f>
        <v>0</v>
      </c>
      <c r="W754" s="5">
        <f ca="1">IF($A$2=0,
    MAX(MAX('1D'!$D$16,
            MAX('1D'!$D$16,
                POWER((ABS(K754)^2)/('1D'!$I$5*MAX(F754,
                            0.1)^2),
                    1/3))),
        IFERROR(W1396,
            MAX(MAX('1D'!$D$16,
                    MAX('1D'!$D$16,
                        POWER((ABS(K754)^2)/('1D'!$I$5*MAX(F754,
                                    0.1)^2),
                            1/3))),
                ($L$2)-E1396))),
    IF(IFERROR(AG755,
            0)=0,
        MAX(MAX('1D'!$D$16,
                MAX('1D'!$D$16,
                    POWER((ABS(K754)^2)/('1D'!$I$5*MAX(F754,
                                0.1)^2),
                        1/3))),
            IFERROR(W1396,
                MAX(MAX('1D'!$D$16,
                        MAX('1D'!$D$16,
                            POWER((ABS(K754)^2)/('1D'!$I$5*MAX(F754,
                                        0.1)^2),
                                1/3))),
                    ($L$2)-E1396))),
        IF(IFERROR(W754,
                0)=0,
            MAX(MAX('1D'!$D$16,
                    MAX('1D'!$D$16,
                        POWER((ABS(K754)^2)/('1D'!$I$5*MAX(F754,
                                    0.1)^2),
                            1/3))),
                IFERROR(W1396,
                    MAX(MAX('1D'!$D$16,
                            MAX('1D'!$D$16,
                                POWER((ABS(K754)^2)/('1D'!$I$5*MAX(F754,
                                            0.1)^2),
                                    1/3))),
                        ($L$2)-E1396))),
            IF(OR(IFERROR(AD754,
                        0)&gt;=1,
                    IFERROR(AD755,
                        0)&gt;=1),
                MAX('1D'!$D$16,
                    MAX('1D'!$D$16,
                        POWER((ABS(K754)^2)/('1D'!$I$5*MAX(F754,
                                    0.1)^2),
                            1/3))),
                IF(ABS(IFERROR(AF754,
                            0))&lt;'1D'!$D$19,
                    MAX(MAX('1D'!$D$16,
                            MAX('1D'!$D$16,
                                POWER((ABS(K754)^2)/('1D'!$I$5*MAX(F754,
                                            0.1)^2),
                                    1/3))),
                        IFERROR(W754,
                            0)),
                    MAX(MAX('1D'!$D$16,
                            MAX('1D'!$D$16,
                                POWER((ABS(K754)^2)/('1D'!$I$5*MAX(F754,
                                            0.1)^2),
                                    1/3))),
                        (IFERROR(W754,
                                0))+((IFERROR(AF754,
                                    0))*'1D'!$D$18)))))))</f>
        <v>2.1762353150568448</v>
      </c>
      <c r="X754" s="5">
        <f t="shared" ca="1" si="158"/>
        <v>11.026984341393034</v>
      </c>
      <c r="Y754" s="5">
        <f t="shared" ca="1" si="159"/>
        <v>1.1706586043317746</v>
      </c>
      <c r="Z754" s="5">
        <f t="shared" ca="1" si="160"/>
        <v>4.6204835721716018</v>
      </c>
      <c r="AA754" s="5">
        <f t="shared" ca="1" si="161"/>
        <v>634.36673531505687</v>
      </c>
      <c r="AB754" s="5">
        <f ca="1">AA754+((ABS(K754)/MAX(((F754)+(G754)*(W754))*(W754),
            0.000001))^2)/(2*'1D'!$I$5)</f>
        <v>635.45485297258529</v>
      </c>
      <c r="AC754" s="5">
        <f ca="1">((ABS(K754)*'1D'!$D$6)/(MAX(((F754)+(G754)*(W754))*(W754),
            0.000001)*MAX(((((F754)+(G754)*(W754))*(W754))/MAX((F754)+2*(W754)*SQRT(1+(G754)^2),
                    0.000001))^(2/3),
            0.000001)))^2</f>
        <v>3.8932924749513747E-3</v>
      </c>
      <c r="AD754" s="5">
        <f ca="1">ABS(ABS(K754)/MAX(((F754)+(G754)*(W754))*(W754),
        0.000001))/SQRT('1D'!$I$5*MAX((((F754)+(G754)*(W754))*(W754))/MAX((F754)+2*(G754)*(W754),
            0.000001),
        0.000001))</f>
        <v>1</v>
      </c>
      <c r="AE754" s="5">
        <f ca="1">((F754)*(W754)^2)/2+(G754)*(W754)^3/3+(ABS(K754)^2)/('1D'!$I$5*MAX(((F754)+(G754)*(W754))*(W754),
        0.000001))</f>
        <v>35.995969113477543</v>
      </c>
      <c r="AF754" s="5">
        <f ca="1">IF($A$2=0,
    0,
    IFERROR(AB755+(((AC754+AC755)/2)*J755)+(IF(Z754&gt;Z755,
                '1D'!$D$8*((Z754^2-Z755^2)/(2*'1D'!$I$5)),
                '1D'!$D$9*((Z755^2-Z754^2)/(2*'1D'!$I$5)))+('1D'!$D$10*(ABS(I755)/90)*(MAX(Z754^2,
                        Z755^2)/(2*'1D'!$I$5))))-AB754,
        0))</f>
        <v>4.4702627222932279E-3</v>
      </c>
      <c r="AG754" s="5">
        <f ca="1">IF($A$2=0,
    1,
    IF(IFERROR(AG755,
            0)=0,
        0,
        IFERROR(IF(OR(ROUND(AD754,
                        3)&gt;=1,
                    AND(ABS(AF754)&lt;'1D'!$D$19,
                        AD754&lt;1)),
                1,
                0),
            0)))</f>
        <v>1</v>
      </c>
      <c r="AH754" s="5">
        <f ca="1">IFERROR(IF('1D'!V32="Supercritical",
        MAX('1D'!$D$16,
            IFERROR(L754,
                MAX('1D'!$D$16,
                    POWER((ABS(K754)^2)/('1D'!$I$5*MAX(F754,
                                0.1)^2),
                        1/3)))),
        IF('1D'!V32="Subcritical",
            MAX('1D'!$D$16,
                IFERROR(W754,
                    MAX('1D'!$D$16,
                        POWER((ABS(K754)^2)/('1D'!$I$5*MAX(F754,
                                    0.1)^2),
                            1/3)))),
            IF(IFERROR(T754,
                    -1E+99)&gt;=IFERROR(AE754,
                    -1E+99),
                MAX('1D'!$D$16,
                    IFERROR(L754,
                        MAX('1D'!$D$16,
                            POWER((ABS(K754)^2)/('1D'!$I$5*MAX(F754,
                                        0.1)^2),
                                1/3)))),
                MAX('1D'!$D$16,
                    IFERROR(W754,
                        MAX('1D'!$D$16,
                            POWER((ABS(K754)^2)/('1D'!$I$5*MAX(F754,
                                        0.1)^2),
                                1/3))))))),
    MAX('1D'!$D$16,
        POWER((ABS(K754)^2)/('1D'!$I$5*MAX(F754,
                    0.1)^2),
            1/3)))</f>
        <v>2.0411692021517887</v>
      </c>
      <c r="AI754" s="5">
        <f t="shared" ca="1" si="162"/>
        <v>634.23166920215181</v>
      </c>
      <c r="AJ754" s="5">
        <f ca="1">AI754+((ABS(K754)/MAX(((F754)+(G754)*(AH754))*(AH754),
            0.000001))^2)/(2*'1D'!$I$5)</f>
        <v>635.46855485276558</v>
      </c>
      <c r="AM754">
        <v>0</v>
      </c>
      <c r="AN754">
        <v>0</v>
      </c>
      <c r="AO754" s="5">
        <f t="shared" si="163"/>
        <v>0</v>
      </c>
      <c r="AP754" s="5">
        <f t="shared" si="167"/>
        <v>0</v>
      </c>
      <c r="AQ754" s="5">
        <f ca="1">ABS(ABS(K754)/MAX(((F754)+(G754)*(AH754))*(AH754),
        0.000001))/SQRT('1D'!$I$5*MAX((((F754)+(G754)*(AH754))*(AH754))/MAX((F754)+2*(G754)*(AH754),
            0.000001),
        0.000001))</f>
        <v>1.1008807303617345</v>
      </c>
      <c r="AR754" s="5" t="str">
        <f t="shared" ca="1" si="164"/>
        <v>Supercritical</v>
      </c>
      <c r="AS754" s="5">
        <f ca="1">((ABS(K754)*'1D'!$D$6)/(MAX(((F754)+(G754)*(AH754))*(AH754),
            0.000001)*MAX(((((F754)+(G754)*(AH754))*(AH754))/MAX((F754)+2*(AH754)*SQRT(1+(G754)^2),
                    0.000001))^(2/3),
            0.000001)))^2</f>
        <v>4.6368613730779417E-3</v>
      </c>
    </row>
    <row r="755" spans="1:45" x14ac:dyDescent="0.35">
      <c r="A755">
        <v>746</v>
      </c>
      <c r="B755">
        <v>744.995</v>
      </c>
      <c r="C755">
        <v>616093.34400000004</v>
      </c>
      <c r="D755">
        <v>3097261.7069999999</v>
      </c>
      <c r="E755">
        <v>632.19000000000005</v>
      </c>
      <c r="F755">
        <v>5.0670000000000002</v>
      </c>
      <c r="G755">
        <v>0</v>
      </c>
      <c r="H755" t="s">
        <v>176</v>
      </c>
      <c r="I755">
        <v>0.59599999999999997</v>
      </c>
      <c r="J755" s="5">
        <f t="shared" si="165"/>
        <v>0.99900000000002365</v>
      </c>
      <c r="K755" s="5">
        <f t="shared" ca="1" si="166"/>
        <v>50.95</v>
      </c>
      <c r="L755" s="5">
        <f ca="1">IF($A$2=0,
    IFERROR(L754,
        MAX('1D'!$D$16,
            POWER((ABS(K755)^2)/('1D'!$I$5*MAX(F755,
                        0.1)^2),
                1/3))),
    IF(IFERROR(V754,
            0)=0,
        IFERROR(L754,
            MAX('1D'!$D$16,
                POWER((ABS(K755)^2)/('1D'!$I$5*MAX(F755,
                            0.1)^2),
                    1/3))),
        IF(OR(IFERROR(L755,
                    0)=0,
                IFERROR(S754,
                    0)&lt;1,
                IFERROR(S755,
                    0)&lt;1),
            MAX('1D'!$D$16,
                POWER((ABS(K755)^2)/('1D'!$I$5*MAX(F755,
                            0.1)^2),
                    1/3)),
            IF(IFERROR(U755,
                    0)&gt;0,
                MAX('1D'!$D$16,
                    IFERROR(L755,
                        0)+((IFERROR(U755,
                                0))*'1D'!$D$18*IF((IFERROR(S755,
                                    0))&lt;1,
                            1,
                            -1))),
                IF(IFERROR(U755,
                        0)&lt;0,
                    IF(ABS((MAX('1D'!$D$16,
                                    POWER((ABS(K755)^2)/('1D'!$I$5*MAX(F755,
                                                0.1)^2),
                                        1/3)))-IFERROR(L755,
                                0))&gt;'1D'!$D$19,
                        MAX('1D'!$D$16,
                            IF((MAX('1D'!$D$16,
                                        POWER((ABS(K755)^2)/('1D'!$I$5*MAX(F755,
                                                    0.1)^2),
                                            1/3)))&gt;IFERROR(L755,
                                    0),
                                MIN((MAX('1D'!$D$16,
                                            POWER((ABS(K755)^2)/('1D'!$I$5*MAX(F755,
                                                        0.1)^2),
                                                1/3))),
                                    IFERROR(L755,
                                        0)+(MIN(ABS(IFERROR(U755,
                                                    0))*'1D'!$D$18,
                                            ABS((MAX('1D'!$D$16,
                                                        POWER((ABS(K755)^2)/('1D'!$I$5*MAX(F755,
                                                                    0.1)^2),
                                                            1/3)))-IFERROR(L755,
                                                    0))))),
                                MAX((MAX('1D'!$D$16,
                                            POWER((ABS(K755)^2)/('1D'!$I$5*MAX(F755,
                                                        0.1)^2),
                                                1/3))),
                                    IFERROR(L755,
                                        0)-(MIN(ABS(IFERROR(U755,
                                                    0))*'1D'!$D$18,
                                            ABS((MAX('1D'!$D$16,
                                                        POWER((ABS(K755)^2)/('1D'!$I$5*MAX(F755,
                                                                    0.1)^2),
                                                            1/3)))-IFERROR(L755,
                                                    0))))))),
                        MAX('1D'!$D$16,
                            POWER((ABS(K755)^2)/('1D'!$I$5*MAX(F755,
                                        0.1)^2),
                                1/3))),
                    MAX('1D'!$D$16,
                        IFERROR(L755,
                            0)))))))</f>
        <v>2.0411692021517887</v>
      </c>
      <c r="M755" s="5">
        <f t="shared" ca="1" si="154"/>
        <v>10.342604347303114</v>
      </c>
      <c r="N755" s="5">
        <f t="shared" ca="1" si="155"/>
        <v>1.1304210086314284</v>
      </c>
      <c r="O755" s="5">
        <f t="shared" ca="1" si="156"/>
        <v>4.9262253770043394</v>
      </c>
      <c r="P755" s="5">
        <f t="shared" ca="1" si="157"/>
        <v>634.23116920215182</v>
      </c>
      <c r="Q755" s="5">
        <f ca="1">P755+((ABS(K755)/MAX(((F755)+(G755)*(L755))*(L755),
            0.000001))^2)/(2*'1D'!$I$5)</f>
        <v>635.46805485276559</v>
      </c>
      <c r="R755" s="5">
        <f ca="1">((ABS(K755)*'1D'!$D$6)/(MAX(((F755)+(G755)*(L755))*(L755),
            0.000001)*MAX(((((F755)+(G755)*(L755))*(L755))/MAX((F755)+2*(L755)*SQRT(1+(G755)^2),
                    0.000001))^(2/3),
            0.000001)))^2</f>
        <v>4.6368613730779417E-3</v>
      </c>
      <c r="S755" s="5">
        <f ca="1">ABS(ABS(K755)/MAX(((F755)+(G755)*(L755))*(L755),
        0.000001))/SQRT('1D'!$I$5*MAX((((F755)+(G755)*(L755))*(L755))/MAX((F755)+2*(G755)*(L755),
            0.000001),
        0.000001))</f>
        <v>1.1008807303617345</v>
      </c>
      <c r="T755" s="5">
        <f ca="1">((F755)*(L755)^2)/2+(G755)*(L755)^3/3+(ABS(K755)^2)/('1D'!$I$5*MAX(((F755)+(G755)*(L755))*(L755),
        0.000001))</f>
        <v>36.140740546187139</v>
      </c>
      <c r="U755" s="5">
        <f ca="1">IF($A$2=0,
    0,
    IFERROR(Q754-(((R754+R755)/2)*J755)-(IF(O754&gt;O755,
                '1D'!$D$8*((O754^2-O755^2)/(2*'1D'!$I$5)),
                '1D'!$D$9*((O755^2-O754^2)/(2*'1D'!$I$5)))+('1D'!$D$10*(ABS(I755)/90)*(MAX(O754^2,
                        O755^2)/(2*'1D'!$I$5))))-Q755,
        0))</f>
        <v>-5.3608642580229571E-3</v>
      </c>
      <c r="V755" s="5">
        <f ca="1">IF($A$2=0,
    1,
    IF(IFERROR(V754,
            0)=0,
        0,
        IFERROR(IF(ROUND(S755,
                    3)=1,
                1,
                IF(AND(ABS(U755)&lt;'1D'!$D$19,
                        S755&gt;1),
                    1,
                    0)),
            0)))</f>
        <v>0</v>
      </c>
      <c r="W755" s="5">
        <f ca="1">IF($A$2=0,
    MAX(MAX('1D'!$D$16,
            MAX('1D'!$D$16,
                POWER((ABS(K755)^2)/('1D'!$I$5*MAX(F755,
                            0.1)^2),
                    1/3))),
        IFERROR(W1396,
            MAX(MAX('1D'!$D$16,
                    MAX('1D'!$D$16,
                        POWER((ABS(K755)^2)/('1D'!$I$5*MAX(F755,
                                    0.1)^2),
                            1/3))),
                ($L$2)-E1396))),
    IF(IFERROR(AG756,
            0)=0,
        MAX(MAX('1D'!$D$16,
                MAX('1D'!$D$16,
                    POWER((ABS(K755)^2)/('1D'!$I$5*MAX(F755,
                                0.1)^2),
                        1/3))),
            IFERROR(W1396,
                MAX(MAX('1D'!$D$16,
                        MAX('1D'!$D$16,
                            POWER((ABS(K755)^2)/('1D'!$I$5*MAX(F755,
                                        0.1)^2),
                                1/3))),
                    ($L$2)-E1396))),
        IF(IFERROR(W755,
                0)=0,
            MAX(MAX('1D'!$D$16,
                    MAX('1D'!$D$16,
                        POWER((ABS(K755)^2)/('1D'!$I$5*MAX(F755,
                                    0.1)^2),
                            1/3))),
                IFERROR(W1396,
                    MAX(MAX('1D'!$D$16,
                            MAX('1D'!$D$16,
                                POWER((ABS(K755)^2)/('1D'!$I$5*MAX(F755,
                                            0.1)^2),
                                    1/3))),
                        ($L$2)-E1396))),
            IF(OR(IFERROR(AD755,
                        0)&gt;=1,
                    IFERROR(AD756,
                        0)&gt;=1),
                MAX('1D'!$D$16,
                    MAX('1D'!$D$16,
                        POWER((ABS(K755)^2)/('1D'!$I$5*MAX(F755,
                                    0.1)^2),
                            1/3))),
                IF(ABS(IFERROR(AF755,
                            0))&lt;'1D'!$D$19,
                    MAX(MAX('1D'!$D$16,
                            MAX('1D'!$D$16,
                                POWER((ABS(K755)^2)/('1D'!$I$5*MAX(F755,
                                            0.1)^2),
                                    1/3))),
                        IFERROR(W755,
                            0)),
                    MAX(MAX('1D'!$D$16,
                            MAX('1D'!$D$16,
                                POWER((ABS(K755)^2)/('1D'!$I$5*MAX(F755,
                                            0.1)^2),
                                    1/3))),
                        (IFERROR(W755,
                                0))+((IFERROR(AF755,
                                    0))*'1D'!$D$18)))))))</f>
        <v>2.1762353150568448</v>
      </c>
      <c r="X755" s="5">
        <f t="shared" ca="1" si="158"/>
        <v>11.026984341393034</v>
      </c>
      <c r="Y755" s="5">
        <f t="shared" ca="1" si="159"/>
        <v>1.1706586043317746</v>
      </c>
      <c r="Z755" s="5">
        <f t="shared" ca="1" si="160"/>
        <v>4.6204835721716018</v>
      </c>
      <c r="AA755" s="5">
        <f t="shared" ca="1" si="161"/>
        <v>634.36623531505688</v>
      </c>
      <c r="AB755" s="5">
        <f ca="1">AA755+((ABS(K755)/MAX(((F755)+(G755)*(W755))*(W755),
            0.000001))^2)/(2*'1D'!$I$5)</f>
        <v>635.4543529725853</v>
      </c>
      <c r="AC755" s="5">
        <f ca="1">((ABS(K755)*'1D'!$D$6)/(MAX(((F755)+(G755)*(W755))*(W755),
            0.000001)*MAX(((((F755)+(G755)*(W755))*(W755))/MAX((F755)+2*(W755)*SQRT(1+(G755)^2),
                    0.000001))^(2/3),
            0.000001)))^2</f>
        <v>3.8932924749513747E-3</v>
      </c>
      <c r="AD755" s="5">
        <f ca="1">ABS(ABS(K755)/MAX(((F755)+(G755)*(W755))*(W755),
        0.000001))/SQRT('1D'!$I$5*MAX((((F755)+(G755)*(W755))*(W755))/MAX((F755)+2*(G755)*(W755),
            0.000001),
        0.000001))</f>
        <v>1</v>
      </c>
      <c r="AE755" s="5">
        <f ca="1">((F755)*(W755)^2)/2+(G755)*(W755)^3/3+(ABS(K755)^2)/('1D'!$I$5*MAX(((F755)+(G755)*(W755))*(W755),
        0.000001))</f>
        <v>35.995969113477543</v>
      </c>
      <c r="AF755" s="5">
        <f ca="1">IF($A$2=0,
    0,
    IFERROR(AB756+(((AC755+AC756)/2)*J756)+(IF(Z755&gt;Z756,
                '1D'!$D$8*((Z755^2-Z756^2)/(2*'1D'!$I$5)),
                '1D'!$D$9*((Z756^2-Z755^2)/(2*'1D'!$I$5)))+('1D'!$D$10*(ABS(I756)/90)*(MAX(Z755^2,
                        Z756^2)/(2*'1D'!$I$5))))-AB755,
        0))</f>
        <v>4.4363381302900962E-3</v>
      </c>
      <c r="AG755" s="5">
        <f ca="1">IF($A$2=0,
    1,
    IF(IFERROR(AG756,
            0)=0,
        0,
        IFERROR(IF(OR(ROUND(AD755,
                        3)&gt;=1,
                    AND(ABS(AF755)&lt;'1D'!$D$19,
                        AD755&lt;1)),
                1,
                0),
            0)))</f>
        <v>1</v>
      </c>
      <c r="AH755" s="5">
        <f ca="1">IFERROR(IF('1D'!V32="Supercritical",
        MAX('1D'!$D$16,
            IFERROR(L755,
                MAX('1D'!$D$16,
                    POWER((ABS(K755)^2)/('1D'!$I$5*MAX(F755,
                                0.1)^2),
                        1/3)))),
        IF('1D'!V32="Subcritical",
            MAX('1D'!$D$16,
                IFERROR(W755,
                    MAX('1D'!$D$16,
                        POWER((ABS(K755)^2)/('1D'!$I$5*MAX(F755,
                                    0.1)^2),
                            1/3)))),
            IF(IFERROR(T755,
                    -1E+99)&gt;=IFERROR(AE755,
                    -1E+99),
                MAX('1D'!$D$16,
                    IFERROR(L755,
                        MAX('1D'!$D$16,
                            POWER((ABS(K755)^2)/('1D'!$I$5*MAX(F755,
                                        0.1)^2),
                                1/3)))),
                MAX('1D'!$D$16,
                    IFERROR(W755,
                        MAX('1D'!$D$16,
                            POWER((ABS(K755)^2)/('1D'!$I$5*MAX(F755,
                                        0.1)^2),
                                1/3))))))),
    MAX('1D'!$D$16,
        POWER((ABS(K755)^2)/('1D'!$I$5*MAX(F755,
                    0.1)^2),
            1/3)))</f>
        <v>2.0411692021517887</v>
      </c>
      <c r="AI755" s="5">
        <f t="shared" ca="1" si="162"/>
        <v>634.23116920215182</v>
      </c>
      <c r="AJ755" s="5">
        <f ca="1">AI755+((ABS(K755)/MAX(((F755)+(G755)*(AH755))*(AH755),
            0.000001))^2)/(2*'1D'!$I$5)</f>
        <v>635.46805485276559</v>
      </c>
      <c r="AM755">
        <v>0</v>
      </c>
      <c r="AN755">
        <v>0</v>
      </c>
      <c r="AO755" s="5">
        <f t="shared" si="163"/>
        <v>0</v>
      </c>
      <c r="AP755" s="5">
        <f t="shared" si="167"/>
        <v>0</v>
      </c>
      <c r="AQ755" s="5">
        <f ca="1">ABS(ABS(K755)/MAX(((F755)+(G755)*(AH755))*(AH755),
        0.000001))/SQRT('1D'!$I$5*MAX((((F755)+(G755)*(AH755))*(AH755))/MAX((F755)+2*(G755)*(AH755),
            0.000001),
        0.000001))</f>
        <v>1.1008807303617345</v>
      </c>
      <c r="AR755" s="5" t="str">
        <f t="shared" ca="1" si="164"/>
        <v>Supercritical</v>
      </c>
      <c r="AS755" s="5">
        <f ca="1">((ABS(K755)*'1D'!$D$6)/(MAX(((F755)+(G755)*(AH755))*(AH755),
            0.000001)*MAX(((((F755)+(G755)*(AH755))*(AH755))/MAX((F755)+2*(AH755)*SQRT(1+(G755)^2),
                    0.000001))^(2/3),
            0.000001)))^2</f>
        <v>4.6368613730779417E-3</v>
      </c>
    </row>
    <row r="756" spans="1:45" x14ac:dyDescent="0.35">
      <c r="A756">
        <v>747</v>
      </c>
      <c r="B756">
        <v>745.99599999999998</v>
      </c>
      <c r="C756">
        <v>616093.14800000004</v>
      </c>
      <c r="D756">
        <v>3097260.7259999998</v>
      </c>
      <c r="E756">
        <v>632.18949999999995</v>
      </c>
      <c r="F756">
        <v>5.0670000000000002</v>
      </c>
      <c r="G756">
        <v>0</v>
      </c>
      <c r="H756" t="s">
        <v>176</v>
      </c>
      <c r="I756">
        <v>0.57299999999999995</v>
      </c>
      <c r="J756" s="5">
        <f t="shared" si="165"/>
        <v>1.0009999999999764</v>
      </c>
      <c r="K756" s="5">
        <f t="shared" ca="1" si="166"/>
        <v>50.95</v>
      </c>
      <c r="L756" s="5">
        <f ca="1">IF($A$2=0,
    IFERROR(L755,
        MAX('1D'!$D$16,
            POWER((ABS(K756)^2)/('1D'!$I$5*MAX(F756,
                        0.1)^2),
                1/3))),
    IF(IFERROR(V755,
            0)=0,
        IFERROR(L755,
            MAX('1D'!$D$16,
                POWER((ABS(K756)^2)/('1D'!$I$5*MAX(F756,
                            0.1)^2),
                    1/3))),
        IF(OR(IFERROR(L756,
                    0)=0,
                IFERROR(S755,
                    0)&lt;1,
                IFERROR(S756,
                    0)&lt;1),
            MAX('1D'!$D$16,
                POWER((ABS(K756)^2)/('1D'!$I$5*MAX(F756,
                            0.1)^2),
                    1/3)),
            IF(IFERROR(U756,
                    0)&gt;0,
                MAX('1D'!$D$16,
                    IFERROR(L756,
                        0)+((IFERROR(U756,
                                0))*'1D'!$D$18*IF((IFERROR(S756,
                                    0))&lt;1,
                            1,
                            -1))),
                IF(IFERROR(U756,
                        0)&lt;0,
                    IF(ABS((MAX('1D'!$D$16,
                                    POWER((ABS(K756)^2)/('1D'!$I$5*MAX(F756,
                                                0.1)^2),
                                        1/3)))-IFERROR(L756,
                                0))&gt;'1D'!$D$19,
                        MAX('1D'!$D$16,
                            IF((MAX('1D'!$D$16,
                                        POWER((ABS(K756)^2)/('1D'!$I$5*MAX(F756,
                                                    0.1)^2),
                                            1/3)))&gt;IFERROR(L756,
                                    0),
                                MIN((MAX('1D'!$D$16,
                                            POWER((ABS(K756)^2)/('1D'!$I$5*MAX(F756,
                                                        0.1)^2),
                                                1/3))),
                                    IFERROR(L756,
                                        0)+(MIN(ABS(IFERROR(U756,
                                                    0))*'1D'!$D$18,
                                            ABS((MAX('1D'!$D$16,
                                                        POWER((ABS(K756)^2)/('1D'!$I$5*MAX(F756,
                                                                    0.1)^2),
                                                            1/3)))-IFERROR(L756,
                                                    0))))),
                                MAX((MAX('1D'!$D$16,
                                            POWER((ABS(K756)^2)/('1D'!$I$5*MAX(F756,
                                                        0.1)^2),
                                                1/3))),
                                    IFERROR(L756,
                                        0)-(MIN(ABS(IFERROR(U756,
                                                    0))*'1D'!$D$18,
                                            ABS((MAX('1D'!$D$16,
                                                        POWER((ABS(K756)^2)/('1D'!$I$5*MAX(F756,
                                                                    0.1)^2),
                                                            1/3)))-IFERROR(L756,
                                                    0))))))),
                        MAX('1D'!$D$16,
                            POWER((ABS(K756)^2)/('1D'!$I$5*MAX(F756,
                                        0.1)^2),
                                1/3))),
                    MAX('1D'!$D$16,
                        IFERROR(L756,
                            0)))))))</f>
        <v>2.0411692021517887</v>
      </c>
      <c r="M756" s="5">
        <f t="shared" ca="1" si="154"/>
        <v>10.342604347303114</v>
      </c>
      <c r="N756" s="5">
        <f t="shared" ca="1" si="155"/>
        <v>1.1304210086314284</v>
      </c>
      <c r="O756" s="5">
        <f t="shared" ca="1" si="156"/>
        <v>4.9262253770043394</v>
      </c>
      <c r="P756" s="5">
        <f t="shared" ca="1" si="157"/>
        <v>634.23066920215172</v>
      </c>
      <c r="Q756" s="5">
        <f ca="1">P756+((ABS(K756)/MAX(((F756)+(G756)*(L756))*(L756),
            0.000001))^2)/(2*'1D'!$I$5)</f>
        <v>635.46755485276549</v>
      </c>
      <c r="R756" s="5">
        <f ca="1">((ABS(K756)*'1D'!$D$6)/(MAX(((F756)+(G756)*(L756))*(L756),
            0.000001)*MAX(((((F756)+(G756)*(L756))*(L756))/MAX((F756)+2*(L756)*SQRT(1+(G756)^2),
                    0.000001))^(2/3),
            0.000001)))^2</f>
        <v>4.6368613730779417E-3</v>
      </c>
      <c r="S756" s="5">
        <f ca="1">ABS(ABS(K756)/MAX(((F756)+(G756)*(L756))*(L756),
        0.000001))/SQRT('1D'!$I$5*MAX((((F756)+(G756)*(L756))*(L756))/MAX((F756)+2*(G756)*(L756),
            0.000001),
        0.000001))</f>
        <v>1.1008807303617345</v>
      </c>
      <c r="T756" s="5">
        <f ca="1">((F756)*(L756)^2)/2+(G756)*(L756)^3/3+(ABS(K756)^2)/('1D'!$I$5*MAX(((F756)+(G756)*(L756))*(L756),
        0.000001))</f>
        <v>36.140740546187139</v>
      </c>
      <c r="U756" s="5">
        <f ca="1">IF($A$2=0,
    0,
    IFERROR(Q755-(((R755+R756)/2)*J756)-(IF(O755&gt;O756,
                '1D'!$D$8*((O755^2-O756^2)/(2*'1D'!$I$5)),
                '1D'!$D$9*((O756^2-O755^2)/(2*'1D'!$I$5)))+('1D'!$D$10*(ABS(I756)/90)*(MAX(O755^2,
                        O756^2)/(2*'1D'!$I$5))))-Q756,
        0))</f>
        <v>-5.3227240307478496E-3</v>
      </c>
      <c r="V756" s="5">
        <f ca="1">IF($A$2=0,
    1,
    IF(IFERROR(V755,
            0)=0,
        0,
        IFERROR(IF(ROUND(S756,
                    3)=1,
                1,
                IF(AND(ABS(U756)&lt;'1D'!$D$19,
                        S756&gt;1),
                    1,
                    0)),
            0)))</f>
        <v>0</v>
      </c>
      <c r="W756" s="5">
        <f ca="1">IF($A$2=0,
    MAX(MAX('1D'!$D$16,
            MAX('1D'!$D$16,
                POWER((ABS(K756)^2)/('1D'!$I$5*MAX(F756,
                            0.1)^2),
                    1/3))),
        IFERROR(W1396,
            MAX(MAX('1D'!$D$16,
                    MAX('1D'!$D$16,
                        POWER((ABS(K756)^2)/('1D'!$I$5*MAX(F756,
                                    0.1)^2),
                            1/3))),
                ($L$2)-E1396))),
    IF(IFERROR(AG757,
            0)=0,
        MAX(MAX('1D'!$D$16,
                MAX('1D'!$D$16,
                    POWER((ABS(K756)^2)/('1D'!$I$5*MAX(F756,
                                0.1)^2),
                        1/3))),
            IFERROR(W1396,
                MAX(MAX('1D'!$D$16,
                        MAX('1D'!$D$16,
                            POWER((ABS(K756)^2)/('1D'!$I$5*MAX(F756,
                                        0.1)^2),
                                1/3))),
                    ($L$2)-E1396))),
        IF(IFERROR(W756,
                0)=0,
            MAX(MAX('1D'!$D$16,
                    MAX('1D'!$D$16,
                        POWER((ABS(K756)^2)/('1D'!$I$5*MAX(F756,
                                    0.1)^2),
                            1/3))),
                IFERROR(W1396,
                    MAX(MAX('1D'!$D$16,
                            MAX('1D'!$D$16,
                                POWER((ABS(K756)^2)/('1D'!$I$5*MAX(F756,
                                            0.1)^2),
                                    1/3))),
                        ($L$2)-E1396))),
            IF(OR(IFERROR(AD756,
                        0)&gt;=1,
                    IFERROR(AD757,
                        0)&gt;=1),
                MAX('1D'!$D$16,
                    MAX('1D'!$D$16,
                        POWER((ABS(K756)^2)/('1D'!$I$5*MAX(F756,
                                    0.1)^2),
                            1/3))),
                IF(ABS(IFERROR(AF756,
                            0))&lt;'1D'!$D$19,
                    MAX(MAX('1D'!$D$16,
                            MAX('1D'!$D$16,
                                POWER((ABS(K756)^2)/('1D'!$I$5*MAX(F756,
                                            0.1)^2),
                                    1/3))),
                        IFERROR(W756,
                            0)),
                    MAX(MAX('1D'!$D$16,
                            MAX('1D'!$D$16,
                                POWER((ABS(K756)^2)/('1D'!$I$5*MAX(F756,
                                            0.1)^2),
                                    1/3))),
                        (IFERROR(W756,
                                0))+((IFERROR(AF756,
                                    0))*'1D'!$D$18)))))))</f>
        <v>2.1762353150568448</v>
      </c>
      <c r="X756" s="5">
        <f t="shared" ca="1" si="158"/>
        <v>11.026984341393034</v>
      </c>
      <c r="Y756" s="5">
        <f t="shared" ca="1" si="159"/>
        <v>1.1706586043317746</v>
      </c>
      <c r="Z756" s="5">
        <f t="shared" ca="1" si="160"/>
        <v>4.6204835721716018</v>
      </c>
      <c r="AA756" s="5">
        <f t="shared" ca="1" si="161"/>
        <v>634.36573531505678</v>
      </c>
      <c r="AB756" s="5">
        <f ca="1">AA756+((ABS(K756)/MAX(((F756)+(G756)*(W756))*(W756),
            0.000001))^2)/(2*'1D'!$I$5)</f>
        <v>635.4538529725852</v>
      </c>
      <c r="AC756" s="5">
        <f ca="1">((ABS(K756)*'1D'!$D$6)/(MAX(((F756)+(G756)*(W756))*(W756),
            0.000001)*MAX(((((F756)+(G756)*(W756))*(W756))/MAX((F756)+2*(W756)*SQRT(1+(G756)^2),
                    0.000001))^(2/3),
            0.000001)))^2</f>
        <v>3.8932924749513747E-3</v>
      </c>
      <c r="AD756" s="5">
        <f ca="1">ABS(ABS(K756)/MAX(((F756)+(G756)*(W756))*(W756),
        0.000001))/SQRT('1D'!$I$5*MAX((((F756)+(G756)*(W756))*(W756))/MAX((F756)+2*(G756)*(W756),
            0.000001),
        0.000001))</f>
        <v>1</v>
      </c>
      <c r="AE756" s="5">
        <f ca="1">((F756)*(W756)^2)/2+(G756)*(W756)^3/3+(ABS(K756)^2)/('1D'!$I$5*MAX(((F756)+(G756)*(W756))*(W756),
        0.000001))</f>
        <v>35.995969113477543</v>
      </c>
      <c r="AF756" s="5">
        <f ca="1">IF($A$2=0,
    0,
    IFERROR(AB757+(((AC756+AC757)/2)*J757)+(IF(Z756&gt;Z757,
                '1D'!$D$8*((Z756^2-Z757^2)/(2*'1D'!$I$5)),
                '1D'!$D$9*((Z757^2-Z756^2)/(2*'1D'!$I$5)))+('1D'!$D$10*(ABS(I757)/90)*(MAX(Z756^2,
                        Z757^2)/(2*'1D'!$I$5))))-AB756,
        0))</f>
        <v>4.3650780154393942E-3</v>
      </c>
      <c r="AG756" s="5">
        <f ca="1">IF($A$2=0,
    1,
    IF(IFERROR(AG757,
            0)=0,
        0,
        IFERROR(IF(OR(ROUND(AD756,
                        3)&gt;=1,
                    AND(ABS(AF756)&lt;'1D'!$D$19,
                        AD756&lt;1)),
                1,
                0),
            0)))</f>
        <v>1</v>
      </c>
      <c r="AH756" s="5">
        <f ca="1">IFERROR(IF('1D'!V32="Supercritical",
        MAX('1D'!$D$16,
            IFERROR(L756,
                MAX('1D'!$D$16,
                    POWER((ABS(K756)^2)/('1D'!$I$5*MAX(F756,
                                0.1)^2),
                        1/3)))),
        IF('1D'!V32="Subcritical",
            MAX('1D'!$D$16,
                IFERROR(W756,
                    MAX('1D'!$D$16,
                        POWER((ABS(K756)^2)/('1D'!$I$5*MAX(F756,
                                    0.1)^2),
                            1/3)))),
            IF(IFERROR(T756,
                    -1E+99)&gt;=IFERROR(AE756,
                    -1E+99),
                MAX('1D'!$D$16,
                    IFERROR(L756,
                        MAX('1D'!$D$16,
                            POWER((ABS(K756)^2)/('1D'!$I$5*MAX(F756,
                                        0.1)^2),
                                1/3)))),
                MAX('1D'!$D$16,
                    IFERROR(W756,
                        MAX('1D'!$D$16,
                            POWER((ABS(K756)^2)/('1D'!$I$5*MAX(F756,
                                        0.1)^2),
                                1/3))))))),
    MAX('1D'!$D$16,
        POWER((ABS(K756)^2)/('1D'!$I$5*MAX(F756,
                    0.1)^2),
            1/3)))</f>
        <v>2.0411692021517887</v>
      </c>
      <c r="AI756" s="5">
        <f t="shared" ca="1" si="162"/>
        <v>634.23066920215172</v>
      </c>
      <c r="AJ756" s="5">
        <f ca="1">AI756+((ABS(K756)/MAX(((F756)+(G756)*(AH756))*(AH756),
            0.000001))^2)/(2*'1D'!$I$5)</f>
        <v>635.46755485276549</v>
      </c>
      <c r="AM756">
        <v>0</v>
      </c>
      <c r="AN756">
        <v>0</v>
      </c>
      <c r="AO756" s="5">
        <f t="shared" si="163"/>
        <v>0</v>
      </c>
      <c r="AP756" s="5">
        <f t="shared" si="167"/>
        <v>0</v>
      </c>
      <c r="AQ756" s="5">
        <f ca="1">ABS(ABS(K756)/MAX(((F756)+(G756)*(AH756))*(AH756),
        0.000001))/SQRT('1D'!$I$5*MAX((((F756)+(G756)*(AH756))*(AH756))/MAX((F756)+2*(G756)*(AH756),
            0.000001),
        0.000001))</f>
        <v>1.1008807303617345</v>
      </c>
      <c r="AR756" s="5" t="str">
        <f t="shared" ca="1" si="164"/>
        <v>Supercritical</v>
      </c>
      <c r="AS756" s="5">
        <f ca="1">((ABS(K756)*'1D'!$D$6)/(MAX(((F756)+(G756)*(AH756))*(AH756),
            0.000001)*MAX(((((F756)+(G756)*(AH756))*(AH756))/MAX((F756)+2*(AH756)*SQRT(1+(G756)^2),
                    0.000001))^(2/3),
            0.000001)))^2</f>
        <v>4.6368613730779417E-3</v>
      </c>
    </row>
    <row r="757" spans="1:45" x14ac:dyDescent="0.35">
      <c r="A757">
        <v>748</v>
      </c>
      <c r="B757">
        <v>746.995</v>
      </c>
      <c r="C757">
        <v>616092.96200000006</v>
      </c>
      <c r="D757">
        <v>3097259.7439999999</v>
      </c>
      <c r="E757">
        <v>632.18899999999996</v>
      </c>
      <c r="F757">
        <v>5.0670000000000002</v>
      </c>
      <c r="G757">
        <v>0</v>
      </c>
      <c r="H757" t="s">
        <v>176</v>
      </c>
      <c r="I757">
        <v>0.53800000000000003</v>
      </c>
      <c r="J757" s="5">
        <f t="shared" si="165"/>
        <v>0.99900000000002365</v>
      </c>
      <c r="K757" s="5">
        <f t="shared" ca="1" si="166"/>
        <v>50.95</v>
      </c>
      <c r="L757" s="5">
        <f ca="1">IF($A$2=0,
    IFERROR(L756,
        MAX('1D'!$D$16,
            POWER((ABS(K757)^2)/('1D'!$I$5*MAX(F757,
                        0.1)^2),
                1/3))),
    IF(IFERROR(V756,
            0)=0,
        IFERROR(L756,
            MAX('1D'!$D$16,
                POWER((ABS(K757)^2)/('1D'!$I$5*MAX(F757,
                            0.1)^2),
                    1/3))),
        IF(OR(IFERROR(L757,
                    0)=0,
                IFERROR(S756,
                    0)&lt;1,
                IFERROR(S757,
                    0)&lt;1),
            MAX('1D'!$D$16,
                POWER((ABS(K757)^2)/('1D'!$I$5*MAX(F757,
                            0.1)^2),
                    1/3)),
            IF(IFERROR(U757,
                    0)&gt;0,
                MAX('1D'!$D$16,
                    IFERROR(L757,
                        0)+((IFERROR(U757,
                                0))*'1D'!$D$18*IF((IFERROR(S757,
                                    0))&lt;1,
                            1,
                            -1))),
                IF(IFERROR(U757,
                        0)&lt;0,
                    IF(ABS((MAX('1D'!$D$16,
                                    POWER((ABS(K757)^2)/('1D'!$I$5*MAX(F757,
                                                0.1)^2),
                                        1/3)))-IFERROR(L757,
                                0))&gt;'1D'!$D$19,
                        MAX('1D'!$D$16,
                            IF((MAX('1D'!$D$16,
                                        POWER((ABS(K757)^2)/('1D'!$I$5*MAX(F757,
                                                    0.1)^2),
                                            1/3)))&gt;IFERROR(L757,
                                    0),
                                MIN((MAX('1D'!$D$16,
                                            POWER((ABS(K757)^2)/('1D'!$I$5*MAX(F757,
                                                        0.1)^2),
                                                1/3))),
                                    IFERROR(L757,
                                        0)+(MIN(ABS(IFERROR(U757,
                                                    0))*'1D'!$D$18,
                                            ABS((MAX('1D'!$D$16,
                                                        POWER((ABS(K757)^2)/('1D'!$I$5*MAX(F757,
                                                                    0.1)^2),
                                                            1/3)))-IFERROR(L757,
                                                    0))))),
                                MAX((MAX('1D'!$D$16,
                                            POWER((ABS(K757)^2)/('1D'!$I$5*MAX(F757,
                                                        0.1)^2),
                                                1/3))),
                                    IFERROR(L757,
                                        0)-(MIN(ABS(IFERROR(U757,
                                                    0))*'1D'!$D$18,
                                            ABS((MAX('1D'!$D$16,
                                                        POWER((ABS(K757)^2)/('1D'!$I$5*MAX(F757,
                                                                    0.1)^2),
                                                            1/3)))-IFERROR(L757,
                                                    0))))))),
                        MAX('1D'!$D$16,
                            POWER((ABS(K757)^2)/('1D'!$I$5*MAX(F757,
                                        0.1)^2),
                                1/3))),
                    MAX('1D'!$D$16,
                        IFERROR(L757,
                            0)))))))</f>
        <v>2.0411692021517887</v>
      </c>
      <c r="M757" s="5">
        <f t="shared" ca="1" si="154"/>
        <v>10.342604347303114</v>
      </c>
      <c r="N757" s="5">
        <f t="shared" ca="1" si="155"/>
        <v>1.1304210086314284</v>
      </c>
      <c r="O757" s="5">
        <f t="shared" ca="1" si="156"/>
        <v>4.9262253770043394</v>
      </c>
      <c r="P757" s="5">
        <f t="shared" ca="1" si="157"/>
        <v>634.23016920215173</v>
      </c>
      <c r="Q757" s="5">
        <f ca="1">P757+((ABS(K757)/MAX(((F757)+(G757)*(L757))*(L757),
            0.000001))^2)/(2*'1D'!$I$5)</f>
        <v>635.4670548527655</v>
      </c>
      <c r="R757" s="5">
        <f ca="1">((ABS(K757)*'1D'!$D$6)/(MAX(((F757)+(G757)*(L757))*(L757),
            0.000001)*MAX(((((F757)+(G757)*(L757))*(L757))/MAX((F757)+2*(L757)*SQRT(1+(G757)^2),
                    0.000001))^(2/3),
            0.000001)))^2</f>
        <v>4.6368613730779417E-3</v>
      </c>
      <c r="S757" s="5">
        <f ca="1">ABS(ABS(K757)/MAX(((F757)+(G757)*(L757))*(L757),
        0.000001))/SQRT('1D'!$I$5*MAX((((F757)+(G757)*(L757))*(L757))/MAX((F757)+2*(G757)*(L757),
            0.000001),
        0.000001))</f>
        <v>1.1008807303617345</v>
      </c>
      <c r="T757" s="5">
        <f ca="1">((F757)*(L757)^2)/2+(G757)*(L757)^3/3+(ABS(K757)^2)/('1D'!$I$5*MAX(((F757)+(G757)*(L757))*(L757),
        0.000001))</f>
        <v>36.140740546187139</v>
      </c>
      <c r="U757" s="5">
        <f ca="1">IF($A$2=0,
    0,
    IFERROR(Q756-(((R756+R757)/2)*J757)-(IF(O756&gt;O757,
                '1D'!$D$8*((O756^2-O757^2)/(2*'1D'!$I$5)),
                '1D'!$D$9*((O757^2-O756^2)/(2*'1D'!$I$5)))+('1D'!$D$10*(ABS(I757)/90)*(MAX(O756^2,
                        O757^2)/(2*'1D'!$I$5))))-Q757,
        0))</f>
        <v>-5.2412986451599863E-3</v>
      </c>
      <c r="V757" s="5">
        <f ca="1">IF($A$2=0,
    1,
    IF(IFERROR(V756,
            0)=0,
        0,
        IFERROR(IF(ROUND(S757,
                    3)=1,
                1,
                IF(AND(ABS(U757)&lt;'1D'!$D$19,
                        S757&gt;1),
                    1,
                    0)),
            0)))</f>
        <v>0</v>
      </c>
      <c r="W757" s="5">
        <f ca="1">IF($A$2=0,
    MAX(MAX('1D'!$D$16,
            MAX('1D'!$D$16,
                POWER((ABS(K757)^2)/('1D'!$I$5*MAX(F757,
                            0.1)^2),
                    1/3))),
        IFERROR(W1396,
            MAX(MAX('1D'!$D$16,
                    MAX('1D'!$D$16,
                        POWER((ABS(K757)^2)/('1D'!$I$5*MAX(F757,
                                    0.1)^2),
                            1/3))),
                ($L$2)-E1396))),
    IF(IFERROR(AG758,
            0)=0,
        MAX(MAX('1D'!$D$16,
                MAX('1D'!$D$16,
                    POWER((ABS(K757)^2)/('1D'!$I$5*MAX(F757,
                                0.1)^2),
                        1/3))),
            IFERROR(W1396,
                MAX(MAX('1D'!$D$16,
                        MAX('1D'!$D$16,
                            POWER((ABS(K757)^2)/('1D'!$I$5*MAX(F757,
                                        0.1)^2),
                                1/3))),
                    ($L$2)-E1396))),
        IF(IFERROR(W757,
                0)=0,
            MAX(MAX('1D'!$D$16,
                    MAX('1D'!$D$16,
                        POWER((ABS(K757)^2)/('1D'!$I$5*MAX(F757,
                                    0.1)^2),
                            1/3))),
                IFERROR(W1396,
                    MAX(MAX('1D'!$D$16,
                            MAX('1D'!$D$16,
                                POWER((ABS(K757)^2)/('1D'!$I$5*MAX(F757,
                                            0.1)^2),
                                    1/3))),
                        ($L$2)-E1396))),
            IF(OR(IFERROR(AD757,
                        0)&gt;=1,
                    IFERROR(AD758,
                        0)&gt;=1),
                MAX('1D'!$D$16,
                    MAX('1D'!$D$16,
                        POWER((ABS(K757)^2)/('1D'!$I$5*MAX(F757,
                                    0.1)^2),
                            1/3))),
                IF(ABS(IFERROR(AF757,
                            0))&lt;'1D'!$D$19,
                    MAX(MAX('1D'!$D$16,
                            MAX('1D'!$D$16,
                                POWER((ABS(K757)^2)/('1D'!$I$5*MAX(F757,
                                            0.1)^2),
                                    1/3))),
                        IFERROR(W757,
                            0)),
                    MAX(MAX('1D'!$D$16,
                            MAX('1D'!$D$16,
                                POWER((ABS(K757)^2)/('1D'!$I$5*MAX(F757,
                                            0.1)^2),
                                    1/3))),
                        (IFERROR(W757,
                                0))+((IFERROR(AF757,
                                    0))*'1D'!$D$18)))))))</f>
        <v>2.1762353150568448</v>
      </c>
      <c r="X757" s="5">
        <f t="shared" ca="1" si="158"/>
        <v>11.026984341393034</v>
      </c>
      <c r="Y757" s="5">
        <f t="shared" ca="1" si="159"/>
        <v>1.1706586043317746</v>
      </c>
      <c r="Z757" s="5">
        <f t="shared" ca="1" si="160"/>
        <v>4.6204835721716018</v>
      </c>
      <c r="AA757" s="5">
        <f t="shared" ca="1" si="161"/>
        <v>634.36523531505679</v>
      </c>
      <c r="AB757" s="5">
        <f ca="1">AA757+((ABS(K757)/MAX(((F757)+(G757)*(W757))*(W757),
            0.000001))^2)/(2*'1D'!$I$5)</f>
        <v>635.45335297258521</v>
      </c>
      <c r="AC757" s="5">
        <f ca="1">((ABS(K757)*'1D'!$D$6)/(MAX(((F757)+(G757)*(W757))*(W757),
            0.000001)*MAX(((((F757)+(G757)*(W757))*(W757))/MAX((F757)+2*(W757)*SQRT(1+(G757)^2),
                    0.000001))^(2/3),
            0.000001)))^2</f>
        <v>3.8932924749513747E-3</v>
      </c>
      <c r="AD757" s="5">
        <f ca="1">ABS(ABS(K757)/MAX(((F757)+(G757)*(W757))*(W757),
        0.000001))/SQRT('1D'!$I$5*MAX((((F757)+(G757)*(W757))*(W757))/MAX((F757)+2*(G757)*(W757),
            0.000001),
        0.000001))</f>
        <v>1</v>
      </c>
      <c r="AE757" s="5">
        <f ca="1">((F757)*(W757)^2)/2+(G757)*(W757)^3/3+(ABS(K757)^2)/('1D'!$I$5*MAX(((F757)+(G757)*(W757))*(W757),
        0.000001))</f>
        <v>35.995969113477543</v>
      </c>
      <c r="AF757" s="5">
        <f ca="1">IF($A$2=0,
    0,
    IFERROR(AB758+(((AC757+AC758)/2)*J758)+(IF(Z757&gt;Z758,
                '1D'!$D$8*((Z757^2-Z758^2)/(2*'1D'!$I$5)),
                '1D'!$D$9*((Z758^2-Z757^2)/(2*'1D'!$I$5)))+('1D'!$D$10*(ABS(I758)/90)*(MAX(Z757^2,
                        Z758^2)/(2*'1D'!$I$5))))-AB757,
        0))</f>
        <v>4.5415228372576166E-3</v>
      </c>
      <c r="AG757" s="5">
        <f ca="1">IF($A$2=0,
    1,
    IF(IFERROR(AG758,
            0)=0,
        0,
        IFERROR(IF(OR(ROUND(AD757,
                        3)&gt;=1,
                    AND(ABS(AF757)&lt;'1D'!$D$19,
                        AD757&lt;1)),
                1,
                0),
            0)))</f>
        <v>1</v>
      </c>
      <c r="AH757" s="5">
        <f ca="1">IFERROR(IF('1D'!V32="Supercritical",
        MAX('1D'!$D$16,
            IFERROR(L757,
                MAX('1D'!$D$16,
                    POWER((ABS(K757)^2)/('1D'!$I$5*MAX(F757,
                                0.1)^2),
                        1/3)))),
        IF('1D'!V32="Subcritical",
            MAX('1D'!$D$16,
                IFERROR(W757,
                    MAX('1D'!$D$16,
                        POWER((ABS(K757)^2)/('1D'!$I$5*MAX(F757,
                                    0.1)^2),
                            1/3)))),
            IF(IFERROR(T757,
                    -1E+99)&gt;=IFERROR(AE757,
                    -1E+99),
                MAX('1D'!$D$16,
                    IFERROR(L757,
                        MAX('1D'!$D$16,
                            POWER((ABS(K757)^2)/('1D'!$I$5*MAX(F757,
                                        0.1)^2),
                                1/3)))),
                MAX('1D'!$D$16,
                    IFERROR(W757,
                        MAX('1D'!$D$16,
                            POWER((ABS(K757)^2)/('1D'!$I$5*MAX(F757,
                                        0.1)^2),
                                1/3))))))),
    MAX('1D'!$D$16,
        POWER((ABS(K757)^2)/('1D'!$I$5*MAX(F757,
                    0.1)^2),
            1/3)))</f>
        <v>2.0411692021517887</v>
      </c>
      <c r="AI757" s="5">
        <f t="shared" ca="1" si="162"/>
        <v>634.23016920215173</v>
      </c>
      <c r="AJ757" s="5">
        <f ca="1">AI757+((ABS(K757)/MAX(((F757)+(G757)*(AH757))*(AH757),
            0.000001))^2)/(2*'1D'!$I$5)</f>
        <v>635.4670548527655</v>
      </c>
      <c r="AM757">
        <v>0</v>
      </c>
      <c r="AN757">
        <v>0</v>
      </c>
      <c r="AO757" s="5">
        <f t="shared" si="163"/>
        <v>0</v>
      </c>
      <c r="AP757" s="5">
        <f t="shared" si="167"/>
        <v>0</v>
      </c>
      <c r="AQ757" s="5">
        <f ca="1">ABS(ABS(K757)/MAX(((F757)+(G757)*(AH757))*(AH757),
        0.000001))/SQRT('1D'!$I$5*MAX((((F757)+(G757)*(AH757))*(AH757))/MAX((F757)+2*(G757)*(AH757),
            0.000001),
        0.000001))</f>
        <v>1.1008807303617345</v>
      </c>
      <c r="AR757" s="5" t="str">
        <f t="shared" ca="1" si="164"/>
        <v>Supercritical</v>
      </c>
      <c r="AS757" s="5">
        <f ca="1">((ABS(K757)*'1D'!$D$6)/(MAX(((F757)+(G757)*(AH757))*(AH757),
            0.000001)*MAX(((((F757)+(G757)*(AH757))*(AH757))/MAX((F757)+2*(AH757)*SQRT(1+(G757)^2),
                    0.000001))^(2/3),
            0.000001)))^2</f>
        <v>4.6368613730779417E-3</v>
      </c>
    </row>
    <row r="758" spans="1:45" x14ac:dyDescent="0.35">
      <c r="A758">
        <v>749</v>
      </c>
      <c r="B758">
        <v>747.99599999999998</v>
      </c>
      <c r="C758">
        <v>616092.78500000003</v>
      </c>
      <c r="D758">
        <v>3097258.7590000001</v>
      </c>
      <c r="E758">
        <v>632.18849999999998</v>
      </c>
      <c r="F758">
        <v>5.0670000000000002</v>
      </c>
      <c r="G758">
        <v>0</v>
      </c>
      <c r="H758" t="s">
        <v>176</v>
      </c>
      <c r="I758">
        <v>0.63100000000000001</v>
      </c>
      <c r="J758" s="5">
        <f t="shared" si="165"/>
        <v>1.0009999999999764</v>
      </c>
      <c r="K758" s="5">
        <f t="shared" ca="1" si="166"/>
        <v>50.95</v>
      </c>
      <c r="L758" s="5">
        <f ca="1">IF($A$2=0,
    IFERROR(L757,
        MAX('1D'!$D$16,
            POWER((ABS(K758)^2)/('1D'!$I$5*MAX(F758,
                        0.1)^2),
                1/3))),
    IF(IFERROR(V757,
            0)=0,
        IFERROR(L757,
            MAX('1D'!$D$16,
                POWER((ABS(K758)^2)/('1D'!$I$5*MAX(F758,
                            0.1)^2),
                    1/3))),
        IF(OR(IFERROR(L758,
                    0)=0,
                IFERROR(S757,
                    0)&lt;1,
                IFERROR(S758,
                    0)&lt;1),
            MAX('1D'!$D$16,
                POWER((ABS(K758)^2)/('1D'!$I$5*MAX(F758,
                            0.1)^2),
                    1/3)),
            IF(IFERROR(U758,
                    0)&gt;0,
                MAX('1D'!$D$16,
                    IFERROR(L758,
                        0)+((IFERROR(U758,
                                0))*'1D'!$D$18*IF((IFERROR(S758,
                                    0))&lt;1,
                            1,
                            -1))),
                IF(IFERROR(U758,
                        0)&lt;0,
                    IF(ABS((MAX('1D'!$D$16,
                                    POWER((ABS(K758)^2)/('1D'!$I$5*MAX(F758,
                                                0.1)^2),
                                        1/3)))-IFERROR(L758,
                                0))&gt;'1D'!$D$19,
                        MAX('1D'!$D$16,
                            IF((MAX('1D'!$D$16,
                                        POWER((ABS(K758)^2)/('1D'!$I$5*MAX(F758,
                                                    0.1)^2),
                                            1/3)))&gt;IFERROR(L758,
                                    0),
                                MIN((MAX('1D'!$D$16,
                                            POWER((ABS(K758)^2)/('1D'!$I$5*MAX(F758,
                                                        0.1)^2),
                                                1/3))),
                                    IFERROR(L758,
                                        0)+(MIN(ABS(IFERROR(U758,
                                                    0))*'1D'!$D$18,
                                            ABS((MAX('1D'!$D$16,
                                                        POWER((ABS(K758)^2)/('1D'!$I$5*MAX(F758,
                                                                    0.1)^2),
                                                            1/3)))-IFERROR(L758,
                                                    0))))),
                                MAX((MAX('1D'!$D$16,
                                            POWER((ABS(K758)^2)/('1D'!$I$5*MAX(F758,
                                                        0.1)^2),
                                                1/3))),
                                    IFERROR(L758,
                                        0)-(MIN(ABS(IFERROR(U758,
                                                    0))*'1D'!$D$18,
                                            ABS((MAX('1D'!$D$16,
                                                        POWER((ABS(K758)^2)/('1D'!$I$5*MAX(F758,
                                                                    0.1)^2),
                                                            1/3)))-IFERROR(L758,
                                                    0))))))),
                        MAX('1D'!$D$16,
                            POWER((ABS(K758)^2)/('1D'!$I$5*MAX(F758,
                                        0.1)^2),
                                1/3))),
                    MAX('1D'!$D$16,
                        IFERROR(L758,
                            0)))))))</f>
        <v>2.0411692021517887</v>
      </c>
      <c r="M758" s="5">
        <f t="shared" ca="1" si="154"/>
        <v>10.342604347303114</v>
      </c>
      <c r="N758" s="5">
        <f t="shared" ca="1" si="155"/>
        <v>1.1304210086314284</v>
      </c>
      <c r="O758" s="5">
        <f t="shared" ca="1" si="156"/>
        <v>4.9262253770043394</v>
      </c>
      <c r="P758" s="5">
        <f t="shared" ca="1" si="157"/>
        <v>634.22966920215174</v>
      </c>
      <c r="Q758" s="5">
        <f ca="1">P758+((ABS(K758)/MAX(((F758)+(G758)*(L758))*(L758),
            0.000001))^2)/(2*'1D'!$I$5)</f>
        <v>635.46655485276551</v>
      </c>
      <c r="R758" s="5">
        <f ca="1">((ABS(K758)*'1D'!$D$6)/(MAX(((F758)+(G758)*(L758))*(L758),
            0.000001)*MAX(((((F758)+(G758)*(L758))*(L758))/MAX((F758)+2*(L758)*SQRT(1+(G758)^2),
                    0.000001))^(2/3),
            0.000001)))^2</f>
        <v>4.6368613730779417E-3</v>
      </c>
      <c r="S758" s="5">
        <f ca="1">ABS(ABS(K758)/MAX(((F758)+(G758)*(L758))*(L758),
        0.000001))/SQRT('1D'!$I$5*MAX((((F758)+(G758)*(L758))*(L758))/MAX((F758)+2*(G758)*(L758),
            0.000001),
        0.000001))</f>
        <v>1.1008807303617345</v>
      </c>
      <c r="T758" s="5">
        <f ca="1">((F758)*(L758)^2)/2+(G758)*(L758)^3/3+(ABS(K758)^2)/('1D'!$I$5*MAX(((F758)+(G758)*(L758))*(L758),
        0.000001))</f>
        <v>36.140740546187139</v>
      </c>
      <c r="U758" s="5">
        <f ca="1">IF($A$2=0,
    0,
    IFERROR(Q757-(((R757+R758)/2)*J758)-(IF(O757&gt;O758,
                '1D'!$D$8*((O757^2-O758^2)/(2*'1D'!$I$5)),
                '1D'!$D$9*((O758^2-O757^2)/(2*'1D'!$I$5)))+('1D'!$D$10*(ABS(I758)/90)*(MAX(O757^2,
                        O758^2)/(2*'1D'!$I$5))))-Q758,
        0))</f>
        <v>-5.4422896437245072E-3</v>
      </c>
      <c r="V758" s="5">
        <f ca="1">IF($A$2=0,
    1,
    IF(IFERROR(V757,
            0)=0,
        0,
        IFERROR(IF(ROUND(S758,
                    3)=1,
                1,
                IF(AND(ABS(U758)&lt;'1D'!$D$19,
                        S758&gt;1),
                    1,
                    0)),
            0)))</f>
        <v>0</v>
      </c>
      <c r="W758" s="5">
        <f ca="1">IF($A$2=0,
    MAX(MAX('1D'!$D$16,
            MAX('1D'!$D$16,
                POWER((ABS(K758)^2)/('1D'!$I$5*MAX(F758,
                            0.1)^2),
                    1/3))),
        IFERROR(W1396,
            MAX(MAX('1D'!$D$16,
                    MAX('1D'!$D$16,
                        POWER((ABS(K758)^2)/('1D'!$I$5*MAX(F758,
                                    0.1)^2),
                            1/3))),
                ($L$2)-E1396))),
    IF(IFERROR(AG759,
            0)=0,
        MAX(MAX('1D'!$D$16,
                MAX('1D'!$D$16,
                    POWER((ABS(K758)^2)/('1D'!$I$5*MAX(F758,
                                0.1)^2),
                        1/3))),
            IFERROR(W1396,
                MAX(MAX('1D'!$D$16,
                        MAX('1D'!$D$16,
                            POWER((ABS(K758)^2)/('1D'!$I$5*MAX(F758,
                                        0.1)^2),
                                1/3))),
                    ($L$2)-E1396))),
        IF(IFERROR(W758,
                0)=0,
            MAX(MAX('1D'!$D$16,
                    MAX('1D'!$D$16,
                        POWER((ABS(K758)^2)/('1D'!$I$5*MAX(F758,
                                    0.1)^2),
                            1/3))),
                IFERROR(W1396,
                    MAX(MAX('1D'!$D$16,
                            MAX('1D'!$D$16,
                                POWER((ABS(K758)^2)/('1D'!$I$5*MAX(F758,
                                            0.1)^2),
                                    1/3))),
                        ($L$2)-E1396))),
            IF(OR(IFERROR(AD758,
                        0)&gt;=1,
                    IFERROR(AD759,
                        0)&gt;=1),
                MAX('1D'!$D$16,
                    MAX('1D'!$D$16,
                        POWER((ABS(K758)^2)/('1D'!$I$5*MAX(F758,
                                    0.1)^2),
                            1/3))),
                IF(ABS(IFERROR(AF758,
                            0))&lt;'1D'!$D$19,
                    MAX(MAX('1D'!$D$16,
                            MAX('1D'!$D$16,
                                POWER((ABS(K758)^2)/('1D'!$I$5*MAX(F758,
                                            0.1)^2),
                                    1/3))),
                        IFERROR(W758,
                            0)),
                    MAX(MAX('1D'!$D$16,
                            MAX('1D'!$D$16,
                                POWER((ABS(K758)^2)/('1D'!$I$5*MAX(F758,
                                            0.1)^2),
                                    1/3))),
                        (IFERROR(W758,
                                0))+((IFERROR(AF758,
                                    0))*'1D'!$D$18)))))))</f>
        <v>2.1762353150568448</v>
      </c>
      <c r="X758" s="5">
        <f t="shared" ca="1" si="158"/>
        <v>11.026984341393034</v>
      </c>
      <c r="Y758" s="5">
        <f t="shared" ca="1" si="159"/>
        <v>1.1706586043317746</v>
      </c>
      <c r="Z758" s="5">
        <f t="shared" ca="1" si="160"/>
        <v>4.6204835721716018</v>
      </c>
      <c r="AA758" s="5">
        <f t="shared" ca="1" si="161"/>
        <v>634.36473531505681</v>
      </c>
      <c r="AB758" s="5">
        <f ca="1">AA758+((ABS(K758)/MAX(((F758)+(G758)*(W758))*(W758),
            0.000001))^2)/(2*'1D'!$I$5)</f>
        <v>635.45285297258522</v>
      </c>
      <c r="AC758" s="5">
        <f ca="1">((ABS(K758)*'1D'!$D$6)/(MAX(((F758)+(G758)*(W758))*(W758),
            0.000001)*MAX(((((F758)+(G758)*(W758))*(W758))/MAX((F758)+2*(W758)*SQRT(1+(G758)^2),
                    0.000001))^(2/3),
            0.000001)))^2</f>
        <v>3.8932924749513747E-3</v>
      </c>
      <c r="AD758" s="5">
        <f ca="1">ABS(ABS(K758)/MAX(((F758)+(G758)*(W758))*(W758),
        0.000001))/SQRT('1D'!$I$5*MAX((((F758)+(G758)*(W758))*(W758))/MAX((F758)+2*(G758)*(W758),
            0.000001),
        0.000001))</f>
        <v>1</v>
      </c>
      <c r="AE758" s="5">
        <f ca="1">((F758)*(W758)^2)/2+(G758)*(W758)^3/3+(ABS(K758)^2)/('1D'!$I$5*MAX(((F758)+(G758)*(W758))*(W758),
        0.000001))</f>
        <v>35.995969113477543</v>
      </c>
      <c r="AF758" s="5">
        <f ca="1">IF($A$2=0,
    0,
    IFERROR(AB759+(((AC758+AC759)/2)*J759)+(IF(Z758&gt;Z759,
                '1D'!$D$8*((Z758^2-Z759^2)/(2*'1D'!$I$5)),
                '1D'!$D$9*((Z759^2-Z758^2)/(2*'1D'!$I$5)))+('1D'!$D$10*(ABS(I759)/90)*(MAX(Z758^2,
                        Z759^2)/(2*'1D'!$I$5))))-AB758,
        0))</f>
        <v>4.3327007192601741E-3</v>
      </c>
      <c r="AG758" s="5">
        <f ca="1">IF($A$2=0,
    1,
    IF(IFERROR(AG759,
            0)=0,
        0,
        IFERROR(IF(OR(ROUND(AD758,
                        3)&gt;=1,
                    AND(ABS(AF758)&lt;'1D'!$D$19,
                        AD758&lt;1)),
                1,
                0),
            0)))</f>
        <v>1</v>
      </c>
      <c r="AH758" s="5">
        <f ca="1">IFERROR(IF('1D'!V32="Supercritical",
        MAX('1D'!$D$16,
            IFERROR(L758,
                MAX('1D'!$D$16,
                    POWER((ABS(K758)^2)/('1D'!$I$5*MAX(F758,
                                0.1)^2),
                        1/3)))),
        IF('1D'!V32="Subcritical",
            MAX('1D'!$D$16,
                IFERROR(W758,
                    MAX('1D'!$D$16,
                        POWER((ABS(K758)^2)/('1D'!$I$5*MAX(F758,
                                    0.1)^2),
                            1/3)))),
            IF(IFERROR(T758,
                    -1E+99)&gt;=IFERROR(AE758,
                    -1E+99),
                MAX('1D'!$D$16,
                    IFERROR(L758,
                        MAX('1D'!$D$16,
                            POWER((ABS(K758)^2)/('1D'!$I$5*MAX(F758,
                                        0.1)^2),
                                1/3)))),
                MAX('1D'!$D$16,
                    IFERROR(W758,
                        MAX('1D'!$D$16,
                            POWER((ABS(K758)^2)/('1D'!$I$5*MAX(F758,
                                        0.1)^2),
                                1/3))))))),
    MAX('1D'!$D$16,
        POWER((ABS(K758)^2)/('1D'!$I$5*MAX(F758,
                    0.1)^2),
            1/3)))</f>
        <v>2.0411692021517887</v>
      </c>
      <c r="AI758" s="5">
        <f t="shared" ca="1" si="162"/>
        <v>634.22966920215174</v>
      </c>
      <c r="AJ758" s="5">
        <f ca="1">AI758+((ABS(K758)/MAX(((F758)+(G758)*(AH758))*(AH758),
            0.000001))^2)/(2*'1D'!$I$5)</f>
        <v>635.46655485276551</v>
      </c>
      <c r="AM758">
        <v>0</v>
      </c>
      <c r="AN758">
        <v>0</v>
      </c>
      <c r="AO758" s="5">
        <f t="shared" si="163"/>
        <v>0</v>
      </c>
      <c r="AP758" s="5">
        <f t="shared" si="167"/>
        <v>0</v>
      </c>
      <c r="AQ758" s="5">
        <f ca="1">ABS(ABS(K758)/MAX(((F758)+(G758)*(AH758))*(AH758),
        0.000001))/SQRT('1D'!$I$5*MAX((((F758)+(G758)*(AH758))*(AH758))/MAX((F758)+2*(G758)*(AH758),
            0.000001),
        0.000001))</f>
        <v>1.1008807303617345</v>
      </c>
      <c r="AR758" s="5" t="str">
        <f t="shared" ca="1" si="164"/>
        <v>Supercritical</v>
      </c>
      <c r="AS758" s="5">
        <f ca="1">((ABS(K758)*'1D'!$D$6)/(MAX(((F758)+(G758)*(AH758))*(AH758),
            0.000001)*MAX(((((F758)+(G758)*(AH758))*(AH758))/MAX((F758)+2*(AH758)*SQRT(1+(G758)^2),
                    0.000001))^(2/3),
            0.000001)))^2</f>
        <v>4.6368613730779417E-3</v>
      </c>
    </row>
    <row r="759" spans="1:45" x14ac:dyDescent="0.35">
      <c r="A759">
        <v>750</v>
      </c>
      <c r="B759">
        <v>748.99599999999998</v>
      </c>
      <c r="C759">
        <v>616092.61899999995</v>
      </c>
      <c r="D759">
        <v>3097257.773</v>
      </c>
      <c r="E759">
        <v>632.18799999999999</v>
      </c>
      <c r="F759">
        <v>5.0670000000000002</v>
      </c>
      <c r="G759">
        <v>0</v>
      </c>
      <c r="H759" t="s">
        <v>176</v>
      </c>
      <c r="I759">
        <v>0.51800000000000002</v>
      </c>
      <c r="J759" s="5">
        <f t="shared" si="165"/>
        <v>1</v>
      </c>
      <c r="K759" s="5">
        <f t="shared" ca="1" si="166"/>
        <v>50.95</v>
      </c>
      <c r="L759" s="5">
        <f ca="1">IF($A$2=0,
    IFERROR(L758,
        MAX('1D'!$D$16,
            POWER((ABS(K759)^2)/('1D'!$I$5*MAX(F759,
                        0.1)^2),
                1/3))),
    IF(IFERROR(V758,
            0)=0,
        IFERROR(L758,
            MAX('1D'!$D$16,
                POWER((ABS(K759)^2)/('1D'!$I$5*MAX(F759,
                            0.1)^2),
                    1/3))),
        IF(OR(IFERROR(L759,
                    0)=0,
                IFERROR(S758,
                    0)&lt;1,
                IFERROR(S759,
                    0)&lt;1),
            MAX('1D'!$D$16,
                POWER((ABS(K759)^2)/('1D'!$I$5*MAX(F759,
                            0.1)^2),
                    1/3)),
            IF(IFERROR(U759,
                    0)&gt;0,
                MAX('1D'!$D$16,
                    IFERROR(L759,
                        0)+((IFERROR(U759,
                                0))*'1D'!$D$18*IF((IFERROR(S759,
                                    0))&lt;1,
                            1,
                            -1))),
                IF(IFERROR(U759,
                        0)&lt;0,
                    IF(ABS((MAX('1D'!$D$16,
                                    POWER((ABS(K759)^2)/('1D'!$I$5*MAX(F759,
                                                0.1)^2),
                                        1/3)))-IFERROR(L759,
                                0))&gt;'1D'!$D$19,
                        MAX('1D'!$D$16,
                            IF((MAX('1D'!$D$16,
                                        POWER((ABS(K759)^2)/('1D'!$I$5*MAX(F759,
                                                    0.1)^2),
                                            1/3)))&gt;IFERROR(L759,
                                    0),
                                MIN((MAX('1D'!$D$16,
                                            POWER((ABS(K759)^2)/('1D'!$I$5*MAX(F759,
                                                        0.1)^2),
                                                1/3))),
                                    IFERROR(L759,
                                        0)+(MIN(ABS(IFERROR(U759,
                                                    0))*'1D'!$D$18,
                                            ABS((MAX('1D'!$D$16,
                                                        POWER((ABS(K759)^2)/('1D'!$I$5*MAX(F759,
                                                                    0.1)^2),
                                                            1/3)))-IFERROR(L759,
                                                    0))))),
                                MAX((MAX('1D'!$D$16,
                                            POWER((ABS(K759)^2)/('1D'!$I$5*MAX(F759,
                                                        0.1)^2),
                                                1/3))),
                                    IFERROR(L759,
                                        0)-(MIN(ABS(IFERROR(U759,
                                                    0))*'1D'!$D$18,
                                            ABS((MAX('1D'!$D$16,
                                                        POWER((ABS(K759)^2)/('1D'!$I$5*MAX(F759,
                                                                    0.1)^2),
                                                            1/3)))-IFERROR(L759,
                                                    0))))))),
                        MAX('1D'!$D$16,
                            POWER((ABS(K759)^2)/('1D'!$I$5*MAX(F759,
                                        0.1)^2),
                                1/3))),
                    MAX('1D'!$D$16,
                        IFERROR(L759,
                            0)))))))</f>
        <v>2.0411692021517887</v>
      </c>
      <c r="M759" s="5">
        <f t="shared" ca="1" si="154"/>
        <v>10.342604347303114</v>
      </c>
      <c r="N759" s="5">
        <f t="shared" ca="1" si="155"/>
        <v>1.1304210086314284</v>
      </c>
      <c r="O759" s="5">
        <f t="shared" ca="1" si="156"/>
        <v>4.9262253770043394</v>
      </c>
      <c r="P759" s="5">
        <f t="shared" ca="1" si="157"/>
        <v>634.22916920215175</v>
      </c>
      <c r="Q759" s="5">
        <f ca="1">P759+((ABS(K759)/MAX(((F759)+(G759)*(L759))*(L759),
            0.000001))^2)/(2*'1D'!$I$5)</f>
        <v>635.46605485276552</v>
      </c>
      <c r="R759" s="5">
        <f ca="1">((ABS(K759)*'1D'!$D$6)/(MAX(((F759)+(G759)*(L759))*(L759),
            0.000001)*MAX(((((F759)+(G759)*(L759))*(L759))/MAX((F759)+2*(L759)*SQRT(1+(G759)^2),
                    0.000001))^(2/3),
            0.000001)))^2</f>
        <v>4.6368613730779417E-3</v>
      </c>
      <c r="S759" s="5">
        <f ca="1">ABS(ABS(K759)/MAX(((F759)+(G759)*(L759))*(L759),
        0.000001))/SQRT('1D'!$I$5*MAX((((F759)+(G759)*(L759))*(L759))/MAX((F759)+2*(G759)*(L759),
            0.000001),
        0.000001))</f>
        <v>1.1008807303617345</v>
      </c>
      <c r="T759" s="5">
        <f ca="1">((F759)*(L759)^2)/2+(G759)*(L759)^3/3+(ABS(K759)^2)/('1D'!$I$5*MAX(((F759)+(G759)*(L759))*(L759),
        0.000001))</f>
        <v>36.140740546187139</v>
      </c>
      <c r="U759" s="5">
        <f ca="1">IF($A$2=0,
    0,
    IFERROR(Q758-(((R758+R759)/2)*J759)-(IF(O758&gt;O759,
                '1D'!$D$8*((O758^2-O759^2)/(2*'1D'!$I$5)),
                '1D'!$D$9*((O759^2-O758^2)/(2*'1D'!$I$5)))+('1D'!$D$10*(ABS(I759)/90)*(MAX(O758^2,
                        O759^2)/(2*'1D'!$I$5))))-Q759,
        0))</f>
        <v>-5.2047059848518984E-3</v>
      </c>
      <c r="V759" s="5">
        <f ca="1">IF($A$2=0,
    1,
    IF(IFERROR(V758,
            0)=0,
        0,
        IFERROR(IF(ROUND(S759,
                    3)=1,
                1,
                IF(AND(ABS(U759)&lt;'1D'!$D$19,
                        S759&gt;1),
                    1,
                    0)),
            0)))</f>
        <v>0</v>
      </c>
      <c r="W759" s="5">
        <f ca="1">IF($A$2=0,
    MAX(MAX('1D'!$D$16,
            MAX('1D'!$D$16,
                POWER((ABS(K759)^2)/('1D'!$I$5*MAX(F759,
                            0.1)^2),
                    1/3))),
        IFERROR(W1396,
            MAX(MAX('1D'!$D$16,
                    MAX('1D'!$D$16,
                        POWER((ABS(K759)^2)/('1D'!$I$5*MAX(F759,
                                    0.1)^2),
                            1/3))),
                ($L$2)-E1396))),
    IF(IFERROR(AG760,
            0)=0,
        MAX(MAX('1D'!$D$16,
                MAX('1D'!$D$16,
                    POWER((ABS(K759)^2)/('1D'!$I$5*MAX(F759,
                                0.1)^2),
                        1/3))),
            IFERROR(W1396,
                MAX(MAX('1D'!$D$16,
                        MAX('1D'!$D$16,
                            POWER((ABS(K759)^2)/('1D'!$I$5*MAX(F759,
                                        0.1)^2),
                                1/3))),
                    ($L$2)-E1396))),
        IF(IFERROR(W759,
                0)=0,
            MAX(MAX('1D'!$D$16,
                    MAX('1D'!$D$16,
                        POWER((ABS(K759)^2)/('1D'!$I$5*MAX(F759,
                                    0.1)^2),
                            1/3))),
                IFERROR(W1396,
                    MAX(MAX('1D'!$D$16,
                            MAX('1D'!$D$16,
                                POWER((ABS(K759)^2)/('1D'!$I$5*MAX(F759,
                                            0.1)^2),
                                    1/3))),
                        ($L$2)-E1396))),
            IF(OR(IFERROR(AD759,
                        0)&gt;=1,
                    IFERROR(AD760,
                        0)&gt;=1),
                MAX('1D'!$D$16,
                    MAX('1D'!$D$16,
                        POWER((ABS(K759)^2)/('1D'!$I$5*MAX(F759,
                                    0.1)^2),
                            1/3))),
                IF(ABS(IFERROR(AF759,
                            0))&lt;'1D'!$D$19,
                    MAX(MAX('1D'!$D$16,
                            MAX('1D'!$D$16,
                                POWER((ABS(K759)^2)/('1D'!$I$5*MAX(F759,
                                            0.1)^2),
                                    1/3))),
                        IFERROR(W759,
                            0)),
                    MAX(MAX('1D'!$D$16,
                            MAX('1D'!$D$16,
                                POWER((ABS(K759)^2)/('1D'!$I$5*MAX(F759,
                                            0.1)^2),
                                    1/3))),
                        (IFERROR(W759,
                                0))+((IFERROR(AF759,
                                    0))*'1D'!$D$18)))))))</f>
        <v>2.1762353150568448</v>
      </c>
      <c r="X759" s="5">
        <f t="shared" ca="1" si="158"/>
        <v>11.026984341393034</v>
      </c>
      <c r="Y759" s="5">
        <f t="shared" ca="1" si="159"/>
        <v>1.1706586043317746</v>
      </c>
      <c r="Z759" s="5">
        <f t="shared" ca="1" si="160"/>
        <v>4.6204835721716018</v>
      </c>
      <c r="AA759" s="5">
        <f t="shared" ca="1" si="161"/>
        <v>634.36423531505682</v>
      </c>
      <c r="AB759" s="5">
        <f ca="1">AA759+((ABS(K759)/MAX(((F759)+(G759)*(W759))*(W759),
            0.000001))^2)/(2*'1D'!$I$5)</f>
        <v>635.45235297258523</v>
      </c>
      <c r="AC759" s="5">
        <f ca="1">((ABS(K759)*'1D'!$D$6)/(MAX(((F759)+(G759)*(W759))*(W759),
            0.000001)*MAX(((((F759)+(G759)*(W759))*(W759))/MAX((F759)+2*(W759)*SQRT(1+(G759)^2),
                    0.000001))^(2/3),
            0.000001)))^2</f>
        <v>3.8932924749513747E-3</v>
      </c>
      <c r="AD759" s="5">
        <f ca="1">ABS(ABS(K759)/MAX(((F759)+(G759)*(W759))*(W759),
        0.000001))/SQRT('1D'!$I$5*MAX((((F759)+(G759)*(W759))*(W759))/MAX((F759)+2*(G759)*(W759),
            0.000001),
        0.000001))</f>
        <v>1</v>
      </c>
      <c r="AE759" s="5">
        <f ca="1">((F759)*(W759)^2)/2+(G759)*(W759)^3/3+(ABS(K759)^2)/('1D'!$I$5*MAX(((F759)+(G759)*(W759))*(W759),
        0.000001))</f>
        <v>35.995969113477543</v>
      </c>
      <c r="AF759" s="5">
        <f ca="1">IF($A$2=0,
    0,
    IFERROR(AB760+(((AC759+AC760)/2)*J760)+(IF(Z759&gt;Z760,
                '1D'!$D$8*((Z759^2-Z760^2)/(2*'1D'!$I$5)),
                '1D'!$D$9*((Z760^2-Z759^2)/(2*'1D'!$I$5)))+('1D'!$D$10*(ABS(I760)/90)*(MAX(Z759^2,
                        Z760^2)/(2*'1D'!$I$5))))-AB759,
        0))</f>
        <v>4.4630086046026918E-3</v>
      </c>
      <c r="AG759" s="5">
        <f ca="1">IF($A$2=0,
    1,
    IF(IFERROR(AG760,
            0)=0,
        0,
        IFERROR(IF(OR(ROUND(AD759,
                        3)&gt;=1,
                    AND(ABS(AF759)&lt;'1D'!$D$19,
                        AD759&lt;1)),
                1,
                0),
            0)))</f>
        <v>1</v>
      </c>
      <c r="AH759" s="5">
        <f ca="1">IFERROR(IF('1D'!V32="Supercritical",
        MAX('1D'!$D$16,
            IFERROR(L759,
                MAX('1D'!$D$16,
                    POWER((ABS(K759)^2)/('1D'!$I$5*MAX(F759,
                                0.1)^2),
                        1/3)))),
        IF('1D'!V32="Subcritical",
            MAX('1D'!$D$16,
                IFERROR(W759,
                    MAX('1D'!$D$16,
                        POWER((ABS(K759)^2)/('1D'!$I$5*MAX(F759,
                                    0.1)^2),
                            1/3)))),
            IF(IFERROR(T759,
                    -1E+99)&gt;=IFERROR(AE759,
                    -1E+99),
                MAX('1D'!$D$16,
                    IFERROR(L759,
                        MAX('1D'!$D$16,
                            POWER((ABS(K759)^2)/('1D'!$I$5*MAX(F759,
                                        0.1)^2),
                                1/3)))),
                MAX('1D'!$D$16,
                    IFERROR(W759,
                        MAX('1D'!$D$16,
                            POWER((ABS(K759)^2)/('1D'!$I$5*MAX(F759,
                                        0.1)^2),
                                1/3))))))),
    MAX('1D'!$D$16,
        POWER((ABS(K759)^2)/('1D'!$I$5*MAX(F759,
                    0.1)^2),
            1/3)))</f>
        <v>2.0411692021517887</v>
      </c>
      <c r="AI759" s="5">
        <f t="shared" ca="1" si="162"/>
        <v>634.22916920215175</v>
      </c>
      <c r="AJ759" s="5">
        <f ca="1">AI759+((ABS(K759)/MAX(((F759)+(G759)*(AH759))*(AH759),
            0.000001))^2)/(2*'1D'!$I$5)</f>
        <v>635.46605485276552</v>
      </c>
      <c r="AM759">
        <v>0</v>
      </c>
      <c r="AN759">
        <v>0</v>
      </c>
      <c r="AO759" s="5">
        <f t="shared" si="163"/>
        <v>0</v>
      </c>
      <c r="AP759" s="5">
        <f t="shared" si="167"/>
        <v>0</v>
      </c>
      <c r="AQ759" s="5">
        <f ca="1">ABS(ABS(K759)/MAX(((F759)+(G759)*(AH759))*(AH759),
        0.000001))/SQRT('1D'!$I$5*MAX((((F759)+(G759)*(AH759))*(AH759))/MAX((F759)+2*(G759)*(AH759),
            0.000001),
        0.000001))</f>
        <v>1.1008807303617345</v>
      </c>
      <c r="AR759" s="5" t="str">
        <f t="shared" ca="1" si="164"/>
        <v>Supercritical</v>
      </c>
      <c r="AS759" s="5">
        <f ca="1">((ABS(K759)*'1D'!$D$6)/(MAX(((F759)+(G759)*(AH759))*(AH759),
            0.000001)*MAX(((((F759)+(G759)*(AH759))*(AH759))/MAX((F759)+2*(AH759)*SQRT(1+(G759)^2),
                    0.000001))^(2/3),
            0.000001)))^2</f>
        <v>4.6368613730779417E-3</v>
      </c>
    </row>
    <row r="760" spans="1:45" x14ac:dyDescent="0.35">
      <c r="A760">
        <v>751</v>
      </c>
      <c r="B760">
        <v>749.995</v>
      </c>
      <c r="C760">
        <v>616092.46200000006</v>
      </c>
      <c r="D760">
        <v>3097256.7859999998</v>
      </c>
      <c r="E760">
        <v>632.1875</v>
      </c>
      <c r="F760">
        <v>5.0670000000000002</v>
      </c>
      <c r="G760">
        <v>0</v>
      </c>
      <c r="H760" t="s">
        <v>176</v>
      </c>
      <c r="I760">
        <v>0.59199999999999997</v>
      </c>
      <c r="J760" s="5">
        <f t="shared" si="165"/>
        <v>0.99900000000002365</v>
      </c>
      <c r="K760" s="5">
        <f t="shared" ca="1" si="166"/>
        <v>50.95</v>
      </c>
      <c r="L760" s="5">
        <f ca="1">IF($A$2=0,
    IFERROR(L759,
        MAX('1D'!$D$16,
            POWER((ABS(K760)^2)/('1D'!$I$5*MAX(F760,
                        0.1)^2),
                1/3))),
    IF(IFERROR(V759,
            0)=0,
        IFERROR(L759,
            MAX('1D'!$D$16,
                POWER((ABS(K760)^2)/('1D'!$I$5*MAX(F760,
                            0.1)^2),
                    1/3))),
        IF(OR(IFERROR(L760,
                    0)=0,
                IFERROR(S759,
                    0)&lt;1,
                IFERROR(S760,
                    0)&lt;1),
            MAX('1D'!$D$16,
                POWER((ABS(K760)^2)/('1D'!$I$5*MAX(F760,
                            0.1)^2),
                    1/3)),
            IF(IFERROR(U760,
                    0)&gt;0,
                MAX('1D'!$D$16,
                    IFERROR(L760,
                        0)+((IFERROR(U760,
                                0))*'1D'!$D$18*IF((IFERROR(S760,
                                    0))&lt;1,
                            1,
                            -1))),
                IF(IFERROR(U760,
                        0)&lt;0,
                    IF(ABS((MAX('1D'!$D$16,
                                    POWER((ABS(K760)^2)/('1D'!$I$5*MAX(F760,
                                                0.1)^2),
                                        1/3)))-IFERROR(L760,
                                0))&gt;'1D'!$D$19,
                        MAX('1D'!$D$16,
                            IF((MAX('1D'!$D$16,
                                        POWER((ABS(K760)^2)/('1D'!$I$5*MAX(F760,
                                                    0.1)^2),
                                            1/3)))&gt;IFERROR(L760,
                                    0),
                                MIN((MAX('1D'!$D$16,
                                            POWER((ABS(K760)^2)/('1D'!$I$5*MAX(F760,
                                                        0.1)^2),
                                                1/3))),
                                    IFERROR(L760,
                                        0)+(MIN(ABS(IFERROR(U760,
                                                    0))*'1D'!$D$18,
                                            ABS((MAX('1D'!$D$16,
                                                        POWER((ABS(K760)^2)/('1D'!$I$5*MAX(F760,
                                                                    0.1)^2),
                                                            1/3)))-IFERROR(L760,
                                                    0))))),
                                MAX((MAX('1D'!$D$16,
                                            POWER((ABS(K760)^2)/('1D'!$I$5*MAX(F760,
                                                        0.1)^2),
                                                1/3))),
                                    IFERROR(L760,
                                        0)-(MIN(ABS(IFERROR(U760,
                                                    0))*'1D'!$D$18,
                                            ABS((MAX('1D'!$D$16,
                                                        POWER((ABS(K760)^2)/('1D'!$I$5*MAX(F760,
                                                                    0.1)^2),
                                                            1/3)))-IFERROR(L760,
                                                    0))))))),
                        MAX('1D'!$D$16,
                            POWER((ABS(K760)^2)/('1D'!$I$5*MAX(F760,
                                        0.1)^2),
                                1/3))),
                    MAX('1D'!$D$16,
                        IFERROR(L760,
                            0)))))))</f>
        <v>2.0411692021517887</v>
      </c>
      <c r="M760" s="5">
        <f t="shared" ca="1" si="154"/>
        <v>10.342604347303114</v>
      </c>
      <c r="N760" s="5">
        <f t="shared" ca="1" si="155"/>
        <v>1.1304210086314284</v>
      </c>
      <c r="O760" s="5">
        <f t="shared" ca="1" si="156"/>
        <v>4.9262253770043394</v>
      </c>
      <c r="P760" s="5">
        <f t="shared" ca="1" si="157"/>
        <v>634.22866920215176</v>
      </c>
      <c r="Q760" s="5">
        <f ca="1">P760+((ABS(K760)/MAX(((F760)+(G760)*(L760))*(L760),
            0.000001))^2)/(2*'1D'!$I$5)</f>
        <v>635.46555485276554</v>
      </c>
      <c r="R760" s="5">
        <f ca="1">((ABS(K760)*'1D'!$D$6)/(MAX(((F760)+(G760)*(L760))*(L760),
            0.000001)*MAX(((((F760)+(G760)*(L760))*(L760))/MAX((F760)+2*(L760)*SQRT(1+(G760)^2),
                    0.000001))^(2/3),
            0.000001)))^2</f>
        <v>4.6368613730779417E-3</v>
      </c>
      <c r="S760" s="5">
        <f ca="1">ABS(ABS(K760)/MAX(((F760)+(G760)*(L760))*(L760),
        0.000001))/SQRT('1D'!$I$5*MAX((((F760)+(G760)*(L760))*(L760))/MAX((F760)+2*(G760)*(L760),
            0.000001),
        0.000001))</f>
        <v>1.1008807303617345</v>
      </c>
      <c r="T760" s="5">
        <f ca="1">((F760)*(L760)^2)/2+(G760)*(L760)^3/3+(ABS(K760)^2)/('1D'!$I$5*MAX(((F760)+(G760)*(L760))*(L760),
        0.000001))</f>
        <v>36.140740546187139</v>
      </c>
      <c r="U760" s="5">
        <f ca="1">IF($A$2=0,
    0,
    IFERROR(Q759-(((R759+R760)/2)*J760)-(IF(O759&gt;O760,
                '1D'!$D$8*((O759^2-O760^2)/(2*'1D'!$I$5)),
                '1D'!$D$9*((O760^2-O759^2)/(2*'1D'!$I$5)))+('1D'!$D$10*(ABS(I760)/90)*(MAX(O759^2,
                        O760^2)/(2*'1D'!$I$5))))-Q760,
        0))</f>
        <v>-5.352618353640537E-3</v>
      </c>
      <c r="V760" s="5">
        <f ca="1">IF($A$2=0,
    1,
    IF(IFERROR(V759,
            0)=0,
        0,
        IFERROR(IF(ROUND(S760,
                    3)=1,
                1,
                IF(AND(ABS(U760)&lt;'1D'!$D$19,
                        S760&gt;1),
                    1,
                    0)),
            0)))</f>
        <v>0</v>
      </c>
      <c r="W760" s="5">
        <f ca="1">IF($A$2=0,
    MAX(MAX('1D'!$D$16,
            MAX('1D'!$D$16,
                POWER((ABS(K760)^2)/('1D'!$I$5*MAX(F760,
                            0.1)^2),
                    1/3))),
        IFERROR(W1396,
            MAX(MAX('1D'!$D$16,
                    MAX('1D'!$D$16,
                        POWER((ABS(K760)^2)/('1D'!$I$5*MAX(F760,
                                    0.1)^2),
                            1/3))),
                ($L$2)-E1396))),
    IF(IFERROR(AG761,
            0)=0,
        MAX(MAX('1D'!$D$16,
                MAX('1D'!$D$16,
                    POWER((ABS(K760)^2)/('1D'!$I$5*MAX(F760,
                                0.1)^2),
                        1/3))),
            IFERROR(W1396,
                MAX(MAX('1D'!$D$16,
                        MAX('1D'!$D$16,
                            POWER((ABS(K760)^2)/('1D'!$I$5*MAX(F760,
                                        0.1)^2),
                                1/3))),
                    ($L$2)-E1396))),
        IF(IFERROR(W760,
                0)=0,
            MAX(MAX('1D'!$D$16,
                    MAX('1D'!$D$16,
                        POWER((ABS(K760)^2)/('1D'!$I$5*MAX(F760,
                                    0.1)^2),
                            1/3))),
                IFERROR(W1396,
                    MAX(MAX('1D'!$D$16,
                            MAX('1D'!$D$16,
                                POWER((ABS(K760)^2)/('1D'!$I$5*MAX(F760,
                                            0.1)^2),
                                    1/3))),
                        ($L$2)-E1396))),
            IF(OR(IFERROR(AD760,
                        0)&gt;=1,
                    IFERROR(AD761,
                        0)&gt;=1),
                MAX('1D'!$D$16,
                    MAX('1D'!$D$16,
                        POWER((ABS(K760)^2)/('1D'!$I$5*MAX(F760,
                                    0.1)^2),
                            1/3))),
                IF(ABS(IFERROR(AF760,
                            0))&lt;'1D'!$D$19,
                    MAX(MAX('1D'!$D$16,
                            MAX('1D'!$D$16,
                                POWER((ABS(K760)^2)/('1D'!$I$5*MAX(F760,
                                            0.1)^2),
                                    1/3))),
                        IFERROR(W760,
                            0)),
                    MAX(MAX('1D'!$D$16,
                            MAX('1D'!$D$16,
                                POWER((ABS(K760)^2)/('1D'!$I$5*MAX(F760,
                                            0.1)^2),
                                    1/3))),
                        (IFERROR(W760,
                                0))+((IFERROR(AF760,
                                    0))*'1D'!$D$18)))))))</f>
        <v>2.1762353150568448</v>
      </c>
      <c r="X760" s="5">
        <f t="shared" ca="1" si="158"/>
        <v>11.026984341393034</v>
      </c>
      <c r="Y760" s="5">
        <f t="shared" ca="1" si="159"/>
        <v>1.1706586043317746</v>
      </c>
      <c r="Z760" s="5">
        <f t="shared" ca="1" si="160"/>
        <v>4.6204835721716018</v>
      </c>
      <c r="AA760" s="5">
        <f t="shared" ca="1" si="161"/>
        <v>634.36373531505683</v>
      </c>
      <c r="AB760" s="5">
        <f ca="1">AA760+((ABS(K760)/MAX(((F760)+(G760)*(W760))*(W760),
            0.000001))^2)/(2*'1D'!$I$5)</f>
        <v>635.45185297258524</v>
      </c>
      <c r="AC760" s="5">
        <f ca="1">((ABS(K760)*'1D'!$D$6)/(MAX(((F760)+(G760)*(W760))*(W760),
            0.000001)*MAX(((((F760)+(G760)*(W760))*(W760))/MAX((F760)+2*(W760)*SQRT(1+(G760)^2),
                    0.000001))^(2/3),
            0.000001)))^2</f>
        <v>3.8932924749513747E-3</v>
      </c>
      <c r="AD760" s="5">
        <f ca="1">ABS(ABS(K760)/MAX(((F760)+(G760)*(W760))*(W760),
        0.000001))/SQRT('1D'!$I$5*MAX((((F760)+(G760)*(W760))*(W760))/MAX((F760)+2*(G760)*(W760),
            0.000001),
        0.000001))</f>
        <v>1</v>
      </c>
      <c r="AE760" s="5">
        <f ca="1">((F760)*(W760)^2)/2+(G760)*(W760)^3/3+(ABS(K760)^2)/('1D'!$I$5*MAX(((F760)+(G760)*(W760))*(W760),
        0.000001))</f>
        <v>35.995969113477543</v>
      </c>
      <c r="AF760" s="5">
        <f ca="1">IF($A$2=0,
    0,
    IFERROR(AB761+(((AC760+AC761)/2)*J761)+(IF(Z760&gt;Z761,
                '1D'!$D$8*((Z760^2-Z761^2)/(2*'1D'!$I$5)),
                '1D'!$D$9*((Z761^2-Z760^2)/(2*'1D'!$I$5)))+('1D'!$D$10*(ABS(I761)/90)*(MAX(Z760^2,
                        Z761^2)/(2*'1D'!$I$5))))-AB760,
        0))</f>
        <v>4.425456953754292E-3</v>
      </c>
      <c r="AG760" s="5">
        <f ca="1">IF($A$2=0,
    1,
    IF(IFERROR(AG761,
            0)=0,
        0,
        IFERROR(IF(OR(ROUND(AD760,
                        3)&gt;=1,
                    AND(ABS(AF760)&lt;'1D'!$D$19,
                        AD760&lt;1)),
                1,
                0),
            0)))</f>
        <v>1</v>
      </c>
      <c r="AH760" s="5">
        <f ca="1">IFERROR(IF('1D'!V32="Supercritical",
        MAX('1D'!$D$16,
            IFERROR(L760,
                MAX('1D'!$D$16,
                    POWER((ABS(K760)^2)/('1D'!$I$5*MAX(F760,
                                0.1)^2),
                        1/3)))),
        IF('1D'!V32="Subcritical",
            MAX('1D'!$D$16,
                IFERROR(W760,
                    MAX('1D'!$D$16,
                        POWER((ABS(K760)^2)/('1D'!$I$5*MAX(F760,
                                    0.1)^2),
                            1/3)))),
            IF(IFERROR(T760,
                    -1E+99)&gt;=IFERROR(AE760,
                    -1E+99),
                MAX('1D'!$D$16,
                    IFERROR(L760,
                        MAX('1D'!$D$16,
                            POWER((ABS(K760)^2)/('1D'!$I$5*MAX(F760,
                                        0.1)^2),
                                1/3)))),
                MAX('1D'!$D$16,
                    IFERROR(W760,
                        MAX('1D'!$D$16,
                            POWER((ABS(K760)^2)/('1D'!$I$5*MAX(F760,
                                        0.1)^2),
                                1/3))))))),
    MAX('1D'!$D$16,
        POWER((ABS(K760)^2)/('1D'!$I$5*MAX(F760,
                    0.1)^2),
            1/3)))</f>
        <v>2.0411692021517887</v>
      </c>
      <c r="AI760" s="5">
        <f t="shared" ca="1" si="162"/>
        <v>634.22866920215176</v>
      </c>
      <c r="AJ760" s="5">
        <f ca="1">AI760+((ABS(K760)/MAX(((F760)+(G760)*(AH760))*(AH760),
            0.000001))^2)/(2*'1D'!$I$5)</f>
        <v>635.46555485276554</v>
      </c>
      <c r="AM760">
        <v>0</v>
      </c>
      <c r="AN760">
        <v>0</v>
      </c>
      <c r="AO760" s="5">
        <f t="shared" si="163"/>
        <v>0</v>
      </c>
      <c r="AP760" s="5">
        <f t="shared" si="167"/>
        <v>0</v>
      </c>
      <c r="AQ760" s="5">
        <f ca="1">ABS(ABS(K760)/MAX(((F760)+(G760)*(AH760))*(AH760),
        0.000001))/SQRT('1D'!$I$5*MAX((((F760)+(G760)*(AH760))*(AH760))/MAX((F760)+2*(G760)*(AH760),
            0.000001),
        0.000001))</f>
        <v>1.1008807303617345</v>
      </c>
      <c r="AR760" s="5" t="str">
        <f t="shared" ca="1" si="164"/>
        <v>Supercritical</v>
      </c>
      <c r="AS760" s="5">
        <f ca="1">((ABS(K760)*'1D'!$D$6)/(MAX(((F760)+(G760)*(AH760))*(AH760),
            0.000001)*MAX(((((F760)+(G760)*(AH760))*(AH760))/MAX((F760)+2*(AH760)*SQRT(1+(G760)^2),
                    0.000001))^(2/3),
            0.000001)))^2</f>
        <v>4.6368613730779417E-3</v>
      </c>
    </row>
    <row r="761" spans="1:45" x14ac:dyDescent="0.35">
      <c r="A761">
        <v>752</v>
      </c>
      <c r="B761">
        <v>750.99599999999998</v>
      </c>
      <c r="C761">
        <v>616092.31499999994</v>
      </c>
      <c r="D761">
        <v>3097255.7960000001</v>
      </c>
      <c r="E761">
        <v>632.18700000000001</v>
      </c>
      <c r="F761">
        <v>5.0670000000000002</v>
      </c>
      <c r="G761">
        <v>0</v>
      </c>
      <c r="H761" t="s">
        <v>176</v>
      </c>
      <c r="I761">
        <v>0.56699999999999995</v>
      </c>
      <c r="J761" s="5">
        <f t="shared" si="165"/>
        <v>1.0009999999999764</v>
      </c>
      <c r="K761" s="5">
        <f t="shared" ca="1" si="166"/>
        <v>50.95</v>
      </c>
      <c r="L761" s="5">
        <f ca="1">IF($A$2=0,
    IFERROR(L760,
        MAX('1D'!$D$16,
            POWER((ABS(K761)^2)/('1D'!$I$5*MAX(F761,
                        0.1)^2),
                1/3))),
    IF(IFERROR(V760,
            0)=0,
        IFERROR(L760,
            MAX('1D'!$D$16,
                POWER((ABS(K761)^2)/('1D'!$I$5*MAX(F761,
                            0.1)^2),
                    1/3))),
        IF(OR(IFERROR(L761,
                    0)=0,
                IFERROR(S760,
                    0)&lt;1,
                IFERROR(S761,
                    0)&lt;1),
            MAX('1D'!$D$16,
                POWER((ABS(K761)^2)/('1D'!$I$5*MAX(F761,
                            0.1)^2),
                    1/3)),
            IF(IFERROR(U761,
                    0)&gt;0,
                MAX('1D'!$D$16,
                    IFERROR(L761,
                        0)+((IFERROR(U761,
                                0))*'1D'!$D$18*IF((IFERROR(S761,
                                    0))&lt;1,
                            1,
                            -1))),
                IF(IFERROR(U761,
                        0)&lt;0,
                    IF(ABS((MAX('1D'!$D$16,
                                    POWER((ABS(K761)^2)/('1D'!$I$5*MAX(F761,
                                                0.1)^2),
                                        1/3)))-IFERROR(L761,
                                0))&gt;'1D'!$D$19,
                        MAX('1D'!$D$16,
                            IF((MAX('1D'!$D$16,
                                        POWER((ABS(K761)^2)/('1D'!$I$5*MAX(F761,
                                                    0.1)^2),
                                            1/3)))&gt;IFERROR(L761,
                                    0),
                                MIN((MAX('1D'!$D$16,
                                            POWER((ABS(K761)^2)/('1D'!$I$5*MAX(F761,
                                                        0.1)^2),
                                                1/3))),
                                    IFERROR(L761,
                                        0)+(MIN(ABS(IFERROR(U761,
                                                    0))*'1D'!$D$18,
                                            ABS((MAX('1D'!$D$16,
                                                        POWER((ABS(K761)^2)/('1D'!$I$5*MAX(F761,
                                                                    0.1)^2),
                                                            1/3)))-IFERROR(L761,
                                                    0))))),
                                MAX((MAX('1D'!$D$16,
                                            POWER((ABS(K761)^2)/('1D'!$I$5*MAX(F761,
                                                        0.1)^2),
                                                1/3))),
                                    IFERROR(L761,
                                        0)-(MIN(ABS(IFERROR(U761,
                                                    0))*'1D'!$D$18,
                                            ABS((MAX('1D'!$D$16,
                                                        POWER((ABS(K761)^2)/('1D'!$I$5*MAX(F761,
                                                                    0.1)^2),
                                                            1/3)))-IFERROR(L761,
                                                    0))))))),
                        MAX('1D'!$D$16,
                            POWER((ABS(K761)^2)/('1D'!$I$5*MAX(F761,
                                        0.1)^2),
                                1/3))),
                    MAX('1D'!$D$16,
                        IFERROR(L761,
                            0)))))))</f>
        <v>2.0411692021517887</v>
      </c>
      <c r="M761" s="5">
        <f t="shared" ca="1" si="154"/>
        <v>10.342604347303114</v>
      </c>
      <c r="N761" s="5">
        <f t="shared" ca="1" si="155"/>
        <v>1.1304210086314284</v>
      </c>
      <c r="O761" s="5">
        <f t="shared" ca="1" si="156"/>
        <v>4.9262253770043394</v>
      </c>
      <c r="P761" s="5">
        <f t="shared" ca="1" si="157"/>
        <v>634.22816920215178</v>
      </c>
      <c r="Q761" s="5">
        <f ca="1">P761+((ABS(K761)/MAX(((F761)+(G761)*(L761))*(L761),
            0.000001))^2)/(2*'1D'!$I$5)</f>
        <v>635.46505485276555</v>
      </c>
      <c r="R761" s="5">
        <f ca="1">((ABS(K761)*'1D'!$D$6)/(MAX(((F761)+(G761)*(L761))*(L761),
            0.000001)*MAX(((((F761)+(G761)*(L761))*(L761))/MAX((F761)+2*(L761)*SQRT(1+(G761)^2),
                    0.000001))^(2/3),
            0.000001)))^2</f>
        <v>4.6368613730779417E-3</v>
      </c>
      <c r="S761" s="5">
        <f ca="1">ABS(ABS(K761)/MAX(((F761)+(G761)*(L761))*(L761),
        0.000001))/SQRT('1D'!$I$5*MAX((((F761)+(G761)*(L761))*(L761))/MAX((F761)+2*(G761)*(L761),
            0.000001),
        0.000001))</f>
        <v>1.1008807303617345</v>
      </c>
      <c r="T761" s="5">
        <f ca="1">((F761)*(L761)^2)/2+(G761)*(L761)^3/3+(ABS(K761)^2)/('1D'!$I$5*MAX(((F761)+(G761)*(L761))*(L761),
        0.000001))</f>
        <v>36.140740546187139</v>
      </c>
      <c r="U761" s="5">
        <f ca="1">IF($A$2=0,
    0,
    IFERROR(Q760-(((R760+R761)/2)*J761)-(IF(O760&gt;O761,
                '1D'!$D$8*((O760^2-O761^2)/(2*'1D'!$I$5)),
                '1D'!$D$9*((O761^2-O760^2)/(2*'1D'!$I$5)))+('1D'!$D$10*(ABS(I761)/90)*(MAX(O760^2,
                        O761^2)/(2*'1D'!$I$5))))-Q761,
        0))</f>
        <v>-5.3103551742879063E-3</v>
      </c>
      <c r="V761" s="5">
        <f ca="1">IF($A$2=0,
    1,
    IF(IFERROR(V760,
            0)=0,
        0,
        IFERROR(IF(ROUND(S761,
                    3)=1,
                1,
                IF(AND(ABS(U761)&lt;'1D'!$D$19,
                        S761&gt;1),
                    1,
                    0)),
            0)))</f>
        <v>0</v>
      </c>
      <c r="W761" s="5">
        <f ca="1">IF($A$2=0,
    MAX(MAX('1D'!$D$16,
            MAX('1D'!$D$16,
                POWER((ABS(K761)^2)/('1D'!$I$5*MAX(F761,
                            0.1)^2),
                    1/3))),
        IFERROR(W1396,
            MAX(MAX('1D'!$D$16,
                    MAX('1D'!$D$16,
                        POWER((ABS(K761)^2)/('1D'!$I$5*MAX(F761,
                                    0.1)^2),
                            1/3))),
                ($L$2)-E1396))),
    IF(IFERROR(AG762,
            0)=0,
        MAX(MAX('1D'!$D$16,
                MAX('1D'!$D$16,
                    POWER((ABS(K761)^2)/('1D'!$I$5*MAX(F761,
                                0.1)^2),
                        1/3))),
            IFERROR(W1396,
                MAX(MAX('1D'!$D$16,
                        MAX('1D'!$D$16,
                            POWER((ABS(K761)^2)/('1D'!$I$5*MAX(F761,
                                        0.1)^2),
                                1/3))),
                    ($L$2)-E1396))),
        IF(IFERROR(W761,
                0)=0,
            MAX(MAX('1D'!$D$16,
                    MAX('1D'!$D$16,
                        POWER((ABS(K761)^2)/('1D'!$I$5*MAX(F761,
                                    0.1)^2),
                            1/3))),
                IFERROR(W1396,
                    MAX(MAX('1D'!$D$16,
                            MAX('1D'!$D$16,
                                POWER((ABS(K761)^2)/('1D'!$I$5*MAX(F761,
                                            0.1)^2),
                                    1/3))),
                        ($L$2)-E1396))),
            IF(OR(IFERROR(AD761,
                        0)&gt;=1,
                    IFERROR(AD762,
                        0)&gt;=1),
                MAX('1D'!$D$16,
                    MAX('1D'!$D$16,
                        POWER((ABS(K761)^2)/('1D'!$I$5*MAX(F761,
                                    0.1)^2),
                            1/3))),
                IF(ABS(IFERROR(AF761,
                            0))&lt;'1D'!$D$19,
                    MAX(MAX('1D'!$D$16,
                            MAX('1D'!$D$16,
                                POWER((ABS(K761)^2)/('1D'!$I$5*MAX(F761,
                                            0.1)^2),
                                    1/3))),
                        IFERROR(W761,
                            0)),
                    MAX(MAX('1D'!$D$16,
                            MAX('1D'!$D$16,
                                POWER((ABS(K761)^2)/('1D'!$I$5*MAX(F761,
                                            0.1)^2),
                                    1/3))),
                        (IFERROR(W761,
                                0))+((IFERROR(AF761,
                                    0))*'1D'!$D$18)))))))</f>
        <v>2.1762353150568448</v>
      </c>
      <c r="X761" s="5">
        <f t="shared" ca="1" si="158"/>
        <v>11.026984341393034</v>
      </c>
      <c r="Y761" s="5">
        <f t="shared" ca="1" si="159"/>
        <v>1.1706586043317746</v>
      </c>
      <c r="Z761" s="5">
        <f t="shared" ca="1" si="160"/>
        <v>4.6204835721716018</v>
      </c>
      <c r="AA761" s="5">
        <f t="shared" ca="1" si="161"/>
        <v>634.36323531505684</v>
      </c>
      <c r="AB761" s="5">
        <f ca="1">AA761+((ABS(K761)/MAX(((F761)+(G761)*(W761))*(W761),
            0.000001))^2)/(2*'1D'!$I$5)</f>
        <v>635.45135297258525</v>
      </c>
      <c r="AC761" s="5">
        <f ca="1">((ABS(K761)*'1D'!$D$6)/(MAX(((F761)+(G761)*(W761))*(W761),
            0.000001)*MAX(((((F761)+(G761)*(W761))*(W761))/MAX((F761)+2*(W761)*SQRT(1+(G761)^2),
                    0.000001))^(2/3),
            0.000001)))^2</f>
        <v>3.8932924749513747E-3</v>
      </c>
      <c r="AD761" s="5">
        <f ca="1">ABS(ABS(K761)/MAX(((F761)+(G761)*(W761))*(W761),
        0.000001))/SQRT('1D'!$I$5*MAX((((F761)+(G761)*(W761))*(W761))/MAX((F761)+2*(G761)*(W761),
            0.000001),
        0.000001))</f>
        <v>1</v>
      </c>
      <c r="AE761" s="5">
        <f ca="1">((F761)*(W761)^2)/2+(G761)*(W761)^3/3+(ABS(K761)^2)/('1D'!$I$5*MAX(((F761)+(G761)*(W761))*(W761),
        0.000001))</f>
        <v>35.995969113477543</v>
      </c>
      <c r="AF761" s="5">
        <f ca="1">IF($A$2=0,
    0,
    IFERROR(AB762+(((AC761+AC762)/2)*J762)+(IF(Z761&gt;Z762,
                '1D'!$D$8*((Z761^2-Z762^2)/(2*'1D'!$I$5)),
                '1D'!$D$9*((Z762^2-Z761^2)/(2*'1D'!$I$5)))+('1D'!$D$10*(ABS(I762)/90)*(MAX(Z761^2,
                        Z762^2)/(2*'1D'!$I$5))))-AB761,
        0))</f>
        <v>4.4505801321292893E-3</v>
      </c>
      <c r="AG761" s="5">
        <f ca="1">IF($A$2=0,
    1,
    IF(IFERROR(AG762,
            0)=0,
        0,
        IFERROR(IF(OR(ROUND(AD761,
                        3)&gt;=1,
                    AND(ABS(AF761)&lt;'1D'!$D$19,
                        AD761&lt;1)),
                1,
                0),
            0)))</f>
        <v>1</v>
      </c>
      <c r="AH761" s="5">
        <f ca="1">IFERROR(IF('1D'!V32="Supercritical",
        MAX('1D'!$D$16,
            IFERROR(L761,
                MAX('1D'!$D$16,
                    POWER((ABS(K761)^2)/('1D'!$I$5*MAX(F761,
                                0.1)^2),
                        1/3)))),
        IF('1D'!V32="Subcritical",
            MAX('1D'!$D$16,
                IFERROR(W761,
                    MAX('1D'!$D$16,
                        POWER((ABS(K761)^2)/('1D'!$I$5*MAX(F761,
                                    0.1)^2),
                            1/3)))),
            IF(IFERROR(T761,
                    -1E+99)&gt;=IFERROR(AE761,
                    -1E+99),
                MAX('1D'!$D$16,
                    IFERROR(L761,
                        MAX('1D'!$D$16,
                            POWER((ABS(K761)^2)/('1D'!$I$5*MAX(F761,
                                        0.1)^2),
                                1/3)))),
                MAX('1D'!$D$16,
                    IFERROR(W761,
                        MAX('1D'!$D$16,
                            POWER((ABS(K761)^2)/('1D'!$I$5*MAX(F761,
                                        0.1)^2),
                                1/3))))))),
    MAX('1D'!$D$16,
        POWER((ABS(K761)^2)/('1D'!$I$5*MAX(F761,
                    0.1)^2),
            1/3)))</f>
        <v>2.0411692021517887</v>
      </c>
      <c r="AI761" s="5">
        <f t="shared" ca="1" si="162"/>
        <v>634.22816920215178</v>
      </c>
      <c r="AJ761" s="5">
        <f ca="1">AI761+((ABS(K761)/MAX(((F761)+(G761)*(AH761))*(AH761),
            0.000001))^2)/(2*'1D'!$I$5)</f>
        <v>635.46505485276555</v>
      </c>
      <c r="AM761">
        <v>0</v>
      </c>
      <c r="AN761">
        <v>0</v>
      </c>
      <c r="AO761" s="5">
        <f t="shared" si="163"/>
        <v>0</v>
      </c>
      <c r="AP761" s="5">
        <f t="shared" si="167"/>
        <v>0</v>
      </c>
      <c r="AQ761" s="5">
        <f ca="1">ABS(ABS(K761)/MAX(((F761)+(G761)*(AH761))*(AH761),
        0.000001))/SQRT('1D'!$I$5*MAX((((F761)+(G761)*(AH761))*(AH761))/MAX((F761)+2*(G761)*(AH761),
            0.000001),
        0.000001))</f>
        <v>1.1008807303617345</v>
      </c>
      <c r="AR761" s="5" t="str">
        <f t="shared" ca="1" si="164"/>
        <v>Supercritical</v>
      </c>
      <c r="AS761" s="5">
        <f ca="1">((ABS(K761)*'1D'!$D$6)/(MAX(((F761)+(G761)*(AH761))*(AH761),
            0.000001)*MAX(((((F761)+(G761)*(AH761))*(AH761))/MAX((F761)+2*(AH761)*SQRT(1+(G761)^2),
                    0.000001))^(2/3),
            0.000001)))^2</f>
        <v>4.6368613730779417E-3</v>
      </c>
    </row>
    <row r="762" spans="1:45" x14ac:dyDescent="0.35">
      <c r="A762">
        <v>753</v>
      </c>
      <c r="B762">
        <v>751.99599999999998</v>
      </c>
      <c r="C762">
        <v>616092.17799999996</v>
      </c>
      <c r="D762">
        <v>3097254.8059999999</v>
      </c>
      <c r="E762">
        <v>632.18650000000002</v>
      </c>
      <c r="F762">
        <v>5.0670000000000002</v>
      </c>
      <c r="G762">
        <v>0</v>
      </c>
      <c r="H762" t="s">
        <v>176</v>
      </c>
      <c r="I762">
        <v>0.58299999999999996</v>
      </c>
      <c r="J762" s="5">
        <f t="shared" si="165"/>
        <v>1</v>
      </c>
      <c r="K762" s="5">
        <f t="shared" ca="1" si="166"/>
        <v>50.95</v>
      </c>
      <c r="L762" s="5">
        <f ca="1">IF($A$2=0,
    IFERROR(L761,
        MAX('1D'!$D$16,
            POWER((ABS(K762)^2)/('1D'!$I$5*MAX(F762,
                        0.1)^2),
                1/3))),
    IF(IFERROR(V761,
            0)=0,
        IFERROR(L761,
            MAX('1D'!$D$16,
                POWER((ABS(K762)^2)/('1D'!$I$5*MAX(F762,
                            0.1)^2),
                    1/3))),
        IF(OR(IFERROR(L762,
                    0)=0,
                IFERROR(S761,
                    0)&lt;1,
                IFERROR(S762,
                    0)&lt;1),
            MAX('1D'!$D$16,
                POWER((ABS(K762)^2)/('1D'!$I$5*MAX(F762,
                            0.1)^2),
                    1/3)),
            IF(IFERROR(U762,
                    0)&gt;0,
                MAX('1D'!$D$16,
                    IFERROR(L762,
                        0)+((IFERROR(U762,
                                0))*'1D'!$D$18*IF((IFERROR(S762,
                                    0))&lt;1,
                            1,
                            -1))),
                IF(IFERROR(U762,
                        0)&lt;0,
                    IF(ABS((MAX('1D'!$D$16,
                                    POWER((ABS(K762)^2)/('1D'!$I$5*MAX(F762,
                                                0.1)^2),
                                        1/3)))-IFERROR(L762,
                                0))&gt;'1D'!$D$19,
                        MAX('1D'!$D$16,
                            IF((MAX('1D'!$D$16,
                                        POWER((ABS(K762)^2)/('1D'!$I$5*MAX(F762,
                                                    0.1)^2),
                                            1/3)))&gt;IFERROR(L762,
                                    0),
                                MIN((MAX('1D'!$D$16,
                                            POWER((ABS(K762)^2)/('1D'!$I$5*MAX(F762,
                                                        0.1)^2),
                                                1/3))),
                                    IFERROR(L762,
                                        0)+(MIN(ABS(IFERROR(U762,
                                                    0))*'1D'!$D$18,
                                            ABS((MAX('1D'!$D$16,
                                                        POWER((ABS(K762)^2)/('1D'!$I$5*MAX(F762,
                                                                    0.1)^2),
                                                            1/3)))-IFERROR(L762,
                                                    0))))),
                                MAX((MAX('1D'!$D$16,
                                            POWER((ABS(K762)^2)/('1D'!$I$5*MAX(F762,
                                                        0.1)^2),
                                                1/3))),
                                    IFERROR(L762,
                                        0)-(MIN(ABS(IFERROR(U762,
                                                    0))*'1D'!$D$18,
                                            ABS((MAX('1D'!$D$16,
                                                        POWER((ABS(K762)^2)/('1D'!$I$5*MAX(F762,
                                                                    0.1)^2),
                                                            1/3)))-IFERROR(L762,
                                                    0))))))),
                        MAX('1D'!$D$16,
                            POWER((ABS(K762)^2)/('1D'!$I$5*MAX(F762,
                                        0.1)^2),
                                1/3))),
                    MAX('1D'!$D$16,
                        IFERROR(L762,
                            0)))))))</f>
        <v>2.0411692021517887</v>
      </c>
      <c r="M762" s="5">
        <f t="shared" ca="1" si="154"/>
        <v>10.342604347303114</v>
      </c>
      <c r="N762" s="5">
        <f t="shared" ca="1" si="155"/>
        <v>1.1304210086314284</v>
      </c>
      <c r="O762" s="5">
        <f t="shared" ca="1" si="156"/>
        <v>4.9262253770043394</v>
      </c>
      <c r="P762" s="5">
        <f t="shared" ca="1" si="157"/>
        <v>634.22766920215179</v>
      </c>
      <c r="Q762" s="5">
        <f ca="1">P762+((ABS(K762)/MAX(((F762)+(G762)*(L762))*(L762),
            0.000001))^2)/(2*'1D'!$I$5)</f>
        <v>635.46455485276556</v>
      </c>
      <c r="R762" s="5">
        <f ca="1">((ABS(K762)*'1D'!$D$6)/(MAX(((F762)+(G762)*(L762))*(L762),
            0.000001)*MAX(((((F762)+(G762)*(L762))*(L762))/MAX((F762)+2*(L762)*SQRT(1+(G762)^2),
                    0.000001))^(2/3),
            0.000001)))^2</f>
        <v>4.6368613730779417E-3</v>
      </c>
      <c r="S762" s="5">
        <f ca="1">ABS(ABS(K762)/MAX(((F762)+(G762)*(L762))*(L762),
        0.000001))/SQRT('1D'!$I$5*MAX((((F762)+(G762)*(L762))*(L762))/MAX((F762)+2*(G762)*(L762),
            0.000001),
        0.000001))</f>
        <v>1.1008807303617345</v>
      </c>
      <c r="T762" s="5">
        <f ca="1">((F762)*(L762)^2)/2+(G762)*(L762)^3/3+(ABS(K762)^2)/('1D'!$I$5*MAX(((F762)+(G762)*(L762))*(L762),
        0.000001))</f>
        <v>36.140740546187139</v>
      </c>
      <c r="U762" s="5">
        <f ca="1">IF($A$2=0,
    0,
    IFERROR(Q761-(((R761+R762)/2)*J762)-(IF(O761&gt;O762,
                '1D'!$D$8*((O761^2-O762^2)/(2*'1D'!$I$5)),
                '1D'!$D$9*((O762^2-O761^2)/(2*'1D'!$I$5)))+('1D'!$D$10*(ABS(I762)/90)*(MAX(O761^2,
                        O762^2)/(2*'1D'!$I$5))))-Q762,
        0))</f>
        <v>-5.3387019303272609E-3</v>
      </c>
      <c r="V762" s="5">
        <f ca="1">IF($A$2=0,
    1,
    IF(IFERROR(V761,
            0)=0,
        0,
        IFERROR(IF(ROUND(S762,
                    3)=1,
                1,
                IF(AND(ABS(U762)&lt;'1D'!$D$19,
                        S762&gt;1),
                    1,
                    0)),
            0)))</f>
        <v>0</v>
      </c>
      <c r="W762" s="5">
        <f ca="1">IF($A$2=0,
    MAX(MAX('1D'!$D$16,
            MAX('1D'!$D$16,
                POWER((ABS(K762)^2)/('1D'!$I$5*MAX(F762,
                            0.1)^2),
                    1/3))),
        IFERROR(W1396,
            MAX(MAX('1D'!$D$16,
                    MAX('1D'!$D$16,
                        POWER((ABS(K762)^2)/('1D'!$I$5*MAX(F762,
                                    0.1)^2),
                            1/3))),
                ($L$2)-E1396))),
    IF(IFERROR(AG763,
            0)=0,
        MAX(MAX('1D'!$D$16,
                MAX('1D'!$D$16,
                    POWER((ABS(K762)^2)/('1D'!$I$5*MAX(F762,
                                0.1)^2),
                        1/3))),
            IFERROR(W1396,
                MAX(MAX('1D'!$D$16,
                        MAX('1D'!$D$16,
                            POWER((ABS(K762)^2)/('1D'!$I$5*MAX(F762,
                                        0.1)^2),
                                1/3))),
                    ($L$2)-E1396))),
        IF(IFERROR(W762,
                0)=0,
            MAX(MAX('1D'!$D$16,
                    MAX('1D'!$D$16,
                        POWER((ABS(K762)^2)/('1D'!$I$5*MAX(F762,
                                    0.1)^2),
                            1/3))),
                IFERROR(W1396,
                    MAX(MAX('1D'!$D$16,
                            MAX('1D'!$D$16,
                                POWER((ABS(K762)^2)/('1D'!$I$5*MAX(F762,
                                            0.1)^2),
                                    1/3))),
                        ($L$2)-E1396))),
            IF(OR(IFERROR(AD762,
                        0)&gt;=1,
                    IFERROR(AD763,
                        0)&gt;=1),
                MAX('1D'!$D$16,
                    MAX('1D'!$D$16,
                        POWER((ABS(K762)^2)/('1D'!$I$5*MAX(F762,
                                    0.1)^2),
                            1/3))),
                IF(ABS(IFERROR(AF762,
                            0))&lt;'1D'!$D$19,
                    MAX(MAX('1D'!$D$16,
                            MAX('1D'!$D$16,
                                POWER((ABS(K762)^2)/('1D'!$I$5*MAX(F762,
                                            0.1)^2),
                                    1/3))),
                        IFERROR(W762,
                            0)),
                    MAX(MAX('1D'!$D$16,
                            MAX('1D'!$D$16,
                                POWER((ABS(K762)^2)/('1D'!$I$5*MAX(F762,
                                            0.1)^2),
                                    1/3))),
                        (IFERROR(W762,
                                0))+((IFERROR(AF762,
                                    0))*'1D'!$D$18)))))))</f>
        <v>2.1762353150568448</v>
      </c>
      <c r="X762" s="5">
        <f t="shared" ca="1" si="158"/>
        <v>11.026984341393034</v>
      </c>
      <c r="Y762" s="5">
        <f t="shared" ca="1" si="159"/>
        <v>1.1706586043317746</v>
      </c>
      <c r="Z762" s="5">
        <f t="shared" ca="1" si="160"/>
        <v>4.6204835721716018</v>
      </c>
      <c r="AA762" s="5">
        <f t="shared" ca="1" si="161"/>
        <v>634.36273531505685</v>
      </c>
      <c r="AB762" s="5">
        <f ca="1">AA762+((ABS(K762)/MAX(((F762)+(G762)*(W762))*(W762),
            0.000001))^2)/(2*'1D'!$I$5)</f>
        <v>635.45085297258527</v>
      </c>
      <c r="AC762" s="5">
        <f ca="1">((ABS(K762)*'1D'!$D$6)/(MAX(((F762)+(G762)*(W762))*(W762),
            0.000001)*MAX(((((F762)+(G762)*(W762))*(W762))/MAX((F762)+2*(W762)*SQRT(1+(G762)^2),
                    0.000001))^(2/3),
            0.000001)))^2</f>
        <v>3.8932924749513747E-3</v>
      </c>
      <c r="AD762" s="5">
        <f ca="1">ABS(ABS(K762)/MAX(((F762)+(G762)*(W762))*(W762),
        0.000001))/SQRT('1D'!$I$5*MAX((((F762)+(G762)*(W762))*(W762))/MAX((F762)+2*(G762)*(W762),
            0.000001),
        0.000001))</f>
        <v>1</v>
      </c>
      <c r="AE762" s="5">
        <f ca="1">((F762)*(W762)^2)/2+(G762)*(W762)^3/3+(ABS(K762)^2)/('1D'!$I$5*MAX(((F762)+(G762)*(W762))*(W762),
        0.000001))</f>
        <v>35.995969113477543</v>
      </c>
      <c r="AF762" s="5">
        <f ca="1">IF($A$2=0,
    0,
    IFERROR(AB763+(((AC762+AC763)/2)*J763)+(IF(Z762&gt;Z763,
                '1D'!$D$8*((Z762^2-Z763^2)/(2*'1D'!$I$5)),
                '1D'!$D$9*((Z763^2-Z762^2)/(2*'1D'!$I$5)))+('1D'!$D$10*(ABS(I763)/90)*(MAX(Z762^2,
                        Z763^2)/(2*'1D'!$I$5))))-AB762,
        0))</f>
        <v>4.4378854261140077E-3</v>
      </c>
      <c r="AG762" s="5">
        <f ca="1">IF($A$2=0,
    1,
    IF(IFERROR(AG763,
            0)=0,
        0,
        IFERROR(IF(OR(ROUND(AD762,
                        3)&gt;=1,
                    AND(ABS(AF762)&lt;'1D'!$D$19,
                        AD762&lt;1)),
                1,
                0),
            0)))</f>
        <v>1</v>
      </c>
      <c r="AH762" s="5">
        <f ca="1">IFERROR(IF('1D'!V32="Supercritical",
        MAX('1D'!$D$16,
            IFERROR(L762,
                MAX('1D'!$D$16,
                    POWER((ABS(K762)^2)/('1D'!$I$5*MAX(F762,
                                0.1)^2),
                        1/3)))),
        IF('1D'!V32="Subcritical",
            MAX('1D'!$D$16,
                IFERROR(W762,
                    MAX('1D'!$D$16,
                        POWER((ABS(K762)^2)/('1D'!$I$5*MAX(F762,
                                    0.1)^2),
                            1/3)))),
            IF(IFERROR(T762,
                    -1E+99)&gt;=IFERROR(AE762,
                    -1E+99),
                MAX('1D'!$D$16,
                    IFERROR(L762,
                        MAX('1D'!$D$16,
                            POWER((ABS(K762)^2)/('1D'!$I$5*MAX(F762,
                                        0.1)^2),
                                1/3)))),
                MAX('1D'!$D$16,
                    IFERROR(W762,
                        MAX('1D'!$D$16,
                            POWER((ABS(K762)^2)/('1D'!$I$5*MAX(F762,
                                        0.1)^2),
                                1/3))))))),
    MAX('1D'!$D$16,
        POWER((ABS(K762)^2)/('1D'!$I$5*MAX(F762,
                    0.1)^2),
            1/3)))</f>
        <v>2.0411692021517887</v>
      </c>
      <c r="AI762" s="5">
        <f t="shared" ca="1" si="162"/>
        <v>634.22766920215179</v>
      </c>
      <c r="AJ762" s="5">
        <f ca="1">AI762+((ABS(K762)/MAX(((F762)+(G762)*(AH762))*(AH762),
            0.000001))^2)/(2*'1D'!$I$5)</f>
        <v>635.46455485276556</v>
      </c>
      <c r="AM762">
        <v>0</v>
      </c>
      <c r="AN762">
        <v>0</v>
      </c>
      <c r="AO762" s="5">
        <f t="shared" si="163"/>
        <v>0</v>
      </c>
      <c r="AP762" s="5">
        <f t="shared" si="167"/>
        <v>0</v>
      </c>
      <c r="AQ762" s="5">
        <f ca="1">ABS(ABS(K762)/MAX(((F762)+(G762)*(AH762))*(AH762),
        0.000001))/SQRT('1D'!$I$5*MAX((((F762)+(G762)*(AH762))*(AH762))/MAX((F762)+2*(G762)*(AH762),
            0.000001),
        0.000001))</f>
        <v>1.1008807303617345</v>
      </c>
      <c r="AR762" s="5" t="str">
        <f t="shared" ca="1" si="164"/>
        <v>Supercritical</v>
      </c>
      <c r="AS762" s="5">
        <f ca="1">((ABS(K762)*'1D'!$D$6)/(MAX(((F762)+(G762)*(AH762))*(AH762),
            0.000001)*MAX(((((F762)+(G762)*(AH762))*(AH762))/MAX((F762)+2*(AH762)*SQRT(1+(G762)^2),
                    0.000001))^(2/3),
            0.000001)))^2</f>
        <v>4.6368613730779417E-3</v>
      </c>
    </row>
    <row r="763" spans="1:45" x14ac:dyDescent="0.35">
      <c r="A763">
        <v>754</v>
      </c>
      <c r="B763">
        <v>752.99599999999998</v>
      </c>
      <c r="C763">
        <v>616092.05099999998</v>
      </c>
      <c r="D763">
        <v>3097253.8139999998</v>
      </c>
      <c r="E763">
        <v>632.18600000000004</v>
      </c>
      <c r="F763">
        <v>5.0670000000000002</v>
      </c>
      <c r="G763">
        <v>0</v>
      </c>
      <c r="H763" t="s">
        <v>176</v>
      </c>
      <c r="I763">
        <v>0.57599999999999996</v>
      </c>
      <c r="J763" s="5">
        <f t="shared" si="165"/>
        <v>1</v>
      </c>
      <c r="K763" s="5">
        <f t="shared" ca="1" si="166"/>
        <v>50.95</v>
      </c>
      <c r="L763" s="5">
        <f ca="1">IF($A$2=0,
    IFERROR(L762,
        MAX('1D'!$D$16,
            POWER((ABS(K763)^2)/('1D'!$I$5*MAX(F763,
                        0.1)^2),
                1/3))),
    IF(IFERROR(V762,
            0)=0,
        IFERROR(L762,
            MAX('1D'!$D$16,
                POWER((ABS(K763)^2)/('1D'!$I$5*MAX(F763,
                            0.1)^2),
                    1/3))),
        IF(OR(IFERROR(L763,
                    0)=0,
                IFERROR(S762,
                    0)&lt;1,
                IFERROR(S763,
                    0)&lt;1),
            MAX('1D'!$D$16,
                POWER((ABS(K763)^2)/('1D'!$I$5*MAX(F763,
                            0.1)^2),
                    1/3)),
            IF(IFERROR(U763,
                    0)&gt;0,
                MAX('1D'!$D$16,
                    IFERROR(L763,
                        0)+((IFERROR(U763,
                                0))*'1D'!$D$18*IF((IFERROR(S763,
                                    0))&lt;1,
                            1,
                            -1))),
                IF(IFERROR(U763,
                        0)&lt;0,
                    IF(ABS((MAX('1D'!$D$16,
                                    POWER((ABS(K763)^2)/('1D'!$I$5*MAX(F763,
                                                0.1)^2),
                                        1/3)))-IFERROR(L763,
                                0))&gt;'1D'!$D$19,
                        MAX('1D'!$D$16,
                            IF((MAX('1D'!$D$16,
                                        POWER((ABS(K763)^2)/('1D'!$I$5*MAX(F763,
                                                    0.1)^2),
                                            1/3)))&gt;IFERROR(L763,
                                    0),
                                MIN((MAX('1D'!$D$16,
                                            POWER((ABS(K763)^2)/('1D'!$I$5*MAX(F763,
                                                        0.1)^2),
                                                1/3))),
                                    IFERROR(L763,
                                        0)+(MIN(ABS(IFERROR(U763,
                                                    0))*'1D'!$D$18,
                                            ABS((MAX('1D'!$D$16,
                                                        POWER((ABS(K763)^2)/('1D'!$I$5*MAX(F763,
                                                                    0.1)^2),
                                                            1/3)))-IFERROR(L763,
                                                    0))))),
                                MAX((MAX('1D'!$D$16,
                                            POWER((ABS(K763)^2)/('1D'!$I$5*MAX(F763,
                                                        0.1)^2),
                                                1/3))),
                                    IFERROR(L763,
                                        0)-(MIN(ABS(IFERROR(U763,
                                                    0))*'1D'!$D$18,
                                            ABS((MAX('1D'!$D$16,
                                                        POWER((ABS(K763)^2)/('1D'!$I$5*MAX(F763,
                                                                    0.1)^2),
                                                            1/3)))-IFERROR(L763,
                                                    0))))))),
                        MAX('1D'!$D$16,
                            POWER((ABS(K763)^2)/('1D'!$I$5*MAX(F763,
                                        0.1)^2),
                                1/3))),
                    MAX('1D'!$D$16,
                        IFERROR(L763,
                            0)))))))</f>
        <v>2.0411692021517887</v>
      </c>
      <c r="M763" s="5">
        <f t="shared" ca="1" si="154"/>
        <v>10.342604347303114</v>
      </c>
      <c r="N763" s="5">
        <f t="shared" ca="1" si="155"/>
        <v>1.1304210086314284</v>
      </c>
      <c r="O763" s="5">
        <f t="shared" ca="1" si="156"/>
        <v>4.9262253770043394</v>
      </c>
      <c r="P763" s="5">
        <f t="shared" ca="1" si="157"/>
        <v>634.2271692021518</v>
      </c>
      <c r="Q763" s="5">
        <f ca="1">P763+((ABS(K763)/MAX(((F763)+(G763)*(L763))*(L763),
            0.000001))^2)/(2*'1D'!$I$5)</f>
        <v>635.46405485276557</v>
      </c>
      <c r="R763" s="5">
        <f ca="1">((ABS(K763)*'1D'!$D$6)/(MAX(((F763)+(G763)*(L763))*(L763),
            0.000001)*MAX(((((F763)+(G763)*(L763))*(L763))/MAX((F763)+2*(L763)*SQRT(1+(G763)^2),
                    0.000001))^(2/3),
            0.000001)))^2</f>
        <v>4.6368613730779417E-3</v>
      </c>
      <c r="S763" s="5">
        <f ca="1">ABS(ABS(K763)/MAX(((F763)+(G763)*(L763))*(L763),
        0.000001))/SQRT('1D'!$I$5*MAX((((F763)+(G763)*(L763))*(L763))/MAX((F763)+2*(G763)*(L763),
            0.000001),
        0.000001))</f>
        <v>1.1008807303617345</v>
      </c>
      <c r="T763" s="5">
        <f ca="1">((F763)*(L763)^2)/2+(G763)*(L763)^3/3+(ABS(K763)^2)/('1D'!$I$5*MAX(((F763)+(G763)*(L763))*(L763),
        0.000001))</f>
        <v>36.140740546187139</v>
      </c>
      <c r="U763" s="5">
        <f ca="1">IF($A$2=0,
    0,
    IFERROR(Q762-(((R762+R763)/2)*J763)-(IF(O762&gt;O763,
                '1D'!$D$8*((O762^2-O763^2)/(2*'1D'!$I$5)),
                '1D'!$D$9*((O763^2-O762^2)/(2*'1D'!$I$5)))+('1D'!$D$10*(ABS(I763)/90)*(MAX(O762^2,
                        O763^2)/(2*'1D'!$I$5))))-Q763,
        0))</f>
        <v>-5.3242715977148691E-3</v>
      </c>
      <c r="V763" s="5">
        <f ca="1">IF($A$2=0,
    1,
    IF(IFERROR(V762,
            0)=0,
        0,
        IFERROR(IF(ROUND(S763,
                    3)=1,
                1,
                IF(AND(ABS(U763)&lt;'1D'!$D$19,
                        S763&gt;1),
                    1,
                    0)),
            0)))</f>
        <v>0</v>
      </c>
      <c r="W763" s="5">
        <f ca="1">IF($A$2=0,
    MAX(MAX('1D'!$D$16,
            MAX('1D'!$D$16,
                POWER((ABS(K763)^2)/('1D'!$I$5*MAX(F763,
                            0.1)^2),
                    1/3))),
        IFERROR(W1396,
            MAX(MAX('1D'!$D$16,
                    MAX('1D'!$D$16,
                        POWER((ABS(K763)^2)/('1D'!$I$5*MAX(F763,
                                    0.1)^2),
                            1/3))),
                ($L$2)-E1396))),
    IF(IFERROR(AG764,
            0)=0,
        MAX(MAX('1D'!$D$16,
                MAX('1D'!$D$16,
                    POWER((ABS(K763)^2)/('1D'!$I$5*MAX(F763,
                                0.1)^2),
                        1/3))),
            IFERROR(W1396,
                MAX(MAX('1D'!$D$16,
                        MAX('1D'!$D$16,
                            POWER((ABS(K763)^2)/('1D'!$I$5*MAX(F763,
                                        0.1)^2),
                                1/3))),
                    ($L$2)-E1396))),
        IF(IFERROR(W763,
                0)=0,
            MAX(MAX('1D'!$D$16,
                    MAX('1D'!$D$16,
                        POWER((ABS(K763)^2)/('1D'!$I$5*MAX(F763,
                                    0.1)^2),
                            1/3))),
                IFERROR(W1396,
                    MAX(MAX('1D'!$D$16,
                            MAX('1D'!$D$16,
                                POWER((ABS(K763)^2)/('1D'!$I$5*MAX(F763,
                                            0.1)^2),
                                    1/3))),
                        ($L$2)-E1396))),
            IF(OR(IFERROR(AD763,
                        0)&gt;=1,
                    IFERROR(AD764,
                        0)&gt;=1),
                MAX('1D'!$D$16,
                    MAX('1D'!$D$16,
                        POWER((ABS(K763)^2)/('1D'!$I$5*MAX(F763,
                                    0.1)^2),
                            1/3))),
                IF(ABS(IFERROR(AF763,
                            0))&lt;'1D'!$D$19,
                    MAX(MAX('1D'!$D$16,
                            MAX('1D'!$D$16,
                                POWER((ABS(K763)^2)/('1D'!$I$5*MAX(F763,
                                            0.1)^2),
                                    1/3))),
                        IFERROR(W763,
                            0)),
                    MAX(MAX('1D'!$D$16,
                            MAX('1D'!$D$16,
                                POWER((ABS(K763)^2)/('1D'!$I$5*MAX(F763,
                                            0.1)^2),
                                    1/3))),
                        (IFERROR(W763,
                                0))+((IFERROR(AF763,
                                    0))*'1D'!$D$18)))))))</f>
        <v>2.1762353150568448</v>
      </c>
      <c r="X763" s="5">
        <f t="shared" ca="1" si="158"/>
        <v>11.026984341393034</v>
      </c>
      <c r="Y763" s="5">
        <f t="shared" ca="1" si="159"/>
        <v>1.1706586043317746</v>
      </c>
      <c r="Z763" s="5">
        <f t="shared" ca="1" si="160"/>
        <v>4.6204835721716018</v>
      </c>
      <c r="AA763" s="5">
        <f t="shared" ca="1" si="161"/>
        <v>634.36223531505686</v>
      </c>
      <c r="AB763" s="5">
        <f ca="1">AA763+((ABS(K763)/MAX(((F763)+(G763)*(W763))*(W763),
            0.000001))^2)/(2*'1D'!$I$5)</f>
        <v>635.45035297258528</v>
      </c>
      <c r="AC763" s="5">
        <f ca="1">((ABS(K763)*'1D'!$D$6)/(MAX(((F763)+(G763)*(W763))*(W763),
            0.000001)*MAX(((((F763)+(G763)*(W763))*(W763))/MAX((F763)+2*(W763)*SQRT(1+(G763)^2),
                    0.000001))^(2/3),
            0.000001)))^2</f>
        <v>3.8932924749513747E-3</v>
      </c>
      <c r="AD763" s="5">
        <f ca="1">ABS(ABS(K763)/MAX(((F763)+(G763)*(W763))*(W763),
        0.000001))/SQRT('1D'!$I$5*MAX((((F763)+(G763)*(W763))*(W763))/MAX((F763)+2*(G763)*(W763),
            0.000001),
        0.000001))</f>
        <v>1</v>
      </c>
      <c r="AE763" s="5">
        <f ca="1">((F763)*(W763)^2)/2+(G763)*(W763)^3/3+(ABS(K763)^2)/('1D'!$I$5*MAX(((F763)+(G763)*(W763))*(W763),
        0.000001))</f>
        <v>35.995969113477543</v>
      </c>
      <c r="AF763" s="5">
        <f ca="1">IF($A$2=0,
    0,
    IFERROR(AB764+(((AC763+AC764)/2)*J764)+(IF(Z763&gt;Z764,
                '1D'!$D$8*((Z763^2-Z764^2)/(2*'1D'!$I$5)),
                '1D'!$D$9*((Z764^2-Z763^2)/(2*'1D'!$I$5)))+('1D'!$D$10*(ABS(I764)/90)*(MAX(Z763^2,
                        Z764^2)/(2*'1D'!$I$5))))-AB763,
        0))</f>
        <v>4.4339921337268606E-3</v>
      </c>
      <c r="AG763" s="5">
        <f ca="1">IF($A$2=0,
    1,
    IF(IFERROR(AG764,
            0)=0,
        0,
        IFERROR(IF(OR(ROUND(AD763,
                        3)&gt;=1,
                    AND(ABS(AF763)&lt;'1D'!$D$19,
                        AD763&lt;1)),
                1,
                0),
            0)))</f>
        <v>1</v>
      </c>
      <c r="AH763" s="5">
        <f ca="1">IFERROR(IF('1D'!V32="Supercritical",
        MAX('1D'!$D$16,
            IFERROR(L763,
                MAX('1D'!$D$16,
                    POWER((ABS(K763)^2)/('1D'!$I$5*MAX(F763,
                                0.1)^2),
                        1/3)))),
        IF('1D'!V32="Subcritical",
            MAX('1D'!$D$16,
                IFERROR(W763,
                    MAX('1D'!$D$16,
                        POWER((ABS(K763)^2)/('1D'!$I$5*MAX(F763,
                                    0.1)^2),
                            1/3)))),
            IF(IFERROR(T763,
                    -1E+99)&gt;=IFERROR(AE763,
                    -1E+99),
                MAX('1D'!$D$16,
                    IFERROR(L763,
                        MAX('1D'!$D$16,
                            POWER((ABS(K763)^2)/('1D'!$I$5*MAX(F763,
                                        0.1)^2),
                                1/3)))),
                MAX('1D'!$D$16,
                    IFERROR(W763,
                        MAX('1D'!$D$16,
                            POWER((ABS(K763)^2)/('1D'!$I$5*MAX(F763,
                                        0.1)^2),
                                1/3))))))),
    MAX('1D'!$D$16,
        POWER((ABS(K763)^2)/('1D'!$I$5*MAX(F763,
                    0.1)^2),
            1/3)))</f>
        <v>2.0411692021517887</v>
      </c>
      <c r="AI763" s="5">
        <f t="shared" ca="1" si="162"/>
        <v>634.2271692021518</v>
      </c>
      <c r="AJ763" s="5">
        <f ca="1">AI763+((ABS(K763)/MAX(((F763)+(G763)*(AH763))*(AH763),
            0.000001))^2)/(2*'1D'!$I$5)</f>
        <v>635.46405485276557</v>
      </c>
      <c r="AM763">
        <v>0</v>
      </c>
      <c r="AN763">
        <v>0</v>
      </c>
      <c r="AO763" s="5">
        <f t="shared" si="163"/>
        <v>0</v>
      </c>
      <c r="AP763" s="5">
        <f t="shared" si="167"/>
        <v>0</v>
      </c>
      <c r="AQ763" s="5">
        <f ca="1">ABS(ABS(K763)/MAX(((F763)+(G763)*(AH763))*(AH763),
        0.000001))/SQRT('1D'!$I$5*MAX((((F763)+(G763)*(AH763))*(AH763))/MAX((F763)+2*(G763)*(AH763),
            0.000001),
        0.000001))</f>
        <v>1.1008807303617345</v>
      </c>
      <c r="AR763" s="5" t="str">
        <f t="shared" ca="1" si="164"/>
        <v>Supercritical</v>
      </c>
      <c r="AS763" s="5">
        <f ca="1">((ABS(K763)*'1D'!$D$6)/(MAX(((F763)+(G763)*(AH763))*(AH763),
            0.000001)*MAX(((((F763)+(G763)*(AH763))*(AH763))/MAX((F763)+2*(AH763)*SQRT(1+(G763)^2),
                    0.000001))^(2/3),
            0.000001)))^2</f>
        <v>4.6368613730779417E-3</v>
      </c>
    </row>
    <row r="764" spans="1:45" x14ac:dyDescent="0.35">
      <c r="A764">
        <v>755</v>
      </c>
      <c r="B764">
        <v>753.995</v>
      </c>
      <c r="C764">
        <v>616091.93400000001</v>
      </c>
      <c r="D764">
        <v>3097252.821</v>
      </c>
      <c r="E764">
        <v>632.18550000000005</v>
      </c>
      <c r="F764">
        <v>5.0670000000000002</v>
      </c>
      <c r="G764">
        <v>0</v>
      </c>
      <c r="H764" t="s">
        <v>176</v>
      </c>
      <c r="I764">
        <v>0.57599999999999996</v>
      </c>
      <c r="J764" s="5">
        <f t="shared" si="165"/>
        <v>0.99900000000002365</v>
      </c>
      <c r="K764" s="5">
        <f t="shared" ca="1" si="166"/>
        <v>50.95</v>
      </c>
      <c r="L764" s="5">
        <f ca="1">IF($A$2=0,
    IFERROR(L763,
        MAX('1D'!$D$16,
            POWER((ABS(K764)^2)/('1D'!$I$5*MAX(F764,
                        0.1)^2),
                1/3))),
    IF(IFERROR(V763,
            0)=0,
        IFERROR(L763,
            MAX('1D'!$D$16,
                POWER((ABS(K764)^2)/('1D'!$I$5*MAX(F764,
                            0.1)^2),
                    1/3))),
        IF(OR(IFERROR(L764,
                    0)=0,
                IFERROR(S763,
                    0)&lt;1,
                IFERROR(S764,
                    0)&lt;1),
            MAX('1D'!$D$16,
                POWER((ABS(K764)^2)/('1D'!$I$5*MAX(F764,
                            0.1)^2),
                    1/3)),
            IF(IFERROR(U764,
                    0)&gt;0,
                MAX('1D'!$D$16,
                    IFERROR(L764,
                        0)+((IFERROR(U764,
                                0))*'1D'!$D$18*IF((IFERROR(S764,
                                    0))&lt;1,
                            1,
                            -1))),
                IF(IFERROR(U764,
                        0)&lt;0,
                    IF(ABS((MAX('1D'!$D$16,
                                    POWER((ABS(K764)^2)/('1D'!$I$5*MAX(F764,
                                                0.1)^2),
                                        1/3)))-IFERROR(L764,
                                0))&gt;'1D'!$D$19,
                        MAX('1D'!$D$16,
                            IF((MAX('1D'!$D$16,
                                        POWER((ABS(K764)^2)/('1D'!$I$5*MAX(F764,
                                                    0.1)^2),
                                            1/3)))&gt;IFERROR(L764,
                                    0),
                                MIN((MAX('1D'!$D$16,
                                            POWER((ABS(K764)^2)/('1D'!$I$5*MAX(F764,
                                                        0.1)^2),
                                                1/3))),
                                    IFERROR(L764,
                                        0)+(MIN(ABS(IFERROR(U764,
                                                    0))*'1D'!$D$18,
                                            ABS((MAX('1D'!$D$16,
                                                        POWER((ABS(K764)^2)/('1D'!$I$5*MAX(F764,
                                                                    0.1)^2),
                                                            1/3)))-IFERROR(L764,
                                                    0))))),
                                MAX((MAX('1D'!$D$16,
                                            POWER((ABS(K764)^2)/('1D'!$I$5*MAX(F764,
                                                        0.1)^2),
                                                1/3))),
                                    IFERROR(L764,
                                        0)-(MIN(ABS(IFERROR(U764,
                                                    0))*'1D'!$D$18,
                                            ABS((MAX('1D'!$D$16,
                                                        POWER((ABS(K764)^2)/('1D'!$I$5*MAX(F764,
                                                                    0.1)^2),
                                                            1/3)))-IFERROR(L764,
                                                    0))))))),
                        MAX('1D'!$D$16,
                            POWER((ABS(K764)^2)/('1D'!$I$5*MAX(F764,
                                        0.1)^2),
                                1/3))),
                    MAX('1D'!$D$16,
                        IFERROR(L764,
                            0)))))))</f>
        <v>2.0411692021517887</v>
      </c>
      <c r="M764" s="5">
        <f t="shared" ca="1" si="154"/>
        <v>10.342604347303114</v>
      </c>
      <c r="N764" s="5">
        <f t="shared" ca="1" si="155"/>
        <v>1.1304210086314284</v>
      </c>
      <c r="O764" s="5">
        <f t="shared" ca="1" si="156"/>
        <v>4.9262253770043394</v>
      </c>
      <c r="P764" s="5">
        <f t="shared" ca="1" si="157"/>
        <v>634.22666920215181</v>
      </c>
      <c r="Q764" s="5">
        <f ca="1">P764+((ABS(K764)/MAX(((F764)+(G764)*(L764))*(L764),
            0.000001))^2)/(2*'1D'!$I$5)</f>
        <v>635.46355485276558</v>
      </c>
      <c r="R764" s="5">
        <f ca="1">((ABS(K764)*'1D'!$D$6)/(MAX(((F764)+(G764)*(L764))*(L764),
            0.000001)*MAX(((((F764)+(G764)*(L764))*(L764))/MAX((F764)+2*(L764)*SQRT(1+(G764)^2),
                    0.000001))^(2/3),
            0.000001)))^2</f>
        <v>4.6368613730779417E-3</v>
      </c>
      <c r="S764" s="5">
        <f ca="1">ABS(ABS(K764)/MAX(((F764)+(G764)*(L764))*(L764),
        0.000001))/SQRT('1D'!$I$5*MAX((((F764)+(G764)*(L764))*(L764))/MAX((F764)+2*(G764)*(L764),
            0.000001),
        0.000001))</f>
        <v>1.1008807303617345</v>
      </c>
      <c r="T764" s="5">
        <f ca="1">((F764)*(L764)^2)/2+(G764)*(L764)^3/3+(ABS(K764)^2)/('1D'!$I$5*MAX(((F764)+(G764)*(L764))*(L764),
        0.000001))</f>
        <v>36.140740546187139</v>
      </c>
      <c r="U764" s="5">
        <f ca="1">IF($A$2=0,
    0,
    IFERROR(Q763-(((R763+R764)/2)*J764)-(IF(O763&gt;O764,
                '1D'!$D$8*((O763^2-O764^2)/(2*'1D'!$I$5)),
                '1D'!$D$9*((O764^2-O763^2)/(2*'1D'!$I$5)))+('1D'!$D$10*(ABS(I764)/90)*(MAX(O763^2,
                        O764^2)/(2*'1D'!$I$5))))-Q764,
        0))</f>
        <v>-5.3196347363382301E-3</v>
      </c>
      <c r="V764" s="5">
        <f ca="1">IF($A$2=0,
    1,
    IF(IFERROR(V763,
            0)=0,
        0,
        IFERROR(IF(ROUND(S764,
                    3)=1,
                1,
                IF(AND(ABS(U764)&lt;'1D'!$D$19,
                        S764&gt;1),
                    1,
                    0)),
            0)))</f>
        <v>0</v>
      </c>
      <c r="W764" s="5">
        <f ca="1">IF($A$2=0,
    MAX(MAX('1D'!$D$16,
            MAX('1D'!$D$16,
                POWER((ABS(K764)^2)/('1D'!$I$5*MAX(F764,
                            0.1)^2),
                    1/3))),
        IFERROR(W1396,
            MAX(MAX('1D'!$D$16,
                    MAX('1D'!$D$16,
                        POWER((ABS(K764)^2)/('1D'!$I$5*MAX(F764,
                                    0.1)^2),
                            1/3))),
                ($L$2)-E1396))),
    IF(IFERROR(AG765,
            0)=0,
        MAX(MAX('1D'!$D$16,
                MAX('1D'!$D$16,
                    POWER((ABS(K764)^2)/('1D'!$I$5*MAX(F764,
                                0.1)^2),
                        1/3))),
            IFERROR(W1396,
                MAX(MAX('1D'!$D$16,
                        MAX('1D'!$D$16,
                            POWER((ABS(K764)^2)/('1D'!$I$5*MAX(F764,
                                        0.1)^2),
                                1/3))),
                    ($L$2)-E1396))),
        IF(IFERROR(W764,
                0)=0,
            MAX(MAX('1D'!$D$16,
                    MAX('1D'!$D$16,
                        POWER((ABS(K764)^2)/('1D'!$I$5*MAX(F764,
                                    0.1)^2),
                            1/3))),
                IFERROR(W1396,
                    MAX(MAX('1D'!$D$16,
                            MAX('1D'!$D$16,
                                POWER((ABS(K764)^2)/('1D'!$I$5*MAX(F764,
                                            0.1)^2),
                                    1/3))),
                        ($L$2)-E1396))),
            IF(OR(IFERROR(AD764,
                        0)&gt;=1,
                    IFERROR(AD765,
                        0)&gt;=1),
                MAX('1D'!$D$16,
                    MAX('1D'!$D$16,
                        POWER((ABS(K764)^2)/('1D'!$I$5*MAX(F764,
                                    0.1)^2),
                            1/3))),
                IF(ABS(IFERROR(AF764,
                            0))&lt;'1D'!$D$19,
                    MAX(MAX('1D'!$D$16,
                            MAX('1D'!$D$16,
                                POWER((ABS(K764)^2)/('1D'!$I$5*MAX(F764,
                                            0.1)^2),
                                    1/3))),
                        IFERROR(W764,
                            0)),
                    MAX(MAX('1D'!$D$16,
                            MAX('1D'!$D$16,
                                POWER((ABS(K764)^2)/('1D'!$I$5*MAX(F764,
                                            0.1)^2),
                                    1/3))),
                        (IFERROR(W764,
                                0))+((IFERROR(AF764,
                                    0))*'1D'!$D$18)))))))</f>
        <v>2.1762353150568448</v>
      </c>
      <c r="X764" s="5">
        <f t="shared" ca="1" si="158"/>
        <v>11.026984341393034</v>
      </c>
      <c r="Y764" s="5">
        <f t="shared" ca="1" si="159"/>
        <v>1.1706586043317746</v>
      </c>
      <c r="Z764" s="5">
        <f t="shared" ca="1" si="160"/>
        <v>4.6204835721716018</v>
      </c>
      <c r="AA764" s="5">
        <f t="shared" ca="1" si="161"/>
        <v>634.36173531505688</v>
      </c>
      <c r="AB764" s="5">
        <f ca="1">AA764+((ABS(K764)/MAX(((F764)+(G764)*(W764))*(W764),
            0.000001))^2)/(2*'1D'!$I$5)</f>
        <v>635.44985297258529</v>
      </c>
      <c r="AC764" s="5">
        <f ca="1">((ABS(K764)*'1D'!$D$6)/(MAX(((F764)+(G764)*(W764))*(W764),
            0.000001)*MAX(((((F764)+(G764)*(W764))*(W764))/MAX((F764)+2*(W764)*SQRT(1+(G764)^2),
                    0.000001))^(2/3),
            0.000001)))^2</f>
        <v>3.8932924749513747E-3</v>
      </c>
      <c r="AD764" s="5">
        <f ca="1">ABS(ABS(K764)/MAX(((F764)+(G764)*(W764))*(W764),
        0.000001))/SQRT('1D'!$I$5*MAX((((F764)+(G764)*(W764))*(W764))/MAX((F764)+2*(G764)*(W764),
            0.000001),
        0.000001))</f>
        <v>1</v>
      </c>
      <c r="AE764" s="5">
        <f ca="1">((F764)*(W764)^2)/2+(G764)*(W764)^3/3+(ABS(K764)^2)/('1D'!$I$5*MAX(((F764)+(G764)*(W764))*(W764),
        0.000001))</f>
        <v>35.995969113477543</v>
      </c>
      <c r="AF764" s="5">
        <f ca="1">IF($A$2=0,
    0,
    IFERROR(AB765+(((AC764+AC765)/2)*J765)+(IF(Z764&gt;Z765,
                '1D'!$D$8*((Z764^2-Z765^2)/(2*'1D'!$I$5)),
                '1D'!$D$9*((Z765^2-Z764^2)/(2*'1D'!$I$5)))+('1D'!$D$10*(ABS(I765)/90)*(MAX(Z764^2,
                        Z765^2)/(2*'1D'!$I$5))))-AB764,
        0))</f>
        <v>4.4487666026498118E-3</v>
      </c>
      <c r="AG764" s="5">
        <f ca="1">IF($A$2=0,
    1,
    IF(IFERROR(AG765,
            0)=0,
        0,
        IFERROR(IF(OR(ROUND(AD764,
                        3)&gt;=1,
                    AND(ABS(AF764)&lt;'1D'!$D$19,
                        AD764&lt;1)),
                1,
                0),
            0)))</f>
        <v>1</v>
      </c>
      <c r="AH764" s="5">
        <f ca="1">IFERROR(IF('1D'!V32="Supercritical",
        MAX('1D'!$D$16,
            IFERROR(L764,
                MAX('1D'!$D$16,
                    POWER((ABS(K764)^2)/('1D'!$I$5*MAX(F764,
                                0.1)^2),
                        1/3)))),
        IF('1D'!V32="Subcritical",
            MAX('1D'!$D$16,
                IFERROR(W764,
                    MAX('1D'!$D$16,
                        POWER((ABS(K764)^2)/('1D'!$I$5*MAX(F764,
                                    0.1)^2),
                            1/3)))),
            IF(IFERROR(T764,
                    -1E+99)&gt;=IFERROR(AE764,
                    -1E+99),
                MAX('1D'!$D$16,
                    IFERROR(L764,
                        MAX('1D'!$D$16,
                            POWER((ABS(K764)^2)/('1D'!$I$5*MAX(F764,
                                        0.1)^2),
                                1/3)))),
                MAX('1D'!$D$16,
                    IFERROR(W764,
                        MAX('1D'!$D$16,
                            POWER((ABS(K764)^2)/('1D'!$I$5*MAX(F764,
                                        0.1)^2),
                                1/3))))))),
    MAX('1D'!$D$16,
        POWER((ABS(K764)^2)/('1D'!$I$5*MAX(F764,
                    0.1)^2),
            1/3)))</f>
        <v>2.0411692021517887</v>
      </c>
      <c r="AI764" s="5">
        <f t="shared" ca="1" si="162"/>
        <v>634.22666920215181</v>
      </c>
      <c r="AJ764" s="5">
        <f ca="1">AI764+((ABS(K764)/MAX(((F764)+(G764)*(AH764))*(AH764),
            0.000001))^2)/(2*'1D'!$I$5)</f>
        <v>635.46355485276558</v>
      </c>
      <c r="AM764">
        <v>0</v>
      </c>
      <c r="AN764">
        <v>0</v>
      </c>
      <c r="AO764" s="5">
        <f t="shared" si="163"/>
        <v>0</v>
      </c>
      <c r="AP764" s="5">
        <f t="shared" si="167"/>
        <v>0</v>
      </c>
      <c r="AQ764" s="5">
        <f ca="1">ABS(ABS(K764)/MAX(((F764)+(G764)*(AH764))*(AH764),
        0.000001))/SQRT('1D'!$I$5*MAX((((F764)+(G764)*(AH764))*(AH764))/MAX((F764)+2*(G764)*(AH764),
            0.000001),
        0.000001))</f>
        <v>1.1008807303617345</v>
      </c>
      <c r="AR764" s="5" t="str">
        <f t="shared" ca="1" si="164"/>
        <v>Supercritical</v>
      </c>
      <c r="AS764" s="5">
        <f ca="1">((ABS(K764)*'1D'!$D$6)/(MAX(((F764)+(G764)*(AH764))*(AH764),
            0.000001)*MAX(((((F764)+(G764)*(AH764))*(AH764))/MAX((F764)+2*(AH764)*SQRT(1+(G764)^2),
                    0.000001))^(2/3),
            0.000001)))^2</f>
        <v>4.6368613730779417E-3</v>
      </c>
    </row>
    <row r="765" spans="1:45" x14ac:dyDescent="0.35">
      <c r="A765">
        <v>756</v>
      </c>
      <c r="B765">
        <v>754.995</v>
      </c>
      <c r="C765">
        <v>616091.82700000005</v>
      </c>
      <c r="D765">
        <v>3097251.827</v>
      </c>
      <c r="E765">
        <v>632.18499999999995</v>
      </c>
      <c r="F765">
        <v>5.0670000000000002</v>
      </c>
      <c r="G765">
        <v>0</v>
      </c>
      <c r="H765" t="s">
        <v>176</v>
      </c>
      <c r="I765">
        <v>0.58199999999999996</v>
      </c>
      <c r="J765" s="5">
        <f t="shared" si="165"/>
        <v>1</v>
      </c>
      <c r="K765" s="5">
        <f t="shared" ca="1" si="166"/>
        <v>50.95</v>
      </c>
      <c r="L765" s="5">
        <f ca="1">IF($A$2=0,
    IFERROR(L764,
        MAX('1D'!$D$16,
            POWER((ABS(K765)^2)/('1D'!$I$5*MAX(F765,
                        0.1)^2),
                1/3))),
    IF(IFERROR(V764,
            0)=0,
        IFERROR(L764,
            MAX('1D'!$D$16,
                POWER((ABS(K765)^2)/('1D'!$I$5*MAX(F765,
                            0.1)^2),
                    1/3))),
        IF(OR(IFERROR(L765,
                    0)=0,
                IFERROR(S764,
                    0)&lt;1,
                IFERROR(S765,
                    0)&lt;1),
            MAX('1D'!$D$16,
                POWER((ABS(K765)^2)/('1D'!$I$5*MAX(F765,
                            0.1)^2),
                    1/3)),
            IF(IFERROR(U765,
                    0)&gt;0,
                MAX('1D'!$D$16,
                    IFERROR(L765,
                        0)+((IFERROR(U765,
                                0))*'1D'!$D$18*IF((IFERROR(S765,
                                    0))&lt;1,
                            1,
                            -1))),
                IF(IFERROR(U765,
                        0)&lt;0,
                    IF(ABS((MAX('1D'!$D$16,
                                    POWER((ABS(K765)^2)/('1D'!$I$5*MAX(F765,
                                                0.1)^2),
                                        1/3)))-IFERROR(L765,
                                0))&gt;'1D'!$D$19,
                        MAX('1D'!$D$16,
                            IF((MAX('1D'!$D$16,
                                        POWER((ABS(K765)^2)/('1D'!$I$5*MAX(F765,
                                                    0.1)^2),
                                            1/3)))&gt;IFERROR(L765,
                                    0),
                                MIN((MAX('1D'!$D$16,
                                            POWER((ABS(K765)^2)/('1D'!$I$5*MAX(F765,
                                                        0.1)^2),
                                                1/3))),
                                    IFERROR(L765,
                                        0)+(MIN(ABS(IFERROR(U765,
                                                    0))*'1D'!$D$18,
                                            ABS((MAX('1D'!$D$16,
                                                        POWER((ABS(K765)^2)/('1D'!$I$5*MAX(F765,
                                                                    0.1)^2),
                                                            1/3)))-IFERROR(L765,
                                                    0))))),
                                MAX((MAX('1D'!$D$16,
                                            POWER((ABS(K765)^2)/('1D'!$I$5*MAX(F765,
                                                        0.1)^2),
                                                1/3))),
                                    IFERROR(L765,
                                        0)-(MIN(ABS(IFERROR(U765,
                                                    0))*'1D'!$D$18,
                                            ABS((MAX('1D'!$D$16,
                                                        POWER((ABS(K765)^2)/('1D'!$I$5*MAX(F765,
                                                                    0.1)^2),
                                                            1/3)))-IFERROR(L765,
                                                    0))))))),
                        MAX('1D'!$D$16,
                            POWER((ABS(K765)^2)/('1D'!$I$5*MAX(F765,
                                        0.1)^2),
                                1/3))),
                    MAX('1D'!$D$16,
                        IFERROR(L765,
                            0)))))))</f>
        <v>2.0411692021517887</v>
      </c>
      <c r="M765" s="5">
        <f t="shared" ca="1" si="154"/>
        <v>10.342604347303114</v>
      </c>
      <c r="N765" s="5">
        <f t="shared" ca="1" si="155"/>
        <v>1.1304210086314284</v>
      </c>
      <c r="O765" s="5">
        <f t="shared" ca="1" si="156"/>
        <v>4.9262253770043394</v>
      </c>
      <c r="P765" s="5">
        <f t="shared" ca="1" si="157"/>
        <v>634.22616920215171</v>
      </c>
      <c r="Q765" s="5">
        <f ca="1">P765+((ABS(K765)/MAX(((F765)+(G765)*(L765))*(L765),
            0.000001))^2)/(2*'1D'!$I$5)</f>
        <v>635.46305485276548</v>
      </c>
      <c r="R765" s="5">
        <f ca="1">((ABS(K765)*'1D'!$D$6)/(MAX(((F765)+(G765)*(L765))*(L765),
            0.000001)*MAX(((((F765)+(G765)*(L765))*(L765))/MAX((F765)+2*(L765)*SQRT(1+(G765)^2),
                    0.000001))^(2/3),
            0.000001)))^2</f>
        <v>4.6368613730779417E-3</v>
      </c>
      <c r="S765" s="5">
        <f ca="1">ABS(ABS(K765)/MAX(((F765)+(G765)*(L765))*(L765),
        0.000001))/SQRT('1D'!$I$5*MAX((((F765)+(G765)*(L765))*(L765))/MAX((F765)+2*(G765)*(L765),
            0.000001),
        0.000001))</f>
        <v>1.1008807303617345</v>
      </c>
      <c r="T765" s="5">
        <f ca="1">((F765)*(L765)^2)/2+(G765)*(L765)^3/3+(ABS(K765)^2)/('1D'!$I$5*MAX(((F765)+(G765)*(L765))*(L765),
        0.000001))</f>
        <v>36.140740546187139</v>
      </c>
      <c r="U765" s="5">
        <f ca="1">IF($A$2=0,
    0,
    IFERROR(Q764-(((R764+R765)/2)*J765)-(IF(O764&gt;O765,
                '1D'!$D$8*((O764^2-O765^2)/(2*'1D'!$I$5)),
                '1D'!$D$9*((O765^2-O764^2)/(2*'1D'!$I$5)))+('1D'!$D$10*(ABS(I765)/90)*(MAX(O764^2,
                        O765^2)/(2*'1D'!$I$5))))-Q765,
        0))</f>
        <v>-5.3366404540611256E-3</v>
      </c>
      <c r="V765" s="5">
        <f ca="1">IF($A$2=0,
    1,
    IF(IFERROR(V764,
            0)=0,
        0,
        IFERROR(IF(ROUND(S765,
                    3)=1,
                1,
                IF(AND(ABS(U765)&lt;'1D'!$D$19,
                        S765&gt;1),
                    1,
                    0)),
            0)))</f>
        <v>0</v>
      </c>
      <c r="W765" s="5">
        <f ca="1">IF($A$2=0,
    MAX(MAX('1D'!$D$16,
            MAX('1D'!$D$16,
                POWER((ABS(K765)^2)/('1D'!$I$5*MAX(F765,
                            0.1)^2),
                    1/3))),
        IFERROR(W1396,
            MAX(MAX('1D'!$D$16,
                    MAX('1D'!$D$16,
                        POWER((ABS(K765)^2)/('1D'!$I$5*MAX(F765,
                                    0.1)^2),
                            1/3))),
                ($L$2)-E1396))),
    IF(IFERROR(AG766,
            0)=0,
        MAX(MAX('1D'!$D$16,
                MAX('1D'!$D$16,
                    POWER((ABS(K765)^2)/('1D'!$I$5*MAX(F765,
                                0.1)^2),
                        1/3))),
            IFERROR(W1396,
                MAX(MAX('1D'!$D$16,
                        MAX('1D'!$D$16,
                            POWER((ABS(K765)^2)/('1D'!$I$5*MAX(F765,
                                        0.1)^2),
                                1/3))),
                    ($L$2)-E1396))),
        IF(IFERROR(W765,
                0)=0,
            MAX(MAX('1D'!$D$16,
                    MAX('1D'!$D$16,
                        POWER((ABS(K765)^2)/('1D'!$I$5*MAX(F765,
                                    0.1)^2),
                            1/3))),
                IFERROR(W1396,
                    MAX(MAX('1D'!$D$16,
                            MAX('1D'!$D$16,
                                POWER((ABS(K765)^2)/('1D'!$I$5*MAX(F765,
                                            0.1)^2),
                                    1/3))),
                        ($L$2)-E1396))),
            IF(OR(IFERROR(AD765,
                        0)&gt;=1,
                    IFERROR(AD766,
                        0)&gt;=1),
                MAX('1D'!$D$16,
                    MAX('1D'!$D$16,
                        POWER((ABS(K765)^2)/('1D'!$I$5*MAX(F765,
                                    0.1)^2),
                            1/3))),
                IF(ABS(IFERROR(AF765,
                            0))&lt;'1D'!$D$19,
                    MAX(MAX('1D'!$D$16,
                            MAX('1D'!$D$16,
                                POWER((ABS(K765)^2)/('1D'!$I$5*MAX(F765,
                                            0.1)^2),
                                    1/3))),
                        IFERROR(W765,
                            0)),
                    MAX(MAX('1D'!$D$16,
                            MAX('1D'!$D$16,
                                POWER((ABS(K765)^2)/('1D'!$I$5*MAX(F765,
                                            0.1)^2),
                                    1/3))),
                        (IFERROR(W765,
                                0))+((IFERROR(AF765,
                                    0))*'1D'!$D$18)))))))</f>
        <v>2.1762353150568448</v>
      </c>
      <c r="X765" s="5">
        <f t="shared" ca="1" si="158"/>
        <v>11.026984341393034</v>
      </c>
      <c r="Y765" s="5">
        <f t="shared" ca="1" si="159"/>
        <v>1.1706586043317746</v>
      </c>
      <c r="Z765" s="5">
        <f t="shared" ca="1" si="160"/>
        <v>4.6204835721716018</v>
      </c>
      <c r="AA765" s="5">
        <f t="shared" ca="1" si="161"/>
        <v>634.36123531505677</v>
      </c>
      <c r="AB765" s="5">
        <f ca="1">AA765+((ABS(K765)/MAX(((F765)+(G765)*(W765))*(W765),
            0.000001))^2)/(2*'1D'!$I$5)</f>
        <v>635.44935297258519</v>
      </c>
      <c r="AC765" s="5">
        <f ca="1">((ABS(K765)*'1D'!$D$6)/(MAX(((F765)+(G765)*(W765))*(W765),
            0.000001)*MAX(((((F765)+(G765)*(W765))*(W765))/MAX((F765)+2*(W765)*SQRT(1+(G765)^2),
                    0.000001))^(2/3),
            0.000001)))^2</f>
        <v>3.8932924749513747E-3</v>
      </c>
      <c r="AD765" s="5">
        <f ca="1">ABS(ABS(K765)/MAX(((F765)+(G765)*(W765))*(W765),
        0.000001))/SQRT('1D'!$I$5*MAX((((F765)+(G765)*(W765))*(W765))/MAX((F765)+2*(G765)*(W765),
            0.000001),
        0.000001))</f>
        <v>1</v>
      </c>
      <c r="AE765" s="5">
        <f ca="1">((F765)*(W765)^2)/2+(G765)*(W765)^3/3+(ABS(K765)^2)/('1D'!$I$5*MAX(((F765)+(G765)*(W765))*(W765),
        0.000001))</f>
        <v>35.995969113477543</v>
      </c>
      <c r="AF765" s="5">
        <f ca="1">IF($A$2=0,
    0,
    IFERROR(AB766+(((AC765+AC766)/2)*J766)+(IF(Z765&gt;Z766,
                '1D'!$D$8*((Z765^2-Z766^2)/(2*'1D'!$I$5)),
                '1D'!$D$9*((Z766^2-Z765^2)/(2*'1D'!$I$5)))+('1D'!$D$10*(ABS(I766)/90)*(MAX(Z765^2,
                        Z766^2)/(2*'1D'!$I$5))))-AB765,
        0))</f>
        <v>4.4308975420790375E-3</v>
      </c>
      <c r="AG765" s="5">
        <f ca="1">IF($A$2=0,
    1,
    IF(IFERROR(AG766,
            0)=0,
        0,
        IFERROR(IF(OR(ROUND(AD765,
                        3)&gt;=1,
                    AND(ABS(AF765)&lt;'1D'!$D$19,
                        AD765&lt;1)),
                1,
                0),
            0)))</f>
        <v>1</v>
      </c>
      <c r="AH765" s="5">
        <f ca="1">IFERROR(IF('1D'!V32="Supercritical",
        MAX('1D'!$D$16,
            IFERROR(L765,
                MAX('1D'!$D$16,
                    POWER((ABS(K765)^2)/('1D'!$I$5*MAX(F765,
                                0.1)^2),
                        1/3)))),
        IF('1D'!V32="Subcritical",
            MAX('1D'!$D$16,
                IFERROR(W765,
                    MAX('1D'!$D$16,
                        POWER((ABS(K765)^2)/('1D'!$I$5*MAX(F765,
                                    0.1)^2),
                            1/3)))),
            IF(IFERROR(T765,
                    -1E+99)&gt;=IFERROR(AE765,
                    -1E+99),
                MAX('1D'!$D$16,
                    IFERROR(L765,
                        MAX('1D'!$D$16,
                            POWER((ABS(K765)^2)/('1D'!$I$5*MAX(F765,
                                        0.1)^2),
                                1/3)))),
                MAX('1D'!$D$16,
                    IFERROR(W765,
                        MAX('1D'!$D$16,
                            POWER((ABS(K765)^2)/('1D'!$I$5*MAX(F765,
                                        0.1)^2),
                                1/3))))))),
    MAX('1D'!$D$16,
        POWER((ABS(K765)^2)/('1D'!$I$5*MAX(F765,
                    0.1)^2),
            1/3)))</f>
        <v>2.0411692021517887</v>
      </c>
      <c r="AI765" s="5">
        <f t="shared" ca="1" si="162"/>
        <v>634.22616920215171</v>
      </c>
      <c r="AJ765" s="5">
        <f ca="1">AI765+((ABS(K765)/MAX(((F765)+(G765)*(AH765))*(AH765),
            0.000001))^2)/(2*'1D'!$I$5)</f>
        <v>635.46305485276548</v>
      </c>
      <c r="AM765">
        <v>0</v>
      </c>
      <c r="AN765">
        <v>0</v>
      </c>
      <c r="AO765" s="5">
        <f t="shared" si="163"/>
        <v>0</v>
      </c>
      <c r="AP765" s="5">
        <f t="shared" si="167"/>
        <v>0</v>
      </c>
      <c r="AQ765" s="5">
        <f ca="1">ABS(ABS(K765)/MAX(((F765)+(G765)*(AH765))*(AH765),
        0.000001))/SQRT('1D'!$I$5*MAX((((F765)+(G765)*(AH765))*(AH765))/MAX((F765)+2*(G765)*(AH765),
            0.000001),
        0.000001))</f>
        <v>1.1008807303617345</v>
      </c>
      <c r="AR765" s="5" t="str">
        <f t="shared" ca="1" si="164"/>
        <v>Supercritical</v>
      </c>
      <c r="AS765" s="5">
        <f ca="1">((ABS(K765)*'1D'!$D$6)/(MAX(((F765)+(G765)*(AH765))*(AH765),
            0.000001)*MAX(((((F765)+(G765)*(AH765))*(AH765))/MAX((F765)+2*(AH765)*SQRT(1+(G765)^2),
                    0.000001))^(2/3),
            0.000001)))^2</f>
        <v>4.6368613730779417E-3</v>
      </c>
    </row>
    <row r="766" spans="1:45" x14ac:dyDescent="0.35">
      <c r="A766">
        <v>757</v>
      </c>
      <c r="B766">
        <v>755.99599999999998</v>
      </c>
      <c r="C766">
        <v>616091.73</v>
      </c>
      <c r="D766">
        <v>3097250.8309999998</v>
      </c>
      <c r="E766">
        <v>632.18449999999996</v>
      </c>
      <c r="F766">
        <v>5.0670000000000002</v>
      </c>
      <c r="G766">
        <v>0</v>
      </c>
      <c r="H766" t="s">
        <v>176</v>
      </c>
      <c r="I766">
        <v>0.56999999999999995</v>
      </c>
      <c r="J766" s="5">
        <f t="shared" si="165"/>
        <v>1.0009999999999764</v>
      </c>
      <c r="K766" s="5">
        <f t="shared" ca="1" si="166"/>
        <v>50.95</v>
      </c>
      <c r="L766" s="5">
        <f ca="1">IF($A$2=0,
    IFERROR(L765,
        MAX('1D'!$D$16,
            POWER((ABS(K766)^2)/('1D'!$I$5*MAX(F766,
                        0.1)^2),
                1/3))),
    IF(IFERROR(V765,
            0)=0,
        IFERROR(L765,
            MAX('1D'!$D$16,
                POWER((ABS(K766)^2)/('1D'!$I$5*MAX(F766,
                            0.1)^2),
                    1/3))),
        IF(OR(IFERROR(L766,
                    0)=0,
                IFERROR(S765,
                    0)&lt;1,
                IFERROR(S766,
                    0)&lt;1),
            MAX('1D'!$D$16,
                POWER((ABS(K766)^2)/('1D'!$I$5*MAX(F766,
                            0.1)^2),
                    1/3)),
            IF(IFERROR(U766,
                    0)&gt;0,
                MAX('1D'!$D$16,
                    IFERROR(L766,
                        0)+((IFERROR(U766,
                                0))*'1D'!$D$18*IF((IFERROR(S766,
                                    0))&lt;1,
                            1,
                            -1))),
                IF(IFERROR(U766,
                        0)&lt;0,
                    IF(ABS((MAX('1D'!$D$16,
                                    POWER((ABS(K766)^2)/('1D'!$I$5*MAX(F766,
                                                0.1)^2),
                                        1/3)))-IFERROR(L766,
                                0))&gt;'1D'!$D$19,
                        MAX('1D'!$D$16,
                            IF((MAX('1D'!$D$16,
                                        POWER((ABS(K766)^2)/('1D'!$I$5*MAX(F766,
                                                    0.1)^2),
                                            1/3)))&gt;IFERROR(L766,
                                    0),
                                MIN((MAX('1D'!$D$16,
                                            POWER((ABS(K766)^2)/('1D'!$I$5*MAX(F766,
                                                        0.1)^2),
                                                1/3))),
                                    IFERROR(L766,
                                        0)+(MIN(ABS(IFERROR(U766,
                                                    0))*'1D'!$D$18,
                                            ABS((MAX('1D'!$D$16,
                                                        POWER((ABS(K766)^2)/('1D'!$I$5*MAX(F766,
                                                                    0.1)^2),
                                                            1/3)))-IFERROR(L766,
                                                    0))))),
                                MAX((MAX('1D'!$D$16,
                                            POWER((ABS(K766)^2)/('1D'!$I$5*MAX(F766,
                                                        0.1)^2),
                                                1/3))),
                                    IFERROR(L766,
                                        0)-(MIN(ABS(IFERROR(U766,
                                                    0))*'1D'!$D$18,
                                            ABS((MAX('1D'!$D$16,
                                                        POWER((ABS(K766)^2)/('1D'!$I$5*MAX(F766,
                                                                    0.1)^2),
                                                            1/3)))-IFERROR(L766,
                                                    0))))))),
                        MAX('1D'!$D$16,
                            POWER((ABS(K766)^2)/('1D'!$I$5*MAX(F766,
                                        0.1)^2),
                                1/3))),
                    MAX('1D'!$D$16,
                        IFERROR(L766,
                            0)))))))</f>
        <v>2.0411692021517887</v>
      </c>
      <c r="M766" s="5">
        <f t="shared" ca="1" si="154"/>
        <v>10.342604347303114</v>
      </c>
      <c r="N766" s="5">
        <f t="shared" ca="1" si="155"/>
        <v>1.1304210086314284</v>
      </c>
      <c r="O766" s="5">
        <f t="shared" ca="1" si="156"/>
        <v>4.9262253770043394</v>
      </c>
      <c r="P766" s="5">
        <f t="shared" ca="1" si="157"/>
        <v>634.22566920215172</v>
      </c>
      <c r="Q766" s="5">
        <f ca="1">P766+((ABS(K766)/MAX(((F766)+(G766)*(L766))*(L766),
            0.000001))^2)/(2*'1D'!$I$5)</f>
        <v>635.46255485276549</v>
      </c>
      <c r="R766" s="5">
        <f ca="1">((ABS(K766)*'1D'!$D$6)/(MAX(((F766)+(G766)*(L766))*(L766),
            0.000001)*MAX(((((F766)+(G766)*(L766))*(L766))/MAX((F766)+2*(L766)*SQRT(1+(G766)^2),
                    0.000001))^(2/3),
            0.000001)))^2</f>
        <v>4.6368613730779417E-3</v>
      </c>
      <c r="S766" s="5">
        <f ca="1">ABS(ABS(K766)/MAX(((F766)+(G766)*(L766))*(L766),
        0.000001))/SQRT('1D'!$I$5*MAX((((F766)+(G766)*(L766))*(L766))/MAX((F766)+2*(G766)*(L766),
            0.000001),
        0.000001))</f>
        <v>1.1008807303617345</v>
      </c>
      <c r="T766" s="5">
        <f ca="1">((F766)*(L766)^2)/2+(G766)*(L766)^3/3+(ABS(K766)^2)/('1D'!$I$5*MAX(((F766)+(G766)*(L766))*(L766),
        0.000001))</f>
        <v>36.140740546187139</v>
      </c>
      <c r="U766" s="5">
        <f ca="1">IF($A$2=0,
    0,
    IFERROR(Q765-(((R765+R766)/2)*J766)-(IF(O765&gt;O766,
                '1D'!$D$8*((O765^2-O766^2)/(2*'1D'!$I$5)),
                '1D'!$D$9*((O766^2-O765^2)/(2*'1D'!$I$5)))+('1D'!$D$10*(ABS(I766)/90)*(MAX(O765^2,
                        O766^2)/(2*'1D'!$I$5))))-Q766,
        0))</f>
        <v>-5.3165396026315648E-3</v>
      </c>
      <c r="V766" s="5">
        <f ca="1">IF($A$2=0,
    1,
    IF(IFERROR(V765,
            0)=0,
        0,
        IFERROR(IF(ROUND(S766,
                    3)=1,
                1,
                IF(AND(ABS(U766)&lt;'1D'!$D$19,
                        S766&gt;1),
                    1,
                    0)),
            0)))</f>
        <v>0</v>
      </c>
      <c r="W766" s="5">
        <f ca="1">IF($A$2=0,
    MAX(MAX('1D'!$D$16,
            MAX('1D'!$D$16,
                POWER((ABS(K766)^2)/('1D'!$I$5*MAX(F766,
                            0.1)^2),
                    1/3))),
        IFERROR(W1396,
            MAX(MAX('1D'!$D$16,
                    MAX('1D'!$D$16,
                        POWER((ABS(K766)^2)/('1D'!$I$5*MAX(F766,
                                    0.1)^2),
                            1/3))),
                ($L$2)-E1396))),
    IF(IFERROR(AG767,
            0)=0,
        MAX(MAX('1D'!$D$16,
                MAX('1D'!$D$16,
                    POWER((ABS(K766)^2)/('1D'!$I$5*MAX(F766,
                                0.1)^2),
                        1/3))),
            IFERROR(W1396,
                MAX(MAX('1D'!$D$16,
                        MAX('1D'!$D$16,
                            POWER((ABS(K766)^2)/('1D'!$I$5*MAX(F766,
                                        0.1)^2),
                                1/3))),
                    ($L$2)-E1396))),
        IF(IFERROR(W766,
                0)=0,
            MAX(MAX('1D'!$D$16,
                    MAX('1D'!$D$16,
                        POWER((ABS(K766)^2)/('1D'!$I$5*MAX(F766,
                                    0.1)^2),
                            1/3))),
                IFERROR(W1396,
                    MAX(MAX('1D'!$D$16,
                            MAX('1D'!$D$16,
                                POWER((ABS(K766)^2)/('1D'!$I$5*MAX(F766,
                                            0.1)^2),
                                    1/3))),
                        ($L$2)-E1396))),
            IF(OR(IFERROR(AD766,
                        0)&gt;=1,
                    IFERROR(AD767,
                        0)&gt;=1),
                MAX('1D'!$D$16,
                    MAX('1D'!$D$16,
                        POWER((ABS(K766)^2)/('1D'!$I$5*MAX(F766,
                                    0.1)^2),
                            1/3))),
                IF(ABS(IFERROR(AF766,
                            0))&lt;'1D'!$D$19,
                    MAX(MAX('1D'!$D$16,
                            MAX('1D'!$D$16,
                                POWER((ABS(K766)^2)/('1D'!$I$5*MAX(F766,
                                            0.1)^2),
                                    1/3))),
                        IFERROR(W766,
                            0)),
                    MAX(MAX('1D'!$D$16,
                            MAX('1D'!$D$16,
                                POWER((ABS(K766)^2)/('1D'!$I$5*MAX(F766,
                                            0.1)^2),
                                    1/3))),
                        (IFERROR(W766,
                                0))+((IFERROR(AF766,
                                    0))*'1D'!$D$18)))))))</f>
        <v>2.1762353150568448</v>
      </c>
      <c r="X766" s="5">
        <f t="shared" ca="1" si="158"/>
        <v>11.026984341393034</v>
      </c>
      <c r="Y766" s="5">
        <f t="shared" ca="1" si="159"/>
        <v>1.1706586043317746</v>
      </c>
      <c r="Z766" s="5">
        <f t="shared" ca="1" si="160"/>
        <v>4.6204835721716018</v>
      </c>
      <c r="AA766" s="5">
        <f t="shared" ca="1" si="161"/>
        <v>634.36073531505679</v>
      </c>
      <c r="AB766" s="5">
        <f ca="1">AA766+((ABS(K766)/MAX(((F766)+(G766)*(W766))*(W766),
            0.000001))^2)/(2*'1D'!$I$5)</f>
        <v>635.4488529725852</v>
      </c>
      <c r="AC766" s="5">
        <f ca="1">((ABS(K766)*'1D'!$D$6)/(MAX(((F766)+(G766)*(W766))*(W766),
            0.000001)*MAX(((((F766)+(G766)*(W766))*(W766))/MAX((F766)+2*(W766)*SQRT(1+(G766)^2),
                    0.000001))^(2/3),
            0.000001)))^2</f>
        <v>3.8932924749513747E-3</v>
      </c>
      <c r="AD766" s="5">
        <f ca="1">ABS(ABS(K766)/MAX(((F766)+(G766)*(W766))*(W766),
        0.000001))/SQRT('1D'!$I$5*MAX((((F766)+(G766)*(W766))*(W766))/MAX((F766)+2*(G766)*(W766),
            0.000001),
        0.000001))</f>
        <v>1</v>
      </c>
      <c r="AE766" s="5">
        <f ca="1">((F766)*(W766)^2)/2+(G766)*(W766)^3/3+(ABS(K766)^2)/('1D'!$I$5*MAX(((F766)+(G766)*(W766))*(W766),
        0.000001))</f>
        <v>35.995969113477543</v>
      </c>
      <c r="AF766" s="5">
        <f ca="1">IF($A$2=0,
    0,
    IFERROR(AB767+(((AC766+AC767)/2)*J767)+(IF(Z766&gt;Z767,
                '1D'!$D$8*((Z766^2-Z767^2)/(2*'1D'!$I$5)),
                '1D'!$D$9*((Z767^2-Z766^2)/(2*'1D'!$I$5)))+('1D'!$D$10*(ABS(I767)/90)*(MAX(Z766^2,
                        Z767^2)/(2*'1D'!$I$5))))-AB766,
        0))</f>
        <v>4.3345142487396515E-3</v>
      </c>
      <c r="AG766" s="5">
        <f ca="1">IF($A$2=0,
    1,
    IF(IFERROR(AG767,
            0)=0,
        0,
        IFERROR(IF(OR(ROUND(AD766,
                        3)&gt;=1,
                    AND(ABS(AF766)&lt;'1D'!$D$19,
                        AD766&lt;1)),
                1,
                0),
            0)))</f>
        <v>1</v>
      </c>
      <c r="AH766" s="5">
        <f ca="1">IFERROR(IF('1D'!V32="Supercritical",
        MAX('1D'!$D$16,
            IFERROR(L766,
                MAX('1D'!$D$16,
                    POWER((ABS(K766)^2)/('1D'!$I$5*MAX(F766,
                                0.1)^2),
                        1/3)))),
        IF('1D'!V32="Subcritical",
            MAX('1D'!$D$16,
                IFERROR(W766,
                    MAX('1D'!$D$16,
                        POWER((ABS(K766)^2)/('1D'!$I$5*MAX(F766,
                                    0.1)^2),
                            1/3)))),
            IF(IFERROR(T766,
                    -1E+99)&gt;=IFERROR(AE766,
                    -1E+99),
                MAX('1D'!$D$16,
                    IFERROR(L766,
                        MAX('1D'!$D$16,
                            POWER((ABS(K766)^2)/('1D'!$I$5*MAX(F766,
                                        0.1)^2),
                                1/3)))),
                MAX('1D'!$D$16,
                    IFERROR(W766,
                        MAX('1D'!$D$16,
                            POWER((ABS(K766)^2)/('1D'!$I$5*MAX(F766,
                                        0.1)^2),
                                1/3))))))),
    MAX('1D'!$D$16,
        POWER((ABS(K766)^2)/('1D'!$I$5*MAX(F766,
                    0.1)^2),
            1/3)))</f>
        <v>2.0411692021517887</v>
      </c>
      <c r="AI766" s="5">
        <f t="shared" ca="1" si="162"/>
        <v>634.22566920215172</v>
      </c>
      <c r="AJ766" s="5">
        <f ca="1">AI766+((ABS(K766)/MAX(((F766)+(G766)*(AH766))*(AH766),
            0.000001))^2)/(2*'1D'!$I$5)</f>
        <v>635.46255485276549</v>
      </c>
      <c r="AM766">
        <v>0</v>
      </c>
      <c r="AN766">
        <v>0</v>
      </c>
      <c r="AO766" s="5">
        <f t="shared" si="163"/>
        <v>0</v>
      </c>
      <c r="AP766" s="5">
        <f t="shared" si="167"/>
        <v>0</v>
      </c>
      <c r="AQ766" s="5">
        <f ca="1">ABS(ABS(K766)/MAX(((F766)+(G766)*(AH766))*(AH766),
        0.000001))/SQRT('1D'!$I$5*MAX((((F766)+(G766)*(AH766))*(AH766))/MAX((F766)+2*(G766)*(AH766),
            0.000001),
        0.000001))</f>
        <v>1.1008807303617345</v>
      </c>
      <c r="AR766" s="5" t="str">
        <f t="shared" ca="1" si="164"/>
        <v>Supercritical</v>
      </c>
      <c r="AS766" s="5">
        <f ca="1">((ABS(K766)*'1D'!$D$6)/(MAX(((F766)+(G766)*(AH766))*(AH766),
            0.000001)*MAX(((((F766)+(G766)*(AH766))*(AH766))/MAX((F766)+2*(AH766)*SQRT(1+(G766)^2),
                    0.000001))^(2/3),
            0.000001)))^2</f>
        <v>4.6368613730779417E-3</v>
      </c>
    </row>
    <row r="767" spans="1:45" x14ac:dyDescent="0.35">
      <c r="A767">
        <v>758</v>
      </c>
      <c r="B767">
        <v>756.99599999999998</v>
      </c>
      <c r="C767">
        <v>616091.64300000004</v>
      </c>
      <c r="D767">
        <v>3097249.835</v>
      </c>
      <c r="E767">
        <v>632.18399999999997</v>
      </c>
      <c r="F767">
        <v>5.0670000000000002</v>
      </c>
      <c r="G767">
        <v>0</v>
      </c>
      <c r="H767" t="s">
        <v>176</v>
      </c>
      <c r="I767">
        <v>0.51900000000000002</v>
      </c>
      <c r="J767" s="5">
        <f t="shared" si="165"/>
        <v>1</v>
      </c>
      <c r="K767" s="5">
        <f t="shared" ca="1" si="166"/>
        <v>50.95</v>
      </c>
      <c r="L767" s="5">
        <f ca="1">IF($A$2=0,
    IFERROR(L766,
        MAX('1D'!$D$16,
            POWER((ABS(K767)^2)/('1D'!$I$5*MAX(F767,
                        0.1)^2),
                1/3))),
    IF(IFERROR(V766,
            0)=0,
        IFERROR(L766,
            MAX('1D'!$D$16,
                POWER((ABS(K767)^2)/('1D'!$I$5*MAX(F767,
                            0.1)^2),
                    1/3))),
        IF(OR(IFERROR(L767,
                    0)=0,
                IFERROR(S766,
                    0)&lt;1,
                IFERROR(S767,
                    0)&lt;1),
            MAX('1D'!$D$16,
                POWER((ABS(K767)^2)/('1D'!$I$5*MAX(F767,
                            0.1)^2),
                    1/3)),
            IF(IFERROR(U767,
                    0)&gt;0,
                MAX('1D'!$D$16,
                    IFERROR(L767,
                        0)+((IFERROR(U767,
                                0))*'1D'!$D$18*IF((IFERROR(S767,
                                    0))&lt;1,
                            1,
                            -1))),
                IF(IFERROR(U767,
                        0)&lt;0,
                    IF(ABS((MAX('1D'!$D$16,
                                    POWER((ABS(K767)^2)/('1D'!$I$5*MAX(F767,
                                                0.1)^2),
                                        1/3)))-IFERROR(L767,
                                0))&gt;'1D'!$D$19,
                        MAX('1D'!$D$16,
                            IF((MAX('1D'!$D$16,
                                        POWER((ABS(K767)^2)/('1D'!$I$5*MAX(F767,
                                                    0.1)^2),
                                            1/3)))&gt;IFERROR(L767,
                                    0),
                                MIN((MAX('1D'!$D$16,
                                            POWER((ABS(K767)^2)/('1D'!$I$5*MAX(F767,
                                                        0.1)^2),
                                                1/3))),
                                    IFERROR(L767,
                                        0)+(MIN(ABS(IFERROR(U767,
                                                    0))*'1D'!$D$18,
                                            ABS((MAX('1D'!$D$16,
                                                        POWER((ABS(K767)^2)/('1D'!$I$5*MAX(F767,
                                                                    0.1)^2),
                                                            1/3)))-IFERROR(L767,
                                                    0))))),
                                MAX((MAX('1D'!$D$16,
                                            POWER((ABS(K767)^2)/('1D'!$I$5*MAX(F767,
                                                        0.1)^2),
                                                1/3))),
                                    IFERROR(L767,
                                        0)-(MIN(ABS(IFERROR(U767,
                                                    0))*'1D'!$D$18,
                                            ABS((MAX('1D'!$D$16,
                                                        POWER((ABS(K767)^2)/('1D'!$I$5*MAX(F767,
                                                                    0.1)^2),
                                                            1/3)))-IFERROR(L767,
                                                    0))))))),
                        MAX('1D'!$D$16,
                            POWER((ABS(K767)^2)/('1D'!$I$5*MAX(F767,
                                        0.1)^2),
                                1/3))),
                    MAX('1D'!$D$16,
                        IFERROR(L767,
                            0)))))))</f>
        <v>2.0411692021517887</v>
      </c>
      <c r="M767" s="5">
        <f t="shared" ca="1" si="154"/>
        <v>10.342604347303114</v>
      </c>
      <c r="N767" s="5">
        <f t="shared" ca="1" si="155"/>
        <v>1.1304210086314284</v>
      </c>
      <c r="O767" s="5">
        <f t="shared" ca="1" si="156"/>
        <v>4.9262253770043394</v>
      </c>
      <c r="P767" s="5">
        <f t="shared" ca="1" si="157"/>
        <v>634.22516920215173</v>
      </c>
      <c r="Q767" s="5">
        <f ca="1">P767+((ABS(K767)/MAX(((F767)+(G767)*(L767))*(L767),
            0.000001))^2)/(2*'1D'!$I$5)</f>
        <v>635.4620548527655</v>
      </c>
      <c r="R767" s="5">
        <f ca="1">((ABS(K767)*'1D'!$D$6)/(MAX(((F767)+(G767)*(L767))*(L767),
            0.000001)*MAX(((((F767)+(G767)*(L767))*(L767))/MAX((F767)+2*(L767)*SQRT(1+(G767)^2),
                    0.000001))^(2/3),
            0.000001)))^2</f>
        <v>4.6368613730779417E-3</v>
      </c>
      <c r="S767" s="5">
        <f ca="1">ABS(ABS(K767)/MAX(((F767)+(G767)*(L767))*(L767),
        0.000001))/SQRT('1D'!$I$5*MAX((((F767)+(G767)*(L767))*(L767))/MAX((F767)+2*(G767)*(L767),
            0.000001),
        0.000001))</f>
        <v>1.1008807303617345</v>
      </c>
      <c r="T767" s="5">
        <f ca="1">((F767)*(L767)^2)/2+(G767)*(L767)^3/3+(ABS(K767)^2)/('1D'!$I$5*MAX(((F767)+(G767)*(L767))*(L767),
        0.000001))</f>
        <v>36.140740546187139</v>
      </c>
      <c r="U767" s="5">
        <f ca="1">IF($A$2=0,
    0,
    IFERROR(Q766-(((R766+R767)/2)*J767)-(IF(O766&gt;O767,
                '1D'!$D$8*((O766^2-O767^2)/(2*'1D'!$I$5)),
                '1D'!$D$9*((O767^2-O766^2)/(2*'1D'!$I$5)))+('1D'!$D$10*(ABS(I767)/90)*(MAX(O766^2,
                        O767^2)/(2*'1D'!$I$5))))-Q767,
        0))</f>
        <v>-5.20676746089066E-3</v>
      </c>
      <c r="V767" s="5">
        <f ca="1">IF($A$2=0,
    1,
    IF(IFERROR(V766,
            0)=0,
        0,
        IFERROR(IF(ROUND(S767,
                    3)=1,
                1,
                IF(AND(ABS(U767)&lt;'1D'!$D$19,
                        S767&gt;1),
                    1,
                    0)),
            0)))</f>
        <v>0</v>
      </c>
      <c r="W767" s="5">
        <f ca="1">IF($A$2=0,
    MAX(MAX('1D'!$D$16,
            MAX('1D'!$D$16,
                POWER((ABS(K767)^2)/('1D'!$I$5*MAX(F767,
                            0.1)^2),
                    1/3))),
        IFERROR(W1396,
            MAX(MAX('1D'!$D$16,
                    MAX('1D'!$D$16,
                        POWER((ABS(K767)^2)/('1D'!$I$5*MAX(F767,
                                    0.1)^2),
                            1/3))),
                ($L$2)-E1396))),
    IF(IFERROR(AG768,
            0)=0,
        MAX(MAX('1D'!$D$16,
                MAX('1D'!$D$16,
                    POWER((ABS(K767)^2)/('1D'!$I$5*MAX(F767,
                                0.1)^2),
                        1/3))),
            IFERROR(W1396,
                MAX(MAX('1D'!$D$16,
                        MAX('1D'!$D$16,
                            POWER((ABS(K767)^2)/('1D'!$I$5*MAX(F767,
                                        0.1)^2),
                                1/3))),
                    ($L$2)-E1396))),
        IF(IFERROR(W767,
                0)=0,
            MAX(MAX('1D'!$D$16,
                    MAX('1D'!$D$16,
                        POWER((ABS(K767)^2)/('1D'!$I$5*MAX(F767,
                                    0.1)^2),
                            1/3))),
                IFERROR(W1396,
                    MAX(MAX('1D'!$D$16,
                            MAX('1D'!$D$16,
                                POWER((ABS(K767)^2)/('1D'!$I$5*MAX(F767,
                                            0.1)^2),
                                    1/3))),
                        ($L$2)-E1396))),
            IF(OR(IFERROR(AD767,
                        0)&gt;=1,
                    IFERROR(AD768,
                        0)&gt;=1),
                MAX('1D'!$D$16,
                    MAX('1D'!$D$16,
                        POWER((ABS(K767)^2)/('1D'!$I$5*MAX(F767,
                                    0.1)^2),
                            1/3))),
                IF(ABS(IFERROR(AF767,
                            0))&lt;'1D'!$D$19,
                    MAX(MAX('1D'!$D$16,
                            MAX('1D'!$D$16,
                                POWER((ABS(K767)^2)/('1D'!$I$5*MAX(F767,
                                            0.1)^2),
                                    1/3))),
                        IFERROR(W767,
                            0)),
                    MAX(MAX('1D'!$D$16,
                            MAX('1D'!$D$16,
                                POWER((ABS(K767)^2)/('1D'!$I$5*MAX(F767,
                                            0.1)^2),
                                    1/3))),
                        (IFERROR(W767,
                                0))+((IFERROR(AF767,
                                    0))*'1D'!$D$18)))))))</f>
        <v>2.1762353150568448</v>
      </c>
      <c r="X767" s="5">
        <f t="shared" ca="1" si="158"/>
        <v>11.026984341393034</v>
      </c>
      <c r="Y767" s="5">
        <f t="shared" ca="1" si="159"/>
        <v>1.1706586043317746</v>
      </c>
      <c r="Z767" s="5">
        <f t="shared" ca="1" si="160"/>
        <v>4.6204835721716018</v>
      </c>
      <c r="AA767" s="5">
        <f t="shared" ca="1" si="161"/>
        <v>634.3602353150568</v>
      </c>
      <c r="AB767" s="5">
        <f ca="1">AA767+((ABS(K767)/MAX(((F767)+(G767)*(W767))*(W767),
            0.000001))^2)/(2*'1D'!$I$5)</f>
        <v>635.44835297258521</v>
      </c>
      <c r="AC767" s="5">
        <f ca="1">((ABS(K767)*'1D'!$D$6)/(MAX(((F767)+(G767)*(W767))*(W767),
            0.000001)*MAX(((((F767)+(G767)*(W767))*(W767))/MAX((F767)+2*(W767)*SQRT(1+(G767)^2),
                    0.000001))^(2/3),
            0.000001)))^2</f>
        <v>3.8932924749513747E-3</v>
      </c>
      <c r="AD767" s="5">
        <f ca="1">ABS(ABS(K767)/MAX(((F767)+(G767)*(W767))*(W767),
        0.000001))/SQRT('1D'!$I$5*MAX((((F767)+(G767)*(W767))*(W767))/MAX((F767)+2*(G767)*(W767),
            0.000001),
        0.000001))</f>
        <v>1</v>
      </c>
      <c r="AE767" s="5">
        <f ca="1">((F767)*(W767)^2)/2+(G767)*(W767)^3/3+(ABS(K767)^2)/('1D'!$I$5*MAX(((F767)+(G767)*(W767))*(W767),
        0.000001))</f>
        <v>35.995969113477543</v>
      </c>
      <c r="AF767" s="5">
        <f ca="1">IF($A$2=0,
    0,
    IFERROR(AB768+(((AC767+AC768)/2)*J768)+(IF(Z767&gt;Z768,
                '1D'!$D$8*((Z767^2-Z768^2)/(2*'1D'!$I$5)),
                '1D'!$D$9*((Z768^2-Z767^2)/(2*'1D'!$I$5)))+('1D'!$D$10*(ABS(I768)/90)*(MAX(Z767^2,
                        Z768^2)/(2*'1D'!$I$5))))-AB767,
        0))</f>
        <v>4.5412566036020507E-3</v>
      </c>
      <c r="AG767" s="5">
        <f ca="1">IF($A$2=0,
    1,
    IF(IFERROR(AG768,
            0)=0,
        0,
        IFERROR(IF(OR(ROUND(AD767,
                        3)&gt;=1,
                    AND(ABS(AF767)&lt;'1D'!$D$19,
                        AD767&lt;1)),
                1,
                0),
            0)))</f>
        <v>1</v>
      </c>
      <c r="AH767" s="5">
        <f ca="1">IFERROR(IF('1D'!V32="Supercritical",
        MAX('1D'!$D$16,
            IFERROR(L767,
                MAX('1D'!$D$16,
                    POWER((ABS(K767)^2)/('1D'!$I$5*MAX(F767,
                                0.1)^2),
                        1/3)))),
        IF('1D'!V32="Subcritical",
            MAX('1D'!$D$16,
                IFERROR(W767,
                    MAX('1D'!$D$16,
                        POWER((ABS(K767)^2)/('1D'!$I$5*MAX(F767,
                                    0.1)^2),
                            1/3)))),
            IF(IFERROR(T767,
                    -1E+99)&gt;=IFERROR(AE767,
                    -1E+99),
                MAX('1D'!$D$16,
                    IFERROR(L767,
                        MAX('1D'!$D$16,
                            POWER((ABS(K767)^2)/('1D'!$I$5*MAX(F767,
                                        0.1)^2),
                                1/3)))),
                MAX('1D'!$D$16,
                    IFERROR(W767,
                        MAX('1D'!$D$16,
                            POWER((ABS(K767)^2)/('1D'!$I$5*MAX(F767,
                                        0.1)^2),
                                1/3))))))),
    MAX('1D'!$D$16,
        POWER((ABS(K767)^2)/('1D'!$I$5*MAX(F767,
                    0.1)^2),
            1/3)))</f>
        <v>2.0411692021517887</v>
      </c>
      <c r="AI767" s="5">
        <f t="shared" ca="1" si="162"/>
        <v>634.22516920215173</v>
      </c>
      <c r="AJ767" s="5">
        <f ca="1">AI767+((ABS(K767)/MAX(((F767)+(G767)*(AH767))*(AH767),
            0.000001))^2)/(2*'1D'!$I$5)</f>
        <v>635.4620548527655</v>
      </c>
      <c r="AM767">
        <v>0</v>
      </c>
      <c r="AN767">
        <v>0</v>
      </c>
      <c r="AO767" s="5">
        <f t="shared" si="163"/>
        <v>0</v>
      </c>
      <c r="AP767" s="5">
        <f t="shared" si="167"/>
        <v>0</v>
      </c>
      <c r="AQ767" s="5">
        <f ca="1">ABS(ABS(K767)/MAX(((F767)+(G767)*(AH767))*(AH767),
        0.000001))/SQRT('1D'!$I$5*MAX((((F767)+(G767)*(AH767))*(AH767))/MAX((F767)+2*(G767)*(AH767),
            0.000001),
        0.000001))</f>
        <v>1.1008807303617345</v>
      </c>
      <c r="AR767" s="5" t="str">
        <f t="shared" ca="1" si="164"/>
        <v>Supercritical</v>
      </c>
      <c r="AS767" s="5">
        <f ca="1">((ABS(K767)*'1D'!$D$6)/(MAX(((F767)+(G767)*(AH767))*(AH767),
            0.000001)*MAX(((((F767)+(G767)*(AH767))*(AH767))/MAX((F767)+2*(AH767)*SQRT(1+(G767)^2),
                    0.000001))^(2/3),
            0.000001)))^2</f>
        <v>4.6368613730779417E-3</v>
      </c>
    </row>
    <row r="768" spans="1:45" x14ac:dyDescent="0.35">
      <c r="A768">
        <v>759</v>
      </c>
      <c r="B768">
        <v>757.99599999999998</v>
      </c>
      <c r="C768">
        <v>616091.56499999994</v>
      </c>
      <c r="D768">
        <v>3097248.838</v>
      </c>
      <c r="E768">
        <v>632.18349999999998</v>
      </c>
      <c r="F768">
        <v>5.0670000000000002</v>
      </c>
      <c r="G768">
        <v>0</v>
      </c>
      <c r="H768" t="s">
        <v>176</v>
      </c>
      <c r="I768">
        <v>0.63300000000000001</v>
      </c>
      <c r="J768" s="5">
        <f t="shared" si="165"/>
        <v>1</v>
      </c>
      <c r="K768" s="5">
        <f t="shared" ca="1" si="166"/>
        <v>50.95</v>
      </c>
      <c r="L768" s="5">
        <f ca="1">IF($A$2=0,
    IFERROR(L767,
        MAX('1D'!$D$16,
            POWER((ABS(K768)^2)/('1D'!$I$5*MAX(F768,
                        0.1)^2),
                1/3))),
    IF(IFERROR(V767,
            0)=0,
        IFERROR(L767,
            MAX('1D'!$D$16,
                POWER((ABS(K768)^2)/('1D'!$I$5*MAX(F768,
                            0.1)^2),
                    1/3))),
        IF(OR(IFERROR(L768,
                    0)=0,
                IFERROR(S767,
                    0)&lt;1,
                IFERROR(S768,
                    0)&lt;1),
            MAX('1D'!$D$16,
                POWER((ABS(K768)^2)/('1D'!$I$5*MAX(F768,
                            0.1)^2),
                    1/3)),
            IF(IFERROR(U768,
                    0)&gt;0,
                MAX('1D'!$D$16,
                    IFERROR(L768,
                        0)+((IFERROR(U768,
                                0))*'1D'!$D$18*IF((IFERROR(S768,
                                    0))&lt;1,
                            1,
                            -1))),
                IF(IFERROR(U768,
                        0)&lt;0,
                    IF(ABS((MAX('1D'!$D$16,
                                    POWER((ABS(K768)^2)/('1D'!$I$5*MAX(F768,
                                                0.1)^2),
                                        1/3)))-IFERROR(L768,
                                0))&gt;'1D'!$D$19,
                        MAX('1D'!$D$16,
                            IF((MAX('1D'!$D$16,
                                        POWER((ABS(K768)^2)/('1D'!$I$5*MAX(F768,
                                                    0.1)^2),
                                            1/3)))&gt;IFERROR(L768,
                                    0),
                                MIN((MAX('1D'!$D$16,
                                            POWER((ABS(K768)^2)/('1D'!$I$5*MAX(F768,
                                                        0.1)^2),
                                                1/3))),
                                    IFERROR(L768,
                                        0)+(MIN(ABS(IFERROR(U768,
                                                    0))*'1D'!$D$18,
                                            ABS((MAX('1D'!$D$16,
                                                        POWER((ABS(K768)^2)/('1D'!$I$5*MAX(F768,
                                                                    0.1)^2),
                                                            1/3)))-IFERROR(L768,
                                                    0))))),
                                MAX((MAX('1D'!$D$16,
                                            POWER((ABS(K768)^2)/('1D'!$I$5*MAX(F768,
                                                        0.1)^2),
                                                1/3))),
                                    IFERROR(L768,
                                        0)-(MIN(ABS(IFERROR(U768,
                                                    0))*'1D'!$D$18,
                                            ABS((MAX('1D'!$D$16,
                                                        POWER((ABS(K768)^2)/('1D'!$I$5*MAX(F768,
                                                                    0.1)^2),
                                                            1/3)))-IFERROR(L768,
                                                    0))))))),
                        MAX('1D'!$D$16,
                            POWER((ABS(K768)^2)/('1D'!$I$5*MAX(F768,
                                        0.1)^2),
                                1/3))),
                    MAX('1D'!$D$16,
                        IFERROR(L768,
                            0)))))))</f>
        <v>2.0411692021517887</v>
      </c>
      <c r="M768" s="5">
        <f t="shared" ca="1" si="154"/>
        <v>10.342604347303114</v>
      </c>
      <c r="N768" s="5">
        <f t="shared" ca="1" si="155"/>
        <v>1.1304210086314284</v>
      </c>
      <c r="O768" s="5">
        <f t="shared" ca="1" si="156"/>
        <v>4.9262253770043394</v>
      </c>
      <c r="P768" s="5">
        <f t="shared" ca="1" si="157"/>
        <v>634.22466920215174</v>
      </c>
      <c r="Q768" s="5">
        <f ca="1">P768+((ABS(K768)/MAX(((F768)+(G768)*(L768))*(L768),
            0.000001))^2)/(2*'1D'!$I$5)</f>
        <v>635.46155485276552</v>
      </c>
      <c r="R768" s="5">
        <f ca="1">((ABS(K768)*'1D'!$D$6)/(MAX(((F768)+(G768)*(L768))*(L768),
            0.000001)*MAX(((((F768)+(G768)*(L768))*(L768))/MAX((F768)+2*(L768)*SQRT(1+(G768)^2),
                    0.000001))^(2/3),
            0.000001)))^2</f>
        <v>4.6368613730779417E-3</v>
      </c>
      <c r="S768" s="5">
        <f ca="1">ABS(ABS(K768)/MAX(((F768)+(G768)*(L768))*(L768),
        0.000001))/SQRT('1D'!$I$5*MAX((((F768)+(G768)*(L768))*(L768))/MAX((F768)+2*(G768)*(L768),
            0.000001),
        0.000001))</f>
        <v>1.1008807303617345</v>
      </c>
      <c r="T768" s="5">
        <f ca="1">((F768)*(L768)^2)/2+(G768)*(L768)^3/3+(ABS(K768)^2)/('1D'!$I$5*MAX(((F768)+(G768)*(L768))*(L768),
        0.000001))</f>
        <v>36.140740546187139</v>
      </c>
      <c r="U768" s="5">
        <f ca="1">IF($A$2=0,
    0,
    IFERROR(Q767-(((R767+R768)/2)*J768)-(IF(O767&gt;O768,
                '1D'!$D$8*((O767^2-O768^2)/(2*'1D'!$I$5)),
                '1D'!$D$9*((O768^2-O767^2)/(2*'1D'!$I$5)))+('1D'!$D$10*(ABS(I768)/90)*(MAX(O767^2,
                        O768^2)/(2*'1D'!$I$5))))-Q768,
        0))</f>
        <v>-5.4417757345390783E-3</v>
      </c>
      <c r="V768" s="5">
        <f ca="1">IF($A$2=0,
    1,
    IF(IFERROR(V767,
            0)=0,
        0,
        IFERROR(IF(ROUND(S768,
                    3)=1,
                1,
                IF(AND(ABS(U768)&lt;'1D'!$D$19,
                        S768&gt;1),
                    1,
                    0)),
            0)))</f>
        <v>0</v>
      </c>
      <c r="W768" s="5">
        <f ca="1">IF($A$2=0,
    MAX(MAX('1D'!$D$16,
            MAX('1D'!$D$16,
                POWER((ABS(K768)^2)/('1D'!$I$5*MAX(F768,
                            0.1)^2),
                    1/3))),
        IFERROR(W1396,
            MAX(MAX('1D'!$D$16,
                    MAX('1D'!$D$16,
                        POWER((ABS(K768)^2)/('1D'!$I$5*MAX(F768,
                                    0.1)^2),
                            1/3))),
                ($L$2)-E1396))),
    IF(IFERROR(AG769,
            0)=0,
        MAX(MAX('1D'!$D$16,
                MAX('1D'!$D$16,
                    POWER((ABS(K768)^2)/('1D'!$I$5*MAX(F768,
                                0.1)^2),
                        1/3))),
            IFERROR(W1396,
                MAX(MAX('1D'!$D$16,
                        MAX('1D'!$D$16,
                            POWER((ABS(K768)^2)/('1D'!$I$5*MAX(F768,
                                        0.1)^2),
                                1/3))),
                    ($L$2)-E1396))),
        IF(IFERROR(W768,
                0)=0,
            MAX(MAX('1D'!$D$16,
                    MAX('1D'!$D$16,
                        POWER((ABS(K768)^2)/('1D'!$I$5*MAX(F768,
                                    0.1)^2),
                            1/3))),
                IFERROR(W1396,
                    MAX(MAX('1D'!$D$16,
                            MAX('1D'!$D$16,
                                POWER((ABS(K768)^2)/('1D'!$I$5*MAX(F768,
                                            0.1)^2),
                                    1/3))),
                        ($L$2)-E1396))),
            IF(OR(IFERROR(AD768,
                        0)&gt;=1,
                    IFERROR(AD769,
                        0)&gt;=1),
                MAX('1D'!$D$16,
                    MAX('1D'!$D$16,
                        POWER((ABS(K768)^2)/('1D'!$I$5*MAX(F768,
                                    0.1)^2),
                            1/3))),
                IF(ABS(IFERROR(AF768,
                            0))&lt;'1D'!$D$19,
                    MAX(MAX('1D'!$D$16,
                            MAX('1D'!$D$16,
                                POWER((ABS(K768)^2)/('1D'!$I$5*MAX(F768,
                                            0.1)^2),
                                    1/3))),
                        IFERROR(W768,
                            0)),
                    MAX(MAX('1D'!$D$16,
                            MAX('1D'!$D$16,
                                POWER((ABS(K768)^2)/('1D'!$I$5*MAX(F768,
                                            0.1)^2),
                                    1/3))),
                        (IFERROR(W768,
                                0))+((IFERROR(AF768,
                                    0))*'1D'!$D$18)))))))</f>
        <v>2.1762353150568448</v>
      </c>
      <c r="X768" s="5">
        <f t="shared" ca="1" si="158"/>
        <v>11.026984341393034</v>
      </c>
      <c r="Y768" s="5">
        <f t="shared" ca="1" si="159"/>
        <v>1.1706586043317746</v>
      </c>
      <c r="Z768" s="5">
        <f t="shared" ca="1" si="160"/>
        <v>4.6204835721716018</v>
      </c>
      <c r="AA768" s="5">
        <f t="shared" ca="1" si="161"/>
        <v>634.35973531505681</v>
      </c>
      <c r="AB768" s="5">
        <f ca="1">AA768+((ABS(K768)/MAX(((F768)+(G768)*(W768))*(W768),
            0.000001))^2)/(2*'1D'!$I$5)</f>
        <v>635.44785297258522</v>
      </c>
      <c r="AC768" s="5">
        <f ca="1">((ABS(K768)*'1D'!$D$6)/(MAX(((F768)+(G768)*(W768))*(W768),
            0.000001)*MAX(((((F768)+(G768)*(W768))*(W768))/MAX((F768)+2*(W768)*SQRT(1+(G768)^2),
                    0.000001))^(2/3),
            0.000001)))^2</f>
        <v>3.8932924749513747E-3</v>
      </c>
      <c r="AD768" s="5">
        <f ca="1">ABS(ABS(K768)/MAX(((F768)+(G768)*(W768))*(W768),
        0.000001))/SQRT('1D'!$I$5*MAX((((F768)+(G768)*(W768))*(W768))/MAX((F768)+2*(G768)*(W768),
            0.000001),
        0.000001))</f>
        <v>1</v>
      </c>
      <c r="AE768" s="5">
        <f ca="1">((F768)*(W768)^2)/2+(G768)*(W768)^3/3+(ABS(K768)^2)/('1D'!$I$5*MAX(((F768)+(G768)*(W768))*(W768),
        0.000001))</f>
        <v>35.995969113477543</v>
      </c>
      <c r="AF768" s="5">
        <f ca="1">IF($A$2=0,
    0,
    IFERROR(AB769+(((AC768+AC769)/2)*J769)+(IF(Z768&gt;Z769,
                '1D'!$D$8*((Z768^2-Z769^2)/(2*'1D'!$I$5)),
                '1D'!$D$9*((Z769^2-Z768^2)/(2*'1D'!$I$5)))+('1D'!$D$10*(ABS(I769)/90)*(MAX(Z768^2,
                        Z769^2)/(2*'1D'!$I$5))))-AB768,
        0))</f>
        <v>-3.9604627832318329E-2</v>
      </c>
      <c r="AG768" s="5">
        <f ca="1">IF($A$2=0,
    1,
    IF(IFERROR(AG769,
            0)=0,
        0,
        IFERROR(IF(OR(ROUND(AD768,
                        3)&gt;=1,
                    AND(ABS(AF768)&lt;'1D'!$D$19,
                        AD768&lt;1)),
                1,
                0),
            0)))</f>
        <v>1</v>
      </c>
      <c r="AH768" s="5">
        <f ca="1">IFERROR(IF('1D'!V32="Supercritical",
        MAX('1D'!$D$16,
            IFERROR(L768,
                MAX('1D'!$D$16,
                    POWER((ABS(K768)^2)/('1D'!$I$5*MAX(F768,
                                0.1)^2),
                        1/3)))),
        IF('1D'!V32="Subcritical",
            MAX('1D'!$D$16,
                IFERROR(W768,
                    MAX('1D'!$D$16,
                        POWER((ABS(K768)^2)/('1D'!$I$5*MAX(F768,
                                    0.1)^2),
                            1/3)))),
            IF(IFERROR(T768,
                    -1E+99)&gt;=IFERROR(AE768,
                    -1E+99),
                MAX('1D'!$D$16,
                    IFERROR(L768,
                        MAX('1D'!$D$16,
                            POWER((ABS(K768)^2)/('1D'!$I$5*MAX(F768,
                                        0.1)^2),
                                1/3)))),
                MAX('1D'!$D$16,
                    IFERROR(W768,
                        MAX('1D'!$D$16,
                            POWER((ABS(K768)^2)/('1D'!$I$5*MAX(F768,
                                        0.1)^2),
                                1/3))))))),
    MAX('1D'!$D$16,
        POWER((ABS(K768)^2)/('1D'!$I$5*MAX(F768,
                    0.1)^2),
            1/3)))</f>
        <v>2.0411692021517887</v>
      </c>
      <c r="AI768" s="5">
        <f t="shared" ca="1" si="162"/>
        <v>634.22466920215174</v>
      </c>
      <c r="AJ768" s="5">
        <f ca="1">AI768+((ABS(K768)/MAX(((F768)+(G768)*(AH768))*(AH768),
            0.000001))^2)/(2*'1D'!$I$5)</f>
        <v>635.46155485276552</v>
      </c>
      <c r="AM768">
        <v>0</v>
      </c>
      <c r="AN768">
        <v>0</v>
      </c>
      <c r="AO768" s="5">
        <f t="shared" si="163"/>
        <v>0</v>
      </c>
      <c r="AP768" s="5">
        <f t="shared" si="167"/>
        <v>0</v>
      </c>
      <c r="AQ768" s="5">
        <f ca="1">ABS(ABS(K768)/MAX(((F768)+(G768)*(AH768))*(AH768),
        0.000001))/SQRT('1D'!$I$5*MAX((((F768)+(G768)*(AH768))*(AH768))/MAX((F768)+2*(G768)*(AH768),
            0.000001),
        0.000001))</f>
        <v>1.1008807303617345</v>
      </c>
      <c r="AR768" s="5" t="str">
        <f t="shared" ca="1" si="164"/>
        <v>Supercritical</v>
      </c>
      <c r="AS768" s="5">
        <f ca="1">((ABS(K768)*'1D'!$D$6)/(MAX(((F768)+(G768)*(AH768))*(AH768),
            0.000001)*MAX(((((F768)+(G768)*(AH768))*(AH768))/MAX((F768)+2*(AH768)*SQRT(1+(G768)^2),
                    0.000001))^(2/3),
            0.000001)))^2</f>
        <v>4.6368613730779417E-3</v>
      </c>
    </row>
    <row r="769" spans="1:45" x14ac:dyDescent="0.35">
      <c r="A769">
        <v>760</v>
      </c>
      <c r="B769">
        <v>758.99599999999998</v>
      </c>
      <c r="C769">
        <v>616091.49800000002</v>
      </c>
      <c r="D769">
        <v>3097247.84</v>
      </c>
      <c r="E769">
        <v>632.18299999999999</v>
      </c>
      <c r="F769">
        <v>5.1829999999999998</v>
      </c>
      <c r="G769">
        <v>0</v>
      </c>
      <c r="H769" t="s">
        <v>176</v>
      </c>
      <c r="I769">
        <v>0.57199999999999995</v>
      </c>
      <c r="J769" s="5">
        <f t="shared" si="165"/>
        <v>1</v>
      </c>
      <c r="K769" s="5">
        <f t="shared" ca="1" si="166"/>
        <v>50.95</v>
      </c>
      <c r="L769" s="5">
        <f ca="1">IF($A$2=0,
    IFERROR(L768,
        MAX('1D'!$D$16,
            POWER((ABS(K769)^2)/('1D'!$I$5*MAX(F769,
                        0.1)^2),
                1/3))),
    IF(IFERROR(V768,
            0)=0,
        IFERROR(L768,
            MAX('1D'!$D$16,
                POWER((ABS(K769)^2)/('1D'!$I$5*MAX(F769,
                            0.1)^2),
                    1/3))),
        IF(OR(IFERROR(L769,
                    0)=0,
                IFERROR(S768,
                    0)&lt;1,
                IFERROR(S769,
                    0)&lt;1),
            MAX('1D'!$D$16,
                POWER((ABS(K769)^2)/('1D'!$I$5*MAX(F769,
                            0.1)^2),
                    1/3)),
            IF(IFERROR(U769,
                    0)&gt;0,
                MAX('1D'!$D$16,
                    IFERROR(L769,
                        0)+((IFERROR(U769,
                                0))*'1D'!$D$18*IF((IFERROR(S769,
                                    0))&lt;1,
                            1,
                            -1))),
                IF(IFERROR(U769,
                        0)&lt;0,
                    IF(ABS((MAX('1D'!$D$16,
                                    POWER((ABS(K769)^2)/('1D'!$I$5*MAX(F769,
                                                0.1)^2),
                                        1/3)))-IFERROR(L769,
                                0))&gt;'1D'!$D$19,
                        MAX('1D'!$D$16,
                            IF((MAX('1D'!$D$16,
                                        POWER((ABS(K769)^2)/('1D'!$I$5*MAX(F769,
                                                    0.1)^2),
                                            1/3)))&gt;IFERROR(L769,
                                    0),
                                MIN((MAX('1D'!$D$16,
                                            POWER((ABS(K769)^2)/('1D'!$I$5*MAX(F769,
                                                        0.1)^2),
                                                1/3))),
                                    IFERROR(L769,
                                        0)+(MIN(ABS(IFERROR(U769,
                                                    0))*'1D'!$D$18,
                                            ABS((MAX('1D'!$D$16,
                                                        POWER((ABS(K769)^2)/('1D'!$I$5*MAX(F769,
                                                                    0.1)^2),
                                                            1/3)))-IFERROR(L769,
                                                    0))))),
                                MAX((MAX('1D'!$D$16,
                                            POWER((ABS(K769)^2)/('1D'!$I$5*MAX(F769,
                                                        0.1)^2),
                                                1/3))),
                                    IFERROR(L769,
                                        0)-(MIN(ABS(IFERROR(U769,
                                                    0))*'1D'!$D$18,
                                            ABS((MAX('1D'!$D$16,
                                                        POWER((ABS(K769)^2)/('1D'!$I$5*MAX(F769,
                                                                    0.1)^2),
                                                            1/3)))-IFERROR(L769,
                                                    0))))))),
                        MAX('1D'!$D$16,
                            POWER((ABS(K769)^2)/('1D'!$I$5*MAX(F769,
                                        0.1)^2),
                                1/3))),
                    MAX('1D'!$D$16,
                        IFERROR(L769,
                            0)))))))</f>
        <v>2.0411692021517887</v>
      </c>
      <c r="M769" s="5">
        <f t="shared" ca="1" si="154"/>
        <v>10.579379974752721</v>
      </c>
      <c r="N769" s="5">
        <f t="shared" ca="1" si="155"/>
        <v>1.1418233758023124</v>
      </c>
      <c r="O769" s="5">
        <f t="shared" ca="1" si="156"/>
        <v>4.8159722140229579</v>
      </c>
      <c r="P769" s="5">
        <f t="shared" ca="1" si="157"/>
        <v>634.22416920215176</v>
      </c>
      <c r="Q769" s="5">
        <f ca="1">P769+((ABS(K769)/MAX(((F769)+(G769)*(L769))*(L769),
            0.000001))^2)/(2*'1D'!$I$5)</f>
        <v>635.40630928198061</v>
      </c>
      <c r="R769" s="5">
        <f ca="1">((ABS(K769)*'1D'!$D$6)/(MAX(((F769)+(G769)*(L769))*(L769),
            0.000001)*MAX(((((F769)+(G769)*(L769))*(L769))/MAX((F769)+2*(L769)*SQRT(1+(G769)^2),
                    0.000001))^(2/3),
            0.000001)))^2</f>
        <v>4.3727222283139397E-3</v>
      </c>
      <c r="S769" s="5">
        <f ca="1">ABS(ABS(K769)/MAX(((F769)+(G769)*(L769))*(L769),
        0.000001))/SQRT('1D'!$I$5*MAX((((F769)+(G769)*(L769))*(L769))/MAX((F769)+2*(G769)*(L769),
            0.000001),
        0.000001))</f>
        <v>1.0762420723023172</v>
      </c>
      <c r="T769" s="5">
        <f ca="1">((F769)*(L769)^2)/2+(G769)*(L769)^3/3+(ABS(K769)^2)/('1D'!$I$5*MAX(((F769)+(G769)*(L769))*(L769),
        0.000001))</f>
        <v>35.809770466950233</v>
      </c>
      <c r="U769" s="5">
        <f ca="1">IF($A$2=0,
    0,
    IFERROR(Q768-(((R768+R769)/2)*J769)-(IF(O768&gt;O769,
                '1D'!$D$8*((O768^2-O769^2)/(2*'1D'!$I$5)),
                '1D'!$D$9*((O769^2-O768^2)/(2*'1D'!$I$5)))+('1D'!$D$10*(ABS(I769)/90)*(MAX(O768^2,
                        O769^2)/(2*'1D'!$I$5))))-Q769,
        0))</f>
        <v>3.3137943428414474E-2</v>
      </c>
      <c r="V769" s="5">
        <f ca="1">IF($A$2=0,
    1,
    IF(IFERROR(V768,
            0)=0,
        0,
        IFERROR(IF(ROUND(S769,
                    3)=1,
                1,
                IF(AND(ABS(U769)&lt;'1D'!$D$19,
                        S769&gt;1),
                    1,
                    0)),
            0)))</f>
        <v>0</v>
      </c>
      <c r="W769" s="5">
        <f ca="1">IF($A$2=0,
    MAX(MAX('1D'!$D$16,
            MAX('1D'!$D$16,
                POWER((ABS(K769)^2)/('1D'!$I$5*MAX(F769,
                            0.1)^2),
                    1/3))),
        IFERROR(W1396,
            MAX(MAX('1D'!$D$16,
                    MAX('1D'!$D$16,
                        POWER((ABS(K769)^2)/('1D'!$I$5*MAX(F769,
                                    0.1)^2),
                            1/3))),
                ($L$2)-E1396))),
    IF(IFERROR(AG770,
            0)=0,
        MAX(MAX('1D'!$D$16,
                MAX('1D'!$D$16,
                    POWER((ABS(K769)^2)/('1D'!$I$5*MAX(F769,
                                0.1)^2),
                        1/3))),
            IFERROR(W1396,
                MAX(MAX('1D'!$D$16,
                        MAX('1D'!$D$16,
                            POWER((ABS(K769)^2)/('1D'!$I$5*MAX(F769,
                                        0.1)^2),
                                1/3))),
                    ($L$2)-E1396))),
        IF(IFERROR(W769,
                0)=0,
            MAX(MAX('1D'!$D$16,
                    MAX('1D'!$D$16,
                        POWER((ABS(K769)^2)/('1D'!$I$5*MAX(F769,
                                    0.1)^2),
                            1/3))),
                IFERROR(W1396,
                    MAX(MAX('1D'!$D$16,
                            MAX('1D'!$D$16,
                                POWER((ABS(K769)^2)/('1D'!$I$5*MAX(F769,
                                            0.1)^2),
                                    1/3))),
                        ($L$2)-E1396))),
            IF(OR(IFERROR(AD769,
                        0)&gt;=1,
                    IFERROR(AD770,
                        0)&gt;=1),
                MAX('1D'!$D$16,
                    MAX('1D'!$D$16,
                        POWER((ABS(K769)^2)/('1D'!$I$5*MAX(F769,
                                    0.1)^2),
                            1/3))),
                IF(ABS(IFERROR(AF769,
                            0))&lt;'1D'!$D$19,
                    MAX(MAX('1D'!$D$16,
                            MAX('1D'!$D$16,
                                POWER((ABS(K769)^2)/('1D'!$I$5*MAX(F769,
                                            0.1)^2),
                                    1/3))),
                        IFERROR(W769,
                            0)),
                    MAX(MAX('1D'!$D$16,
                            MAX('1D'!$D$16,
                                POWER((ABS(K769)^2)/('1D'!$I$5*MAX(F769,
                                            0.1)^2),
                                    1/3))),
                        (IFERROR(W769,
                                0))+((IFERROR(AF769,
                                    0))*'1D'!$D$18)))))))</f>
        <v>2.143642294666587</v>
      </c>
      <c r="X769" s="5">
        <f t="shared" ca="1" si="158"/>
        <v>11.110498013256921</v>
      </c>
      <c r="Y769" s="5">
        <f t="shared" ca="1" si="159"/>
        <v>1.1731957903114334</v>
      </c>
      <c r="Z769" s="5">
        <f t="shared" ca="1" si="160"/>
        <v>4.5857530363811811</v>
      </c>
      <c r="AA769" s="5">
        <f t="shared" ca="1" si="161"/>
        <v>634.32664229466661</v>
      </c>
      <c r="AB769" s="5">
        <f ca="1">AA769+((ABS(K769)/MAX(((F769)+(G769)*(W769))*(W769),
            0.000001))^2)/(2*'1D'!$I$5)</f>
        <v>635.39846344199987</v>
      </c>
      <c r="AC769" s="5">
        <f ca="1">((ABS(K769)*'1D'!$D$6)/(MAX(((F769)+(G769)*(W769))*(W769),
            0.000001)*MAX(((((F769)+(G769)*(W769))*(W769))/MAX((F769)+2*(W769)*SQRT(1+(G769)^2),
                    0.000001))^(2/3),
            0.000001)))^2</f>
        <v>3.8239292471702671E-3</v>
      </c>
      <c r="AD769" s="5">
        <f ca="1">ABS(ABS(K769)/MAX(((F769)+(G769)*(W769))*(W769),
        0.000001))/SQRT('1D'!$I$5*MAX((((F769)+(G769)*(W769))*(W769))/MAX((F769)+2*(G769)*(W769),
            0.000001),
        0.000001))</f>
        <v>1.0000000000000002</v>
      </c>
      <c r="AE769" s="5">
        <f ca="1">((F769)*(W769)^2)/2+(G769)*(W769)^3/3+(ABS(K769)^2)/('1D'!$I$5*MAX(((F769)+(G769)*(W769))*(W769),
        0.000001))</f>
        <v>35.725400184039927</v>
      </c>
      <c r="AF769" s="5">
        <f ca="1">IF($A$2=0,
    0,
    IFERROR(AB770+(((AC769+AC770)/2)*J770)+(IF(Z769&gt;Z770,
                '1D'!$D$8*((Z769^2-Z770^2)/(2*'1D'!$I$5)),
                '1D'!$D$9*((Z770^2-Z769^2)/(2*'1D'!$I$5)))+('1D'!$D$10*(ABS(I770)/90)*(MAX(Z769^2,
                        Z770^2)/(2*'1D'!$I$5))))-AB769,
        0))</f>
        <v>-2.0663202939203984E-3</v>
      </c>
      <c r="AG769" s="5">
        <f ca="1">IF($A$2=0,
    1,
    IF(IFERROR(AG770,
            0)=0,
        0,
        IFERROR(IF(OR(ROUND(AD769,
                        3)&gt;=1,
                    AND(ABS(AF769)&lt;'1D'!$D$19,
                        AD769&lt;1)),
                1,
                0),
            0)))</f>
        <v>1</v>
      </c>
      <c r="AH769" s="5">
        <f ca="1">IFERROR(IF('1D'!V32="Supercritical",
        MAX('1D'!$D$16,
            IFERROR(L769,
                MAX('1D'!$D$16,
                    POWER((ABS(K769)^2)/('1D'!$I$5*MAX(F769,
                                0.1)^2),
                        1/3)))),
        IF('1D'!V32="Subcritical",
            MAX('1D'!$D$16,
                IFERROR(W769,
                    MAX('1D'!$D$16,
                        POWER((ABS(K769)^2)/('1D'!$I$5*MAX(F769,
                                    0.1)^2),
                            1/3)))),
            IF(IFERROR(T769,
                    -1E+99)&gt;=IFERROR(AE769,
                    -1E+99),
                MAX('1D'!$D$16,
                    IFERROR(L769,
                        MAX('1D'!$D$16,
                            POWER((ABS(K769)^2)/('1D'!$I$5*MAX(F769,
                                        0.1)^2),
                                1/3)))),
                MAX('1D'!$D$16,
                    IFERROR(W769,
                        MAX('1D'!$D$16,
                            POWER((ABS(K769)^2)/('1D'!$I$5*MAX(F769,
                                        0.1)^2),
                                1/3))))))),
    MAX('1D'!$D$16,
        POWER((ABS(K769)^2)/('1D'!$I$5*MAX(F769,
                    0.1)^2),
            1/3)))</f>
        <v>2.0411692021517887</v>
      </c>
      <c r="AI769" s="5">
        <f t="shared" ca="1" si="162"/>
        <v>634.22416920215176</v>
      </c>
      <c r="AJ769" s="5">
        <f ca="1">AI769+((ABS(K769)/MAX(((F769)+(G769)*(AH769))*(AH769),
            0.000001))^2)/(2*'1D'!$I$5)</f>
        <v>635.40630928198061</v>
      </c>
      <c r="AM769">
        <v>0</v>
      </c>
      <c r="AN769">
        <v>0</v>
      </c>
      <c r="AO769" s="5">
        <f t="shared" si="163"/>
        <v>0</v>
      </c>
      <c r="AP769" s="5">
        <f t="shared" si="167"/>
        <v>0</v>
      </c>
      <c r="AQ769" s="5">
        <f ca="1">ABS(ABS(K769)/MAX(((F769)+(G769)*(AH769))*(AH769),
        0.000001))/SQRT('1D'!$I$5*MAX((((F769)+(G769)*(AH769))*(AH769))/MAX((F769)+2*(G769)*(AH769),
            0.000001),
        0.000001))</f>
        <v>1.0762420723023172</v>
      </c>
      <c r="AR769" s="5" t="str">
        <f t="shared" ca="1" si="164"/>
        <v>Supercritical</v>
      </c>
      <c r="AS769" s="5">
        <f ca="1">((ABS(K769)*'1D'!$D$6)/(MAX(((F769)+(G769)*(AH769))*(AH769),
            0.000001)*MAX(((((F769)+(G769)*(AH769))*(AH769))/MAX((F769)+2*(AH769)*SQRT(1+(G769)^2),
                    0.000001))^(2/3),
            0.000001)))^2</f>
        <v>4.3727222283139397E-3</v>
      </c>
    </row>
    <row r="770" spans="1:45" x14ac:dyDescent="0.35">
      <c r="A770">
        <v>761</v>
      </c>
      <c r="B770">
        <v>759.99599999999998</v>
      </c>
      <c r="C770">
        <v>616091.44099999999</v>
      </c>
      <c r="D770">
        <v>3097246.8420000002</v>
      </c>
      <c r="E770">
        <v>632.1825</v>
      </c>
      <c r="F770">
        <v>5.2</v>
      </c>
      <c r="G770">
        <v>0</v>
      </c>
      <c r="H770" t="s">
        <v>176</v>
      </c>
      <c r="I770">
        <v>0.51800000000000002</v>
      </c>
      <c r="J770" s="5">
        <f t="shared" si="165"/>
        <v>1</v>
      </c>
      <c r="K770" s="5">
        <f t="shared" ca="1" si="166"/>
        <v>50.95</v>
      </c>
      <c r="L770" s="5">
        <f ca="1">IF($A$2=0,
    IFERROR(L769,
        MAX('1D'!$D$16,
            POWER((ABS(K770)^2)/('1D'!$I$5*MAX(F770,
                        0.1)^2),
                1/3))),
    IF(IFERROR(V769,
            0)=0,
        IFERROR(L769,
            MAX('1D'!$D$16,
                POWER((ABS(K770)^2)/('1D'!$I$5*MAX(F770,
                            0.1)^2),
                    1/3))),
        IF(OR(IFERROR(L770,
                    0)=0,
                IFERROR(S769,
                    0)&lt;1,
                IFERROR(S770,
                    0)&lt;1),
            MAX('1D'!$D$16,
                POWER((ABS(K770)^2)/('1D'!$I$5*MAX(F770,
                            0.1)^2),
                    1/3)),
            IF(IFERROR(U770,
                    0)&gt;0,
                MAX('1D'!$D$16,
                    IFERROR(L770,
                        0)+((IFERROR(U770,
                                0))*'1D'!$D$18*IF((IFERROR(S770,
                                    0))&lt;1,
                            1,
                            -1))),
                IF(IFERROR(U770,
                        0)&lt;0,
                    IF(ABS((MAX('1D'!$D$16,
                                    POWER((ABS(K770)^2)/('1D'!$I$5*MAX(F770,
                                                0.1)^2),
                                        1/3)))-IFERROR(L770,
                                0))&gt;'1D'!$D$19,
                        MAX('1D'!$D$16,
                            IF((MAX('1D'!$D$16,
                                        POWER((ABS(K770)^2)/('1D'!$I$5*MAX(F770,
                                                    0.1)^2),
                                            1/3)))&gt;IFERROR(L770,
                                    0),
                                MIN((MAX('1D'!$D$16,
                                            POWER((ABS(K770)^2)/('1D'!$I$5*MAX(F770,
                                                        0.1)^2),
                                                1/3))),
                                    IFERROR(L770,
                                        0)+(MIN(ABS(IFERROR(U770,
                                                    0))*'1D'!$D$18,
                                            ABS((MAX('1D'!$D$16,
                                                        POWER((ABS(K770)^2)/('1D'!$I$5*MAX(F770,
                                                                    0.1)^2),
                                                            1/3)))-IFERROR(L770,
                                                    0))))),
                                MAX((MAX('1D'!$D$16,
                                            POWER((ABS(K770)^2)/('1D'!$I$5*MAX(F770,
                                                        0.1)^2),
                                                1/3))),
                                    IFERROR(L770,
                                        0)-(MIN(ABS(IFERROR(U770,
                                                    0))*'1D'!$D$18,
                                            ABS((MAX('1D'!$D$16,
                                                        POWER((ABS(K770)^2)/('1D'!$I$5*MAX(F770,
                                                                    0.1)^2),
                                                            1/3)))-IFERROR(L770,
                                                    0))))))),
                        MAX('1D'!$D$16,
                            POWER((ABS(K770)^2)/('1D'!$I$5*MAX(F770,
                                        0.1)^2),
                                1/3))),
                    MAX('1D'!$D$16,
                        IFERROR(L770,
                            0)))))))</f>
        <v>2.0411692021517887</v>
      </c>
      <c r="M770" s="5">
        <f t="shared" ca="1" si="154"/>
        <v>10.614079851189301</v>
      </c>
      <c r="N770" s="5">
        <f t="shared" ca="1" si="155"/>
        <v>1.1434704692804873</v>
      </c>
      <c r="O770" s="5">
        <f t="shared" ca="1" si="156"/>
        <v>4.8002276894771132</v>
      </c>
      <c r="P770" s="5">
        <f t="shared" ca="1" si="157"/>
        <v>634.22366920215177</v>
      </c>
      <c r="Q770" s="5">
        <f ca="1">P770+((ABS(K770)/MAX(((F770)+(G770)*(L770))*(L770),
            0.000001))^2)/(2*'1D'!$I$5)</f>
        <v>635.39809253909482</v>
      </c>
      <c r="R770" s="5">
        <f ca="1">((ABS(K770)*'1D'!$D$6)/(MAX(((F770)+(G770)*(L770))*(L770),
            0.000001)*MAX(((((F770)+(G770)*(L770))*(L770))/MAX((F770)+2*(L770)*SQRT(1+(G770)^2),
                    0.000001))^(2/3),
            0.000001)))^2</f>
        <v>4.3358367565141456E-3</v>
      </c>
      <c r="S770" s="5">
        <f ca="1">ABS(ABS(K770)/MAX(((F770)+(G770)*(L770))*(L770),
        0.000001))/SQRT('1D'!$I$5*MAX((((F770)+(G770)*(L770))*(L770))/MAX((F770)+2*(G770)*(L770),
            0.000001),
        0.000001))</f>
        <v>1.0727235886044055</v>
      </c>
      <c r="T770" s="5">
        <f ca="1">((F770)*(L770)^2)/2+(G770)*(L770)^3/3+(ABS(K770)^2)/('1D'!$I$5*MAX(((F770)+(G770)*(L770))*(L770),
        0.000001))</f>
        <v>35.763412605541333</v>
      </c>
      <c r="U770" s="5">
        <f ca="1">IF($A$2=0,
    0,
    IFERROR(Q769-(((R769+R770)/2)*J770)-(IF(O769&gt;O770,
                '1D'!$D$8*((O769^2-O770^2)/(2*'1D'!$I$5)),
                '1D'!$D$9*((O770^2-O769^2)/(2*'1D'!$I$5)))+('1D'!$D$10*(ABS(I770)/90)*(MAX(O769^2,
                        O770^2)/(2*'1D'!$I$5))))-Q770,
        0))</f>
        <v>5.2685959201426158E-4</v>
      </c>
      <c r="V770" s="5">
        <f ca="1">IF($A$2=0,
    1,
    IF(IFERROR(V769,
            0)=0,
        0,
        IFERROR(IF(ROUND(S770,
                    3)=1,
                1,
                IF(AND(ABS(U770)&lt;'1D'!$D$19,
                        S770&gt;1),
                    1,
                    0)),
            0)))</f>
        <v>0</v>
      </c>
      <c r="W770" s="5">
        <f ca="1">IF($A$2=0,
    MAX(MAX('1D'!$D$16,
            MAX('1D'!$D$16,
                POWER((ABS(K770)^2)/('1D'!$I$5*MAX(F770,
                            0.1)^2),
                    1/3))),
        IFERROR(W1396,
            MAX(MAX('1D'!$D$16,
                    MAX('1D'!$D$16,
                        POWER((ABS(K770)^2)/('1D'!$I$5*MAX(F770,
                                    0.1)^2),
                            1/3))),
                ($L$2)-E1396))),
    IF(IFERROR(AG771,
            0)=0,
        MAX(MAX('1D'!$D$16,
                MAX('1D'!$D$16,
                    POWER((ABS(K770)^2)/('1D'!$I$5*MAX(F770,
                                0.1)^2),
                        1/3))),
            IFERROR(W1396,
                MAX(MAX('1D'!$D$16,
                        MAX('1D'!$D$16,
                            POWER((ABS(K770)^2)/('1D'!$I$5*MAX(F770,
                                        0.1)^2),
                                1/3))),
                    ($L$2)-E1396))),
        IF(IFERROR(W770,
                0)=0,
            MAX(MAX('1D'!$D$16,
                    MAX('1D'!$D$16,
                        POWER((ABS(K770)^2)/('1D'!$I$5*MAX(F770,
                                    0.1)^2),
                            1/3))),
                IFERROR(W1396,
                    MAX(MAX('1D'!$D$16,
                            MAX('1D'!$D$16,
                                POWER((ABS(K770)^2)/('1D'!$I$5*MAX(F770,
                                            0.1)^2),
                                    1/3))),
                        ($L$2)-E1396))),
            IF(OR(IFERROR(AD770,
                        0)&gt;=1,
                    IFERROR(AD771,
                        0)&gt;=1),
                MAX('1D'!$D$16,
                    MAX('1D'!$D$16,
                        POWER((ABS(K770)^2)/('1D'!$I$5*MAX(F770,
                                    0.1)^2),
                            1/3))),
                IF(ABS(IFERROR(AF770,
                            0))&lt;'1D'!$D$19,
                    MAX(MAX('1D'!$D$16,
                            MAX('1D'!$D$16,
                                POWER((ABS(K770)^2)/('1D'!$I$5*MAX(F770,
                                            0.1)^2),
                                    1/3))),
                        IFERROR(W770,
                            0)),
                    MAX(MAX('1D'!$D$16,
                            MAX('1D'!$D$16,
                                POWER((ABS(K770)^2)/('1D'!$I$5*MAX(F770,
                                            0.1)^2),
                                    1/3))),
                        (IFERROR(W770,
                                0))+((IFERROR(AF770,
                                    0))*'1D'!$D$18)))))))</f>
        <v>2.1389677043987478</v>
      </c>
      <c r="X770" s="5">
        <f t="shared" ca="1" si="158"/>
        <v>11.122632062873489</v>
      </c>
      <c r="Y770" s="5">
        <f t="shared" ca="1" si="159"/>
        <v>1.1735290000551568</v>
      </c>
      <c r="Z770" s="5">
        <f t="shared" ca="1" si="160"/>
        <v>4.5807502857230418</v>
      </c>
      <c r="AA770" s="5">
        <f t="shared" ca="1" si="161"/>
        <v>634.32146770439874</v>
      </c>
      <c r="AB770" s="5">
        <f ca="1">AA770+((ABS(K770)/MAX(((F770)+(G770)*(W770))*(W770),
            0.000001))^2)/(2*'1D'!$I$5)</f>
        <v>635.39095155659811</v>
      </c>
      <c r="AC770" s="5">
        <f ca="1">((ABS(K770)*'1D'!$D$6)/(MAX(((F770)+(G770)*(W770))*(W770),
            0.000001)*MAX(((((F770)+(G770)*(W770))*(W770))/MAX((F770)+2*(W770)*SQRT(1+(G770)^2),
                    0.000001))^(2/3),
            0.000001)))^2</f>
        <v>3.8141460404132466E-3</v>
      </c>
      <c r="AD770" s="5">
        <f ca="1">ABS(ABS(K770)/MAX(((F770)+(G770)*(W770))*(W770),
        0.000001))/SQRT('1D'!$I$5*MAX((((F770)+(G770)*(W770))*(W770))/MAX((F770)+2*(G770)*(W770),
            0.000001),
        0.000001))</f>
        <v>1.0000000000000004</v>
      </c>
      <c r="AE770" s="5">
        <f ca="1">((F770)*(W770)^2)/2+(G770)*(W770)^3/3+(ABS(K770)^2)/('1D'!$I$5*MAX(((F770)+(G770)*(W770))*(W770),
        0.000001))</f>
        <v>35.686426155594638</v>
      </c>
      <c r="AF770" s="5">
        <f ca="1">IF($A$2=0,
    0,
    IFERROR(AB771+(((AC770+AC771)/2)*J771)+(IF(Z770&gt;Z771,
                '1D'!$D$8*((Z770^2-Z771^2)/(2*'1D'!$I$5)),
                '1D'!$D$9*((Z771^2-Z770^2)/(2*'1D'!$I$5)))+('1D'!$D$10*(ABS(I771)/90)*(MAX(Z770^2,
                        Z771^2)/(2*'1D'!$I$5))))-AB770,
        0))</f>
        <v>3.925534309246359E-3</v>
      </c>
      <c r="AG770" s="5">
        <f ca="1">IF($A$2=0,
    1,
    IF(IFERROR(AG771,
            0)=0,
        0,
        IFERROR(IF(OR(ROUND(AD770,
                        3)&gt;=1,
                    AND(ABS(AF770)&lt;'1D'!$D$19,
                        AD770&lt;1)),
                1,
                0),
            0)))</f>
        <v>1</v>
      </c>
      <c r="AH770" s="5">
        <f ca="1">IFERROR(IF('1D'!V32="Supercritical",
        MAX('1D'!$D$16,
            IFERROR(L770,
                MAX('1D'!$D$16,
                    POWER((ABS(K770)^2)/('1D'!$I$5*MAX(F770,
                                0.1)^2),
                        1/3)))),
        IF('1D'!V32="Subcritical",
            MAX('1D'!$D$16,
                IFERROR(W770,
                    MAX('1D'!$D$16,
                        POWER((ABS(K770)^2)/('1D'!$I$5*MAX(F770,
                                    0.1)^2),
                            1/3)))),
            IF(IFERROR(T770,
                    -1E+99)&gt;=IFERROR(AE770,
                    -1E+99),
                MAX('1D'!$D$16,
                    IFERROR(L770,
                        MAX('1D'!$D$16,
                            POWER((ABS(K770)^2)/('1D'!$I$5*MAX(F770,
                                        0.1)^2),
                                1/3)))),
                MAX('1D'!$D$16,
                    IFERROR(W770,
                        MAX('1D'!$D$16,
                            POWER((ABS(K770)^2)/('1D'!$I$5*MAX(F770,
                                        0.1)^2),
                                1/3))))))),
    MAX('1D'!$D$16,
        POWER((ABS(K770)^2)/('1D'!$I$5*MAX(F770,
                    0.1)^2),
            1/3)))</f>
        <v>2.0411692021517887</v>
      </c>
      <c r="AI770" s="5">
        <f t="shared" ca="1" si="162"/>
        <v>634.22366920215177</v>
      </c>
      <c r="AJ770" s="5">
        <f ca="1">AI770+((ABS(K770)/MAX(((F770)+(G770)*(AH770))*(AH770),
            0.000001))^2)/(2*'1D'!$I$5)</f>
        <v>635.39809253909482</v>
      </c>
      <c r="AM770">
        <v>0</v>
      </c>
      <c r="AN770">
        <v>0</v>
      </c>
      <c r="AO770" s="5">
        <f t="shared" si="163"/>
        <v>0</v>
      </c>
      <c r="AP770" s="5">
        <f t="shared" si="167"/>
        <v>0</v>
      </c>
      <c r="AQ770" s="5">
        <f ca="1">ABS(ABS(K770)/MAX(((F770)+(G770)*(AH770))*(AH770),
        0.000001))/SQRT('1D'!$I$5*MAX((((F770)+(G770)*(AH770))*(AH770))/MAX((F770)+2*(G770)*(AH770),
            0.000001),
        0.000001))</f>
        <v>1.0727235886044055</v>
      </c>
      <c r="AR770" s="5" t="str">
        <f t="shared" ca="1" si="164"/>
        <v>Supercritical</v>
      </c>
      <c r="AS770" s="5">
        <f ca="1">((ABS(K770)*'1D'!$D$6)/(MAX(((F770)+(G770)*(AH770))*(AH770),
            0.000001)*MAX(((((F770)+(G770)*(AH770))*(AH770))/MAX((F770)+2*(AH770)*SQRT(1+(G770)^2),
                    0.000001))^(2/3),
            0.000001)))^2</f>
        <v>4.3358367565141456E-3</v>
      </c>
    </row>
    <row r="771" spans="1:45" x14ac:dyDescent="0.35">
      <c r="A771">
        <v>762</v>
      </c>
      <c r="B771">
        <v>760.99599999999998</v>
      </c>
      <c r="C771">
        <v>616091.39300000004</v>
      </c>
      <c r="D771">
        <v>3097245.8429999999</v>
      </c>
      <c r="E771">
        <v>632.18200000000002</v>
      </c>
      <c r="F771">
        <v>5.2</v>
      </c>
      <c r="G771">
        <v>0</v>
      </c>
      <c r="H771" t="s">
        <v>176</v>
      </c>
      <c r="I771">
        <v>0.34300000000000003</v>
      </c>
      <c r="J771" s="5">
        <f t="shared" si="165"/>
        <v>1</v>
      </c>
      <c r="K771" s="5">
        <f t="shared" ca="1" si="166"/>
        <v>50.95</v>
      </c>
      <c r="L771" s="5">
        <f ca="1">IF($A$2=0,
    IFERROR(L770,
        MAX('1D'!$D$16,
            POWER((ABS(K771)^2)/('1D'!$I$5*MAX(F771,
                        0.1)^2),
                1/3))),
    IF(IFERROR(V770,
            0)=0,
        IFERROR(L770,
            MAX('1D'!$D$16,
                POWER((ABS(K771)^2)/('1D'!$I$5*MAX(F771,
                            0.1)^2),
                    1/3))),
        IF(OR(IFERROR(L771,
                    0)=0,
                IFERROR(S770,
                    0)&lt;1,
                IFERROR(S771,
                    0)&lt;1),
            MAX('1D'!$D$16,
                POWER((ABS(K771)^2)/('1D'!$I$5*MAX(F771,
                            0.1)^2),
                    1/3)),
            IF(IFERROR(U771,
                    0)&gt;0,
                MAX('1D'!$D$16,
                    IFERROR(L771,
                        0)+((IFERROR(U771,
                                0))*'1D'!$D$18*IF((IFERROR(S771,
                                    0))&lt;1,
                            1,
                            -1))),
                IF(IFERROR(U771,
                        0)&lt;0,
                    IF(ABS((MAX('1D'!$D$16,
                                    POWER((ABS(K771)^2)/('1D'!$I$5*MAX(F771,
                                                0.1)^2),
                                        1/3)))-IFERROR(L771,
                                0))&gt;'1D'!$D$19,
                        MAX('1D'!$D$16,
                            IF((MAX('1D'!$D$16,
                                        POWER((ABS(K771)^2)/('1D'!$I$5*MAX(F771,
                                                    0.1)^2),
                                            1/3)))&gt;IFERROR(L771,
                                    0),
                                MIN((MAX('1D'!$D$16,
                                            POWER((ABS(K771)^2)/('1D'!$I$5*MAX(F771,
                                                        0.1)^2),
                                                1/3))),
                                    IFERROR(L771,
                                        0)+(MIN(ABS(IFERROR(U771,
                                                    0))*'1D'!$D$18,
                                            ABS((MAX('1D'!$D$16,
                                                        POWER((ABS(K771)^2)/('1D'!$I$5*MAX(F771,
                                                                    0.1)^2),
                                                            1/3)))-IFERROR(L771,
                                                    0))))),
                                MAX((MAX('1D'!$D$16,
                                            POWER((ABS(K771)^2)/('1D'!$I$5*MAX(F771,
                                                        0.1)^2),
                                                1/3))),
                                    IFERROR(L771,
                                        0)-(MIN(ABS(IFERROR(U771,
                                                    0))*'1D'!$D$18,
                                            ABS((MAX('1D'!$D$16,
                                                        POWER((ABS(K771)^2)/('1D'!$I$5*MAX(F771,
                                                                    0.1)^2),
                                                            1/3)))-IFERROR(L771,
                                                    0))))))),
                        MAX('1D'!$D$16,
                            POWER((ABS(K771)^2)/('1D'!$I$5*MAX(F771,
                                        0.1)^2),
                                1/3))),
                    MAX('1D'!$D$16,
                        IFERROR(L771,
                            0)))))))</f>
        <v>2.0411692021517887</v>
      </c>
      <c r="M771" s="5">
        <f t="shared" ca="1" si="154"/>
        <v>10.614079851189301</v>
      </c>
      <c r="N771" s="5">
        <f t="shared" ca="1" si="155"/>
        <v>1.1434704692804873</v>
      </c>
      <c r="O771" s="5">
        <f t="shared" ca="1" si="156"/>
        <v>4.8002276894771132</v>
      </c>
      <c r="P771" s="5">
        <f t="shared" ca="1" si="157"/>
        <v>634.22316920215178</v>
      </c>
      <c r="Q771" s="5">
        <f ca="1">P771+((ABS(K771)/MAX(((F771)+(G771)*(L771))*(L771),
            0.000001))^2)/(2*'1D'!$I$5)</f>
        <v>635.39759253909483</v>
      </c>
      <c r="R771" s="5">
        <f ca="1">((ABS(K771)*'1D'!$D$6)/(MAX(((F771)+(G771)*(L771))*(L771),
            0.000001)*MAX(((((F771)+(G771)*(L771))*(L771))/MAX((F771)+2*(L771)*SQRT(1+(G771)^2),
                    0.000001))^(2/3),
            0.000001)))^2</f>
        <v>4.3358367565141456E-3</v>
      </c>
      <c r="S771" s="5">
        <f ca="1">ABS(ABS(K771)/MAX(((F771)+(G771)*(L771))*(L771),
        0.000001))/SQRT('1D'!$I$5*MAX((((F771)+(G771)*(L771))*(L771))/MAX((F771)+2*(G771)*(L771),
            0.000001),
        0.000001))</f>
        <v>1.0727235886044055</v>
      </c>
      <c r="T771" s="5">
        <f ca="1">((F771)*(L771)^2)/2+(G771)*(L771)^3/3+(ABS(K771)^2)/('1D'!$I$5*MAX(((F771)+(G771)*(L771))*(L771),
        0.000001))</f>
        <v>35.763412605541333</v>
      </c>
      <c r="U771" s="5">
        <f ca="1">IF($A$2=0,
    0,
    IFERROR(Q770-(((R770+R771)/2)*J771)-(IF(O770&gt;O771,
                '1D'!$D$8*((O770^2-O771^2)/(2*'1D'!$I$5)),
                '1D'!$D$9*((O771^2-O770^2)/(2*'1D'!$I$5)))+('1D'!$D$10*(ABS(I771)/90)*(MAX(O770^2,
                        O771^2)/(2*'1D'!$I$5))))-Q771,
        0))</f>
        <v>-4.5072154307490564E-3</v>
      </c>
      <c r="V771" s="5">
        <f ca="1">IF($A$2=0,
    1,
    IF(IFERROR(V770,
            0)=0,
        0,
        IFERROR(IF(ROUND(S771,
                    3)=1,
                1,
                IF(AND(ABS(U771)&lt;'1D'!$D$19,
                        S771&gt;1),
                    1,
                    0)),
            0)))</f>
        <v>0</v>
      </c>
      <c r="W771" s="5">
        <f ca="1">IF($A$2=0,
    MAX(MAX('1D'!$D$16,
            MAX('1D'!$D$16,
                POWER((ABS(K771)^2)/('1D'!$I$5*MAX(F771,
                            0.1)^2),
                    1/3))),
        IFERROR(W1396,
            MAX(MAX('1D'!$D$16,
                    MAX('1D'!$D$16,
                        POWER((ABS(K771)^2)/('1D'!$I$5*MAX(F771,
                                    0.1)^2),
                            1/3))),
                ($L$2)-E1396))),
    IF(IFERROR(AG772,
            0)=0,
        MAX(MAX('1D'!$D$16,
                MAX('1D'!$D$16,
                    POWER((ABS(K771)^2)/('1D'!$I$5*MAX(F771,
                                0.1)^2),
                        1/3))),
            IFERROR(W1396,
                MAX(MAX('1D'!$D$16,
                        MAX('1D'!$D$16,
                            POWER((ABS(K771)^2)/('1D'!$I$5*MAX(F771,
                                        0.1)^2),
                                1/3))),
                    ($L$2)-E1396))),
        IF(IFERROR(W771,
                0)=0,
            MAX(MAX('1D'!$D$16,
                    MAX('1D'!$D$16,
                        POWER((ABS(K771)^2)/('1D'!$I$5*MAX(F771,
                                    0.1)^2),
                            1/3))),
                IFERROR(W1396,
                    MAX(MAX('1D'!$D$16,
                            MAX('1D'!$D$16,
                                POWER((ABS(K771)^2)/('1D'!$I$5*MAX(F771,
                                            0.1)^2),
                                    1/3))),
                        ($L$2)-E1396))),
            IF(OR(IFERROR(AD771,
                        0)&gt;=1,
                    IFERROR(AD772,
                        0)&gt;=1),
                MAX('1D'!$D$16,
                    MAX('1D'!$D$16,
                        POWER((ABS(K771)^2)/('1D'!$I$5*MAX(F771,
                                    0.1)^2),
                            1/3))),
                IF(ABS(IFERROR(AF771,
                            0))&lt;'1D'!$D$19,
                    MAX(MAX('1D'!$D$16,
                            MAX('1D'!$D$16,
                                POWER((ABS(K771)^2)/('1D'!$I$5*MAX(F771,
                                            0.1)^2),
                                    1/3))),
                        IFERROR(W771,
                            0)),
                    MAX(MAX('1D'!$D$16,
                            MAX('1D'!$D$16,
                                POWER((ABS(K771)^2)/('1D'!$I$5*MAX(F771,
                                            0.1)^2),
                                    1/3))),
                        (IFERROR(W771,
                                0))+((IFERROR(AF771,
                                    0))*'1D'!$D$18)))))))</f>
        <v>2.1389677043987478</v>
      </c>
      <c r="X771" s="5">
        <f t="shared" ca="1" si="158"/>
        <v>11.122632062873489</v>
      </c>
      <c r="Y771" s="5">
        <f t="shared" ca="1" si="159"/>
        <v>1.1735290000551568</v>
      </c>
      <c r="Z771" s="5">
        <f t="shared" ca="1" si="160"/>
        <v>4.5807502857230418</v>
      </c>
      <c r="AA771" s="5">
        <f t="shared" ca="1" si="161"/>
        <v>634.32096770439875</v>
      </c>
      <c r="AB771" s="5">
        <f ca="1">AA771+((ABS(K771)/MAX(((F771)+(G771)*(W771))*(W771),
            0.000001))^2)/(2*'1D'!$I$5)</f>
        <v>635.39045155659812</v>
      </c>
      <c r="AC771" s="5">
        <f ca="1">((ABS(K771)*'1D'!$D$6)/(MAX(((F771)+(G771)*(W771))*(W771),
            0.000001)*MAX(((((F771)+(G771)*(W771))*(W771))/MAX((F771)+2*(W771)*SQRT(1+(G771)^2),
                    0.000001))^(2/3),
            0.000001)))^2</f>
        <v>3.8141460404132466E-3</v>
      </c>
      <c r="AD771" s="5">
        <f ca="1">ABS(ABS(K771)/MAX(((F771)+(G771)*(W771))*(W771),
        0.000001))/SQRT('1D'!$I$5*MAX((((F771)+(G771)*(W771))*(W771))/MAX((F771)+2*(G771)*(W771),
            0.000001),
        0.000001))</f>
        <v>1.0000000000000004</v>
      </c>
      <c r="AE771" s="5">
        <f ca="1">((F771)*(W771)^2)/2+(G771)*(W771)^3/3+(ABS(K771)^2)/('1D'!$I$5*MAX(((F771)+(G771)*(W771))*(W771),
        0.000001))</f>
        <v>35.686426155594638</v>
      </c>
      <c r="AF771" s="5">
        <f ca="1">IF($A$2=0,
    0,
    IFERROR(AB772+(((AC771+AC772)/2)*J772)+(IF(Z771&gt;Z772,
                '1D'!$D$8*((Z771^2-Z772^2)/(2*'1D'!$I$5)),
                '1D'!$D$9*((Z772^2-Z771^2)/(2*'1D'!$I$5)))+('1D'!$D$10*(ABS(I772)/90)*(MAX(Z771^2,
                        Z772^2)/(2*'1D'!$I$5))))-AB771,
        0))</f>
        <v>3.3141460404522149E-3</v>
      </c>
      <c r="AG771" s="5">
        <f ca="1">IF($A$2=0,
    1,
    IF(IFERROR(AG772,
            0)=0,
        0,
        IFERROR(IF(OR(ROUND(AD771,
                        3)&gt;=1,
                    AND(ABS(AF771)&lt;'1D'!$D$19,
                        AD771&lt;1)),
                1,
                0),
            0)))</f>
        <v>1</v>
      </c>
      <c r="AH771" s="5">
        <f ca="1">IFERROR(IF('1D'!V32="Supercritical",
        MAX('1D'!$D$16,
            IFERROR(L771,
                MAX('1D'!$D$16,
                    POWER((ABS(K771)^2)/('1D'!$I$5*MAX(F771,
                                0.1)^2),
                        1/3)))),
        IF('1D'!V32="Subcritical",
            MAX('1D'!$D$16,
                IFERROR(W771,
                    MAX('1D'!$D$16,
                        POWER((ABS(K771)^2)/('1D'!$I$5*MAX(F771,
                                    0.1)^2),
                            1/3)))),
            IF(IFERROR(T771,
                    -1E+99)&gt;=IFERROR(AE771,
                    -1E+99),
                MAX('1D'!$D$16,
                    IFERROR(L771,
                        MAX('1D'!$D$16,
                            POWER((ABS(K771)^2)/('1D'!$I$5*MAX(F771,
                                        0.1)^2),
                                1/3)))),
                MAX('1D'!$D$16,
                    IFERROR(W771,
                        MAX('1D'!$D$16,
                            POWER((ABS(K771)^2)/('1D'!$I$5*MAX(F771,
                                        0.1)^2),
                                1/3))))))),
    MAX('1D'!$D$16,
        POWER((ABS(K771)^2)/('1D'!$I$5*MAX(F771,
                    0.1)^2),
            1/3)))</f>
        <v>2.0411692021517887</v>
      </c>
      <c r="AI771" s="5">
        <f t="shared" ca="1" si="162"/>
        <v>634.22316920215178</v>
      </c>
      <c r="AJ771" s="5">
        <f ca="1">AI771+((ABS(K771)/MAX(((F771)+(G771)*(AH771))*(AH771),
            0.000001))^2)/(2*'1D'!$I$5)</f>
        <v>635.39759253909483</v>
      </c>
      <c r="AM771">
        <v>0</v>
      </c>
      <c r="AN771">
        <v>0</v>
      </c>
      <c r="AO771" s="5">
        <f t="shared" si="163"/>
        <v>0</v>
      </c>
      <c r="AP771" s="5">
        <f t="shared" si="167"/>
        <v>0</v>
      </c>
      <c r="AQ771" s="5">
        <f ca="1">ABS(ABS(K771)/MAX(((F771)+(G771)*(AH771))*(AH771),
        0.000001))/SQRT('1D'!$I$5*MAX((((F771)+(G771)*(AH771))*(AH771))/MAX((F771)+2*(G771)*(AH771),
            0.000001),
        0.000001))</f>
        <v>1.0727235886044055</v>
      </c>
      <c r="AR771" s="5" t="str">
        <f t="shared" ca="1" si="164"/>
        <v>Supercritical</v>
      </c>
      <c r="AS771" s="5">
        <f ca="1">((ABS(K771)*'1D'!$D$6)/(MAX(((F771)+(G771)*(AH771))*(AH771),
            0.000001)*MAX(((((F771)+(G771)*(AH771))*(AH771))/MAX((F771)+2*(AH771)*SQRT(1+(G771)^2),
                    0.000001))^(2/3),
            0.000001)))^2</f>
        <v>4.3358367565141456E-3</v>
      </c>
    </row>
    <row r="772" spans="1:45" x14ac:dyDescent="0.35">
      <c r="A772">
        <v>763</v>
      </c>
      <c r="B772">
        <v>761.99599999999998</v>
      </c>
      <c r="C772">
        <v>616091.35100000002</v>
      </c>
      <c r="D772">
        <v>3097244.844</v>
      </c>
      <c r="E772">
        <v>632.18150000000003</v>
      </c>
      <c r="F772">
        <v>5.2</v>
      </c>
      <c r="G772">
        <v>0</v>
      </c>
      <c r="H772" t="s">
        <v>176</v>
      </c>
      <c r="I772">
        <v>0</v>
      </c>
      <c r="J772" s="5">
        <f t="shared" si="165"/>
        <v>1</v>
      </c>
      <c r="K772" s="5">
        <f t="shared" ca="1" si="166"/>
        <v>50.95</v>
      </c>
      <c r="L772" s="5">
        <f ca="1">IF($A$2=0,
    IFERROR(L771,
        MAX('1D'!$D$16,
            POWER((ABS(K772)^2)/('1D'!$I$5*MAX(F772,
                        0.1)^2),
                1/3))),
    IF(IFERROR(V771,
            0)=0,
        IFERROR(L771,
            MAX('1D'!$D$16,
                POWER((ABS(K772)^2)/('1D'!$I$5*MAX(F772,
                            0.1)^2),
                    1/3))),
        IF(OR(IFERROR(L772,
                    0)=0,
                IFERROR(S771,
                    0)&lt;1,
                IFERROR(S772,
                    0)&lt;1),
            MAX('1D'!$D$16,
                POWER((ABS(K772)^2)/('1D'!$I$5*MAX(F772,
                            0.1)^2),
                    1/3)),
            IF(IFERROR(U772,
                    0)&gt;0,
                MAX('1D'!$D$16,
                    IFERROR(L772,
                        0)+((IFERROR(U772,
                                0))*'1D'!$D$18*IF((IFERROR(S772,
                                    0))&lt;1,
                            1,
                            -1))),
                IF(IFERROR(U772,
                        0)&lt;0,
                    IF(ABS((MAX('1D'!$D$16,
                                    POWER((ABS(K772)^2)/('1D'!$I$5*MAX(F772,
                                                0.1)^2),
                                        1/3)))-IFERROR(L772,
                                0))&gt;'1D'!$D$19,
                        MAX('1D'!$D$16,
                            IF((MAX('1D'!$D$16,
                                        POWER((ABS(K772)^2)/('1D'!$I$5*MAX(F772,
                                                    0.1)^2),
                                            1/3)))&gt;IFERROR(L772,
                                    0),
                                MIN((MAX('1D'!$D$16,
                                            POWER((ABS(K772)^2)/('1D'!$I$5*MAX(F772,
                                                        0.1)^2),
                                                1/3))),
                                    IFERROR(L772,
                                        0)+(MIN(ABS(IFERROR(U772,
                                                    0))*'1D'!$D$18,
                                            ABS((MAX('1D'!$D$16,
                                                        POWER((ABS(K772)^2)/('1D'!$I$5*MAX(F772,
                                                                    0.1)^2),
                                                            1/3)))-IFERROR(L772,
                                                    0))))),
                                MAX((MAX('1D'!$D$16,
                                            POWER((ABS(K772)^2)/('1D'!$I$5*MAX(F772,
                                                        0.1)^2),
                                                1/3))),
                                    IFERROR(L772,
                                        0)-(MIN(ABS(IFERROR(U772,
                                                    0))*'1D'!$D$18,
                                            ABS((MAX('1D'!$D$16,
                                                        POWER((ABS(K772)^2)/('1D'!$I$5*MAX(F772,
                                                                    0.1)^2),
                                                            1/3)))-IFERROR(L772,
                                                    0))))))),
                        MAX('1D'!$D$16,
                            POWER((ABS(K772)^2)/('1D'!$I$5*MAX(F772,
                                        0.1)^2),
                                1/3))),
                    MAX('1D'!$D$16,
                        IFERROR(L772,
                            0)))))))</f>
        <v>2.0411692021517887</v>
      </c>
      <c r="M772" s="5">
        <f t="shared" ca="1" si="154"/>
        <v>10.614079851189301</v>
      </c>
      <c r="N772" s="5">
        <f t="shared" ca="1" si="155"/>
        <v>1.1434704692804873</v>
      </c>
      <c r="O772" s="5">
        <f t="shared" ca="1" si="156"/>
        <v>4.8002276894771132</v>
      </c>
      <c r="P772" s="5">
        <f t="shared" ca="1" si="157"/>
        <v>634.22266920215179</v>
      </c>
      <c r="Q772" s="5">
        <f ca="1">P772+((ABS(K772)/MAX(((F772)+(G772)*(L772))*(L772),
            0.000001))^2)/(2*'1D'!$I$5)</f>
        <v>635.39709253909484</v>
      </c>
      <c r="R772" s="5">
        <f ca="1">((ABS(K772)*'1D'!$D$6)/(MAX(((F772)+(G772)*(L772))*(L772),
            0.000001)*MAX(((((F772)+(G772)*(L772))*(L772))/MAX((F772)+2*(L772)*SQRT(1+(G772)^2),
                    0.000001))^(2/3),
            0.000001)))^2</f>
        <v>4.3358367565141456E-3</v>
      </c>
      <c r="S772" s="5">
        <f ca="1">ABS(ABS(K772)/MAX(((F772)+(G772)*(L772))*(L772),
        0.000001))/SQRT('1D'!$I$5*MAX((((F772)+(G772)*(L772))*(L772))/MAX((F772)+2*(G772)*(L772),
            0.000001),
        0.000001))</f>
        <v>1.0727235886044055</v>
      </c>
      <c r="T772" s="5">
        <f ca="1">((F772)*(L772)^2)/2+(G772)*(L772)^3/3+(ABS(K772)^2)/('1D'!$I$5*MAX(((F772)+(G772)*(L772))*(L772),
        0.000001))</f>
        <v>35.763412605541333</v>
      </c>
      <c r="U772" s="5">
        <f ca="1">IF($A$2=0,
    0,
    IFERROR(Q771-(((R771+R772)/2)*J772)-(IF(O771&gt;O772,
                '1D'!$D$8*((O771^2-O772^2)/(2*'1D'!$I$5)),
                '1D'!$D$9*((O772^2-O771^2)/(2*'1D'!$I$5)))+('1D'!$D$10*(ABS(I772)/90)*(MAX(O771^2,
                        O772^2)/(2*'1D'!$I$5))))-Q772,
        0))</f>
        <v>-3.8358367564796936E-3</v>
      </c>
      <c r="V772" s="5">
        <f ca="1">IF($A$2=0,
    1,
    IF(IFERROR(V771,
            0)=0,
        0,
        IFERROR(IF(ROUND(S772,
                    3)=1,
                1,
                IF(AND(ABS(U772)&lt;'1D'!$D$19,
                        S772&gt;1),
                    1,
                    0)),
            0)))</f>
        <v>0</v>
      </c>
      <c r="W772" s="5">
        <f ca="1">IF($A$2=0,
    MAX(MAX('1D'!$D$16,
            MAX('1D'!$D$16,
                POWER((ABS(K772)^2)/('1D'!$I$5*MAX(F772,
                            0.1)^2),
                    1/3))),
        IFERROR(W1396,
            MAX(MAX('1D'!$D$16,
                    MAX('1D'!$D$16,
                        POWER((ABS(K772)^2)/('1D'!$I$5*MAX(F772,
                                    0.1)^2),
                            1/3))),
                ($L$2)-E1396))),
    IF(IFERROR(AG773,
            0)=0,
        MAX(MAX('1D'!$D$16,
                MAX('1D'!$D$16,
                    POWER((ABS(K772)^2)/('1D'!$I$5*MAX(F772,
                                0.1)^2),
                        1/3))),
            IFERROR(W1396,
                MAX(MAX('1D'!$D$16,
                        MAX('1D'!$D$16,
                            POWER((ABS(K772)^2)/('1D'!$I$5*MAX(F772,
                                        0.1)^2),
                                1/3))),
                    ($L$2)-E1396))),
        IF(IFERROR(W772,
                0)=0,
            MAX(MAX('1D'!$D$16,
                    MAX('1D'!$D$16,
                        POWER((ABS(K772)^2)/('1D'!$I$5*MAX(F772,
                                    0.1)^2),
                            1/3))),
                IFERROR(W1396,
                    MAX(MAX('1D'!$D$16,
                            MAX('1D'!$D$16,
                                POWER((ABS(K772)^2)/('1D'!$I$5*MAX(F772,
                                            0.1)^2),
                                    1/3))),
                        ($L$2)-E1396))),
            IF(OR(IFERROR(AD772,
                        0)&gt;=1,
                    IFERROR(AD773,
                        0)&gt;=1),
                MAX('1D'!$D$16,
                    MAX('1D'!$D$16,
                        POWER((ABS(K772)^2)/('1D'!$I$5*MAX(F772,
                                    0.1)^2),
                            1/3))),
                IF(ABS(IFERROR(AF772,
                            0))&lt;'1D'!$D$19,
                    MAX(MAX('1D'!$D$16,
                            MAX('1D'!$D$16,
                                POWER((ABS(K772)^2)/('1D'!$I$5*MAX(F772,
                                            0.1)^2),
                                    1/3))),
                        IFERROR(W772,
                            0)),
                    MAX(MAX('1D'!$D$16,
                            MAX('1D'!$D$16,
                                POWER((ABS(K772)^2)/('1D'!$I$5*MAX(F772,
                                            0.1)^2),
                                    1/3))),
                        (IFERROR(W772,
                                0))+((IFERROR(AF772,
                                    0))*'1D'!$D$18)))))))</f>
        <v>2.1389677043987478</v>
      </c>
      <c r="X772" s="5">
        <f t="shared" ca="1" si="158"/>
        <v>11.122632062873489</v>
      </c>
      <c r="Y772" s="5">
        <f t="shared" ca="1" si="159"/>
        <v>1.1735290000551568</v>
      </c>
      <c r="Z772" s="5">
        <f t="shared" ca="1" si="160"/>
        <v>4.5807502857230418</v>
      </c>
      <c r="AA772" s="5">
        <f t="shared" ca="1" si="161"/>
        <v>634.32046770439877</v>
      </c>
      <c r="AB772" s="5">
        <f ca="1">AA772+((ABS(K772)/MAX(((F772)+(G772)*(W772))*(W772),
            0.000001))^2)/(2*'1D'!$I$5)</f>
        <v>635.38995155659813</v>
      </c>
      <c r="AC772" s="5">
        <f ca="1">((ABS(K772)*'1D'!$D$6)/(MAX(((F772)+(G772)*(W772))*(W772),
            0.000001)*MAX(((((F772)+(G772)*(W772))*(W772))/MAX((F772)+2*(W772)*SQRT(1+(G772)^2),
                    0.000001))^(2/3),
            0.000001)))^2</f>
        <v>3.8141460404132466E-3</v>
      </c>
      <c r="AD772" s="5">
        <f ca="1">ABS(ABS(K772)/MAX(((F772)+(G772)*(W772))*(W772),
        0.000001))/SQRT('1D'!$I$5*MAX((((F772)+(G772)*(W772))*(W772))/MAX((F772)+2*(G772)*(W772),
            0.000001),
        0.000001))</f>
        <v>1.0000000000000004</v>
      </c>
      <c r="AE772" s="5">
        <f ca="1">((F772)*(W772)^2)/2+(G772)*(W772)^3/3+(ABS(K772)^2)/('1D'!$I$5*MAX(((F772)+(G772)*(W772))*(W772),
        0.000001))</f>
        <v>35.686426155594638</v>
      </c>
      <c r="AF772" s="5">
        <f ca="1">IF($A$2=0,
    0,
    IFERROR(AB773+(((AC772+AC773)/2)*J773)+(IF(Z772&gt;Z773,
                '1D'!$D$8*((Z772^2-Z773^2)/(2*'1D'!$I$5)),
                '1D'!$D$9*((Z773^2-Z772^2)/(2*'1D'!$I$5)))+('1D'!$D$10*(ABS(I773)/90)*(MAX(Z772^2,
                        Z773^2)/(2*'1D'!$I$5))))-AB772,
        0))</f>
        <v>3.4157470064428708E-3</v>
      </c>
      <c r="AG772" s="5">
        <f ca="1">IF($A$2=0,
    1,
    IF(IFERROR(AG773,
            0)=0,
        0,
        IFERROR(IF(OR(ROUND(AD772,
                        3)&gt;=1,
                    AND(ABS(AF772)&lt;'1D'!$D$19,
                        AD772&lt;1)),
                1,
                0),
            0)))</f>
        <v>1</v>
      </c>
      <c r="AH772" s="5">
        <f ca="1">IFERROR(IF('1D'!V32="Supercritical",
        MAX('1D'!$D$16,
            IFERROR(L772,
                MAX('1D'!$D$16,
                    POWER((ABS(K772)^2)/('1D'!$I$5*MAX(F772,
                                0.1)^2),
                        1/3)))),
        IF('1D'!V32="Subcritical",
            MAX('1D'!$D$16,
                IFERROR(W772,
                    MAX('1D'!$D$16,
                        POWER((ABS(K772)^2)/('1D'!$I$5*MAX(F772,
                                    0.1)^2),
                            1/3)))),
            IF(IFERROR(T772,
                    -1E+99)&gt;=IFERROR(AE772,
                    -1E+99),
                MAX('1D'!$D$16,
                    IFERROR(L772,
                        MAX('1D'!$D$16,
                            POWER((ABS(K772)^2)/('1D'!$I$5*MAX(F772,
                                        0.1)^2),
                                1/3)))),
                MAX('1D'!$D$16,
                    IFERROR(W772,
                        MAX('1D'!$D$16,
                            POWER((ABS(K772)^2)/('1D'!$I$5*MAX(F772,
                                        0.1)^2),
                                1/3))))))),
    MAX('1D'!$D$16,
        POWER((ABS(K772)^2)/('1D'!$I$5*MAX(F772,
                    0.1)^2),
            1/3)))</f>
        <v>2.0411692021517887</v>
      </c>
      <c r="AI772" s="5">
        <f t="shared" ca="1" si="162"/>
        <v>634.22266920215179</v>
      </c>
      <c r="AJ772" s="5">
        <f ca="1">AI772+((ABS(K772)/MAX(((F772)+(G772)*(AH772))*(AH772),
            0.000001))^2)/(2*'1D'!$I$5)</f>
        <v>635.39709253909484</v>
      </c>
      <c r="AM772">
        <v>0</v>
      </c>
      <c r="AN772">
        <v>0</v>
      </c>
      <c r="AO772" s="5">
        <f t="shared" si="163"/>
        <v>0</v>
      </c>
      <c r="AP772" s="5">
        <f t="shared" si="167"/>
        <v>0</v>
      </c>
      <c r="AQ772" s="5">
        <f ca="1">ABS(ABS(K772)/MAX(((F772)+(G772)*(AH772))*(AH772),
        0.000001))/SQRT('1D'!$I$5*MAX((((F772)+(G772)*(AH772))*(AH772))/MAX((F772)+2*(G772)*(AH772),
            0.000001),
        0.000001))</f>
        <v>1.0727235886044055</v>
      </c>
      <c r="AR772" s="5" t="str">
        <f t="shared" ca="1" si="164"/>
        <v>Supercritical</v>
      </c>
      <c r="AS772" s="5">
        <f ca="1">((ABS(K772)*'1D'!$D$6)/(MAX(((F772)+(G772)*(AH772))*(AH772),
            0.000001)*MAX(((((F772)+(G772)*(AH772))*(AH772))/MAX((F772)+2*(AH772)*SQRT(1+(G772)^2),
                    0.000001))^(2/3),
            0.000001)))^2</f>
        <v>4.3358367565141456E-3</v>
      </c>
    </row>
    <row r="773" spans="1:45" x14ac:dyDescent="0.35">
      <c r="A773">
        <v>764</v>
      </c>
      <c r="B773">
        <v>762.99599999999998</v>
      </c>
      <c r="C773">
        <v>616091.30900000001</v>
      </c>
      <c r="D773">
        <v>3097243.8450000002</v>
      </c>
      <c r="E773">
        <v>632.18100000000004</v>
      </c>
      <c r="F773">
        <v>5.2</v>
      </c>
      <c r="G773">
        <v>0</v>
      </c>
      <c r="H773" t="s">
        <v>176</v>
      </c>
      <c r="I773">
        <v>5.7000000000000002E-2</v>
      </c>
      <c r="J773" s="5">
        <f t="shared" si="165"/>
        <v>1</v>
      </c>
      <c r="K773" s="5">
        <f t="shared" ca="1" si="166"/>
        <v>50.95</v>
      </c>
      <c r="L773" s="5">
        <f ca="1">IF($A$2=0,
    IFERROR(L772,
        MAX('1D'!$D$16,
            POWER((ABS(K773)^2)/('1D'!$I$5*MAX(F773,
                        0.1)^2),
                1/3))),
    IF(IFERROR(V772,
            0)=0,
        IFERROR(L772,
            MAX('1D'!$D$16,
                POWER((ABS(K773)^2)/('1D'!$I$5*MAX(F773,
                            0.1)^2),
                    1/3))),
        IF(OR(IFERROR(L773,
                    0)=0,
                IFERROR(S772,
                    0)&lt;1,
                IFERROR(S773,
                    0)&lt;1),
            MAX('1D'!$D$16,
                POWER((ABS(K773)^2)/('1D'!$I$5*MAX(F773,
                            0.1)^2),
                    1/3)),
            IF(IFERROR(U773,
                    0)&gt;0,
                MAX('1D'!$D$16,
                    IFERROR(L773,
                        0)+((IFERROR(U773,
                                0))*'1D'!$D$18*IF((IFERROR(S773,
                                    0))&lt;1,
                            1,
                            -1))),
                IF(IFERROR(U773,
                        0)&lt;0,
                    IF(ABS((MAX('1D'!$D$16,
                                    POWER((ABS(K773)^2)/('1D'!$I$5*MAX(F773,
                                                0.1)^2),
                                        1/3)))-IFERROR(L773,
                                0))&gt;'1D'!$D$19,
                        MAX('1D'!$D$16,
                            IF((MAX('1D'!$D$16,
                                        POWER((ABS(K773)^2)/('1D'!$I$5*MAX(F773,
                                                    0.1)^2),
                                            1/3)))&gt;IFERROR(L773,
                                    0),
                                MIN((MAX('1D'!$D$16,
                                            POWER((ABS(K773)^2)/('1D'!$I$5*MAX(F773,
                                                        0.1)^2),
                                                1/3))),
                                    IFERROR(L773,
                                        0)+(MIN(ABS(IFERROR(U773,
                                                    0))*'1D'!$D$18,
                                            ABS((MAX('1D'!$D$16,
                                                        POWER((ABS(K773)^2)/('1D'!$I$5*MAX(F773,
                                                                    0.1)^2),
                                                            1/3)))-IFERROR(L773,
                                                    0))))),
                                MAX((MAX('1D'!$D$16,
                                            POWER((ABS(K773)^2)/('1D'!$I$5*MAX(F773,
                                                        0.1)^2),
                                                1/3))),
                                    IFERROR(L773,
                                        0)-(MIN(ABS(IFERROR(U773,
                                                    0))*'1D'!$D$18,
                                            ABS((MAX('1D'!$D$16,
                                                        POWER((ABS(K773)^2)/('1D'!$I$5*MAX(F773,
                                                                    0.1)^2),
                                                            1/3)))-IFERROR(L773,
                                                    0))))))),
                        MAX('1D'!$D$16,
                            POWER((ABS(K773)^2)/('1D'!$I$5*MAX(F773,
                                        0.1)^2),
                                1/3))),
                    MAX('1D'!$D$16,
                        IFERROR(L773,
                            0)))))))</f>
        <v>2.0411692021517887</v>
      </c>
      <c r="M773" s="5">
        <f t="shared" ca="1" si="154"/>
        <v>10.614079851189301</v>
      </c>
      <c r="N773" s="5">
        <f t="shared" ca="1" si="155"/>
        <v>1.1434704692804873</v>
      </c>
      <c r="O773" s="5">
        <f t="shared" ca="1" si="156"/>
        <v>4.8002276894771132</v>
      </c>
      <c r="P773" s="5">
        <f t="shared" ca="1" si="157"/>
        <v>634.2221692021518</v>
      </c>
      <c r="Q773" s="5">
        <f ca="1">P773+((ABS(K773)/MAX(((F773)+(G773)*(L773))*(L773),
            0.000001))^2)/(2*'1D'!$I$5)</f>
        <v>635.39659253909485</v>
      </c>
      <c r="R773" s="5">
        <f ca="1">((ABS(K773)*'1D'!$D$6)/(MAX(((F773)+(G773)*(L773))*(L773),
            0.000001)*MAX(((((F773)+(G773)*(L773))*(L773))/MAX((F773)+2*(L773)*SQRT(1+(G773)^2),
                    0.000001))^(2/3),
            0.000001)))^2</f>
        <v>4.3358367565141456E-3</v>
      </c>
      <c r="S773" s="5">
        <f ca="1">ABS(ABS(K773)/MAX(((F773)+(G773)*(L773))*(L773),
        0.000001))/SQRT('1D'!$I$5*MAX((((F773)+(G773)*(L773))*(L773))/MAX((F773)+2*(G773)*(L773),
            0.000001),
        0.000001))</f>
        <v>1.0727235886044055</v>
      </c>
      <c r="T773" s="5">
        <f ca="1">((F773)*(L773)^2)/2+(G773)*(L773)^3/3+(ABS(K773)^2)/('1D'!$I$5*MAX(((F773)+(G773)*(L773))*(L773),
        0.000001))</f>
        <v>35.763412605541333</v>
      </c>
      <c r="U773" s="5">
        <f ca="1">IF($A$2=0,
    0,
    IFERROR(Q772-(((R772+R773)/2)*J773)-(IF(O772&gt;O773,
                '1D'!$D$8*((O772^2-O773^2)/(2*'1D'!$I$5)),
                '1D'!$D$9*((O773^2-O772^2)/(2*'1D'!$I$5)))+('1D'!$D$10*(ABS(I773)/90)*(MAX(O772^2,
                        O773^2)/(2*'1D'!$I$5))))-Q773,
        0))</f>
        <v>-3.9474069734524164E-3</v>
      </c>
      <c r="V773" s="5">
        <f ca="1">IF($A$2=0,
    1,
    IF(IFERROR(V772,
            0)=0,
        0,
        IFERROR(IF(ROUND(S773,
                    3)=1,
                1,
                IF(AND(ABS(U773)&lt;'1D'!$D$19,
                        S773&gt;1),
                    1,
                    0)),
            0)))</f>
        <v>0</v>
      </c>
      <c r="W773" s="5">
        <f ca="1">IF($A$2=0,
    MAX(MAX('1D'!$D$16,
            MAX('1D'!$D$16,
                POWER((ABS(K773)^2)/('1D'!$I$5*MAX(F773,
                            0.1)^2),
                    1/3))),
        IFERROR(W1396,
            MAX(MAX('1D'!$D$16,
                    MAX('1D'!$D$16,
                        POWER((ABS(K773)^2)/('1D'!$I$5*MAX(F773,
                                    0.1)^2),
                            1/3))),
                ($L$2)-E1396))),
    IF(IFERROR(AG774,
            0)=0,
        MAX(MAX('1D'!$D$16,
                MAX('1D'!$D$16,
                    POWER((ABS(K773)^2)/('1D'!$I$5*MAX(F773,
                                0.1)^2),
                        1/3))),
            IFERROR(W1396,
                MAX(MAX('1D'!$D$16,
                        MAX('1D'!$D$16,
                            POWER((ABS(K773)^2)/('1D'!$I$5*MAX(F773,
                                        0.1)^2),
                                1/3))),
                    ($L$2)-E1396))),
        IF(IFERROR(W773,
                0)=0,
            MAX(MAX('1D'!$D$16,
                    MAX('1D'!$D$16,
                        POWER((ABS(K773)^2)/('1D'!$I$5*MAX(F773,
                                    0.1)^2),
                            1/3))),
                IFERROR(W1396,
                    MAX(MAX('1D'!$D$16,
                            MAX('1D'!$D$16,
                                POWER((ABS(K773)^2)/('1D'!$I$5*MAX(F773,
                                            0.1)^2),
                                    1/3))),
                        ($L$2)-E1396))),
            IF(OR(IFERROR(AD773,
                        0)&gt;=1,
                    IFERROR(AD774,
                        0)&gt;=1),
                MAX('1D'!$D$16,
                    MAX('1D'!$D$16,
                        POWER((ABS(K773)^2)/('1D'!$I$5*MAX(F773,
                                    0.1)^2),
                            1/3))),
                IF(ABS(IFERROR(AF773,
                            0))&lt;'1D'!$D$19,
                    MAX(MAX('1D'!$D$16,
                            MAX('1D'!$D$16,
                                POWER((ABS(K773)^2)/('1D'!$I$5*MAX(F773,
                                            0.1)^2),
                                    1/3))),
                        IFERROR(W773,
                            0)),
                    MAX(MAX('1D'!$D$16,
                            MAX('1D'!$D$16,
                                POWER((ABS(K773)^2)/('1D'!$I$5*MAX(F773,
                                            0.1)^2),
                                    1/3))),
                        (IFERROR(W773,
                                0))+((IFERROR(AF773,
                                    0))*'1D'!$D$18)))))))</f>
        <v>2.1389677043987478</v>
      </c>
      <c r="X773" s="5">
        <f t="shared" ca="1" si="158"/>
        <v>11.122632062873489</v>
      </c>
      <c r="Y773" s="5">
        <f t="shared" ca="1" si="159"/>
        <v>1.1735290000551568</v>
      </c>
      <c r="Z773" s="5">
        <f t="shared" ca="1" si="160"/>
        <v>4.5807502857230418</v>
      </c>
      <c r="AA773" s="5">
        <f t="shared" ca="1" si="161"/>
        <v>634.31996770439878</v>
      </c>
      <c r="AB773" s="5">
        <f ca="1">AA773+((ABS(K773)/MAX(((F773)+(G773)*(W773))*(W773),
            0.000001))^2)/(2*'1D'!$I$5)</f>
        <v>635.38945155659815</v>
      </c>
      <c r="AC773" s="5">
        <f ca="1">((ABS(K773)*'1D'!$D$6)/(MAX(((F773)+(G773)*(W773))*(W773),
            0.000001)*MAX(((((F773)+(G773)*(W773))*(W773))/MAX((F773)+2*(W773)*SQRT(1+(G773)^2),
                    0.000001))^(2/3),
            0.000001)))^2</f>
        <v>3.8141460404132466E-3</v>
      </c>
      <c r="AD773" s="5">
        <f ca="1">ABS(ABS(K773)/MAX(((F773)+(G773)*(W773))*(W773),
        0.000001))/SQRT('1D'!$I$5*MAX((((F773)+(G773)*(W773))*(W773))/MAX((F773)+2*(G773)*(W773),
            0.000001),
        0.000001))</f>
        <v>1.0000000000000004</v>
      </c>
      <c r="AE773" s="5">
        <f ca="1">((F773)*(W773)^2)/2+(G773)*(W773)^3/3+(ABS(K773)^2)/('1D'!$I$5*MAX(((F773)+(G773)*(W773))*(W773),
        0.000001))</f>
        <v>35.686426155594638</v>
      </c>
      <c r="AF773" s="5">
        <f ca="1">IF($A$2=0,
    0,
    IFERROR(AB774+(((AC773+AC774)/2)*J774)+(IF(Z773&gt;Z774,
                '1D'!$D$8*((Z773^2-Z774^2)/(2*'1D'!$I$5)),
                '1D'!$D$9*((Z774^2-Z773^2)/(2*'1D'!$I$5)))+('1D'!$D$10*(ABS(I774)/90)*(MAX(Z773^2,
                        Z774^2)/(2*'1D'!$I$5))))-AB773,
        0))</f>
        <v>3.4157470064428708E-3</v>
      </c>
      <c r="AG773" s="5">
        <f ca="1">IF($A$2=0,
    1,
    IF(IFERROR(AG774,
            0)=0,
        0,
        IFERROR(IF(OR(ROUND(AD773,
                        3)&gt;=1,
                    AND(ABS(AF773)&lt;'1D'!$D$19,
                        AD773&lt;1)),
                1,
                0),
            0)))</f>
        <v>1</v>
      </c>
      <c r="AH773" s="5">
        <f ca="1">IFERROR(IF('1D'!V32="Supercritical",
        MAX('1D'!$D$16,
            IFERROR(L773,
                MAX('1D'!$D$16,
                    POWER((ABS(K773)^2)/('1D'!$I$5*MAX(F773,
                                0.1)^2),
                        1/3)))),
        IF('1D'!V32="Subcritical",
            MAX('1D'!$D$16,
                IFERROR(W773,
                    MAX('1D'!$D$16,
                        POWER((ABS(K773)^2)/('1D'!$I$5*MAX(F773,
                                    0.1)^2),
                            1/3)))),
            IF(IFERROR(T773,
                    -1E+99)&gt;=IFERROR(AE773,
                    -1E+99),
                MAX('1D'!$D$16,
                    IFERROR(L773,
                        MAX('1D'!$D$16,
                            POWER((ABS(K773)^2)/('1D'!$I$5*MAX(F773,
                                        0.1)^2),
                                1/3)))),
                MAX('1D'!$D$16,
                    IFERROR(W773,
                        MAX('1D'!$D$16,
                            POWER((ABS(K773)^2)/('1D'!$I$5*MAX(F773,
                                        0.1)^2),
                                1/3))))))),
    MAX('1D'!$D$16,
        POWER((ABS(K773)^2)/('1D'!$I$5*MAX(F773,
                    0.1)^2),
            1/3)))</f>
        <v>2.0411692021517887</v>
      </c>
      <c r="AI773" s="5">
        <f t="shared" ca="1" si="162"/>
        <v>634.2221692021518</v>
      </c>
      <c r="AJ773" s="5">
        <f ca="1">AI773+((ABS(K773)/MAX(((F773)+(G773)*(AH773))*(AH773),
            0.000001))^2)/(2*'1D'!$I$5)</f>
        <v>635.39659253909485</v>
      </c>
      <c r="AM773">
        <v>0</v>
      </c>
      <c r="AN773">
        <v>0</v>
      </c>
      <c r="AO773" s="5">
        <f t="shared" si="163"/>
        <v>0</v>
      </c>
      <c r="AP773" s="5">
        <f t="shared" si="167"/>
        <v>0</v>
      </c>
      <c r="AQ773" s="5">
        <f ca="1">ABS(ABS(K773)/MAX(((F773)+(G773)*(AH773))*(AH773),
        0.000001))/SQRT('1D'!$I$5*MAX((((F773)+(G773)*(AH773))*(AH773))/MAX((F773)+2*(G773)*(AH773),
            0.000001),
        0.000001))</f>
        <v>1.0727235886044055</v>
      </c>
      <c r="AR773" s="5" t="str">
        <f t="shared" ca="1" si="164"/>
        <v>Supercritical</v>
      </c>
      <c r="AS773" s="5">
        <f ca="1">((ABS(K773)*'1D'!$D$6)/(MAX(((F773)+(G773)*(AH773))*(AH773),
            0.000001)*MAX(((((F773)+(G773)*(AH773))*(AH773))/MAX((F773)+2*(AH773)*SQRT(1+(G773)^2),
                    0.000001))^(2/3),
            0.000001)))^2</f>
        <v>4.3358367565141456E-3</v>
      </c>
    </row>
    <row r="774" spans="1:45" x14ac:dyDescent="0.35">
      <c r="A774">
        <v>765</v>
      </c>
      <c r="B774">
        <v>763.99599999999998</v>
      </c>
      <c r="C774">
        <v>616091.26599999995</v>
      </c>
      <c r="D774">
        <v>3097242.8459999999</v>
      </c>
      <c r="E774">
        <v>632.18050000000005</v>
      </c>
      <c r="F774">
        <v>5.2</v>
      </c>
      <c r="G774">
        <v>0</v>
      </c>
      <c r="H774" t="s">
        <v>176</v>
      </c>
      <c r="I774">
        <v>5.7000000000000002E-2</v>
      </c>
      <c r="J774" s="5">
        <f t="shared" si="165"/>
        <v>1</v>
      </c>
      <c r="K774" s="5">
        <f t="shared" ca="1" si="166"/>
        <v>50.95</v>
      </c>
      <c r="L774" s="5">
        <f ca="1">IF($A$2=0,
    IFERROR(L773,
        MAX('1D'!$D$16,
            POWER((ABS(K774)^2)/('1D'!$I$5*MAX(F774,
                        0.1)^2),
                1/3))),
    IF(IFERROR(V773,
            0)=0,
        IFERROR(L773,
            MAX('1D'!$D$16,
                POWER((ABS(K774)^2)/('1D'!$I$5*MAX(F774,
                            0.1)^2),
                    1/3))),
        IF(OR(IFERROR(L774,
                    0)=0,
                IFERROR(S773,
                    0)&lt;1,
                IFERROR(S774,
                    0)&lt;1),
            MAX('1D'!$D$16,
                POWER((ABS(K774)^2)/('1D'!$I$5*MAX(F774,
                            0.1)^2),
                    1/3)),
            IF(IFERROR(U774,
                    0)&gt;0,
                MAX('1D'!$D$16,
                    IFERROR(L774,
                        0)+((IFERROR(U774,
                                0))*'1D'!$D$18*IF((IFERROR(S774,
                                    0))&lt;1,
                            1,
                            -1))),
                IF(IFERROR(U774,
                        0)&lt;0,
                    IF(ABS((MAX('1D'!$D$16,
                                    POWER((ABS(K774)^2)/('1D'!$I$5*MAX(F774,
                                                0.1)^2),
                                        1/3)))-IFERROR(L774,
                                0))&gt;'1D'!$D$19,
                        MAX('1D'!$D$16,
                            IF((MAX('1D'!$D$16,
                                        POWER((ABS(K774)^2)/('1D'!$I$5*MAX(F774,
                                                    0.1)^2),
                                            1/3)))&gt;IFERROR(L774,
                                    0),
                                MIN((MAX('1D'!$D$16,
                                            POWER((ABS(K774)^2)/('1D'!$I$5*MAX(F774,
                                                        0.1)^2),
                                                1/3))),
                                    IFERROR(L774,
                                        0)+(MIN(ABS(IFERROR(U774,
                                                    0))*'1D'!$D$18,
                                            ABS((MAX('1D'!$D$16,
                                                        POWER((ABS(K774)^2)/('1D'!$I$5*MAX(F774,
                                                                    0.1)^2),
                                                            1/3)))-IFERROR(L774,
                                                    0))))),
                                MAX((MAX('1D'!$D$16,
                                            POWER((ABS(K774)^2)/('1D'!$I$5*MAX(F774,
                                                        0.1)^2),
                                                1/3))),
                                    IFERROR(L774,
                                        0)-(MIN(ABS(IFERROR(U774,
                                                    0))*'1D'!$D$18,
                                            ABS((MAX('1D'!$D$16,
                                                        POWER((ABS(K774)^2)/('1D'!$I$5*MAX(F774,
                                                                    0.1)^2),
                                                            1/3)))-IFERROR(L774,
                                                    0))))))),
                        MAX('1D'!$D$16,
                            POWER((ABS(K774)^2)/('1D'!$I$5*MAX(F774,
                                        0.1)^2),
                                1/3))),
                    MAX('1D'!$D$16,
                        IFERROR(L774,
                            0)))))))</f>
        <v>2.0411692021517887</v>
      </c>
      <c r="M774" s="5">
        <f t="shared" ca="1" si="154"/>
        <v>10.614079851189301</v>
      </c>
      <c r="N774" s="5">
        <f t="shared" ca="1" si="155"/>
        <v>1.1434704692804873</v>
      </c>
      <c r="O774" s="5">
        <f t="shared" ca="1" si="156"/>
        <v>4.8002276894771132</v>
      </c>
      <c r="P774" s="5">
        <f t="shared" ca="1" si="157"/>
        <v>634.22166920215182</v>
      </c>
      <c r="Q774" s="5">
        <f ca="1">P774+((ABS(K774)/MAX(((F774)+(G774)*(L774))*(L774),
            0.000001))^2)/(2*'1D'!$I$5)</f>
        <v>635.39609253909487</v>
      </c>
      <c r="R774" s="5">
        <f ca="1">((ABS(K774)*'1D'!$D$6)/(MAX(((F774)+(G774)*(L774))*(L774),
            0.000001)*MAX(((((F774)+(G774)*(L774))*(L774))/MAX((F774)+2*(L774)*SQRT(1+(G774)^2),
                    0.000001))^(2/3),
            0.000001)))^2</f>
        <v>4.3358367565141456E-3</v>
      </c>
      <c r="S774" s="5">
        <f ca="1">ABS(ABS(K774)/MAX(((F774)+(G774)*(L774))*(L774),
        0.000001))/SQRT('1D'!$I$5*MAX((((F774)+(G774)*(L774))*(L774))/MAX((F774)+2*(G774)*(L774),
            0.000001),
        0.000001))</f>
        <v>1.0727235886044055</v>
      </c>
      <c r="T774" s="5">
        <f ca="1">((F774)*(L774)^2)/2+(G774)*(L774)^3/3+(ABS(K774)^2)/('1D'!$I$5*MAX(((F774)+(G774)*(L774))*(L774),
        0.000001))</f>
        <v>35.763412605541333</v>
      </c>
      <c r="U774" s="5">
        <f ca="1">IF($A$2=0,
    0,
    IFERROR(Q773-(((R773+R774)/2)*J774)-(IF(O773&gt;O774,
                '1D'!$D$8*((O773^2-O774^2)/(2*'1D'!$I$5)),
                '1D'!$D$9*((O774^2-O773^2)/(2*'1D'!$I$5)))+('1D'!$D$10*(ABS(I774)/90)*(MAX(O773^2,
                        O774^2)/(2*'1D'!$I$5))))-Q774,
        0))</f>
        <v>-3.9474069734524164E-3</v>
      </c>
      <c r="V774" s="5">
        <f ca="1">IF($A$2=0,
    1,
    IF(IFERROR(V773,
            0)=0,
        0,
        IFERROR(IF(ROUND(S774,
                    3)=1,
                1,
                IF(AND(ABS(U774)&lt;'1D'!$D$19,
                        S774&gt;1),
                    1,
                    0)),
            0)))</f>
        <v>0</v>
      </c>
      <c r="W774" s="5">
        <f ca="1">IF($A$2=0,
    MAX(MAX('1D'!$D$16,
            MAX('1D'!$D$16,
                POWER((ABS(K774)^2)/('1D'!$I$5*MAX(F774,
                            0.1)^2),
                    1/3))),
        IFERROR(W1396,
            MAX(MAX('1D'!$D$16,
                    MAX('1D'!$D$16,
                        POWER((ABS(K774)^2)/('1D'!$I$5*MAX(F774,
                                    0.1)^2),
                            1/3))),
                ($L$2)-E1396))),
    IF(IFERROR(AG775,
            0)=0,
        MAX(MAX('1D'!$D$16,
                MAX('1D'!$D$16,
                    POWER((ABS(K774)^2)/('1D'!$I$5*MAX(F774,
                                0.1)^2),
                        1/3))),
            IFERROR(W1396,
                MAX(MAX('1D'!$D$16,
                        MAX('1D'!$D$16,
                            POWER((ABS(K774)^2)/('1D'!$I$5*MAX(F774,
                                        0.1)^2),
                                1/3))),
                    ($L$2)-E1396))),
        IF(IFERROR(W774,
                0)=0,
            MAX(MAX('1D'!$D$16,
                    MAX('1D'!$D$16,
                        POWER((ABS(K774)^2)/('1D'!$I$5*MAX(F774,
                                    0.1)^2),
                            1/3))),
                IFERROR(W1396,
                    MAX(MAX('1D'!$D$16,
                            MAX('1D'!$D$16,
                                POWER((ABS(K774)^2)/('1D'!$I$5*MAX(F774,
                                            0.1)^2),
                                    1/3))),
                        ($L$2)-E1396))),
            IF(OR(IFERROR(AD774,
                        0)&gt;=1,
                    IFERROR(AD775,
                        0)&gt;=1),
                MAX('1D'!$D$16,
                    MAX('1D'!$D$16,
                        POWER((ABS(K774)^2)/('1D'!$I$5*MAX(F774,
                                    0.1)^2),
                            1/3))),
                IF(ABS(IFERROR(AF774,
                            0))&lt;'1D'!$D$19,
                    MAX(MAX('1D'!$D$16,
                            MAX('1D'!$D$16,
                                POWER((ABS(K774)^2)/('1D'!$I$5*MAX(F774,
                                            0.1)^2),
                                    1/3))),
                        IFERROR(W774,
                            0)),
                    MAX(MAX('1D'!$D$16,
                            MAX('1D'!$D$16,
                                POWER((ABS(K774)^2)/('1D'!$I$5*MAX(F774,
                                            0.1)^2),
                                    1/3))),
                        (IFERROR(W774,
                                0))+((IFERROR(AF774,
                                    0))*'1D'!$D$18)))))))</f>
        <v>2.1389677043987478</v>
      </c>
      <c r="X774" s="5">
        <f t="shared" ca="1" si="158"/>
        <v>11.122632062873489</v>
      </c>
      <c r="Y774" s="5">
        <f t="shared" ca="1" si="159"/>
        <v>1.1735290000551568</v>
      </c>
      <c r="Z774" s="5">
        <f t="shared" ca="1" si="160"/>
        <v>4.5807502857230418</v>
      </c>
      <c r="AA774" s="5">
        <f t="shared" ca="1" si="161"/>
        <v>634.31946770439879</v>
      </c>
      <c r="AB774" s="5">
        <f ca="1">AA774+((ABS(K774)/MAX(((F774)+(G774)*(W774))*(W774),
            0.000001))^2)/(2*'1D'!$I$5)</f>
        <v>635.38895155659816</v>
      </c>
      <c r="AC774" s="5">
        <f ca="1">((ABS(K774)*'1D'!$D$6)/(MAX(((F774)+(G774)*(W774))*(W774),
            0.000001)*MAX(((((F774)+(G774)*(W774))*(W774))/MAX((F774)+2*(W774)*SQRT(1+(G774)^2),
                    0.000001))^(2/3),
            0.000001)))^2</f>
        <v>3.8141460404132466E-3</v>
      </c>
      <c r="AD774" s="5">
        <f ca="1">ABS(ABS(K774)/MAX(((F774)+(G774)*(W774))*(W774),
        0.000001))/SQRT('1D'!$I$5*MAX((((F774)+(G774)*(W774))*(W774))/MAX((F774)+2*(G774)*(W774),
            0.000001),
        0.000001))</f>
        <v>1.0000000000000004</v>
      </c>
      <c r="AE774" s="5">
        <f ca="1">((F774)*(W774)^2)/2+(G774)*(W774)^3/3+(ABS(K774)^2)/('1D'!$I$5*MAX(((F774)+(G774)*(W774))*(W774),
        0.000001))</f>
        <v>35.686426155594638</v>
      </c>
      <c r="AF774" s="5">
        <f ca="1">IF($A$2=0,
    0,
    IFERROR(AB775+(((AC774+AC775)/2)*J775)+(IF(Z774&gt;Z775,
                '1D'!$D$8*((Z774^2-Z775^2)/(2*'1D'!$I$5)),
                '1D'!$D$9*((Z775^2-Z774^2)/(2*'1D'!$I$5)))+('1D'!$D$10*(ABS(I775)/90)*(MAX(Z774^2,
                        Z775^2)/(2*'1D'!$I$5))))-AB774,
        0))</f>
        <v>3.3103318942266924E-3</v>
      </c>
      <c r="AG774" s="5">
        <f ca="1">IF($A$2=0,
    1,
    IF(IFERROR(AG775,
            0)=0,
        0,
        IFERROR(IF(OR(ROUND(AD774,
                        3)&gt;=1,
                    AND(ABS(AF774)&lt;'1D'!$D$19,
                        AD774&lt;1)),
                1,
                0),
            0)))</f>
        <v>1</v>
      </c>
      <c r="AH774" s="5">
        <f ca="1">IFERROR(IF('1D'!V32="Supercritical",
        MAX('1D'!$D$16,
            IFERROR(L774,
                MAX('1D'!$D$16,
                    POWER((ABS(K774)^2)/('1D'!$I$5*MAX(F774,
                                0.1)^2),
                        1/3)))),
        IF('1D'!V32="Subcritical",
            MAX('1D'!$D$16,
                IFERROR(W774,
                    MAX('1D'!$D$16,
                        POWER((ABS(K774)^2)/('1D'!$I$5*MAX(F774,
                                    0.1)^2),
                            1/3)))),
            IF(IFERROR(T774,
                    -1E+99)&gt;=IFERROR(AE774,
                    -1E+99),
                MAX('1D'!$D$16,
                    IFERROR(L774,
                        MAX('1D'!$D$16,
                            POWER((ABS(K774)^2)/('1D'!$I$5*MAX(F774,
                                        0.1)^2),
                                1/3)))),
                MAX('1D'!$D$16,
                    IFERROR(W774,
                        MAX('1D'!$D$16,
                            POWER((ABS(K774)^2)/('1D'!$I$5*MAX(F774,
                                        0.1)^2),
                                1/3))))))),
    MAX('1D'!$D$16,
        POWER((ABS(K774)^2)/('1D'!$I$5*MAX(F774,
                    0.1)^2),
            1/3)))</f>
        <v>2.0411692021517887</v>
      </c>
      <c r="AI774" s="5">
        <f t="shared" ca="1" si="162"/>
        <v>634.22166920215182</v>
      </c>
      <c r="AJ774" s="5">
        <f ca="1">AI774+((ABS(K774)/MAX(((F774)+(G774)*(AH774))*(AH774),
            0.000001))^2)/(2*'1D'!$I$5)</f>
        <v>635.39609253909487</v>
      </c>
      <c r="AM774">
        <v>0</v>
      </c>
      <c r="AN774">
        <v>0</v>
      </c>
      <c r="AO774" s="5">
        <f t="shared" si="163"/>
        <v>0</v>
      </c>
      <c r="AP774" s="5">
        <f t="shared" si="167"/>
        <v>0</v>
      </c>
      <c r="AQ774" s="5">
        <f ca="1">ABS(ABS(K774)/MAX(((F774)+(G774)*(AH774))*(AH774),
        0.000001))/SQRT('1D'!$I$5*MAX((((F774)+(G774)*(AH774))*(AH774))/MAX((F774)+2*(G774)*(AH774),
            0.000001),
        0.000001))</f>
        <v>1.0727235886044055</v>
      </c>
      <c r="AR774" s="5" t="str">
        <f t="shared" ca="1" si="164"/>
        <v>Supercritical</v>
      </c>
      <c r="AS774" s="5">
        <f ca="1">((ABS(K774)*'1D'!$D$6)/(MAX(((F774)+(G774)*(AH774))*(AH774),
            0.000001)*MAX(((((F774)+(G774)*(AH774))*(AH774))/MAX((F774)+2*(AH774)*SQRT(1+(G774)^2),
                    0.000001))^(2/3),
            0.000001)))^2</f>
        <v>4.3358367565141456E-3</v>
      </c>
    </row>
    <row r="775" spans="1:45" x14ac:dyDescent="0.35">
      <c r="A775">
        <v>766</v>
      </c>
      <c r="B775">
        <v>764.995</v>
      </c>
      <c r="C775">
        <v>616091.22400000005</v>
      </c>
      <c r="D775">
        <v>3097241.8470000001</v>
      </c>
      <c r="E775">
        <v>632.17999999999995</v>
      </c>
      <c r="F775">
        <v>5.2</v>
      </c>
      <c r="G775">
        <v>0</v>
      </c>
      <c r="H775" t="s">
        <v>176</v>
      </c>
      <c r="I775">
        <v>0</v>
      </c>
      <c r="J775" s="5">
        <f t="shared" si="165"/>
        <v>0.99900000000002365</v>
      </c>
      <c r="K775" s="5">
        <f t="shared" ca="1" si="166"/>
        <v>50.95</v>
      </c>
      <c r="L775" s="5">
        <f ca="1">IF($A$2=0,
    IFERROR(L774,
        MAX('1D'!$D$16,
            POWER((ABS(K775)^2)/('1D'!$I$5*MAX(F775,
                        0.1)^2),
                1/3))),
    IF(IFERROR(V774,
            0)=0,
        IFERROR(L774,
            MAX('1D'!$D$16,
                POWER((ABS(K775)^2)/('1D'!$I$5*MAX(F775,
                            0.1)^2),
                    1/3))),
        IF(OR(IFERROR(L775,
                    0)=0,
                IFERROR(S774,
                    0)&lt;1,
                IFERROR(S775,
                    0)&lt;1),
            MAX('1D'!$D$16,
                POWER((ABS(K775)^2)/('1D'!$I$5*MAX(F775,
                            0.1)^2),
                    1/3)),
            IF(IFERROR(U775,
                    0)&gt;0,
                MAX('1D'!$D$16,
                    IFERROR(L775,
                        0)+((IFERROR(U775,
                                0))*'1D'!$D$18*IF((IFERROR(S775,
                                    0))&lt;1,
                            1,
                            -1))),
                IF(IFERROR(U775,
                        0)&lt;0,
                    IF(ABS((MAX('1D'!$D$16,
                                    POWER((ABS(K775)^2)/('1D'!$I$5*MAX(F775,
                                                0.1)^2),
                                        1/3)))-IFERROR(L775,
                                0))&gt;'1D'!$D$19,
                        MAX('1D'!$D$16,
                            IF((MAX('1D'!$D$16,
                                        POWER((ABS(K775)^2)/('1D'!$I$5*MAX(F775,
                                                    0.1)^2),
                                            1/3)))&gt;IFERROR(L775,
                                    0),
                                MIN((MAX('1D'!$D$16,
                                            POWER((ABS(K775)^2)/('1D'!$I$5*MAX(F775,
                                                        0.1)^2),
                                                1/3))),
                                    IFERROR(L775,
                                        0)+(MIN(ABS(IFERROR(U775,
                                                    0))*'1D'!$D$18,
                                            ABS((MAX('1D'!$D$16,
                                                        POWER((ABS(K775)^2)/('1D'!$I$5*MAX(F775,
                                                                    0.1)^2),
                                                            1/3)))-IFERROR(L775,
                                                    0))))),
                                MAX((MAX('1D'!$D$16,
                                            POWER((ABS(K775)^2)/('1D'!$I$5*MAX(F775,
                                                        0.1)^2),
                                                1/3))),
                                    IFERROR(L775,
                                        0)-(MIN(ABS(IFERROR(U775,
                                                    0))*'1D'!$D$18,
                                            ABS((MAX('1D'!$D$16,
                                                        POWER((ABS(K775)^2)/('1D'!$I$5*MAX(F775,
                                                                    0.1)^2),
                                                            1/3)))-IFERROR(L775,
                                                    0))))))),
                        MAX('1D'!$D$16,
                            POWER((ABS(K775)^2)/('1D'!$I$5*MAX(F775,
                                        0.1)^2),
                                1/3))),
                    MAX('1D'!$D$16,
                        IFERROR(L775,
                            0)))))))</f>
        <v>2.0411692021517887</v>
      </c>
      <c r="M775" s="5">
        <f t="shared" ca="1" si="154"/>
        <v>10.614079851189301</v>
      </c>
      <c r="N775" s="5">
        <f t="shared" ca="1" si="155"/>
        <v>1.1434704692804873</v>
      </c>
      <c r="O775" s="5">
        <f t="shared" ca="1" si="156"/>
        <v>4.8002276894771132</v>
      </c>
      <c r="P775" s="5">
        <f t="shared" ca="1" si="157"/>
        <v>634.22116920215171</v>
      </c>
      <c r="Q775" s="5">
        <f ca="1">P775+((ABS(K775)/MAX(((F775)+(G775)*(L775))*(L775),
            0.000001))^2)/(2*'1D'!$I$5)</f>
        <v>635.39559253909476</v>
      </c>
      <c r="R775" s="5">
        <f ca="1">((ABS(K775)*'1D'!$D$6)/(MAX(((F775)+(G775)*(L775))*(L775),
            0.000001)*MAX(((((F775)+(G775)*(L775))*(L775))/MAX((F775)+2*(L775)*SQRT(1+(G775)^2),
                    0.000001))^(2/3),
            0.000001)))^2</f>
        <v>4.3358367565141456E-3</v>
      </c>
      <c r="S775" s="5">
        <f ca="1">ABS(ABS(K775)/MAX(((F775)+(G775)*(L775))*(L775),
        0.000001))/SQRT('1D'!$I$5*MAX((((F775)+(G775)*(L775))*(L775))/MAX((F775)+2*(G775)*(L775),
            0.000001),
        0.000001))</f>
        <v>1.0727235886044055</v>
      </c>
      <c r="T775" s="5">
        <f ca="1">((F775)*(L775)^2)/2+(G775)*(L775)^3/3+(ABS(K775)^2)/('1D'!$I$5*MAX(((F775)+(G775)*(L775))*(L775),
        0.000001))</f>
        <v>35.763412605541333</v>
      </c>
      <c r="U775" s="5">
        <f ca="1">IF($A$2=0,
    0,
    IFERROR(Q774-(((R774+R775)/2)*J775)-(IF(O774&gt;O775,
                '1D'!$D$8*((O774^2-O775^2)/(2*'1D'!$I$5)),
                '1D'!$D$9*((O775^2-O774^2)/(2*'1D'!$I$5)))+('1D'!$D$10*(ABS(I775)/90)*(MAX(O774^2,
                        O775^2)/(2*'1D'!$I$5))))-Q775,
        0))</f>
        <v>-3.8315009196594474E-3</v>
      </c>
      <c r="V775" s="5">
        <f ca="1">IF($A$2=0,
    1,
    IF(IFERROR(V774,
            0)=0,
        0,
        IFERROR(IF(ROUND(S775,
                    3)=1,
                1,
                IF(AND(ABS(U775)&lt;'1D'!$D$19,
                        S775&gt;1),
                    1,
                    0)),
            0)))</f>
        <v>0</v>
      </c>
      <c r="W775" s="5">
        <f ca="1">IF($A$2=0,
    MAX(MAX('1D'!$D$16,
            MAX('1D'!$D$16,
                POWER((ABS(K775)^2)/('1D'!$I$5*MAX(F775,
                            0.1)^2),
                    1/3))),
        IFERROR(W1396,
            MAX(MAX('1D'!$D$16,
                    MAX('1D'!$D$16,
                        POWER((ABS(K775)^2)/('1D'!$I$5*MAX(F775,
                                    0.1)^2),
                            1/3))),
                ($L$2)-E1396))),
    IF(IFERROR(AG776,
            0)=0,
        MAX(MAX('1D'!$D$16,
                MAX('1D'!$D$16,
                    POWER((ABS(K775)^2)/('1D'!$I$5*MAX(F775,
                                0.1)^2),
                        1/3))),
            IFERROR(W1396,
                MAX(MAX('1D'!$D$16,
                        MAX('1D'!$D$16,
                            POWER((ABS(K775)^2)/('1D'!$I$5*MAX(F775,
                                        0.1)^2),
                                1/3))),
                    ($L$2)-E1396))),
        IF(IFERROR(W775,
                0)=0,
            MAX(MAX('1D'!$D$16,
                    MAX('1D'!$D$16,
                        POWER((ABS(K775)^2)/('1D'!$I$5*MAX(F775,
                                    0.1)^2),
                            1/3))),
                IFERROR(W1396,
                    MAX(MAX('1D'!$D$16,
                            MAX('1D'!$D$16,
                                POWER((ABS(K775)^2)/('1D'!$I$5*MAX(F775,
                                            0.1)^2),
                                    1/3))),
                        ($L$2)-E1396))),
            IF(OR(IFERROR(AD775,
                        0)&gt;=1,
                    IFERROR(AD776,
                        0)&gt;=1),
                MAX('1D'!$D$16,
                    MAX('1D'!$D$16,
                        POWER((ABS(K775)^2)/('1D'!$I$5*MAX(F775,
                                    0.1)^2),
                            1/3))),
                IF(ABS(IFERROR(AF775,
                            0))&lt;'1D'!$D$19,
                    MAX(MAX('1D'!$D$16,
                            MAX('1D'!$D$16,
                                POWER((ABS(K775)^2)/('1D'!$I$5*MAX(F775,
                                            0.1)^2),
                                    1/3))),
                        IFERROR(W775,
                            0)),
                    MAX(MAX('1D'!$D$16,
                            MAX('1D'!$D$16,
                                POWER((ABS(K775)^2)/('1D'!$I$5*MAX(F775,
                                            0.1)^2),
                                    1/3))),
                        (IFERROR(W775,
                                0))+((IFERROR(AF775,
                                    0))*'1D'!$D$18)))))))</f>
        <v>2.1389677043987478</v>
      </c>
      <c r="X775" s="5">
        <f t="shared" ca="1" si="158"/>
        <v>11.122632062873489</v>
      </c>
      <c r="Y775" s="5">
        <f t="shared" ca="1" si="159"/>
        <v>1.1735290000551568</v>
      </c>
      <c r="Z775" s="5">
        <f t="shared" ca="1" si="160"/>
        <v>4.5807502857230418</v>
      </c>
      <c r="AA775" s="5">
        <f t="shared" ca="1" si="161"/>
        <v>634.31896770439869</v>
      </c>
      <c r="AB775" s="5">
        <f ca="1">AA775+((ABS(K775)/MAX(((F775)+(G775)*(W775))*(W775),
            0.000001))^2)/(2*'1D'!$I$5)</f>
        <v>635.38845155659806</v>
      </c>
      <c r="AC775" s="5">
        <f ca="1">((ABS(K775)*'1D'!$D$6)/(MAX(((F775)+(G775)*(W775))*(W775),
            0.000001)*MAX(((((F775)+(G775)*(W775))*(W775))/MAX((F775)+2*(W775)*SQRT(1+(G775)^2),
                    0.000001))^(2/3),
            0.000001)))^2</f>
        <v>3.8141460404132466E-3</v>
      </c>
      <c r="AD775" s="5">
        <f ca="1">ABS(ABS(K775)/MAX(((F775)+(G775)*(W775))*(W775),
        0.000001))/SQRT('1D'!$I$5*MAX((((F775)+(G775)*(W775))*(W775))/MAX((F775)+2*(G775)*(W775),
            0.000001),
        0.000001))</f>
        <v>1.0000000000000004</v>
      </c>
      <c r="AE775" s="5">
        <f ca="1">((F775)*(W775)^2)/2+(G775)*(W775)^3/3+(ABS(K775)^2)/('1D'!$I$5*MAX(((F775)+(G775)*(W775))*(W775),
        0.000001))</f>
        <v>35.686426155594638</v>
      </c>
      <c r="AF775" s="5">
        <f ca="1">IF($A$2=0,
    0,
    IFERROR(AB776+(((AC775+AC776)/2)*J776)+(IF(Z775&gt;Z776,
                '1D'!$D$8*((Z775^2-Z776^2)/(2*'1D'!$I$5)),
                '1D'!$D$9*((Z776^2-Z775^2)/(2*'1D'!$I$5)))+('1D'!$D$10*(ABS(I776)/90)*(MAX(Z775^2,
                        Z776^2)/(2*'1D'!$I$5))))-AB775,
        0))</f>
        <v>3.3141460404522149E-3</v>
      </c>
      <c r="AG775" s="5">
        <f ca="1">IF($A$2=0,
    1,
    IF(IFERROR(AG776,
            0)=0,
        0,
        IFERROR(IF(OR(ROUND(AD775,
                        3)&gt;=1,
                    AND(ABS(AF775)&lt;'1D'!$D$19,
                        AD775&lt;1)),
                1,
                0),
            0)))</f>
        <v>1</v>
      </c>
      <c r="AH775" s="5">
        <f ca="1">IFERROR(IF('1D'!V32="Supercritical",
        MAX('1D'!$D$16,
            IFERROR(L775,
                MAX('1D'!$D$16,
                    POWER((ABS(K775)^2)/('1D'!$I$5*MAX(F775,
                                0.1)^2),
                        1/3)))),
        IF('1D'!V32="Subcritical",
            MAX('1D'!$D$16,
                IFERROR(W775,
                    MAX('1D'!$D$16,
                        POWER((ABS(K775)^2)/('1D'!$I$5*MAX(F775,
                                    0.1)^2),
                            1/3)))),
            IF(IFERROR(T775,
                    -1E+99)&gt;=IFERROR(AE775,
                    -1E+99),
                MAX('1D'!$D$16,
                    IFERROR(L775,
                        MAX('1D'!$D$16,
                            POWER((ABS(K775)^2)/('1D'!$I$5*MAX(F775,
                                        0.1)^2),
                                1/3)))),
                MAX('1D'!$D$16,
                    IFERROR(W775,
                        MAX('1D'!$D$16,
                            POWER((ABS(K775)^2)/('1D'!$I$5*MAX(F775,
                                        0.1)^2),
                                1/3))))))),
    MAX('1D'!$D$16,
        POWER((ABS(K775)^2)/('1D'!$I$5*MAX(F775,
                    0.1)^2),
            1/3)))</f>
        <v>2.0411692021517887</v>
      </c>
      <c r="AI775" s="5">
        <f t="shared" ca="1" si="162"/>
        <v>634.22116920215171</v>
      </c>
      <c r="AJ775" s="5">
        <f ca="1">AI775+((ABS(K775)/MAX(((F775)+(G775)*(AH775))*(AH775),
            0.000001))^2)/(2*'1D'!$I$5)</f>
        <v>635.39559253909476</v>
      </c>
      <c r="AM775">
        <v>0</v>
      </c>
      <c r="AN775">
        <v>0</v>
      </c>
      <c r="AO775" s="5">
        <f t="shared" si="163"/>
        <v>0</v>
      </c>
      <c r="AP775" s="5">
        <f t="shared" si="167"/>
        <v>0</v>
      </c>
      <c r="AQ775" s="5">
        <f ca="1">ABS(ABS(K775)/MAX(((F775)+(G775)*(AH775))*(AH775),
        0.000001))/SQRT('1D'!$I$5*MAX((((F775)+(G775)*(AH775))*(AH775))/MAX((F775)+2*(G775)*(AH775),
            0.000001),
        0.000001))</f>
        <v>1.0727235886044055</v>
      </c>
      <c r="AR775" s="5" t="str">
        <f t="shared" ca="1" si="164"/>
        <v>Supercritical</v>
      </c>
      <c r="AS775" s="5">
        <f ca="1">((ABS(K775)*'1D'!$D$6)/(MAX(((F775)+(G775)*(AH775))*(AH775),
            0.000001)*MAX(((((F775)+(G775)*(AH775))*(AH775))/MAX((F775)+2*(AH775)*SQRT(1+(G775)^2),
                    0.000001))^(2/3),
            0.000001)))^2</f>
        <v>4.3358367565141456E-3</v>
      </c>
    </row>
    <row r="776" spans="1:45" x14ac:dyDescent="0.35">
      <c r="A776">
        <v>767</v>
      </c>
      <c r="B776">
        <v>765.995</v>
      </c>
      <c r="C776">
        <v>616091.18200000003</v>
      </c>
      <c r="D776">
        <v>3097240.8480000002</v>
      </c>
      <c r="E776">
        <v>632.17949999999996</v>
      </c>
      <c r="F776">
        <v>5.2</v>
      </c>
      <c r="G776">
        <v>0</v>
      </c>
      <c r="H776" t="s">
        <v>176</v>
      </c>
      <c r="I776">
        <v>0</v>
      </c>
      <c r="J776" s="5">
        <f t="shared" si="165"/>
        <v>1</v>
      </c>
      <c r="K776" s="5">
        <f t="shared" ca="1" si="166"/>
        <v>50.95</v>
      </c>
      <c r="L776" s="5">
        <f ca="1">IF($A$2=0,
    IFERROR(L775,
        MAX('1D'!$D$16,
            POWER((ABS(K776)^2)/('1D'!$I$5*MAX(F776,
                        0.1)^2),
                1/3))),
    IF(IFERROR(V775,
            0)=0,
        IFERROR(L775,
            MAX('1D'!$D$16,
                POWER((ABS(K776)^2)/('1D'!$I$5*MAX(F776,
                            0.1)^2),
                    1/3))),
        IF(OR(IFERROR(L776,
                    0)=0,
                IFERROR(S775,
                    0)&lt;1,
                IFERROR(S776,
                    0)&lt;1),
            MAX('1D'!$D$16,
                POWER((ABS(K776)^2)/('1D'!$I$5*MAX(F776,
                            0.1)^2),
                    1/3)),
            IF(IFERROR(U776,
                    0)&gt;0,
                MAX('1D'!$D$16,
                    IFERROR(L776,
                        0)+((IFERROR(U776,
                                0))*'1D'!$D$18*IF((IFERROR(S776,
                                    0))&lt;1,
                            1,
                            -1))),
                IF(IFERROR(U776,
                        0)&lt;0,
                    IF(ABS((MAX('1D'!$D$16,
                                    POWER((ABS(K776)^2)/('1D'!$I$5*MAX(F776,
                                                0.1)^2),
                                        1/3)))-IFERROR(L776,
                                0))&gt;'1D'!$D$19,
                        MAX('1D'!$D$16,
                            IF((MAX('1D'!$D$16,
                                        POWER((ABS(K776)^2)/('1D'!$I$5*MAX(F776,
                                                    0.1)^2),
                                            1/3)))&gt;IFERROR(L776,
                                    0),
                                MIN((MAX('1D'!$D$16,
                                            POWER((ABS(K776)^2)/('1D'!$I$5*MAX(F776,
                                                        0.1)^2),
                                                1/3))),
                                    IFERROR(L776,
                                        0)+(MIN(ABS(IFERROR(U776,
                                                    0))*'1D'!$D$18,
                                            ABS((MAX('1D'!$D$16,
                                                        POWER((ABS(K776)^2)/('1D'!$I$5*MAX(F776,
                                                                    0.1)^2),
                                                            1/3)))-IFERROR(L776,
                                                    0))))),
                                MAX((MAX('1D'!$D$16,
                                            POWER((ABS(K776)^2)/('1D'!$I$5*MAX(F776,
                                                        0.1)^2),
                                                1/3))),
                                    IFERROR(L776,
                                        0)-(MIN(ABS(IFERROR(U776,
                                                    0))*'1D'!$D$18,
                                            ABS((MAX('1D'!$D$16,
                                                        POWER((ABS(K776)^2)/('1D'!$I$5*MAX(F776,
                                                                    0.1)^2),
                                                            1/3)))-IFERROR(L776,
                                                    0))))))),
                        MAX('1D'!$D$16,
                            POWER((ABS(K776)^2)/('1D'!$I$5*MAX(F776,
                                        0.1)^2),
                                1/3))),
                    MAX('1D'!$D$16,
                        IFERROR(L776,
                            0)))))))</f>
        <v>2.0411692021517887</v>
      </c>
      <c r="M776" s="5">
        <f t="shared" ca="1" si="154"/>
        <v>10.614079851189301</v>
      </c>
      <c r="N776" s="5">
        <f t="shared" ca="1" si="155"/>
        <v>1.1434704692804873</v>
      </c>
      <c r="O776" s="5">
        <f t="shared" ca="1" si="156"/>
        <v>4.8002276894771132</v>
      </c>
      <c r="P776" s="5">
        <f t="shared" ca="1" si="157"/>
        <v>634.22066920215173</v>
      </c>
      <c r="Q776" s="5">
        <f ca="1">P776+((ABS(K776)/MAX(((F776)+(G776)*(L776))*(L776),
            0.000001))^2)/(2*'1D'!$I$5)</f>
        <v>635.39509253909478</v>
      </c>
      <c r="R776" s="5">
        <f ca="1">((ABS(K776)*'1D'!$D$6)/(MAX(((F776)+(G776)*(L776))*(L776),
            0.000001)*MAX(((((F776)+(G776)*(L776))*(L776))/MAX((F776)+2*(L776)*SQRT(1+(G776)^2),
                    0.000001))^(2/3),
            0.000001)))^2</f>
        <v>4.3358367565141456E-3</v>
      </c>
      <c r="S776" s="5">
        <f ca="1">ABS(ABS(K776)/MAX(((F776)+(G776)*(L776))*(L776),
        0.000001))/SQRT('1D'!$I$5*MAX((((F776)+(G776)*(L776))*(L776))/MAX((F776)+2*(G776)*(L776),
            0.000001),
        0.000001))</f>
        <v>1.0727235886044055</v>
      </c>
      <c r="T776" s="5">
        <f ca="1">((F776)*(L776)^2)/2+(G776)*(L776)^3/3+(ABS(K776)^2)/('1D'!$I$5*MAX(((F776)+(G776)*(L776))*(L776),
        0.000001))</f>
        <v>35.763412605541333</v>
      </c>
      <c r="U776" s="5">
        <f ca="1">IF($A$2=0,
    0,
    IFERROR(Q775-(((R775+R776)/2)*J776)-(IF(O775&gt;O776,
                '1D'!$D$8*((O775^2-O776^2)/(2*'1D'!$I$5)),
                '1D'!$D$9*((O776^2-O775^2)/(2*'1D'!$I$5)))+('1D'!$D$10*(ABS(I776)/90)*(MAX(O775^2,
                        O776^2)/(2*'1D'!$I$5))))-Q776,
        0))</f>
        <v>-3.8358367564796936E-3</v>
      </c>
      <c r="V776" s="5">
        <f ca="1">IF($A$2=0,
    1,
    IF(IFERROR(V775,
            0)=0,
        0,
        IFERROR(IF(ROUND(S776,
                    3)=1,
                1,
                IF(AND(ABS(U776)&lt;'1D'!$D$19,
                        S776&gt;1),
                    1,
                    0)),
            0)))</f>
        <v>0</v>
      </c>
      <c r="W776" s="5">
        <f ca="1">IF($A$2=0,
    MAX(MAX('1D'!$D$16,
            MAX('1D'!$D$16,
                POWER((ABS(K776)^2)/('1D'!$I$5*MAX(F776,
                            0.1)^2),
                    1/3))),
        IFERROR(W1396,
            MAX(MAX('1D'!$D$16,
                    MAX('1D'!$D$16,
                        POWER((ABS(K776)^2)/('1D'!$I$5*MAX(F776,
                                    0.1)^2),
                            1/3))),
                ($L$2)-E1396))),
    IF(IFERROR(AG777,
            0)=0,
        MAX(MAX('1D'!$D$16,
                MAX('1D'!$D$16,
                    POWER((ABS(K776)^2)/('1D'!$I$5*MAX(F776,
                                0.1)^2),
                        1/3))),
            IFERROR(W1396,
                MAX(MAX('1D'!$D$16,
                        MAX('1D'!$D$16,
                            POWER((ABS(K776)^2)/('1D'!$I$5*MAX(F776,
                                        0.1)^2),
                                1/3))),
                    ($L$2)-E1396))),
        IF(IFERROR(W776,
                0)=0,
            MAX(MAX('1D'!$D$16,
                    MAX('1D'!$D$16,
                        POWER((ABS(K776)^2)/('1D'!$I$5*MAX(F776,
                                    0.1)^2),
                            1/3))),
                IFERROR(W1396,
                    MAX(MAX('1D'!$D$16,
                            MAX('1D'!$D$16,
                                POWER((ABS(K776)^2)/('1D'!$I$5*MAX(F776,
                                            0.1)^2),
                                    1/3))),
                        ($L$2)-E1396))),
            IF(OR(IFERROR(AD776,
                        0)&gt;=1,
                    IFERROR(AD777,
                        0)&gt;=1),
                MAX('1D'!$D$16,
                    MAX('1D'!$D$16,
                        POWER((ABS(K776)^2)/('1D'!$I$5*MAX(F776,
                                    0.1)^2),
                            1/3))),
                IF(ABS(IFERROR(AF776,
                            0))&lt;'1D'!$D$19,
                    MAX(MAX('1D'!$D$16,
                            MAX('1D'!$D$16,
                                POWER((ABS(K776)^2)/('1D'!$I$5*MAX(F776,
                                            0.1)^2),
                                    1/3))),
                        IFERROR(W776,
                            0)),
                    MAX(MAX('1D'!$D$16,
                            MAX('1D'!$D$16,
                                POWER((ABS(K776)^2)/('1D'!$I$5*MAX(F776,
                                            0.1)^2),
                                    1/3))),
                        (IFERROR(W776,
                                0))+((IFERROR(AF776,
                                    0))*'1D'!$D$18)))))))</f>
        <v>2.1389677043987478</v>
      </c>
      <c r="X776" s="5">
        <f t="shared" ca="1" si="158"/>
        <v>11.122632062873489</v>
      </c>
      <c r="Y776" s="5">
        <f t="shared" ca="1" si="159"/>
        <v>1.1735290000551568</v>
      </c>
      <c r="Z776" s="5">
        <f t="shared" ca="1" si="160"/>
        <v>4.5807502857230418</v>
      </c>
      <c r="AA776" s="5">
        <f t="shared" ca="1" si="161"/>
        <v>634.3184677043987</v>
      </c>
      <c r="AB776" s="5">
        <f ca="1">AA776+((ABS(K776)/MAX(((F776)+(G776)*(W776))*(W776),
            0.000001))^2)/(2*'1D'!$I$5)</f>
        <v>635.38795155659807</v>
      </c>
      <c r="AC776" s="5">
        <f ca="1">((ABS(K776)*'1D'!$D$6)/(MAX(((F776)+(G776)*(W776))*(W776),
            0.000001)*MAX(((((F776)+(G776)*(W776))*(W776))/MAX((F776)+2*(W776)*SQRT(1+(G776)^2),
                    0.000001))^(2/3),
            0.000001)))^2</f>
        <v>3.8141460404132466E-3</v>
      </c>
      <c r="AD776" s="5">
        <f ca="1">ABS(ABS(K776)/MAX(((F776)+(G776)*(W776))*(W776),
        0.000001))/SQRT('1D'!$I$5*MAX((((F776)+(G776)*(W776))*(W776))/MAX((F776)+2*(G776)*(W776),
            0.000001),
        0.000001))</f>
        <v>1.0000000000000004</v>
      </c>
      <c r="AE776" s="5">
        <f ca="1">((F776)*(W776)^2)/2+(G776)*(W776)^3/3+(ABS(K776)^2)/('1D'!$I$5*MAX(((F776)+(G776)*(W776))*(W776),
        0.000001))</f>
        <v>35.686426155594638</v>
      </c>
      <c r="AF776" s="5">
        <f ca="1">IF($A$2=0,
    0,
    IFERROR(AB777+(((AC776+AC777)/2)*J777)+(IF(Z776&gt;Z777,
                '1D'!$D$8*((Z776^2-Z777^2)/(2*'1D'!$I$5)),
                '1D'!$D$9*((Z777^2-Z776^2)/(2*'1D'!$I$5)))+('1D'!$D$10*(ABS(I777)/90)*(MAX(Z776^2,
                        Z777^2)/(2*'1D'!$I$5))))-AB776,
        0))</f>
        <v>3.4121820602877051E-3</v>
      </c>
      <c r="AG776" s="5">
        <f ca="1">IF($A$2=0,
    1,
    IF(IFERROR(AG777,
            0)=0,
        0,
        IFERROR(IF(OR(ROUND(AD776,
                        3)&gt;=1,
                    AND(ABS(AF776)&lt;'1D'!$D$19,
                        AD776&lt;1)),
                1,
                0),
            0)))</f>
        <v>1</v>
      </c>
      <c r="AH776" s="5">
        <f ca="1">IFERROR(IF('1D'!V32="Supercritical",
        MAX('1D'!$D$16,
            IFERROR(L776,
                MAX('1D'!$D$16,
                    POWER((ABS(K776)^2)/('1D'!$I$5*MAX(F776,
                                0.1)^2),
                        1/3)))),
        IF('1D'!V32="Subcritical",
            MAX('1D'!$D$16,
                IFERROR(W776,
                    MAX('1D'!$D$16,
                        POWER((ABS(K776)^2)/('1D'!$I$5*MAX(F776,
                                    0.1)^2),
                            1/3)))),
            IF(IFERROR(T776,
                    -1E+99)&gt;=IFERROR(AE776,
                    -1E+99),
                MAX('1D'!$D$16,
                    IFERROR(L776,
                        MAX('1D'!$D$16,
                            POWER((ABS(K776)^2)/('1D'!$I$5*MAX(F776,
                                        0.1)^2),
                                1/3)))),
                MAX('1D'!$D$16,
                    IFERROR(W776,
                        MAX('1D'!$D$16,
                            POWER((ABS(K776)^2)/('1D'!$I$5*MAX(F776,
                                        0.1)^2),
                                1/3))))))),
    MAX('1D'!$D$16,
        POWER((ABS(K776)^2)/('1D'!$I$5*MAX(F776,
                    0.1)^2),
            1/3)))</f>
        <v>2.0411692021517887</v>
      </c>
      <c r="AI776" s="5">
        <f t="shared" ca="1" si="162"/>
        <v>634.22066920215173</v>
      </c>
      <c r="AJ776" s="5">
        <f ca="1">AI776+((ABS(K776)/MAX(((F776)+(G776)*(AH776))*(AH776),
            0.000001))^2)/(2*'1D'!$I$5)</f>
        <v>635.39509253909478</v>
      </c>
      <c r="AM776">
        <v>0</v>
      </c>
      <c r="AN776">
        <v>0</v>
      </c>
      <c r="AO776" s="5">
        <f t="shared" si="163"/>
        <v>0</v>
      </c>
      <c r="AP776" s="5">
        <f t="shared" si="167"/>
        <v>0</v>
      </c>
      <c r="AQ776" s="5">
        <f ca="1">ABS(ABS(K776)/MAX(((F776)+(G776)*(AH776))*(AH776),
        0.000001))/SQRT('1D'!$I$5*MAX((((F776)+(G776)*(AH776))*(AH776))/MAX((F776)+2*(G776)*(AH776),
            0.000001),
        0.000001))</f>
        <v>1.0727235886044055</v>
      </c>
      <c r="AR776" s="5" t="str">
        <f t="shared" ca="1" si="164"/>
        <v>Supercritical</v>
      </c>
      <c r="AS776" s="5">
        <f ca="1">((ABS(K776)*'1D'!$D$6)/(MAX(((F776)+(G776)*(AH776))*(AH776),
            0.000001)*MAX(((((F776)+(G776)*(AH776))*(AH776))/MAX((F776)+2*(AH776)*SQRT(1+(G776)^2),
                    0.000001))^(2/3),
            0.000001)))^2</f>
        <v>4.3358367565141456E-3</v>
      </c>
    </row>
    <row r="777" spans="1:45" x14ac:dyDescent="0.35">
      <c r="A777">
        <v>768</v>
      </c>
      <c r="B777">
        <v>766.995</v>
      </c>
      <c r="C777">
        <v>616091.14</v>
      </c>
      <c r="D777">
        <v>3097239.8489999999</v>
      </c>
      <c r="E777">
        <v>632.17899999999997</v>
      </c>
      <c r="F777">
        <v>5.2</v>
      </c>
      <c r="G777">
        <v>0</v>
      </c>
      <c r="H777" t="s">
        <v>176</v>
      </c>
      <c r="I777">
        <v>5.5E-2</v>
      </c>
      <c r="J777" s="5">
        <f t="shared" si="165"/>
        <v>1</v>
      </c>
      <c r="K777" s="5">
        <f t="shared" ca="1" si="166"/>
        <v>50.95</v>
      </c>
      <c r="L777" s="5">
        <f ca="1">IF($A$2=0,
    IFERROR(L776,
        MAX('1D'!$D$16,
            POWER((ABS(K777)^2)/('1D'!$I$5*MAX(F777,
                        0.1)^2),
                1/3))),
    IF(IFERROR(V776,
            0)=0,
        IFERROR(L776,
            MAX('1D'!$D$16,
                POWER((ABS(K777)^2)/('1D'!$I$5*MAX(F777,
                            0.1)^2),
                    1/3))),
        IF(OR(IFERROR(L777,
                    0)=0,
                IFERROR(S776,
                    0)&lt;1,
                IFERROR(S777,
                    0)&lt;1),
            MAX('1D'!$D$16,
                POWER((ABS(K777)^2)/('1D'!$I$5*MAX(F777,
                            0.1)^2),
                    1/3)),
            IF(IFERROR(U777,
                    0)&gt;0,
                MAX('1D'!$D$16,
                    IFERROR(L777,
                        0)+((IFERROR(U777,
                                0))*'1D'!$D$18*IF((IFERROR(S777,
                                    0))&lt;1,
                            1,
                            -1))),
                IF(IFERROR(U777,
                        0)&lt;0,
                    IF(ABS((MAX('1D'!$D$16,
                                    POWER((ABS(K777)^2)/('1D'!$I$5*MAX(F777,
                                                0.1)^2),
                                        1/3)))-IFERROR(L777,
                                0))&gt;'1D'!$D$19,
                        MAX('1D'!$D$16,
                            IF((MAX('1D'!$D$16,
                                        POWER((ABS(K777)^2)/('1D'!$I$5*MAX(F777,
                                                    0.1)^2),
                                            1/3)))&gt;IFERROR(L777,
                                    0),
                                MIN((MAX('1D'!$D$16,
                                            POWER((ABS(K777)^2)/('1D'!$I$5*MAX(F777,
                                                        0.1)^2),
                                                1/3))),
                                    IFERROR(L777,
                                        0)+(MIN(ABS(IFERROR(U777,
                                                    0))*'1D'!$D$18,
                                            ABS((MAX('1D'!$D$16,
                                                        POWER((ABS(K777)^2)/('1D'!$I$5*MAX(F777,
                                                                    0.1)^2),
                                                            1/3)))-IFERROR(L777,
                                                    0))))),
                                MAX((MAX('1D'!$D$16,
                                            POWER((ABS(K777)^2)/('1D'!$I$5*MAX(F777,
                                                        0.1)^2),
                                                1/3))),
                                    IFERROR(L777,
                                        0)-(MIN(ABS(IFERROR(U777,
                                                    0))*'1D'!$D$18,
                                            ABS((MAX('1D'!$D$16,
                                                        POWER((ABS(K777)^2)/('1D'!$I$5*MAX(F777,
                                                                    0.1)^2),
                                                            1/3)))-IFERROR(L777,
                                                    0))))))),
                        MAX('1D'!$D$16,
                            POWER((ABS(K777)^2)/('1D'!$I$5*MAX(F777,
                                        0.1)^2),
                                1/3))),
                    MAX('1D'!$D$16,
                        IFERROR(L777,
                            0)))))))</f>
        <v>2.0411692021517887</v>
      </c>
      <c r="M777" s="5">
        <f t="shared" ca="1" si="154"/>
        <v>10.614079851189301</v>
      </c>
      <c r="N777" s="5">
        <f t="shared" ca="1" si="155"/>
        <v>1.1434704692804873</v>
      </c>
      <c r="O777" s="5">
        <f t="shared" ca="1" si="156"/>
        <v>4.8002276894771132</v>
      </c>
      <c r="P777" s="5">
        <f t="shared" ca="1" si="157"/>
        <v>634.22016920215174</v>
      </c>
      <c r="Q777" s="5">
        <f ca="1">P777+((ABS(K777)/MAX(((F777)+(G777)*(L777))*(L777),
            0.000001))^2)/(2*'1D'!$I$5)</f>
        <v>635.39459253909479</v>
      </c>
      <c r="R777" s="5">
        <f ca="1">((ABS(K777)*'1D'!$D$6)/(MAX(((F777)+(G777)*(L777))*(L777),
            0.000001)*MAX(((((F777)+(G777)*(L777))*(L777))/MAX((F777)+2*(L777)*SQRT(1+(G777)^2),
                    0.000001))^(2/3),
            0.000001)))^2</f>
        <v>4.3358367565141456E-3</v>
      </c>
      <c r="S777" s="5">
        <f ca="1">ABS(ABS(K777)/MAX(((F777)+(G777)*(L777))*(L777),
        0.000001))/SQRT('1D'!$I$5*MAX((((F777)+(G777)*(L777))*(L777))/MAX((F777)+2*(G777)*(L777),
            0.000001),
        0.000001))</f>
        <v>1.0727235886044055</v>
      </c>
      <c r="T777" s="5">
        <f ca="1">((F777)*(L777)^2)/2+(G777)*(L777)^3/3+(ABS(K777)^2)/('1D'!$I$5*MAX(((F777)+(G777)*(L777))*(L777),
        0.000001))</f>
        <v>35.763412605541333</v>
      </c>
      <c r="U777" s="5">
        <f ca="1">IF($A$2=0,
    0,
    IFERROR(Q776-(((R776+R777)/2)*J777)-(IF(O776&gt;O777,
                '1D'!$D$8*((O776^2-O777^2)/(2*'1D'!$I$5)),
                '1D'!$D$9*((O777^2-O776^2)/(2*'1D'!$I$5)))+('1D'!$D$10*(ABS(I777)/90)*(MAX(O776^2,
                        O777^2)/(2*'1D'!$I$5))))-Q777,
        0))</f>
        <v>-3.9434922290411123E-3</v>
      </c>
      <c r="V777" s="5">
        <f ca="1">IF($A$2=0,
    1,
    IF(IFERROR(V776,
            0)=0,
        0,
        IFERROR(IF(ROUND(S777,
                    3)=1,
                1,
                IF(AND(ABS(U777)&lt;'1D'!$D$19,
                        S777&gt;1),
                    1,
                    0)),
            0)))</f>
        <v>0</v>
      </c>
      <c r="W777" s="5">
        <f ca="1">IF($A$2=0,
    MAX(MAX('1D'!$D$16,
            MAX('1D'!$D$16,
                POWER((ABS(K777)^2)/('1D'!$I$5*MAX(F777,
                            0.1)^2),
                    1/3))),
        IFERROR(W1396,
            MAX(MAX('1D'!$D$16,
                    MAX('1D'!$D$16,
                        POWER((ABS(K777)^2)/('1D'!$I$5*MAX(F777,
                                    0.1)^2),
                            1/3))),
                ($L$2)-E1396))),
    IF(IFERROR(AG778,
            0)=0,
        MAX(MAX('1D'!$D$16,
                MAX('1D'!$D$16,
                    POWER((ABS(K777)^2)/('1D'!$I$5*MAX(F777,
                                0.1)^2),
                        1/3))),
            IFERROR(W1396,
                MAX(MAX('1D'!$D$16,
                        MAX('1D'!$D$16,
                            POWER((ABS(K777)^2)/('1D'!$I$5*MAX(F777,
                                        0.1)^2),
                                1/3))),
                    ($L$2)-E1396))),
        IF(IFERROR(W777,
                0)=0,
            MAX(MAX('1D'!$D$16,
                    MAX('1D'!$D$16,
                        POWER((ABS(K777)^2)/('1D'!$I$5*MAX(F777,
                                    0.1)^2),
                            1/3))),
                IFERROR(W1396,
                    MAX(MAX('1D'!$D$16,
                            MAX('1D'!$D$16,
                                POWER((ABS(K777)^2)/('1D'!$I$5*MAX(F777,
                                            0.1)^2),
                                    1/3))),
                        ($L$2)-E1396))),
            IF(OR(IFERROR(AD777,
                        0)&gt;=1,
                    IFERROR(AD778,
                        0)&gt;=1),
                MAX('1D'!$D$16,
                    MAX('1D'!$D$16,
                        POWER((ABS(K777)^2)/('1D'!$I$5*MAX(F777,
                                    0.1)^2),
                            1/3))),
                IF(ABS(IFERROR(AF777,
                            0))&lt;'1D'!$D$19,
                    MAX(MAX('1D'!$D$16,
                            MAX('1D'!$D$16,
                                POWER((ABS(K777)^2)/('1D'!$I$5*MAX(F777,
                                            0.1)^2),
                                    1/3))),
                        IFERROR(W777,
                            0)),
                    MAX(MAX('1D'!$D$16,
                            MAX('1D'!$D$16,
                                POWER((ABS(K777)^2)/('1D'!$I$5*MAX(F777,
                                            0.1)^2),
                                    1/3))),
                        (IFERROR(W777,
                                0))+((IFERROR(AF777,
                                    0))*'1D'!$D$18)))))))</f>
        <v>2.1389677043987478</v>
      </c>
      <c r="X777" s="5">
        <f t="shared" ca="1" si="158"/>
        <v>11.122632062873489</v>
      </c>
      <c r="Y777" s="5">
        <f t="shared" ca="1" si="159"/>
        <v>1.1735290000551568</v>
      </c>
      <c r="Z777" s="5">
        <f t="shared" ca="1" si="160"/>
        <v>4.5807502857230418</v>
      </c>
      <c r="AA777" s="5">
        <f t="shared" ca="1" si="161"/>
        <v>634.31796770439871</v>
      </c>
      <c r="AB777" s="5">
        <f ca="1">AA777+((ABS(K777)/MAX(((F777)+(G777)*(W777))*(W777),
            0.000001))^2)/(2*'1D'!$I$5)</f>
        <v>635.38745155659808</v>
      </c>
      <c r="AC777" s="5">
        <f ca="1">((ABS(K777)*'1D'!$D$6)/(MAX(((F777)+(G777)*(W777))*(W777),
            0.000001)*MAX(((((F777)+(G777)*(W777))*(W777))/MAX((F777)+2*(W777)*SQRT(1+(G777)^2),
                    0.000001))^(2/3),
            0.000001)))^2</f>
        <v>3.8141460404132466E-3</v>
      </c>
      <c r="AD777" s="5">
        <f ca="1">ABS(ABS(K777)/MAX(((F777)+(G777)*(W777))*(W777),
        0.000001))/SQRT('1D'!$I$5*MAX((((F777)+(G777)*(W777))*(W777))/MAX((F777)+2*(G777)*(W777),
            0.000001),
        0.000001))</f>
        <v>1.0000000000000004</v>
      </c>
      <c r="AE777" s="5">
        <f ca="1">((F777)*(W777)^2)/2+(G777)*(W777)^3/3+(ABS(K777)^2)/('1D'!$I$5*MAX(((F777)+(G777)*(W777))*(W777),
        0.000001))</f>
        <v>35.686426155594638</v>
      </c>
      <c r="AF777" s="5">
        <f ca="1">IF($A$2=0,
    0,
    IFERROR(AB778+(((AC777+AC778)/2)*J778)+(IF(Z777&gt;Z778,
                '1D'!$D$8*((Z777^2-Z778^2)/(2*'1D'!$I$5)),
                '1D'!$D$9*((Z778^2-Z777^2)/(2*'1D'!$I$5)))+('1D'!$D$10*(ABS(I778)/90)*(MAX(Z777^2,
                        Z778^2)/(2*'1D'!$I$5))))-AB777,
        0))</f>
        <v>3.415996206285854E-3</v>
      </c>
      <c r="AG777" s="5">
        <f ca="1">IF($A$2=0,
    1,
    IF(IFERROR(AG778,
            0)=0,
        0,
        IFERROR(IF(OR(ROUND(AD777,
                        3)&gt;=1,
                    AND(ABS(AF777)&lt;'1D'!$D$19,
                        AD777&lt;1)),
                1,
                0),
            0)))</f>
        <v>1</v>
      </c>
      <c r="AH777" s="5">
        <f ca="1">IFERROR(IF('1D'!V32="Supercritical",
        MAX('1D'!$D$16,
            IFERROR(L777,
                MAX('1D'!$D$16,
                    POWER((ABS(K777)^2)/('1D'!$I$5*MAX(F777,
                                0.1)^2),
                        1/3)))),
        IF('1D'!V32="Subcritical",
            MAX('1D'!$D$16,
                IFERROR(W777,
                    MAX('1D'!$D$16,
                        POWER((ABS(K777)^2)/('1D'!$I$5*MAX(F777,
                                    0.1)^2),
                            1/3)))),
            IF(IFERROR(T777,
                    -1E+99)&gt;=IFERROR(AE777,
                    -1E+99),
                MAX('1D'!$D$16,
                    IFERROR(L777,
                        MAX('1D'!$D$16,
                            POWER((ABS(K777)^2)/('1D'!$I$5*MAX(F777,
                                        0.1)^2),
                                1/3)))),
                MAX('1D'!$D$16,
                    IFERROR(W777,
                        MAX('1D'!$D$16,
                            POWER((ABS(K777)^2)/('1D'!$I$5*MAX(F777,
                                        0.1)^2),
                                1/3))))))),
    MAX('1D'!$D$16,
        POWER((ABS(K777)^2)/('1D'!$I$5*MAX(F777,
                    0.1)^2),
            1/3)))</f>
        <v>2.0411692021517887</v>
      </c>
      <c r="AI777" s="5">
        <f t="shared" ca="1" si="162"/>
        <v>634.22016920215174</v>
      </c>
      <c r="AJ777" s="5">
        <f ca="1">AI777+((ABS(K777)/MAX(((F777)+(G777)*(AH777))*(AH777),
            0.000001))^2)/(2*'1D'!$I$5)</f>
        <v>635.39459253909479</v>
      </c>
      <c r="AM777">
        <v>0</v>
      </c>
      <c r="AN777">
        <v>0</v>
      </c>
      <c r="AO777" s="5">
        <f t="shared" si="163"/>
        <v>0</v>
      </c>
      <c r="AP777" s="5">
        <f t="shared" si="167"/>
        <v>0</v>
      </c>
      <c r="AQ777" s="5">
        <f ca="1">ABS(ABS(K777)/MAX(((F777)+(G777)*(AH777))*(AH777),
        0.000001))/SQRT('1D'!$I$5*MAX((((F777)+(G777)*(AH777))*(AH777))/MAX((F777)+2*(G777)*(AH777),
            0.000001),
        0.000001))</f>
        <v>1.0727235886044055</v>
      </c>
      <c r="AR777" s="5" t="str">
        <f t="shared" ca="1" si="164"/>
        <v>Supercritical</v>
      </c>
      <c r="AS777" s="5">
        <f ca="1">((ABS(K777)*'1D'!$D$6)/(MAX(((F777)+(G777)*(AH777))*(AH777),
            0.000001)*MAX(((((F777)+(G777)*(AH777))*(AH777))/MAX((F777)+2*(AH777)*SQRT(1+(G777)^2),
                    0.000001))^(2/3),
            0.000001)))^2</f>
        <v>4.3358367565141456E-3</v>
      </c>
    </row>
    <row r="778" spans="1:45" x14ac:dyDescent="0.35">
      <c r="A778">
        <v>769</v>
      </c>
      <c r="B778">
        <v>767.99599999999998</v>
      </c>
      <c r="C778">
        <v>616091.09699999995</v>
      </c>
      <c r="D778">
        <v>3097238.8489999999</v>
      </c>
      <c r="E778">
        <v>632.17849999999999</v>
      </c>
      <c r="F778">
        <v>5.2</v>
      </c>
      <c r="G778">
        <v>0</v>
      </c>
      <c r="H778" t="s">
        <v>176</v>
      </c>
      <c r="I778">
        <v>5.5E-2</v>
      </c>
      <c r="J778" s="5">
        <f t="shared" si="165"/>
        <v>1.0009999999999764</v>
      </c>
      <c r="K778" s="5">
        <f t="shared" ca="1" si="166"/>
        <v>50.95</v>
      </c>
      <c r="L778" s="5">
        <f ca="1">IF($A$2=0,
    IFERROR(L777,
        MAX('1D'!$D$16,
            POWER((ABS(K778)^2)/('1D'!$I$5*MAX(F778,
                        0.1)^2),
                1/3))),
    IF(IFERROR(V777,
            0)=0,
        IFERROR(L777,
            MAX('1D'!$D$16,
                POWER((ABS(K778)^2)/('1D'!$I$5*MAX(F778,
                            0.1)^2),
                    1/3))),
        IF(OR(IFERROR(L778,
                    0)=0,
                IFERROR(S777,
                    0)&lt;1,
                IFERROR(S778,
                    0)&lt;1),
            MAX('1D'!$D$16,
                POWER((ABS(K778)^2)/('1D'!$I$5*MAX(F778,
                            0.1)^2),
                    1/3)),
            IF(IFERROR(U778,
                    0)&gt;0,
                MAX('1D'!$D$16,
                    IFERROR(L778,
                        0)+((IFERROR(U778,
                                0))*'1D'!$D$18*IF((IFERROR(S778,
                                    0))&lt;1,
                            1,
                            -1))),
                IF(IFERROR(U778,
                        0)&lt;0,
                    IF(ABS((MAX('1D'!$D$16,
                                    POWER((ABS(K778)^2)/('1D'!$I$5*MAX(F778,
                                                0.1)^2),
                                        1/3)))-IFERROR(L778,
                                0))&gt;'1D'!$D$19,
                        MAX('1D'!$D$16,
                            IF((MAX('1D'!$D$16,
                                        POWER((ABS(K778)^2)/('1D'!$I$5*MAX(F778,
                                                    0.1)^2),
                                            1/3)))&gt;IFERROR(L778,
                                    0),
                                MIN((MAX('1D'!$D$16,
                                            POWER((ABS(K778)^2)/('1D'!$I$5*MAX(F778,
                                                        0.1)^2),
                                                1/3))),
                                    IFERROR(L778,
                                        0)+(MIN(ABS(IFERROR(U778,
                                                    0))*'1D'!$D$18,
                                            ABS((MAX('1D'!$D$16,
                                                        POWER((ABS(K778)^2)/('1D'!$I$5*MAX(F778,
                                                                    0.1)^2),
                                                            1/3)))-IFERROR(L778,
                                                    0))))),
                                MAX((MAX('1D'!$D$16,
                                            POWER((ABS(K778)^2)/('1D'!$I$5*MAX(F778,
                                                        0.1)^2),
                                                1/3))),
                                    IFERROR(L778,
                                        0)-(MIN(ABS(IFERROR(U778,
                                                    0))*'1D'!$D$18,
                                            ABS((MAX('1D'!$D$16,
                                                        POWER((ABS(K778)^2)/('1D'!$I$5*MAX(F778,
                                                                    0.1)^2),
                                                            1/3)))-IFERROR(L778,
                                                    0))))))),
                        MAX('1D'!$D$16,
                            POWER((ABS(K778)^2)/('1D'!$I$5*MAX(F778,
                                        0.1)^2),
                                1/3))),
                    MAX('1D'!$D$16,
                        IFERROR(L778,
                            0)))))))</f>
        <v>2.0411692021517887</v>
      </c>
      <c r="M778" s="5">
        <f t="shared" ref="M778:M841" ca="1" si="168">((F778)+(G778)*(L778))*(L778)</f>
        <v>10.614079851189301</v>
      </c>
      <c r="N778" s="5">
        <f t="shared" ref="N778:N841" ca="1" si="169">(((F778)+(G778)*(L778))*(L778))/MAX((F778)+2*(L778)*SQRT(1+(G778)^2),
    0.000001)</f>
        <v>1.1434704692804873</v>
      </c>
      <c r="O778" s="5">
        <f t="shared" ref="O778:O841" ca="1" si="170">ABS(K778)/MAX(((F778)+(G778)*(L778))*(L778),
    0.000001)</f>
        <v>4.8002276894771132</v>
      </c>
      <c r="P778" s="5">
        <f t="shared" ref="P778:P841" ca="1" si="171">E778+L778</f>
        <v>634.21966920215175</v>
      </c>
      <c r="Q778" s="5">
        <f ca="1">P778+((ABS(K778)/MAX(((F778)+(G778)*(L778))*(L778),
            0.000001))^2)/(2*'1D'!$I$5)</f>
        <v>635.3940925390948</v>
      </c>
      <c r="R778" s="5">
        <f ca="1">((ABS(K778)*'1D'!$D$6)/(MAX(((F778)+(G778)*(L778))*(L778),
            0.000001)*MAX(((((F778)+(G778)*(L778))*(L778))/MAX((F778)+2*(L778)*SQRT(1+(G778)^2),
                    0.000001))^(2/3),
            0.000001)))^2</f>
        <v>4.3358367565141456E-3</v>
      </c>
      <c r="S778" s="5">
        <f ca="1">ABS(ABS(K778)/MAX(((F778)+(G778)*(L778))*(L778),
        0.000001))/SQRT('1D'!$I$5*MAX((((F778)+(G778)*(L778))*(L778))/MAX((F778)+2*(G778)*(L778),
            0.000001),
        0.000001))</f>
        <v>1.0727235886044055</v>
      </c>
      <c r="T778" s="5">
        <f ca="1">((F778)*(L778)^2)/2+(G778)*(L778)^3/3+(ABS(K778)^2)/('1D'!$I$5*MAX(((F778)+(G778)*(L778))*(L778),
        0.000001))</f>
        <v>35.763412605541333</v>
      </c>
      <c r="U778" s="5">
        <f ca="1">IF($A$2=0,
    0,
    IFERROR(Q777-(((R777+R778)/2)*J778)-(IF(O777&gt;O778,
                '1D'!$D$8*((O777^2-O778^2)/(2*'1D'!$I$5)),
                '1D'!$D$9*((O778^2-O777^2)/(2*'1D'!$I$5)))+('1D'!$D$10*(ABS(I778)/90)*(MAX(O777^2,
                        O778^2)/(2*'1D'!$I$5))))-Q778,
        0))</f>
        <v>-3.9478280658613585E-3</v>
      </c>
      <c r="V778" s="5">
        <f ca="1">IF($A$2=0,
    1,
    IF(IFERROR(V777,
            0)=0,
        0,
        IFERROR(IF(ROUND(S778,
                    3)=1,
                1,
                IF(AND(ABS(U778)&lt;'1D'!$D$19,
                        S778&gt;1),
                    1,
                    0)),
            0)))</f>
        <v>0</v>
      </c>
      <c r="W778" s="5">
        <f ca="1">IF($A$2=0,
    MAX(MAX('1D'!$D$16,
            MAX('1D'!$D$16,
                POWER((ABS(K778)^2)/('1D'!$I$5*MAX(F778,
                            0.1)^2),
                    1/3))),
        IFERROR(W1396,
            MAX(MAX('1D'!$D$16,
                    MAX('1D'!$D$16,
                        POWER((ABS(K778)^2)/('1D'!$I$5*MAX(F778,
                                    0.1)^2),
                            1/3))),
                ($L$2)-E1396))),
    IF(IFERROR(AG779,
            0)=0,
        MAX(MAX('1D'!$D$16,
                MAX('1D'!$D$16,
                    POWER((ABS(K778)^2)/('1D'!$I$5*MAX(F778,
                                0.1)^2),
                        1/3))),
            IFERROR(W1396,
                MAX(MAX('1D'!$D$16,
                        MAX('1D'!$D$16,
                            POWER((ABS(K778)^2)/('1D'!$I$5*MAX(F778,
                                        0.1)^2),
                                1/3))),
                    ($L$2)-E1396))),
        IF(IFERROR(W778,
                0)=0,
            MAX(MAX('1D'!$D$16,
                    MAX('1D'!$D$16,
                        POWER((ABS(K778)^2)/('1D'!$I$5*MAX(F778,
                                    0.1)^2),
                            1/3))),
                IFERROR(W1396,
                    MAX(MAX('1D'!$D$16,
                            MAX('1D'!$D$16,
                                POWER((ABS(K778)^2)/('1D'!$I$5*MAX(F778,
                                            0.1)^2),
                                    1/3))),
                        ($L$2)-E1396))),
            IF(OR(IFERROR(AD778,
                        0)&gt;=1,
                    IFERROR(AD779,
                        0)&gt;=1),
                MAX('1D'!$D$16,
                    MAX('1D'!$D$16,
                        POWER((ABS(K778)^2)/('1D'!$I$5*MAX(F778,
                                    0.1)^2),
                            1/3))),
                IF(ABS(IFERROR(AF778,
                            0))&lt;'1D'!$D$19,
                    MAX(MAX('1D'!$D$16,
                            MAX('1D'!$D$16,
                                POWER((ABS(K778)^2)/('1D'!$I$5*MAX(F778,
                                            0.1)^2),
                                    1/3))),
                        IFERROR(W778,
                            0)),
                    MAX(MAX('1D'!$D$16,
                            MAX('1D'!$D$16,
                                POWER((ABS(K778)^2)/('1D'!$I$5*MAX(F778,
                                            0.1)^2),
                                    1/3))),
                        (IFERROR(W778,
                                0))+((IFERROR(AF778,
                                    0))*'1D'!$D$18)))))))</f>
        <v>2.1389677043987478</v>
      </c>
      <c r="X778" s="5">
        <f t="shared" ref="X778:X841" ca="1" si="172">((F778)+(G778)*(W778))*(W778)</f>
        <v>11.122632062873489</v>
      </c>
      <c r="Y778" s="5">
        <f t="shared" ref="Y778:Y841" ca="1" si="173">(((F778)+(G778)*(W778))*(W778))/MAX((F778)+2*(W778)*SQRT(1+(G778)^2),
    0.000001)</f>
        <v>1.1735290000551568</v>
      </c>
      <c r="Z778" s="5">
        <f t="shared" ref="Z778:Z841" ca="1" si="174">ABS(K778)/MAX(((F778)+(G778)*(W778))*(W778),
    0.000001)</f>
        <v>4.5807502857230418</v>
      </c>
      <c r="AA778" s="5">
        <f t="shared" ref="AA778:AA841" ca="1" si="175">E778+W778</f>
        <v>634.31746770439872</v>
      </c>
      <c r="AB778" s="5">
        <f ca="1">AA778+((ABS(K778)/MAX(((F778)+(G778)*(W778))*(W778),
            0.000001))^2)/(2*'1D'!$I$5)</f>
        <v>635.38695155659809</v>
      </c>
      <c r="AC778" s="5">
        <f ca="1">((ABS(K778)*'1D'!$D$6)/(MAX(((F778)+(G778)*(W778))*(W778),
            0.000001)*MAX(((((F778)+(G778)*(W778))*(W778))/MAX((F778)+2*(W778)*SQRT(1+(G778)^2),
                    0.000001))^(2/3),
            0.000001)))^2</f>
        <v>3.8141460404132466E-3</v>
      </c>
      <c r="AD778" s="5">
        <f ca="1">ABS(ABS(K778)/MAX(((F778)+(G778)*(W778))*(W778),
        0.000001))/SQRT('1D'!$I$5*MAX((((F778)+(G778)*(W778))*(W778))/MAX((F778)+2*(G778)*(W778),
            0.000001),
        0.000001))</f>
        <v>1.0000000000000004</v>
      </c>
      <c r="AE778" s="5">
        <f ca="1">((F778)*(W778)^2)/2+(G778)*(W778)^3/3+(ABS(K778)^2)/('1D'!$I$5*MAX(((F778)+(G778)*(W778))*(W778),
        0.000001))</f>
        <v>35.686426155594638</v>
      </c>
      <c r="AF778" s="5">
        <f ca="1">IF($A$2=0,
    0,
    IFERROR(AB779+(((AC778+AC779)/2)*J779)+(IF(Z778&gt;Z779,
                '1D'!$D$8*((Z778^2-Z779^2)/(2*'1D'!$I$5)),
                '1D'!$D$9*((Z779^2-Z778^2)/(2*'1D'!$I$5)))+('1D'!$D$10*(ABS(I779)/90)*(MAX(Z778^2,
                        Z779^2)/(2*'1D'!$I$5))))-AB778,
        0))</f>
        <v>3.3141460404522149E-3</v>
      </c>
      <c r="AG778" s="5">
        <f ca="1">IF($A$2=0,
    1,
    IF(IFERROR(AG779,
            0)=0,
        0,
        IFERROR(IF(OR(ROUND(AD778,
                        3)&gt;=1,
                    AND(ABS(AF778)&lt;'1D'!$D$19,
                        AD778&lt;1)),
                1,
                0),
            0)))</f>
        <v>1</v>
      </c>
      <c r="AH778" s="5">
        <f ca="1">IFERROR(IF('1D'!V32="Supercritical",
        MAX('1D'!$D$16,
            IFERROR(L778,
                MAX('1D'!$D$16,
                    POWER((ABS(K778)^2)/('1D'!$I$5*MAX(F778,
                                0.1)^2),
                        1/3)))),
        IF('1D'!V32="Subcritical",
            MAX('1D'!$D$16,
                IFERROR(W778,
                    MAX('1D'!$D$16,
                        POWER((ABS(K778)^2)/('1D'!$I$5*MAX(F778,
                                    0.1)^2),
                            1/3)))),
            IF(IFERROR(T778,
                    -1E+99)&gt;=IFERROR(AE778,
                    -1E+99),
                MAX('1D'!$D$16,
                    IFERROR(L778,
                        MAX('1D'!$D$16,
                            POWER((ABS(K778)^2)/('1D'!$I$5*MAX(F778,
                                        0.1)^2),
                                1/3)))),
                MAX('1D'!$D$16,
                    IFERROR(W778,
                        MAX('1D'!$D$16,
                            POWER((ABS(K778)^2)/('1D'!$I$5*MAX(F778,
                                        0.1)^2),
                                1/3))))))),
    MAX('1D'!$D$16,
        POWER((ABS(K778)^2)/('1D'!$I$5*MAX(F778,
                    0.1)^2),
            1/3)))</f>
        <v>2.0411692021517887</v>
      </c>
      <c r="AI778" s="5">
        <f t="shared" ref="AI778:AI841" ca="1" si="176">E778+AH778</f>
        <v>634.21966920215175</v>
      </c>
      <c r="AJ778" s="5">
        <f ca="1">AI778+((ABS(K778)/MAX(((F778)+(G778)*(AH778))*(AH778),
            0.000001))^2)/(2*'1D'!$I$5)</f>
        <v>635.3940925390948</v>
      </c>
      <c r="AM778">
        <v>0</v>
      </c>
      <c r="AN778">
        <v>0</v>
      </c>
      <c r="AO778" s="5">
        <f t="shared" ref="AO778:AO841" si="177">AM778+AN778</f>
        <v>0</v>
      </c>
      <c r="AP778" s="5">
        <f t="shared" si="167"/>
        <v>0</v>
      </c>
      <c r="AQ778" s="5">
        <f ca="1">ABS(ABS(K778)/MAX(((F778)+(G778)*(AH778))*(AH778),
        0.000001))/SQRT('1D'!$I$5*MAX((((F778)+(G778)*(AH778))*(AH778))/MAX((F778)+2*(G778)*(AH778),
            0.000001),
        0.000001))</f>
        <v>1.0727235886044055</v>
      </c>
      <c r="AR778" s="5" t="str">
        <f t="shared" ref="AR778:AR841" ca="1" si="178">IF(AQ778&lt;1,
    "Subcritical",
    "Supercritical")</f>
        <v>Supercritical</v>
      </c>
      <c r="AS778" s="5">
        <f ca="1">((ABS(K778)*'1D'!$D$6)/(MAX(((F778)+(G778)*(AH778))*(AH778),
            0.000001)*MAX(((((F778)+(G778)*(AH778))*(AH778))/MAX((F778)+2*(AH778)*SQRT(1+(G778)^2),
                    0.000001))^(2/3),
            0.000001)))^2</f>
        <v>4.3358367565141456E-3</v>
      </c>
    </row>
    <row r="779" spans="1:45" x14ac:dyDescent="0.35">
      <c r="A779">
        <v>770</v>
      </c>
      <c r="B779">
        <v>768.99599999999998</v>
      </c>
      <c r="C779">
        <v>616091.05500000005</v>
      </c>
      <c r="D779">
        <v>3097237.85</v>
      </c>
      <c r="E779">
        <v>632.178</v>
      </c>
      <c r="F779">
        <v>5.2</v>
      </c>
      <c r="G779">
        <v>0</v>
      </c>
      <c r="H779" t="s">
        <v>176</v>
      </c>
      <c r="I779">
        <v>0</v>
      </c>
      <c r="J779" s="5">
        <f t="shared" ref="J779:J842" si="179">B779-B778</f>
        <v>1</v>
      </c>
      <c r="K779" s="5">
        <f t="shared" ref="K779:K842" ca="1" si="180">MAX(0,
    K778-AO778)</f>
        <v>50.95</v>
      </c>
      <c r="L779" s="5">
        <f ca="1">IF($A$2=0,
    IFERROR(L778,
        MAX('1D'!$D$16,
            POWER((ABS(K779)^2)/('1D'!$I$5*MAX(F779,
                        0.1)^2),
                1/3))),
    IF(IFERROR(V778,
            0)=0,
        IFERROR(L778,
            MAX('1D'!$D$16,
                POWER((ABS(K779)^2)/('1D'!$I$5*MAX(F779,
                            0.1)^2),
                    1/3))),
        IF(OR(IFERROR(L779,
                    0)=0,
                IFERROR(S778,
                    0)&lt;1,
                IFERROR(S779,
                    0)&lt;1),
            MAX('1D'!$D$16,
                POWER((ABS(K779)^2)/('1D'!$I$5*MAX(F779,
                            0.1)^2),
                    1/3)),
            IF(IFERROR(U779,
                    0)&gt;0,
                MAX('1D'!$D$16,
                    IFERROR(L779,
                        0)+((IFERROR(U779,
                                0))*'1D'!$D$18*IF((IFERROR(S779,
                                    0))&lt;1,
                            1,
                            -1))),
                IF(IFERROR(U779,
                        0)&lt;0,
                    IF(ABS((MAX('1D'!$D$16,
                                    POWER((ABS(K779)^2)/('1D'!$I$5*MAX(F779,
                                                0.1)^2),
                                        1/3)))-IFERROR(L779,
                                0))&gt;'1D'!$D$19,
                        MAX('1D'!$D$16,
                            IF((MAX('1D'!$D$16,
                                        POWER((ABS(K779)^2)/('1D'!$I$5*MAX(F779,
                                                    0.1)^2),
                                            1/3)))&gt;IFERROR(L779,
                                    0),
                                MIN((MAX('1D'!$D$16,
                                            POWER((ABS(K779)^2)/('1D'!$I$5*MAX(F779,
                                                        0.1)^2),
                                                1/3))),
                                    IFERROR(L779,
                                        0)+(MIN(ABS(IFERROR(U779,
                                                    0))*'1D'!$D$18,
                                            ABS((MAX('1D'!$D$16,
                                                        POWER((ABS(K779)^2)/('1D'!$I$5*MAX(F779,
                                                                    0.1)^2),
                                                            1/3)))-IFERROR(L779,
                                                    0))))),
                                MAX((MAX('1D'!$D$16,
                                            POWER((ABS(K779)^2)/('1D'!$I$5*MAX(F779,
                                                        0.1)^2),
                                                1/3))),
                                    IFERROR(L779,
                                        0)-(MIN(ABS(IFERROR(U779,
                                                    0))*'1D'!$D$18,
                                            ABS((MAX('1D'!$D$16,
                                                        POWER((ABS(K779)^2)/('1D'!$I$5*MAX(F779,
                                                                    0.1)^2),
                                                            1/3)))-IFERROR(L779,
                                                    0))))))),
                        MAX('1D'!$D$16,
                            POWER((ABS(K779)^2)/('1D'!$I$5*MAX(F779,
                                        0.1)^2),
                                1/3))),
                    MAX('1D'!$D$16,
                        IFERROR(L779,
                            0)))))))</f>
        <v>2.0411692021517887</v>
      </c>
      <c r="M779" s="5">
        <f t="shared" ca="1" si="168"/>
        <v>10.614079851189301</v>
      </c>
      <c r="N779" s="5">
        <f t="shared" ca="1" si="169"/>
        <v>1.1434704692804873</v>
      </c>
      <c r="O779" s="5">
        <f t="shared" ca="1" si="170"/>
        <v>4.8002276894771132</v>
      </c>
      <c r="P779" s="5">
        <f t="shared" ca="1" si="171"/>
        <v>634.21916920215176</v>
      </c>
      <c r="Q779" s="5">
        <f ca="1">P779+((ABS(K779)/MAX(((F779)+(G779)*(L779))*(L779),
            0.000001))^2)/(2*'1D'!$I$5)</f>
        <v>635.39359253909481</v>
      </c>
      <c r="R779" s="5">
        <f ca="1">((ABS(K779)*'1D'!$D$6)/(MAX(((F779)+(G779)*(L779))*(L779),
            0.000001)*MAX(((((F779)+(G779)*(L779))*(L779))/MAX((F779)+2*(L779)*SQRT(1+(G779)^2),
                    0.000001))^(2/3),
            0.000001)))^2</f>
        <v>4.3358367565141456E-3</v>
      </c>
      <c r="S779" s="5">
        <f ca="1">ABS(ABS(K779)/MAX(((F779)+(G779)*(L779))*(L779),
        0.000001))/SQRT('1D'!$I$5*MAX((((F779)+(G779)*(L779))*(L779))/MAX((F779)+2*(G779)*(L779),
            0.000001),
        0.000001))</f>
        <v>1.0727235886044055</v>
      </c>
      <c r="T779" s="5">
        <f ca="1">((F779)*(L779)^2)/2+(G779)*(L779)^3/3+(ABS(K779)^2)/('1D'!$I$5*MAX(((F779)+(G779)*(L779))*(L779),
        0.000001))</f>
        <v>35.763412605541333</v>
      </c>
      <c r="U779" s="5">
        <f ca="1">IF($A$2=0,
    0,
    IFERROR(Q778-(((R778+R779)/2)*J779)-(IF(O778&gt;O779,
                '1D'!$D$8*((O778^2-O779^2)/(2*'1D'!$I$5)),
                '1D'!$D$9*((O779^2-O778^2)/(2*'1D'!$I$5)))+('1D'!$D$10*(ABS(I779)/90)*(MAX(O778^2,
                        O779^2)/(2*'1D'!$I$5))))-Q779,
        0))</f>
        <v>-3.8358367564796936E-3</v>
      </c>
      <c r="V779" s="5">
        <f ca="1">IF($A$2=0,
    1,
    IF(IFERROR(V778,
            0)=0,
        0,
        IFERROR(IF(ROUND(S779,
                    3)=1,
                1,
                IF(AND(ABS(U779)&lt;'1D'!$D$19,
                        S779&gt;1),
                    1,
                    0)),
            0)))</f>
        <v>0</v>
      </c>
      <c r="W779" s="5">
        <f ca="1">IF($A$2=0,
    MAX(MAX('1D'!$D$16,
            MAX('1D'!$D$16,
                POWER((ABS(K779)^2)/('1D'!$I$5*MAX(F779,
                            0.1)^2),
                    1/3))),
        IFERROR(W1396,
            MAX(MAX('1D'!$D$16,
                    MAX('1D'!$D$16,
                        POWER((ABS(K779)^2)/('1D'!$I$5*MAX(F779,
                                    0.1)^2),
                            1/3))),
                ($L$2)-E1396))),
    IF(IFERROR(AG780,
            0)=0,
        MAX(MAX('1D'!$D$16,
                MAX('1D'!$D$16,
                    POWER((ABS(K779)^2)/('1D'!$I$5*MAX(F779,
                                0.1)^2),
                        1/3))),
            IFERROR(W1396,
                MAX(MAX('1D'!$D$16,
                        MAX('1D'!$D$16,
                            POWER((ABS(K779)^2)/('1D'!$I$5*MAX(F779,
                                        0.1)^2),
                                1/3))),
                    ($L$2)-E1396))),
        IF(IFERROR(W779,
                0)=0,
            MAX(MAX('1D'!$D$16,
                    MAX('1D'!$D$16,
                        POWER((ABS(K779)^2)/('1D'!$I$5*MAX(F779,
                                    0.1)^2),
                            1/3))),
                IFERROR(W1396,
                    MAX(MAX('1D'!$D$16,
                            MAX('1D'!$D$16,
                                POWER((ABS(K779)^2)/('1D'!$I$5*MAX(F779,
                                            0.1)^2),
                                    1/3))),
                        ($L$2)-E1396))),
            IF(OR(IFERROR(AD779,
                        0)&gt;=1,
                    IFERROR(AD780,
                        0)&gt;=1),
                MAX('1D'!$D$16,
                    MAX('1D'!$D$16,
                        POWER((ABS(K779)^2)/('1D'!$I$5*MAX(F779,
                                    0.1)^2),
                            1/3))),
                IF(ABS(IFERROR(AF779,
                            0))&lt;'1D'!$D$19,
                    MAX(MAX('1D'!$D$16,
                            MAX('1D'!$D$16,
                                POWER((ABS(K779)^2)/('1D'!$I$5*MAX(F779,
                                            0.1)^2),
                                    1/3))),
                        IFERROR(W779,
                            0)),
                    MAX(MAX('1D'!$D$16,
                            MAX('1D'!$D$16,
                                POWER((ABS(K779)^2)/('1D'!$I$5*MAX(F779,
                                            0.1)^2),
                                    1/3))),
                        (IFERROR(W779,
                                0))+((IFERROR(AF779,
                                    0))*'1D'!$D$18)))))))</f>
        <v>2.1389677043987478</v>
      </c>
      <c r="X779" s="5">
        <f t="shared" ca="1" si="172"/>
        <v>11.122632062873489</v>
      </c>
      <c r="Y779" s="5">
        <f t="shared" ca="1" si="173"/>
        <v>1.1735290000551568</v>
      </c>
      <c r="Z779" s="5">
        <f t="shared" ca="1" si="174"/>
        <v>4.5807502857230418</v>
      </c>
      <c r="AA779" s="5">
        <f t="shared" ca="1" si="175"/>
        <v>634.31696770439873</v>
      </c>
      <c r="AB779" s="5">
        <f ca="1">AA779+((ABS(K779)/MAX(((F779)+(G779)*(W779))*(W779),
            0.000001))^2)/(2*'1D'!$I$5)</f>
        <v>635.3864515565981</v>
      </c>
      <c r="AC779" s="5">
        <f ca="1">((ABS(K779)*'1D'!$D$6)/(MAX(((F779)+(G779)*(W779))*(W779),
            0.000001)*MAX(((((F779)+(G779)*(W779))*(W779))/MAX((F779)+2*(W779)*SQRT(1+(G779)^2),
                    0.000001))^(2/3),
            0.000001)))^2</f>
        <v>3.8141460404132466E-3</v>
      </c>
      <c r="AD779" s="5">
        <f ca="1">ABS(ABS(K779)/MAX(((F779)+(G779)*(W779))*(W779),
        0.000001))/SQRT('1D'!$I$5*MAX((((F779)+(G779)*(W779))*(W779))/MAX((F779)+2*(G779)*(W779),
            0.000001),
        0.000001))</f>
        <v>1.0000000000000004</v>
      </c>
      <c r="AE779" s="5">
        <f ca="1">((F779)*(W779)^2)/2+(G779)*(W779)^3/3+(ABS(K779)^2)/('1D'!$I$5*MAX(((F779)+(G779)*(W779))*(W779),
        0.000001))</f>
        <v>35.686426155594638</v>
      </c>
      <c r="AF779" s="5">
        <f ca="1">IF($A$2=0,
    0,
    IFERROR(AB780+(((AC779+AC780)/2)*J780)+(IF(Z779&gt;Z780,
                '1D'!$D$8*((Z779^2-Z780^2)/(2*'1D'!$I$5)),
                '1D'!$D$9*((Z780^2-Z779^2)/(2*'1D'!$I$5)))+('1D'!$D$10*(ABS(I780)/90)*(MAX(Z779^2,
                        Z780^2)/(2*'1D'!$I$5))))-AB779,
        0))</f>
        <v>3.3141460404522149E-3</v>
      </c>
      <c r="AG779" s="5">
        <f ca="1">IF($A$2=0,
    1,
    IF(IFERROR(AG780,
            0)=0,
        0,
        IFERROR(IF(OR(ROUND(AD779,
                        3)&gt;=1,
                    AND(ABS(AF779)&lt;'1D'!$D$19,
                        AD779&lt;1)),
                1,
                0),
            0)))</f>
        <v>1</v>
      </c>
      <c r="AH779" s="5">
        <f ca="1">IFERROR(IF('1D'!V32="Supercritical",
        MAX('1D'!$D$16,
            IFERROR(L779,
                MAX('1D'!$D$16,
                    POWER((ABS(K779)^2)/('1D'!$I$5*MAX(F779,
                                0.1)^2),
                        1/3)))),
        IF('1D'!V32="Subcritical",
            MAX('1D'!$D$16,
                IFERROR(W779,
                    MAX('1D'!$D$16,
                        POWER((ABS(K779)^2)/('1D'!$I$5*MAX(F779,
                                    0.1)^2),
                            1/3)))),
            IF(IFERROR(T779,
                    -1E+99)&gt;=IFERROR(AE779,
                    -1E+99),
                MAX('1D'!$D$16,
                    IFERROR(L779,
                        MAX('1D'!$D$16,
                            POWER((ABS(K779)^2)/('1D'!$I$5*MAX(F779,
                                        0.1)^2),
                                1/3)))),
                MAX('1D'!$D$16,
                    IFERROR(W779,
                        MAX('1D'!$D$16,
                            POWER((ABS(K779)^2)/('1D'!$I$5*MAX(F779,
                                        0.1)^2),
                                1/3))))))),
    MAX('1D'!$D$16,
        POWER((ABS(K779)^2)/('1D'!$I$5*MAX(F779,
                    0.1)^2),
            1/3)))</f>
        <v>2.0411692021517887</v>
      </c>
      <c r="AI779" s="5">
        <f t="shared" ca="1" si="176"/>
        <v>634.21916920215176</v>
      </c>
      <c r="AJ779" s="5">
        <f ca="1">AI779+((ABS(K779)/MAX(((F779)+(G779)*(AH779))*(AH779),
            0.000001))^2)/(2*'1D'!$I$5)</f>
        <v>635.39359253909481</v>
      </c>
      <c r="AM779">
        <v>0</v>
      </c>
      <c r="AN779">
        <v>0</v>
      </c>
      <c r="AO779" s="5">
        <f t="shared" si="177"/>
        <v>0</v>
      </c>
      <c r="AP779" s="5">
        <f t="shared" ref="AP779:AP842" si="181">AP778+AO779</f>
        <v>0</v>
      </c>
      <c r="AQ779" s="5">
        <f ca="1">ABS(ABS(K779)/MAX(((F779)+(G779)*(AH779))*(AH779),
        0.000001))/SQRT('1D'!$I$5*MAX((((F779)+(G779)*(AH779))*(AH779))/MAX((F779)+2*(G779)*(AH779),
            0.000001),
        0.000001))</f>
        <v>1.0727235886044055</v>
      </c>
      <c r="AR779" s="5" t="str">
        <f t="shared" ca="1" si="178"/>
        <v>Supercritical</v>
      </c>
      <c r="AS779" s="5">
        <f ca="1">((ABS(K779)*'1D'!$D$6)/(MAX(((F779)+(G779)*(AH779))*(AH779),
            0.000001)*MAX(((((F779)+(G779)*(AH779))*(AH779))/MAX((F779)+2*(AH779)*SQRT(1+(G779)^2),
                    0.000001))^(2/3),
            0.000001)))^2</f>
        <v>4.3358367565141456E-3</v>
      </c>
    </row>
    <row r="780" spans="1:45" x14ac:dyDescent="0.35">
      <c r="A780">
        <v>771</v>
      </c>
      <c r="B780">
        <v>769.99599999999998</v>
      </c>
      <c r="C780">
        <v>616091.01300000004</v>
      </c>
      <c r="D780">
        <v>3097236.8509999998</v>
      </c>
      <c r="E780">
        <v>632.17750000000001</v>
      </c>
      <c r="F780">
        <v>5.2</v>
      </c>
      <c r="G780">
        <v>0</v>
      </c>
      <c r="H780" t="s">
        <v>176</v>
      </c>
      <c r="I780">
        <v>0</v>
      </c>
      <c r="J780" s="5">
        <f t="shared" si="179"/>
        <v>1</v>
      </c>
      <c r="K780" s="5">
        <f t="shared" ca="1" si="180"/>
        <v>50.95</v>
      </c>
      <c r="L780" s="5">
        <f ca="1">IF($A$2=0,
    IFERROR(L779,
        MAX('1D'!$D$16,
            POWER((ABS(K780)^2)/('1D'!$I$5*MAX(F780,
                        0.1)^2),
                1/3))),
    IF(IFERROR(V779,
            0)=0,
        IFERROR(L779,
            MAX('1D'!$D$16,
                POWER((ABS(K780)^2)/('1D'!$I$5*MAX(F780,
                            0.1)^2),
                    1/3))),
        IF(OR(IFERROR(L780,
                    0)=0,
                IFERROR(S779,
                    0)&lt;1,
                IFERROR(S780,
                    0)&lt;1),
            MAX('1D'!$D$16,
                POWER((ABS(K780)^2)/('1D'!$I$5*MAX(F780,
                            0.1)^2),
                    1/3)),
            IF(IFERROR(U780,
                    0)&gt;0,
                MAX('1D'!$D$16,
                    IFERROR(L780,
                        0)+((IFERROR(U780,
                                0))*'1D'!$D$18*IF((IFERROR(S780,
                                    0))&lt;1,
                            1,
                            -1))),
                IF(IFERROR(U780,
                        0)&lt;0,
                    IF(ABS((MAX('1D'!$D$16,
                                    POWER((ABS(K780)^2)/('1D'!$I$5*MAX(F780,
                                                0.1)^2),
                                        1/3)))-IFERROR(L780,
                                0))&gt;'1D'!$D$19,
                        MAX('1D'!$D$16,
                            IF((MAX('1D'!$D$16,
                                        POWER((ABS(K780)^2)/('1D'!$I$5*MAX(F780,
                                                    0.1)^2),
                                            1/3)))&gt;IFERROR(L780,
                                    0),
                                MIN((MAX('1D'!$D$16,
                                            POWER((ABS(K780)^2)/('1D'!$I$5*MAX(F780,
                                                        0.1)^2),
                                                1/3))),
                                    IFERROR(L780,
                                        0)+(MIN(ABS(IFERROR(U780,
                                                    0))*'1D'!$D$18,
                                            ABS((MAX('1D'!$D$16,
                                                        POWER((ABS(K780)^2)/('1D'!$I$5*MAX(F780,
                                                                    0.1)^2),
                                                            1/3)))-IFERROR(L780,
                                                    0))))),
                                MAX((MAX('1D'!$D$16,
                                            POWER((ABS(K780)^2)/('1D'!$I$5*MAX(F780,
                                                        0.1)^2),
                                                1/3))),
                                    IFERROR(L780,
                                        0)-(MIN(ABS(IFERROR(U780,
                                                    0))*'1D'!$D$18,
                                            ABS((MAX('1D'!$D$16,
                                                        POWER((ABS(K780)^2)/('1D'!$I$5*MAX(F780,
                                                                    0.1)^2),
                                                            1/3)))-IFERROR(L780,
                                                    0))))))),
                        MAX('1D'!$D$16,
                            POWER((ABS(K780)^2)/('1D'!$I$5*MAX(F780,
                                        0.1)^2),
                                1/3))),
                    MAX('1D'!$D$16,
                        IFERROR(L780,
                            0)))))))</f>
        <v>2.0411692021517887</v>
      </c>
      <c r="M780" s="5">
        <f t="shared" ca="1" si="168"/>
        <v>10.614079851189301</v>
      </c>
      <c r="N780" s="5">
        <f t="shared" ca="1" si="169"/>
        <v>1.1434704692804873</v>
      </c>
      <c r="O780" s="5">
        <f t="shared" ca="1" si="170"/>
        <v>4.8002276894771132</v>
      </c>
      <c r="P780" s="5">
        <f t="shared" ca="1" si="171"/>
        <v>634.21866920215177</v>
      </c>
      <c r="Q780" s="5">
        <f ca="1">P780+((ABS(K780)/MAX(((F780)+(G780)*(L780))*(L780),
            0.000001))^2)/(2*'1D'!$I$5)</f>
        <v>635.39309253909482</v>
      </c>
      <c r="R780" s="5">
        <f ca="1">((ABS(K780)*'1D'!$D$6)/(MAX(((F780)+(G780)*(L780))*(L780),
            0.000001)*MAX(((((F780)+(G780)*(L780))*(L780))/MAX((F780)+2*(L780)*SQRT(1+(G780)^2),
                    0.000001))^(2/3),
            0.000001)))^2</f>
        <v>4.3358367565141456E-3</v>
      </c>
      <c r="S780" s="5">
        <f ca="1">ABS(ABS(K780)/MAX(((F780)+(G780)*(L780))*(L780),
        0.000001))/SQRT('1D'!$I$5*MAX((((F780)+(G780)*(L780))*(L780))/MAX((F780)+2*(G780)*(L780),
            0.000001),
        0.000001))</f>
        <v>1.0727235886044055</v>
      </c>
      <c r="T780" s="5">
        <f ca="1">((F780)*(L780)^2)/2+(G780)*(L780)^3/3+(ABS(K780)^2)/('1D'!$I$5*MAX(((F780)+(G780)*(L780))*(L780),
        0.000001))</f>
        <v>35.763412605541333</v>
      </c>
      <c r="U780" s="5">
        <f ca="1">IF($A$2=0,
    0,
    IFERROR(Q779-(((R779+R780)/2)*J780)-(IF(O779&gt;O780,
                '1D'!$D$8*((O779^2-O780^2)/(2*'1D'!$I$5)),
                '1D'!$D$9*((O780^2-O779^2)/(2*'1D'!$I$5)))+('1D'!$D$10*(ABS(I780)/90)*(MAX(O779^2,
                        O780^2)/(2*'1D'!$I$5))))-Q780,
        0))</f>
        <v>-3.8358367564796936E-3</v>
      </c>
      <c r="V780" s="5">
        <f ca="1">IF($A$2=0,
    1,
    IF(IFERROR(V779,
            0)=0,
        0,
        IFERROR(IF(ROUND(S780,
                    3)=1,
                1,
                IF(AND(ABS(U780)&lt;'1D'!$D$19,
                        S780&gt;1),
                    1,
                    0)),
            0)))</f>
        <v>0</v>
      </c>
      <c r="W780" s="5">
        <f ca="1">IF($A$2=0,
    MAX(MAX('1D'!$D$16,
            MAX('1D'!$D$16,
                POWER((ABS(K780)^2)/('1D'!$I$5*MAX(F780,
                            0.1)^2),
                    1/3))),
        IFERROR(W1396,
            MAX(MAX('1D'!$D$16,
                    MAX('1D'!$D$16,
                        POWER((ABS(K780)^2)/('1D'!$I$5*MAX(F780,
                                    0.1)^2),
                            1/3))),
                ($L$2)-E1396))),
    IF(IFERROR(AG781,
            0)=0,
        MAX(MAX('1D'!$D$16,
                MAX('1D'!$D$16,
                    POWER((ABS(K780)^2)/('1D'!$I$5*MAX(F780,
                                0.1)^2),
                        1/3))),
            IFERROR(W1396,
                MAX(MAX('1D'!$D$16,
                        MAX('1D'!$D$16,
                            POWER((ABS(K780)^2)/('1D'!$I$5*MAX(F780,
                                        0.1)^2),
                                1/3))),
                    ($L$2)-E1396))),
        IF(IFERROR(W780,
                0)=0,
            MAX(MAX('1D'!$D$16,
                    MAX('1D'!$D$16,
                        POWER((ABS(K780)^2)/('1D'!$I$5*MAX(F780,
                                    0.1)^2),
                            1/3))),
                IFERROR(W1396,
                    MAX(MAX('1D'!$D$16,
                            MAX('1D'!$D$16,
                                POWER((ABS(K780)^2)/('1D'!$I$5*MAX(F780,
                                            0.1)^2),
                                    1/3))),
                        ($L$2)-E1396))),
            IF(OR(IFERROR(AD780,
                        0)&gt;=1,
                    IFERROR(AD781,
                        0)&gt;=1),
                MAX('1D'!$D$16,
                    MAX('1D'!$D$16,
                        POWER((ABS(K780)^2)/('1D'!$I$5*MAX(F780,
                                    0.1)^2),
                            1/3))),
                IF(ABS(IFERROR(AF780,
                            0))&lt;'1D'!$D$19,
                    MAX(MAX('1D'!$D$16,
                            MAX('1D'!$D$16,
                                POWER((ABS(K780)^2)/('1D'!$I$5*MAX(F780,
                                            0.1)^2),
                                    1/3))),
                        IFERROR(W780,
                            0)),
                    MAX(MAX('1D'!$D$16,
                            MAX('1D'!$D$16,
                                POWER((ABS(K780)^2)/('1D'!$I$5*MAX(F780,
                                            0.1)^2),
                                    1/3))),
                        (IFERROR(W780,
                                0))+((IFERROR(AF780,
                                    0))*'1D'!$D$18)))))))</f>
        <v>2.1389677043987478</v>
      </c>
      <c r="X780" s="5">
        <f t="shared" ca="1" si="172"/>
        <v>11.122632062873489</v>
      </c>
      <c r="Y780" s="5">
        <f t="shared" ca="1" si="173"/>
        <v>1.1735290000551568</v>
      </c>
      <c r="Z780" s="5">
        <f t="shared" ca="1" si="174"/>
        <v>4.5807502857230418</v>
      </c>
      <c r="AA780" s="5">
        <f t="shared" ca="1" si="175"/>
        <v>634.31646770439875</v>
      </c>
      <c r="AB780" s="5">
        <f ca="1">AA780+((ABS(K780)/MAX(((F780)+(G780)*(W780))*(W780),
            0.000001))^2)/(2*'1D'!$I$5)</f>
        <v>635.38595155659812</v>
      </c>
      <c r="AC780" s="5">
        <f ca="1">((ABS(K780)*'1D'!$D$6)/(MAX(((F780)+(G780)*(W780))*(W780),
            0.000001)*MAX(((((F780)+(G780)*(W780))*(W780))/MAX((F780)+2*(W780)*SQRT(1+(G780)^2),
                    0.000001))^(2/3),
            0.000001)))^2</f>
        <v>3.8141460404132466E-3</v>
      </c>
      <c r="AD780" s="5">
        <f ca="1">ABS(ABS(K780)/MAX(((F780)+(G780)*(W780))*(W780),
        0.000001))/SQRT('1D'!$I$5*MAX((((F780)+(G780)*(W780))*(W780))/MAX((F780)+2*(G780)*(W780),
            0.000001),
        0.000001))</f>
        <v>1.0000000000000004</v>
      </c>
      <c r="AE780" s="5">
        <f ca="1">((F780)*(W780)^2)/2+(G780)*(W780)^3/3+(ABS(K780)^2)/('1D'!$I$5*MAX(((F780)+(G780)*(W780))*(W780),
        0.000001))</f>
        <v>35.686426155594638</v>
      </c>
      <c r="AF780" s="5">
        <f ca="1">IF($A$2=0,
    0,
    IFERROR(AB781+(((AC780+AC781)/2)*J781)+(IF(Z780&gt;Z781,
                '1D'!$D$8*((Z780^2-Z781^2)/(2*'1D'!$I$5)),
                '1D'!$D$9*((Z781^2-Z780^2)/(2*'1D'!$I$5)))+('1D'!$D$10*(ABS(I781)/90)*(MAX(Z780^2,
                        Z781^2)/(2*'1D'!$I$5))))-AB780,
        0))</f>
        <v>3.4157470064428708E-3</v>
      </c>
      <c r="AG780" s="5">
        <f ca="1">IF($A$2=0,
    1,
    IF(IFERROR(AG781,
            0)=0,
        0,
        IFERROR(IF(OR(ROUND(AD780,
                        3)&gt;=1,
                    AND(ABS(AF780)&lt;'1D'!$D$19,
                        AD780&lt;1)),
                1,
                0),
            0)))</f>
        <v>1</v>
      </c>
      <c r="AH780" s="5">
        <f ca="1">IFERROR(IF('1D'!V32="Supercritical",
        MAX('1D'!$D$16,
            IFERROR(L780,
                MAX('1D'!$D$16,
                    POWER((ABS(K780)^2)/('1D'!$I$5*MAX(F780,
                                0.1)^2),
                        1/3)))),
        IF('1D'!V32="Subcritical",
            MAX('1D'!$D$16,
                IFERROR(W780,
                    MAX('1D'!$D$16,
                        POWER((ABS(K780)^2)/('1D'!$I$5*MAX(F780,
                                    0.1)^2),
                            1/3)))),
            IF(IFERROR(T780,
                    -1E+99)&gt;=IFERROR(AE780,
                    -1E+99),
                MAX('1D'!$D$16,
                    IFERROR(L780,
                        MAX('1D'!$D$16,
                            POWER((ABS(K780)^2)/('1D'!$I$5*MAX(F780,
                                        0.1)^2),
                                1/3)))),
                MAX('1D'!$D$16,
                    IFERROR(W780,
                        MAX('1D'!$D$16,
                            POWER((ABS(K780)^2)/('1D'!$I$5*MAX(F780,
                                        0.1)^2),
                                1/3))))))),
    MAX('1D'!$D$16,
        POWER((ABS(K780)^2)/('1D'!$I$5*MAX(F780,
                    0.1)^2),
            1/3)))</f>
        <v>2.0411692021517887</v>
      </c>
      <c r="AI780" s="5">
        <f t="shared" ca="1" si="176"/>
        <v>634.21866920215177</v>
      </c>
      <c r="AJ780" s="5">
        <f ca="1">AI780+((ABS(K780)/MAX(((F780)+(G780)*(AH780))*(AH780),
            0.000001))^2)/(2*'1D'!$I$5)</f>
        <v>635.39309253909482</v>
      </c>
      <c r="AM780">
        <v>0</v>
      </c>
      <c r="AN780">
        <v>0</v>
      </c>
      <c r="AO780" s="5">
        <f t="shared" si="177"/>
        <v>0</v>
      </c>
      <c r="AP780" s="5">
        <f t="shared" si="181"/>
        <v>0</v>
      </c>
      <c r="AQ780" s="5">
        <f ca="1">ABS(ABS(K780)/MAX(((F780)+(G780)*(AH780))*(AH780),
        0.000001))/SQRT('1D'!$I$5*MAX((((F780)+(G780)*(AH780))*(AH780))/MAX((F780)+2*(G780)*(AH780),
            0.000001),
        0.000001))</f>
        <v>1.0727235886044055</v>
      </c>
      <c r="AR780" s="5" t="str">
        <f t="shared" ca="1" si="178"/>
        <v>Supercritical</v>
      </c>
      <c r="AS780" s="5">
        <f ca="1">((ABS(K780)*'1D'!$D$6)/(MAX(((F780)+(G780)*(AH780))*(AH780),
            0.000001)*MAX(((((F780)+(G780)*(AH780))*(AH780))/MAX((F780)+2*(AH780)*SQRT(1+(G780)^2),
                    0.000001))^(2/3),
            0.000001)))^2</f>
        <v>4.3358367565141456E-3</v>
      </c>
    </row>
    <row r="781" spans="1:45" x14ac:dyDescent="0.35">
      <c r="A781">
        <v>772</v>
      </c>
      <c r="B781">
        <v>770.99599999999998</v>
      </c>
      <c r="C781">
        <v>616090.97100000002</v>
      </c>
      <c r="D781">
        <v>3097235.852</v>
      </c>
      <c r="E781">
        <v>632.17700000000002</v>
      </c>
      <c r="F781">
        <v>5.2</v>
      </c>
      <c r="G781">
        <v>0</v>
      </c>
      <c r="H781" t="s">
        <v>176</v>
      </c>
      <c r="I781">
        <v>5.7000000000000002E-2</v>
      </c>
      <c r="J781" s="5">
        <f t="shared" si="179"/>
        <v>1</v>
      </c>
      <c r="K781" s="5">
        <f t="shared" ca="1" si="180"/>
        <v>50.95</v>
      </c>
      <c r="L781" s="5">
        <f ca="1">IF($A$2=0,
    IFERROR(L780,
        MAX('1D'!$D$16,
            POWER((ABS(K781)^2)/('1D'!$I$5*MAX(F781,
                        0.1)^2),
                1/3))),
    IF(IFERROR(V780,
            0)=0,
        IFERROR(L780,
            MAX('1D'!$D$16,
                POWER((ABS(K781)^2)/('1D'!$I$5*MAX(F781,
                            0.1)^2),
                    1/3))),
        IF(OR(IFERROR(L781,
                    0)=0,
                IFERROR(S780,
                    0)&lt;1,
                IFERROR(S781,
                    0)&lt;1),
            MAX('1D'!$D$16,
                POWER((ABS(K781)^2)/('1D'!$I$5*MAX(F781,
                            0.1)^2),
                    1/3)),
            IF(IFERROR(U781,
                    0)&gt;0,
                MAX('1D'!$D$16,
                    IFERROR(L781,
                        0)+((IFERROR(U781,
                                0))*'1D'!$D$18*IF((IFERROR(S781,
                                    0))&lt;1,
                            1,
                            -1))),
                IF(IFERROR(U781,
                        0)&lt;0,
                    IF(ABS((MAX('1D'!$D$16,
                                    POWER((ABS(K781)^2)/('1D'!$I$5*MAX(F781,
                                                0.1)^2),
                                        1/3)))-IFERROR(L781,
                                0))&gt;'1D'!$D$19,
                        MAX('1D'!$D$16,
                            IF((MAX('1D'!$D$16,
                                        POWER((ABS(K781)^2)/('1D'!$I$5*MAX(F781,
                                                    0.1)^2),
                                            1/3)))&gt;IFERROR(L781,
                                    0),
                                MIN((MAX('1D'!$D$16,
                                            POWER((ABS(K781)^2)/('1D'!$I$5*MAX(F781,
                                                        0.1)^2),
                                                1/3))),
                                    IFERROR(L781,
                                        0)+(MIN(ABS(IFERROR(U781,
                                                    0))*'1D'!$D$18,
                                            ABS((MAX('1D'!$D$16,
                                                        POWER((ABS(K781)^2)/('1D'!$I$5*MAX(F781,
                                                                    0.1)^2),
                                                            1/3)))-IFERROR(L781,
                                                    0))))),
                                MAX((MAX('1D'!$D$16,
                                            POWER((ABS(K781)^2)/('1D'!$I$5*MAX(F781,
                                                        0.1)^2),
                                                1/3))),
                                    IFERROR(L781,
                                        0)-(MIN(ABS(IFERROR(U781,
                                                    0))*'1D'!$D$18,
                                            ABS((MAX('1D'!$D$16,
                                                        POWER((ABS(K781)^2)/('1D'!$I$5*MAX(F781,
                                                                    0.1)^2),
                                                            1/3)))-IFERROR(L781,
                                                    0))))))),
                        MAX('1D'!$D$16,
                            POWER((ABS(K781)^2)/('1D'!$I$5*MAX(F781,
                                        0.1)^2),
                                1/3))),
                    MAX('1D'!$D$16,
                        IFERROR(L781,
                            0)))))))</f>
        <v>2.0411692021517887</v>
      </c>
      <c r="M781" s="5">
        <f t="shared" ca="1" si="168"/>
        <v>10.614079851189301</v>
      </c>
      <c r="N781" s="5">
        <f t="shared" ca="1" si="169"/>
        <v>1.1434704692804873</v>
      </c>
      <c r="O781" s="5">
        <f t="shared" ca="1" si="170"/>
        <v>4.8002276894771132</v>
      </c>
      <c r="P781" s="5">
        <f t="shared" ca="1" si="171"/>
        <v>634.21816920215178</v>
      </c>
      <c r="Q781" s="5">
        <f ca="1">P781+((ABS(K781)/MAX(((F781)+(G781)*(L781))*(L781),
            0.000001))^2)/(2*'1D'!$I$5)</f>
        <v>635.39259253909484</v>
      </c>
      <c r="R781" s="5">
        <f ca="1">((ABS(K781)*'1D'!$D$6)/(MAX(((F781)+(G781)*(L781))*(L781),
            0.000001)*MAX(((((F781)+(G781)*(L781))*(L781))/MAX((F781)+2*(L781)*SQRT(1+(G781)^2),
                    0.000001))^(2/3),
            0.000001)))^2</f>
        <v>4.3358367565141456E-3</v>
      </c>
      <c r="S781" s="5">
        <f ca="1">ABS(ABS(K781)/MAX(((F781)+(G781)*(L781))*(L781),
        0.000001))/SQRT('1D'!$I$5*MAX((((F781)+(G781)*(L781))*(L781))/MAX((F781)+2*(G781)*(L781),
            0.000001),
        0.000001))</f>
        <v>1.0727235886044055</v>
      </c>
      <c r="T781" s="5">
        <f ca="1">((F781)*(L781)^2)/2+(G781)*(L781)^3/3+(ABS(K781)^2)/('1D'!$I$5*MAX(((F781)+(G781)*(L781))*(L781),
        0.000001))</f>
        <v>35.763412605541333</v>
      </c>
      <c r="U781" s="5">
        <f ca="1">IF($A$2=0,
    0,
    IFERROR(Q780-(((R780+R781)/2)*J781)-(IF(O780&gt;O781,
                '1D'!$D$8*((O780^2-O781^2)/(2*'1D'!$I$5)),
                '1D'!$D$9*((O781^2-O780^2)/(2*'1D'!$I$5)))+('1D'!$D$10*(ABS(I781)/90)*(MAX(O780^2,
                        O781^2)/(2*'1D'!$I$5))))-Q781,
        0))</f>
        <v>-3.9474069734524164E-3</v>
      </c>
      <c r="V781" s="5">
        <f ca="1">IF($A$2=0,
    1,
    IF(IFERROR(V780,
            0)=0,
        0,
        IFERROR(IF(ROUND(S781,
                    3)=1,
                1,
                IF(AND(ABS(U781)&lt;'1D'!$D$19,
                        S781&gt;1),
                    1,
                    0)),
            0)))</f>
        <v>0</v>
      </c>
      <c r="W781" s="5">
        <f ca="1">IF($A$2=0,
    MAX(MAX('1D'!$D$16,
            MAX('1D'!$D$16,
                POWER((ABS(K781)^2)/('1D'!$I$5*MAX(F781,
                            0.1)^2),
                    1/3))),
        IFERROR(W1396,
            MAX(MAX('1D'!$D$16,
                    MAX('1D'!$D$16,
                        POWER((ABS(K781)^2)/('1D'!$I$5*MAX(F781,
                                    0.1)^2),
                            1/3))),
                ($L$2)-E1396))),
    IF(IFERROR(AG782,
            0)=0,
        MAX(MAX('1D'!$D$16,
                MAX('1D'!$D$16,
                    POWER((ABS(K781)^2)/('1D'!$I$5*MAX(F781,
                                0.1)^2),
                        1/3))),
            IFERROR(W1396,
                MAX(MAX('1D'!$D$16,
                        MAX('1D'!$D$16,
                            POWER((ABS(K781)^2)/('1D'!$I$5*MAX(F781,
                                        0.1)^2),
                                1/3))),
                    ($L$2)-E1396))),
        IF(IFERROR(W781,
                0)=0,
            MAX(MAX('1D'!$D$16,
                    MAX('1D'!$D$16,
                        POWER((ABS(K781)^2)/('1D'!$I$5*MAX(F781,
                                    0.1)^2),
                            1/3))),
                IFERROR(W1396,
                    MAX(MAX('1D'!$D$16,
                            MAX('1D'!$D$16,
                                POWER((ABS(K781)^2)/('1D'!$I$5*MAX(F781,
                                            0.1)^2),
                                    1/3))),
                        ($L$2)-E1396))),
            IF(OR(IFERROR(AD781,
                        0)&gt;=1,
                    IFERROR(AD782,
                        0)&gt;=1),
                MAX('1D'!$D$16,
                    MAX('1D'!$D$16,
                        POWER((ABS(K781)^2)/('1D'!$I$5*MAX(F781,
                                    0.1)^2),
                            1/3))),
                IF(ABS(IFERROR(AF781,
                            0))&lt;'1D'!$D$19,
                    MAX(MAX('1D'!$D$16,
                            MAX('1D'!$D$16,
                                POWER((ABS(K781)^2)/('1D'!$I$5*MAX(F781,
                                            0.1)^2),
                                    1/3))),
                        IFERROR(W781,
                            0)),
                    MAX(MAX('1D'!$D$16,
                            MAX('1D'!$D$16,
                                POWER((ABS(K781)^2)/('1D'!$I$5*MAX(F781,
                                            0.1)^2),
                                    1/3))),
                        (IFERROR(W781,
                                0))+((IFERROR(AF781,
                                    0))*'1D'!$D$18)))))))</f>
        <v>2.1389677043987478</v>
      </c>
      <c r="X781" s="5">
        <f t="shared" ca="1" si="172"/>
        <v>11.122632062873489</v>
      </c>
      <c r="Y781" s="5">
        <f t="shared" ca="1" si="173"/>
        <v>1.1735290000551568</v>
      </c>
      <c r="Z781" s="5">
        <f t="shared" ca="1" si="174"/>
        <v>4.5807502857230418</v>
      </c>
      <c r="AA781" s="5">
        <f t="shared" ca="1" si="175"/>
        <v>634.31596770439876</v>
      </c>
      <c r="AB781" s="5">
        <f ca="1">AA781+((ABS(K781)/MAX(((F781)+(G781)*(W781))*(W781),
            0.000001))^2)/(2*'1D'!$I$5)</f>
        <v>635.38545155659813</v>
      </c>
      <c r="AC781" s="5">
        <f ca="1">((ABS(K781)*'1D'!$D$6)/(MAX(((F781)+(G781)*(W781))*(W781),
            0.000001)*MAX(((((F781)+(G781)*(W781))*(W781))/MAX((F781)+2*(W781)*SQRT(1+(G781)^2),
                    0.000001))^(2/3),
            0.000001)))^2</f>
        <v>3.8141460404132466E-3</v>
      </c>
      <c r="AD781" s="5">
        <f ca="1">ABS(ABS(K781)/MAX(((F781)+(G781)*(W781))*(W781),
        0.000001))/SQRT('1D'!$I$5*MAX((((F781)+(G781)*(W781))*(W781))/MAX((F781)+2*(G781)*(W781),
            0.000001),
        0.000001))</f>
        <v>1.0000000000000004</v>
      </c>
      <c r="AE781" s="5">
        <f ca="1">((F781)*(W781)^2)/2+(G781)*(W781)^3/3+(ABS(K781)^2)/('1D'!$I$5*MAX(((F781)+(G781)*(W781))*(W781),
        0.000001))</f>
        <v>35.686426155594638</v>
      </c>
      <c r="AF781" s="5">
        <f ca="1">IF($A$2=0,
    0,
    IFERROR(AB782+(((AC781+AC782)/2)*J782)+(IF(Z781&gt;Z782,
                '1D'!$D$8*((Z781^2-Z782^2)/(2*'1D'!$I$5)),
                '1D'!$D$9*((Z782^2-Z781^2)/(2*'1D'!$I$5)))+('1D'!$D$10*(ABS(I782)/90)*(MAX(Z781^2,
                        Z782^2)/(2*'1D'!$I$5))))-AB781,
        0))</f>
        <v>3.4157470064428708E-3</v>
      </c>
      <c r="AG781" s="5">
        <f ca="1">IF($A$2=0,
    1,
    IF(IFERROR(AG782,
            0)=0,
        0,
        IFERROR(IF(OR(ROUND(AD781,
                        3)&gt;=1,
                    AND(ABS(AF781)&lt;'1D'!$D$19,
                        AD781&lt;1)),
                1,
                0),
            0)))</f>
        <v>1</v>
      </c>
      <c r="AH781" s="5">
        <f ca="1">IFERROR(IF('1D'!V32="Supercritical",
        MAX('1D'!$D$16,
            IFERROR(L781,
                MAX('1D'!$D$16,
                    POWER((ABS(K781)^2)/('1D'!$I$5*MAX(F781,
                                0.1)^2),
                        1/3)))),
        IF('1D'!V32="Subcritical",
            MAX('1D'!$D$16,
                IFERROR(W781,
                    MAX('1D'!$D$16,
                        POWER((ABS(K781)^2)/('1D'!$I$5*MAX(F781,
                                    0.1)^2),
                            1/3)))),
            IF(IFERROR(T781,
                    -1E+99)&gt;=IFERROR(AE781,
                    -1E+99),
                MAX('1D'!$D$16,
                    IFERROR(L781,
                        MAX('1D'!$D$16,
                            POWER((ABS(K781)^2)/('1D'!$I$5*MAX(F781,
                                        0.1)^2),
                                1/3)))),
                MAX('1D'!$D$16,
                    IFERROR(W781,
                        MAX('1D'!$D$16,
                            POWER((ABS(K781)^2)/('1D'!$I$5*MAX(F781,
                                        0.1)^2),
                                1/3))))))),
    MAX('1D'!$D$16,
        POWER((ABS(K781)^2)/('1D'!$I$5*MAX(F781,
                    0.1)^2),
            1/3)))</f>
        <v>2.0411692021517887</v>
      </c>
      <c r="AI781" s="5">
        <f t="shared" ca="1" si="176"/>
        <v>634.21816920215178</v>
      </c>
      <c r="AJ781" s="5">
        <f ca="1">AI781+((ABS(K781)/MAX(((F781)+(G781)*(AH781))*(AH781),
            0.000001))^2)/(2*'1D'!$I$5)</f>
        <v>635.39259253909484</v>
      </c>
      <c r="AM781">
        <v>0</v>
      </c>
      <c r="AN781">
        <v>0</v>
      </c>
      <c r="AO781" s="5">
        <f t="shared" si="177"/>
        <v>0</v>
      </c>
      <c r="AP781" s="5">
        <f t="shared" si="181"/>
        <v>0</v>
      </c>
      <c r="AQ781" s="5">
        <f ca="1">ABS(ABS(K781)/MAX(((F781)+(G781)*(AH781))*(AH781),
        0.000001))/SQRT('1D'!$I$5*MAX((((F781)+(G781)*(AH781))*(AH781))/MAX((F781)+2*(G781)*(AH781),
            0.000001),
        0.000001))</f>
        <v>1.0727235886044055</v>
      </c>
      <c r="AR781" s="5" t="str">
        <f t="shared" ca="1" si="178"/>
        <v>Supercritical</v>
      </c>
      <c r="AS781" s="5">
        <f ca="1">((ABS(K781)*'1D'!$D$6)/(MAX(((F781)+(G781)*(AH781))*(AH781),
            0.000001)*MAX(((((F781)+(G781)*(AH781))*(AH781))/MAX((F781)+2*(AH781)*SQRT(1+(G781)^2),
                    0.000001))^(2/3),
            0.000001)))^2</f>
        <v>4.3358367565141456E-3</v>
      </c>
    </row>
    <row r="782" spans="1:45" x14ac:dyDescent="0.35">
      <c r="A782">
        <v>773</v>
      </c>
      <c r="B782">
        <v>771.99599999999998</v>
      </c>
      <c r="C782">
        <v>616090.92799999996</v>
      </c>
      <c r="D782">
        <v>3097234.8530000001</v>
      </c>
      <c r="E782">
        <v>632.17650000000003</v>
      </c>
      <c r="F782">
        <v>5.2</v>
      </c>
      <c r="G782">
        <v>0</v>
      </c>
      <c r="H782" t="s">
        <v>176</v>
      </c>
      <c r="I782">
        <v>5.7000000000000002E-2</v>
      </c>
      <c r="J782" s="5">
        <f t="shared" si="179"/>
        <v>1</v>
      </c>
      <c r="K782" s="5">
        <f t="shared" ca="1" si="180"/>
        <v>50.95</v>
      </c>
      <c r="L782" s="5">
        <f ca="1">IF($A$2=0,
    IFERROR(L781,
        MAX('1D'!$D$16,
            POWER((ABS(K782)^2)/('1D'!$I$5*MAX(F782,
                        0.1)^2),
                1/3))),
    IF(IFERROR(V781,
            0)=0,
        IFERROR(L781,
            MAX('1D'!$D$16,
                POWER((ABS(K782)^2)/('1D'!$I$5*MAX(F782,
                            0.1)^2),
                    1/3))),
        IF(OR(IFERROR(L782,
                    0)=0,
                IFERROR(S781,
                    0)&lt;1,
                IFERROR(S782,
                    0)&lt;1),
            MAX('1D'!$D$16,
                POWER((ABS(K782)^2)/('1D'!$I$5*MAX(F782,
                            0.1)^2),
                    1/3)),
            IF(IFERROR(U782,
                    0)&gt;0,
                MAX('1D'!$D$16,
                    IFERROR(L782,
                        0)+((IFERROR(U782,
                                0))*'1D'!$D$18*IF((IFERROR(S782,
                                    0))&lt;1,
                            1,
                            -1))),
                IF(IFERROR(U782,
                        0)&lt;0,
                    IF(ABS((MAX('1D'!$D$16,
                                    POWER((ABS(K782)^2)/('1D'!$I$5*MAX(F782,
                                                0.1)^2),
                                        1/3)))-IFERROR(L782,
                                0))&gt;'1D'!$D$19,
                        MAX('1D'!$D$16,
                            IF((MAX('1D'!$D$16,
                                        POWER((ABS(K782)^2)/('1D'!$I$5*MAX(F782,
                                                    0.1)^2),
                                            1/3)))&gt;IFERROR(L782,
                                    0),
                                MIN((MAX('1D'!$D$16,
                                            POWER((ABS(K782)^2)/('1D'!$I$5*MAX(F782,
                                                        0.1)^2),
                                                1/3))),
                                    IFERROR(L782,
                                        0)+(MIN(ABS(IFERROR(U782,
                                                    0))*'1D'!$D$18,
                                            ABS((MAX('1D'!$D$16,
                                                        POWER((ABS(K782)^2)/('1D'!$I$5*MAX(F782,
                                                                    0.1)^2),
                                                            1/3)))-IFERROR(L782,
                                                    0))))),
                                MAX((MAX('1D'!$D$16,
                                            POWER((ABS(K782)^2)/('1D'!$I$5*MAX(F782,
                                                        0.1)^2),
                                                1/3))),
                                    IFERROR(L782,
                                        0)-(MIN(ABS(IFERROR(U782,
                                                    0))*'1D'!$D$18,
                                            ABS((MAX('1D'!$D$16,
                                                        POWER((ABS(K782)^2)/('1D'!$I$5*MAX(F782,
                                                                    0.1)^2),
                                                            1/3)))-IFERROR(L782,
                                                    0))))))),
                        MAX('1D'!$D$16,
                            POWER((ABS(K782)^2)/('1D'!$I$5*MAX(F782,
                                        0.1)^2),
                                1/3))),
                    MAX('1D'!$D$16,
                        IFERROR(L782,
                            0)))))))</f>
        <v>2.0411692021517887</v>
      </c>
      <c r="M782" s="5">
        <f t="shared" ca="1" si="168"/>
        <v>10.614079851189301</v>
      </c>
      <c r="N782" s="5">
        <f t="shared" ca="1" si="169"/>
        <v>1.1434704692804873</v>
      </c>
      <c r="O782" s="5">
        <f t="shared" ca="1" si="170"/>
        <v>4.8002276894771132</v>
      </c>
      <c r="P782" s="5">
        <f t="shared" ca="1" si="171"/>
        <v>634.2176692021518</v>
      </c>
      <c r="Q782" s="5">
        <f ca="1">P782+((ABS(K782)/MAX(((F782)+(G782)*(L782))*(L782),
            0.000001))^2)/(2*'1D'!$I$5)</f>
        <v>635.39209253909485</v>
      </c>
      <c r="R782" s="5">
        <f ca="1">((ABS(K782)*'1D'!$D$6)/(MAX(((F782)+(G782)*(L782))*(L782),
            0.000001)*MAX(((((F782)+(G782)*(L782))*(L782))/MAX((F782)+2*(L782)*SQRT(1+(G782)^2),
                    0.000001))^(2/3),
            0.000001)))^2</f>
        <v>4.3358367565141456E-3</v>
      </c>
      <c r="S782" s="5">
        <f ca="1">ABS(ABS(K782)/MAX(((F782)+(G782)*(L782))*(L782),
        0.000001))/SQRT('1D'!$I$5*MAX((((F782)+(G782)*(L782))*(L782))/MAX((F782)+2*(G782)*(L782),
            0.000001),
        0.000001))</f>
        <v>1.0727235886044055</v>
      </c>
      <c r="T782" s="5">
        <f ca="1">((F782)*(L782)^2)/2+(G782)*(L782)^3/3+(ABS(K782)^2)/('1D'!$I$5*MAX(((F782)+(G782)*(L782))*(L782),
        0.000001))</f>
        <v>35.763412605541333</v>
      </c>
      <c r="U782" s="5">
        <f ca="1">IF($A$2=0,
    0,
    IFERROR(Q781-(((R781+R782)/2)*J782)-(IF(O781&gt;O782,
                '1D'!$D$8*((O781^2-O782^2)/(2*'1D'!$I$5)),
                '1D'!$D$9*((O782^2-O781^2)/(2*'1D'!$I$5)))+('1D'!$D$10*(ABS(I782)/90)*(MAX(O781^2,
                        O782^2)/(2*'1D'!$I$5))))-Q782,
        0))</f>
        <v>-3.9474069734524164E-3</v>
      </c>
      <c r="V782" s="5">
        <f ca="1">IF($A$2=0,
    1,
    IF(IFERROR(V781,
            0)=0,
        0,
        IFERROR(IF(ROUND(S782,
                    3)=1,
                1,
                IF(AND(ABS(U782)&lt;'1D'!$D$19,
                        S782&gt;1),
                    1,
                    0)),
            0)))</f>
        <v>0</v>
      </c>
      <c r="W782" s="5">
        <f ca="1">IF($A$2=0,
    MAX(MAX('1D'!$D$16,
            MAX('1D'!$D$16,
                POWER((ABS(K782)^2)/('1D'!$I$5*MAX(F782,
                            0.1)^2),
                    1/3))),
        IFERROR(W1396,
            MAX(MAX('1D'!$D$16,
                    MAX('1D'!$D$16,
                        POWER((ABS(K782)^2)/('1D'!$I$5*MAX(F782,
                                    0.1)^2),
                            1/3))),
                ($L$2)-E1396))),
    IF(IFERROR(AG783,
            0)=0,
        MAX(MAX('1D'!$D$16,
                MAX('1D'!$D$16,
                    POWER((ABS(K782)^2)/('1D'!$I$5*MAX(F782,
                                0.1)^2),
                        1/3))),
            IFERROR(W1396,
                MAX(MAX('1D'!$D$16,
                        MAX('1D'!$D$16,
                            POWER((ABS(K782)^2)/('1D'!$I$5*MAX(F782,
                                        0.1)^2),
                                1/3))),
                    ($L$2)-E1396))),
        IF(IFERROR(W782,
                0)=0,
            MAX(MAX('1D'!$D$16,
                    MAX('1D'!$D$16,
                        POWER((ABS(K782)^2)/('1D'!$I$5*MAX(F782,
                                    0.1)^2),
                            1/3))),
                IFERROR(W1396,
                    MAX(MAX('1D'!$D$16,
                            MAX('1D'!$D$16,
                                POWER((ABS(K782)^2)/('1D'!$I$5*MAX(F782,
                                            0.1)^2),
                                    1/3))),
                        ($L$2)-E1396))),
            IF(OR(IFERROR(AD782,
                        0)&gt;=1,
                    IFERROR(AD783,
                        0)&gt;=1),
                MAX('1D'!$D$16,
                    MAX('1D'!$D$16,
                        POWER((ABS(K782)^2)/('1D'!$I$5*MAX(F782,
                                    0.1)^2),
                            1/3))),
                IF(ABS(IFERROR(AF782,
                            0))&lt;'1D'!$D$19,
                    MAX(MAX('1D'!$D$16,
                            MAX('1D'!$D$16,
                                POWER((ABS(K782)^2)/('1D'!$I$5*MAX(F782,
                                            0.1)^2),
                                    1/3))),
                        IFERROR(W782,
                            0)),
                    MAX(MAX('1D'!$D$16,
                            MAX('1D'!$D$16,
                                POWER((ABS(K782)^2)/('1D'!$I$5*MAX(F782,
                                            0.1)^2),
                                    1/3))),
                        (IFERROR(W782,
                                0))+((IFERROR(AF782,
                                    0))*'1D'!$D$18)))))))</f>
        <v>2.1389677043987478</v>
      </c>
      <c r="X782" s="5">
        <f t="shared" ca="1" si="172"/>
        <v>11.122632062873489</v>
      </c>
      <c r="Y782" s="5">
        <f t="shared" ca="1" si="173"/>
        <v>1.1735290000551568</v>
      </c>
      <c r="Z782" s="5">
        <f t="shared" ca="1" si="174"/>
        <v>4.5807502857230418</v>
      </c>
      <c r="AA782" s="5">
        <f t="shared" ca="1" si="175"/>
        <v>634.31546770439877</v>
      </c>
      <c r="AB782" s="5">
        <f ca="1">AA782+((ABS(K782)/MAX(((F782)+(G782)*(W782))*(W782),
            0.000001))^2)/(2*'1D'!$I$5)</f>
        <v>635.38495155659814</v>
      </c>
      <c r="AC782" s="5">
        <f ca="1">((ABS(K782)*'1D'!$D$6)/(MAX(((F782)+(G782)*(W782))*(W782),
            0.000001)*MAX(((((F782)+(G782)*(W782))*(W782))/MAX((F782)+2*(W782)*SQRT(1+(G782)^2),
                    0.000001))^(2/3),
            0.000001)))^2</f>
        <v>3.8141460404132466E-3</v>
      </c>
      <c r="AD782" s="5">
        <f ca="1">ABS(ABS(K782)/MAX(((F782)+(G782)*(W782))*(W782),
        0.000001))/SQRT('1D'!$I$5*MAX((((F782)+(G782)*(W782))*(W782))/MAX((F782)+2*(G782)*(W782),
            0.000001),
        0.000001))</f>
        <v>1.0000000000000004</v>
      </c>
      <c r="AE782" s="5">
        <f ca="1">((F782)*(W782)^2)/2+(G782)*(W782)^3/3+(ABS(K782)^2)/('1D'!$I$5*MAX(((F782)+(G782)*(W782))*(W782),
        0.000001))</f>
        <v>35.686426155594638</v>
      </c>
      <c r="AF782" s="5">
        <f ca="1">IF($A$2=0,
    0,
    IFERROR(AB783+(((AC782+AC783)/2)*J783)+(IF(Z782&gt;Z783,
                '1D'!$D$8*((Z782^2-Z783^2)/(2*'1D'!$I$5)),
                '1D'!$D$9*((Z783^2-Z782^2)/(2*'1D'!$I$5)))+('1D'!$D$10*(ABS(I783)/90)*(MAX(Z782^2,
                        Z783^2)/(2*'1D'!$I$5))))-AB782,
        0))</f>
        <v>3.3141460404522149E-3</v>
      </c>
      <c r="AG782" s="5">
        <f ca="1">IF($A$2=0,
    1,
    IF(IFERROR(AG783,
            0)=0,
        0,
        IFERROR(IF(OR(ROUND(AD782,
                        3)&gt;=1,
                    AND(ABS(AF782)&lt;'1D'!$D$19,
                        AD782&lt;1)),
                1,
                0),
            0)))</f>
        <v>1</v>
      </c>
      <c r="AH782" s="5">
        <f ca="1">IFERROR(IF('1D'!V32="Supercritical",
        MAX('1D'!$D$16,
            IFERROR(L782,
                MAX('1D'!$D$16,
                    POWER((ABS(K782)^2)/('1D'!$I$5*MAX(F782,
                                0.1)^2),
                        1/3)))),
        IF('1D'!V32="Subcritical",
            MAX('1D'!$D$16,
                IFERROR(W782,
                    MAX('1D'!$D$16,
                        POWER((ABS(K782)^2)/('1D'!$I$5*MAX(F782,
                                    0.1)^2),
                            1/3)))),
            IF(IFERROR(T782,
                    -1E+99)&gt;=IFERROR(AE782,
                    -1E+99),
                MAX('1D'!$D$16,
                    IFERROR(L782,
                        MAX('1D'!$D$16,
                            POWER((ABS(K782)^2)/('1D'!$I$5*MAX(F782,
                                        0.1)^2),
                                1/3)))),
                MAX('1D'!$D$16,
                    IFERROR(W782,
                        MAX('1D'!$D$16,
                            POWER((ABS(K782)^2)/('1D'!$I$5*MAX(F782,
                                        0.1)^2),
                                1/3))))))),
    MAX('1D'!$D$16,
        POWER((ABS(K782)^2)/('1D'!$I$5*MAX(F782,
                    0.1)^2),
            1/3)))</f>
        <v>2.0411692021517887</v>
      </c>
      <c r="AI782" s="5">
        <f t="shared" ca="1" si="176"/>
        <v>634.2176692021518</v>
      </c>
      <c r="AJ782" s="5">
        <f ca="1">AI782+((ABS(K782)/MAX(((F782)+(G782)*(AH782))*(AH782),
            0.000001))^2)/(2*'1D'!$I$5)</f>
        <v>635.39209253909485</v>
      </c>
      <c r="AM782">
        <v>0</v>
      </c>
      <c r="AN782">
        <v>0</v>
      </c>
      <c r="AO782" s="5">
        <f t="shared" si="177"/>
        <v>0</v>
      </c>
      <c r="AP782" s="5">
        <f t="shared" si="181"/>
        <v>0</v>
      </c>
      <c r="AQ782" s="5">
        <f ca="1">ABS(ABS(K782)/MAX(((F782)+(G782)*(AH782))*(AH782),
        0.000001))/SQRT('1D'!$I$5*MAX((((F782)+(G782)*(AH782))*(AH782))/MAX((F782)+2*(G782)*(AH782),
            0.000001),
        0.000001))</f>
        <v>1.0727235886044055</v>
      </c>
      <c r="AR782" s="5" t="str">
        <f t="shared" ca="1" si="178"/>
        <v>Supercritical</v>
      </c>
      <c r="AS782" s="5">
        <f ca="1">((ABS(K782)*'1D'!$D$6)/(MAX(((F782)+(G782)*(AH782))*(AH782),
            0.000001)*MAX(((((F782)+(G782)*(AH782))*(AH782))/MAX((F782)+2*(AH782)*SQRT(1+(G782)^2),
                    0.000001))^(2/3),
            0.000001)))^2</f>
        <v>4.3358367565141456E-3</v>
      </c>
    </row>
    <row r="783" spans="1:45" x14ac:dyDescent="0.35">
      <c r="A783">
        <v>774</v>
      </c>
      <c r="B783">
        <v>772.99599999999998</v>
      </c>
      <c r="C783">
        <v>616090.88600000006</v>
      </c>
      <c r="D783">
        <v>3097233.8539999998</v>
      </c>
      <c r="E783">
        <v>632.17600000000004</v>
      </c>
      <c r="F783">
        <v>5.2</v>
      </c>
      <c r="G783">
        <v>0</v>
      </c>
      <c r="H783" t="s">
        <v>176</v>
      </c>
      <c r="I783">
        <v>0</v>
      </c>
      <c r="J783" s="5">
        <f t="shared" si="179"/>
        <v>1</v>
      </c>
      <c r="K783" s="5">
        <f t="shared" ca="1" si="180"/>
        <v>50.95</v>
      </c>
      <c r="L783" s="5">
        <f ca="1">IF($A$2=0,
    IFERROR(L782,
        MAX('1D'!$D$16,
            POWER((ABS(K783)^2)/('1D'!$I$5*MAX(F783,
                        0.1)^2),
                1/3))),
    IF(IFERROR(V782,
            0)=0,
        IFERROR(L782,
            MAX('1D'!$D$16,
                POWER((ABS(K783)^2)/('1D'!$I$5*MAX(F783,
                            0.1)^2),
                    1/3))),
        IF(OR(IFERROR(L783,
                    0)=0,
                IFERROR(S782,
                    0)&lt;1,
                IFERROR(S783,
                    0)&lt;1),
            MAX('1D'!$D$16,
                POWER((ABS(K783)^2)/('1D'!$I$5*MAX(F783,
                            0.1)^2),
                    1/3)),
            IF(IFERROR(U783,
                    0)&gt;0,
                MAX('1D'!$D$16,
                    IFERROR(L783,
                        0)+((IFERROR(U783,
                                0))*'1D'!$D$18*IF((IFERROR(S783,
                                    0))&lt;1,
                            1,
                            -1))),
                IF(IFERROR(U783,
                        0)&lt;0,
                    IF(ABS((MAX('1D'!$D$16,
                                    POWER((ABS(K783)^2)/('1D'!$I$5*MAX(F783,
                                                0.1)^2),
                                        1/3)))-IFERROR(L783,
                                0))&gt;'1D'!$D$19,
                        MAX('1D'!$D$16,
                            IF((MAX('1D'!$D$16,
                                        POWER((ABS(K783)^2)/('1D'!$I$5*MAX(F783,
                                                    0.1)^2),
                                            1/3)))&gt;IFERROR(L783,
                                    0),
                                MIN((MAX('1D'!$D$16,
                                            POWER((ABS(K783)^2)/('1D'!$I$5*MAX(F783,
                                                        0.1)^2),
                                                1/3))),
                                    IFERROR(L783,
                                        0)+(MIN(ABS(IFERROR(U783,
                                                    0))*'1D'!$D$18,
                                            ABS((MAX('1D'!$D$16,
                                                        POWER((ABS(K783)^2)/('1D'!$I$5*MAX(F783,
                                                                    0.1)^2),
                                                            1/3)))-IFERROR(L783,
                                                    0))))),
                                MAX((MAX('1D'!$D$16,
                                            POWER((ABS(K783)^2)/('1D'!$I$5*MAX(F783,
                                                        0.1)^2),
                                                1/3))),
                                    IFERROR(L783,
                                        0)-(MIN(ABS(IFERROR(U783,
                                                    0))*'1D'!$D$18,
                                            ABS((MAX('1D'!$D$16,
                                                        POWER((ABS(K783)^2)/('1D'!$I$5*MAX(F783,
                                                                    0.1)^2),
                                                            1/3)))-IFERROR(L783,
                                                    0))))))),
                        MAX('1D'!$D$16,
                            POWER((ABS(K783)^2)/('1D'!$I$5*MAX(F783,
                                        0.1)^2),
                                1/3))),
                    MAX('1D'!$D$16,
                        IFERROR(L783,
                            0)))))))</f>
        <v>2.0411692021517887</v>
      </c>
      <c r="M783" s="5">
        <f t="shared" ca="1" si="168"/>
        <v>10.614079851189301</v>
      </c>
      <c r="N783" s="5">
        <f t="shared" ca="1" si="169"/>
        <v>1.1434704692804873</v>
      </c>
      <c r="O783" s="5">
        <f t="shared" ca="1" si="170"/>
        <v>4.8002276894771132</v>
      </c>
      <c r="P783" s="5">
        <f t="shared" ca="1" si="171"/>
        <v>634.21716920215181</v>
      </c>
      <c r="Q783" s="5">
        <f ca="1">P783+((ABS(K783)/MAX(((F783)+(G783)*(L783))*(L783),
            0.000001))^2)/(2*'1D'!$I$5)</f>
        <v>635.39159253909486</v>
      </c>
      <c r="R783" s="5">
        <f ca="1">((ABS(K783)*'1D'!$D$6)/(MAX(((F783)+(G783)*(L783))*(L783),
            0.000001)*MAX(((((F783)+(G783)*(L783))*(L783))/MAX((F783)+2*(L783)*SQRT(1+(G783)^2),
                    0.000001))^(2/3),
            0.000001)))^2</f>
        <v>4.3358367565141456E-3</v>
      </c>
      <c r="S783" s="5">
        <f ca="1">ABS(ABS(K783)/MAX(((F783)+(G783)*(L783))*(L783),
        0.000001))/SQRT('1D'!$I$5*MAX((((F783)+(G783)*(L783))*(L783))/MAX((F783)+2*(G783)*(L783),
            0.000001),
        0.000001))</f>
        <v>1.0727235886044055</v>
      </c>
      <c r="T783" s="5">
        <f ca="1">((F783)*(L783)^2)/2+(G783)*(L783)^3/3+(ABS(K783)^2)/('1D'!$I$5*MAX(((F783)+(G783)*(L783))*(L783),
        0.000001))</f>
        <v>35.763412605541333</v>
      </c>
      <c r="U783" s="5">
        <f ca="1">IF($A$2=0,
    0,
    IFERROR(Q782-(((R782+R783)/2)*J783)-(IF(O782&gt;O783,
                '1D'!$D$8*((O782^2-O783^2)/(2*'1D'!$I$5)),
                '1D'!$D$9*((O783^2-O782^2)/(2*'1D'!$I$5)))+('1D'!$D$10*(ABS(I783)/90)*(MAX(O782^2,
                        O783^2)/(2*'1D'!$I$5))))-Q783,
        0))</f>
        <v>-3.8358367564796936E-3</v>
      </c>
      <c r="V783" s="5">
        <f ca="1">IF($A$2=0,
    1,
    IF(IFERROR(V782,
            0)=0,
        0,
        IFERROR(IF(ROUND(S783,
                    3)=1,
                1,
                IF(AND(ABS(U783)&lt;'1D'!$D$19,
                        S783&gt;1),
                    1,
                    0)),
            0)))</f>
        <v>0</v>
      </c>
      <c r="W783" s="5">
        <f ca="1">IF($A$2=0,
    MAX(MAX('1D'!$D$16,
            MAX('1D'!$D$16,
                POWER((ABS(K783)^2)/('1D'!$I$5*MAX(F783,
                            0.1)^2),
                    1/3))),
        IFERROR(W1396,
            MAX(MAX('1D'!$D$16,
                    MAX('1D'!$D$16,
                        POWER((ABS(K783)^2)/('1D'!$I$5*MAX(F783,
                                    0.1)^2),
                            1/3))),
                ($L$2)-E1396))),
    IF(IFERROR(AG784,
            0)=0,
        MAX(MAX('1D'!$D$16,
                MAX('1D'!$D$16,
                    POWER((ABS(K783)^2)/('1D'!$I$5*MAX(F783,
                                0.1)^2),
                        1/3))),
            IFERROR(W1396,
                MAX(MAX('1D'!$D$16,
                        MAX('1D'!$D$16,
                            POWER((ABS(K783)^2)/('1D'!$I$5*MAX(F783,
                                        0.1)^2),
                                1/3))),
                    ($L$2)-E1396))),
        IF(IFERROR(W783,
                0)=0,
            MAX(MAX('1D'!$D$16,
                    MAX('1D'!$D$16,
                        POWER((ABS(K783)^2)/('1D'!$I$5*MAX(F783,
                                    0.1)^2),
                            1/3))),
                IFERROR(W1396,
                    MAX(MAX('1D'!$D$16,
                            MAX('1D'!$D$16,
                                POWER((ABS(K783)^2)/('1D'!$I$5*MAX(F783,
                                            0.1)^2),
                                    1/3))),
                        ($L$2)-E1396))),
            IF(OR(IFERROR(AD783,
                        0)&gt;=1,
                    IFERROR(AD784,
                        0)&gt;=1),
                MAX('1D'!$D$16,
                    MAX('1D'!$D$16,
                        POWER((ABS(K783)^2)/('1D'!$I$5*MAX(F783,
                                    0.1)^2),
                            1/3))),
                IF(ABS(IFERROR(AF783,
                            0))&lt;'1D'!$D$19,
                    MAX(MAX('1D'!$D$16,
                            MAX('1D'!$D$16,
                                POWER((ABS(K783)^2)/('1D'!$I$5*MAX(F783,
                                            0.1)^2),
                                    1/3))),
                        IFERROR(W783,
                            0)),
                    MAX(MAX('1D'!$D$16,
                            MAX('1D'!$D$16,
                                POWER((ABS(K783)^2)/('1D'!$I$5*MAX(F783,
                                            0.1)^2),
                                    1/3))),
                        (IFERROR(W783,
                                0))+((IFERROR(AF783,
                                    0))*'1D'!$D$18)))))))</f>
        <v>2.1389677043987478</v>
      </c>
      <c r="X783" s="5">
        <f t="shared" ca="1" si="172"/>
        <v>11.122632062873489</v>
      </c>
      <c r="Y783" s="5">
        <f t="shared" ca="1" si="173"/>
        <v>1.1735290000551568</v>
      </c>
      <c r="Z783" s="5">
        <f t="shared" ca="1" si="174"/>
        <v>4.5807502857230418</v>
      </c>
      <c r="AA783" s="5">
        <f t="shared" ca="1" si="175"/>
        <v>634.31496770439878</v>
      </c>
      <c r="AB783" s="5">
        <f ca="1">AA783+((ABS(K783)/MAX(((F783)+(G783)*(W783))*(W783),
            0.000001))^2)/(2*'1D'!$I$5)</f>
        <v>635.38445155659815</v>
      </c>
      <c r="AC783" s="5">
        <f ca="1">((ABS(K783)*'1D'!$D$6)/(MAX(((F783)+(G783)*(W783))*(W783),
            0.000001)*MAX(((((F783)+(G783)*(W783))*(W783))/MAX((F783)+2*(W783)*SQRT(1+(G783)^2),
                    0.000001))^(2/3),
            0.000001)))^2</f>
        <v>3.8141460404132466E-3</v>
      </c>
      <c r="AD783" s="5">
        <f ca="1">ABS(ABS(K783)/MAX(((F783)+(G783)*(W783))*(W783),
        0.000001))/SQRT('1D'!$I$5*MAX((((F783)+(G783)*(W783))*(W783))/MAX((F783)+2*(G783)*(W783),
            0.000001),
        0.000001))</f>
        <v>1.0000000000000004</v>
      </c>
      <c r="AE783" s="5">
        <f ca="1">((F783)*(W783)^2)/2+(G783)*(W783)^3/3+(ABS(K783)^2)/('1D'!$I$5*MAX(((F783)+(G783)*(W783))*(W783),
        0.000001))</f>
        <v>35.686426155594638</v>
      </c>
      <c r="AF783" s="5">
        <f ca="1">IF($A$2=0,
    0,
    IFERROR(AB784+(((AC783+AC784)/2)*J784)+(IF(Z783&gt;Z784,
                '1D'!$D$8*((Z783^2-Z784^2)/(2*'1D'!$I$5)),
                '1D'!$D$9*((Z784^2-Z783^2)/(2*'1D'!$I$5)))+('1D'!$D$10*(ABS(I784)/90)*(MAX(Z783^2,
                        Z784^2)/(2*'1D'!$I$5))))-AB783,
        0))</f>
        <v>3.3103318943403792E-3</v>
      </c>
      <c r="AG783" s="5">
        <f ca="1">IF($A$2=0,
    1,
    IF(IFERROR(AG784,
            0)=0,
        0,
        IFERROR(IF(OR(ROUND(AD783,
                        3)&gt;=1,
                    AND(ABS(AF783)&lt;'1D'!$D$19,
                        AD783&lt;1)),
                1,
                0),
            0)))</f>
        <v>1</v>
      </c>
      <c r="AH783" s="5">
        <f ca="1">IFERROR(IF('1D'!V32="Supercritical",
        MAX('1D'!$D$16,
            IFERROR(L783,
                MAX('1D'!$D$16,
                    POWER((ABS(K783)^2)/('1D'!$I$5*MAX(F783,
                                0.1)^2),
                        1/3)))),
        IF('1D'!V32="Subcritical",
            MAX('1D'!$D$16,
                IFERROR(W783,
                    MAX('1D'!$D$16,
                        POWER((ABS(K783)^2)/('1D'!$I$5*MAX(F783,
                                    0.1)^2),
                            1/3)))),
            IF(IFERROR(T783,
                    -1E+99)&gt;=IFERROR(AE783,
                    -1E+99),
                MAX('1D'!$D$16,
                    IFERROR(L783,
                        MAX('1D'!$D$16,
                            POWER((ABS(K783)^2)/('1D'!$I$5*MAX(F783,
                                        0.1)^2),
                                1/3)))),
                MAX('1D'!$D$16,
                    IFERROR(W783,
                        MAX('1D'!$D$16,
                            POWER((ABS(K783)^2)/('1D'!$I$5*MAX(F783,
                                        0.1)^2),
                                1/3))))))),
    MAX('1D'!$D$16,
        POWER((ABS(K783)^2)/('1D'!$I$5*MAX(F783,
                    0.1)^2),
            1/3)))</f>
        <v>2.0411692021517887</v>
      </c>
      <c r="AI783" s="5">
        <f t="shared" ca="1" si="176"/>
        <v>634.21716920215181</v>
      </c>
      <c r="AJ783" s="5">
        <f ca="1">AI783+((ABS(K783)/MAX(((F783)+(G783)*(AH783))*(AH783),
            0.000001))^2)/(2*'1D'!$I$5)</f>
        <v>635.39159253909486</v>
      </c>
      <c r="AM783">
        <v>0</v>
      </c>
      <c r="AN783">
        <v>0</v>
      </c>
      <c r="AO783" s="5">
        <f t="shared" si="177"/>
        <v>0</v>
      </c>
      <c r="AP783" s="5">
        <f t="shared" si="181"/>
        <v>0</v>
      </c>
      <c r="AQ783" s="5">
        <f ca="1">ABS(ABS(K783)/MAX(((F783)+(G783)*(AH783))*(AH783),
        0.000001))/SQRT('1D'!$I$5*MAX((((F783)+(G783)*(AH783))*(AH783))/MAX((F783)+2*(G783)*(AH783),
            0.000001),
        0.000001))</f>
        <v>1.0727235886044055</v>
      </c>
      <c r="AR783" s="5" t="str">
        <f t="shared" ca="1" si="178"/>
        <v>Supercritical</v>
      </c>
      <c r="AS783" s="5">
        <f ca="1">((ABS(K783)*'1D'!$D$6)/(MAX(((F783)+(G783)*(AH783))*(AH783),
            0.000001)*MAX(((((F783)+(G783)*(AH783))*(AH783))/MAX((F783)+2*(AH783)*SQRT(1+(G783)^2),
                    0.000001))^(2/3),
            0.000001)))^2</f>
        <v>4.3358367565141456E-3</v>
      </c>
    </row>
    <row r="784" spans="1:45" x14ac:dyDescent="0.35">
      <c r="A784">
        <v>775</v>
      </c>
      <c r="B784">
        <v>773.995</v>
      </c>
      <c r="C784">
        <v>616090.84400000004</v>
      </c>
      <c r="D784">
        <v>3097232.855</v>
      </c>
      <c r="E784">
        <v>632.17550000000006</v>
      </c>
      <c r="F784">
        <v>5.2</v>
      </c>
      <c r="G784">
        <v>0</v>
      </c>
      <c r="H784" t="s">
        <v>176</v>
      </c>
      <c r="I784">
        <v>0</v>
      </c>
      <c r="J784" s="5">
        <f t="shared" si="179"/>
        <v>0.99900000000002365</v>
      </c>
      <c r="K784" s="5">
        <f t="shared" ca="1" si="180"/>
        <v>50.95</v>
      </c>
      <c r="L784" s="5">
        <f ca="1">IF($A$2=0,
    IFERROR(L783,
        MAX('1D'!$D$16,
            POWER((ABS(K784)^2)/('1D'!$I$5*MAX(F784,
                        0.1)^2),
                1/3))),
    IF(IFERROR(V783,
            0)=0,
        IFERROR(L783,
            MAX('1D'!$D$16,
                POWER((ABS(K784)^2)/('1D'!$I$5*MAX(F784,
                            0.1)^2),
                    1/3))),
        IF(OR(IFERROR(L784,
                    0)=0,
                IFERROR(S783,
                    0)&lt;1,
                IFERROR(S784,
                    0)&lt;1),
            MAX('1D'!$D$16,
                POWER((ABS(K784)^2)/('1D'!$I$5*MAX(F784,
                            0.1)^2),
                    1/3)),
            IF(IFERROR(U784,
                    0)&gt;0,
                MAX('1D'!$D$16,
                    IFERROR(L784,
                        0)+((IFERROR(U784,
                                0))*'1D'!$D$18*IF((IFERROR(S784,
                                    0))&lt;1,
                            1,
                            -1))),
                IF(IFERROR(U784,
                        0)&lt;0,
                    IF(ABS((MAX('1D'!$D$16,
                                    POWER((ABS(K784)^2)/('1D'!$I$5*MAX(F784,
                                                0.1)^2),
                                        1/3)))-IFERROR(L784,
                                0))&gt;'1D'!$D$19,
                        MAX('1D'!$D$16,
                            IF((MAX('1D'!$D$16,
                                        POWER((ABS(K784)^2)/('1D'!$I$5*MAX(F784,
                                                    0.1)^2),
                                            1/3)))&gt;IFERROR(L784,
                                    0),
                                MIN((MAX('1D'!$D$16,
                                            POWER((ABS(K784)^2)/('1D'!$I$5*MAX(F784,
                                                        0.1)^2),
                                                1/3))),
                                    IFERROR(L784,
                                        0)+(MIN(ABS(IFERROR(U784,
                                                    0))*'1D'!$D$18,
                                            ABS((MAX('1D'!$D$16,
                                                        POWER((ABS(K784)^2)/('1D'!$I$5*MAX(F784,
                                                                    0.1)^2),
                                                            1/3)))-IFERROR(L784,
                                                    0))))),
                                MAX((MAX('1D'!$D$16,
                                            POWER((ABS(K784)^2)/('1D'!$I$5*MAX(F784,
                                                        0.1)^2),
                                                1/3))),
                                    IFERROR(L784,
                                        0)-(MIN(ABS(IFERROR(U784,
                                                    0))*'1D'!$D$18,
                                            ABS((MAX('1D'!$D$16,
                                                        POWER((ABS(K784)^2)/('1D'!$I$5*MAX(F784,
                                                                    0.1)^2),
                                                            1/3)))-IFERROR(L784,
                                                    0))))))),
                        MAX('1D'!$D$16,
                            POWER((ABS(K784)^2)/('1D'!$I$5*MAX(F784,
                                        0.1)^2),
                                1/3))),
                    MAX('1D'!$D$16,
                        IFERROR(L784,
                            0)))))))</f>
        <v>2.0411692021517887</v>
      </c>
      <c r="M784" s="5">
        <f t="shared" ca="1" si="168"/>
        <v>10.614079851189301</v>
      </c>
      <c r="N784" s="5">
        <f t="shared" ca="1" si="169"/>
        <v>1.1434704692804873</v>
      </c>
      <c r="O784" s="5">
        <f t="shared" ca="1" si="170"/>
        <v>4.8002276894771132</v>
      </c>
      <c r="P784" s="5">
        <f t="shared" ca="1" si="171"/>
        <v>634.21666920215182</v>
      </c>
      <c r="Q784" s="5">
        <f ca="1">P784+((ABS(K784)/MAX(((F784)+(G784)*(L784))*(L784),
            0.000001))^2)/(2*'1D'!$I$5)</f>
        <v>635.39109253909487</v>
      </c>
      <c r="R784" s="5">
        <f ca="1">((ABS(K784)*'1D'!$D$6)/(MAX(((F784)+(G784)*(L784))*(L784),
            0.000001)*MAX(((((F784)+(G784)*(L784))*(L784))/MAX((F784)+2*(L784)*SQRT(1+(G784)^2),
                    0.000001))^(2/3),
            0.000001)))^2</f>
        <v>4.3358367565141456E-3</v>
      </c>
      <c r="S784" s="5">
        <f ca="1">ABS(ABS(K784)/MAX(((F784)+(G784)*(L784))*(L784),
        0.000001))/SQRT('1D'!$I$5*MAX((((F784)+(G784)*(L784))*(L784))/MAX((F784)+2*(G784)*(L784),
            0.000001),
        0.000001))</f>
        <v>1.0727235886044055</v>
      </c>
      <c r="T784" s="5">
        <f ca="1">((F784)*(L784)^2)/2+(G784)*(L784)^3/3+(ABS(K784)^2)/('1D'!$I$5*MAX(((F784)+(G784)*(L784))*(L784),
        0.000001))</f>
        <v>35.763412605541333</v>
      </c>
      <c r="U784" s="5">
        <f ca="1">IF($A$2=0,
    0,
    IFERROR(Q783-(((R783+R784)/2)*J784)-(IF(O783&gt;O784,
                '1D'!$D$8*((O783^2-O784^2)/(2*'1D'!$I$5)),
                '1D'!$D$9*((O784^2-O783^2)/(2*'1D'!$I$5)))+('1D'!$D$10*(ABS(I784)/90)*(MAX(O783^2,
                        O784^2)/(2*'1D'!$I$5))))-Q784,
        0))</f>
        <v>-3.8315009197731342E-3</v>
      </c>
      <c r="V784" s="5">
        <f ca="1">IF($A$2=0,
    1,
    IF(IFERROR(V783,
            0)=0,
        0,
        IFERROR(IF(ROUND(S784,
                    3)=1,
                1,
                IF(AND(ABS(U784)&lt;'1D'!$D$19,
                        S784&gt;1),
                    1,
                    0)),
            0)))</f>
        <v>0</v>
      </c>
      <c r="W784" s="5">
        <f ca="1">IF($A$2=0,
    MAX(MAX('1D'!$D$16,
            MAX('1D'!$D$16,
                POWER((ABS(K784)^2)/('1D'!$I$5*MAX(F784,
                            0.1)^2),
                    1/3))),
        IFERROR(W1396,
            MAX(MAX('1D'!$D$16,
                    MAX('1D'!$D$16,
                        POWER((ABS(K784)^2)/('1D'!$I$5*MAX(F784,
                                    0.1)^2),
                            1/3))),
                ($L$2)-E1396))),
    IF(IFERROR(AG785,
            0)=0,
        MAX(MAX('1D'!$D$16,
                MAX('1D'!$D$16,
                    POWER((ABS(K784)^2)/('1D'!$I$5*MAX(F784,
                                0.1)^2),
                        1/3))),
            IFERROR(W1396,
                MAX(MAX('1D'!$D$16,
                        MAX('1D'!$D$16,
                            POWER((ABS(K784)^2)/('1D'!$I$5*MAX(F784,
                                        0.1)^2),
                                1/3))),
                    ($L$2)-E1396))),
        IF(IFERROR(W784,
                0)=0,
            MAX(MAX('1D'!$D$16,
                    MAX('1D'!$D$16,
                        POWER((ABS(K784)^2)/('1D'!$I$5*MAX(F784,
                                    0.1)^2),
                            1/3))),
                IFERROR(W1396,
                    MAX(MAX('1D'!$D$16,
                            MAX('1D'!$D$16,
                                POWER((ABS(K784)^2)/('1D'!$I$5*MAX(F784,
                                            0.1)^2),
                                    1/3))),
                        ($L$2)-E1396))),
            IF(OR(IFERROR(AD784,
                        0)&gt;=1,
                    IFERROR(AD785,
                        0)&gt;=1),
                MAX('1D'!$D$16,
                    MAX('1D'!$D$16,
                        POWER((ABS(K784)^2)/('1D'!$I$5*MAX(F784,
                                    0.1)^2),
                            1/3))),
                IF(ABS(IFERROR(AF784,
                            0))&lt;'1D'!$D$19,
                    MAX(MAX('1D'!$D$16,
                            MAX('1D'!$D$16,
                                POWER((ABS(K784)^2)/('1D'!$I$5*MAX(F784,
                                            0.1)^2),
                                    1/3))),
                        IFERROR(W784,
                            0)),
                    MAX(MAX('1D'!$D$16,
                            MAX('1D'!$D$16,
                                POWER((ABS(K784)^2)/('1D'!$I$5*MAX(F784,
                                            0.1)^2),
                                    1/3))),
                        (IFERROR(W784,
                                0))+((IFERROR(AF784,
                                    0))*'1D'!$D$18)))))))</f>
        <v>2.1389677043987478</v>
      </c>
      <c r="X784" s="5">
        <f t="shared" ca="1" si="172"/>
        <v>11.122632062873489</v>
      </c>
      <c r="Y784" s="5">
        <f t="shared" ca="1" si="173"/>
        <v>1.1735290000551568</v>
      </c>
      <c r="Z784" s="5">
        <f t="shared" ca="1" si="174"/>
        <v>4.5807502857230418</v>
      </c>
      <c r="AA784" s="5">
        <f t="shared" ca="1" si="175"/>
        <v>634.31446770439879</v>
      </c>
      <c r="AB784" s="5">
        <f ca="1">AA784+((ABS(K784)/MAX(((F784)+(G784)*(W784))*(W784),
            0.000001))^2)/(2*'1D'!$I$5)</f>
        <v>635.38395155659816</v>
      </c>
      <c r="AC784" s="5">
        <f ca="1">((ABS(K784)*'1D'!$D$6)/(MAX(((F784)+(G784)*(W784))*(W784),
            0.000001)*MAX(((((F784)+(G784)*(W784))*(W784))/MAX((F784)+2*(W784)*SQRT(1+(G784)^2),
                    0.000001))^(2/3),
            0.000001)))^2</f>
        <v>3.8141460404132466E-3</v>
      </c>
      <c r="AD784" s="5">
        <f ca="1">ABS(ABS(K784)/MAX(((F784)+(G784)*(W784))*(W784),
        0.000001))/SQRT('1D'!$I$5*MAX((((F784)+(G784)*(W784))*(W784))/MAX((F784)+2*(G784)*(W784),
            0.000001),
        0.000001))</f>
        <v>1.0000000000000004</v>
      </c>
      <c r="AE784" s="5">
        <f ca="1">((F784)*(W784)^2)/2+(G784)*(W784)^3/3+(ABS(K784)^2)/('1D'!$I$5*MAX(((F784)+(G784)*(W784))*(W784),
        0.000001))</f>
        <v>35.686426155594638</v>
      </c>
      <c r="AF784" s="5">
        <f ca="1">IF($A$2=0,
    0,
    IFERROR(AB785+(((AC784+AC785)/2)*J785)+(IF(Z784&gt;Z785,
                '1D'!$D$8*((Z784^2-Z785^2)/(2*'1D'!$I$5)),
                '1D'!$D$9*((Z785^2-Z784^2)/(2*'1D'!$I$5)))+('1D'!$D$10*(ABS(I785)/90)*(MAX(Z784^2,
                        Z785^2)/(2*'1D'!$I$5))))-AB784,
        0))</f>
        <v>3.4157470063291839E-3</v>
      </c>
      <c r="AG784" s="5">
        <f ca="1">IF($A$2=0,
    1,
    IF(IFERROR(AG785,
            0)=0,
        0,
        IFERROR(IF(OR(ROUND(AD784,
                        3)&gt;=1,
                    AND(ABS(AF784)&lt;'1D'!$D$19,
                        AD784&lt;1)),
                1,
                0),
            0)))</f>
        <v>1</v>
      </c>
      <c r="AH784" s="5">
        <f ca="1">IFERROR(IF('1D'!V32="Supercritical",
        MAX('1D'!$D$16,
            IFERROR(L784,
                MAX('1D'!$D$16,
                    POWER((ABS(K784)^2)/('1D'!$I$5*MAX(F784,
                                0.1)^2),
                        1/3)))),
        IF('1D'!V32="Subcritical",
            MAX('1D'!$D$16,
                IFERROR(W784,
                    MAX('1D'!$D$16,
                        POWER((ABS(K784)^2)/('1D'!$I$5*MAX(F784,
                                    0.1)^2),
                            1/3)))),
            IF(IFERROR(T784,
                    -1E+99)&gt;=IFERROR(AE784,
                    -1E+99),
                MAX('1D'!$D$16,
                    IFERROR(L784,
                        MAX('1D'!$D$16,
                            POWER((ABS(K784)^2)/('1D'!$I$5*MAX(F784,
                                        0.1)^2),
                                1/3)))),
                MAX('1D'!$D$16,
                    IFERROR(W784,
                        MAX('1D'!$D$16,
                            POWER((ABS(K784)^2)/('1D'!$I$5*MAX(F784,
                                        0.1)^2),
                                1/3))))))),
    MAX('1D'!$D$16,
        POWER((ABS(K784)^2)/('1D'!$I$5*MAX(F784,
                    0.1)^2),
            1/3)))</f>
        <v>2.0411692021517887</v>
      </c>
      <c r="AI784" s="5">
        <f t="shared" ca="1" si="176"/>
        <v>634.21666920215182</v>
      </c>
      <c r="AJ784" s="5">
        <f ca="1">AI784+((ABS(K784)/MAX(((F784)+(G784)*(AH784))*(AH784),
            0.000001))^2)/(2*'1D'!$I$5)</f>
        <v>635.39109253909487</v>
      </c>
      <c r="AM784">
        <v>0</v>
      </c>
      <c r="AN784">
        <v>0</v>
      </c>
      <c r="AO784" s="5">
        <f t="shared" si="177"/>
        <v>0</v>
      </c>
      <c r="AP784" s="5">
        <f t="shared" si="181"/>
        <v>0</v>
      </c>
      <c r="AQ784" s="5">
        <f ca="1">ABS(ABS(K784)/MAX(((F784)+(G784)*(AH784))*(AH784),
        0.000001))/SQRT('1D'!$I$5*MAX((((F784)+(G784)*(AH784))*(AH784))/MAX((F784)+2*(G784)*(AH784),
            0.000001),
        0.000001))</f>
        <v>1.0727235886044055</v>
      </c>
      <c r="AR784" s="5" t="str">
        <f t="shared" ca="1" si="178"/>
        <v>Supercritical</v>
      </c>
      <c r="AS784" s="5">
        <f ca="1">((ABS(K784)*'1D'!$D$6)/(MAX(((F784)+(G784)*(AH784))*(AH784),
            0.000001)*MAX(((((F784)+(G784)*(AH784))*(AH784))/MAX((F784)+2*(AH784)*SQRT(1+(G784)^2),
                    0.000001))^(2/3),
            0.000001)))^2</f>
        <v>4.3358367565141456E-3</v>
      </c>
    </row>
    <row r="785" spans="1:45" x14ac:dyDescent="0.35">
      <c r="A785">
        <v>776</v>
      </c>
      <c r="B785">
        <v>774.995</v>
      </c>
      <c r="C785">
        <v>616090.80200000003</v>
      </c>
      <c r="D785">
        <v>3097231.8560000001</v>
      </c>
      <c r="E785">
        <v>632.17499999999995</v>
      </c>
      <c r="F785">
        <v>5.2</v>
      </c>
      <c r="G785">
        <v>0</v>
      </c>
      <c r="H785" t="s">
        <v>176</v>
      </c>
      <c r="I785">
        <v>5.7000000000000002E-2</v>
      </c>
      <c r="J785" s="5">
        <f t="shared" si="179"/>
        <v>1</v>
      </c>
      <c r="K785" s="5">
        <f t="shared" ca="1" si="180"/>
        <v>50.95</v>
      </c>
      <c r="L785" s="5">
        <f ca="1">IF($A$2=0,
    IFERROR(L784,
        MAX('1D'!$D$16,
            POWER((ABS(K785)^2)/('1D'!$I$5*MAX(F785,
                        0.1)^2),
                1/3))),
    IF(IFERROR(V784,
            0)=0,
        IFERROR(L784,
            MAX('1D'!$D$16,
                POWER((ABS(K785)^2)/('1D'!$I$5*MAX(F785,
                            0.1)^2),
                    1/3))),
        IF(OR(IFERROR(L785,
                    0)=0,
                IFERROR(S784,
                    0)&lt;1,
                IFERROR(S785,
                    0)&lt;1),
            MAX('1D'!$D$16,
                POWER((ABS(K785)^2)/('1D'!$I$5*MAX(F785,
                            0.1)^2),
                    1/3)),
            IF(IFERROR(U785,
                    0)&gt;0,
                MAX('1D'!$D$16,
                    IFERROR(L785,
                        0)+((IFERROR(U785,
                                0))*'1D'!$D$18*IF((IFERROR(S785,
                                    0))&lt;1,
                            1,
                            -1))),
                IF(IFERROR(U785,
                        0)&lt;0,
                    IF(ABS((MAX('1D'!$D$16,
                                    POWER((ABS(K785)^2)/('1D'!$I$5*MAX(F785,
                                                0.1)^2),
                                        1/3)))-IFERROR(L785,
                                0))&gt;'1D'!$D$19,
                        MAX('1D'!$D$16,
                            IF((MAX('1D'!$D$16,
                                        POWER((ABS(K785)^2)/('1D'!$I$5*MAX(F785,
                                                    0.1)^2),
                                            1/3)))&gt;IFERROR(L785,
                                    0),
                                MIN((MAX('1D'!$D$16,
                                            POWER((ABS(K785)^2)/('1D'!$I$5*MAX(F785,
                                                        0.1)^2),
                                                1/3))),
                                    IFERROR(L785,
                                        0)+(MIN(ABS(IFERROR(U785,
                                                    0))*'1D'!$D$18,
                                            ABS((MAX('1D'!$D$16,
                                                        POWER((ABS(K785)^2)/('1D'!$I$5*MAX(F785,
                                                                    0.1)^2),
                                                            1/3)))-IFERROR(L785,
                                                    0))))),
                                MAX((MAX('1D'!$D$16,
                                            POWER((ABS(K785)^2)/('1D'!$I$5*MAX(F785,
                                                        0.1)^2),
                                                1/3))),
                                    IFERROR(L785,
                                        0)-(MIN(ABS(IFERROR(U785,
                                                    0))*'1D'!$D$18,
                                            ABS((MAX('1D'!$D$16,
                                                        POWER((ABS(K785)^2)/('1D'!$I$5*MAX(F785,
                                                                    0.1)^2),
                                                            1/3)))-IFERROR(L785,
                                                    0))))))),
                        MAX('1D'!$D$16,
                            POWER((ABS(K785)^2)/('1D'!$I$5*MAX(F785,
                                        0.1)^2),
                                1/3))),
                    MAX('1D'!$D$16,
                        IFERROR(L785,
                            0)))))))</f>
        <v>2.0411692021517887</v>
      </c>
      <c r="M785" s="5">
        <f t="shared" ca="1" si="168"/>
        <v>10.614079851189301</v>
      </c>
      <c r="N785" s="5">
        <f t="shared" ca="1" si="169"/>
        <v>1.1434704692804873</v>
      </c>
      <c r="O785" s="5">
        <f t="shared" ca="1" si="170"/>
        <v>4.8002276894771132</v>
      </c>
      <c r="P785" s="5">
        <f t="shared" ca="1" si="171"/>
        <v>634.21616920215172</v>
      </c>
      <c r="Q785" s="5">
        <f ca="1">P785+((ABS(K785)/MAX(((F785)+(G785)*(L785))*(L785),
            0.000001))^2)/(2*'1D'!$I$5)</f>
        <v>635.39059253909477</v>
      </c>
      <c r="R785" s="5">
        <f ca="1">((ABS(K785)*'1D'!$D$6)/(MAX(((F785)+(G785)*(L785))*(L785),
            0.000001)*MAX(((((F785)+(G785)*(L785))*(L785))/MAX((F785)+2*(L785)*SQRT(1+(G785)^2),
                    0.000001))^(2/3),
            0.000001)))^2</f>
        <v>4.3358367565141456E-3</v>
      </c>
      <c r="S785" s="5">
        <f ca="1">ABS(ABS(K785)/MAX(((F785)+(G785)*(L785))*(L785),
        0.000001))/SQRT('1D'!$I$5*MAX((((F785)+(G785)*(L785))*(L785))/MAX((F785)+2*(G785)*(L785),
            0.000001),
        0.000001))</f>
        <v>1.0727235886044055</v>
      </c>
      <c r="T785" s="5">
        <f ca="1">((F785)*(L785)^2)/2+(G785)*(L785)^3/3+(ABS(K785)^2)/('1D'!$I$5*MAX(((F785)+(G785)*(L785))*(L785),
        0.000001))</f>
        <v>35.763412605541333</v>
      </c>
      <c r="U785" s="5">
        <f ca="1">IF($A$2=0,
    0,
    IFERROR(Q784-(((R784+R785)/2)*J785)-(IF(O784&gt;O785,
                '1D'!$D$8*((O784^2-O785^2)/(2*'1D'!$I$5)),
                '1D'!$D$9*((O785^2-O784^2)/(2*'1D'!$I$5)))+('1D'!$D$10*(ABS(I785)/90)*(MAX(O784^2,
                        O785^2)/(2*'1D'!$I$5))))-Q785,
        0))</f>
        <v>-3.9474069733387296E-3</v>
      </c>
      <c r="V785" s="5">
        <f ca="1">IF($A$2=0,
    1,
    IF(IFERROR(V784,
            0)=0,
        0,
        IFERROR(IF(ROUND(S785,
                    3)=1,
                1,
                IF(AND(ABS(U785)&lt;'1D'!$D$19,
                        S785&gt;1),
                    1,
                    0)),
            0)))</f>
        <v>0</v>
      </c>
      <c r="W785" s="5">
        <f ca="1">IF($A$2=0,
    MAX(MAX('1D'!$D$16,
            MAX('1D'!$D$16,
                POWER((ABS(K785)^2)/('1D'!$I$5*MAX(F785,
                            0.1)^2),
                    1/3))),
        IFERROR(W1396,
            MAX(MAX('1D'!$D$16,
                    MAX('1D'!$D$16,
                        POWER((ABS(K785)^2)/('1D'!$I$5*MAX(F785,
                                    0.1)^2),
                            1/3))),
                ($L$2)-E1396))),
    IF(IFERROR(AG786,
            0)=0,
        MAX(MAX('1D'!$D$16,
                MAX('1D'!$D$16,
                    POWER((ABS(K785)^2)/('1D'!$I$5*MAX(F785,
                                0.1)^2),
                        1/3))),
            IFERROR(W1396,
                MAX(MAX('1D'!$D$16,
                        MAX('1D'!$D$16,
                            POWER((ABS(K785)^2)/('1D'!$I$5*MAX(F785,
                                        0.1)^2),
                                1/3))),
                    ($L$2)-E1396))),
        IF(IFERROR(W785,
                0)=0,
            MAX(MAX('1D'!$D$16,
                    MAX('1D'!$D$16,
                        POWER((ABS(K785)^2)/('1D'!$I$5*MAX(F785,
                                    0.1)^2),
                            1/3))),
                IFERROR(W1396,
                    MAX(MAX('1D'!$D$16,
                            MAX('1D'!$D$16,
                                POWER((ABS(K785)^2)/('1D'!$I$5*MAX(F785,
                                            0.1)^2),
                                    1/3))),
                        ($L$2)-E1396))),
            IF(OR(IFERROR(AD785,
                        0)&gt;=1,
                    IFERROR(AD786,
                        0)&gt;=1),
                MAX('1D'!$D$16,
                    MAX('1D'!$D$16,
                        POWER((ABS(K785)^2)/('1D'!$I$5*MAX(F785,
                                    0.1)^2),
                            1/3))),
                IF(ABS(IFERROR(AF785,
                            0))&lt;'1D'!$D$19,
                    MAX(MAX('1D'!$D$16,
                            MAX('1D'!$D$16,
                                POWER((ABS(K785)^2)/('1D'!$I$5*MAX(F785,
                                            0.1)^2),
                                    1/3))),
                        IFERROR(W785,
                            0)),
                    MAX(MAX('1D'!$D$16,
                            MAX('1D'!$D$16,
                                POWER((ABS(K785)^2)/('1D'!$I$5*MAX(F785,
                                            0.1)^2),
                                    1/3))),
                        (IFERROR(W785,
                                0))+((IFERROR(AF785,
                                    0))*'1D'!$D$18)))))))</f>
        <v>2.1389677043987478</v>
      </c>
      <c r="X785" s="5">
        <f t="shared" ca="1" si="172"/>
        <v>11.122632062873489</v>
      </c>
      <c r="Y785" s="5">
        <f t="shared" ca="1" si="173"/>
        <v>1.1735290000551568</v>
      </c>
      <c r="Z785" s="5">
        <f t="shared" ca="1" si="174"/>
        <v>4.5807502857230418</v>
      </c>
      <c r="AA785" s="5">
        <f t="shared" ca="1" si="175"/>
        <v>634.31396770439869</v>
      </c>
      <c r="AB785" s="5">
        <f ca="1">AA785+((ABS(K785)/MAX(((F785)+(G785)*(W785))*(W785),
            0.000001))^2)/(2*'1D'!$I$5)</f>
        <v>635.38345155659806</v>
      </c>
      <c r="AC785" s="5">
        <f ca="1">((ABS(K785)*'1D'!$D$6)/(MAX(((F785)+(G785)*(W785))*(W785),
            0.000001)*MAX(((((F785)+(G785)*(W785))*(W785))/MAX((F785)+2*(W785)*SQRT(1+(G785)^2),
                    0.000001))^(2/3),
            0.000001)))^2</f>
        <v>3.8141460404132466E-3</v>
      </c>
      <c r="AD785" s="5">
        <f ca="1">ABS(ABS(K785)/MAX(((F785)+(G785)*(W785))*(W785),
        0.000001))/SQRT('1D'!$I$5*MAX((((F785)+(G785)*(W785))*(W785))/MAX((F785)+2*(G785)*(W785),
            0.000001),
        0.000001))</f>
        <v>1.0000000000000004</v>
      </c>
      <c r="AE785" s="5">
        <f ca="1">((F785)*(W785)^2)/2+(G785)*(W785)^3/3+(ABS(K785)^2)/('1D'!$I$5*MAX(((F785)+(G785)*(W785))*(W785),
        0.000001))</f>
        <v>35.686426155594638</v>
      </c>
      <c r="AF785" s="5">
        <f ca="1">IF($A$2=0,
    0,
    IFERROR(AB786+(((AC785+AC786)/2)*J786)+(IF(Z785&gt;Z786,
                '1D'!$D$8*((Z785^2-Z786^2)/(2*'1D'!$I$5)),
                '1D'!$D$9*((Z786^2-Z785^2)/(2*'1D'!$I$5)))+('1D'!$D$10*(ABS(I786)/90)*(MAX(Z785^2,
                        Z786^2)/(2*'1D'!$I$5))))-AB785,
        0))</f>
        <v>3.4210944256756193E-3</v>
      </c>
      <c r="AG785" s="5">
        <f ca="1">IF($A$2=0,
    1,
    IF(IFERROR(AG786,
            0)=0,
        0,
        IFERROR(IF(OR(ROUND(AD785,
                        3)&gt;=1,
                    AND(ABS(AF785)&lt;'1D'!$D$19,
                        AD785&lt;1)),
                1,
                0),
            0)))</f>
        <v>1</v>
      </c>
      <c r="AH785" s="5">
        <f ca="1">IFERROR(IF('1D'!V32="Supercritical",
        MAX('1D'!$D$16,
            IFERROR(L785,
                MAX('1D'!$D$16,
                    POWER((ABS(K785)^2)/('1D'!$I$5*MAX(F785,
                                0.1)^2),
                        1/3)))),
        IF('1D'!V32="Subcritical",
            MAX('1D'!$D$16,
                IFERROR(W785,
                    MAX('1D'!$D$16,
                        POWER((ABS(K785)^2)/('1D'!$I$5*MAX(F785,
                                    0.1)^2),
                            1/3)))),
            IF(IFERROR(T785,
                    -1E+99)&gt;=IFERROR(AE785,
                    -1E+99),
                MAX('1D'!$D$16,
                    IFERROR(L785,
                        MAX('1D'!$D$16,
                            POWER((ABS(K785)^2)/('1D'!$I$5*MAX(F785,
                                        0.1)^2),
                                1/3)))),
                MAX('1D'!$D$16,
                    IFERROR(W785,
                        MAX('1D'!$D$16,
                            POWER((ABS(K785)^2)/('1D'!$I$5*MAX(F785,
                                        0.1)^2),
                                1/3))))))),
    MAX('1D'!$D$16,
        POWER((ABS(K785)^2)/('1D'!$I$5*MAX(F785,
                    0.1)^2),
            1/3)))</f>
        <v>2.0411692021517887</v>
      </c>
      <c r="AI785" s="5">
        <f t="shared" ca="1" si="176"/>
        <v>634.21616920215172</v>
      </c>
      <c r="AJ785" s="5">
        <f ca="1">AI785+((ABS(K785)/MAX(((F785)+(G785)*(AH785))*(AH785),
            0.000001))^2)/(2*'1D'!$I$5)</f>
        <v>635.39059253909477</v>
      </c>
      <c r="AM785">
        <v>0</v>
      </c>
      <c r="AN785">
        <v>0</v>
      </c>
      <c r="AO785" s="5">
        <f t="shared" si="177"/>
        <v>0</v>
      </c>
      <c r="AP785" s="5">
        <f t="shared" si="181"/>
        <v>0</v>
      </c>
      <c r="AQ785" s="5">
        <f ca="1">ABS(ABS(K785)/MAX(((F785)+(G785)*(AH785))*(AH785),
        0.000001))/SQRT('1D'!$I$5*MAX((((F785)+(G785)*(AH785))*(AH785))/MAX((F785)+2*(G785)*(AH785),
            0.000001),
        0.000001))</f>
        <v>1.0727235886044055</v>
      </c>
      <c r="AR785" s="5" t="str">
        <f t="shared" ca="1" si="178"/>
        <v>Supercritical</v>
      </c>
      <c r="AS785" s="5">
        <f ca="1">((ABS(K785)*'1D'!$D$6)/(MAX(((F785)+(G785)*(AH785))*(AH785),
            0.000001)*MAX(((((F785)+(G785)*(AH785))*(AH785))/MAX((F785)+2*(AH785)*SQRT(1+(G785)^2),
                    0.000001))^(2/3),
            0.000001)))^2</f>
        <v>4.3358367565141456E-3</v>
      </c>
    </row>
    <row r="786" spans="1:45" x14ac:dyDescent="0.35">
      <c r="A786">
        <v>777</v>
      </c>
      <c r="B786">
        <v>775.995</v>
      </c>
      <c r="C786">
        <v>616090.75899999996</v>
      </c>
      <c r="D786">
        <v>3097230.8569999998</v>
      </c>
      <c r="E786">
        <v>632.17449999999997</v>
      </c>
      <c r="F786">
        <v>5.2</v>
      </c>
      <c r="G786">
        <v>0</v>
      </c>
      <c r="H786" t="s">
        <v>176</v>
      </c>
      <c r="I786">
        <v>0.06</v>
      </c>
      <c r="J786" s="5">
        <f t="shared" si="179"/>
        <v>1</v>
      </c>
      <c r="K786" s="5">
        <f t="shared" ca="1" si="180"/>
        <v>50.95</v>
      </c>
      <c r="L786" s="5">
        <f ca="1">IF($A$2=0,
    IFERROR(L785,
        MAX('1D'!$D$16,
            POWER((ABS(K786)^2)/('1D'!$I$5*MAX(F786,
                        0.1)^2),
                1/3))),
    IF(IFERROR(V785,
            0)=0,
        IFERROR(L785,
            MAX('1D'!$D$16,
                POWER((ABS(K786)^2)/('1D'!$I$5*MAX(F786,
                            0.1)^2),
                    1/3))),
        IF(OR(IFERROR(L786,
                    0)=0,
                IFERROR(S785,
                    0)&lt;1,
                IFERROR(S786,
                    0)&lt;1),
            MAX('1D'!$D$16,
                POWER((ABS(K786)^2)/('1D'!$I$5*MAX(F786,
                            0.1)^2),
                    1/3)),
            IF(IFERROR(U786,
                    0)&gt;0,
                MAX('1D'!$D$16,
                    IFERROR(L786,
                        0)+((IFERROR(U786,
                                0))*'1D'!$D$18*IF((IFERROR(S786,
                                    0))&lt;1,
                            1,
                            -1))),
                IF(IFERROR(U786,
                        0)&lt;0,
                    IF(ABS((MAX('1D'!$D$16,
                                    POWER((ABS(K786)^2)/('1D'!$I$5*MAX(F786,
                                                0.1)^2),
                                        1/3)))-IFERROR(L786,
                                0))&gt;'1D'!$D$19,
                        MAX('1D'!$D$16,
                            IF((MAX('1D'!$D$16,
                                        POWER((ABS(K786)^2)/('1D'!$I$5*MAX(F786,
                                                    0.1)^2),
                                            1/3)))&gt;IFERROR(L786,
                                    0),
                                MIN((MAX('1D'!$D$16,
                                            POWER((ABS(K786)^2)/('1D'!$I$5*MAX(F786,
                                                        0.1)^2),
                                                1/3))),
                                    IFERROR(L786,
                                        0)+(MIN(ABS(IFERROR(U786,
                                                    0))*'1D'!$D$18,
                                            ABS((MAX('1D'!$D$16,
                                                        POWER((ABS(K786)^2)/('1D'!$I$5*MAX(F786,
                                                                    0.1)^2),
                                                            1/3)))-IFERROR(L786,
                                                    0))))),
                                MAX((MAX('1D'!$D$16,
                                            POWER((ABS(K786)^2)/('1D'!$I$5*MAX(F786,
                                                        0.1)^2),
                                                1/3))),
                                    IFERROR(L786,
                                        0)-(MIN(ABS(IFERROR(U786,
                                                    0))*'1D'!$D$18,
                                            ABS((MAX('1D'!$D$16,
                                                        POWER((ABS(K786)^2)/('1D'!$I$5*MAX(F786,
                                                                    0.1)^2),
                                                            1/3)))-IFERROR(L786,
                                                    0))))))),
                        MAX('1D'!$D$16,
                            POWER((ABS(K786)^2)/('1D'!$I$5*MAX(F786,
                                        0.1)^2),
                                1/3))),
                    MAX('1D'!$D$16,
                        IFERROR(L786,
                            0)))))))</f>
        <v>2.0411692021517887</v>
      </c>
      <c r="M786" s="5">
        <f t="shared" ca="1" si="168"/>
        <v>10.614079851189301</v>
      </c>
      <c r="N786" s="5">
        <f t="shared" ca="1" si="169"/>
        <v>1.1434704692804873</v>
      </c>
      <c r="O786" s="5">
        <f t="shared" ca="1" si="170"/>
        <v>4.8002276894771132</v>
      </c>
      <c r="P786" s="5">
        <f t="shared" ca="1" si="171"/>
        <v>634.21566920215173</v>
      </c>
      <c r="Q786" s="5">
        <f ca="1">P786+((ABS(K786)/MAX(((F786)+(G786)*(L786))*(L786),
            0.000001))^2)/(2*'1D'!$I$5)</f>
        <v>635.39009253909478</v>
      </c>
      <c r="R786" s="5">
        <f ca="1">((ABS(K786)*'1D'!$D$6)/(MAX(((F786)+(G786)*(L786))*(L786),
            0.000001)*MAX(((((F786)+(G786)*(L786))*(L786))/MAX((F786)+2*(L786)*SQRT(1+(G786)^2),
                    0.000001))^(2/3),
            0.000001)))^2</f>
        <v>4.3358367565141456E-3</v>
      </c>
      <c r="S786" s="5">
        <f ca="1">ABS(ABS(K786)/MAX(((F786)+(G786)*(L786))*(L786),
        0.000001))/SQRT('1D'!$I$5*MAX((((F786)+(G786)*(L786))*(L786))/MAX((F786)+2*(G786)*(L786),
            0.000001),
        0.000001))</f>
        <v>1.0727235886044055</v>
      </c>
      <c r="T786" s="5">
        <f ca="1">((F786)*(L786)^2)/2+(G786)*(L786)^3/3+(ABS(K786)^2)/('1D'!$I$5*MAX(((F786)+(G786)*(L786))*(L786),
        0.000001))</f>
        <v>35.763412605541333</v>
      </c>
      <c r="U786" s="5">
        <f ca="1">IF($A$2=0,
    0,
    IFERROR(Q785-(((R785+R786)/2)*J786)-(IF(O785&gt;O786,
                '1D'!$D$8*((O785^2-O786^2)/(2*'1D'!$I$5)),
                '1D'!$D$9*((O786^2-O785^2)/(2*'1D'!$I$5)))+('1D'!$D$10*(ABS(I786)/90)*(MAX(O785^2,
                        O786^2)/(2*'1D'!$I$5))))-Q786,
        0))</f>
        <v>-3.9532790901830595E-3</v>
      </c>
      <c r="V786" s="5">
        <f ca="1">IF($A$2=0,
    1,
    IF(IFERROR(V785,
            0)=0,
        0,
        IFERROR(IF(ROUND(S786,
                    3)=1,
                1,
                IF(AND(ABS(U786)&lt;'1D'!$D$19,
                        S786&gt;1),
                    1,
                    0)),
            0)))</f>
        <v>0</v>
      </c>
      <c r="W786" s="5">
        <f ca="1">IF($A$2=0,
    MAX(MAX('1D'!$D$16,
            MAX('1D'!$D$16,
                POWER((ABS(K786)^2)/('1D'!$I$5*MAX(F786,
                            0.1)^2),
                    1/3))),
        IFERROR(W1396,
            MAX(MAX('1D'!$D$16,
                    MAX('1D'!$D$16,
                        POWER((ABS(K786)^2)/('1D'!$I$5*MAX(F786,
                                    0.1)^2),
                            1/3))),
                ($L$2)-E1396))),
    IF(IFERROR(AG787,
            0)=0,
        MAX(MAX('1D'!$D$16,
                MAX('1D'!$D$16,
                    POWER((ABS(K786)^2)/('1D'!$I$5*MAX(F786,
                                0.1)^2),
                        1/3))),
            IFERROR(W1396,
                MAX(MAX('1D'!$D$16,
                        MAX('1D'!$D$16,
                            POWER((ABS(K786)^2)/('1D'!$I$5*MAX(F786,
                                        0.1)^2),
                                1/3))),
                    ($L$2)-E1396))),
        IF(IFERROR(W786,
                0)=0,
            MAX(MAX('1D'!$D$16,
                    MAX('1D'!$D$16,
                        POWER((ABS(K786)^2)/('1D'!$I$5*MAX(F786,
                                    0.1)^2),
                            1/3))),
                IFERROR(W1396,
                    MAX(MAX('1D'!$D$16,
                            MAX('1D'!$D$16,
                                POWER((ABS(K786)^2)/('1D'!$I$5*MAX(F786,
                                            0.1)^2),
                                    1/3))),
                        ($L$2)-E1396))),
            IF(OR(IFERROR(AD786,
                        0)&gt;=1,
                    IFERROR(AD787,
                        0)&gt;=1),
                MAX('1D'!$D$16,
                    MAX('1D'!$D$16,
                        POWER((ABS(K786)^2)/('1D'!$I$5*MAX(F786,
                                    0.1)^2),
                            1/3))),
                IF(ABS(IFERROR(AF786,
                            0))&lt;'1D'!$D$19,
                    MAX(MAX('1D'!$D$16,
                            MAX('1D'!$D$16,
                                POWER((ABS(K786)^2)/('1D'!$I$5*MAX(F786,
                                            0.1)^2),
                                    1/3))),
                        IFERROR(W786,
                            0)),
                    MAX(MAX('1D'!$D$16,
                            MAX('1D'!$D$16,
                                POWER((ABS(K786)^2)/('1D'!$I$5*MAX(F786,
                                            0.1)^2),
                                    1/3))),
                        (IFERROR(W786,
                                0))+((IFERROR(AF786,
                                    0))*'1D'!$D$18)))))))</f>
        <v>2.1389677043987478</v>
      </c>
      <c r="X786" s="5">
        <f t="shared" ca="1" si="172"/>
        <v>11.122632062873489</v>
      </c>
      <c r="Y786" s="5">
        <f t="shared" ca="1" si="173"/>
        <v>1.1735290000551568</v>
      </c>
      <c r="Z786" s="5">
        <f t="shared" ca="1" si="174"/>
        <v>4.5807502857230418</v>
      </c>
      <c r="AA786" s="5">
        <f t="shared" ca="1" si="175"/>
        <v>634.3134677043987</v>
      </c>
      <c r="AB786" s="5">
        <f ca="1">AA786+((ABS(K786)/MAX(((F786)+(G786)*(W786))*(W786),
            0.000001))^2)/(2*'1D'!$I$5)</f>
        <v>635.38295155659807</v>
      </c>
      <c r="AC786" s="5">
        <f ca="1">((ABS(K786)*'1D'!$D$6)/(MAX(((F786)+(G786)*(W786))*(W786),
            0.000001)*MAX(((((F786)+(G786)*(W786))*(W786))/MAX((F786)+2*(W786)*SQRT(1+(G786)^2),
                    0.000001))^(2/3),
            0.000001)))^2</f>
        <v>3.8141460404132466E-3</v>
      </c>
      <c r="AD786" s="5">
        <f ca="1">ABS(ABS(K786)/MAX(((F786)+(G786)*(W786))*(W786),
        0.000001))/SQRT('1D'!$I$5*MAX((((F786)+(G786)*(W786))*(W786))/MAX((F786)+2*(G786)*(W786),
            0.000001),
        0.000001))</f>
        <v>1.0000000000000004</v>
      </c>
      <c r="AE786" s="5">
        <f ca="1">((F786)*(W786)^2)/2+(G786)*(W786)^3/3+(ABS(K786)^2)/('1D'!$I$5*MAX(((F786)+(G786)*(W786))*(W786),
        0.000001))</f>
        <v>35.686426155594638</v>
      </c>
      <c r="AF786" s="5">
        <f ca="1">IF($A$2=0,
    0,
    IFERROR(AB787+(((AC786+AC787)/2)*J787)+(IF(Z786&gt;Z787,
                '1D'!$D$8*((Z786^2-Z787^2)/(2*'1D'!$I$5)),
                '1D'!$D$9*((Z787^2-Z786^2)/(2*'1D'!$I$5)))+('1D'!$D$10*(ABS(I787)/90)*(MAX(Z786^2,
                        Z787^2)/(2*'1D'!$I$5))))-AB786,
        0))</f>
        <v>3.3215251326055295E-3</v>
      </c>
      <c r="AG786" s="5">
        <f ca="1">IF($A$2=0,
    1,
    IF(IFERROR(AG787,
            0)=0,
        0,
        IFERROR(IF(OR(ROUND(AD786,
                        3)&gt;=1,
                    AND(ABS(AF786)&lt;'1D'!$D$19,
                        AD786&lt;1)),
                1,
                0),
            0)))</f>
        <v>1</v>
      </c>
      <c r="AH786" s="5">
        <f ca="1">IFERROR(IF('1D'!V32="Supercritical",
        MAX('1D'!$D$16,
            IFERROR(L786,
                MAX('1D'!$D$16,
                    POWER((ABS(K786)^2)/('1D'!$I$5*MAX(F786,
                                0.1)^2),
                        1/3)))),
        IF('1D'!V32="Subcritical",
            MAX('1D'!$D$16,
                IFERROR(W786,
                    MAX('1D'!$D$16,
                        POWER((ABS(K786)^2)/('1D'!$I$5*MAX(F786,
                                    0.1)^2),
                            1/3)))),
            IF(IFERROR(T786,
                    -1E+99)&gt;=IFERROR(AE786,
                    -1E+99),
                MAX('1D'!$D$16,
                    IFERROR(L786,
                        MAX('1D'!$D$16,
                            POWER((ABS(K786)^2)/('1D'!$I$5*MAX(F786,
                                        0.1)^2),
                                1/3)))),
                MAX('1D'!$D$16,
                    IFERROR(W786,
                        MAX('1D'!$D$16,
                            POWER((ABS(K786)^2)/('1D'!$I$5*MAX(F786,
                                        0.1)^2),
                                1/3))))))),
    MAX('1D'!$D$16,
        POWER((ABS(K786)^2)/('1D'!$I$5*MAX(F786,
                    0.1)^2),
            1/3)))</f>
        <v>2.0411692021517887</v>
      </c>
      <c r="AI786" s="5">
        <f t="shared" ca="1" si="176"/>
        <v>634.21566920215173</v>
      </c>
      <c r="AJ786" s="5">
        <f ca="1">AI786+((ABS(K786)/MAX(((F786)+(G786)*(AH786))*(AH786),
            0.000001))^2)/(2*'1D'!$I$5)</f>
        <v>635.39009253909478</v>
      </c>
      <c r="AM786">
        <v>0</v>
      </c>
      <c r="AN786">
        <v>0</v>
      </c>
      <c r="AO786" s="5">
        <f t="shared" si="177"/>
        <v>0</v>
      </c>
      <c r="AP786" s="5">
        <f t="shared" si="181"/>
        <v>0</v>
      </c>
      <c r="AQ786" s="5">
        <f ca="1">ABS(ABS(K786)/MAX(((F786)+(G786)*(AH786))*(AH786),
        0.000001))/SQRT('1D'!$I$5*MAX((((F786)+(G786)*(AH786))*(AH786))/MAX((F786)+2*(G786)*(AH786),
            0.000001),
        0.000001))</f>
        <v>1.0727235886044055</v>
      </c>
      <c r="AR786" s="5" t="str">
        <f t="shared" ca="1" si="178"/>
        <v>Supercritical</v>
      </c>
      <c r="AS786" s="5">
        <f ca="1">((ABS(K786)*'1D'!$D$6)/(MAX(((F786)+(G786)*(AH786))*(AH786),
            0.000001)*MAX(((((F786)+(G786)*(AH786))*(AH786))/MAX((F786)+2*(AH786)*SQRT(1+(G786)^2),
                    0.000001))^(2/3),
            0.000001)))^2</f>
        <v>4.3358367565141456E-3</v>
      </c>
    </row>
    <row r="787" spans="1:45" x14ac:dyDescent="0.35">
      <c r="A787">
        <v>778</v>
      </c>
      <c r="B787">
        <v>776.99599999999998</v>
      </c>
      <c r="C787">
        <v>616090.71699999995</v>
      </c>
      <c r="D787">
        <v>3097229.8569999998</v>
      </c>
      <c r="E787">
        <v>632.17399999999998</v>
      </c>
      <c r="F787">
        <v>5.2</v>
      </c>
      <c r="G787">
        <v>0</v>
      </c>
      <c r="H787" t="s">
        <v>176</v>
      </c>
      <c r="I787">
        <v>2E-3</v>
      </c>
      <c r="J787" s="5">
        <f t="shared" si="179"/>
        <v>1.0009999999999764</v>
      </c>
      <c r="K787" s="5">
        <f t="shared" ca="1" si="180"/>
        <v>50.95</v>
      </c>
      <c r="L787" s="5">
        <f ca="1">IF($A$2=0,
    IFERROR(L786,
        MAX('1D'!$D$16,
            POWER((ABS(K787)^2)/('1D'!$I$5*MAX(F787,
                        0.1)^2),
                1/3))),
    IF(IFERROR(V786,
            0)=0,
        IFERROR(L786,
            MAX('1D'!$D$16,
                POWER((ABS(K787)^2)/('1D'!$I$5*MAX(F787,
                            0.1)^2),
                    1/3))),
        IF(OR(IFERROR(L787,
                    0)=0,
                IFERROR(S786,
                    0)&lt;1,
                IFERROR(S787,
                    0)&lt;1),
            MAX('1D'!$D$16,
                POWER((ABS(K787)^2)/('1D'!$I$5*MAX(F787,
                            0.1)^2),
                    1/3)),
            IF(IFERROR(U787,
                    0)&gt;0,
                MAX('1D'!$D$16,
                    IFERROR(L787,
                        0)+((IFERROR(U787,
                                0))*'1D'!$D$18*IF((IFERROR(S787,
                                    0))&lt;1,
                            1,
                            -1))),
                IF(IFERROR(U787,
                        0)&lt;0,
                    IF(ABS((MAX('1D'!$D$16,
                                    POWER((ABS(K787)^2)/('1D'!$I$5*MAX(F787,
                                                0.1)^2),
                                        1/3)))-IFERROR(L787,
                                0))&gt;'1D'!$D$19,
                        MAX('1D'!$D$16,
                            IF((MAX('1D'!$D$16,
                                        POWER((ABS(K787)^2)/('1D'!$I$5*MAX(F787,
                                                    0.1)^2),
                                            1/3)))&gt;IFERROR(L787,
                                    0),
                                MIN((MAX('1D'!$D$16,
                                            POWER((ABS(K787)^2)/('1D'!$I$5*MAX(F787,
                                                        0.1)^2),
                                                1/3))),
                                    IFERROR(L787,
                                        0)+(MIN(ABS(IFERROR(U787,
                                                    0))*'1D'!$D$18,
                                            ABS((MAX('1D'!$D$16,
                                                        POWER((ABS(K787)^2)/('1D'!$I$5*MAX(F787,
                                                                    0.1)^2),
                                                            1/3)))-IFERROR(L787,
                                                    0))))),
                                MAX((MAX('1D'!$D$16,
                                            POWER((ABS(K787)^2)/('1D'!$I$5*MAX(F787,
                                                        0.1)^2),
                                                1/3))),
                                    IFERROR(L787,
                                        0)-(MIN(ABS(IFERROR(U787,
                                                    0))*'1D'!$D$18,
                                            ABS((MAX('1D'!$D$16,
                                                        POWER((ABS(K787)^2)/('1D'!$I$5*MAX(F787,
                                                                    0.1)^2),
                                                            1/3)))-IFERROR(L787,
                                                    0))))))),
                        MAX('1D'!$D$16,
                            POWER((ABS(K787)^2)/('1D'!$I$5*MAX(F787,
                                        0.1)^2),
                                1/3))),
                    MAX('1D'!$D$16,
                        IFERROR(L787,
                            0)))))))</f>
        <v>2.0411692021517887</v>
      </c>
      <c r="M787" s="5">
        <f t="shared" ca="1" si="168"/>
        <v>10.614079851189301</v>
      </c>
      <c r="N787" s="5">
        <f t="shared" ca="1" si="169"/>
        <v>1.1434704692804873</v>
      </c>
      <c r="O787" s="5">
        <f t="shared" ca="1" si="170"/>
        <v>4.8002276894771132</v>
      </c>
      <c r="P787" s="5">
        <f t="shared" ca="1" si="171"/>
        <v>634.21516920215174</v>
      </c>
      <c r="Q787" s="5">
        <f ca="1">P787+((ABS(K787)/MAX(((F787)+(G787)*(L787))*(L787),
            0.000001))^2)/(2*'1D'!$I$5)</f>
        <v>635.38959253909479</v>
      </c>
      <c r="R787" s="5">
        <f ca="1">((ABS(K787)*'1D'!$D$6)/(MAX(((F787)+(G787)*(L787))*(L787),
            0.000001)*MAX(((((F787)+(G787)*(L787))*(L787))/MAX((F787)+2*(L787)*SQRT(1+(G787)^2),
                    0.000001))^(2/3),
            0.000001)))^2</f>
        <v>4.3358367565141456E-3</v>
      </c>
      <c r="S787" s="5">
        <f ca="1">ABS(ABS(K787)/MAX(((F787)+(G787)*(L787))*(L787),
        0.000001))/SQRT('1D'!$I$5*MAX((((F787)+(G787)*(L787))*(L787))/MAX((F787)+2*(G787)*(L787),
            0.000001),
        0.000001))</f>
        <v>1.0727235886044055</v>
      </c>
      <c r="T787" s="5">
        <f ca="1">((F787)*(L787)^2)/2+(G787)*(L787)^3/3+(ABS(K787)^2)/('1D'!$I$5*MAX(((F787)+(G787)*(L787))*(L787),
        0.000001))</f>
        <v>35.763412605541333</v>
      </c>
      <c r="U787" s="5">
        <f ca="1">IF($A$2=0,
    0,
    IFERROR(Q786-(((R786+R787)/2)*J787)-(IF(O786&gt;O787,
                '1D'!$D$8*((O786^2-O787^2)/(2*'1D'!$I$5)),
                '1D'!$D$9*((O787^2-O786^2)/(2*'1D'!$I$5)))+('1D'!$D$10*(ABS(I787)/90)*(MAX(O786^2,
                        O787^2)/(2*'1D'!$I$5))))-Q787,
        0))</f>
        <v>-3.8440873377112439E-3</v>
      </c>
      <c r="V787" s="5">
        <f ca="1">IF($A$2=0,
    1,
    IF(IFERROR(V786,
            0)=0,
        0,
        IFERROR(IF(ROUND(S787,
                    3)=1,
                1,
                IF(AND(ABS(U787)&lt;'1D'!$D$19,
                        S787&gt;1),
                    1,
                    0)),
            0)))</f>
        <v>0</v>
      </c>
      <c r="W787" s="5">
        <f ca="1">IF($A$2=0,
    MAX(MAX('1D'!$D$16,
            MAX('1D'!$D$16,
                POWER((ABS(K787)^2)/('1D'!$I$5*MAX(F787,
                            0.1)^2),
                    1/3))),
        IFERROR(W1396,
            MAX(MAX('1D'!$D$16,
                    MAX('1D'!$D$16,
                        POWER((ABS(K787)^2)/('1D'!$I$5*MAX(F787,
                                    0.1)^2),
                            1/3))),
                ($L$2)-E1396))),
    IF(IFERROR(AG788,
            0)=0,
        MAX(MAX('1D'!$D$16,
                MAX('1D'!$D$16,
                    POWER((ABS(K787)^2)/('1D'!$I$5*MAX(F787,
                                0.1)^2),
                        1/3))),
            IFERROR(W1396,
                MAX(MAX('1D'!$D$16,
                        MAX('1D'!$D$16,
                            POWER((ABS(K787)^2)/('1D'!$I$5*MAX(F787,
                                        0.1)^2),
                                1/3))),
                    ($L$2)-E1396))),
        IF(IFERROR(W787,
                0)=0,
            MAX(MAX('1D'!$D$16,
                    MAX('1D'!$D$16,
                        POWER((ABS(K787)^2)/('1D'!$I$5*MAX(F787,
                                    0.1)^2),
                            1/3))),
                IFERROR(W1396,
                    MAX(MAX('1D'!$D$16,
                            MAX('1D'!$D$16,
                                POWER((ABS(K787)^2)/('1D'!$I$5*MAX(F787,
                                            0.1)^2),
                                    1/3))),
                        ($L$2)-E1396))),
            IF(OR(IFERROR(AD787,
                        0)&gt;=1,
                    IFERROR(AD788,
                        0)&gt;=1),
                MAX('1D'!$D$16,
                    MAX('1D'!$D$16,
                        POWER((ABS(K787)^2)/('1D'!$I$5*MAX(F787,
                                    0.1)^2),
                            1/3))),
                IF(ABS(IFERROR(AF787,
                            0))&lt;'1D'!$D$19,
                    MAX(MAX('1D'!$D$16,
                            MAX('1D'!$D$16,
                                POWER((ABS(K787)^2)/('1D'!$I$5*MAX(F787,
                                            0.1)^2),
                                    1/3))),
                        IFERROR(W787,
                            0)),
                    MAX(MAX('1D'!$D$16,
                            MAX('1D'!$D$16,
                                POWER((ABS(K787)^2)/('1D'!$I$5*MAX(F787,
                                            0.1)^2),
                                    1/3))),
                        (IFERROR(W787,
                                0))+((IFERROR(AF787,
                                    0))*'1D'!$D$18)))))))</f>
        <v>2.1389677043987478</v>
      </c>
      <c r="X787" s="5">
        <f t="shared" ca="1" si="172"/>
        <v>11.122632062873489</v>
      </c>
      <c r="Y787" s="5">
        <f t="shared" ca="1" si="173"/>
        <v>1.1735290000551568</v>
      </c>
      <c r="Z787" s="5">
        <f t="shared" ca="1" si="174"/>
        <v>4.5807502857230418</v>
      </c>
      <c r="AA787" s="5">
        <f t="shared" ca="1" si="175"/>
        <v>634.31296770439872</v>
      </c>
      <c r="AB787" s="5">
        <f ca="1">AA787+((ABS(K787)/MAX(((F787)+(G787)*(W787))*(W787),
            0.000001))^2)/(2*'1D'!$I$5)</f>
        <v>635.38245155659808</v>
      </c>
      <c r="AC787" s="5">
        <f ca="1">((ABS(K787)*'1D'!$D$6)/(MAX(((F787)+(G787)*(W787))*(W787),
            0.000001)*MAX(((((F787)+(G787)*(W787))*(W787))/MAX((F787)+2*(W787)*SQRT(1+(G787)^2),
                    0.000001))^(2/3),
            0.000001)))^2</f>
        <v>3.8141460404132466E-3</v>
      </c>
      <c r="AD787" s="5">
        <f ca="1">ABS(ABS(K787)/MAX(((F787)+(G787)*(W787))*(W787),
        0.000001))/SQRT('1D'!$I$5*MAX((((F787)+(G787)*(W787))*(W787))/MAX((F787)+2*(G787)*(W787),
            0.000001),
        0.000001))</f>
        <v>1.0000000000000004</v>
      </c>
      <c r="AE787" s="5">
        <f ca="1">((F787)*(W787)^2)/2+(G787)*(W787)^3/3+(ABS(K787)^2)/('1D'!$I$5*MAX(((F787)+(G787)*(W787))*(W787),
        0.000001))</f>
        <v>35.686426155594638</v>
      </c>
      <c r="AF787" s="5">
        <f ca="1">IF($A$2=0,
    0,
    IFERROR(AB788+(((AC787+AC788)/2)*J788)+(IF(Z787&gt;Z788,
                '1D'!$D$8*((Z787^2-Z788^2)/(2*'1D'!$I$5)),
                '1D'!$D$9*((Z788^2-Z787^2)/(2*'1D'!$I$5)))+('1D'!$D$10*(ABS(I788)/90)*(MAX(Z787^2,
                        Z788^2)/(2*'1D'!$I$5))))-AB787,
        0))</f>
        <v>3.4157470064428708E-3</v>
      </c>
      <c r="AG787" s="5">
        <f ca="1">IF($A$2=0,
    1,
    IF(IFERROR(AG788,
            0)=0,
        0,
        IFERROR(IF(OR(ROUND(AD787,
                        3)&gt;=1,
                    AND(ABS(AF787)&lt;'1D'!$D$19,
                        AD787&lt;1)),
                1,
                0),
            0)))</f>
        <v>1</v>
      </c>
      <c r="AH787" s="5">
        <f ca="1">IFERROR(IF('1D'!V32="Supercritical",
        MAX('1D'!$D$16,
            IFERROR(L787,
                MAX('1D'!$D$16,
                    POWER((ABS(K787)^2)/('1D'!$I$5*MAX(F787,
                                0.1)^2),
                        1/3)))),
        IF('1D'!V32="Subcritical",
            MAX('1D'!$D$16,
                IFERROR(W787,
                    MAX('1D'!$D$16,
                        POWER((ABS(K787)^2)/('1D'!$I$5*MAX(F787,
                                    0.1)^2),
                            1/3)))),
            IF(IFERROR(T787,
                    -1E+99)&gt;=IFERROR(AE787,
                    -1E+99),
                MAX('1D'!$D$16,
                    IFERROR(L787,
                        MAX('1D'!$D$16,
                            POWER((ABS(K787)^2)/('1D'!$I$5*MAX(F787,
                                        0.1)^2),
                                1/3)))),
                MAX('1D'!$D$16,
                    IFERROR(W787,
                        MAX('1D'!$D$16,
                            POWER((ABS(K787)^2)/('1D'!$I$5*MAX(F787,
                                        0.1)^2),
                                1/3))))))),
    MAX('1D'!$D$16,
        POWER((ABS(K787)^2)/('1D'!$I$5*MAX(F787,
                    0.1)^2),
            1/3)))</f>
        <v>2.0411692021517887</v>
      </c>
      <c r="AI787" s="5">
        <f t="shared" ca="1" si="176"/>
        <v>634.21516920215174</v>
      </c>
      <c r="AJ787" s="5">
        <f ca="1">AI787+((ABS(K787)/MAX(((F787)+(G787)*(AH787))*(AH787),
            0.000001))^2)/(2*'1D'!$I$5)</f>
        <v>635.38959253909479</v>
      </c>
      <c r="AM787">
        <v>0</v>
      </c>
      <c r="AN787">
        <v>0</v>
      </c>
      <c r="AO787" s="5">
        <f t="shared" si="177"/>
        <v>0</v>
      </c>
      <c r="AP787" s="5">
        <f t="shared" si="181"/>
        <v>0</v>
      </c>
      <c r="AQ787" s="5">
        <f ca="1">ABS(ABS(K787)/MAX(((F787)+(G787)*(AH787))*(AH787),
        0.000001))/SQRT('1D'!$I$5*MAX((((F787)+(G787)*(AH787))*(AH787))/MAX((F787)+2*(G787)*(AH787),
            0.000001),
        0.000001))</f>
        <v>1.0727235886044055</v>
      </c>
      <c r="AR787" s="5" t="str">
        <f t="shared" ca="1" si="178"/>
        <v>Supercritical</v>
      </c>
      <c r="AS787" s="5">
        <f ca="1">((ABS(K787)*'1D'!$D$6)/(MAX(((F787)+(G787)*(AH787))*(AH787),
            0.000001)*MAX(((((F787)+(G787)*(AH787))*(AH787))/MAX((F787)+2*(AH787)*SQRT(1+(G787)^2),
                    0.000001))^(2/3),
            0.000001)))^2</f>
        <v>4.3358367565141456E-3</v>
      </c>
    </row>
    <row r="788" spans="1:45" x14ac:dyDescent="0.35">
      <c r="A788">
        <v>779</v>
      </c>
      <c r="B788">
        <v>777.99599999999998</v>
      </c>
      <c r="C788">
        <v>616090.67500000005</v>
      </c>
      <c r="D788">
        <v>3097228.858</v>
      </c>
      <c r="E788">
        <v>632.17349999999999</v>
      </c>
      <c r="F788">
        <v>5.2</v>
      </c>
      <c r="G788">
        <v>0</v>
      </c>
      <c r="H788" t="s">
        <v>176</v>
      </c>
      <c r="I788">
        <v>5.7000000000000002E-2</v>
      </c>
      <c r="J788" s="5">
        <f t="shared" si="179"/>
        <v>1</v>
      </c>
      <c r="K788" s="5">
        <f t="shared" ca="1" si="180"/>
        <v>50.95</v>
      </c>
      <c r="L788" s="5">
        <f ca="1">IF($A$2=0,
    IFERROR(L787,
        MAX('1D'!$D$16,
            POWER((ABS(K788)^2)/('1D'!$I$5*MAX(F788,
                        0.1)^2),
                1/3))),
    IF(IFERROR(V787,
            0)=0,
        IFERROR(L787,
            MAX('1D'!$D$16,
                POWER((ABS(K788)^2)/('1D'!$I$5*MAX(F788,
                            0.1)^2),
                    1/3))),
        IF(OR(IFERROR(L788,
                    0)=0,
                IFERROR(S787,
                    0)&lt;1,
                IFERROR(S788,
                    0)&lt;1),
            MAX('1D'!$D$16,
                POWER((ABS(K788)^2)/('1D'!$I$5*MAX(F788,
                            0.1)^2),
                    1/3)),
            IF(IFERROR(U788,
                    0)&gt;0,
                MAX('1D'!$D$16,
                    IFERROR(L788,
                        0)+((IFERROR(U788,
                                0))*'1D'!$D$18*IF((IFERROR(S788,
                                    0))&lt;1,
                            1,
                            -1))),
                IF(IFERROR(U788,
                        0)&lt;0,
                    IF(ABS((MAX('1D'!$D$16,
                                    POWER((ABS(K788)^2)/('1D'!$I$5*MAX(F788,
                                                0.1)^2),
                                        1/3)))-IFERROR(L788,
                                0))&gt;'1D'!$D$19,
                        MAX('1D'!$D$16,
                            IF((MAX('1D'!$D$16,
                                        POWER((ABS(K788)^2)/('1D'!$I$5*MAX(F788,
                                                    0.1)^2),
                                            1/3)))&gt;IFERROR(L788,
                                    0),
                                MIN((MAX('1D'!$D$16,
                                            POWER((ABS(K788)^2)/('1D'!$I$5*MAX(F788,
                                                        0.1)^2),
                                                1/3))),
                                    IFERROR(L788,
                                        0)+(MIN(ABS(IFERROR(U788,
                                                    0))*'1D'!$D$18,
                                            ABS((MAX('1D'!$D$16,
                                                        POWER((ABS(K788)^2)/('1D'!$I$5*MAX(F788,
                                                                    0.1)^2),
                                                            1/3)))-IFERROR(L788,
                                                    0))))),
                                MAX((MAX('1D'!$D$16,
                                            POWER((ABS(K788)^2)/('1D'!$I$5*MAX(F788,
                                                        0.1)^2),
                                                1/3))),
                                    IFERROR(L788,
                                        0)-(MIN(ABS(IFERROR(U788,
                                                    0))*'1D'!$D$18,
                                            ABS((MAX('1D'!$D$16,
                                                        POWER((ABS(K788)^2)/('1D'!$I$5*MAX(F788,
                                                                    0.1)^2),
                                                            1/3)))-IFERROR(L788,
                                                    0))))))),
                        MAX('1D'!$D$16,
                            POWER((ABS(K788)^2)/('1D'!$I$5*MAX(F788,
                                        0.1)^2),
                                1/3))),
                    MAX('1D'!$D$16,
                        IFERROR(L788,
                            0)))))))</f>
        <v>2.0411692021517887</v>
      </c>
      <c r="M788" s="5">
        <f t="shared" ca="1" si="168"/>
        <v>10.614079851189301</v>
      </c>
      <c r="N788" s="5">
        <f t="shared" ca="1" si="169"/>
        <v>1.1434704692804873</v>
      </c>
      <c r="O788" s="5">
        <f t="shared" ca="1" si="170"/>
        <v>4.8002276894771132</v>
      </c>
      <c r="P788" s="5">
        <f t="shared" ca="1" si="171"/>
        <v>634.21466920215175</v>
      </c>
      <c r="Q788" s="5">
        <f ca="1">P788+((ABS(K788)/MAX(((F788)+(G788)*(L788))*(L788),
            0.000001))^2)/(2*'1D'!$I$5)</f>
        <v>635.3890925390948</v>
      </c>
      <c r="R788" s="5">
        <f ca="1">((ABS(K788)*'1D'!$D$6)/(MAX(((F788)+(G788)*(L788))*(L788),
            0.000001)*MAX(((((F788)+(G788)*(L788))*(L788))/MAX((F788)+2*(L788)*SQRT(1+(G788)^2),
                    0.000001))^(2/3),
            0.000001)))^2</f>
        <v>4.3358367565141456E-3</v>
      </c>
      <c r="S788" s="5">
        <f ca="1">ABS(ABS(K788)/MAX(((F788)+(G788)*(L788))*(L788),
        0.000001))/SQRT('1D'!$I$5*MAX((((F788)+(G788)*(L788))*(L788))/MAX((F788)+2*(G788)*(L788),
            0.000001),
        0.000001))</f>
        <v>1.0727235886044055</v>
      </c>
      <c r="T788" s="5">
        <f ca="1">((F788)*(L788)^2)/2+(G788)*(L788)^3/3+(ABS(K788)^2)/('1D'!$I$5*MAX(((F788)+(G788)*(L788))*(L788),
        0.000001))</f>
        <v>35.763412605541333</v>
      </c>
      <c r="U788" s="5">
        <f ca="1">IF($A$2=0,
    0,
    IFERROR(Q787-(((R787+R788)/2)*J788)-(IF(O787&gt;O788,
                '1D'!$D$8*((O787^2-O788^2)/(2*'1D'!$I$5)),
                '1D'!$D$9*((O788^2-O787^2)/(2*'1D'!$I$5)))+('1D'!$D$10*(ABS(I788)/90)*(MAX(O787^2,
                        O788^2)/(2*'1D'!$I$5))))-Q788,
        0))</f>
        <v>-3.9474069734524164E-3</v>
      </c>
      <c r="V788" s="5">
        <f ca="1">IF($A$2=0,
    1,
    IF(IFERROR(V787,
            0)=0,
        0,
        IFERROR(IF(ROUND(S788,
                    3)=1,
                1,
                IF(AND(ABS(U788)&lt;'1D'!$D$19,
                        S788&gt;1),
                    1,
                    0)),
            0)))</f>
        <v>0</v>
      </c>
      <c r="W788" s="5">
        <f ca="1">IF($A$2=0,
    MAX(MAX('1D'!$D$16,
            MAX('1D'!$D$16,
                POWER((ABS(K788)^2)/('1D'!$I$5*MAX(F788,
                            0.1)^2),
                    1/3))),
        IFERROR(W1396,
            MAX(MAX('1D'!$D$16,
                    MAX('1D'!$D$16,
                        POWER((ABS(K788)^2)/('1D'!$I$5*MAX(F788,
                                    0.1)^2),
                            1/3))),
                ($L$2)-E1396))),
    IF(IFERROR(AG789,
            0)=0,
        MAX(MAX('1D'!$D$16,
                MAX('1D'!$D$16,
                    POWER((ABS(K788)^2)/('1D'!$I$5*MAX(F788,
                                0.1)^2),
                        1/3))),
            IFERROR(W1396,
                MAX(MAX('1D'!$D$16,
                        MAX('1D'!$D$16,
                            POWER((ABS(K788)^2)/('1D'!$I$5*MAX(F788,
                                        0.1)^2),
                                1/3))),
                    ($L$2)-E1396))),
        IF(IFERROR(W788,
                0)=0,
            MAX(MAX('1D'!$D$16,
                    MAX('1D'!$D$16,
                        POWER((ABS(K788)^2)/('1D'!$I$5*MAX(F788,
                                    0.1)^2),
                            1/3))),
                IFERROR(W1396,
                    MAX(MAX('1D'!$D$16,
                            MAX('1D'!$D$16,
                                POWER((ABS(K788)^2)/('1D'!$I$5*MAX(F788,
                                            0.1)^2),
                                    1/3))),
                        ($L$2)-E1396))),
            IF(OR(IFERROR(AD788,
                        0)&gt;=1,
                    IFERROR(AD789,
                        0)&gt;=1),
                MAX('1D'!$D$16,
                    MAX('1D'!$D$16,
                        POWER((ABS(K788)^2)/('1D'!$I$5*MAX(F788,
                                    0.1)^2),
                            1/3))),
                IF(ABS(IFERROR(AF788,
                            0))&lt;'1D'!$D$19,
                    MAX(MAX('1D'!$D$16,
                            MAX('1D'!$D$16,
                                POWER((ABS(K788)^2)/('1D'!$I$5*MAX(F788,
                                            0.1)^2),
                                    1/3))),
                        IFERROR(W788,
                            0)),
                    MAX(MAX('1D'!$D$16,
                            MAX('1D'!$D$16,
                                POWER((ABS(K788)^2)/('1D'!$I$5*MAX(F788,
                                            0.1)^2),
                                    1/3))),
                        (IFERROR(W788,
                                0))+((IFERROR(AF788,
                                    0))*'1D'!$D$18)))))))</f>
        <v>2.1389677043987478</v>
      </c>
      <c r="X788" s="5">
        <f t="shared" ca="1" si="172"/>
        <v>11.122632062873489</v>
      </c>
      <c r="Y788" s="5">
        <f t="shared" ca="1" si="173"/>
        <v>1.1735290000551568</v>
      </c>
      <c r="Z788" s="5">
        <f t="shared" ca="1" si="174"/>
        <v>4.5807502857230418</v>
      </c>
      <c r="AA788" s="5">
        <f t="shared" ca="1" si="175"/>
        <v>634.31246770439873</v>
      </c>
      <c r="AB788" s="5">
        <f ca="1">AA788+((ABS(K788)/MAX(((F788)+(G788)*(W788))*(W788),
            0.000001))^2)/(2*'1D'!$I$5)</f>
        <v>635.3819515565981</v>
      </c>
      <c r="AC788" s="5">
        <f ca="1">((ABS(K788)*'1D'!$D$6)/(MAX(((F788)+(G788)*(W788))*(W788),
            0.000001)*MAX(((((F788)+(G788)*(W788))*(W788))/MAX((F788)+2*(W788)*SQRT(1+(G788)^2),
                    0.000001))^(2/3),
            0.000001)))^2</f>
        <v>3.8141460404132466E-3</v>
      </c>
      <c r="AD788" s="5">
        <f ca="1">ABS(ABS(K788)/MAX(((F788)+(G788)*(W788))*(W788),
        0.000001))/SQRT('1D'!$I$5*MAX((((F788)+(G788)*(W788))*(W788))/MAX((F788)+2*(G788)*(W788),
            0.000001),
        0.000001))</f>
        <v>1.0000000000000004</v>
      </c>
      <c r="AE788" s="5">
        <f ca="1">((F788)*(W788)^2)/2+(G788)*(W788)^3/3+(ABS(K788)^2)/('1D'!$I$5*MAX(((F788)+(G788)*(W788))*(W788),
        0.000001))</f>
        <v>35.686426155594638</v>
      </c>
      <c r="AF788" s="5">
        <f ca="1">IF($A$2=0,
    0,
    IFERROR(AB789+(((AC788+AC789)/2)*J789)+(IF(Z788&gt;Z789,
                '1D'!$D$8*((Z788^2-Z789^2)/(2*'1D'!$I$5)),
                '1D'!$D$9*((Z789^2-Z788^2)/(2*'1D'!$I$5)))+('1D'!$D$10*(ABS(I789)/90)*(MAX(Z788^2,
                        Z789^2)/(2*'1D'!$I$5))))-AB788,
        0))</f>
        <v>3.4157470064428708E-3</v>
      </c>
      <c r="AG788" s="5">
        <f ca="1">IF($A$2=0,
    1,
    IF(IFERROR(AG789,
            0)=0,
        0,
        IFERROR(IF(OR(ROUND(AD788,
                        3)&gt;=1,
                    AND(ABS(AF788)&lt;'1D'!$D$19,
                        AD788&lt;1)),
                1,
                0),
            0)))</f>
        <v>1</v>
      </c>
      <c r="AH788" s="5">
        <f ca="1">IFERROR(IF('1D'!V32="Supercritical",
        MAX('1D'!$D$16,
            IFERROR(L788,
                MAX('1D'!$D$16,
                    POWER((ABS(K788)^2)/('1D'!$I$5*MAX(F788,
                                0.1)^2),
                        1/3)))),
        IF('1D'!V32="Subcritical",
            MAX('1D'!$D$16,
                IFERROR(W788,
                    MAX('1D'!$D$16,
                        POWER((ABS(K788)^2)/('1D'!$I$5*MAX(F788,
                                    0.1)^2),
                            1/3)))),
            IF(IFERROR(T788,
                    -1E+99)&gt;=IFERROR(AE788,
                    -1E+99),
                MAX('1D'!$D$16,
                    IFERROR(L788,
                        MAX('1D'!$D$16,
                            POWER((ABS(K788)^2)/('1D'!$I$5*MAX(F788,
                                        0.1)^2),
                                1/3)))),
                MAX('1D'!$D$16,
                    IFERROR(W788,
                        MAX('1D'!$D$16,
                            POWER((ABS(K788)^2)/('1D'!$I$5*MAX(F788,
                                        0.1)^2),
                                1/3))))))),
    MAX('1D'!$D$16,
        POWER((ABS(K788)^2)/('1D'!$I$5*MAX(F788,
                    0.1)^2),
            1/3)))</f>
        <v>2.0411692021517887</v>
      </c>
      <c r="AI788" s="5">
        <f t="shared" ca="1" si="176"/>
        <v>634.21466920215175</v>
      </c>
      <c r="AJ788" s="5">
        <f ca="1">AI788+((ABS(K788)/MAX(((F788)+(G788)*(AH788))*(AH788),
            0.000001))^2)/(2*'1D'!$I$5)</f>
        <v>635.3890925390948</v>
      </c>
      <c r="AM788">
        <v>0</v>
      </c>
      <c r="AN788">
        <v>0</v>
      </c>
      <c r="AO788" s="5">
        <f t="shared" si="177"/>
        <v>0</v>
      </c>
      <c r="AP788" s="5">
        <f t="shared" si="181"/>
        <v>0</v>
      </c>
      <c r="AQ788" s="5">
        <f ca="1">ABS(ABS(K788)/MAX(((F788)+(G788)*(AH788))*(AH788),
        0.000001))/SQRT('1D'!$I$5*MAX((((F788)+(G788)*(AH788))*(AH788))/MAX((F788)+2*(G788)*(AH788),
            0.000001),
        0.000001))</f>
        <v>1.0727235886044055</v>
      </c>
      <c r="AR788" s="5" t="str">
        <f t="shared" ca="1" si="178"/>
        <v>Supercritical</v>
      </c>
      <c r="AS788" s="5">
        <f ca="1">((ABS(K788)*'1D'!$D$6)/(MAX(((F788)+(G788)*(AH788))*(AH788),
            0.000001)*MAX(((((F788)+(G788)*(AH788))*(AH788))/MAX((F788)+2*(AH788)*SQRT(1+(G788)^2),
                    0.000001))^(2/3),
            0.000001)))^2</f>
        <v>4.3358367565141456E-3</v>
      </c>
    </row>
    <row r="789" spans="1:45" x14ac:dyDescent="0.35">
      <c r="A789">
        <v>780</v>
      </c>
      <c r="B789">
        <v>778.99599999999998</v>
      </c>
      <c r="C789">
        <v>616090.63199999998</v>
      </c>
      <c r="D789">
        <v>3097227.8590000002</v>
      </c>
      <c r="E789">
        <v>632.173</v>
      </c>
      <c r="F789">
        <v>5.2</v>
      </c>
      <c r="G789">
        <v>0</v>
      </c>
      <c r="H789" t="s">
        <v>176</v>
      </c>
      <c r="I789">
        <v>5.7000000000000002E-2</v>
      </c>
      <c r="J789" s="5">
        <f t="shared" si="179"/>
        <v>1</v>
      </c>
      <c r="K789" s="5">
        <f t="shared" ca="1" si="180"/>
        <v>50.95</v>
      </c>
      <c r="L789" s="5">
        <f ca="1">IF($A$2=0,
    IFERROR(L788,
        MAX('1D'!$D$16,
            POWER((ABS(K789)^2)/('1D'!$I$5*MAX(F789,
                        0.1)^2),
                1/3))),
    IF(IFERROR(V788,
            0)=0,
        IFERROR(L788,
            MAX('1D'!$D$16,
                POWER((ABS(K789)^2)/('1D'!$I$5*MAX(F789,
                            0.1)^2),
                    1/3))),
        IF(OR(IFERROR(L789,
                    0)=0,
                IFERROR(S788,
                    0)&lt;1,
                IFERROR(S789,
                    0)&lt;1),
            MAX('1D'!$D$16,
                POWER((ABS(K789)^2)/('1D'!$I$5*MAX(F789,
                            0.1)^2),
                    1/3)),
            IF(IFERROR(U789,
                    0)&gt;0,
                MAX('1D'!$D$16,
                    IFERROR(L789,
                        0)+((IFERROR(U789,
                                0))*'1D'!$D$18*IF((IFERROR(S789,
                                    0))&lt;1,
                            1,
                            -1))),
                IF(IFERROR(U789,
                        0)&lt;0,
                    IF(ABS((MAX('1D'!$D$16,
                                    POWER((ABS(K789)^2)/('1D'!$I$5*MAX(F789,
                                                0.1)^2),
                                        1/3)))-IFERROR(L789,
                                0))&gt;'1D'!$D$19,
                        MAX('1D'!$D$16,
                            IF((MAX('1D'!$D$16,
                                        POWER((ABS(K789)^2)/('1D'!$I$5*MAX(F789,
                                                    0.1)^2),
                                            1/3)))&gt;IFERROR(L789,
                                    0),
                                MIN((MAX('1D'!$D$16,
                                            POWER((ABS(K789)^2)/('1D'!$I$5*MAX(F789,
                                                        0.1)^2),
                                                1/3))),
                                    IFERROR(L789,
                                        0)+(MIN(ABS(IFERROR(U789,
                                                    0))*'1D'!$D$18,
                                            ABS((MAX('1D'!$D$16,
                                                        POWER((ABS(K789)^2)/('1D'!$I$5*MAX(F789,
                                                                    0.1)^2),
                                                            1/3)))-IFERROR(L789,
                                                    0))))),
                                MAX((MAX('1D'!$D$16,
                                            POWER((ABS(K789)^2)/('1D'!$I$5*MAX(F789,
                                                        0.1)^2),
                                                1/3))),
                                    IFERROR(L789,
                                        0)-(MIN(ABS(IFERROR(U789,
                                                    0))*'1D'!$D$18,
                                            ABS((MAX('1D'!$D$16,
                                                        POWER((ABS(K789)^2)/('1D'!$I$5*MAX(F789,
                                                                    0.1)^2),
                                                            1/3)))-IFERROR(L789,
                                                    0))))))),
                        MAX('1D'!$D$16,
                            POWER((ABS(K789)^2)/('1D'!$I$5*MAX(F789,
                                        0.1)^2),
                                1/3))),
                    MAX('1D'!$D$16,
                        IFERROR(L789,
                            0)))))))</f>
        <v>2.0411692021517887</v>
      </c>
      <c r="M789" s="5">
        <f t="shared" ca="1" si="168"/>
        <v>10.614079851189301</v>
      </c>
      <c r="N789" s="5">
        <f t="shared" ca="1" si="169"/>
        <v>1.1434704692804873</v>
      </c>
      <c r="O789" s="5">
        <f t="shared" ca="1" si="170"/>
        <v>4.8002276894771132</v>
      </c>
      <c r="P789" s="5">
        <f t="shared" ca="1" si="171"/>
        <v>634.21416920215177</v>
      </c>
      <c r="Q789" s="5">
        <f ca="1">P789+((ABS(K789)/MAX(((F789)+(G789)*(L789))*(L789),
            0.000001))^2)/(2*'1D'!$I$5)</f>
        <v>635.38859253909482</v>
      </c>
      <c r="R789" s="5">
        <f ca="1">((ABS(K789)*'1D'!$D$6)/(MAX(((F789)+(G789)*(L789))*(L789),
            0.000001)*MAX(((((F789)+(G789)*(L789))*(L789))/MAX((F789)+2*(L789)*SQRT(1+(G789)^2),
                    0.000001))^(2/3),
            0.000001)))^2</f>
        <v>4.3358367565141456E-3</v>
      </c>
      <c r="S789" s="5">
        <f ca="1">ABS(ABS(K789)/MAX(((F789)+(G789)*(L789))*(L789),
        0.000001))/SQRT('1D'!$I$5*MAX((((F789)+(G789)*(L789))*(L789))/MAX((F789)+2*(G789)*(L789),
            0.000001),
        0.000001))</f>
        <v>1.0727235886044055</v>
      </c>
      <c r="T789" s="5">
        <f ca="1">((F789)*(L789)^2)/2+(G789)*(L789)^3/3+(ABS(K789)^2)/('1D'!$I$5*MAX(((F789)+(G789)*(L789))*(L789),
        0.000001))</f>
        <v>35.763412605541333</v>
      </c>
      <c r="U789" s="5">
        <f ca="1">IF($A$2=0,
    0,
    IFERROR(Q788-(((R788+R789)/2)*J789)-(IF(O788&gt;O789,
                '1D'!$D$8*((O788^2-O789^2)/(2*'1D'!$I$5)),
                '1D'!$D$9*((O789^2-O788^2)/(2*'1D'!$I$5)))+('1D'!$D$10*(ABS(I789)/90)*(MAX(O788^2,
                        O789^2)/(2*'1D'!$I$5))))-Q789,
        0))</f>
        <v>-3.9474069734524164E-3</v>
      </c>
      <c r="V789" s="5">
        <f ca="1">IF($A$2=0,
    1,
    IF(IFERROR(V788,
            0)=0,
        0,
        IFERROR(IF(ROUND(S789,
                    3)=1,
                1,
                IF(AND(ABS(U789)&lt;'1D'!$D$19,
                        S789&gt;1),
                    1,
                    0)),
            0)))</f>
        <v>0</v>
      </c>
      <c r="W789" s="5">
        <f ca="1">IF($A$2=0,
    MAX(MAX('1D'!$D$16,
            MAX('1D'!$D$16,
                POWER((ABS(K789)^2)/('1D'!$I$5*MAX(F789,
                            0.1)^2),
                    1/3))),
        IFERROR(W1396,
            MAX(MAX('1D'!$D$16,
                    MAX('1D'!$D$16,
                        POWER((ABS(K789)^2)/('1D'!$I$5*MAX(F789,
                                    0.1)^2),
                            1/3))),
                ($L$2)-E1396))),
    IF(IFERROR(AG790,
            0)=0,
        MAX(MAX('1D'!$D$16,
                MAX('1D'!$D$16,
                    POWER((ABS(K789)^2)/('1D'!$I$5*MAX(F789,
                                0.1)^2),
                        1/3))),
            IFERROR(W1396,
                MAX(MAX('1D'!$D$16,
                        MAX('1D'!$D$16,
                            POWER((ABS(K789)^2)/('1D'!$I$5*MAX(F789,
                                        0.1)^2),
                                1/3))),
                    ($L$2)-E1396))),
        IF(IFERROR(W789,
                0)=0,
            MAX(MAX('1D'!$D$16,
                    MAX('1D'!$D$16,
                        POWER((ABS(K789)^2)/('1D'!$I$5*MAX(F789,
                                    0.1)^2),
                            1/3))),
                IFERROR(W1396,
                    MAX(MAX('1D'!$D$16,
                            MAX('1D'!$D$16,
                                POWER((ABS(K789)^2)/('1D'!$I$5*MAX(F789,
                                            0.1)^2),
                                    1/3))),
                        ($L$2)-E1396))),
            IF(OR(IFERROR(AD789,
                        0)&gt;=1,
                    IFERROR(AD790,
                        0)&gt;=1),
                MAX('1D'!$D$16,
                    MAX('1D'!$D$16,
                        POWER((ABS(K789)^2)/('1D'!$I$5*MAX(F789,
                                    0.1)^2),
                            1/3))),
                IF(ABS(IFERROR(AF789,
                            0))&lt;'1D'!$D$19,
                    MAX(MAX('1D'!$D$16,
                            MAX('1D'!$D$16,
                                POWER((ABS(K789)^2)/('1D'!$I$5*MAX(F789,
                                            0.1)^2),
                                    1/3))),
                        IFERROR(W789,
                            0)),
                    MAX(MAX('1D'!$D$16,
                            MAX('1D'!$D$16,
                                POWER((ABS(K789)^2)/('1D'!$I$5*MAX(F789,
                                            0.1)^2),
                                    1/3))),
                        (IFERROR(W789,
                                0))+((IFERROR(AF789,
                                    0))*'1D'!$D$18)))))))</f>
        <v>2.1389677043987478</v>
      </c>
      <c r="X789" s="5">
        <f t="shared" ca="1" si="172"/>
        <v>11.122632062873489</v>
      </c>
      <c r="Y789" s="5">
        <f t="shared" ca="1" si="173"/>
        <v>1.1735290000551568</v>
      </c>
      <c r="Z789" s="5">
        <f t="shared" ca="1" si="174"/>
        <v>4.5807502857230418</v>
      </c>
      <c r="AA789" s="5">
        <f t="shared" ca="1" si="175"/>
        <v>634.31196770439874</v>
      </c>
      <c r="AB789" s="5">
        <f ca="1">AA789+((ABS(K789)/MAX(((F789)+(G789)*(W789))*(W789),
            0.000001))^2)/(2*'1D'!$I$5)</f>
        <v>635.38145155659811</v>
      </c>
      <c r="AC789" s="5">
        <f ca="1">((ABS(K789)*'1D'!$D$6)/(MAX(((F789)+(G789)*(W789))*(W789),
            0.000001)*MAX(((((F789)+(G789)*(W789))*(W789))/MAX((F789)+2*(W789)*SQRT(1+(G789)^2),
                    0.000001))^(2/3),
            0.000001)))^2</f>
        <v>3.8141460404132466E-3</v>
      </c>
      <c r="AD789" s="5">
        <f ca="1">ABS(ABS(K789)/MAX(((F789)+(G789)*(W789))*(W789),
        0.000001))/SQRT('1D'!$I$5*MAX((((F789)+(G789)*(W789))*(W789))/MAX((F789)+2*(G789)*(W789),
            0.000001),
        0.000001))</f>
        <v>1.0000000000000004</v>
      </c>
      <c r="AE789" s="5">
        <f ca="1">((F789)*(W789)^2)/2+(G789)*(W789)^3/3+(ABS(K789)^2)/('1D'!$I$5*MAX(((F789)+(G789)*(W789))*(W789),
        0.000001))</f>
        <v>35.686426155594638</v>
      </c>
      <c r="AF789" s="5">
        <f ca="1">IF($A$2=0,
    0,
    IFERROR(AB790+(((AC789+AC790)/2)*J790)+(IF(Z789&gt;Z790,
                '1D'!$D$8*((Z789^2-Z790^2)/(2*'1D'!$I$5)),
                '1D'!$D$9*((Z790^2-Z789^2)/(2*'1D'!$I$5)))+('1D'!$D$10*(ABS(I790)/90)*(MAX(Z789^2,
                        Z790^2)/(2*'1D'!$I$5))))-AB789,
        0))</f>
        <v>3.3141460404522149E-3</v>
      </c>
      <c r="AG789" s="5">
        <f ca="1">IF($A$2=0,
    1,
    IF(IFERROR(AG790,
            0)=0,
        0,
        IFERROR(IF(OR(ROUND(AD789,
                        3)&gt;=1,
                    AND(ABS(AF789)&lt;'1D'!$D$19,
                        AD789&lt;1)),
                1,
                0),
            0)))</f>
        <v>1</v>
      </c>
      <c r="AH789" s="5">
        <f ca="1">IFERROR(IF('1D'!V32="Supercritical",
        MAX('1D'!$D$16,
            IFERROR(L789,
                MAX('1D'!$D$16,
                    POWER((ABS(K789)^2)/('1D'!$I$5*MAX(F789,
                                0.1)^2),
                        1/3)))),
        IF('1D'!V32="Subcritical",
            MAX('1D'!$D$16,
                IFERROR(W789,
                    MAX('1D'!$D$16,
                        POWER((ABS(K789)^2)/('1D'!$I$5*MAX(F789,
                                    0.1)^2),
                            1/3)))),
            IF(IFERROR(T789,
                    -1E+99)&gt;=IFERROR(AE789,
                    -1E+99),
                MAX('1D'!$D$16,
                    IFERROR(L789,
                        MAX('1D'!$D$16,
                            POWER((ABS(K789)^2)/('1D'!$I$5*MAX(F789,
                                        0.1)^2),
                                1/3)))),
                MAX('1D'!$D$16,
                    IFERROR(W789,
                        MAX('1D'!$D$16,
                            POWER((ABS(K789)^2)/('1D'!$I$5*MAX(F789,
                                        0.1)^2),
                                1/3))))))),
    MAX('1D'!$D$16,
        POWER((ABS(K789)^2)/('1D'!$I$5*MAX(F789,
                    0.1)^2),
            1/3)))</f>
        <v>2.0411692021517887</v>
      </c>
      <c r="AI789" s="5">
        <f t="shared" ca="1" si="176"/>
        <v>634.21416920215177</v>
      </c>
      <c r="AJ789" s="5">
        <f ca="1">AI789+((ABS(K789)/MAX(((F789)+(G789)*(AH789))*(AH789),
            0.000001))^2)/(2*'1D'!$I$5)</f>
        <v>635.38859253909482</v>
      </c>
      <c r="AM789">
        <v>0</v>
      </c>
      <c r="AN789">
        <v>0</v>
      </c>
      <c r="AO789" s="5">
        <f t="shared" si="177"/>
        <v>0</v>
      </c>
      <c r="AP789" s="5">
        <f t="shared" si="181"/>
        <v>0</v>
      </c>
      <c r="AQ789" s="5">
        <f ca="1">ABS(ABS(K789)/MAX(((F789)+(G789)*(AH789))*(AH789),
        0.000001))/SQRT('1D'!$I$5*MAX((((F789)+(G789)*(AH789))*(AH789))/MAX((F789)+2*(G789)*(AH789),
            0.000001),
        0.000001))</f>
        <v>1.0727235886044055</v>
      </c>
      <c r="AR789" s="5" t="str">
        <f t="shared" ca="1" si="178"/>
        <v>Supercritical</v>
      </c>
      <c r="AS789" s="5">
        <f ca="1">((ABS(K789)*'1D'!$D$6)/(MAX(((F789)+(G789)*(AH789))*(AH789),
            0.000001)*MAX(((((F789)+(G789)*(AH789))*(AH789))/MAX((F789)+2*(AH789)*SQRT(1+(G789)^2),
                    0.000001))^(2/3),
            0.000001)))^2</f>
        <v>4.3358367565141456E-3</v>
      </c>
    </row>
    <row r="790" spans="1:45" x14ac:dyDescent="0.35">
      <c r="A790">
        <v>781</v>
      </c>
      <c r="B790">
        <v>779.99599999999998</v>
      </c>
      <c r="C790">
        <v>616090.59</v>
      </c>
      <c r="D790">
        <v>3097226.86</v>
      </c>
      <c r="E790">
        <v>632.17250000000001</v>
      </c>
      <c r="F790">
        <v>5.2</v>
      </c>
      <c r="G790">
        <v>0</v>
      </c>
      <c r="H790" t="s">
        <v>176</v>
      </c>
      <c r="I790">
        <v>0</v>
      </c>
      <c r="J790" s="5">
        <f t="shared" si="179"/>
        <v>1</v>
      </c>
      <c r="K790" s="5">
        <f t="shared" ca="1" si="180"/>
        <v>50.95</v>
      </c>
      <c r="L790" s="5">
        <f ca="1">IF($A$2=0,
    IFERROR(L789,
        MAX('1D'!$D$16,
            POWER((ABS(K790)^2)/('1D'!$I$5*MAX(F790,
                        0.1)^2),
                1/3))),
    IF(IFERROR(V789,
            0)=0,
        IFERROR(L789,
            MAX('1D'!$D$16,
                POWER((ABS(K790)^2)/('1D'!$I$5*MAX(F790,
                            0.1)^2),
                    1/3))),
        IF(OR(IFERROR(L790,
                    0)=0,
                IFERROR(S789,
                    0)&lt;1,
                IFERROR(S790,
                    0)&lt;1),
            MAX('1D'!$D$16,
                POWER((ABS(K790)^2)/('1D'!$I$5*MAX(F790,
                            0.1)^2),
                    1/3)),
            IF(IFERROR(U790,
                    0)&gt;0,
                MAX('1D'!$D$16,
                    IFERROR(L790,
                        0)+((IFERROR(U790,
                                0))*'1D'!$D$18*IF((IFERROR(S790,
                                    0))&lt;1,
                            1,
                            -1))),
                IF(IFERROR(U790,
                        0)&lt;0,
                    IF(ABS((MAX('1D'!$D$16,
                                    POWER((ABS(K790)^2)/('1D'!$I$5*MAX(F790,
                                                0.1)^2),
                                        1/3)))-IFERROR(L790,
                                0))&gt;'1D'!$D$19,
                        MAX('1D'!$D$16,
                            IF((MAX('1D'!$D$16,
                                        POWER((ABS(K790)^2)/('1D'!$I$5*MAX(F790,
                                                    0.1)^2),
                                            1/3)))&gt;IFERROR(L790,
                                    0),
                                MIN((MAX('1D'!$D$16,
                                            POWER((ABS(K790)^2)/('1D'!$I$5*MAX(F790,
                                                        0.1)^2),
                                                1/3))),
                                    IFERROR(L790,
                                        0)+(MIN(ABS(IFERROR(U790,
                                                    0))*'1D'!$D$18,
                                            ABS((MAX('1D'!$D$16,
                                                        POWER((ABS(K790)^2)/('1D'!$I$5*MAX(F790,
                                                                    0.1)^2),
                                                            1/3)))-IFERROR(L790,
                                                    0))))),
                                MAX((MAX('1D'!$D$16,
                                            POWER((ABS(K790)^2)/('1D'!$I$5*MAX(F790,
                                                        0.1)^2),
                                                1/3))),
                                    IFERROR(L790,
                                        0)-(MIN(ABS(IFERROR(U790,
                                                    0))*'1D'!$D$18,
                                            ABS((MAX('1D'!$D$16,
                                                        POWER((ABS(K790)^2)/('1D'!$I$5*MAX(F790,
                                                                    0.1)^2),
                                                            1/3)))-IFERROR(L790,
                                                    0))))))),
                        MAX('1D'!$D$16,
                            POWER((ABS(K790)^2)/('1D'!$I$5*MAX(F790,
                                        0.1)^2),
                                1/3))),
                    MAX('1D'!$D$16,
                        IFERROR(L790,
                            0)))))))</f>
        <v>2.0411692021517887</v>
      </c>
      <c r="M790" s="5">
        <f t="shared" ca="1" si="168"/>
        <v>10.614079851189301</v>
      </c>
      <c r="N790" s="5">
        <f t="shared" ca="1" si="169"/>
        <v>1.1434704692804873</v>
      </c>
      <c r="O790" s="5">
        <f t="shared" ca="1" si="170"/>
        <v>4.8002276894771132</v>
      </c>
      <c r="P790" s="5">
        <f t="shared" ca="1" si="171"/>
        <v>634.21366920215178</v>
      </c>
      <c r="Q790" s="5">
        <f ca="1">P790+((ABS(K790)/MAX(((F790)+(G790)*(L790))*(L790),
            0.000001))^2)/(2*'1D'!$I$5)</f>
        <v>635.38809253909483</v>
      </c>
      <c r="R790" s="5">
        <f ca="1">((ABS(K790)*'1D'!$D$6)/(MAX(((F790)+(G790)*(L790))*(L790),
            0.000001)*MAX(((((F790)+(G790)*(L790))*(L790))/MAX((F790)+2*(L790)*SQRT(1+(G790)^2),
                    0.000001))^(2/3),
            0.000001)))^2</f>
        <v>4.3358367565141456E-3</v>
      </c>
      <c r="S790" s="5">
        <f ca="1">ABS(ABS(K790)/MAX(((F790)+(G790)*(L790))*(L790),
        0.000001))/SQRT('1D'!$I$5*MAX((((F790)+(G790)*(L790))*(L790))/MAX((F790)+2*(G790)*(L790),
            0.000001),
        0.000001))</f>
        <v>1.0727235886044055</v>
      </c>
      <c r="T790" s="5">
        <f ca="1">((F790)*(L790)^2)/2+(G790)*(L790)^3/3+(ABS(K790)^2)/('1D'!$I$5*MAX(((F790)+(G790)*(L790))*(L790),
        0.000001))</f>
        <v>35.763412605541333</v>
      </c>
      <c r="U790" s="5">
        <f ca="1">IF($A$2=0,
    0,
    IFERROR(Q789-(((R789+R790)/2)*J790)-(IF(O789&gt;O790,
                '1D'!$D$8*((O789^2-O790^2)/(2*'1D'!$I$5)),
                '1D'!$D$9*((O790^2-O789^2)/(2*'1D'!$I$5)))+('1D'!$D$10*(ABS(I790)/90)*(MAX(O789^2,
                        O790^2)/(2*'1D'!$I$5))))-Q790,
        0))</f>
        <v>-3.8358367564796936E-3</v>
      </c>
      <c r="V790" s="5">
        <f ca="1">IF($A$2=0,
    1,
    IF(IFERROR(V789,
            0)=0,
        0,
        IFERROR(IF(ROUND(S790,
                    3)=1,
                1,
                IF(AND(ABS(U790)&lt;'1D'!$D$19,
                        S790&gt;1),
                    1,
                    0)),
            0)))</f>
        <v>0</v>
      </c>
      <c r="W790" s="5">
        <f ca="1">IF($A$2=0,
    MAX(MAX('1D'!$D$16,
            MAX('1D'!$D$16,
                POWER((ABS(K790)^2)/('1D'!$I$5*MAX(F790,
                            0.1)^2),
                    1/3))),
        IFERROR(W1396,
            MAX(MAX('1D'!$D$16,
                    MAX('1D'!$D$16,
                        POWER((ABS(K790)^2)/('1D'!$I$5*MAX(F790,
                                    0.1)^2),
                            1/3))),
                ($L$2)-E1396))),
    IF(IFERROR(AG791,
            0)=0,
        MAX(MAX('1D'!$D$16,
                MAX('1D'!$D$16,
                    POWER((ABS(K790)^2)/('1D'!$I$5*MAX(F790,
                                0.1)^2),
                        1/3))),
            IFERROR(W1396,
                MAX(MAX('1D'!$D$16,
                        MAX('1D'!$D$16,
                            POWER((ABS(K790)^2)/('1D'!$I$5*MAX(F790,
                                        0.1)^2),
                                1/3))),
                    ($L$2)-E1396))),
        IF(IFERROR(W790,
                0)=0,
            MAX(MAX('1D'!$D$16,
                    MAX('1D'!$D$16,
                        POWER((ABS(K790)^2)/('1D'!$I$5*MAX(F790,
                                    0.1)^2),
                            1/3))),
                IFERROR(W1396,
                    MAX(MAX('1D'!$D$16,
                            MAX('1D'!$D$16,
                                POWER((ABS(K790)^2)/('1D'!$I$5*MAX(F790,
                                            0.1)^2),
                                    1/3))),
                        ($L$2)-E1396))),
            IF(OR(IFERROR(AD790,
                        0)&gt;=1,
                    IFERROR(AD791,
                        0)&gt;=1),
                MAX('1D'!$D$16,
                    MAX('1D'!$D$16,
                        POWER((ABS(K790)^2)/('1D'!$I$5*MAX(F790,
                                    0.1)^2),
                            1/3))),
                IF(ABS(IFERROR(AF790,
                            0))&lt;'1D'!$D$19,
                    MAX(MAX('1D'!$D$16,
                            MAX('1D'!$D$16,
                                POWER((ABS(K790)^2)/('1D'!$I$5*MAX(F790,
                                            0.1)^2),
                                    1/3))),
                        IFERROR(W790,
                            0)),
                    MAX(MAX('1D'!$D$16,
                            MAX('1D'!$D$16,
                                POWER((ABS(K790)^2)/('1D'!$I$5*MAX(F790,
                                            0.1)^2),
                                    1/3))),
                        (IFERROR(W790,
                                0))+((IFERROR(AF790,
                                    0))*'1D'!$D$18)))))))</f>
        <v>2.1389677043987478</v>
      </c>
      <c r="X790" s="5">
        <f t="shared" ca="1" si="172"/>
        <v>11.122632062873489</v>
      </c>
      <c r="Y790" s="5">
        <f t="shared" ca="1" si="173"/>
        <v>1.1735290000551568</v>
      </c>
      <c r="Z790" s="5">
        <f t="shared" ca="1" si="174"/>
        <v>4.5807502857230418</v>
      </c>
      <c r="AA790" s="5">
        <f t="shared" ca="1" si="175"/>
        <v>634.31146770439875</v>
      </c>
      <c r="AB790" s="5">
        <f ca="1">AA790+((ABS(K790)/MAX(((F790)+(G790)*(W790))*(W790),
            0.000001))^2)/(2*'1D'!$I$5)</f>
        <v>635.38095155659812</v>
      </c>
      <c r="AC790" s="5">
        <f ca="1">((ABS(K790)*'1D'!$D$6)/(MAX(((F790)+(G790)*(W790))*(W790),
            0.000001)*MAX(((((F790)+(G790)*(W790))*(W790))/MAX((F790)+2*(W790)*SQRT(1+(G790)^2),
                    0.000001))^(2/3),
            0.000001)))^2</f>
        <v>3.8141460404132466E-3</v>
      </c>
      <c r="AD790" s="5">
        <f ca="1">ABS(ABS(K790)/MAX(((F790)+(G790)*(W790))*(W790),
        0.000001))/SQRT('1D'!$I$5*MAX((((F790)+(G790)*(W790))*(W790))/MAX((F790)+2*(G790)*(W790),
            0.000001),
        0.000001))</f>
        <v>1.0000000000000004</v>
      </c>
      <c r="AE790" s="5">
        <f ca="1">((F790)*(W790)^2)/2+(G790)*(W790)^3/3+(ABS(K790)^2)/('1D'!$I$5*MAX(((F790)+(G790)*(W790))*(W790),
        0.000001))</f>
        <v>35.686426155594638</v>
      </c>
      <c r="AF790" s="5">
        <f ca="1">IF($A$2=0,
    0,
    IFERROR(AB791+(((AC790+AC791)/2)*J791)+(IF(Z790&gt;Z791,
                '1D'!$D$8*((Z790^2-Z791^2)/(2*'1D'!$I$5)),
                '1D'!$D$9*((Z791^2-Z790^2)/(2*'1D'!$I$5)))+('1D'!$D$10*(ABS(I791)/90)*(MAX(Z790^2,
                        Z791^2)/(2*'1D'!$I$5))))-AB790,
        0))</f>
        <v>3.3141460404522149E-3</v>
      </c>
      <c r="AG790" s="5">
        <f ca="1">IF($A$2=0,
    1,
    IF(IFERROR(AG791,
            0)=0,
        0,
        IFERROR(IF(OR(ROUND(AD790,
                        3)&gt;=1,
                    AND(ABS(AF790)&lt;'1D'!$D$19,
                        AD790&lt;1)),
                1,
                0),
            0)))</f>
        <v>1</v>
      </c>
      <c r="AH790" s="5">
        <f ca="1">IFERROR(IF('1D'!V32="Supercritical",
        MAX('1D'!$D$16,
            IFERROR(L790,
                MAX('1D'!$D$16,
                    POWER((ABS(K790)^2)/('1D'!$I$5*MAX(F790,
                                0.1)^2),
                        1/3)))),
        IF('1D'!V32="Subcritical",
            MAX('1D'!$D$16,
                IFERROR(W790,
                    MAX('1D'!$D$16,
                        POWER((ABS(K790)^2)/('1D'!$I$5*MAX(F790,
                                    0.1)^2),
                            1/3)))),
            IF(IFERROR(T790,
                    -1E+99)&gt;=IFERROR(AE790,
                    -1E+99),
                MAX('1D'!$D$16,
                    IFERROR(L790,
                        MAX('1D'!$D$16,
                            POWER((ABS(K790)^2)/('1D'!$I$5*MAX(F790,
                                        0.1)^2),
                                1/3)))),
                MAX('1D'!$D$16,
                    IFERROR(W790,
                        MAX('1D'!$D$16,
                            POWER((ABS(K790)^2)/('1D'!$I$5*MAX(F790,
                                        0.1)^2),
                                1/3))))))),
    MAX('1D'!$D$16,
        POWER((ABS(K790)^2)/('1D'!$I$5*MAX(F790,
                    0.1)^2),
            1/3)))</f>
        <v>2.0411692021517887</v>
      </c>
      <c r="AI790" s="5">
        <f t="shared" ca="1" si="176"/>
        <v>634.21366920215178</v>
      </c>
      <c r="AJ790" s="5">
        <f ca="1">AI790+((ABS(K790)/MAX(((F790)+(G790)*(AH790))*(AH790),
            0.000001))^2)/(2*'1D'!$I$5)</f>
        <v>635.38809253909483</v>
      </c>
      <c r="AM790">
        <v>0</v>
      </c>
      <c r="AN790">
        <v>0</v>
      </c>
      <c r="AO790" s="5">
        <f t="shared" si="177"/>
        <v>0</v>
      </c>
      <c r="AP790" s="5">
        <f t="shared" si="181"/>
        <v>0</v>
      </c>
      <c r="AQ790" s="5">
        <f ca="1">ABS(ABS(K790)/MAX(((F790)+(G790)*(AH790))*(AH790),
        0.000001))/SQRT('1D'!$I$5*MAX((((F790)+(G790)*(AH790))*(AH790))/MAX((F790)+2*(G790)*(AH790),
            0.000001),
        0.000001))</f>
        <v>1.0727235886044055</v>
      </c>
      <c r="AR790" s="5" t="str">
        <f t="shared" ca="1" si="178"/>
        <v>Supercritical</v>
      </c>
      <c r="AS790" s="5">
        <f ca="1">((ABS(K790)*'1D'!$D$6)/(MAX(((F790)+(G790)*(AH790))*(AH790),
            0.000001)*MAX(((((F790)+(G790)*(AH790))*(AH790))/MAX((F790)+2*(AH790)*SQRT(1+(G790)^2),
                    0.000001))^(2/3),
            0.000001)))^2</f>
        <v>4.3358367565141456E-3</v>
      </c>
    </row>
    <row r="791" spans="1:45" x14ac:dyDescent="0.35">
      <c r="A791">
        <v>782</v>
      </c>
      <c r="B791">
        <v>780.99599999999998</v>
      </c>
      <c r="C791">
        <v>616090.54799999995</v>
      </c>
      <c r="D791">
        <v>3097225.861</v>
      </c>
      <c r="E791">
        <v>632.17200000000003</v>
      </c>
      <c r="F791">
        <v>5.2</v>
      </c>
      <c r="G791">
        <v>0</v>
      </c>
      <c r="H791" t="s">
        <v>176</v>
      </c>
      <c r="I791">
        <v>0</v>
      </c>
      <c r="J791" s="5">
        <f t="shared" si="179"/>
        <v>1</v>
      </c>
      <c r="K791" s="5">
        <f t="shared" ca="1" si="180"/>
        <v>50.95</v>
      </c>
      <c r="L791" s="5">
        <f ca="1">IF($A$2=0,
    IFERROR(L790,
        MAX('1D'!$D$16,
            POWER((ABS(K791)^2)/('1D'!$I$5*MAX(F791,
                        0.1)^2),
                1/3))),
    IF(IFERROR(V790,
            0)=0,
        IFERROR(L790,
            MAX('1D'!$D$16,
                POWER((ABS(K791)^2)/('1D'!$I$5*MAX(F791,
                            0.1)^2),
                    1/3))),
        IF(OR(IFERROR(L791,
                    0)=0,
                IFERROR(S790,
                    0)&lt;1,
                IFERROR(S791,
                    0)&lt;1),
            MAX('1D'!$D$16,
                POWER((ABS(K791)^2)/('1D'!$I$5*MAX(F791,
                            0.1)^2),
                    1/3)),
            IF(IFERROR(U791,
                    0)&gt;0,
                MAX('1D'!$D$16,
                    IFERROR(L791,
                        0)+((IFERROR(U791,
                                0))*'1D'!$D$18*IF((IFERROR(S791,
                                    0))&lt;1,
                            1,
                            -1))),
                IF(IFERROR(U791,
                        0)&lt;0,
                    IF(ABS((MAX('1D'!$D$16,
                                    POWER((ABS(K791)^2)/('1D'!$I$5*MAX(F791,
                                                0.1)^2),
                                        1/3)))-IFERROR(L791,
                                0))&gt;'1D'!$D$19,
                        MAX('1D'!$D$16,
                            IF((MAX('1D'!$D$16,
                                        POWER((ABS(K791)^2)/('1D'!$I$5*MAX(F791,
                                                    0.1)^2),
                                            1/3)))&gt;IFERROR(L791,
                                    0),
                                MIN((MAX('1D'!$D$16,
                                            POWER((ABS(K791)^2)/('1D'!$I$5*MAX(F791,
                                                        0.1)^2),
                                                1/3))),
                                    IFERROR(L791,
                                        0)+(MIN(ABS(IFERROR(U791,
                                                    0))*'1D'!$D$18,
                                            ABS((MAX('1D'!$D$16,
                                                        POWER((ABS(K791)^2)/('1D'!$I$5*MAX(F791,
                                                                    0.1)^2),
                                                            1/3)))-IFERROR(L791,
                                                    0))))),
                                MAX((MAX('1D'!$D$16,
                                            POWER((ABS(K791)^2)/('1D'!$I$5*MAX(F791,
                                                        0.1)^2),
                                                1/3))),
                                    IFERROR(L791,
                                        0)-(MIN(ABS(IFERROR(U791,
                                                    0))*'1D'!$D$18,
                                            ABS((MAX('1D'!$D$16,
                                                        POWER((ABS(K791)^2)/('1D'!$I$5*MAX(F791,
                                                                    0.1)^2),
                                                            1/3)))-IFERROR(L791,
                                                    0))))))),
                        MAX('1D'!$D$16,
                            POWER((ABS(K791)^2)/('1D'!$I$5*MAX(F791,
                                        0.1)^2),
                                1/3))),
                    MAX('1D'!$D$16,
                        IFERROR(L791,
                            0)))))))</f>
        <v>2.0411692021517887</v>
      </c>
      <c r="M791" s="5">
        <f t="shared" ca="1" si="168"/>
        <v>10.614079851189301</v>
      </c>
      <c r="N791" s="5">
        <f t="shared" ca="1" si="169"/>
        <v>1.1434704692804873</v>
      </c>
      <c r="O791" s="5">
        <f t="shared" ca="1" si="170"/>
        <v>4.8002276894771132</v>
      </c>
      <c r="P791" s="5">
        <f t="shared" ca="1" si="171"/>
        <v>634.21316920215179</v>
      </c>
      <c r="Q791" s="5">
        <f ca="1">P791+((ABS(K791)/MAX(((F791)+(G791)*(L791))*(L791),
            0.000001))^2)/(2*'1D'!$I$5)</f>
        <v>635.38759253909484</v>
      </c>
      <c r="R791" s="5">
        <f ca="1">((ABS(K791)*'1D'!$D$6)/(MAX(((F791)+(G791)*(L791))*(L791),
            0.000001)*MAX(((((F791)+(G791)*(L791))*(L791))/MAX((F791)+2*(L791)*SQRT(1+(G791)^2),
                    0.000001))^(2/3),
            0.000001)))^2</f>
        <v>4.3358367565141456E-3</v>
      </c>
      <c r="S791" s="5">
        <f ca="1">ABS(ABS(K791)/MAX(((F791)+(G791)*(L791))*(L791),
        0.000001))/SQRT('1D'!$I$5*MAX((((F791)+(G791)*(L791))*(L791))/MAX((F791)+2*(G791)*(L791),
            0.000001),
        0.000001))</f>
        <v>1.0727235886044055</v>
      </c>
      <c r="T791" s="5">
        <f ca="1">((F791)*(L791)^2)/2+(G791)*(L791)^3/3+(ABS(K791)^2)/('1D'!$I$5*MAX(((F791)+(G791)*(L791))*(L791),
        0.000001))</f>
        <v>35.763412605541333</v>
      </c>
      <c r="U791" s="5">
        <f ca="1">IF($A$2=0,
    0,
    IFERROR(Q790-(((R790+R791)/2)*J791)-(IF(O790&gt;O791,
                '1D'!$D$8*((O790^2-O791^2)/(2*'1D'!$I$5)),
                '1D'!$D$9*((O791^2-O790^2)/(2*'1D'!$I$5)))+('1D'!$D$10*(ABS(I791)/90)*(MAX(O790^2,
                        O791^2)/(2*'1D'!$I$5))))-Q791,
        0))</f>
        <v>-3.8358367564796936E-3</v>
      </c>
      <c r="V791" s="5">
        <f ca="1">IF($A$2=0,
    1,
    IF(IFERROR(V790,
            0)=0,
        0,
        IFERROR(IF(ROUND(S791,
                    3)=1,
                1,
                IF(AND(ABS(U791)&lt;'1D'!$D$19,
                        S791&gt;1),
                    1,
                    0)),
            0)))</f>
        <v>0</v>
      </c>
      <c r="W791" s="5">
        <f ca="1">IF($A$2=0,
    MAX(MAX('1D'!$D$16,
            MAX('1D'!$D$16,
                POWER((ABS(K791)^2)/('1D'!$I$5*MAX(F791,
                            0.1)^2),
                    1/3))),
        IFERROR(W1396,
            MAX(MAX('1D'!$D$16,
                    MAX('1D'!$D$16,
                        POWER((ABS(K791)^2)/('1D'!$I$5*MAX(F791,
                                    0.1)^2),
                            1/3))),
                ($L$2)-E1396))),
    IF(IFERROR(AG792,
            0)=0,
        MAX(MAX('1D'!$D$16,
                MAX('1D'!$D$16,
                    POWER((ABS(K791)^2)/('1D'!$I$5*MAX(F791,
                                0.1)^2),
                        1/3))),
            IFERROR(W1396,
                MAX(MAX('1D'!$D$16,
                        MAX('1D'!$D$16,
                            POWER((ABS(K791)^2)/('1D'!$I$5*MAX(F791,
                                        0.1)^2),
                                1/3))),
                    ($L$2)-E1396))),
        IF(IFERROR(W791,
                0)=0,
            MAX(MAX('1D'!$D$16,
                    MAX('1D'!$D$16,
                        POWER((ABS(K791)^2)/('1D'!$I$5*MAX(F791,
                                    0.1)^2),
                            1/3))),
                IFERROR(W1396,
                    MAX(MAX('1D'!$D$16,
                            MAX('1D'!$D$16,
                                POWER((ABS(K791)^2)/('1D'!$I$5*MAX(F791,
                                            0.1)^2),
                                    1/3))),
                        ($L$2)-E1396))),
            IF(OR(IFERROR(AD791,
                        0)&gt;=1,
                    IFERROR(AD792,
                        0)&gt;=1),
                MAX('1D'!$D$16,
                    MAX('1D'!$D$16,
                        POWER((ABS(K791)^2)/('1D'!$I$5*MAX(F791,
                                    0.1)^2),
                            1/3))),
                IF(ABS(IFERROR(AF791,
                            0))&lt;'1D'!$D$19,
                    MAX(MAX('1D'!$D$16,
                            MAX('1D'!$D$16,
                                POWER((ABS(K791)^2)/('1D'!$I$5*MAX(F791,
                                            0.1)^2),
                                    1/3))),
                        IFERROR(W791,
                            0)),
                    MAX(MAX('1D'!$D$16,
                            MAX('1D'!$D$16,
                                POWER((ABS(K791)^2)/('1D'!$I$5*MAX(F791,
                                            0.1)^2),
                                    1/3))),
                        (IFERROR(W791,
                                0))+((IFERROR(AF791,
                                    0))*'1D'!$D$18)))))))</f>
        <v>2.1389677043987478</v>
      </c>
      <c r="X791" s="5">
        <f t="shared" ca="1" si="172"/>
        <v>11.122632062873489</v>
      </c>
      <c r="Y791" s="5">
        <f t="shared" ca="1" si="173"/>
        <v>1.1735290000551568</v>
      </c>
      <c r="Z791" s="5">
        <f t="shared" ca="1" si="174"/>
        <v>4.5807502857230418</v>
      </c>
      <c r="AA791" s="5">
        <f t="shared" ca="1" si="175"/>
        <v>634.31096770439876</v>
      </c>
      <c r="AB791" s="5">
        <f ca="1">AA791+((ABS(K791)/MAX(((F791)+(G791)*(W791))*(W791),
            0.000001))^2)/(2*'1D'!$I$5)</f>
        <v>635.38045155659813</v>
      </c>
      <c r="AC791" s="5">
        <f ca="1">((ABS(K791)*'1D'!$D$6)/(MAX(((F791)+(G791)*(W791))*(W791),
            0.000001)*MAX(((((F791)+(G791)*(W791))*(W791))/MAX((F791)+2*(W791)*SQRT(1+(G791)^2),
                    0.000001))^(2/3),
            0.000001)))^2</f>
        <v>3.8141460404132466E-3</v>
      </c>
      <c r="AD791" s="5">
        <f ca="1">ABS(ABS(K791)/MAX(((F791)+(G791)*(W791))*(W791),
        0.000001))/SQRT('1D'!$I$5*MAX((((F791)+(G791)*(W791))*(W791))/MAX((F791)+2*(G791)*(W791),
            0.000001),
        0.000001))</f>
        <v>1.0000000000000004</v>
      </c>
      <c r="AE791" s="5">
        <f ca="1">((F791)*(W791)^2)/2+(G791)*(W791)^3/3+(ABS(K791)^2)/('1D'!$I$5*MAX(((F791)+(G791)*(W791))*(W791),
        0.000001))</f>
        <v>35.686426155594638</v>
      </c>
      <c r="AF791" s="5">
        <f ca="1">IF($A$2=0,
    0,
    IFERROR(AB792+(((AC791+AC792)/2)*J792)+(IF(Z791&gt;Z792,
                '1D'!$D$8*((Z791^2-Z792^2)/(2*'1D'!$I$5)),
                '1D'!$D$9*((Z792^2-Z791^2)/(2*'1D'!$I$5)))+('1D'!$D$10*(ABS(I792)/90)*(MAX(Z791^2,
                        Z792^2)/(2*'1D'!$I$5))))-AB791,
        0))</f>
        <v>3.4157470064428708E-3</v>
      </c>
      <c r="AG791" s="5">
        <f ca="1">IF($A$2=0,
    1,
    IF(IFERROR(AG792,
            0)=0,
        0,
        IFERROR(IF(OR(ROUND(AD791,
                        3)&gt;=1,
                    AND(ABS(AF791)&lt;'1D'!$D$19,
                        AD791&lt;1)),
                1,
                0),
            0)))</f>
        <v>1</v>
      </c>
      <c r="AH791" s="5">
        <f ca="1">IFERROR(IF('1D'!V32="Supercritical",
        MAX('1D'!$D$16,
            IFERROR(L791,
                MAX('1D'!$D$16,
                    POWER((ABS(K791)^2)/('1D'!$I$5*MAX(F791,
                                0.1)^2),
                        1/3)))),
        IF('1D'!V32="Subcritical",
            MAX('1D'!$D$16,
                IFERROR(W791,
                    MAX('1D'!$D$16,
                        POWER((ABS(K791)^2)/('1D'!$I$5*MAX(F791,
                                    0.1)^2),
                            1/3)))),
            IF(IFERROR(T791,
                    -1E+99)&gt;=IFERROR(AE791,
                    -1E+99),
                MAX('1D'!$D$16,
                    IFERROR(L791,
                        MAX('1D'!$D$16,
                            POWER((ABS(K791)^2)/('1D'!$I$5*MAX(F791,
                                        0.1)^2),
                                1/3)))),
                MAX('1D'!$D$16,
                    IFERROR(W791,
                        MAX('1D'!$D$16,
                            POWER((ABS(K791)^2)/('1D'!$I$5*MAX(F791,
                                        0.1)^2),
                                1/3))))))),
    MAX('1D'!$D$16,
        POWER((ABS(K791)^2)/('1D'!$I$5*MAX(F791,
                    0.1)^2),
            1/3)))</f>
        <v>2.0411692021517887</v>
      </c>
      <c r="AI791" s="5">
        <f t="shared" ca="1" si="176"/>
        <v>634.21316920215179</v>
      </c>
      <c r="AJ791" s="5">
        <f ca="1">AI791+((ABS(K791)/MAX(((F791)+(G791)*(AH791))*(AH791),
            0.000001))^2)/(2*'1D'!$I$5)</f>
        <v>635.38759253909484</v>
      </c>
      <c r="AM791">
        <v>0</v>
      </c>
      <c r="AN791">
        <v>0</v>
      </c>
      <c r="AO791" s="5">
        <f t="shared" si="177"/>
        <v>0</v>
      </c>
      <c r="AP791" s="5">
        <f t="shared" si="181"/>
        <v>0</v>
      </c>
      <c r="AQ791" s="5">
        <f ca="1">ABS(ABS(K791)/MAX(((F791)+(G791)*(AH791))*(AH791),
        0.000001))/SQRT('1D'!$I$5*MAX((((F791)+(G791)*(AH791))*(AH791))/MAX((F791)+2*(G791)*(AH791),
            0.000001),
        0.000001))</f>
        <v>1.0727235886044055</v>
      </c>
      <c r="AR791" s="5" t="str">
        <f t="shared" ca="1" si="178"/>
        <v>Supercritical</v>
      </c>
      <c r="AS791" s="5">
        <f ca="1">((ABS(K791)*'1D'!$D$6)/(MAX(((F791)+(G791)*(AH791))*(AH791),
            0.000001)*MAX(((((F791)+(G791)*(AH791))*(AH791))/MAX((F791)+2*(AH791)*SQRT(1+(G791)^2),
                    0.000001))^(2/3),
            0.000001)))^2</f>
        <v>4.3358367565141456E-3</v>
      </c>
    </row>
    <row r="792" spans="1:45" x14ac:dyDescent="0.35">
      <c r="A792">
        <v>783</v>
      </c>
      <c r="B792">
        <v>781.99599999999998</v>
      </c>
      <c r="C792">
        <v>616090.50600000005</v>
      </c>
      <c r="D792">
        <v>3097224.8620000002</v>
      </c>
      <c r="E792">
        <v>632.17150000000004</v>
      </c>
      <c r="F792">
        <v>5.2</v>
      </c>
      <c r="G792">
        <v>0</v>
      </c>
      <c r="H792" t="s">
        <v>176</v>
      </c>
      <c r="I792">
        <v>5.7000000000000002E-2</v>
      </c>
      <c r="J792" s="5">
        <f t="shared" si="179"/>
        <v>1</v>
      </c>
      <c r="K792" s="5">
        <f t="shared" ca="1" si="180"/>
        <v>50.95</v>
      </c>
      <c r="L792" s="5">
        <f ca="1">IF($A$2=0,
    IFERROR(L791,
        MAX('1D'!$D$16,
            POWER((ABS(K792)^2)/('1D'!$I$5*MAX(F792,
                        0.1)^2),
                1/3))),
    IF(IFERROR(V791,
            0)=0,
        IFERROR(L791,
            MAX('1D'!$D$16,
                POWER((ABS(K792)^2)/('1D'!$I$5*MAX(F792,
                            0.1)^2),
                    1/3))),
        IF(OR(IFERROR(L792,
                    0)=0,
                IFERROR(S791,
                    0)&lt;1,
                IFERROR(S792,
                    0)&lt;1),
            MAX('1D'!$D$16,
                POWER((ABS(K792)^2)/('1D'!$I$5*MAX(F792,
                            0.1)^2),
                    1/3)),
            IF(IFERROR(U792,
                    0)&gt;0,
                MAX('1D'!$D$16,
                    IFERROR(L792,
                        0)+((IFERROR(U792,
                                0))*'1D'!$D$18*IF((IFERROR(S792,
                                    0))&lt;1,
                            1,
                            -1))),
                IF(IFERROR(U792,
                        0)&lt;0,
                    IF(ABS((MAX('1D'!$D$16,
                                    POWER((ABS(K792)^2)/('1D'!$I$5*MAX(F792,
                                                0.1)^2),
                                        1/3)))-IFERROR(L792,
                                0))&gt;'1D'!$D$19,
                        MAX('1D'!$D$16,
                            IF((MAX('1D'!$D$16,
                                        POWER((ABS(K792)^2)/('1D'!$I$5*MAX(F792,
                                                    0.1)^2),
                                            1/3)))&gt;IFERROR(L792,
                                    0),
                                MIN((MAX('1D'!$D$16,
                                            POWER((ABS(K792)^2)/('1D'!$I$5*MAX(F792,
                                                        0.1)^2),
                                                1/3))),
                                    IFERROR(L792,
                                        0)+(MIN(ABS(IFERROR(U792,
                                                    0))*'1D'!$D$18,
                                            ABS((MAX('1D'!$D$16,
                                                        POWER((ABS(K792)^2)/('1D'!$I$5*MAX(F792,
                                                                    0.1)^2),
                                                            1/3)))-IFERROR(L792,
                                                    0))))),
                                MAX((MAX('1D'!$D$16,
                                            POWER((ABS(K792)^2)/('1D'!$I$5*MAX(F792,
                                                        0.1)^2),
                                                1/3))),
                                    IFERROR(L792,
                                        0)-(MIN(ABS(IFERROR(U792,
                                                    0))*'1D'!$D$18,
                                            ABS((MAX('1D'!$D$16,
                                                        POWER((ABS(K792)^2)/('1D'!$I$5*MAX(F792,
                                                                    0.1)^2),
                                                            1/3)))-IFERROR(L792,
                                                    0))))))),
                        MAX('1D'!$D$16,
                            POWER((ABS(K792)^2)/('1D'!$I$5*MAX(F792,
                                        0.1)^2),
                                1/3))),
                    MAX('1D'!$D$16,
                        IFERROR(L792,
                            0)))))))</f>
        <v>2.0411692021517887</v>
      </c>
      <c r="M792" s="5">
        <f t="shared" ca="1" si="168"/>
        <v>10.614079851189301</v>
      </c>
      <c r="N792" s="5">
        <f t="shared" ca="1" si="169"/>
        <v>1.1434704692804873</v>
      </c>
      <c r="O792" s="5">
        <f t="shared" ca="1" si="170"/>
        <v>4.8002276894771132</v>
      </c>
      <c r="P792" s="5">
        <f t="shared" ca="1" si="171"/>
        <v>634.2126692021518</v>
      </c>
      <c r="Q792" s="5">
        <f ca="1">P792+((ABS(K792)/MAX(((F792)+(G792)*(L792))*(L792),
            0.000001))^2)/(2*'1D'!$I$5)</f>
        <v>635.38709253909485</v>
      </c>
      <c r="R792" s="5">
        <f ca="1">((ABS(K792)*'1D'!$D$6)/(MAX(((F792)+(G792)*(L792))*(L792),
            0.000001)*MAX(((((F792)+(G792)*(L792))*(L792))/MAX((F792)+2*(L792)*SQRT(1+(G792)^2),
                    0.000001))^(2/3),
            0.000001)))^2</f>
        <v>4.3358367565141456E-3</v>
      </c>
      <c r="S792" s="5">
        <f ca="1">ABS(ABS(K792)/MAX(((F792)+(G792)*(L792))*(L792),
        0.000001))/SQRT('1D'!$I$5*MAX((((F792)+(G792)*(L792))*(L792))/MAX((F792)+2*(G792)*(L792),
            0.000001),
        0.000001))</f>
        <v>1.0727235886044055</v>
      </c>
      <c r="T792" s="5">
        <f ca="1">((F792)*(L792)^2)/2+(G792)*(L792)^3/3+(ABS(K792)^2)/('1D'!$I$5*MAX(((F792)+(G792)*(L792))*(L792),
        0.000001))</f>
        <v>35.763412605541333</v>
      </c>
      <c r="U792" s="5">
        <f ca="1">IF($A$2=0,
    0,
    IFERROR(Q791-(((R791+R792)/2)*J792)-(IF(O791&gt;O792,
                '1D'!$D$8*((O791^2-O792^2)/(2*'1D'!$I$5)),
                '1D'!$D$9*((O792^2-O791^2)/(2*'1D'!$I$5)))+('1D'!$D$10*(ABS(I792)/90)*(MAX(O791^2,
                        O792^2)/(2*'1D'!$I$5))))-Q792,
        0))</f>
        <v>-3.9474069734524164E-3</v>
      </c>
      <c r="V792" s="5">
        <f ca="1">IF($A$2=0,
    1,
    IF(IFERROR(V791,
            0)=0,
        0,
        IFERROR(IF(ROUND(S792,
                    3)=1,
                1,
                IF(AND(ABS(U792)&lt;'1D'!$D$19,
                        S792&gt;1),
                    1,
                    0)),
            0)))</f>
        <v>0</v>
      </c>
      <c r="W792" s="5">
        <f ca="1">IF($A$2=0,
    MAX(MAX('1D'!$D$16,
            MAX('1D'!$D$16,
                POWER((ABS(K792)^2)/('1D'!$I$5*MAX(F792,
                            0.1)^2),
                    1/3))),
        IFERROR(W1396,
            MAX(MAX('1D'!$D$16,
                    MAX('1D'!$D$16,
                        POWER((ABS(K792)^2)/('1D'!$I$5*MAX(F792,
                                    0.1)^2),
                            1/3))),
                ($L$2)-E1396))),
    IF(IFERROR(AG793,
            0)=0,
        MAX(MAX('1D'!$D$16,
                MAX('1D'!$D$16,
                    POWER((ABS(K792)^2)/('1D'!$I$5*MAX(F792,
                                0.1)^2),
                        1/3))),
            IFERROR(W1396,
                MAX(MAX('1D'!$D$16,
                        MAX('1D'!$D$16,
                            POWER((ABS(K792)^2)/('1D'!$I$5*MAX(F792,
                                        0.1)^2),
                                1/3))),
                    ($L$2)-E1396))),
        IF(IFERROR(W792,
                0)=0,
            MAX(MAX('1D'!$D$16,
                    MAX('1D'!$D$16,
                        POWER((ABS(K792)^2)/('1D'!$I$5*MAX(F792,
                                    0.1)^2),
                            1/3))),
                IFERROR(W1396,
                    MAX(MAX('1D'!$D$16,
                            MAX('1D'!$D$16,
                                POWER((ABS(K792)^2)/('1D'!$I$5*MAX(F792,
                                            0.1)^2),
                                    1/3))),
                        ($L$2)-E1396))),
            IF(OR(IFERROR(AD792,
                        0)&gt;=1,
                    IFERROR(AD793,
                        0)&gt;=1),
                MAX('1D'!$D$16,
                    MAX('1D'!$D$16,
                        POWER((ABS(K792)^2)/('1D'!$I$5*MAX(F792,
                                    0.1)^2),
                            1/3))),
                IF(ABS(IFERROR(AF792,
                            0))&lt;'1D'!$D$19,
                    MAX(MAX('1D'!$D$16,
                            MAX('1D'!$D$16,
                                POWER((ABS(K792)^2)/('1D'!$I$5*MAX(F792,
                                            0.1)^2),
                                    1/3))),
                        IFERROR(W792,
                            0)),
                    MAX(MAX('1D'!$D$16,
                            MAX('1D'!$D$16,
                                POWER((ABS(K792)^2)/('1D'!$I$5*MAX(F792,
                                            0.1)^2),
                                    1/3))),
                        (IFERROR(W792,
                                0))+((IFERROR(AF792,
                                    0))*'1D'!$D$18)))))))</f>
        <v>2.1389677043987478</v>
      </c>
      <c r="X792" s="5">
        <f t="shared" ca="1" si="172"/>
        <v>11.122632062873489</v>
      </c>
      <c r="Y792" s="5">
        <f t="shared" ca="1" si="173"/>
        <v>1.1735290000551568</v>
      </c>
      <c r="Z792" s="5">
        <f t="shared" ca="1" si="174"/>
        <v>4.5807502857230418</v>
      </c>
      <c r="AA792" s="5">
        <f t="shared" ca="1" si="175"/>
        <v>634.31046770439877</v>
      </c>
      <c r="AB792" s="5">
        <f ca="1">AA792+((ABS(K792)/MAX(((F792)+(G792)*(W792))*(W792),
            0.000001))^2)/(2*'1D'!$I$5)</f>
        <v>635.37995155659814</v>
      </c>
      <c r="AC792" s="5">
        <f ca="1">((ABS(K792)*'1D'!$D$6)/(MAX(((F792)+(G792)*(W792))*(W792),
            0.000001)*MAX(((((F792)+(G792)*(W792))*(W792))/MAX((F792)+2*(W792)*SQRT(1+(G792)^2),
                    0.000001))^(2/3),
            0.000001)))^2</f>
        <v>3.8141460404132466E-3</v>
      </c>
      <c r="AD792" s="5">
        <f ca="1">ABS(ABS(K792)/MAX(((F792)+(G792)*(W792))*(W792),
        0.000001))/SQRT('1D'!$I$5*MAX((((F792)+(G792)*(W792))*(W792))/MAX((F792)+2*(G792)*(W792),
            0.000001),
        0.000001))</f>
        <v>1.0000000000000004</v>
      </c>
      <c r="AE792" s="5">
        <f ca="1">((F792)*(W792)^2)/2+(G792)*(W792)^3/3+(ABS(K792)^2)/('1D'!$I$5*MAX(((F792)+(G792)*(W792))*(W792),
        0.000001))</f>
        <v>35.686426155594638</v>
      </c>
      <c r="AF792" s="5">
        <f ca="1">IF($A$2=0,
    0,
    IFERROR(AB793+(((AC792+AC793)/2)*J793)+(IF(Z792&gt;Z793,
                '1D'!$D$8*((Z792^2-Z793^2)/(2*'1D'!$I$5)),
                '1D'!$D$9*((Z793^2-Z792^2)/(2*'1D'!$I$5)))+('1D'!$D$10*(ABS(I793)/90)*(MAX(Z792^2,
                        Z793^2)/(2*'1D'!$I$5))))-AB792,
        0))</f>
        <v>3.411932860331035E-3</v>
      </c>
      <c r="AG792" s="5">
        <f ca="1">IF($A$2=0,
    1,
    IF(IFERROR(AG793,
            0)=0,
        0,
        IFERROR(IF(OR(ROUND(AD792,
                        3)&gt;=1,
                    AND(ABS(AF792)&lt;'1D'!$D$19,
                        AD792&lt;1)),
                1,
                0),
            0)))</f>
        <v>1</v>
      </c>
      <c r="AH792" s="5">
        <f ca="1">IFERROR(IF('1D'!V32="Supercritical",
        MAX('1D'!$D$16,
            IFERROR(L792,
                MAX('1D'!$D$16,
                    POWER((ABS(K792)^2)/('1D'!$I$5*MAX(F792,
                                0.1)^2),
                        1/3)))),
        IF('1D'!V32="Subcritical",
            MAX('1D'!$D$16,
                IFERROR(W792,
                    MAX('1D'!$D$16,
                        POWER((ABS(K792)^2)/('1D'!$I$5*MAX(F792,
                                    0.1)^2),
                            1/3)))),
            IF(IFERROR(T792,
                    -1E+99)&gt;=IFERROR(AE792,
                    -1E+99),
                MAX('1D'!$D$16,
                    IFERROR(L792,
                        MAX('1D'!$D$16,
                            POWER((ABS(K792)^2)/('1D'!$I$5*MAX(F792,
                                        0.1)^2),
                                1/3)))),
                MAX('1D'!$D$16,
                    IFERROR(W792,
                        MAX('1D'!$D$16,
                            POWER((ABS(K792)^2)/('1D'!$I$5*MAX(F792,
                                        0.1)^2),
                                1/3))))))),
    MAX('1D'!$D$16,
        POWER((ABS(K792)^2)/('1D'!$I$5*MAX(F792,
                    0.1)^2),
            1/3)))</f>
        <v>2.0411692021517887</v>
      </c>
      <c r="AI792" s="5">
        <f t="shared" ca="1" si="176"/>
        <v>634.2126692021518</v>
      </c>
      <c r="AJ792" s="5">
        <f ca="1">AI792+((ABS(K792)/MAX(((F792)+(G792)*(AH792))*(AH792),
            0.000001))^2)/(2*'1D'!$I$5)</f>
        <v>635.38709253909485</v>
      </c>
      <c r="AM792">
        <v>0</v>
      </c>
      <c r="AN792">
        <v>0</v>
      </c>
      <c r="AO792" s="5">
        <f t="shared" si="177"/>
        <v>0</v>
      </c>
      <c r="AP792" s="5">
        <f t="shared" si="181"/>
        <v>0</v>
      </c>
      <c r="AQ792" s="5">
        <f ca="1">ABS(ABS(K792)/MAX(((F792)+(G792)*(AH792))*(AH792),
        0.000001))/SQRT('1D'!$I$5*MAX((((F792)+(G792)*(AH792))*(AH792))/MAX((F792)+2*(G792)*(AH792),
            0.000001),
        0.000001))</f>
        <v>1.0727235886044055</v>
      </c>
      <c r="AR792" s="5" t="str">
        <f t="shared" ca="1" si="178"/>
        <v>Supercritical</v>
      </c>
      <c r="AS792" s="5">
        <f ca="1">((ABS(K792)*'1D'!$D$6)/(MAX(((F792)+(G792)*(AH792))*(AH792),
            0.000001)*MAX(((((F792)+(G792)*(AH792))*(AH792))/MAX((F792)+2*(AH792)*SQRT(1+(G792)^2),
                    0.000001))^(2/3),
            0.000001)))^2</f>
        <v>4.3358367565141456E-3</v>
      </c>
    </row>
    <row r="793" spans="1:45" x14ac:dyDescent="0.35">
      <c r="A793">
        <v>784</v>
      </c>
      <c r="B793">
        <v>782.995</v>
      </c>
      <c r="C793">
        <v>616090.46299999999</v>
      </c>
      <c r="D793">
        <v>3097223.8629999999</v>
      </c>
      <c r="E793">
        <v>632.17100000000005</v>
      </c>
      <c r="F793">
        <v>5.2</v>
      </c>
      <c r="G793">
        <v>0</v>
      </c>
      <c r="H793" t="s">
        <v>176</v>
      </c>
      <c r="I793">
        <v>5.7000000000000002E-2</v>
      </c>
      <c r="J793" s="5">
        <f t="shared" si="179"/>
        <v>0.99900000000002365</v>
      </c>
      <c r="K793" s="5">
        <f t="shared" ca="1" si="180"/>
        <v>50.95</v>
      </c>
      <c r="L793" s="5">
        <f ca="1">IF($A$2=0,
    IFERROR(L792,
        MAX('1D'!$D$16,
            POWER((ABS(K793)^2)/('1D'!$I$5*MAX(F793,
                        0.1)^2),
                1/3))),
    IF(IFERROR(V792,
            0)=0,
        IFERROR(L792,
            MAX('1D'!$D$16,
                POWER((ABS(K793)^2)/('1D'!$I$5*MAX(F793,
                            0.1)^2),
                    1/3))),
        IF(OR(IFERROR(L793,
                    0)=0,
                IFERROR(S792,
                    0)&lt;1,
                IFERROR(S793,
                    0)&lt;1),
            MAX('1D'!$D$16,
                POWER((ABS(K793)^2)/('1D'!$I$5*MAX(F793,
                            0.1)^2),
                    1/3)),
            IF(IFERROR(U793,
                    0)&gt;0,
                MAX('1D'!$D$16,
                    IFERROR(L793,
                        0)+((IFERROR(U793,
                                0))*'1D'!$D$18*IF((IFERROR(S793,
                                    0))&lt;1,
                            1,
                            -1))),
                IF(IFERROR(U793,
                        0)&lt;0,
                    IF(ABS((MAX('1D'!$D$16,
                                    POWER((ABS(K793)^2)/('1D'!$I$5*MAX(F793,
                                                0.1)^2),
                                        1/3)))-IFERROR(L793,
                                0))&gt;'1D'!$D$19,
                        MAX('1D'!$D$16,
                            IF((MAX('1D'!$D$16,
                                        POWER((ABS(K793)^2)/('1D'!$I$5*MAX(F793,
                                                    0.1)^2),
                                            1/3)))&gt;IFERROR(L793,
                                    0),
                                MIN((MAX('1D'!$D$16,
                                            POWER((ABS(K793)^2)/('1D'!$I$5*MAX(F793,
                                                        0.1)^2),
                                                1/3))),
                                    IFERROR(L793,
                                        0)+(MIN(ABS(IFERROR(U793,
                                                    0))*'1D'!$D$18,
                                            ABS((MAX('1D'!$D$16,
                                                        POWER((ABS(K793)^2)/('1D'!$I$5*MAX(F793,
                                                                    0.1)^2),
                                                            1/3)))-IFERROR(L793,
                                                    0))))),
                                MAX((MAX('1D'!$D$16,
                                            POWER((ABS(K793)^2)/('1D'!$I$5*MAX(F793,
                                                        0.1)^2),
                                                1/3))),
                                    IFERROR(L793,
                                        0)-(MIN(ABS(IFERROR(U793,
                                                    0))*'1D'!$D$18,
                                            ABS((MAX('1D'!$D$16,
                                                        POWER((ABS(K793)^2)/('1D'!$I$5*MAX(F793,
                                                                    0.1)^2),
                                                            1/3)))-IFERROR(L793,
                                                    0))))))),
                        MAX('1D'!$D$16,
                            POWER((ABS(K793)^2)/('1D'!$I$5*MAX(F793,
                                        0.1)^2),
                                1/3))),
                    MAX('1D'!$D$16,
                        IFERROR(L793,
                            0)))))))</f>
        <v>2.0411692021517887</v>
      </c>
      <c r="M793" s="5">
        <f t="shared" ca="1" si="168"/>
        <v>10.614079851189301</v>
      </c>
      <c r="N793" s="5">
        <f t="shared" ca="1" si="169"/>
        <v>1.1434704692804873</v>
      </c>
      <c r="O793" s="5">
        <f t="shared" ca="1" si="170"/>
        <v>4.8002276894771132</v>
      </c>
      <c r="P793" s="5">
        <f t="shared" ca="1" si="171"/>
        <v>634.21216920215181</v>
      </c>
      <c r="Q793" s="5">
        <f ca="1">P793+((ABS(K793)/MAX(((F793)+(G793)*(L793))*(L793),
            0.000001))^2)/(2*'1D'!$I$5)</f>
        <v>635.38659253909486</v>
      </c>
      <c r="R793" s="5">
        <f ca="1">((ABS(K793)*'1D'!$D$6)/(MAX(((F793)+(G793)*(L793))*(L793),
            0.000001)*MAX(((((F793)+(G793)*(L793))*(L793))/MAX((F793)+2*(L793)*SQRT(1+(G793)^2),
                    0.000001))^(2/3),
            0.000001)))^2</f>
        <v>4.3358367565141456E-3</v>
      </c>
      <c r="S793" s="5">
        <f ca="1">ABS(ABS(K793)/MAX(((F793)+(G793)*(L793))*(L793),
        0.000001))/SQRT('1D'!$I$5*MAX((((F793)+(G793)*(L793))*(L793))/MAX((F793)+2*(G793)*(L793),
            0.000001),
        0.000001))</f>
        <v>1.0727235886044055</v>
      </c>
      <c r="T793" s="5">
        <f ca="1">((F793)*(L793)^2)/2+(G793)*(L793)^3/3+(ABS(K793)^2)/('1D'!$I$5*MAX(((F793)+(G793)*(L793))*(L793),
        0.000001))</f>
        <v>35.763412605541333</v>
      </c>
      <c r="U793" s="5">
        <f ca="1">IF($A$2=0,
    0,
    IFERROR(Q792-(((R792+R793)/2)*J793)-(IF(O792&gt;O793,
                '1D'!$D$8*((O792^2-O793^2)/(2*'1D'!$I$5)),
                '1D'!$D$9*((O793^2-O792^2)/(2*'1D'!$I$5)))+('1D'!$D$10*(ABS(I793)/90)*(MAX(O792^2,
                        O793^2)/(2*'1D'!$I$5))))-Q793,
        0))</f>
        <v>-3.9430711367458571E-3</v>
      </c>
      <c r="V793" s="5">
        <f ca="1">IF($A$2=0,
    1,
    IF(IFERROR(V792,
            0)=0,
        0,
        IFERROR(IF(ROUND(S793,
                    3)=1,
                1,
                IF(AND(ABS(U793)&lt;'1D'!$D$19,
                        S793&gt;1),
                    1,
                    0)),
            0)))</f>
        <v>0</v>
      </c>
      <c r="W793" s="5">
        <f ca="1">IF($A$2=0,
    MAX(MAX('1D'!$D$16,
            MAX('1D'!$D$16,
                POWER((ABS(K793)^2)/('1D'!$I$5*MAX(F793,
                            0.1)^2),
                    1/3))),
        IFERROR(W1396,
            MAX(MAX('1D'!$D$16,
                    MAX('1D'!$D$16,
                        POWER((ABS(K793)^2)/('1D'!$I$5*MAX(F793,
                                    0.1)^2),
                            1/3))),
                ($L$2)-E1396))),
    IF(IFERROR(AG794,
            0)=0,
        MAX(MAX('1D'!$D$16,
                MAX('1D'!$D$16,
                    POWER((ABS(K793)^2)/('1D'!$I$5*MAX(F793,
                                0.1)^2),
                        1/3))),
            IFERROR(W1396,
                MAX(MAX('1D'!$D$16,
                        MAX('1D'!$D$16,
                            POWER((ABS(K793)^2)/('1D'!$I$5*MAX(F793,
                                        0.1)^2),
                                1/3))),
                    ($L$2)-E1396))),
        IF(IFERROR(W793,
                0)=0,
            MAX(MAX('1D'!$D$16,
                    MAX('1D'!$D$16,
                        POWER((ABS(K793)^2)/('1D'!$I$5*MAX(F793,
                                    0.1)^2),
                            1/3))),
                IFERROR(W1396,
                    MAX(MAX('1D'!$D$16,
                            MAX('1D'!$D$16,
                                POWER((ABS(K793)^2)/('1D'!$I$5*MAX(F793,
                                            0.1)^2),
                                    1/3))),
                        ($L$2)-E1396))),
            IF(OR(IFERROR(AD793,
                        0)&gt;=1,
                    IFERROR(AD794,
                        0)&gt;=1),
                MAX('1D'!$D$16,
                    MAX('1D'!$D$16,
                        POWER((ABS(K793)^2)/('1D'!$I$5*MAX(F793,
                                    0.1)^2),
                            1/3))),
                IF(ABS(IFERROR(AF793,
                            0))&lt;'1D'!$D$19,
                    MAX(MAX('1D'!$D$16,
                            MAX('1D'!$D$16,
                                POWER((ABS(K793)^2)/('1D'!$I$5*MAX(F793,
                                            0.1)^2),
                                    1/3))),
                        IFERROR(W793,
                            0)),
                    MAX(MAX('1D'!$D$16,
                            MAX('1D'!$D$16,
                                POWER((ABS(K793)^2)/('1D'!$I$5*MAX(F793,
                                            0.1)^2),
                                    1/3))),
                        (IFERROR(W793,
                                0))+((IFERROR(AF793,
                                    0))*'1D'!$D$18)))))))</f>
        <v>2.1389677043987478</v>
      </c>
      <c r="X793" s="5">
        <f t="shared" ca="1" si="172"/>
        <v>11.122632062873489</v>
      </c>
      <c r="Y793" s="5">
        <f t="shared" ca="1" si="173"/>
        <v>1.1735290000551568</v>
      </c>
      <c r="Z793" s="5">
        <f t="shared" ca="1" si="174"/>
        <v>4.5807502857230418</v>
      </c>
      <c r="AA793" s="5">
        <f t="shared" ca="1" si="175"/>
        <v>634.30996770439879</v>
      </c>
      <c r="AB793" s="5">
        <f ca="1">AA793+((ABS(K793)/MAX(((F793)+(G793)*(W793))*(W793),
            0.000001))^2)/(2*'1D'!$I$5)</f>
        <v>635.37945155659816</v>
      </c>
      <c r="AC793" s="5">
        <f ca="1">((ABS(K793)*'1D'!$D$6)/(MAX(((F793)+(G793)*(W793))*(W793),
            0.000001)*MAX(((((F793)+(G793)*(W793))*(W793))/MAX((F793)+2*(W793)*SQRT(1+(G793)^2),
                    0.000001))^(2/3),
            0.000001)))^2</f>
        <v>3.8141460404132466E-3</v>
      </c>
      <c r="AD793" s="5">
        <f ca="1">ABS(ABS(K793)/MAX(((F793)+(G793)*(W793))*(W793),
        0.000001))/SQRT('1D'!$I$5*MAX((((F793)+(G793)*(W793))*(W793))/MAX((F793)+2*(G793)*(W793),
            0.000001),
        0.000001))</f>
        <v>1.0000000000000004</v>
      </c>
      <c r="AE793" s="5">
        <f ca="1">((F793)*(W793)^2)/2+(G793)*(W793)^3/3+(ABS(K793)^2)/('1D'!$I$5*MAX(((F793)+(G793)*(W793))*(W793),
        0.000001))</f>
        <v>35.686426155594638</v>
      </c>
      <c r="AF793" s="5">
        <f ca="1">IF($A$2=0,
    0,
    IFERROR(AB794+(((AC793+AC794)/2)*J794)+(IF(Z793&gt;Z794,
                '1D'!$D$8*((Z793^2-Z794^2)/(2*'1D'!$I$5)),
                '1D'!$D$9*((Z794^2-Z793^2)/(2*'1D'!$I$5)))+('1D'!$D$10*(ABS(I794)/90)*(MAX(Z793^2,
                        Z794^2)/(2*'1D'!$I$5))))-AB793,
        0))</f>
        <v>3.3141460403385281E-3</v>
      </c>
      <c r="AG793" s="5">
        <f ca="1">IF($A$2=0,
    1,
    IF(IFERROR(AG794,
            0)=0,
        0,
        IFERROR(IF(OR(ROUND(AD793,
                        3)&gt;=1,
                    AND(ABS(AF793)&lt;'1D'!$D$19,
                        AD793&lt;1)),
                1,
                0),
            0)))</f>
        <v>1</v>
      </c>
      <c r="AH793" s="5">
        <f ca="1">IFERROR(IF('1D'!V32="Supercritical",
        MAX('1D'!$D$16,
            IFERROR(L793,
                MAX('1D'!$D$16,
                    POWER((ABS(K793)^2)/('1D'!$I$5*MAX(F793,
                                0.1)^2),
                        1/3)))),
        IF('1D'!V32="Subcritical",
            MAX('1D'!$D$16,
                IFERROR(W793,
                    MAX('1D'!$D$16,
                        POWER((ABS(K793)^2)/('1D'!$I$5*MAX(F793,
                                    0.1)^2),
                            1/3)))),
            IF(IFERROR(T793,
                    -1E+99)&gt;=IFERROR(AE793,
                    -1E+99),
                MAX('1D'!$D$16,
                    IFERROR(L793,
                        MAX('1D'!$D$16,
                            POWER((ABS(K793)^2)/('1D'!$I$5*MAX(F793,
                                        0.1)^2),
                                1/3)))),
                MAX('1D'!$D$16,
                    IFERROR(W793,
                        MAX('1D'!$D$16,
                            POWER((ABS(K793)^2)/('1D'!$I$5*MAX(F793,
                                        0.1)^2),
                                1/3))))))),
    MAX('1D'!$D$16,
        POWER((ABS(K793)^2)/('1D'!$I$5*MAX(F793,
                    0.1)^2),
            1/3)))</f>
        <v>2.0411692021517887</v>
      </c>
      <c r="AI793" s="5">
        <f t="shared" ca="1" si="176"/>
        <v>634.21216920215181</v>
      </c>
      <c r="AJ793" s="5">
        <f ca="1">AI793+((ABS(K793)/MAX(((F793)+(G793)*(AH793))*(AH793),
            0.000001))^2)/(2*'1D'!$I$5)</f>
        <v>635.38659253909486</v>
      </c>
      <c r="AM793">
        <v>0</v>
      </c>
      <c r="AN793">
        <v>0</v>
      </c>
      <c r="AO793" s="5">
        <f t="shared" si="177"/>
        <v>0</v>
      </c>
      <c r="AP793" s="5">
        <f t="shared" si="181"/>
        <v>0</v>
      </c>
      <c r="AQ793" s="5">
        <f ca="1">ABS(ABS(K793)/MAX(((F793)+(G793)*(AH793))*(AH793),
        0.000001))/SQRT('1D'!$I$5*MAX((((F793)+(G793)*(AH793))*(AH793))/MAX((F793)+2*(G793)*(AH793),
            0.000001),
        0.000001))</f>
        <v>1.0727235886044055</v>
      </c>
      <c r="AR793" s="5" t="str">
        <f t="shared" ca="1" si="178"/>
        <v>Supercritical</v>
      </c>
      <c r="AS793" s="5">
        <f ca="1">((ABS(K793)*'1D'!$D$6)/(MAX(((F793)+(G793)*(AH793))*(AH793),
            0.000001)*MAX(((((F793)+(G793)*(AH793))*(AH793))/MAX((F793)+2*(AH793)*SQRT(1+(G793)^2),
                    0.000001))^(2/3),
            0.000001)))^2</f>
        <v>4.3358367565141456E-3</v>
      </c>
    </row>
    <row r="794" spans="1:45" x14ac:dyDescent="0.35">
      <c r="A794">
        <v>785</v>
      </c>
      <c r="B794">
        <v>783.995</v>
      </c>
      <c r="C794">
        <v>616090.42099999997</v>
      </c>
      <c r="D794">
        <v>3097222.8640000001</v>
      </c>
      <c r="E794">
        <v>632.17049999999995</v>
      </c>
      <c r="F794">
        <v>5.2</v>
      </c>
      <c r="G794">
        <v>0</v>
      </c>
      <c r="H794" t="s">
        <v>176</v>
      </c>
      <c r="I794">
        <v>0</v>
      </c>
      <c r="J794" s="5">
        <f t="shared" si="179"/>
        <v>1</v>
      </c>
      <c r="K794" s="5">
        <f t="shared" ca="1" si="180"/>
        <v>50.95</v>
      </c>
      <c r="L794" s="5">
        <f ca="1">IF($A$2=0,
    IFERROR(L793,
        MAX('1D'!$D$16,
            POWER((ABS(K794)^2)/('1D'!$I$5*MAX(F794,
                        0.1)^2),
                1/3))),
    IF(IFERROR(V793,
            0)=0,
        IFERROR(L793,
            MAX('1D'!$D$16,
                POWER((ABS(K794)^2)/('1D'!$I$5*MAX(F794,
                            0.1)^2),
                    1/3))),
        IF(OR(IFERROR(L794,
                    0)=0,
                IFERROR(S793,
                    0)&lt;1,
                IFERROR(S794,
                    0)&lt;1),
            MAX('1D'!$D$16,
                POWER((ABS(K794)^2)/('1D'!$I$5*MAX(F794,
                            0.1)^2),
                    1/3)),
            IF(IFERROR(U794,
                    0)&gt;0,
                MAX('1D'!$D$16,
                    IFERROR(L794,
                        0)+((IFERROR(U794,
                                0))*'1D'!$D$18*IF((IFERROR(S794,
                                    0))&lt;1,
                            1,
                            -1))),
                IF(IFERROR(U794,
                        0)&lt;0,
                    IF(ABS((MAX('1D'!$D$16,
                                    POWER((ABS(K794)^2)/('1D'!$I$5*MAX(F794,
                                                0.1)^2),
                                        1/3)))-IFERROR(L794,
                                0))&gt;'1D'!$D$19,
                        MAX('1D'!$D$16,
                            IF((MAX('1D'!$D$16,
                                        POWER((ABS(K794)^2)/('1D'!$I$5*MAX(F794,
                                                    0.1)^2),
                                            1/3)))&gt;IFERROR(L794,
                                    0),
                                MIN((MAX('1D'!$D$16,
                                            POWER((ABS(K794)^2)/('1D'!$I$5*MAX(F794,
                                                        0.1)^2),
                                                1/3))),
                                    IFERROR(L794,
                                        0)+(MIN(ABS(IFERROR(U794,
                                                    0))*'1D'!$D$18,
                                            ABS((MAX('1D'!$D$16,
                                                        POWER((ABS(K794)^2)/('1D'!$I$5*MAX(F794,
                                                                    0.1)^2),
                                                            1/3)))-IFERROR(L794,
                                                    0))))),
                                MAX((MAX('1D'!$D$16,
                                            POWER((ABS(K794)^2)/('1D'!$I$5*MAX(F794,
                                                        0.1)^2),
                                                1/3))),
                                    IFERROR(L794,
                                        0)-(MIN(ABS(IFERROR(U794,
                                                    0))*'1D'!$D$18,
                                            ABS((MAX('1D'!$D$16,
                                                        POWER((ABS(K794)^2)/('1D'!$I$5*MAX(F794,
                                                                    0.1)^2),
                                                            1/3)))-IFERROR(L794,
                                                    0))))))),
                        MAX('1D'!$D$16,
                            POWER((ABS(K794)^2)/('1D'!$I$5*MAX(F794,
                                        0.1)^2),
                                1/3))),
                    MAX('1D'!$D$16,
                        IFERROR(L794,
                            0)))))))</f>
        <v>2.0411692021517887</v>
      </c>
      <c r="M794" s="5">
        <f t="shared" ca="1" si="168"/>
        <v>10.614079851189301</v>
      </c>
      <c r="N794" s="5">
        <f t="shared" ca="1" si="169"/>
        <v>1.1434704692804873</v>
      </c>
      <c r="O794" s="5">
        <f t="shared" ca="1" si="170"/>
        <v>4.8002276894771132</v>
      </c>
      <c r="P794" s="5">
        <f t="shared" ca="1" si="171"/>
        <v>634.21166920215171</v>
      </c>
      <c r="Q794" s="5">
        <f ca="1">P794+((ABS(K794)/MAX(((F794)+(G794)*(L794))*(L794),
            0.000001))^2)/(2*'1D'!$I$5)</f>
        <v>635.38609253909476</v>
      </c>
      <c r="R794" s="5">
        <f ca="1">((ABS(K794)*'1D'!$D$6)/(MAX(((F794)+(G794)*(L794))*(L794),
            0.000001)*MAX(((((F794)+(G794)*(L794))*(L794))/MAX((F794)+2*(L794)*SQRT(1+(G794)^2),
                    0.000001))^(2/3),
            0.000001)))^2</f>
        <v>4.3358367565141456E-3</v>
      </c>
      <c r="S794" s="5">
        <f ca="1">ABS(ABS(K794)/MAX(((F794)+(G794)*(L794))*(L794),
        0.000001))/SQRT('1D'!$I$5*MAX((((F794)+(G794)*(L794))*(L794))/MAX((F794)+2*(G794)*(L794),
            0.000001),
        0.000001))</f>
        <v>1.0727235886044055</v>
      </c>
      <c r="T794" s="5">
        <f ca="1">((F794)*(L794)^2)/2+(G794)*(L794)^3/3+(ABS(K794)^2)/('1D'!$I$5*MAX(((F794)+(G794)*(L794))*(L794),
        0.000001))</f>
        <v>35.763412605541333</v>
      </c>
      <c r="U794" s="5">
        <f ca="1">IF($A$2=0,
    0,
    IFERROR(Q793-(((R793+R794)/2)*J794)-(IF(O793&gt;O794,
                '1D'!$D$8*((O793^2-O794^2)/(2*'1D'!$I$5)),
                '1D'!$D$9*((O794^2-O793^2)/(2*'1D'!$I$5)))+('1D'!$D$10*(ABS(I794)/90)*(MAX(O793^2,
                        O794^2)/(2*'1D'!$I$5))))-Q794,
        0))</f>
        <v>-3.8358367563660067E-3</v>
      </c>
      <c r="V794" s="5">
        <f ca="1">IF($A$2=0,
    1,
    IF(IFERROR(V793,
            0)=0,
        0,
        IFERROR(IF(ROUND(S794,
                    3)=1,
                1,
                IF(AND(ABS(U794)&lt;'1D'!$D$19,
                        S794&gt;1),
                    1,
                    0)),
            0)))</f>
        <v>0</v>
      </c>
      <c r="W794" s="5">
        <f ca="1">IF($A$2=0,
    MAX(MAX('1D'!$D$16,
            MAX('1D'!$D$16,
                POWER((ABS(K794)^2)/('1D'!$I$5*MAX(F794,
                            0.1)^2),
                    1/3))),
        IFERROR(W1396,
            MAX(MAX('1D'!$D$16,
                    MAX('1D'!$D$16,
                        POWER((ABS(K794)^2)/('1D'!$I$5*MAX(F794,
                                    0.1)^2),
                            1/3))),
                ($L$2)-E1396))),
    IF(IFERROR(AG795,
            0)=0,
        MAX(MAX('1D'!$D$16,
                MAX('1D'!$D$16,
                    POWER((ABS(K794)^2)/('1D'!$I$5*MAX(F794,
                                0.1)^2),
                        1/3))),
            IFERROR(W1396,
                MAX(MAX('1D'!$D$16,
                        MAX('1D'!$D$16,
                            POWER((ABS(K794)^2)/('1D'!$I$5*MAX(F794,
                                        0.1)^2),
                                1/3))),
                    ($L$2)-E1396))),
        IF(IFERROR(W794,
                0)=0,
            MAX(MAX('1D'!$D$16,
                    MAX('1D'!$D$16,
                        POWER((ABS(K794)^2)/('1D'!$I$5*MAX(F794,
                                    0.1)^2),
                            1/3))),
                IFERROR(W1396,
                    MAX(MAX('1D'!$D$16,
                            MAX('1D'!$D$16,
                                POWER((ABS(K794)^2)/('1D'!$I$5*MAX(F794,
                                            0.1)^2),
                                    1/3))),
                        ($L$2)-E1396))),
            IF(OR(IFERROR(AD794,
                        0)&gt;=1,
                    IFERROR(AD795,
                        0)&gt;=1),
                MAX('1D'!$D$16,
                    MAX('1D'!$D$16,
                        POWER((ABS(K794)^2)/('1D'!$I$5*MAX(F794,
                                    0.1)^2),
                            1/3))),
                IF(ABS(IFERROR(AF794,
                            0))&lt;'1D'!$D$19,
                    MAX(MAX('1D'!$D$16,
                            MAX('1D'!$D$16,
                                POWER((ABS(K794)^2)/('1D'!$I$5*MAX(F794,
                                            0.1)^2),
                                    1/3))),
                        IFERROR(W794,
                            0)),
                    MAX(MAX('1D'!$D$16,
                            MAX('1D'!$D$16,
                                POWER((ABS(K794)^2)/('1D'!$I$5*MAX(F794,
                                            0.1)^2),
                                    1/3))),
                        (IFERROR(W794,
                                0))+((IFERROR(AF794,
                                    0))*'1D'!$D$18)))))))</f>
        <v>2.1389677043987478</v>
      </c>
      <c r="X794" s="5">
        <f t="shared" ca="1" si="172"/>
        <v>11.122632062873489</v>
      </c>
      <c r="Y794" s="5">
        <f t="shared" ca="1" si="173"/>
        <v>1.1735290000551568</v>
      </c>
      <c r="Z794" s="5">
        <f t="shared" ca="1" si="174"/>
        <v>4.5807502857230418</v>
      </c>
      <c r="AA794" s="5">
        <f t="shared" ca="1" si="175"/>
        <v>634.30946770439868</v>
      </c>
      <c r="AB794" s="5">
        <f ca="1">AA794+((ABS(K794)/MAX(((F794)+(G794)*(W794))*(W794),
            0.000001))^2)/(2*'1D'!$I$5)</f>
        <v>635.37895155659805</v>
      </c>
      <c r="AC794" s="5">
        <f ca="1">((ABS(K794)*'1D'!$D$6)/(MAX(((F794)+(G794)*(W794))*(W794),
            0.000001)*MAX(((((F794)+(G794)*(W794))*(W794))/MAX((F794)+2*(W794)*SQRT(1+(G794)^2),
                    0.000001))^(2/3),
            0.000001)))^2</f>
        <v>3.8141460404132466E-3</v>
      </c>
      <c r="AD794" s="5">
        <f ca="1">ABS(ABS(K794)/MAX(((F794)+(G794)*(W794))*(W794),
        0.000001))/SQRT('1D'!$I$5*MAX((((F794)+(G794)*(W794))*(W794))/MAX((F794)+2*(G794)*(W794),
            0.000001),
        0.000001))</f>
        <v>1.0000000000000004</v>
      </c>
      <c r="AE794" s="5">
        <f ca="1">((F794)*(W794)^2)/2+(G794)*(W794)^3/3+(ABS(K794)^2)/('1D'!$I$5*MAX(((F794)+(G794)*(W794))*(W794),
        0.000001))</f>
        <v>35.686426155594638</v>
      </c>
      <c r="AF794" s="5">
        <f ca="1">IF($A$2=0,
    0,
    IFERROR(AB795+(((AC794+AC795)/2)*J795)+(IF(Z794&gt;Z795,
                '1D'!$D$8*((Z794^2-Z795^2)/(2*'1D'!$I$5)),
                '1D'!$D$9*((Z795^2-Z794^2)/(2*'1D'!$I$5)))+('1D'!$D$10*(ABS(I795)/90)*(MAX(Z794^2,
                        Z795^2)/(2*'1D'!$I$5))))-AB794,
        0))</f>
        <v>3.3141460404522149E-3</v>
      </c>
      <c r="AG794" s="5">
        <f ca="1">IF($A$2=0,
    1,
    IF(IFERROR(AG795,
            0)=0,
        0,
        IFERROR(IF(OR(ROUND(AD794,
                        3)&gt;=1,
                    AND(ABS(AF794)&lt;'1D'!$D$19,
                        AD794&lt;1)),
                1,
                0),
            0)))</f>
        <v>1</v>
      </c>
      <c r="AH794" s="5">
        <f ca="1">IFERROR(IF('1D'!V32="Supercritical",
        MAX('1D'!$D$16,
            IFERROR(L794,
                MAX('1D'!$D$16,
                    POWER((ABS(K794)^2)/('1D'!$I$5*MAX(F794,
                                0.1)^2),
                        1/3)))),
        IF('1D'!V32="Subcritical",
            MAX('1D'!$D$16,
                IFERROR(W794,
                    MAX('1D'!$D$16,
                        POWER((ABS(K794)^2)/('1D'!$I$5*MAX(F794,
                                    0.1)^2),
                            1/3)))),
            IF(IFERROR(T794,
                    -1E+99)&gt;=IFERROR(AE794,
                    -1E+99),
                MAX('1D'!$D$16,
                    IFERROR(L794,
                        MAX('1D'!$D$16,
                            POWER((ABS(K794)^2)/('1D'!$I$5*MAX(F794,
                                        0.1)^2),
                                1/3)))),
                MAX('1D'!$D$16,
                    IFERROR(W794,
                        MAX('1D'!$D$16,
                            POWER((ABS(K794)^2)/('1D'!$I$5*MAX(F794,
                                        0.1)^2),
                                1/3))))))),
    MAX('1D'!$D$16,
        POWER((ABS(K794)^2)/('1D'!$I$5*MAX(F794,
                    0.1)^2),
            1/3)))</f>
        <v>2.0411692021517887</v>
      </c>
      <c r="AI794" s="5">
        <f t="shared" ca="1" si="176"/>
        <v>634.21166920215171</v>
      </c>
      <c r="AJ794" s="5">
        <f ca="1">AI794+((ABS(K794)/MAX(((F794)+(G794)*(AH794))*(AH794),
            0.000001))^2)/(2*'1D'!$I$5)</f>
        <v>635.38609253909476</v>
      </c>
      <c r="AM794">
        <v>0</v>
      </c>
      <c r="AN794">
        <v>0</v>
      </c>
      <c r="AO794" s="5">
        <f t="shared" si="177"/>
        <v>0</v>
      </c>
      <c r="AP794" s="5">
        <f t="shared" si="181"/>
        <v>0</v>
      </c>
      <c r="AQ794" s="5">
        <f ca="1">ABS(ABS(K794)/MAX(((F794)+(G794)*(AH794))*(AH794),
        0.000001))/SQRT('1D'!$I$5*MAX((((F794)+(G794)*(AH794))*(AH794))/MAX((F794)+2*(G794)*(AH794),
            0.000001),
        0.000001))</f>
        <v>1.0727235886044055</v>
      </c>
      <c r="AR794" s="5" t="str">
        <f t="shared" ca="1" si="178"/>
        <v>Supercritical</v>
      </c>
      <c r="AS794" s="5">
        <f ca="1">((ABS(K794)*'1D'!$D$6)/(MAX(((F794)+(G794)*(AH794))*(AH794),
            0.000001)*MAX(((((F794)+(G794)*(AH794))*(AH794))/MAX((F794)+2*(AH794)*SQRT(1+(G794)^2),
                    0.000001))^(2/3),
            0.000001)))^2</f>
        <v>4.3358367565141456E-3</v>
      </c>
    </row>
    <row r="795" spans="1:45" x14ac:dyDescent="0.35">
      <c r="A795">
        <v>786</v>
      </c>
      <c r="B795">
        <v>784.995</v>
      </c>
      <c r="C795">
        <v>616090.37899999996</v>
      </c>
      <c r="D795">
        <v>3097221.8650000002</v>
      </c>
      <c r="E795">
        <v>632.16999999999996</v>
      </c>
      <c r="F795">
        <v>5.2</v>
      </c>
      <c r="G795">
        <v>0</v>
      </c>
      <c r="H795" t="s">
        <v>176</v>
      </c>
      <c r="I795">
        <v>0</v>
      </c>
      <c r="J795" s="5">
        <f t="shared" si="179"/>
        <v>1</v>
      </c>
      <c r="K795" s="5">
        <f t="shared" ca="1" si="180"/>
        <v>50.95</v>
      </c>
      <c r="L795" s="5">
        <f ca="1">IF($A$2=0,
    IFERROR(L794,
        MAX('1D'!$D$16,
            POWER((ABS(K795)^2)/('1D'!$I$5*MAX(F795,
                        0.1)^2),
                1/3))),
    IF(IFERROR(V794,
            0)=0,
        IFERROR(L794,
            MAX('1D'!$D$16,
                POWER((ABS(K795)^2)/('1D'!$I$5*MAX(F795,
                            0.1)^2),
                    1/3))),
        IF(OR(IFERROR(L795,
                    0)=0,
                IFERROR(S794,
                    0)&lt;1,
                IFERROR(S795,
                    0)&lt;1),
            MAX('1D'!$D$16,
                POWER((ABS(K795)^2)/('1D'!$I$5*MAX(F795,
                            0.1)^2),
                    1/3)),
            IF(IFERROR(U795,
                    0)&gt;0,
                MAX('1D'!$D$16,
                    IFERROR(L795,
                        0)+((IFERROR(U795,
                                0))*'1D'!$D$18*IF((IFERROR(S795,
                                    0))&lt;1,
                            1,
                            -1))),
                IF(IFERROR(U795,
                        0)&lt;0,
                    IF(ABS((MAX('1D'!$D$16,
                                    POWER((ABS(K795)^2)/('1D'!$I$5*MAX(F795,
                                                0.1)^2),
                                        1/3)))-IFERROR(L795,
                                0))&gt;'1D'!$D$19,
                        MAX('1D'!$D$16,
                            IF((MAX('1D'!$D$16,
                                        POWER((ABS(K795)^2)/('1D'!$I$5*MAX(F795,
                                                    0.1)^2),
                                            1/3)))&gt;IFERROR(L795,
                                    0),
                                MIN((MAX('1D'!$D$16,
                                            POWER((ABS(K795)^2)/('1D'!$I$5*MAX(F795,
                                                        0.1)^2),
                                                1/3))),
                                    IFERROR(L795,
                                        0)+(MIN(ABS(IFERROR(U795,
                                                    0))*'1D'!$D$18,
                                            ABS((MAX('1D'!$D$16,
                                                        POWER((ABS(K795)^2)/('1D'!$I$5*MAX(F795,
                                                                    0.1)^2),
                                                            1/3)))-IFERROR(L795,
                                                    0))))),
                                MAX((MAX('1D'!$D$16,
                                            POWER((ABS(K795)^2)/('1D'!$I$5*MAX(F795,
                                                        0.1)^2),
                                                1/3))),
                                    IFERROR(L795,
                                        0)-(MIN(ABS(IFERROR(U795,
                                                    0))*'1D'!$D$18,
                                            ABS((MAX('1D'!$D$16,
                                                        POWER((ABS(K795)^2)/('1D'!$I$5*MAX(F795,
                                                                    0.1)^2),
                                                            1/3)))-IFERROR(L795,
                                                    0))))))),
                        MAX('1D'!$D$16,
                            POWER((ABS(K795)^2)/('1D'!$I$5*MAX(F795,
                                        0.1)^2),
                                1/3))),
                    MAX('1D'!$D$16,
                        IFERROR(L795,
                            0)))))))</f>
        <v>2.0411692021517887</v>
      </c>
      <c r="M795" s="5">
        <f t="shared" ca="1" si="168"/>
        <v>10.614079851189301</v>
      </c>
      <c r="N795" s="5">
        <f t="shared" ca="1" si="169"/>
        <v>1.1434704692804873</v>
      </c>
      <c r="O795" s="5">
        <f t="shared" ca="1" si="170"/>
        <v>4.8002276894771132</v>
      </c>
      <c r="P795" s="5">
        <f t="shared" ca="1" si="171"/>
        <v>634.21116920215172</v>
      </c>
      <c r="Q795" s="5">
        <f ca="1">P795+((ABS(K795)/MAX(((F795)+(G795)*(L795))*(L795),
            0.000001))^2)/(2*'1D'!$I$5)</f>
        <v>635.38559253909477</v>
      </c>
      <c r="R795" s="5">
        <f ca="1">((ABS(K795)*'1D'!$D$6)/(MAX(((F795)+(G795)*(L795))*(L795),
            0.000001)*MAX(((((F795)+(G795)*(L795))*(L795))/MAX((F795)+2*(L795)*SQRT(1+(G795)^2),
                    0.000001))^(2/3),
            0.000001)))^2</f>
        <v>4.3358367565141456E-3</v>
      </c>
      <c r="S795" s="5">
        <f ca="1">ABS(ABS(K795)/MAX(((F795)+(G795)*(L795))*(L795),
        0.000001))/SQRT('1D'!$I$5*MAX((((F795)+(G795)*(L795))*(L795))/MAX((F795)+2*(G795)*(L795),
            0.000001),
        0.000001))</f>
        <v>1.0727235886044055</v>
      </c>
      <c r="T795" s="5">
        <f ca="1">((F795)*(L795)^2)/2+(G795)*(L795)^3/3+(ABS(K795)^2)/('1D'!$I$5*MAX(((F795)+(G795)*(L795))*(L795),
        0.000001))</f>
        <v>35.763412605541333</v>
      </c>
      <c r="U795" s="5">
        <f ca="1">IF($A$2=0,
    0,
    IFERROR(Q794-(((R794+R795)/2)*J795)-(IF(O794&gt;O795,
                '1D'!$D$8*((O794^2-O795^2)/(2*'1D'!$I$5)),
                '1D'!$D$9*((O795^2-O794^2)/(2*'1D'!$I$5)))+('1D'!$D$10*(ABS(I795)/90)*(MAX(O794^2,
                        O795^2)/(2*'1D'!$I$5))))-Q795,
        0))</f>
        <v>-3.8358367564796936E-3</v>
      </c>
      <c r="V795" s="5">
        <f ca="1">IF($A$2=0,
    1,
    IF(IFERROR(V794,
            0)=0,
        0,
        IFERROR(IF(ROUND(S795,
                    3)=1,
                1,
                IF(AND(ABS(U795)&lt;'1D'!$D$19,
                        S795&gt;1),
                    1,
                    0)),
            0)))</f>
        <v>0</v>
      </c>
      <c r="W795" s="5">
        <f ca="1">IF($A$2=0,
    MAX(MAX('1D'!$D$16,
            MAX('1D'!$D$16,
                POWER((ABS(K795)^2)/('1D'!$I$5*MAX(F795,
                            0.1)^2),
                    1/3))),
        IFERROR(W1396,
            MAX(MAX('1D'!$D$16,
                    MAX('1D'!$D$16,
                        POWER((ABS(K795)^2)/('1D'!$I$5*MAX(F795,
                                    0.1)^2),
                            1/3))),
                ($L$2)-E1396))),
    IF(IFERROR(AG796,
            0)=0,
        MAX(MAX('1D'!$D$16,
                MAX('1D'!$D$16,
                    POWER((ABS(K795)^2)/('1D'!$I$5*MAX(F795,
                                0.1)^2),
                        1/3))),
            IFERROR(W1396,
                MAX(MAX('1D'!$D$16,
                        MAX('1D'!$D$16,
                            POWER((ABS(K795)^2)/('1D'!$I$5*MAX(F795,
                                        0.1)^2),
                                1/3))),
                    ($L$2)-E1396))),
        IF(IFERROR(W795,
                0)=0,
            MAX(MAX('1D'!$D$16,
                    MAX('1D'!$D$16,
                        POWER((ABS(K795)^2)/('1D'!$I$5*MAX(F795,
                                    0.1)^2),
                            1/3))),
                IFERROR(W1396,
                    MAX(MAX('1D'!$D$16,
                            MAX('1D'!$D$16,
                                POWER((ABS(K795)^2)/('1D'!$I$5*MAX(F795,
                                            0.1)^2),
                                    1/3))),
                        ($L$2)-E1396))),
            IF(OR(IFERROR(AD795,
                        0)&gt;=1,
                    IFERROR(AD796,
                        0)&gt;=1),
                MAX('1D'!$D$16,
                    MAX('1D'!$D$16,
                        POWER((ABS(K795)^2)/('1D'!$I$5*MAX(F795,
                                    0.1)^2),
                            1/3))),
                IF(ABS(IFERROR(AF795,
                            0))&lt;'1D'!$D$19,
                    MAX(MAX('1D'!$D$16,
                            MAX('1D'!$D$16,
                                POWER((ABS(K795)^2)/('1D'!$I$5*MAX(F795,
                                            0.1)^2),
                                    1/3))),
                        IFERROR(W795,
                            0)),
                    MAX(MAX('1D'!$D$16,
                            MAX('1D'!$D$16,
                                POWER((ABS(K795)^2)/('1D'!$I$5*MAX(F795,
                                            0.1)^2),
                                    1/3))),
                        (IFERROR(W795,
                                0))+((IFERROR(AF795,
                                    0))*'1D'!$D$18)))))))</f>
        <v>2.1389677043987478</v>
      </c>
      <c r="X795" s="5">
        <f t="shared" ca="1" si="172"/>
        <v>11.122632062873489</v>
      </c>
      <c r="Y795" s="5">
        <f t="shared" ca="1" si="173"/>
        <v>1.1735290000551568</v>
      </c>
      <c r="Z795" s="5">
        <f t="shared" ca="1" si="174"/>
        <v>4.5807502857230418</v>
      </c>
      <c r="AA795" s="5">
        <f t="shared" ca="1" si="175"/>
        <v>634.3089677043987</v>
      </c>
      <c r="AB795" s="5">
        <f ca="1">AA795+((ABS(K795)/MAX(((F795)+(G795)*(W795))*(W795),
            0.000001))^2)/(2*'1D'!$I$5)</f>
        <v>635.37845155659807</v>
      </c>
      <c r="AC795" s="5">
        <f ca="1">((ABS(K795)*'1D'!$D$6)/(MAX(((F795)+(G795)*(W795))*(W795),
            0.000001)*MAX(((((F795)+(G795)*(W795))*(W795))/MAX((F795)+2*(W795)*SQRT(1+(G795)^2),
                    0.000001))^(2/3),
            0.000001)))^2</f>
        <v>3.8141460404132466E-3</v>
      </c>
      <c r="AD795" s="5">
        <f ca="1">ABS(ABS(K795)/MAX(((F795)+(G795)*(W795))*(W795),
        0.000001))/SQRT('1D'!$I$5*MAX((((F795)+(G795)*(W795))*(W795))/MAX((F795)+2*(G795)*(W795),
            0.000001),
        0.000001))</f>
        <v>1.0000000000000004</v>
      </c>
      <c r="AE795" s="5">
        <f ca="1">((F795)*(W795)^2)/2+(G795)*(W795)^3/3+(ABS(K795)^2)/('1D'!$I$5*MAX(((F795)+(G795)*(W795))*(W795),
        0.000001))</f>
        <v>35.686426155594638</v>
      </c>
      <c r="AF795" s="5">
        <f ca="1">IF($A$2=0,
    0,
    IFERROR(AB796+(((AC795+AC796)/2)*J796)+(IF(Z795&gt;Z796,
                '1D'!$D$8*((Z795^2-Z796^2)/(2*'1D'!$I$5)),
                '1D'!$D$9*((Z796^2-Z795^2)/(2*'1D'!$I$5)))+('1D'!$D$10*(ABS(I796)/90)*(MAX(Z795^2,
                        Z796^2)/(2*'1D'!$I$5))))-AB795,
        0))</f>
        <v>3.4121820602877051E-3</v>
      </c>
      <c r="AG795" s="5">
        <f ca="1">IF($A$2=0,
    1,
    IF(IFERROR(AG796,
            0)=0,
        0,
        IFERROR(IF(OR(ROUND(AD795,
                        3)&gt;=1,
                    AND(ABS(AF795)&lt;'1D'!$D$19,
                        AD795&lt;1)),
                1,
                0),
            0)))</f>
        <v>1</v>
      </c>
      <c r="AH795" s="5">
        <f ca="1">IFERROR(IF('1D'!V32="Supercritical",
        MAX('1D'!$D$16,
            IFERROR(L795,
                MAX('1D'!$D$16,
                    POWER((ABS(K795)^2)/('1D'!$I$5*MAX(F795,
                                0.1)^2),
                        1/3)))),
        IF('1D'!V32="Subcritical",
            MAX('1D'!$D$16,
                IFERROR(W795,
                    MAX('1D'!$D$16,
                        POWER((ABS(K795)^2)/('1D'!$I$5*MAX(F795,
                                    0.1)^2),
                            1/3)))),
            IF(IFERROR(T795,
                    -1E+99)&gt;=IFERROR(AE795,
                    -1E+99),
                MAX('1D'!$D$16,
                    IFERROR(L795,
                        MAX('1D'!$D$16,
                            POWER((ABS(K795)^2)/('1D'!$I$5*MAX(F795,
                                        0.1)^2),
                                1/3)))),
                MAX('1D'!$D$16,
                    IFERROR(W795,
                        MAX('1D'!$D$16,
                            POWER((ABS(K795)^2)/('1D'!$I$5*MAX(F795,
                                        0.1)^2),
                                1/3))))))),
    MAX('1D'!$D$16,
        POWER((ABS(K795)^2)/('1D'!$I$5*MAX(F795,
                    0.1)^2),
            1/3)))</f>
        <v>2.0411692021517887</v>
      </c>
      <c r="AI795" s="5">
        <f t="shared" ca="1" si="176"/>
        <v>634.21116920215172</v>
      </c>
      <c r="AJ795" s="5">
        <f ca="1">AI795+((ABS(K795)/MAX(((F795)+(G795)*(AH795))*(AH795),
            0.000001))^2)/(2*'1D'!$I$5)</f>
        <v>635.38559253909477</v>
      </c>
      <c r="AM795">
        <v>0</v>
      </c>
      <c r="AN795">
        <v>0</v>
      </c>
      <c r="AO795" s="5">
        <f t="shared" si="177"/>
        <v>0</v>
      </c>
      <c r="AP795" s="5">
        <f t="shared" si="181"/>
        <v>0</v>
      </c>
      <c r="AQ795" s="5">
        <f ca="1">ABS(ABS(K795)/MAX(((F795)+(G795)*(AH795))*(AH795),
        0.000001))/SQRT('1D'!$I$5*MAX((((F795)+(G795)*(AH795))*(AH795))/MAX((F795)+2*(G795)*(AH795),
            0.000001),
        0.000001))</f>
        <v>1.0727235886044055</v>
      </c>
      <c r="AR795" s="5" t="str">
        <f t="shared" ca="1" si="178"/>
        <v>Supercritical</v>
      </c>
      <c r="AS795" s="5">
        <f ca="1">((ABS(K795)*'1D'!$D$6)/(MAX(((F795)+(G795)*(AH795))*(AH795),
            0.000001)*MAX(((((F795)+(G795)*(AH795))*(AH795))/MAX((F795)+2*(AH795)*SQRT(1+(G795)^2),
                    0.000001))^(2/3),
            0.000001)))^2</f>
        <v>4.3358367565141456E-3</v>
      </c>
    </row>
    <row r="796" spans="1:45" x14ac:dyDescent="0.35">
      <c r="A796">
        <v>787</v>
      </c>
      <c r="B796">
        <v>785.995</v>
      </c>
      <c r="C796">
        <v>616090.33700000006</v>
      </c>
      <c r="D796">
        <v>3097220.8659999999</v>
      </c>
      <c r="E796">
        <v>632.16949999999997</v>
      </c>
      <c r="F796">
        <v>5.2</v>
      </c>
      <c r="G796">
        <v>0</v>
      </c>
      <c r="H796" t="s">
        <v>176</v>
      </c>
      <c r="I796">
        <v>5.5E-2</v>
      </c>
      <c r="J796" s="5">
        <f t="shared" si="179"/>
        <v>1</v>
      </c>
      <c r="K796" s="5">
        <f t="shared" ca="1" si="180"/>
        <v>50.95</v>
      </c>
      <c r="L796" s="5">
        <f ca="1">IF($A$2=0,
    IFERROR(L795,
        MAX('1D'!$D$16,
            POWER((ABS(K796)^2)/('1D'!$I$5*MAX(F796,
                        0.1)^2),
                1/3))),
    IF(IFERROR(V795,
            0)=0,
        IFERROR(L795,
            MAX('1D'!$D$16,
                POWER((ABS(K796)^2)/('1D'!$I$5*MAX(F796,
                            0.1)^2),
                    1/3))),
        IF(OR(IFERROR(L796,
                    0)=0,
                IFERROR(S795,
                    0)&lt;1,
                IFERROR(S796,
                    0)&lt;1),
            MAX('1D'!$D$16,
                POWER((ABS(K796)^2)/('1D'!$I$5*MAX(F796,
                            0.1)^2),
                    1/3)),
            IF(IFERROR(U796,
                    0)&gt;0,
                MAX('1D'!$D$16,
                    IFERROR(L796,
                        0)+((IFERROR(U796,
                                0))*'1D'!$D$18*IF((IFERROR(S796,
                                    0))&lt;1,
                            1,
                            -1))),
                IF(IFERROR(U796,
                        0)&lt;0,
                    IF(ABS((MAX('1D'!$D$16,
                                    POWER((ABS(K796)^2)/('1D'!$I$5*MAX(F796,
                                                0.1)^2),
                                        1/3)))-IFERROR(L796,
                                0))&gt;'1D'!$D$19,
                        MAX('1D'!$D$16,
                            IF((MAX('1D'!$D$16,
                                        POWER((ABS(K796)^2)/('1D'!$I$5*MAX(F796,
                                                    0.1)^2),
                                            1/3)))&gt;IFERROR(L796,
                                    0),
                                MIN((MAX('1D'!$D$16,
                                            POWER((ABS(K796)^2)/('1D'!$I$5*MAX(F796,
                                                        0.1)^2),
                                                1/3))),
                                    IFERROR(L796,
                                        0)+(MIN(ABS(IFERROR(U796,
                                                    0))*'1D'!$D$18,
                                            ABS((MAX('1D'!$D$16,
                                                        POWER((ABS(K796)^2)/('1D'!$I$5*MAX(F796,
                                                                    0.1)^2),
                                                            1/3)))-IFERROR(L796,
                                                    0))))),
                                MAX((MAX('1D'!$D$16,
                                            POWER((ABS(K796)^2)/('1D'!$I$5*MAX(F796,
                                                        0.1)^2),
                                                1/3))),
                                    IFERROR(L796,
                                        0)-(MIN(ABS(IFERROR(U796,
                                                    0))*'1D'!$D$18,
                                            ABS((MAX('1D'!$D$16,
                                                        POWER((ABS(K796)^2)/('1D'!$I$5*MAX(F796,
                                                                    0.1)^2),
                                                            1/3)))-IFERROR(L796,
                                                    0))))))),
                        MAX('1D'!$D$16,
                            POWER((ABS(K796)^2)/('1D'!$I$5*MAX(F796,
                                        0.1)^2),
                                1/3))),
                    MAX('1D'!$D$16,
                        IFERROR(L796,
                            0)))))))</f>
        <v>2.0411692021517887</v>
      </c>
      <c r="M796" s="5">
        <f t="shared" ca="1" si="168"/>
        <v>10.614079851189301</v>
      </c>
      <c r="N796" s="5">
        <f t="shared" ca="1" si="169"/>
        <v>1.1434704692804873</v>
      </c>
      <c r="O796" s="5">
        <f t="shared" ca="1" si="170"/>
        <v>4.8002276894771132</v>
      </c>
      <c r="P796" s="5">
        <f t="shared" ca="1" si="171"/>
        <v>634.21066920215173</v>
      </c>
      <c r="Q796" s="5">
        <f ca="1">P796+((ABS(K796)/MAX(((F796)+(G796)*(L796))*(L796),
            0.000001))^2)/(2*'1D'!$I$5)</f>
        <v>635.38509253909479</v>
      </c>
      <c r="R796" s="5">
        <f ca="1">((ABS(K796)*'1D'!$D$6)/(MAX(((F796)+(G796)*(L796))*(L796),
            0.000001)*MAX(((((F796)+(G796)*(L796))*(L796))/MAX((F796)+2*(L796)*SQRT(1+(G796)^2),
                    0.000001))^(2/3),
            0.000001)))^2</f>
        <v>4.3358367565141456E-3</v>
      </c>
      <c r="S796" s="5">
        <f ca="1">ABS(ABS(K796)/MAX(((F796)+(G796)*(L796))*(L796),
        0.000001))/SQRT('1D'!$I$5*MAX((((F796)+(G796)*(L796))*(L796))/MAX((F796)+2*(G796)*(L796),
            0.000001),
        0.000001))</f>
        <v>1.0727235886044055</v>
      </c>
      <c r="T796" s="5">
        <f ca="1">((F796)*(L796)^2)/2+(G796)*(L796)^3/3+(ABS(K796)^2)/('1D'!$I$5*MAX(((F796)+(G796)*(L796))*(L796),
        0.000001))</f>
        <v>35.763412605541333</v>
      </c>
      <c r="U796" s="5">
        <f ca="1">IF($A$2=0,
    0,
    IFERROR(Q795-(((R795+R796)/2)*J796)-(IF(O795&gt;O796,
                '1D'!$D$8*((O795^2-O796^2)/(2*'1D'!$I$5)),
                '1D'!$D$9*((O796^2-O795^2)/(2*'1D'!$I$5)))+('1D'!$D$10*(ABS(I796)/90)*(MAX(O795^2,
                        O796^2)/(2*'1D'!$I$5))))-Q796,
        0))</f>
        <v>-3.9434922290411123E-3</v>
      </c>
      <c r="V796" s="5">
        <f ca="1">IF($A$2=0,
    1,
    IF(IFERROR(V795,
            0)=0,
        0,
        IFERROR(IF(ROUND(S796,
                    3)=1,
                1,
                IF(AND(ABS(U796)&lt;'1D'!$D$19,
                        S796&gt;1),
                    1,
                    0)),
            0)))</f>
        <v>0</v>
      </c>
      <c r="W796" s="5">
        <f ca="1">IF($A$2=0,
    MAX(MAX('1D'!$D$16,
            MAX('1D'!$D$16,
                POWER((ABS(K796)^2)/('1D'!$I$5*MAX(F796,
                            0.1)^2),
                    1/3))),
        IFERROR(W1396,
            MAX(MAX('1D'!$D$16,
                    MAX('1D'!$D$16,
                        POWER((ABS(K796)^2)/('1D'!$I$5*MAX(F796,
                                    0.1)^2),
                            1/3))),
                ($L$2)-E1396))),
    IF(IFERROR(AG797,
            0)=0,
        MAX(MAX('1D'!$D$16,
                MAX('1D'!$D$16,
                    POWER((ABS(K796)^2)/('1D'!$I$5*MAX(F796,
                                0.1)^2),
                        1/3))),
            IFERROR(W1396,
                MAX(MAX('1D'!$D$16,
                        MAX('1D'!$D$16,
                            POWER((ABS(K796)^2)/('1D'!$I$5*MAX(F796,
                                        0.1)^2),
                                1/3))),
                    ($L$2)-E1396))),
        IF(IFERROR(W796,
                0)=0,
            MAX(MAX('1D'!$D$16,
                    MAX('1D'!$D$16,
                        POWER((ABS(K796)^2)/('1D'!$I$5*MAX(F796,
                                    0.1)^2),
                            1/3))),
                IFERROR(W1396,
                    MAX(MAX('1D'!$D$16,
                            MAX('1D'!$D$16,
                                POWER((ABS(K796)^2)/('1D'!$I$5*MAX(F796,
                                            0.1)^2),
                                    1/3))),
                        ($L$2)-E1396))),
            IF(OR(IFERROR(AD796,
                        0)&gt;=1,
                    IFERROR(AD797,
                        0)&gt;=1),
                MAX('1D'!$D$16,
                    MAX('1D'!$D$16,
                        POWER((ABS(K796)^2)/('1D'!$I$5*MAX(F796,
                                    0.1)^2),
                            1/3))),
                IF(ABS(IFERROR(AF796,
                            0))&lt;'1D'!$D$19,
                    MAX(MAX('1D'!$D$16,
                            MAX('1D'!$D$16,
                                POWER((ABS(K796)^2)/('1D'!$I$5*MAX(F796,
                                            0.1)^2),
                                    1/3))),
                        IFERROR(W796,
                            0)),
                    MAX(MAX('1D'!$D$16,
                            MAX('1D'!$D$16,
                                POWER((ABS(K796)^2)/('1D'!$I$5*MAX(F796,
                                            0.1)^2),
                                    1/3))),
                        (IFERROR(W796,
                                0))+((IFERROR(AF796,
                                    0))*'1D'!$D$18)))))))</f>
        <v>2.1389677043987478</v>
      </c>
      <c r="X796" s="5">
        <f t="shared" ca="1" si="172"/>
        <v>11.122632062873489</v>
      </c>
      <c r="Y796" s="5">
        <f t="shared" ca="1" si="173"/>
        <v>1.1735290000551568</v>
      </c>
      <c r="Z796" s="5">
        <f t="shared" ca="1" si="174"/>
        <v>4.5807502857230418</v>
      </c>
      <c r="AA796" s="5">
        <f t="shared" ca="1" si="175"/>
        <v>634.30846770439871</v>
      </c>
      <c r="AB796" s="5">
        <f ca="1">AA796+((ABS(K796)/MAX(((F796)+(G796)*(W796))*(W796),
            0.000001))^2)/(2*'1D'!$I$5)</f>
        <v>635.37795155659808</v>
      </c>
      <c r="AC796" s="5">
        <f ca="1">((ABS(K796)*'1D'!$D$6)/(MAX(((F796)+(G796)*(W796))*(W796),
            0.000001)*MAX(((((F796)+(G796)*(W796))*(W796))/MAX((F796)+2*(W796)*SQRT(1+(G796)^2),
                    0.000001))^(2/3),
            0.000001)))^2</f>
        <v>3.8141460404132466E-3</v>
      </c>
      <c r="AD796" s="5">
        <f ca="1">ABS(ABS(K796)/MAX(((F796)+(G796)*(W796))*(W796),
        0.000001))/SQRT('1D'!$I$5*MAX((((F796)+(G796)*(W796))*(W796))/MAX((F796)+2*(G796)*(W796),
            0.000001),
        0.000001))</f>
        <v>1.0000000000000004</v>
      </c>
      <c r="AE796" s="5">
        <f ca="1">((F796)*(W796)^2)/2+(G796)*(W796)^3/3+(ABS(K796)^2)/('1D'!$I$5*MAX(((F796)+(G796)*(W796))*(W796),
        0.000001))</f>
        <v>35.686426155594638</v>
      </c>
      <c r="AF796" s="5">
        <f ca="1">IF($A$2=0,
    0,
    IFERROR(AB797+(((AC796+AC797)/2)*J797)+(IF(Z796&gt;Z797,
                '1D'!$D$8*((Z796^2-Z797^2)/(2*'1D'!$I$5)),
                '1D'!$D$9*((Z797^2-Z796^2)/(2*'1D'!$I$5)))+('1D'!$D$10*(ABS(I797)/90)*(MAX(Z796^2,
                        Z797^2)/(2*'1D'!$I$5))))-AB796,
        0))</f>
        <v>3.415996206285854E-3</v>
      </c>
      <c r="AG796" s="5">
        <f ca="1">IF($A$2=0,
    1,
    IF(IFERROR(AG797,
            0)=0,
        0,
        IFERROR(IF(OR(ROUND(AD796,
                        3)&gt;=1,
                    AND(ABS(AF796)&lt;'1D'!$D$19,
                        AD796&lt;1)),
                1,
                0),
            0)))</f>
        <v>1</v>
      </c>
      <c r="AH796" s="5">
        <f ca="1">IFERROR(IF('1D'!V32="Supercritical",
        MAX('1D'!$D$16,
            IFERROR(L796,
                MAX('1D'!$D$16,
                    POWER((ABS(K796)^2)/('1D'!$I$5*MAX(F796,
                                0.1)^2),
                        1/3)))),
        IF('1D'!V32="Subcritical",
            MAX('1D'!$D$16,
                IFERROR(W796,
                    MAX('1D'!$D$16,
                        POWER((ABS(K796)^2)/('1D'!$I$5*MAX(F796,
                                    0.1)^2),
                            1/3)))),
            IF(IFERROR(T796,
                    -1E+99)&gt;=IFERROR(AE796,
                    -1E+99),
                MAX('1D'!$D$16,
                    IFERROR(L796,
                        MAX('1D'!$D$16,
                            POWER((ABS(K796)^2)/('1D'!$I$5*MAX(F796,
                                        0.1)^2),
                                1/3)))),
                MAX('1D'!$D$16,
                    IFERROR(W796,
                        MAX('1D'!$D$16,
                            POWER((ABS(K796)^2)/('1D'!$I$5*MAX(F796,
                                        0.1)^2),
                                1/3))))))),
    MAX('1D'!$D$16,
        POWER((ABS(K796)^2)/('1D'!$I$5*MAX(F796,
                    0.1)^2),
            1/3)))</f>
        <v>2.0411692021517887</v>
      </c>
      <c r="AI796" s="5">
        <f t="shared" ca="1" si="176"/>
        <v>634.21066920215173</v>
      </c>
      <c r="AJ796" s="5">
        <f ca="1">AI796+((ABS(K796)/MAX(((F796)+(G796)*(AH796))*(AH796),
            0.000001))^2)/(2*'1D'!$I$5)</f>
        <v>635.38509253909479</v>
      </c>
      <c r="AM796">
        <v>0</v>
      </c>
      <c r="AN796">
        <v>0</v>
      </c>
      <c r="AO796" s="5">
        <f t="shared" si="177"/>
        <v>0</v>
      </c>
      <c r="AP796" s="5">
        <f t="shared" si="181"/>
        <v>0</v>
      </c>
      <c r="AQ796" s="5">
        <f ca="1">ABS(ABS(K796)/MAX(((F796)+(G796)*(AH796))*(AH796),
        0.000001))/SQRT('1D'!$I$5*MAX((((F796)+(G796)*(AH796))*(AH796))/MAX((F796)+2*(G796)*(AH796),
            0.000001),
        0.000001))</f>
        <v>1.0727235886044055</v>
      </c>
      <c r="AR796" s="5" t="str">
        <f t="shared" ca="1" si="178"/>
        <v>Supercritical</v>
      </c>
      <c r="AS796" s="5">
        <f ca="1">((ABS(K796)*'1D'!$D$6)/(MAX(((F796)+(G796)*(AH796))*(AH796),
            0.000001)*MAX(((((F796)+(G796)*(AH796))*(AH796))/MAX((F796)+2*(AH796)*SQRT(1+(G796)^2),
                    0.000001))^(2/3),
            0.000001)))^2</f>
        <v>4.3358367565141456E-3</v>
      </c>
    </row>
    <row r="797" spans="1:45" x14ac:dyDescent="0.35">
      <c r="A797">
        <v>788</v>
      </c>
      <c r="B797">
        <v>786.99599999999998</v>
      </c>
      <c r="C797">
        <v>616090.29399999999</v>
      </c>
      <c r="D797">
        <v>3097219.8659999999</v>
      </c>
      <c r="E797">
        <v>632.16899999999998</v>
      </c>
      <c r="F797">
        <v>5.2</v>
      </c>
      <c r="G797">
        <v>0</v>
      </c>
      <c r="H797" t="s">
        <v>176</v>
      </c>
      <c r="I797">
        <v>5.5E-2</v>
      </c>
      <c r="J797" s="5">
        <f t="shared" si="179"/>
        <v>1.0009999999999764</v>
      </c>
      <c r="K797" s="5">
        <f t="shared" ca="1" si="180"/>
        <v>50.95</v>
      </c>
      <c r="L797" s="5">
        <f ca="1">IF($A$2=0,
    IFERROR(L796,
        MAX('1D'!$D$16,
            POWER((ABS(K797)^2)/('1D'!$I$5*MAX(F797,
                        0.1)^2),
                1/3))),
    IF(IFERROR(V796,
            0)=0,
        IFERROR(L796,
            MAX('1D'!$D$16,
                POWER((ABS(K797)^2)/('1D'!$I$5*MAX(F797,
                            0.1)^2),
                    1/3))),
        IF(OR(IFERROR(L797,
                    0)=0,
                IFERROR(S796,
                    0)&lt;1,
                IFERROR(S797,
                    0)&lt;1),
            MAX('1D'!$D$16,
                POWER((ABS(K797)^2)/('1D'!$I$5*MAX(F797,
                            0.1)^2),
                    1/3)),
            IF(IFERROR(U797,
                    0)&gt;0,
                MAX('1D'!$D$16,
                    IFERROR(L797,
                        0)+((IFERROR(U797,
                                0))*'1D'!$D$18*IF((IFERROR(S797,
                                    0))&lt;1,
                            1,
                            -1))),
                IF(IFERROR(U797,
                        0)&lt;0,
                    IF(ABS((MAX('1D'!$D$16,
                                    POWER((ABS(K797)^2)/('1D'!$I$5*MAX(F797,
                                                0.1)^2),
                                        1/3)))-IFERROR(L797,
                                0))&gt;'1D'!$D$19,
                        MAX('1D'!$D$16,
                            IF((MAX('1D'!$D$16,
                                        POWER((ABS(K797)^2)/('1D'!$I$5*MAX(F797,
                                                    0.1)^2),
                                            1/3)))&gt;IFERROR(L797,
                                    0),
                                MIN((MAX('1D'!$D$16,
                                            POWER((ABS(K797)^2)/('1D'!$I$5*MAX(F797,
                                                        0.1)^2),
                                                1/3))),
                                    IFERROR(L797,
                                        0)+(MIN(ABS(IFERROR(U797,
                                                    0))*'1D'!$D$18,
                                            ABS((MAX('1D'!$D$16,
                                                        POWER((ABS(K797)^2)/('1D'!$I$5*MAX(F797,
                                                                    0.1)^2),
                                                            1/3)))-IFERROR(L797,
                                                    0))))),
                                MAX((MAX('1D'!$D$16,
                                            POWER((ABS(K797)^2)/('1D'!$I$5*MAX(F797,
                                                        0.1)^2),
                                                1/3))),
                                    IFERROR(L797,
                                        0)-(MIN(ABS(IFERROR(U797,
                                                    0))*'1D'!$D$18,
                                            ABS((MAX('1D'!$D$16,
                                                        POWER((ABS(K797)^2)/('1D'!$I$5*MAX(F797,
                                                                    0.1)^2),
                                                            1/3)))-IFERROR(L797,
                                                    0))))))),
                        MAX('1D'!$D$16,
                            POWER((ABS(K797)^2)/('1D'!$I$5*MAX(F797,
                                        0.1)^2),
                                1/3))),
                    MAX('1D'!$D$16,
                        IFERROR(L797,
                            0)))))))</f>
        <v>2.0411692021517887</v>
      </c>
      <c r="M797" s="5">
        <f t="shared" ca="1" si="168"/>
        <v>10.614079851189301</v>
      </c>
      <c r="N797" s="5">
        <f t="shared" ca="1" si="169"/>
        <v>1.1434704692804873</v>
      </c>
      <c r="O797" s="5">
        <f t="shared" ca="1" si="170"/>
        <v>4.8002276894771132</v>
      </c>
      <c r="P797" s="5">
        <f t="shared" ca="1" si="171"/>
        <v>634.21016920215175</v>
      </c>
      <c r="Q797" s="5">
        <f ca="1">P797+((ABS(K797)/MAX(((F797)+(G797)*(L797))*(L797),
            0.000001))^2)/(2*'1D'!$I$5)</f>
        <v>635.3845925390948</v>
      </c>
      <c r="R797" s="5">
        <f ca="1">((ABS(K797)*'1D'!$D$6)/(MAX(((F797)+(G797)*(L797))*(L797),
            0.000001)*MAX(((((F797)+(G797)*(L797))*(L797))/MAX((F797)+2*(L797)*SQRT(1+(G797)^2),
                    0.000001))^(2/3),
            0.000001)))^2</f>
        <v>4.3358367565141456E-3</v>
      </c>
      <c r="S797" s="5">
        <f ca="1">ABS(ABS(K797)/MAX(((F797)+(G797)*(L797))*(L797),
        0.000001))/SQRT('1D'!$I$5*MAX((((F797)+(G797)*(L797))*(L797))/MAX((F797)+2*(G797)*(L797),
            0.000001),
        0.000001))</f>
        <v>1.0727235886044055</v>
      </c>
      <c r="T797" s="5">
        <f ca="1">((F797)*(L797)^2)/2+(G797)*(L797)^3/3+(ABS(K797)^2)/('1D'!$I$5*MAX(((F797)+(G797)*(L797))*(L797),
        0.000001))</f>
        <v>35.763412605541333</v>
      </c>
      <c r="U797" s="5">
        <f ca="1">IF($A$2=0,
    0,
    IFERROR(Q796-(((R796+R797)/2)*J797)-(IF(O796&gt;O797,
                '1D'!$D$8*((O796^2-O797^2)/(2*'1D'!$I$5)),
                '1D'!$D$9*((O797^2-O796^2)/(2*'1D'!$I$5)))+('1D'!$D$10*(ABS(I797)/90)*(MAX(O796^2,
                        O797^2)/(2*'1D'!$I$5))))-Q797,
        0))</f>
        <v>-3.9478280658613585E-3</v>
      </c>
      <c r="V797" s="5">
        <f ca="1">IF($A$2=0,
    1,
    IF(IFERROR(V796,
            0)=0,
        0,
        IFERROR(IF(ROUND(S797,
                    3)=1,
                1,
                IF(AND(ABS(U797)&lt;'1D'!$D$19,
                        S797&gt;1),
                    1,
                    0)),
            0)))</f>
        <v>0</v>
      </c>
      <c r="W797" s="5">
        <f ca="1">IF($A$2=0,
    MAX(MAX('1D'!$D$16,
            MAX('1D'!$D$16,
                POWER((ABS(K797)^2)/('1D'!$I$5*MAX(F797,
                            0.1)^2),
                    1/3))),
        IFERROR(W1396,
            MAX(MAX('1D'!$D$16,
                    MAX('1D'!$D$16,
                        POWER((ABS(K797)^2)/('1D'!$I$5*MAX(F797,
                                    0.1)^2),
                            1/3))),
                ($L$2)-E1396))),
    IF(IFERROR(AG798,
            0)=0,
        MAX(MAX('1D'!$D$16,
                MAX('1D'!$D$16,
                    POWER((ABS(K797)^2)/('1D'!$I$5*MAX(F797,
                                0.1)^2),
                        1/3))),
            IFERROR(W1396,
                MAX(MAX('1D'!$D$16,
                        MAX('1D'!$D$16,
                            POWER((ABS(K797)^2)/('1D'!$I$5*MAX(F797,
                                        0.1)^2),
                                1/3))),
                    ($L$2)-E1396))),
        IF(IFERROR(W797,
                0)=0,
            MAX(MAX('1D'!$D$16,
                    MAX('1D'!$D$16,
                        POWER((ABS(K797)^2)/('1D'!$I$5*MAX(F797,
                                    0.1)^2),
                            1/3))),
                IFERROR(W1396,
                    MAX(MAX('1D'!$D$16,
                            MAX('1D'!$D$16,
                                POWER((ABS(K797)^2)/('1D'!$I$5*MAX(F797,
                                            0.1)^2),
                                    1/3))),
                        ($L$2)-E1396))),
            IF(OR(IFERROR(AD797,
                        0)&gt;=1,
                    IFERROR(AD798,
                        0)&gt;=1),
                MAX('1D'!$D$16,
                    MAX('1D'!$D$16,
                        POWER((ABS(K797)^2)/('1D'!$I$5*MAX(F797,
                                    0.1)^2),
                            1/3))),
                IF(ABS(IFERROR(AF797,
                            0))&lt;'1D'!$D$19,
                    MAX(MAX('1D'!$D$16,
                            MAX('1D'!$D$16,
                                POWER((ABS(K797)^2)/('1D'!$I$5*MAX(F797,
                                            0.1)^2),
                                    1/3))),
                        IFERROR(W797,
                            0)),
                    MAX(MAX('1D'!$D$16,
                            MAX('1D'!$D$16,
                                POWER((ABS(K797)^2)/('1D'!$I$5*MAX(F797,
                                            0.1)^2),
                                    1/3))),
                        (IFERROR(W797,
                                0))+((IFERROR(AF797,
                                    0))*'1D'!$D$18)))))))</f>
        <v>2.1389677043987478</v>
      </c>
      <c r="X797" s="5">
        <f t="shared" ca="1" si="172"/>
        <v>11.122632062873489</v>
      </c>
      <c r="Y797" s="5">
        <f t="shared" ca="1" si="173"/>
        <v>1.1735290000551568</v>
      </c>
      <c r="Z797" s="5">
        <f t="shared" ca="1" si="174"/>
        <v>4.5807502857230418</v>
      </c>
      <c r="AA797" s="5">
        <f t="shared" ca="1" si="175"/>
        <v>634.30796770439872</v>
      </c>
      <c r="AB797" s="5">
        <f ca="1">AA797+((ABS(K797)/MAX(((F797)+(G797)*(W797))*(W797),
            0.000001))^2)/(2*'1D'!$I$5)</f>
        <v>635.37745155659809</v>
      </c>
      <c r="AC797" s="5">
        <f ca="1">((ABS(K797)*'1D'!$D$6)/(MAX(((F797)+(G797)*(W797))*(W797),
            0.000001)*MAX(((((F797)+(G797)*(W797))*(W797))/MAX((F797)+2*(W797)*SQRT(1+(G797)^2),
                    0.000001))^(2/3),
            0.000001)))^2</f>
        <v>3.8141460404132466E-3</v>
      </c>
      <c r="AD797" s="5">
        <f ca="1">ABS(ABS(K797)/MAX(((F797)+(G797)*(W797))*(W797),
        0.000001))/SQRT('1D'!$I$5*MAX((((F797)+(G797)*(W797))*(W797))/MAX((F797)+2*(G797)*(W797),
            0.000001),
        0.000001))</f>
        <v>1.0000000000000004</v>
      </c>
      <c r="AE797" s="5">
        <f ca="1">((F797)*(W797)^2)/2+(G797)*(W797)^3/3+(ABS(K797)^2)/('1D'!$I$5*MAX(((F797)+(G797)*(W797))*(W797),
        0.000001))</f>
        <v>35.686426155594638</v>
      </c>
      <c r="AF797" s="5">
        <f ca="1">IF($A$2=0,
    0,
    IFERROR(AB798+(((AC797+AC798)/2)*J798)+(IF(Z797&gt;Z798,
                '1D'!$D$8*((Z797^2-Z798^2)/(2*'1D'!$I$5)),
                '1D'!$D$9*((Z798^2-Z797^2)/(2*'1D'!$I$5)))+('1D'!$D$10*(ABS(I798)/90)*(MAX(Z797^2,
                        Z798^2)/(2*'1D'!$I$5))))-AB797,
        0))</f>
        <v>3.3141460404522149E-3</v>
      </c>
      <c r="AG797" s="5">
        <f ca="1">IF($A$2=0,
    1,
    IF(IFERROR(AG798,
            0)=0,
        0,
        IFERROR(IF(OR(ROUND(AD797,
                        3)&gt;=1,
                    AND(ABS(AF797)&lt;'1D'!$D$19,
                        AD797&lt;1)),
                1,
                0),
            0)))</f>
        <v>1</v>
      </c>
      <c r="AH797" s="5">
        <f ca="1">IFERROR(IF('1D'!V32="Supercritical",
        MAX('1D'!$D$16,
            IFERROR(L797,
                MAX('1D'!$D$16,
                    POWER((ABS(K797)^2)/('1D'!$I$5*MAX(F797,
                                0.1)^2),
                        1/3)))),
        IF('1D'!V32="Subcritical",
            MAX('1D'!$D$16,
                IFERROR(W797,
                    MAX('1D'!$D$16,
                        POWER((ABS(K797)^2)/('1D'!$I$5*MAX(F797,
                                    0.1)^2),
                            1/3)))),
            IF(IFERROR(T797,
                    -1E+99)&gt;=IFERROR(AE797,
                    -1E+99),
                MAX('1D'!$D$16,
                    IFERROR(L797,
                        MAX('1D'!$D$16,
                            POWER((ABS(K797)^2)/('1D'!$I$5*MAX(F797,
                                        0.1)^2),
                                1/3)))),
                MAX('1D'!$D$16,
                    IFERROR(W797,
                        MAX('1D'!$D$16,
                            POWER((ABS(K797)^2)/('1D'!$I$5*MAX(F797,
                                        0.1)^2),
                                1/3))))))),
    MAX('1D'!$D$16,
        POWER((ABS(K797)^2)/('1D'!$I$5*MAX(F797,
                    0.1)^2),
            1/3)))</f>
        <v>2.0411692021517887</v>
      </c>
      <c r="AI797" s="5">
        <f t="shared" ca="1" si="176"/>
        <v>634.21016920215175</v>
      </c>
      <c r="AJ797" s="5">
        <f ca="1">AI797+((ABS(K797)/MAX(((F797)+(G797)*(AH797))*(AH797),
            0.000001))^2)/(2*'1D'!$I$5)</f>
        <v>635.3845925390948</v>
      </c>
      <c r="AM797">
        <v>0</v>
      </c>
      <c r="AN797">
        <v>0</v>
      </c>
      <c r="AO797" s="5">
        <f t="shared" si="177"/>
        <v>0</v>
      </c>
      <c r="AP797" s="5">
        <f t="shared" si="181"/>
        <v>0</v>
      </c>
      <c r="AQ797" s="5">
        <f ca="1">ABS(ABS(K797)/MAX(((F797)+(G797)*(AH797))*(AH797),
        0.000001))/SQRT('1D'!$I$5*MAX((((F797)+(G797)*(AH797))*(AH797))/MAX((F797)+2*(G797)*(AH797),
            0.000001),
        0.000001))</f>
        <v>1.0727235886044055</v>
      </c>
      <c r="AR797" s="5" t="str">
        <f t="shared" ca="1" si="178"/>
        <v>Supercritical</v>
      </c>
      <c r="AS797" s="5">
        <f ca="1">((ABS(K797)*'1D'!$D$6)/(MAX(((F797)+(G797)*(AH797))*(AH797),
            0.000001)*MAX(((((F797)+(G797)*(AH797))*(AH797))/MAX((F797)+2*(AH797)*SQRT(1+(G797)^2),
                    0.000001))^(2/3),
            0.000001)))^2</f>
        <v>4.3358367565141456E-3</v>
      </c>
    </row>
    <row r="798" spans="1:45" x14ac:dyDescent="0.35">
      <c r="A798">
        <v>789</v>
      </c>
      <c r="B798">
        <v>787.99599999999998</v>
      </c>
      <c r="C798">
        <v>616090.25199999998</v>
      </c>
      <c r="D798">
        <v>3097218.8670000001</v>
      </c>
      <c r="E798">
        <v>632.16849999999999</v>
      </c>
      <c r="F798">
        <v>5.2</v>
      </c>
      <c r="G798">
        <v>0</v>
      </c>
      <c r="H798" t="s">
        <v>176</v>
      </c>
      <c r="I798">
        <v>0</v>
      </c>
      <c r="J798" s="5">
        <f t="shared" si="179"/>
        <v>1</v>
      </c>
      <c r="K798" s="5">
        <f t="shared" ca="1" si="180"/>
        <v>50.95</v>
      </c>
      <c r="L798" s="5">
        <f ca="1">IF($A$2=0,
    IFERROR(L797,
        MAX('1D'!$D$16,
            POWER((ABS(K798)^2)/('1D'!$I$5*MAX(F798,
                        0.1)^2),
                1/3))),
    IF(IFERROR(V797,
            0)=0,
        IFERROR(L797,
            MAX('1D'!$D$16,
                POWER((ABS(K798)^2)/('1D'!$I$5*MAX(F798,
                            0.1)^2),
                    1/3))),
        IF(OR(IFERROR(L798,
                    0)=0,
                IFERROR(S797,
                    0)&lt;1,
                IFERROR(S798,
                    0)&lt;1),
            MAX('1D'!$D$16,
                POWER((ABS(K798)^2)/('1D'!$I$5*MAX(F798,
                            0.1)^2),
                    1/3)),
            IF(IFERROR(U798,
                    0)&gt;0,
                MAX('1D'!$D$16,
                    IFERROR(L798,
                        0)+((IFERROR(U798,
                                0))*'1D'!$D$18*IF((IFERROR(S798,
                                    0))&lt;1,
                            1,
                            -1))),
                IF(IFERROR(U798,
                        0)&lt;0,
                    IF(ABS((MAX('1D'!$D$16,
                                    POWER((ABS(K798)^2)/('1D'!$I$5*MAX(F798,
                                                0.1)^2),
                                        1/3)))-IFERROR(L798,
                                0))&gt;'1D'!$D$19,
                        MAX('1D'!$D$16,
                            IF((MAX('1D'!$D$16,
                                        POWER((ABS(K798)^2)/('1D'!$I$5*MAX(F798,
                                                    0.1)^2),
                                            1/3)))&gt;IFERROR(L798,
                                    0),
                                MIN((MAX('1D'!$D$16,
                                            POWER((ABS(K798)^2)/('1D'!$I$5*MAX(F798,
                                                        0.1)^2),
                                                1/3))),
                                    IFERROR(L798,
                                        0)+(MIN(ABS(IFERROR(U798,
                                                    0))*'1D'!$D$18,
                                            ABS((MAX('1D'!$D$16,
                                                        POWER((ABS(K798)^2)/('1D'!$I$5*MAX(F798,
                                                                    0.1)^2),
                                                            1/3)))-IFERROR(L798,
                                                    0))))),
                                MAX((MAX('1D'!$D$16,
                                            POWER((ABS(K798)^2)/('1D'!$I$5*MAX(F798,
                                                        0.1)^2),
                                                1/3))),
                                    IFERROR(L798,
                                        0)-(MIN(ABS(IFERROR(U798,
                                                    0))*'1D'!$D$18,
                                            ABS((MAX('1D'!$D$16,
                                                        POWER((ABS(K798)^2)/('1D'!$I$5*MAX(F798,
                                                                    0.1)^2),
                                                            1/3)))-IFERROR(L798,
                                                    0))))))),
                        MAX('1D'!$D$16,
                            POWER((ABS(K798)^2)/('1D'!$I$5*MAX(F798,
                                        0.1)^2),
                                1/3))),
                    MAX('1D'!$D$16,
                        IFERROR(L798,
                            0)))))))</f>
        <v>2.0411692021517887</v>
      </c>
      <c r="M798" s="5">
        <f t="shared" ca="1" si="168"/>
        <v>10.614079851189301</v>
      </c>
      <c r="N798" s="5">
        <f t="shared" ca="1" si="169"/>
        <v>1.1434704692804873</v>
      </c>
      <c r="O798" s="5">
        <f t="shared" ca="1" si="170"/>
        <v>4.8002276894771132</v>
      </c>
      <c r="P798" s="5">
        <f t="shared" ca="1" si="171"/>
        <v>634.20966920215176</v>
      </c>
      <c r="Q798" s="5">
        <f ca="1">P798+((ABS(K798)/MAX(((F798)+(G798)*(L798))*(L798),
            0.000001))^2)/(2*'1D'!$I$5)</f>
        <v>635.38409253909481</v>
      </c>
      <c r="R798" s="5">
        <f ca="1">((ABS(K798)*'1D'!$D$6)/(MAX(((F798)+(G798)*(L798))*(L798),
            0.000001)*MAX(((((F798)+(G798)*(L798))*(L798))/MAX((F798)+2*(L798)*SQRT(1+(G798)^2),
                    0.000001))^(2/3),
            0.000001)))^2</f>
        <v>4.3358367565141456E-3</v>
      </c>
      <c r="S798" s="5">
        <f ca="1">ABS(ABS(K798)/MAX(((F798)+(G798)*(L798))*(L798),
        0.000001))/SQRT('1D'!$I$5*MAX((((F798)+(G798)*(L798))*(L798))/MAX((F798)+2*(G798)*(L798),
            0.000001),
        0.000001))</f>
        <v>1.0727235886044055</v>
      </c>
      <c r="T798" s="5">
        <f ca="1">((F798)*(L798)^2)/2+(G798)*(L798)^3/3+(ABS(K798)^2)/('1D'!$I$5*MAX(((F798)+(G798)*(L798))*(L798),
        0.000001))</f>
        <v>35.763412605541333</v>
      </c>
      <c r="U798" s="5">
        <f ca="1">IF($A$2=0,
    0,
    IFERROR(Q797-(((R797+R798)/2)*J798)-(IF(O797&gt;O798,
                '1D'!$D$8*((O797^2-O798^2)/(2*'1D'!$I$5)),
                '1D'!$D$9*((O798^2-O797^2)/(2*'1D'!$I$5)))+('1D'!$D$10*(ABS(I798)/90)*(MAX(O797^2,
                        O798^2)/(2*'1D'!$I$5))))-Q798,
        0))</f>
        <v>-3.8358367564796936E-3</v>
      </c>
      <c r="V798" s="5">
        <f ca="1">IF($A$2=0,
    1,
    IF(IFERROR(V797,
            0)=0,
        0,
        IFERROR(IF(ROUND(S798,
                    3)=1,
                1,
                IF(AND(ABS(U798)&lt;'1D'!$D$19,
                        S798&gt;1),
                    1,
                    0)),
            0)))</f>
        <v>0</v>
      </c>
      <c r="W798" s="5">
        <f ca="1">IF($A$2=0,
    MAX(MAX('1D'!$D$16,
            MAX('1D'!$D$16,
                POWER((ABS(K798)^2)/('1D'!$I$5*MAX(F798,
                            0.1)^2),
                    1/3))),
        IFERROR(W1396,
            MAX(MAX('1D'!$D$16,
                    MAX('1D'!$D$16,
                        POWER((ABS(K798)^2)/('1D'!$I$5*MAX(F798,
                                    0.1)^2),
                            1/3))),
                ($L$2)-E1396))),
    IF(IFERROR(AG799,
            0)=0,
        MAX(MAX('1D'!$D$16,
                MAX('1D'!$D$16,
                    POWER((ABS(K798)^2)/('1D'!$I$5*MAX(F798,
                                0.1)^2),
                        1/3))),
            IFERROR(W1396,
                MAX(MAX('1D'!$D$16,
                        MAX('1D'!$D$16,
                            POWER((ABS(K798)^2)/('1D'!$I$5*MAX(F798,
                                        0.1)^2),
                                1/3))),
                    ($L$2)-E1396))),
        IF(IFERROR(W798,
                0)=0,
            MAX(MAX('1D'!$D$16,
                    MAX('1D'!$D$16,
                        POWER((ABS(K798)^2)/('1D'!$I$5*MAX(F798,
                                    0.1)^2),
                            1/3))),
                IFERROR(W1396,
                    MAX(MAX('1D'!$D$16,
                            MAX('1D'!$D$16,
                                POWER((ABS(K798)^2)/('1D'!$I$5*MAX(F798,
                                            0.1)^2),
                                    1/3))),
                        ($L$2)-E1396))),
            IF(OR(IFERROR(AD798,
                        0)&gt;=1,
                    IFERROR(AD799,
                        0)&gt;=1),
                MAX('1D'!$D$16,
                    MAX('1D'!$D$16,
                        POWER((ABS(K798)^2)/('1D'!$I$5*MAX(F798,
                                    0.1)^2),
                            1/3))),
                IF(ABS(IFERROR(AF798,
                            0))&lt;'1D'!$D$19,
                    MAX(MAX('1D'!$D$16,
                            MAX('1D'!$D$16,
                                POWER((ABS(K798)^2)/('1D'!$I$5*MAX(F798,
                                            0.1)^2),
                                    1/3))),
                        IFERROR(W798,
                            0)),
                    MAX(MAX('1D'!$D$16,
                            MAX('1D'!$D$16,
                                POWER((ABS(K798)^2)/('1D'!$I$5*MAX(F798,
                                            0.1)^2),
                                    1/3))),
                        (IFERROR(W798,
                                0))+((IFERROR(AF798,
                                    0))*'1D'!$D$18)))))))</f>
        <v>2.1389677043987478</v>
      </c>
      <c r="X798" s="5">
        <f t="shared" ca="1" si="172"/>
        <v>11.122632062873489</v>
      </c>
      <c r="Y798" s="5">
        <f t="shared" ca="1" si="173"/>
        <v>1.1735290000551568</v>
      </c>
      <c r="Z798" s="5">
        <f t="shared" ca="1" si="174"/>
        <v>4.5807502857230418</v>
      </c>
      <c r="AA798" s="5">
        <f t="shared" ca="1" si="175"/>
        <v>634.30746770439873</v>
      </c>
      <c r="AB798" s="5">
        <f ca="1">AA798+((ABS(K798)/MAX(((F798)+(G798)*(W798))*(W798),
            0.000001))^2)/(2*'1D'!$I$5)</f>
        <v>635.3769515565981</v>
      </c>
      <c r="AC798" s="5">
        <f ca="1">((ABS(K798)*'1D'!$D$6)/(MAX(((F798)+(G798)*(W798))*(W798),
            0.000001)*MAX(((((F798)+(G798)*(W798))*(W798))/MAX((F798)+2*(W798)*SQRT(1+(G798)^2),
                    0.000001))^(2/3),
            0.000001)))^2</f>
        <v>3.8141460404132466E-3</v>
      </c>
      <c r="AD798" s="5">
        <f ca="1">ABS(ABS(K798)/MAX(((F798)+(G798)*(W798))*(W798),
        0.000001))/SQRT('1D'!$I$5*MAX((((F798)+(G798)*(W798))*(W798))/MAX((F798)+2*(G798)*(W798),
            0.000001),
        0.000001))</f>
        <v>1.0000000000000004</v>
      </c>
      <c r="AE798" s="5">
        <f ca="1">((F798)*(W798)^2)/2+(G798)*(W798)^3/3+(ABS(K798)^2)/('1D'!$I$5*MAX(((F798)+(G798)*(W798))*(W798),
        0.000001))</f>
        <v>35.686426155594638</v>
      </c>
      <c r="AF798" s="5">
        <f ca="1">IF($A$2=0,
    0,
    IFERROR(AB799+(((AC798+AC799)/2)*J799)+(IF(Z798&gt;Z799,
                '1D'!$D$8*((Z798^2-Z799^2)/(2*'1D'!$I$5)),
                '1D'!$D$9*((Z799^2-Z798^2)/(2*'1D'!$I$5)))+('1D'!$D$10*(ABS(I799)/90)*(MAX(Z798^2,
                        Z799^2)/(2*'1D'!$I$5))))-AB798,
        0))</f>
        <v>3.3141460404522149E-3</v>
      </c>
      <c r="AG798" s="5">
        <f ca="1">IF($A$2=0,
    1,
    IF(IFERROR(AG799,
            0)=0,
        0,
        IFERROR(IF(OR(ROUND(AD798,
                        3)&gt;=1,
                    AND(ABS(AF798)&lt;'1D'!$D$19,
                        AD798&lt;1)),
                1,
                0),
            0)))</f>
        <v>1</v>
      </c>
      <c r="AH798" s="5">
        <f ca="1">IFERROR(IF('1D'!V32="Supercritical",
        MAX('1D'!$D$16,
            IFERROR(L798,
                MAX('1D'!$D$16,
                    POWER((ABS(K798)^2)/('1D'!$I$5*MAX(F798,
                                0.1)^2),
                        1/3)))),
        IF('1D'!V32="Subcritical",
            MAX('1D'!$D$16,
                IFERROR(W798,
                    MAX('1D'!$D$16,
                        POWER((ABS(K798)^2)/('1D'!$I$5*MAX(F798,
                                    0.1)^2),
                            1/3)))),
            IF(IFERROR(T798,
                    -1E+99)&gt;=IFERROR(AE798,
                    -1E+99),
                MAX('1D'!$D$16,
                    IFERROR(L798,
                        MAX('1D'!$D$16,
                            POWER((ABS(K798)^2)/('1D'!$I$5*MAX(F798,
                                        0.1)^2),
                                1/3)))),
                MAX('1D'!$D$16,
                    IFERROR(W798,
                        MAX('1D'!$D$16,
                            POWER((ABS(K798)^2)/('1D'!$I$5*MAX(F798,
                                        0.1)^2),
                                1/3))))))),
    MAX('1D'!$D$16,
        POWER((ABS(K798)^2)/('1D'!$I$5*MAX(F798,
                    0.1)^2),
            1/3)))</f>
        <v>2.0411692021517887</v>
      </c>
      <c r="AI798" s="5">
        <f t="shared" ca="1" si="176"/>
        <v>634.20966920215176</v>
      </c>
      <c r="AJ798" s="5">
        <f ca="1">AI798+((ABS(K798)/MAX(((F798)+(G798)*(AH798))*(AH798),
            0.000001))^2)/(2*'1D'!$I$5)</f>
        <v>635.38409253909481</v>
      </c>
      <c r="AM798">
        <v>0</v>
      </c>
      <c r="AN798">
        <v>0</v>
      </c>
      <c r="AO798" s="5">
        <f t="shared" si="177"/>
        <v>0</v>
      </c>
      <c r="AP798" s="5">
        <f t="shared" si="181"/>
        <v>0</v>
      </c>
      <c r="AQ798" s="5">
        <f ca="1">ABS(ABS(K798)/MAX(((F798)+(G798)*(AH798))*(AH798),
        0.000001))/SQRT('1D'!$I$5*MAX((((F798)+(G798)*(AH798))*(AH798))/MAX((F798)+2*(G798)*(AH798),
            0.000001),
        0.000001))</f>
        <v>1.0727235886044055</v>
      </c>
      <c r="AR798" s="5" t="str">
        <f t="shared" ca="1" si="178"/>
        <v>Supercritical</v>
      </c>
      <c r="AS798" s="5">
        <f ca="1">((ABS(K798)*'1D'!$D$6)/(MAX(((F798)+(G798)*(AH798))*(AH798),
            0.000001)*MAX(((((F798)+(G798)*(AH798))*(AH798))/MAX((F798)+2*(AH798)*SQRT(1+(G798)^2),
                    0.000001))^(2/3),
            0.000001)))^2</f>
        <v>4.3358367565141456E-3</v>
      </c>
    </row>
    <row r="799" spans="1:45" x14ac:dyDescent="0.35">
      <c r="A799">
        <v>790</v>
      </c>
      <c r="B799">
        <v>788.99599999999998</v>
      </c>
      <c r="C799">
        <v>616090.21</v>
      </c>
      <c r="D799">
        <v>3097217.8679999998</v>
      </c>
      <c r="E799">
        <v>632.16800000000001</v>
      </c>
      <c r="F799">
        <v>5.2</v>
      </c>
      <c r="G799">
        <v>0</v>
      </c>
      <c r="H799" t="s">
        <v>176</v>
      </c>
      <c r="I799">
        <v>0</v>
      </c>
      <c r="J799" s="5">
        <f t="shared" si="179"/>
        <v>1</v>
      </c>
      <c r="K799" s="5">
        <f t="shared" ca="1" si="180"/>
        <v>50.95</v>
      </c>
      <c r="L799" s="5">
        <f ca="1">IF($A$2=0,
    IFERROR(L798,
        MAX('1D'!$D$16,
            POWER((ABS(K799)^2)/('1D'!$I$5*MAX(F799,
                        0.1)^2),
                1/3))),
    IF(IFERROR(V798,
            0)=0,
        IFERROR(L798,
            MAX('1D'!$D$16,
                POWER((ABS(K799)^2)/('1D'!$I$5*MAX(F799,
                            0.1)^2),
                    1/3))),
        IF(OR(IFERROR(L799,
                    0)=0,
                IFERROR(S798,
                    0)&lt;1,
                IFERROR(S799,
                    0)&lt;1),
            MAX('1D'!$D$16,
                POWER((ABS(K799)^2)/('1D'!$I$5*MAX(F799,
                            0.1)^2),
                    1/3)),
            IF(IFERROR(U799,
                    0)&gt;0,
                MAX('1D'!$D$16,
                    IFERROR(L799,
                        0)+((IFERROR(U799,
                                0))*'1D'!$D$18*IF((IFERROR(S799,
                                    0))&lt;1,
                            1,
                            -1))),
                IF(IFERROR(U799,
                        0)&lt;0,
                    IF(ABS((MAX('1D'!$D$16,
                                    POWER((ABS(K799)^2)/('1D'!$I$5*MAX(F799,
                                                0.1)^2),
                                        1/3)))-IFERROR(L799,
                                0))&gt;'1D'!$D$19,
                        MAX('1D'!$D$16,
                            IF((MAX('1D'!$D$16,
                                        POWER((ABS(K799)^2)/('1D'!$I$5*MAX(F799,
                                                    0.1)^2),
                                            1/3)))&gt;IFERROR(L799,
                                    0),
                                MIN((MAX('1D'!$D$16,
                                            POWER((ABS(K799)^2)/('1D'!$I$5*MAX(F799,
                                                        0.1)^2),
                                                1/3))),
                                    IFERROR(L799,
                                        0)+(MIN(ABS(IFERROR(U799,
                                                    0))*'1D'!$D$18,
                                            ABS((MAX('1D'!$D$16,
                                                        POWER((ABS(K799)^2)/('1D'!$I$5*MAX(F799,
                                                                    0.1)^2),
                                                            1/3)))-IFERROR(L799,
                                                    0))))),
                                MAX((MAX('1D'!$D$16,
                                            POWER((ABS(K799)^2)/('1D'!$I$5*MAX(F799,
                                                        0.1)^2),
                                                1/3))),
                                    IFERROR(L799,
                                        0)-(MIN(ABS(IFERROR(U799,
                                                    0))*'1D'!$D$18,
                                            ABS((MAX('1D'!$D$16,
                                                        POWER((ABS(K799)^2)/('1D'!$I$5*MAX(F799,
                                                                    0.1)^2),
                                                            1/3)))-IFERROR(L799,
                                                    0))))))),
                        MAX('1D'!$D$16,
                            POWER((ABS(K799)^2)/('1D'!$I$5*MAX(F799,
                                        0.1)^2),
                                1/3))),
                    MAX('1D'!$D$16,
                        IFERROR(L799,
                            0)))))))</f>
        <v>2.0411692021517887</v>
      </c>
      <c r="M799" s="5">
        <f t="shared" ca="1" si="168"/>
        <v>10.614079851189301</v>
      </c>
      <c r="N799" s="5">
        <f t="shared" ca="1" si="169"/>
        <v>1.1434704692804873</v>
      </c>
      <c r="O799" s="5">
        <f t="shared" ca="1" si="170"/>
        <v>4.8002276894771132</v>
      </c>
      <c r="P799" s="5">
        <f t="shared" ca="1" si="171"/>
        <v>634.20916920215177</v>
      </c>
      <c r="Q799" s="5">
        <f ca="1">P799+((ABS(K799)/MAX(((F799)+(G799)*(L799))*(L799),
            0.000001))^2)/(2*'1D'!$I$5)</f>
        <v>635.38359253909482</v>
      </c>
      <c r="R799" s="5">
        <f ca="1">((ABS(K799)*'1D'!$D$6)/(MAX(((F799)+(G799)*(L799))*(L799),
            0.000001)*MAX(((((F799)+(G799)*(L799))*(L799))/MAX((F799)+2*(L799)*SQRT(1+(G799)^2),
                    0.000001))^(2/3),
            0.000001)))^2</f>
        <v>4.3358367565141456E-3</v>
      </c>
      <c r="S799" s="5">
        <f ca="1">ABS(ABS(K799)/MAX(((F799)+(G799)*(L799))*(L799),
        0.000001))/SQRT('1D'!$I$5*MAX((((F799)+(G799)*(L799))*(L799))/MAX((F799)+2*(G799)*(L799),
            0.000001),
        0.000001))</f>
        <v>1.0727235886044055</v>
      </c>
      <c r="T799" s="5">
        <f ca="1">((F799)*(L799)^2)/2+(G799)*(L799)^3/3+(ABS(K799)^2)/('1D'!$I$5*MAX(((F799)+(G799)*(L799))*(L799),
        0.000001))</f>
        <v>35.763412605541333</v>
      </c>
      <c r="U799" s="5">
        <f ca="1">IF($A$2=0,
    0,
    IFERROR(Q798-(((R798+R799)/2)*J799)-(IF(O798&gt;O799,
                '1D'!$D$8*((O798^2-O799^2)/(2*'1D'!$I$5)),
                '1D'!$D$9*((O799^2-O798^2)/(2*'1D'!$I$5)))+('1D'!$D$10*(ABS(I799)/90)*(MAX(O798^2,
                        O799^2)/(2*'1D'!$I$5))))-Q799,
        0))</f>
        <v>-3.8358367564796936E-3</v>
      </c>
      <c r="V799" s="5">
        <f ca="1">IF($A$2=0,
    1,
    IF(IFERROR(V798,
            0)=0,
        0,
        IFERROR(IF(ROUND(S799,
                    3)=1,
                1,
                IF(AND(ABS(U799)&lt;'1D'!$D$19,
                        S799&gt;1),
                    1,
                    0)),
            0)))</f>
        <v>0</v>
      </c>
      <c r="W799" s="5">
        <f ca="1">IF($A$2=0,
    MAX(MAX('1D'!$D$16,
            MAX('1D'!$D$16,
                POWER((ABS(K799)^2)/('1D'!$I$5*MAX(F799,
                            0.1)^2),
                    1/3))),
        IFERROR(W1396,
            MAX(MAX('1D'!$D$16,
                    MAX('1D'!$D$16,
                        POWER((ABS(K799)^2)/('1D'!$I$5*MAX(F799,
                                    0.1)^2),
                            1/3))),
                ($L$2)-E1396))),
    IF(IFERROR(AG800,
            0)=0,
        MAX(MAX('1D'!$D$16,
                MAX('1D'!$D$16,
                    POWER((ABS(K799)^2)/('1D'!$I$5*MAX(F799,
                                0.1)^2),
                        1/3))),
            IFERROR(W1396,
                MAX(MAX('1D'!$D$16,
                        MAX('1D'!$D$16,
                            POWER((ABS(K799)^2)/('1D'!$I$5*MAX(F799,
                                        0.1)^2),
                                1/3))),
                    ($L$2)-E1396))),
        IF(IFERROR(W799,
                0)=0,
            MAX(MAX('1D'!$D$16,
                    MAX('1D'!$D$16,
                        POWER((ABS(K799)^2)/('1D'!$I$5*MAX(F799,
                                    0.1)^2),
                            1/3))),
                IFERROR(W1396,
                    MAX(MAX('1D'!$D$16,
                            MAX('1D'!$D$16,
                                POWER((ABS(K799)^2)/('1D'!$I$5*MAX(F799,
                                            0.1)^2),
                                    1/3))),
                        ($L$2)-E1396))),
            IF(OR(IFERROR(AD799,
                        0)&gt;=1,
                    IFERROR(AD800,
                        0)&gt;=1),
                MAX('1D'!$D$16,
                    MAX('1D'!$D$16,
                        POWER((ABS(K799)^2)/('1D'!$I$5*MAX(F799,
                                    0.1)^2),
                            1/3))),
                IF(ABS(IFERROR(AF799,
                            0))&lt;'1D'!$D$19,
                    MAX(MAX('1D'!$D$16,
                            MAX('1D'!$D$16,
                                POWER((ABS(K799)^2)/('1D'!$I$5*MAX(F799,
                                            0.1)^2),
                                    1/3))),
                        IFERROR(W799,
                            0)),
                    MAX(MAX('1D'!$D$16,
                            MAX('1D'!$D$16,
                                POWER((ABS(K799)^2)/('1D'!$I$5*MAX(F799,
                                            0.1)^2),
                                    1/3))),
                        (IFERROR(W799,
                                0))+((IFERROR(AF799,
                                    0))*'1D'!$D$18)))))))</f>
        <v>2.1389677043987478</v>
      </c>
      <c r="X799" s="5">
        <f t="shared" ca="1" si="172"/>
        <v>11.122632062873489</v>
      </c>
      <c r="Y799" s="5">
        <f t="shared" ca="1" si="173"/>
        <v>1.1735290000551568</v>
      </c>
      <c r="Z799" s="5">
        <f t="shared" ca="1" si="174"/>
        <v>4.5807502857230418</v>
      </c>
      <c r="AA799" s="5">
        <f t="shared" ca="1" si="175"/>
        <v>634.30696770439874</v>
      </c>
      <c r="AB799" s="5">
        <f ca="1">AA799+((ABS(K799)/MAX(((F799)+(G799)*(W799))*(W799),
            0.000001))^2)/(2*'1D'!$I$5)</f>
        <v>635.37645155659811</v>
      </c>
      <c r="AC799" s="5">
        <f ca="1">((ABS(K799)*'1D'!$D$6)/(MAX(((F799)+(G799)*(W799))*(W799),
            0.000001)*MAX(((((F799)+(G799)*(W799))*(W799))/MAX((F799)+2*(W799)*SQRT(1+(G799)^2),
                    0.000001))^(2/3),
            0.000001)))^2</f>
        <v>3.8141460404132466E-3</v>
      </c>
      <c r="AD799" s="5">
        <f ca="1">ABS(ABS(K799)/MAX(((F799)+(G799)*(W799))*(W799),
        0.000001))/SQRT('1D'!$I$5*MAX((((F799)+(G799)*(W799))*(W799))/MAX((F799)+2*(G799)*(W799),
            0.000001),
        0.000001))</f>
        <v>1.0000000000000004</v>
      </c>
      <c r="AE799" s="5">
        <f ca="1">((F799)*(W799)^2)/2+(G799)*(W799)^3/3+(ABS(K799)^2)/('1D'!$I$5*MAX(((F799)+(G799)*(W799))*(W799),
        0.000001))</f>
        <v>35.686426155594638</v>
      </c>
      <c r="AF799" s="5">
        <f ca="1">IF($A$2=0,
    0,
    IFERROR(AB800+(((AC799+AC800)/2)*J800)+(IF(Z799&gt;Z800,
                '1D'!$D$8*((Z799^2-Z800^2)/(2*'1D'!$I$5)),
                '1D'!$D$9*((Z800^2-Z799^2)/(2*'1D'!$I$5)))+('1D'!$D$10*(ABS(I800)/90)*(MAX(Z799^2,
                        Z800^2)/(2*'1D'!$I$5))))-AB799,
        0))</f>
        <v>3.4157470064428708E-3</v>
      </c>
      <c r="AG799" s="5">
        <f ca="1">IF($A$2=0,
    1,
    IF(IFERROR(AG800,
            0)=0,
        0,
        IFERROR(IF(OR(ROUND(AD799,
                        3)&gt;=1,
                    AND(ABS(AF799)&lt;'1D'!$D$19,
                        AD799&lt;1)),
                1,
                0),
            0)))</f>
        <v>1</v>
      </c>
      <c r="AH799" s="5">
        <f ca="1">IFERROR(IF('1D'!V32="Supercritical",
        MAX('1D'!$D$16,
            IFERROR(L799,
                MAX('1D'!$D$16,
                    POWER((ABS(K799)^2)/('1D'!$I$5*MAX(F799,
                                0.1)^2),
                        1/3)))),
        IF('1D'!V32="Subcritical",
            MAX('1D'!$D$16,
                IFERROR(W799,
                    MAX('1D'!$D$16,
                        POWER((ABS(K799)^2)/('1D'!$I$5*MAX(F799,
                                    0.1)^2),
                            1/3)))),
            IF(IFERROR(T799,
                    -1E+99)&gt;=IFERROR(AE799,
                    -1E+99),
                MAX('1D'!$D$16,
                    IFERROR(L799,
                        MAX('1D'!$D$16,
                            POWER((ABS(K799)^2)/('1D'!$I$5*MAX(F799,
                                        0.1)^2),
                                1/3)))),
                MAX('1D'!$D$16,
                    IFERROR(W799,
                        MAX('1D'!$D$16,
                            POWER((ABS(K799)^2)/('1D'!$I$5*MAX(F799,
                                        0.1)^2),
                                1/3))))))),
    MAX('1D'!$D$16,
        POWER((ABS(K799)^2)/('1D'!$I$5*MAX(F799,
                    0.1)^2),
            1/3)))</f>
        <v>2.0411692021517887</v>
      </c>
      <c r="AI799" s="5">
        <f t="shared" ca="1" si="176"/>
        <v>634.20916920215177</v>
      </c>
      <c r="AJ799" s="5">
        <f ca="1">AI799+((ABS(K799)/MAX(((F799)+(G799)*(AH799))*(AH799),
            0.000001))^2)/(2*'1D'!$I$5)</f>
        <v>635.38359253909482</v>
      </c>
      <c r="AM799">
        <v>0</v>
      </c>
      <c r="AN799">
        <v>0</v>
      </c>
      <c r="AO799" s="5">
        <f t="shared" si="177"/>
        <v>0</v>
      </c>
      <c r="AP799" s="5">
        <f t="shared" si="181"/>
        <v>0</v>
      </c>
      <c r="AQ799" s="5">
        <f ca="1">ABS(ABS(K799)/MAX(((F799)+(G799)*(AH799))*(AH799),
        0.000001))/SQRT('1D'!$I$5*MAX((((F799)+(G799)*(AH799))*(AH799))/MAX((F799)+2*(G799)*(AH799),
            0.000001),
        0.000001))</f>
        <v>1.0727235886044055</v>
      </c>
      <c r="AR799" s="5" t="str">
        <f t="shared" ca="1" si="178"/>
        <v>Supercritical</v>
      </c>
      <c r="AS799" s="5">
        <f ca="1">((ABS(K799)*'1D'!$D$6)/(MAX(((F799)+(G799)*(AH799))*(AH799),
            0.000001)*MAX(((((F799)+(G799)*(AH799))*(AH799))/MAX((F799)+2*(AH799)*SQRT(1+(G799)^2),
                    0.000001))^(2/3),
            0.000001)))^2</f>
        <v>4.3358367565141456E-3</v>
      </c>
    </row>
    <row r="800" spans="1:45" x14ac:dyDescent="0.35">
      <c r="A800">
        <v>791</v>
      </c>
      <c r="B800">
        <v>789.99599999999998</v>
      </c>
      <c r="C800">
        <v>616090.16799999995</v>
      </c>
      <c r="D800">
        <v>3097216.8689999999</v>
      </c>
      <c r="E800">
        <v>632.16750000000002</v>
      </c>
      <c r="F800">
        <v>5.2</v>
      </c>
      <c r="G800">
        <v>0</v>
      </c>
      <c r="H800" t="s">
        <v>176</v>
      </c>
      <c r="I800">
        <v>5.7000000000000002E-2</v>
      </c>
      <c r="J800" s="5">
        <f t="shared" si="179"/>
        <v>1</v>
      </c>
      <c r="K800" s="5">
        <f t="shared" ca="1" si="180"/>
        <v>50.95</v>
      </c>
      <c r="L800" s="5">
        <f ca="1">IF($A$2=0,
    IFERROR(L799,
        MAX('1D'!$D$16,
            POWER((ABS(K800)^2)/('1D'!$I$5*MAX(F800,
                        0.1)^2),
                1/3))),
    IF(IFERROR(V799,
            0)=0,
        IFERROR(L799,
            MAX('1D'!$D$16,
                POWER((ABS(K800)^2)/('1D'!$I$5*MAX(F800,
                            0.1)^2),
                    1/3))),
        IF(OR(IFERROR(L800,
                    0)=0,
                IFERROR(S799,
                    0)&lt;1,
                IFERROR(S800,
                    0)&lt;1),
            MAX('1D'!$D$16,
                POWER((ABS(K800)^2)/('1D'!$I$5*MAX(F800,
                            0.1)^2),
                    1/3)),
            IF(IFERROR(U800,
                    0)&gt;0,
                MAX('1D'!$D$16,
                    IFERROR(L800,
                        0)+((IFERROR(U800,
                                0))*'1D'!$D$18*IF((IFERROR(S800,
                                    0))&lt;1,
                            1,
                            -1))),
                IF(IFERROR(U800,
                        0)&lt;0,
                    IF(ABS((MAX('1D'!$D$16,
                                    POWER((ABS(K800)^2)/('1D'!$I$5*MAX(F800,
                                                0.1)^2),
                                        1/3)))-IFERROR(L800,
                                0))&gt;'1D'!$D$19,
                        MAX('1D'!$D$16,
                            IF((MAX('1D'!$D$16,
                                        POWER((ABS(K800)^2)/('1D'!$I$5*MAX(F800,
                                                    0.1)^2),
                                            1/3)))&gt;IFERROR(L800,
                                    0),
                                MIN((MAX('1D'!$D$16,
                                            POWER((ABS(K800)^2)/('1D'!$I$5*MAX(F800,
                                                        0.1)^2),
                                                1/3))),
                                    IFERROR(L800,
                                        0)+(MIN(ABS(IFERROR(U800,
                                                    0))*'1D'!$D$18,
                                            ABS((MAX('1D'!$D$16,
                                                        POWER((ABS(K800)^2)/('1D'!$I$5*MAX(F800,
                                                                    0.1)^2),
                                                            1/3)))-IFERROR(L800,
                                                    0))))),
                                MAX((MAX('1D'!$D$16,
                                            POWER((ABS(K800)^2)/('1D'!$I$5*MAX(F800,
                                                        0.1)^2),
                                                1/3))),
                                    IFERROR(L800,
                                        0)-(MIN(ABS(IFERROR(U800,
                                                    0))*'1D'!$D$18,
                                            ABS((MAX('1D'!$D$16,
                                                        POWER((ABS(K800)^2)/('1D'!$I$5*MAX(F800,
                                                                    0.1)^2),
                                                            1/3)))-IFERROR(L800,
                                                    0))))))),
                        MAX('1D'!$D$16,
                            POWER((ABS(K800)^2)/('1D'!$I$5*MAX(F800,
                                        0.1)^2),
                                1/3))),
                    MAX('1D'!$D$16,
                        IFERROR(L800,
                            0)))))))</f>
        <v>2.0411692021517887</v>
      </c>
      <c r="M800" s="5">
        <f t="shared" ca="1" si="168"/>
        <v>10.614079851189301</v>
      </c>
      <c r="N800" s="5">
        <f t="shared" ca="1" si="169"/>
        <v>1.1434704692804873</v>
      </c>
      <c r="O800" s="5">
        <f t="shared" ca="1" si="170"/>
        <v>4.8002276894771132</v>
      </c>
      <c r="P800" s="5">
        <f t="shared" ca="1" si="171"/>
        <v>634.20866920215178</v>
      </c>
      <c r="Q800" s="5">
        <f ca="1">P800+((ABS(K800)/MAX(((F800)+(G800)*(L800))*(L800),
            0.000001))^2)/(2*'1D'!$I$5)</f>
        <v>635.38309253909483</v>
      </c>
      <c r="R800" s="5">
        <f ca="1">((ABS(K800)*'1D'!$D$6)/(MAX(((F800)+(G800)*(L800))*(L800),
            0.000001)*MAX(((((F800)+(G800)*(L800))*(L800))/MAX((F800)+2*(L800)*SQRT(1+(G800)^2),
                    0.000001))^(2/3),
            0.000001)))^2</f>
        <v>4.3358367565141456E-3</v>
      </c>
      <c r="S800" s="5">
        <f ca="1">ABS(ABS(K800)/MAX(((F800)+(G800)*(L800))*(L800),
        0.000001))/SQRT('1D'!$I$5*MAX((((F800)+(G800)*(L800))*(L800))/MAX((F800)+2*(G800)*(L800),
            0.000001),
        0.000001))</f>
        <v>1.0727235886044055</v>
      </c>
      <c r="T800" s="5">
        <f ca="1">((F800)*(L800)^2)/2+(G800)*(L800)^3/3+(ABS(K800)^2)/('1D'!$I$5*MAX(((F800)+(G800)*(L800))*(L800),
        0.000001))</f>
        <v>35.763412605541333</v>
      </c>
      <c r="U800" s="5">
        <f ca="1">IF($A$2=0,
    0,
    IFERROR(Q799-(((R799+R800)/2)*J800)-(IF(O799&gt;O800,
                '1D'!$D$8*((O799^2-O800^2)/(2*'1D'!$I$5)),
                '1D'!$D$9*((O800^2-O799^2)/(2*'1D'!$I$5)))+('1D'!$D$10*(ABS(I800)/90)*(MAX(O799^2,
                        O800^2)/(2*'1D'!$I$5))))-Q800,
        0))</f>
        <v>-3.9474069734524164E-3</v>
      </c>
      <c r="V800" s="5">
        <f ca="1">IF($A$2=0,
    1,
    IF(IFERROR(V799,
            0)=0,
        0,
        IFERROR(IF(ROUND(S800,
                    3)=1,
                1,
                IF(AND(ABS(U800)&lt;'1D'!$D$19,
                        S800&gt;1),
                    1,
                    0)),
            0)))</f>
        <v>0</v>
      </c>
      <c r="W800" s="5">
        <f ca="1">IF($A$2=0,
    MAX(MAX('1D'!$D$16,
            MAX('1D'!$D$16,
                POWER((ABS(K800)^2)/('1D'!$I$5*MAX(F800,
                            0.1)^2),
                    1/3))),
        IFERROR(W1396,
            MAX(MAX('1D'!$D$16,
                    MAX('1D'!$D$16,
                        POWER((ABS(K800)^2)/('1D'!$I$5*MAX(F800,
                                    0.1)^2),
                            1/3))),
                ($L$2)-E1396))),
    IF(IFERROR(AG801,
            0)=0,
        MAX(MAX('1D'!$D$16,
                MAX('1D'!$D$16,
                    POWER((ABS(K800)^2)/('1D'!$I$5*MAX(F800,
                                0.1)^2),
                        1/3))),
            IFERROR(W1396,
                MAX(MAX('1D'!$D$16,
                        MAX('1D'!$D$16,
                            POWER((ABS(K800)^2)/('1D'!$I$5*MAX(F800,
                                        0.1)^2),
                                1/3))),
                    ($L$2)-E1396))),
        IF(IFERROR(W800,
                0)=0,
            MAX(MAX('1D'!$D$16,
                    MAX('1D'!$D$16,
                        POWER((ABS(K800)^2)/('1D'!$I$5*MAX(F800,
                                    0.1)^2),
                            1/3))),
                IFERROR(W1396,
                    MAX(MAX('1D'!$D$16,
                            MAX('1D'!$D$16,
                                POWER((ABS(K800)^2)/('1D'!$I$5*MAX(F800,
                                            0.1)^2),
                                    1/3))),
                        ($L$2)-E1396))),
            IF(OR(IFERROR(AD800,
                        0)&gt;=1,
                    IFERROR(AD801,
                        0)&gt;=1),
                MAX('1D'!$D$16,
                    MAX('1D'!$D$16,
                        POWER((ABS(K800)^2)/('1D'!$I$5*MAX(F800,
                                    0.1)^2),
                            1/3))),
                IF(ABS(IFERROR(AF800,
                            0))&lt;'1D'!$D$19,
                    MAX(MAX('1D'!$D$16,
                            MAX('1D'!$D$16,
                                POWER((ABS(K800)^2)/('1D'!$I$5*MAX(F800,
                                            0.1)^2),
                                    1/3))),
                        IFERROR(W800,
                            0)),
                    MAX(MAX('1D'!$D$16,
                            MAX('1D'!$D$16,
                                POWER((ABS(K800)^2)/('1D'!$I$5*MAX(F800,
                                            0.1)^2),
                                    1/3))),
                        (IFERROR(W800,
                                0))+((IFERROR(AF800,
                                    0))*'1D'!$D$18)))))))</f>
        <v>2.1389677043987478</v>
      </c>
      <c r="X800" s="5">
        <f t="shared" ca="1" si="172"/>
        <v>11.122632062873489</v>
      </c>
      <c r="Y800" s="5">
        <f t="shared" ca="1" si="173"/>
        <v>1.1735290000551568</v>
      </c>
      <c r="Z800" s="5">
        <f t="shared" ca="1" si="174"/>
        <v>4.5807502857230418</v>
      </c>
      <c r="AA800" s="5">
        <f t="shared" ca="1" si="175"/>
        <v>634.30646770439876</v>
      </c>
      <c r="AB800" s="5">
        <f ca="1">AA800+((ABS(K800)/MAX(((F800)+(G800)*(W800))*(W800),
            0.000001))^2)/(2*'1D'!$I$5)</f>
        <v>635.37595155659812</v>
      </c>
      <c r="AC800" s="5">
        <f ca="1">((ABS(K800)*'1D'!$D$6)/(MAX(((F800)+(G800)*(W800))*(W800),
            0.000001)*MAX(((((F800)+(G800)*(W800))*(W800))/MAX((F800)+2*(W800)*SQRT(1+(G800)^2),
                    0.000001))^(2/3),
            0.000001)))^2</f>
        <v>3.8141460404132466E-3</v>
      </c>
      <c r="AD800" s="5">
        <f ca="1">ABS(ABS(K800)/MAX(((F800)+(G800)*(W800))*(W800),
        0.000001))/SQRT('1D'!$I$5*MAX((((F800)+(G800)*(W800))*(W800))/MAX((F800)+2*(G800)*(W800),
            0.000001),
        0.000001))</f>
        <v>1.0000000000000004</v>
      </c>
      <c r="AE800" s="5">
        <f ca="1">((F800)*(W800)^2)/2+(G800)*(W800)^3/3+(ABS(K800)^2)/('1D'!$I$5*MAX(((F800)+(G800)*(W800))*(W800),
        0.000001))</f>
        <v>35.686426155594638</v>
      </c>
      <c r="AF800" s="5">
        <f ca="1">IF($A$2=0,
    0,
    IFERROR(AB801+(((AC800+AC801)/2)*J801)+(IF(Z800&gt;Z801,
                '1D'!$D$8*((Z800^2-Z801^2)/(2*'1D'!$I$5)),
                '1D'!$D$9*((Z801^2-Z800^2)/(2*'1D'!$I$5)))+('1D'!$D$10*(ABS(I801)/90)*(MAX(Z800^2,
                        Z801^2)/(2*'1D'!$I$5))))-AB800,
        0))</f>
        <v>3.4157470064428708E-3</v>
      </c>
      <c r="AG800" s="5">
        <f ca="1">IF($A$2=0,
    1,
    IF(IFERROR(AG801,
            0)=0,
        0,
        IFERROR(IF(OR(ROUND(AD800,
                        3)&gt;=1,
                    AND(ABS(AF800)&lt;'1D'!$D$19,
                        AD800&lt;1)),
                1,
                0),
            0)))</f>
        <v>1</v>
      </c>
      <c r="AH800" s="5">
        <f ca="1">IFERROR(IF('1D'!V32="Supercritical",
        MAX('1D'!$D$16,
            IFERROR(L800,
                MAX('1D'!$D$16,
                    POWER((ABS(K800)^2)/('1D'!$I$5*MAX(F800,
                                0.1)^2),
                        1/3)))),
        IF('1D'!V32="Subcritical",
            MAX('1D'!$D$16,
                IFERROR(W800,
                    MAX('1D'!$D$16,
                        POWER((ABS(K800)^2)/('1D'!$I$5*MAX(F800,
                                    0.1)^2),
                            1/3)))),
            IF(IFERROR(T800,
                    -1E+99)&gt;=IFERROR(AE800,
                    -1E+99),
                MAX('1D'!$D$16,
                    IFERROR(L800,
                        MAX('1D'!$D$16,
                            POWER((ABS(K800)^2)/('1D'!$I$5*MAX(F800,
                                        0.1)^2),
                                1/3)))),
                MAX('1D'!$D$16,
                    IFERROR(W800,
                        MAX('1D'!$D$16,
                            POWER((ABS(K800)^2)/('1D'!$I$5*MAX(F800,
                                        0.1)^2),
                                1/3))))))),
    MAX('1D'!$D$16,
        POWER((ABS(K800)^2)/('1D'!$I$5*MAX(F800,
                    0.1)^2),
            1/3)))</f>
        <v>2.0411692021517887</v>
      </c>
      <c r="AI800" s="5">
        <f t="shared" ca="1" si="176"/>
        <v>634.20866920215178</v>
      </c>
      <c r="AJ800" s="5">
        <f ca="1">AI800+((ABS(K800)/MAX(((F800)+(G800)*(AH800))*(AH800),
            0.000001))^2)/(2*'1D'!$I$5)</f>
        <v>635.38309253909483</v>
      </c>
      <c r="AM800">
        <v>0</v>
      </c>
      <c r="AN800">
        <v>0</v>
      </c>
      <c r="AO800" s="5">
        <f t="shared" si="177"/>
        <v>0</v>
      </c>
      <c r="AP800" s="5">
        <f t="shared" si="181"/>
        <v>0</v>
      </c>
      <c r="AQ800" s="5">
        <f ca="1">ABS(ABS(K800)/MAX(((F800)+(G800)*(AH800))*(AH800),
        0.000001))/SQRT('1D'!$I$5*MAX((((F800)+(G800)*(AH800))*(AH800))/MAX((F800)+2*(G800)*(AH800),
            0.000001),
        0.000001))</f>
        <v>1.0727235886044055</v>
      </c>
      <c r="AR800" s="5" t="str">
        <f t="shared" ca="1" si="178"/>
        <v>Supercritical</v>
      </c>
      <c r="AS800" s="5">
        <f ca="1">((ABS(K800)*'1D'!$D$6)/(MAX(((F800)+(G800)*(AH800))*(AH800),
            0.000001)*MAX(((((F800)+(G800)*(AH800))*(AH800))/MAX((F800)+2*(AH800)*SQRT(1+(G800)^2),
                    0.000001))^(2/3),
            0.000001)))^2</f>
        <v>4.3358367565141456E-3</v>
      </c>
    </row>
    <row r="801" spans="1:45" x14ac:dyDescent="0.35">
      <c r="A801">
        <v>792</v>
      </c>
      <c r="B801">
        <v>790.99599999999998</v>
      </c>
      <c r="C801">
        <v>616090.125</v>
      </c>
      <c r="D801">
        <v>3097215.87</v>
      </c>
      <c r="E801">
        <v>632.16700000000003</v>
      </c>
      <c r="F801">
        <v>5.2</v>
      </c>
      <c r="G801">
        <v>0</v>
      </c>
      <c r="H801" t="s">
        <v>176</v>
      </c>
      <c r="I801">
        <v>5.7000000000000002E-2</v>
      </c>
      <c r="J801" s="5">
        <f t="shared" si="179"/>
        <v>1</v>
      </c>
      <c r="K801" s="5">
        <f t="shared" ca="1" si="180"/>
        <v>50.95</v>
      </c>
      <c r="L801" s="5">
        <f ca="1">IF($A$2=0,
    IFERROR(L800,
        MAX('1D'!$D$16,
            POWER((ABS(K801)^2)/('1D'!$I$5*MAX(F801,
                        0.1)^2),
                1/3))),
    IF(IFERROR(V800,
            0)=0,
        IFERROR(L800,
            MAX('1D'!$D$16,
                POWER((ABS(K801)^2)/('1D'!$I$5*MAX(F801,
                            0.1)^2),
                    1/3))),
        IF(OR(IFERROR(L801,
                    0)=0,
                IFERROR(S800,
                    0)&lt;1,
                IFERROR(S801,
                    0)&lt;1),
            MAX('1D'!$D$16,
                POWER((ABS(K801)^2)/('1D'!$I$5*MAX(F801,
                            0.1)^2),
                    1/3)),
            IF(IFERROR(U801,
                    0)&gt;0,
                MAX('1D'!$D$16,
                    IFERROR(L801,
                        0)+((IFERROR(U801,
                                0))*'1D'!$D$18*IF((IFERROR(S801,
                                    0))&lt;1,
                            1,
                            -1))),
                IF(IFERROR(U801,
                        0)&lt;0,
                    IF(ABS((MAX('1D'!$D$16,
                                    POWER((ABS(K801)^2)/('1D'!$I$5*MAX(F801,
                                                0.1)^2),
                                        1/3)))-IFERROR(L801,
                                0))&gt;'1D'!$D$19,
                        MAX('1D'!$D$16,
                            IF((MAX('1D'!$D$16,
                                        POWER((ABS(K801)^2)/('1D'!$I$5*MAX(F801,
                                                    0.1)^2),
                                            1/3)))&gt;IFERROR(L801,
                                    0),
                                MIN((MAX('1D'!$D$16,
                                            POWER((ABS(K801)^2)/('1D'!$I$5*MAX(F801,
                                                        0.1)^2),
                                                1/3))),
                                    IFERROR(L801,
                                        0)+(MIN(ABS(IFERROR(U801,
                                                    0))*'1D'!$D$18,
                                            ABS((MAX('1D'!$D$16,
                                                        POWER((ABS(K801)^2)/('1D'!$I$5*MAX(F801,
                                                                    0.1)^2),
                                                            1/3)))-IFERROR(L801,
                                                    0))))),
                                MAX((MAX('1D'!$D$16,
                                            POWER((ABS(K801)^2)/('1D'!$I$5*MAX(F801,
                                                        0.1)^2),
                                                1/3))),
                                    IFERROR(L801,
                                        0)-(MIN(ABS(IFERROR(U801,
                                                    0))*'1D'!$D$18,
                                            ABS((MAX('1D'!$D$16,
                                                        POWER((ABS(K801)^2)/('1D'!$I$5*MAX(F801,
                                                                    0.1)^2),
                                                            1/3)))-IFERROR(L801,
                                                    0))))))),
                        MAX('1D'!$D$16,
                            POWER((ABS(K801)^2)/('1D'!$I$5*MAX(F801,
                                        0.1)^2),
                                1/3))),
                    MAX('1D'!$D$16,
                        IFERROR(L801,
                            0)))))))</f>
        <v>2.0411692021517887</v>
      </c>
      <c r="M801" s="5">
        <f t="shared" ca="1" si="168"/>
        <v>10.614079851189301</v>
      </c>
      <c r="N801" s="5">
        <f t="shared" ca="1" si="169"/>
        <v>1.1434704692804873</v>
      </c>
      <c r="O801" s="5">
        <f t="shared" ca="1" si="170"/>
        <v>4.8002276894771132</v>
      </c>
      <c r="P801" s="5">
        <f t="shared" ca="1" si="171"/>
        <v>634.20816920215179</v>
      </c>
      <c r="Q801" s="5">
        <f ca="1">P801+((ABS(K801)/MAX(((F801)+(G801)*(L801))*(L801),
            0.000001))^2)/(2*'1D'!$I$5)</f>
        <v>635.38259253909484</v>
      </c>
      <c r="R801" s="5">
        <f ca="1">((ABS(K801)*'1D'!$D$6)/(MAX(((F801)+(G801)*(L801))*(L801),
            0.000001)*MAX(((((F801)+(G801)*(L801))*(L801))/MAX((F801)+2*(L801)*SQRT(1+(G801)^2),
                    0.000001))^(2/3),
            0.000001)))^2</f>
        <v>4.3358367565141456E-3</v>
      </c>
      <c r="S801" s="5">
        <f ca="1">ABS(ABS(K801)/MAX(((F801)+(G801)*(L801))*(L801),
        0.000001))/SQRT('1D'!$I$5*MAX((((F801)+(G801)*(L801))*(L801))/MAX((F801)+2*(G801)*(L801),
            0.000001),
        0.000001))</f>
        <v>1.0727235886044055</v>
      </c>
      <c r="T801" s="5">
        <f ca="1">((F801)*(L801)^2)/2+(G801)*(L801)^3/3+(ABS(K801)^2)/('1D'!$I$5*MAX(((F801)+(G801)*(L801))*(L801),
        0.000001))</f>
        <v>35.763412605541333</v>
      </c>
      <c r="U801" s="5">
        <f ca="1">IF($A$2=0,
    0,
    IFERROR(Q800-(((R800+R801)/2)*J801)-(IF(O800&gt;O801,
                '1D'!$D$8*((O800^2-O801^2)/(2*'1D'!$I$5)),
                '1D'!$D$9*((O801^2-O800^2)/(2*'1D'!$I$5)))+('1D'!$D$10*(ABS(I801)/90)*(MAX(O800^2,
                        O801^2)/(2*'1D'!$I$5))))-Q801,
        0))</f>
        <v>-3.9474069734524164E-3</v>
      </c>
      <c r="V801" s="5">
        <f ca="1">IF($A$2=0,
    1,
    IF(IFERROR(V800,
            0)=0,
        0,
        IFERROR(IF(ROUND(S801,
                    3)=1,
                1,
                IF(AND(ABS(U801)&lt;'1D'!$D$19,
                        S801&gt;1),
                    1,
                    0)),
            0)))</f>
        <v>0</v>
      </c>
      <c r="W801" s="5">
        <f ca="1">IF($A$2=0,
    MAX(MAX('1D'!$D$16,
            MAX('1D'!$D$16,
                POWER((ABS(K801)^2)/('1D'!$I$5*MAX(F801,
                            0.1)^2),
                    1/3))),
        IFERROR(W1396,
            MAX(MAX('1D'!$D$16,
                    MAX('1D'!$D$16,
                        POWER((ABS(K801)^2)/('1D'!$I$5*MAX(F801,
                                    0.1)^2),
                            1/3))),
                ($L$2)-E1396))),
    IF(IFERROR(AG802,
            0)=0,
        MAX(MAX('1D'!$D$16,
                MAX('1D'!$D$16,
                    POWER((ABS(K801)^2)/('1D'!$I$5*MAX(F801,
                                0.1)^2),
                        1/3))),
            IFERROR(W1396,
                MAX(MAX('1D'!$D$16,
                        MAX('1D'!$D$16,
                            POWER((ABS(K801)^2)/('1D'!$I$5*MAX(F801,
                                        0.1)^2),
                                1/3))),
                    ($L$2)-E1396))),
        IF(IFERROR(W801,
                0)=0,
            MAX(MAX('1D'!$D$16,
                    MAX('1D'!$D$16,
                        POWER((ABS(K801)^2)/('1D'!$I$5*MAX(F801,
                                    0.1)^2),
                            1/3))),
                IFERROR(W1396,
                    MAX(MAX('1D'!$D$16,
                            MAX('1D'!$D$16,
                                POWER((ABS(K801)^2)/('1D'!$I$5*MAX(F801,
                                            0.1)^2),
                                    1/3))),
                        ($L$2)-E1396))),
            IF(OR(IFERROR(AD801,
                        0)&gt;=1,
                    IFERROR(AD802,
                        0)&gt;=1),
                MAX('1D'!$D$16,
                    MAX('1D'!$D$16,
                        POWER((ABS(K801)^2)/('1D'!$I$5*MAX(F801,
                                    0.1)^2),
                            1/3))),
                IF(ABS(IFERROR(AF801,
                            0))&lt;'1D'!$D$19,
                    MAX(MAX('1D'!$D$16,
                            MAX('1D'!$D$16,
                                POWER((ABS(K801)^2)/('1D'!$I$5*MAX(F801,
                                            0.1)^2),
                                    1/3))),
                        IFERROR(W801,
                            0)),
                    MAX(MAX('1D'!$D$16,
                            MAX('1D'!$D$16,
                                POWER((ABS(K801)^2)/('1D'!$I$5*MAX(F801,
                                            0.1)^2),
                                    1/3))),
                        (IFERROR(W801,
                                0))+((IFERROR(AF801,
                                    0))*'1D'!$D$18)))))))</f>
        <v>2.1389677043987478</v>
      </c>
      <c r="X801" s="5">
        <f t="shared" ca="1" si="172"/>
        <v>11.122632062873489</v>
      </c>
      <c r="Y801" s="5">
        <f t="shared" ca="1" si="173"/>
        <v>1.1735290000551568</v>
      </c>
      <c r="Z801" s="5">
        <f t="shared" ca="1" si="174"/>
        <v>4.5807502857230418</v>
      </c>
      <c r="AA801" s="5">
        <f t="shared" ca="1" si="175"/>
        <v>634.30596770439877</v>
      </c>
      <c r="AB801" s="5">
        <f ca="1">AA801+((ABS(K801)/MAX(((F801)+(G801)*(W801))*(W801),
            0.000001))^2)/(2*'1D'!$I$5)</f>
        <v>635.37545155659814</v>
      </c>
      <c r="AC801" s="5">
        <f ca="1">((ABS(K801)*'1D'!$D$6)/(MAX(((F801)+(G801)*(W801))*(W801),
            0.000001)*MAX(((((F801)+(G801)*(W801))*(W801))/MAX((F801)+2*(W801)*SQRT(1+(G801)^2),
                    0.000001))^(2/3),
            0.000001)))^2</f>
        <v>3.8141460404132466E-3</v>
      </c>
      <c r="AD801" s="5">
        <f ca="1">ABS(ABS(K801)/MAX(((F801)+(G801)*(W801))*(W801),
        0.000001))/SQRT('1D'!$I$5*MAX((((F801)+(G801)*(W801))*(W801))/MAX((F801)+2*(G801)*(W801),
            0.000001),
        0.000001))</f>
        <v>1.0000000000000004</v>
      </c>
      <c r="AE801" s="5">
        <f ca="1">((F801)*(W801)^2)/2+(G801)*(W801)^3/3+(ABS(K801)^2)/('1D'!$I$5*MAX(((F801)+(G801)*(W801))*(W801),
        0.000001))</f>
        <v>35.686426155594638</v>
      </c>
      <c r="AF801" s="5">
        <f ca="1">IF($A$2=0,
    0,
    IFERROR(AB802+(((AC801+AC802)/2)*J802)+(IF(Z801&gt;Z802,
                '1D'!$D$8*((Z801^2-Z802^2)/(2*'1D'!$I$5)),
                '1D'!$D$9*((Z802^2-Z801^2)/(2*'1D'!$I$5)))+('1D'!$D$10*(ABS(I802)/90)*(MAX(Z801^2,
                        Z802^2)/(2*'1D'!$I$5))))-AB801,
        0))</f>
        <v>3.3141460404522149E-3</v>
      </c>
      <c r="AG801" s="5">
        <f ca="1">IF($A$2=0,
    1,
    IF(IFERROR(AG802,
            0)=0,
        0,
        IFERROR(IF(OR(ROUND(AD801,
                        3)&gt;=1,
                    AND(ABS(AF801)&lt;'1D'!$D$19,
                        AD801&lt;1)),
                1,
                0),
            0)))</f>
        <v>1</v>
      </c>
      <c r="AH801" s="5">
        <f ca="1">IFERROR(IF('1D'!V32="Supercritical",
        MAX('1D'!$D$16,
            IFERROR(L801,
                MAX('1D'!$D$16,
                    POWER((ABS(K801)^2)/('1D'!$I$5*MAX(F801,
                                0.1)^2),
                        1/3)))),
        IF('1D'!V32="Subcritical",
            MAX('1D'!$D$16,
                IFERROR(W801,
                    MAX('1D'!$D$16,
                        POWER((ABS(K801)^2)/('1D'!$I$5*MAX(F801,
                                    0.1)^2),
                            1/3)))),
            IF(IFERROR(T801,
                    -1E+99)&gt;=IFERROR(AE801,
                    -1E+99),
                MAX('1D'!$D$16,
                    IFERROR(L801,
                        MAX('1D'!$D$16,
                            POWER((ABS(K801)^2)/('1D'!$I$5*MAX(F801,
                                        0.1)^2),
                                1/3)))),
                MAX('1D'!$D$16,
                    IFERROR(W801,
                        MAX('1D'!$D$16,
                            POWER((ABS(K801)^2)/('1D'!$I$5*MAX(F801,
                                        0.1)^2),
                                1/3))))))),
    MAX('1D'!$D$16,
        POWER((ABS(K801)^2)/('1D'!$I$5*MAX(F801,
                    0.1)^2),
            1/3)))</f>
        <v>2.0411692021517887</v>
      </c>
      <c r="AI801" s="5">
        <f t="shared" ca="1" si="176"/>
        <v>634.20816920215179</v>
      </c>
      <c r="AJ801" s="5">
        <f ca="1">AI801+((ABS(K801)/MAX(((F801)+(G801)*(AH801))*(AH801),
            0.000001))^2)/(2*'1D'!$I$5)</f>
        <v>635.38259253909484</v>
      </c>
      <c r="AM801">
        <v>0</v>
      </c>
      <c r="AN801">
        <v>0</v>
      </c>
      <c r="AO801" s="5">
        <f t="shared" si="177"/>
        <v>0</v>
      </c>
      <c r="AP801" s="5">
        <f t="shared" si="181"/>
        <v>0</v>
      </c>
      <c r="AQ801" s="5">
        <f ca="1">ABS(ABS(K801)/MAX(((F801)+(G801)*(AH801))*(AH801),
        0.000001))/SQRT('1D'!$I$5*MAX((((F801)+(G801)*(AH801))*(AH801))/MAX((F801)+2*(G801)*(AH801),
            0.000001),
        0.000001))</f>
        <v>1.0727235886044055</v>
      </c>
      <c r="AR801" s="5" t="str">
        <f t="shared" ca="1" si="178"/>
        <v>Supercritical</v>
      </c>
      <c r="AS801" s="5">
        <f ca="1">((ABS(K801)*'1D'!$D$6)/(MAX(((F801)+(G801)*(AH801))*(AH801),
            0.000001)*MAX(((((F801)+(G801)*(AH801))*(AH801))/MAX((F801)+2*(AH801)*SQRT(1+(G801)^2),
                    0.000001))^(2/3),
            0.000001)))^2</f>
        <v>4.3358367565141456E-3</v>
      </c>
    </row>
    <row r="802" spans="1:45" x14ac:dyDescent="0.35">
      <c r="A802">
        <v>793</v>
      </c>
      <c r="B802">
        <v>791.99599999999998</v>
      </c>
      <c r="C802">
        <v>616090.08299999998</v>
      </c>
      <c r="D802">
        <v>3097214.8709999998</v>
      </c>
      <c r="E802">
        <v>632.16650000000004</v>
      </c>
      <c r="F802">
        <v>5.2</v>
      </c>
      <c r="G802">
        <v>0</v>
      </c>
      <c r="H802" t="s">
        <v>176</v>
      </c>
      <c r="I802">
        <v>0</v>
      </c>
      <c r="J802" s="5">
        <f t="shared" si="179"/>
        <v>1</v>
      </c>
      <c r="K802" s="5">
        <f t="shared" ca="1" si="180"/>
        <v>50.95</v>
      </c>
      <c r="L802" s="5">
        <f ca="1">IF($A$2=0,
    IFERROR(L801,
        MAX('1D'!$D$16,
            POWER((ABS(K802)^2)/('1D'!$I$5*MAX(F802,
                        0.1)^2),
                1/3))),
    IF(IFERROR(V801,
            0)=0,
        IFERROR(L801,
            MAX('1D'!$D$16,
                POWER((ABS(K802)^2)/('1D'!$I$5*MAX(F802,
                            0.1)^2),
                    1/3))),
        IF(OR(IFERROR(L802,
                    0)=0,
                IFERROR(S801,
                    0)&lt;1,
                IFERROR(S802,
                    0)&lt;1),
            MAX('1D'!$D$16,
                POWER((ABS(K802)^2)/('1D'!$I$5*MAX(F802,
                            0.1)^2),
                    1/3)),
            IF(IFERROR(U802,
                    0)&gt;0,
                MAX('1D'!$D$16,
                    IFERROR(L802,
                        0)+((IFERROR(U802,
                                0))*'1D'!$D$18*IF((IFERROR(S802,
                                    0))&lt;1,
                            1,
                            -1))),
                IF(IFERROR(U802,
                        0)&lt;0,
                    IF(ABS((MAX('1D'!$D$16,
                                    POWER((ABS(K802)^2)/('1D'!$I$5*MAX(F802,
                                                0.1)^2),
                                        1/3)))-IFERROR(L802,
                                0))&gt;'1D'!$D$19,
                        MAX('1D'!$D$16,
                            IF((MAX('1D'!$D$16,
                                        POWER((ABS(K802)^2)/('1D'!$I$5*MAX(F802,
                                                    0.1)^2),
                                            1/3)))&gt;IFERROR(L802,
                                    0),
                                MIN((MAX('1D'!$D$16,
                                            POWER((ABS(K802)^2)/('1D'!$I$5*MAX(F802,
                                                        0.1)^2),
                                                1/3))),
                                    IFERROR(L802,
                                        0)+(MIN(ABS(IFERROR(U802,
                                                    0))*'1D'!$D$18,
                                            ABS((MAX('1D'!$D$16,
                                                        POWER((ABS(K802)^2)/('1D'!$I$5*MAX(F802,
                                                                    0.1)^2),
                                                            1/3)))-IFERROR(L802,
                                                    0))))),
                                MAX((MAX('1D'!$D$16,
                                            POWER((ABS(K802)^2)/('1D'!$I$5*MAX(F802,
                                                        0.1)^2),
                                                1/3))),
                                    IFERROR(L802,
                                        0)-(MIN(ABS(IFERROR(U802,
                                                    0))*'1D'!$D$18,
                                            ABS((MAX('1D'!$D$16,
                                                        POWER((ABS(K802)^2)/('1D'!$I$5*MAX(F802,
                                                                    0.1)^2),
                                                            1/3)))-IFERROR(L802,
                                                    0))))))),
                        MAX('1D'!$D$16,
                            POWER((ABS(K802)^2)/('1D'!$I$5*MAX(F802,
                                        0.1)^2),
                                1/3))),
                    MAX('1D'!$D$16,
                        IFERROR(L802,
                            0)))))))</f>
        <v>2.0411692021517887</v>
      </c>
      <c r="M802" s="5">
        <f t="shared" ca="1" si="168"/>
        <v>10.614079851189301</v>
      </c>
      <c r="N802" s="5">
        <f t="shared" ca="1" si="169"/>
        <v>1.1434704692804873</v>
      </c>
      <c r="O802" s="5">
        <f t="shared" ca="1" si="170"/>
        <v>4.8002276894771132</v>
      </c>
      <c r="P802" s="5">
        <f t="shared" ca="1" si="171"/>
        <v>634.20766920215181</v>
      </c>
      <c r="Q802" s="5">
        <f ca="1">P802+((ABS(K802)/MAX(((F802)+(G802)*(L802))*(L802),
            0.000001))^2)/(2*'1D'!$I$5)</f>
        <v>635.38209253909486</v>
      </c>
      <c r="R802" s="5">
        <f ca="1">((ABS(K802)*'1D'!$D$6)/(MAX(((F802)+(G802)*(L802))*(L802),
            0.000001)*MAX(((((F802)+(G802)*(L802))*(L802))/MAX((F802)+2*(L802)*SQRT(1+(G802)^2),
                    0.000001))^(2/3),
            0.000001)))^2</f>
        <v>4.3358367565141456E-3</v>
      </c>
      <c r="S802" s="5">
        <f ca="1">ABS(ABS(K802)/MAX(((F802)+(G802)*(L802))*(L802),
        0.000001))/SQRT('1D'!$I$5*MAX((((F802)+(G802)*(L802))*(L802))/MAX((F802)+2*(G802)*(L802),
            0.000001),
        0.000001))</f>
        <v>1.0727235886044055</v>
      </c>
      <c r="T802" s="5">
        <f ca="1">((F802)*(L802)^2)/2+(G802)*(L802)^3/3+(ABS(K802)^2)/('1D'!$I$5*MAX(((F802)+(G802)*(L802))*(L802),
        0.000001))</f>
        <v>35.763412605541333</v>
      </c>
      <c r="U802" s="5">
        <f ca="1">IF($A$2=0,
    0,
    IFERROR(Q801-(((R801+R802)/2)*J802)-(IF(O801&gt;O802,
                '1D'!$D$8*((O801^2-O802^2)/(2*'1D'!$I$5)),
                '1D'!$D$9*((O802^2-O801^2)/(2*'1D'!$I$5)))+('1D'!$D$10*(ABS(I802)/90)*(MAX(O801^2,
                        O802^2)/(2*'1D'!$I$5))))-Q802,
        0))</f>
        <v>-3.8358367564796936E-3</v>
      </c>
      <c r="V802" s="5">
        <f ca="1">IF($A$2=0,
    1,
    IF(IFERROR(V801,
            0)=0,
        0,
        IFERROR(IF(ROUND(S802,
                    3)=1,
                1,
                IF(AND(ABS(U802)&lt;'1D'!$D$19,
                        S802&gt;1),
                    1,
                    0)),
            0)))</f>
        <v>0</v>
      </c>
      <c r="W802" s="5">
        <f ca="1">IF($A$2=0,
    MAX(MAX('1D'!$D$16,
            MAX('1D'!$D$16,
                POWER((ABS(K802)^2)/('1D'!$I$5*MAX(F802,
                            0.1)^2),
                    1/3))),
        IFERROR(W1396,
            MAX(MAX('1D'!$D$16,
                    MAX('1D'!$D$16,
                        POWER((ABS(K802)^2)/('1D'!$I$5*MAX(F802,
                                    0.1)^2),
                            1/3))),
                ($L$2)-E1396))),
    IF(IFERROR(AG803,
            0)=0,
        MAX(MAX('1D'!$D$16,
                MAX('1D'!$D$16,
                    POWER((ABS(K802)^2)/('1D'!$I$5*MAX(F802,
                                0.1)^2),
                        1/3))),
            IFERROR(W1396,
                MAX(MAX('1D'!$D$16,
                        MAX('1D'!$D$16,
                            POWER((ABS(K802)^2)/('1D'!$I$5*MAX(F802,
                                        0.1)^2),
                                1/3))),
                    ($L$2)-E1396))),
        IF(IFERROR(W802,
                0)=0,
            MAX(MAX('1D'!$D$16,
                    MAX('1D'!$D$16,
                        POWER((ABS(K802)^2)/('1D'!$I$5*MAX(F802,
                                    0.1)^2),
                            1/3))),
                IFERROR(W1396,
                    MAX(MAX('1D'!$D$16,
                            MAX('1D'!$D$16,
                                POWER((ABS(K802)^2)/('1D'!$I$5*MAX(F802,
                                            0.1)^2),
                                    1/3))),
                        ($L$2)-E1396))),
            IF(OR(IFERROR(AD802,
                        0)&gt;=1,
                    IFERROR(AD803,
                        0)&gt;=1),
                MAX('1D'!$D$16,
                    MAX('1D'!$D$16,
                        POWER((ABS(K802)^2)/('1D'!$I$5*MAX(F802,
                                    0.1)^2),
                            1/3))),
                IF(ABS(IFERROR(AF802,
                            0))&lt;'1D'!$D$19,
                    MAX(MAX('1D'!$D$16,
                            MAX('1D'!$D$16,
                                POWER((ABS(K802)^2)/('1D'!$I$5*MAX(F802,
                                            0.1)^2),
                                    1/3))),
                        IFERROR(W802,
                            0)),
                    MAX(MAX('1D'!$D$16,
                            MAX('1D'!$D$16,
                                POWER((ABS(K802)^2)/('1D'!$I$5*MAX(F802,
                                            0.1)^2),
                                    1/3))),
                        (IFERROR(W802,
                                0))+((IFERROR(AF802,
                                    0))*'1D'!$D$18)))))))</f>
        <v>2.1389677043987478</v>
      </c>
      <c r="X802" s="5">
        <f t="shared" ca="1" si="172"/>
        <v>11.122632062873489</v>
      </c>
      <c r="Y802" s="5">
        <f t="shared" ca="1" si="173"/>
        <v>1.1735290000551568</v>
      </c>
      <c r="Z802" s="5">
        <f t="shared" ca="1" si="174"/>
        <v>4.5807502857230418</v>
      </c>
      <c r="AA802" s="5">
        <f t="shared" ca="1" si="175"/>
        <v>634.30546770439878</v>
      </c>
      <c r="AB802" s="5">
        <f ca="1">AA802+((ABS(K802)/MAX(((F802)+(G802)*(W802))*(W802),
            0.000001))^2)/(2*'1D'!$I$5)</f>
        <v>635.37495155659815</v>
      </c>
      <c r="AC802" s="5">
        <f ca="1">((ABS(K802)*'1D'!$D$6)/(MAX(((F802)+(G802)*(W802))*(W802),
            0.000001)*MAX(((((F802)+(G802)*(W802))*(W802))/MAX((F802)+2*(W802)*SQRT(1+(G802)^2),
                    0.000001))^(2/3),
            0.000001)))^2</f>
        <v>3.8141460404132466E-3</v>
      </c>
      <c r="AD802" s="5">
        <f ca="1">ABS(ABS(K802)/MAX(((F802)+(G802)*(W802))*(W802),
        0.000001))/SQRT('1D'!$I$5*MAX((((F802)+(G802)*(W802))*(W802))/MAX((F802)+2*(G802)*(W802),
            0.000001),
        0.000001))</f>
        <v>1.0000000000000004</v>
      </c>
      <c r="AE802" s="5">
        <f ca="1">((F802)*(W802)^2)/2+(G802)*(W802)^3/3+(ABS(K802)^2)/('1D'!$I$5*MAX(((F802)+(G802)*(W802))*(W802),
        0.000001))</f>
        <v>35.686426155594638</v>
      </c>
      <c r="AF802" s="5">
        <f ca="1">IF($A$2=0,
    0,
    IFERROR(AB803+(((AC802+AC803)/2)*J803)+(IF(Z802&gt;Z803,
                '1D'!$D$8*((Z802^2-Z803^2)/(2*'1D'!$I$5)),
                '1D'!$D$9*((Z803^2-Z802^2)/(2*'1D'!$I$5)))+('1D'!$D$10*(ABS(I803)/90)*(MAX(Z802^2,
                        Z803^2)/(2*'1D'!$I$5))))-AB802,
        0))</f>
        <v>3.3103318943403792E-3</v>
      </c>
      <c r="AG802" s="5">
        <f ca="1">IF($A$2=0,
    1,
    IF(IFERROR(AG803,
            0)=0,
        0,
        IFERROR(IF(OR(ROUND(AD802,
                        3)&gt;=1,
                    AND(ABS(AF802)&lt;'1D'!$D$19,
                        AD802&lt;1)),
                1,
                0),
            0)))</f>
        <v>1</v>
      </c>
      <c r="AH802" s="5">
        <f ca="1">IFERROR(IF('1D'!V32="Supercritical",
        MAX('1D'!$D$16,
            IFERROR(L802,
                MAX('1D'!$D$16,
                    POWER((ABS(K802)^2)/('1D'!$I$5*MAX(F802,
                                0.1)^2),
                        1/3)))),
        IF('1D'!V32="Subcritical",
            MAX('1D'!$D$16,
                IFERROR(W802,
                    MAX('1D'!$D$16,
                        POWER((ABS(K802)^2)/('1D'!$I$5*MAX(F802,
                                    0.1)^2),
                            1/3)))),
            IF(IFERROR(T802,
                    -1E+99)&gt;=IFERROR(AE802,
                    -1E+99),
                MAX('1D'!$D$16,
                    IFERROR(L802,
                        MAX('1D'!$D$16,
                            POWER((ABS(K802)^2)/('1D'!$I$5*MAX(F802,
                                        0.1)^2),
                                1/3)))),
                MAX('1D'!$D$16,
                    IFERROR(W802,
                        MAX('1D'!$D$16,
                            POWER((ABS(K802)^2)/('1D'!$I$5*MAX(F802,
                                        0.1)^2),
                                1/3))))))),
    MAX('1D'!$D$16,
        POWER((ABS(K802)^2)/('1D'!$I$5*MAX(F802,
                    0.1)^2),
            1/3)))</f>
        <v>2.0411692021517887</v>
      </c>
      <c r="AI802" s="5">
        <f t="shared" ca="1" si="176"/>
        <v>634.20766920215181</v>
      </c>
      <c r="AJ802" s="5">
        <f ca="1">AI802+((ABS(K802)/MAX(((F802)+(G802)*(AH802))*(AH802),
            0.000001))^2)/(2*'1D'!$I$5)</f>
        <v>635.38209253909486</v>
      </c>
      <c r="AM802">
        <v>0</v>
      </c>
      <c r="AN802">
        <v>0</v>
      </c>
      <c r="AO802" s="5">
        <f t="shared" si="177"/>
        <v>0</v>
      </c>
      <c r="AP802" s="5">
        <f t="shared" si="181"/>
        <v>0</v>
      </c>
      <c r="AQ802" s="5">
        <f ca="1">ABS(ABS(K802)/MAX(((F802)+(G802)*(AH802))*(AH802),
        0.000001))/SQRT('1D'!$I$5*MAX((((F802)+(G802)*(AH802))*(AH802))/MAX((F802)+2*(G802)*(AH802),
            0.000001),
        0.000001))</f>
        <v>1.0727235886044055</v>
      </c>
      <c r="AR802" s="5" t="str">
        <f t="shared" ca="1" si="178"/>
        <v>Supercritical</v>
      </c>
      <c r="AS802" s="5">
        <f ca="1">((ABS(K802)*'1D'!$D$6)/(MAX(((F802)+(G802)*(AH802))*(AH802),
            0.000001)*MAX(((((F802)+(G802)*(AH802))*(AH802))/MAX((F802)+2*(AH802)*SQRT(1+(G802)^2),
                    0.000001))^(2/3),
            0.000001)))^2</f>
        <v>4.3358367565141456E-3</v>
      </c>
    </row>
    <row r="803" spans="1:45" x14ac:dyDescent="0.35">
      <c r="A803">
        <v>794</v>
      </c>
      <c r="B803">
        <v>792.995</v>
      </c>
      <c r="C803">
        <v>616090.04099999997</v>
      </c>
      <c r="D803">
        <v>3097213.872</v>
      </c>
      <c r="E803">
        <v>632.16600000000005</v>
      </c>
      <c r="F803">
        <v>5.2</v>
      </c>
      <c r="G803">
        <v>0</v>
      </c>
      <c r="H803" t="s">
        <v>176</v>
      </c>
      <c r="I803">
        <v>0</v>
      </c>
      <c r="J803" s="5">
        <f t="shared" si="179"/>
        <v>0.99900000000002365</v>
      </c>
      <c r="K803" s="5">
        <f t="shared" ca="1" si="180"/>
        <v>50.95</v>
      </c>
      <c r="L803" s="5">
        <f ca="1">IF($A$2=0,
    IFERROR(L802,
        MAX('1D'!$D$16,
            POWER((ABS(K803)^2)/('1D'!$I$5*MAX(F803,
                        0.1)^2),
                1/3))),
    IF(IFERROR(V802,
            0)=0,
        IFERROR(L802,
            MAX('1D'!$D$16,
                POWER((ABS(K803)^2)/('1D'!$I$5*MAX(F803,
                            0.1)^2),
                    1/3))),
        IF(OR(IFERROR(L803,
                    0)=0,
                IFERROR(S802,
                    0)&lt;1,
                IFERROR(S803,
                    0)&lt;1),
            MAX('1D'!$D$16,
                POWER((ABS(K803)^2)/('1D'!$I$5*MAX(F803,
                            0.1)^2),
                    1/3)),
            IF(IFERROR(U803,
                    0)&gt;0,
                MAX('1D'!$D$16,
                    IFERROR(L803,
                        0)+((IFERROR(U803,
                                0))*'1D'!$D$18*IF((IFERROR(S803,
                                    0))&lt;1,
                            1,
                            -1))),
                IF(IFERROR(U803,
                        0)&lt;0,
                    IF(ABS((MAX('1D'!$D$16,
                                    POWER((ABS(K803)^2)/('1D'!$I$5*MAX(F803,
                                                0.1)^2),
                                        1/3)))-IFERROR(L803,
                                0))&gt;'1D'!$D$19,
                        MAX('1D'!$D$16,
                            IF((MAX('1D'!$D$16,
                                        POWER((ABS(K803)^2)/('1D'!$I$5*MAX(F803,
                                                    0.1)^2),
                                            1/3)))&gt;IFERROR(L803,
                                    0),
                                MIN((MAX('1D'!$D$16,
                                            POWER((ABS(K803)^2)/('1D'!$I$5*MAX(F803,
                                                        0.1)^2),
                                                1/3))),
                                    IFERROR(L803,
                                        0)+(MIN(ABS(IFERROR(U803,
                                                    0))*'1D'!$D$18,
                                            ABS((MAX('1D'!$D$16,
                                                        POWER((ABS(K803)^2)/('1D'!$I$5*MAX(F803,
                                                                    0.1)^2),
                                                            1/3)))-IFERROR(L803,
                                                    0))))),
                                MAX((MAX('1D'!$D$16,
                                            POWER((ABS(K803)^2)/('1D'!$I$5*MAX(F803,
                                                        0.1)^2),
                                                1/3))),
                                    IFERROR(L803,
                                        0)-(MIN(ABS(IFERROR(U803,
                                                    0))*'1D'!$D$18,
                                            ABS((MAX('1D'!$D$16,
                                                        POWER((ABS(K803)^2)/('1D'!$I$5*MAX(F803,
                                                                    0.1)^2),
                                                            1/3)))-IFERROR(L803,
                                                    0))))))),
                        MAX('1D'!$D$16,
                            POWER((ABS(K803)^2)/('1D'!$I$5*MAX(F803,
                                        0.1)^2),
                                1/3))),
                    MAX('1D'!$D$16,
                        IFERROR(L803,
                            0)))))))</f>
        <v>2.0411692021517887</v>
      </c>
      <c r="M803" s="5">
        <f t="shared" ca="1" si="168"/>
        <v>10.614079851189301</v>
      </c>
      <c r="N803" s="5">
        <f t="shared" ca="1" si="169"/>
        <v>1.1434704692804873</v>
      </c>
      <c r="O803" s="5">
        <f t="shared" ca="1" si="170"/>
        <v>4.8002276894771132</v>
      </c>
      <c r="P803" s="5">
        <f t="shared" ca="1" si="171"/>
        <v>634.20716920215182</v>
      </c>
      <c r="Q803" s="5">
        <f ca="1">P803+((ABS(K803)/MAX(((F803)+(G803)*(L803))*(L803),
            0.000001))^2)/(2*'1D'!$I$5)</f>
        <v>635.38159253909487</v>
      </c>
      <c r="R803" s="5">
        <f ca="1">((ABS(K803)*'1D'!$D$6)/(MAX(((F803)+(G803)*(L803))*(L803),
            0.000001)*MAX(((((F803)+(G803)*(L803))*(L803))/MAX((F803)+2*(L803)*SQRT(1+(G803)^2),
                    0.000001))^(2/3),
            0.000001)))^2</f>
        <v>4.3358367565141456E-3</v>
      </c>
      <c r="S803" s="5">
        <f ca="1">ABS(ABS(K803)/MAX(((F803)+(G803)*(L803))*(L803),
        0.000001))/SQRT('1D'!$I$5*MAX((((F803)+(G803)*(L803))*(L803))/MAX((F803)+2*(G803)*(L803),
            0.000001),
        0.000001))</f>
        <v>1.0727235886044055</v>
      </c>
      <c r="T803" s="5">
        <f ca="1">((F803)*(L803)^2)/2+(G803)*(L803)^3/3+(ABS(K803)^2)/('1D'!$I$5*MAX(((F803)+(G803)*(L803))*(L803),
        0.000001))</f>
        <v>35.763412605541333</v>
      </c>
      <c r="U803" s="5">
        <f ca="1">IF($A$2=0,
    0,
    IFERROR(Q802-(((R802+R803)/2)*J803)-(IF(O802&gt;O803,
                '1D'!$D$8*((O802^2-O803^2)/(2*'1D'!$I$5)),
                '1D'!$D$9*((O803^2-O802^2)/(2*'1D'!$I$5)))+('1D'!$D$10*(ABS(I803)/90)*(MAX(O802^2,
                        O803^2)/(2*'1D'!$I$5))))-Q803,
        0))</f>
        <v>-3.8315009197731342E-3</v>
      </c>
      <c r="V803" s="5">
        <f ca="1">IF($A$2=0,
    1,
    IF(IFERROR(V802,
            0)=0,
        0,
        IFERROR(IF(ROUND(S803,
                    3)=1,
                1,
                IF(AND(ABS(U803)&lt;'1D'!$D$19,
                        S803&gt;1),
                    1,
                    0)),
            0)))</f>
        <v>0</v>
      </c>
      <c r="W803" s="5">
        <f ca="1">IF($A$2=0,
    MAX(MAX('1D'!$D$16,
            MAX('1D'!$D$16,
                POWER((ABS(K803)^2)/('1D'!$I$5*MAX(F803,
                            0.1)^2),
                    1/3))),
        IFERROR(W1396,
            MAX(MAX('1D'!$D$16,
                    MAX('1D'!$D$16,
                        POWER((ABS(K803)^2)/('1D'!$I$5*MAX(F803,
                                    0.1)^2),
                            1/3))),
                ($L$2)-E1396))),
    IF(IFERROR(AG804,
            0)=0,
        MAX(MAX('1D'!$D$16,
                MAX('1D'!$D$16,
                    POWER((ABS(K803)^2)/('1D'!$I$5*MAX(F803,
                                0.1)^2),
                        1/3))),
            IFERROR(W1396,
                MAX(MAX('1D'!$D$16,
                        MAX('1D'!$D$16,
                            POWER((ABS(K803)^2)/('1D'!$I$5*MAX(F803,
                                        0.1)^2),
                                1/3))),
                    ($L$2)-E1396))),
        IF(IFERROR(W803,
                0)=0,
            MAX(MAX('1D'!$D$16,
                    MAX('1D'!$D$16,
                        POWER((ABS(K803)^2)/('1D'!$I$5*MAX(F803,
                                    0.1)^2),
                            1/3))),
                IFERROR(W1396,
                    MAX(MAX('1D'!$D$16,
                            MAX('1D'!$D$16,
                                POWER((ABS(K803)^2)/('1D'!$I$5*MAX(F803,
                                            0.1)^2),
                                    1/3))),
                        ($L$2)-E1396))),
            IF(OR(IFERROR(AD803,
                        0)&gt;=1,
                    IFERROR(AD804,
                        0)&gt;=1),
                MAX('1D'!$D$16,
                    MAX('1D'!$D$16,
                        POWER((ABS(K803)^2)/('1D'!$I$5*MAX(F803,
                                    0.1)^2),
                            1/3))),
                IF(ABS(IFERROR(AF803,
                            0))&lt;'1D'!$D$19,
                    MAX(MAX('1D'!$D$16,
                            MAX('1D'!$D$16,
                                POWER((ABS(K803)^2)/('1D'!$I$5*MAX(F803,
                                            0.1)^2),
                                    1/3))),
                        IFERROR(W803,
                            0)),
                    MAX(MAX('1D'!$D$16,
                            MAX('1D'!$D$16,
                                POWER((ABS(K803)^2)/('1D'!$I$5*MAX(F803,
                                            0.1)^2),
                                    1/3))),
                        (IFERROR(W803,
                                0))+((IFERROR(AF803,
                                    0))*'1D'!$D$18)))))))</f>
        <v>2.1389677043987478</v>
      </c>
      <c r="X803" s="5">
        <f t="shared" ca="1" si="172"/>
        <v>11.122632062873489</v>
      </c>
      <c r="Y803" s="5">
        <f t="shared" ca="1" si="173"/>
        <v>1.1735290000551568</v>
      </c>
      <c r="Z803" s="5">
        <f t="shared" ca="1" si="174"/>
        <v>4.5807502857230418</v>
      </c>
      <c r="AA803" s="5">
        <f t="shared" ca="1" si="175"/>
        <v>634.30496770439879</v>
      </c>
      <c r="AB803" s="5">
        <f ca="1">AA803+((ABS(K803)/MAX(((F803)+(G803)*(W803))*(W803),
            0.000001))^2)/(2*'1D'!$I$5)</f>
        <v>635.37445155659816</v>
      </c>
      <c r="AC803" s="5">
        <f ca="1">((ABS(K803)*'1D'!$D$6)/(MAX(((F803)+(G803)*(W803))*(W803),
            0.000001)*MAX(((((F803)+(G803)*(W803))*(W803))/MAX((F803)+2*(W803)*SQRT(1+(G803)^2),
                    0.000001))^(2/3),
            0.000001)))^2</f>
        <v>3.8141460404132466E-3</v>
      </c>
      <c r="AD803" s="5">
        <f ca="1">ABS(ABS(K803)/MAX(((F803)+(G803)*(W803))*(W803),
        0.000001))/SQRT('1D'!$I$5*MAX((((F803)+(G803)*(W803))*(W803))/MAX((F803)+2*(G803)*(W803),
            0.000001),
        0.000001))</f>
        <v>1.0000000000000004</v>
      </c>
      <c r="AE803" s="5">
        <f ca="1">((F803)*(W803)^2)/2+(G803)*(W803)^3/3+(ABS(K803)^2)/('1D'!$I$5*MAX(((F803)+(G803)*(W803))*(W803),
        0.000001))</f>
        <v>35.686426155594638</v>
      </c>
      <c r="AF803" s="5">
        <f ca="1">IF($A$2=0,
    0,
    IFERROR(AB804+(((AC803+AC804)/2)*J804)+(IF(Z803&gt;Z804,
                '1D'!$D$8*((Z803^2-Z804^2)/(2*'1D'!$I$5)),
                '1D'!$D$9*((Z804^2-Z803^2)/(2*'1D'!$I$5)))+('1D'!$D$10*(ABS(I804)/90)*(MAX(Z803^2,
                        Z804^2)/(2*'1D'!$I$5))))-AB803,
        0))</f>
        <v>3.4157470063291839E-3</v>
      </c>
      <c r="AG803" s="5">
        <f ca="1">IF($A$2=0,
    1,
    IF(IFERROR(AG804,
            0)=0,
        0,
        IFERROR(IF(OR(ROUND(AD803,
                        3)&gt;=1,
                    AND(ABS(AF803)&lt;'1D'!$D$19,
                        AD803&lt;1)),
                1,
                0),
            0)))</f>
        <v>1</v>
      </c>
      <c r="AH803" s="5">
        <f ca="1">IFERROR(IF('1D'!V32="Supercritical",
        MAX('1D'!$D$16,
            IFERROR(L803,
                MAX('1D'!$D$16,
                    POWER((ABS(K803)^2)/('1D'!$I$5*MAX(F803,
                                0.1)^2),
                        1/3)))),
        IF('1D'!V32="Subcritical",
            MAX('1D'!$D$16,
                IFERROR(W803,
                    MAX('1D'!$D$16,
                        POWER((ABS(K803)^2)/('1D'!$I$5*MAX(F803,
                                    0.1)^2),
                            1/3)))),
            IF(IFERROR(T803,
                    -1E+99)&gt;=IFERROR(AE803,
                    -1E+99),
                MAX('1D'!$D$16,
                    IFERROR(L803,
                        MAX('1D'!$D$16,
                            POWER((ABS(K803)^2)/('1D'!$I$5*MAX(F803,
                                        0.1)^2),
                                1/3)))),
                MAX('1D'!$D$16,
                    IFERROR(W803,
                        MAX('1D'!$D$16,
                            POWER((ABS(K803)^2)/('1D'!$I$5*MAX(F803,
                                        0.1)^2),
                                1/3))))))),
    MAX('1D'!$D$16,
        POWER((ABS(K803)^2)/('1D'!$I$5*MAX(F803,
                    0.1)^2),
            1/3)))</f>
        <v>2.0411692021517887</v>
      </c>
      <c r="AI803" s="5">
        <f t="shared" ca="1" si="176"/>
        <v>634.20716920215182</v>
      </c>
      <c r="AJ803" s="5">
        <f ca="1">AI803+((ABS(K803)/MAX(((F803)+(G803)*(AH803))*(AH803),
            0.000001))^2)/(2*'1D'!$I$5)</f>
        <v>635.38159253909487</v>
      </c>
      <c r="AM803">
        <v>0</v>
      </c>
      <c r="AN803">
        <v>0</v>
      </c>
      <c r="AO803" s="5">
        <f t="shared" si="177"/>
        <v>0</v>
      </c>
      <c r="AP803" s="5">
        <f t="shared" si="181"/>
        <v>0</v>
      </c>
      <c r="AQ803" s="5">
        <f ca="1">ABS(ABS(K803)/MAX(((F803)+(G803)*(AH803))*(AH803),
        0.000001))/SQRT('1D'!$I$5*MAX((((F803)+(G803)*(AH803))*(AH803))/MAX((F803)+2*(G803)*(AH803),
            0.000001),
        0.000001))</f>
        <v>1.0727235886044055</v>
      </c>
      <c r="AR803" s="5" t="str">
        <f t="shared" ca="1" si="178"/>
        <v>Supercritical</v>
      </c>
      <c r="AS803" s="5">
        <f ca="1">((ABS(K803)*'1D'!$D$6)/(MAX(((F803)+(G803)*(AH803))*(AH803),
            0.000001)*MAX(((((F803)+(G803)*(AH803))*(AH803))/MAX((F803)+2*(AH803)*SQRT(1+(G803)^2),
                    0.000001))^(2/3),
            0.000001)))^2</f>
        <v>4.3358367565141456E-3</v>
      </c>
    </row>
    <row r="804" spans="1:45" x14ac:dyDescent="0.35">
      <c r="A804">
        <v>795</v>
      </c>
      <c r="B804">
        <v>793.995</v>
      </c>
      <c r="C804">
        <v>616089.99899999995</v>
      </c>
      <c r="D804">
        <v>3097212.8730000001</v>
      </c>
      <c r="E804">
        <v>632.16549999999995</v>
      </c>
      <c r="F804">
        <v>5.2</v>
      </c>
      <c r="G804">
        <v>0</v>
      </c>
      <c r="H804" t="s">
        <v>176</v>
      </c>
      <c r="I804">
        <v>5.7000000000000002E-2</v>
      </c>
      <c r="J804" s="5">
        <f t="shared" si="179"/>
        <v>1</v>
      </c>
      <c r="K804" s="5">
        <f t="shared" ca="1" si="180"/>
        <v>50.95</v>
      </c>
      <c r="L804" s="5">
        <f ca="1">IF($A$2=0,
    IFERROR(L803,
        MAX('1D'!$D$16,
            POWER((ABS(K804)^2)/('1D'!$I$5*MAX(F804,
                        0.1)^2),
                1/3))),
    IF(IFERROR(V803,
            0)=0,
        IFERROR(L803,
            MAX('1D'!$D$16,
                POWER((ABS(K804)^2)/('1D'!$I$5*MAX(F804,
                            0.1)^2),
                    1/3))),
        IF(OR(IFERROR(L804,
                    0)=0,
                IFERROR(S803,
                    0)&lt;1,
                IFERROR(S804,
                    0)&lt;1),
            MAX('1D'!$D$16,
                POWER((ABS(K804)^2)/('1D'!$I$5*MAX(F804,
                            0.1)^2),
                    1/3)),
            IF(IFERROR(U804,
                    0)&gt;0,
                MAX('1D'!$D$16,
                    IFERROR(L804,
                        0)+((IFERROR(U804,
                                0))*'1D'!$D$18*IF((IFERROR(S804,
                                    0))&lt;1,
                            1,
                            -1))),
                IF(IFERROR(U804,
                        0)&lt;0,
                    IF(ABS((MAX('1D'!$D$16,
                                    POWER((ABS(K804)^2)/('1D'!$I$5*MAX(F804,
                                                0.1)^2),
                                        1/3)))-IFERROR(L804,
                                0))&gt;'1D'!$D$19,
                        MAX('1D'!$D$16,
                            IF((MAX('1D'!$D$16,
                                        POWER((ABS(K804)^2)/('1D'!$I$5*MAX(F804,
                                                    0.1)^2),
                                            1/3)))&gt;IFERROR(L804,
                                    0),
                                MIN((MAX('1D'!$D$16,
                                            POWER((ABS(K804)^2)/('1D'!$I$5*MAX(F804,
                                                        0.1)^2),
                                                1/3))),
                                    IFERROR(L804,
                                        0)+(MIN(ABS(IFERROR(U804,
                                                    0))*'1D'!$D$18,
                                            ABS((MAX('1D'!$D$16,
                                                        POWER((ABS(K804)^2)/('1D'!$I$5*MAX(F804,
                                                                    0.1)^2),
                                                            1/3)))-IFERROR(L804,
                                                    0))))),
                                MAX((MAX('1D'!$D$16,
                                            POWER((ABS(K804)^2)/('1D'!$I$5*MAX(F804,
                                                        0.1)^2),
                                                1/3))),
                                    IFERROR(L804,
                                        0)-(MIN(ABS(IFERROR(U804,
                                                    0))*'1D'!$D$18,
                                            ABS((MAX('1D'!$D$16,
                                                        POWER((ABS(K804)^2)/('1D'!$I$5*MAX(F804,
                                                                    0.1)^2),
                                                            1/3)))-IFERROR(L804,
                                                    0))))))),
                        MAX('1D'!$D$16,
                            POWER((ABS(K804)^2)/('1D'!$I$5*MAX(F804,
                                        0.1)^2),
                                1/3))),
                    MAX('1D'!$D$16,
                        IFERROR(L804,
                            0)))))))</f>
        <v>2.0411692021517887</v>
      </c>
      <c r="M804" s="5">
        <f t="shared" ca="1" si="168"/>
        <v>10.614079851189301</v>
      </c>
      <c r="N804" s="5">
        <f t="shared" ca="1" si="169"/>
        <v>1.1434704692804873</v>
      </c>
      <c r="O804" s="5">
        <f t="shared" ca="1" si="170"/>
        <v>4.8002276894771132</v>
      </c>
      <c r="P804" s="5">
        <f t="shared" ca="1" si="171"/>
        <v>634.20666920215172</v>
      </c>
      <c r="Q804" s="5">
        <f ca="1">P804+((ABS(K804)/MAX(((F804)+(G804)*(L804))*(L804),
            0.000001))^2)/(2*'1D'!$I$5)</f>
        <v>635.38109253909477</v>
      </c>
      <c r="R804" s="5">
        <f ca="1">((ABS(K804)*'1D'!$D$6)/(MAX(((F804)+(G804)*(L804))*(L804),
            0.000001)*MAX(((((F804)+(G804)*(L804))*(L804))/MAX((F804)+2*(L804)*SQRT(1+(G804)^2),
                    0.000001))^(2/3),
            0.000001)))^2</f>
        <v>4.3358367565141456E-3</v>
      </c>
      <c r="S804" s="5">
        <f ca="1">ABS(ABS(K804)/MAX(((F804)+(G804)*(L804))*(L804),
        0.000001))/SQRT('1D'!$I$5*MAX((((F804)+(G804)*(L804))*(L804))/MAX((F804)+2*(G804)*(L804),
            0.000001),
        0.000001))</f>
        <v>1.0727235886044055</v>
      </c>
      <c r="T804" s="5">
        <f ca="1">((F804)*(L804)^2)/2+(G804)*(L804)^3/3+(ABS(K804)^2)/('1D'!$I$5*MAX(((F804)+(G804)*(L804))*(L804),
        0.000001))</f>
        <v>35.763412605541333</v>
      </c>
      <c r="U804" s="5">
        <f ca="1">IF($A$2=0,
    0,
    IFERROR(Q803-(((R803+R804)/2)*J804)-(IF(O803&gt;O804,
                '1D'!$D$8*((O803^2-O804^2)/(2*'1D'!$I$5)),
                '1D'!$D$9*((O804^2-O803^2)/(2*'1D'!$I$5)))+('1D'!$D$10*(ABS(I804)/90)*(MAX(O803^2,
                        O804^2)/(2*'1D'!$I$5))))-Q804,
        0))</f>
        <v>-3.9474069733387296E-3</v>
      </c>
      <c r="V804" s="5">
        <f ca="1">IF($A$2=0,
    1,
    IF(IFERROR(V803,
            0)=0,
        0,
        IFERROR(IF(ROUND(S804,
                    3)=1,
                1,
                IF(AND(ABS(U804)&lt;'1D'!$D$19,
                        S804&gt;1),
                    1,
                    0)),
            0)))</f>
        <v>0</v>
      </c>
      <c r="W804" s="5">
        <f ca="1">IF($A$2=0,
    MAX(MAX('1D'!$D$16,
            MAX('1D'!$D$16,
                POWER((ABS(K804)^2)/('1D'!$I$5*MAX(F804,
                            0.1)^2),
                    1/3))),
        IFERROR(W1396,
            MAX(MAX('1D'!$D$16,
                    MAX('1D'!$D$16,
                        POWER((ABS(K804)^2)/('1D'!$I$5*MAX(F804,
                                    0.1)^2),
                            1/3))),
                ($L$2)-E1396))),
    IF(IFERROR(AG805,
            0)=0,
        MAX(MAX('1D'!$D$16,
                MAX('1D'!$D$16,
                    POWER((ABS(K804)^2)/('1D'!$I$5*MAX(F804,
                                0.1)^2),
                        1/3))),
            IFERROR(W1396,
                MAX(MAX('1D'!$D$16,
                        MAX('1D'!$D$16,
                            POWER((ABS(K804)^2)/('1D'!$I$5*MAX(F804,
                                        0.1)^2),
                                1/3))),
                    ($L$2)-E1396))),
        IF(IFERROR(W804,
                0)=0,
            MAX(MAX('1D'!$D$16,
                    MAX('1D'!$D$16,
                        POWER((ABS(K804)^2)/('1D'!$I$5*MAX(F804,
                                    0.1)^2),
                            1/3))),
                IFERROR(W1396,
                    MAX(MAX('1D'!$D$16,
                            MAX('1D'!$D$16,
                                POWER((ABS(K804)^2)/('1D'!$I$5*MAX(F804,
                                            0.1)^2),
                                    1/3))),
                        ($L$2)-E1396))),
            IF(OR(IFERROR(AD804,
                        0)&gt;=1,
                    IFERROR(AD805,
                        0)&gt;=1),
                MAX('1D'!$D$16,
                    MAX('1D'!$D$16,
                        POWER((ABS(K804)^2)/('1D'!$I$5*MAX(F804,
                                    0.1)^2),
                            1/3))),
                IF(ABS(IFERROR(AF804,
                            0))&lt;'1D'!$D$19,
                    MAX(MAX('1D'!$D$16,
                            MAX('1D'!$D$16,
                                POWER((ABS(K804)^2)/('1D'!$I$5*MAX(F804,
                                            0.1)^2),
                                    1/3))),
                        IFERROR(W804,
                            0)),
                    MAX(MAX('1D'!$D$16,
                            MAX('1D'!$D$16,
                                POWER((ABS(K804)^2)/('1D'!$I$5*MAX(F804,
                                            0.1)^2),
                                    1/3))),
                        (IFERROR(W804,
                                0))+((IFERROR(AF804,
                                    0))*'1D'!$D$18)))))))</f>
        <v>2.1389677043987478</v>
      </c>
      <c r="X804" s="5">
        <f t="shared" ca="1" si="172"/>
        <v>11.122632062873489</v>
      </c>
      <c r="Y804" s="5">
        <f t="shared" ca="1" si="173"/>
        <v>1.1735290000551568</v>
      </c>
      <c r="Z804" s="5">
        <f t="shared" ca="1" si="174"/>
        <v>4.5807502857230418</v>
      </c>
      <c r="AA804" s="5">
        <f t="shared" ca="1" si="175"/>
        <v>634.30446770439869</v>
      </c>
      <c r="AB804" s="5">
        <f ca="1">AA804+((ABS(K804)/MAX(((F804)+(G804)*(W804))*(W804),
            0.000001))^2)/(2*'1D'!$I$5)</f>
        <v>635.37395155659806</v>
      </c>
      <c r="AC804" s="5">
        <f ca="1">((ABS(K804)*'1D'!$D$6)/(MAX(((F804)+(G804)*(W804))*(W804),
            0.000001)*MAX(((((F804)+(G804)*(W804))*(W804))/MAX((F804)+2*(W804)*SQRT(1+(G804)^2),
                    0.000001))^(2/3),
            0.000001)))^2</f>
        <v>3.8141460404132466E-3</v>
      </c>
      <c r="AD804" s="5">
        <f ca="1">ABS(ABS(K804)/MAX(((F804)+(G804)*(W804))*(W804),
        0.000001))/SQRT('1D'!$I$5*MAX((((F804)+(G804)*(W804))*(W804))/MAX((F804)+2*(G804)*(W804),
            0.000001),
        0.000001))</f>
        <v>1.0000000000000004</v>
      </c>
      <c r="AE804" s="5">
        <f ca="1">((F804)*(W804)^2)/2+(G804)*(W804)^3/3+(ABS(K804)^2)/('1D'!$I$5*MAX(((F804)+(G804)*(W804))*(W804),
        0.000001))</f>
        <v>35.686426155594638</v>
      </c>
      <c r="AF804" s="5">
        <f ca="1">IF($A$2=0,
    0,
    IFERROR(AB805+(((AC804+AC805)/2)*J805)+(IF(Z804&gt;Z805,
                '1D'!$D$8*((Z804^2-Z805^2)/(2*'1D'!$I$5)),
                '1D'!$D$9*((Z805^2-Z804^2)/(2*'1D'!$I$5)))+('1D'!$D$10*(ABS(I805)/90)*(MAX(Z804^2,
                        Z805^2)/(2*'1D'!$I$5))))-AB804,
        0))</f>
        <v>3.4210944256756193E-3</v>
      </c>
      <c r="AG804" s="5">
        <f ca="1">IF($A$2=0,
    1,
    IF(IFERROR(AG805,
            0)=0,
        0,
        IFERROR(IF(OR(ROUND(AD804,
                        3)&gt;=1,
                    AND(ABS(AF804)&lt;'1D'!$D$19,
                        AD804&lt;1)),
                1,
                0),
            0)))</f>
        <v>1</v>
      </c>
      <c r="AH804" s="5">
        <f ca="1">IFERROR(IF('1D'!V32="Supercritical",
        MAX('1D'!$D$16,
            IFERROR(L804,
                MAX('1D'!$D$16,
                    POWER((ABS(K804)^2)/('1D'!$I$5*MAX(F804,
                                0.1)^2),
                        1/3)))),
        IF('1D'!V32="Subcritical",
            MAX('1D'!$D$16,
                IFERROR(W804,
                    MAX('1D'!$D$16,
                        POWER((ABS(K804)^2)/('1D'!$I$5*MAX(F804,
                                    0.1)^2),
                            1/3)))),
            IF(IFERROR(T804,
                    -1E+99)&gt;=IFERROR(AE804,
                    -1E+99),
                MAX('1D'!$D$16,
                    IFERROR(L804,
                        MAX('1D'!$D$16,
                            POWER((ABS(K804)^2)/('1D'!$I$5*MAX(F804,
                                        0.1)^2),
                                1/3)))),
                MAX('1D'!$D$16,
                    IFERROR(W804,
                        MAX('1D'!$D$16,
                            POWER((ABS(K804)^2)/('1D'!$I$5*MAX(F804,
                                        0.1)^2),
                                1/3))))))),
    MAX('1D'!$D$16,
        POWER((ABS(K804)^2)/('1D'!$I$5*MAX(F804,
                    0.1)^2),
            1/3)))</f>
        <v>2.0411692021517887</v>
      </c>
      <c r="AI804" s="5">
        <f t="shared" ca="1" si="176"/>
        <v>634.20666920215172</v>
      </c>
      <c r="AJ804" s="5">
        <f ca="1">AI804+((ABS(K804)/MAX(((F804)+(G804)*(AH804))*(AH804),
            0.000001))^2)/(2*'1D'!$I$5)</f>
        <v>635.38109253909477</v>
      </c>
      <c r="AM804">
        <v>0</v>
      </c>
      <c r="AN804">
        <v>0</v>
      </c>
      <c r="AO804" s="5">
        <f t="shared" si="177"/>
        <v>0</v>
      </c>
      <c r="AP804" s="5">
        <f t="shared" si="181"/>
        <v>0</v>
      </c>
      <c r="AQ804" s="5">
        <f ca="1">ABS(ABS(K804)/MAX(((F804)+(G804)*(AH804))*(AH804),
        0.000001))/SQRT('1D'!$I$5*MAX((((F804)+(G804)*(AH804))*(AH804))/MAX((F804)+2*(G804)*(AH804),
            0.000001),
        0.000001))</f>
        <v>1.0727235886044055</v>
      </c>
      <c r="AR804" s="5" t="str">
        <f t="shared" ca="1" si="178"/>
        <v>Supercritical</v>
      </c>
      <c r="AS804" s="5">
        <f ca="1">((ABS(K804)*'1D'!$D$6)/(MAX(((F804)+(G804)*(AH804))*(AH804),
            0.000001)*MAX(((((F804)+(G804)*(AH804))*(AH804))/MAX((F804)+2*(AH804)*SQRT(1+(G804)^2),
                    0.000001))^(2/3),
            0.000001)))^2</f>
        <v>4.3358367565141456E-3</v>
      </c>
    </row>
    <row r="805" spans="1:45" x14ac:dyDescent="0.35">
      <c r="A805">
        <v>796</v>
      </c>
      <c r="B805">
        <v>794.995</v>
      </c>
      <c r="C805">
        <v>616089.95600000001</v>
      </c>
      <c r="D805">
        <v>3097211.8739999998</v>
      </c>
      <c r="E805">
        <v>632.16499999999996</v>
      </c>
      <c r="F805">
        <v>5.2</v>
      </c>
      <c r="G805">
        <v>0</v>
      </c>
      <c r="H805" t="s">
        <v>176</v>
      </c>
      <c r="I805">
        <v>0.06</v>
      </c>
      <c r="J805" s="5">
        <f t="shared" si="179"/>
        <v>1</v>
      </c>
      <c r="K805" s="5">
        <f t="shared" ca="1" si="180"/>
        <v>50.95</v>
      </c>
      <c r="L805" s="5">
        <f ca="1">IF($A$2=0,
    IFERROR(L804,
        MAX('1D'!$D$16,
            POWER((ABS(K805)^2)/('1D'!$I$5*MAX(F805,
                        0.1)^2),
                1/3))),
    IF(IFERROR(V804,
            0)=0,
        IFERROR(L804,
            MAX('1D'!$D$16,
                POWER((ABS(K805)^2)/('1D'!$I$5*MAX(F805,
                            0.1)^2),
                    1/3))),
        IF(OR(IFERROR(L805,
                    0)=0,
                IFERROR(S804,
                    0)&lt;1,
                IFERROR(S805,
                    0)&lt;1),
            MAX('1D'!$D$16,
                POWER((ABS(K805)^2)/('1D'!$I$5*MAX(F805,
                            0.1)^2),
                    1/3)),
            IF(IFERROR(U805,
                    0)&gt;0,
                MAX('1D'!$D$16,
                    IFERROR(L805,
                        0)+((IFERROR(U805,
                                0))*'1D'!$D$18*IF((IFERROR(S805,
                                    0))&lt;1,
                            1,
                            -1))),
                IF(IFERROR(U805,
                        0)&lt;0,
                    IF(ABS((MAX('1D'!$D$16,
                                    POWER((ABS(K805)^2)/('1D'!$I$5*MAX(F805,
                                                0.1)^2),
                                        1/3)))-IFERROR(L805,
                                0))&gt;'1D'!$D$19,
                        MAX('1D'!$D$16,
                            IF((MAX('1D'!$D$16,
                                        POWER((ABS(K805)^2)/('1D'!$I$5*MAX(F805,
                                                    0.1)^2),
                                            1/3)))&gt;IFERROR(L805,
                                    0),
                                MIN((MAX('1D'!$D$16,
                                            POWER((ABS(K805)^2)/('1D'!$I$5*MAX(F805,
                                                        0.1)^2),
                                                1/3))),
                                    IFERROR(L805,
                                        0)+(MIN(ABS(IFERROR(U805,
                                                    0))*'1D'!$D$18,
                                            ABS((MAX('1D'!$D$16,
                                                        POWER((ABS(K805)^2)/('1D'!$I$5*MAX(F805,
                                                                    0.1)^2),
                                                            1/3)))-IFERROR(L805,
                                                    0))))),
                                MAX((MAX('1D'!$D$16,
                                            POWER((ABS(K805)^2)/('1D'!$I$5*MAX(F805,
                                                        0.1)^2),
                                                1/3))),
                                    IFERROR(L805,
                                        0)-(MIN(ABS(IFERROR(U805,
                                                    0))*'1D'!$D$18,
                                            ABS((MAX('1D'!$D$16,
                                                        POWER((ABS(K805)^2)/('1D'!$I$5*MAX(F805,
                                                                    0.1)^2),
                                                            1/3)))-IFERROR(L805,
                                                    0))))))),
                        MAX('1D'!$D$16,
                            POWER((ABS(K805)^2)/('1D'!$I$5*MAX(F805,
                                        0.1)^2),
                                1/3))),
                    MAX('1D'!$D$16,
                        IFERROR(L805,
                            0)))))))</f>
        <v>2.0411692021517887</v>
      </c>
      <c r="M805" s="5">
        <f t="shared" ca="1" si="168"/>
        <v>10.614079851189301</v>
      </c>
      <c r="N805" s="5">
        <f t="shared" ca="1" si="169"/>
        <v>1.1434704692804873</v>
      </c>
      <c r="O805" s="5">
        <f t="shared" ca="1" si="170"/>
        <v>4.8002276894771132</v>
      </c>
      <c r="P805" s="5">
        <f t="shared" ca="1" si="171"/>
        <v>634.20616920215173</v>
      </c>
      <c r="Q805" s="5">
        <f ca="1">P805+((ABS(K805)/MAX(((F805)+(G805)*(L805))*(L805),
            0.000001))^2)/(2*'1D'!$I$5)</f>
        <v>635.38059253909478</v>
      </c>
      <c r="R805" s="5">
        <f ca="1">((ABS(K805)*'1D'!$D$6)/(MAX(((F805)+(G805)*(L805))*(L805),
            0.000001)*MAX(((((F805)+(G805)*(L805))*(L805))/MAX((F805)+2*(L805)*SQRT(1+(G805)^2),
                    0.000001))^(2/3),
            0.000001)))^2</f>
        <v>4.3358367565141456E-3</v>
      </c>
      <c r="S805" s="5">
        <f ca="1">ABS(ABS(K805)/MAX(((F805)+(G805)*(L805))*(L805),
        0.000001))/SQRT('1D'!$I$5*MAX((((F805)+(G805)*(L805))*(L805))/MAX((F805)+2*(G805)*(L805),
            0.000001),
        0.000001))</f>
        <v>1.0727235886044055</v>
      </c>
      <c r="T805" s="5">
        <f ca="1">((F805)*(L805)^2)/2+(G805)*(L805)^3/3+(ABS(K805)^2)/('1D'!$I$5*MAX(((F805)+(G805)*(L805))*(L805),
        0.000001))</f>
        <v>35.763412605541333</v>
      </c>
      <c r="U805" s="5">
        <f ca="1">IF($A$2=0,
    0,
    IFERROR(Q804-(((R804+R805)/2)*J805)-(IF(O804&gt;O805,
                '1D'!$D$8*((O804^2-O805^2)/(2*'1D'!$I$5)),
                '1D'!$D$9*((O805^2-O804^2)/(2*'1D'!$I$5)))+('1D'!$D$10*(ABS(I805)/90)*(MAX(O804^2,
                        O805^2)/(2*'1D'!$I$5))))-Q805,
        0))</f>
        <v>-3.9532790901830595E-3</v>
      </c>
      <c r="V805" s="5">
        <f ca="1">IF($A$2=0,
    1,
    IF(IFERROR(V804,
            0)=0,
        0,
        IFERROR(IF(ROUND(S805,
                    3)=1,
                1,
                IF(AND(ABS(U805)&lt;'1D'!$D$19,
                        S805&gt;1),
                    1,
                    0)),
            0)))</f>
        <v>0</v>
      </c>
      <c r="W805" s="5">
        <f ca="1">IF($A$2=0,
    MAX(MAX('1D'!$D$16,
            MAX('1D'!$D$16,
                POWER((ABS(K805)^2)/('1D'!$I$5*MAX(F805,
                            0.1)^2),
                    1/3))),
        IFERROR(W1396,
            MAX(MAX('1D'!$D$16,
                    MAX('1D'!$D$16,
                        POWER((ABS(K805)^2)/('1D'!$I$5*MAX(F805,
                                    0.1)^2),
                            1/3))),
                ($L$2)-E1396))),
    IF(IFERROR(AG806,
            0)=0,
        MAX(MAX('1D'!$D$16,
                MAX('1D'!$D$16,
                    POWER((ABS(K805)^2)/('1D'!$I$5*MAX(F805,
                                0.1)^2),
                        1/3))),
            IFERROR(W1396,
                MAX(MAX('1D'!$D$16,
                        MAX('1D'!$D$16,
                            POWER((ABS(K805)^2)/('1D'!$I$5*MAX(F805,
                                        0.1)^2),
                                1/3))),
                    ($L$2)-E1396))),
        IF(IFERROR(W805,
                0)=0,
            MAX(MAX('1D'!$D$16,
                    MAX('1D'!$D$16,
                        POWER((ABS(K805)^2)/('1D'!$I$5*MAX(F805,
                                    0.1)^2),
                            1/3))),
                IFERROR(W1396,
                    MAX(MAX('1D'!$D$16,
                            MAX('1D'!$D$16,
                                POWER((ABS(K805)^2)/('1D'!$I$5*MAX(F805,
                                            0.1)^2),
                                    1/3))),
                        ($L$2)-E1396))),
            IF(OR(IFERROR(AD805,
                        0)&gt;=1,
                    IFERROR(AD806,
                        0)&gt;=1),
                MAX('1D'!$D$16,
                    MAX('1D'!$D$16,
                        POWER((ABS(K805)^2)/('1D'!$I$5*MAX(F805,
                                    0.1)^2),
                            1/3))),
                IF(ABS(IFERROR(AF805,
                            0))&lt;'1D'!$D$19,
                    MAX(MAX('1D'!$D$16,
                            MAX('1D'!$D$16,
                                POWER((ABS(K805)^2)/('1D'!$I$5*MAX(F805,
                                            0.1)^2),
                                    1/3))),
                        IFERROR(W805,
                            0)),
                    MAX(MAX('1D'!$D$16,
                            MAX('1D'!$D$16,
                                POWER((ABS(K805)^2)/('1D'!$I$5*MAX(F805,
                                            0.1)^2),
                                    1/3))),
                        (IFERROR(W805,
                                0))+((IFERROR(AF805,
                                    0))*'1D'!$D$18)))))))</f>
        <v>2.1389677043987478</v>
      </c>
      <c r="X805" s="5">
        <f t="shared" ca="1" si="172"/>
        <v>11.122632062873489</v>
      </c>
      <c r="Y805" s="5">
        <f t="shared" ca="1" si="173"/>
        <v>1.1735290000551568</v>
      </c>
      <c r="Z805" s="5">
        <f t="shared" ca="1" si="174"/>
        <v>4.5807502857230418</v>
      </c>
      <c r="AA805" s="5">
        <f t="shared" ca="1" si="175"/>
        <v>634.3039677043987</v>
      </c>
      <c r="AB805" s="5">
        <f ca="1">AA805+((ABS(K805)/MAX(((F805)+(G805)*(W805))*(W805),
            0.000001))^2)/(2*'1D'!$I$5)</f>
        <v>635.37345155659807</v>
      </c>
      <c r="AC805" s="5">
        <f ca="1">((ABS(K805)*'1D'!$D$6)/(MAX(((F805)+(G805)*(W805))*(W805),
            0.000001)*MAX(((((F805)+(G805)*(W805))*(W805))/MAX((F805)+2*(W805)*SQRT(1+(G805)^2),
                    0.000001))^(2/3),
            0.000001)))^2</f>
        <v>3.8141460404132466E-3</v>
      </c>
      <c r="AD805" s="5">
        <f ca="1">ABS(ABS(K805)/MAX(((F805)+(G805)*(W805))*(W805),
        0.000001))/SQRT('1D'!$I$5*MAX((((F805)+(G805)*(W805))*(W805))/MAX((F805)+2*(G805)*(W805),
            0.000001),
        0.000001))</f>
        <v>1.0000000000000004</v>
      </c>
      <c r="AE805" s="5">
        <f ca="1">((F805)*(W805)^2)/2+(G805)*(W805)^3/3+(ABS(K805)^2)/('1D'!$I$5*MAX(((F805)+(G805)*(W805))*(W805),
        0.000001))</f>
        <v>35.686426155594638</v>
      </c>
      <c r="AF805" s="5">
        <f ca="1">IF($A$2=0,
    0,
    IFERROR(AB806+(((AC805+AC806)/2)*J806)+(IF(Z805&gt;Z806,
                '1D'!$D$8*((Z805^2-Z806^2)/(2*'1D'!$I$5)),
                '1D'!$D$9*((Z806^2-Z805^2)/(2*'1D'!$I$5)))+('1D'!$D$10*(ABS(I806)/90)*(MAX(Z805^2,
                        Z806^2)/(2*'1D'!$I$5))))-AB805,
        0))</f>
        <v>3.3215251326055295E-3</v>
      </c>
      <c r="AG805" s="5">
        <f ca="1">IF($A$2=0,
    1,
    IF(IFERROR(AG806,
            0)=0,
        0,
        IFERROR(IF(OR(ROUND(AD805,
                        3)&gt;=1,
                    AND(ABS(AF805)&lt;'1D'!$D$19,
                        AD805&lt;1)),
                1,
                0),
            0)))</f>
        <v>1</v>
      </c>
      <c r="AH805" s="5">
        <f ca="1">IFERROR(IF('1D'!V32="Supercritical",
        MAX('1D'!$D$16,
            IFERROR(L805,
                MAX('1D'!$D$16,
                    POWER((ABS(K805)^2)/('1D'!$I$5*MAX(F805,
                                0.1)^2),
                        1/3)))),
        IF('1D'!V32="Subcritical",
            MAX('1D'!$D$16,
                IFERROR(W805,
                    MAX('1D'!$D$16,
                        POWER((ABS(K805)^2)/('1D'!$I$5*MAX(F805,
                                    0.1)^2),
                            1/3)))),
            IF(IFERROR(T805,
                    -1E+99)&gt;=IFERROR(AE805,
                    -1E+99),
                MAX('1D'!$D$16,
                    IFERROR(L805,
                        MAX('1D'!$D$16,
                            POWER((ABS(K805)^2)/('1D'!$I$5*MAX(F805,
                                        0.1)^2),
                                1/3)))),
                MAX('1D'!$D$16,
                    IFERROR(W805,
                        MAX('1D'!$D$16,
                            POWER((ABS(K805)^2)/('1D'!$I$5*MAX(F805,
                                        0.1)^2),
                                1/3))))))),
    MAX('1D'!$D$16,
        POWER((ABS(K805)^2)/('1D'!$I$5*MAX(F805,
                    0.1)^2),
            1/3)))</f>
        <v>2.0411692021517887</v>
      </c>
      <c r="AI805" s="5">
        <f t="shared" ca="1" si="176"/>
        <v>634.20616920215173</v>
      </c>
      <c r="AJ805" s="5">
        <f ca="1">AI805+((ABS(K805)/MAX(((F805)+(G805)*(AH805))*(AH805),
            0.000001))^2)/(2*'1D'!$I$5)</f>
        <v>635.38059253909478</v>
      </c>
      <c r="AM805">
        <v>0</v>
      </c>
      <c r="AN805">
        <v>0</v>
      </c>
      <c r="AO805" s="5">
        <f t="shared" si="177"/>
        <v>0</v>
      </c>
      <c r="AP805" s="5">
        <f t="shared" si="181"/>
        <v>0</v>
      </c>
      <c r="AQ805" s="5">
        <f ca="1">ABS(ABS(K805)/MAX(((F805)+(G805)*(AH805))*(AH805),
        0.000001))/SQRT('1D'!$I$5*MAX((((F805)+(G805)*(AH805))*(AH805))/MAX((F805)+2*(G805)*(AH805),
            0.000001),
        0.000001))</f>
        <v>1.0727235886044055</v>
      </c>
      <c r="AR805" s="5" t="str">
        <f t="shared" ca="1" si="178"/>
        <v>Supercritical</v>
      </c>
      <c r="AS805" s="5">
        <f ca="1">((ABS(K805)*'1D'!$D$6)/(MAX(((F805)+(G805)*(AH805))*(AH805),
            0.000001)*MAX(((((F805)+(G805)*(AH805))*(AH805))/MAX((F805)+2*(AH805)*SQRT(1+(G805)^2),
                    0.000001))^(2/3),
            0.000001)))^2</f>
        <v>4.3358367565141456E-3</v>
      </c>
    </row>
    <row r="806" spans="1:45" x14ac:dyDescent="0.35">
      <c r="A806">
        <v>797</v>
      </c>
      <c r="B806">
        <v>795.99599999999998</v>
      </c>
      <c r="C806">
        <v>616089.91399999999</v>
      </c>
      <c r="D806">
        <v>3097210.8739999998</v>
      </c>
      <c r="E806">
        <v>632.16449999999998</v>
      </c>
      <c r="F806">
        <v>5.2</v>
      </c>
      <c r="G806">
        <v>0</v>
      </c>
      <c r="H806" t="s">
        <v>176</v>
      </c>
      <c r="I806">
        <v>2E-3</v>
      </c>
      <c r="J806" s="5">
        <f t="shared" si="179"/>
        <v>1.0009999999999764</v>
      </c>
      <c r="K806" s="5">
        <f t="shared" ca="1" si="180"/>
        <v>50.95</v>
      </c>
      <c r="L806" s="5">
        <f ca="1">IF($A$2=0,
    IFERROR(L805,
        MAX('1D'!$D$16,
            POWER((ABS(K806)^2)/('1D'!$I$5*MAX(F806,
                        0.1)^2),
                1/3))),
    IF(IFERROR(V805,
            0)=0,
        IFERROR(L805,
            MAX('1D'!$D$16,
                POWER((ABS(K806)^2)/('1D'!$I$5*MAX(F806,
                            0.1)^2),
                    1/3))),
        IF(OR(IFERROR(L806,
                    0)=0,
                IFERROR(S805,
                    0)&lt;1,
                IFERROR(S806,
                    0)&lt;1),
            MAX('1D'!$D$16,
                POWER((ABS(K806)^2)/('1D'!$I$5*MAX(F806,
                            0.1)^2),
                    1/3)),
            IF(IFERROR(U806,
                    0)&gt;0,
                MAX('1D'!$D$16,
                    IFERROR(L806,
                        0)+((IFERROR(U806,
                                0))*'1D'!$D$18*IF((IFERROR(S806,
                                    0))&lt;1,
                            1,
                            -1))),
                IF(IFERROR(U806,
                        0)&lt;0,
                    IF(ABS((MAX('1D'!$D$16,
                                    POWER((ABS(K806)^2)/('1D'!$I$5*MAX(F806,
                                                0.1)^2),
                                        1/3)))-IFERROR(L806,
                                0))&gt;'1D'!$D$19,
                        MAX('1D'!$D$16,
                            IF((MAX('1D'!$D$16,
                                        POWER((ABS(K806)^2)/('1D'!$I$5*MAX(F806,
                                                    0.1)^2),
                                            1/3)))&gt;IFERROR(L806,
                                    0),
                                MIN((MAX('1D'!$D$16,
                                            POWER((ABS(K806)^2)/('1D'!$I$5*MAX(F806,
                                                        0.1)^2),
                                                1/3))),
                                    IFERROR(L806,
                                        0)+(MIN(ABS(IFERROR(U806,
                                                    0))*'1D'!$D$18,
                                            ABS((MAX('1D'!$D$16,
                                                        POWER((ABS(K806)^2)/('1D'!$I$5*MAX(F806,
                                                                    0.1)^2),
                                                            1/3)))-IFERROR(L806,
                                                    0))))),
                                MAX((MAX('1D'!$D$16,
                                            POWER((ABS(K806)^2)/('1D'!$I$5*MAX(F806,
                                                        0.1)^2),
                                                1/3))),
                                    IFERROR(L806,
                                        0)-(MIN(ABS(IFERROR(U806,
                                                    0))*'1D'!$D$18,
                                            ABS((MAX('1D'!$D$16,
                                                        POWER((ABS(K806)^2)/('1D'!$I$5*MAX(F806,
                                                                    0.1)^2),
                                                            1/3)))-IFERROR(L806,
                                                    0))))))),
                        MAX('1D'!$D$16,
                            POWER((ABS(K806)^2)/('1D'!$I$5*MAX(F806,
                                        0.1)^2),
                                1/3))),
                    MAX('1D'!$D$16,
                        IFERROR(L806,
                            0)))))))</f>
        <v>2.0411692021517887</v>
      </c>
      <c r="M806" s="5">
        <f t="shared" ca="1" si="168"/>
        <v>10.614079851189301</v>
      </c>
      <c r="N806" s="5">
        <f t="shared" ca="1" si="169"/>
        <v>1.1434704692804873</v>
      </c>
      <c r="O806" s="5">
        <f t="shared" ca="1" si="170"/>
        <v>4.8002276894771132</v>
      </c>
      <c r="P806" s="5">
        <f t="shared" ca="1" si="171"/>
        <v>634.20566920215174</v>
      </c>
      <c r="Q806" s="5">
        <f ca="1">P806+((ABS(K806)/MAX(((F806)+(G806)*(L806))*(L806),
            0.000001))^2)/(2*'1D'!$I$5)</f>
        <v>635.38009253909479</v>
      </c>
      <c r="R806" s="5">
        <f ca="1">((ABS(K806)*'1D'!$D$6)/(MAX(((F806)+(G806)*(L806))*(L806),
            0.000001)*MAX(((((F806)+(G806)*(L806))*(L806))/MAX((F806)+2*(L806)*SQRT(1+(G806)^2),
                    0.000001))^(2/3),
            0.000001)))^2</f>
        <v>4.3358367565141456E-3</v>
      </c>
      <c r="S806" s="5">
        <f ca="1">ABS(ABS(K806)/MAX(((F806)+(G806)*(L806))*(L806),
        0.000001))/SQRT('1D'!$I$5*MAX((((F806)+(G806)*(L806))*(L806))/MAX((F806)+2*(G806)*(L806),
            0.000001),
        0.000001))</f>
        <v>1.0727235886044055</v>
      </c>
      <c r="T806" s="5">
        <f ca="1">((F806)*(L806)^2)/2+(G806)*(L806)^3/3+(ABS(K806)^2)/('1D'!$I$5*MAX(((F806)+(G806)*(L806))*(L806),
        0.000001))</f>
        <v>35.763412605541333</v>
      </c>
      <c r="U806" s="5">
        <f ca="1">IF($A$2=0,
    0,
    IFERROR(Q805-(((R805+R806)/2)*J806)-(IF(O805&gt;O806,
                '1D'!$D$8*((O805^2-O806^2)/(2*'1D'!$I$5)),
                '1D'!$D$9*((O806^2-O805^2)/(2*'1D'!$I$5)))+('1D'!$D$10*(ABS(I806)/90)*(MAX(O805^2,
                        O806^2)/(2*'1D'!$I$5))))-Q806,
        0))</f>
        <v>-3.8440873377112439E-3</v>
      </c>
      <c r="V806" s="5">
        <f ca="1">IF($A$2=0,
    1,
    IF(IFERROR(V805,
            0)=0,
        0,
        IFERROR(IF(ROUND(S806,
                    3)=1,
                1,
                IF(AND(ABS(U806)&lt;'1D'!$D$19,
                        S806&gt;1),
                    1,
                    0)),
            0)))</f>
        <v>0</v>
      </c>
      <c r="W806" s="5">
        <f ca="1">IF($A$2=0,
    MAX(MAX('1D'!$D$16,
            MAX('1D'!$D$16,
                POWER((ABS(K806)^2)/('1D'!$I$5*MAX(F806,
                            0.1)^2),
                    1/3))),
        IFERROR(W1396,
            MAX(MAX('1D'!$D$16,
                    MAX('1D'!$D$16,
                        POWER((ABS(K806)^2)/('1D'!$I$5*MAX(F806,
                                    0.1)^2),
                            1/3))),
                ($L$2)-E1396))),
    IF(IFERROR(AG807,
            0)=0,
        MAX(MAX('1D'!$D$16,
                MAX('1D'!$D$16,
                    POWER((ABS(K806)^2)/('1D'!$I$5*MAX(F806,
                                0.1)^2),
                        1/3))),
            IFERROR(W1396,
                MAX(MAX('1D'!$D$16,
                        MAX('1D'!$D$16,
                            POWER((ABS(K806)^2)/('1D'!$I$5*MAX(F806,
                                        0.1)^2),
                                1/3))),
                    ($L$2)-E1396))),
        IF(IFERROR(W806,
                0)=0,
            MAX(MAX('1D'!$D$16,
                    MAX('1D'!$D$16,
                        POWER((ABS(K806)^2)/('1D'!$I$5*MAX(F806,
                                    0.1)^2),
                            1/3))),
                IFERROR(W1396,
                    MAX(MAX('1D'!$D$16,
                            MAX('1D'!$D$16,
                                POWER((ABS(K806)^2)/('1D'!$I$5*MAX(F806,
                                            0.1)^2),
                                    1/3))),
                        ($L$2)-E1396))),
            IF(OR(IFERROR(AD806,
                        0)&gt;=1,
                    IFERROR(AD807,
                        0)&gt;=1),
                MAX('1D'!$D$16,
                    MAX('1D'!$D$16,
                        POWER((ABS(K806)^2)/('1D'!$I$5*MAX(F806,
                                    0.1)^2),
                            1/3))),
                IF(ABS(IFERROR(AF806,
                            0))&lt;'1D'!$D$19,
                    MAX(MAX('1D'!$D$16,
                            MAX('1D'!$D$16,
                                POWER((ABS(K806)^2)/('1D'!$I$5*MAX(F806,
                                            0.1)^2),
                                    1/3))),
                        IFERROR(W806,
                            0)),
                    MAX(MAX('1D'!$D$16,
                            MAX('1D'!$D$16,
                                POWER((ABS(K806)^2)/('1D'!$I$5*MAX(F806,
                                            0.1)^2),
                                    1/3))),
                        (IFERROR(W806,
                                0))+((IFERROR(AF806,
                                    0))*'1D'!$D$18)))))))</f>
        <v>2.1389677043987478</v>
      </c>
      <c r="X806" s="5">
        <f t="shared" ca="1" si="172"/>
        <v>11.122632062873489</v>
      </c>
      <c r="Y806" s="5">
        <f t="shared" ca="1" si="173"/>
        <v>1.1735290000551568</v>
      </c>
      <c r="Z806" s="5">
        <f t="shared" ca="1" si="174"/>
        <v>4.5807502857230418</v>
      </c>
      <c r="AA806" s="5">
        <f t="shared" ca="1" si="175"/>
        <v>634.30346770439871</v>
      </c>
      <c r="AB806" s="5">
        <f ca="1">AA806+((ABS(K806)/MAX(((F806)+(G806)*(W806))*(W806),
            0.000001))^2)/(2*'1D'!$I$5)</f>
        <v>635.37295155659808</v>
      </c>
      <c r="AC806" s="5">
        <f ca="1">((ABS(K806)*'1D'!$D$6)/(MAX(((F806)+(G806)*(W806))*(W806),
            0.000001)*MAX(((((F806)+(G806)*(W806))*(W806))/MAX((F806)+2*(W806)*SQRT(1+(G806)^2),
                    0.000001))^(2/3),
            0.000001)))^2</f>
        <v>3.8141460404132466E-3</v>
      </c>
      <c r="AD806" s="5">
        <f ca="1">ABS(ABS(K806)/MAX(((F806)+(G806)*(W806))*(W806),
        0.000001))/SQRT('1D'!$I$5*MAX((((F806)+(G806)*(W806))*(W806))/MAX((F806)+2*(G806)*(W806),
            0.000001),
        0.000001))</f>
        <v>1.0000000000000004</v>
      </c>
      <c r="AE806" s="5">
        <f ca="1">((F806)*(W806)^2)/2+(G806)*(W806)^3/3+(ABS(K806)^2)/('1D'!$I$5*MAX(((F806)+(G806)*(W806))*(W806),
        0.000001))</f>
        <v>35.686426155594638</v>
      </c>
      <c r="AF806" s="5">
        <f ca="1">IF($A$2=0,
    0,
    IFERROR(AB807+(((AC806+AC807)/2)*J807)+(IF(Z806&gt;Z807,
                '1D'!$D$8*((Z806^2-Z807^2)/(2*'1D'!$I$5)),
                '1D'!$D$9*((Z807^2-Z806^2)/(2*'1D'!$I$5)))+('1D'!$D$10*(ABS(I807)/90)*(MAX(Z806^2,
                        Z807^2)/(2*'1D'!$I$5))))-AB806,
        0))</f>
        <v>3.3141460404522149E-3</v>
      </c>
      <c r="AG806" s="5">
        <f ca="1">IF($A$2=0,
    1,
    IF(IFERROR(AG807,
            0)=0,
        0,
        IFERROR(IF(OR(ROUND(AD806,
                        3)&gt;=1,
                    AND(ABS(AF806)&lt;'1D'!$D$19,
                        AD806&lt;1)),
                1,
                0),
            0)))</f>
        <v>1</v>
      </c>
      <c r="AH806" s="5">
        <f ca="1">IFERROR(IF('1D'!V32="Supercritical",
        MAX('1D'!$D$16,
            IFERROR(L806,
                MAX('1D'!$D$16,
                    POWER((ABS(K806)^2)/('1D'!$I$5*MAX(F806,
                                0.1)^2),
                        1/3)))),
        IF('1D'!V32="Subcritical",
            MAX('1D'!$D$16,
                IFERROR(W806,
                    MAX('1D'!$D$16,
                        POWER((ABS(K806)^2)/('1D'!$I$5*MAX(F806,
                                    0.1)^2),
                            1/3)))),
            IF(IFERROR(T806,
                    -1E+99)&gt;=IFERROR(AE806,
                    -1E+99),
                MAX('1D'!$D$16,
                    IFERROR(L806,
                        MAX('1D'!$D$16,
                            POWER((ABS(K806)^2)/('1D'!$I$5*MAX(F806,
                                        0.1)^2),
                                1/3)))),
                MAX('1D'!$D$16,
                    IFERROR(W806,
                        MAX('1D'!$D$16,
                            POWER((ABS(K806)^2)/('1D'!$I$5*MAX(F806,
                                        0.1)^2),
                                1/3))))))),
    MAX('1D'!$D$16,
        POWER((ABS(K806)^2)/('1D'!$I$5*MAX(F806,
                    0.1)^2),
            1/3)))</f>
        <v>2.0411692021517887</v>
      </c>
      <c r="AI806" s="5">
        <f t="shared" ca="1" si="176"/>
        <v>634.20566920215174</v>
      </c>
      <c r="AJ806" s="5">
        <f ca="1">AI806+((ABS(K806)/MAX(((F806)+(G806)*(AH806))*(AH806),
            0.000001))^2)/(2*'1D'!$I$5)</f>
        <v>635.38009253909479</v>
      </c>
      <c r="AM806">
        <v>0</v>
      </c>
      <c r="AN806">
        <v>0</v>
      </c>
      <c r="AO806" s="5">
        <f t="shared" si="177"/>
        <v>0</v>
      </c>
      <c r="AP806" s="5">
        <f t="shared" si="181"/>
        <v>0</v>
      </c>
      <c r="AQ806" s="5">
        <f ca="1">ABS(ABS(K806)/MAX(((F806)+(G806)*(AH806))*(AH806),
        0.000001))/SQRT('1D'!$I$5*MAX((((F806)+(G806)*(AH806))*(AH806))/MAX((F806)+2*(G806)*(AH806),
            0.000001),
        0.000001))</f>
        <v>1.0727235886044055</v>
      </c>
      <c r="AR806" s="5" t="str">
        <f t="shared" ca="1" si="178"/>
        <v>Supercritical</v>
      </c>
      <c r="AS806" s="5">
        <f ca="1">((ABS(K806)*'1D'!$D$6)/(MAX(((F806)+(G806)*(AH806))*(AH806),
            0.000001)*MAX(((((F806)+(G806)*(AH806))*(AH806))/MAX((F806)+2*(AH806)*SQRT(1+(G806)^2),
                    0.000001))^(2/3),
            0.000001)))^2</f>
        <v>4.3358367565141456E-3</v>
      </c>
    </row>
    <row r="807" spans="1:45" x14ac:dyDescent="0.35">
      <c r="A807">
        <v>798</v>
      </c>
      <c r="B807">
        <v>796.99599999999998</v>
      </c>
      <c r="C807">
        <v>616089.87199999997</v>
      </c>
      <c r="D807">
        <v>3097209.875</v>
      </c>
      <c r="E807">
        <v>632.16399999999999</v>
      </c>
      <c r="F807">
        <v>5.2</v>
      </c>
      <c r="G807">
        <v>0</v>
      </c>
      <c r="H807" t="s">
        <v>176</v>
      </c>
      <c r="I807">
        <v>0</v>
      </c>
      <c r="J807" s="5">
        <f t="shared" si="179"/>
        <v>1</v>
      </c>
      <c r="K807" s="5">
        <f t="shared" ca="1" si="180"/>
        <v>50.95</v>
      </c>
      <c r="L807" s="5">
        <f ca="1">IF($A$2=0,
    IFERROR(L806,
        MAX('1D'!$D$16,
            POWER((ABS(K807)^2)/('1D'!$I$5*MAX(F807,
                        0.1)^2),
                1/3))),
    IF(IFERROR(V806,
            0)=0,
        IFERROR(L806,
            MAX('1D'!$D$16,
                POWER((ABS(K807)^2)/('1D'!$I$5*MAX(F807,
                            0.1)^2),
                    1/3))),
        IF(OR(IFERROR(L807,
                    0)=0,
                IFERROR(S806,
                    0)&lt;1,
                IFERROR(S807,
                    0)&lt;1),
            MAX('1D'!$D$16,
                POWER((ABS(K807)^2)/('1D'!$I$5*MAX(F807,
                            0.1)^2),
                    1/3)),
            IF(IFERROR(U807,
                    0)&gt;0,
                MAX('1D'!$D$16,
                    IFERROR(L807,
                        0)+((IFERROR(U807,
                                0))*'1D'!$D$18*IF((IFERROR(S807,
                                    0))&lt;1,
                            1,
                            -1))),
                IF(IFERROR(U807,
                        0)&lt;0,
                    IF(ABS((MAX('1D'!$D$16,
                                    POWER((ABS(K807)^2)/('1D'!$I$5*MAX(F807,
                                                0.1)^2),
                                        1/3)))-IFERROR(L807,
                                0))&gt;'1D'!$D$19,
                        MAX('1D'!$D$16,
                            IF((MAX('1D'!$D$16,
                                        POWER((ABS(K807)^2)/('1D'!$I$5*MAX(F807,
                                                    0.1)^2),
                                            1/3)))&gt;IFERROR(L807,
                                    0),
                                MIN((MAX('1D'!$D$16,
                                            POWER((ABS(K807)^2)/('1D'!$I$5*MAX(F807,
                                                        0.1)^2),
                                                1/3))),
                                    IFERROR(L807,
                                        0)+(MIN(ABS(IFERROR(U807,
                                                    0))*'1D'!$D$18,
                                            ABS((MAX('1D'!$D$16,
                                                        POWER((ABS(K807)^2)/('1D'!$I$5*MAX(F807,
                                                                    0.1)^2),
                                                            1/3)))-IFERROR(L807,
                                                    0))))),
                                MAX((MAX('1D'!$D$16,
                                            POWER((ABS(K807)^2)/('1D'!$I$5*MAX(F807,
                                                        0.1)^2),
                                                1/3))),
                                    IFERROR(L807,
                                        0)-(MIN(ABS(IFERROR(U807,
                                                    0))*'1D'!$D$18,
                                            ABS((MAX('1D'!$D$16,
                                                        POWER((ABS(K807)^2)/('1D'!$I$5*MAX(F807,
                                                                    0.1)^2),
                                                            1/3)))-IFERROR(L807,
                                                    0))))))),
                        MAX('1D'!$D$16,
                            POWER((ABS(K807)^2)/('1D'!$I$5*MAX(F807,
                                        0.1)^2),
                                1/3))),
                    MAX('1D'!$D$16,
                        IFERROR(L807,
                            0)))))))</f>
        <v>2.0411692021517887</v>
      </c>
      <c r="M807" s="5">
        <f t="shared" ca="1" si="168"/>
        <v>10.614079851189301</v>
      </c>
      <c r="N807" s="5">
        <f t="shared" ca="1" si="169"/>
        <v>1.1434704692804873</v>
      </c>
      <c r="O807" s="5">
        <f t="shared" ca="1" si="170"/>
        <v>4.8002276894771132</v>
      </c>
      <c r="P807" s="5">
        <f t="shared" ca="1" si="171"/>
        <v>634.20516920215175</v>
      </c>
      <c r="Q807" s="5">
        <f ca="1">P807+((ABS(K807)/MAX(((F807)+(G807)*(L807))*(L807),
            0.000001))^2)/(2*'1D'!$I$5)</f>
        <v>635.3795925390948</v>
      </c>
      <c r="R807" s="5">
        <f ca="1">((ABS(K807)*'1D'!$D$6)/(MAX(((F807)+(G807)*(L807))*(L807),
            0.000001)*MAX(((((F807)+(G807)*(L807))*(L807))/MAX((F807)+2*(L807)*SQRT(1+(G807)^2),
                    0.000001))^(2/3),
            0.000001)))^2</f>
        <v>4.3358367565141456E-3</v>
      </c>
      <c r="S807" s="5">
        <f ca="1">ABS(ABS(K807)/MAX(((F807)+(G807)*(L807))*(L807),
        0.000001))/SQRT('1D'!$I$5*MAX((((F807)+(G807)*(L807))*(L807))/MAX((F807)+2*(G807)*(L807),
            0.000001),
        0.000001))</f>
        <v>1.0727235886044055</v>
      </c>
      <c r="T807" s="5">
        <f ca="1">((F807)*(L807)^2)/2+(G807)*(L807)^3/3+(ABS(K807)^2)/('1D'!$I$5*MAX(((F807)+(G807)*(L807))*(L807),
        0.000001))</f>
        <v>35.763412605541333</v>
      </c>
      <c r="U807" s="5">
        <f ca="1">IF($A$2=0,
    0,
    IFERROR(Q806-(((R806+R807)/2)*J807)-(IF(O806&gt;O807,
                '1D'!$D$8*((O806^2-O807^2)/(2*'1D'!$I$5)),
                '1D'!$D$9*((O807^2-O806^2)/(2*'1D'!$I$5)))+('1D'!$D$10*(ABS(I807)/90)*(MAX(O806^2,
                        O807^2)/(2*'1D'!$I$5))))-Q807,
        0))</f>
        <v>-3.8358367564796936E-3</v>
      </c>
      <c r="V807" s="5">
        <f ca="1">IF($A$2=0,
    1,
    IF(IFERROR(V806,
            0)=0,
        0,
        IFERROR(IF(ROUND(S807,
                    3)=1,
                1,
                IF(AND(ABS(U807)&lt;'1D'!$D$19,
                        S807&gt;1),
                    1,
                    0)),
            0)))</f>
        <v>0</v>
      </c>
      <c r="W807" s="5">
        <f ca="1">IF($A$2=0,
    MAX(MAX('1D'!$D$16,
            MAX('1D'!$D$16,
                POWER((ABS(K807)^2)/('1D'!$I$5*MAX(F807,
                            0.1)^2),
                    1/3))),
        IFERROR(W1396,
            MAX(MAX('1D'!$D$16,
                    MAX('1D'!$D$16,
                        POWER((ABS(K807)^2)/('1D'!$I$5*MAX(F807,
                                    0.1)^2),
                            1/3))),
                ($L$2)-E1396))),
    IF(IFERROR(AG808,
            0)=0,
        MAX(MAX('1D'!$D$16,
                MAX('1D'!$D$16,
                    POWER((ABS(K807)^2)/('1D'!$I$5*MAX(F807,
                                0.1)^2),
                        1/3))),
            IFERROR(W1396,
                MAX(MAX('1D'!$D$16,
                        MAX('1D'!$D$16,
                            POWER((ABS(K807)^2)/('1D'!$I$5*MAX(F807,
                                        0.1)^2),
                                1/3))),
                    ($L$2)-E1396))),
        IF(IFERROR(W807,
                0)=0,
            MAX(MAX('1D'!$D$16,
                    MAX('1D'!$D$16,
                        POWER((ABS(K807)^2)/('1D'!$I$5*MAX(F807,
                                    0.1)^2),
                            1/3))),
                IFERROR(W1396,
                    MAX(MAX('1D'!$D$16,
                            MAX('1D'!$D$16,
                                POWER((ABS(K807)^2)/('1D'!$I$5*MAX(F807,
                                            0.1)^2),
                                    1/3))),
                        ($L$2)-E1396))),
            IF(OR(IFERROR(AD807,
                        0)&gt;=1,
                    IFERROR(AD808,
                        0)&gt;=1),
                MAX('1D'!$D$16,
                    MAX('1D'!$D$16,
                        POWER((ABS(K807)^2)/('1D'!$I$5*MAX(F807,
                                    0.1)^2),
                            1/3))),
                IF(ABS(IFERROR(AF807,
                            0))&lt;'1D'!$D$19,
                    MAX(MAX('1D'!$D$16,
                            MAX('1D'!$D$16,
                                POWER((ABS(K807)^2)/('1D'!$I$5*MAX(F807,
                                            0.1)^2),
                                    1/3))),
                        IFERROR(W807,
                            0)),
                    MAX(MAX('1D'!$D$16,
                            MAX('1D'!$D$16,
                                POWER((ABS(K807)^2)/('1D'!$I$5*MAX(F807,
                                            0.1)^2),
                                    1/3))),
                        (IFERROR(W807,
                                0))+((IFERROR(AF807,
                                    0))*'1D'!$D$18)))))))</f>
        <v>2.1389677043987478</v>
      </c>
      <c r="X807" s="5">
        <f t="shared" ca="1" si="172"/>
        <v>11.122632062873489</v>
      </c>
      <c r="Y807" s="5">
        <f t="shared" ca="1" si="173"/>
        <v>1.1735290000551568</v>
      </c>
      <c r="Z807" s="5">
        <f t="shared" ca="1" si="174"/>
        <v>4.5807502857230418</v>
      </c>
      <c r="AA807" s="5">
        <f t="shared" ca="1" si="175"/>
        <v>634.30296770439872</v>
      </c>
      <c r="AB807" s="5">
        <f ca="1">AA807+((ABS(K807)/MAX(((F807)+(G807)*(W807))*(W807),
            0.000001))^2)/(2*'1D'!$I$5)</f>
        <v>635.37245155659809</v>
      </c>
      <c r="AC807" s="5">
        <f ca="1">((ABS(K807)*'1D'!$D$6)/(MAX(((F807)+(G807)*(W807))*(W807),
            0.000001)*MAX(((((F807)+(G807)*(W807))*(W807))/MAX((F807)+2*(W807)*SQRT(1+(G807)^2),
                    0.000001))^(2/3),
            0.000001)))^2</f>
        <v>3.8141460404132466E-3</v>
      </c>
      <c r="AD807" s="5">
        <f ca="1">ABS(ABS(K807)/MAX(((F807)+(G807)*(W807))*(W807),
        0.000001))/SQRT('1D'!$I$5*MAX((((F807)+(G807)*(W807))*(W807))/MAX((F807)+2*(G807)*(W807),
            0.000001),
        0.000001))</f>
        <v>1.0000000000000004</v>
      </c>
      <c r="AE807" s="5">
        <f ca="1">((F807)*(W807)^2)/2+(G807)*(W807)^3/3+(ABS(K807)^2)/('1D'!$I$5*MAX(((F807)+(G807)*(W807))*(W807),
        0.000001))</f>
        <v>35.686426155594638</v>
      </c>
      <c r="AF807" s="5">
        <f ca="1">IF($A$2=0,
    0,
    IFERROR(AB808+(((AC807+AC808)/2)*J808)+(IF(Z807&gt;Z808,
                '1D'!$D$8*((Z807^2-Z808^2)/(2*'1D'!$I$5)),
                '1D'!$D$9*((Z808^2-Z807^2)/(2*'1D'!$I$5)))+('1D'!$D$10*(ABS(I808)/90)*(MAX(Z807^2,
                        Z808^2)/(2*'1D'!$I$5))))-AB807,
        0))</f>
        <v>3.4157470064428708E-3</v>
      </c>
      <c r="AG807" s="5">
        <f ca="1">IF($A$2=0,
    1,
    IF(IFERROR(AG808,
            0)=0,
        0,
        IFERROR(IF(OR(ROUND(AD807,
                        3)&gt;=1,
                    AND(ABS(AF807)&lt;'1D'!$D$19,
                        AD807&lt;1)),
                1,
                0),
            0)))</f>
        <v>1</v>
      </c>
      <c r="AH807" s="5">
        <f ca="1">IFERROR(IF('1D'!V32="Supercritical",
        MAX('1D'!$D$16,
            IFERROR(L807,
                MAX('1D'!$D$16,
                    POWER((ABS(K807)^2)/('1D'!$I$5*MAX(F807,
                                0.1)^2),
                        1/3)))),
        IF('1D'!V32="Subcritical",
            MAX('1D'!$D$16,
                IFERROR(W807,
                    MAX('1D'!$D$16,
                        POWER((ABS(K807)^2)/('1D'!$I$5*MAX(F807,
                                    0.1)^2),
                            1/3)))),
            IF(IFERROR(T807,
                    -1E+99)&gt;=IFERROR(AE807,
                    -1E+99),
                MAX('1D'!$D$16,
                    IFERROR(L807,
                        MAX('1D'!$D$16,
                            POWER((ABS(K807)^2)/('1D'!$I$5*MAX(F807,
                                        0.1)^2),
                                1/3)))),
                MAX('1D'!$D$16,
                    IFERROR(W807,
                        MAX('1D'!$D$16,
                            POWER((ABS(K807)^2)/('1D'!$I$5*MAX(F807,
                                        0.1)^2),
                                1/3))))))),
    MAX('1D'!$D$16,
        POWER((ABS(K807)^2)/('1D'!$I$5*MAX(F807,
                    0.1)^2),
            1/3)))</f>
        <v>2.0411692021517887</v>
      </c>
      <c r="AI807" s="5">
        <f t="shared" ca="1" si="176"/>
        <v>634.20516920215175</v>
      </c>
      <c r="AJ807" s="5">
        <f ca="1">AI807+((ABS(K807)/MAX(((F807)+(G807)*(AH807))*(AH807),
            0.000001))^2)/(2*'1D'!$I$5)</f>
        <v>635.3795925390948</v>
      </c>
      <c r="AM807">
        <v>0</v>
      </c>
      <c r="AN807">
        <v>0</v>
      </c>
      <c r="AO807" s="5">
        <f t="shared" si="177"/>
        <v>0</v>
      </c>
      <c r="AP807" s="5">
        <f t="shared" si="181"/>
        <v>0</v>
      </c>
      <c r="AQ807" s="5">
        <f ca="1">ABS(ABS(K807)/MAX(((F807)+(G807)*(AH807))*(AH807),
        0.000001))/SQRT('1D'!$I$5*MAX((((F807)+(G807)*(AH807))*(AH807))/MAX((F807)+2*(G807)*(AH807),
            0.000001),
        0.000001))</f>
        <v>1.0727235886044055</v>
      </c>
      <c r="AR807" s="5" t="str">
        <f t="shared" ca="1" si="178"/>
        <v>Supercritical</v>
      </c>
      <c r="AS807" s="5">
        <f ca="1">((ABS(K807)*'1D'!$D$6)/(MAX(((F807)+(G807)*(AH807))*(AH807),
            0.000001)*MAX(((((F807)+(G807)*(AH807))*(AH807))/MAX((F807)+2*(AH807)*SQRT(1+(G807)^2),
                    0.000001))^(2/3),
            0.000001)))^2</f>
        <v>4.3358367565141456E-3</v>
      </c>
    </row>
    <row r="808" spans="1:45" x14ac:dyDescent="0.35">
      <c r="A808">
        <v>799</v>
      </c>
      <c r="B808">
        <v>797.99599999999998</v>
      </c>
      <c r="C808">
        <v>616089.82999999996</v>
      </c>
      <c r="D808">
        <v>3097208.8760000002</v>
      </c>
      <c r="E808">
        <v>632.1635</v>
      </c>
      <c r="F808">
        <v>5.2</v>
      </c>
      <c r="G808">
        <v>0</v>
      </c>
      <c r="H808" t="s">
        <v>176</v>
      </c>
      <c r="I808">
        <v>5.7000000000000002E-2</v>
      </c>
      <c r="J808" s="5">
        <f t="shared" si="179"/>
        <v>1</v>
      </c>
      <c r="K808" s="5">
        <f t="shared" ca="1" si="180"/>
        <v>50.95</v>
      </c>
      <c r="L808" s="5">
        <f ca="1">IF($A$2=0,
    IFERROR(L807,
        MAX('1D'!$D$16,
            POWER((ABS(K808)^2)/('1D'!$I$5*MAX(F808,
                        0.1)^2),
                1/3))),
    IF(IFERROR(V807,
            0)=0,
        IFERROR(L807,
            MAX('1D'!$D$16,
                POWER((ABS(K808)^2)/('1D'!$I$5*MAX(F808,
                            0.1)^2),
                    1/3))),
        IF(OR(IFERROR(L808,
                    0)=0,
                IFERROR(S807,
                    0)&lt;1,
                IFERROR(S808,
                    0)&lt;1),
            MAX('1D'!$D$16,
                POWER((ABS(K808)^2)/('1D'!$I$5*MAX(F808,
                            0.1)^2),
                    1/3)),
            IF(IFERROR(U808,
                    0)&gt;0,
                MAX('1D'!$D$16,
                    IFERROR(L808,
                        0)+((IFERROR(U808,
                                0))*'1D'!$D$18*IF((IFERROR(S808,
                                    0))&lt;1,
                            1,
                            -1))),
                IF(IFERROR(U808,
                        0)&lt;0,
                    IF(ABS((MAX('1D'!$D$16,
                                    POWER((ABS(K808)^2)/('1D'!$I$5*MAX(F808,
                                                0.1)^2),
                                        1/3)))-IFERROR(L808,
                                0))&gt;'1D'!$D$19,
                        MAX('1D'!$D$16,
                            IF((MAX('1D'!$D$16,
                                        POWER((ABS(K808)^2)/('1D'!$I$5*MAX(F808,
                                                    0.1)^2),
                                            1/3)))&gt;IFERROR(L808,
                                    0),
                                MIN((MAX('1D'!$D$16,
                                            POWER((ABS(K808)^2)/('1D'!$I$5*MAX(F808,
                                                        0.1)^2),
                                                1/3))),
                                    IFERROR(L808,
                                        0)+(MIN(ABS(IFERROR(U808,
                                                    0))*'1D'!$D$18,
                                            ABS((MAX('1D'!$D$16,
                                                        POWER((ABS(K808)^2)/('1D'!$I$5*MAX(F808,
                                                                    0.1)^2),
                                                            1/3)))-IFERROR(L808,
                                                    0))))),
                                MAX((MAX('1D'!$D$16,
                                            POWER((ABS(K808)^2)/('1D'!$I$5*MAX(F808,
                                                        0.1)^2),
                                                1/3))),
                                    IFERROR(L808,
                                        0)-(MIN(ABS(IFERROR(U808,
                                                    0))*'1D'!$D$18,
                                            ABS((MAX('1D'!$D$16,
                                                        POWER((ABS(K808)^2)/('1D'!$I$5*MAX(F808,
                                                                    0.1)^2),
                                                            1/3)))-IFERROR(L808,
                                                    0))))))),
                        MAX('1D'!$D$16,
                            POWER((ABS(K808)^2)/('1D'!$I$5*MAX(F808,
                                        0.1)^2),
                                1/3))),
                    MAX('1D'!$D$16,
                        IFERROR(L808,
                            0)))))))</f>
        <v>2.0411692021517887</v>
      </c>
      <c r="M808" s="5">
        <f t="shared" ca="1" si="168"/>
        <v>10.614079851189301</v>
      </c>
      <c r="N808" s="5">
        <f t="shared" ca="1" si="169"/>
        <v>1.1434704692804873</v>
      </c>
      <c r="O808" s="5">
        <f t="shared" ca="1" si="170"/>
        <v>4.8002276894771132</v>
      </c>
      <c r="P808" s="5">
        <f t="shared" ca="1" si="171"/>
        <v>634.20466920215176</v>
      </c>
      <c r="Q808" s="5">
        <f ca="1">P808+((ABS(K808)/MAX(((F808)+(G808)*(L808))*(L808),
            0.000001))^2)/(2*'1D'!$I$5)</f>
        <v>635.37909253909481</v>
      </c>
      <c r="R808" s="5">
        <f ca="1">((ABS(K808)*'1D'!$D$6)/(MAX(((F808)+(G808)*(L808))*(L808),
            0.000001)*MAX(((((F808)+(G808)*(L808))*(L808))/MAX((F808)+2*(L808)*SQRT(1+(G808)^2),
                    0.000001))^(2/3),
            0.000001)))^2</f>
        <v>4.3358367565141456E-3</v>
      </c>
      <c r="S808" s="5">
        <f ca="1">ABS(ABS(K808)/MAX(((F808)+(G808)*(L808))*(L808),
        0.000001))/SQRT('1D'!$I$5*MAX((((F808)+(G808)*(L808))*(L808))/MAX((F808)+2*(G808)*(L808),
            0.000001),
        0.000001))</f>
        <v>1.0727235886044055</v>
      </c>
      <c r="T808" s="5">
        <f ca="1">((F808)*(L808)^2)/2+(G808)*(L808)^3/3+(ABS(K808)^2)/('1D'!$I$5*MAX(((F808)+(G808)*(L808))*(L808),
        0.000001))</f>
        <v>35.763412605541333</v>
      </c>
      <c r="U808" s="5">
        <f ca="1">IF($A$2=0,
    0,
    IFERROR(Q807-(((R807+R808)/2)*J808)-(IF(O807&gt;O808,
                '1D'!$D$8*((O807^2-O808^2)/(2*'1D'!$I$5)),
                '1D'!$D$9*((O808^2-O807^2)/(2*'1D'!$I$5)))+('1D'!$D$10*(ABS(I808)/90)*(MAX(O807^2,
                        O808^2)/(2*'1D'!$I$5))))-Q808,
        0))</f>
        <v>-3.9474069734524164E-3</v>
      </c>
      <c r="V808" s="5">
        <f ca="1">IF($A$2=0,
    1,
    IF(IFERROR(V807,
            0)=0,
        0,
        IFERROR(IF(ROUND(S808,
                    3)=1,
                1,
                IF(AND(ABS(U808)&lt;'1D'!$D$19,
                        S808&gt;1),
                    1,
                    0)),
            0)))</f>
        <v>0</v>
      </c>
      <c r="W808" s="5">
        <f ca="1">IF($A$2=0,
    MAX(MAX('1D'!$D$16,
            MAX('1D'!$D$16,
                POWER((ABS(K808)^2)/('1D'!$I$5*MAX(F808,
                            0.1)^2),
                    1/3))),
        IFERROR(W1396,
            MAX(MAX('1D'!$D$16,
                    MAX('1D'!$D$16,
                        POWER((ABS(K808)^2)/('1D'!$I$5*MAX(F808,
                                    0.1)^2),
                            1/3))),
                ($L$2)-E1396))),
    IF(IFERROR(AG809,
            0)=0,
        MAX(MAX('1D'!$D$16,
                MAX('1D'!$D$16,
                    POWER((ABS(K808)^2)/('1D'!$I$5*MAX(F808,
                                0.1)^2),
                        1/3))),
            IFERROR(W1396,
                MAX(MAX('1D'!$D$16,
                        MAX('1D'!$D$16,
                            POWER((ABS(K808)^2)/('1D'!$I$5*MAX(F808,
                                        0.1)^2),
                                1/3))),
                    ($L$2)-E1396))),
        IF(IFERROR(W808,
                0)=0,
            MAX(MAX('1D'!$D$16,
                    MAX('1D'!$D$16,
                        POWER((ABS(K808)^2)/('1D'!$I$5*MAX(F808,
                                    0.1)^2),
                            1/3))),
                IFERROR(W1396,
                    MAX(MAX('1D'!$D$16,
                            MAX('1D'!$D$16,
                                POWER((ABS(K808)^2)/('1D'!$I$5*MAX(F808,
                                            0.1)^2),
                                    1/3))),
                        ($L$2)-E1396))),
            IF(OR(IFERROR(AD808,
                        0)&gt;=1,
                    IFERROR(AD809,
                        0)&gt;=1),
                MAX('1D'!$D$16,
                    MAX('1D'!$D$16,
                        POWER((ABS(K808)^2)/('1D'!$I$5*MAX(F808,
                                    0.1)^2),
                            1/3))),
                IF(ABS(IFERROR(AF808,
                            0))&lt;'1D'!$D$19,
                    MAX(MAX('1D'!$D$16,
                            MAX('1D'!$D$16,
                                POWER((ABS(K808)^2)/('1D'!$I$5*MAX(F808,
                                            0.1)^2),
                                    1/3))),
                        IFERROR(W808,
                            0)),
                    MAX(MAX('1D'!$D$16,
                            MAX('1D'!$D$16,
                                POWER((ABS(K808)^2)/('1D'!$I$5*MAX(F808,
                                            0.1)^2),
                                    1/3))),
                        (IFERROR(W808,
                                0))+((IFERROR(AF808,
                                    0))*'1D'!$D$18)))))))</f>
        <v>2.1389677043987478</v>
      </c>
      <c r="X808" s="5">
        <f t="shared" ca="1" si="172"/>
        <v>11.122632062873489</v>
      </c>
      <c r="Y808" s="5">
        <f t="shared" ca="1" si="173"/>
        <v>1.1735290000551568</v>
      </c>
      <c r="Z808" s="5">
        <f t="shared" ca="1" si="174"/>
        <v>4.5807502857230418</v>
      </c>
      <c r="AA808" s="5">
        <f t="shared" ca="1" si="175"/>
        <v>634.30246770439874</v>
      </c>
      <c r="AB808" s="5">
        <f ca="1">AA808+((ABS(K808)/MAX(((F808)+(G808)*(W808))*(W808),
            0.000001))^2)/(2*'1D'!$I$5)</f>
        <v>635.37195155659811</v>
      </c>
      <c r="AC808" s="5">
        <f ca="1">((ABS(K808)*'1D'!$D$6)/(MAX(((F808)+(G808)*(W808))*(W808),
            0.000001)*MAX(((((F808)+(G808)*(W808))*(W808))/MAX((F808)+2*(W808)*SQRT(1+(G808)^2),
                    0.000001))^(2/3),
            0.000001)))^2</f>
        <v>3.8141460404132466E-3</v>
      </c>
      <c r="AD808" s="5">
        <f ca="1">ABS(ABS(K808)/MAX(((F808)+(G808)*(W808))*(W808),
        0.000001))/SQRT('1D'!$I$5*MAX((((F808)+(G808)*(W808))*(W808))/MAX((F808)+2*(G808)*(W808),
            0.000001),
        0.000001))</f>
        <v>1.0000000000000004</v>
      </c>
      <c r="AE808" s="5">
        <f ca="1">((F808)*(W808)^2)/2+(G808)*(W808)^3/3+(ABS(K808)^2)/('1D'!$I$5*MAX(((F808)+(G808)*(W808))*(W808),
        0.000001))</f>
        <v>35.686426155594638</v>
      </c>
      <c r="AF808" s="5">
        <f ca="1">IF($A$2=0,
    0,
    IFERROR(AB809+(((AC808+AC809)/2)*J809)+(IF(Z808&gt;Z809,
                '1D'!$D$8*((Z808^2-Z809^2)/(2*'1D'!$I$5)),
                '1D'!$D$9*((Z809^2-Z808^2)/(2*'1D'!$I$5)))+('1D'!$D$10*(ABS(I809)/90)*(MAX(Z808^2,
                        Z809^2)/(2*'1D'!$I$5))))-AB808,
        0))</f>
        <v>3.4157470064428708E-3</v>
      </c>
      <c r="AG808" s="5">
        <f ca="1">IF($A$2=0,
    1,
    IF(IFERROR(AG809,
            0)=0,
        0,
        IFERROR(IF(OR(ROUND(AD808,
                        3)&gt;=1,
                    AND(ABS(AF808)&lt;'1D'!$D$19,
                        AD808&lt;1)),
                1,
                0),
            0)))</f>
        <v>1</v>
      </c>
      <c r="AH808" s="5">
        <f ca="1">IFERROR(IF('1D'!V32="Supercritical",
        MAX('1D'!$D$16,
            IFERROR(L808,
                MAX('1D'!$D$16,
                    POWER((ABS(K808)^2)/('1D'!$I$5*MAX(F808,
                                0.1)^2),
                        1/3)))),
        IF('1D'!V32="Subcritical",
            MAX('1D'!$D$16,
                IFERROR(W808,
                    MAX('1D'!$D$16,
                        POWER((ABS(K808)^2)/('1D'!$I$5*MAX(F808,
                                    0.1)^2),
                            1/3)))),
            IF(IFERROR(T808,
                    -1E+99)&gt;=IFERROR(AE808,
                    -1E+99),
                MAX('1D'!$D$16,
                    IFERROR(L808,
                        MAX('1D'!$D$16,
                            POWER((ABS(K808)^2)/('1D'!$I$5*MAX(F808,
                                        0.1)^2),
                                1/3)))),
                MAX('1D'!$D$16,
                    IFERROR(W808,
                        MAX('1D'!$D$16,
                            POWER((ABS(K808)^2)/('1D'!$I$5*MAX(F808,
                                        0.1)^2),
                                1/3))))))),
    MAX('1D'!$D$16,
        POWER((ABS(K808)^2)/('1D'!$I$5*MAX(F808,
                    0.1)^2),
            1/3)))</f>
        <v>2.0411692021517887</v>
      </c>
      <c r="AI808" s="5">
        <f t="shared" ca="1" si="176"/>
        <v>634.20466920215176</v>
      </c>
      <c r="AJ808" s="5">
        <f ca="1">AI808+((ABS(K808)/MAX(((F808)+(G808)*(AH808))*(AH808),
            0.000001))^2)/(2*'1D'!$I$5)</f>
        <v>635.37909253909481</v>
      </c>
      <c r="AM808">
        <v>0</v>
      </c>
      <c r="AN808">
        <v>0</v>
      </c>
      <c r="AO808" s="5">
        <f t="shared" si="177"/>
        <v>0</v>
      </c>
      <c r="AP808" s="5">
        <f t="shared" si="181"/>
        <v>0</v>
      </c>
      <c r="AQ808" s="5">
        <f ca="1">ABS(ABS(K808)/MAX(((F808)+(G808)*(AH808))*(AH808),
        0.000001))/SQRT('1D'!$I$5*MAX((((F808)+(G808)*(AH808))*(AH808))/MAX((F808)+2*(G808)*(AH808),
            0.000001),
        0.000001))</f>
        <v>1.0727235886044055</v>
      </c>
      <c r="AR808" s="5" t="str">
        <f t="shared" ca="1" si="178"/>
        <v>Supercritical</v>
      </c>
      <c r="AS808" s="5">
        <f ca="1">((ABS(K808)*'1D'!$D$6)/(MAX(((F808)+(G808)*(AH808))*(AH808),
            0.000001)*MAX(((((F808)+(G808)*(AH808))*(AH808))/MAX((F808)+2*(AH808)*SQRT(1+(G808)^2),
                    0.000001))^(2/3),
            0.000001)))^2</f>
        <v>4.3358367565141456E-3</v>
      </c>
    </row>
    <row r="809" spans="1:45" x14ac:dyDescent="0.35">
      <c r="A809">
        <v>800</v>
      </c>
      <c r="B809">
        <v>798.99599999999998</v>
      </c>
      <c r="C809">
        <v>616089.78700000001</v>
      </c>
      <c r="D809">
        <v>3097207.8769999999</v>
      </c>
      <c r="E809">
        <v>632.16300000000001</v>
      </c>
      <c r="F809">
        <v>5.2</v>
      </c>
      <c r="G809">
        <v>0</v>
      </c>
      <c r="H809" t="s">
        <v>176</v>
      </c>
      <c r="I809">
        <v>5.7000000000000002E-2</v>
      </c>
      <c r="J809" s="5">
        <f t="shared" si="179"/>
        <v>1</v>
      </c>
      <c r="K809" s="5">
        <f t="shared" ca="1" si="180"/>
        <v>50.95</v>
      </c>
      <c r="L809" s="5">
        <f ca="1">IF($A$2=0,
    IFERROR(L808,
        MAX('1D'!$D$16,
            POWER((ABS(K809)^2)/('1D'!$I$5*MAX(F809,
                        0.1)^2),
                1/3))),
    IF(IFERROR(V808,
            0)=0,
        IFERROR(L808,
            MAX('1D'!$D$16,
                POWER((ABS(K809)^2)/('1D'!$I$5*MAX(F809,
                            0.1)^2),
                    1/3))),
        IF(OR(IFERROR(L809,
                    0)=0,
                IFERROR(S808,
                    0)&lt;1,
                IFERROR(S809,
                    0)&lt;1),
            MAX('1D'!$D$16,
                POWER((ABS(K809)^2)/('1D'!$I$5*MAX(F809,
                            0.1)^2),
                    1/3)),
            IF(IFERROR(U809,
                    0)&gt;0,
                MAX('1D'!$D$16,
                    IFERROR(L809,
                        0)+((IFERROR(U809,
                                0))*'1D'!$D$18*IF((IFERROR(S809,
                                    0))&lt;1,
                            1,
                            -1))),
                IF(IFERROR(U809,
                        0)&lt;0,
                    IF(ABS((MAX('1D'!$D$16,
                                    POWER((ABS(K809)^2)/('1D'!$I$5*MAX(F809,
                                                0.1)^2),
                                        1/3)))-IFERROR(L809,
                                0))&gt;'1D'!$D$19,
                        MAX('1D'!$D$16,
                            IF((MAX('1D'!$D$16,
                                        POWER((ABS(K809)^2)/('1D'!$I$5*MAX(F809,
                                                    0.1)^2),
                                            1/3)))&gt;IFERROR(L809,
                                    0),
                                MIN((MAX('1D'!$D$16,
                                            POWER((ABS(K809)^2)/('1D'!$I$5*MAX(F809,
                                                        0.1)^2),
                                                1/3))),
                                    IFERROR(L809,
                                        0)+(MIN(ABS(IFERROR(U809,
                                                    0))*'1D'!$D$18,
                                            ABS((MAX('1D'!$D$16,
                                                        POWER((ABS(K809)^2)/('1D'!$I$5*MAX(F809,
                                                                    0.1)^2),
                                                            1/3)))-IFERROR(L809,
                                                    0))))),
                                MAX((MAX('1D'!$D$16,
                                            POWER((ABS(K809)^2)/('1D'!$I$5*MAX(F809,
                                                        0.1)^2),
                                                1/3))),
                                    IFERROR(L809,
                                        0)-(MIN(ABS(IFERROR(U809,
                                                    0))*'1D'!$D$18,
                                            ABS((MAX('1D'!$D$16,
                                                        POWER((ABS(K809)^2)/('1D'!$I$5*MAX(F809,
                                                                    0.1)^2),
                                                            1/3)))-IFERROR(L809,
                                                    0))))))),
                        MAX('1D'!$D$16,
                            POWER((ABS(K809)^2)/('1D'!$I$5*MAX(F809,
                                        0.1)^2),
                                1/3))),
                    MAX('1D'!$D$16,
                        IFERROR(L809,
                            0)))))))</f>
        <v>2.0411692021517887</v>
      </c>
      <c r="M809" s="5">
        <f t="shared" ca="1" si="168"/>
        <v>10.614079851189301</v>
      </c>
      <c r="N809" s="5">
        <f t="shared" ca="1" si="169"/>
        <v>1.1434704692804873</v>
      </c>
      <c r="O809" s="5">
        <f t="shared" ca="1" si="170"/>
        <v>4.8002276894771132</v>
      </c>
      <c r="P809" s="5">
        <f t="shared" ca="1" si="171"/>
        <v>634.20416920215177</v>
      </c>
      <c r="Q809" s="5">
        <f ca="1">P809+((ABS(K809)/MAX(((F809)+(G809)*(L809))*(L809),
            0.000001))^2)/(2*'1D'!$I$5)</f>
        <v>635.37859253909483</v>
      </c>
      <c r="R809" s="5">
        <f ca="1">((ABS(K809)*'1D'!$D$6)/(MAX(((F809)+(G809)*(L809))*(L809),
            0.000001)*MAX(((((F809)+(G809)*(L809))*(L809))/MAX((F809)+2*(L809)*SQRT(1+(G809)^2),
                    0.000001))^(2/3),
            0.000001)))^2</f>
        <v>4.3358367565141456E-3</v>
      </c>
      <c r="S809" s="5">
        <f ca="1">ABS(ABS(K809)/MAX(((F809)+(G809)*(L809))*(L809),
        0.000001))/SQRT('1D'!$I$5*MAX((((F809)+(G809)*(L809))*(L809))/MAX((F809)+2*(G809)*(L809),
            0.000001),
        0.000001))</f>
        <v>1.0727235886044055</v>
      </c>
      <c r="T809" s="5">
        <f ca="1">((F809)*(L809)^2)/2+(G809)*(L809)^3/3+(ABS(K809)^2)/('1D'!$I$5*MAX(((F809)+(G809)*(L809))*(L809),
        0.000001))</f>
        <v>35.763412605541333</v>
      </c>
      <c r="U809" s="5">
        <f ca="1">IF($A$2=0,
    0,
    IFERROR(Q808-(((R808+R809)/2)*J809)-(IF(O808&gt;O809,
                '1D'!$D$8*((O808^2-O809^2)/(2*'1D'!$I$5)),
                '1D'!$D$9*((O809^2-O808^2)/(2*'1D'!$I$5)))+('1D'!$D$10*(ABS(I809)/90)*(MAX(O808^2,
                        O809^2)/(2*'1D'!$I$5))))-Q809,
        0))</f>
        <v>-3.9474069734524164E-3</v>
      </c>
      <c r="V809" s="5">
        <f ca="1">IF($A$2=0,
    1,
    IF(IFERROR(V808,
            0)=0,
        0,
        IFERROR(IF(ROUND(S809,
                    3)=1,
                1,
                IF(AND(ABS(U809)&lt;'1D'!$D$19,
                        S809&gt;1),
                    1,
                    0)),
            0)))</f>
        <v>0</v>
      </c>
      <c r="W809" s="5">
        <f ca="1">IF($A$2=0,
    MAX(MAX('1D'!$D$16,
            MAX('1D'!$D$16,
                POWER((ABS(K809)^2)/('1D'!$I$5*MAX(F809,
                            0.1)^2),
                    1/3))),
        IFERROR(W1396,
            MAX(MAX('1D'!$D$16,
                    MAX('1D'!$D$16,
                        POWER((ABS(K809)^2)/('1D'!$I$5*MAX(F809,
                                    0.1)^2),
                            1/3))),
                ($L$2)-E1396))),
    IF(IFERROR(AG810,
            0)=0,
        MAX(MAX('1D'!$D$16,
                MAX('1D'!$D$16,
                    POWER((ABS(K809)^2)/('1D'!$I$5*MAX(F809,
                                0.1)^2),
                        1/3))),
            IFERROR(W1396,
                MAX(MAX('1D'!$D$16,
                        MAX('1D'!$D$16,
                            POWER((ABS(K809)^2)/('1D'!$I$5*MAX(F809,
                                        0.1)^2),
                                1/3))),
                    ($L$2)-E1396))),
        IF(IFERROR(W809,
                0)=0,
            MAX(MAX('1D'!$D$16,
                    MAX('1D'!$D$16,
                        POWER((ABS(K809)^2)/('1D'!$I$5*MAX(F809,
                                    0.1)^2),
                            1/3))),
                IFERROR(W1396,
                    MAX(MAX('1D'!$D$16,
                            MAX('1D'!$D$16,
                                POWER((ABS(K809)^2)/('1D'!$I$5*MAX(F809,
                                            0.1)^2),
                                    1/3))),
                        ($L$2)-E1396))),
            IF(OR(IFERROR(AD809,
                        0)&gt;=1,
                    IFERROR(AD810,
                        0)&gt;=1),
                MAX('1D'!$D$16,
                    MAX('1D'!$D$16,
                        POWER((ABS(K809)^2)/('1D'!$I$5*MAX(F809,
                                    0.1)^2),
                            1/3))),
                IF(ABS(IFERROR(AF809,
                            0))&lt;'1D'!$D$19,
                    MAX(MAX('1D'!$D$16,
                            MAX('1D'!$D$16,
                                POWER((ABS(K809)^2)/('1D'!$I$5*MAX(F809,
                                            0.1)^2),
                                    1/3))),
                        IFERROR(W809,
                            0)),
                    MAX(MAX('1D'!$D$16,
                            MAX('1D'!$D$16,
                                POWER((ABS(K809)^2)/('1D'!$I$5*MAX(F809,
                                            0.1)^2),
                                    1/3))),
                        (IFERROR(W809,
                                0))+((IFERROR(AF809,
                                    0))*'1D'!$D$18)))))))</f>
        <v>2.1389677043987478</v>
      </c>
      <c r="X809" s="5">
        <f t="shared" ca="1" si="172"/>
        <v>11.122632062873489</v>
      </c>
      <c r="Y809" s="5">
        <f t="shared" ca="1" si="173"/>
        <v>1.1735290000551568</v>
      </c>
      <c r="Z809" s="5">
        <f t="shared" ca="1" si="174"/>
        <v>4.5807502857230418</v>
      </c>
      <c r="AA809" s="5">
        <f t="shared" ca="1" si="175"/>
        <v>634.30196770439875</v>
      </c>
      <c r="AB809" s="5">
        <f ca="1">AA809+((ABS(K809)/MAX(((F809)+(G809)*(W809))*(W809),
            0.000001))^2)/(2*'1D'!$I$5)</f>
        <v>635.37145155659812</v>
      </c>
      <c r="AC809" s="5">
        <f ca="1">((ABS(K809)*'1D'!$D$6)/(MAX(((F809)+(G809)*(W809))*(W809),
            0.000001)*MAX(((((F809)+(G809)*(W809))*(W809))/MAX((F809)+2*(W809)*SQRT(1+(G809)^2),
                    0.000001))^(2/3),
            0.000001)))^2</f>
        <v>3.8141460404132466E-3</v>
      </c>
      <c r="AD809" s="5">
        <f ca="1">ABS(ABS(K809)/MAX(((F809)+(G809)*(W809))*(W809),
        0.000001))/SQRT('1D'!$I$5*MAX((((F809)+(G809)*(W809))*(W809))/MAX((F809)+2*(G809)*(W809),
            0.000001),
        0.000001))</f>
        <v>1.0000000000000004</v>
      </c>
      <c r="AE809" s="5">
        <f ca="1">((F809)*(W809)^2)/2+(G809)*(W809)^3/3+(ABS(K809)^2)/('1D'!$I$5*MAX(((F809)+(G809)*(W809))*(W809),
        0.000001))</f>
        <v>35.686426155594638</v>
      </c>
      <c r="AF809" s="5">
        <f ca="1">IF($A$2=0,
    0,
    IFERROR(AB810+(((AC809+AC810)/2)*J810)+(IF(Z809&gt;Z810,
                '1D'!$D$8*((Z809^2-Z810^2)/(2*'1D'!$I$5)),
                '1D'!$D$9*((Z810^2-Z809^2)/(2*'1D'!$I$5)))+('1D'!$D$10*(ABS(I810)/90)*(MAX(Z809^2,
                        Z810^2)/(2*'1D'!$I$5))))-AB809,
        0))</f>
        <v>3.3141460404522149E-3</v>
      </c>
      <c r="AG809" s="5">
        <f ca="1">IF($A$2=0,
    1,
    IF(IFERROR(AG810,
            0)=0,
        0,
        IFERROR(IF(OR(ROUND(AD809,
                        3)&gt;=1,
                    AND(ABS(AF809)&lt;'1D'!$D$19,
                        AD809&lt;1)),
                1,
                0),
            0)))</f>
        <v>1</v>
      </c>
      <c r="AH809" s="5">
        <f ca="1">IFERROR(IF('1D'!V32="Supercritical",
        MAX('1D'!$D$16,
            IFERROR(L809,
                MAX('1D'!$D$16,
                    POWER((ABS(K809)^2)/('1D'!$I$5*MAX(F809,
                                0.1)^2),
                        1/3)))),
        IF('1D'!V32="Subcritical",
            MAX('1D'!$D$16,
                IFERROR(W809,
                    MAX('1D'!$D$16,
                        POWER((ABS(K809)^2)/('1D'!$I$5*MAX(F809,
                                    0.1)^2),
                            1/3)))),
            IF(IFERROR(T809,
                    -1E+99)&gt;=IFERROR(AE809,
                    -1E+99),
                MAX('1D'!$D$16,
                    IFERROR(L809,
                        MAX('1D'!$D$16,
                            POWER((ABS(K809)^2)/('1D'!$I$5*MAX(F809,
                                        0.1)^2),
                                1/3)))),
                MAX('1D'!$D$16,
                    IFERROR(W809,
                        MAX('1D'!$D$16,
                            POWER((ABS(K809)^2)/('1D'!$I$5*MAX(F809,
                                        0.1)^2),
                                1/3))))))),
    MAX('1D'!$D$16,
        POWER((ABS(K809)^2)/('1D'!$I$5*MAX(F809,
                    0.1)^2),
            1/3)))</f>
        <v>2.0411692021517887</v>
      </c>
      <c r="AI809" s="5">
        <f t="shared" ca="1" si="176"/>
        <v>634.20416920215177</v>
      </c>
      <c r="AJ809" s="5">
        <f ca="1">AI809+((ABS(K809)/MAX(((F809)+(G809)*(AH809))*(AH809),
            0.000001))^2)/(2*'1D'!$I$5)</f>
        <v>635.37859253909483</v>
      </c>
      <c r="AM809">
        <v>0</v>
      </c>
      <c r="AN809">
        <v>0</v>
      </c>
      <c r="AO809" s="5">
        <f t="shared" si="177"/>
        <v>0</v>
      </c>
      <c r="AP809" s="5">
        <f t="shared" si="181"/>
        <v>0</v>
      </c>
      <c r="AQ809" s="5">
        <f ca="1">ABS(ABS(K809)/MAX(((F809)+(G809)*(AH809))*(AH809),
        0.000001))/SQRT('1D'!$I$5*MAX((((F809)+(G809)*(AH809))*(AH809))/MAX((F809)+2*(G809)*(AH809),
            0.000001),
        0.000001))</f>
        <v>1.0727235886044055</v>
      </c>
      <c r="AR809" s="5" t="str">
        <f t="shared" ca="1" si="178"/>
        <v>Supercritical</v>
      </c>
      <c r="AS809" s="5">
        <f ca="1">((ABS(K809)*'1D'!$D$6)/(MAX(((F809)+(G809)*(AH809))*(AH809),
            0.000001)*MAX(((((F809)+(G809)*(AH809))*(AH809))/MAX((F809)+2*(AH809)*SQRT(1+(G809)^2),
                    0.000001))^(2/3),
            0.000001)))^2</f>
        <v>4.3358367565141456E-3</v>
      </c>
    </row>
    <row r="810" spans="1:45" x14ac:dyDescent="0.35">
      <c r="A810">
        <v>801</v>
      </c>
      <c r="B810">
        <v>799.99599999999998</v>
      </c>
      <c r="C810">
        <v>616089.745</v>
      </c>
      <c r="D810">
        <v>3097206.878</v>
      </c>
      <c r="E810">
        <v>632.16250000000002</v>
      </c>
      <c r="F810">
        <v>5.2</v>
      </c>
      <c r="G810">
        <v>0</v>
      </c>
      <c r="H810" t="s">
        <v>176</v>
      </c>
      <c r="I810">
        <v>0</v>
      </c>
      <c r="J810" s="5">
        <f t="shared" si="179"/>
        <v>1</v>
      </c>
      <c r="K810" s="5">
        <f t="shared" ca="1" si="180"/>
        <v>50.95</v>
      </c>
      <c r="L810" s="5">
        <f ca="1">IF($A$2=0,
    IFERROR(L809,
        MAX('1D'!$D$16,
            POWER((ABS(K810)^2)/('1D'!$I$5*MAX(F810,
                        0.1)^2),
                1/3))),
    IF(IFERROR(V809,
            0)=0,
        IFERROR(L809,
            MAX('1D'!$D$16,
                POWER((ABS(K810)^2)/('1D'!$I$5*MAX(F810,
                            0.1)^2),
                    1/3))),
        IF(OR(IFERROR(L810,
                    0)=0,
                IFERROR(S809,
                    0)&lt;1,
                IFERROR(S810,
                    0)&lt;1),
            MAX('1D'!$D$16,
                POWER((ABS(K810)^2)/('1D'!$I$5*MAX(F810,
                            0.1)^2),
                    1/3)),
            IF(IFERROR(U810,
                    0)&gt;0,
                MAX('1D'!$D$16,
                    IFERROR(L810,
                        0)+((IFERROR(U810,
                                0))*'1D'!$D$18*IF((IFERROR(S810,
                                    0))&lt;1,
                            1,
                            -1))),
                IF(IFERROR(U810,
                        0)&lt;0,
                    IF(ABS((MAX('1D'!$D$16,
                                    POWER((ABS(K810)^2)/('1D'!$I$5*MAX(F810,
                                                0.1)^2),
                                        1/3)))-IFERROR(L810,
                                0))&gt;'1D'!$D$19,
                        MAX('1D'!$D$16,
                            IF((MAX('1D'!$D$16,
                                        POWER((ABS(K810)^2)/('1D'!$I$5*MAX(F810,
                                                    0.1)^2),
                                            1/3)))&gt;IFERROR(L810,
                                    0),
                                MIN((MAX('1D'!$D$16,
                                            POWER((ABS(K810)^2)/('1D'!$I$5*MAX(F810,
                                                        0.1)^2),
                                                1/3))),
                                    IFERROR(L810,
                                        0)+(MIN(ABS(IFERROR(U810,
                                                    0))*'1D'!$D$18,
                                            ABS((MAX('1D'!$D$16,
                                                        POWER((ABS(K810)^2)/('1D'!$I$5*MAX(F810,
                                                                    0.1)^2),
                                                            1/3)))-IFERROR(L810,
                                                    0))))),
                                MAX((MAX('1D'!$D$16,
                                            POWER((ABS(K810)^2)/('1D'!$I$5*MAX(F810,
                                                        0.1)^2),
                                                1/3))),
                                    IFERROR(L810,
                                        0)-(MIN(ABS(IFERROR(U810,
                                                    0))*'1D'!$D$18,
                                            ABS((MAX('1D'!$D$16,
                                                        POWER((ABS(K810)^2)/('1D'!$I$5*MAX(F810,
                                                                    0.1)^2),
                                                            1/3)))-IFERROR(L810,
                                                    0))))))),
                        MAX('1D'!$D$16,
                            POWER((ABS(K810)^2)/('1D'!$I$5*MAX(F810,
                                        0.1)^2),
                                1/3))),
                    MAX('1D'!$D$16,
                        IFERROR(L810,
                            0)))))))</f>
        <v>2.0411692021517887</v>
      </c>
      <c r="M810" s="5">
        <f t="shared" ca="1" si="168"/>
        <v>10.614079851189301</v>
      </c>
      <c r="N810" s="5">
        <f t="shared" ca="1" si="169"/>
        <v>1.1434704692804873</v>
      </c>
      <c r="O810" s="5">
        <f t="shared" ca="1" si="170"/>
        <v>4.8002276894771132</v>
      </c>
      <c r="P810" s="5">
        <f t="shared" ca="1" si="171"/>
        <v>634.20366920215179</v>
      </c>
      <c r="Q810" s="5">
        <f ca="1">P810+((ABS(K810)/MAX(((F810)+(G810)*(L810))*(L810),
            0.000001))^2)/(2*'1D'!$I$5)</f>
        <v>635.37809253909484</v>
      </c>
      <c r="R810" s="5">
        <f ca="1">((ABS(K810)*'1D'!$D$6)/(MAX(((F810)+(G810)*(L810))*(L810),
            0.000001)*MAX(((((F810)+(G810)*(L810))*(L810))/MAX((F810)+2*(L810)*SQRT(1+(G810)^2),
                    0.000001))^(2/3),
            0.000001)))^2</f>
        <v>4.3358367565141456E-3</v>
      </c>
      <c r="S810" s="5">
        <f ca="1">ABS(ABS(K810)/MAX(((F810)+(G810)*(L810))*(L810),
        0.000001))/SQRT('1D'!$I$5*MAX((((F810)+(G810)*(L810))*(L810))/MAX((F810)+2*(G810)*(L810),
            0.000001),
        0.000001))</f>
        <v>1.0727235886044055</v>
      </c>
      <c r="T810" s="5">
        <f ca="1">((F810)*(L810)^2)/2+(G810)*(L810)^3/3+(ABS(K810)^2)/('1D'!$I$5*MAX(((F810)+(G810)*(L810))*(L810),
        0.000001))</f>
        <v>35.763412605541333</v>
      </c>
      <c r="U810" s="5">
        <f ca="1">IF($A$2=0,
    0,
    IFERROR(Q809-(((R809+R810)/2)*J810)-(IF(O809&gt;O810,
                '1D'!$D$8*((O809^2-O810^2)/(2*'1D'!$I$5)),
                '1D'!$D$9*((O810^2-O809^2)/(2*'1D'!$I$5)))+('1D'!$D$10*(ABS(I810)/90)*(MAX(O809^2,
                        O810^2)/(2*'1D'!$I$5))))-Q810,
        0))</f>
        <v>-3.8358367564796936E-3</v>
      </c>
      <c r="V810" s="5">
        <f ca="1">IF($A$2=0,
    1,
    IF(IFERROR(V809,
            0)=0,
        0,
        IFERROR(IF(ROUND(S810,
                    3)=1,
                1,
                IF(AND(ABS(U810)&lt;'1D'!$D$19,
                        S810&gt;1),
                    1,
                    0)),
            0)))</f>
        <v>0</v>
      </c>
      <c r="W810" s="5">
        <f ca="1">IF($A$2=0,
    MAX(MAX('1D'!$D$16,
            MAX('1D'!$D$16,
                POWER((ABS(K810)^2)/('1D'!$I$5*MAX(F810,
                            0.1)^2),
                    1/3))),
        IFERROR(W1396,
            MAX(MAX('1D'!$D$16,
                    MAX('1D'!$D$16,
                        POWER((ABS(K810)^2)/('1D'!$I$5*MAX(F810,
                                    0.1)^2),
                            1/3))),
                ($L$2)-E1396))),
    IF(IFERROR(AG811,
            0)=0,
        MAX(MAX('1D'!$D$16,
                MAX('1D'!$D$16,
                    POWER((ABS(K810)^2)/('1D'!$I$5*MAX(F810,
                                0.1)^2),
                        1/3))),
            IFERROR(W1396,
                MAX(MAX('1D'!$D$16,
                        MAX('1D'!$D$16,
                            POWER((ABS(K810)^2)/('1D'!$I$5*MAX(F810,
                                        0.1)^2),
                                1/3))),
                    ($L$2)-E1396))),
        IF(IFERROR(W810,
                0)=0,
            MAX(MAX('1D'!$D$16,
                    MAX('1D'!$D$16,
                        POWER((ABS(K810)^2)/('1D'!$I$5*MAX(F810,
                                    0.1)^2),
                            1/3))),
                IFERROR(W1396,
                    MAX(MAX('1D'!$D$16,
                            MAX('1D'!$D$16,
                                POWER((ABS(K810)^2)/('1D'!$I$5*MAX(F810,
                                            0.1)^2),
                                    1/3))),
                        ($L$2)-E1396))),
            IF(OR(IFERROR(AD810,
                        0)&gt;=1,
                    IFERROR(AD811,
                        0)&gt;=1),
                MAX('1D'!$D$16,
                    MAX('1D'!$D$16,
                        POWER((ABS(K810)^2)/('1D'!$I$5*MAX(F810,
                                    0.1)^2),
                            1/3))),
                IF(ABS(IFERROR(AF810,
                            0))&lt;'1D'!$D$19,
                    MAX(MAX('1D'!$D$16,
                            MAX('1D'!$D$16,
                                POWER((ABS(K810)^2)/('1D'!$I$5*MAX(F810,
                                            0.1)^2),
                                    1/3))),
                        IFERROR(W810,
                            0)),
                    MAX(MAX('1D'!$D$16,
                            MAX('1D'!$D$16,
                                POWER((ABS(K810)^2)/('1D'!$I$5*MAX(F810,
                                            0.1)^2),
                                    1/3))),
                        (IFERROR(W810,
                                0))+((IFERROR(AF810,
                                    0))*'1D'!$D$18)))))))</f>
        <v>2.1389677043987478</v>
      </c>
      <c r="X810" s="5">
        <f t="shared" ca="1" si="172"/>
        <v>11.122632062873489</v>
      </c>
      <c r="Y810" s="5">
        <f t="shared" ca="1" si="173"/>
        <v>1.1735290000551568</v>
      </c>
      <c r="Z810" s="5">
        <f t="shared" ca="1" si="174"/>
        <v>4.5807502857230418</v>
      </c>
      <c r="AA810" s="5">
        <f t="shared" ca="1" si="175"/>
        <v>634.30146770439876</v>
      </c>
      <c r="AB810" s="5">
        <f ca="1">AA810+((ABS(K810)/MAX(((F810)+(G810)*(W810))*(W810),
            0.000001))^2)/(2*'1D'!$I$5)</f>
        <v>635.37095155659813</v>
      </c>
      <c r="AC810" s="5">
        <f ca="1">((ABS(K810)*'1D'!$D$6)/(MAX(((F810)+(G810)*(W810))*(W810),
            0.000001)*MAX(((((F810)+(G810)*(W810))*(W810))/MAX((F810)+2*(W810)*SQRT(1+(G810)^2),
                    0.000001))^(2/3),
            0.000001)))^2</f>
        <v>3.8141460404132466E-3</v>
      </c>
      <c r="AD810" s="5">
        <f ca="1">ABS(ABS(K810)/MAX(((F810)+(G810)*(W810))*(W810),
        0.000001))/SQRT('1D'!$I$5*MAX((((F810)+(G810)*(W810))*(W810))/MAX((F810)+2*(G810)*(W810),
            0.000001),
        0.000001))</f>
        <v>1.0000000000000004</v>
      </c>
      <c r="AE810" s="5">
        <f ca="1">((F810)*(W810)^2)/2+(G810)*(W810)^3/3+(ABS(K810)^2)/('1D'!$I$5*MAX(((F810)+(G810)*(W810))*(W810),
        0.000001))</f>
        <v>35.686426155594638</v>
      </c>
      <c r="AF810" s="5">
        <f ca="1">IF($A$2=0,
    0,
    IFERROR(AB811+(((AC810+AC811)/2)*J811)+(IF(Z810&gt;Z811,
                '1D'!$D$8*((Z810^2-Z811^2)/(2*'1D'!$I$5)),
                '1D'!$D$9*((Z811^2-Z810^2)/(2*'1D'!$I$5)))+('1D'!$D$10*(ABS(I811)/90)*(MAX(Z810^2,
                        Z811^2)/(2*'1D'!$I$5))))-AB810,
        0))</f>
        <v>3.3141460404522149E-3</v>
      </c>
      <c r="AG810" s="5">
        <f ca="1">IF($A$2=0,
    1,
    IF(IFERROR(AG811,
            0)=0,
        0,
        IFERROR(IF(OR(ROUND(AD810,
                        3)&gt;=1,
                    AND(ABS(AF810)&lt;'1D'!$D$19,
                        AD810&lt;1)),
                1,
                0),
            0)))</f>
        <v>1</v>
      </c>
      <c r="AH810" s="5">
        <f ca="1">IFERROR(IF('1D'!V32="Supercritical",
        MAX('1D'!$D$16,
            IFERROR(L810,
                MAX('1D'!$D$16,
                    POWER((ABS(K810)^2)/('1D'!$I$5*MAX(F810,
                                0.1)^2),
                        1/3)))),
        IF('1D'!V32="Subcritical",
            MAX('1D'!$D$16,
                IFERROR(W810,
                    MAX('1D'!$D$16,
                        POWER((ABS(K810)^2)/('1D'!$I$5*MAX(F810,
                                    0.1)^2),
                            1/3)))),
            IF(IFERROR(T810,
                    -1E+99)&gt;=IFERROR(AE810,
                    -1E+99),
                MAX('1D'!$D$16,
                    IFERROR(L810,
                        MAX('1D'!$D$16,
                            POWER((ABS(K810)^2)/('1D'!$I$5*MAX(F810,
                                        0.1)^2),
                                1/3)))),
                MAX('1D'!$D$16,
                    IFERROR(W810,
                        MAX('1D'!$D$16,
                            POWER((ABS(K810)^2)/('1D'!$I$5*MAX(F810,
                                        0.1)^2),
                                1/3))))))),
    MAX('1D'!$D$16,
        POWER((ABS(K810)^2)/('1D'!$I$5*MAX(F810,
                    0.1)^2),
            1/3)))</f>
        <v>2.0411692021517887</v>
      </c>
      <c r="AI810" s="5">
        <f t="shared" ca="1" si="176"/>
        <v>634.20366920215179</v>
      </c>
      <c r="AJ810" s="5">
        <f ca="1">AI810+((ABS(K810)/MAX(((F810)+(G810)*(AH810))*(AH810),
            0.000001))^2)/(2*'1D'!$I$5)</f>
        <v>635.37809253909484</v>
      </c>
      <c r="AM810">
        <v>0</v>
      </c>
      <c r="AN810">
        <v>0</v>
      </c>
      <c r="AO810" s="5">
        <f t="shared" si="177"/>
        <v>0</v>
      </c>
      <c r="AP810" s="5">
        <f t="shared" si="181"/>
        <v>0</v>
      </c>
      <c r="AQ810" s="5">
        <f ca="1">ABS(ABS(K810)/MAX(((F810)+(G810)*(AH810))*(AH810),
        0.000001))/SQRT('1D'!$I$5*MAX((((F810)+(G810)*(AH810))*(AH810))/MAX((F810)+2*(G810)*(AH810),
            0.000001),
        0.000001))</f>
        <v>1.0727235886044055</v>
      </c>
      <c r="AR810" s="5" t="str">
        <f t="shared" ca="1" si="178"/>
        <v>Supercritical</v>
      </c>
      <c r="AS810" s="5">
        <f ca="1">((ABS(K810)*'1D'!$D$6)/(MAX(((F810)+(G810)*(AH810))*(AH810),
            0.000001)*MAX(((((F810)+(G810)*(AH810))*(AH810))/MAX((F810)+2*(AH810)*SQRT(1+(G810)^2),
                    0.000001))^(2/3),
            0.000001)))^2</f>
        <v>4.3358367565141456E-3</v>
      </c>
    </row>
    <row r="811" spans="1:45" x14ac:dyDescent="0.35">
      <c r="A811">
        <v>802</v>
      </c>
      <c r="B811">
        <v>800.99599999999998</v>
      </c>
      <c r="C811">
        <v>616089.70299999998</v>
      </c>
      <c r="D811">
        <v>3097205.8790000002</v>
      </c>
      <c r="E811">
        <v>632.16200000000003</v>
      </c>
      <c r="F811">
        <v>5.2</v>
      </c>
      <c r="G811">
        <v>0</v>
      </c>
      <c r="H811" t="s">
        <v>176</v>
      </c>
      <c r="I811">
        <v>0</v>
      </c>
      <c r="J811" s="5">
        <f t="shared" si="179"/>
        <v>1</v>
      </c>
      <c r="K811" s="5">
        <f t="shared" ca="1" si="180"/>
        <v>50.95</v>
      </c>
      <c r="L811" s="5">
        <f ca="1">IF($A$2=0,
    IFERROR(L810,
        MAX('1D'!$D$16,
            POWER((ABS(K811)^2)/('1D'!$I$5*MAX(F811,
                        0.1)^2),
                1/3))),
    IF(IFERROR(V810,
            0)=0,
        IFERROR(L810,
            MAX('1D'!$D$16,
                POWER((ABS(K811)^2)/('1D'!$I$5*MAX(F811,
                            0.1)^2),
                    1/3))),
        IF(OR(IFERROR(L811,
                    0)=0,
                IFERROR(S810,
                    0)&lt;1,
                IFERROR(S811,
                    0)&lt;1),
            MAX('1D'!$D$16,
                POWER((ABS(K811)^2)/('1D'!$I$5*MAX(F811,
                            0.1)^2),
                    1/3)),
            IF(IFERROR(U811,
                    0)&gt;0,
                MAX('1D'!$D$16,
                    IFERROR(L811,
                        0)+((IFERROR(U811,
                                0))*'1D'!$D$18*IF((IFERROR(S811,
                                    0))&lt;1,
                            1,
                            -1))),
                IF(IFERROR(U811,
                        0)&lt;0,
                    IF(ABS((MAX('1D'!$D$16,
                                    POWER((ABS(K811)^2)/('1D'!$I$5*MAX(F811,
                                                0.1)^2),
                                        1/3)))-IFERROR(L811,
                                0))&gt;'1D'!$D$19,
                        MAX('1D'!$D$16,
                            IF((MAX('1D'!$D$16,
                                        POWER((ABS(K811)^2)/('1D'!$I$5*MAX(F811,
                                                    0.1)^2),
                                            1/3)))&gt;IFERROR(L811,
                                    0),
                                MIN((MAX('1D'!$D$16,
                                            POWER((ABS(K811)^2)/('1D'!$I$5*MAX(F811,
                                                        0.1)^2),
                                                1/3))),
                                    IFERROR(L811,
                                        0)+(MIN(ABS(IFERROR(U811,
                                                    0))*'1D'!$D$18,
                                            ABS((MAX('1D'!$D$16,
                                                        POWER((ABS(K811)^2)/('1D'!$I$5*MAX(F811,
                                                                    0.1)^2),
                                                            1/3)))-IFERROR(L811,
                                                    0))))),
                                MAX((MAX('1D'!$D$16,
                                            POWER((ABS(K811)^2)/('1D'!$I$5*MAX(F811,
                                                        0.1)^2),
                                                1/3))),
                                    IFERROR(L811,
                                        0)-(MIN(ABS(IFERROR(U811,
                                                    0))*'1D'!$D$18,
                                            ABS((MAX('1D'!$D$16,
                                                        POWER((ABS(K811)^2)/('1D'!$I$5*MAX(F811,
                                                                    0.1)^2),
                                                            1/3)))-IFERROR(L811,
                                                    0))))))),
                        MAX('1D'!$D$16,
                            POWER((ABS(K811)^2)/('1D'!$I$5*MAX(F811,
                                        0.1)^2),
                                1/3))),
                    MAX('1D'!$D$16,
                        IFERROR(L811,
                            0)))))))</f>
        <v>2.0411692021517887</v>
      </c>
      <c r="M811" s="5">
        <f t="shared" ca="1" si="168"/>
        <v>10.614079851189301</v>
      </c>
      <c r="N811" s="5">
        <f t="shared" ca="1" si="169"/>
        <v>1.1434704692804873</v>
      </c>
      <c r="O811" s="5">
        <f t="shared" ca="1" si="170"/>
        <v>4.8002276894771132</v>
      </c>
      <c r="P811" s="5">
        <f t="shared" ca="1" si="171"/>
        <v>634.2031692021518</v>
      </c>
      <c r="Q811" s="5">
        <f ca="1">P811+((ABS(K811)/MAX(((F811)+(G811)*(L811))*(L811),
            0.000001))^2)/(2*'1D'!$I$5)</f>
        <v>635.37759253909485</v>
      </c>
      <c r="R811" s="5">
        <f ca="1">((ABS(K811)*'1D'!$D$6)/(MAX(((F811)+(G811)*(L811))*(L811),
            0.000001)*MAX(((((F811)+(G811)*(L811))*(L811))/MAX((F811)+2*(L811)*SQRT(1+(G811)^2),
                    0.000001))^(2/3),
            0.000001)))^2</f>
        <v>4.3358367565141456E-3</v>
      </c>
      <c r="S811" s="5">
        <f ca="1">ABS(ABS(K811)/MAX(((F811)+(G811)*(L811))*(L811),
        0.000001))/SQRT('1D'!$I$5*MAX((((F811)+(G811)*(L811))*(L811))/MAX((F811)+2*(G811)*(L811),
            0.000001),
        0.000001))</f>
        <v>1.0727235886044055</v>
      </c>
      <c r="T811" s="5">
        <f ca="1">((F811)*(L811)^2)/2+(G811)*(L811)^3/3+(ABS(K811)^2)/('1D'!$I$5*MAX(((F811)+(G811)*(L811))*(L811),
        0.000001))</f>
        <v>35.763412605541333</v>
      </c>
      <c r="U811" s="5">
        <f ca="1">IF($A$2=0,
    0,
    IFERROR(Q810-(((R810+R811)/2)*J811)-(IF(O810&gt;O811,
                '1D'!$D$8*((O810^2-O811^2)/(2*'1D'!$I$5)),
                '1D'!$D$9*((O811^2-O810^2)/(2*'1D'!$I$5)))+('1D'!$D$10*(ABS(I811)/90)*(MAX(O810^2,
                        O811^2)/(2*'1D'!$I$5))))-Q811,
        0))</f>
        <v>-3.8358367564796936E-3</v>
      </c>
      <c r="V811" s="5">
        <f ca="1">IF($A$2=0,
    1,
    IF(IFERROR(V810,
            0)=0,
        0,
        IFERROR(IF(ROUND(S811,
                    3)=1,
                1,
                IF(AND(ABS(U811)&lt;'1D'!$D$19,
                        S811&gt;1),
                    1,
                    0)),
            0)))</f>
        <v>0</v>
      </c>
      <c r="W811" s="5">
        <f ca="1">IF($A$2=0,
    MAX(MAX('1D'!$D$16,
            MAX('1D'!$D$16,
                POWER((ABS(K811)^2)/('1D'!$I$5*MAX(F811,
                            0.1)^2),
                    1/3))),
        IFERROR(W1396,
            MAX(MAX('1D'!$D$16,
                    MAX('1D'!$D$16,
                        POWER((ABS(K811)^2)/('1D'!$I$5*MAX(F811,
                                    0.1)^2),
                            1/3))),
                ($L$2)-E1396))),
    IF(IFERROR(AG812,
            0)=0,
        MAX(MAX('1D'!$D$16,
                MAX('1D'!$D$16,
                    POWER((ABS(K811)^2)/('1D'!$I$5*MAX(F811,
                                0.1)^2),
                        1/3))),
            IFERROR(W1396,
                MAX(MAX('1D'!$D$16,
                        MAX('1D'!$D$16,
                            POWER((ABS(K811)^2)/('1D'!$I$5*MAX(F811,
                                        0.1)^2),
                                1/3))),
                    ($L$2)-E1396))),
        IF(IFERROR(W811,
                0)=0,
            MAX(MAX('1D'!$D$16,
                    MAX('1D'!$D$16,
                        POWER((ABS(K811)^2)/('1D'!$I$5*MAX(F811,
                                    0.1)^2),
                            1/3))),
                IFERROR(W1396,
                    MAX(MAX('1D'!$D$16,
                            MAX('1D'!$D$16,
                                POWER((ABS(K811)^2)/('1D'!$I$5*MAX(F811,
                                            0.1)^2),
                                    1/3))),
                        ($L$2)-E1396))),
            IF(OR(IFERROR(AD811,
                        0)&gt;=1,
                    IFERROR(AD812,
                        0)&gt;=1),
                MAX('1D'!$D$16,
                    MAX('1D'!$D$16,
                        POWER((ABS(K811)^2)/('1D'!$I$5*MAX(F811,
                                    0.1)^2),
                            1/3))),
                IF(ABS(IFERROR(AF811,
                            0))&lt;'1D'!$D$19,
                    MAX(MAX('1D'!$D$16,
                            MAX('1D'!$D$16,
                                POWER((ABS(K811)^2)/('1D'!$I$5*MAX(F811,
                                            0.1)^2),
                                    1/3))),
                        IFERROR(W811,
                            0)),
                    MAX(MAX('1D'!$D$16,
                            MAX('1D'!$D$16,
                                POWER((ABS(K811)^2)/('1D'!$I$5*MAX(F811,
                                            0.1)^2),
                                    1/3))),
                        (IFERROR(W811,
                                0))+((IFERROR(AF811,
                                    0))*'1D'!$D$18)))))))</f>
        <v>2.1389677043987478</v>
      </c>
      <c r="X811" s="5">
        <f t="shared" ca="1" si="172"/>
        <v>11.122632062873489</v>
      </c>
      <c r="Y811" s="5">
        <f t="shared" ca="1" si="173"/>
        <v>1.1735290000551568</v>
      </c>
      <c r="Z811" s="5">
        <f t="shared" ca="1" si="174"/>
        <v>4.5807502857230418</v>
      </c>
      <c r="AA811" s="5">
        <f t="shared" ca="1" si="175"/>
        <v>634.30096770439877</v>
      </c>
      <c r="AB811" s="5">
        <f ca="1">AA811+((ABS(K811)/MAX(((F811)+(G811)*(W811))*(W811),
            0.000001))^2)/(2*'1D'!$I$5)</f>
        <v>635.37045155659814</v>
      </c>
      <c r="AC811" s="5">
        <f ca="1">((ABS(K811)*'1D'!$D$6)/(MAX(((F811)+(G811)*(W811))*(W811),
            0.000001)*MAX(((((F811)+(G811)*(W811))*(W811))/MAX((F811)+2*(W811)*SQRT(1+(G811)^2),
                    0.000001))^(2/3),
            0.000001)))^2</f>
        <v>3.8141460404132466E-3</v>
      </c>
      <c r="AD811" s="5">
        <f ca="1">ABS(ABS(K811)/MAX(((F811)+(G811)*(W811))*(W811),
        0.000001))/SQRT('1D'!$I$5*MAX((((F811)+(G811)*(W811))*(W811))/MAX((F811)+2*(G811)*(W811),
            0.000001),
        0.000001))</f>
        <v>1.0000000000000004</v>
      </c>
      <c r="AE811" s="5">
        <f ca="1">((F811)*(W811)^2)/2+(G811)*(W811)^3/3+(ABS(K811)^2)/('1D'!$I$5*MAX(((F811)+(G811)*(W811))*(W811),
        0.000001))</f>
        <v>35.686426155594638</v>
      </c>
      <c r="AF811" s="5">
        <f ca="1">IF($A$2=0,
    0,
    IFERROR(AB812+(((AC811+AC812)/2)*J812)+(IF(Z811&gt;Z812,
                '1D'!$D$8*((Z811^2-Z812^2)/(2*'1D'!$I$5)),
                '1D'!$D$9*((Z812^2-Z811^2)/(2*'1D'!$I$5)))+('1D'!$D$10*(ABS(I812)/90)*(MAX(Z811^2,
                        Z812^2)/(2*'1D'!$I$5))))-AB811,
        0))</f>
        <v>3.411932860331035E-3</v>
      </c>
      <c r="AG811" s="5">
        <f ca="1">IF($A$2=0,
    1,
    IF(IFERROR(AG812,
            0)=0,
        0,
        IFERROR(IF(OR(ROUND(AD811,
                        3)&gt;=1,
                    AND(ABS(AF811)&lt;'1D'!$D$19,
                        AD811&lt;1)),
                1,
                0),
            0)))</f>
        <v>1</v>
      </c>
      <c r="AH811" s="5">
        <f ca="1">IFERROR(IF('1D'!V32="Supercritical",
        MAX('1D'!$D$16,
            IFERROR(L811,
                MAX('1D'!$D$16,
                    POWER((ABS(K811)^2)/('1D'!$I$5*MAX(F811,
                                0.1)^2),
                        1/3)))),
        IF('1D'!V32="Subcritical",
            MAX('1D'!$D$16,
                IFERROR(W811,
                    MAX('1D'!$D$16,
                        POWER((ABS(K811)^2)/('1D'!$I$5*MAX(F811,
                                    0.1)^2),
                            1/3)))),
            IF(IFERROR(T811,
                    -1E+99)&gt;=IFERROR(AE811,
                    -1E+99),
                MAX('1D'!$D$16,
                    IFERROR(L811,
                        MAX('1D'!$D$16,
                            POWER((ABS(K811)^2)/('1D'!$I$5*MAX(F811,
                                        0.1)^2),
                                1/3)))),
                MAX('1D'!$D$16,
                    IFERROR(W811,
                        MAX('1D'!$D$16,
                            POWER((ABS(K811)^2)/('1D'!$I$5*MAX(F811,
                                        0.1)^2),
                                1/3))))))),
    MAX('1D'!$D$16,
        POWER((ABS(K811)^2)/('1D'!$I$5*MAX(F811,
                    0.1)^2),
            1/3)))</f>
        <v>2.0411692021517887</v>
      </c>
      <c r="AI811" s="5">
        <f t="shared" ca="1" si="176"/>
        <v>634.2031692021518</v>
      </c>
      <c r="AJ811" s="5">
        <f ca="1">AI811+((ABS(K811)/MAX(((F811)+(G811)*(AH811))*(AH811),
            0.000001))^2)/(2*'1D'!$I$5)</f>
        <v>635.37759253909485</v>
      </c>
      <c r="AM811">
        <v>0</v>
      </c>
      <c r="AN811">
        <v>0</v>
      </c>
      <c r="AO811" s="5">
        <f t="shared" si="177"/>
        <v>0</v>
      </c>
      <c r="AP811" s="5">
        <f t="shared" si="181"/>
        <v>0</v>
      </c>
      <c r="AQ811" s="5">
        <f ca="1">ABS(ABS(K811)/MAX(((F811)+(G811)*(AH811))*(AH811),
        0.000001))/SQRT('1D'!$I$5*MAX((((F811)+(G811)*(AH811))*(AH811))/MAX((F811)+2*(G811)*(AH811),
            0.000001),
        0.000001))</f>
        <v>1.0727235886044055</v>
      </c>
      <c r="AR811" s="5" t="str">
        <f t="shared" ca="1" si="178"/>
        <v>Supercritical</v>
      </c>
      <c r="AS811" s="5">
        <f ca="1">((ABS(K811)*'1D'!$D$6)/(MAX(((F811)+(G811)*(AH811))*(AH811),
            0.000001)*MAX(((((F811)+(G811)*(AH811))*(AH811))/MAX((F811)+2*(AH811)*SQRT(1+(G811)^2),
                    0.000001))^(2/3),
            0.000001)))^2</f>
        <v>4.3358367565141456E-3</v>
      </c>
    </row>
    <row r="812" spans="1:45" x14ac:dyDescent="0.35">
      <c r="A812">
        <v>803</v>
      </c>
      <c r="B812">
        <v>801.995</v>
      </c>
      <c r="C812">
        <v>616089.66099999996</v>
      </c>
      <c r="D812">
        <v>3097204.88</v>
      </c>
      <c r="E812">
        <v>632.16150000000005</v>
      </c>
      <c r="F812">
        <v>5.2</v>
      </c>
      <c r="G812">
        <v>0</v>
      </c>
      <c r="H812" t="s">
        <v>176</v>
      </c>
      <c r="I812">
        <v>5.7000000000000002E-2</v>
      </c>
      <c r="J812" s="5">
        <f t="shared" si="179"/>
        <v>0.99900000000002365</v>
      </c>
      <c r="K812" s="5">
        <f t="shared" ca="1" si="180"/>
        <v>50.95</v>
      </c>
      <c r="L812" s="5">
        <f ca="1">IF($A$2=0,
    IFERROR(L811,
        MAX('1D'!$D$16,
            POWER((ABS(K812)^2)/('1D'!$I$5*MAX(F812,
                        0.1)^2),
                1/3))),
    IF(IFERROR(V811,
            0)=0,
        IFERROR(L811,
            MAX('1D'!$D$16,
                POWER((ABS(K812)^2)/('1D'!$I$5*MAX(F812,
                            0.1)^2),
                    1/3))),
        IF(OR(IFERROR(L812,
                    0)=0,
                IFERROR(S811,
                    0)&lt;1,
                IFERROR(S812,
                    0)&lt;1),
            MAX('1D'!$D$16,
                POWER((ABS(K812)^2)/('1D'!$I$5*MAX(F812,
                            0.1)^2),
                    1/3)),
            IF(IFERROR(U812,
                    0)&gt;0,
                MAX('1D'!$D$16,
                    IFERROR(L812,
                        0)+((IFERROR(U812,
                                0))*'1D'!$D$18*IF((IFERROR(S812,
                                    0))&lt;1,
                            1,
                            -1))),
                IF(IFERROR(U812,
                        0)&lt;0,
                    IF(ABS((MAX('1D'!$D$16,
                                    POWER((ABS(K812)^2)/('1D'!$I$5*MAX(F812,
                                                0.1)^2),
                                        1/3)))-IFERROR(L812,
                                0))&gt;'1D'!$D$19,
                        MAX('1D'!$D$16,
                            IF((MAX('1D'!$D$16,
                                        POWER((ABS(K812)^2)/('1D'!$I$5*MAX(F812,
                                                    0.1)^2),
                                            1/3)))&gt;IFERROR(L812,
                                    0),
                                MIN((MAX('1D'!$D$16,
                                            POWER((ABS(K812)^2)/('1D'!$I$5*MAX(F812,
                                                        0.1)^2),
                                                1/3))),
                                    IFERROR(L812,
                                        0)+(MIN(ABS(IFERROR(U812,
                                                    0))*'1D'!$D$18,
                                            ABS((MAX('1D'!$D$16,
                                                        POWER((ABS(K812)^2)/('1D'!$I$5*MAX(F812,
                                                                    0.1)^2),
                                                            1/3)))-IFERROR(L812,
                                                    0))))),
                                MAX((MAX('1D'!$D$16,
                                            POWER((ABS(K812)^2)/('1D'!$I$5*MAX(F812,
                                                        0.1)^2),
                                                1/3))),
                                    IFERROR(L812,
                                        0)-(MIN(ABS(IFERROR(U812,
                                                    0))*'1D'!$D$18,
                                            ABS((MAX('1D'!$D$16,
                                                        POWER((ABS(K812)^2)/('1D'!$I$5*MAX(F812,
                                                                    0.1)^2),
                                                            1/3)))-IFERROR(L812,
                                                    0))))))),
                        MAX('1D'!$D$16,
                            POWER((ABS(K812)^2)/('1D'!$I$5*MAX(F812,
                                        0.1)^2),
                                1/3))),
                    MAX('1D'!$D$16,
                        IFERROR(L812,
                            0)))))))</f>
        <v>2.0411692021517887</v>
      </c>
      <c r="M812" s="5">
        <f t="shared" ca="1" si="168"/>
        <v>10.614079851189301</v>
      </c>
      <c r="N812" s="5">
        <f t="shared" ca="1" si="169"/>
        <v>1.1434704692804873</v>
      </c>
      <c r="O812" s="5">
        <f t="shared" ca="1" si="170"/>
        <v>4.8002276894771132</v>
      </c>
      <c r="P812" s="5">
        <f t="shared" ca="1" si="171"/>
        <v>634.20266920215181</v>
      </c>
      <c r="Q812" s="5">
        <f ca="1">P812+((ABS(K812)/MAX(((F812)+(G812)*(L812))*(L812),
            0.000001))^2)/(2*'1D'!$I$5)</f>
        <v>635.37709253909486</v>
      </c>
      <c r="R812" s="5">
        <f ca="1">((ABS(K812)*'1D'!$D$6)/(MAX(((F812)+(G812)*(L812))*(L812),
            0.000001)*MAX(((((F812)+(G812)*(L812))*(L812))/MAX((F812)+2*(L812)*SQRT(1+(G812)^2),
                    0.000001))^(2/3),
            0.000001)))^2</f>
        <v>4.3358367565141456E-3</v>
      </c>
      <c r="S812" s="5">
        <f ca="1">ABS(ABS(K812)/MAX(((F812)+(G812)*(L812))*(L812),
        0.000001))/SQRT('1D'!$I$5*MAX((((F812)+(G812)*(L812))*(L812))/MAX((F812)+2*(G812)*(L812),
            0.000001),
        0.000001))</f>
        <v>1.0727235886044055</v>
      </c>
      <c r="T812" s="5">
        <f ca="1">((F812)*(L812)^2)/2+(G812)*(L812)^3/3+(ABS(K812)^2)/('1D'!$I$5*MAX(((F812)+(G812)*(L812))*(L812),
        0.000001))</f>
        <v>35.763412605541333</v>
      </c>
      <c r="U812" s="5">
        <f ca="1">IF($A$2=0,
    0,
    IFERROR(Q811-(((R811+R812)/2)*J812)-(IF(O811&gt;O812,
                '1D'!$D$8*((O811^2-O812^2)/(2*'1D'!$I$5)),
                '1D'!$D$9*((O812^2-O811^2)/(2*'1D'!$I$5)))+('1D'!$D$10*(ABS(I812)/90)*(MAX(O811^2,
                        O812^2)/(2*'1D'!$I$5))))-Q812,
        0))</f>
        <v>-3.9430711367458571E-3</v>
      </c>
      <c r="V812" s="5">
        <f ca="1">IF($A$2=0,
    1,
    IF(IFERROR(V811,
            0)=0,
        0,
        IFERROR(IF(ROUND(S812,
                    3)=1,
                1,
                IF(AND(ABS(U812)&lt;'1D'!$D$19,
                        S812&gt;1),
                    1,
                    0)),
            0)))</f>
        <v>0</v>
      </c>
      <c r="W812" s="5">
        <f ca="1">IF($A$2=0,
    MAX(MAX('1D'!$D$16,
            MAX('1D'!$D$16,
                POWER((ABS(K812)^2)/('1D'!$I$5*MAX(F812,
                            0.1)^2),
                    1/3))),
        IFERROR(W1396,
            MAX(MAX('1D'!$D$16,
                    MAX('1D'!$D$16,
                        POWER((ABS(K812)^2)/('1D'!$I$5*MAX(F812,
                                    0.1)^2),
                            1/3))),
                ($L$2)-E1396))),
    IF(IFERROR(AG813,
            0)=0,
        MAX(MAX('1D'!$D$16,
                MAX('1D'!$D$16,
                    POWER((ABS(K812)^2)/('1D'!$I$5*MAX(F812,
                                0.1)^2),
                        1/3))),
            IFERROR(W1396,
                MAX(MAX('1D'!$D$16,
                        MAX('1D'!$D$16,
                            POWER((ABS(K812)^2)/('1D'!$I$5*MAX(F812,
                                        0.1)^2),
                                1/3))),
                    ($L$2)-E1396))),
        IF(IFERROR(W812,
                0)=0,
            MAX(MAX('1D'!$D$16,
                    MAX('1D'!$D$16,
                        POWER((ABS(K812)^2)/('1D'!$I$5*MAX(F812,
                                    0.1)^2),
                            1/3))),
                IFERROR(W1396,
                    MAX(MAX('1D'!$D$16,
                            MAX('1D'!$D$16,
                                POWER((ABS(K812)^2)/('1D'!$I$5*MAX(F812,
                                            0.1)^2),
                                    1/3))),
                        ($L$2)-E1396))),
            IF(OR(IFERROR(AD812,
                        0)&gt;=1,
                    IFERROR(AD813,
                        0)&gt;=1),
                MAX('1D'!$D$16,
                    MAX('1D'!$D$16,
                        POWER((ABS(K812)^2)/('1D'!$I$5*MAX(F812,
                                    0.1)^2),
                            1/3))),
                IF(ABS(IFERROR(AF812,
                            0))&lt;'1D'!$D$19,
                    MAX(MAX('1D'!$D$16,
                            MAX('1D'!$D$16,
                                POWER((ABS(K812)^2)/('1D'!$I$5*MAX(F812,
                                            0.1)^2),
                                    1/3))),
                        IFERROR(W812,
                            0)),
                    MAX(MAX('1D'!$D$16,
                            MAX('1D'!$D$16,
                                POWER((ABS(K812)^2)/('1D'!$I$5*MAX(F812,
                                            0.1)^2),
                                    1/3))),
                        (IFERROR(W812,
                                0))+((IFERROR(AF812,
                                    0))*'1D'!$D$18)))))))</f>
        <v>2.1389677043987478</v>
      </c>
      <c r="X812" s="5">
        <f t="shared" ca="1" si="172"/>
        <v>11.122632062873489</v>
      </c>
      <c r="Y812" s="5">
        <f t="shared" ca="1" si="173"/>
        <v>1.1735290000551568</v>
      </c>
      <c r="Z812" s="5">
        <f t="shared" ca="1" si="174"/>
        <v>4.5807502857230418</v>
      </c>
      <c r="AA812" s="5">
        <f t="shared" ca="1" si="175"/>
        <v>634.30046770439878</v>
      </c>
      <c r="AB812" s="5">
        <f ca="1">AA812+((ABS(K812)/MAX(((F812)+(G812)*(W812))*(W812),
            0.000001))^2)/(2*'1D'!$I$5)</f>
        <v>635.36995155659815</v>
      </c>
      <c r="AC812" s="5">
        <f ca="1">((ABS(K812)*'1D'!$D$6)/(MAX(((F812)+(G812)*(W812))*(W812),
            0.000001)*MAX(((((F812)+(G812)*(W812))*(W812))/MAX((F812)+2*(W812)*SQRT(1+(G812)^2),
                    0.000001))^(2/3),
            0.000001)))^2</f>
        <v>3.8141460404132466E-3</v>
      </c>
      <c r="AD812" s="5">
        <f ca="1">ABS(ABS(K812)/MAX(((F812)+(G812)*(W812))*(W812),
        0.000001))/SQRT('1D'!$I$5*MAX((((F812)+(G812)*(W812))*(W812))/MAX((F812)+2*(G812)*(W812),
            0.000001),
        0.000001))</f>
        <v>1.0000000000000004</v>
      </c>
      <c r="AE812" s="5">
        <f ca="1">((F812)*(W812)^2)/2+(G812)*(W812)^3/3+(ABS(K812)^2)/('1D'!$I$5*MAX(((F812)+(G812)*(W812))*(W812),
        0.000001))</f>
        <v>35.686426155594638</v>
      </c>
      <c r="AF812" s="5">
        <f ca="1">IF($A$2=0,
    0,
    IFERROR(AB813+(((AC812+AC813)/2)*J813)+(IF(Z812&gt;Z813,
                '1D'!$D$8*((Z812^2-Z813^2)/(2*'1D'!$I$5)),
                '1D'!$D$9*((Z813^2-Z812^2)/(2*'1D'!$I$5)))+('1D'!$D$10*(ABS(I813)/90)*(MAX(Z812^2,
                        Z813^2)/(2*'1D'!$I$5))))-AB812,
        0))</f>
        <v>3.4157470063291839E-3</v>
      </c>
      <c r="AG812" s="5">
        <f ca="1">IF($A$2=0,
    1,
    IF(IFERROR(AG813,
            0)=0,
        0,
        IFERROR(IF(OR(ROUND(AD812,
                        3)&gt;=1,
                    AND(ABS(AF812)&lt;'1D'!$D$19,
                        AD812&lt;1)),
                1,
                0),
            0)))</f>
        <v>1</v>
      </c>
      <c r="AH812" s="5">
        <f ca="1">IFERROR(IF('1D'!V32="Supercritical",
        MAX('1D'!$D$16,
            IFERROR(L812,
                MAX('1D'!$D$16,
                    POWER((ABS(K812)^2)/('1D'!$I$5*MAX(F812,
                                0.1)^2),
                        1/3)))),
        IF('1D'!V32="Subcritical",
            MAX('1D'!$D$16,
                IFERROR(W812,
                    MAX('1D'!$D$16,
                        POWER((ABS(K812)^2)/('1D'!$I$5*MAX(F812,
                                    0.1)^2),
                            1/3)))),
            IF(IFERROR(T812,
                    -1E+99)&gt;=IFERROR(AE812,
                    -1E+99),
                MAX('1D'!$D$16,
                    IFERROR(L812,
                        MAX('1D'!$D$16,
                            POWER((ABS(K812)^2)/('1D'!$I$5*MAX(F812,
                                        0.1)^2),
                                1/3)))),
                MAX('1D'!$D$16,
                    IFERROR(W812,
                        MAX('1D'!$D$16,
                            POWER((ABS(K812)^2)/('1D'!$I$5*MAX(F812,
                                        0.1)^2),
                                1/3))))))),
    MAX('1D'!$D$16,
        POWER((ABS(K812)^2)/('1D'!$I$5*MAX(F812,
                    0.1)^2),
            1/3)))</f>
        <v>2.0411692021517887</v>
      </c>
      <c r="AI812" s="5">
        <f t="shared" ca="1" si="176"/>
        <v>634.20266920215181</v>
      </c>
      <c r="AJ812" s="5">
        <f ca="1">AI812+((ABS(K812)/MAX(((F812)+(G812)*(AH812))*(AH812),
            0.000001))^2)/(2*'1D'!$I$5)</f>
        <v>635.37709253909486</v>
      </c>
      <c r="AM812">
        <v>0</v>
      </c>
      <c r="AN812">
        <v>0</v>
      </c>
      <c r="AO812" s="5">
        <f t="shared" si="177"/>
        <v>0</v>
      </c>
      <c r="AP812" s="5">
        <f t="shared" si="181"/>
        <v>0</v>
      </c>
      <c r="AQ812" s="5">
        <f ca="1">ABS(ABS(K812)/MAX(((F812)+(G812)*(AH812))*(AH812),
        0.000001))/SQRT('1D'!$I$5*MAX((((F812)+(G812)*(AH812))*(AH812))/MAX((F812)+2*(G812)*(AH812),
            0.000001),
        0.000001))</f>
        <v>1.0727235886044055</v>
      </c>
      <c r="AR812" s="5" t="str">
        <f t="shared" ca="1" si="178"/>
        <v>Supercritical</v>
      </c>
      <c r="AS812" s="5">
        <f ca="1">((ABS(K812)*'1D'!$D$6)/(MAX(((F812)+(G812)*(AH812))*(AH812),
            0.000001)*MAX(((((F812)+(G812)*(AH812))*(AH812))/MAX((F812)+2*(AH812)*SQRT(1+(G812)^2),
                    0.000001))^(2/3),
            0.000001)))^2</f>
        <v>4.3358367565141456E-3</v>
      </c>
    </row>
    <row r="813" spans="1:45" x14ac:dyDescent="0.35">
      <c r="A813">
        <v>804</v>
      </c>
      <c r="B813">
        <v>802.995</v>
      </c>
      <c r="C813">
        <v>616089.61800000002</v>
      </c>
      <c r="D813">
        <v>3097203.8810000001</v>
      </c>
      <c r="E813">
        <v>632.16099999999994</v>
      </c>
      <c r="F813">
        <v>5.2</v>
      </c>
      <c r="G813">
        <v>0</v>
      </c>
      <c r="H813" t="s">
        <v>176</v>
      </c>
      <c r="I813">
        <v>5.7000000000000002E-2</v>
      </c>
      <c r="J813" s="5">
        <f t="shared" si="179"/>
        <v>1</v>
      </c>
      <c r="K813" s="5">
        <f t="shared" ca="1" si="180"/>
        <v>50.95</v>
      </c>
      <c r="L813" s="5">
        <f ca="1">IF($A$2=0,
    IFERROR(L812,
        MAX('1D'!$D$16,
            POWER((ABS(K813)^2)/('1D'!$I$5*MAX(F813,
                        0.1)^2),
                1/3))),
    IF(IFERROR(V812,
            0)=0,
        IFERROR(L812,
            MAX('1D'!$D$16,
                POWER((ABS(K813)^2)/('1D'!$I$5*MAX(F813,
                            0.1)^2),
                    1/3))),
        IF(OR(IFERROR(L813,
                    0)=0,
                IFERROR(S812,
                    0)&lt;1,
                IFERROR(S813,
                    0)&lt;1),
            MAX('1D'!$D$16,
                POWER((ABS(K813)^2)/('1D'!$I$5*MAX(F813,
                            0.1)^2),
                    1/3)),
            IF(IFERROR(U813,
                    0)&gt;0,
                MAX('1D'!$D$16,
                    IFERROR(L813,
                        0)+((IFERROR(U813,
                                0))*'1D'!$D$18*IF((IFERROR(S813,
                                    0))&lt;1,
                            1,
                            -1))),
                IF(IFERROR(U813,
                        0)&lt;0,
                    IF(ABS((MAX('1D'!$D$16,
                                    POWER((ABS(K813)^2)/('1D'!$I$5*MAX(F813,
                                                0.1)^2),
                                        1/3)))-IFERROR(L813,
                                0))&gt;'1D'!$D$19,
                        MAX('1D'!$D$16,
                            IF((MAX('1D'!$D$16,
                                        POWER((ABS(K813)^2)/('1D'!$I$5*MAX(F813,
                                                    0.1)^2),
                                            1/3)))&gt;IFERROR(L813,
                                    0),
                                MIN((MAX('1D'!$D$16,
                                            POWER((ABS(K813)^2)/('1D'!$I$5*MAX(F813,
                                                        0.1)^2),
                                                1/3))),
                                    IFERROR(L813,
                                        0)+(MIN(ABS(IFERROR(U813,
                                                    0))*'1D'!$D$18,
                                            ABS((MAX('1D'!$D$16,
                                                        POWER((ABS(K813)^2)/('1D'!$I$5*MAX(F813,
                                                                    0.1)^2),
                                                            1/3)))-IFERROR(L813,
                                                    0))))),
                                MAX((MAX('1D'!$D$16,
                                            POWER((ABS(K813)^2)/('1D'!$I$5*MAX(F813,
                                                        0.1)^2),
                                                1/3))),
                                    IFERROR(L813,
                                        0)-(MIN(ABS(IFERROR(U813,
                                                    0))*'1D'!$D$18,
                                            ABS((MAX('1D'!$D$16,
                                                        POWER((ABS(K813)^2)/('1D'!$I$5*MAX(F813,
                                                                    0.1)^2),
                                                            1/3)))-IFERROR(L813,
                                                    0))))))),
                        MAX('1D'!$D$16,
                            POWER((ABS(K813)^2)/('1D'!$I$5*MAX(F813,
                                        0.1)^2),
                                1/3))),
                    MAX('1D'!$D$16,
                        IFERROR(L813,
                            0)))))))</f>
        <v>2.0411692021517887</v>
      </c>
      <c r="M813" s="5">
        <f t="shared" ca="1" si="168"/>
        <v>10.614079851189301</v>
      </c>
      <c r="N813" s="5">
        <f t="shared" ca="1" si="169"/>
        <v>1.1434704692804873</v>
      </c>
      <c r="O813" s="5">
        <f t="shared" ca="1" si="170"/>
        <v>4.8002276894771132</v>
      </c>
      <c r="P813" s="5">
        <f t="shared" ca="1" si="171"/>
        <v>634.20216920215171</v>
      </c>
      <c r="Q813" s="5">
        <f ca="1">P813+((ABS(K813)/MAX(((F813)+(G813)*(L813))*(L813),
            0.000001))^2)/(2*'1D'!$I$5)</f>
        <v>635.37659253909476</v>
      </c>
      <c r="R813" s="5">
        <f ca="1">((ABS(K813)*'1D'!$D$6)/(MAX(((F813)+(G813)*(L813))*(L813),
            0.000001)*MAX(((((F813)+(G813)*(L813))*(L813))/MAX((F813)+2*(L813)*SQRT(1+(G813)^2),
                    0.000001))^(2/3),
            0.000001)))^2</f>
        <v>4.3358367565141456E-3</v>
      </c>
      <c r="S813" s="5">
        <f ca="1">ABS(ABS(K813)/MAX(((F813)+(G813)*(L813))*(L813),
        0.000001))/SQRT('1D'!$I$5*MAX((((F813)+(G813)*(L813))*(L813))/MAX((F813)+2*(G813)*(L813),
            0.000001),
        0.000001))</f>
        <v>1.0727235886044055</v>
      </c>
      <c r="T813" s="5">
        <f ca="1">((F813)*(L813)^2)/2+(G813)*(L813)^3/3+(ABS(K813)^2)/('1D'!$I$5*MAX(((F813)+(G813)*(L813))*(L813),
        0.000001))</f>
        <v>35.763412605541333</v>
      </c>
      <c r="U813" s="5">
        <f ca="1">IF($A$2=0,
    0,
    IFERROR(Q812-(((R812+R813)/2)*J813)-(IF(O812&gt;O813,
                '1D'!$D$8*((O812^2-O813^2)/(2*'1D'!$I$5)),
                '1D'!$D$9*((O813^2-O812^2)/(2*'1D'!$I$5)))+('1D'!$D$10*(ABS(I813)/90)*(MAX(O812^2,
                        O813^2)/(2*'1D'!$I$5))))-Q813,
        0))</f>
        <v>-3.9474069733387296E-3</v>
      </c>
      <c r="V813" s="5">
        <f ca="1">IF($A$2=0,
    1,
    IF(IFERROR(V812,
            0)=0,
        0,
        IFERROR(IF(ROUND(S813,
                    3)=1,
                1,
                IF(AND(ABS(U813)&lt;'1D'!$D$19,
                        S813&gt;1),
                    1,
                    0)),
            0)))</f>
        <v>0</v>
      </c>
      <c r="W813" s="5">
        <f ca="1">IF($A$2=0,
    MAX(MAX('1D'!$D$16,
            MAX('1D'!$D$16,
                POWER((ABS(K813)^2)/('1D'!$I$5*MAX(F813,
                            0.1)^2),
                    1/3))),
        IFERROR(W1396,
            MAX(MAX('1D'!$D$16,
                    MAX('1D'!$D$16,
                        POWER((ABS(K813)^2)/('1D'!$I$5*MAX(F813,
                                    0.1)^2),
                            1/3))),
                ($L$2)-E1396))),
    IF(IFERROR(AG814,
            0)=0,
        MAX(MAX('1D'!$D$16,
                MAX('1D'!$D$16,
                    POWER((ABS(K813)^2)/('1D'!$I$5*MAX(F813,
                                0.1)^2),
                        1/3))),
            IFERROR(W1396,
                MAX(MAX('1D'!$D$16,
                        MAX('1D'!$D$16,
                            POWER((ABS(K813)^2)/('1D'!$I$5*MAX(F813,
                                        0.1)^2),
                                1/3))),
                    ($L$2)-E1396))),
        IF(IFERROR(W813,
                0)=0,
            MAX(MAX('1D'!$D$16,
                    MAX('1D'!$D$16,
                        POWER((ABS(K813)^2)/('1D'!$I$5*MAX(F813,
                                    0.1)^2),
                            1/3))),
                IFERROR(W1396,
                    MAX(MAX('1D'!$D$16,
                            MAX('1D'!$D$16,
                                POWER((ABS(K813)^2)/('1D'!$I$5*MAX(F813,
                                            0.1)^2),
                                    1/3))),
                        ($L$2)-E1396))),
            IF(OR(IFERROR(AD813,
                        0)&gt;=1,
                    IFERROR(AD814,
                        0)&gt;=1),
                MAX('1D'!$D$16,
                    MAX('1D'!$D$16,
                        POWER((ABS(K813)^2)/('1D'!$I$5*MAX(F813,
                                    0.1)^2),
                            1/3))),
                IF(ABS(IFERROR(AF813,
                            0))&lt;'1D'!$D$19,
                    MAX(MAX('1D'!$D$16,
                            MAX('1D'!$D$16,
                                POWER((ABS(K813)^2)/('1D'!$I$5*MAX(F813,
                                            0.1)^2),
                                    1/3))),
                        IFERROR(W813,
                            0)),
                    MAX(MAX('1D'!$D$16,
                            MAX('1D'!$D$16,
                                POWER((ABS(K813)^2)/('1D'!$I$5*MAX(F813,
                                            0.1)^2),
                                    1/3))),
                        (IFERROR(W813,
                                0))+((IFERROR(AF813,
                                    0))*'1D'!$D$18)))))))</f>
        <v>2.1389677043987478</v>
      </c>
      <c r="X813" s="5">
        <f t="shared" ca="1" si="172"/>
        <v>11.122632062873489</v>
      </c>
      <c r="Y813" s="5">
        <f t="shared" ca="1" si="173"/>
        <v>1.1735290000551568</v>
      </c>
      <c r="Z813" s="5">
        <f t="shared" ca="1" si="174"/>
        <v>4.5807502857230418</v>
      </c>
      <c r="AA813" s="5">
        <f t="shared" ca="1" si="175"/>
        <v>634.29996770439868</v>
      </c>
      <c r="AB813" s="5">
        <f ca="1">AA813+((ABS(K813)/MAX(((F813)+(G813)*(W813))*(W813),
            0.000001))^2)/(2*'1D'!$I$5)</f>
        <v>635.36945155659805</v>
      </c>
      <c r="AC813" s="5">
        <f ca="1">((ABS(K813)*'1D'!$D$6)/(MAX(((F813)+(G813)*(W813))*(W813),
            0.000001)*MAX(((((F813)+(G813)*(W813))*(W813))/MAX((F813)+2*(W813)*SQRT(1+(G813)^2),
                    0.000001))^(2/3),
            0.000001)))^2</f>
        <v>3.8141460404132466E-3</v>
      </c>
      <c r="AD813" s="5">
        <f ca="1">ABS(ABS(K813)/MAX(((F813)+(G813)*(W813))*(W813),
        0.000001))/SQRT('1D'!$I$5*MAX((((F813)+(G813)*(W813))*(W813))/MAX((F813)+2*(G813)*(W813),
            0.000001),
        0.000001))</f>
        <v>1.0000000000000004</v>
      </c>
      <c r="AE813" s="5">
        <f ca="1">((F813)*(W813)^2)/2+(G813)*(W813)^3/3+(ABS(K813)^2)/('1D'!$I$5*MAX(((F813)+(G813)*(W813))*(W813),
        0.000001))</f>
        <v>35.686426155594638</v>
      </c>
      <c r="AF813" s="5">
        <f ca="1">IF($A$2=0,
    0,
    IFERROR(AB814+(((AC813+AC814)/2)*J814)+(IF(Z813&gt;Z814,
                '1D'!$D$8*((Z813^2-Z814^2)/(2*'1D'!$I$5)),
                '1D'!$D$9*((Z814^2-Z813^2)/(2*'1D'!$I$5)))+('1D'!$D$10*(ABS(I814)/90)*(MAX(Z813^2,
                        Z814^2)/(2*'1D'!$I$5))))-AB813,
        0))</f>
        <v>3.3177109866073806E-3</v>
      </c>
      <c r="AG813" s="5">
        <f ca="1">IF($A$2=0,
    1,
    IF(IFERROR(AG814,
            0)=0,
        0,
        IFERROR(IF(OR(ROUND(AD813,
                        3)&gt;=1,
                    AND(ABS(AF813)&lt;'1D'!$D$19,
                        AD813&lt;1)),
                1,
                0),
            0)))</f>
        <v>1</v>
      </c>
      <c r="AH813" s="5">
        <f ca="1">IFERROR(IF('1D'!V32="Supercritical",
        MAX('1D'!$D$16,
            IFERROR(L813,
                MAX('1D'!$D$16,
                    POWER((ABS(K813)^2)/('1D'!$I$5*MAX(F813,
                                0.1)^2),
                        1/3)))),
        IF('1D'!V32="Subcritical",
            MAX('1D'!$D$16,
                IFERROR(W813,
                    MAX('1D'!$D$16,
                        POWER((ABS(K813)^2)/('1D'!$I$5*MAX(F813,
                                    0.1)^2),
                            1/3)))),
            IF(IFERROR(T813,
                    -1E+99)&gt;=IFERROR(AE813,
                    -1E+99),
                MAX('1D'!$D$16,
                    IFERROR(L813,
                        MAX('1D'!$D$16,
                            POWER((ABS(K813)^2)/('1D'!$I$5*MAX(F813,
                                        0.1)^2),
                                1/3)))),
                MAX('1D'!$D$16,
                    IFERROR(W813,
                        MAX('1D'!$D$16,
                            POWER((ABS(K813)^2)/('1D'!$I$5*MAX(F813,
                                        0.1)^2),
                                1/3))))))),
    MAX('1D'!$D$16,
        POWER((ABS(K813)^2)/('1D'!$I$5*MAX(F813,
                    0.1)^2),
            1/3)))</f>
        <v>2.0411692021517887</v>
      </c>
      <c r="AI813" s="5">
        <f t="shared" ca="1" si="176"/>
        <v>634.20216920215171</v>
      </c>
      <c r="AJ813" s="5">
        <f ca="1">AI813+((ABS(K813)/MAX(((F813)+(G813)*(AH813))*(AH813),
            0.000001))^2)/(2*'1D'!$I$5)</f>
        <v>635.37659253909476</v>
      </c>
      <c r="AM813">
        <v>0</v>
      </c>
      <c r="AN813">
        <v>0</v>
      </c>
      <c r="AO813" s="5">
        <f t="shared" si="177"/>
        <v>0</v>
      </c>
      <c r="AP813" s="5">
        <f t="shared" si="181"/>
        <v>0</v>
      </c>
      <c r="AQ813" s="5">
        <f ca="1">ABS(ABS(K813)/MAX(((F813)+(G813)*(AH813))*(AH813),
        0.000001))/SQRT('1D'!$I$5*MAX((((F813)+(G813)*(AH813))*(AH813))/MAX((F813)+2*(G813)*(AH813),
            0.000001),
        0.000001))</f>
        <v>1.0727235886044055</v>
      </c>
      <c r="AR813" s="5" t="str">
        <f t="shared" ca="1" si="178"/>
        <v>Supercritical</v>
      </c>
      <c r="AS813" s="5">
        <f ca="1">((ABS(K813)*'1D'!$D$6)/(MAX(((F813)+(G813)*(AH813))*(AH813),
            0.000001)*MAX(((((F813)+(G813)*(AH813))*(AH813))/MAX((F813)+2*(AH813)*SQRT(1+(G813)^2),
                    0.000001))^(2/3),
            0.000001)))^2</f>
        <v>4.3358367565141456E-3</v>
      </c>
    </row>
    <row r="814" spans="1:45" x14ac:dyDescent="0.35">
      <c r="A814">
        <v>805</v>
      </c>
      <c r="B814">
        <v>803.995</v>
      </c>
      <c r="C814">
        <v>616089.576</v>
      </c>
      <c r="D814">
        <v>3097202.8820000002</v>
      </c>
      <c r="E814">
        <v>632.16049999999996</v>
      </c>
      <c r="F814">
        <v>5.2</v>
      </c>
      <c r="G814">
        <v>0</v>
      </c>
      <c r="H814" t="s">
        <v>176</v>
      </c>
      <c r="I814">
        <v>2E-3</v>
      </c>
      <c r="J814" s="5">
        <f t="shared" si="179"/>
        <v>1</v>
      </c>
      <c r="K814" s="5">
        <f t="shared" ca="1" si="180"/>
        <v>50.95</v>
      </c>
      <c r="L814" s="5">
        <f ca="1">IF($A$2=0,
    IFERROR(L813,
        MAX('1D'!$D$16,
            POWER((ABS(K814)^2)/('1D'!$I$5*MAX(F814,
                        0.1)^2),
                1/3))),
    IF(IFERROR(V813,
            0)=0,
        IFERROR(L813,
            MAX('1D'!$D$16,
                POWER((ABS(K814)^2)/('1D'!$I$5*MAX(F814,
                            0.1)^2),
                    1/3))),
        IF(OR(IFERROR(L814,
                    0)=0,
                IFERROR(S813,
                    0)&lt;1,
                IFERROR(S814,
                    0)&lt;1),
            MAX('1D'!$D$16,
                POWER((ABS(K814)^2)/('1D'!$I$5*MAX(F814,
                            0.1)^2),
                    1/3)),
            IF(IFERROR(U814,
                    0)&gt;0,
                MAX('1D'!$D$16,
                    IFERROR(L814,
                        0)+((IFERROR(U814,
                                0))*'1D'!$D$18*IF((IFERROR(S814,
                                    0))&lt;1,
                            1,
                            -1))),
                IF(IFERROR(U814,
                        0)&lt;0,
                    IF(ABS((MAX('1D'!$D$16,
                                    POWER((ABS(K814)^2)/('1D'!$I$5*MAX(F814,
                                                0.1)^2),
                                        1/3)))-IFERROR(L814,
                                0))&gt;'1D'!$D$19,
                        MAX('1D'!$D$16,
                            IF((MAX('1D'!$D$16,
                                        POWER((ABS(K814)^2)/('1D'!$I$5*MAX(F814,
                                                    0.1)^2),
                                            1/3)))&gt;IFERROR(L814,
                                    0),
                                MIN((MAX('1D'!$D$16,
                                            POWER((ABS(K814)^2)/('1D'!$I$5*MAX(F814,
                                                        0.1)^2),
                                                1/3))),
                                    IFERROR(L814,
                                        0)+(MIN(ABS(IFERROR(U814,
                                                    0))*'1D'!$D$18,
                                            ABS((MAX('1D'!$D$16,
                                                        POWER((ABS(K814)^2)/('1D'!$I$5*MAX(F814,
                                                                    0.1)^2),
                                                            1/3)))-IFERROR(L814,
                                                    0))))),
                                MAX((MAX('1D'!$D$16,
                                            POWER((ABS(K814)^2)/('1D'!$I$5*MAX(F814,
                                                        0.1)^2),
                                                1/3))),
                                    IFERROR(L814,
                                        0)-(MIN(ABS(IFERROR(U814,
                                                    0))*'1D'!$D$18,
                                            ABS((MAX('1D'!$D$16,
                                                        POWER((ABS(K814)^2)/('1D'!$I$5*MAX(F814,
                                                                    0.1)^2),
                                                            1/3)))-IFERROR(L814,
                                                    0))))))),
                        MAX('1D'!$D$16,
                            POWER((ABS(K814)^2)/('1D'!$I$5*MAX(F814,
                                        0.1)^2),
                                1/3))),
                    MAX('1D'!$D$16,
                        IFERROR(L814,
                            0)))))))</f>
        <v>2.0411692021517887</v>
      </c>
      <c r="M814" s="5">
        <f t="shared" ca="1" si="168"/>
        <v>10.614079851189301</v>
      </c>
      <c r="N814" s="5">
        <f t="shared" ca="1" si="169"/>
        <v>1.1434704692804873</v>
      </c>
      <c r="O814" s="5">
        <f t="shared" ca="1" si="170"/>
        <v>4.8002276894771132</v>
      </c>
      <c r="P814" s="5">
        <f t="shared" ca="1" si="171"/>
        <v>634.20166920215172</v>
      </c>
      <c r="Q814" s="5">
        <f ca="1">P814+((ABS(K814)/MAX(((F814)+(G814)*(L814))*(L814),
            0.000001))^2)/(2*'1D'!$I$5)</f>
        <v>635.37609253909477</v>
      </c>
      <c r="R814" s="5">
        <f ca="1">((ABS(K814)*'1D'!$D$6)/(MAX(((F814)+(G814)*(L814))*(L814),
            0.000001)*MAX(((((F814)+(G814)*(L814))*(L814))/MAX((F814)+2*(L814)*SQRT(1+(G814)^2),
                    0.000001))^(2/3),
            0.000001)))^2</f>
        <v>4.3358367565141456E-3</v>
      </c>
      <c r="S814" s="5">
        <f ca="1">ABS(ABS(K814)/MAX(((F814)+(G814)*(L814))*(L814),
        0.000001))/SQRT('1D'!$I$5*MAX((((F814)+(G814)*(L814))*(L814))/MAX((F814)+2*(G814)*(L814),
            0.000001),
        0.000001))</f>
        <v>1.0727235886044055</v>
      </c>
      <c r="T814" s="5">
        <f ca="1">((F814)*(L814)^2)/2+(G814)*(L814)^3/3+(ABS(K814)^2)/('1D'!$I$5*MAX(((F814)+(G814)*(L814))*(L814),
        0.000001))</f>
        <v>35.763412605541333</v>
      </c>
      <c r="U814" s="5">
        <f ca="1">IF($A$2=0,
    0,
    IFERROR(Q813-(((R813+R814)/2)*J814)-(IF(O813&gt;O814,
                '1D'!$D$8*((O813^2-O814^2)/(2*'1D'!$I$5)),
                '1D'!$D$9*((O814^2-O813^2)/(2*'1D'!$I$5)))+('1D'!$D$10*(ABS(I814)/90)*(MAX(O813^2,
                        O814^2)/(2*'1D'!$I$5))))-Q814,
        0))</f>
        <v>-3.8397515008909977E-3</v>
      </c>
      <c r="V814" s="5">
        <f ca="1">IF($A$2=0,
    1,
    IF(IFERROR(V813,
            0)=0,
        0,
        IFERROR(IF(ROUND(S814,
                    3)=1,
                1,
                IF(AND(ABS(U814)&lt;'1D'!$D$19,
                        S814&gt;1),
                    1,
                    0)),
            0)))</f>
        <v>0</v>
      </c>
      <c r="W814" s="5">
        <f ca="1">IF($A$2=0,
    MAX(MAX('1D'!$D$16,
            MAX('1D'!$D$16,
                POWER((ABS(K814)^2)/('1D'!$I$5*MAX(F814,
                            0.1)^2),
                    1/3))),
        IFERROR(W1396,
            MAX(MAX('1D'!$D$16,
                    MAX('1D'!$D$16,
                        POWER((ABS(K814)^2)/('1D'!$I$5*MAX(F814,
                                    0.1)^2),
                            1/3))),
                ($L$2)-E1396))),
    IF(IFERROR(AG815,
            0)=0,
        MAX(MAX('1D'!$D$16,
                MAX('1D'!$D$16,
                    POWER((ABS(K814)^2)/('1D'!$I$5*MAX(F814,
                                0.1)^2),
                        1/3))),
            IFERROR(W1396,
                MAX(MAX('1D'!$D$16,
                        MAX('1D'!$D$16,
                            POWER((ABS(K814)^2)/('1D'!$I$5*MAX(F814,
                                        0.1)^2),
                                1/3))),
                    ($L$2)-E1396))),
        IF(IFERROR(W814,
                0)=0,
            MAX(MAX('1D'!$D$16,
                    MAX('1D'!$D$16,
                        POWER((ABS(K814)^2)/('1D'!$I$5*MAX(F814,
                                    0.1)^2),
                            1/3))),
                IFERROR(W1396,
                    MAX(MAX('1D'!$D$16,
                            MAX('1D'!$D$16,
                                POWER((ABS(K814)^2)/('1D'!$I$5*MAX(F814,
                                            0.1)^2),
                                    1/3))),
                        ($L$2)-E1396))),
            IF(OR(IFERROR(AD814,
                        0)&gt;=1,
                    IFERROR(AD815,
                        0)&gt;=1),
                MAX('1D'!$D$16,
                    MAX('1D'!$D$16,
                        POWER((ABS(K814)^2)/('1D'!$I$5*MAX(F814,
                                    0.1)^2),
                            1/3))),
                IF(ABS(IFERROR(AF814,
                            0))&lt;'1D'!$D$19,
                    MAX(MAX('1D'!$D$16,
                            MAX('1D'!$D$16,
                                POWER((ABS(K814)^2)/('1D'!$I$5*MAX(F814,
                                            0.1)^2),
                                    1/3))),
                        IFERROR(W814,
                            0)),
                    MAX(MAX('1D'!$D$16,
                            MAX('1D'!$D$16,
                                POWER((ABS(K814)^2)/('1D'!$I$5*MAX(F814,
                                            0.1)^2),
                                    1/3))),
                        (IFERROR(W814,
                                0))+((IFERROR(AF814,
                                    0))*'1D'!$D$18)))))))</f>
        <v>2.1389677043987478</v>
      </c>
      <c r="X814" s="5">
        <f t="shared" ca="1" si="172"/>
        <v>11.122632062873489</v>
      </c>
      <c r="Y814" s="5">
        <f t="shared" ca="1" si="173"/>
        <v>1.1735290000551568</v>
      </c>
      <c r="Z814" s="5">
        <f t="shared" ca="1" si="174"/>
        <v>4.5807502857230418</v>
      </c>
      <c r="AA814" s="5">
        <f t="shared" ca="1" si="175"/>
        <v>634.29946770439869</v>
      </c>
      <c r="AB814" s="5">
        <f ca="1">AA814+((ABS(K814)/MAX(((F814)+(G814)*(W814))*(W814),
            0.000001))^2)/(2*'1D'!$I$5)</f>
        <v>635.36895155659806</v>
      </c>
      <c r="AC814" s="5">
        <f ca="1">((ABS(K814)*'1D'!$D$6)/(MAX(((F814)+(G814)*(W814))*(W814),
            0.000001)*MAX(((((F814)+(G814)*(W814))*(W814))/MAX((F814)+2*(W814)*SQRT(1+(G814)^2),
                    0.000001))^(2/3),
            0.000001)))^2</f>
        <v>3.8141460404132466E-3</v>
      </c>
      <c r="AD814" s="5">
        <f ca="1">ABS(ABS(K814)/MAX(((F814)+(G814)*(W814))*(W814),
        0.000001))/SQRT('1D'!$I$5*MAX((((F814)+(G814)*(W814))*(W814))/MAX((F814)+2*(G814)*(W814),
            0.000001),
        0.000001))</f>
        <v>1.0000000000000004</v>
      </c>
      <c r="AE814" s="5">
        <f ca="1">((F814)*(W814)^2)/2+(G814)*(W814)^3/3+(ABS(K814)^2)/('1D'!$I$5*MAX(((F814)+(G814)*(W814))*(W814),
        0.000001))</f>
        <v>35.686426155594638</v>
      </c>
      <c r="AF814" s="5">
        <f ca="1">IF($A$2=0,
    0,
    IFERROR(AB815+(((AC814+AC815)/2)*J815)+(IF(Z814&gt;Z815,
                '1D'!$D$8*((Z814^2-Z815^2)/(2*'1D'!$I$5)),
                '1D'!$D$9*((Z815^2-Z814^2)/(2*'1D'!$I$5)))+('1D'!$D$10*(ABS(I815)/90)*(MAX(Z814^2,
                        Z815^2)/(2*'1D'!$I$5))))-AB814,
        0))</f>
        <v>3.3215251326055295E-3</v>
      </c>
      <c r="AG814" s="5">
        <f ca="1">IF($A$2=0,
    1,
    IF(IFERROR(AG815,
            0)=0,
        0,
        IFERROR(IF(OR(ROUND(AD814,
                        3)&gt;=1,
                    AND(ABS(AF814)&lt;'1D'!$D$19,
                        AD814&lt;1)),
                1,
                0),
            0)))</f>
        <v>1</v>
      </c>
      <c r="AH814" s="5">
        <f ca="1">IFERROR(IF('1D'!V32="Supercritical",
        MAX('1D'!$D$16,
            IFERROR(L814,
                MAX('1D'!$D$16,
                    POWER((ABS(K814)^2)/('1D'!$I$5*MAX(F814,
                                0.1)^2),
                        1/3)))),
        IF('1D'!V32="Subcritical",
            MAX('1D'!$D$16,
                IFERROR(W814,
                    MAX('1D'!$D$16,
                        POWER((ABS(K814)^2)/('1D'!$I$5*MAX(F814,
                                    0.1)^2),
                            1/3)))),
            IF(IFERROR(T814,
                    -1E+99)&gt;=IFERROR(AE814,
                    -1E+99),
                MAX('1D'!$D$16,
                    IFERROR(L814,
                        MAX('1D'!$D$16,
                            POWER((ABS(K814)^2)/('1D'!$I$5*MAX(F814,
                                        0.1)^2),
                                1/3)))),
                MAX('1D'!$D$16,
                    IFERROR(W814,
                        MAX('1D'!$D$16,
                            POWER((ABS(K814)^2)/('1D'!$I$5*MAX(F814,
                                        0.1)^2),
                                1/3))))))),
    MAX('1D'!$D$16,
        POWER((ABS(K814)^2)/('1D'!$I$5*MAX(F814,
                    0.1)^2),
            1/3)))</f>
        <v>2.0411692021517887</v>
      </c>
      <c r="AI814" s="5">
        <f t="shared" ca="1" si="176"/>
        <v>634.20166920215172</v>
      </c>
      <c r="AJ814" s="5">
        <f ca="1">AI814+((ABS(K814)/MAX(((F814)+(G814)*(AH814))*(AH814),
            0.000001))^2)/(2*'1D'!$I$5)</f>
        <v>635.37609253909477</v>
      </c>
      <c r="AM814">
        <v>0</v>
      </c>
      <c r="AN814">
        <v>0</v>
      </c>
      <c r="AO814" s="5">
        <f t="shared" si="177"/>
        <v>0</v>
      </c>
      <c r="AP814" s="5">
        <f t="shared" si="181"/>
        <v>0</v>
      </c>
      <c r="AQ814" s="5">
        <f ca="1">ABS(ABS(K814)/MAX(((F814)+(G814)*(AH814))*(AH814),
        0.000001))/SQRT('1D'!$I$5*MAX((((F814)+(G814)*(AH814))*(AH814))/MAX((F814)+2*(G814)*(AH814),
            0.000001),
        0.000001))</f>
        <v>1.0727235886044055</v>
      </c>
      <c r="AR814" s="5" t="str">
        <f t="shared" ca="1" si="178"/>
        <v>Supercritical</v>
      </c>
      <c r="AS814" s="5">
        <f ca="1">((ABS(K814)*'1D'!$D$6)/(MAX(((F814)+(G814)*(AH814))*(AH814),
            0.000001)*MAX(((((F814)+(G814)*(AH814))*(AH814))/MAX((F814)+2*(AH814)*SQRT(1+(G814)^2),
                    0.000001))^(2/3),
            0.000001)))^2</f>
        <v>4.3358367565141456E-3</v>
      </c>
    </row>
    <row r="815" spans="1:45" x14ac:dyDescent="0.35">
      <c r="A815">
        <v>806</v>
      </c>
      <c r="B815">
        <v>804.99599999999998</v>
      </c>
      <c r="C815">
        <v>616089.53399999999</v>
      </c>
      <c r="D815">
        <v>3097201.8820000002</v>
      </c>
      <c r="E815">
        <v>632.16</v>
      </c>
      <c r="F815">
        <v>5.2</v>
      </c>
      <c r="G815">
        <v>0</v>
      </c>
      <c r="H815" t="s">
        <v>176</v>
      </c>
      <c r="I815">
        <v>2E-3</v>
      </c>
      <c r="J815" s="5">
        <f t="shared" si="179"/>
        <v>1.0009999999999764</v>
      </c>
      <c r="K815" s="5">
        <f t="shared" ca="1" si="180"/>
        <v>50.95</v>
      </c>
      <c r="L815" s="5">
        <f ca="1">IF($A$2=0,
    IFERROR(L814,
        MAX('1D'!$D$16,
            POWER((ABS(K815)^2)/('1D'!$I$5*MAX(F815,
                        0.1)^2),
                1/3))),
    IF(IFERROR(V814,
            0)=0,
        IFERROR(L814,
            MAX('1D'!$D$16,
                POWER((ABS(K815)^2)/('1D'!$I$5*MAX(F815,
                            0.1)^2),
                    1/3))),
        IF(OR(IFERROR(L815,
                    0)=0,
                IFERROR(S814,
                    0)&lt;1,
                IFERROR(S815,
                    0)&lt;1),
            MAX('1D'!$D$16,
                POWER((ABS(K815)^2)/('1D'!$I$5*MAX(F815,
                            0.1)^2),
                    1/3)),
            IF(IFERROR(U815,
                    0)&gt;0,
                MAX('1D'!$D$16,
                    IFERROR(L815,
                        0)+((IFERROR(U815,
                                0))*'1D'!$D$18*IF((IFERROR(S815,
                                    0))&lt;1,
                            1,
                            -1))),
                IF(IFERROR(U815,
                        0)&lt;0,
                    IF(ABS((MAX('1D'!$D$16,
                                    POWER((ABS(K815)^2)/('1D'!$I$5*MAX(F815,
                                                0.1)^2),
                                        1/3)))-IFERROR(L815,
                                0))&gt;'1D'!$D$19,
                        MAX('1D'!$D$16,
                            IF((MAX('1D'!$D$16,
                                        POWER((ABS(K815)^2)/('1D'!$I$5*MAX(F815,
                                                    0.1)^2),
                                            1/3)))&gt;IFERROR(L815,
                                    0),
                                MIN((MAX('1D'!$D$16,
                                            POWER((ABS(K815)^2)/('1D'!$I$5*MAX(F815,
                                                        0.1)^2),
                                                1/3))),
                                    IFERROR(L815,
                                        0)+(MIN(ABS(IFERROR(U815,
                                                    0))*'1D'!$D$18,
                                            ABS((MAX('1D'!$D$16,
                                                        POWER((ABS(K815)^2)/('1D'!$I$5*MAX(F815,
                                                                    0.1)^2),
                                                            1/3)))-IFERROR(L815,
                                                    0))))),
                                MAX((MAX('1D'!$D$16,
                                            POWER((ABS(K815)^2)/('1D'!$I$5*MAX(F815,
                                                        0.1)^2),
                                                1/3))),
                                    IFERROR(L815,
                                        0)-(MIN(ABS(IFERROR(U815,
                                                    0))*'1D'!$D$18,
                                            ABS((MAX('1D'!$D$16,
                                                        POWER((ABS(K815)^2)/('1D'!$I$5*MAX(F815,
                                                                    0.1)^2),
                                                            1/3)))-IFERROR(L815,
                                                    0))))))),
                        MAX('1D'!$D$16,
                            POWER((ABS(K815)^2)/('1D'!$I$5*MAX(F815,
                                        0.1)^2),
                                1/3))),
                    MAX('1D'!$D$16,
                        IFERROR(L815,
                            0)))))))</f>
        <v>2.0411692021517887</v>
      </c>
      <c r="M815" s="5">
        <f t="shared" ca="1" si="168"/>
        <v>10.614079851189301</v>
      </c>
      <c r="N815" s="5">
        <f t="shared" ca="1" si="169"/>
        <v>1.1434704692804873</v>
      </c>
      <c r="O815" s="5">
        <f t="shared" ca="1" si="170"/>
        <v>4.8002276894771132</v>
      </c>
      <c r="P815" s="5">
        <f t="shared" ca="1" si="171"/>
        <v>634.20116920215173</v>
      </c>
      <c r="Q815" s="5">
        <f ca="1">P815+((ABS(K815)/MAX(((F815)+(G815)*(L815))*(L815),
            0.000001))^2)/(2*'1D'!$I$5)</f>
        <v>635.37559253909478</v>
      </c>
      <c r="R815" s="5">
        <f ca="1">((ABS(K815)*'1D'!$D$6)/(MAX(((F815)+(G815)*(L815))*(L815),
            0.000001)*MAX(((((F815)+(G815)*(L815))*(L815))/MAX((F815)+2*(L815)*SQRT(1+(G815)^2),
                    0.000001))^(2/3),
            0.000001)))^2</f>
        <v>4.3358367565141456E-3</v>
      </c>
      <c r="S815" s="5">
        <f ca="1">ABS(ABS(K815)/MAX(((F815)+(G815)*(L815))*(L815),
        0.000001))/SQRT('1D'!$I$5*MAX((((F815)+(G815)*(L815))*(L815))/MAX((F815)+2*(G815)*(L815),
            0.000001),
        0.000001))</f>
        <v>1.0727235886044055</v>
      </c>
      <c r="T815" s="5">
        <f ca="1">((F815)*(L815)^2)/2+(G815)*(L815)^3/3+(ABS(K815)^2)/('1D'!$I$5*MAX(((F815)+(G815)*(L815))*(L815),
        0.000001))</f>
        <v>35.763412605541333</v>
      </c>
      <c r="U815" s="5">
        <f ca="1">IF($A$2=0,
    0,
    IFERROR(Q814-(((R814+R815)/2)*J815)-(IF(O814&gt;O815,
                '1D'!$D$8*((O814^2-O815^2)/(2*'1D'!$I$5)),
                '1D'!$D$9*((O815^2-O814^2)/(2*'1D'!$I$5)))+('1D'!$D$10*(ABS(I815)/90)*(MAX(O814^2,
                        O815^2)/(2*'1D'!$I$5))))-Q815,
        0))</f>
        <v>-3.8440873377112439E-3</v>
      </c>
      <c r="V815" s="5">
        <f ca="1">IF($A$2=0,
    1,
    IF(IFERROR(V814,
            0)=0,
        0,
        IFERROR(IF(ROUND(S815,
                    3)=1,
                1,
                IF(AND(ABS(U815)&lt;'1D'!$D$19,
                        S815&gt;1),
                    1,
                    0)),
            0)))</f>
        <v>0</v>
      </c>
      <c r="W815" s="5">
        <f ca="1">IF($A$2=0,
    MAX(MAX('1D'!$D$16,
            MAX('1D'!$D$16,
                POWER((ABS(K815)^2)/('1D'!$I$5*MAX(F815,
                            0.1)^2),
                    1/3))),
        IFERROR(W1396,
            MAX(MAX('1D'!$D$16,
                    MAX('1D'!$D$16,
                        POWER((ABS(K815)^2)/('1D'!$I$5*MAX(F815,
                                    0.1)^2),
                            1/3))),
                ($L$2)-E1396))),
    IF(IFERROR(AG816,
            0)=0,
        MAX(MAX('1D'!$D$16,
                MAX('1D'!$D$16,
                    POWER((ABS(K815)^2)/('1D'!$I$5*MAX(F815,
                                0.1)^2),
                        1/3))),
            IFERROR(W1396,
                MAX(MAX('1D'!$D$16,
                        MAX('1D'!$D$16,
                            POWER((ABS(K815)^2)/('1D'!$I$5*MAX(F815,
                                        0.1)^2),
                                1/3))),
                    ($L$2)-E1396))),
        IF(IFERROR(W815,
                0)=0,
            MAX(MAX('1D'!$D$16,
                    MAX('1D'!$D$16,
                        POWER((ABS(K815)^2)/('1D'!$I$5*MAX(F815,
                                    0.1)^2),
                            1/3))),
                IFERROR(W1396,
                    MAX(MAX('1D'!$D$16,
                            MAX('1D'!$D$16,
                                POWER((ABS(K815)^2)/('1D'!$I$5*MAX(F815,
                                            0.1)^2),
                                    1/3))),
                        ($L$2)-E1396))),
            IF(OR(IFERROR(AD815,
                        0)&gt;=1,
                    IFERROR(AD816,
                        0)&gt;=1),
                MAX('1D'!$D$16,
                    MAX('1D'!$D$16,
                        POWER((ABS(K815)^2)/('1D'!$I$5*MAX(F815,
                                    0.1)^2),
                            1/3))),
                IF(ABS(IFERROR(AF815,
                            0))&lt;'1D'!$D$19,
                    MAX(MAX('1D'!$D$16,
                            MAX('1D'!$D$16,
                                POWER((ABS(K815)^2)/('1D'!$I$5*MAX(F815,
                                            0.1)^2),
                                    1/3))),
                        IFERROR(W815,
                            0)),
                    MAX(MAX('1D'!$D$16,
                            MAX('1D'!$D$16,
                                POWER((ABS(K815)^2)/('1D'!$I$5*MAX(F815,
                                            0.1)^2),
                                    1/3))),
                        (IFERROR(W815,
                                0))+((IFERROR(AF815,
                                    0))*'1D'!$D$18)))))))</f>
        <v>2.1389677043987478</v>
      </c>
      <c r="X815" s="5">
        <f t="shared" ca="1" si="172"/>
        <v>11.122632062873489</v>
      </c>
      <c r="Y815" s="5">
        <f t="shared" ca="1" si="173"/>
        <v>1.1735290000551568</v>
      </c>
      <c r="Z815" s="5">
        <f t="shared" ca="1" si="174"/>
        <v>4.5807502857230418</v>
      </c>
      <c r="AA815" s="5">
        <f t="shared" ca="1" si="175"/>
        <v>634.29896770439871</v>
      </c>
      <c r="AB815" s="5">
        <f ca="1">AA815+((ABS(K815)/MAX(((F815)+(G815)*(W815))*(W815),
            0.000001))^2)/(2*'1D'!$I$5)</f>
        <v>635.36845155659807</v>
      </c>
      <c r="AC815" s="5">
        <f ca="1">((ABS(K815)*'1D'!$D$6)/(MAX(((F815)+(G815)*(W815))*(W815),
            0.000001)*MAX(((((F815)+(G815)*(W815))*(W815))/MAX((F815)+2*(W815)*SQRT(1+(G815)^2),
                    0.000001))^(2/3),
            0.000001)))^2</f>
        <v>3.8141460404132466E-3</v>
      </c>
      <c r="AD815" s="5">
        <f ca="1">ABS(ABS(K815)/MAX(((F815)+(G815)*(W815))*(W815),
        0.000001))/SQRT('1D'!$I$5*MAX((((F815)+(G815)*(W815))*(W815))/MAX((F815)+2*(G815)*(W815),
            0.000001),
        0.000001))</f>
        <v>1.0000000000000004</v>
      </c>
      <c r="AE815" s="5">
        <f ca="1">((F815)*(W815)^2)/2+(G815)*(W815)^3/3+(ABS(K815)^2)/('1D'!$I$5*MAX(((F815)+(G815)*(W815))*(W815),
        0.000001))</f>
        <v>35.686426155594638</v>
      </c>
      <c r="AF815" s="5">
        <f ca="1">IF($A$2=0,
    0,
    IFERROR(AB816+(((AC815+AC816)/2)*J816)+(IF(Z815&gt;Z816,
                '1D'!$D$8*((Z815^2-Z816^2)/(2*'1D'!$I$5)),
                '1D'!$D$9*((Z816^2-Z815^2)/(2*'1D'!$I$5)))+('1D'!$D$10*(ABS(I816)/90)*(MAX(Z815^2,
                        Z816^2)/(2*'1D'!$I$5))))-AB815,
        0))</f>
        <v>3.7157470064812514E-3</v>
      </c>
      <c r="AG815" s="5">
        <f ca="1">IF($A$2=0,
    1,
    IF(IFERROR(AG816,
            0)=0,
        0,
        IFERROR(IF(OR(ROUND(AD815,
                        3)&gt;=1,
                    AND(ABS(AF815)&lt;'1D'!$D$19,
                        AD815&lt;1)),
                1,
                0),
            0)))</f>
        <v>1</v>
      </c>
      <c r="AH815" s="5">
        <f ca="1">IFERROR(IF('1D'!V32="Supercritical",
        MAX('1D'!$D$16,
            IFERROR(L815,
                MAX('1D'!$D$16,
                    POWER((ABS(K815)^2)/('1D'!$I$5*MAX(F815,
                                0.1)^2),
                        1/3)))),
        IF('1D'!V32="Subcritical",
            MAX('1D'!$D$16,
                IFERROR(W815,
                    MAX('1D'!$D$16,
                        POWER((ABS(K815)^2)/('1D'!$I$5*MAX(F815,
                                    0.1)^2),
                            1/3)))),
            IF(IFERROR(T815,
                    -1E+99)&gt;=IFERROR(AE815,
                    -1E+99),
                MAX('1D'!$D$16,
                    IFERROR(L815,
                        MAX('1D'!$D$16,
                            POWER((ABS(K815)^2)/('1D'!$I$5*MAX(F815,
                                        0.1)^2),
                                1/3)))),
                MAX('1D'!$D$16,
                    IFERROR(W815,
                        MAX('1D'!$D$16,
                            POWER((ABS(K815)^2)/('1D'!$I$5*MAX(F815,
                                        0.1)^2),
                                1/3))))))),
    MAX('1D'!$D$16,
        POWER((ABS(K815)^2)/('1D'!$I$5*MAX(F815,
                    0.1)^2),
            1/3)))</f>
        <v>2.0411692021517887</v>
      </c>
      <c r="AI815" s="5">
        <f t="shared" ca="1" si="176"/>
        <v>634.20116920215173</v>
      </c>
      <c r="AJ815" s="5">
        <f ca="1">AI815+((ABS(K815)/MAX(((F815)+(G815)*(AH815))*(AH815),
            0.000001))^2)/(2*'1D'!$I$5)</f>
        <v>635.37559253909478</v>
      </c>
      <c r="AM815">
        <v>0</v>
      </c>
      <c r="AN815">
        <v>0</v>
      </c>
      <c r="AO815" s="5">
        <f t="shared" si="177"/>
        <v>0</v>
      </c>
      <c r="AP815" s="5">
        <f t="shared" si="181"/>
        <v>0</v>
      </c>
      <c r="AQ815" s="5">
        <f ca="1">ABS(ABS(K815)/MAX(((F815)+(G815)*(AH815))*(AH815),
        0.000001))/SQRT('1D'!$I$5*MAX((((F815)+(G815)*(AH815))*(AH815))/MAX((F815)+2*(G815)*(AH815),
            0.000001),
        0.000001))</f>
        <v>1.0727235886044055</v>
      </c>
      <c r="AR815" s="5" t="str">
        <f t="shared" ca="1" si="178"/>
        <v>Supercritical</v>
      </c>
      <c r="AS815" s="5">
        <f ca="1">((ABS(K815)*'1D'!$D$6)/(MAX(((F815)+(G815)*(AH815))*(AH815),
            0.000001)*MAX(((((F815)+(G815)*(AH815))*(AH815))/MAX((F815)+2*(AH815)*SQRT(1+(G815)^2),
                    0.000001))^(2/3),
            0.000001)))^2</f>
        <v>4.3358367565141456E-3</v>
      </c>
    </row>
    <row r="816" spans="1:45" x14ac:dyDescent="0.35">
      <c r="A816">
        <v>807</v>
      </c>
      <c r="B816">
        <v>805.99599999999998</v>
      </c>
      <c r="C816">
        <v>616089.49199999997</v>
      </c>
      <c r="D816">
        <v>3097200.8829999999</v>
      </c>
      <c r="E816">
        <v>632.15980000000002</v>
      </c>
      <c r="F816">
        <v>5.2</v>
      </c>
      <c r="G816">
        <v>0</v>
      </c>
      <c r="H816" t="s">
        <v>176</v>
      </c>
      <c r="I816">
        <v>5.7000000000000002E-2</v>
      </c>
      <c r="J816" s="5">
        <f t="shared" si="179"/>
        <v>1</v>
      </c>
      <c r="K816" s="5">
        <f t="shared" ca="1" si="180"/>
        <v>50.95</v>
      </c>
      <c r="L816" s="5">
        <f ca="1">IF($A$2=0,
    IFERROR(L815,
        MAX('1D'!$D$16,
            POWER((ABS(K816)^2)/('1D'!$I$5*MAX(F816,
                        0.1)^2),
                1/3))),
    IF(IFERROR(V815,
            0)=0,
        IFERROR(L815,
            MAX('1D'!$D$16,
                POWER((ABS(K816)^2)/('1D'!$I$5*MAX(F816,
                            0.1)^2),
                    1/3))),
        IF(OR(IFERROR(L816,
                    0)=0,
                IFERROR(S815,
                    0)&lt;1,
                IFERROR(S816,
                    0)&lt;1),
            MAX('1D'!$D$16,
                POWER((ABS(K816)^2)/('1D'!$I$5*MAX(F816,
                            0.1)^2),
                    1/3)),
            IF(IFERROR(U816,
                    0)&gt;0,
                MAX('1D'!$D$16,
                    IFERROR(L816,
                        0)+((IFERROR(U816,
                                0))*'1D'!$D$18*IF((IFERROR(S816,
                                    0))&lt;1,
                            1,
                            -1))),
                IF(IFERROR(U816,
                        0)&lt;0,
                    IF(ABS((MAX('1D'!$D$16,
                                    POWER((ABS(K816)^2)/('1D'!$I$5*MAX(F816,
                                                0.1)^2),
                                        1/3)))-IFERROR(L816,
                                0))&gt;'1D'!$D$19,
                        MAX('1D'!$D$16,
                            IF((MAX('1D'!$D$16,
                                        POWER((ABS(K816)^2)/('1D'!$I$5*MAX(F816,
                                                    0.1)^2),
                                            1/3)))&gt;IFERROR(L816,
                                    0),
                                MIN((MAX('1D'!$D$16,
                                            POWER((ABS(K816)^2)/('1D'!$I$5*MAX(F816,
                                                        0.1)^2),
                                                1/3))),
                                    IFERROR(L816,
                                        0)+(MIN(ABS(IFERROR(U816,
                                                    0))*'1D'!$D$18,
                                            ABS((MAX('1D'!$D$16,
                                                        POWER((ABS(K816)^2)/('1D'!$I$5*MAX(F816,
                                                                    0.1)^2),
                                                            1/3)))-IFERROR(L816,
                                                    0))))),
                                MAX((MAX('1D'!$D$16,
                                            POWER((ABS(K816)^2)/('1D'!$I$5*MAX(F816,
                                                        0.1)^2),
                                                1/3))),
                                    IFERROR(L816,
                                        0)-(MIN(ABS(IFERROR(U816,
                                                    0))*'1D'!$D$18,
                                            ABS((MAX('1D'!$D$16,
                                                        POWER((ABS(K816)^2)/('1D'!$I$5*MAX(F816,
                                                                    0.1)^2),
                                                            1/3)))-IFERROR(L816,
                                                    0))))))),
                        MAX('1D'!$D$16,
                            POWER((ABS(K816)^2)/('1D'!$I$5*MAX(F816,
                                        0.1)^2),
                                1/3))),
                    MAX('1D'!$D$16,
                        IFERROR(L816,
                            0)))))))</f>
        <v>2.0411692021517887</v>
      </c>
      <c r="M816" s="5">
        <f t="shared" ca="1" si="168"/>
        <v>10.614079851189301</v>
      </c>
      <c r="N816" s="5">
        <f t="shared" ca="1" si="169"/>
        <v>1.1434704692804873</v>
      </c>
      <c r="O816" s="5">
        <f t="shared" ca="1" si="170"/>
        <v>4.8002276894771132</v>
      </c>
      <c r="P816" s="5">
        <f t="shared" ca="1" si="171"/>
        <v>634.20096920215178</v>
      </c>
      <c r="Q816" s="5">
        <f ca="1">P816+((ABS(K816)/MAX(((F816)+(G816)*(L816))*(L816),
            0.000001))^2)/(2*'1D'!$I$5)</f>
        <v>635.37539253909483</v>
      </c>
      <c r="R816" s="5">
        <f ca="1">((ABS(K816)*'1D'!$D$6)/(MAX(((F816)+(G816)*(L816))*(L816),
            0.000001)*MAX(((((F816)+(G816)*(L816))*(L816))/MAX((F816)+2*(L816)*SQRT(1+(G816)^2),
                    0.000001))^(2/3),
            0.000001)))^2</f>
        <v>4.3358367565141456E-3</v>
      </c>
      <c r="S816" s="5">
        <f ca="1">ABS(ABS(K816)/MAX(((F816)+(G816)*(L816))*(L816),
        0.000001))/SQRT('1D'!$I$5*MAX((((F816)+(G816)*(L816))*(L816))/MAX((F816)+2*(G816)*(L816),
            0.000001),
        0.000001))</f>
        <v>1.0727235886044055</v>
      </c>
      <c r="T816" s="5">
        <f ca="1">((F816)*(L816)^2)/2+(G816)*(L816)^3/3+(ABS(K816)^2)/('1D'!$I$5*MAX(((F816)+(G816)*(L816))*(L816),
        0.000001))</f>
        <v>35.763412605541333</v>
      </c>
      <c r="U816" s="5">
        <f ca="1">IF($A$2=0,
    0,
    IFERROR(Q815-(((R815+R816)/2)*J816)-(IF(O815&gt;O816,
                '1D'!$D$8*((O815^2-O816^2)/(2*'1D'!$I$5)),
                '1D'!$D$9*((O816^2-O815^2)/(2*'1D'!$I$5)))+('1D'!$D$10*(ABS(I816)/90)*(MAX(O815^2,
                        O816^2)/(2*'1D'!$I$5))))-Q816,
        0))</f>
        <v>-4.2474069734907971E-3</v>
      </c>
      <c r="V816" s="5">
        <f ca="1">IF($A$2=0,
    1,
    IF(IFERROR(V815,
            0)=0,
        0,
        IFERROR(IF(ROUND(S816,
                    3)=1,
                1,
                IF(AND(ABS(U816)&lt;'1D'!$D$19,
                        S816&gt;1),
                    1,
                    0)),
            0)))</f>
        <v>0</v>
      </c>
      <c r="W816" s="5">
        <f ca="1">IF($A$2=0,
    MAX(MAX('1D'!$D$16,
            MAX('1D'!$D$16,
                POWER((ABS(K816)^2)/('1D'!$I$5*MAX(F816,
                            0.1)^2),
                    1/3))),
        IFERROR(W1396,
            MAX(MAX('1D'!$D$16,
                    MAX('1D'!$D$16,
                        POWER((ABS(K816)^2)/('1D'!$I$5*MAX(F816,
                                    0.1)^2),
                            1/3))),
                ($L$2)-E1396))),
    IF(IFERROR(AG817,
            0)=0,
        MAX(MAX('1D'!$D$16,
                MAX('1D'!$D$16,
                    POWER((ABS(K816)^2)/('1D'!$I$5*MAX(F816,
                                0.1)^2),
                        1/3))),
            IFERROR(W1396,
                MAX(MAX('1D'!$D$16,
                        MAX('1D'!$D$16,
                            POWER((ABS(K816)^2)/('1D'!$I$5*MAX(F816,
                                        0.1)^2),
                                1/3))),
                    ($L$2)-E1396))),
        IF(IFERROR(W816,
                0)=0,
            MAX(MAX('1D'!$D$16,
                    MAX('1D'!$D$16,
                        POWER((ABS(K816)^2)/('1D'!$I$5*MAX(F816,
                                    0.1)^2),
                            1/3))),
                IFERROR(W1396,
                    MAX(MAX('1D'!$D$16,
                            MAX('1D'!$D$16,
                                POWER((ABS(K816)^2)/('1D'!$I$5*MAX(F816,
                                            0.1)^2),
                                    1/3))),
                        ($L$2)-E1396))),
            IF(OR(IFERROR(AD816,
                        0)&gt;=1,
                    IFERROR(AD817,
                        0)&gt;=1),
                MAX('1D'!$D$16,
                    MAX('1D'!$D$16,
                        POWER((ABS(K816)^2)/('1D'!$I$5*MAX(F816,
                                    0.1)^2),
                            1/3))),
                IF(ABS(IFERROR(AF816,
                            0))&lt;'1D'!$D$19,
                    MAX(MAX('1D'!$D$16,
                            MAX('1D'!$D$16,
                                POWER((ABS(K816)^2)/('1D'!$I$5*MAX(F816,
                                            0.1)^2),
                                    1/3))),
                        IFERROR(W816,
                            0)),
                    MAX(MAX('1D'!$D$16,
                            MAX('1D'!$D$16,
                                POWER((ABS(K816)^2)/('1D'!$I$5*MAX(F816,
                                            0.1)^2),
                                    1/3))),
                        (IFERROR(W816,
                                0))+((IFERROR(AF816,
                                    0))*'1D'!$D$18)))))))</f>
        <v>2.1389677043987478</v>
      </c>
      <c r="X816" s="5">
        <f t="shared" ca="1" si="172"/>
        <v>11.122632062873489</v>
      </c>
      <c r="Y816" s="5">
        <f t="shared" ca="1" si="173"/>
        <v>1.1735290000551568</v>
      </c>
      <c r="Z816" s="5">
        <f t="shared" ca="1" si="174"/>
        <v>4.5807502857230418</v>
      </c>
      <c r="AA816" s="5">
        <f t="shared" ca="1" si="175"/>
        <v>634.29876770439876</v>
      </c>
      <c r="AB816" s="5">
        <f ca="1">AA816+((ABS(K816)/MAX(((F816)+(G816)*(W816))*(W816),
            0.000001))^2)/(2*'1D'!$I$5)</f>
        <v>635.36825155659812</v>
      </c>
      <c r="AC816" s="5">
        <f ca="1">((ABS(K816)*'1D'!$D$6)/(MAX(((F816)+(G816)*(W816))*(W816),
            0.000001)*MAX(((((F816)+(G816)*(W816))*(W816))/MAX((F816)+2*(W816)*SQRT(1+(G816)^2),
                    0.000001))^(2/3),
            0.000001)))^2</f>
        <v>3.8141460404132466E-3</v>
      </c>
      <c r="AD816" s="5">
        <f ca="1">ABS(ABS(K816)/MAX(((F816)+(G816)*(W816))*(W816),
        0.000001))/SQRT('1D'!$I$5*MAX((((F816)+(G816)*(W816))*(W816))/MAX((F816)+2*(G816)*(W816),
            0.000001),
        0.000001))</f>
        <v>1.0000000000000004</v>
      </c>
      <c r="AE816" s="5">
        <f ca="1">((F816)*(W816)^2)/2+(G816)*(W816)^3/3+(ABS(K816)^2)/('1D'!$I$5*MAX(((F816)+(G816)*(W816))*(W816),
        0.000001))</f>
        <v>35.686426155594638</v>
      </c>
      <c r="AF816" s="5">
        <f ca="1">IF($A$2=0,
    0,
    IFERROR(AB817+(((AC816+AC817)/2)*J817)+(IF(Z816&gt;Z817,
                '1D'!$D$8*((Z816^2-Z817^2)/(2*'1D'!$I$5)),
                '1D'!$D$9*((Z817^2-Z816^2)/(2*'1D'!$I$5)))+('1D'!$D$10*(ABS(I817)/90)*(MAX(Z816^2,
                        Z817^2)/(2*'1D'!$I$5))))-AB816,
        0))</f>
        <v>3.6157470063926667E-3</v>
      </c>
      <c r="AG816" s="5">
        <f ca="1">IF($A$2=0,
    1,
    IF(IFERROR(AG817,
            0)=0,
        0,
        IFERROR(IF(OR(ROUND(AD816,
                        3)&gt;=1,
                    AND(ABS(AF816)&lt;'1D'!$D$19,
                        AD816&lt;1)),
                1,
                0),
            0)))</f>
        <v>1</v>
      </c>
      <c r="AH816" s="5">
        <f ca="1">IFERROR(IF('1D'!V32="Supercritical",
        MAX('1D'!$D$16,
            IFERROR(L816,
                MAX('1D'!$D$16,
                    POWER((ABS(K816)^2)/('1D'!$I$5*MAX(F816,
                                0.1)^2),
                        1/3)))),
        IF('1D'!V32="Subcritical",
            MAX('1D'!$D$16,
                IFERROR(W816,
                    MAX('1D'!$D$16,
                        POWER((ABS(K816)^2)/('1D'!$I$5*MAX(F816,
                                    0.1)^2),
                            1/3)))),
            IF(IFERROR(T816,
                    -1E+99)&gt;=IFERROR(AE816,
                    -1E+99),
                MAX('1D'!$D$16,
                    IFERROR(L816,
                        MAX('1D'!$D$16,
                            POWER((ABS(K816)^2)/('1D'!$I$5*MAX(F816,
                                        0.1)^2),
                                1/3)))),
                MAX('1D'!$D$16,
                    IFERROR(W816,
                        MAX('1D'!$D$16,
                            POWER((ABS(K816)^2)/('1D'!$I$5*MAX(F816,
                                        0.1)^2),
                                1/3))))))),
    MAX('1D'!$D$16,
        POWER((ABS(K816)^2)/('1D'!$I$5*MAX(F816,
                    0.1)^2),
            1/3)))</f>
        <v>2.0411692021517887</v>
      </c>
      <c r="AI816" s="5">
        <f t="shared" ca="1" si="176"/>
        <v>634.20096920215178</v>
      </c>
      <c r="AJ816" s="5">
        <f ca="1">AI816+((ABS(K816)/MAX(((F816)+(G816)*(AH816))*(AH816),
            0.000001))^2)/(2*'1D'!$I$5)</f>
        <v>635.37539253909483</v>
      </c>
      <c r="AM816">
        <v>0</v>
      </c>
      <c r="AN816">
        <v>0</v>
      </c>
      <c r="AO816" s="5">
        <f t="shared" si="177"/>
        <v>0</v>
      </c>
      <c r="AP816" s="5">
        <f t="shared" si="181"/>
        <v>0</v>
      </c>
      <c r="AQ816" s="5">
        <f ca="1">ABS(ABS(K816)/MAX(((F816)+(G816)*(AH816))*(AH816),
        0.000001))/SQRT('1D'!$I$5*MAX((((F816)+(G816)*(AH816))*(AH816))/MAX((F816)+2*(G816)*(AH816),
            0.000001),
        0.000001))</f>
        <v>1.0727235886044055</v>
      </c>
      <c r="AR816" s="5" t="str">
        <f t="shared" ca="1" si="178"/>
        <v>Supercritical</v>
      </c>
      <c r="AS816" s="5">
        <f ca="1">((ABS(K816)*'1D'!$D$6)/(MAX(((F816)+(G816)*(AH816))*(AH816),
            0.000001)*MAX(((((F816)+(G816)*(AH816))*(AH816))/MAX((F816)+2*(AH816)*SQRT(1+(G816)^2),
                    0.000001))^(2/3),
            0.000001)))^2</f>
        <v>4.3358367565141456E-3</v>
      </c>
    </row>
    <row r="817" spans="1:45" x14ac:dyDescent="0.35">
      <c r="A817">
        <v>808</v>
      </c>
      <c r="B817">
        <v>806.99599999999998</v>
      </c>
      <c r="C817">
        <v>616089.44900000002</v>
      </c>
      <c r="D817">
        <v>3097199.8840000001</v>
      </c>
      <c r="E817">
        <v>632.15949999999998</v>
      </c>
      <c r="F817">
        <v>5.2</v>
      </c>
      <c r="G817">
        <v>0</v>
      </c>
      <c r="H817" t="s">
        <v>176</v>
      </c>
      <c r="I817">
        <v>5.7000000000000002E-2</v>
      </c>
      <c r="J817" s="5">
        <f t="shared" si="179"/>
        <v>1</v>
      </c>
      <c r="K817" s="5">
        <f t="shared" ca="1" si="180"/>
        <v>50.95</v>
      </c>
      <c r="L817" s="5">
        <f ca="1">IF($A$2=0,
    IFERROR(L816,
        MAX('1D'!$D$16,
            POWER((ABS(K817)^2)/('1D'!$I$5*MAX(F817,
                        0.1)^2),
                1/3))),
    IF(IFERROR(V816,
            0)=0,
        IFERROR(L816,
            MAX('1D'!$D$16,
                POWER((ABS(K817)^2)/('1D'!$I$5*MAX(F817,
                            0.1)^2),
                    1/3))),
        IF(OR(IFERROR(L817,
                    0)=0,
                IFERROR(S816,
                    0)&lt;1,
                IFERROR(S817,
                    0)&lt;1),
            MAX('1D'!$D$16,
                POWER((ABS(K817)^2)/('1D'!$I$5*MAX(F817,
                            0.1)^2),
                    1/3)),
            IF(IFERROR(U817,
                    0)&gt;0,
                MAX('1D'!$D$16,
                    IFERROR(L817,
                        0)+((IFERROR(U817,
                                0))*'1D'!$D$18*IF((IFERROR(S817,
                                    0))&lt;1,
                            1,
                            -1))),
                IF(IFERROR(U817,
                        0)&lt;0,
                    IF(ABS((MAX('1D'!$D$16,
                                    POWER((ABS(K817)^2)/('1D'!$I$5*MAX(F817,
                                                0.1)^2),
                                        1/3)))-IFERROR(L817,
                                0))&gt;'1D'!$D$19,
                        MAX('1D'!$D$16,
                            IF((MAX('1D'!$D$16,
                                        POWER((ABS(K817)^2)/('1D'!$I$5*MAX(F817,
                                                    0.1)^2),
                                            1/3)))&gt;IFERROR(L817,
                                    0),
                                MIN((MAX('1D'!$D$16,
                                            POWER((ABS(K817)^2)/('1D'!$I$5*MAX(F817,
                                                        0.1)^2),
                                                1/3))),
                                    IFERROR(L817,
                                        0)+(MIN(ABS(IFERROR(U817,
                                                    0))*'1D'!$D$18,
                                            ABS((MAX('1D'!$D$16,
                                                        POWER((ABS(K817)^2)/('1D'!$I$5*MAX(F817,
                                                                    0.1)^2),
                                                            1/3)))-IFERROR(L817,
                                                    0))))),
                                MAX((MAX('1D'!$D$16,
                                            POWER((ABS(K817)^2)/('1D'!$I$5*MAX(F817,
                                                        0.1)^2),
                                                1/3))),
                                    IFERROR(L817,
                                        0)-(MIN(ABS(IFERROR(U817,
                                                    0))*'1D'!$D$18,
                                            ABS((MAX('1D'!$D$16,
                                                        POWER((ABS(K817)^2)/('1D'!$I$5*MAX(F817,
                                                                    0.1)^2),
                                                            1/3)))-IFERROR(L817,
                                                    0))))))),
                        MAX('1D'!$D$16,
                            POWER((ABS(K817)^2)/('1D'!$I$5*MAX(F817,
                                        0.1)^2),
                                1/3))),
                    MAX('1D'!$D$16,
                        IFERROR(L817,
                            0)))))))</f>
        <v>2.0411692021517887</v>
      </c>
      <c r="M817" s="5">
        <f t="shared" ca="1" si="168"/>
        <v>10.614079851189301</v>
      </c>
      <c r="N817" s="5">
        <f t="shared" ca="1" si="169"/>
        <v>1.1434704692804873</v>
      </c>
      <c r="O817" s="5">
        <f t="shared" ca="1" si="170"/>
        <v>4.8002276894771132</v>
      </c>
      <c r="P817" s="5">
        <f t="shared" ca="1" si="171"/>
        <v>634.20066920215174</v>
      </c>
      <c r="Q817" s="5">
        <f ca="1">P817+((ABS(K817)/MAX(((F817)+(G817)*(L817))*(L817),
            0.000001))^2)/(2*'1D'!$I$5)</f>
        <v>635.37509253909479</v>
      </c>
      <c r="R817" s="5">
        <f ca="1">((ABS(K817)*'1D'!$D$6)/(MAX(((F817)+(G817)*(L817))*(L817),
            0.000001)*MAX(((((F817)+(G817)*(L817))*(L817))/MAX((F817)+2*(L817)*SQRT(1+(G817)^2),
                    0.000001))^(2/3),
            0.000001)))^2</f>
        <v>4.3358367565141456E-3</v>
      </c>
      <c r="S817" s="5">
        <f ca="1">ABS(ABS(K817)/MAX(((F817)+(G817)*(L817))*(L817),
        0.000001))/SQRT('1D'!$I$5*MAX((((F817)+(G817)*(L817))*(L817))/MAX((F817)+2*(G817)*(L817),
            0.000001),
        0.000001))</f>
        <v>1.0727235886044055</v>
      </c>
      <c r="T817" s="5">
        <f ca="1">((F817)*(L817)^2)/2+(G817)*(L817)^3/3+(ABS(K817)^2)/('1D'!$I$5*MAX(((F817)+(G817)*(L817))*(L817),
        0.000001))</f>
        <v>35.763412605541333</v>
      </c>
      <c r="U817" s="5">
        <f ca="1">IF($A$2=0,
    0,
    IFERROR(Q816-(((R816+R817)/2)*J817)-(IF(O816&gt;O817,
                '1D'!$D$8*((O816^2-O817^2)/(2*'1D'!$I$5)),
                '1D'!$D$9*((O817^2-O816^2)/(2*'1D'!$I$5)))+('1D'!$D$10*(ABS(I817)/90)*(MAX(O816^2,
                        O817^2)/(2*'1D'!$I$5))))-Q817,
        0))</f>
        <v>-4.1474069734022123E-3</v>
      </c>
      <c r="V817" s="5">
        <f ca="1">IF($A$2=0,
    1,
    IF(IFERROR(V816,
            0)=0,
        0,
        IFERROR(IF(ROUND(S817,
                    3)=1,
                1,
                IF(AND(ABS(U817)&lt;'1D'!$D$19,
                        S817&gt;1),
                    1,
                    0)),
            0)))</f>
        <v>0</v>
      </c>
      <c r="W817" s="5">
        <f ca="1">IF($A$2=0,
    MAX(MAX('1D'!$D$16,
            MAX('1D'!$D$16,
                POWER((ABS(K817)^2)/('1D'!$I$5*MAX(F817,
                            0.1)^2),
                    1/3))),
        IFERROR(W1396,
            MAX(MAX('1D'!$D$16,
                    MAX('1D'!$D$16,
                        POWER((ABS(K817)^2)/('1D'!$I$5*MAX(F817,
                                    0.1)^2),
                            1/3))),
                ($L$2)-E1396))),
    IF(IFERROR(AG818,
            0)=0,
        MAX(MAX('1D'!$D$16,
                MAX('1D'!$D$16,
                    POWER((ABS(K817)^2)/('1D'!$I$5*MAX(F817,
                                0.1)^2),
                        1/3))),
            IFERROR(W1396,
                MAX(MAX('1D'!$D$16,
                        MAX('1D'!$D$16,
                            POWER((ABS(K817)^2)/('1D'!$I$5*MAX(F817,
                                        0.1)^2),
                                1/3))),
                    ($L$2)-E1396))),
        IF(IFERROR(W817,
                0)=0,
            MAX(MAX('1D'!$D$16,
                    MAX('1D'!$D$16,
                        POWER((ABS(K817)^2)/('1D'!$I$5*MAX(F817,
                                    0.1)^2),
                            1/3))),
                IFERROR(W1396,
                    MAX(MAX('1D'!$D$16,
                            MAX('1D'!$D$16,
                                POWER((ABS(K817)^2)/('1D'!$I$5*MAX(F817,
                                            0.1)^2),
                                    1/3))),
                        ($L$2)-E1396))),
            IF(OR(IFERROR(AD817,
                        0)&gt;=1,
                    IFERROR(AD818,
                        0)&gt;=1),
                MAX('1D'!$D$16,
                    MAX('1D'!$D$16,
                        POWER((ABS(K817)^2)/('1D'!$I$5*MAX(F817,
                                    0.1)^2),
                            1/3))),
                IF(ABS(IFERROR(AF817,
                            0))&lt;'1D'!$D$19,
                    MAX(MAX('1D'!$D$16,
                            MAX('1D'!$D$16,
                                POWER((ABS(K817)^2)/('1D'!$I$5*MAX(F817,
                                            0.1)^2),
                                    1/3))),
                        IFERROR(W817,
                            0)),
                    MAX(MAX('1D'!$D$16,
                            MAX('1D'!$D$16,
                                POWER((ABS(K817)^2)/('1D'!$I$5*MAX(F817,
                                            0.1)^2),
                                    1/3))),
                        (IFERROR(W817,
                                0))+((IFERROR(AF817,
                                    0))*'1D'!$D$18)))))))</f>
        <v>2.1389677043987478</v>
      </c>
      <c r="X817" s="5">
        <f t="shared" ca="1" si="172"/>
        <v>11.122632062873489</v>
      </c>
      <c r="Y817" s="5">
        <f t="shared" ca="1" si="173"/>
        <v>1.1735290000551568</v>
      </c>
      <c r="Z817" s="5">
        <f t="shared" ca="1" si="174"/>
        <v>4.5807502857230418</v>
      </c>
      <c r="AA817" s="5">
        <f t="shared" ca="1" si="175"/>
        <v>634.29846770439872</v>
      </c>
      <c r="AB817" s="5">
        <f ca="1">AA817+((ABS(K817)/MAX(((F817)+(G817)*(W817))*(W817),
            0.000001))^2)/(2*'1D'!$I$5)</f>
        <v>635.36795155659809</v>
      </c>
      <c r="AC817" s="5">
        <f ca="1">((ABS(K817)*'1D'!$D$6)/(MAX(((F817)+(G817)*(W817))*(W817),
            0.000001)*MAX(((((F817)+(G817)*(W817))*(W817))/MAX((F817)+2*(W817)*SQRT(1+(G817)^2),
                    0.000001))^(2/3),
            0.000001)))^2</f>
        <v>3.8141460404132466E-3</v>
      </c>
      <c r="AD817" s="5">
        <f ca="1">ABS(ABS(K817)/MAX(((F817)+(G817)*(W817))*(W817),
        0.000001))/SQRT('1D'!$I$5*MAX((((F817)+(G817)*(W817))*(W817))/MAX((F817)+2*(G817)*(W817),
            0.000001),
        0.000001))</f>
        <v>1.0000000000000004</v>
      </c>
      <c r="AE817" s="5">
        <f ca="1">((F817)*(W817)^2)/2+(G817)*(W817)^3/3+(ABS(K817)^2)/('1D'!$I$5*MAX(((F817)+(G817)*(W817))*(W817),
        0.000001))</f>
        <v>35.686426155594638</v>
      </c>
      <c r="AF817" s="5">
        <f ca="1">IF($A$2=0,
    0,
    IFERROR(AB818+(((AC817+AC818)/2)*J818)+(IF(Z817&gt;Z818,
                '1D'!$D$8*((Z817^2-Z818^2)/(2*'1D'!$I$5)),
                '1D'!$D$9*((Z818^2-Z817^2)/(2*'1D'!$I$5)))+('1D'!$D$10*(ABS(I818)/90)*(MAX(Z817^2,
                        Z818^2)/(2*'1D'!$I$5))))-AB817,
        0))</f>
        <v>3.3141460404522149E-3</v>
      </c>
      <c r="AG817" s="5">
        <f ca="1">IF($A$2=0,
    1,
    IF(IFERROR(AG818,
            0)=0,
        0,
        IFERROR(IF(OR(ROUND(AD817,
                        3)&gt;=1,
                    AND(ABS(AF817)&lt;'1D'!$D$19,
                        AD817&lt;1)),
                1,
                0),
            0)))</f>
        <v>1</v>
      </c>
      <c r="AH817" s="5">
        <f ca="1">IFERROR(IF('1D'!V32="Supercritical",
        MAX('1D'!$D$16,
            IFERROR(L817,
                MAX('1D'!$D$16,
                    POWER((ABS(K817)^2)/('1D'!$I$5*MAX(F817,
                                0.1)^2),
                        1/3)))),
        IF('1D'!V32="Subcritical",
            MAX('1D'!$D$16,
                IFERROR(W817,
                    MAX('1D'!$D$16,
                        POWER((ABS(K817)^2)/('1D'!$I$5*MAX(F817,
                                    0.1)^2),
                            1/3)))),
            IF(IFERROR(T817,
                    -1E+99)&gt;=IFERROR(AE817,
                    -1E+99),
                MAX('1D'!$D$16,
                    IFERROR(L817,
                        MAX('1D'!$D$16,
                            POWER((ABS(K817)^2)/('1D'!$I$5*MAX(F817,
                                        0.1)^2),
                                1/3)))),
                MAX('1D'!$D$16,
                    IFERROR(W817,
                        MAX('1D'!$D$16,
                            POWER((ABS(K817)^2)/('1D'!$I$5*MAX(F817,
                                        0.1)^2),
                                1/3))))))),
    MAX('1D'!$D$16,
        POWER((ABS(K817)^2)/('1D'!$I$5*MAX(F817,
                    0.1)^2),
            1/3)))</f>
        <v>2.0411692021517887</v>
      </c>
      <c r="AI817" s="5">
        <f t="shared" ca="1" si="176"/>
        <v>634.20066920215174</v>
      </c>
      <c r="AJ817" s="5">
        <f ca="1">AI817+((ABS(K817)/MAX(((F817)+(G817)*(AH817))*(AH817),
            0.000001))^2)/(2*'1D'!$I$5)</f>
        <v>635.37509253909479</v>
      </c>
      <c r="AM817">
        <v>0</v>
      </c>
      <c r="AN817">
        <v>0</v>
      </c>
      <c r="AO817" s="5">
        <f t="shared" si="177"/>
        <v>0</v>
      </c>
      <c r="AP817" s="5">
        <f t="shared" si="181"/>
        <v>0</v>
      </c>
      <c r="AQ817" s="5">
        <f ca="1">ABS(ABS(K817)/MAX(((F817)+(G817)*(AH817))*(AH817),
        0.000001))/SQRT('1D'!$I$5*MAX((((F817)+(G817)*(AH817))*(AH817))/MAX((F817)+2*(G817)*(AH817),
            0.000001),
        0.000001))</f>
        <v>1.0727235886044055</v>
      </c>
      <c r="AR817" s="5" t="str">
        <f t="shared" ca="1" si="178"/>
        <v>Supercritical</v>
      </c>
      <c r="AS817" s="5">
        <f ca="1">((ABS(K817)*'1D'!$D$6)/(MAX(((F817)+(G817)*(AH817))*(AH817),
            0.000001)*MAX(((((F817)+(G817)*(AH817))*(AH817))/MAX((F817)+2*(AH817)*SQRT(1+(G817)^2),
                    0.000001))^(2/3),
            0.000001)))^2</f>
        <v>4.3358367565141456E-3</v>
      </c>
    </row>
    <row r="818" spans="1:45" x14ac:dyDescent="0.35">
      <c r="A818">
        <v>809</v>
      </c>
      <c r="B818">
        <v>807.99599999999998</v>
      </c>
      <c r="C818">
        <v>616089.40700000001</v>
      </c>
      <c r="D818">
        <v>3097198.8849999998</v>
      </c>
      <c r="E818">
        <v>632.15899999999999</v>
      </c>
      <c r="F818">
        <v>5.2</v>
      </c>
      <c r="G818">
        <v>0</v>
      </c>
      <c r="H818" t="s">
        <v>176</v>
      </c>
      <c r="I818">
        <v>0</v>
      </c>
      <c r="J818" s="5">
        <f t="shared" si="179"/>
        <v>1</v>
      </c>
      <c r="K818" s="5">
        <f t="shared" ca="1" si="180"/>
        <v>50.95</v>
      </c>
      <c r="L818" s="5">
        <f ca="1">IF($A$2=0,
    IFERROR(L817,
        MAX('1D'!$D$16,
            POWER((ABS(K818)^2)/('1D'!$I$5*MAX(F818,
                        0.1)^2),
                1/3))),
    IF(IFERROR(V817,
            0)=0,
        IFERROR(L817,
            MAX('1D'!$D$16,
                POWER((ABS(K818)^2)/('1D'!$I$5*MAX(F818,
                            0.1)^2),
                    1/3))),
        IF(OR(IFERROR(L818,
                    0)=0,
                IFERROR(S817,
                    0)&lt;1,
                IFERROR(S818,
                    0)&lt;1),
            MAX('1D'!$D$16,
                POWER((ABS(K818)^2)/('1D'!$I$5*MAX(F818,
                            0.1)^2),
                    1/3)),
            IF(IFERROR(U818,
                    0)&gt;0,
                MAX('1D'!$D$16,
                    IFERROR(L818,
                        0)+((IFERROR(U818,
                                0))*'1D'!$D$18*IF((IFERROR(S818,
                                    0))&lt;1,
                            1,
                            -1))),
                IF(IFERROR(U818,
                        0)&lt;0,
                    IF(ABS((MAX('1D'!$D$16,
                                    POWER((ABS(K818)^2)/('1D'!$I$5*MAX(F818,
                                                0.1)^2),
                                        1/3)))-IFERROR(L818,
                                0))&gt;'1D'!$D$19,
                        MAX('1D'!$D$16,
                            IF((MAX('1D'!$D$16,
                                        POWER((ABS(K818)^2)/('1D'!$I$5*MAX(F818,
                                                    0.1)^2),
                                            1/3)))&gt;IFERROR(L818,
                                    0),
                                MIN((MAX('1D'!$D$16,
                                            POWER((ABS(K818)^2)/('1D'!$I$5*MAX(F818,
                                                        0.1)^2),
                                                1/3))),
                                    IFERROR(L818,
                                        0)+(MIN(ABS(IFERROR(U818,
                                                    0))*'1D'!$D$18,
                                            ABS((MAX('1D'!$D$16,
                                                        POWER((ABS(K818)^2)/('1D'!$I$5*MAX(F818,
                                                                    0.1)^2),
                                                            1/3)))-IFERROR(L818,
                                                    0))))),
                                MAX((MAX('1D'!$D$16,
                                            POWER((ABS(K818)^2)/('1D'!$I$5*MAX(F818,
                                                        0.1)^2),
                                                1/3))),
                                    IFERROR(L818,
                                        0)-(MIN(ABS(IFERROR(U818,
                                                    0))*'1D'!$D$18,
                                            ABS((MAX('1D'!$D$16,
                                                        POWER((ABS(K818)^2)/('1D'!$I$5*MAX(F818,
                                                                    0.1)^2),
                                                            1/3)))-IFERROR(L818,
                                                    0))))))),
                        MAX('1D'!$D$16,
                            POWER((ABS(K818)^2)/('1D'!$I$5*MAX(F818,
                                        0.1)^2),
                                1/3))),
                    MAX('1D'!$D$16,
                        IFERROR(L818,
                            0)))))))</f>
        <v>2.0411692021517887</v>
      </c>
      <c r="M818" s="5">
        <f t="shared" ca="1" si="168"/>
        <v>10.614079851189301</v>
      </c>
      <c r="N818" s="5">
        <f t="shared" ca="1" si="169"/>
        <v>1.1434704692804873</v>
      </c>
      <c r="O818" s="5">
        <f t="shared" ca="1" si="170"/>
        <v>4.8002276894771132</v>
      </c>
      <c r="P818" s="5">
        <f t="shared" ca="1" si="171"/>
        <v>634.20016920215176</v>
      </c>
      <c r="Q818" s="5">
        <f ca="1">P818+((ABS(K818)/MAX(((F818)+(G818)*(L818))*(L818),
            0.000001))^2)/(2*'1D'!$I$5)</f>
        <v>635.37459253909481</v>
      </c>
      <c r="R818" s="5">
        <f ca="1">((ABS(K818)*'1D'!$D$6)/(MAX(((F818)+(G818)*(L818))*(L818),
            0.000001)*MAX(((((F818)+(G818)*(L818))*(L818))/MAX((F818)+2*(L818)*SQRT(1+(G818)^2),
                    0.000001))^(2/3),
            0.000001)))^2</f>
        <v>4.3358367565141456E-3</v>
      </c>
      <c r="S818" s="5">
        <f ca="1">ABS(ABS(K818)/MAX(((F818)+(G818)*(L818))*(L818),
        0.000001))/SQRT('1D'!$I$5*MAX((((F818)+(G818)*(L818))*(L818))/MAX((F818)+2*(G818)*(L818),
            0.000001),
        0.000001))</f>
        <v>1.0727235886044055</v>
      </c>
      <c r="T818" s="5">
        <f ca="1">((F818)*(L818)^2)/2+(G818)*(L818)^3/3+(ABS(K818)^2)/('1D'!$I$5*MAX(((F818)+(G818)*(L818))*(L818),
        0.000001))</f>
        <v>35.763412605541333</v>
      </c>
      <c r="U818" s="5">
        <f ca="1">IF($A$2=0,
    0,
    IFERROR(Q817-(((R817+R818)/2)*J818)-(IF(O817&gt;O818,
                '1D'!$D$8*((O817^2-O818^2)/(2*'1D'!$I$5)),
                '1D'!$D$9*((O818^2-O817^2)/(2*'1D'!$I$5)))+('1D'!$D$10*(ABS(I818)/90)*(MAX(O817^2,
                        O818^2)/(2*'1D'!$I$5))))-Q818,
        0))</f>
        <v>-3.8358367564796936E-3</v>
      </c>
      <c r="V818" s="5">
        <f ca="1">IF($A$2=0,
    1,
    IF(IFERROR(V817,
            0)=0,
        0,
        IFERROR(IF(ROUND(S818,
                    3)=1,
                1,
                IF(AND(ABS(U818)&lt;'1D'!$D$19,
                        S818&gt;1),
                    1,
                    0)),
            0)))</f>
        <v>0</v>
      </c>
      <c r="W818" s="5">
        <f ca="1">IF($A$2=0,
    MAX(MAX('1D'!$D$16,
            MAX('1D'!$D$16,
                POWER((ABS(K818)^2)/('1D'!$I$5*MAX(F818,
                            0.1)^2),
                    1/3))),
        IFERROR(W1396,
            MAX(MAX('1D'!$D$16,
                    MAX('1D'!$D$16,
                        POWER((ABS(K818)^2)/('1D'!$I$5*MAX(F818,
                                    0.1)^2),
                            1/3))),
                ($L$2)-E1396))),
    IF(IFERROR(AG819,
            0)=0,
        MAX(MAX('1D'!$D$16,
                MAX('1D'!$D$16,
                    POWER((ABS(K818)^2)/('1D'!$I$5*MAX(F818,
                                0.1)^2),
                        1/3))),
            IFERROR(W1396,
                MAX(MAX('1D'!$D$16,
                        MAX('1D'!$D$16,
                            POWER((ABS(K818)^2)/('1D'!$I$5*MAX(F818,
                                        0.1)^2),
                                1/3))),
                    ($L$2)-E1396))),
        IF(IFERROR(W818,
                0)=0,
            MAX(MAX('1D'!$D$16,
                    MAX('1D'!$D$16,
                        POWER((ABS(K818)^2)/('1D'!$I$5*MAX(F818,
                                    0.1)^2),
                            1/3))),
                IFERROR(W1396,
                    MAX(MAX('1D'!$D$16,
                            MAX('1D'!$D$16,
                                POWER((ABS(K818)^2)/('1D'!$I$5*MAX(F818,
                                            0.1)^2),
                                    1/3))),
                        ($L$2)-E1396))),
            IF(OR(IFERROR(AD818,
                        0)&gt;=1,
                    IFERROR(AD819,
                        0)&gt;=1),
                MAX('1D'!$D$16,
                    MAX('1D'!$D$16,
                        POWER((ABS(K818)^2)/('1D'!$I$5*MAX(F818,
                                    0.1)^2),
                            1/3))),
                IF(ABS(IFERROR(AF818,
                            0))&lt;'1D'!$D$19,
                    MAX(MAX('1D'!$D$16,
                            MAX('1D'!$D$16,
                                POWER((ABS(K818)^2)/('1D'!$I$5*MAX(F818,
                                            0.1)^2),
                                    1/3))),
                        IFERROR(W818,
                            0)),
                    MAX(MAX('1D'!$D$16,
                            MAX('1D'!$D$16,
                                POWER((ABS(K818)^2)/('1D'!$I$5*MAX(F818,
                                            0.1)^2),
                                    1/3))),
                        (IFERROR(W818,
                                0))+((IFERROR(AF818,
                                    0))*'1D'!$D$18)))))))</f>
        <v>2.1389677043987478</v>
      </c>
      <c r="X818" s="5">
        <f t="shared" ca="1" si="172"/>
        <v>11.122632062873489</v>
      </c>
      <c r="Y818" s="5">
        <f t="shared" ca="1" si="173"/>
        <v>1.1735290000551568</v>
      </c>
      <c r="Z818" s="5">
        <f t="shared" ca="1" si="174"/>
        <v>4.5807502857230418</v>
      </c>
      <c r="AA818" s="5">
        <f t="shared" ca="1" si="175"/>
        <v>634.29796770439873</v>
      </c>
      <c r="AB818" s="5">
        <f ca="1">AA818+((ABS(K818)/MAX(((F818)+(G818)*(W818))*(W818),
            0.000001))^2)/(2*'1D'!$I$5)</f>
        <v>635.3674515565981</v>
      </c>
      <c r="AC818" s="5">
        <f ca="1">((ABS(K818)*'1D'!$D$6)/(MAX(((F818)+(G818)*(W818))*(W818),
            0.000001)*MAX(((((F818)+(G818)*(W818))*(W818))/MAX((F818)+2*(W818)*SQRT(1+(G818)^2),
                    0.000001))^(2/3),
            0.000001)))^2</f>
        <v>3.8141460404132466E-3</v>
      </c>
      <c r="AD818" s="5">
        <f ca="1">ABS(ABS(K818)/MAX(((F818)+(G818)*(W818))*(W818),
        0.000001))/SQRT('1D'!$I$5*MAX((((F818)+(G818)*(W818))*(W818))/MAX((F818)+2*(G818)*(W818),
            0.000001),
        0.000001))</f>
        <v>1.0000000000000004</v>
      </c>
      <c r="AE818" s="5">
        <f ca="1">((F818)*(W818)^2)/2+(G818)*(W818)^3/3+(ABS(K818)^2)/('1D'!$I$5*MAX(((F818)+(G818)*(W818))*(W818),
        0.000001))</f>
        <v>35.686426155594638</v>
      </c>
      <c r="AF818" s="5">
        <f ca="1">IF($A$2=0,
    0,
    IFERROR(AB819+(((AC818+AC819)/2)*J819)+(IF(Z818&gt;Z819,
                '1D'!$D$8*((Z818^2-Z819^2)/(2*'1D'!$I$5)),
                '1D'!$D$9*((Z819^2-Z818^2)/(2*'1D'!$I$5)))+('1D'!$D$10*(ABS(I819)/90)*(MAX(Z818^2,
                        Z819^2)/(2*'1D'!$I$5))))-AB818,
        0))</f>
        <v>3.4157470064428708E-3</v>
      </c>
      <c r="AG818" s="5">
        <f ca="1">IF($A$2=0,
    1,
    IF(IFERROR(AG819,
            0)=0,
        0,
        IFERROR(IF(OR(ROUND(AD818,
                        3)&gt;=1,
                    AND(ABS(AF818)&lt;'1D'!$D$19,
                        AD818&lt;1)),
                1,
                0),
            0)))</f>
        <v>1</v>
      </c>
      <c r="AH818" s="5">
        <f ca="1">IFERROR(IF('1D'!V32="Supercritical",
        MAX('1D'!$D$16,
            IFERROR(L818,
                MAX('1D'!$D$16,
                    POWER((ABS(K818)^2)/('1D'!$I$5*MAX(F818,
                                0.1)^2),
                        1/3)))),
        IF('1D'!V32="Subcritical",
            MAX('1D'!$D$16,
                IFERROR(W818,
                    MAX('1D'!$D$16,
                        POWER((ABS(K818)^2)/('1D'!$I$5*MAX(F818,
                                    0.1)^2),
                            1/3)))),
            IF(IFERROR(T818,
                    -1E+99)&gt;=IFERROR(AE818,
                    -1E+99),
                MAX('1D'!$D$16,
                    IFERROR(L818,
                        MAX('1D'!$D$16,
                            POWER((ABS(K818)^2)/('1D'!$I$5*MAX(F818,
                                        0.1)^2),
                                1/3)))),
                MAX('1D'!$D$16,
                    IFERROR(W818,
                        MAX('1D'!$D$16,
                            POWER((ABS(K818)^2)/('1D'!$I$5*MAX(F818,
                                        0.1)^2),
                                1/3))))))),
    MAX('1D'!$D$16,
        POWER((ABS(K818)^2)/('1D'!$I$5*MAX(F818,
                    0.1)^2),
            1/3)))</f>
        <v>2.0411692021517887</v>
      </c>
      <c r="AI818" s="5">
        <f t="shared" ca="1" si="176"/>
        <v>634.20016920215176</v>
      </c>
      <c r="AJ818" s="5">
        <f ca="1">AI818+((ABS(K818)/MAX(((F818)+(G818)*(AH818))*(AH818),
            0.000001))^2)/(2*'1D'!$I$5)</f>
        <v>635.37459253909481</v>
      </c>
      <c r="AM818">
        <v>0</v>
      </c>
      <c r="AN818">
        <v>0</v>
      </c>
      <c r="AO818" s="5">
        <f t="shared" si="177"/>
        <v>0</v>
      </c>
      <c r="AP818" s="5">
        <f t="shared" si="181"/>
        <v>0</v>
      </c>
      <c r="AQ818" s="5">
        <f ca="1">ABS(ABS(K818)/MAX(((F818)+(G818)*(AH818))*(AH818),
        0.000001))/SQRT('1D'!$I$5*MAX((((F818)+(G818)*(AH818))*(AH818))/MAX((F818)+2*(G818)*(AH818),
            0.000001),
        0.000001))</f>
        <v>1.0727235886044055</v>
      </c>
      <c r="AR818" s="5" t="str">
        <f t="shared" ca="1" si="178"/>
        <v>Supercritical</v>
      </c>
      <c r="AS818" s="5">
        <f ca="1">((ABS(K818)*'1D'!$D$6)/(MAX(((F818)+(G818)*(AH818))*(AH818),
            0.000001)*MAX(((((F818)+(G818)*(AH818))*(AH818))/MAX((F818)+2*(AH818)*SQRT(1+(G818)^2),
                    0.000001))^(2/3),
            0.000001)))^2</f>
        <v>4.3358367565141456E-3</v>
      </c>
    </row>
    <row r="819" spans="1:45" x14ac:dyDescent="0.35">
      <c r="A819">
        <v>810</v>
      </c>
      <c r="B819">
        <v>808.99599999999998</v>
      </c>
      <c r="C819">
        <v>616089.36499999999</v>
      </c>
      <c r="D819">
        <v>3097197.8859999999</v>
      </c>
      <c r="E819">
        <v>632.1585</v>
      </c>
      <c r="F819">
        <v>5.2</v>
      </c>
      <c r="G819">
        <v>0</v>
      </c>
      <c r="H819" t="s">
        <v>176</v>
      </c>
      <c r="I819">
        <v>5.7000000000000002E-2</v>
      </c>
      <c r="J819" s="5">
        <f t="shared" si="179"/>
        <v>1</v>
      </c>
      <c r="K819" s="5">
        <f t="shared" ca="1" si="180"/>
        <v>50.95</v>
      </c>
      <c r="L819" s="5">
        <f ca="1">IF($A$2=0,
    IFERROR(L818,
        MAX('1D'!$D$16,
            POWER((ABS(K819)^2)/('1D'!$I$5*MAX(F819,
                        0.1)^2),
                1/3))),
    IF(IFERROR(V818,
            0)=0,
        IFERROR(L818,
            MAX('1D'!$D$16,
                POWER((ABS(K819)^2)/('1D'!$I$5*MAX(F819,
                            0.1)^2),
                    1/3))),
        IF(OR(IFERROR(L819,
                    0)=0,
                IFERROR(S818,
                    0)&lt;1,
                IFERROR(S819,
                    0)&lt;1),
            MAX('1D'!$D$16,
                POWER((ABS(K819)^2)/('1D'!$I$5*MAX(F819,
                            0.1)^2),
                    1/3)),
            IF(IFERROR(U819,
                    0)&gt;0,
                MAX('1D'!$D$16,
                    IFERROR(L819,
                        0)+((IFERROR(U819,
                                0))*'1D'!$D$18*IF((IFERROR(S819,
                                    0))&lt;1,
                            1,
                            -1))),
                IF(IFERROR(U819,
                        0)&lt;0,
                    IF(ABS((MAX('1D'!$D$16,
                                    POWER((ABS(K819)^2)/('1D'!$I$5*MAX(F819,
                                                0.1)^2),
                                        1/3)))-IFERROR(L819,
                                0))&gt;'1D'!$D$19,
                        MAX('1D'!$D$16,
                            IF((MAX('1D'!$D$16,
                                        POWER((ABS(K819)^2)/('1D'!$I$5*MAX(F819,
                                                    0.1)^2),
                                            1/3)))&gt;IFERROR(L819,
                                    0),
                                MIN((MAX('1D'!$D$16,
                                            POWER((ABS(K819)^2)/('1D'!$I$5*MAX(F819,
                                                        0.1)^2),
                                                1/3))),
                                    IFERROR(L819,
                                        0)+(MIN(ABS(IFERROR(U819,
                                                    0))*'1D'!$D$18,
                                            ABS((MAX('1D'!$D$16,
                                                        POWER((ABS(K819)^2)/('1D'!$I$5*MAX(F819,
                                                                    0.1)^2),
                                                            1/3)))-IFERROR(L819,
                                                    0))))),
                                MAX((MAX('1D'!$D$16,
                                            POWER((ABS(K819)^2)/('1D'!$I$5*MAX(F819,
                                                        0.1)^2),
                                                1/3))),
                                    IFERROR(L819,
                                        0)-(MIN(ABS(IFERROR(U819,
                                                    0))*'1D'!$D$18,
                                            ABS((MAX('1D'!$D$16,
                                                        POWER((ABS(K819)^2)/('1D'!$I$5*MAX(F819,
                                                                    0.1)^2),
                                                            1/3)))-IFERROR(L819,
                                                    0))))))),
                        MAX('1D'!$D$16,
                            POWER((ABS(K819)^2)/('1D'!$I$5*MAX(F819,
                                        0.1)^2),
                                1/3))),
                    MAX('1D'!$D$16,
                        IFERROR(L819,
                            0)))))))</f>
        <v>2.0411692021517887</v>
      </c>
      <c r="M819" s="5">
        <f t="shared" ca="1" si="168"/>
        <v>10.614079851189301</v>
      </c>
      <c r="N819" s="5">
        <f t="shared" ca="1" si="169"/>
        <v>1.1434704692804873</v>
      </c>
      <c r="O819" s="5">
        <f t="shared" ca="1" si="170"/>
        <v>4.8002276894771132</v>
      </c>
      <c r="P819" s="5">
        <f t="shared" ca="1" si="171"/>
        <v>634.19966920215177</v>
      </c>
      <c r="Q819" s="5">
        <f ca="1">P819+((ABS(K819)/MAX(((F819)+(G819)*(L819))*(L819),
            0.000001))^2)/(2*'1D'!$I$5)</f>
        <v>635.37409253909482</v>
      </c>
      <c r="R819" s="5">
        <f ca="1">((ABS(K819)*'1D'!$D$6)/(MAX(((F819)+(G819)*(L819))*(L819),
            0.000001)*MAX(((((F819)+(G819)*(L819))*(L819))/MAX((F819)+2*(L819)*SQRT(1+(G819)^2),
                    0.000001))^(2/3),
            0.000001)))^2</f>
        <v>4.3358367565141456E-3</v>
      </c>
      <c r="S819" s="5">
        <f ca="1">ABS(ABS(K819)/MAX(((F819)+(G819)*(L819))*(L819),
        0.000001))/SQRT('1D'!$I$5*MAX((((F819)+(G819)*(L819))*(L819))/MAX((F819)+2*(G819)*(L819),
            0.000001),
        0.000001))</f>
        <v>1.0727235886044055</v>
      </c>
      <c r="T819" s="5">
        <f ca="1">((F819)*(L819)^2)/2+(G819)*(L819)^3/3+(ABS(K819)^2)/('1D'!$I$5*MAX(((F819)+(G819)*(L819))*(L819),
        0.000001))</f>
        <v>35.763412605541333</v>
      </c>
      <c r="U819" s="5">
        <f ca="1">IF($A$2=0,
    0,
    IFERROR(Q818-(((R818+R819)/2)*J819)-(IF(O818&gt;O819,
                '1D'!$D$8*((O818^2-O819^2)/(2*'1D'!$I$5)),
                '1D'!$D$9*((O819^2-O818^2)/(2*'1D'!$I$5)))+('1D'!$D$10*(ABS(I819)/90)*(MAX(O818^2,
                        O819^2)/(2*'1D'!$I$5))))-Q819,
        0))</f>
        <v>-3.9474069734524164E-3</v>
      </c>
      <c r="V819" s="5">
        <f ca="1">IF($A$2=0,
    1,
    IF(IFERROR(V818,
            0)=0,
        0,
        IFERROR(IF(ROUND(S819,
                    3)=1,
                1,
                IF(AND(ABS(U819)&lt;'1D'!$D$19,
                        S819&gt;1),
                    1,
                    0)),
            0)))</f>
        <v>0</v>
      </c>
      <c r="W819" s="5">
        <f ca="1">IF($A$2=0,
    MAX(MAX('1D'!$D$16,
            MAX('1D'!$D$16,
                POWER((ABS(K819)^2)/('1D'!$I$5*MAX(F819,
                            0.1)^2),
                    1/3))),
        IFERROR(W1396,
            MAX(MAX('1D'!$D$16,
                    MAX('1D'!$D$16,
                        POWER((ABS(K819)^2)/('1D'!$I$5*MAX(F819,
                                    0.1)^2),
                            1/3))),
                ($L$2)-E1396))),
    IF(IFERROR(AG820,
            0)=0,
        MAX(MAX('1D'!$D$16,
                MAX('1D'!$D$16,
                    POWER((ABS(K819)^2)/('1D'!$I$5*MAX(F819,
                                0.1)^2),
                        1/3))),
            IFERROR(W1396,
                MAX(MAX('1D'!$D$16,
                        MAX('1D'!$D$16,
                            POWER((ABS(K819)^2)/('1D'!$I$5*MAX(F819,
                                        0.1)^2),
                                1/3))),
                    ($L$2)-E1396))),
        IF(IFERROR(W819,
                0)=0,
            MAX(MAX('1D'!$D$16,
                    MAX('1D'!$D$16,
                        POWER((ABS(K819)^2)/('1D'!$I$5*MAX(F819,
                                    0.1)^2),
                            1/3))),
                IFERROR(W1396,
                    MAX(MAX('1D'!$D$16,
                            MAX('1D'!$D$16,
                                POWER((ABS(K819)^2)/('1D'!$I$5*MAX(F819,
                                            0.1)^2),
                                    1/3))),
                        ($L$2)-E1396))),
            IF(OR(IFERROR(AD819,
                        0)&gt;=1,
                    IFERROR(AD820,
                        0)&gt;=1),
                MAX('1D'!$D$16,
                    MAX('1D'!$D$16,
                        POWER((ABS(K819)^2)/('1D'!$I$5*MAX(F819,
                                    0.1)^2),
                            1/3))),
                IF(ABS(IFERROR(AF819,
                            0))&lt;'1D'!$D$19,
                    MAX(MAX('1D'!$D$16,
                            MAX('1D'!$D$16,
                                POWER((ABS(K819)^2)/('1D'!$I$5*MAX(F819,
                                            0.1)^2),
                                    1/3))),
                        IFERROR(W819,
                            0)),
                    MAX(MAX('1D'!$D$16,
                            MAX('1D'!$D$16,
                                POWER((ABS(K819)^2)/('1D'!$I$5*MAX(F819,
                                            0.1)^2),
                                    1/3))),
                        (IFERROR(W819,
                                0))+((IFERROR(AF819,
                                    0))*'1D'!$D$18)))))))</f>
        <v>2.1389677043987478</v>
      </c>
      <c r="X819" s="5">
        <f t="shared" ca="1" si="172"/>
        <v>11.122632062873489</v>
      </c>
      <c r="Y819" s="5">
        <f t="shared" ca="1" si="173"/>
        <v>1.1735290000551568</v>
      </c>
      <c r="Z819" s="5">
        <f t="shared" ca="1" si="174"/>
        <v>4.5807502857230418</v>
      </c>
      <c r="AA819" s="5">
        <f t="shared" ca="1" si="175"/>
        <v>634.29746770439874</v>
      </c>
      <c r="AB819" s="5">
        <f ca="1">AA819+((ABS(K819)/MAX(((F819)+(G819)*(W819))*(W819),
            0.000001))^2)/(2*'1D'!$I$5)</f>
        <v>635.36695155659811</v>
      </c>
      <c r="AC819" s="5">
        <f ca="1">((ABS(K819)*'1D'!$D$6)/(MAX(((F819)+(G819)*(W819))*(W819),
            0.000001)*MAX(((((F819)+(G819)*(W819))*(W819))/MAX((F819)+2*(W819)*SQRT(1+(G819)^2),
                    0.000001))^(2/3),
            0.000001)))^2</f>
        <v>3.8141460404132466E-3</v>
      </c>
      <c r="AD819" s="5">
        <f ca="1">ABS(ABS(K819)/MAX(((F819)+(G819)*(W819))*(W819),
        0.000001))/SQRT('1D'!$I$5*MAX((((F819)+(G819)*(W819))*(W819))/MAX((F819)+2*(G819)*(W819),
            0.000001),
        0.000001))</f>
        <v>1.0000000000000004</v>
      </c>
      <c r="AE819" s="5">
        <f ca="1">((F819)*(W819)^2)/2+(G819)*(W819)^3/3+(ABS(K819)^2)/('1D'!$I$5*MAX(((F819)+(G819)*(W819))*(W819),
        0.000001))</f>
        <v>35.686426155594638</v>
      </c>
      <c r="AF819" s="5">
        <f ca="1">IF($A$2=0,
    0,
    IFERROR(AB820+(((AC819+AC820)/2)*J820)+(IF(Z819&gt;Z820,
                '1D'!$D$8*((Z819^2-Z820^2)/(2*'1D'!$I$5)),
                '1D'!$D$9*((Z820^2-Z819^2)/(2*'1D'!$I$5)))+('1D'!$D$10*(ABS(I820)/90)*(MAX(Z819^2,
                        Z820^2)/(2*'1D'!$I$5))))-AB819,
        0))</f>
        <v>3.4157470064428708E-3</v>
      </c>
      <c r="AG819" s="5">
        <f ca="1">IF($A$2=0,
    1,
    IF(IFERROR(AG820,
            0)=0,
        0,
        IFERROR(IF(OR(ROUND(AD819,
                        3)&gt;=1,
                    AND(ABS(AF819)&lt;'1D'!$D$19,
                        AD819&lt;1)),
                1,
                0),
            0)))</f>
        <v>1</v>
      </c>
      <c r="AH819" s="5">
        <f ca="1">IFERROR(IF('1D'!V32="Supercritical",
        MAX('1D'!$D$16,
            IFERROR(L819,
                MAX('1D'!$D$16,
                    POWER((ABS(K819)^2)/('1D'!$I$5*MAX(F819,
                                0.1)^2),
                        1/3)))),
        IF('1D'!V32="Subcritical",
            MAX('1D'!$D$16,
                IFERROR(W819,
                    MAX('1D'!$D$16,
                        POWER((ABS(K819)^2)/('1D'!$I$5*MAX(F819,
                                    0.1)^2),
                            1/3)))),
            IF(IFERROR(T819,
                    -1E+99)&gt;=IFERROR(AE819,
                    -1E+99),
                MAX('1D'!$D$16,
                    IFERROR(L819,
                        MAX('1D'!$D$16,
                            POWER((ABS(K819)^2)/('1D'!$I$5*MAX(F819,
                                        0.1)^2),
                                1/3)))),
                MAX('1D'!$D$16,
                    IFERROR(W819,
                        MAX('1D'!$D$16,
                            POWER((ABS(K819)^2)/('1D'!$I$5*MAX(F819,
                                        0.1)^2),
                                1/3))))))),
    MAX('1D'!$D$16,
        POWER((ABS(K819)^2)/('1D'!$I$5*MAX(F819,
                    0.1)^2),
            1/3)))</f>
        <v>2.0411692021517887</v>
      </c>
      <c r="AI819" s="5">
        <f t="shared" ca="1" si="176"/>
        <v>634.19966920215177</v>
      </c>
      <c r="AJ819" s="5">
        <f ca="1">AI819+((ABS(K819)/MAX(((F819)+(G819)*(AH819))*(AH819),
            0.000001))^2)/(2*'1D'!$I$5)</f>
        <v>635.37409253909482</v>
      </c>
      <c r="AM819">
        <v>0</v>
      </c>
      <c r="AN819">
        <v>0</v>
      </c>
      <c r="AO819" s="5">
        <f t="shared" si="177"/>
        <v>0</v>
      </c>
      <c r="AP819" s="5">
        <f t="shared" si="181"/>
        <v>0</v>
      </c>
      <c r="AQ819" s="5">
        <f ca="1">ABS(ABS(K819)/MAX(((F819)+(G819)*(AH819))*(AH819),
        0.000001))/SQRT('1D'!$I$5*MAX((((F819)+(G819)*(AH819))*(AH819))/MAX((F819)+2*(G819)*(AH819),
            0.000001),
        0.000001))</f>
        <v>1.0727235886044055</v>
      </c>
      <c r="AR819" s="5" t="str">
        <f t="shared" ca="1" si="178"/>
        <v>Supercritical</v>
      </c>
      <c r="AS819" s="5">
        <f ca="1">((ABS(K819)*'1D'!$D$6)/(MAX(((F819)+(G819)*(AH819))*(AH819),
            0.000001)*MAX(((((F819)+(G819)*(AH819))*(AH819))/MAX((F819)+2*(AH819)*SQRT(1+(G819)^2),
                    0.000001))^(2/3),
            0.000001)))^2</f>
        <v>4.3358367565141456E-3</v>
      </c>
    </row>
    <row r="820" spans="1:45" x14ac:dyDescent="0.35">
      <c r="A820">
        <v>811</v>
      </c>
      <c r="B820">
        <v>809.99599999999998</v>
      </c>
      <c r="C820">
        <v>616089.32200000004</v>
      </c>
      <c r="D820">
        <v>3097196.8870000001</v>
      </c>
      <c r="E820">
        <v>632.15800000000002</v>
      </c>
      <c r="F820">
        <v>5.2</v>
      </c>
      <c r="G820">
        <v>0</v>
      </c>
      <c r="H820" t="s">
        <v>176</v>
      </c>
      <c r="I820">
        <v>5.7000000000000002E-2</v>
      </c>
      <c r="J820" s="5">
        <f t="shared" si="179"/>
        <v>1</v>
      </c>
      <c r="K820" s="5">
        <f t="shared" ca="1" si="180"/>
        <v>50.95</v>
      </c>
      <c r="L820" s="5">
        <f ca="1">IF($A$2=0,
    IFERROR(L819,
        MAX('1D'!$D$16,
            POWER((ABS(K820)^2)/('1D'!$I$5*MAX(F820,
                        0.1)^2),
                1/3))),
    IF(IFERROR(V819,
            0)=0,
        IFERROR(L819,
            MAX('1D'!$D$16,
                POWER((ABS(K820)^2)/('1D'!$I$5*MAX(F820,
                            0.1)^2),
                    1/3))),
        IF(OR(IFERROR(L820,
                    0)=0,
                IFERROR(S819,
                    0)&lt;1,
                IFERROR(S820,
                    0)&lt;1),
            MAX('1D'!$D$16,
                POWER((ABS(K820)^2)/('1D'!$I$5*MAX(F820,
                            0.1)^2),
                    1/3)),
            IF(IFERROR(U820,
                    0)&gt;0,
                MAX('1D'!$D$16,
                    IFERROR(L820,
                        0)+((IFERROR(U820,
                                0))*'1D'!$D$18*IF((IFERROR(S820,
                                    0))&lt;1,
                            1,
                            -1))),
                IF(IFERROR(U820,
                        0)&lt;0,
                    IF(ABS((MAX('1D'!$D$16,
                                    POWER((ABS(K820)^2)/('1D'!$I$5*MAX(F820,
                                                0.1)^2),
                                        1/3)))-IFERROR(L820,
                                0))&gt;'1D'!$D$19,
                        MAX('1D'!$D$16,
                            IF((MAX('1D'!$D$16,
                                        POWER((ABS(K820)^2)/('1D'!$I$5*MAX(F820,
                                                    0.1)^2),
                                            1/3)))&gt;IFERROR(L820,
                                    0),
                                MIN((MAX('1D'!$D$16,
                                            POWER((ABS(K820)^2)/('1D'!$I$5*MAX(F820,
                                                        0.1)^2),
                                                1/3))),
                                    IFERROR(L820,
                                        0)+(MIN(ABS(IFERROR(U820,
                                                    0))*'1D'!$D$18,
                                            ABS((MAX('1D'!$D$16,
                                                        POWER((ABS(K820)^2)/('1D'!$I$5*MAX(F820,
                                                                    0.1)^2),
                                                            1/3)))-IFERROR(L820,
                                                    0))))),
                                MAX((MAX('1D'!$D$16,
                                            POWER((ABS(K820)^2)/('1D'!$I$5*MAX(F820,
                                                        0.1)^2),
                                                1/3))),
                                    IFERROR(L820,
                                        0)-(MIN(ABS(IFERROR(U820,
                                                    0))*'1D'!$D$18,
                                            ABS((MAX('1D'!$D$16,
                                                        POWER((ABS(K820)^2)/('1D'!$I$5*MAX(F820,
                                                                    0.1)^2),
                                                            1/3)))-IFERROR(L820,
                                                    0))))))),
                        MAX('1D'!$D$16,
                            POWER((ABS(K820)^2)/('1D'!$I$5*MAX(F820,
                                        0.1)^2),
                                1/3))),
                    MAX('1D'!$D$16,
                        IFERROR(L820,
                            0)))))))</f>
        <v>2.0411692021517887</v>
      </c>
      <c r="M820" s="5">
        <f t="shared" ca="1" si="168"/>
        <v>10.614079851189301</v>
      </c>
      <c r="N820" s="5">
        <f t="shared" ca="1" si="169"/>
        <v>1.1434704692804873</v>
      </c>
      <c r="O820" s="5">
        <f t="shared" ca="1" si="170"/>
        <v>4.8002276894771132</v>
      </c>
      <c r="P820" s="5">
        <f t="shared" ca="1" si="171"/>
        <v>634.19916920215178</v>
      </c>
      <c r="Q820" s="5">
        <f ca="1">P820+((ABS(K820)/MAX(((F820)+(G820)*(L820))*(L820),
            0.000001))^2)/(2*'1D'!$I$5)</f>
        <v>635.37359253909483</v>
      </c>
      <c r="R820" s="5">
        <f ca="1">((ABS(K820)*'1D'!$D$6)/(MAX(((F820)+(G820)*(L820))*(L820),
            0.000001)*MAX(((((F820)+(G820)*(L820))*(L820))/MAX((F820)+2*(L820)*SQRT(1+(G820)^2),
                    0.000001))^(2/3),
            0.000001)))^2</f>
        <v>4.3358367565141456E-3</v>
      </c>
      <c r="S820" s="5">
        <f ca="1">ABS(ABS(K820)/MAX(((F820)+(G820)*(L820))*(L820),
        0.000001))/SQRT('1D'!$I$5*MAX((((F820)+(G820)*(L820))*(L820))/MAX((F820)+2*(G820)*(L820),
            0.000001),
        0.000001))</f>
        <v>1.0727235886044055</v>
      </c>
      <c r="T820" s="5">
        <f ca="1">((F820)*(L820)^2)/2+(G820)*(L820)^3/3+(ABS(K820)^2)/('1D'!$I$5*MAX(((F820)+(G820)*(L820))*(L820),
        0.000001))</f>
        <v>35.763412605541333</v>
      </c>
      <c r="U820" s="5">
        <f ca="1">IF($A$2=0,
    0,
    IFERROR(Q819-(((R819+R820)/2)*J820)-(IF(O819&gt;O820,
                '1D'!$D$8*((O819^2-O820^2)/(2*'1D'!$I$5)),
                '1D'!$D$9*((O820^2-O819^2)/(2*'1D'!$I$5)))+('1D'!$D$10*(ABS(I820)/90)*(MAX(O819^2,
                        O820^2)/(2*'1D'!$I$5))))-Q820,
        0))</f>
        <v>-3.9474069734524164E-3</v>
      </c>
      <c r="V820" s="5">
        <f ca="1">IF($A$2=0,
    1,
    IF(IFERROR(V819,
            0)=0,
        0,
        IFERROR(IF(ROUND(S820,
                    3)=1,
                1,
                IF(AND(ABS(U820)&lt;'1D'!$D$19,
                        S820&gt;1),
                    1,
                    0)),
            0)))</f>
        <v>0</v>
      </c>
      <c r="W820" s="5">
        <f ca="1">IF($A$2=0,
    MAX(MAX('1D'!$D$16,
            MAX('1D'!$D$16,
                POWER((ABS(K820)^2)/('1D'!$I$5*MAX(F820,
                            0.1)^2),
                    1/3))),
        IFERROR(W1396,
            MAX(MAX('1D'!$D$16,
                    MAX('1D'!$D$16,
                        POWER((ABS(K820)^2)/('1D'!$I$5*MAX(F820,
                                    0.1)^2),
                            1/3))),
                ($L$2)-E1396))),
    IF(IFERROR(AG821,
            0)=0,
        MAX(MAX('1D'!$D$16,
                MAX('1D'!$D$16,
                    POWER((ABS(K820)^2)/('1D'!$I$5*MAX(F820,
                                0.1)^2),
                        1/3))),
            IFERROR(W1396,
                MAX(MAX('1D'!$D$16,
                        MAX('1D'!$D$16,
                            POWER((ABS(K820)^2)/('1D'!$I$5*MAX(F820,
                                        0.1)^2),
                                1/3))),
                    ($L$2)-E1396))),
        IF(IFERROR(W820,
                0)=0,
            MAX(MAX('1D'!$D$16,
                    MAX('1D'!$D$16,
                        POWER((ABS(K820)^2)/('1D'!$I$5*MAX(F820,
                                    0.1)^2),
                            1/3))),
                IFERROR(W1396,
                    MAX(MAX('1D'!$D$16,
                            MAX('1D'!$D$16,
                                POWER((ABS(K820)^2)/('1D'!$I$5*MAX(F820,
                                            0.1)^2),
                                    1/3))),
                        ($L$2)-E1396))),
            IF(OR(IFERROR(AD820,
                        0)&gt;=1,
                    IFERROR(AD821,
                        0)&gt;=1),
                MAX('1D'!$D$16,
                    MAX('1D'!$D$16,
                        POWER((ABS(K820)^2)/('1D'!$I$5*MAX(F820,
                                    0.1)^2),
                            1/3))),
                IF(ABS(IFERROR(AF820,
                            0))&lt;'1D'!$D$19,
                    MAX(MAX('1D'!$D$16,
                            MAX('1D'!$D$16,
                                POWER((ABS(K820)^2)/('1D'!$I$5*MAX(F820,
                                            0.1)^2),
                                    1/3))),
                        IFERROR(W820,
                            0)),
                    MAX(MAX('1D'!$D$16,
                            MAX('1D'!$D$16,
                                POWER((ABS(K820)^2)/('1D'!$I$5*MAX(F820,
                                            0.1)^2),
                                    1/3))),
                        (IFERROR(W820,
                                0))+((IFERROR(AF820,
                                    0))*'1D'!$D$18)))))))</f>
        <v>2.1389677043987478</v>
      </c>
      <c r="X820" s="5">
        <f t="shared" ca="1" si="172"/>
        <v>11.122632062873489</v>
      </c>
      <c r="Y820" s="5">
        <f t="shared" ca="1" si="173"/>
        <v>1.1735290000551568</v>
      </c>
      <c r="Z820" s="5">
        <f t="shared" ca="1" si="174"/>
        <v>4.5807502857230418</v>
      </c>
      <c r="AA820" s="5">
        <f t="shared" ca="1" si="175"/>
        <v>634.29696770439875</v>
      </c>
      <c r="AB820" s="5">
        <f ca="1">AA820+((ABS(K820)/MAX(((F820)+(G820)*(W820))*(W820),
            0.000001))^2)/(2*'1D'!$I$5)</f>
        <v>635.36645155659812</v>
      </c>
      <c r="AC820" s="5">
        <f ca="1">((ABS(K820)*'1D'!$D$6)/(MAX(((F820)+(G820)*(W820))*(W820),
            0.000001)*MAX(((((F820)+(G820)*(W820))*(W820))/MAX((F820)+2*(W820)*SQRT(1+(G820)^2),
                    0.000001))^(2/3),
            0.000001)))^2</f>
        <v>3.8141460404132466E-3</v>
      </c>
      <c r="AD820" s="5">
        <f ca="1">ABS(ABS(K820)/MAX(((F820)+(G820)*(W820))*(W820),
        0.000001))/SQRT('1D'!$I$5*MAX((((F820)+(G820)*(W820))*(W820))/MAX((F820)+2*(G820)*(W820),
            0.000001),
        0.000001))</f>
        <v>1.0000000000000004</v>
      </c>
      <c r="AE820" s="5">
        <f ca="1">((F820)*(W820)^2)/2+(G820)*(W820)^3/3+(ABS(K820)^2)/('1D'!$I$5*MAX(((F820)+(G820)*(W820))*(W820),
        0.000001))</f>
        <v>35.686426155594638</v>
      </c>
      <c r="AF820" s="5">
        <f ca="1">IF($A$2=0,
    0,
    IFERROR(AB821+(((AC820+AC821)/2)*J821)+(IF(Z820&gt;Z821,
                '1D'!$D$8*((Z820^2-Z821^2)/(2*'1D'!$I$5)),
                '1D'!$D$9*((Z821^2-Z820^2)/(2*'1D'!$I$5)))+('1D'!$D$10*(ABS(I821)/90)*(MAX(Z820^2,
                        Z821^2)/(2*'1D'!$I$5))))-AB820,
        0))</f>
        <v>3.3103318943403792E-3</v>
      </c>
      <c r="AG820" s="5">
        <f ca="1">IF($A$2=0,
    1,
    IF(IFERROR(AG821,
            0)=0,
        0,
        IFERROR(IF(OR(ROUND(AD820,
                        3)&gt;=1,
                    AND(ABS(AF820)&lt;'1D'!$D$19,
                        AD820&lt;1)),
                1,
                0),
            0)))</f>
        <v>1</v>
      </c>
      <c r="AH820" s="5">
        <f ca="1">IFERROR(IF('1D'!V32="Supercritical",
        MAX('1D'!$D$16,
            IFERROR(L820,
                MAX('1D'!$D$16,
                    POWER((ABS(K820)^2)/('1D'!$I$5*MAX(F820,
                                0.1)^2),
                        1/3)))),
        IF('1D'!V32="Subcritical",
            MAX('1D'!$D$16,
                IFERROR(W820,
                    MAX('1D'!$D$16,
                        POWER((ABS(K820)^2)/('1D'!$I$5*MAX(F820,
                                    0.1)^2),
                            1/3)))),
            IF(IFERROR(T820,
                    -1E+99)&gt;=IFERROR(AE820,
                    -1E+99),
                MAX('1D'!$D$16,
                    IFERROR(L820,
                        MAX('1D'!$D$16,
                            POWER((ABS(K820)^2)/('1D'!$I$5*MAX(F820,
                                        0.1)^2),
                                1/3)))),
                MAX('1D'!$D$16,
                    IFERROR(W820,
                        MAX('1D'!$D$16,
                            POWER((ABS(K820)^2)/('1D'!$I$5*MAX(F820,
                                        0.1)^2),
                                1/3))))))),
    MAX('1D'!$D$16,
        POWER((ABS(K820)^2)/('1D'!$I$5*MAX(F820,
                    0.1)^2),
            1/3)))</f>
        <v>2.0411692021517887</v>
      </c>
      <c r="AI820" s="5">
        <f t="shared" ca="1" si="176"/>
        <v>634.19916920215178</v>
      </c>
      <c r="AJ820" s="5">
        <f ca="1">AI820+((ABS(K820)/MAX(((F820)+(G820)*(AH820))*(AH820),
            0.000001))^2)/(2*'1D'!$I$5)</f>
        <v>635.37359253909483</v>
      </c>
      <c r="AM820">
        <v>0</v>
      </c>
      <c r="AN820">
        <v>0</v>
      </c>
      <c r="AO820" s="5">
        <f t="shared" si="177"/>
        <v>0</v>
      </c>
      <c r="AP820" s="5">
        <f t="shared" si="181"/>
        <v>0</v>
      </c>
      <c r="AQ820" s="5">
        <f ca="1">ABS(ABS(K820)/MAX(((F820)+(G820)*(AH820))*(AH820),
        0.000001))/SQRT('1D'!$I$5*MAX((((F820)+(G820)*(AH820))*(AH820))/MAX((F820)+2*(G820)*(AH820),
            0.000001),
        0.000001))</f>
        <v>1.0727235886044055</v>
      </c>
      <c r="AR820" s="5" t="str">
        <f t="shared" ca="1" si="178"/>
        <v>Supercritical</v>
      </c>
      <c r="AS820" s="5">
        <f ca="1">((ABS(K820)*'1D'!$D$6)/(MAX(((F820)+(G820)*(AH820))*(AH820),
            0.000001)*MAX(((((F820)+(G820)*(AH820))*(AH820))/MAX((F820)+2*(AH820)*SQRT(1+(G820)^2),
                    0.000001))^(2/3),
            0.000001)))^2</f>
        <v>4.3358367565141456E-3</v>
      </c>
    </row>
    <row r="821" spans="1:45" x14ac:dyDescent="0.35">
      <c r="A821">
        <v>812</v>
      </c>
      <c r="B821">
        <v>810.995</v>
      </c>
      <c r="C821">
        <v>616089.28</v>
      </c>
      <c r="D821">
        <v>3097195.8879999998</v>
      </c>
      <c r="E821">
        <v>632.15750000000003</v>
      </c>
      <c r="F821">
        <v>5.2</v>
      </c>
      <c r="G821">
        <v>0</v>
      </c>
      <c r="H821" t="s">
        <v>176</v>
      </c>
      <c r="I821">
        <v>0</v>
      </c>
      <c r="J821" s="5">
        <f t="shared" si="179"/>
        <v>0.99900000000002365</v>
      </c>
      <c r="K821" s="5">
        <f t="shared" ca="1" si="180"/>
        <v>50.95</v>
      </c>
      <c r="L821" s="5">
        <f ca="1">IF($A$2=0,
    IFERROR(L820,
        MAX('1D'!$D$16,
            POWER((ABS(K821)^2)/('1D'!$I$5*MAX(F821,
                        0.1)^2),
                1/3))),
    IF(IFERROR(V820,
            0)=0,
        IFERROR(L820,
            MAX('1D'!$D$16,
                POWER((ABS(K821)^2)/('1D'!$I$5*MAX(F821,
                            0.1)^2),
                    1/3))),
        IF(OR(IFERROR(L821,
                    0)=0,
                IFERROR(S820,
                    0)&lt;1,
                IFERROR(S821,
                    0)&lt;1),
            MAX('1D'!$D$16,
                POWER((ABS(K821)^2)/('1D'!$I$5*MAX(F821,
                            0.1)^2),
                    1/3)),
            IF(IFERROR(U821,
                    0)&gt;0,
                MAX('1D'!$D$16,
                    IFERROR(L821,
                        0)+((IFERROR(U821,
                                0))*'1D'!$D$18*IF((IFERROR(S821,
                                    0))&lt;1,
                            1,
                            -1))),
                IF(IFERROR(U821,
                        0)&lt;0,
                    IF(ABS((MAX('1D'!$D$16,
                                    POWER((ABS(K821)^2)/('1D'!$I$5*MAX(F821,
                                                0.1)^2),
                                        1/3)))-IFERROR(L821,
                                0))&gt;'1D'!$D$19,
                        MAX('1D'!$D$16,
                            IF((MAX('1D'!$D$16,
                                        POWER((ABS(K821)^2)/('1D'!$I$5*MAX(F821,
                                                    0.1)^2),
                                            1/3)))&gt;IFERROR(L821,
                                    0),
                                MIN((MAX('1D'!$D$16,
                                            POWER((ABS(K821)^2)/('1D'!$I$5*MAX(F821,
                                                        0.1)^2),
                                                1/3))),
                                    IFERROR(L821,
                                        0)+(MIN(ABS(IFERROR(U821,
                                                    0))*'1D'!$D$18,
                                            ABS((MAX('1D'!$D$16,
                                                        POWER((ABS(K821)^2)/('1D'!$I$5*MAX(F821,
                                                                    0.1)^2),
                                                            1/3)))-IFERROR(L821,
                                                    0))))),
                                MAX((MAX('1D'!$D$16,
                                            POWER((ABS(K821)^2)/('1D'!$I$5*MAX(F821,
                                                        0.1)^2),
                                                1/3))),
                                    IFERROR(L821,
                                        0)-(MIN(ABS(IFERROR(U821,
                                                    0))*'1D'!$D$18,
                                            ABS((MAX('1D'!$D$16,
                                                        POWER((ABS(K821)^2)/('1D'!$I$5*MAX(F821,
                                                                    0.1)^2),
                                                            1/3)))-IFERROR(L821,
                                                    0))))))),
                        MAX('1D'!$D$16,
                            POWER((ABS(K821)^2)/('1D'!$I$5*MAX(F821,
                                        0.1)^2),
                                1/3))),
                    MAX('1D'!$D$16,
                        IFERROR(L821,
                            0)))))))</f>
        <v>2.0411692021517887</v>
      </c>
      <c r="M821" s="5">
        <f t="shared" ca="1" si="168"/>
        <v>10.614079851189301</v>
      </c>
      <c r="N821" s="5">
        <f t="shared" ca="1" si="169"/>
        <v>1.1434704692804873</v>
      </c>
      <c r="O821" s="5">
        <f t="shared" ca="1" si="170"/>
        <v>4.8002276894771132</v>
      </c>
      <c r="P821" s="5">
        <f t="shared" ca="1" si="171"/>
        <v>634.19866920215179</v>
      </c>
      <c r="Q821" s="5">
        <f ca="1">P821+((ABS(K821)/MAX(((F821)+(G821)*(L821))*(L821),
            0.000001))^2)/(2*'1D'!$I$5)</f>
        <v>635.37309253909484</v>
      </c>
      <c r="R821" s="5">
        <f ca="1">((ABS(K821)*'1D'!$D$6)/(MAX(((F821)+(G821)*(L821))*(L821),
            0.000001)*MAX(((((F821)+(G821)*(L821))*(L821))/MAX((F821)+2*(L821)*SQRT(1+(G821)^2),
                    0.000001))^(2/3),
            0.000001)))^2</f>
        <v>4.3358367565141456E-3</v>
      </c>
      <c r="S821" s="5">
        <f ca="1">ABS(ABS(K821)/MAX(((F821)+(G821)*(L821))*(L821),
        0.000001))/SQRT('1D'!$I$5*MAX((((F821)+(G821)*(L821))*(L821))/MAX((F821)+2*(G821)*(L821),
            0.000001),
        0.000001))</f>
        <v>1.0727235886044055</v>
      </c>
      <c r="T821" s="5">
        <f ca="1">((F821)*(L821)^2)/2+(G821)*(L821)^3/3+(ABS(K821)^2)/('1D'!$I$5*MAX(((F821)+(G821)*(L821))*(L821),
        0.000001))</f>
        <v>35.763412605541333</v>
      </c>
      <c r="U821" s="5">
        <f ca="1">IF($A$2=0,
    0,
    IFERROR(Q820-(((R820+R821)/2)*J821)-(IF(O820&gt;O821,
                '1D'!$D$8*((O820^2-O821^2)/(2*'1D'!$I$5)),
                '1D'!$D$9*((O821^2-O820^2)/(2*'1D'!$I$5)))+('1D'!$D$10*(ABS(I821)/90)*(MAX(O820^2,
                        O821^2)/(2*'1D'!$I$5))))-Q821,
        0))</f>
        <v>-3.8315009197731342E-3</v>
      </c>
      <c r="V821" s="5">
        <f ca="1">IF($A$2=0,
    1,
    IF(IFERROR(V820,
            0)=0,
        0,
        IFERROR(IF(ROUND(S821,
                    3)=1,
                1,
                IF(AND(ABS(U821)&lt;'1D'!$D$19,
                        S821&gt;1),
                    1,
                    0)),
            0)))</f>
        <v>0</v>
      </c>
      <c r="W821" s="5">
        <f ca="1">IF($A$2=0,
    MAX(MAX('1D'!$D$16,
            MAX('1D'!$D$16,
                POWER((ABS(K821)^2)/('1D'!$I$5*MAX(F821,
                            0.1)^2),
                    1/3))),
        IFERROR(W1396,
            MAX(MAX('1D'!$D$16,
                    MAX('1D'!$D$16,
                        POWER((ABS(K821)^2)/('1D'!$I$5*MAX(F821,
                                    0.1)^2),
                            1/3))),
                ($L$2)-E1396))),
    IF(IFERROR(AG822,
            0)=0,
        MAX(MAX('1D'!$D$16,
                MAX('1D'!$D$16,
                    POWER((ABS(K821)^2)/('1D'!$I$5*MAX(F821,
                                0.1)^2),
                        1/3))),
            IFERROR(W1396,
                MAX(MAX('1D'!$D$16,
                        MAX('1D'!$D$16,
                            POWER((ABS(K821)^2)/('1D'!$I$5*MAX(F821,
                                        0.1)^2),
                                1/3))),
                    ($L$2)-E1396))),
        IF(IFERROR(W821,
                0)=0,
            MAX(MAX('1D'!$D$16,
                    MAX('1D'!$D$16,
                        POWER((ABS(K821)^2)/('1D'!$I$5*MAX(F821,
                                    0.1)^2),
                            1/3))),
                IFERROR(W1396,
                    MAX(MAX('1D'!$D$16,
                            MAX('1D'!$D$16,
                                POWER((ABS(K821)^2)/('1D'!$I$5*MAX(F821,
                                            0.1)^2),
                                    1/3))),
                        ($L$2)-E1396))),
            IF(OR(IFERROR(AD821,
                        0)&gt;=1,
                    IFERROR(AD822,
                        0)&gt;=1),
                MAX('1D'!$D$16,
                    MAX('1D'!$D$16,
                        POWER((ABS(K821)^2)/('1D'!$I$5*MAX(F821,
                                    0.1)^2),
                            1/3))),
                IF(ABS(IFERROR(AF821,
                            0))&lt;'1D'!$D$19,
                    MAX(MAX('1D'!$D$16,
                            MAX('1D'!$D$16,
                                POWER((ABS(K821)^2)/('1D'!$I$5*MAX(F821,
                                            0.1)^2),
                                    1/3))),
                        IFERROR(W821,
                            0)),
                    MAX(MAX('1D'!$D$16,
                            MAX('1D'!$D$16,
                                POWER((ABS(K821)^2)/('1D'!$I$5*MAX(F821,
                                            0.1)^2),
                                    1/3))),
                        (IFERROR(W821,
                                0))+((IFERROR(AF821,
                                    0))*'1D'!$D$18)))))))</f>
        <v>2.1389677043987478</v>
      </c>
      <c r="X821" s="5">
        <f t="shared" ca="1" si="172"/>
        <v>11.122632062873489</v>
      </c>
      <c r="Y821" s="5">
        <f t="shared" ca="1" si="173"/>
        <v>1.1735290000551568</v>
      </c>
      <c r="Z821" s="5">
        <f t="shared" ca="1" si="174"/>
        <v>4.5807502857230418</v>
      </c>
      <c r="AA821" s="5">
        <f t="shared" ca="1" si="175"/>
        <v>634.29646770439876</v>
      </c>
      <c r="AB821" s="5">
        <f ca="1">AA821+((ABS(K821)/MAX(((F821)+(G821)*(W821))*(W821),
            0.000001))^2)/(2*'1D'!$I$5)</f>
        <v>635.36595155659813</v>
      </c>
      <c r="AC821" s="5">
        <f ca="1">((ABS(K821)*'1D'!$D$6)/(MAX(((F821)+(G821)*(W821))*(W821),
            0.000001)*MAX(((((F821)+(G821)*(W821))*(W821))/MAX((F821)+2*(W821)*SQRT(1+(G821)^2),
                    0.000001))^(2/3),
            0.000001)))^2</f>
        <v>3.8141460404132466E-3</v>
      </c>
      <c r="AD821" s="5">
        <f ca="1">ABS(ABS(K821)/MAX(((F821)+(G821)*(W821))*(W821),
        0.000001))/SQRT('1D'!$I$5*MAX((((F821)+(G821)*(W821))*(W821))/MAX((F821)+2*(G821)*(W821),
            0.000001),
        0.000001))</f>
        <v>1.0000000000000004</v>
      </c>
      <c r="AE821" s="5">
        <f ca="1">((F821)*(W821)^2)/2+(G821)*(W821)^3/3+(ABS(K821)^2)/('1D'!$I$5*MAX(((F821)+(G821)*(W821))*(W821),
        0.000001))</f>
        <v>35.686426155594638</v>
      </c>
      <c r="AF821" s="5">
        <f ca="1">IF($A$2=0,
    0,
    IFERROR(AB822+(((AC821+AC822)/2)*J822)+(IF(Z821&gt;Z822,
                '1D'!$D$8*((Z821^2-Z822^2)/(2*'1D'!$I$5)),
                '1D'!$D$9*((Z822^2-Z821^2)/(2*'1D'!$I$5)))+('1D'!$D$10*(ABS(I822)/90)*(MAX(Z821^2,
                        Z822^2)/(2*'1D'!$I$5))))-AB821,
        0))</f>
        <v>3.3141460404522149E-3</v>
      </c>
      <c r="AG821" s="5">
        <f ca="1">IF($A$2=0,
    1,
    IF(IFERROR(AG822,
            0)=0,
        0,
        IFERROR(IF(OR(ROUND(AD821,
                        3)&gt;=1,
                    AND(ABS(AF821)&lt;'1D'!$D$19,
                        AD821&lt;1)),
                1,
                0),
            0)))</f>
        <v>1</v>
      </c>
      <c r="AH821" s="5">
        <f ca="1">IFERROR(IF('1D'!V32="Supercritical",
        MAX('1D'!$D$16,
            IFERROR(L821,
                MAX('1D'!$D$16,
                    POWER((ABS(K821)^2)/('1D'!$I$5*MAX(F821,
                                0.1)^2),
                        1/3)))),
        IF('1D'!V32="Subcritical",
            MAX('1D'!$D$16,
                IFERROR(W821,
                    MAX('1D'!$D$16,
                        POWER((ABS(K821)^2)/('1D'!$I$5*MAX(F821,
                                    0.1)^2),
                            1/3)))),
            IF(IFERROR(T821,
                    -1E+99)&gt;=IFERROR(AE821,
                    -1E+99),
                MAX('1D'!$D$16,
                    IFERROR(L821,
                        MAX('1D'!$D$16,
                            POWER((ABS(K821)^2)/('1D'!$I$5*MAX(F821,
                                        0.1)^2),
                                1/3)))),
                MAX('1D'!$D$16,
                    IFERROR(W821,
                        MAX('1D'!$D$16,
                            POWER((ABS(K821)^2)/('1D'!$I$5*MAX(F821,
                                        0.1)^2),
                                1/3))))))),
    MAX('1D'!$D$16,
        POWER((ABS(K821)^2)/('1D'!$I$5*MAX(F821,
                    0.1)^2),
            1/3)))</f>
        <v>2.0411692021517887</v>
      </c>
      <c r="AI821" s="5">
        <f t="shared" ca="1" si="176"/>
        <v>634.19866920215179</v>
      </c>
      <c r="AJ821" s="5">
        <f ca="1">AI821+((ABS(K821)/MAX(((F821)+(G821)*(AH821))*(AH821),
            0.000001))^2)/(2*'1D'!$I$5)</f>
        <v>635.37309253909484</v>
      </c>
      <c r="AM821">
        <v>0</v>
      </c>
      <c r="AN821">
        <v>0</v>
      </c>
      <c r="AO821" s="5">
        <f t="shared" si="177"/>
        <v>0</v>
      </c>
      <c r="AP821" s="5">
        <f t="shared" si="181"/>
        <v>0</v>
      </c>
      <c r="AQ821" s="5">
        <f ca="1">ABS(ABS(K821)/MAX(((F821)+(G821)*(AH821))*(AH821),
        0.000001))/SQRT('1D'!$I$5*MAX((((F821)+(G821)*(AH821))*(AH821))/MAX((F821)+2*(G821)*(AH821),
            0.000001),
        0.000001))</f>
        <v>1.0727235886044055</v>
      </c>
      <c r="AR821" s="5" t="str">
        <f t="shared" ca="1" si="178"/>
        <v>Supercritical</v>
      </c>
      <c r="AS821" s="5">
        <f ca="1">((ABS(K821)*'1D'!$D$6)/(MAX(((F821)+(G821)*(AH821))*(AH821),
            0.000001)*MAX(((((F821)+(G821)*(AH821))*(AH821))/MAX((F821)+2*(AH821)*SQRT(1+(G821)^2),
                    0.000001))^(2/3),
            0.000001)))^2</f>
        <v>4.3358367565141456E-3</v>
      </c>
    </row>
    <row r="822" spans="1:45" x14ac:dyDescent="0.35">
      <c r="A822">
        <v>813</v>
      </c>
      <c r="B822">
        <v>811.995</v>
      </c>
      <c r="C822">
        <v>616089.23800000001</v>
      </c>
      <c r="D822">
        <v>3097194.889</v>
      </c>
      <c r="E822">
        <v>632.15700000000004</v>
      </c>
      <c r="F822">
        <v>5.2</v>
      </c>
      <c r="G822">
        <v>0</v>
      </c>
      <c r="H822" t="s">
        <v>176</v>
      </c>
      <c r="I822">
        <v>0</v>
      </c>
      <c r="J822" s="5">
        <f t="shared" si="179"/>
        <v>1</v>
      </c>
      <c r="K822" s="5">
        <f t="shared" ca="1" si="180"/>
        <v>50.95</v>
      </c>
      <c r="L822" s="5">
        <f ca="1">IF($A$2=0,
    IFERROR(L821,
        MAX('1D'!$D$16,
            POWER((ABS(K822)^2)/('1D'!$I$5*MAX(F822,
                        0.1)^2),
                1/3))),
    IF(IFERROR(V821,
            0)=0,
        IFERROR(L821,
            MAX('1D'!$D$16,
                POWER((ABS(K822)^2)/('1D'!$I$5*MAX(F822,
                            0.1)^2),
                    1/3))),
        IF(OR(IFERROR(L822,
                    0)=0,
                IFERROR(S821,
                    0)&lt;1,
                IFERROR(S822,
                    0)&lt;1),
            MAX('1D'!$D$16,
                POWER((ABS(K822)^2)/('1D'!$I$5*MAX(F822,
                            0.1)^2),
                    1/3)),
            IF(IFERROR(U822,
                    0)&gt;0,
                MAX('1D'!$D$16,
                    IFERROR(L822,
                        0)+((IFERROR(U822,
                                0))*'1D'!$D$18*IF((IFERROR(S822,
                                    0))&lt;1,
                            1,
                            -1))),
                IF(IFERROR(U822,
                        0)&lt;0,
                    IF(ABS((MAX('1D'!$D$16,
                                    POWER((ABS(K822)^2)/('1D'!$I$5*MAX(F822,
                                                0.1)^2),
                                        1/3)))-IFERROR(L822,
                                0))&gt;'1D'!$D$19,
                        MAX('1D'!$D$16,
                            IF((MAX('1D'!$D$16,
                                        POWER((ABS(K822)^2)/('1D'!$I$5*MAX(F822,
                                                    0.1)^2),
                                            1/3)))&gt;IFERROR(L822,
                                    0),
                                MIN((MAX('1D'!$D$16,
                                            POWER((ABS(K822)^2)/('1D'!$I$5*MAX(F822,
                                                        0.1)^2),
                                                1/3))),
                                    IFERROR(L822,
                                        0)+(MIN(ABS(IFERROR(U822,
                                                    0))*'1D'!$D$18,
                                            ABS((MAX('1D'!$D$16,
                                                        POWER((ABS(K822)^2)/('1D'!$I$5*MAX(F822,
                                                                    0.1)^2),
                                                            1/3)))-IFERROR(L822,
                                                    0))))),
                                MAX((MAX('1D'!$D$16,
                                            POWER((ABS(K822)^2)/('1D'!$I$5*MAX(F822,
                                                        0.1)^2),
                                                1/3))),
                                    IFERROR(L822,
                                        0)-(MIN(ABS(IFERROR(U822,
                                                    0))*'1D'!$D$18,
                                            ABS((MAX('1D'!$D$16,
                                                        POWER((ABS(K822)^2)/('1D'!$I$5*MAX(F822,
                                                                    0.1)^2),
                                                            1/3)))-IFERROR(L822,
                                                    0))))))),
                        MAX('1D'!$D$16,
                            POWER((ABS(K822)^2)/('1D'!$I$5*MAX(F822,
                                        0.1)^2),
                                1/3))),
                    MAX('1D'!$D$16,
                        IFERROR(L822,
                            0)))))))</f>
        <v>2.0411692021517887</v>
      </c>
      <c r="M822" s="5">
        <f t="shared" ca="1" si="168"/>
        <v>10.614079851189301</v>
      </c>
      <c r="N822" s="5">
        <f t="shared" ca="1" si="169"/>
        <v>1.1434704692804873</v>
      </c>
      <c r="O822" s="5">
        <f t="shared" ca="1" si="170"/>
        <v>4.8002276894771132</v>
      </c>
      <c r="P822" s="5">
        <f t="shared" ca="1" si="171"/>
        <v>634.1981692021518</v>
      </c>
      <c r="Q822" s="5">
        <f ca="1">P822+((ABS(K822)/MAX(((F822)+(G822)*(L822))*(L822),
            0.000001))^2)/(2*'1D'!$I$5)</f>
        <v>635.37259253909485</v>
      </c>
      <c r="R822" s="5">
        <f ca="1">((ABS(K822)*'1D'!$D$6)/(MAX(((F822)+(G822)*(L822))*(L822),
            0.000001)*MAX(((((F822)+(G822)*(L822))*(L822))/MAX((F822)+2*(L822)*SQRT(1+(G822)^2),
                    0.000001))^(2/3),
            0.000001)))^2</f>
        <v>4.3358367565141456E-3</v>
      </c>
      <c r="S822" s="5">
        <f ca="1">ABS(ABS(K822)/MAX(((F822)+(G822)*(L822))*(L822),
        0.000001))/SQRT('1D'!$I$5*MAX((((F822)+(G822)*(L822))*(L822))/MAX((F822)+2*(G822)*(L822),
            0.000001),
        0.000001))</f>
        <v>1.0727235886044055</v>
      </c>
      <c r="T822" s="5">
        <f ca="1">((F822)*(L822)^2)/2+(G822)*(L822)^3/3+(ABS(K822)^2)/('1D'!$I$5*MAX(((F822)+(G822)*(L822))*(L822),
        0.000001))</f>
        <v>35.763412605541333</v>
      </c>
      <c r="U822" s="5">
        <f ca="1">IF($A$2=0,
    0,
    IFERROR(Q821-(((R821+R822)/2)*J822)-(IF(O821&gt;O822,
                '1D'!$D$8*((O821^2-O822^2)/(2*'1D'!$I$5)),
                '1D'!$D$9*((O822^2-O821^2)/(2*'1D'!$I$5)))+('1D'!$D$10*(ABS(I822)/90)*(MAX(O821^2,
                        O822^2)/(2*'1D'!$I$5))))-Q822,
        0))</f>
        <v>-3.8358367564796936E-3</v>
      </c>
      <c r="V822" s="5">
        <f ca="1">IF($A$2=0,
    1,
    IF(IFERROR(V821,
            0)=0,
        0,
        IFERROR(IF(ROUND(S822,
                    3)=1,
                1,
                IF(AND(ABS(U822)&lt;'1D'!$D$19,
                        S822&gt;1),
                    1,
                    0)),
            0)))</f>
        <v>0</v>
      </c>
      <c r="W822" s="5">
        <f ca="1">IF($A$2=0,
    MAX(MAX('1D'!$D$16,
            MAX('1D'!$D$16,
                POWER((ABS(K822)^2)/('1D'!$I$5*MAX(F822,
                            0.1)^2),
                    1/3))),
        IFERROR(W1396,
            MAX(MAX('1D'!$D$16,
                    MAX('1D'!$D$16,
                        POWER((ABS(K822)^2)/('1D'!$I$5*MAX(F822,
                                    0.1)^2),
                            1/3))),
                ($L$2)-E1396))),
    IF(IFERROR(AG823,
            0)=0,
        MAX(MAX('1D'!$D$16,
                MAX('1D'!$D$16,
                    POWER((ABS(K822)^2)/('1D'!$I$5*MAX(F822,
                                0.1)^2),
                        1/3))),
            IFERROR(W1396,
                MAX(MAX('1D'!$D$16,
                        MAX('1D'!$D$16,
                            POWER((ABS(K822)^2)/('1D'!$I$5*MAX(F822,
                                        0.1)^2),
                                1/3))),
                    ($L$2)-E1396))),
        IF(IFERROR(W822,
                0)=0,
            MAX(MAX('1D'!$D$16,
                    MAX('1D'!$D$16,
                        POWER((ABS(K822)^2)/('1D'!$I$5*MAX(F822,
                                    0.1)^2),
                            1/3))),
                IFERROR(W1396,
                    MAX(MAX('1D'!$D$16,
                            MAX('1D'!$D$16,
                                POWER((ABS(K822)^2)/('1D'!$I$5*MAX(F822,
                                            0.1)^2),
                                    1/3))),
                        ($L$2)-E1396))),
            IF(OR(IFERROR(AD822,
                        0)&gt;=1,
                    IFERROR(AD823,
                        0)&gt;=1),
                MAX('1D'!$D$16,
                    MAX('1D'!$D$16,
                        POWER((ABS(K822)^2)/('1D'!$I$5*MAX(F822,
                                    0.1)^2),
                            1/3))),
                IF(ABS(IFERROR(AF822,
                            0))&lt;'1D'!$D$19,
                    MAX(MAX('1D'!$D$16,
                            MAX('1D'!$D$16,
                                POWER((ABS(K822)^2)/('1D'!$I$5*MAX(F822,
                                            0.1)^2),
                                    1/3))),
                        IFERROR(W822,
                            0)),
                    MAX(MAX('1D'!$D$16,
                            MAX('1D'!$D$16,
                                POWER((ABS(K822)^2)/('1D'!$I$5*MAX(F822,
                                            0.1)^2),
                                    1/3))),
                        (IFERROR(W822,
                                0))+((IFERROR(AF822,
                                    0))*'1D'!$D$18)))))))</f>
        <v>2.1389677043987478</v>
      </c>
      <c r="X822" s="5">
        <f t="shared" ca="1" si="172"/>
        <v>11.122632062873489</v>
      </c>
      <c r="Y822" s="5">
        <f t="shared" ca="1" si="173"/>
        <v>1.1735290000551568</v>
      </c>
      <c r="Z822" s="5">
        <f t="shared" ca="1" si="174"/>
        <v>4.5807502857230418</v>
      </c>
      <c r="AA822" s="5">
        <f t="shared" ca="1" si="175"/>
        <v>634.29596770439878</v>
      </c>
      <c r="AB822" s="5">
        <f ca="1">AA822+((ABS(K822)/MAX(((F822)+(G822)*(W822))*(W822),
            0.000001))^2)/(2*'1D'!$I$5)</f>
        <v>635.36545155659815</v>
      </c>
      <c r="AC822" s="5">
        <f ca="1">((ABS(K822)*'1D'!$D$6)/(MAX(((F822)+(G822)*(W822))*(W822),
            0.000001)*MAX(((((F822)+(G822)*(W822))*(W822))/MAX((F822)+2*(W822)*SQRT(1+(G822)^2),
                    0.000001))^(2/3),
            0.000001)))^2</f>
        <v>3.8141460404132466E-3</v>
      </c>
      <c r="AD822" s="5">
        <f ca="1">ABS(ABS(K822)/MAX(((F822)+(G822)*(W822))*(W822),
        0.000001))/SQRT('1D'!$I$5*MAX((((F822)+(G822)*(W822))*(W822))/MAX((F822)+2*(G822)*(W822),
            0.000001),
        0.000001))</f>
        <v>1.0000000000000004</v>
      </c>
      <c r="AE822" s="5">
        <f ca="1">((F822)*(W822)^2)/2+(G822)*(W822)^3/3+(ABS(K822)^2)/('1D'!$I$5*MAX(((F822)+(G822)*(W822))*(W822),
        0.000001))</f>
        <v>35.686426155594638</v>
      </c>
      <c r="AF822" s="5">
        <f ca="1">IF($A$2=0,
    0,
    IFERROR(AB823+(((AC822+AC823)/2)*J823)+(IF(Z822&gt;Z823,
                '1D'!$D$8*((Z822^2-Z823^2)/(2*'1D'!$I$5)),
                '1D'!$D$9*((Z823^2-Z822^2)/(2*'1D'!$I$5)))+('1D'!$D$10*(ABS(I823)/90)*(MAX(Z822^2,
                        Z823^2)/(2*'1D'!$I$5))))-AB822,
        0))</f>
        <v>3.4157470064428708E-3</v>
      </c>
      <c r="AG822" s="5">
        <f ca="1">IF($A$2=0,
    1,
    IF(IFERROR(AG823,
            0)=0,
        0,
        IFERROR(IF(OR(ROUND(AD822,
                        3)&gt;=1,
                    AND(ABS(AF822)&lt;'1D'!$D$19,
                        AD822&lt;1)),
                1,
                0),
            0)))</f>
        <v>1</v>
      </c>
      <c r="AH822" s="5">
        <f ca="1">IFERROR(IF('1D'!V32="Supercritical",
        MAX('1D'!$D$16,
            IFERROR(L822,
                MAX('1D'!$D$16,
                    POWER((ABS(K822)^2)/('1D'!$I$5*MAX(F822,
                                0.1)^2),
                        1/3)))),
        IF('1D'!V32="Subcritical",
            MAX('1D'!$D$16,
                IFERROR(W822,
                    MAX('1D'!$D$16,
                        POWER((ABS(K822)^2)/('1D'!$I$5*MAX(F822,
                                    0.1)^2),
                            1/3)))),
            IF(IFERROR(T822,
                    -1E+99)&gt;=IFERROR(AE822,
                    -1E+99),
                MAX('1D'!$D$16,
                    IFERROR(L822,
                        MAX('1D'!$D$16,
                            POWER((ABS(K822)^2)/('1D'!$I$5*MAX(F822,
                                        0.1)^2),
                                1/3)))),
                MAX('1D'!$D$16,
                    IFERROR(W822,
                        MAX('1D'!$D$16,
                            POWER((ABS(K822)^2)/('1D'!$I$5*MAX(F822,
                                        0.1)^2),
                                1/3))))))),
    MAX('1D'!$D$16,
        POWER((ABS(K822)^2)/('1D'!$I$5*MAX(F822,
                    0.1)^2),
            1/3)))</f>
        <v>2.0411692021517887</v>
      </c>
      <c r="AI822" s="5">
        <f t="shared" ca="1" si="176"/>
        <v>634.1981692021518</v>
      </c>
      <c r="AJ822" s="5">
        <f ca="1">AI822+((ABS(K822)/MAX(((F822)+(G822)*(AH822))*(AH822),
            0.000001))^2)/(2*'1D'!$I$5)</f>
        <v>635.37259253909485</v>
      </c>
      <c r="AM822">
        <v>0</v>
      </c>
      <c r="AN822">
        <v>0</v>
      </c>
      <c r="AO822" s="5">
        <f t="shared" si="177"/>
        <v>0</v>
      </c>
      <c r="AP822" s="5">
        <f t="shared" si="181"/>
        <v>0</v>
      </c>
      <c r="AQ822" s="5">
        <f ca="1">ABS(ABS(K822)/MAX(((F822)+(G822)*(AH822))*(AH822),
        0.000001))/SQRT('1D'!$I$5*MAX((((F822)+(G822)*(AH822))*(AH822))/MAX((F822)+2*(G822)*(AH822),
            0.000001),
        0.000001))</f>
        <v>1.0727235886044055</v>
      </c>
      <c r="AR822" s="5" t="str">
        <f t="shared" ca="1" si="178"/>
        <v>Supercritical</v>
      </c>
      <c r="AS822" s="5">
        <f ca="1">((ABS(K822)*'1D'!$D$6)/(MAX(((F822)+(G822)*(AH822))*(AH822),
            0.000001)*MAX(((((F822)+(G822)*(AH822))*(AH822))/MAX((F822)+2*(AH822)*SQRT(1+(G822)^2),
                    0.000001))^(2/3),
            0.000001)))^2</f>
        <v>4.3358367565141456E-3</v>
      </c>
    </row>
    <row r="823" spans="1:45" x14ac:dyDescent="0.35">
      <c r="A823">
        <v>814</v>
      </c>
      <c r="B823">
        <v>812.995</v>
      </c>
      <c r="C823">
        <v>616089.196</v>
      </c>
      <c r="D823">
        <v>3097193.89</v>
      </c>
      <c r="E823">
        <v>632.15650000000005</v>
      </c>
      <c r="F823">
        <v>5.2</v>
      </c>
      <c r="G823">
        <v>0</v>
      </c>
      <c r="H823" t="s">
        <v>176</v>
      </c>
      <c r="I823">
        <v>5.7000000000000002E-2</v>
      </c>
      <c r="J823" s="5">
        <f t="shared" si="179"/>
        <v>1</v>
      </c>
      <c r="K823" s="5">
        <f t="shared" ca="1" si="180"/>
        <v>50.95</v>
      </c>
      <c r="L823" s="5">
        <f ca="1">IF($A$2=0,
    IFERROR(L822,
        MAX('1D'!$D$16,
            POWER((ABS(K823)^2)/('1D'!$I$5*MAX(F823,
                        0.1)^2),
                1/3))),
    IF(IFERROR(V822,
            0)=0,
        IFERROR(L822,
            MAX('1D'!$D$16,
                POWER((ABS(K823)^2)/('1D'!$I$5*MAX(F823,
                            0.1)^2),
                    1/3))),
        IF(OR(IFERROR(L823,
                    0)=0,
                IFERROR(S822,
                    0)&lt;1,
                IFERROR(S823,
                    0)&lt;1),
            MAX('1D'!$D$16,
                POWER((ABS(K823)^2)/('1D'!$I$5*MAX(F823,
                            0.1)^2),
                    1/3)),
            IF(IFERROR(U823,
                    0)&gt;0,
                MAX('1D'!$D$16,
                    IFERROR(L823,
                        0)+((IFERROR(U823,
                                0))*'1D'!$D$18*IF((IFERROR(S823,
                                    0))&lt;1,
                            1,
                            -1))),
                IF(IFERROR(U823,
                        0)&lt;0,
                    IF(ABS((MAX('1D'!$D$16,
                                    POWER((ABS(K823)^2)/('1D'!$I$5*MAX(F823,
                                                0.1)^2),
                                        1/3)))-IFERROR(L823,
                                0))&gt;'1D'!$D$19,
                        MAX('1D'!$D$16,
                            IF((MAX('1D'!$D$16,
                                        POWER((ABS(K823)^2)/('1D'!$I$5*MAX(F823,
                                                    0.1)^2),
                                            1/3)))&gt;IFERROR(L823,
                                    0),
                                MIN((MAX('1D'!$D$16,
                                            POWER((ABS(K823)^2)/('1D'!$I$5*MAX(F823,
                                                        0.1)^2),
                                                1/3))),
                                    IFERROR(L823,
                                        0)+(MIN(ABS(IFERROR(U823,
                                                    0))*'1D'!$D$18,
                                            ABS((MAX('1D'!$D$16,
                                                        POWER((ABS(K823)^2)/('1D'!$I$5*MAX(F823,
                                                                    0.1)^2),
                                                            1/3)))-IFERROR(L823,
                                                    0))))),
                                MAX((MAX('1D'!$D$16,
                                            POWER((ABS(K823)^2)/('1D'!$I$5*MAX(F823,
                                                        0.1)^2),
                                                1/3))),
                                    IFERROR(L823,
                                        0)-(MIN(ABS(IFERROR(U823,
                                                    0))*'1D'!$D$18,
                                            ABS((MAX('1D'!$D$16,
                                                        POWER((ABS(K823)^2)/('1D'!$I$5*MAX(F823,
                                                                    0.1)^2),
                                                            1/3)))-IFERROR(L823,
                                                    0))))))),
                        MAX('1D'!$D$16,
                            POWER((ABS(K823)^2)/('1D'!$I$5*MAX(F823,
                                        0.1)^2),
                                1/3))),
                    MAX('1D'!$D$16,
                        IFERROR(L823,
                            0)))))))</f>
        <v>2.0411692021517887</v>
      </c>
      <c r="M823" s="5">
        <f t="shared" ca="1" si="168"/>
        <v>10.614079851189301</v>
      </c>
      <c r="N823" s="5">
        <f t="shared" ca="1" si="169"/>
        <v>1.1434704692804873</v>
      </c>
      <c r="O823" s="5">
        <f t="shared" ca="1" si="170"/>
        <v>4.8002276894771132</v>
      </c>
      <c r="P823" s="5">
        <f t="shared" ca="1" si="171"/>
        <v>634.19766920215181</v>
      </c>
      <c r="Q823" s="5">
        <f ca="1">P823+((ABS(K823)/MAX(((F823)+(G823)*(L823))*(L823),
            0.000001))^2)/(2*'1D'!$I$5)</f>
        <v>635.37209253909487</v>
      </c>
      <c r="R823" s="5">
        <f ca="1">((ABS(K823)*'1D'!$D$6)/(MAX(((F823)+(G823)*(L823))*(L823),
            0.000001)*MAX(((((F823)+(G823)*(L823))*(L823))/MAX((F823)+2*(L823)*SQRT(1+(G823)^2),
                    0.000001))^(2/3),
            0.000001)))^2</f>
        <v>4.3358367565141456E-3</v>
      </c>
      <c r="S823" s="5">
        <f ca="1">ABS(ABS(K823)/MAX(((F823)+(G823)*(L823))*(L823),
        0.000001))/SQRT('1D'!$I$5*MAX((((F823)+(G823)*(L823))*(L823))/MAX((F823)+2*(G823)*(L823),
            0.000001),
        0.000001))</f>
        <v>1.0727235886044055</v>
      </c>
      <c r="T823" s="5">
        <f ca="1">((F823)*(L823)^2)/2+(G823)*(L823)^3/3+(ABS(K823)^2)/('1D'!$I$5*MAX(((F823)+(G823)*(L823))*(L823),
        0.000001))</f>
        <v>35.763412605541333</v>
      </c>
      <c r="U823" s="5">
        <f ca="1">IF($A$2=0,
    0,
    IFERROR(Q822-(((R822+R823)/2)*J823)-(IF(O822&gt;O823,
                '1D'!$D$8*((O822^2-O823^2)/(2*'1D'!$I$5)),
                '1D'!$D$9*((O823^2-O822^2)/(2*'1D'!$I$5)))+('1D'!$D$10*(ABS(I823)/90)*(MAX(O822^2,
                        O823^2)/(2*'1D'!$I$5))))-Q823,
        0))</f>
        <v>-3.9474069734524164E-3</v>
      </c>
      <c r="V823" s="5">
        <f ca="1">IF($A$2=0,
    1,
    IF(IFERROR(V822,
            0)=0,
        0,
        IFERROR(IF(ROUND(S823,
                    3)=1,
                1,
                IF(AND(ABS(U823)&lt;'1D'!$D$19,
                        S823&gt;1),
                    1,
                    0)),
            0)))</f>
        <v>0</v>
      </c>
      <c r="W823" s="5">
        <f ca="1">IF($A$2=0,
    MAX(MAX('1D'!$D$16,
            MAX('1D'!$D$16,
                POWER((ABS(K823)^2)/('1D'!$I$5*MAX(F823,
                            0.1)^2),
                    1/3))),
        IFERROR(W1396,
            MAX(MAX('1D'!$D$16,
                    MAX('1D'!$D$16,
                        POWER((ABS(K823)^2)/('1D'!$I$5*MAX(F823,
                                    0.1)^2),
                            1/3))),
                ($L$2)-E1396))),
    IF(IFERROR(AG824,
            0)=0,
        MAX(MAX('1D'!$D$16,
                MAX('1D'!$D$16,
                    POWER((ABS(K823)^2)/('1D'!$I$5*MAX(F823,
                                0.1)^2),
                        1/3))),
            IFERROR(W1396,
                MAX(MAX('1D'!$D$16,
                        MAX('1D'!$D$16,
                            POWER((ABS(K823)^2)/('1D'!$I$5*MAX(F823,
                                        0.1)^2),
                                1/3))),
                    ($L$2)-E1396))),
        IF(IFERROR(W823,
                0)=0,
            MAX(MAX('1D'!$D$16,
                    MAX('1D'!$D$16,
                        POWER((ABS(K823)^2)/('1D'!$I$5*MAX(F823,
                                    0.1)^2),
                            1/3))),
                IFERROR(W1396,
                    MAX(MAX('1D'!$D$16,
                            MAX('1D'!$D$16,
                                POWER((ABS(K823)^2)/('1D'!$I$5*MAX(F823,
                                            0.1)^2),
                                    1/3))),
                        ($L$2)-E1396))),
            IF(OR(IFERROR(AD823,
                        0)&gt;=1,
                    IFERROR(AD824,
                        0)&gt;=1),
                MAX('1D'!$D$16,
                    MAX('1D'!$D$16,
                        POWER((ABS(K823)^2)/('1D'!$I$5*MAX(F823,
                                    0.1)^2),
                            1/3))),
                IF(ABS(IFERROR(AF823,
                            0))&lt;'1D'!$D$19,
                    MAX(MAX('1D'!$D$16,
                            MAX('1D'!$D$16,
                                POWER((ABS(K823)^2)/('1D'!$I$5*MAX(F823,
                                            0.1)^2),
                                    1/3))),
                        IFERROR(W823,
                            0)),
                    MAX(MAX('1D'!$D$16,
                            MAX('1D'!$D$16,
                                POWER((ABS(K823)^2)/('1D'!$I$5*MAX(F823,
                                            0.1)^2),
                                    1/3))),
                        (IFERROR(W823,
                                0))+((IFERROR(AF823,
                                    0))*'1D'!$D$18)))))))</f>
        <v>2.1389677043987478</v>
      </c>
      <c r="X823" s="5">
        <f t="shared" ca="1" si="172"/>
        <v>11.122632062873489</v>
      </c>
      <c r="Y823" s="5">
        <f t="shared" ca="1" si="173"/>
        <v>1.1735290000551568</v>
      </c>
      <c r="Z823" s="5">
        <f t="shared" ca="1" si="174"/>
        <v>4.5807502857230418</v>
      </c>
      <c r="AA823" s="5">
        <f t="shared" ca="1" si="175"/>
        <v>634.29546770439879</v>
      </c>
      <c r="AB823" s="5">
        <f ca="1">AA823+((ABS(K823)/MAX(((F823)+(G823)*(W823))*(W823),
            0.000001))^2)/(2*'1D'!$I$5)</f>
        <v>635.36495155659816</v>
      </c>
      <c r="AC823" s="5">
        <f ca="1">((ABS(K823)*'1D'!$D$6)/(MAX(((F823)+(G823)*(W823))*(W823),
            0.000001)*MAX(((((F823)+(G823)*(W823))*(W823))/MAX((F823)+2*(W823)*SQRT(1+(G823)^2),
                    0.000001))^(2/3),
            0.000001)))^2</f>
        <v>3.8141460404132466E-3</v>
      </c>
      <c r="AD823" s="5">
        <f ca="1">ABS(ABS(K823)/MAX(((F823)+(G823)*(W823))*(W823),
        0.000001))/SQRT('1D'!$I$5*MAX((((F823)+(G823)*(W823))*(W823))/MAX((F823)+2*(G823)*(W823),
            0.000001),
        0.000001))</f>
        <v>1.0000000000000004</v>
      </c>
      <c r="AE823" s="5">
        <f ca="1">((F823)*(W823)^2)/2+(G823)*(W823)^3/3+(ABS(K823)^2)/('1D'!$I$5*MAX(((F823)+(G823)*(W823))*(W823),
        0.000001))</f>
        <v>35.686426155594638</v>
      </c>
      <c r="AF823" s="5">
        <f ca="1">IF($A$2=0,
    0,
    IFERROR(AB824+(((AC823+AC824)/2)*J824)+(IF(Z823&gt;Z824,
                '1D'!$D$8*((Z823^2-Z824^2)/(2*'1D'!$I$5)),
                '1D'!$D$9*((Z824^2-Z823^2)/(2*'1D'!$I$5)))+('1D'!$D$10*(ABS(I824)/90)*(MAX(Z823^2,
                        Z824^2)/(2*'1D'!$I$5))))-AB823,
        0))</f>
        <v>3.4210944255619324E-3</v>
      </c>
      <c r="AG823" s="5">
        <f ca="1">IF($A$2=0,
    1,
    IF(IFERROR(AG824,
            0)=0,
        0,
        IFERROR(IF(OR(ROUND(AD823,
                        3)&gt;=1,
                    AND(ABS(AF823)&lt;'1D'!$D$19,
                        AD823&lt;1)),
                1,
                0),
            0)))</f>
        <v>1</v>
      </c>
      <c r="AH823" s="5">
        <f ca="1">IFERROR(IF('1D'!V32="Supercritical",
        MAX('1D'!$D$16,
            IFERROR(L823,
                MAX('1D'!$D$16,
                    POWER((ABS(K823)^2)/('1D'!$I$5*MAX(F823,
                                0.1)^2),
                        1/3)))),
        IF('1D'!V32="Subcritical",
            MAX('1D'!$D$16,
                IFERROR(W823,
                    MAX('1D'!$D$16,
                        POWER((ABS(K823)^2)/('1D'!$I$5*MAX(F823,
                                    0.1)^2),
                            1/3)))),
            IF(IFERROR(T823,
                    -1E+99)&gt;=IFERROR(AE823,
                    -1E+99),
                MAX('1D'!$D$16,
                    IFERROR(L823,
                        MAX('1D'!$D$16,
                            POWER((ABS(K823)^2)/('1D'!$I$5*MAX(F823,
                                        0.1)^2),
                                1/3)))),
                MAX('1D'!$D$16,
                    IFERROR(W823,
                        MAX('1D'!$D$16,
                            POWER((ABS(K823)^2)/('1D'!$I$5*MAX(F823,
                                        0.1)^2),
                                1/3))))))),
    MAX('1D'!$D$16,
        POWER((ABS(K823)^2)/('1D'!$I$5*MAX(F823,
                    0.1)^2),
            1/3)))</f>
        <v>2.0411692021517887</v>
      </c>
      <c r="AI823" s="5">
        <f t="shared" ca="1" si="176"/>
        <v>634.19766920215181</v>
      </c>
      <c r="AJ823" s="5">
        <f ca="1">AI823+((ABS(K823)/MAX(((F823)+(G823)*(AH823))*(AH823),
            0.000001))^2)/(2*'1D'!$I$5)</f>
        <v>635.37209253909487</v>
      </c>
      <c r="AM823">
        <v>0</v>
      </c>
      <c r="AN823">
        <v>0</v>
      </c>
      <c r="AO823" s="5">
        <f t="shared" si="177"/>
        <v>0</v>
      </c>
      <c r="AP823" s="5">
        <f t="shared" si="181"/>
        <v>0</v>
      </c>
      <c r="AQ823" s="5">
        <f ca="1">ABS(ABS(K823)/MAX(((F823)+(G823)*(AH823))*(AH823),
        0.000001))/SQRT('1D'!$I$5*MAX((((F823)+(G823)*(AH823))*(AH823))/MAX((F823)+2*(G823)*(AH823),
            0.000001),
        0.000001))</f>
        <v>1.0727235886044055</v>
      </c>
      <c r="AR823" s="5" t="str">
        <f t="shared" ca="1" si="178"/>
        <v>Supercritical</v>
      </c>
      <c r="AS823" s="5">
        <f ca="1">((ABS(K823)*'1D'!$D$6)/(MAX(((F823)+(G823)*(AH823))*(AH823),
            0.000001)*MAX(((((F823)+(G823)*(AH823))*(AH823))/MAX((F823)+2*(AH823)*SQRT(1+(G823)^2),
                    0.000001))^(2/3),
            0.000001)))^2</f>
        <v>4.3358367565141456E-3</v>
      </c>
    </row>
    <row r="824" spans="1:45" x14ac:dyDescent="0.35">
      <c r="A824">
        <v>815</v>
      </c>
      <c r="B824">
        <v>813.995</v>
      </c>
      <c r="C824">
        <v>616089.15300000005</v>
      </c>
      <c r="D824">
        <v>3097192.8909999998</v>
      </c>
      <c r="E824">
        <v>632.15599999999995</v>
      </c>
      <c r="F824">
        <v>5.2</v>
      </c>
      <c r="G824">
        <v>0</v>
      </c>
      <c r="H824" t="s">
        <v>176</v>
      </c>
      <c r="I824">
        <v>0.06</v>
      </c>
      <c r="J824" s="5">
        <f t="shared" si="179"/>
        <v>1</v>
      </c>
      <c r="K824" s="5">
        <f t="shared" ca="1" si="180"/>
        <v>50.95</v>
      </c>
      <c r="L824" s="5">
        <f ca="1">IF($A$2=0,
    IFERROR(L823,
        MAX('1D'!$D$16,
            POWER((ABS(K824)^2)/('1D'!$I$5*MAX(F824,
                        0.1)^2),
                1/3))),
    IF(IFERROR(V823,
            0)=0,
        IFERROR(L823,
            MAX('1D'!$D$16,
                POWER((ABS(K824)^2)/('1D'!$I$5*MAX(F824,
                            0.1)^2),
                    1/3))),
        IF(OR(IFERROR(L824,
                    0)=0,
                IFERROR(S823,
                    0)&lt;1,
                IFERROR(S824,
                    0)&lt;1),
            MAX('1D'!$D$16,
                POWER((ABS(K824)^2)/('1D'!$I$5*MAX(F824,
                            0.1)^2),
                    1/3)),
            IF(IFERROR(U824,
                    0)&gt;0,
                MAX('1D'!$D$16,
                    IFERROR(L824,
                        0)+((IFERROR(U824,
                                0))*'1D'!$D$18*IF((IFERROR(S824,
                                    0))&lt;1,
                            1,
                            -1))),
                IF(IFERROR(U824,
                        0)&lt;0,
                    IF(ABS((MAX('1D'!$D$16,
                                    POWER((ABS(K824)^2)/('1D'!$I$5*MAX(F824,
                                                0.1)^2),
                                        1/3)))-IFERROR(L824,
                                0))&gt;'1D'!$D$19,
                        MAX('1D'!$D$16,
                            IF((MAX('1D'!$D$16,
                                        POWER((ABS(K824)^2)/('1D'!$I$5*MAX(F824,
                                                    0.1)^2),
                                            1/3)))&gt;IFERROR(L824,
                                    0),
                                MIN((MAX('1D'!$D$16,
                                            POWER((ABS(K824)^2)/('1D'!$I$5*MAX(F824,
                                                        0.1)^2),
                                                1/3))),
                                    IFERROR(L824,
                                        0)+(MIN(ABS(IFERROR(U824,
                                                    0))*'1D'!$D$18,
                                            ABS((MAX('1D'!$D$16,
                                                        POWER((ABS(K824)^2)/('1D'!$I$5*MAX(F824,
                                                                    0.1)^2),
                                                            1/3)))-IFERROR(L824,
                                                    0))))),
                                MAX((MAX('1D'!$D$16,
                                            POWER((ABS(K824)^2)/('1D'!$I$5*MAX(F824,
                                                        0.1)^2),
                                                1/3))),
                                    IFERROR(L824,
                                        0)-(MIN(ABS(IFERROR(U824,
                                                    0))*'1D'!$D$18,
                                            ABS((MAX('1D'!$D$16,
                                                        POWER((ABS(K824)^2)/('1D'!$I$5*MAX(F824,
                                                                    0.1)^2),
                                                            1/3)))-IFERROR(L824,
                                                    0))))))),
                        MAX('1D'!$D$16,
                            POWER((ABS(K824)^2)/('1D'!$I$5*MAX(F824,
                                        0.1)^2),
                                1/3))),
                    MAX('1D'!$D$16,
                        IFERROR(L824,
                            0)))))))</f>
        <v>2.0411692021517887</v>
      </c>
      <c r="M824" s="5">
        <f t="shared" ca="1" si="168"/>
        <v>10.614079851189301</v>
      </c>
      <c r="N824" s="5">
        <f t="shared" ca="1" si="169"/>
        <v>1.1434704692804873</v>
      </c>
      <c r="O824" s="5">
        <f t="shared" ca="1" si="170"/>
        <v>4.8002276894771132</v>
      </c>
      <c r="P824" s="5">
        <f t="shared" ca="1" si="171"/>
        <v>634.19716920215171</v>
      </c>
      <c r="Q824" s="5">
        <f ca="1">P824+((ABS(K824)/MAX(((F824)+(G824)*(L824))*(L824),
            0.000001))^2)/(2*'1D'!$I$5)</f>
        <v>635.37159253909476</v>
      </c>
      <c r="R824" s="5">
        <f ca="1">((ABS(K824)*'1D'!$D$6)/(MAX(((F824)+(G824)*(L824))*(L824),
            0.000001)*MAX(((((F824)+(G824)*(L824))*(L824))/MAX((F824)+2*(L824)*SQRT(1+(G824)^2),
                    0.000001))^(2/3),
            0.000001)))^2</f>
        <v>4.3358367565141456E-3</v>
      </c>
      <c r="S824" s="5">
        <f ca="1">ABS(ABS(K824)/MAX(((F824)+(G824)*(L824))*(L824),
        0.000001))/SQRT('1D'!$I$5*MAX((((F824)+(G824)*(L824))*(L824))/MAX((F824)+2*(G824)*(L824),
            0.000001),
        0.000001))</f>
        <v>1.0727235886044055</v>
      </c>
      <c r="T824" s="5">
        <f ca="1">((F824)*(L824)^2)/2+(G824)*(L824)^3/3+(ABS(K824)^2)/('1D'!$I$5*MAX(((F824)+(G824)*(L824))*(L824),
        0.000001))</f>
        <v>35.763412605541333</v>
      </c>
      <c r="U824" s="5">
        <f ca="1">IF($A$2=0,
    0,
    IFERROR(Q823-(((R823+R824)/2)*J824)-(IF(O823&gt;O824,
                '1D'!$D$8*((O823^2-O824^2)/(2*'1D'!$I$5)),
                '1D'!$D$9*((O824^2-O823^2)/(2*'1D'!$I$5)))+('1D'!$D$10*(ABS(I824)/90)*(MAX(O823^2,
                        O824^2)/(2*'1D'!$I$5))))-Q824,
        0))</f>
        <v>-3.9532790900693726E-3</v>
      </c>
      <c r="V824" s="5">
        <f ca="1">IF($A$2=0,
    1,
    IF(IFERROR(V823,
            0)=0,
        0,
        IFERROR(IF(ROUND(S824,
                    3)=1,
                1,
                IF(AND(ABS(U824)&lt;'1D'!$D$19,
                        S824&gt;1),
                    1,
                    0)),
            0)))</f>
        <v>0</v>
      </c>
      <c r="W824" s="5">
        <f ca="1">IF($A$2=0,
    MAX(MAX('1D'!$D$16,
            MAX('1D'!$D$16,
                POWER((ABS(K824)^2)/('1D'!$I$5*MAX(F824,
                            0.1)^2),
                    1/3))),
        IFERROR(W1396,
            MAX(MAX('1D'!$D$16,
                    MAX('1D'!$D$16,
                        POWER((ABS(K824)^2)/('1D'!$I$5*MAX(F824,
                                    0.1)^2),
                            1/3))),
                ($L$2)-E1396))),
    IF(IFERROR(AG825,
            0)=0,
        MAX(MAX('1D'!$D$16,
                MAX('1D'!$D$16,
                    POWER((ABS(K824)^2)/('1D'!$I$5*MAX(F824,
                                0.1)^2),
                        1/3))),
            IFERROR(W1396,
                MAX(MAX('1D'!$D$16,
                        MAX('1D'!$D$16,
                            POWER((ABS(K824)^2)/('1D'!$I$5*MAX(F824,
                                        0.1)^2),
                                1/3))),
                    ($L$2)-E1396))),
        IF(IFERROR(W824,
                0)=0,
            MAX(MAX('1D'!$D$16,
                    MAX('1D'!$D$16,
                        POWER((ABS(K824)^2)/('1D'!$I$5*MAX(F824,
                                    0.1)^2),
                            1/3))),
                IFERROR(W1396,
                    MAX(MAX('1D'!$D$16,
                            MAX('1D'!$D$16,
                                POWER((ABS(K824)^2)/('1D'!$I$5*MAX(F824,
                                            0.1)^2),
                                    1/3))),
                        ($L$2)-E1396))),
            IF(OR(IFERROR(AD824,
                        0)&gt;=1,
                    IFERROR(AD825,
                        0)&gt;=1),
                MAX('1D'!$D$16,
                    MAX('1D'!$D$16,
                        POWER((ABS(K824)^2)/('1D'!$I$5*MAX(F824,
                                    0.1)^2),
                            1/3))),
                IF(ABS(IFERROR(AF824,
                            0))&lt;'1D'!$D$19,
                    MAX(MAX('1D'!$D$16,
                            MAX('1D'!$D$16,
                                POWER((ABS(K824)^2)/('1D'!$I$5*MAX(F824,
                                            0.1)^2),
                                    1/3))),
                        IFERROR(W824,
                            0)),
                    MAX(MAX('1D'!$D$16,
                            MAX('1D'!$D$16,
                                POWER((ABS(K824)^2)/('1D'!$I$5*MAX(F824,
                                            0.1)^2),
                                    1/3))),
                        (IFERROR(W824,
                                0))+((IFERROR(AF824,
                                    0))*'1D'!$D$18)))))))</f>
        <v>2.1389677043987478</v>
      </c>
      <c r="X824" s="5">
        <f t="shared" ca="1" si="172"/>
        <v>11.122632062873489</v>
      </c>
      <c r="Y824" s="5">
        <f t="shared" ca="1" si="173"/>
        <v>1.1735290000551568</v>
      </c>
      <c r="Z824" s="5">
        <f t="shared" ca="1" si="174"/>
        <v>4.5807502857230418</v>
      </c>
      <c r="AA824" s="5">
        <f t="shared" ca="1" si="175"/>
        <v>634.29496770439869</v>
      </c>
      <c r="AB824" s="5">
        <f ca="1">AA824+((ABS(K824)/MAX(((F824)+(G824)*(W824))*(W824),
            0.000001))^2)/(2*'1D'!$I$5)</f>
        <v>635.36445155659806</v>
      </c>
      <c r="AC824" s="5">
        <f ca="1">((ABS(K824)*'1D'!$D$6)/(MAX(((F824)+(G824)*(W824))*(W824),
            0.000001)*MAX(((((F824)+(G824)*(W824))*(W824))/MAX((F824)+2*(W824)*SQRT(1+(G824)^2),
                    0.000001))^(2/3),
            0.000001)))^2</f>
        <v>3.8141460404132466E-3</v>
      </c>
      <c r="AD824" s="5">
        <f ca="1">ABS(ABS(K824)/MAX(((F824)+(G824)*(W824))*(W824),
        0.000001))/SQRT('1D'!$I$5*MAX((((F824)+(G824)*(W824))*(W824))/MAX((F824)+2*(G824)*(W824),
            0.000001),
        0.000001))</f>
        <v>1.0000000000000004</v>
      </c>
      <c r="AE824" s="5">
        <f ca="1">((F824)*(W824)^2)/2+(G824)*(W824)^3/3+(ABS(K824)^2)/('1D'!$I$5*MAX(((F824)+(G824)*(W824))*(W824),
        0.000001))</f>
        <v>35.686426155594638</v>
      </c>
      <c r="AF824" s="5">
        <f ca="1">IF($A$2=0,
    0,
    IFERROR(AB825+(((AC824+AC825)/2)*J825)+(IF(Z824&gt;Z825,
                '1D'!$D$8*((Z824^2-Z825^2)/(2*'1D'!$I$5)),
                '1D'!$D$9*((Z825^2-Z824^2)/(2*'1D'!$I$5)))+('1D'!$D$10*(ABS(I825)/90)*(MAX(Z824^2,
                        Z825^2)/(2*'1D'!$I$5))))-AB824,
        0))</f>
        <v>3.3215251326055295E-3</v>
      </c>
      <c r="AG824" s="5">
        <f ca="1">IF($A$2=0,
    1,
    IF(IFERROR(AG825,
            0)=0,
        0,
        IFERROR(IF(OR(ROUND(AD824,
                        3)&gt;=1,
                    AND(ABS(AF824)&lt;'1D'!$D$19,
                        AD824&lt;1)),
                1,
                0),
            0)))</f>
        <v>1</v>
      </c>
      <c r="AH824" s="5">
        <f ca="1">IFERROR(IF('1D'!V32="Supercritical",
        MAX('1D'!$D$16,
            IFERROR(L824,
                MAX('1D'!$D$16,
                    POWER((ABS(K824)^2)/('1D'!$I$5*MAX(F824,
                                0.1)^2),
                        1/3)))),
        IF('1D'!V32="Subcritical",
            MAX('1D'!$D$16,
                IFERROR(W824,
                    MAX('1D'!$D$16,
                        POWER((ABS(K824)^2)/('1D'!$I$5*MAX(F824,
                                    0.1)^2),
                            1/3)))),
            IF(IFERROR(T824,
                    -1E+99)&gt;=IFERROR(AE824,
                    -1E+99),
                MAX('1D'!$D$16,
                    IFERROR(L824,
                        MAX('1D'!$D$16,
                            POWER((ABS(K824)^2)/('1D'!$I$5*MAX(F824,
                                        0.1)^2),
                                1/3)))),
                MAX('1D'!$D$16,
                    IFERROR(W824,
                        MAX('1D'!$D$16,
                            POWER((ABS(K824)^2)/('1D'!$I$5*MAX(F824,
                                        0.1)^2),
                                1/3))))))),
    MAX('1D'!$D$16,
        POWER((ABS(K824)^2)/('1D'!$I$5*MAX(F824,
                    0.1)^2),
            1/3)))</f>
        <v>2.0411692021517887</v>
      </c>
      <c r="AI824" s="5">
        <f t="shared" ca="1" si="176"/>
        <v>634.19716920215171</v>
      </c>
      <c r="AJ824" s="5">
        <f ca="1">AI824+((ABS(K824)/MAX(((F824)+(G824)*(AH824))*(AH824),
            0.000001))^2)/(2*'1D'!$I$5)</f>
        <v>635.37159253909476</v>
      </c>
      <c r="AM824">
        <v>0</v>
      </c>
      <c r="AN824">
        <v>0</v>
      </c>
      <c r="AO824" s="5">
        <f t="shared" si="177"/>
        <v>0</v>
      </c>
      <c r="AP824" s="5">
        <f t="shared" si="181"/>
        <v>0</v>
      </c>
      <c r="AQ824" s="5">
        <f ca="1">ABS(ABS(K824)/MAX(((F824)+(G824)*(AH824))*(AH824),
        0.000001))/SQRT('1D'!$I$5*MAX((((F824)+(G824)*(AH824))*(AH824))/MAX((F824)+2*(G824)*(AH824),
            0.000001),
        0.000001))</f>
        <v>1.0727235886044055</v>
      </c>
      <c r="AR824" s="5" t="str">
        <f t="shared" ca="1" si="178"/>
        <v>Supercritical</v>
      </c>
      <c r="AS824" s="5">
        <f ca="1">((ABS(K824)*'1D'!$D$6)/(MAX(((F824)+(G824)*(AH824))*(AH824),
            0.000001)*MAX(((((F824)+(G824)*(AH824))*(AH824))/MAX((F824)+2*(AH824)*SQRT(1+(G824)^2),
                    0.000001))^(2/3),
            0.000001)))^2</f>
        <v>4.3358367565141456E-3</v>
      </c>
    </row>
    <row r="825" spans="1:45" x14ac:dyDescent="0.35">
      <c r="A825">
        <v>816</v>
      </c>
      <c r="B825">
        <v>814.99599999999998</v>
      </c>
      <c r="C825">
        <v>616089.11100000003</v>
      </c>
      <c r="D825">
        <v>3097191.8909999998</v>
      </c>
      <c r="E825">
        <v>632.15549999999996</v>
      </c>
      <c r="F825">
        <v>5.2</v>
      </c>
      <c r="G825">
        <v>0</v>
      </c>
      <c r="H825" t="s">
        <v>176</v>
      </c>
      <c r="I825">
        <v>2E-3</v>
      </c>
      <c r="J825" s="5">
        <f t="shared" si="179"/>
        <v>1.0009999999999764</v>
      </c>
      <c r="K825" s="5">
        <f t="shared" ca="1" si="180"/>
        <v>50.95</v>
      </c>
      <c r="L825" s="5">
        <f ca="1">IF($A$2=0,
    IFERROR(L824,
        MAX('1D'!$D$16,
            POWER((ABS(K825)^2)/('1D'!$I$5*MAX(F825,
                        0.1)^2),
                1/3))),
    IF(IFERROR(V824,
            0)=0,
        IFERROR(L824,
            MAX('1D'!$D$16,
                POWER((ABS(K825)^2)/('1D'!$I$5*MAX(F825,
                            0.1)^2),
                    1/3))),
        IF(OR(IFERROR(L825,
                    0)=0,
                IFERROR(S824,
                    0)&lt;1,
                IFERROR(S825,
                    0)&lt;1),
            MAX('1D'!$D$16,
                POWER((ABS(K825)^2)/('1D'!$I$5*MAX(F825,
                            0.1)^2),
                    1/3)),
            IF(IFERROR(U825,
                    0)&gt;0,
                MAX('1D'!$D$16,
                    IFERROR(L825,
                        0)+((IFERROR(U825,
                                0))*'1D'!$D$18*IF((IFERROR(S825,
                                    0))&lt;1,
                            1,
                            -1))),
                IF(IFERROR(U825,
                        0)&lt;0,
                    IF(ABS((MAX('1D'!$D$16,
                                    POWER((ABS(K825)^2)/('1D'!$I$5*MAX(F825,
                                                0.1)^2),
                                        1/3)))-IFERROR(L825,
                                0))&gt;'1D'!$D$19,
                        MAX('1D'!$D$16,
                            IF((MAX('1D'!$D$16,
                                        POWER((ABS(K825)^2)/('1D'!$I$5*MAX(F825,
                                                    0.1)^2),
                                            1/3)))&gt;IFERROR(L825,
                                    0),
                                MIN((MAX('1D'!$D$16,
                                            POWER((ABS(K825)^2)/('1D'!$I$5*MAX(F825,
                                                        0.1)^2),
                                                1/3))),
                                    IFERROR(L825,
                                        0)+(MIN(ABS(IFERROR(U825,
                                                    0))*'1D'!$D$18,
                                            ABS((MAX('1D'!$D$16,
                                                        POWER((ABS(K825)^2)/('1D'!$I$5*MAX(F825,
                                                                    0.1)^2),
                                                            1/3)))-IFERROR(L825,
                                                    0))))),
                                MAX((MAX('1D'!$D$16,
                                            POWER((ABS(K825)^2)/('1D'!$I$5*MAX(F825,
                                                        0.1)^2),
                                                1/3))),
                                    IFERROR(L825,
                                        0)-(MIN(ABS(IFERROR(U825,
                                                    0))*'1D'!$D$18,
                                            ABS((MAX('1D'!$D$16,
                                                        POWER((ABS(K825)^2)/('1D'!$I$5*MAX(F825,
                                                                    0.1)^2),
                                                            1/3)))-IFERROR(L825,
                                                    0))))))),
                        MAX('1D'!$D$16,
                            POWER((ABS(K825)^2)/('1D'!$I$5*MAX(F825,
                                        0.1)^2),
                                1/3))),
                    MAX('1D'!$D$16,
                        IFERROR(L825,
                            0)))))))</f>
        <v>2.0411692021517887</v>
      </c>
      <c r="M825" s="5">
        <f t="shared" ca="1" si="168"/>
        <v>10.614079851189301</v>
      </c>
      <c r="N825" s="5">
        <f t="shared" ca="1" si="169"/>
        <v>1.1434704692804873</v>
      </c>
      <c r="O825" s="5">
        <f t="shared" ca="1" si="170"/>
        <v>4.8002276894771132</v>
      </c>
      <c r="P825" s="5">
        <f t="shared" ca="1" si="171"/>
        <v>634.19666920215172</v>
      </c>
      <c r="Q825" s="5">
        <f ca="1">P825+((ABS(K825)/MAX(((F825)+(G825)*(L825))*(L825),
            0.000001))^2)/(2*'1D'!$I$5)</f>
        <v>635.37109253909478</v>
      </c>
      <c r="R825" s="5">
        <f ca="1">((ABS(K825)*'1D'!$D$6)/(MAX(((F825)+(G825)*(L825))*(L825),
            0.000001)*MAX(((((F825)+(G825)*(L825))*(L825))/MAX((F825)+2*(L825)*SQRT(1+(G825)^2),
                    0.000001))^(2/3),
            0.000001)))^2</f>
        <v>4.3358367565141456E-3</v>
      </c>
      <c r="S825" s="5">
        <f ca="1">ABS(ABS(K825)/MAX(((F825)+(G825)*(L825))*(L825),
        0.000001))/SQRT('1D'!$I$5*MAX((((F825)+(G825)*(L825))*(L825))/MAX((F825)+2*(G825)*(L825),
            0.000001),
        0.000001))</f>
        <v>1.0727235886044055</v>
      </c>
      <c r="T825" s="5">
        <f ca="1">((F825)*(L825)^2)/2+(G825)*(L825)^3/3+(ABS(K825)^2)/('1D'!$I$5*MAX(((F825)+(G825)*(L825))*(L825),
        0.000001))</f>
        <v>35.763412605541333</v>
      </c>
      <c r="U825" s="5">
        <f ca="1">IF($A$2=0,
    0,
    IFERROR(Q824-(((R824+R825)/2)*J825)-(IF(O824&gt;O825,
                '1D'!$D$8*((O824^2-O825^2)/(2*'1D'!$I$5)),
                '1D'!$D$9*((O825^2-O824^2)/(2*'1D'!$I$5)))+('1D'!$D$10*(ABS(I825)/90)*(MAX(O824^2,
                        O825^2)/(2*'1D'!$I$5))))-Q825,
        0))</f>
        <v>-3.8440873377112439E-3</v>
      </c>
      <c r="V825" s="5">
        <f ca="1">IF($A$2=0,
    1,
    IF(IFERROR(V824,
            0)=0,
        0,
        IFERROR(IF(ROUND(S825,
                    3)=1,
                1,
                IF(AND(ABS(U825)&lt;'1D'!$D$19,
                        S825&gt;1),
                    1,
                    0)),
            0)))</f>
        <v>0</v>
      </c>
      <c r="W825" s="5">
        <f ca="1">IF($A$2=0,
    MAX(MAX('1D'!$D$16,
            MAX('1D'!$D$16,
                POWER((ABS(K825)^2)/('1D'!$I$5*MAX(F825,
                            0.1)^2),
                    1/3))),
        IFERROR(W1396,
            MAX(MAX('1D'!$D$16,
                    MAX('1D'!$D$16,
                        POWER((ABS(K825)^2)/('1D'!$I$5*MAX(F825,
                                    0.1)^2),
                            1/3))),
                ($L$2)-E1396))),
    IF(IFERROR(AG826,
            0)=0,
        MAX(MAX('1D'!$D$16,
                MAX('1D'!$D$16,
                    POWER((ABS(K825)^2)/('1D'!$I$5*MAX(F825,
                                0.1)^2),
                        1/3))),
            IFERROR(W1396,
                MAX(MAX('1D'!$D$16,
                        MAX('1D'!$D$16,
                            POWER((ABS(K825)^2)/('1D'!$I$5*MAX(F825,
                                        0.1)^2),
                                1/3))),
                    ($L$2)-E1396))),
        IF(IFERROR(W825,
                0)=0,
            MAX(MAX('1D'!$D$16,
                    MAX('1D'!$D$16,
                        POWER((ABS(K825)^2)/('1D'!$I$5*MAX(F825,
                                    0.1)^2),
                            1/3))),
                IFERROR(W1396,
                    MAX(MAX('1D'!$D$16,
                            MAX('1D'!$D$16,
                                POWER((ABS(K825)^2)/('1D'!$I$5*MAX(F825,
                                            0.1)^2),
                                    1/3))),
                        ($L$2)-E1396))),
            IF(OR(IFERROR(AD825,
                        0)&gt;=1,
                    IFERROR(AD826,
                        0)&gt;=1),
                MAX('1D'!$D$16,
                    MAX('1D'!$D$16,
                        POWER((ABS(K825)^2)/('1D'!$I$5*MAX(F825,
                                    0.1)^2),
                            1/3))),
                IF(ABS(IFERROR(AF825,
                            0))&lt;'1D'!$D$19,
                    MAX(MAX('1D'!$D$16,
                            MAX('1D'!$D$16,
                                POWER((ABS(K825)^2)/('1D'!$I$5*MAX(F825,
                                            0.1)^2),
                                    1/3))),
                        IFERROR(W825,
                            0)),
                    MAX(MAX('1D'!$D$16,
                            MAX('1D'!$D$16,
                                POWER((ABS(K825)^2)/('1D'!$I$5*MAX(F825,
                                            0.1)^2),
                                    1/3))),
                        (IFERROR(W825,
                                0))+((IFERROR(AF825,
                                    0))*'1D'!$D$18)))))))</f>
        <v>2.1389677043987478</v>
      </c>
      <c r="X825" s="5">
        <f t="shared" ca="1" si="172"/>
        <v>11.122632062873489</v>
      </c>
      <c r="Y825" s="5">
        <f t="shared" ca="1" si="173"/>
        <v>1.1735290000551568</v>
      </c>
      <c r="Z825" s="5">
        <f t="shared" ca="1" si="174"/>
        <v>4.5807502857230418</v>
      </c>
      <c r="AA825" s="5">
        <f t="shared" ca="1" si="175"/>
        <v>634.2944677043987</v>
      </c>
      <c r="AB825" s="5">
        <f ca="1">AA825+((ABS(K825)/MAX(((F825)+(G825)*(W825))*(W825),
            0.000001))^2)/(2*'1D'!$I$5)</f>
        <v>635.36395155659807</v>
      </c>
      <c r="AC825" s="5">
        <f ca="1">((ABS(K825)*'1D'!$D$6)/(MAX(((F825)+(G825)*(W825))*(W825),
            0.000001)*MAX(((((F825)+(G825)*(W825))*(W825))/MAX((F825)+2*(W825)*SQRT(1+(G825)^2),
                    0.000001))^(2/3),
            0.000001)))^2</f>
        <v>3.8141460404132466E-3</v>
      </c>
      <c r="AD825" s="5">
        <f ca="1">ABS(ABS(K825)/MAX(((F825)+(G825)*(W825))*(W825),
        0.000001))/SQRT('1D'!$I$5*MAX((((F825)+(G825)*(W825))*(W825))/MAX((F825)+2*(G825)*(W825),
            0.000001),
        0.000001))</f>
        <v>1.0000000000000004</v>
      </c>
      <c r="AE825" s="5">
        <f ca="1">((F825)*(W825)^2)/2+(G825)*(W825)^3/3+(ABS(K825)^2)/('1D'!$I$5*MAX(((F825)+(G825)*(W825))*(W825),
        0.000001))</f>
        <v>35.686426155594638</v>
      </c>
      <c r="AF825" s="5">
        <f ca="1">IF($A$2=0,
    0,
    IFERROR(AB826+(((AC825+AC826)/2)*J826)+(IF(Z825&gt;Z826,
                '1D'!$D$8*((Z825^2-Z826^2)/(2*'1D'!$I$5)),
                '1D'!$D$9*((Z826^2-Z825^2)/(2*'1D'!$I$5)))+('1D'!$D$10*(ABS(I826)/90)*(MAX(Z825^2,
                        Z826^2)/(2*'1D'!$I$5))))-AB825,
        0))</f>
        <v>3.3141460404522149E-3</v>
      </c>
      <c r="AG825" s="5">
        <f ca="1">IF($A$2=0,
    1,
    IF(IFERROR(AG826,
            0)=0,
        0,
        IFERROR(IF(OR(ROUND(AD825,
                        3)&gt;=1,
                    AND(ABS(AF825)&lt;'1D'!$D$19,
                        AD825&lt;1)),
                1,
                0),
            0)))</f>
        <v>1</v>
      </c>
      <c r="AH825" s="5">
        <f ca="1">IFERROR(IF('1D'!V32="Supercritical",
        MAX('1D'!$D$16,
            IFERROR(L825,
                MAX('1D'!$D$16,
                    POWER((ABS(K825)^2)/('1D'!$I$5*MAX(F825,
                                0.1)^2),
                        1/3)))),
        IF('1D'!V32="Subcritical",
            MAX('1D'!$D$16,
                IFERROR(W825,
                    MAX('1D'!$D$16,
                        POWER((ABS(K825)^2)/('1D'!$I$5*MAX(F825,
                                    0.1)^2),
                            1/3)))),
            IF(IFERROR(T825,
                    -1E+99)&gt;=IFERROR(AE825,
                    -1E+99),
                MAX('1D'!$D$16,
                    IFERROR(L825,
                        MAX('1D'!$D$16,
                            POWER((ABS(K825)^2)/('1D'!$I$5*MAX(F825,
                                        0.1)^2),
                                1/3)))),
                MAX('1D'!$D$16,
                    IFERROR(W825,
                        MAX('1D'!$D$16,
                            POWER((ABS(K825)^2)/('1D'!$I$5*MAX(F825,
                                        0.1)^2),
                                1/3))))))),
    MAX('1D'!$D$16,
        POWER((ABS(K825)^2)/('1D'!$I$5*MAX(F825,
                    0.1)^2),
            1/3)))</f>
        <v>2.0411692021517887</v>
      </c>
      <c r="AI825" s="5">
        <f t="shared" ca="1" si="176"/>
        <v>634.19666920215172</v>
      </c>
      <c r="AJ825" s="5">
        <f ca="1">AI825+((ABS(K825)/MAX(((F825)+(G825)*(AH825))*(AH825),
            0.000001))^2)/(2*'1D'!$I$5)</f>
        <v>635.37109253909478</v>
      </c>
      <c r="AM825">
        <v>0</v>
      </c>
      <c r="AN825">
        <v>0</v>
      </c>
      <c r="AO825" s="5">
        <f t="shared" si="177"/>
        <v>0</v>
      </c>
      <c r="AP825" s="5">
        <f t="shared" si="181"/>
        <v>0</v>
      </c>
      <c r="AQ825" s="5">
        <f ca="1">ABS(ABS(K825)/MAX(((F825)+(G825)*(AH825))*(AH825),
        0.000001))/SQRT('1D'!$I$5*MAX((((F825)+(G825)*(AH825))*(AH825))/MAX((F825)+2*(G825)*(AH825),
            0.000001),
        0.000001))</f>
        <v>1.0727235886044055</v>
      </c>
      <c r="AR825" s="5" t="str">
        <f t="shared" ca="1" si="178"/>
        <v>Supercritical</v>
      </c>
      <c r="AS825" s="5">
        <f ca="1">((ABS(K825)*'1D'!$D$6)/(MAX(((F825)+(G825)*(AH825))*(AH825),
            0.000001)*MAX(((((F825)+(G825)*(AH825))*(AH825))/MAX((F825)+2*(AH825)*SQRT(1+(G825)^2),
                    0.000001))^(2/3),
            0.000001)))^2</f>
        <v>4.3358367565141456E-3</v>
      </c>
    </row>
    <row r="826" spans="1:45" x14ac:dyDescent="0.35">
      <c r="A826">
        <v>817</v>
      </c>
      <c r="B826">
        <v>815.99599999999998</v>
      </c>
      <c r="C826">
        <v>616089.06900000002</v>
      </c>
      <c r="D826">
        <v>3097190.892</v>
      </c>
      <c r="E826">
        <v>632.15499999999997</v>
      </c>
      <c r="F826">
        <v>5.2</v>
      </c>
      <c r="G826">
        <v>0</v>
      </c>
      <c r="H826" t="s">
        <v>176</v>
      </c>
      <c r="I826">
        <v>0</v>
      </c>
      <c r="J826" s="5">
        <f t="shared" si="179"/>
        <v>1</v>
      </c>
      <c r="K826" s="5">
        <f t="shared" ca="1" si="180"/>
        <v>50.95</v>
      </c>
      <c r="L826" s="5">
        <f ca="1">IF($A$2=0,
    IFERROR(L825,
        MAX('1D'!$D$16,
            POWER((ABS(K826)^2)/('1D'!$I$5*MAX(F826,
                        0.1)^2),
                1/3))),
    IF(IFERROR(V825,
            0)=0,
        IFERROR(L825,
            MAX('1D'!$D$16,
                POWER((ABS(K826)^2)/('1D'!$I$5*MAX(F826,
                            0.1)^2),
                    1/3))),
        IF(OR(IFERROR(L826,
                    0)=0,
                IFERROR(S825,
                    0)&lt;1,
                IFERROR(S826,
                    0)&lt;1),
            MAX('1D'!$D$16,
                POWER((ABS(K826)^2)/('1D'!$I$5*MAX(F826,
                            0.1)^2),
                    1/3)),
            IF(IFERROR(U826,
                    0)&gt;0,
                MAX('1D'!$D$16,
                    IFERROR(L826,
                        0)+((IFERROR(U826,
                                0))*'1D'!$D$18*IF((IFERROR(S826,
                                    0))&lt;1,
                            1,
                            -1))),
                IF(IFERROR(U826,
                        0)&lt;0,
                    IF(ABS((MAX('1D'!$D$16,
                                    POWER((ABS(K826)^2)/('1D'!$I$5*MAX(F826,
                                                0.1)^2),
                                        1/3)))-IFERROR(L826,
                                0))&gt;'1D'!$D$19,
                        MAX('1D'!$D$16,
                            IF((MAX('1D'!$D$16,
                                        POWER((ABS(K826)^2)/('1D'!$I$5*MAX(F826,
                                                    0.1)^2),
                                            1/3)))&gt;IFERROR(L826,
                                    0),
                                MIN((MAX('1D'!$D$16,
                                            POWER((ABS(K826)^2)/('1D'!$I$5*MAX(F826,
                                                        0.1)^2),
                                                1/3))),
                                    IFERROR(L826,
                                        0)+(MIN(ABS(IFERROR(U826,
                                                    0))*'1D'!$D$18,
                                            ABS((MAX('1D'!$D$16,
                                                        POWER((ABS(K826)^2)/('1D'!$I$5*MAX(F826,
                                                                    0.1)^2),
                                                            1/3)))-IFERROR(L826,
                                                    0))))),
                                MAX((MAX('1D'!$D$16,
                                            POWER((ABS(K826)^2)/('1D'!$I$5*MAX(F826,
                                                        0.1)^2),
                                                1/3))),
                                    IFERROR(L826,
                                        0)-(MIN(ABS(IFERROR(U826,
                                                    0))*'1D'!$D$18,
                                            ABS((MAX('1D'!$D$16,
                                                        POWER((ABS(K826)^2)/('1D'!$I$5*MAX(F826,
                                                                    0.1)^2),
                                                            1/3)))-IFERROR(L826,
                                                    0))))))),
                        MAX('1D'!$D$16,
                            POWER((ABS(K826)^2)/('1D'!$I$5*MAX(F826,
                                        0.1)^2),
                                1/3))),
                    MAX('1D'!$D$16,
                        IFERROR(L826,
                            0)))))))</f>
        <v>2.0411692021517887</v>
      </c>
      <c r="M826" s="5">
        <f t="shared" ca="1" si="168"/>
        <v>10.614079851189301</v>
      </c>
      <c r="N826" s="5">
        <f t="shared" ca="1" si="169"/>
        <v>1.1434704692804873</v>
      </c>
      <c r="O826" s="5">
        <f t="shared" ca="1" si="170"/>
        <v>4.8002276894771132</v>
      </c>
      <c r="P826" s="5">
        <f t="shared" ca="1" si="171"/>
        <v>634.19616920215174</v>
      </c>
      <c r="Q826" s="5">
        <f ca="1">P826+((ABS(K826)/MAX(((F826)+(G826)*(L826))*(L826),
            0.000001))^2)/(2*'1D'!$I$5)</f>
        <v>635.37059253909479</v>
      </c>
      <c r="R826" s="5">
        <f ca="1">((ABS(K826)*'1D'!$D$6)/(MAX(((F826)+(G826)*(L826))*(L826),
            0.000001)*MAX(((((F826)+(G826)*(L826))*(L826))/MAX((F826)+2*(L826)*SQRT(1+(G826)^2),
                    0.000001))^(2/3),
            0.000001)))^2</f>
        <v>4.3358367565141456E-3</v>
      </c>
      <c r="S826" s="5">
        <f ca="1">ABS(ABS(K826)/MAX(((F826)+(G826)*(L826))*(L826),
        0.000001))/SQRT('1D'!$I$5*MAX((((F826)+(G826)*(L826))*(L826))/MAX((F826)+2*(G826)*(L826),
            0.000001),
        0.000001))</f>
        <v>1.0727235886044055</v>
      </c>
      <c r="T826" s="5">
        <f ca="1">((F826)*(L826)^2)/2+(G826)*(L826)^3/3+(ABS(K826)^2)/('1D'!$I$5*MAX(((F826)+(G826)*(L826))*(L826),
        0.000001))</f>
        <v>35.763412605541333</v>
      </c>
      <c r="U826" s="5">
        <f ca="1">IF($A$2=0,
    0,
    IFERROR(Q825-(((R825+R826)/2)*J826)-(IF(O825&gt;O826,
                '1D'!$D$8*((O825^2-O826^2)/(2*'1D'!$I$5)),
                '1D'!$D$9*((O826^2-O825^2)/(2*'1D'!$I$5)))+('1D'!$D$10*(ABS(I826)/90)*(MAX(O825^2,
                        O826^2)/(2*'1D'!$I$5))))-Q826,
        0))</f>
        <v>-3.8358367564796936E-3</v>
      </c>
      <c r="V826" s="5">
        <f ca="1">IF($A$2=0,
    1,
    IF(IFERROR(V825,
            0)=0,
        0,
        IFERROR(IF(ROUND(S826,
                    3)=1,
                1,
                IF(AND(ABS(U826)&lt;'1D'!$D$19,
                        S826&gt;1),
                    1,
                    0)),
            0)))</f>
        <v>0</v>
      </c>
      <c r="W826" s="5">
        <f ca="1">IF($A$2=0,
    MAX(MAX('1D'!$D$16,
            MAX('1D'!$D$16,
                POWER((ABS(K826)^2)/('1D'!$I$5*MAX(F826,
                            0.1)^2),
                    1/3))),
        IFERROR(W1396,
            MAX(MAX('1D'!$D$16,
                    MAX('1D'!$D$16,
                        POWER((ABS(K826)^2)/('1D'!$I$5*MAX(F826,
                                    0.1)^2),
                            1/3))),
                ($L$2)-E1396))),
    IF(IFERROR(AG827,
            0)=0,
        MAX(MAX('1D'!$D$16,
                MAX('1D'!$D$16,
                    POWER((ABS(K826)^2)/('1D'!$I$5*MAX(F826,
                                0.1)^2),
                        1/3))),
            IFERROR(W1396,
                MAX(MAX('1D'!$D$16,
                        MAX('1D'!$D$16,
                            POWER((ABS(K826)^2)/('1D'!$I$5*MAX(F826,
                                        0.1)^2),
                                1/3))),
                    ($L$2)-E1396))),
        IF(IFERROR(W826,
                0)=0,
            MAX(MAX('1D'!$D$16,
                    MAX('1D'!$D$16,
                        POWER((ABS(K826)^2)/('1D'!$I$5*MAX(F826,
                                    0.1)^2),
                            1/3))),
                IFERROR(W1396,
                    MAX(MAX('1D'!$D$16,
                            MAX('1D'!$D$16,
                                POWER((ABS(K826)^2)/('1D'!$I$5*MAX(F826,
                                            0.1)^2),
                                    1/3))),
                        ($L$2)-E1396))),
            IF(OR(IFERROR(AD826,
                        0)&gt;=1,
                    IFERROR(AD827,
                        0)&gt;=1),
                MAX('1D'!$D$16,
                    MAX('1D'!$D$16,
                        POWER((ABS(K826)^2)/('1D'!$I$5*MAX(F826,
                                    0.1)^2),
                            1/3))),
                IF(ABS(IFERROR(AF826,
                            0))&lt;'1D'!$D$19,
                    MAX(MAX('1D'!$D$16,
                            MAX('1D'!$D$16,
                                POWER((ABS(K826)^2)/('1D'!$I$5*MAX(F826,
                                            0.1)^2),
                                    1/3))),
                        IFERROR(W826,
                            0)),
                    MAX(MAX('1D'!$D$16,
                            MAX('1D'!$D$16,
                                POWER((ABS(K826)^2)/('1D'!$I$5*MAX(F826,
                                            0.1)^2),
                                    1/3))),
                        (IFERROR(W826,
                                0))+((IFERROR(AF826,
                                    0))*'1D'!$D$18)))))))</f>
        <v>2.1389677043987478</v>
      </c>
      <c r="X826" s="5">
        <f t="shared" ca="1" si="172"/>
        <v>11.122632062873489</v>
      </c>
      <c r="Y826" s="5">
        <f t="shared" ca="1" si="173"/>
        <v>1.1735290000551568</v>
      </c>
      <c r="Z826" s="5">
        <f t="shared" ca="1" si="174"/>
        <v>4.5807502857230418</v>
      </c>
      <c r="AA826" s="5">
        <f t="shared" ca="1" si="175"/>
        <v>634.29396770439871</v>
      </c>
      <c r="AB826" s="5">
        <f ca="1">AA826+((ABS(K826)/MAX(((F826)+(G826)*(W826))*(W826),
            0.000001))^2)/(2*'1D'!$I$5)</f>
        <v>635.36345155659808</v>
      </c>
      <c r="AC826" s="5">
        <f ca="1">((ABS(K826)*'1D'!$D$6)/(MAX(((F826)+(G826)*(W826))*(W826),
            0.000001)*MAX(((((F826)+(G826)*(W826))*(W826))/MAX((F826)+2*(W826)*SQRT(1+(G826)^2),
                    0.000001))^(2/3),
            0.000001)))^2</f>
        <v>3.8141460404132466E-3</v>
      </c>
      <c r="AD826" s="5">
        <f ca="1">ABS(ABS(K826)/MAX(((F826)+(G826)*(W826))*(W826),
        0.000001))/SQRT('1D'!$I$5*MAX((((F826)+(G826)*(W826))*(W826))/MAX((F826)+2*(G826)*(W826),
            0.000001),
        0.000001))</f>
        <v>1.0000000000000004</v>
      </c>
      <c r="AE826" s="5">
        <f ca="1">((F826)*(W826)^2)/2+(G826)*(W826)^3/3+(ABS(K826)^2)/('1D'!$I$5*MAX(((F826)+(G826)*(W826))*(W826),
        0.000001))</f>
        <v>35.686426155594638</v>
      </c>
      <c r="AF826" s="5">
        <f ca="1">IF($A$2=0,
    0,
    IFERROR(AB827+(((AC826+AC827)/2)*J827)+(IF(Z826&gt;Z827,
                '1D'!$D$8*((Z826^2-Z827^2)/(2*'1D'!$I$5)),
                '1D'!$D$9*((Z827^2-Z826^2)/(2*'1D'!$I$5)))+('1D'!$D$10*(ABS(I827)/90)*(MAX(Z826^2,
                        Z827^2)/(2*'1D'!$I$5))))-AB826,
        0))</f>
        <v>3.4157470064428708E-3</v>
      </c>
      <c r="AG826" s="5">
        <f ca="1">IF($A$2=0,
    1,
    IF(IFERROR(AG827,
            0)=0,
        0,
        IFERROR(IF(OR(ROUND(AD826,
                        3)&gt;=1,
                    AND(ABS(AF826)&lt;'1D'!$D$19,
                        AD826&lt;1)),
                1,
                0),
            0)))</f>
        <v>1</v>
      </c>
      <c r="AH826" s="5">
        <f ca="1">IFERROR(IF('1D'!V32="Supercritical",
        MAX('1D'!$D$16,
            IFERROR(L826,
                MAX('1D'!$D$16,
                    POWER((ABS(K826)^2)/('1D'!$I$5*MAX(F826,
                                0.1)^2),
                        1/3)))),
        IF('1D'!V32="Subcritical",
            MAX('1D'!$D$16,
                IFERROR(W826,
                    MAX('1D'!$D$16,
                        POWER((ABS(K826)^2)/('1D'!$I$5*MAX(F826,
                                    0.1)^2),
                            1/3)))),
            IF(IFERROR(T826,
                    -1E+99)&gt;=IFERROR(AE826,
                    -1E+99),
                MAX('1D'!$D$16,
                    IFERROR(L826,
                        MAX('1D'!$D$16,
                            POWER((ABS(K826)^2)/('1D'!$I$5*MAX(F826,
                                        0.1)^2),
                                1/3)))),
                MAX('1D'!$D$16,
                    IFERROR(W826,
                        MAX('1D'!$D$16,
                            POWER((ABS(K826)^2)/('1D'!$I$5*MAX(F826,
                                        0.1)^2),
                                1/3))))))),
    MAX('1D'!$D$16,
        POWER((ABS(K826)^2)/('1D'!$I$5*MAX(F826,
                    0.1)^2),
            1/3)))</f>
        <v>2.0411692021517887</v>
      </c>
      <c r="AI826" s="5">
        <f t="shared" ca="1" si="176"/>
        <v>634.19616920215174</v>
      </c>
      <c r="AJ826" s="5">
        <f ca="1">AI826+((ABS(K826)/MAX(((F826)+(G826)*(AH826))*(AH826),
            0.000001))^2)/(2*'1D'!$I$5)</f>
        <v>635.37059253909479</v>
      </c>
      <c r="AM826">
        <v>0</v>
      </c>
      <c r="AN826">
        <v>0</v>
      </c>
      <c r="AO826" s="5">
        <f t="shared" si="177"/>
        <v>0</v>
      </c>
      <c r="AP826" s="5">
        <f t="shared" si="181"/>
        <v>0</v>
      </c>
      <c r="AQ826" s="5">
        <f ca="1">ABS(ABS(K826)/MAX(((F826)+(G826)*(AH826))*(AH826),
        0.000001))/SQRT('1D'!$I$5*MAX((((F826)+(G826)*(AH826))*(AH826))/MAX((F826)+2*(G826)*(AH826),
            0.000001),
        0.000001))</f>
        <v>1.0727235886044055</v>
      </c>
      <c r="AR826" s="5" t="str">
        <f t="shared" ca="1" si="178"/>
        <v>Supercritical</v>
      </c>
      <c r="AS826" s="5">
        <f ca="1">((ABS(K826)*'1D'!$D$6)/(MAX(((F826)+(G826)*(AH826))*(AH826),
            0.000001)*MAX(((((F826)+(G826)*(AH826))*(AH826))/MAX((F826)+2*(AH826)*SQRT(1+(G826)^2),
                    0.000001))^(2/3),
            0.000001)))^2</f>
        <v>4.3358367565141456E-3</v>
      </c>
    </row>
    <row r="827" spans="1:45" x14ac:dyDescent="0.35">
      <c r="A827">
        <v>818</v>
      </c>
      <c r="B827">
        <v>816.99599999999998</v>
      </c>
      <c r="C827">
        <v>616089.027</v>
      </c>
      <c r="D827">
        <v>3097189.8930000002</v>
      </c>
      <c r="E827">
        <v>632.15449999999998</v>
      </c>
      <c r="F827">
        <v>5.2</v>
      </c>
      <c r="G827">
        <v>0</v>
      </c>
      <c r="H827" t="s">
        <v>176</v>
      </c>
      <c r="I827">
        <v>5.7000000000000002E-2</v>
      </c>
      <c r="J827" s="5">
        <f t="shared" si="179"/>
        <v>1</v>
      </c>
      <c r="K827" s="5">
        <f t="shared" ca="1" si="180"/>
        <v>50.95</v>
      </c>
      <c r="L827" s="5">
        <f ca="1">IF($A$2=0,
    IFERROR(L826,
        MAX('1D'!$D$16,
            POWER((ABS(K827)^2)/('1D'!$I$5*MAX(F827,
                        0.1)^2),
                1/3))),
    IF(IFERROR(V826,
            0)=0,
        IFERROR(L826,
            MAX('1D'!$D$16,
                POWER((ABS(K827)^2)/('1D'!$I$5*MAX(F827,
                            0.1)^2),
                    1/3))),
        IF(OR(IFERROR(L827,
                    0)=0,
                IFERROR(S826,
                    0)&lt;1,
                IFERROR(S827,
                    0)&lt;1),
            MAX('1D'!$D$16,
                POWER((ABS(K827)^2)/('1D'!$I$5*MAX(F827,
                            0.1)^2),
                    1/3)),
            IF(IFERROR(U827,
                    0)&gt;0,
                MAX('1D'!$D$16,
                    IFERROR(L827,
                        0)+((IFERROR(U827,
                                0))*'1D'!$D$18*IF((IFERROR(S827,
                                    0))&lt;1,
                            1,
                            -1))),
                IF(IFERROR(U827,
                        0)&lt;0,
                    IF(ABS((MAX('1D'!$D$16,
                                    POWER((ABS(K827)^2)/('1D'!$I$5*MAX(F827,
                                                0.1)^2),
                                        1/3)))-IFERROR(L827,
                                0))&gt;'1D'!$D$19,
                        MAX('1D'!$D$16,
                            IF((MAX('1D'!$D$16,
                                        POWER((ABS(K827)^2)/('1D'!$I$5*MAX(F827,
                                                    0.1)^2),
                                            1/3)))&gt;IFERROR(L827,
                                    0),
                                MIN((MAX('1D'!$D$16,
                                            POWER((ABS(K827)^2)/('1D'!$I$5*MAX(F827,
                                                        0.1)^2),
                                                1/3))),
                                    IFERROR(L827,
                                        0)+(MIN(ABS(IFERROR(U827,
                                                    0))*'1D'!$D$18,
                                            ABS((MAX('1D'!$D$16,
                                                        POWER((ABS(K827)^2)/('1D'!$I$5*MAX(F827,
                                                                    0.1)^2),
                                                            1/3)))-IFERROR(L827,
                                                    0))))),
                                MAX((MAX('1D'!$D$16,
                                            POWER((ABS(K827)^2)/('1D'!$I$5*MAX(F827,
                                                        0.1)^2),
                                                1/3))),
                                    IFERROR(L827,
                                        0)-(MIN(ABS(IFERROR(U827,
                                                    0))*'1D'!$D$18,
                                            ABS((MAX('1D'!$D$16,
                                                        POWER((ABS(K827)^2)/('1D'!$I$5*MAX(F827,
                                                                    0.1)^2),
                                                            1/3)))-IFERROR(L827,
                                                    0))))))),
                        MAX('1D'!$D$16,
                            POWER((ABS(K827)^2)/('1D'!$I$5*MAX(F827,
                                        0.1)^2),
                                1/3))),
                    MAX('1D'!$D$16,
                        IFERROR(L827,
                            0)))))))</f>
        <v>2.0411692021517887</v>
      </c>
      <c r="M827" s="5">
        <f t="shared" ca="1" si="168"/>
        <v>10.614079851189301</v>
      </c>
      <c r="N827" s="5">
        <f t="shared" ca="1" si="169"/>
        <v>1.1434704692804873</v>
      </c>
      <c r="O827" s="5">
        <f t="shared" ca="1" si="170"/>
        <v>4.8002276894771132</v>
      </c>
      <c r="P827" s="5">
        <f t="shared" ca="1" si="171"/>
        <v>634.19566920215175</v>
      </c>
      <c r="Q827" s="5">
        <f ca="1">P827+((ABS(K827)/MAX(((F827)+(G827)*(L827))*(L827),
            0.000001))^2)/(2*'1D'!$I$5)</f>
        <v>635.3700925390948</v>
      </c>
      <c r="R827" s="5">
        <f ca="1">((ABS(K827)*'1D'!$D$6)/(MAX(((F827)+(G827)*(L827))*(L827),
            0.000001)*MAX(((((F827)+(G827)*(L827))*(L827))/MAX((F827)+2*(L827)*SQRT(1+(G827)^2),
                    0.000001))^(2/3),
            0.000001)))^2</f>
        <v>4.3358367565141456E-3</v>
      </c>
      <c r="S827" s="5">
        <f ca="1">ABS(ABS(K827)/MAX(((F827)+(G827)*(L827))*(L827),
        0.000001))/SQRT('1D'!$I$5*MAX((((F827)+(G827)*(L827))*(L827))/MAX((F827)+2*(G827)*(L827),
            0.000001),
        0.000001))</f>
        <v>1.0727235886044055</v>
      </c>
      <c r="T827" s="5">
        <f ca="1">((F827)*(L827)^2)/2+(G827)*(L827)^3/3+(ABS(K827)^2)/('1D'!$I$5*MAX(((F827)+(G827)*(L827))*(L827),
        0.000001))</f>
        <v>35.763412605541333</v>
      </c>
      <c r="U827" s="5">
        <f ca="1">IF($A$2=0,
    0,
    IFERROR(Q826-(((R826+R827)/2)*J827)-(IF(O826&gt;O827,
                '1D'!$D$8*((O826^2-O827^2)/(2*'1D'!$I$5)),
                '1D'!$D$9*((O827^2-O826^2)/(2*'1D'!$I$5)))+('1D'!$D$10*(ABS(I827)/90)*(MAX(O826^2,
                        O827^2)/(2*'1D'!$I$5))))-Q827,
        0))</f>
        <v>-3.9474069734524164E-3</v>
      </c>
      <c r="V827" s="5">
        <f ca="1">IF($A$2=0,
    1,
    IF(IFERROR(V826,
            0)=0,
        0,
        IFERROR(IF(ROUND(S827,
                    3)=1,
                1,
                IF(AND(ABS(U827)&lt;'1D'!$D$19,
                        S827&gt;1),
                    1,
                    0)),
            0)))</f>
        <v>0</v>
      </c>
      <c r="W827" s="5">
        <f ca="1">IF($A$2=0,
    MAX(MAX('1D'!$D$16,
            MAX('1D'!$D$16,
                POWER((ABS(K827)^2)/('1D'!$I$5*MAX(F827,
                            0.1)^2),
                    1/3))),
        IFERROR(W1396,
            MAX(MAX('1D'!$D$16,
                    MAX('1D'!$D$16,
                        POWER((ABS(K827)^2)/('1D'!$I$5*MAX(F827,
                                    0.1)^2),
                            1/3))),
                ($L$2)-E1396))),
    IF(IFERROR(AG828,
            0)=0,
        MAX(MAX('1D'!$D$16,
                MAX('1D'!$D$16,
                    POWER((ABS(K827)^2)/('1D'!$I$5*MAX(F827,
                                0.1)^2),
                        1/3))),
            IFERROR(W1396,
                MAX(MAX('1D'!$D$16,
                        MAX('1D'!$D$16,
                            POWER((ABS(K827)^2)/('1D'!$I$5*MAX(F827,
                                        0.1)^2),
                                1/3))),
                    ($L$2)-E1396))),
        IF(IFERROR(W827,
                0)=0,
            MAX(MAX('1D'!$D$16,
                    MAX('1D'!$D$16,
                        POWER((ABS(K827)^2)/('1D'!$I$5*MAX(F827,
                                    0.1)^2),
                            1/3))),
                IFERROR(W1396,
                    MAX(MAX('1D'!$D$16,
                            MAX('1D'!$D$16,
                                POWER((ABS(K827)^2)/('1D'!$I$5*MAX(F827,
                                            0.1)^2),
                                    1/3))),
                        ($L$2)-E1396))),
            IF(OR(IFERROR(AD827,
                        0)&gt;=1,
                    IFERROR(AD828,
                        0)&gt;=1),
                MAX('1D'!$D$16,
                    MAX('1D'!$D$16,
                        POWER((ABS(K827)^2)/('1D'!$I$5*MAX(F827,
                                    0.1)^2),
                            1/3))),
                IF(ABS(IFERROR(AF827,
                            0))&lt;'1D'!$D$19,
                    MAX(MAX('1D'!$D$16,
                            MAX('1D'!$D$16,
                                POWER((ABS(K827)^2)/('1D'!$I$5*MAX(F827,
                                            0.1)^2),
                                    1/3))),
                        IFERROR(W827,
                            0)),
                    MAX(MAX('1D'!$D$16,
                            MAX('1D'!$D$16,
                                POWER((ABS(K827)^2)/('1D'!$I$5*MAX(F827,
                                            0.1)^2),
                                    1/3))),
                        (IFERROR(W827,
                                0))+((IFERROR(AF827,
                                    0))*'1D'!$D$18)))))))</f>
        <v>2.1389677043987478</v>
      </c>
      <c r="X827" s="5">
        <f t="shared" ca="1" si="172"/>
        <v>11.122632062873489</v>
      </c>
      <c r="Y827" s="5">
        <f t="shared" ca="1" si="173"/>
        <v>1.1735290000551568</v>
      </c>
      <c r="Z827" s="5">
        <f t="shared" ca="1" si="174"/>
        <v>4.5807502857230418</v>
      </c>
      <c r="AA827" s="5">
        <f t="shared" ca="1" si="175"/>
        <v>634.29346770439872</v>
      </c>
      <c r="AB827" s="5">
        <f ca="1">AA827+((ABS(K827)/MAX(((F827)+(G827)*(W827))*(W827),
            0.000001))^2)/(2*'1D'!$I$5)</f>
        <v>635.36295155659809</v>
      </c>
      <c r="AC827" s="5">
        <f ca="1">((ABS(K827)*'1D'!$D$6)/(MAX(((F827)+(G827)*(W827))*(W827),
            0.000001)*MAX(((((F827)+(G827)*(W827))*(W827))/MAX((F827)+2*(W827)*SQRT(1+(G827)^2),
                    0.000001))^(2/3),
            0.000001)))^2</f>
        <v>3.8141460404132466E-3</v>
      </c>
      <c r="AD827" s="5">
        <f ca="1">ABS(ABS(K827)/MAX(((F827)+(G827)*(W827))*(W827),
        0.000001))/SQRT('1D'!$I$5*MAX((((F827)+(G827)*(W827))*(W827))/MAX((F827)+2*(G827)*(W827),
            0.000001),
        0.000001))</f>
        <v>1.0000000000000004</v>
      </c>
      <c r="AE827" s="5">
        <f ca="1">((F827)*(W827)^2)/2+(G827)*(W827)^3/3+(ABS(K827)^2)/('1D'!$I$5*MAX(((F827)+(G827)*(W827))*(W827),
        0.000001))</f>
        <v>35.686426155594638</v>
      </c>
      <c r="AF827" s="5">
        <f ca="1">IF($A$2=0,
    0,
    IFERROR(AB828+(((AC827+AC828)/2)*J828)+(IF(Z827&gt;Z828,
                '1D'!$D$8*((Z827^2-Z828^2)/(2*'1D'!$I$5)),
                '1D'!$D$9*((Z828^2-Z827^2)/(2*'1D'!$I$5)))+('1D'!$D$10*(ABS(I828)/90)*(MAX(Z827^2,
                        Z828^2)/(2*'1D'!$I$5))))-AB827,
        0))</f>
        <v>3.4157470064428708E-3</v>
      </c>
      <c r="AG827" s="5">
        <f ca="1">IF($A$2=0,
    1,
    IF(IFERROR(AG828,
            0)=0,
        0,
        IFERROR(IF(OR(ROUND(AD827,
                        3)&gt;=1,
                    AND(ABS(AF827)&lt;'1D'!$D$19,
                        AD827&lt;1)),
                1,
                0),
            0)))</f>
        <v>1</v>
      </c>
      <c r="AH827" s="5">
        <f ca="1">IFERROR(IF('1D'!V32="Supercritical",
        MAX('1D'!$D$16,
            IFERROR(L827,
                MAX('1D'!$D$16,
                    POWER((ABS(K827)^2)/('1D'!$I$5*MAX(F827,
                                0.1)^2),
                        1/3)))),
        IF('1D'!V32="Subcritical",
            MAX('1D'!$D$16,
                IFERROR(W827,
                    MAX('1D'!$D$16,
                        POWER((ABS(K827)^2)/('1D'!$I$5*MAX(F827,
                                    0.1)^2),
                            1/3)))),
            IF(IFERROR(T827,
                    -1E+99)&gt;=IFERROR(AE827,
                    -1E+99),
                MAX('1D'!$D$16,
                    IFERROR(L827,
                        MAX('1D'!$D$16,
                            POWER((ABS(K827)^2)/('1D'!$I$5*MAX(F827,
                                        0.1)^2),
                                1/3)))),
                MAX('1D'!$D$16,
                    IFERROR(W827,
                        MAX('1D'!$D$16,
                            POWER((ABS(K827)^2)/('1D'!$I$5*MAX(F827,
                                        0.1)^2),
                                1/3))))))),
    MAX('1D'!$D$16,
        POWER((ABS(K827)^2)/('1D'!$I$5*MAX(F827,
                    0.1)^2),
            1/3)))</f>
        <v>2.0411692021517887</v>
      </c>
      <c r="AI827" s="5">
        <f t="shared" ca="1" si="176"/>
        <v>634.19566920215175</v>
      </c>
      <c r="AJ827" s="5">
        <f ca="1">AI827+((ABS(K827)/MAX(((F827)+(G827)*(AH827))*(AH827),
            0.000001))^2)/(2*'1D'!$I$5)</f>
        <v>635.3700925390948</v>
      </c>
      <c r="AM827">
        <v>0</v>
      </c>
      <c r="AN827">
        <v>0</v>
      </c>
      <c r="AO827" s="5">
        <f t="shared" si="177"/>
        <v>0</v>
      </c>
      <c r="AP827" s="5">
        <f t="shared" si="181"/>
        <v>0</v>
      </c>
      <c r="AQ827" s="5">
        <f ca="1">ABS(ABS(K827)/MAX(((F827)+(G827)*(AH827))*(AH827),
        0.000001))/SQRT('1D'!$I$5*MAX((((F827)+(G827)*(AH827))*(AH827))/MAX((F827)+2*(G827)*(AH827),
            0.000001),
        0.000001))</f>
        <v>1.0727235886044055</v>
      </c>
      <c r="AR827" s="5" t="str">
        <f t="shared" ca="1" si="178"/>
        <v>Supercritical</v>
      </c>
      <c r="AS827" s="5">
        <f ca="1">((ABS(K827)*'1D'!$D$6)/(MAX(((F827)+(G827)*(AH827))*(AH827),
            0.000001)*MAX(((((F827)+(G827)*(AH827))*(AH827))/MAX((F827)+2*(AH827)*SQRT(1+(G827)^2),
                    0.000001))^(2/3),
            0.000001)))^2</f>
        <v>4.3358367565141456E-3</v>
      </c>
    </row>
    <row r="828" spans="1:45" x14ac:dyDescent="0.35">
      <c r="A828">
        <v>819</v>
      </c>
      <c r="B828">
        <v>817.99599999999998</v>
      </c>
      <c r="C828">
        <v>616088.98400000005</v>
      </c>
      <c r="D828">
        <v>3097188.8939999999</v>
      </c>
      <c r="E828">
        <v>632.154</v>
      </c>
      <c r="F828">
        <v>5.2</v>
      </c>
      <c r="G828">
        <v>0</v>
      </c>
      <c r="H828" t="s">
        <v>176</v>
      </c>
      <c r="I828">
        <v>5.7000000000000002E-2</v>
      </c>
      <c r="J828" s="5">
        <f t="shared" si="179"/>
        <v>1</v>
      </c>
      <c r="K828" s="5">
        <f t="shared" ca="1" si="180"/>
        <v>50.95</v>
      </c>
      <c r="L828" s="5">
        <f ca="1">IF($A$2=0,
    IFERROR(L827,
        MAX('1D'!$D$16,
            POWER((ABS(K828)^2)/('1D'!$I$5*MAX(F828,
                        0.1)^2),
                1/3))),
    IF(IFERROR(V827,
            0)=0,
        IFERROR(L827,
            MAX('1D'!$D$16,
                POWER((ABS(K828)^2)/('1D'!$I$5*MAX(F828,
                            0.1)^2),
                    1/3))),
        IF(OR(IFERROR(L828,
                    0)=0,
                IFERROR(S827,
                    0)&lt;1,
                IFERROR(S828,
                    0)&lt;1),
            MAX('1D'!$D$16,
                POWER((ABS(K828)^2)/('1D'!$I$5*MAX(F828,
                            0.1)^2),
                    1/3)),
            IF(IFERROR(U828,
                    0)&gt;0,
                MAX('1D'!$D$16,
                    IFERROR(L828,
                        0)+((IFERROR(U828,
                                0))*'1D'!$D$18*IF((IFERROR(S828,
                                    0))&lt;1,
                            1,
                            -1))),
                IF(IFERROR(U828,
                        0)&lt;0,
                    IF(ABS((MAX('1D'!$D$16,
                                    POWER((ABS(K828)^2)/('1D'!$I$5*MAX(F828,
                                                0.1)^2),
                                        1/3)))-IFERROR(L828,
                                0))&gt;'1D'!$D$19,
                        MAX('1D'!$D$16,
                            IF((MAX('1D'!$D$16,
                                        POWER((ABS(K828)^2)/('1D'!$I$5*MAX(F828,
                                                    0.1)^2),
                                            1/3)))&gt;IFERROR(L828,
                                    0),
                                MIN((MAX('1D'!$D$16,
                                            POWER((ABS(K828)^2)/('1D'!$I$5*MAX(F828,
                                                        0.1)^2),
                                                1/3))),
                                    IFERROR(L828,
                                        0)+(MIN(ABS(IFERROR(U828,
                                                    0))*'1D'!$D$18,
                                            ABS((MAX('1D'!$D$16,
                                                        POWER((ABS(K828)^2)/('1D'!$I$5*MAX(F828,
                                                                    0.1)^2),
                                                            1/3)))-IFERROR(L828,
                                                    0))))),
                                MAX((MAX('1D'!$D$16,
                                            POWER((ABS(K828)^2)/('1D'!$I$5*MAX(F828,
                                                        0.1)^2),
                                                1/3))),
                                    IFERROR(L828,
                                        0)-(MIN(ABS(IFERROR(U828,
                                                    0))*'1D'!$D$18,
                                            ABS((MAX('1D'!$D$16,
                                                        POWER((ABS(K828)^2)/('1D'!$I$5*MAX(F828,
                                                                    0.1)^2),
                                                            1/3)))-IFERROR(L828,
                                                    0))))))),
                        MAX('1D'!$D$16,
                            POWER((ABS(K828)^2)/('1D'!$I$5*MAX(F828,
                                        0.1)^2),
                                1/3))),
                    MAX('1D'!$D$16,
                        IFERROR(L828,
                            0)))))))</f>
        <v>2.0411692021517887</v>
      </c>
      <c r="M828" s="5">
        <f t="shared" ca="1" si="168"/>
        <v>10.614079851189301</v>
      </c>
      <c r="N828" s="5">
        <f t="shared" ca="1" si="169"/>
        <v>1.1434704692804873</v>
      </c>
      <c r="O828" s="5">
        <f t="shared" ca="1" si="170"/>
        <v>4.8002276894771132</v>
      </c>
      <c r="P828" s="5">
        <f t="shared" ca="1" si="171"/>
        <v>634.19516920215176</v>
      </c>
      <c r="Q828" s="5">
        <f ca="1">P828+((ABS(K828)/MAX(((F828)+(G828)*(L828))*(L828),
            0.000001))^2)/(2*'1D'!$I$5)</f>
        <v>635.36959253909481</v>
      </c>
      <c r="R828" s="5">
        <f ca="1">((ABS(K828)*'1D'!$D$6)/(MAX(((F828)+(G828)*(L828))*(L828),
            0.000001)*MAX(((((F828)+(G828)*(L828))*(L828))/MAX((F828)+2*(L828)*SQRT(1+(G828)^2),
                    0.000001))^(2/3),
            0.000001)))^2</f>
        <v>4.3358367565141456E-3</v>
      </c>
      <c r="S828" s="5">
        <f ca="1">ABS(ABS(K828)/MAX(((F828)+(G828)*(L828))*(L828),
        0.000001))/SQRT('1D'!$I$5*MAX((((F828)+(G828)*(L828))*(L828))/MAX((F828)+2*(G828)*(L828),
            0.000001),
        0.000001))</f>
        <v>1.0727235886044055</v>
      </c>
      <c r="T828" s="5">
        <f ca="1">((F828)*(L828)^2)/2+(G828)*(L828)^3/3+(ABS(K828)^2)/('1D'!$I$5*MAX(((F828)+(G828)*(L828))*(L828),
        0.000001))</f>
        <v>35.763412605541333</v>
      </c>
      <c r="U828" s="5">
        <f ca="1">IF($A$2=0,
    0,
    IFERROR(Q827-(((R827+R828)/2)*J828)-(IF(O827&gt;O828,
                '1D'!$D$8*((O827^2-O828^2)/(2*'1D'!$I$5)),
                '1D'!$D$9*((O828^2-O827^2)/(2*'1D'!$I$5)))+('1D'!$D$10*(ABS(I828)/90)*(MAX(O827^2,
                        O828^2)/(2*'1D'!$I$5))))-Q828,
        0))</f>
        <v>-3.9474069734524164E-3</v>
      </c>
      <c r="V828" s="5">
        <f ca="1">IF($A$2=0,
    1,
    IF(IFERROR(V827,
            0)=0,
        0,
        IFERROR(IF(ROUND(S828,
                    3)=1,
                1,
                IF(AND(ABS(U828)&lt;'1D'!$D$19,
                        S828&gt;1),
                    1,
                    0)),
            0)))</f>
        <v>0</v>
      </c>
      <c r="W828" s="5">
        <f ca="1">IF($A$2=0,
    MAX(MAX('1D'!$D$16,
            MAX('1D'!$D$16,
                POWER((ABS(K828)^2)/('1D'!$I$5*MAX(F828,
                            0.1)^2),
                    1/3))),
        IFERROR(W1396,
            MAX(MAX('1D'!$D$16,
                    MAX('1D'!$D$16,
                        POWER((ABS(K828)^2)/('1D'!$I$5*MAX(F828,
                                    0.1)^2),
                            1/3))),
                ($L$2)-E1396))),
    IF(IFERROR(AG829,
            0)=0,
        MAX(MAX('1D'!$D$16,
                MAX('1D'!$D$16,
                    POWER((ABS(K828)^2)/('1D'!$I$5*MAX(F828,
                                0.1)^2),
                        1/3))),
            IFERROR(W1396,
                MAX(MAX('1D'!$D$16,
                        MAX('1D'!$D$16,
                            POWER((ABS(K828)^2)/('1D'!$I$5*MAX(F828,
                                        0.1)^2),
                                1/3))),
                    ($L$2)-E1396))),
        IF(IFERROR(W828,
                0)=0,
            MAX(MAX('1D'!$D$16,
                    MAX('1D'!$D$16,
                        POWER((ABS(K828)^2)/('1D'!$I$5*MAX(F828,
                                    0.1)^2),
                            1/3))),
                IFERROR(W1396,
                    MAX(MAX('1D'!$D$16,
                            MAX('1D'!$D$16,
                                POWER((ABS(K828)^2)/('1D'!$I$5*MAX(F828,
                                            0.1)^2),
                                    1/3))),
                        ($L$2)-E1396))),
            IF(OR(IFERROR(AD828,
                        0)&gt;=1,
                    IFERROR(AD829,
                        0)&gt;=1),
                MAX('1D'!$D$16,
                    MAX('1D'!$D$16,
                        POWER((ABS(K828)^2)/('1D'!$I$5*MAX(F828,
                                    0.1)^2),
                            1/3))),
                IF(ABS(IFERROR(AF828,
                            0))&lt;'1D'!$D$19,
                    MAX(MAX('1D'!$D$16,
                            MAX('1D'!$D$16,
                                POWER((ABS(K828)^2)/('1D'!$I$5*MAX(F828,
                                            0.1)^2),
                                    1/3))),
                        IFERROR(W828,
                            0)),
                    MAX(MAX('1D'!$D$16,
                            MAX('1D'!$D$16,
                                POWER((ABS(K828)^2)/('1D'!$I$5*MAX(F828,
                                            0.1)^2),
                                    1/3))),
                        (IFERROR(W828,
                                0))+((IFERROR(AF828,
                                    0))*'1D'!$D$18)))))))</f>
        <v>2.1389677043987478</v>
      </c>
      <c r="X828" s="5">
        <f t="shared" ca="1" si="172"/>
        <v>11.122632062873489</v>
      </c>
      <c r="Y828" s="5">
        <f t="shared" ca="1" si="173"/>
        <v>1.1735290000551568</v>
      </c>
      <c r="Z828" s="5">
        <f t="shared" ca="1" si="174"/>
        <v>4.5807502857230418</v>
      </c>
      <c r="AA828" s="5">
        <f t="shared" ca="1" si="175"/>
        <v>634.29296770439873</v>
      </c>
      <c r="AB828" s="5">
        <f ca="1">AA828+((ABS(K828)/MAX(((F828)+(G828)*(W828))*(W828),
            0.000001))^2)/(2*'1D'!$I$5)</f>
        <v>635.3624515565981</v>
      </c>
      <c r="AC828" s="5">
        <f ca="1">((ABS(K828)*'1D'!$D$6)/(MAX(((F828)+(G828)*(W828))*(W828),
            0.000001)*MAX(((((F828)+(G828)*(W828))*(W828))/MAX((F828)+2*(W828)*SQRT(1+(G828)^2),
                    0.000001))^(2/3),
            0.000001)))^2</f>
        <v>3.8141460404132466E-3</v>
      </c>
      <c r="AD828" s="5">
        <f ca="1">ABS(ABS(K828)/MAX(((F828)+(G828)*(W828))*(W828),
        0.000001))/SQRT('1D'!$I$5*MAX((((F828)+(G828)*(W828))*(W828))/MAX((F828)+2*(G828)*(W828),
            0.000001),
        0.000001))</f>
        <v>1.0000000000000004</v>
      </c>
      <c r="AE828" s="5">
        <f ca="1">((F828)*(W828)^2)/2+(G828)*(W828)^3/3+(ABS(K828)^2)/('1D'!$I$5*MAX(((F828)+(G828)*(W828))*(W828),
        0.000001))</f>
        <v>35.686426155594638</v>
      </c>
      <c r="AF828" s="5">
        <f ca="1">IF($A$2=0,
    0,
    IFERROR(AB829+(((AC828+AC829)/2)*J829)+(IF(Z828&gt;Z829,
                '1D'!$D$8*((Z828^2-Z829^2)/(2*'1D'!$I$5)),
                '1D'!$D$9*((Z829^2-Z828^2)/(2*'1D'!$I$5)))+('1D'!$D$10*(ABS(I829)/90)*(MAX(Z828^2,
                        Z829^2)/(2*'1D'!$I$5))))-AB828,
        0))</f>
        <v>3.3141460404522149E-3</v>
      </c>
      <c r="AG828" s="5">
        <f ca="1">IF($A$2=0,
    1,
    IF(IFERROR(AG829,
            0)=0,
        0,
        IFERROR(IF(OR(ROUND(AD828,
                        3)&gt;=1,
                    AND(ABS(AF828)&lt;'1D'!$D$19,
                        AD828&lt;1)),
                1,
                0),
            0)))</f>
        <v>1</v>
      </c>
      <c r="AH828" s="5">
        <f ca="1">IFERROR(IF('1D'!V32="Supercritical",
        MAX('1D'!$D$16,
            IFERROR(L828,
                MAX('1D'!$D$16,
                    POWER((ABS(K828)^2)/('1D'!$I$5*MAX(F828,
                                0.1)^2),
                        1/3)))),
        IF('1D'!V32="Subcritical",
            MAX('1D'!$D$16,
                IFERROR(W828,
                    MAX('1D'!$D$16,
                        POWER((ABS(K828)^2)/('1D'!$I$5*MAX(F828,
                                    0.1)^2),
                            1/3)))),
            IF(IFERROR(T828,
                    -1E+99)&gt;=IFERROR(AE828,
                    -1E+99),
                MAX('1D'!$D$16,
                    IFERROR(L828,
                        MAX('1D'!$D$16,
                            POWER((ABS(K828)^2)/('1D'!$I$5*MAX(F828,
                                        0.1)^2),
                                1/3)))),
                MAX('1D'!$D$16,
                    IFERROR(W828,
                        MAX('1D'!$D$16,
                            POWER((ABS(K828)^2)/('1D'!$I$5*MAX(F828,
                                        0.1)^2),
                                1/3))))))),
    MAX('1D'!$D$16,
        POWER((ABS(K828)^2)/('1D'!$I$5*MAX(F828,
                    0.1)^2),
            1/3)))</f>
        <v>2.0411692021517887</v>
      </c>
      <c r="AI828" s="5">
        <f t="shared" ca="1" si="176"/>
        <v>634.19516920215176</v>
      </c>
      <c r="AJ828" s="5">
        <f ca="1">AI828+((ABS(K828)/MAX(((F828)+(G828)*(AH828))*(AH828),
            0.000001))^2)/(2*'1D'!$I$5)</f>
        <v>635.36959253909481</v>
      </c>
      <c r="AM828">
        <v>0</v>
      </c>
      <c r="AN828">
        <v>0</v>
      </c>
      <c r="AO828" s="5">
        <f t="shared" si="177"/>
        <v>0</v>
      </c>
      <c r="AP828" s="5">
        <f t="shared" si="181"/>
        <v>0</v>
      </c>
      <c r="AQ828" s="5">
        <f ca="1">ABS(ABS(K828)/MAX(((F828)+(G828)*(AH828))*(AH828),
        0.000001))/SQRT('1D'!$I$5*MAX((((F828)+(G828)*(AH828))*(AH828))/MAX((F828)+2*(G828)*(AH828),
            0.000001),
        0.000001))</f>
        <v>1.0727235886044055</v>
      </c>
      <c r="AR828" s="5" t="str">
        <f t="shared" ca="1" si="178"/>
        <v>Supercritical</v>
      </c>
      <c r="AS828" s="5">
        <f ca="1">((ABS(K828)*'1D'!$D$6)/(MAX(((F828)+(G828)*(AH828))*(AH828),
            0.000001)*MAX(((((F828)+(G828)*(AH828))*(AH828))/MAX((F828)+2*(AH828)*SQRT(1+(G828)^2),
                    0.000001))^(2/3),
            0.000001)))^2</f>
        <v>4.3358367565141456E-3</v>
      </c>
    </row>
    <row r="829" spans="1:45" x14ac:dyDescent="0.35">
      <c r="A829">
        <v>820</v>
      </c>
      <c r="B829">
        <v>818.99599999999998</v>
      </c>
      <c r="C829">
        <v>616088.94200000004</v>
      </c>
      <c r="D829">
        <v>3097187.895</v>
      </c>
      <c r="E829">
        <v>632.15350000000001</v>
      </c>
      <c r="F829">
        <v>5.2</v>
      </c>
      <c r="G829">
        <v>0</v>
      </c>
      <c r="H829" t="s">
        <v>176</v>
      </c>
      <c r="I829">
        <v>0</v>
      </c>
      <c r="J829" s="5">
        <f t="shared" si="179"/>
        <v>1</v>
      </c>
      <c r="K829" s="5">
        <f t="shared" ca="1" si="180"/>
        <v>50.95</v>
      </c>
      <c r="L829" s="5">
        <f ca="1">IF($A$2=0,
    IFERROR(L828,
        MAX('1D'!$D$16,
            POWER((ABS(K829)^2)/('1D'!$I$5*MAX(F829,
                        0.1)^2),
                1/3))),
    IF(IFERROR(V828,
            0)=0,
        IFERROR(L828,
            MAX('1D'!$D$16,
                POWER((ABS(K829)^2)/('1D'!$I$5*MAX(F829,
                            0.1)^2),
                    1/3))),
        IF(OR(IFERROR(L829,
                    0)=0,
                IFERROR(S828,
                    0)&lt;1,
                IFERROR(S829,
                    0)&lt;1),
            MAX('1D'!$D$16,
                POWER((ABS(K829)^2)/('1D'!$I$5*MAX(F829,
                            0.1)^2),
                    1/3)),
            IF(IFERROR(U829,
                    0)&gt;0,
                MAX('1D'!$D$16,
                    IFERROR(L829,
                        0)+((IFERROR(U829,
                                0))*'1D'!$D$18*IF((IFERROR(S829,
                                    0))&lt;1,
                            1,
                            -1))),
                IF(IFERROR(U829,
                        0)&lt;0,
                    IF(ABS((MAX('1D'!$D$16,
                                    POWER((ABS(K829)^2)/('1D'!$I$5*MAX(F829,
                                                0.1)^2),
                                        1/3)))-IFERROR(L829,
                                0))&gt;'1D'!$D$19,
                        MAX('1D'!$D$16,
                            IF((MAX('1D'!$D$16,
                                        POWER((ABS(K829)^2)/('1D'!$I$5*MAX(F829,
                                                    0.1)^2),
                                            1/3)))&gt;IFERROR(L829,
                                    0),
                                MIN((MAX('1D'!$D$16,
                                            POWER((ABS(K829)^2)/('1D'!$I$5*MAX(F829,
                                                        0.1)^2),
                                                1/3))),
                                    IFERROR(L829,
                                        0)+(MIN(ABS(IFERROR(U829,
                                                    0))*'1D'!$D$18,
                                            ABS((MAX('1D'!$D$16,
                                                        POWER((ABS(K829)^2)/('1D'!$I$5*MAX(F829,
                                                                    0.1)^2),
                                                            1/3)))-IFERROR(L829,
                                                    0))))),
                                MAX((MAX('1D'!$D$16,
                                            POWER((ABS(K829)^2)/('1D'!$I$5*MAX(F829,
                                                        0.1)^2),
                                                1/3))),
                                    IFERROR(L829,
                                        0)-(MIN(ABS(IFERROR(U829,
                                                    0))*'1D'!$D$18,
                                            ABS((MAX('1D'!$D$16,
                                                        POWER((ABS(K829)^2)/('1D'!$I$5*MAX(F829,
                                                                    0.1)^2),
                                                            1/3)))-IFERROR(L829,
                                                    0))))))),
                        MAX('1D'!$D$16,
                            POWER((ABS(K829)^2)/('1D'!$I$5*MAX(F829,
                                        0.1)^2),
                                1/3))),
                    MAX('1D'!$D$16,
                        IFERROR(L829,
                            0)))))))</f>
        <v>2.0411692021517887</v>
      </c>
      <c r="M829" s="5">
        <f t="shared" ca="1" si="168"/>
        <v>10.614079851189301</v>
      </c>
      <c r="N829" s="5">
        <f t="shared" ca="1" si="169"/>
        <v>1.1434704692804873</v>
      </c>
      <c r="O829" s="5">
        <f t="shared" ca="1" si="170"/>
        <v>4.8002276894771132</v>
      </c>
      <c r="P829" s="5">
        <f t="shared" ca="1" si="171"/>
        <v>634.19466920215177</v>
      </c>
      <c r="Q829" s="5">
        <f ca="1">P829+((ABS(K829)/MAX(((F829)+(G829)*(L829))*(L829),
            0.000001))^2)/(2*'1D'!$I$5)</f>
        <v>635.36909253909482</v>
      </c>
      <c r="R829" s="5">
        <f ca="1">((ABS(K829)*'1D'!$D$6)/(MAX(((F829)+(G829)*(L829))*(L829),
            0.000001)*MAX(((((F829)+(G829)*(L829))*(L829))/MAX((F829)+2*(L829)*SQRT(1+(G829)^2),
                    0.000001))^(2/3),
            0.000001)))^2</f>
        <v>4.3358367565141456E-3</v>
      </c>
      <c r="S829" s="5">
        <f ca="1">ABS(ABS(K829)/MAX(((F829)+(G829)*(L829))*(L829),
        0.000001))/SQRT('1D'!$I$5*MAX((((F829)+(G829)*(L829))*(L829))/MAX((F829)+2*(G829)*(L829),
            0.000001),
        0.000001))</f>
        <v>1.0727235886044055</v>
      </c>
      <c r="T829" s="5">
        <f ca="1">((F829)*(L829)^2)/2+(G829)*(L829)^3/3+(ABS(K829)^2)/('1D'!$I$5*MAX(((F829)+(G829)*(L829))*(L829),
        0.000001))</f>
        <v>35.763412605541333</v>
      </c>
      <c r="U829" s="5">
        <f ca="1">IF($A$2=0,
    0,
    IFERROR(Q828-(((R828+R829)/2)*J829)-(IF(O828&gt;O829,
                '1D'!$D$8*((O828^2-O829^2)/(2*'1D'!$I$5)),
                '1D'!$D$9*((O829^2-O828^2)/(2*'1D'!$I$5)))+('1D'!$D$10*(ABS(I829)/90)*(MAX(O828^2,
                        O829^2)/(2*'1D'!$I$5))))-Q829,
        0))</f>
        <v>-3.8358367564796936E-3</v>
      </c>
      <c r="V829" s="5">
        <f ca="1">IF($A$2=0,
    1,
    IF(IFERROR(V828,
            0)=0,
        0,
        IFERROR(IF(ROUND(S829,
                    3)=1,
                1,
                IF(AND(ABS(U829)&lt;'1D'!$D$19,
                        S829&gt;1),
                    1,
                    0)),
            0)))</f>
        <v>0</v>
      </c>
      <c r="W829" s="5">
        <f ca="1">IF($A$2=0,
    MAX(MAX('1D'!$D$16,
            MAX('1D'!$D$16,
                POWER((ABS(K829)^2)/('1D'!$I$5*MAX(F829,
                            0.1)^2),
                    1/3))),
        IFERROR(W1396,
            MAX(MAX('1D'!$D$16,
                    MAX('1D'!$D$16,
                        POWER((ABS(K829)^2)/('1D'!$I$5*MAX(F829,
                                    0.1)^2),
                            1/3))),
                ($L$2)-E1396))),
    IF(IFERROR(AG830,
            0)=0,
        MAX(MAX('1D'!$D$16,
                MAX('1D'!$D$16,
                    POWER((ABS(K829)^2)/('1D'!$I$5*MAX(F829,
                                0.1)^2),
                        1/3))),
            IFERROR(W1396,
                MAX(MAX('1D'!$D$16,
                        MAX('1D'!$D$16,
                            POWER((ABS(K829)^2)/('1D'!$I$5*MAX(F829,
                                        0.1)^2),
                                1/3))),
                    ($L$2)-E1396))),
        IF(IFERROR(W829,
                0)=0,
            MAX(MAX('1D'!$D$16,
                    MAX('1D'!$D$16,
                        POWER((ABS(K829)^2)/('1D'!$I$5*MAX(F829,
                                    0.1)^2),
                            1/3))),
                IFERROR(W1396,
                    MAX(MAX('1D'!$D$16,
                            MAX('1D'!$D$16,
                                POWER((ABS(K829)^2)/('1D'!$I$5*MAX(F829,
                                            0.1)^2),
                                    1/3))),
                        ($L$2)-E1396))),
            IF(OR(IFERROR(AD829,
                        0)&gt;=1,
                    IFERROR(AD830,
                        0)&gt;=1),
                MAX('1D'!$D$16,
                    MAX('1D'!$D$16,
                        POWER((ABS(K829)^2)/('1D'!$I$5*MAX(F829,
                                    0.1)^2),
                            1/3))),
                IF(ABS(IFERROR(AF829,
                            0))&lt;'1D'!$D$19,
                    MAX(MAX('1D'!$D$16,
                            MAX('1D'!$D$16,
                                POWER((ABS(K829)^2)/('1D'!$I$5*MAX(F829,
                                            0.1)^2),
                                    1/3))),
                        IFERROR(W829,
                            0)),
                    MAX(MAX('1D'!$D$16,
                            MAX('1D'!$D$16,
                                POWER((ABS(K829)^2)/('1D'!$I$5*MAX(F829,
                                            0.1)^2),
                                    1/3))),
                        (IFERROR(W829,
                                0))+((IFERROR(AF829,
                                    0))*'1D'!$D$18)))))))</f>
        <v>2.1389677043987478</v>
      </c>
      <c r="X829" s="5">
        <f t="shared" ca="1" si="172"/>
        <v>11.122632062873489</v>
      </c>
      <c r="Y829" s="5">
        <f t="shared" ca="1" si="173"/>
        <v>1.1735290000551568</v>
      </c>
      <c r="Z829" s="5">
        <f t="shared" ca="1" si="174"/>
        <v>4.5807502857230418</v>
      </c>
      <c r="AA829" s="5">
        <f t="shared" ca="1" si="175"/>
        <v>634.29246770439875</v>
      </c>
      <c r="AB829" s="5">
        <f ca="1">AA829+((ABS(K829)/MAX(((F829)+(G829)*(W829))*(W829),
            0.000001))^2)/(2*'1D'!$I$5)</f>
        <v>635.36195155659811</v>
      </c>
      <c r="AC829" s="5">
        <f ca="1">((ABS(K829)*'1D'!$D$6)/(MAX(((F829)+(G829)*(W829))*(W829),
            0.000001)*MAX(((((F829)+(G829)*(W829))*(W829))/MAX((F829)+2*(W829)*SQRT(1+(G829)^2),
                    0.000001))^(2/3),
            0.000001)))^2</f>
        <v>3.8141460404132466E-3</v>
      </c>
      <c r="AD829" s="5">
        <f ca="1">ABS(ABS(K829)/MAX(((F829)+(G829)*(W829))*(W829),
        0.000001))/SQRT('1D'!$I$5*MAX((((F829)+(G829)*(W829))*(W829))/MAX((F829)+2*(G829)*(W829),
            0.000001),
        0.000001))</f>
        <v>1.0000000000000004</v>
      </c>
      <c r="AE829" s="5">
        <f ca="1">((F829)*(W829)^2)/2+(G829)*(W829)^3/3+(ABS(K829)^2)/('1D'!$I$5*MAX(((F829)+(G829)*(W829))*(W829),
        0.000001))</f>
        <v>35.686426155594638</v>
      </c>
      <c r="AF829" s="5">
        <f ca="1">IF($A$2=0,
    0,
    IFERROR(AB830+(((AC829+AC830)/2)*J830)+(IF(Z829&gt;Z830,
                '1D'!$D$8*((Z829^2-Z830^2)/(2*'1D'!$I$5)),
                '1D'!$D$9*((Z830^2-Z829^2)/(2*'1D'!$I$5)))+('1D'!$D$10*(ABS(I830)/90)*(MAX(Z829^2,
                        Z830^2)/(2*'1D'!$I$5))))-AB829,
        0))</f>
        <v>3.3141460404522149E-3</v>
      </c>
      <c r="AG829" s="5">
        <f ca="1">IF($A$2=0,
    1,
    IF(IFERROR(AG830,
            0)=0,
        0,
        IFERROR(IF(OR(ROUND(AD829,
                        3)&gt;=1,
                    AND(ABS(AF829)&lt;'1D'!$D$19,
                        AD829&lt;1)),
                1,
                0),
            0)))</f>
        <v>1</v>
      </c>
      <c r="AH829" s="5">
        <f ca="1">IFERROR(IF('1D'!V32="Supercritical",
        MAX('1D'!$D$16,
            IFERROR(L829,
                MAX('1D'!$D$16,
                    POWER((ABS(K829)^2)/('1D'!$I$5*MAX(F829,
                                0.1)^2),
                        1/3)))),
        IF('1D'!V32="Subcritical",
            MAX('1D'!$D$16,
                IFERROR(W829,
                    MAX('1D'!$D$16,
                        POWER((ABS(K829)^2)/('1D'!$I$5*MAX(F829,
                                    0.1)^2),
                            1/3)))),
            IF(IFERROR(T829,
                    -1E+99)&gt;=IFERROR(AE829,
                    -1E+99),
                MAX('1D'!$D$16,
                    IFERROR(L829,
                        MAX('1D'!$D$16,
                            POWER((ABS(K829)^2)/('1D'!$I$5*MAX(F829,
                                        0.1)^2),
                                1/3)))),
                MAX('1D'!$D$16,
                    IFERROR(W829,
                        MAX('1D'!$D$16,
                            POWER((ABS(K829)^2)/('1D'!$I$5*MAX(F829,
                                        0.1)^2),
                                1/3))))))),
    MAX('1D'!$D$16,
        POWER((ABS(K829)^2)/('1D'!$I$5*MAX(F829,
                    0.1)^2),
            1/3)))</f>
        <v>2.0411692021517887</v>
      </c>
      <c r="AI829" s="5">
        <f t="shared" ca="1" si="176"/>
        <v>634.19466920215177</v>
      </c>
      <c r="AJ829" s="5">
        <f ca="1">AI829+((ABS(K829)/MAX(((F829)+(G829)*(AH829))*(AH829),
            0.000001))^2)/(2*'1D'!$I$5)</f>
        <v>635.36909253909482</v>
      </c>
      <c r="AM829">
        <v>0</v>
      </c>
      <c r="AN829">
        <v>0</v>
      </c>
      <c r="AO829" s="5">
        <f t="shared" si="177"/>
        <v>0</v>
      </c>
      <c r="AP829" s="5">
        <f t="shared" si="181"/>
        <v>0</v>
      </c>
      <c r="AQ829" s="5">
        <f ca="1">ABS(ABS(K829)/MAX(((F829)+(G829)*(AH829))*(AH829),
        0.000001))/SQRT('1D'!$I$5*MAX((((F829)+(G829)*(AH829))*(AH829))/MAX((F829)+2*(G829)*(AH829),
            0.000001),
        0.000001))</f>
        <v>1.0727235886044055</v>
      </c>
      <c r="AR829" s="5" t="str">
        <f t="shared" ca="1" si="178"/>
        <v>Supercritical</v>
      </c>
      <c r="AS829" s="5">
        <f ca="1">((ABS(K829)*'1D'!$D$6)/(MAX(((F829)+(G829)*(AH829))*(AH829),
            0.000001)*MAX(((((F829)+(G829)*(AH829))*(AH829))/MAX((F829)+2*(AH829)*SQRT(1+(G829)^2),
                    0.000001))^(2/3),
            0.000001)))^2</f>
        <v>4.3358367565141456E-3</v>
      </c>
    </row>
    <row r="830" spans="1:45" x14ac:dyDescent="0.35">
      <c r="A830">
        <v>821</v>
      </c>
      <c r="B830">
        <v>819.99599999999998</v>
      </c>
      <c r="C830">
        <v>616088.9</v>
      </c>
      <c r="D830">
        <v>3097186.8960000002</v>
      </c>
      <c r="E830">
        <v>632.15300000000002</v>
      </c>
      <c r="F830">
        <v>5.2</v>
      </c>
      <c r="G830">
        <v>0</v>
      </c>
      <c r="H830" t="s">
        <v>176</v>
      </c>
      <c r="I830">
        <v>0</v>
      </c>
      <c r="J830" s="5">
        <f t="shared" si="179"/>
        <v>1</v>
      </c>
      <c r="K830" s="5">
        <f t="shared" ca="1" si="180"/>
        <v>50.95</v>
      </c>
      <c r="L830" s="5">
        <f ca="1">IF($A$2=0,
    IFERROR(L829,
        MAX('1D'!$D$16,
            POWER((ABS(K830)^2)/('1D'!$I$5*MAX(F830,
                        0.1)^2),
                1/3))),
    IF(IFERROR(V829,
            0)=0,
        IFERROR(L829,
            MAX('1D'!$D$16,
                POWER((ABS(K830)^2)/('1D'!$I$5*MAX(F830,
                            0.1)^2),
                    1/3))),
        IF(OR(IFERROR(L830,
                    0)=0,
                IFERROR(S829,
                    0)&lt;1,
                IFERROR(S830,
                    0)&lt;1),
            MAX('1D'!$D$16,
                POWER((ABS(K830)^2)/('1D'!$I$5*MAX(F830,
                            0.1)^2),
                    1/3)),
            IF(IFERROR(U830,
                    0)&gt;0,
                MAX('1D'!$D$16,
                    IFERROR(L830,
                        0)+((IFERROR(U830,
                                0))*'1D'!$D$18*IF((IFERROR(S830,
                                    0))&lt;1,
                            1,
                            -1))),
                IF(IFERROR(U830,
                        0)&lt;0,
                    IF(ABS((MAX('1D'!$D$16,
                                    POWER((ABS(K830)^2)/('1D'!$I$5*MAX(F830,
                                                0.1)^2),
                                        1/3)))-IFERROR(L830,
                                0))&gt;'1D'!$D$19,
                        MAX('1D'!$D$16,
                            IF((MAX('1D'!$D$16,
                                        POWER((ABS(K830)^2)/('1D'!$I$5*MAX(F830,
                                                    0.1)^2),
                                            1/3)))&gt;IFERROR(L830,
                                    0),
                                MIN((MAX('1D'!$D$16,
                                            POWER((ABS(K830)^2)/('1D'!$I$5*MAX(F830,
                                                        0.1)^2),
                                                1/3))),
                                    IFERROR(L830,
                                        0)+(MIN(ABS(IFERROR(U830,
                                                    0))*'1D'!$D$18,
                                            ABS((MAX('1D'!$D$16,
                                                        POWER((ABS(K830)^2)/('1D'!$I$5*MAX(F830,
                                                                    0.1)^2),
                                                            1/3)))-IFERROR(L830,
                                                    0))))),
                                MAX((MAX('1D'!$D$16,
                                            POWER((ABS(K830)^2)/('1D'!$I$5*MAX(F830,
                                                        0.1)^2),
                                                1/3))),
                                    IFERROR(L830,
                                        0)-(MIN(ABS(IFERROR(U830,
                                                    0))*'1D'!$D$18,
                                            ABS((MAX('1D'!$D$16,
                                                        POWER((ABS(K830)^2)/('1D'!$I$5*MAX(F830,
                                                                    0.1)^2),
                                                            1/3)))-IFERROR(L830,
                                                    0))))))),
                        MAX('1D'!$D$16,
                            POWER((ABS(K830)^2)/('1D'!$I$5*MAX(F830,
                                        0.1)^2),
                                1/3))),
                    MAX('1D'!$D$16,
                        IFERROR(L830,
                            0)))))))</f>
        <v>2.0411692021517887</v>
      </c>
      <c r="M830" s="5">
        <f t="shared" ca="1" si="168"/>
        <v>10.614079851189301</v>
      </c>
      <c r="N830" s="5">
        <f t="shared" ca="1" si="169"/>
        <v>1.1434704692804873</v>
      </c>
      <c r="O830" s="5">
        <f t="shared" ca="1" si="170"/>
        <v>4.8002276894771132</v>
      </c>
      <c r="P830" s="5">
        <f t="shared" ca="1" si="171"/>
        <v>634.19416920215178</v>
      </c>
      <c r="Q830" s="5">
        <f ca="1">P830+((ABS(K830)/MAX(((F830)+(G830)*(L830))*(L830),
            0.000001))^2)/(2*'1D'!$I$5)</f>
        <v>635.36859253909483</v>
      </c>
      <c r="R830" s="5">
        <f ca="1">((ABS(K830)*'1D'!$D$6)/(MAX(((F830)+(G830)*(L830))*(L830),
            0.000001)*MAX(((((F830)+(G830)*(L830))*(L830))/MAX((F830)+2*(L830)*SQRT(1+(G830)^2),
                    0.000001))^(2/3),
            0.000001)))^2</f>
        <v>4.3358367565141456E-3</v>
      </c>
      <c r="S830" s="5">
        <f ca="1">ABS(ABS(K830)/MAX(((F830)+(G830)*(L830))*(L830),
        0.000001))/SQRT('1D'!$I$5*MAX((((F830)+(G830)*(L830))*(L830))/MAX((F830)+2*(G830)*(L830),
            0.000001),
        0.000001))</f>
        <v>1.0727235886044055</v>
      </c>
      <c r="T830" s="5">
        <f ca="1">((F830)*(L830)^2)/2+(G830)*(L830)^3/3+(ABS(K830)^2)/('1D'!$I$5*MAX(((F830)+(G830)*(L830))*(L830),
        0.000001))</f>
        <v>35.763412605541333</v>
      </c>
      <c r="U830" s="5">
        <f ca="1">IF($A$2=0,
    0,
    IFERROR(Q829-(((R829+R830)/2)*J830)-(IF(O829&gt;O830,
                '1D'!$D$8*((O829^2-O830^2)/(2*'1D'!$I$5)),
                '1D'!$D$9*((O830^2-O829^2)/(2*'1D'!$I$5)))+('1D'!$D$10*(ABS(I830)/90)*(MAX(O829^2,
                        O830^2)/(2*'1D'!$I$5))))-Q830,
        0))</f>
        <v>-3.8358367564796936E-3</v>
      </c>
      <c r="V830" s="5">
        <f ca="1">IF($A$2=0,
    1,
    IF(IFERROR(V829,
            0)=0,
        0,
        IFERROR(IF(ROUND(S830,
                    3)=1,
                1,
                IF(AND(ABS(U830)&lt;'1D'!$D$19,
                        S830&gt;1),
                    1,
                    0)),
            0)))</f>
        <v>0</v>
      </c>
      <c r="W830" s="5">
        <f ca="1">IF($A$2=0,
    MAX(MAX('1D'!$D$16,
            MAX('1D'!$D$16,
                POWER((ABS(K830)^2)/('1D'!$I$5*MAX(F830,
                            0.1)^2),
                    1/3))),
        IFERROR(W1396,
            MAX(MAX('1D'!$D$16,
                    MAX('1D'!$D$16,
                        POWER((ABS(K830)^2)/('1D'!$I$5*MAX(F830,
                                    0.1)^2),
                            1/3))),
                ($L$2)-E1396))),
    IF(IFERROR(AG831,
            0)=0,
        MAX(MAX('1D'!$D$16,
                MAX('1D'!$D$16,
                    POWER((ABS(K830)^2)/('1D'!$I$5*MAX(F830,
                                0.1)^2),
                        1/3))),
            IFERROR(W1396,
                MAX(MAX('1D'!$D$16,
                        MAX('1D'!$D$16,
                            POWER((ABS(K830)^2)/('1D'!$I$5*MAX(F830,
                                        0.1)^2),
                                1/3))),
                    ($L$2)-E1396))),
        IF(IFERROR(W830,
                0)=0,
            MAX(MAX('1D'!$D$16,
                    MAX('1D'!$D$16,
                        POWER((ABS(K830)^2)/('1D'!$I$5*MAX(F830,
                                    0.1)^2),
                            1/3))),
                IFERROR(W1396,
                    MAX(MAX('1D'!$D$16,
                            MAX('1D'!$D$16,
                                POWER((ABS(K830)^2)/('1D'!$I$5*MAX(F830,
                                            0.1)^2),
                                    1/3))),
                        ($L$2)-E1396))),
            IF(OR(IFERROR(AD830,
                        0)&gt;=1,
                    IFERROR(AD831,
                        0)&gt;=1),
                MAX('1D'!$D$16,
                    MAX('1D'!$D$16,
                        POWER((ABS(K830)^2)/('1D'!$I$5*MAX(F830,
                                    0.1)^2),
                            1/3))),
                IF(ABS(IFERROR(AF830,
                            0))&lt;'1D'!$D$19,
                    MAX(MAX('1D'!$D$16,
                            MAX('1D'!$D$16,
                                POWER((ABS(K830)^2)/('1D'!$I$5*MAX(F830,
                                            0.1)^2),
                                    1/3))),
                        IFERROR(W830,
                            0)),
                    MAX(MAX('1D'!$D$16,
                            MAX('1D'!$D$16,
                                POWER((ABS(K830)^2)/('1D'!$I$5*MAX(F830,
                                            0.1)^2),
                                    1/3))),
                        (IFERROR(W830,
                                0))+((IFERROR(AF830,
                                    0))*'1D'!$D$18)))))))</f>
        <v>2.1389677043987478</v>
      </c>
      <c r="X830" s="5">
        <f t="shared" ca="1" si="172"/>
        <v>11.122632062873489</v>
      </c>
      <c r="Y830" s="5">
        <f t="shared" ca="1" si="173"/>
        <v>1.1735290000551568</v>
      </c>
      <c r="Z830" s="5">
        <f t="shared" ca="1" si="174"/>
        <v>4.5807502857230418</v>
      </c>
      <c r="AA830" s="5">
        <f t="shared" ca="1" si="175"/>
        <v>634.29196770439876</v>
      </c>
      <c r="AB830" s="5">
        <f ca="1">AA830+((ABS(K830)/MAX(((F830)+(G830)*(W830))*(W830),
            0.000001))^2)/(2*'1D'!$I$5)</f>
        <v>635.36145155659813</v>
      </c>
      <c r="AC830" s="5">
        <f ca="1">((ABS(K830)*'1D'!$D$6)/(MAX(((F830)+(G830)*(W830))*(W830),
            0.000001)*MAX(((((F830)+(G830)*(W830))*(W830))/MAX((F830)+2*(W830)*SQRT(1+(G830)^2),
                    0.000001))^(2/3),
            0.000001)))^2</f>
        <v>3.8141460404132466E-3</v>
      </c>
      <c r="AD830" s="5">
        <f ca="1">ABS(ABS(K830)/MAX(((F830)+(G830)*(W830))*(W830),
        0.000001))/SQRT('1D'!$I$5*MAX((((F830)+(G830)*(W830))*(W830))/MAX((F830)+2*(G830)*(W830),
            0.000001),
        0.000001))</f>
        <v>1.0000000000000004</v>
      </c>
      <c r="AE830" s="5">
        <f ca="1">((F830)*(W830)^2)/2+(G830)*(W830)^3/3+(ABS(K830)^2)/('1D'!$I$5*MAX(((F830)+(G830)*(W830))*(W830),
        0.000001))</f>
        <v>35.686426155594638</v>
      </c>
      <c r="AF830" s="5">
        <f ca="1">IF($A$2=0,
    0,
    IFERROR(AB831+(((AC830+AC831)/2)*J831)+(IF(Z830&gt;Z831,
                '1D'!$D$8*((Z830^2-Z831^2)/(2*'1D'!$I$5)),
                '1D'!$D$9*((Z831^2-Z830^2)/(2*'1D'!$I$5)))+('1D'!$D$10*(ABS(I831)/90)*(MAX(Z830^2,
                        Z831^2)/(2*'1D'!$I$5))))-AB830,
        0))</f>
        <v>3.411932860331035E-3</v>
      </c>
      <c r="AG830" s="5">
        <f ca="1">IF($A$2=0,
    1,
    IF(IFERROR(AG831,
            0)=0,
        0,
        IFERROR(IF(OR(ROUND(AD830,
                        3)&gt;=1,
                    AND(ABS(AF830)&lt;'1D'!$D$19,
                        AD830&lt;1)),
                1,
                0),
            0)))</f>
        <v>1</v>
      </c>
      <c r="AH830" s="5">
        <f ca="1">IFERROR(IF('1D'!V32="Supercritical",
        MAX('1D'!$D$16,
            IFERROR(L830,
                MAX('1D'!$D$16,
                    POWER((ABS(K830)^2)/('1D'!$I$5*MAX(F830,
                                0.1)^2),
                        1/3)))),
        IF('1D'!V32="Subcritical",
            MAX('1D'!$D$16,
                IFERROR(W830,
                    MAX('1D'!$D$16,
                        POWER((ABS(K830)^2)/('1D'!$I$5*MAX(F830,
                                    0.1)^2),
                            1/3)))),
            IF(IFERROR(T830,
                    -1E+99)&gt;=IFERROR(AE830,
                    -1E+99),
                MAX('1D'!$D$16,
                    IFERROR(L830,
                        MAX('1D'!$D$16,
                            POWER((ABS(K830)^2)/('1D'!$I$5*MAX(F830,
                                        0.1)^2),
                                1/3)))),
                MAX('1D'!$D$16,
                    IFERROR(W830,
                        MAX('1D'!$D$16,
                            POWER((ABS(K830)^2)/('1D'!$I$5*MAX(F830,
                                        0.1)^2),
                                1/3))))))),
    MAX('1D'!$D$16,
        POWER((ABS(K830)^2)/('1D'!$I$5*MAX(F830,
                    0.1)^2),
            1/3)))</f>
        <v>2.0411692021517887</v>
      </c>
      <c r="AI830" s="5">
        <f t="shared" ca="1" si="176"/>
        <v>634.19416920215178</v>
      </c>
      <c r="AJ830" s="5">
        <f ca="1">AI830+((ABS(K830)/MAX(((F830)+(G830)*(AH830))*(AH830),
            0.000001))^2)/(2*'1D'!$I$5)</f>
        <v>635.36859253909483</v>
      </c>
      <c r="AM830">
        <v>0</v>
      </c>
      <c r="AN830">
        <v>0</v>
      </c>
      <c r="AO830" s="5">
        <f t="shared" si="177"/>
        <v>0</v>
      </c>
      <c r="AP830" s="5">
        <f t="shared" si="181"/>
        <v>0</v>
      </c>
      <c r="AQ830" s="5">
        <f ca="1">ABS(ABS(K830)/MAX(((F830)+(G830)*(AH830))*(AH830),
        0.000001))/SQRT('1D'!$I$5*MAX((((F830)+(G830)*(AH830))*(AH830))/MAX((F830)+2*(G830)*(AH830),
            0.000001),
        0.000001))</f>
        <v>1.0727235886044055</v>
      </c>
      <c r="AR830" s="5" t="str">
        <f t="shared" ca="1" si="178"/>
        <v>Supercritical</v>
      </c>
      <c r="AS830" s="5">
        <f ca="1">((ABS(K830)*'1D'!$D$6)/(MAX(((F830)+(G830)*(AH830))*(AH830),
            0.000001)*MAX(((((F830)+(G830)*(AH830))*(AH830))/MAX((F830)+2*(AH830)*SQRT(1+(G830)^2),
                    0.000001))^(2/3),
            0.000001)))^2</f>
        <v>4.3358367565141456E-3</v>
      </c>
    </row>
    <row r="831" spans="1:45" x14ac:dyDescent="0.35">
      <c r="A831">
        <v>822</v>
      </c>
      <c r="B831">
        <v>820.995</v>
      </c>
      <c r="C831">
        <v>616088.85800000001</v>
      </c>
      <c r="D831">
        <v>3097185.8969999999</v>
      </c>
      <c r="E831">
        <v>632.15250000000003</v>
      </c>
      <c r="F831">
        <v>5.2</v>
      </c>
      <c r="G831">
        <v>0</v>
      </c>
      <c r="H831" t="s">
        <v>176</v>
      </c>
      <c r="I831">
        <v>5.7000000000000002E-2</v>
      </c>
      <c r="J831" s="5">
        <f t="shared" si="179"/>
        <v>0.99900000000002365</v>
      </c>
      <c r="K831" s="5">
        <f t="shared" ca="1" si="180"/>
        <v>50.95</v>
      </c>
      <c r="L831" s="5">
        <f ca="1">IF($A$2=0,
    IFERROR(L830,
        MAX('1D'!$D$16,
            POWER((ABS(K831)^2)/('1D'!$I$5*MAX(F831,
                        0.1)^2),
                1/3))),
    IF(IFERROR(V830,
            0)=0,
        IFERROR(L830,
            MAX('1D'!$D$16,
                POWER((ABS(K831)^2)/('1D'!$I$5*MAX(F831,
                            0.1)^2),
                    1/3))),
        IF(OR(IFERROR(L831,
                    0)=0,
                IFERROR(S830,
                    0)&lt;1,
                IFERROR(S831,
                    0)&lt;1),
            MAX('1D'!$D$16,
                POWER((ABS(K831)^2)/('1D'!$I$5*MAX(F831,
                            0.1)^2),
                    1/3)),
            IF(IFERROR(U831,
                    0)&gt;0,
                MAX('1D'!$D$16,
                    IFERROR(L831,
                        0)+((IFERROR(U831,
                                0))*'1D'!$D$18*IF((IFERROR(S831,
                                    0))&lt;1,
                            1,
                            -1))),
                IF(IFERROR(U831,
                        0)&lt;0,
                    IF(ABS((MAX('1D'!$D$16,
                                    POWER((ABS(K831)^2)/('1D'!$I$5*MAX(F831,
                                                0.1)^2),
                                        1/3)))-IFERROR(L831,
                                0))&gt;'1D'!$D$19,
                        MAX('1D'!$D$16,
                            IF((MAX('1D'!$D$16,
                                        POWER((ABS(K831)^2)/('1D'!$I$5*MAX(F831,
                                                    0.1)^2),
                                            1/3)))&gt;IFERROR(L831,
                                    0),
                                MIN((MAX('1D'!$D$16,
                                            POWER((ABS(K831)^2)/('1D'!$I$5*MAX(F831,
                                                        0.1)^2),
                                                1/3))),
                                    IFERROR(L831,
                                        0)+(MIN(ABS(IFERROR(U831,
                                                    0))*'1D'!$D$18,
                                            ABS((MAX('1D'!$D$16,
                                                        POWER((ABS(K831)^2)/('1D'!$I$5*MAX(F831,
                                                                    0.1)^2),
                                                            1/3)))-IFERROR(L831,
                                                    0))))),
                                MAX((MAX('1D'!$D$16,
                                            POWER((ABS(K831)^2)/('1D'!$I$5*MAX(F831,
                                                        0.1)^2),
                                                1/3))),
                                    IFERROR(L831,
                                        0)-(MIN(ABS(IFERROR(U831,
                                                    0))*'1D'!$D$18,
                                            ABS((MAX('1D'!$D$16,
                                                        POWER((ABS(K831)^2)/('1D'!$I$5*MAX(F831,
                                                                    0.1)^2),
                                                            1/3)))-IFERROR(L831,
                                                    0))))))),
                        MAX('1D'!$D$16,
                            POWER((ABS(K831)^2)/('1D'!$I$5*MAX(F831,
                                        0.1)^2),
                                1/3))),
                    MAX('1D'!$D$16,
                        IFERROR(L831,
                            0)))))))</f>
        <v>2.0411692021517887</v>
      </c>
      <c r="M831" s="5">
        <f t="shared" ca="1" si="168"/>
        <v>10.614079851189301</v>
      </c>
      <c r="N831" s="5">
        <f t="shared" ca="1" si="169"/>
        <v>1.1434704692804873</v>
      </c>
      <c r="O831" s="5">
        <f t="shared" ca="1" si="170"/>
        <v>4.8002276894771132</v>
      </c>
      <c r="P831" s="5">
        <f t="shared" ca="1" si="171"/>
        <v>634.1936692021518</v>
      </c>
      <c r="Q831" s="5">
        <f ca="1">P831+((ABS(K831)/MAX(((F831)+(G831)*(L831))*(L831),
            0.000001))^2)/(2*'1D'!$I$5)</f>
        <v>635.36809253909485</v>
      </c>
      <c r="R831" s="5">
        <f ca="1">((ABS(K831)*'1D'!$D$6)/(MAX(((F831)+(G831)*(L831))*(L831),
            0.000001)*MAX(((((F831)+(G831)*(L831))*(L831))/MAX((F831)+2*(L831)*SQRT(1+(G831)^2),
                    0.000001))^(2/3),
            0.000001)))^2</f>
        <v>4.3358367565141456E-3</v>
      </c>
      <c r="S831" s="5">
        <f ca="1">ABS(ABS(K831)/MAX(((F831)+(G831)*(L831))*(L831),
        0.000001))/SQRT('1D'!$I$5*MAX((((F831)+(G831)*(L831))*(L831))/MAX((F831)+2*(G831)*(L831),
            0.000001),
        0.000001))</f>
        <v>1.0727235886044055</v>
      </c>
      <c r="T831" s="5">
        <f ca="1">((F831)*(L831)^2)/2+(G831)*(L831)^3/3+(ABS(K831)^2)/('1D'!$I$5*MAX(((F831)+(G831)*(L831))*(L831),
        0.000001))</f>
        <v>35.763412605541333</v>
      </c>
      <c r="U831" s="5">
        <f ca="1">IF($A$2=0,
    0,
    IFERROR(Q830-(((R830+R831)/2)*J831)-(IF(O830&gt;O831,
                '1D'!$D$8*((O830^2-O831^2)/(2*'1D'!$I$5)),
                '1D'!$D$9*((O831^2-O830^2)/(2*'1D'!$I$5)))+('1D'!$D$10*(ABS(I831)/90)*(MAX(O830^2,
                        O831^2)/(2*'1D'!$I$5))))-Q831,
        0))</f>
        <v>-3.9430711367458571E-3</v>
      </c>
      <c r="V831" s="5">
        <f ca="1">IF($A$2=0,
    1,
    IF(IFERROR(V830,
            0)=0,
        0,
        IFERROR(IF(ROUND(S831,
                    3)=1,
                1,
                IF(AND(ABS(U831)&lt;'1D'!$D$19,
                        S831&gt;1),
                    1,
                    0)),
            0)))</f>
        <v>0</v>
      </c>
      <c r="W831" s="5">
        <f ca="1">IF($A$2=0,
    MAX(MAX('1D'!$D$16,
            MAX('1D'!$D$16,
                POWER((ABS(K831)^2)/('1D'!$I$5*MAX(F831,
                            0.1)^2),
                    1/3))),
        IFERROR(W1396,
            MAX(MAX('1D'!$D$16,
                    MAX('1D'!$D$16,
                        POWER((ABS(K831)^2)/('1D'!$I$5*MAX(F831,
                                    0.1)^2),
                            1/3))),
                ($L$2)-E1396))),
    IF(IFERROR(AG832,
            0)=0,
        MAX(MAX('1D'!$D$16,
                MAX('1D'!$D$16,
                    POWER((ABS(K831)^2)/('1D'!$I$5*MAX(F831,
                                0.1)^2),
                        1/3))),
            IFERROR(W1396,
                MAX(MAX('1D'!$D$16,
                        MAX('1D'!$D$16,
                            POWER((ABS(K831)^2)/('1D'!$I$5*MAX(F831,
                                        0.1)^2),
                                1/3))),
                    ($L$2)-E1396))),
        IF(IFERROR(W831,
                0)=0,
            MAX(MAX('1D'!$D$16,
                    MAX('1D'!$D$16,
                        POWER((ABS(K831)^2)/('1D'!$I$5*MAX(F831,
                                    0.1)^2),
                            1/3))),
                IFERROR(W1396,
                    MAX(MAX('1D'!$D$16,
                            MAX('1D'!$D$16,
                                POWER((ABS(K831)^2)/('1D'!$I$5*MAX(F831,
                                            0.1)^2),
                                    1/3))),
                        ($L$2)-E1396))),
            IF(OR(IFERROR(AD831,
                        0)&gt;=1,
                    IFERROR(AD832,
                        0)&gt;=1),
                MAX('1D'!$D$16,
                    MAX('1D'!$D$16,
                        POWER((ABS(K831)^2)/('1D'!$I$5*MAX(F831,
                                    0.1)^2),
                            1/3))),
                IF(ABS(IFERROR(AF831,
                            0))&lt;'1D'!$D$19,
                    MAX(MAX('1D'!$D$16,
                            MAX('1D'!$D$16,
                                POWER((ABS(K831)^2)/('1D'!$I$5*MAX(F831,
                                            0.1)^2),
                                    1/3))),
                        IFERROR(W831,
                            0)),
                    MAX(MAX('1D'!$D$16,
                            MAX('1D'!$D$16,
                                POWER((ABS(K831)^2)/('1D'!$I$5*MAX(F831,
                                            0.1)^2),
                                    1/3))),
                        (IFERROR(W831,
                                0))+((IFERROR(AF831,
                                    0))*'1D'!$D$18)))))))</f>
        <v>2.1389677043987478</v>
      </c>
      <c r="X831" s="5">
        <f t="shared" ca="1" si="172"/>
        <v>11.122632062873489</v>
      </c>
      <c r="Y831" s="5">
        <f t="shared" ca="1" si="173"/>
        <v>1.1735290000551568</v>
      </c>
      <c r="Z831" s="5">
        <f t="shared" ca="1" si="174"/>
        <v>4.5807502857230418</v>
      </c>
      <c r="AA831" s="5">
        <f t="shared" ca="1" si="175"/>
        <v>634.29146770439877</v>
      </c>
      <c r="AB831" s="5">
        <f ca="1">AA831+((ABS(K831)/MAX(((F831)+(G831)*(W831))*(W831),
            0.000001))^2)/(2*'1D'!$I$5)</f>
        <v>635.36095155659814</v>
      </c>
      <c r="AC831" s="5">
        <f ca="1">((ABS(K831)*'1D'!$D$6)/(MAX(((F831)+(G831)*(W831))*(W831),
            0.000001)*MAX(((((F831)+(G831)*(W831))*(W831))/MAX((F831)+2*(W831)*SQRT(1+(G831)^2),
                    0.000001))^(2/3),
            0.000001)))^2</f>
        <v>3.8141460404132466E-3</v>
      </c>
      <c r="AD831" s="5">
        <f ca="1">ABS(ABS(K831)/MAX(((F831)+(G831)*(W831))*(W831),
        0.000001))/SQRT('1D'!$I$5*MAX((((F831)+(G831)*(W831))*(W831))/MAX((F831)+2*(G831)*(W831),
            0.000001),
        0.000001))</f>
        <v>1.0000000000000004</v>
      </c>
      <c r="AE831" s="5">
        <f ca="1">((F831)*(W831)^2)/2+(G831)*(W831)^3/3+(ABS(K831)^2)/('1D'!$I$5*MAX(((F831)+(G831)*(W831))*(W831),
        0.000001))</f>
        <v>35.686426155594638</v>
      </c>
      <c r="AF831" s="5">
        <f ca="1">IF($A$2=0,
    0,
    IFERROR(AB832+(((AC831+AC832)/2)*J832)+(IF(Z831&gt;Z832,
                '1D'!$D$8*((Z831^2-Z832^2)/(2*'1D'!$I$5)),
                '1D'!$D$9*((Z832^2-Z831^2)/(2*'1D'!$I$5)))+('1D'!$D$10*(ABS(I832)/90)*(MAX(Z831^2,
                        Z832^2)/(2*'1D'!$I$5))))-AB831,
        0))</f>
        <v>3.4157470064428708E-3</v>
      </c>
      <c r="AG831" s="5">
        <f ca="1">IF($A$2=0,
    1,
    IF(IFERROR(AG832,
            0)=0,
        0,
        IFERROR(IF(OR(ROUND(AD831,
                        3)&gt;=1,
                    AND(ABS(AF831)&lt;'1D'!$D$19,
                        AD831&lt;1)),
                1,
                0),
            0)))</f>
        <v>1</v>
      </c>
      <c r="AH831" s="5">
        <f ca="1">IFERROR(IF('1D'!V32="Supercritical",
        MAX('1D'!$D$16,
            IFERROR(L831,
                MAX('1D'!$D$16,
                    POWER((ABS(K831)^2)/('1D'!$I$5*MAX(F831,
                                0.1)^2),
                        1/3)))),
        IF('1D'!V32="Subcritical",
            MAX('1D'!$D$16,
                IFERROR(W831,
                    MAX('1D'!$D$16,
                        POWER((ABS(K831)^2)/('1D'!$I$5*MAX(F831,
                                    0.1)^2),
                            1/3)))),
            IF(IFERROR(T831,
                    -1E+99)&gt;=IFERROR(AE831,
                    -1E+99),
                MAX('1D'!$D$16,
                    IFERROR(L831,
                        MAX('1D'!$D$16,
                            POWER((ABS(K831)^2)/('1D'!$I$5*MAX(F831,
                                        0.1)^2),
                                1/3)))),
                MAX('1D'!$D$16,
                    IFERROR(W831,
                        MAX('1D'!$D$16,
                            POWER((ABS(K831)^2)/('1D'!$I$5*MAX(F831,
                                        0.1)^2),
                                1/3))))))),
    MAX('1D'!$D$16,
        POWER((ABS(K831)^2)/('1D'!$I$5*MAX(F831,
                    0.1)^2),
            1/3)))</f>
        <v>2.0411692021517887</v>
      </c>
      <c r="AI831" s="5">
        <f t="shared" ca="1" si="176"/>
        <v>634.1936692021518</v>
      </c>
      <c r="AJ831" s="5">
        <f ca="1">AI831+((ABS(K831)/MAX(((F831)+(G831)*(AH831))*(AH831),
            0.000001))^2)/(2*'1D'!$I$5)</f>
        <v>635.36809253909485</v>
      </c>
      <c r="AM831">
        <v>0</v>
      </c>
      <c r="AN831">
        <v>0</v>
      </c>
      <c r="AO831" s="5">
        <f t="shared" si="177"/>
        <v>0</v>
      </c>
      <c r="AP831" s="5">
        <f t="shared" si="181"/>
        <v>0</v>
      </c>
      <c r="AQ831" s="5">
        <f ca="1">ABS(ABS(K831)/MAX(((F831)+(G831)*(AH831))*(AH831),
        0.000001))/SQRT('1D'!$I$5*MAX((((F831)+(G831)*(AH831))*(AH831))/MAX((F831)+2*(G831)*(AH831),
            0.000001),
        0.000001))</f>
        <v>1.0727235886044055</v>
      </c>
      <c r="AR831" s="5" t="str">
        <f t="shared" ca="1" si="178"/>
        <v>Supercritical</v>
      </c>
      <c r="AS831" s="5">
        <f ca="1">((ABS(K831)*'1D'!$D$6)/(MAX(((F831)+(G831)*(AH831))*(AH831),
            0.000001)*MAX(((((F831)+(G831)*(AH831))*(AH831))/MAX((F831)+2*(AH831)*SQRT(1+(G831)^2),
                    0.000001))^(2/3),
            0.000001)))^2</f>
        <v>4.3358367565141456E-3</v>
      </c>
    </row>
    <row r="832" spans="1:45" x14ac:dyDescent="0.35">
      <c r="A832">
        <v>823</v>
      </c>
      <c r="B832">
        <v>821.995</v>
      </c>
      <c r="C832">
        <v>616088.81499999994</v>
      </c>
      <c r="D832">
        <v>3097184.898</v>
      </c>
      <c r="E832">
        <v>632.15200000000004</v>
      </c>
      <c r="F832">
        <v>5.2</v>
      </c>
      <c r="G832">
        <v>0</v>
      </c>
      <c r="H832" t="s">
        <v>176</v>
      </c>
      <c r="I832">
        <v>5.7000000000000002E-2</v>
      </c>
      <c r="J832" s="5">
        <f t="shared" si="179"/>
        <v>1</v>
      </c>
      <c r="K832" s="5">
        <f t="shared" ca="1" si="180"/>
        <v>50.95</v>
      </c>
      <c r="L832" s="5">
        <f ca="1">IF($A$2=0,
    IFERROR(L831,
        MAX('1D'!$D$16,
            POWER((ABS(K832)^2)/('1D'!$I$5*MAX(F832,
                        0.1)^2),
                1/3))),
    IF(IFERROR(V831,
            0)=0,
        IFERROR(L831,
            MAX('1D'!$D$16,
                POWER((ABS(K832)^2)/('1D'!$I$5*MAX(F832,
                            0.1)^2),
                    1/3))),
        IF(OR(IFERROR(L832,
                    0)=0,
                IFERROR(S831,
                    0)&lt;1,
                IFERROR(S832,
                    0)&lt;1),
            MAX('1D'!$D$16,
                POWER((ABS(K832)^2)/('1D'!$I$5*MAX(F832,
                            0.1)^2),
                    1/3)),
            IF(IFERROR(U832,
                    0)&gt;0,
                MAX('1D'!$D$16,
                    IFERROR(L832,
                        0)+((IFERROR(U832,
                                0))*'1D'!$D$18*IF((IFERROR(S832,
                                    0))&lt;1,
                            1,
                            -1))),
                IF(IFERROR(U832,
                        0)&lt;0,
                    IF(ABS((MAX('1D'!$D$16,
                                    POWER((ABS(K832)^2)/('1D'!$I$5*MAX(F832,
                                                0.1)^2),
                                        1/3)))-IFERROR(L832,
                                0))&gt;'1D'!$D$19,
                        MAX('1D'!$D$16,
                            IF((MAX('1D'!$D$16,
                                        POWER((ABS(K832)^2)/('1D'!$I$5*MAX(F832,
                                                    0.1)^2),
                                            1/3)))&gt;IFERROR(L832,
                                    0),
                                MIN((MAX('1D'!$D$16,
                                            POWER((ABS(K832)^2)/('1D'!$I$5*MAX(F832,
                                                        0.1)^2),
                                                1/3))),
                                    IFERROR(L832,
                                        0)+(MIN(ABS(IFERROR(U832,
                                                    0))*'1D'!$D$18,
                                            ABS((MAX('1D'!$D$16,
                                                        POWER((ABS(K832)^2)/('1D'!$I$5*MAX(F832,
                                                                    0.1)^2),
                                                            1/3)))-IFERROR(L832,
                                                    0))))),
                                MAX((MAX('1D'!$D$16,
                                            POWER((ABS(K832)^2)/('1D'!$I$5*MAX(F832,
                                                        0.1)^2),
                                                1/3))),
                                    IFERROR(L832,
                                        0)-(MIN(ABS(IFERROR(U832,
                                                    0))*'1D'!$D$18,
                                            ABS((MAX('1D'!$D$16,
                                                        POWER((ABS(K832)^2)/('1D'!$I$5*MAX(F832,
                                                                    0.1)^2),
                                                            1/3)))-IFERROR(L832,
                                                    0))))))),
                        MAX('1D'!$D$16,
                            POWER((ABS(K832)^2)/('1D'!$I$5*MAX(F832,
                                        0.1)^2),
                                1/3))),
                    MAX('1D'!$D$16,
                        IFERROR(L832,
                            0)))))))</f>
        <v>2.0411692021517887</v>
      </c>
      <c r="M832" s="5">
        <f t="shared" ca="1" si="168"/>
        <v>10.614079851189301</v>
      </c>
      <c r="N832" s="5">
        <f t="shared" ca="1" si="169"/>
        <v>1.1434704692804873</v>
      </c>
      <c r="O832" s="5">
        <f t="shared" ca="1" si="170"/>
        <v>4.8002276894771132</v>
      </c>
      <c r="P832" s="5">
        <f t="shared" ca="1" si="171"/>
        <v>634.19316920215181</v>
      </c>
      <c r="Q832" s="5">
        <f ca="1">P832+((ABS(K832)/MAX(((F832)+(G832)*(L832))*(L832),
            0.000001))^2)/(2*'1D'!$I$5)</f>
        <v>635.36759253909486</v>
      </c>
      <c r="R832" s="5">
        <f ca="1">((ABS(K832)*'1D'!$D$6)/(MAX(((F832)+(G832)*(L832))*(L832),
            0.000001)*MAX(((((F832)+(G832)*(L832))*(L832))/MAX((F832)+2*(L832)*SQRT(1+(G832)^2),
                    0.000001))^(2/3),
            0.000001)))^2</f>
        <v>4.3358367565141456E-3</v>
      </c>
      <c r="S832" s="5">
        <f ca="1">ABS(ABS(K832)/MAX(((F832)+(G832)*(L832))*(L832),
        0.000001))/SQRT('1D'!$I$5*MAX((((F832)+(G832)*(L832))*(L832))/MAX((F832)+2*(G832)*(L832),
            0.000001),
        0.000001))</f>
        <v>1.0727235886044055</v>
      </c>
      <c r="T832" s="5">
        <f ca="1">((F832)*(L832)^2)/2+(G832)*(L832)^3/3+(ABS(K832)^2)/('1D'!$I$5*MAX(((F832)+(G832)*(L832))*(L832),
        0.000001))</f>
        <v>35.763412605541333</v>
      </c>
      <c r="U832" s="5">
        <f ca="1">IF($A$2=0,
    0,
    IFERROR(Q831-(((R831+R832)/2)*J832)-(IF(O831&gt;O832,
                '1D'!$D$8*((O831^2-O832^2)/(2*'1D'!$I$5)),
                '1D'!$D$9*((O832^2-O831^2)/(2*'1D'!$I$5)))+('1D'!$D$10*(ABS(I832)/90)*(MAX(O831^2,
                        O832^2)/(2*'1D'!$I$5))))-Q832,
        0))</f>
        <v>-3.9474069734524164E-3</v>
      </c>
      <c r="V832" s="5">
        <f ca="1">IF($A$2=0,
    1,
    IF(IFERROR(V831,
            0)=0,
        0,
        IFERROR(IF(ROUND(S832,
                    3)=1,
                1,
                IF(AND(ABS(U832)&lt;'1D'!$D$19,
                        S832&gt;1),
                    1,
                    0)),
            0)))</f>
        <v>0</v>
      </c>
      <c r="W832" s="5">
        <f ca="1">IF($A$2=0,
    MAX(MAX('1D'!$D$16,
            MAX('1D'!$D$16,
                POWER((ABS(K832)^2)/('1D'!$I$5*MAX(F832,
                            0.1)^2),
                    1/3))),
        IFERROR(W1396,
            MAX(MAX('1D'!$D$16,
                    MAX('1D'!$D$16,
                        POWER((ABS(K832)^2)/('1D'!$I$5*MAX(F832,
                                    0.1)^2),
                            1/3))),
                ($L$2)-E1396))),
    IF(IFERROR(AG833,
            0)=0,
        MAX(MAX('1D'!$D$16,
                MAX('1D'!$D$16,
                    POWER((ABS(K832)^2)/('1D'!$I$5*MAX(F832,
                                0.1)^2),
                        1/3))),
            IFERROR(W1396,
                MAX(MAX('1D'!$D$16,
                        MAX('1D'!$D$16,
                            POWER((ABS(K832)^2)/('1D'!$I$5*MAX(F832,
                                        0.1)^2),
                                1/3))),
                    ($L$2)-E1396))),
        IF(IFERROR(W832,
                0)=0,
            MAX(MAX('1D'!$D$16,
                    MAX('1D'!$D$16,
                        POWER((ABS(K832)^2)/('1D'!$I$5*MAX(F832,
                                    0.1)^2),
                            1/3))),
                IFERROR(W1396,
                    MAX(MAX('1D'!$D$16,
                            MAX('1D'!$D$16,
                                POWER((ABS(K832)^2)/('1D'!$I$5*MAX(F832,
                                            0.1)^2),
                                    1/3))),
                        ($L$2)-E1396))),
            IF(OR(IFERROR(AD832,
                        0)&gt;=1,
                    IFERROR(AD833,
                        0)&gt;=1),
                MAX('1D'!$D$16,
                    MAX('1D'!$D$16,
                        POWER((ABS(K832)^2)/('1D'!$I$5*MAX(F832,
                                    0.1)^2),
                            1/3))),
                IF(ABS(IFERROR(AF832,
                            0))&lt;'1D'!$D$19,
                    MAX(MAX('1D'!$D$16,
                            MAX('1D'!$D$16,
                                POWER((ABS(K832)^2)/('1D'!$I$5*MAX(F832,
                                            0.1)^2),
                                    1/3))),
                        IFERROR(W832,
                            0)),
                    MAX(MAX('1D'!$D$16,
                            MAX('1D'!$D$16,
                                POWER((ABS(K832)^2)/('1D'!$I$5*MAX(F832,
                                            0.1)^2),
                                    1/3))),
                        (IFERROR(W832,
                                0))+((IFERROR(AF832,
                                    0))*'1D'!$D$18)))))))</f>
        <v>2.1389677043987478</v>
      </c>
      <c r="X832" s="5">
        <f t="shared" ca="1" si="172"/>
        <v>11.122632062873489</v>
      </c>
      <c r="Y832" s="5">
        <f t="shared" ca="1" si="173"/>
        <v>1.1735290000551568</v>
      </c>
      <c r="Z832" s="5">
        <f t="shared" ca="1" si="174"/>
        <v>4.5807502857230418</v>
      </c>
      <c r="AA832" s="5">
        <f t="shared" ca="1" si="175"/>
        <v>634.29096770439878</v>
      </c>
      <c r="AB832" s="5">
        <f ca="1">AA832+((ABS(K832)/MAX(((F832)+(G832)*(W832))*(W832),
            0.000001))^2)/(2*'1D'!$I$5)</f>
        <v>635.36045155659815</v>
      </c>
      <c r="AC832" s="5">
        <f ca="1">((ABS(K832)*'1D'!$D$6)/(MAX(((F832)+(G832)*(W832))*(W832),
            0.000001)*MAX(((((F832)+(G832)*(W832))*(W832))/MAX((F832)+2*(W832)*SQRT(1+(G832)^2),
                    0.000001))^(2/3),
            0.000001)))^2</f>
        <v>3.8141460404132466E-3</v>
      </c>
      <c r="AD832" s="5">
        <f ca="1">ABS(ABS(K832)/MAX(((F832)+(G832)*(W832))*(W832),
        0.000001))/SQRT('1D'!$I$5*MAX((((F832)+(G832)*(W832))*(W832))/MAX((F832)+2*(G832)*(W832),
            0.000001),
        0.000001))</f>
        <v>1.0000000000000004</v>
      </c>
      <c r="AE832" s="5">
        <f ca="1">((F832)*(W832)^2)/2+(G832)*(W832)^3/3+(ABS(K832)^2)/('1D'!$I$5*MAX(((F832)+(G832)*(W832))*(W832),
        0.000001))</f>
        <v>35.686426155594638</v>
      </c>
      <c r="AF832" s="5">
        <f ca="1">IF($A$2=0,
    0,
    IFERROR(AB833+(((AC832+AC833)/2)*J833)+(IF(Z832&gt;Z833,
                '1D'!$D$8*((Z832^2-Z833^2)/(2*'1D'!$I$5)),
                '1D'!$D$9*((Z833^2-Z832^2)/(2*'1D'!$I$5)))+('1D'!$D$10*(ABS(I833)/90)*(MAX(Z832^2,
                        Z833^2)/(2*'1D'!$I$5))))-AB832,
        0))</f>
        <v>3.3177109866073806E-3</v>
      </c>
      <c r="AG832" s="5">
        <f ca="1">IF($A$2=0,
    1,
    IF(IFERROR(AG833,
            0)=0,
        0,
        IFERROR(IF(OR(ROUND(AD832,
                        3)&gt;=1,
                    AND(ABS(AF832)&lt;'1D'!$D$19,
                        AD832&lt;1)),
                1,
                0),
            0)))</f>
        <v>1</v>
      </c>
      <c r="AH832" s="5">
        <f ca="1">IFERROR(IF('1D'!V32="Supercritical",
        MAX('1D'!$D$16,
            IFERROR(L832,
                MAX('1D'!$D$16,
                    POWER((ABS(K832)^2)/('1D'!$I$5*MAX(F832,
                                0.1)^2),
                        1/3)))),
        IF('1D'!V32="Subcritical",
            MAX('1D'!$D$16,
                IFERROR(W832,
                    MAX('1D'!$D$16,
                        POWER((ABS(K832)^2)/('1D'!$I$5*MAX(F832,
                                    0.1)^2),
                            1/3)))),
            IF(IFERROR(T832,
                    -1E+99)&gt;=IFERROR(AE832,
                    -1E+99),
                MAX('1D'!$D$16,
                    IFERROR(L832,
                        MAX('1D'!$D$16,
                            POWER((ABS(K832)^2)/('1D'!$I$5*MAX(F832,
                                        0.1)^2),
                                1/3)))),
                MAX('1D'!$D$16,
                    IFERROR(W832,
                        MAX('1D'!$D$16,
                            POWER((ABS(K832)^2)/('1D'!$I$5*MAX(F832,
                                        0.1)^2),
                                1/3))))))),
    MAX('1D'!$D$16,
        POWER((ABS(K832)^2)/('1D'!$I$5*MAX(F832,
                    0.1)^2),
            1/3)))</f>
        <v>2.0411692021517887</v>
      </c>
      <c r="AI832" s="5">
        <f t="shared" ca="1" si="176"/>
        <v>634.19316920215181</v>
      </c>
      <c r="AJ832" s="5">
        <f ca="1">AI832+((ABS(K832)/MAX(((F832)+(G832)*(AH832))*(AH832),
            0.000001))^2)/(2*'1D'!$I$5)</f>
        <v>635.36759253909486</v>
      </c>
      <c r="AM832">
        <v>0</v>
      </c>
      <c r="AN832">
        <v>0</v>
      </c>
      <c r="AO832" s="5">
        <f t="shared" si="177"/>
        <v>0</v>
      </c>
      <c r="AP832" s="5">
        <f t="shared" si="181"/>
        <v>0</v>
      </c>
      <c r="AQ832" s="5">
        <f ca="1">ABS(ABS(K832)/MAX(((F832)+(G832)*(AH832))*(AH832),
        0.000001))/SQRT('1D'!$I$5*MAX((((F832)+(G832)*(AH832))*(AH832))/MAX((F832)+2*(G832)*(AH832),
            0.000001),
        0.000001))</f>
        <v>1.0727235886044055</v>
      </c>
      <c r="AR832" s="5" t="str">
        <f t="shared" ca="1" si="178"/>
        <v>Supercritical</v>
      </c>
      <c r="AS832" s="5">
        <f ca="1">((ABS(K832)*'1D'!$D$6)/(MAX(((F832)+(G832)*(AH832))*(AH832),
            0.000001)*MAX(((((F832)+(G832)*(AH832))*(AH832))/MAX((F832)+2*(AH832)*SQRT(1+(G832)^2),
                    0.000001))^(2/3),
            0.000001)))^2</f>
        <v>4.3358367565141456E-3</v>
      </c>
    </row>
    <row r="833" spans="1:45" x14ac:dyDescent="0.35">
      <c r="A833">
        <v>824</v>
      </c>
      <c r="B833">
        <v>822.995</v>
      </c>
      <c r="C833">
        <v>616088.77300000004</v>
      </c>
      <c r="D833">
        <v>3097183.8990000002</v>
      </c>
      <c r="E833">
        <v>632.15150000000006</v>
      </c>
      <c r="F833">
        <v>5.2</v>
      </c>
      <c r="G833">
        <v>0</v>
      </c>
      <c r="H833" t="s">
        <v>176</v>
      </c>
      <c r="I833">
        <v>2E-3</v>
      </c>
      <c r="J833" s="5">
        <f t="shared" si="179"/>
        <v>1</v>
      </c>
      <c r="K833" s="5">
        <f t="shared" ca="1" si="180"/>
        <v>50.95</v>
      </c>
      <c r="L833" s="5">
        <f ca="1">IF($A$2=0,
    IFERROR(L832,
        MAX('1D'!$D$16,
            POWER((ABS(K833)^2)/('1D'!$I$5*MAX(F833,
                        0.1)^2),
                1/3))),
    IF(IFERROR(V832,
            0)=0,
        IFERROR(L832,
            MAX('1D'!$D$16,
                POWER((ABS(K833)^2)/('1D'!$I$5*MAX(F833,
                            0.1)^2),
                    1/3))),
        IF(OR(IFERROR(L833,
                    0)=0,
                IFERROR(S832,
                    0)&lt;1,
                IFERROR(S833,
                    0)&lt;1),
            MAX('1D'!$D$16,
                POWER((ABS(K833)^2)/('1D'!$I$5*MAX(F833,
                            0.1)^2),
                    1/3)),
            IF(IFERROR(U833,
                    0)&gt;0,
                MAX('1D'!$D$16,
                    IFERROR(L833,
                        0)+((IFERROR(U833,
                                0))*'1D'!$D$18*IF((IFERROR(S833,
                                    0))&lt;1,
                            1,
                            -1))),
                IF(IFERROR(U833,
                        0)&lt;0,
                    IF(ABS((MAX('1D'!$D$16,
                                    POWER((ABS(K833)^2)/('1D'!$I$5*MAX(F833,
                                                0.1)^2),
                                        1/3)))-IFERROR(L833,
                                0))&gt;'1D'!$D$19,
                        MAX('1D'!$D$16,
                            IF((MAX('1D'!$D$16,
                                        POWER((ABS(K833)^2)/('1D'!$I$5*MAX(F833,
                                                    0.1)^2),
                                            1/3)))&gt;IFERROR(L833,
                                    0),
                                MIN((MAX('1D'!$D$16,
                                            POWER((ABS(K833)^2)/('1D'!$I$5*MAX(F833,
                                                        0.1)^2),
                                                1/3))),
                                    IFERROR(L833,
                                        0)+(MIN(ABS(IFERROR(U833,
                                                    0))*'1D'!$D$18,
                                            ABS((MAX('1D'!$D$16,
                                                        POWER((ABS(K833)^2)/('1D'!$I$5*MAX(F833,
                                                                    0.1)^2),
                                                            1/3)))-IFERROR(L833,
                                                    0))))),
                                MAX((MAX('1D'!$D$16,
                                            POWER((ABS(K833)^2)/('1D'!$I$5*MAX(F833,
                                                        0.1)^2),
                                                1/3))),
                                    IFERROR(L833,
                                        0)-(MIN(ABS(IFERROR(U833,
                                                    0))*'1D'!$D$18,
                                            ABS((MAX('1D'!$D$16,
                                                        POWER((ABS(K833)^2)/('1D'!$I$5*MAX(F833,
                                                                    0.1)^2),
                                                            1/3)))-IFERROR(L833,
                                                    0))))))),
                        MAX('1D'!$D$16,
                            POWER((ABS(K833)^2)/('1D'!$I$5*MAX(F833,
                                        0.1)^2),
                                1/3))),
                    MAX('1D'!$D$16,
                        IFERROR(L833,
                            0)))))))</f>
        <v>2.0411692021517887</v>
      </c>
      <c r="M833" s="5">
        <f t="shared" ca="1" si="168"/>
        <v>10.614079851189301</v>
      </c>
      <c r="N833" s="5">
        <f t="shared" ca="1" si="169"/>
        <v>1.1434704692804873</v>
      </c>
      <c r="O833" s="5">
        <f t="shared" ca="1" si="170"/>
        <v>4.8002276894771132</v>
      </c>
      <c r="P833" s="5">
        <f t="shared" ca="1" si="171"/>
        <v>634.19266920215182</v>
      </c>
      <c r="Q833" s="5">
        <f ca="1">P833+((ABS(K833)/MAX(((F833)+(G833)*(L833))*(L833),
            0.000001))^2)/(2*'1D'!$I$5)</f>
        <v>635.36709253909487</v>
      </c>
      <c r="R833" s="5">
        <f ca="1">((ABS(K833)*'1D'!$D$6)/(MAX(((F833)+(G833)*(L833))*(L833),
            0.000001)*MAX(((((F833)+(G833)*(L833))*(L833))/MAX((F833)+2*(L833)*SQRT(1+(G833)^2),
                    0.000001))^(2/3),
            0.000001)))^2</f>
        <v>4.3358367565141456E-3</v>
      </c>
      <c r="S833" s="5">
        <f ca="1">ABS(ABS(K833)/MAX(((F833)+(G833)*(L833))*(L833),
        0.000001))/SQRT('1D'!$I$5*MAX((((F833)+(G833)*(L833))*(L833))/MAX((F833)+2*(G833)*(L833),
            0.000001),
        0.000001))</f>
        <v>1.0727235886044055</v>
      </c>
      <c r="T833" s="5">
        <f ca="1">((F833)*(L833)^2)/2+(G833)*(L833)^3/3+(ABS(K833)^2)/('1D'!$I$5*MAX(((F833)+(G833)*(L833))*(L833),
        0.000001))</f>
        <v>35.763412605541333</v>
      </c>
      <c r="U833" s="5">
        <f ca="1">IF($A$2=0,
    0,
    IFERROR(Q832-(((R832+R833)/2)*J833)-(IF(O832&gt;O833,
                '1D'!$D$8*((O832^2-O833^2)/(2*'1D'!$I$5)),
                '1D'!$D$9*((O833^2-O832^2)/(2*'1D'!$I$5)))+('1D'!$D$10*(ABS(I833)/90)*(MAX(O832^2,
                        O833^2)/(2*'1D'!$I$5))))-Q833,
        0))</f>
        <v>-3.8397515008909977E-3</v>
      </c>
      <c r="V833" s="5">
        <f ca="1">IF($A$2=0,
    1,
    IF(IFERROR(V832,
            0)=0,
        0,
        IFERROR(IF(ROUND(S833,
                    3)=1,
                1,
                IF(AND(ABS(U833)&lt;'1D'!$D$19,
                        S833&gt;1),
                    1,
                    0)),
            0)))</f>
        <v>0</v>
      </c>
      <c r="W833" s="5">
        <f ca="1">IF($A$2=0,
    MAX(MAX('1D'!$D$16,
            MAX('1D'!$D$16,
                POWER((ABS(K833)^2)/('1D'!$I$5*MAX(F833,
                            0.1)^2),
                    1/3))),
        IFERROR(W1396,
            MAX(MAX('1D'!$D$16,
                    MAX('1D'!$D$16,
                        POWER((ABS(K833)^2)/('1D'!$I$5*MAX(F833,
                                    0.1)^2),
                            1/3))),
                ($L$2)-E1396))),
    IF(IFERROR(AG834,
            0)=0,
        MAX(MAX('1D'!$D$16,
                MAX('1D'!$D$16,
                    POWER((ABS(K833)^2)/('1D'!$I$5*MAX(F833,
                                0.1)^2),
                        1/3))),
            IFERROR(W1396,
                MAX(MAX('1D'!$D$16,
                        MAX('1D'!$D$16,
                            POWER((ABS(K833)^2)/('1D'!$I$5*MAX(F833,
                                        0.1)^2),
                                1/3))),
                    ($L$2)-E1396))),
        IF(IFERROR(W833,
                0)=0,
            MAX(MAX('1D'!$D$16,
                    MAX('1D'!$D$16,
                        POWER((ABS(K833)^2)/('1D'!$I$5*MAX(F833,
                                    0.1)^2),
                            1/3))),
                IFERROR(W1396,
                    MAX(MAX('1D'!$D$16,
                            MAX('1D'!$D$16,
                                POWER((ABS(K833)^2)/('1D'!$I$5*MAX(F833,
                                            0.1)^2),
                                    1/3))),
                        ($L$2)-E1396))),
            IF(OR(IFERROR(AD833,
                        0)&gt;=1,
                    IFERROR(AD834,
                        0)&gt;=1),
                MAX('1D'!$D$16,
                    MAX('1D'!$D$16,
                        POWER((ABS(K833)^2)/('1D'!$I$5*MAX(F833,
                                    0.1)^2),
                            1/3))),
                IF(ABS(IFERROR(AF833,
                            0))&lt;'1D'!$D$19,
                    MAX(MAX('1D'!$D$16,
                            MAX('1D'!$D$16,
                                POWER((ABS(K833)^2)/('1D'!$I$5*MAX(F833,
                                            0.1)^2),
                                    1/3))),
                        IFERROR(W833,
                            0)),
                    MAX(MAX('1D'!$D$16,
                            MAX('1D'!$D$16,
                                POWER((ABS(K833)^2)/('1D'!$I$5*MAX(F833,
                                            0.1)^2),
                                    1/3))),
                        (IFERROR(W833,
                                0))+((IFERROR(AF833,
                                    0))*'1D'!$D$18)))))))</f>
        <v>2.1389677043987478</v>
      </c>
      <c r="X833" s="5">
        <f t="shared" ca="1" si="172"/>
        <v>11.122632062873489</v>
      </c>
      <c r="Y833" s="5">
        <f t="shared" ca="1" si="173"/>
        <v>1.1735290000551568</v>
      </c>
      <c r="Z833" s="5">
        <f t="shared" ca="1" si="174"/>
        <v>4.5807502857230418</v>
      </c>
      <c r="AA833" s="5">
        <f t="shared" ca="1" si="175"/>
        <v>634.29046770439879</v>
      </c>
      <c r="AB833" s="5">
        <f ca="1">AA833+((ABS(K833)/MAX(((F833)+(G833)*(W833))*(W833),
            0.000001))^2)/(2*'1D'!$I$5)</f>
        <v>635.35995155659816</v>
      </c>
      <c r="AC833" s="5">
        <f ca="1">((ABS(K833)*'1D'!$D$6)/(MAX(((F833)+(G833)*(W833))*(W833),
            0.000001)*MAX(((((F833)+(G833)*(W833))*(W833))/MAX((F833)+2*(W833)*SQRT(1+(G833)^2),
                    0.000001))^(2/3),
            0.000001)))^2</f>
        <v>3.8141460404132466E-3</v>
      </c>
      <c r="AD833" s="5">
        <f ca="1">ABS(ABS(K833)/MAX(((F833)+(G833)*(W833))*(W833),
        0.000001))/SQRT('1D'!$I$5*MAX((((F833)+(G833)*(W833))*(W833))/MAX((F833)+2*(G833)*(W833),
            0.000001),
        0.000001))</f>
        <v>1.0000000000000004</v>
      </c>
      <c r="AE833" s="5">
        <f ca="1">((F833)*(W833)^2)/2+(G833)*(W833)^3/3+(ABS(K833)^2)/('1D'!$I$5*MAX(((F833)+(G833)*(W833))*(W833),
        0.000001))</f>
        <v>35.686426155594638</v>
      </c>
      <c r="AF833" s="5">
        <f ca="1">IF($A$2=0,
    0,
    IFERROR(AB834+(((AC833+AC834)/2)*J834)+(IF(Z833&gt;Z834,
                '1D'!$D$8*((Z833^2-Z834^2)/(2*'1D'!$I$5)),
                '1D'!$D$9*((Z834^2-Z833^2)/(2*'1D'!$I$5)))+('1D'!$D$10*(ABS(I834)/90)*(MAX(Z833^2,
                        Z834^2)/(2*'1D'!$I$5))))-AB833,
        0))</f>
        <v>3.3215251324918427E-3</v>
      </c>
      <c r="AG833" s="5">
        <f ca="1">IF($A$2=0,
    1,
    IF(IFERROR(AG834,
            0)=0,
        0,
        IFERROR(IF(OR(ROUND(AD833,
                        3)&gt;=1,
                    AND(ABS(AF833)&lt;'1D'!$D$19,
                        AD833&lt;1)),
                1,
                0),
            0)))</f>
        <v>1</v>
      </c>
      <c r="AH833" s="5">
        <f ca="1">IFERROR(IF('1D'!V32="Supercritical",
        MAX('1D'!$D$16,
            IFERROR(L833,
                MAX('1D'!$D$16,
                    POWER((ABS(K833)^2)/('1D'!$I$5*MAX(F833,
                                0.1)^2),
                        1/3)))),
        IF('1D'!V32="Subcritical",
            MAX('1D'!$D$16,
                IFERROR(W833,
                    MAX('1D'!$D$16,
                        POWER((ABS(K833)^2)/('1D'!$I$5*MAX(F833,
                                    0.1)^2),
                            1/3)))),
            IF(IFERROR(T833,
                    -1E+99)&gt;=IFERROR(AE833,
                    -1E+99),
                MAX('1D'!$D$16,
                    IFERROR(L833,
                        MAX('1D'!$D$16,
                            POWER((ABS(K833)^2)/('1D'!$I$5*MAX(F833,
                                        0.1)^2),
                                1/3)))),
                MAX('1D'!$D$16,
                    IFERROR(W833,
                        MAX('1D'!$D$16,
                            POWER((ABS(K833)^2)/('1D'!$I$5*MAX(F833,
                                        0.1)^2),
                                1/3))))))),
    MAX('1D'!$D$16,
        POWER((ABS(K833)^2)/('1D'!$I$5*MAX(F833,
                    0.1)^2),
            1/3)))</f>
        <v>2.0411692021517887</v>
      </c>
      <c r="AI833" s="5">
        <f t="shared" ca="1" si="176"/>
        <v>634.19266920215182</v>
      </c>
      <c r="AJ833" s="5">
        <f ca="1">AI833+((ABS(K833)/MAX(((F833)+(G833)*(AH833))*(AH833),
            0.000001))^2)/(2*'1D'!$I$5)</f>
        <v>635.36709253909487</v>
      </c>
      <c r="AM833">
        <v>0</v>
      </c>
      <c r="AN833">
        <v>0</v>
      </c>
      <c r="AO833" s="5">
        <f t="shared" si="177"/>
        <v>0</v>
      </c>
      <c r="AP833" s="5">
        <f t="shared" si="181"/>
        <v>0</v>
      </c>
      <c r="AQ833" s="5">
        <f ca="1">ABS(ABS(K833)/MAX(((F833)+(G833)*(AH833))*(AH833),
        0.000001))/SQRT('1D'!$I$5*MAX((((F833)+(G833)*(AH833))*(AH833))/MAX((F833)+2*(G833)*(AH833),
            0.000001),
        0.000001))</f>
        <v>1.0727235886044055</v>
      </c>
      <c r="AR833" s="5" t="str">
        <f t="shared" ca="1" si="178"/>
        <v>Supercritical</v>
      </c>
      <c r="AS833" s="5">
        <f ca="1">((ABS(K833)*'1D'!$D$6)/(MAX(((F833)+(G833)*(AH833))*(AH833),
            0.000001)*MAX(((((F833)+(G833)*(AH833))*(AH833))/MAX((F833)+2*(AH833)*SQRT(1+(G833)^2),
                    0.000001))^(2/3),
            0.000001)))^2</f>
        <v>4.3358367565141456E-3</v>
      </c>
    </row>
    <row r="834" spans="1:45" x14ac:dyDescent="0.35">
      <c r="A834">
        <v>825</v>
      </c>
      <c r="B834">
        <v>823.99599999999998</v>
      </c>
      <c r="C834">
        <v>616088.73100000003</v>
      </c>
      <c r="D834">
        <v>3097182.8990000002</v>
      </c>
      <c r="E834">
        <v>632.15099999999995</v>
      </c>
      <c r="F834">
        <v>5.2</v>
      </c>
      <c r="G834">
        <v>0</v>
      </c>
      <c r="H834" t="s">
        <v>176</v>
      </c>
      <c r="I834">
        <v>2E-3</v>
      </c>
      <c r="J834" s="5">
        <f t="shared" si="179"/>
        <v>1.0009999999999764</v>
      </c>
      <c r="K834" s="5">
        <f t="shared" ca="1" si="180"/>
        <v>50.95</v>
      </c>
      <c r="L834" s="5">
        <f ca="1">IF($A$2=0,
    IFERROR(L833,
        MAX('1D'!$D$16,
            POWER((ABS(K834)^2)/('1D'!$I$5*MAX(F834,
                        0.1)^2),
                1/3))),
    IF(IFERROR(V833,
            0)=0,
        IFERROR(L833,
            MAX('1D'!$D$16,
                POWER((ABS(K834)^2)/('1D'!$I$5*MAX(F834,
                            0.1)^2),
                    1/3))),
        IF(OR(IFERROR(L834,
                    0)=0,
                IFERROR(S833,
                    0)&lt;1,
                IFERROR(S834,
                    0)&lt;1),
            MAX('1D'!$D$16,
                POWER((ABS(K834)^2)/('1D'!$I$5*MAX(F834,
                            0.1)^2),
                    1/3)),
            IF(IFERROR(U834,
                    0)&gt;0,
                MAX('1D'!$D$16,
                    IFERROR(L834,
                        0)+((IFERROR(U834,
                                0))*'1D'!$D$18*IF((IFERROR(S834,
                                    0))&lt;1,
                            1,
                            -1))),
                IF(IFERROR(U834,
                        0)&lt;0,
                    IF(ABS((MAX('1D'!$D$16,
                                    POWER((ABS(K834)^2)/('1D'!$I$5*MAX(F834,
                                                0.1)^2),
                                        1/3)))-IFERROR(L834,
                                0))&gt;'1D'!$D$19,
                        MAX('1D'!$D$16,
                            IF((MAX('1D'!$D$16,
                                        POWER((ABS(K834)^2)/('1D'!$I$5*MAX(F834,
                                                    0.1)^2),
                                            1/3)))&gt;IFERROR(L834,
                                    0),
                                MIN((MAX('1D'!$D$16,
                                            POWER((ABS(K834)^2)/('1D'!$I$5*MAX(F834,
                                                        0.1)^2),
                                                1/3))),
                                    IFERROR(L834,
                                        0)+(MIN(ABS(IFERROR(U834,
                                                    0))*'1D'!$D$18,
                                            ABS((MAX('1D'!$D$16,
                                                        POWER((ABS(K834)^2)/('1D'!$I$5*MAX(F834,
                                                                    0.1)^2),
                                                            1/3)))-IFERROR(L834,
                                                    0))))),
                                MAX((MAX('1D'!$D$16,
                                            POWER((ABS(K834)^2)/('1D'!$I$5*MAX(F834,
                                                        0.1)^2),
                                                1/3))),
                                    IFERROR(L834,
                                        0)-(MIN(ABS(IFERROR(U834,
                                                    0))*'1D'!$D$18,
                                            ABS((MAX('1D'!$D$16,
                                                        POWER((ABS(K834)^2)/('1D'!$I$5*MAX(F834,
                                                                    0.1)^2),
                                                            1/3)))-IFERROR(L834,
                                                    0))))))),
                        MAX('1D'!$D$16,
                            POWER((ABS(K834)^2)/('1D'!$I$5*MAX(F834,
                                        0.1)^2),
                                1/3))),
                    MAX('1D'!$D$16,
                        IFERROR(L834,
                            0)))))))</f>
        <v>2.0411692021517887</v>
      </c>
      <c r="M834" s="5">
        <f t="shared" ca="1" si="168"/>
        <v>10.614079851189301</v>
      </c>
      <c r="N834" s="5">
        <f t="shared" ca="1" si="169"/>
        <v>1.1434704692804873</v>
      </c>
      <c r="O834" s="5">
        <f t="shared" ca="1" si="170"/>
        <v>4.8002276894771132</v>
      </c>
      <c r="P834" s="5">
        <f t="shared" ca="1" si="171"/>
        <v>634.19216920215172</v>
      </c>
      <c r="Q834" s="5">
        <f ca="1">P834+((ABS(K834)/MAX(((F834)+(G834)*(L834))*(L834),
            0.000001))^2)/(2*'1D'!$I$5)</f>
        <v>635.36659253909477</v>
      </c>
      <c r="R834" s="5">
        <f ca="1">((ABS(K834)*'1D'!$D$6)/(MAX(((F834)+(G834)*(L834))*(L834),
            0.000001)*MAX(((((F834)+(G834)*(L834))*(L834))/MAX((F834)+2*(L834)*SQRT(1+(G834)^2),
                    0.000001))^(2/3),
            0.000001)))^2</f>
        <v>4.3358367565141456E-3</v>
      </c>
      <c r="S834" s="5">
        <f ca="1">ABS(ABS(K834)/MAX(((F834)+(G834)*(L834))*(L834),
        0.000001))/SQRT('1D'!$I$5*MAX((((F834)+(G834)*(L834))*(L834))/MAX((F834)+2*(G834)*(L834),
            0.000001),
        0.000001))</f>
        <v>1.0727235886044055</v>
      </c>
      <c r="T834" s="5">
        <f ca="1">((F834)*(L834)^2)/2+(G834)*(L834)^3/3+(ABS(K834)^2)/('1D'!$I$5*MAX(((F834)+(G834)*(L834))*(L834),
        0.000001))</f>
        <v>35.763412605541333</v>
      </c>
      <c r="U834" s="5">
        <f ca="1">IF($A$2=0,
    0,
    IFERROR(Q833-(((R833+R834)/2)*J834)-(IF(O833&gt;O834,
                '1D'!$D$8*((O833^2-O834^2)/(2*'1D'!$I$5)),
                '1D'!$D$9*((O834^2-O833^2)/(2*'1D'!$I$5)))+('1D'!$D$10*(ABS(I834)/90)*(MAX(O833^2,
                        O834^2)/(2*'1D'!$I$5))))-Q834,
        0))</f>
        <v>-3.8440873375975571E-3</v>
      </c>
      <c r="V834" s="5">
        <f ca="1">IF($A$2=0,
    1,
    IF(IFERROR(V833,
            0)=0,
        0,
        IFERROR(IF(ROUND(S834,
                    3)=1,
                1,
                IF(AND(ABS(U834)&lt;'1D'!$D$19,
                        S834&gt;1),
                    1,
                    0)),
            0)))</f>
        <v>0</v>
      </c>
      <c r="W834" s="5">
        <f ca="1">IF($A$2=0,
    MAX(MAX('1D'!$D$16,
            MAX('1D'!$D$16,
                POWER((ABS(K834)^2)/('1D'!$I$5*MAX(F834,
                            0.1)^2),
                    1/3))),
        IFERROR(W1396,
            MAX(MAX('1D'!$D$16,
                    MAX('1D'!$D$16,
                        POWER((ABS(K834)^2)/('1D'!$I$5*MAX(F834,
                                    0.1)^2),
                            1/3))),
                ($L$2)-E1396))),
    IF(IFERROR(AG835,
            0)=0,
        MAX(MAX('1D'!$D$16,
                MAX('1D'!$D$16,
                    POWER((ABS(K834)^2)/('1D'!$I$5*MAX(F834,
                                0.1)^2),
                        1/3))),
            IFERROR(W1396,
                MAX(MAX('1D'!$D$16,
                        MAX('1D'!$D$16,
                            POWER((ABS(K834)^2)/('1D'!$I$5*MAX(F834,
                                        0.1)^2),
                                1/3))),
                    ($L$2)-E1396))),
        IF(IFERROR(W834,
                0)=0,
            MAX(MAX('1D'!$D$16,
                    MAX('1D'!$D$16,
                        POWER((ABS(K834)^2)/('1D'!$I$5*MAX(F834,
                                    0.1)^2),
                            1/3))),
                IFERROR(W1396,
                    MAX(MAX('1D'!$D$16,
                            MAX('1D'!$D$16,
                                POWER((ABS(K834)^2)/('1D'!$I$5*MAX(F834,
                                            0.1)^2),
                                    1/3))),
                        ($L$2)-E1396))),
            IF(OR(IFERROR(AD834,
                        0)&gt;=1,
                    IFERROR(AD835,
                        0)&gt;=1),
                MAX('1D'!$D$16,
                    MAX('1D'!$D$16,
                        POWER((ABS(K834)^2)/('1D'!$I$5*MAX(F834,
                                    0.1)^2),
                            1/3))),
                IF(ABS(IFERROR(AF834,
                            0))&lt;'1D'!$D$19,
                    MAX(MAX('1D'!$D$16,
                            MAX('1D'!$D$16,
                                POWER((ABS(K834)^2)/('1D'!$I$5*MAX(F834,
                                            0.1)^2),
                                    1/3))),
                        IFERROR(W834,
                            0)),
                    MAX(MAX('1D'!$D$16,
                            MAX('1D'!$D$16,
                                POWER((ABS(K834)^2)/('1D'!$I$5*MAX(F834,
                                            0.1)^2),
                                    1/3))),
                        (IFERROR(W834,
                                0))+((IFERROR(AF834,
                                    0))*'1D'!$D$18)))))))</f>
        <v>2.1389677043987478</v>
      </c>
      <c r="X834" s="5">
        <f t="shared" ca="1" si="172"/>
        <v>11.122632062873489</v>
      </c>
      <c r="Y834" s="5">
        <f t="shared" ca="1" si="173"/>
        <v>1.1735290000551568</v>
      </c>
      <c r="Z834" s="5">
        <f t="shared" ca="1" si="174"/>
        <v>4.5807502857230418</v>
      </c>
      <c r="AA834" s="5">
        <f t="shared" ca="1" si="175"/>
        <v>634.28996770439869</v>
      </c>
      <c r="AB834" s="5">
        <f ca="1">AA834+((ABS(K834)/MAX(((F834)+(G834)*(W834))*(W834),
            0.000001))^2)/(2*'1D'!$I$5)</f>
        <v>635.35945155659806</v>
      </c>
      <c r="AC834" s="5">
        <f ca="1">((ABS(K834)*'1D'!$D$6)/(MAX(((F834)+(G834)*(W834))*(W834),
            0.000001)*MAX(((((F834)+(G834)*(W834))*(W834))/MAX((F834)+2*(W834)*SQRT(1+(G834)^2),
                    0.000001))^(2/3),
            0.000001)))^2</f>
        <v>3.8141460404132466E-3</v>
      </c>
      <c r="AD834" s="5">
        <f ca="1">ABS(ABS(K834)/MAX(((F834)+(G834)*(W834))*(W834),
        0.000001))/SQRT('1D'!$I$5*MAX((((F834)+(G834)*(W834))*(W834))/MAX((F834)+2*(G834)*(W834),
            0.000001),
        0.000001))</f>
        <v>1.0000000000000004</v>
      </c>
      <c r="AE834" s="5">
        <f ca="1">((F834)*(W834)^2)/2+(G834)*(W834)^3/3+(ABS(K834)^2)/('1D'!$I$5*MAX(((F834)+(G834)*(W834))*(W834),
        0.000001))</f>
        <v>35.686426155594638</v>
      </c>
      <c r="AF834" s="5">
        <f ca="1">IF($A$2=0,
    0,
    IFERROR(AB835+(((AC834+AC835)/2)*J835)+(IF(Z834&gt;Z835,
                '1D'!$D$8*((Z834^2-Z835^2)/(2*'1D'!$I$5)),
                '1D'!$D$9*((Z835^2-Z834^2)/(2*'1D'!$I$5)))+('1D'!$D$10*(ABS(I835)/90)*(MAX(Z834^2,
                        Z835^2)/(2*'1D'!$I$5))))-AB834,
        0))</f>
        <v>3.4157470064428708E-3</v>
      </c>
      <c r="AG834" s="5">
        <f ca="1">IF($A$2=0,
    1,
    IF(IFERROR(AG835,
            0)=0,
        0,
        IFERROR(IF(OR(ROUND(AD834,
                        3)&gt;=1,
                    AND(ABS(AF834)&lt;'1D'!$D$19,
                        AD834&lt;1)),
                1,
                0),
            0)))</f>
        <v>1</v>
      </c>
      <c r="AH834" s="5">
        <f ca="1">IFERROR(IF('1D'!V32="Supercritical",
        MAX('1D'!$D$16,
            IFERROR(L834,
                MAX('1D'!$D$16,
                    POWER((ABS(K834)^2)/('1D'!$I$5*MAX(F834,
                                0.1)^2),
                        1/3)))),
        IF('1D'!V32="Subcritical",
            MAX('1D'!$D$16,
                IFERROR(W834,
                    MAX('1D'!$D$16,
                        POWER((ABS(K834)^2)/('1D'!$I$5*MAX(F834,
                                    0.1)^2),
                            1/3)))),
            IF(IFERROR(T834,
                    -1E+99)&gt;=IFERROR(AE834,
                    -1E+99),
                MAX('1D'!$D$16,
                    IFERROR(L834,
                        MAX('1D'!$D$16,
                            POWER((ABS(K834)^2)/('1D'!$I$5*MAX(F834,
                                        0.1)^2),
                                1/3)))),
                MAX('1D'!$D$16,
                    IFERROR(W834,
                        MAX('1D'!$D$16,
                            POWER((ABS(K834)^2)/('1D'!$I$5*MAX(F834,
                                        0.1)^2),
                                1/3))))))),
    MAX('1D'!$D$16,
        POWER((ABS(K834)^2)/('1D'!$I$5*MAX(F834,
                    0.1)^2),
            1/3)))</f>
        <v>2.0411692021517887</v>
      </c>
      <c r="AI834" s="5">
        <f t="shared" ca="1" si="176"/>
        <v>634.19216920215172</v>
      </c>
      <c r="AJ834" s="5">
        <f ca="1">AI834+((ABS(K834)/MAX(((F834)+(G834)*(AH834))*(AH834),
            0.000001))^2)/(2*'1D'!$I$5)</f>
        <v>635.36659253909477</v>
      </c>
      <c r="AM834">
        <v>0</v>
      </c>
      <c r="AN834">
        <v>0</v>
      </c>
      <c r="AO834" s="5">
        <f t="shared" si="177"/>
        <v>0</v>
      </c>
      <c r="AP834" s="5">
        <f t="shared" si="181"/>
        <v>0</v>
      </c>
      <c r="AQ834" s="5">
        <f ca="1">ABS(ABS(K834)/MAX(((F834)+(G834)*(AH834))*(AH834),
        0.000001))/SQRT('1D'!$I$5*MAX((((F834)+(G834)*(AH834))*(AH834))/MAX((F834)+2*(G834)*(AH834),
            0.000001),
        0.000001))</f>
        <v>1.0727235886044055</v>
      </c>
      <c r="AR834" s="5" t="str">
        <f t="shared" ca="1" si="178"/>
        <v>Supercritical</v>
      </c>
      <c r="AS834" s="5">
        <f ca="1">((ABS(K834)*'1D'!$D$6)/(MAX(((F834)+(G834)*(AH834))*(AH834),
            0.000001)*MAX(((((F834)+(G834)*(AH834))*(AH834))/MAX((F834)+2*(AH834)*SQRT(1+(G834)^2),
                    0.000001))^(2/3),
            0.000001)))^2</f>
        <v>4.3358367565141456E-3</v>
      </c>
    </row>
    <row r="835" spans="1:45" x14ac:dyDescent="0.35">
      <c r="A835">
        <v>826</v>
      </c>
      <c r="B835">
        <v>824.99599999999998</v>
      </c>
      <c r="C835">
        <v>616088.68900000001</v>
      </c>
      <c r="D835">
        <v>3097181.9</v>
      </c>
      <c r="E835">
        <v>632.15049999999997</v>
      </c>
      <c r="F835">
        <v>5.2</v>
      </c>
      <c r="G835">
        <v>0</v>
      </c>
      <c r="H835" t="s">
        <v>176</v>
      </c>
      <c r="I835">
        <v>5.7000000000000002E-2</v>
      </c>
      <c r="J835" s="5">
        <f t="shared" si="179"/>
        <v>1</v>
      </c>
      <c r="K835" s="5">
        <f t="shared" ca="1" si="180"/>
        <v>50.95</v>
      </c>
      <c r="L835" s="5">
        <f ca="1">IF($A$2=0,
    IFERROR(L834,
        MAX('1D'!$D$16,
            POWER((ABS(K835)^2)/('1D'!$I$5*MAX(F835,
                        0.1)^2),
                1/3))),
    IF(IFERROR(V834,
            0)=0,
        IFERROR(L834,
            MAX('1D'!$D$16,
                POWER((ABS(K835)^2)/('1D'!$I$5*MAX(F835,
                            0.1)^2),
                    1/3))),
        IF(OR(IFERROR(L835,
                    0)=0,
                IFERROR(S834,
                    0)&lt;1,
                IFERROR(S835,
                    0)&lt;1),
            MAX('1D'!$D$16,
                POWER((ABS(K835)^2)/('1D'!$I$5*MAX(F835,
                            0.1)^2),
                    1/3)),
            IF(IFERROR(U835,
                    0)&gt;0,
                MAX('1D'!$D$16,
                    IFERROR(L835,
                        0)+((IFERROR(U835,
                                0))*'1D'!$D$18*IF((IFERROR(S835,
                                    0))&lt;1,
                            1,
                            -1))),
                IF(IFERROR(U835,
                        0)&lt;0,
                    IF(ABS((MAX('1D'!$D$16,
                                    POWER((ABS(K835)^2)/('1D'!$I$5*MAX(F835,
                                                0.1)^2),
                                        1/3)))-IFERROR(L835,
                                0))&gt;'1D'!$D$19,
                        MAX('1D'!$D$16,
                            IF((MAX('1D'!$D$16,
                                        POWER((ABS(K835)^2)/('1D'!$I$5*MAX(F835,
                                                    0.1)^2),
                                            1/3)))&gt;IFERROR(L835,
                                    0),
                                MIN((MAX('1D'!$D$16,
                                            POWER((ABS(K835)^2)/('1D'!$I$5*MAX(F835,
                                                        0.1)^2),
                                                1/3))),
                                    IFERROR(L835,
                                        0)+(MIN(ABS(IFERROR(U835,
                                                    0))*'1D'!$D$18,
                                            ABS((MAX('1D'!$D$16,
                                                        POWER((ABS(K835)^2)/('1D'!$I$5*MAX(F835,
                                                                    0.1)^2),
                                                            1/3)))-IFERROR(L835,
                                                    0))))),
                                MAX((MAX('1D'!$D$16,
                                            POWER((ABS(K835)^2)/('1D'!$I$5*MAX(F835,
                                                        0.1)^2),
                                                1/3))),
                                    IFERROR(L835,
                                        0)-(MIN(ABS(IFERROR(U835,
                                                    0))*'1D'!$D$18,
                                            ABS((MAX('1D'!$D$16,
                                                        POWER((ABS(K835)^2)/('1D'!$I$5*MAX(F835,
                                                                    0.1)^2),
                                                            1/3)))-IFERROR(L835,
                                                    0))))))),
                        MAX('1D'!$D$16,
                            POWER((ABS(K835)^2)/('1D'!$I$5*MAX(F835,
                                        0.1)^2),
                                1/3))),
                    MAX('1D'!$D$16,
                        IFERROR(L835,
                            0)))))))</f>
        <v>2.0411692021517887</v>
      </c>
      <c r="M835" s="5">
        <f t="shared" ca="1" si="168"/>
        <v>10.614079851189301</v>
      </c>
      <c r="N835" s="5">
        <f t="shared" ca="1" si="169"/>
        <v>1.1434704692804873</v>
      </c>
      <c r="O835" s="5">
        <f t="shared" ca="1" si="170"/>
        <v>4.8002276894771132</v>
      </c>
      <c r="P835" s="5">
        <f t="shared" ca="1" si="171"/>
        <v>634.19166920215173</v>
      </c>
      <c r="Q835" s="5">
        <f ca="1">P835+((ABS(K835)/MAX(((F835)+(G835)*(L835))*(L835),
            0.000001))^2)/(2*'1D'!$I$5)</f>
        <v>635.36609253909478</v>
      </c>
      <c r="R835" s="5">
        <f ca="1">((ABS(K835)*'1D'!$D$6)/(MAX(((F835)+(G835)*(L835))*(L835),
            0.000001)*MAX(((((F835)+(G835)*(L835))*(L835))/MAX((F835)+2*(L835)*SQRT(1+(G835)^2),
                    0.000001))^(2/3),
            0.000001)))^2</f>
        <v>4.3358367565141456E-3</v>
      </c>
      <c r="S835" s="5">
        <f ca="1">ABS(ABS(K835)/MAX(((F835)+(G835)*(L835))*(L835),
        0.000001))/SQRT('1D'!$I$5*MAX((((F835)+(G835)*(L835))*(L835))/MAX((F835)+2*(G835)*(L835),
            0.000001),
        0.000001))</f>
        <v>1.0727235886044055</v>
      </c>
      <c r="T835" s="5">
        <f ca="1">((F835)*(L835)^2)/2+(G835)*(L835)^3/3+(ABS(K835)^2)/('1D'!$I$5*MAX(((F835)+(G835)*(L835))*(L835),
        0.000001))</f>
        <v>35.763412605541333</v>
      </c>
      <c r="U835" s="5">
        <f ca="1">IF($A$2=0,
    0,
    IFERROR(Q834-(((R834+R835)/2)*J835)-(IF(O834&gt;O835,
                '1D'!$D$8*((O834^2-O835^2)/(2*'1D'!$I$5)),
                '1D'!$D$9*((O835^2-O834^2)/(2*'1D'!$I$5)))+('1D'!$D$10*(ABS(I835)/90)*(MAX(O834^2,
                        O835^2)/(2*'1D'!$I$5))))-Q835,
        0))</f>
        <v>-3.9474069734524164E-3</v>
      </c>
      <c r="V835" s="5">
        <f ca="1">IF($A$2=0,
    1,
    IF(IFERROR(V834,
            0)=0,
        0,
        IFERROR(IF(ROUND(S835,
                    3)=1,
                1,
                IF(AND(ABS(U835)&lt;'1D'!$D$19,
                        S835&gt;1),
                    1,
                    0)),
            0)))</f>
        <v>0</v>
      </c>
      <c r="W835" s="5">
        <f ca="1">IF($A$2=0,
    MAX(MAX('1D'!$D$16,
            MAX('1D'!$D$16,
                POWER((ABS(K835)^2)/('1D'!$I$5*MAX(F835,
                            0.1)^2),
                    1/3))),
        IFERROR(W1396,
            MAX(MAX('1D'!$D$16,
                    MAX('1D'!$D$16,
                        POWER((ABS(K835)^2)/('1D'!$I$5*MAX(F835,
                                    0.1)^2),
                            1/3))),
                ($L$2)-E1396))),
    IF(IFERROR(AG836,
            0)=0,
        MAX(MAX('1D'!$D$16,
                MAX('1D'!$D$16,
                    POWER((ABS(K835)^2)/('1D'!$I$5*MAX(F835,
                                0.1)^2),
                        1/3))),
            IFERROR(W1396,
                MAX(MAX('1D'!$D$16,
                        MAX('1D'!$D$16,
                            POWER((ABS(K835)^2)/('1D'!$I$5*MAX(F835,
                                        0.1)^2),
                                1/3))),
                    ($L$2)-E1396))),
        IF(IFERROR(W835,
                0)=0,
            MAX(MAX('1D'!$D$16,
                    MAX('1D'!$D$16,
                        POWER((ABS(K835)^2)/('1D'!$I$5*MAX(F835,
                                    0.1)^2),
                            1/3))),
                IFERROR(W1396,
                    MAX(MAX('1D'!$D$16,
                            MAX('1D'!$D$16,
                                POWER((ABS(K835)^2)/('1D'!$I$5*MAX(F835,
                                            0.1)^2),
                                    1/3))),
                        ($L$2)-E1396))),
            IF(OR(IFERROR(AD835,
                        0)&gt;=1,
                    IFERROR(AD836,
                        0)&gt;=1),
                MAX('1D'!$D$16,
                    MAX('1D'!$D$16,
                        POWER((ABS(K835)^2)/('1D'!$I$5*MAX(F835,
                                    0.1)^2),
                            1/3))),
                IF(ABS(IFERROR(AF835,
                            0))&lt;'1D'!$D$19,
                    MAX(MAX('1D'!$D$16,
                            MAX('1D'!$D$16,
                                POWER((ABS(K835)^2)/('1D'!$I$5*MAX(F835,
                                            0.1)^2),
                                    1/3))),
                        IFERROR(W835,
                            0)),
                    MAX(MAX('1D'!$D$16,
                            MAX('1D'!$D$16,
                                POWER((ABS(K835)^2)/('1D'!$I$5*MAX(F835,
                                            0.1)^2),
                                    1/3))),
                        (IFERROR(W835,
                                0))+((IFERROR(AF835,
                                    0))*'1D'!$D$18)))))))</f>
        <v>2.1389677043987478</v>
      </c>
      <c r="X835" s="5">
        <f t="shared" ca="1" si="172"/>
        <v>11.122632062873489</v>
      </c>
      <c r="Y835" s="5">
        <f t="shared" ca="1" si="173"/>
        <v>1.1735290000551568</v>
      </c>
      <c r="Z835" s="5">
        <f t="shared" ca="1" si="174"/>
        <v>4.5807502857230418</v>
      </c>
      <c r="AA835" s="5">
        <f t="shared" ca="1" si="175"/>
        <v>634.2894677043987</v>
      </c>
      <c r="AB835" s="5">
        <f ca="1">AA835+((ABS(K835)/MAX(((F835)+(G835)*(W835))*(W835),
            0.000001))^2)/(2*'1D'!$I$5)</f>
        <v>635.35895155659807</v>
      </c>
      <c r="AC835" s="5">
        <f ca="1">((ABS(K835)*'1D'!$D$6)/(MAX(((F835)+(G835)*(W835))*(W835),
            0.000001)*MAX(((((F835)+(G835)*(W835))*(W835))/MAX((F835)+2*(W835)*SQRT(1+(G835)^2),
                    0.000001))^(2/3),
            0.000001)))^2</f>
        <v>3.8141460404132466E-3</v>
      </c>
      <c r="AD835" s="5">
        <f ca="1">ABS(ABS(K835)/MAX(((F835)+(G835)*(W835))*(W835),
        0.000001))/SQRT('1D'!$I$5*MAX((((F835)+(G835)*(W835))*(W835))/MAX((F835)+2*(G835)*(W835),
            0.000001),
        0.000001))</f>
        <v>1.0000000000000004</v>
      </c>
      <c r="AE835" s="5">
        <f ca="1">((F835)*(W835)^2)/2+(G835)*(W835)^3/3+(ABS(K835)^2)/('1D'!$I$5*MAX(((F835)+(G835)*(W835))*(W835),
        0.000001))</f>
        <v>35.686426155594638</v>
      </c>
      <c r="AF835" s="5">
        <f ca="1">IF($A$2=0,
    0,
    IFERROR(AB836+(((AC835+AC836)/2)*J836)+(IF(Z835&gt;Z836,
                '1D'!$D$8*((Z835^2-Z836^2)/(2*'1D'!$I$5)),
                '1D'!$D$9*((Z836^2-Z835^2)/(2*'1D'!$I$5)))+('1D'!$D$10*(ABS(I836)/90)*(MAX(Z835^2,
                        Z836^2)/(2*'1D'!$I$5))))-AB835,
        0))</f>
        <v>3.4157470064428708E-3</v>
      </c>
      <c r="AG835" s="5">
        <f ca="1">IF($A$2=0,
    1,
    IF(IFERROR(AG836,
            0)=0,
        0,
        IFERROR(IF(OR(ROUND(AD835,
                        3)&gt;=1,
                    AND(ABS(AF835)&lt;'1D'!$D$19,
                        AD835&lt;1)),
                1,
                0),
            0)))</f>
        <v>1</v>
      </c>
      <c r="AH835" s="5">
        <f ca="1">IFERROR(IF('1D'!V32="Supercritical",
        MAX('1D'!$D$16,
            IFERROR(L835,
                MAX('1D'!$D$16,
                    POWER((ABS(K835)^2)/('1D'!$I$5*MAX(F835,
                                0.1)^2),
                        1/3)))),
        IF('1D'!V32="Subcritical",
            MAX('1D'!$D$16,
                IFERROR(W835,
                    MAX('1D'!$D$16,
                        POWER((ABS(K835)^2)/('1D'!$I$5*MAX(F835,
                                    0.1)^2),
                            1/3)))),
            IF(IFERROR(T835,
                    -1E+99)&gt;=IFERROR(AE835,
                    -1E+99),
                MAX('1D'!$D$16,
                    IFERROR(L835,
                        MAX('1D'!$D$16,
                            POWER((ABS(K835)^2)/('1D'!$I$5*MAX(F835,
                                        0.1)^2),
                                1/3)))),
                MAX('1D'!$D$16,
                    IFERROR(W835,
                        MAX('1D'!$D$16,
                            POWER((ABS(K835)^2)/('1D'!$I$5*MAX(F835,
                                        0.1)^2),
                                1/3))))))),
    MAX('1D'!$D$16,
        POWER((ABS(K835)^2)/('1D'!$I$5*MAX(F835,
                    0.1)^2),
            1/3)))</f>
        <v>2.0411692021517887</v>
      </c>
      <c r="AI835" s="5">
        <f t="shared" ca="1" si="176"/>
        <v>634.19166920215173</v>
      </c>
      <c r="AJ835" s="5">
        <f ca="1">AI835+((ABS(K835)/MAX(((F835)+(G835)*(AH835))*(AH835),
            0.000001))^2)/(2*'1D'!$I$5)</f>
        <v>635.36609253909478</v>
      </c>
      <c r="AM835">
        <v>0</v>
      </c>
      <c r="AN835">
        <v>0</v>
      </c>
      <c r="AO835" s="5">
        <f t="shared" si="177"/>
        <v>0</v>
      </c>
      <c r="AP835" s="5">
        <f t="shared" si="181"/>
        <v>0</v>
      </c>
      <c r="AQ835" s="5">
        <f ca="1">ABS(ABS(K835)/MAX(((F835)+(G835)*(AH835))*(AH835),
        0.000001))/SQRT('1D'!$I$5*MAX((((F835)+(G835)*(AH835))*(AH835))/MAX((F835)+2*(G835)*(AH835),
            0.000001),
        0.000001))</f>
        <v>1.0727235886044055</v>
      </c>
      <c r="AR835" s="5" t="str">
        <f t="shared" ca="1" si="178"/>
        <v>Supercritical</v>
      </c>
      <c r="AS835" s="5">
        <f ca="1">((ABS(K835)*'1D'!$D$6)/(MAX(((F835)+(G835)*(AH835))*(AH835),
            0.000001)*MAX(((((F835)+(G835)*(AH835))*(AH835))/MAX((F835)+2*(AH835)*SQRT(1+(G835)^2),
                    0.000001))^(2/3),
            0.000001)))^2</f>
        <v>4.3358367565141456E-3</v>
      </c>
    </row>
    <row r="836" spans="1:45" x14ac:dyDescent="0.35">
      <c r="A836">
        <v>827</v>
      </c>
      <c r="B836">
        <v>825.99599999999998</v>
      </c>
      <c r="C836">
        <v>616088.64599999995</v>
      </c>
      <c r="D836">
        <v>3097180.9010000001</v>
      </c>
      <c r="E836">
        <v>632.15</v>
      </c>
      <c r="F836">
        <v>5.2</v>
      </c>
      <c r="G836">
        <v>0</v>
      </c>
      <c r="H836" t="s">
        <v>176</v>
      </c>
      <c r="I836">
        <v>5.7000000000000002E-2</v>
      </c>
      <c r="J836" s="5">
        <f t="shared" si="179"/>
        <v>1</v>
      </c>
      <c r="K836" s="5">
        <f t="shared" ca="1" si="180"/>
        <v>50.95</v>
      </c>
      <c r="L836" s="5">
        <f ca="1">IF($A$2=0,
    IFERROR(L835,
        MAX('1D'!$D$16,
            POWER((ABS(K836)^2)/('1D'!$I$5*MAX(F836,
                        0.1)^2),
                1/3))),
    IF(IFERROR(V835,
            0)=0,
        IFERROR(L835,
            MAX('1D'!$D$16,
                POWER((ABS(K836)^2)/('1D'!$I$5*MAX(F836,
                            0.1)^2),
                    1/3))),
        IF(OR(IFERROR(L836,
                    0)=0,
                IFERROR(S835,
                    0)&lt;1,
                IFERROR(S836,
                    0)&lt;1),
            MAX('1D'!$D$16,
                POWER((ABS(K836)^2)/('1D'!$I$5*MAX(F836,
                            0.1)^2),
                    1/3)),
            IF(IFERROR(U836,
                    0)&gt;0,
                MAX('1D'!$D$16,
                    IFERROR(L836,
                        0)+((IFERROR(U836,
                                0))*'1D'!$D$18*IF((IFERROR(S836,
                                    0))&lt;1,
                            1,
                            -1))),
                IF(IFERROR(U836,
                        0)&lt;0,
                    IF(ABS((MAX('1D'!$D$16,
                                    POWER((ABS(K836)^2)/('1D'!$I$5*MAX(F836,
                                                0.1)^2),
                                        1/3)))-IFERROR(L836,
                                0))&gt;'1D'!$D$19,
                        MAX('1D'!$D$16,
                            IF((MAX('1D'!$D$16,
                                        POWER((ABS(K836)^2)/('1D'!$I$5*MAX(F836,
                                                    0.1)^2),
                                            1/3)))&gt;IFERROR(L836,
                                    0),
                                MIN((MAX('1D'!$D$16,
                                            POWER((ABS(K836)^2)/('1D'!$I$5*MAX(F836,
                                                        0.1)^2),
                                                1/3))),
                                    IFERROR(L836,
                                        0)+(MIN(ABS(IFERROR(U836,
                                                    0))*'1D'!$D$18,
                                            ABS((MAX('1D'!$D$16,
                                                        POWER((ABS(K836)^2)/('1D'!$I$5*MAX(F836,
                                                                    0.1)^2),
                                                            1/3)))-IFERROR(L836,
                                                    0))))),
                                MAX((MAX('1D'!$D$16,
                                            POWER((ABS(K836)^2)/('1D'!$I$5*MAX(F836,
                                                        0.1)^2),
                                                1/3))),
                                    IFERROR(L836,
                                        0)-(MIN(ABS(IFERROR(U836,
                                                    0))*'1D'!$D$18,
                                            ABS((MAX('1D'!$D$16,
                                                        POWER((ABS(K836)^2)/('1D'!$I$5*MAX(F836,
                                                                    0.1)^2),
                                                            1/3)))-IFERROR(L836,
                                                    0))))))),
                        MAX('1D'!$D$16,
                            POWER((ABS(K836)^2)/('1D'!$I$5*MAX(F836,
                                        0.1)^2),
                                1/3))),
                    MAX('1D'!$D$16,
                        IFERROR(L836,
                            0)))))))</f>
        <v>2.0411692021517887</v>
      </c>
      <c r="M836" s="5">
        <f t="shared" ca="1" si="168"/>
        <v>10.614079851189301</v>
      </c>
      <c r="N836" s="5">
        <f t="shared" ca="1" si="169"/>
        <v>1.1434704692804873</v>
      </c>
      <c r="O836" s="5">
        <f t="shared" ca="1" si="170"/>
        <v>4.8002276894771132</v>
      </c>
      <c r="P836" s="5">
        <f t="shared" ca="1" si="171"/>
        <v>634.19116920215174</v>
      </c>
      <c r="Q836" s="5">
        <f ca="1">P836+((ABS(K836)/MAX(((F836)+(G836)*(L836))*(L836),
            0.000001))^2)/(2*'1D'!$I$5)</f>
        <v>635.36559253909479</v>
      </c>
      <c r="R836" s="5">
        <f ca="1">((ABS(K836)*'1D'!$D$6)/(MAX(((F836)+(G836)*(L836))*(L836),
            0.000001)*MAX(((((F836)+(G836)*(L836))*(L836))/MAX((F836)+2*(L836)*SQRT(1+(G836)^2),
                    0.000001))^(2/3),
            0.000001)))^2</f>
        <v>4.3358367565141456E-3</v>
      </c>
      <c r="S836" s="5">
        <f ca="1">ABS(ABS(K836)/MAX(((F836)+(G836)*(L836))*(L836),
        0.000001))/SQRT('1D'!$I$5*MAX((((F836)+(G836)*(L836))*(L836))/MAX((F836)+2*(G836)*(L836),
            0.000001),
        0.000001))</f>
        <v>1.0727235886044055</v>
      </c>
      <c r="T836" s="5">
        <f ca="1">((F836)*(L836)^2)/2+(G836)*(L836)^3/3+(ABS(K836)^2)/('1D'!$I$5*MAX(((F836)+(G836)*(L836))*(L836),
        0.000001))</f>
        <v>35.763412605541333</v>
      </c>
      <c r="U836" s="5">
        <f ca="1">IF($A$2=0,
    0,
    IFERROR(Q835-(((R835+R836)/2)*J836)-(IF(O835&gt;O836,
                '1D'!$D$8*((O835^2-O836^2)/(2*'1D'!$I$5)),
                '1D'!$D$9*((O836^2-O835^2)/(2*'1D'!$I$5)))+('1D'!$D$10*(ABS(I836)/90)*(MAX(O835^2,
                        O836^2)/(2*'1D'!$I$5))))-Q836,
        0))</f>
        <v>-3.9474069734524164E-3</v>
      </c>
      <c r="V836" s="5">
        <f ca="1">IF($A$2=0,
    1,
    IF(IFERROR(V835,
            0)=0,
        0,
        IFERROR(IF(ROUND(S836,
                    3)=1,
                1,
                IF(AND(ABS(U836)&lt;'1D'!$D$19,
                        S836&gt;1),
                    1,
                    0)),
            0)))</f>
        <v>0</v>
      </c>
      <c r="W836" s="5">
        <f ca="1">IF($A$2=0,
    MAX(MAX('1D'!$D$16,
            MAX('1D'!$D$16,
                POWER((ABS(K836)^2)/('1D'!$I$5*MAX(F836,
                            0.1)^2),
                    1/3))),
        IFERROR(W1396,
            MAX(MAX('1D'!$D$16,
                    MAX('1D'!$D$16,
                        POWER((ABS(K836)^2)/('1D'!$I$5*MAX(F836,
                                    0.1)^2),
                            1/3))),
                ($L$2)-E1396))),
    IF(IFERROR(AG837,
            0)=0,
        MAX(MAX('1D'!$D$16,
                MAX('1D'!$D$16,
                    POWER((ABS(K836)^2)/('1D'!$I$5*MAX(F836,
                                0.1)^2),
                        1/3))),
            IFERROR(W1396,
                MAX(MAX('1D'!$D$16,
                        MAX('1D'!$D$16,
                            POWER((ABS(K836)^2)/('1D'!$I$5*MAX(F836,
                                        0.1)^2),
                                1/3))),
                    ($L$2)-E1396))),
        IF(IFERROR(W836,
                0)=0,
            MAX(MAX('1D'!$D$16,
                    MAX('1D'!$D$16,
                        POWER((ABS(K836)^2)/('1D'!$I$5*MAX(F836,
                                    0.1)^2),
                            1/3))),
                IFERROR(W1396,
                    MAX(MAX('1D'!$D$16,
                            MAX('1D'!$D$16,
                                POWER((ABS(K836)^2)/('1D'!$I$5*MAX(F836,
                                            0.1)^2),
                                    1/3))),
                        ($L$2)-E1396))),
            IF(OR(IFERROR(AD836,
                        0)&gt;=1,
                    IFERROR(AD837,
                        0)&gt;=1),
                MAX('1D'!$D$16,
                    MAX('1D'!$D$16,
                        POWER((ABS(K836)^2)/('1D'!$I$5*MAX(F836,
                                    0.1)^2),
                            1/3))),
                IF(ABS(IFERROR(AF836,
                            0))&lt;'1D'!$D$19,
                    MAX(MAX('1D'!$D$16,
                            MAX('1D'!$D$16,
                                POWER((ABS(K836)^2)/('1D'!$I$5*MAX(F836,
                                            0.1)^2),
                                    1/3))),
                        IFERROR(W836,
                            0)),
                    MAX(MAX('1D'!$D$16,
                            MAX('1D'!$D$16,
                                POWER((ABS(K836)^2)/('1D'!$I$5*MAX(F836,
                                            0.1)^2),
                                    1/3))),
                        (IFERROR(W836,
                                0))+((IFERROR(AF836,
                                    0))*'1D'!$D$18)))))))</f>
        <v>2.1389677043987478</v>
      </c>
      <c r="X836" s="5">
        <f t="shared" ca="1" si="172"/>
        <v>11.122632062873489</v>
      </c>
      <c r="Y836" s="5">
        <f t="shared" ca="1" si="173"/>
        <v>1.1735290000551568</v>
      </c>
      <c r="Z836" s="5">
        <f t="shared" ca="1" si="174"/>
        <v>4.5807502857230418</v>
      </c>
      <c r="AA836" s="5">
        <f t="shared" ca="1" si="175"/>
        <v>634.28896770439871</v>
      </c>
      <c r="AB836" s="5">
        <f ca="1">AA836+((ABS(K836)/MAX(((F836)+(G836)*(W836))*(W836),
            0.000001))^2)/(2*'1D'!$I$5)</f>
        <v>635.35845155659808</v>
      </c>
      <c r="AC836" s="5">
        <f ca="1">((ABS(K836)*'1D'!$D$6)/(MAX(((F836)+(G836)*(W836))*(W836),
            0.000001)*MAX(((((F836)+(G836)*(W836))*(W836))/MAX((F836)+2*(W836)*SQRT(1+(G836)^2),
                    0.000001))^(2/3),
            0.000001)))^2</f>
        <v>3.8141460404132466E-3</v>
      </c>
      <c r="AD836" s="5">
        <f ca="1">ABS(ABS(K836)/MAX(((F836)+(G836)*(W836))*(W836),
        0.000001))/SQRT('1D'!$I$5*MAX((((F836)+(G836)*(W836))*(W836))/MAX((F836)+2*(G836)*(W836),
            0.000001),
        0.000001))</f>
        <v>1.0000000000000004</v>
      </c>
      <c r="AE836" s="5">
        <f ca="1">((F836)*(W836)^2)/2+(G836)*(W836)^3/3+(ABS(K836)^2)/('1D'!$I$5*MAX(((F836)+(G836)*(W836))*(W836),
        0.000001))</f>
        <v>35.686426155594638</v>
      </c>
      <c r="AF836" s="5">
        <f ca="1">IF($A$2=0,
    0,
    IFERROR(AB837+(((AC836+AC837)/2)*J837)+(IF(Z836&gt;Z837,
                '1D'!$D$8*((Z836^2-Z837^2)/(2*'1D'!$I$5)),
                '1D'!$D$9*((Z837^2-Z836^2)/(2*'1D'!$I$5)))+('1D'!$D$10*(ABS(I837)/90)*(MAX(Z836^2,
                        Z837^2)/(2*'1D'!$I$5))))-AB836,
        0))</f>
        <v>3.3141460404522149E-3</v>
      </c>
      <c r="AG836" s="5">
        <f ca="1">IF($A$2=0,
    1,
    IF(IFERROR(AG837,
            0)=0,
        0,
        IFERROR(IF(OR(ROUND(AD836,
                        3)&gt;=1,
                    AND(ABS(AF836)&lt;'1D'!$D$19,
                        AD836&lt;1)),
                1,
                0),
            0)))</f>
        <v>1</v>
      </c>
      <c r="AH836" s="5">
        <f ca="1">IFERROR(IF('1D'!V32="Supercritical",
        MAX('1D'!$D$16,
            IFERROR(L836,
                MAX('1D'!$D$16,
                    POWER((ABS(K836)^2)/('1D'!$I$5*MAX(F836,
                                0.1)^2),
                        1/3)))),
        IF('1D'!V32="Subcritical",
            MAX('1D'!$D$16,
                IFERROR(W836,
                    MAX('1D'!$D$16,
                        POWER((ABS(K836)^2)/('1D'!$I$5*MAX(F836,
                                    0.1)^2),
                            1/3)))),
            IF(IFERROR(T836,
                    -1E+99)&gt;=IFERROR(AE836,
                    -1E+99),
                MAX('1D'!$D$16,
                    IFERROR(L836,
                        MAX('1D'!$D$16,
                            POWER((ABS(K836)^2)/('1D'!$I$5*MAX(F836,
                                        0.1)^2),
                                1/3)))),
                MAX('1D'!$D$16,
                    IFERROR(W836,
                        MAX('1D'!$D$16,
                            POWER((ABS(K836)^2)/('1D'!$I$5*MAX(F836,
                                        0.1)^2),
                                1/3))))))),
    MAX('1D'!$D$16,
        POWER((ABS(K836)^2)/('1D'!$I$5*MAX(F836,
                    0.1)^2),
            1/3)))</f>
        <v>2.0411692021517887</v>
      </c>
      <c r="AI836" s="5">
        <f t="shared" ca="1" si="176"/>
        <v>634.19116920215174</v>
      </c>
      <c r="AJ836" s="5">
        <f ca="1">AI836+((ABS(K836)/MAX(((F836)+(G836)*(AH836))*(AH836),
            0.000001))^2)/(2*'1D'!$I$5)</f>
        <v>635.36559253909479</v>
      </c>
      <c r="AM836">
        <v>0</v>
      </c>
      <c r="AN836">
        <v>0</v>
      </c>
      <c r="AO836" s="5">
        <f t="shared" si="177"/>
        <v>0</v>
      </c>
      <c r="AP836" s="5">
        <f t="shared" si="181"/>
        <v>0</v>
      </c>
      <c r="AQ836" s="5">
        <f ca="1">ABS(ABS(K836)/MAX(((F836)+(G836)*(AH836))*(AH836),
        0.000001))/SQRT('1D'!$I$5*MAX((((F836)+(G836)*(AH836))*(AH836))/MAX((F836)+2*(G836)*(AH836),
            0.000001),
        0.000001))</f>
        <v>1.0727235886044055</v>
      </c>
      <c r="AR836" s="5" t="str">
        <f t="shared" ca="1" si="178"/>
        <v>Supercritical</v>
      </c>
      <c r="AS836" s="5">
        <f ca="1">((ABS(K836)*'1D'!$D$6)/(MAX(((F836)+(G836)*(AH836))*(AH836),
            0.000001)*MAX(((((F836)+(G836)*(AH836))*(AH836))/MAX((F836)+2*(AH836)*SQRT(1+(G836)^2),
                    0.000001))^(2/3),
            0.000001)))^2</f>
        <v>4.3358367565141456E-3</v>
      </c>
    </row>
    <row r="837" spans="1:45" x14ac:dyDescent="0.35">
      <c r="A837">
        <v>828</v>
      </c>
      <c r="B837">
        <v>826.99599999999998</v>
      </c>
      <c r="C837">
        <v>616088.60400000005</v>
      </c>
      <c r="D837">
        <v>3097179.9019999998</v>
      </c>
      <c r="E837">
        <v>632.14949999999999</v>
      </c>
      <c r="F837">
        <v>5.2</v>
      </c>
      <c r="G837">
        <v>0</v>
      </c>
      <c r="H837" t="s">
        <v>176</v>
      </c>
      <c r="I837">
        <v>0</v>
      </c>
      <c r="J837" s="5">
        <f t="shared" si="179"/>
        <v>1</v>
      </c>
      <c r="K837" s="5">
        <f t="shared" ca="1" si="180"/>
        <v>50.95</v>
      </c>
      <c r="L837" s="5">
        <f ca="1">IF($A$2=0,
    IFERROR(L836,
        MAX('1D'!$D$16,
            POWER((ABS(K837)^2)/('1D'!$I$5*MAX(F837,
                        0.1)^2),
                1/3))),
    IF(IFERROR(V836,
            0)=0,
        IFERROR(L836,
            MAX('1D'!$D$16,
                POWER((ABS(K837)^2)/('1D'!$I$5*MAX(F837,
                            0.1)^2),
                    1/3))),
        IF(OR(IFERROR(L837,
                    0)=0,
                IFERROR(S836,
                    0)&lt;1,
                IFERROR(S837,
                    0)&lt;1),
            MAX('1D'!$D$16,
                POWER((ABS(K837)^2)/('1D'!$I$5*MAX(F837,
                            0.1)^2),
                    1/3)),
            IF(IFERROR(U837,
                    0)&gt;0,
                MAX('1D'!$D$16,
                    IFERROR(L837,
                        0)+((IFERROR(U837,
                                0))*'1D'!$D$18*IF((IFERROR(S837,
                                    0))&lt;1,
                            1,
                            -1))),
                IF(IFERROR(U837,
                        0)&lt;0,
                    IF(ABS((MAX('1D'!$D$16,
                                    POWER((ABS(K837)^2)/('1D'!$I$5*MAX(F837,
                                                0.1)^2),
                                        1/3)))-IFERROR(L837,
                                0))&gt;'1D'!$D$19,
                        MAX('1D'!$D$16,
                            IF((MAX('1D'!$D$16,
                                        POWER((ABS(K837)^2)/('1D'!$I$5*MAX(F837,
                                                    0.1)^2),
                                            1/3)))&gt;IFERROR(L837,
                                    0),
                                MIN((MAX('1D'!$D$16,
                                            POWER((ABS(K837)^2)/('1D'!$I$5*MAX(F837,
                                                        0.1)^2),
                                                1/3))),
                                    IFERROR(L837,
                                        0)+(MIN(ABS(IFERROR(U837,
                                                    0))*'1D'!$D$18,
                                            ABS((MAX('1D'!$D$16,
                                                        POWER((ABS(K837)^2)/('1D'!$I$5*MAX(F837,
                                                                    0.1)^2),
                                                            1/3)))-IFERROR(L837,
                                                    0))))),
                                MAX((MAX('1D'!$D$16,
                                            POWER((ABS(K837)^2)/('1D'!$I$5*MAX(F837,
                                                        0.1)^2),
                                                1/3))),
                                    IFERROR(L837,
                                        0)-(MIN(ABS(IFERROR(U837,
                                                    0))*'1D'!$D$18,
                                            ABS((MAX('1D'!$D$16,
                                                        POWER((ABS(K837)^2)/('1D'!$I$5*MAX(F837,
                                                                    0.1)^2),
                                                            1/3)))-IFERROR(L837,
                                                    0))))))),
                        MAX('1D'!$D$16,
                            POWER((ABS(K837)^2)/('1D'!$I$5*MAX(F837,
                                        0.1)^2),
                                1/3))),
                    MAX('1D'!$D$16,
                        IFERROR(L837,
                            0)))))))</f>
        <v>2.0411692021517887</v>
      </c>
      <c r="M837" s="5">
        <f t="shared" ca="1" si="168"/>
        <v>10.614079851189301</v>
      </c>
      <c r="N837" s="5">
        <f t="shared" ca="1" si="169"/>
        <v>1.1434704692804873</v>
      </c>
      <c r="O837" s="5">
        <f t="shared" ca="1" si="170"/>
        <v>4.8002276894771132</v>
      </c>
      <c r="P837" s="5">
        <f t="shared" ca="1" si="171"/>
        <v>634.19066920215175</v>
      </c>
      <c r="Q837" s="5">
        <f ca="1">P837+((ABS(K837)/MAX(((F837)+(G837)*(L837))*(L837),
            0.000001))^2)/(2*'1D'!$I$5)</f>
        <v>635.3650925390948</v>
      </c>
      <c r="R837" s="5">
        <f ca="1">((ABS(K837)*'1D'!$D$6)/(MAX(((F837)+(G837)*(L837))*(L837),
            0.000001)*MAX(((((F837)+(G837)*(L837))*(L837))/MAX((F837)+2*(L837)*SQRT(1+(G837)^2),
                    0.000001))^(2/3),
            0.000001)))^2</f>
        <v>4.3358367565141456E-3</v>
      </c>
      <c r="S837" s="5">
        <f ca="1">ABS(ABS(K837)/MAX(((F837)+(G837)*(L837))*(L837),
        0.000001))/SQRT('1D'!$I$5*MAX((((F837)+(G837)*(L837))*(L837))/MAX((F837)+2*(G837)*(L837),
            0.000001),
        0.000001))</f>
        <v>1.0727235886044055</v>
      </c>
      <c r="T837" s="5">
        <f ca="1">((F837)*(L837)^2)/2+(G837)*(L837)^3/3+(ABS(K837)^2)/('1D'!$I$5*MAX(((F837)+(G837)*(L837))*(L837),
        0.000001))</f>
        <v>35.763412605541333</v>
      </c>
      <c r="U837" s="5">
        <f ca="1">IF($A$2=0,
    0,
    IFERROR(Q836-(((R836+R837)/2)*J837)-(IF(O836&gt;O837,
                '1D'!$D$8*((O836^2-O837^2)/(2*'1D'!$I$5)),
                '1D'!$D$9*((O837^2-O836^2)/(2*'1D'!$I$5)))+('1D'!$D$10*(ABS(I837)/90)*(MAX(O836^2,
                        O837^2)/(2*'1D'!$I$5))))-Q837,
        0))</f>
        <v>-3.8358367564796936E-3</v>
      </c>
      <c r="V837" s="5">
        <f ca="1">IF($A$2=0,
    1,
    IF(IFERROR(V836,
            0)=0,
        0,
        IFERROR(IF(ROUND(S837,
                    3)=1,
                1,
                IF(AND(ABS(U837)&lt;'1D'!$D$19,
                        S837&gt;1),
                    1,
                    0)),
            0)))</f>
        <v>0</v>
      </c>
      <c r="W837" s="5">
        <f ca="1">IF($A$2=0,
    MAX(MAX('1D'!$D$16,
            MAX('1D'!$D$16,
                POWER((ABS(K837)^2)/('1D'!$I$5*MAX(F837,
                            0.1)^2),
                    1/3))),
        IFERROR(W1396,
            MAX(MAX('1D'!$D$16,
                    MAX('1D'!$D$16,
                        POWER((ABS(K837)^2)/('1D'!$I$5*MAX(F837,
                                    0.1)^2),
                            1/3))),
                ($L$2)-E1396))),
    IF(IFERROR(AG838,
            0)=0,
        MAX(MAX('1D'!$D$16,
                MAX('1D'!$D$16,
                    POWER((ABS(K837)^2)/('1D'!$I$5*MAX(F837,
                                0.1)^2),
                        1/3))),
            IFERROR(W1396,
                MAX(MAX('1D'!$D$16,
                        MAX('1D'!$D$16,
                            POWER((ABS(K837)^2)/('1D'!$I$5*MAX(F837,
                                        0.1)^2),
                                1/3))),
                    ($L$2)-E1396))),
        IF(IFERROR(W837,
                0)=0,
            MAX(MAX('1D'!$D$16,
                    MAX('1D'!$D$16,
                        POWER((ABS(K837)^2)/('1D'!$I$5*MAX(F837,
                                    0.1)^2),
                            1/3))),
                IFERROR(W1396,
                    MAX(MAX('1D'!$D$16,
                            MAX('1D'!$D$16,
                                POWER((ABS(K837)^2)/('1D'!$I$5*MAX(F837,
                                            0.1)^2),
                                    1/3))),
                        ($L$2)-E1396))),
            IF(OR(IFERROR(AD837,
                        0)&gt;=1,
                    IFERROR(AD838,
                        0)&gt;=1),
                MAX('1D'!$D$16,
                    MAX('1D'!$D$16,
                        POWER((ABS(K837)^2)/('1D'!$I$5*MAX(F837,
                                    0.1)^2),
                            1/3))),
                IF(ABS(IFERROR(AF837,
                            0))&lt;'1D'!$D$19,
                    MAX(MAX('1D'!$D$16,
                            MAX('1D'!$D$16,
                                POWER((ABS(K837)^2)/('1D'!$I$5*MAX(F837,
                                            0.1)^2),
                                    1/3))),
                        IFERROR(W837,
                            0)),
                    MAX(MAX('1D'!$D$16,
                            MAX('1D'!$D$16,
                                POWER((ABS(K837)^2)/('1D'!$I$5*MAX(F837,
                                            0.1)^2),
                                    1/3))),
                        (IFERROR(W837,
                                0))+((IFERROR(AF837,
                                    0))*'1D'!$D$18)))))))</f>
        <v>2.1389677043987478</v>
      </c>
      <c r="X837" s="5">
        <f t="shared" ca="1" si="172"/>
        <v>11.122632062873489</v>
      </c>
      <c r="Y837" s="5">
        <f t="shared" ca="1" si="173"/>
        <v>1.1735290000551568</v>
      </c>
      <c r="Z837" s="5">
        <f t="shared" ca="1" si="174"/>
        <v>4.5807502857230418</v>
      </c>
      <c r="AA837" s="5">
        <f t="shared" ca="1" si="175"/>
        <v>634.28846770439873</v>
      </c>
      <c r="AB837" s="5">
        <f ca="1">AA837+((ABS(K837)/MAX(((F837)+(G837)*(W837))*(W837),
            0.000001))^2)/(2*'1D'!$I$5)</f>
        <v>635.3579515565981</v>
      </c>
      <c r="AC837" s="5">
        <f ca="1">((ABS(K837)*'1D'!$D$6)/(MAX(((F837)+(G837)*(W837))*(W837),
            0.000001)*MAX(((((F837)+(G837)*(W837))*(W837))/MAX((F837)+2*(W837)*SQRT(1+(G837)^2),
                    0.000001))^(2/3),
            0.000001)))^2</f>
        <v>3.8141460404132466E-3</v>
      </c>
      <c r="AD837" s="5">
        <f ca="1">ABS(ABS(K837)/MAX(((F837)+(G837)*(W837))*(W837),
        0.000001))/SQRT('1D'!$I$5*MAX((((F837)+(G837)*(W837))*(W837))/MAX((F837)+2*(G837)*(W837),
            0.000001),
        0.000001))</f>
        <v>1.0000000000000004</v>
      </c>
      <c r="AE837" s="5">
        <f ca="1">((F837)*(W837)^2)/2+(G837)*(W837)^3/3+(ABS(K837)^2)/('1D'!$I$5*MAX(((F837)+(G837)*(W837))*(W837),
        0.000001))</f>
        <v>35.686426155594638</v>
      </c>
      <c r="AF837" s="5">
        <f ca="1">IF($A$2=0,
    0,
    IFERROR(AB838+(((AC837+AC838)/2)*J838)+(IF(Z837&gt;Z838,
                '1D'!$D$8*((Z837^2-Z838^2)/(2*'1D'!$I$5)),
                '1D'!$D$9*((Z838^2-Z837^2)/(2*'1D'!$I$5)))+('1D'!$D$10*(ABS(I838)/90)*(MAX(Z837^2,
                        Z838^2)/(2*'1D'!$I$5))))-AB837,
        0))</f>
        <v>3.3141460404522149E-3</v>
      </c>
      <c r="AG837" s="5">
        <f ca="1">IF($A$2=0,
    1,
    IF(IFERROR(AG838,
            0)=0,
        0,
        IFERROR(IF(OR(ROUND(AD837,
                        3)&gt;=1,
                    AND(ABS(AF837)&lt;'1D'!$D$19,
                        AD837&lt;1)),
                1,
                0),
            0)))</f>
        <v>1</v>
      </c>
      <c r="AH837" s="5">
        <f ca="1">IFERROR(IF('1D'!V32="Supercritical",
        MAX('1D'!$D$16,
            IFERROR(L837,
                MAX('1D'!$D$16,
                    POWER((ABS(K837)^2)/('1D'!$I$5*MAX(F837,
                                0.1)^2),
                        1/3)))),
        IF('1D'!V32="Subcritical",
            MAX('1D'!$D$16,
                IFERROR(W837,
                    MAX('1D'!$D$16,
                        POWER((ABS(K837)^2)/('1D'!$I$5*MAX(F837,
                                    0.1)^2),
                            1/3)))),
            IF(IFERROR(T837,
                    -1E+99)&gt;=IFERROR(AE837,
                    -1E+99),
                MAX('1D'!$D$16,
                    IFERROR(L837,
                        MAX('1D'!$D$16,
                            POWER((ABS(K837)^2)/('1D'!$I$5*MAX(F837,
                                        0.1)^2),
                                1/3)))),
                MAX('1D'!$D$16,
                    IFERROR(W837,
                        MAX('1D'!$D$16,
                            POWER((ABS(K837)^2)/('1D'!$I$5*MAX(F837,
                                        0.1)^2),
                                1/3))))))),
    MAX('1D'!$D$16,
        POWER((ABS(K837)^2)/('1D'!$I$5*MAX(F837,
                    0.1)^2),
            1/3)))</f>
        <v>2.0411692021517887</v>
      </c>
      <c r="AI837" s="5">
        <f t="shared" ca="1" si="176"/>
        <v>634.19066920215175</v>
      </c>
      <c r="AJ837" s="5">
        <f ca="1">AI837+((ABS(K837)/MAX(((F837)+(G837)*(AH837))*(AH837),
            0.000001))^2)/(2*'1D'!$I$5)</f>
        <v>635.3650925390948</v>
      </c>
      <c r="AM837">
        <v>0</v>
      </c>
      <c r="AN837">
        <v>0</v>
      </c>
      <c r="AO837" s="5">
        <f t="shared" si="177"/>
        <v>0</v>
      </c>
      <c r="AP837" s="5">
        <f t="shared" si="181"/>
        <v>0</v>
      </c>
      <c r="AQ837" s="5">
        <f ca="1">ABS(ABS(K837)/MAX(((F837)+(G837)*(AH837))*(AH837),
        0.000001))/SQRT('1D'!$I$5*MAX((((F837)+(G837)*(AH837))*(AH837))/MAX((F837)+2*(G837)*(AH837),
            0.000001),
        0.000001))</f>
        <v>1.0727235886044055</v>
      </c>
      <c r="AR837" s="5" t="str">
        <f t="shared" ca="1" si="178"/>
        <v>Supercritical</v>
      </c>
      <c r="AS837" s="5">
        <f ca="1">((ABS(K837)*'1D'!$D$6)/(MAX(((F837)+(G837)*(AH837))*(AH837),
            0.000001)*MAX(((((F837)+(G837)*(AH837))*(AH837))/MAX((F837)+2*(AH837)*SQRT(1+(G837)^2),
                    0.000001))^(2/3),
            0.000001)))^2</f>
        <v>4.3358367565141456E-3</v>
      </c>
    </row>
    <row r="838" spans="1:45" x14ac:dyDescent="0.35">
      <c r="A838">
        <v>829</v>
      </c>
      <c r="B838">
        <v>827.99599999999998</v>
      </c>
      <c r="C838">
        <v>616088.56200000003</v>
      </c>
      <c r="D838">
        <v>3097178.9029999999</v>
      </c>
      <c r="E838">
        <v>632.149</v>
      </c>
      <c r="F838">
        <v>5.2</v>
      </c>
      <c r="G838">
        <v>0</v>
      </c>
      <c r="H838" t="s">
        <v>176</v>
      </c>
      <c r="I838">
        <v>0</v>
      </c>
      <c r="J838" s="5">
        <f t="shared" si="179"/>
        <v>1</v>
      </c>
      <c r="K838" s="5">
        <f t="shared" ca="1" si="180"/>
        <v>50.95</v>
      </c>
      <c r="L838" s="5">
        <f ca="1">IF($A$2=0,
    IFERROR(L837,
        MAX('1D'!$D$16,
            POWER((ABS(K838)^2)/('1D'!$I$5*MAX(F838,
                        0.1)^2),
                1/3))),
    IF(IFERROR(V837,
            0)=0,
        IFERROR(L837,
            MAX('1D'!$D$16,
                POWER((ABS(K838)^2)/('1D'!$I$5*MAX(F838,
                            0.1)^2),
                    1/3))),
        IF(OR(IFERROR(L838,
                    0)=0,
                IFERROR(S837,
                    0)&lt;1,
                IFERROR(S838,
                    0)&lt;1),
            MAX('1D'!$D$16,
                POWER((ABS(K838)^2)/('1D'!$I$5*MAX(F838,
                            0.1)^2),
                    1/3)),
            IF(IFERROR(U838,
                    0)&gt;0,
                MAX('1D'!$D$16,
                    IFERROR(L838,
                        0)+((IFERROR(U838,
                                0))*'1D'!$D$18*IF((IFERROR(S838,
                                    0))&lt;1,
                            1,
                            -1))),
                IF(IFERROR(U838,
                        0)&lt;0,
                    IF(ABS((MAX('1D'!$D$16,
                                    POWER((ABS(K838)^2)/('1D'!$I$5*MAX(F838,
                                                0.1)^2),
                                        1/3)))-IFERROR(L838,
                                0))&gt;'1D'!$D$19,
                        MAX('1D'!$D$16,
                            IF((MAX('1D'!$D$16,
                                        POWER((ABS(K838)^2)/('1D'!$I$5*MAX(F838,
                                                    0.1)^2),
                                            1/3)))&gt;IFERROR(L838,
                                    0),
                                MIN((MAX('1D'!$D$16,
                                            POWER((ABS(K838)^2)/('1D'!$I$5*MAX(F838,
                                                        0.1)^2),
                                                1/3))),
                                    IFERROR(L838,
                                        0)+(MIN(ABS(IFERROR(U838,
                                                    0))*'1D'!$D$18,
                                            ABS((MAX('1D'!$D$16,
                                                        POWER((ABS(K838)^2)/('1D'!$I$5*MAX(F838,
                                                                    0.1)^2),
                                                            1/3)))-IFERROR(L838,
                                                    0))))),
                                MAX((MAX('1D'!$D$16,
                                            POWER((ABS(K838)^2)/('1D'!$I$5*MAX(F838,
                                                        0.1)^2),
                                                1/3))),
                                    IFERROR(L838,
                                        0)-(MIN(ABS(IFERROR(U838,
                                                    0))*'1D'!$D$18,
                                            ABS((MAX('1D'!$D$16,
                                                        POWER((ABS(K838)^2)/('1D'!$I$5*MAX(F838,
                                                                    0.1)^2),
                                                            1/3)))-IFERROR(L838,
                                                    0))))))),
                        MAX('1D'!$D$16,
                            POWER((ABS(K838)^2)/('1D'!$I$5*MAX(F838,
                                        0.1)^2),
                                1/3))),
                    MAX('1D'!$D$16,
                        IFERROR(L838,
                            0)))))))</f>
        <v>2.0411692021517887</v>
      </c>
      <c r="M838" s="5">
        <f t="shared" ca="1" si="168"/>
        <v>10.614079851189301</v>
      </c>
      <c r="N838" s="5">
        <f t="shared" ca="1" si="169"/>
        <v>1.1434704692804873</v>
      </c>
      <c r="O838" s="5">
        <f t="shared" ca="1" si="170"/>
        <v>4.8002276894771132</v>
      </c>
      <c r="P838" s="5">
        <f t="shared" ca="1" si="171"/>
        <v>634.19016920215176</v>
      </c>
      <c r="Q838" s="5">
        <f ca="1">P838+((ABS(K838)/MAX(((F838)+(G838)*(L838))*(L838),
            0.000001))^2)/(2*'1D'!$I$5)</f>
        <v>635.36459253909482</v>
      </c>
      <c r="R838" s="5">
        <f ca="1">((ABS(K838)*'1D'!$D$6)/(MAX(((F838)+(G838)*(L838))*(L838),
            0.000001)*MAX(((((F838)+(G838)*(L838))*(L838))/MAX((F838)+2*(L838)*SQRT(1+(G838)^2),
                    0.000001))^(2/3),
            0.000001)))^2</f>
        <v>4.3358367565141456E-3</v>
      </c>
      <c r="S838" s="5">
        <f ca="1">ABS(ABS(K838)/MAX(((F838)+(G838)*(L838))*(L838),
        0.000001))/SQRT('1D'!$I$5*MAX((((F838)+(G838)*(L838))*(L838))/MAX((F838)+2*(G838)*(L838),
            0.000001),
        0.000001))</f>
        <v>1.0727235886044055</v>
      </c>
      <c r="T838" s="5">
        <f ca="1">((F838)*(L838)^2)/2+(G838)*(L838)^3/3+(ABS(K838)^2)/('1D'!$I$5*MAX(((F838)+(G838)*(L838))*(L838),
        0.000001))</f>
        <v>35.763412605541333</v>
      </c>
      <c r="U838" s="5">
        <f ca="1">IF($A$2=0,
    0,
    IFERROR(Q837-(((R837+R838)/2)*J838)-(IF(O837&gt;O838,
                '1D'!$D$8*((O837^2-O838^2)/(2*'1D'!$I$5)),
                '1D'!$D$9*((O838^2-O837^2)/(2*'1D'!$I$5)))+('1D'!$D$10*(ABS(I838)/90)*(MAX(O837^2,
                        O838^2)/(2*'1D'!$I$5))))-Q838,
        0))</f>
        <v>-3.8358367564796936E-3</v>
      </c>
      <c r="V838" s="5">
        <f ca="1">IF($A$2=0,
    1,
    IF(IFERROR(V837,
            0)=0,
        0,
        IFERROR(IF(ROUND(S838,
                    3)=1,
                1,
                IF(AND(ABS(U838)&lt;'1D'!$D$19,
                        S838&gt;1),
                    1,
                    0)),
            0)))</f>
        <v>0</v>
      </c>
      <c r="W838" s="5">
        <f ca="1">IF($A$2=0,
    MAX(MAX('1D'!$D$16,
            MAX('1D'!$D$16,
                POWER((ABS(K838)^2)/('1D'!$I$5*MAX(F838,
                            0.1)^2),
                    1/3))),
        IFERROR(W1396,
            MAX(MAX('1D'!$D$16,
                    MAX('1D'!$D$16,
                        POWER((ABS(K838)^2)/('1D'!$I$5*MAX(F838,
                                    0.1)^2),
                            1/3))),
                ($L$2)-E1396))),
    IF(IFERROR(AG839,
            0)=0,
        MAX(MAX('1D'!$D$16,
                MAX('1D'!$D$16,
                    POWER((ABS(K838)^2)/('1D'!$I$5*MAX(F838,
                                0.1)^2),
                        1/3))),
            IFERROR(W1396,
                MAX(MAX('1D'!$D$16,
                        MAX('1D'!$D$16,
                            POWER((ABS(K838)^2)/('1D'!$I$5*MAX(F838,
                                        0.1)^2),
                                1/3))),
                    ($L$2)-E1396))),
        IF(IFERROR(W838,
                0)=0,
            MAX(MAX('1D'!$D$16,
                    MAX('1D'!$D$16,
                        POWER((ABS(K838)^2)/('1D'!$I$5*MAX(F838,
                                    0.1)^2),
                            1/3))),
                IFERROR(W1396,
                    MAX(MAX('1D'!$D$16,
                            MAX('1D'!$D$16,
                                POWER((ABS(K838)^2)/('1D'!$I$5*MAX(F838,
                                            0.1)^2),
                                    1/3))),
                        ($L$2)-E1396))),
            IF(OR(IFERROR(AD838,
                        0)&gt;=1,
                    IFERROR(AD839,
                        0)&gt;=1),
                MAX('1D'!$D$16,
                    MAX('1D'!$D$16,
                        POWER((ABS(K838)^2)/('1D'!$I$5*MAX(F838,
                                    0.1)^2),
                            1/3))),
                IF(ABS(IFERROR(AF838,
                            0))&lt;'1D'!$D$19,
                    MAX(MAX('1D'!$D$16,
                            MAX('1D'!$D$16,
                                POWER((ABS(K838)^2)/('1D'!$I$5*MAX(F838,
                                            0.1)^2),
                                    1/3))),
                        IFERROR(W838,
                            0)),
                    MAX(MAX('1D'!$D$16,
                            MAX('1D'!$D$16,
                                POWER((ABS(K838)^2)/('1D'!$I$5*MAX(F838,
                                            0.1)^2),
                                    1/3))),
                        (IFERROR(W838,
                                0))+((IFERROR(AF838,
                                    0))*'1D'!$D$18)))))))</f>
        <v>2.1389677043987478</v>
      </c>
      <c r="X838" s="5">
        <f t="shared" ca="1" si="172"/>
        <v>11.122632062873489</v>
      </c>
      <c r="Y838" s="5">
        <f t="shared" ca="1" si="173"/>
        <v>1.1735290000551568</v>
      </c>
      <c r="Z838" s="5">
        <f t="shared" ca="1" si="174"/>
        <v>4.5807502857230418</v>
      </c>
      <c r="AA838" s="5">
        <f t="shared" ca="1" si="175"/>
        <v>634.28796770439874</v>
      </c>
      <c r="AB838" s="5">
        <f ca="1">AA838+((ABS(K838)/MAX(((F838)+(G838)*(W838))*(W838),
            0.000001))^2)/(2*'1D'!$I$5)</f>
        <v>635.35745155659811</v>
      </c>
      <c r="AC838" s="5">
        <f ca="1">((ABS(K838)*'1D'!$D$6)/(MAX(((F838)+(G838)*(W838))*(W838),
            0.000001)*MAX(((((F838)+(G838)*(W838))*(W838))/MAX((F838)+2*(W838)*SQRT(1+(G838)^2),
                    0.000001))^(2/3),
            0.000001)))^2</f>
        <v>3.8141460404132466E-3</v>
      </c>
      <c r="AD838" s="5">
        <f ca="1">ABS(ABS(K838)/MAX(((F838)+(G838)*(W838))*(W838),
        0.000001))/SQRT('1D'!$I$5*MAX((((F838)+(G838)*(W838))*(W838))/MAX((F838)+2*(G838)*(W838),
            0.000001),
        0.000001))</f>
        <v>1.0000000000000004</v>
      </c>
      <c r="AE838" s="5">
        <f ca="1">((F838)*(W838)^2)/2+(G838)*(W838)^3/3+(ABS(K838)^2)/('1D'!$I$5*MAX(((F838)+(G838)*(W838))*(W838),
        0.000001))</f>
        <v>35.686426155594638</v>
      </c>
      <c r="AF838" s="5">
        <f ca="1">IF($A$2=0,
    0,
    IFERROR(AB839+(((AC838+AC839)/2)*J839)+(IF(Z838&gt;Z839,
                '1D'!$D$8*((Z838^2-Z839^2)/(2*'1D'!$I$5)),
                '1D'!$D$9*((Z839^2-Z838^2)/(2*'1D'!$I$5)))+('1D'!$D$10*(ABS(I839)/90)*(MAX(Z838^2,
                        Z839^2)/(2*'1D'!$I$5))))-AB838,
        0))</f>
        <v>3.4157470064428708E-3</v>
      </c>
      <c r="AG838" s="5">
        <f ca="1">IF($A$2=0,
    1,
    IF(IFERROR(AG839,
            0)=0,
        0,
        IFERROR(IF(OR(ROUND(AD838,
                        3)&gt;=1,
                    AND(ABS(AF838)&lt;'1D'!$D$19,
                        AD838&lt;1)),
                1,
                0),
            0)))</f>
        <v>1</v>
      </c>
      <c r="AH838" s="5">
        <f ca="1">IFERROR(IF('1D'!V32="Supercritical",
        MAX('1D'!$D$16,
            IFERROR(L838,
                MAX('1D'!$D$16,
                    POWER((ABS(K838)^2)/('1D'!$I$5*MAX(F838,
                                0.1)^2),
                        1/3)))),
        IF('1D'!V32="Subcritical",
            MAX('1D'!$D$16,
                IFERROR(W838,
                    MAX('1D'!$D$16,
                        POWER((ABS(K838)^2)/('1D'!$I$5*MAX(F838,
                                    0.1)^2),
                            1/3)))),
            IF(IFERROR(T838,
                    -1E+99)&gt;=IFERROR(AE838,
                    -1E+99),
                MAX('1D'!$D$16,
                    IFERROR(L838,
                        MAX('1D'!$D$16,
                            POWER((ABS(K838)^2)/('1D'!$I$5*MAX(F838,
                                        0.1)^2),
                                1/3)))),
                MAX('1D'!$D$16,
                    IFERROR(W838,
                        MAX('1D'!$D$16,
                            POWER((ABS(K838)^2)/('1D'!$I$5*MAX(F838,
                                        0.1)^2),
                                1/3))))))),
    MAX('1D'!$D$16,
        POWER((ABS(K838)^2)/('1D'!$I$5*MAX(F838,
                    0.1)^2),
            1/3)))</f>
        <v>2.0411692021517887</v>
      </c>
      <c r="AI838" s="5">
        <f t="shared" ca="1" si="176"/>
        <v>634.19016920215176</v>
      </c>
      <c r="AJ838" s="5">
        <f ca="1">AI838+((ABS(K838)/MAX(((F838)+(G838)*(AH838))*(AH838),
            0.000001))^2)/(2*'1D'!$I$5)</f>
        <v>635.36459253909482</v>
      </c>
      <c r="AM838">
        <v>0</v>
      </c>
      <c r="AN838">
        <v>0</v>
      </c>
      <c r="AO838" s="5">
        <f t="shared" si="177"/>
        <v>0</v>
      </c>
      <c r="AP838" s="5">
        <f t="shared" si="181"/>
        <v>0</v>
      </c>
      <c r="AQ838" s="5">
        <f ca="1">ABS(ABS(K838)/MAX(((F838)+(G838)*(AH838))*(AH838),
        0.000001))/SQRT('1D'!$I$5*MAX((((F838)+(G838)*(AH838))*(AH838))/MAX((F838)+2*(G838)*(AH838),
            0.000001),
        0.000001))</f>
        <v>1.0727235886044055</v>
      </c>
      <c r="AR838" s="5" t="str">
        <f t="shared" ca="1" si="178"/>
        <v>Supercritical</v>
      </c>
      <c r="AS838" s="5">
        <f ca="1">((ABS(K838)*'1D'!$D$6)/(MAX(((F838)+(G838)*(AH838))*(AH838),
            0.000001)*MAX(((((F838)+(G838)*(AH838))*(AH838))/MAX((F838)+2*(AH838)*SQRT(1+(G838)^2),
                    0.000001))^(2/3),
            0.000001)))^2</f>
        <v>4.3358367565141456E-3</v>
      </c>
    </row>
    <row r="839" spans="1:45" x14ac:dyDescent="0.35">
      <c r="A839">
        <v>830</v>
      </c>
      <c r="B839">
        <v>828.99599999999998</v>
      </c>
      <c r="C839">
        <v>616088.52</v>
      </c>
      <c r="D839">
        <v>3097177.9040000001</v>
      </c>
      <c r="E839">
        <v>632.14850000000001</v>
      </c>
      <c r="F839">
        <v>5.2</v>
      </c>
      <c r="G839">
        <v>0</v>
      </c>
      <c r="H839" t="s">
        <v>176</v>
      </c>
      <c r="I839">
        <v>5.7000000000000002E-2</v>
      </c>
      <c r="J839" s="5">
        <f t="shared" si="179"/>
        <v>1</v>
      </c>
      <c r="K839" s="5">
        <f t="shared" ca="1" si="180"/>
        <v>50.95</v>
      </c>
      <c r="L839" s="5">
        <f ca="1">IF($A$2=0,
    IFERROR(L838,
        MAX('1D'!$D$16,
            POWER((ABS(K839)^2)/('1D'!$I$5*MAX(F839,
                        0.1)^2),
                1/3))),
    IF(IFERROR(V838,
            0)=0,
        IFERROR(L838,
            MAX('1D'!$D$16,
                POWER((ABS(K839)^2)/('1D'!$I$5*MAX(F839,
                            0.1)^2),
                    1/3))),
        IF(OR(IFERROR(L839,
                    0)=0,
                IFERROR(S838,
                    0)&lt;1,
                IFERROR(S839,
                    0)&lt;1),
            MAX('1D'!$D$16,
                POWER((ABS(K839)^2)/('1D'!$I$5*MAX(F839,
                            0.1)^2),
                    1/3)),
            IF(IFERROR(U839,
                    0)&gt;0,
                MAX('1D'!$D$16,
                    IFERROR(L839,
                        0)+((IFERROR(U839,
                                0))*'1D'!$D$18*IF((IFERROR(S839,
                                    0))&lt;1,
                            1,
                            -1))),
                IF(IFERROR(U839,
                        0)&lt;0,
                    IF(ABS((MAX('1D'!$D$16,
                                    POWER((ABS(K839)^2)/('1D'!$I$5*MAX(F839,
                                                0.1)^2),
                                        1/3)))-IFERROR(L839,
                                0))&gt;'1D'!$D$19,
                        MAX('1D'!$D$16,
                            IF((MAX('1D'!$D$16,
                                        POWER((ABS(K839)^2)/('1D'!$I$5*MAX(F839,
                                                    0.1)^2),
                                            1/3)))&gt;IFERROR(L839,
                                    0),
                                MIN((MAX('1D'!$D$16,
                                            POWER((ABS(K839)^2)/('1D'!$I$5*MAX(F839,
                                                        0.1)^2),
                                                1/3))),
                                    IFERROR(L839,
                                        0)+(MIN(ABS(IFERROR(U839,
                                                    0))*'1D'!$D$18,
                                            ABS((MAX('1D'!$D$16,
                                                        POWER((ABS(K839)^2)/('1D'!$I$5*MAX(F839,
                                                                    0.1)^2),
                                                            1/3)))-IFERROR(L839,
                                                    0))))),
                                MAX((MAX('1D'!$D$16,
                                            POWER((ABS(K839)^2)/('1D'!$I$5*MAX(F839,
                                                        0.1)^2),
                                                1/3))),
                                    IFERROR(L839,
                                        0)-(MIN(ABS(IFERROR(U839,
                                                    0))*'1D'!$D$18,
                                            ABS((MAX('1D'!$D$16,
                                                        POWER((ABS(K839)^2)/('1D'!$I$5*MAX(F839,
                                                                    0.1)^2),
                                                            1/3)))-IFERROR(L839,
                                                    0))))))),
                        MAX('1D'!$D$16,
                            POWER((ABS(K839)^2)/('1D'!$I$5*MAX(F839,
                                        0.1)^2),
                                1/3))),
                    MAX('1D'!$D$16,
                        IFERROR(L839,
                            0)))))))</f>
        <v>2.0411692021517887</v>
      </c>
      <c r="M839" s="5">
        <f t="shared" ca="1" si="168"/>
        <v>10.614079851189301</v>
      </c>
      <c r="N839" s="5">
        <f t="shared" ca="1" si="169"/>
        <v>1.1434704692804873</v>
      </c>
      <c r="O839" s="5">
        <f t="shared" ca="1" si="170"/>
        <v>4.8002276894771132</v>
      </c>
      <c r="P839" s="5">
        <f t="shared" ca="1" si="171"/>
        <v>634.18966920215178</v>
      </c>
      <c r="Q839" s="5">
        <f ca="1">P839+((ABS(K839)/MAX(((F839)+(G839)*(L839))*(L839),
            0.000001))^2)/(2*'1D'!$I$5)</f>
        <v>635.36409253909483</v>
      </c>
      <c r="R839" s="5">
        <f ca="1">((ABS(K839)*'1D'!$D$6)/(MAX(((F839)+(G839)*(L839))*(L839),
            0.000001)*MAX(((((F839)+(G839)*(L839))*(L839))/MAX((F839)+2*(L839)*SQRT(1+(G839)^2),
                    0.000001))^(2/3),
            0.000001)))^2</f>
        <v>4.3358367565141456E-3</v>
      </c>
      <c r="S839" s="5">
        <f ca="1">ABS(ABS(K839)/MAX(((F839)+(G839)*(L839))*(L839),
        0.000001))/SQRT('1D'!$I$5*MAX((((F839)+(G839)*(L839))*(L839))/MAX((F839)+2*(G839)*(L839),
            0.000001),
        0.000001))</f>
        <v>1.0727235886044055</v>
      </c>
      <c r="T839" s="5">
        <f ca="1">((F839)*(L839)^2)/2+(G839)*(L839)^3/3+(ABS(K839)^2)/('1D'!$I$5*MAX(((F839)+(G839)*(L839))*(L839),
        0.000001))</f>
        <v>35.763412605541333</v>
      </c>
      <c r="U839" s="5">
        <f ca="1">IF($A$2=0,
    0,
    IFERROR(Q838-(((R838+R839)/2)*J839)-(IF(O838&gt;O839,
                '1D'!$D$8*((O838^2-O839^2)/(2*'1D'!$I$5)),
                '1D'!$D$9*((O839^2-O838^2)/(2*'1D'!$I$5)))+('1D'!$D$10*(ABS(I839)/90)*(MAX(O838^2,
                        O839^2)/(2*'1D'!$I$5))))-Q839,
        0))</f>
        <v>-3.9474069734524164E-3</v>
      </c>
      <c r="V839" s="5">
        <f ca="1">IF($A$2=0,
    1,
    IF(IFERROR(V838,
            0)=0,
        0,
        IFERROR(IF(ROUND(S839,
                    3)=1,
                1,
                IF(AND(ABS(U839)&lt;'1D'!$D$19,
                        S839&gt;1),
                    1,
                    0)),
            0)))</f>
        <v>0</v>
      </c>
      <c r="W839" s="5">
        <f ca="1">IF($A$2=0,
    MAX(MAX('1D'!$D$16,
            MAX('1D'!$D$16,
                POWER((ABS(K839)^2)/('1D'!$I$5*MAX(F839,
                            0.1)^2),
                    1/3))),
        IFERROR(W1396,
            MAX(MAX('1D'!$D$16,
                    MAX('1D'!$D$16,
                        POWER((ABS(K839)^2)/('1D'!$I$5*MAX(F839,
                                    0.1)^2),
                            1/3))),
                ($L$2)-E1396))),
    IF(IFERROR(AG840,
            0)=0,
        MAX(MAX('1D'!$D$16,
                MAX('1D'!$D$16,
                    POWER((ABS(K839)^2)/('1D'!$I$5*MAX(F839,
                                0.1)^2),
                        1/3))),
            IFERROR(W1396,
                MAX(MAX('1D'!$D$16,
                        MAX('1D'!$D$16,
                            POWER((ABS(K839)^2)/('1D'!$I$5*MAX(F839,
                                        0.1)^2),
                                1/3))),
                    ($L$2)-E1396))),
        IF(IFERROR(W839,
                0)=0,
            MAX(MAX('1D'!$D$16,
                    MAX('1D'!$D$16,
                        POWER((ABS(K839)^2)/('1D'!$I$5*MAX(F839,
                                    0.1)^2),
                            1/3))),
                IFERROR(W1396,
                    MAX(MAX('1D'!$D$16,
                            MAX('1D'!$D$16,
                                POWER((ABS(K839)^2)/('1D'!$I$5*MAX(F839,
                                            0.1)^2),
                                    1/3))),
                        ($L$2)-E1396))),
            IF(OR(IFERROR(AD839,
                        0)&gt;=1,
                    IFERROR(AD840,
                        0)&gt;=1),
                MAX('1D'!$D$16,
                    MAX('1D'!$D$16,
                        POWER((ABS(K839)^2)/('1D'!$I$5*MAX(F839,
                                    0.1)^2),
                            1/3))),
                IF(ABS(IFERROR(AF839,
                            0))&lt;'1D'!$D$19,
                    MAX(MAX('1D'!$D$16,
                            MAX('1D'!$D$16,
                                POWER((ABS(K839)^2)/('1D'!$I$5*MAX(F839,
                                            0.1)^2),
                                    1/3))),
                        IFERROR(W839,
                            0)),
                    MAX(MAX('1D'!$D$16,
                            MAX('1D'!$D$16,
                                POWER((ABS(K839)^2)/('1D'!$I$5*MAX(F839,
                                            0.1)^2),
                                    1/3))),
                        (IFERROR(W839,
                                0))+((IFERROR(AF839,
                                    0))*'1D'!$D$18)))))))</f>
        <v>2.1389677043987478</v>
      </c>
      <c r="X839" s="5">
        <f t="shared" ca="1" si="172"/>
        <v>11.122632062873489</v>
      </c>
      <c r="Y839" s="5">
        <f t="shared" ca="1" si="173"/>
        <v>1.1735290000551568</v>
      </c>
      <c r="Z839" s="5">
        <f t="shared" ca="1" si="174"/>
        <v>4.5807502857230418</v>
      </c>
      <c r="AA839" s="5">
        <f t="shared" ca="1" si="175"/>
        <v>634.28746770439875</v>
      </c>
      <c r="AB839" s="5">
        <f ca="1">AA839+((ABS(K839)/MAX(((F839)+(G839)*(W839))*(W839),
            0.000001))^2)/(2*'1D'!$I$5)</f>
        <v>635.35695155659812</v>
      </c>
      <c r="AC839" s="5">
        <f ca="1">((ABS(K839)*'1D'!$D$6)/(MAX(((F839)+(G839)*(W839))*(W839),
            0.000001)*MAX(((((F839)+(G839)*(W839))*(W839))/MAX((F839)+2*(W839)*SQRT(1+(G839)^2),
                    0.000001))^(2/3),
            0.000001)))^2</f>
        <v>3.8141460404132466E-3</v>
      </c>
      <c r="AD839" s="5">
        <f ca="1">ABS(ABS(K839)/MAX(((F839)+(G839)*(W839))*(W839),
        0.000001))/SQRT('1D'!$I$5*MAX((((F839)+(G839)*(W839))*(W839))/MAX((F839)+2*(G839)*(W839),
            0.000001),
        0.000001))</f>
        <v>1.0000000000000004</v>
      </c>
      <c r="AE839" s="5">
        <f ca="1">((F839)*(W839)^2)/2+(G839)*(W839)^3/3+(ABS(K839)^2)/('1D'!$I$5*MAX(((F839)+(G839)*(W839))*(W839),
        0.000001))</f>
        <v>35.686426155594638</v>
      </c>
      <c r="AF839" s="5">
        <f ca="1">IF($A$2=0,
    0,
    IFERROR(AB840+(((AC839+AC840)/2)*J840)+(IF(Z839&gt;Z840,
                '1D'!$D$8*((Z839^2-Z840^2)/(2*'1D'!$I$5)),
                '1D'!$D$9*((Z840^2-Z839^2)/(2*'1D'!$I$5)))+('1D'!$D$10*(ABS(I840)/90)*(MAX(Z839^2,
                        Z840^2)/(2*'1D'!$I$5))))-AB839,
        0))</f>
        <v>3.411932860331035E-3</v>
      </c>
      <c r="AG839" s="5">
        <f ca="1">IF($A$2=0,
    1,
    IF(IFERROR(AG840,
            0)=0,
        0,
        IFERROR(IF(OR(ROUND(AD839,
                        3)&gt;=1,
                    AND(ABS(AF839)&lt;'1D'!$D$19,
                        AD839&lt;1)),
                1,
                0),
            0)))</f>
        <v>1</v>
      </c>
      <c r="AH839" s="5">
        <f ca="1">IFERROR(IF('1D'!V32="Supercritical",
        MAX('1D'!$D$16,
            IFERROR(L839,
                MAX('1D'!$D$16,
                    POWER((ABS(K839)^2)/('1D'!$I$5*MAX(F839,
                                0.1)^2),
                        1/3)))),
        IF('1D'!V32="Subcritical",
            MAX('1D'!$D$16,
                IFERROR(W839,
                    MAX('1D'!$D$16,
                        POWER((ABS(K839)^2)/('1D'!$I$5*MAX(F839,
                                    0.1)^2),
                            1/3)))),
            IF(IFERROR(T839,
                    -1E+99)&gt;=IFERROR(AE839,
                    -1E+99),
                MAX('1D'!$D$16,
                    IFERROR(L839,
                        MAX('1D'!$D$16,
                            POWER((ABS(K839)^2)/('1D'!$I$5*MAX(F839,
                                        0.1)^2),
                                1/3)))),
                MAX('1D'!$D$16,
                    IFERROR(W839,
                        MAX('1D'!$D$16,
                            POWER((ABS(K839)^2)/('1D'!$I$5*MAX(F839,
                                        0.1)^2),
                                1/3))))))),
    MAX('1D'!$D$16,
        POWER((ABS(K839)^2)/('1D'!$I$5*MAX(F839,
                    0.1)^2),
            1/3)))</f>
        <v>2.0411692021517887</v>
      </c>
      <c r="AI839" s="5">
        <f t="shared" ca="1" si="176"/>
        <v>634.18966920215178</v>
      </c>
      <c r="AJ839" s="5">
        <f ca="1">AI839+((ABS(K839)/MAX(((F839)+(G839)*(AH839))*(AH839),
            0.000001))^2)/(2*'1D'!$I$5)</f>
        <v>635.36409253909483</v>
      </c>
      <c r="AM839">
        <v>0</v>
      </c>
      <c r="AN839">
        <v>0</v>
      </c>
      <c r="AO839" s="5">
        <f t="shared" si="177"/>
        <v>0</v>
      </c>
      <c r="AP839" s="5">
        <f t="shared" si="181"/>
        <v>0</v>
      </c>
      <c r="AQ839" s="5">
        <f ca="1">ABS(ABS(K839)/MAX(((F839)+(G839)*(AH839))*(AH839),
        0.000001))/SQRT('1D'!$I$5*MAX((((F839)+(G839)*(AH839))*(AH839))/MAX((F839)+2*(G839)*(AH839),
            0.000001),
        0.000001))</f>
        <v>1.0727235886044055</v>
      </c>
      <c r="AR839" s="5" t="str">
        <f t="shared" ca="1" si="178"/>
        <v>Supercritical</v>
      </c>
      <c r="AS839" s="5">
        <f ca="1">((ABS(K839)*'1D'!$D$6)/(MAX(((F839)+(G839)*(AH839))*(AH839),
            0.000001)*MAX(((((F839)+(G839)*(AH839))*(AH839))/MAX((F839)+2*(AH839)*SQRT(1+(G839)^2),
                    0.000001))^(2/3),
            0.000001)))^2</f>
        <v>4.3358367565141456E-3</v>
      </c>
    </row>
    <row r="840" spans="1:45" x14ac:dyDescent="0.35">
      <c r="A840">
        <v>831</v>
      </c>
      <c r="B840">
        <v>829.995</v>
      </c>
      <c r="C840">
        <v>616088.47699999996</v>
      </c>
      <c r="D840">
        <v>3097176.9049999998</v>
      </c>
      <c r="E840">
        <v>632.14800000000002</v>
      </c>
      <c r="F840">
        <v>5.2</v>
      </c>
      <c r="G840">
        <v>0</v>
      </c>
      <c r="H840" t="s">
        <v>176</v>
      </c>
      <c r="I840">
        <v>5.7000000000000002E-2</v>
      </c>
      <c r="J840" s="5">
        <f t="shared" si="179"/>
        <v>0.99900000000002365</v>
      </c>
      <c r="K840" s="5">
        <f t="shared" ca="1" si="180"/>
        <v>50.95</v>
      </c>
      <c r="L840" s="5">
        <f ca="1">IF($A$2=0,
    IFERROR(L839,
        MAX('1D'!$D$16,
            POWER((ABS(K840)^2)/('1D'!$I$5*MAX(F840,
                        0.1)^2),
                1/3))),
    IF(IFERROR(V839,
            0)=0,
        IFERROR(L839,
            MAX('1D'!$D$16,
                POWER((ABS(K840)^2)/('1D'!$I$5*MAX(F840,
                            0.1)^2),
                    1/3))),
        IF(OR(IFERROR(L840,
                    0)=0,
                IFERROR(S839,
                    0)&lt;1,
                IFERROR(S840,
                    0)&lt;1),
            MAX('1D'!$D$16,
                POWER((ABS(K840)^2)/('1D'!$I$5*MAX(F840,
                            0.1)^2),
                    1/3)),
            IF(IFERROR(U840,
                    0)&gt;0,
                MAX('1D'!$D$16,
                    IFERROR(L840,
                        0)+((IFERROR(U840,
                                0))*'1D'!$D$18*IF((IFERROR(S840,
                                    0))&lt;1,
                            1,
                            -1))),
                IF(IFERROR(U840,
                        0)&lt;0,
                    IF(ABS((MAX('1D'!$D$16,
                                    POWER((ABS(K840)^2)/('1D'!$I$5*MAX(F840,
                                                0.1)^2),
                                        1/3)))-IFERROR(L840,
                                0))&gt;'1D'!$D$19,
                        MAX('1D'!$D$16,
                            IF((MAX('1D'!$D$16,
                                        POWER((ABS(K840)^2)/('1D'!$I$5*MAX(F840,
                                                    0.1)^2),
                                            1/3)))&gt;IFERROR(L840,
                                    0),
                                MIN((MAX('1D'!$D$16,
                                            POWER((ABS(K840)^2)/('1D'!$I$5*MAX(F840,
                                                        0.1)^2),
                                                1/3))),
                                    IFERROR(L840,
                                        0)+(MIN(ABS(IFERROR(U840,
                                                    0))*'1D'!$D$18,
                                            ABS((MAX('1D'!$D$16,
                                                        POWER((ABS(K840)^2)/('1D'!$I$5*MAX(F840,
                                                                    0.1)^2),
                                                            1/3)))-IFERROR(L840,
                                                    0))))),
                                MAX((MAX('1D'!$D$16,
                                            POWER((ABS(K840)^2)/('1D'!$I$5*MAX(F840,
                                                        0.1)^2),
                                                1/3))),
                                    IFERROR(L840,
                                        0)-(MIN(ABS(IFERROR(U840,
                                                    0))*'1D'!$D$18,
                                            ABS((MAX('1D'!$D$16,
                                                        POWER((ABS(K840)^2)/('1D'!$I$5*MAX(F840,
                                                                    0.1)^2),
                                                            1/3)))-IFERROR(L840,
                                                    0))))))),
                        MAX('1D'!$D$16,
                            POWER((ABS(K840)^2)/('1D'!$I$5*MAX(F840,
                                        0.1)^2),
                                1/3))),
                    MAX('1D'!$D$16,
                        IFERROR(L840,
                            0)))))))</f>
        <v>2.0411692021517887</v>
      </c>
      <c r="M840" s="5">
        <f t="shared" ca="1" si="168"/>
        <v>10.614079851189301</v>
      </c>
      <c r="N840" s="5">
        <f t="shared" ca="1" si="169"/>
        <v>1.1434704692804873</v>
      </c>
      <c r="O840" s="5">
        <f t="shared" ca="1" si="170"/>
        <v>4.8002276894771132</v>
      </c>
      <c r="P840" s="5">
        <f t="shared" ca="1" si="171"/>
        <v>634.18916920215179</v>
      </c>
      <c r="Q840" s="5">
        <f ca="1">P840+((ABS(K840)/MAX(((F840)+(G840)*(L840))*(L840),
            0.000001))^2)/(2*'1D'!$I$5)</f>
        <v>635.36359253909484</v>
      </c>
      <c r="R840" s="5">
        <f ca="1">((ABS(K840)*'1D'!$D$6)/(MAX(((F840)+(G840)*(L840))*(L840),
            0.000001)*MAX(((((F840)+(G840)*(L840))*(L840))/MAX((F840)+2*(L840)*SQRT(1+(G840)^2),
                    0.000001))^(2/3),
            0.000001)))^2</f>
        <v>4.3358367565141456E-3</v>
      </c>
      <c r="S840" s="5">
        <f ca="1">ABS(ABS(K840)/MAX(((F840)+(G840)*(L840))*(L840),
        0.000001))/SQRT('1D'!$I$5*MAX((((F840)+(G840)*(L840))*(L840))/MAX((F840)+2*(G840)*(L840),
            0.000001),
        0.000001))</f>
        <v>1.0727235886044055</v>
      </c>
      <c r="T840" s="5">
        <f ca="1">((F840)*(L840)^2)/2+(G840)*(L840)^3/3+(ABS(K840)^2)/('1D'!$I$5*MAX(((F840)+(G840)*(L840))*(L840),
        0.000001))</f>
        <v>35.763412605541333</v>
      </c>
      <c r="U840" s="5">
        <f ca="1">IF($A$2=0,
    0,
    IFERROR(Q839-(((R839+R840)/2)*J840)-(IF(O839&gt;O840,
                '1D'!$D$8*((O839^2-O840^2)/(2*'1D'!$I$5)),
                '1D'!$D$9*((O840^2-O839^2)/(2*'1D'!$I$5)))+('1D'!$D$10*(ABS(I840)/90)*(MAX(O839^2,
                        O840^2)/(2*'1D'!$I$5))))-Q840,
        0))</f>
        <v>-3.9430711367458571E-3</v>
      </c>
      <c r="V840" s="5">
        <f ca="1">IF($A$2=0,
    1,
    IF(IFERROR(V839,
            0)=0,
        0,
        IFERROR(IF(ROUND(S840,
                    3)=1,
                1,
                IF(AND(ABS(U840)&lt;'1D'!$D$19,
                        S840&gt;1),
                    1,
                    0)),
            0)))</f>
        <v>0</v>
      </c>
      <c r="W840" s="5">
        <f ca="1">IF($A$2=0,
    MAX(MAX('1D'!$D$16,
            MAX('1D'!$D$16,
                POWER((ABS(K840)^2)/('1D'!$I$5*MAX(F840,
                            0.1)^2),
                    1/3))),
        IFERROR(W1396,
            MAX(MAX('1D'!$D$16,
                    MAX('1D'!$D$16,
                        POWER((ABS(K840)^2)/('1D'!$I$5*MAX(F840,
                                    0.1)^2),
                            1/3))),
                ($L$2)-E1396))),
    IF(IFERROR(AG841,
            0)=0,
        MAX(MAX('1D'!$D$16,
                MAX('1D'!$D$16,
                    POWER((ABS(K840)^2)/('1D'!$I$5*MAX(F840,
                                0.1)^2),
                        1/3))),
            IFERROR(W1396,
                MAX(MAX('1D'!$D$16,
                        MAX('1D'!$D$16,
                            POWER((ABS(K840)^2)/('1D'!$I$5*MAX(F840,
                                        0.1)^2),
                                1/3))),
                    ($L$2)-E1396))),
        IF(IFERROR(W840,
                0)=0,
            MAX(MAX('1D'!$D$16,
                    MAX('1D'!$D$16,
                        POWER((ABS(K840)^2)/('1D'!$I$5*MAX(F840,
                                    0.1)^2),
                            1/3))),
                IFERROR(W1396,
                    MAX(MAX('1D'!$D$16,
                            MAX('1D'!$D$16,
                                POWER((ABS(K840)^2)/('1D'!$I$5*MAX(F840,
                                            0.1)^2),
                                    1/3))),
                        ($L$2)-E1396))),
            IF(OR(IFERROR(AD840,
                        0)&gt;=1,
                    IFERROR(AD841,
                        0)&gt;=1),
                MAX('1D'!$D$16,
                    MAX('1D'!$D$16,
                        POWER((ABS(K840)^2)/('1D'!$I$5*MAX(F840,
                                    0.1)^2),
                            1/3))),
                IF(ABS(IFERROR(AF840,
                            0))&lt;'1D'!$D$19,
                    MAX(MAX('1D'!$D$16,
                            MAX('1D'!$D$16,
                                POWER((ABS(K840)^2)/('1D'!$I$5*MAX(F840,
                                            0.1)^2),
                                    1/3))),
                        IFERROR(W840,
                            0)),
                    MAX(MAX('1D'!$D$16,
                            MAX('1D'!$D$16,
                                POWER((ABS(K840)^2)/('1D'!$I$5*MAX(F840,
                                            0.1)^2),
                                    1/3))),
                        (IFERROR(W840,
                                0))+((IFERROR(AF840,
                                    0))*'1D'!$D$18)))))))</f>
        <v>2.1389677043987478</v>
      </c>
      <c r="X840" s="5">
        <f t="shared" ca="1" si="172"/>
        <v>11.122632062873489</v>
      </c>
      <c r="Y840" s="5">
        <f t="shared" ca="1" si="173"/>
        <v>1.1735290000551568</v>
      </c>
      <c r="Z840" s="5">
        <f t="shared" ca="1" si="174"/>
        <v>4.5807502857230418</v>
      </c>
      <c r="AA840" s="5">
        <f t="shared" ca="1" si="175"/>
        <v>634.28696770439876</v>
      </c>
      <c r="AB840" s="5">
        <f ca="1">AA840+((ABS(K840)/MAX(((F840)+(G840)*(W840))*(W840),
            0.000001))^2)/(2*'1D'!$I$5)</f>
        <v>635.35645155659813</v>
      </c>
      <c r="AC840" s="5">
        <f ca="1">((ABS(K840)*'1D'!$D$6)/(MAX(((F840)+(G840)*(W840))*(W840),
            0.000001)*MAX(((((F840)+(G840)*(W840))*(W840))/MAX((F840)+2*(W840)*SQRT(1+(G840)^2),
                    0.000001))^(2/3),
            0.000001)))^2</f>
        <v>3.8141460404132466E-3</v>
      </c>
      <c r="AD840" s="5">
        <f ca="1">ABS(ABS(K840)/MAX(((F840)+(G840)*(W840))*(W840),
        0.000001))/SQRT('1D'!$I$5*MAX((((F840)+(G840)*(W840))*(W840))/MAX((F840)+2*(G840)*(W840),
            0.000001),
        0.000001))</f>
        <v>1.0000000000000004</v>
      </c>
      <c r="AE840" s="5">
        <f ca="1">((F840)*(W840)^2)/2+(G840)*(W840)^3/3+(ABS(K840)^2)/('1D'!$I$5*MAX(((F840)+(G840)*(W840))*(W840),
        0.000001))</f>
        <v>35.686426155594638</v>
      </c>
      <c r="AF840" s="5">
        <f ca="1">IF($A$2=0,
    0,
    IFERROR(AB841+(((AC840+AC841)/2)*J841)+(IF(Z840&gt;Z841,
                '1D'!$D$8*((Z840^2-Z841^2)/(2*'1D'!$I$5)),
                '1D'!$D$9*((Z841^2-Z840^2)/(2*'1D'!$I$5)))+('1D'!$D$10*(ABS(I841)/90)*(MAX(Z840^2,
                        Z841^2)/(2*'1D'!$I$5))))-AB840,
        0))</f>
        <v>3.3141460404522149E-3</v>
      </c>
      <c r="AG840" s="5">
        <f ca="1">IF($A$2=0,
    1,
    IF(IFERROR(AG841,
            0)=0,
        0,
        IFERROR(IF(OR(ROUND(AD840,
                        3)&gt;=1,
                    AND(ABS(AF840)&lt;'1D'!$D$19,
                        AD840&lt;1)),
                1,
                0),
            0)))</f>
        <v>1</v>
      </c>
      <c r="AH840" s="5">
        <f ca="1">IFERROR(IF('1D'!V32="Supercritical",
        MAX('1D'!$D$16,
            IFERROR(L840,
                MAX('1D'!$D$16,
                    POWER((ABS(K840)^2)/('1D'!$I$5*MAX(F840,
                                0.1)^2),
                        1/3)))),
        IF('1D'!V32="Subcritical",
            MAX('1D'!$D$16,
                IFERROR(W840,
                    MAX('1D'!$D$16,
                        POWER((ABS(K840)^2)/('1D'!$I$5*MAX(F840,
                                    0.1)^2),
                            1/3)))),
            IF(IFERROR(T840,
                    -1E+99)&gt;=IFERROR(AE840,
                    -1E+99),
                MAX('1D'!$D$16,
                    IFERROR(L840,
                        MAX('1D'!$D$16,
                            POWER((ABS(K840)^2)/('1D'!$I$5*MAX(F840,
                                        0.1)^2),
                                1/3)))),
                MAX('1D'!$D$16,
                    IFERROR(W840,
                        MAX('1D'!$D$16,
                            POWER((ABS(K840)^2)/('1D'!$I$5*MAX(F840,
                                        0.1)^2),
                                1/3))))))),
    MAX('1D'!$D$16,
        POWER((ABS(K840)^2)/('1D'!$I$5*MAX(F840,
                    0.1)^2),
            1/3)))</f>
        <v>2.0411692021517887</v>
      </c>
      <c r="AI840" s="5">
        <f t="shared" ca="1" si="176"/>
        <v>634.18916920215179</v>
      </c>
      <c r="AJ840" s="5">
        <f ca="1">AI840+((ABS(K840)/MAX(((F840)+(G840)*(AH840))*(AH840),
            0.000001))^2)/(2*'1D'!$I$5)</f>
        <v>635.36359253909484</v>
      </c>
      <c r="AM840">
        <v>0</v>
      </c>
      <c r="AN840">
        <v>0</v>
      </c>
      <c r="AO840" s="5">
        <f t="shared" si="177"/>
        <v>0</v>
      </c>
      <c r="AP840" s="5">
        <f t="shared" si="181"/>
        <v>0</v>
      </c>
      <c r="AQ840" s="5">
        <f ca="1">ABS(ABS(K840)/MAX(((F840)+(G840)*(AH840))*(AH840),
        0.000001))/SQRT('1D'!$I$5*MAX((((F840)+(G840)*(AH840))*(AH840))/MAX((F840)+2*(G840)*(AH840),
            0.000001),
        0.000001))</f>
        <v>1.0727235886044055</v>
      </c>
      <c r="AR840" s="5" t="str">
        <f t="shared" ca="1" si="178"/>
        <v>Supercritical</v>
      </c>
      <c r="AS840" s="5">
        <f ca="1">((ABS(K840)*'1D'!$D$6)/(MAX(((F840)+(G840)*(AH840))*(AH840),
            0.000001)*MAX(((((F840)+(G840)*(AH840))*(AH840))/MAX((F840)+2*(AH840)*SQRT(1+(G840)^2),
                    0.000001))^(2/3),
            0.000001)))^2</f>
        <v>4.3358367565141456E-3</v>
      </c>
    </row>
    <row r="841" spans="1:45" x14ac:dyDescent="0.35">
      <c r="A841">
        <v>832</v>
      </c>
      <c r="B841">
        <v>830.995</v>
      </c>
      <c r="C841">
        <v>616088.43500000006</v>
      </c>
      <c r="D841">
        <v>3097175.906</v>
      </c>
      <c r="E841">
        <v>632.14750000000004</v>
      </c>
      <c r="F841">
        <v>5.2</v>
      </c>
      <c r="G841">
        <v>0</v>
      </c>
      <c r="H841" t="s">
        <v>176</v>
      </c>
      <c r="I841">
        <v>0</v>
      </c>
      <c r="J841" s="5">
        <f t="shared" si="179"/>
        <v>1</v>
      </c>
      <c r="K841" s="5">
        <f t="shared" ca="1" si="180"/>
        <v>50.95</v>
      </c>
      <c r="L841" s="5">
        <f ca="1">IF($A$2=0,
    IFERROR(L840,
        MAX('1D'!$D$16,
            POWER((ABS(K841)^2)/('1D'!$I$5*MAX(F841,
                        0.1)^2),
                1/3))),
    IF(IFERROR(V840,
            0)=0,
        IFERROR(L840,
            MAX('1D'!$D$16,
                POWER((ABS(K841)^2)/('1D'!$I$5*MAX(F841,
                            0.1)^2),
                    1/3))),
        IF(OR(IFERROR(L841,
                    0)=0,
                IFERROR(S840,
                    0)&lt;1,
                IFERROR(S841,
                    0)&lt;1),
            MAX('1D'!$D$16,
                POWER((ABS(K841)^2)/('1D'!$I$5*MAX(F841,
                            0.1)^2),
                    1/3)),
            IF(IFERROR(U841,
                    0)&gt;0,
                MAX('1D'!$D$16,
                    IFERROR(L841,
                        0)+((IFERROR(U841,
                                0))*'1D'!$D$18*IF((IFERROR(S841,
                                    0))&lt;1,
                            1,
                            -1))),
                IF(IFERROR(U841,
                        0)&lt;0,
                    IF(ABS((MAX('1D'!$D$16,
                                    POWER((ABS(K841)^2)/('1D'!$I$5*MAX(F841,
                                                0.1)^2),
                                        1/3)))-IFERROR(L841,
                                0))&gt;'1D'!$D$19,
                        MAX('1D'!$D$16,
                            IF((MAX('1D'!$D$16,
                                        POWER((ABS(K841)^2)/('1D'!$I$5*MAX(F841,
                                                    0.1)^2),
                                            1/3)))&gt;IFERROR(L841,
                                    0),
                                MIN((MAX('1D'!$D$16,
                                            POWER((ABS(K841)^2)/('1D'!$I$5*MAX(F841,
                                                        0.1)^2),
                                                1/3))),
                                    IFERROR(L841,
                                        0)+(MIN(ABS(IFERROR(U841,
                                                    0))*'1D'!$D$18,
                                            ABS((MAX('1D'!$D$16,
                                                        POWER((ABS(K841)^2)/('1D'!$I$5*MAX(F841,
                                                                    0.1)^2),
                                                            1/3)))-IFERROR(L841,
                                                    0))))),
                                MAX((MAX('1D'!$D$16,
                                            POWER((ABS(K841)^2)/('1D'!$I$5*MAX(F841,
                                                        0.1)^2),
                                                1/3))),
                                    IFERROR(L841,
                                        0)-(MIN(ABS(IFERROR(U841,
                                                    0))*'1D'!$D$18,
                                            ABS((MAX('1D'!$D$16,
                                                        POWER((ABS(K841)^2)/('1D'!$I$5*MAX(F841,
                                                                    0.1)^2),
                                                            1/3)))-IFERROR(L841,
                                                    0))))))),
                        MAX('1D'!$D$16,
                            POWER((ABS(K841)^2)/('1D'!$I$5*MAX(F841,
                                        0.1)^2),
                                1/3))),
                    MAX('1D'!$D$16,
                        IFERROR(L841,
                            0)))))))</f>
        <v>2.0411692021517887</v>
      </c>
      <c r="M841" s="5">
        <f t="shared" ca="1" si="168"/>
        <v>10.614079851189301</v>
      </c>
      <c r="N841" s="5">
        <f t="shared" ca="1" si="169"/>
        <v>1.1434704692804873</v>
      </c>
      <c r="O841" s="5">
        <f t="shared" ca="1" si="170"/>
        <v>4.8002276894771132</v>
      </c>
      <c r="P841" s="5">
        <f t="shared" ca="1" si="171"/>
        <v>634.1886692021518</v>
      </c>
      <c r="Q841" s="5">
        <f ca="1">P841+((ABS(K841)/MAX(((F841)+(G841)*(L841))*(L841),
            0.000001))^2)/(2*'1D'!$I$5)</f>
        <v>635.36309253909485</v>
      </c>
      <c r="R841" s="5">
        <f ca="1">((ABS(K841)*'1D'!$D$6)/(MAX(((F841)+(G841)*(L841))*(L841),
            0.000001)*MAX(((((F841)+(G841)*(L841))*(L841))/MAX((F841)+2*(L841)*SQRT(1+(G841)^2),
                    0.000001))^(2/3),
            0.000001)))^2</f>
        <v>4.3358367565141456E-3</v>
      </c>
      <c r="S841" s="5">
        <f ca="1">ABS(ABS(K841)/MAX(((F841)+(G841)*(L841))*(L841),
        0.000001))/SQRT('1D'!$I$5*MAX((((F841)+(G841)*(L841))*(L841))/MAX((F841)+2*(G841)*(L841),
            0.000001),
        0.000001))</f>
        <v>1.0727235886044055</v>
      </c>
      <c r="T841" s="5">
        <f ca="1">((F841)*(L841)^2)/2+(G841)*(L841)^3/3+(ABS(K841)^2)/('1D'!$I$5*MAX(((F841)+(G841)*(L841))*(L841),
        0.000001))</f>
        <v>35.763412605541333</v>
      </c>
      <c r="U841" s="5">
        <f ca="1">IF($A$2=0,
    0,
    IFERROR(Q840-(((R840+R841)/2)*J841)-(IF(O840&gt;O841,
                '1D'!$D$8*((O840^2-O841^2)/(2*'1D'!$I$5)),
                '1D'!$D$9*((O841^2-O840^2)/(2*'1D'!$I$5)))+('1D'!$D$10*(ABS(I841)/90)*(MAX(O840^2,
                        O841^2)/(2*'1D'!$I$5))))-Q841,
        0))</f>
        <v>-3.8358367564796936E-3</v>
      </c>
      <c r="V841" s="5">
        <f ca="1">IF($A$2=0,
    1,
    IF(IFERROR(V840,
            0)=0,
        0,
        IFERROR(IF(ROUND(S841,
                    3)=1,
                1,
                IF(AND(ABS(U841)&lt;'1D'!$D$19,
                        S841&gt;1),
                    1,
                    0)),
            0)))</f>
        <v>0</v>
      </c>
      <c r="W841" s="5">
        <f ca="1">IF($A$2=0,
    MAX(MAX('1D'!$D$16,
            MAX('1D'!$D$16,
                POWER((ABS(K841)^2)/('1D'!$I$5*MAX(F841,
                            0.1)^2),
                    1/3))),
        IFERROR(W1396,
            MAX(MAX('1D'!$D$16,
                    MAX('1D'!$D$16,
                        POWER((ABS(K841)^2)/('1D'!$I$5*MAX(F841,
                                    0.1)^2),
                            1/3))),
                ($L$2)-E1396))),
    IF(IFERROR(AG842,
            0)=0,
        MAX(MAX('1D'!$D$16,
                MAX('1D'!$D$16,
                    POWER((ABS(K841)^2)/('1D'!$I$5*MAX(F841,
                                0.1)^2),
                        1/3))),
            IFERROR(W1396,
                MAX(MAX('1D'!$D$16,
                        MAX('1D'!$D$16,
                            POWER((ABS(K841)^2)/('1D'!$I$5*MAX(F841,
                                        0.1)^2),
                                1/3))),
                    ($L$2)-E1396))),
        IF(IFERROR(W841,
                0)=0,
            MAX(MAX('1D'!$D$16,
                    MAX('1D'!$D$16,
                        POWER((ABS(K841)^2)/('1D'!$I$5*MAX(F841,
                                    0.1)^2),
                            1/3))),
                IFERROR(W1396,
                    MAX(MAX('1D'!$D$16,
                            MAX('1D'!$D$16,
                                POWER((ABS(K841)^2)/('1D'!$I$5*MAX(F841,
                                            0.1)^2),
                                    1/3))),
                        ($L$2)-E1396))),
            IF(OR(IFERROR(AD841,
                        0)&gt;=1,
                    IFERROR(AD842,
                        0)&gt;=1),
                MAX('1D'!$D$16,
                    MAX('1D'!$D$16,
                        POWER((ABS(K841)^2)/('1D'!$I$5*MAX(F841,
                                    0.1)^2),
                            1/3))),
                IF(ABS(IFERROR(AF841,
                            0))&lt;'1D'!$D$19,
                    MAX(MAX('1D'!$D$16,
                            MAX('1D'!$D$16,
                                POWER((ABS(K841)^2)/('1D'!$I$5*MAX(F841,
                                            0.1)^2),
                                    1/3))),
                        IFERROR(W841,
                            0)),
                    MAX(MAX('1D'!$D$16,
                            MAX('1D'!$D$16,
                                POWER((ABS(K841)^2)/('1D'!$I$5*MAX(F841,
                                            0.1)^2),
                                    1/3))),
                        (IFERROR(W841,
                                0))+((IFERROR(AF841,
                                    0))*'1D'!$D$18)))))))</f>
        <v>2.1389677043987478</v>
      </c>
      <c r="X841" s="5">
        <f t="shared" ca="1" si="172"/>
        <v>11.122632062873489</v>
      </c>
      <c r="Y841" s="5">
        <f t="shared" ca="1" si="173"/>
        <v>1.1735290000551568</v>
      </c>
      <c r="Z841" s="5">
        <f t="shared" ca="1" si="174"/>
        <v>4.5807502857230418</v>
      </c>
      <c r="AA841" s="5">
        <f t="shared" ca="1" si="175"/>
        <v>634.28646770439877</v>
      </c>
      <c r="AB841" s="5">
        <f ca="1">AA841+((ABS(K841)/MAX(((F841)+(G841)*(W841))*(W841),
            0.000001))^2)/(2*'1D'!$I$5)</f>
        <v>635.35595155659814</v>
      </c>
      <c r="AC841" s="5">
        <f ca="1">((ABS(K841)*'1D'!$D$6)/(MAX(((F841)+(G841)*(W841))*(W841),
            0.000001)*MAX(((((F841)+(G841)*(W841))*(W841))/MAX((F841)+2*(W841)*SQRT(1+(G841)^2),
                    0.000001))^(2/3),
            0.000001)))^2</f>
        <v>3.8141460404132466E-3</v>
      </c>
      <c r="AD841" s="5">
        <f ca="1">ABS(ABS(K841)/MAX(((F841)+(G841)*(W841))*(W841),
        0.000001))/SQRT('1D'!$I$5*MAX((((F841)+(G841)*(W841))*(W841))/MAX((F841)+2*(G841)*(W841),
            0.000001),
        0.000001))</f>
        <v>1.0000000000000004</v>
      </c>
      <c r="AE841" s="5">
        <f ca="1">((F841)*(W841)^2)/2+(G841)*(W841)^3/3+(ABS(K841)^2)/('1D'!$I$5*MAX(((F841)+(G841)*(W841))*(W841),
        0.000001))</f>
        <v>35.686426155594638</v>
      </c>
      <c r="AF841" s="5">
        <f ca="1">IF($A$2=0,
    0,
    IFERROR(AB842+(((AC841+AC842)/2)*J842)+(IF(Z841&gt;Z842,
                '1D'!$D$8*((Z841^2-Z842^2)/(2*'1D'!$I$5)),
                '1D'!$D$9*((Z842^2-Z841^2)/(2*'1D'!$I$5)))+('1D'!$D$10*(ABS(I842)/90)*(MAX(Z841^2,
                        Z842^2)/(2*'1D'!$I$5))))-AB841,
        0))</f>
        <v>3.3141460404522149E-3</v>
      </c>
      <c r="AG841" s="5">
        <f ca="1">IF($A$2=0,
    1,
    IF(IFERROR(AG842,
            0)=0,
        0,
        IFERROR(IF(OR(ROUND(AD841,
                        3)&gt;=1,
                    AND(ABS(AF841)&lt;'1D'!$D$19,
                        AD841&lt;1)),
                1,
                0),
            0)))</f>
        <v>1</v>
      </c>
      <c r="AH841" s="5">
        <f ca="1">IFERROR(IF('1D'!V32="Supercritical",
        MAX('1D'!$D$16,
            IFERROR(L841,
                MAX('1D'!$D$16,
                    POWER((ABS(K841)^2)/('1D'!$I$5*MAX(F841,
                                0.1)^2),
                        1/3)))),
        IF('1D'!V32="Subcritical",
            MAX('1D'!$D$16,
                IFERROR(W841,
                    MAX('1D'!$D$16,
                        POWER((ABS(K841)^2)/('1D'!$I$5*MAX(F841,
                                    0.1)^2),
                            1/3)))),
            IF(IFERROR(T841,
                    -1E+99)&gt;=IFERROR(AE841,
                    -1E+99),
                MAX('1D'!$D$16,
                    IFERROR(L841,
                        MAX('1D'!$D$16,
                            POWER((ABS(K841)^2)/('1D'!$I$5*MAX(F841,
                                        0.1)^2),
                                1/3)))),
                MAX('1D'!$D$16,
                    IFERROR(W841,
                        MAX('1D'!$D$16,
                            POWER((ABS(K841)^2)/('1D'!$I$5*MAX(F841,
                                        0.1)^2),
                                1/3))))))),
    MAX('1D'!$D$16,
        POWER((ABS(K841)^2)/('1D'!$I$5*MAX(F841,
                    0.1)^2),
            1/3)))</f>
        <v>2.0411692021517887</v>
      </c>
      <c r="AI841" s="5">
        <f t="shared" ca="1" si="176"/>
        <v>634.1886692021518</v>
      </c>
      <c r="AJ841" s="5">
        <f ca="1">AI841+((ABS(K841)/MAX(((F841)+(G841)*(AH841))*(AH841),
            0.000001))^2)/(2*'1D'!$I$5)</f>
        <v>635.36309253909485</v>
      </c>
      <c r="AM841">
        <v>0</v>
      </c>
      <c r="AN841">
        <v>0</v>
      </c>
      <c r="AO841" s="5">
        <f t="shared" si="177"/>
        <v>0</v>
      </c>
      <c r="AP841" s="5">
        <f t="shared" si="181"/>
        <v>0</v>
      </c>
      <c r="AQ841" s="5">
        <f ca="1">ABS(ABS(K841)/MAX(((F841)+(G841)*(AH841))*(AH841),
        0.000001))/SQRT('1D'!$I$5*MAX((((F841)+(G841)*(AH841))*(AH841))/MAX((F841)+2*(G841)*(AH841),
            0.000001),
        0.000001))</f>
        <v>1.0727235886044055</v>
      </c>
      <c r="AR841" s="5" t="str">
        <f t="shared" ca="1" si="178"/>
        <v>Supercritical</v>
      </c>
      <c r="AS841" s="5">
        <f ca="1">((ABS(K841)*'1D'!$D$6)/(MAX(((F841)+(G841)*(AH841))*(AH841),
            0.000001)*MAX(((((F841)+(G841)*(AH841))*(AH841))/MAX((F841)+2*(AH841)*SQRT(1+(G841)^2),
                    0.000001))^(2/3),
            0.000001)))^2</f>
        <v>4.3358367565141456E-3</v>
      </c>
    </row>
    <row r="842" spans="1:45" x14ac:dyDescent="0.35">
      <c r="A842">
        <v>833</v>
      </c>
      <c r="B842">
        <v>831.995</v>
      </c>
      <c r="C842">
        <v>616088.39300000004</v>
      </c>
      <c r="D842">
        <v>3097174.9070000001</v>
      </c>
      <c r="E842">
        <v>632.14700000000005</v>
      </c>
      <c r="F842">
        <v>5.2</v>
      </c>
      <c r="G842">
        <v>0</v>
      </c>
      <c r="H842" t="s">
        <v>176</v>
      </c>
      <c r="I842">
        <v>0</v>
      </c>
      <c r="J842" s="5">
        <f t="shared" si="179"/>
        <v>1</v>
      </c>
      <c r="K842" s="5">
        <f t="shared" ca="1" si="180"/>
        <v>50.95</v>
      </c>
      <c r="L842" s="5">
        <f ca="1">IF($A$2=0,
    IFERROR(L841,
        MAX('1D'!$D$16,
            POWER((ABS(K842)^2)/('1D'!$I$5*MAX(F842,
                        0.1)^2),
                1/3))),
    IF(IFERROR(V841,
            0)=0,
        IFERROR(L841,
            MAX('1D'!$D$16,
                POWER((ABS(K842)^2)/('1D'!$I$5*MAX(F842,
                            0.1)^2),
                    1/3))),
        IF(OR(IFERROR(L842,
                    0)=0,
                IFERROR(S841,
                    0)&lt;1,
                IFERROR(S842,
                    0)&lt;1),
            MAX('1D'!$D$16,
                POWER((ABS(K842)^2)/('1D'!$I$5*MAX(F842,
                            0.1)^2),
                    1/3)),
            IF(IFERROR(U842,
                    0)&gt;0,
                MAX('1D'!$D$16,
                    IFERROR(L842,
                        0)+((IFERROR(U842,
                                0))*'1D'!$D$18*IF((IFERROR(S842,
                                    0))&lt;1,
                            1,
                            -1))),
                IF(IFERROR(U842,
                        0)&lt;0,
                    IF(ABS((MAX('1D'!$D$16,
                                    POWER((ABS(K842)^2)/('1D'!$I$5*MAX(F842,
                                                0.1)^2),
                                        1/3)))-IFERROR(L842,
                                0))&gt;'1D'!$D$19,
                        MAX('1D'!$D$16,
                            IF((MAX('1D'!$D$16,
                                        POWER((ABS(K842)^2)/('1D'!$I$5*MAX(F842,
                                                    0.1)^2),
                                            1/3)))&gt;IFERROR(L842,
                                    0),
                                MIN((MAX('1D'!$D$16,
                                            POWER((ABS(K842)^2)/('1D'!$I$5*MAX(F842,
                                                        0.1)^2),
                                                1/3))),
                                    IFERROR(L842,
                                        0)+(MIN(ABS(IFERROR(U842,
                                                    0))*'1D'!$D$18,
                                            ABS((MAX('1D'!$D$16,
                                                        POWER((ABS(K842)^2)/('1D'!$I$5*MAX(F842,
                                                                    0.1)^2),
                                                            1/3)))-IFERROR(L842,
                                                    0))))),
                                MAX((MAX('1D'!$D$16,
                                            POWER((ABS(K842)^2)/('1D'!$I$5*MAX(F842,
                                                        0.1)^2),
                                                1/3))),
                                    IFERROR(L842,
                                        0)-(MIN(ABS(IFERROR(U842,
                                                    0))*'1D'!$D$18,
                                            ABS((MAX('1D'!$D$16,
                                                        POWER((ABS(K842)^2)/('1D'!$I$5*MAX(F842,
                                                                    0.1)^2),
                                                            1/3)))-IFERROR(L842,
                                                    0))))))),
                        MAX('1D'!$D$16,
                            POWER((ABS(K842)^2)/('1D'!$I$5*MAX(F842,
                                        0.1)^2),
                                1/3))),
                    MAX('1D'!$D$16,
                        IFERROR(L842,
                            0)))))))</f>
        <v>2.0411692021517887</v>
      </c>
      <c r="M842" s="5">
        <f t="shared" ref="M842:M905" ca="1" si="182">((F842)+(G842)*(L842))*(L842)</f>
        <v>10.614079851189301</v>
      </c>
      <c r="N842" s="5">
        <f t="shared" ref="N842:N905" ca="1" si="183">(((F842)+(G842)*(L842))*(L842))/MAX((F842)+2*(L842)*SQRT(1+(G842)^2),
    0.000001)</f>
        <v>1.1434704692804873</v>
      </c>
      <c r="O842" s="5">
        <f t="shared" ref="O842:O905" ca="1" si="184">ABS(K842)/MAX(((F842)+(G842)*(L842))*(L842),
    0.000001)</f>
        <v>4.8002276894771132</v>
      </c>
      <c r="P842" s="5">
        <f t="shared" ref="P842:P905" ca="1" si="185">E842+L842</f>
        <v>634.18816920215181</v>
      </c>
      <c r="Q842" s="5">
        <f ca="1">P842+((ABS(K842)/MAX(((F842)+(G842)*(L842))*(L842),
            0.000001))^2)/(2*'1D'!$I$5)</f>
        <v>635.36259253909486</v>
      </c>
      <c r="R842" s="5">
        <f ca="1">((ABS(K842)*'1D'!$D$6)/(MAX(((F842)+(G842)*(L842))*(L842),
            0.000001)*MAX(((((F842)+(G842)*(L842))*(L842))/MAX((F842)+2*(L842)*SQRT(1+(G842)^2),
                    0.000001))^(2/3),
            0.000001)))^2</f>
        <v>4.3358367565141456E-3</v>
      </c>
      <c r="S842" s="5">
        <f ca="1">ABS(ABS(K842)/MAX(((F842)+(G842)*(L842))*(L842),
        0.000001))/SQRT('1D'!$I$5*MAX((((F842)+(G842)*(L842))*(L842))/MAX((F842)+2*(G842)*(L842),
            0.000001),
        0.000001))</f>
        <v>1.0727235886044055</v>
      </c>
      <c r="T842" s="5">
        <f ca="1">((F842)*(L842)^2)/2+(G842)*(L842)^3/3+(ABS(K842)^2)/('1D'!$I$5*MAX(((F842)+(G842)*(L842))*(L842),
        0.000001))</f>
        <v>35.763412605541333</v>
      </c>
      <c r="U842" s="5">
        <f ca="1">IF($A$2=0,
    0,
    IFERROR(Q841-(((R841+R842)/2)*J842)-(IF(O841&gt;O842,
                '1D'!$D$8*((O841^2-O842^2)/(2*'1D'!$I$5)),
                '1D'!$D$9*((O842^2-O841^2)/(2*'1D'!$I$5)))+('1D'!$D$10*(ABS(I842)/90)*(MAX(O841^2,
                        O842^2)/(2*'1D'!$I$5))))-Q842,
        0))</f>
        <v>-3.8358367564796936E-3</v>
      </c>
      <c r="V842" s="5">
        <f ca="1">IF($A$2=0,
    1,
    IF(IFERROR(V841,
            0)=0,
        0,
        IFERROR(IF(ROUND(S842,
                    3)=1,
                1,
                IF(AND(ABS(U842)&lt;'1D'!$D$19,
                        S842&gt;1),
                    1,
                    0)),
            0)))</f>
        <v>0</v>
      </c>
      <c r="W842" s="5">
        <f ca="1">IF($A$2=0,
    MAX(MAX('1D'!$D$16,
            MAX('1D'!$D$16,
                POWER((ABS(K842)^2)/('1D'!$I$5*MAX(F842,
                            0.1)^2),
                    1/3))),
        IFERROR(W1396,
            MAX(MAX('1D'!$D$16,
                    MAX('1D'!$D$16,
                        POWER((ABS(K842)^2)/('1D'!$I$5*MAX(F842,
                                    0.1)^2),
                            1/3))),
                ($L$2)-E1396))),
    IF(IFERROR(AG843,
            0)=0,
        MAX(MAX('1D'!$D$16,
                MAX('1D'!$D$16,
                    POWER((ABS(K842)^2)/('1D'!$I$5*MAX(F842,
                                0.1)^2),
                        1/3))),
            IFERROR(W1396,
                MAX(MAX('1D'!$D$16,
                        MAX('1D'!$D$16,
                            POWER((ABS(K842)^2)/('1D'!$I$5*MAX(F842,
                                        0.1)^2),
                                1/3))),
                    ($L$2)-E1396))),
        IF(IFERROR(W842,
                0)=0,
            MAX(MAX('1D'!$D$16,
                    MAX('1D'!$D$16,
                        POWER((ABS(K842)^2)/('1D'!$I$5*MAX(F842,
                                    0.1)^2),
                            1/3))),
                IFERROR(W1396,
                    MAX(MAX('1D'!$D$16,
                            MAX('1D'!$D$16,
                                POWER((ABS(K842)^2)/('1D'!$I$5*MAX(F842,
                                            0.1)^2),
                                    1/3))),
                        ($L$2)-E1396))),
            IF(OR(IFERROR(AD842,
                        0)&gt;=1,
                    IFERROR(AD843,
                        0)&gt;=1),
                MAX('1D'!$D$16,
                    MAX('1D'!$D$16,
                        POWER((ABS(K842)^2)/('1D'!$I$5*MAX(F842,
                                    0.1)^2),
                            1/3))),
                IF(ABS(IFERROR(AF842,
                            0))&lt;'1D'!$D$19,
                    MAX(MAX('1D'!$D$16,
                            MAX('1D'!$D$16,
                                POWER((ABS(K842)^2)/('1D'!$I$5*MAX(F842,
                                            0.1)^2),
                                    1/3))),
                        IFERROR(W842,
                            0)),
                    MAX(MAX('1D'!$D$16,
                            MAX('1D'!$D$16,
                                POWER((ABS(K842)^2)/('1D'!$I$5*MAX(F842,
                                            0.1)^2),
                                    1/3))),
                        (IFERROR(W842,
                                0))+((IFERROR(AF842,
                                    0))*'1D'!$D$18)))))))</f>
        <v>2.1389677043987478</v>
      </c>
      <c r="X842" s="5">
        <f t="shared" ref="X842:X905" ca="1" si="186">((F842)+(G842)*(W842))*(W842)</f>
        <v>11.122632062873489</v>
      </c>
      <c r="Y842" s="5">
        <f t="shared" ref="Y842:Y905" ca="1" si="187">(((F842)+(G842)*(W842))*(W842))/MAX((F842)+2*(W842)*SQRT(1+(G842)^2),
    0.000001)</f>
        <v>1.1735290000551568</v>
      </c>
      <c r="Z842" s="5">
        <f t="shared" ref="Z842:Z905" ca="1" si="188">ABS(K842)/MAX(((F842)+(G842)*(W842))*(W842),
    0.000001)</f>
        <v>4.5807502857230418</v>
      </c>
      <c r="AA842" s="5">
        <f t="shared" ref="AA842:AA905" ca="1" si="189">E842+W842</f>
        <v>634.28596770439879</v>
      </c>
      <c r="AB842" s="5">
        <f ca="1">AA842+((ABS(K842)/MAX(((F842)+(G842)*(W842))*(W842),
            0.000001))^2)/(2*'1D'!$I$5)</f>
        <v>635.35545155659815</v>
      </c>
      <c r="AC842" s="5">
        <f ca="1">((ABS(K842)*'1D'!$D$6)/(MAX(((F842)+(G842)*(W842))*(W842),
            0.000001)*MAX(((((F842)+(G842)*(W842))*(W842))/MAX((F842)+2*(W842)*SQRT(1+(G842)^2),
                    0.000001))^(2/3),
            0.000001)))^2</f>
        <v>3.8141460404132466E-3</v>
      </c>
      <c r="AD842" s="5">
        <f ca="1">ABS(ABS(K842)/MAX(((F842)+(G842)*(W842))*(W842),
        0.000001))/SQRT('1D'!$I$5*MAX((((F842)+(G842)*(W842))*(W842))/MAX((F842)+2*(G842)*(W842),
            0.000001),
        0.000001))</f>
        <v>1.0000000000000004</v>
      </c>
      <c r="AE842" s="5">
        <f ca="1">((F842)*(W842)^2)/2+(G842)*(W842)^3/3+(ABS(K842)^2)/('1D'!$I$5*MAX(((F842)+(G842)*(W842))*(W842),
        0.000001))</f>
        <v>35.686426155594638</v>
      </c>
      <c r="AF842" s="5">
        <f ca="1">IF($A$2=0,
    0,
    IFERROR(AB843+(((AC842+AC843)/2)*J843)+(IF(Z842&gt;Z843,
                '1D'!$D$8*((Z842^2-Z843^2)/(2*'1D'!$I$5)),
                '1D'!$D$9*((Z843^2-Z842^2)/(2*'1D'!$I$5)))+('1D'!$D$10*(ABS(I843)/90)*(MAX(Z842^2,
                        Z843^2)/(2*'1D'!$I$5))))-AB842,
        0))</f>
        <v>3.4121820601740183E-3</v>
      </c>
      <c r="AG842" s="5">
        <f ca="1">IF($A$2=0,
    1,
    IF(IFERROR(AG843,
            0)=0,
        0,
        IFERROR(IF(OR(ROUND(AD842,
                        3)&gt;=1,
                    AND(ABS(AF842)&lt;'1D'!$D$19,
                        AD842&lt;1)),
                1,
                0),
            0)))</f>
        <v>1</v>
      </c>
      <c r="AH842" s="5">
        <f ca="1">IFERROR(IF('1D'!V32="Supercritical",
        MAX('1D'!$D$16,
            IFERROR(L842,
                MAX('1D'!$D$16,
                    POWER((ABS(K842)^2)/('1D'!$I$5*MAX(F842,
                                0.1)^2),
                        1/3)))),
        IF('1D'!V32="Subcritical",
            MAX('1D'!$D$16,
                IFERROR(W842,
                    MAX('1D'!$D$16,
                        POWER((ABS(K842)^2)/('1D'!$I$5*MAX(F842,
                                    0.1)^2),
                            1/3)))),
            IF(IFERROR(T842,
                    -1E+99)&gt;=IFERROR(AE842,
                    -1E+99),
                MAX('1D'!$D$16,
                    IFERROR(L842,
                        MAX('1D'!$D$16,
                            POWER((ABS(K842)^2)/('1D'!$I$5*MAX(F842,
                                        0.1)^2),
                                1/3)))),
                MAX('1D'!$D$16,
                    IFERROR(W842,
                        MAX('1D'!$D$16,
                            POWER((ABS(K842)^2)/('1D'!$I$5*MAX(F842,
                                        0.1)^2),
                                1/3))))))),
    MAX('1D'!$D$16,
        POWER((ABS(K842)^2)/('1D'!$I$5*MAX(F842,
                    0.1)^2),
            1/3)))</f>
        <v>2.0411692021517887</v>
      </c>
      <c r="AI842" s="5">
        <f t="shared" ref="AI842:AI905" ca="1" si="190">E842+AH842</f>
        <v>634.18816920215181</v>
      </c>
      <c r="AJ842" s="5">
        <f ca="1">AI842+((ABS(K842)/MAX(((F842)+(G842)*(AH842))*(AH842),
            0.000001))^2)/(2*'1D'!$I$5)</f>
        <v>635.36259253909486</v>
      </c>
      <c r="AM842">
        <v>0</v>
      </c>
      <c r="AN842">
        <v>0</v>
      </c>
      <c r="AO842" s="5">
        <f t="shared" ref="AO842:AO905" si="191">AM842+AN842</f>
        <v>0</v>
      </c>
      <c r="AP842" s="5">
        <f t="shared" si="181"/>
        <v>0</v>
      </c>
      <c r="AQ842" s="5">
        <f ca="1">ABS(ABS(K842)/MAX(((F842)+(G842)*(AH842))*(AH842),
        0.000001))/SQRT('1D'!$I$5*MAX((((F842)+(G842)*(AH842))*(AH842))/MAX((F842)+2*(G842)*(AH842),
            0.000001),
        0.000001))</f>
        <v>1.0727235886044055</v>
      </c>
      <c r="AR842" s="5" t="str">
        <f t="shared" ref="AR842:AR905" ca="1" si="192">IF(AQ842&lt;1,
    "Subcritical",
    "Supercritical")</f>
        <v>Supercritical</v>
      </c>
      <c r="AS842" s="5">
        <f ca="1">((ABS(K842)*'1D'!$D$6)/(MAX(((F842)+(G842)*(AH842))*(AH842),
            0.000001)*MAX(((((F842)+(G842)*(AH842))*(AH842))/MAX((F842)+2*(AH842)*SQRT(1+(G842)^2),
                    0.000001))^(2/3),
            0.000001)))^2</f>
        <v>4.3358367565141456E-3</v>
      </c>
    </row>
    <row r="843" spans="1:45" x14ac:dyDescent="0.35">
      <c r="A843">
        <v>834</v>
      </c>
      <c r="B843">
        <v>832.995</v>
      </c>
      <c r="C843">
        <v>616088.35100000002</v>
      </c>
      <c r="D843">
        <v>3097173.9079999998</v>
      </c>
      <c r="E843">
        <v>632.14649999999995</v>
      </c>
      <c r="F843">
        <v>5.2</v>
      </c>
      <c r="G843">
        <v>0</v>
      </c>
      <c r="H843" t="s">
        <v>176</v>
      </c>
      <c r="I843">
        <v>5.5E-2</v>
      </c>
      <c r="J843" s="5">
        <f t="shared" ref="J843:J906" si="193">B843-B842</f>
        <v>1</v>
      </c>
      <c r="K843" s="5">
        <f t="shared" ref="K843:K906" ca="1" si="194">MAX(0,
    K842-AO842)</f>
        <v>50.95</v>
      </c>
      <c r="L843" s="5">
        <f ca="1">IF($A$2=0,
    IFERROR(L842,
        MAX('1D'!$D$16,
            POWER((ABS(K843)^2)/('1D'!$I$5*MAX(F843,
                        0.1)^2),
                1/3))),
    IF(IFERROR(V842,
            0)=0,
        IFERROR(L842,
            MAX('1D'!$D$16,
                POWER((ABS(K843)^2)/('1D'!$I$5*MAX(F843,
                            0.1)^2),
                    1/3))),
        IF(OR(IFERROR(L843,
                    0)=0,
                IFERROR(S842,
                    0)&lt;1,
                IFERROR(S843,
                    0)&lt;1),
            MAX('1D'!$D$16,
                POWER((ABS(K843)^2)/('1D'!$I$5*MAX(F843,
                            0.1)^2),
                    1/3)),
            IF(IFERROR(U843,
                    0)&gt;0,
                MAX('1D'!$D$16,
                    IFERROR(L843,
                        0)+((IFERROR(U843,
                                0))*'1D'!$D$18*IF((IFERROR(S843,
                                    0))&lt;1,
                            1,
                            -1))),
                IF(IFERROR(U843,
                        0)&lt;0,
                    IF(ABS((MAX('1D'!$D$16,
                                    POWER((ABS(K843)^2)/('1D'!$I$5*MAX(F843,
                                                0.1)^2),
                                        1/3)))-IFERROR(L843,
                                0))&gt;'1D'!$D$19,
                        MAX('1D'!$D$16,
                            IF((MAX('1D'!$D$16,
                                        POWER((ABS(K843)^2)/('1D'!$I$5*MAX(F843,
                                                    0.1)^2),
                                            1/3)))&gt;IFERROR(L843,
                                    0),
                                MIN((MAX('1D'!$D$16,
                                            POWER((ABS(K843)^2)/('1D'!$I$5*MAX(F843,
                                                        0.1)^2),
                                                1/3))),
                                    IFERROR(L843,
                                        0)+(MIN(ABS(IFERROR(U843,
                                                    0))*'1D'!$D$18,
                                            ABS((MAX('1D'!$D$16,
                                                        POWER((ABS(K843)^2)/('1D'!$I$5*MAX(F843,
                                                                    0.1)^2),
                                                            1/3)))-IFERROR(L843,
                                                    0))))),
                                MAX((MAX('1D'!$D$16,
                                            POWER((ABS(K843)^2)/('1D'!$I$5*MAX(F843,
                                                        0.1)^2),
                                                1/3))),
                                    IFERROR(L843,
                                        0)-(MIN(ABS(IFERROR(U843,
                                                    0))*'1D'!$D$18,
                                            ABS((MAX('1D'!$D$16,
                                                        POWER((ABS(K843)^2)/('1D'!$I$5*MAX(F843,
                                                                    0.1)^2),
                                                            1/3)))-IFERROR(L843,
                                                    0))))))),
                        MAX('1D'!$D$16,
                            POWER((ABS(K843)^2)/('1D'!$I$5*MAX(F843,
                                        0.1)^2),
                                1/3))),
                    MAX('1D'!$D$16,
                        IFERROR(L843,
                            0)))))))</f>
        <v>2.0411692021517887</v>
      </c>
      <c r="M843" s="5">
        <f t="shared" ca="1" si="182"/>
        <v>10.614079851189301</v>
      </c>
      <c r="N843" s="5">
        <f t="shared" ca="1" si="183"/>
        <v>1.1434704692804873</v>
      </c>
      <c r="O843" s="5">
        <f t="shared" ca="1" si="184"/>
        <v>4.8002276894771132</v>
      </c>
      <c r="P843" s="5">
        <f t="shared" ca="1" si="185"/>
        <v>634.18766920215171</v>
      </c>
      <c r="Q843" s="5">
        <f ca="1">P843+((ABS(K843)/MAX(((F843)+(G843)*(L843))*(L843),
            0.000001))^2)/(2*'1D'!$I$5)</f>
        <v>635.36209253909476</v>
      </c>
      <c r="R843" s="5">
        <f ca="1">((ABS(K843)*'1D'!$D$6)/(MAX(((F843)+(G843)*(L843))*(L843),
            0.000001)*MAX(((((F843)+(G843)*(L843))*(L843))/MAX((F843)+2*(L843)*SQRT(1+(G843)^2),
                    0.000001))^(2/3),
            0.000001)))^2</f>
        <v>4.3358367565141456E-3</v>
      </c>
      <c r="S843" s="5">
        <f ca="1">ABS(ABS(K843)/MAX(((F843)+(G843)*(L843))*(L843),
        0.000001))/SQRT('1D'!$I$5*MAX((((F843)+(G843)*(L843))*(L843))/MAX((F843)+2*(G843)*(L843),
            0.000001),
        0.000001))</f>
        <v>1.0727235886044055</v>
      </c>
      <c r="T843" s="5">
        <f ca="1">((F843)*(L843)^2)/2+(G843)*(L843)^3/3+(ABS(K843)^2)/('1D'!$I$5*MAX(((F843)+(G843)*(L843))*(L843),
        0.000001))</f>
        <v>35.763412605541333</v>
      </c>
      <c r="U843" s="5">
        <f ca="1">IF($A$2=0,
    0,
    IFERROR(Q842-(((R842+R843)/2)*J843)-(IF(O842&gt;O843,
                '1D'!$D$8*((O842^2-O843^2)/(2*'1D'!$I$5)),
                '1D'!$D$9*((O843^2-O842^2)/(2*'1D'!$I$5)))+('1D'!$D$10*(ABS(I843)/90)*(MAX(O842^2,
                        O843^2)/(2*'1D'!$I$5))))-Q843,
        0))</f>
        <v>-3.9434922289274255E-3</v>
      </c>
      <c r="V843" s="5">
        <f ca="1">IF($A$2=0,
    1,
    IF(IFERROR(V842,
            0)=0,
        0,
        IFERROR(IF(ROUND(S843,
                    3)=1,
                1,
                IF(AND(ABS(U843)&lt;'1D'!$D$19,
                        S843&gt;1),
                    1,
                    0)),
            0)))</f>
        <v>0</v>
      </c>
      <c r="W843" s="5">
        <f ca="1">IF($A$2=0,
    MAX(MAX('1D'!$D$16,
            MAX('1D'!$D$16,
                POWER((ABS(K843)^2)/('1D'!$I$5*MAX(F843,
                            0.1)^2),
                    1/3))),
        IFERROR(W1396,
            MAX(MAX('1D'!$D$16,
                    MAX('1D'!$D$16,
                        POWER((ABS(K843)^2)/('1D'!$I$5*MAX(F843,
                                    0.1)^2),
                            1/3))),
                ($L$2)-E1396))),
    IF(IFERROR(AG844,
            0)=0,
        MAX(MAX('1D'!$D$16,
                MAX('1D'!$D$16,
                    POWER((ABS(K843)^2)/('1D'!$I$5*MAX(F843,
                                0.1)^2),
                        1/3))),
            IFERROR(W1396,
                MAX(MAX('1D'!$D$16,
                        MAX('1D'!$D$16,
                            POWER((ABS(K843)^2)/('1D'!$I$5*MAX(F843,
                                        0.1)^2),
                                1/3))),
                    ($L$2)-E1396))),
        IF(IFERROR(W843,
                0)=0,
            MAX(MAX('1D'!$D$16,
                    MAX('1D'!$D$16,
                        POWER((ABS(K843)^2)/('1D'!$I$5*MAX(F843,
                                    0.1)^2),
                            1/3))),
                IFERROR(W1396,
                    MAX(MAX('1D'!$D$16,
                            MAX('1D'!$D$16,
                                POWER((ABS(K843)^2)/('1D'!$I$5*MAX(F843,
                                            0.1)^2),
                                    1/3))),
                        ($L$2)-E1396))),
            IF(OR(IFERROR(AD843,
                        0)&gt;=1,
                    IFERROR(AD844,
                        0)&gt;=1),
                MAX('1D'!$D$16,
                    MAX('1D'!$D$16,
                        POWER((ABS(K843)^2)/('1D'!$I$5*MAX(F843,
                                    0.1)^2),
                            1/3))),
                IF(ABS(IFERROR(AF843,
                            0))&lt;'1D'!$D$19,
                    MAX(MAX('1D'!$D$16,
                            MAX('1D'!$D$16,
                                POWER((ABS(K843)^2)/('1D'!$I$5*MAX(F843,
                                            0.1)^2),
                                    1/3))),
                        IFERROR(W843,
                            0)),
                    MAX(MAX('1D'!$D$16,
                            MAX('1D'!$D$16,
                                POWER((ABS(K843)^2)/('1D'!$I$5*MAX(F843,
                                            0.1)^2),
                                    1/3))),
                        (IFERROR(W843,
                                0))+((IFERROR(AF843,
                                    0))*'1D'!$D$18)))))))</f>
        <v>2.1389677043987478</v>
      </c>
      <c r="X843" s="5">
        <f t="shared" ca="1" si="186"/>
        <v>11.122632062873489</v>
      </c>
      <c r="Y843" s="5">
        <f t="shared" ca="1" si="187"/>
        <v>1.1735290000551568</v>
      </c>
      <c r="Z843" s="5">
        <f t="shared" ca="1" si="188"/>
        <v>4.5807502857230418</v>
      </c>
      <c r="AA843" s="5">
        <f t="shared" ca="1" si="189"/>
        <v>634.28546770439868</v>
      </c>
      <c r="AB843" s="5">
        <f ca="1">AA843+((ABS(K843)/MAX(((F843)+(G843)*(W843))*(W843),
            0.000001))^2)/(2*'1D'!$I$5)</f>
        <v>635.35495155659805</v>
      </c>
      <c r="AC843" s="5">
        <f ca="1">((ABS(K843)*'1D'!$D$6)/(MAX(((F843)+(G843)*(W843))*(W843),
            0.000001)*MAX(((((F843)+(G843)*(W843))*(W843))/MAX((F843)+2*(W843)*SQRT(1+(G843)^2),
                    0.000001))^(2/3),
            0.000001)))^2</f>
        <v>3.8141460404132466E-3</v>
      </c>
      <c r="AD843" s="5">
        <f ca="1">ABS(ABS(K843)/MAX(((F843)+(G843)*(W843))*(W843),
        0.000001))/SQRT('1D'!$I$5*MAX((((F843)+(G843)*(W843))*(W843))/MAX((F843)+2*(G843)*(W843),
            0.000001),
        0.000001))</f>
        <v>1.0000000000000004</v>
      </c>
      <c r="AE843" s="5">
        <f ca="1">((F843)*(W843)^2)/2+(G843)*(W843)^3/3+(ABS(K843)^2)/('1D'!$I$5*MAX(((F843)+(G843)*(W843))*(W843),
        0.000001))</f>
        <v>35.686426155594638</v>
      </c>
      <c r="AF843" s="5">
        <f ca="1">IF($A$2=0,
    0,
    IFERROR(AB844+(((AC843+AC844)/2)*J844)+(IF(Z843&gt;Z844,
                '1D'!$D$8*((Z843^2-Z844^2)/(2*'1D'!$I$5)),
                '1D'!$D$9*((Z844^2-Z843^2)/(2*'1D'!$I$5)))+('1D'!$D$10*(ABS(I844)/90)*(MAX(Z843^2,
                        Z844^2)/(2*'1D'!$I$5))))-AB843,
        0))</f>
        <v>3.415996206285854E-3</v>
      </c>
      <c r="AG843" s="5">
        <f ca="1">IF($A$2=0,
    1,
    IF(IFERROR(AG844,
            0)=0,
        0,
        IFERROR(IF(OR(ROUND(AD843,
                        3)&gt;=1,
                    AND(ABS(AF843)&lt;'1D'!$D$19,
                        AD843&lt;1)),
                1,
                0),
            0)))</f>
        <v>1</v>
      </c>
      <c r="AH843" s="5">
        <f ca="1">IFERROR(IF('1D'!V32="Supercritical",
        MAX('1D'!$D$16,
            IFERROR(L843,
                MAX('1D'!$D$16,
                    POWER((ABS(K843)^2)/('1D'!$I$5*MAX(F843,
                                0.1)^2),
                        1/3)))),
        IF('1D'!V32="Subcritical",
            MAX('1D'!$D$16,
                IFERROR(W843,
                    MAX('1D'!$D$16,
                        POWER((ABS(K843)^2)/('1D'!$I$5*MAX(F843,
                                    0.1)^2),
                            1/3)))),
            IF(IFERROR(T843,
                    -1E+99)&gt;=IFERROR(AE843,
                    -1E+99),
                MAX('1D'!$D$16,
                    IFERROR(L843,
                        MAX('1D'!$D$16,
                            POWER((ABS(K843)^2)/('1D'!$I$5*MAX(F843,
                                        0.1)^2),
                                1/3)))),
                MAX('1D'!$D$16,
                    IFERROR(W843,
                        MAX('1D'!$D$16,
                            POWER((ABS(K843)^2)/('1D'!$I$5*MAX(F843,
                                        0.1)^2),
                                1/3))))))),
    MAX('1D'!$D$16,
        POWER((ABS(K843)^2)/('1D'!$I$5*MAX(F843,
                    0.1)^2),
            1/3)))</f>
        <v>2.0411692021517887</v>
      </c>
      <c r="AI843" s="5">
        <f t="shared" ca="1" si="190"/>
        <v>634.18766920215171</v>
      </c>
      <c r="AJ843" s="5">
        <f ca="1">AI843+((ABS(K843)/MAX(((F843)+(G843)*(AH843))*(AH843),
            0.000001))^2)/(2*'1D'!$I$5)</f>
        <v>635.36209253909476</v>
      </c>
      <c r="AM843">
        <v>0</v>
      </c>
      <c r="AN843">
        <v>0</v>
      </c>
      <c r="AO843" s="5">
        <f t="shared" si="191"/>
        <v>0</v>
      </c>
      <c r="AP843" s="5">
        <f t="shared" ref="AP843:AP906" si="195">AP842+AO843</f>
        <v>0</v>
      </c>
      <c r="AQ843" s="5">
        <f ca="1">ABS(ABS(K843)/MAX(((F843)+(G843)*(AH843))*(AH843),
        0.000001))/SQRT('1D'!$I$5*MAX((((F843)+(G843)*(AH843))*(AH843))/MAX((F843)+2*(G843)*(AH843),
            0.000001),
        0.000001))</f>
        <v>1.0727235886044055</v>
      </c>
      <c r="AR843" s="5" t="str">
        <f t="shared" ca="1" si="192"/>
        <v>Supercritical</v>
      </c>
      <c r="AS843" s="5">
        <f ca="1">((ABS(K843)*'1D'!$D$6)/(MAX(((F843)+(G843)*(AH843))*(AH843),
            0.000001)*MAX(((((F843)+(G843)*(AH843))*(AH843))/MAX((F843)+2*(AH843)*SQRT(1+(G843)^2),
                    0.000001))^(2/3),
            0.000001)))^2</f>
        <v>4.3358367565141456E-3</v>
      </c>
    </row>
    <row r="844" spans="1:45" x14ac:dyDescent="0.35">
      <c r="A844">
        <v>835</v>
      </c>
      <c r="B844">
        <v>833.99599999999998</v>
      </c>
      <c r="C844">
        <v>616088.30799999996</v>
      </c>
      <c r="D844">
        <v>3097172.9079999998</v>
      </c>
      <c r="E844">
        <v>632.14599999999996</v>
      </c>
      <c r="F844">
        <v>5.2</v>
      </c>
      <c r="G844">
        <v>0</v>
      </c>
      <c r="H844" t="s">
        <v>176</v>
      </c>
      <c r="I844">
        <v>5.5E-2</v>
      </c>
      <c r="J844" s="5">
        <f t="shared" si="193"/>
        <v>1.0009999999999764</v>
      </c>
      <c r="K844" s="5">
        <f t="shared" ca="1" si="194"/>
        <v>50.95</v>
      </c>
      <c r="L844" s="5">
        <f ca="1">IF($A$2=0,
    IFERROR(L843,
        MAX('1D'!$D$16,
            POWER((ABS(K844)^2)/('1D'!$I$5*MAX(F844,
                        0.1)^2),
                1/3))),
    IF(IFERROR(V843,
            0)=0,
        IFERROR(L843,
            MAX('1D'!$D$16,
                POWER((ABS(K844)^2)/('1D'!$I$5*MAX(F844,
                            0.1)^2),
                    1/3))),
        IF(OR(IFERROR(L844,
                    0)=0,
                IFERROR(S843,
                    0)&lt;1,
                IFERROR(S844,
                    0)&lt;1),
            MAX('1D'!$D$16,
                POWER((ABS(K844)^2)/('1D'!$I$5*MAX(F844,
                            0.1)^2),
                    1/3)),
            IF(IFERROR(U844,
                    0)&gt;0,
                MAX('1D'!$D$16,
                    IFERROR(L844,
                        0)+((IFERROR(U844,
                                0))*'1D'!$D$18*IF((IFERROR(S844,
                                    0))&lt;1,
                            1,
                            -1))),
                IF(IFERROR(U844,
                        0)&lt;0,
                    IF(ABS((MAX('1D'!$D$16,
                                    POWER((ABS(K844)^2)/('1D'!$I$5*MAX(F844,
                                                0.1)^2),
                                        1/3)))-IFERROR(L844,
                                0))&gt;'1D'!$D$19,
                        MAX('1D'!$D$16,
                            IF((MAX('1D'!$D$16,
                                        POWER((ABS(K844)^2)/('1D'!$I$5*MAX(F844,
                                                    0.1)^2),
                                            1/3)))&gt;IFERROR(L844,
                                    0),
                                MIN((MAX('1D'!$D$16,
                                            POWER((ABS(K844)^2)/('1D'!$I$5*MAX(F844,
                                                        0.1)^2),
                                                1/3))),
                                    IFERROR(L844,
                                        0)+(MIN(ABS(IFERROR(U844,
                                                    0))*'1D'!$D$18,
                                            ABS((MAX('1D'!$D$16,
                                                        POWER((ABS(K844)^2)/('1D'!$I$5*MAX(F844,
                                                                    0.1)^2),
                                                            1/3)))-IFERROR(L844,
                                                    0))))),
                                MAX((MAX('1D'!$D$16,
                                            POWER((ABS(K844)^2)/('1D'!$I$5*MAX(F844,
                                                        0.1)^2),
                                                1/3))),
                                    IFERROR(L844,
                                        0)-(MIN(ABS(IFERROR(U844,
                                                    0))*'1D'!$D$18,
                                            ABS((MAX('1D'!$D$16,
                                                        POWER((ABS(K844)^2)/('1D'!$I$5*MAX(F844,
                                                                    0.1)^2),
                                                            1/3)))-IFERROR(L844,
                                                    0))))))),
                        MAX('1D'!$D$16,
                            POWER((ABS(K844)^2)/('1D'!$I$5*MAX(F844,
                                        0.1)^2),
                                1/3))),
                    MAX('1D'!$D$16,
                        IFERROR(L844,
                            0)))))))</f>
        <v>2.0411692021517887</v>
      </c>
      <c r="M844" s="5">
        <f t="shared" ca="1" si="182"/>
        <v>10.614079851189301</v>
      </c>
      <c r="N844" s="5">
        <f t="shared" ca="1" si="183"/>
        <v>1.1434704692804873</v>
      </c>
      <c r="O844" s="5">
        <f t="shared" ca="1" si="184"/>
        <v>4.8002276894771132</v>
      </c>
      <c r="P844" s="5">
        <f t="shared" ca="1" si="185"/>
        <v>634.18716920215172</v>
      </c>
      <c r="Q844" s="5">
        <f ca="1">P844+((ABS(K844)/MAX(((F844)+(G844)*(L844))*(L844),
            0.000001))^2)/(2*'1D'!$I$5)</f>
        <v>635.36159253909477</v>
      </c>
      <c r="R844" s="5">
        <f ca="1">((ABS(K844)*'1D'!$D$6)/(MAX(((F844)+(G844)*(L844))*(L844),
            0.000001)*MAX(((((F844)+(G844)*(L844))*(L844))/MAX((F844)+2*(L844)*SQRT(1+(G844)^2),
                    0.000001))^(2/3),
            0.000001)))^2</f>
        <v>4.3358367565141456E-3</v>
      </c>
      <c r="S844" s="5">
        <f ca="1">ABS(ABS(K844)/MAX(((F844)+(G844)*(L844))*(L844),
        0.000001))/SQRT('1D'!$I$5*MAX((((F844)+(G844)*(L844))*(L844))/MAX((F844)+2*(G844)*(L844),
            0.000001),
        0.000001))</f>
        <v>1.0727235886044055</v>
      </c>
      <c r="T844" s="5">
        <f ca="1">((F844)*(L844)^2)/2+(G844)*(L844)^3/3+(ABS(K844)^2)/('1D'!$I$5*MAX(((F844)+(G844)*(L844))*(L844),
        0.000001))</f>
        <v>35.763412605541333</v>
      </c>
      <c r="U844" s="5">
        <f ca="1">IF($A$2=0,
    0,
    IFERROR(Q843-(((R843+R844)/2)*J844)-(IF(O843&gt;O844,
                '1D'!$D$8*((O843^2-O844^2)/(2*'1D'!$I$5)),
                '1D'!$D$9*((O844^2-O843^2)/(2*'1D'!$I$5)))+('1D'!$D$10*(ABS(I844)/90)*(MAX(O843^2,
                        O844^2)/(2*'1D'!$I$5))))-Q844,
        0))</f>
        <v>-3.9478280658613585E-3</v>
      </c>
      <c r="V844" s="5">
        <f ca="1">IF($A$2=0,
    1,
    IF(IFERROR(V843,
            0)=0,
        0,
        IFERROR(IF(ROUND(S844,
                    3)=1,
                1,
                IF(AND(ABS(U844)&lt;'1D'!$D$19,
                        S844&gt;1),
                    1,
                    0)),
            0)))</f>
        <v>0</v>
      </c>
      <c r="W844" s="5">
        <f ca="1">IF($A$2=0,
    MAX(MAX('1D'!$D$16,
            MAX('1D'!$D$16,
                POWER((ABS(K844)^2)/('1D'!$I$5*MAX(F844,
                            0.1)^2),
                    1/3))),
        IFERROR(W1396,
            MAX(MAX('1D'!$D$16,
                    MAX('1D'!$D$16,
                        POWER((ABS(K844)^2)/('1D'!$I$5*MAX(F844,
                                    0.1)^2),
                            1/3))),
                ($L$2)-E1396))),
    IF(IFERROR(AG845,
            0)=0,
        MAX(MAX('1D'!$D$16,
                MAX('1D'!$D$16,
                    POWER((ABS(K844)^2)/('1D'!$I$5*MAX(F844,
                                0.1)^2),
                        1/3))),
            IFERROR(W1396,
                MAX(MAX('1D'!$D$16,
                        MAX('1D'!$D$16,
                            POWER((ABS(K844)^2)/('1D'!$I$5*MAX(F844,
                                        0.1)^2),
                                1/3))),
                    ($L$2)-E1396))),
        IF(IFERROR(W844,
                0)=0,
            MAX(MAX('1D'!$D$16,
                    MAX('1D'!$D$16,
                        POWER((ABS(K844)^2)/('1D'!$I$5*MAX(F844,
                                    0.1)^2),
                            1/3))),
                IFERROR(W1396,
                    MAX(MAX('1D'!$D$16,
                            MAX('1D'!$D$16,
                                POWER((ABS(K844)^2)/('1D'!$I$5*MAX(F844,
                                            0.1)^2),
                                    1/3))),
                        ($L$2)-E1396))),
            IF(OR(IFERROR(AD844,
                        0)&gt;=1,
                    IFERROR(AD845,
                        0)&gt;=1),
                MAX('1D'!$D$16,
                    MAX('1D'!$D$16,
                        POWER((ABS(K844)^2)/('1D'!$I$5*MAX(F844,
                                    0.1)^2),
                            1/3))),
                IF(ABS(IFERROR(AF844,
                            0))&lt;'1D'!$D$19,
                    MAX(MAX('1D'!$D$16,
                            MAX('1D'!$D$16,
                                POWER((ABS(K844)^2)/('1D'!$I$5*MAX(F844,
                                            0.1)^2),
                                    1/3))),
                        IFERROR(W844,
                            0)),
                    MAX(MAX('1D'!$D$16,
                            MAX('1D'!$D$16,
                                POWER((ABS(K844)^2)/('1D'!$I$5*MAX(F844,
                                            0.1)^2),
                                    1/3))),
                        (IFERROR(W844,
                                0))+((IFERROR(AF844,
                                    0))*'1D'!$D$18)))))))</f>
        <v>2.1389677043987478</v>
      </c>
      <c r="X844" s="5">
        <f t="shared" ca="1" si="186"/>
        <v>11.122632062873489</v>
      </c>
      <c r="Y844" s="5">
        <f t="shared" ca="1" si="187"/>
        <v>1.1735290000551568</v>
      </c>
      <c r="Z844" s="5">
        <f t="shared" ca="1" si="188"/>
        <v>4.5807502857230418</v>
      </c>
      <c r="AA844" s="5">
        <f t="shared" ca="1" si="189"/>
        <v>634.2849677043987</v>
      </c>
      <c r="AB844" s="5">
        <f ca="1">AA844+((ABS(K844)/MAX(((F844)+(G844)*(W844))*(W844),
            0.000001))^2)/(2*'1D'!$I$5)</f>
        <v>635.35445155659806</v>
      </c>
      <c r="AC844" s="5">
        <f ca="1">((ABS(K844)*'1D'!$D$6)/(MAX(((F844)+(G844)*(W844))*(W844),
            0.000001)*MAX(((((F844)+(G844)*(W844))*(W844))/MAX((F844)+2*(W844)*SQRT(1+(G844)^2),
                    0.000001))^(2/3),
            0.000001)))^2</f>
        <v>3.8141460404132466E-3</v>
      </c>
      <c r="AD844" s="5">
        <f ca="1">ABS(ABS(K844)/MAX(((F844)+(G844)*(W844))*(W844),
        0.000001))/SQRT('1D'!$I$5*MAX((((F844)+(G844)*(W844))*(W844))/MAX((F844)+2*(G844)*(W844),
            0.000001),
        0.000001))</f>
        <v>1.0000000000000004</v>
      </c>
      <c r="AE844" s="5">
        <f ca="1">((F844)*(W844)^2)/2+(G844)*(W844)^3/3+(ABS(K844)^2)/('1D'!$I$5*MAX(((F844)+(G844)*(W844))*(W844),
        0.000001))</f>
        <v>35.686426155594638</v>
      </c>
      <c r="AF844" s="5">
        <f ca="1">IF($A$2=0,
    0,
    IFERROR(AB845+(((AC844+AC845)/2)*J845)+(IF(Z844&gt;Z845,
                '1D'!$D$8*((Z844^2-Z845^2)/(2*'1D'!$I$5)),
                '1D'!$D$9*((Z845^2-Z844^2)/(2*'1D'!$I$5)))+('1D'!$D$10*(ABS(I845)/90)*(MAX(Z844^2,
                        Z845^2)/(2*'1D'!$I$5))))-AB844,
        0))</f>
        <v>3.3141460404522149E-3</v>
      </c>
      <c r="AG844" s="5">
        <f ca="1">IF($A$2=0,
    1,
    IF(IFERROR(AG845,
            0)=0,
        0,
        IFERROR(IF(OR(ROUND(AD844,
                        3)&gt;=1,
                    AND(ABS(AF844)&lt;'1D'!$D$19,
                        AD844&lt;1)),
                1,
                0),
            0)))</f>
        <v>1</v>
      </c>
      <c r="AH844" s="5">
        <f ca="1">IFERROR(IF('1D'!V32="Supercritical",
        MAX('1D'!$D$16,
            IFERROR(L844,
                MAX('1D'!$D$16,
                    POWER((ABS(K844)^2)/('1D'!$I$5*MAX(F844,
                                0.1)^2),
                        1/3)))),
        IF('1D'!V32="Subcritical",
            MAX('1D'!$D$16,
                IFERROR(W844,
                    MAX('1D'!$D$16,
                        POWER((ABS(K844)^2)/('1D'!$I$5*MAX(F844,
                                    0.1)^2),
                            1/3)))),
            IF(IFERROR(T844,
                    -1E+99)&gt;=IFERROR(AE844,
                    -1E+99),
                MAX('1D'!$D$16,
                    IFERROR(L844,
                        MAX('1D'!$D$16,
                            POWER((ABS(K844)^2)/('1D'!$I$5*MAX(F844,
                                        0.1)^2),
                                1/3)))),
                MAX('1D'!$D$16,
                    IFERROR(W844,
                        MAX('1D'!$D$16,
                            POWER((ABS(K844)^2)/('1D'!$I$5*MAX(F844,
                                        0.1)^2),
                                1/3))))))),
    MAX('1D'!$D$16,
        POWER((ABS(K844)^2)/('1D'!$I$5*MAX(F844,
                    0.1)^2),
            1/3)))</f>
        <v>2.0411692021517887</v>
      </c>
      <c r="AI844" s="5">
        <f t="shared" ca="1" si="190"/>
        <v>634.18716920215172</v>
      </c>
      <c r="AJ844" s="5">
        <f ca="1">AI844+((ABS(K844)/MAX(((F844)+(G844)*(AH844))*(AH844),
            0.000001))^2)/(2*'1D'!$I$5)</f>
        <v>635.36159253909477</v>
      </c>
      <c r="AM844">
        <v>0</v>
      </c>
      <c r="AN844">
        <v>0</v>
      </c>
      <c r="AO844" s="5">
        <f t="shared" si="191"/>
        <v>0</v>
      </c>
      <c r="AP844" s="5">
        <f t="shared" si="195"/>
        <v>0</v>
      </c>
      <c r="AQ844" s="5">
        <f ca="1">ABS(ABS(K844)/MAX(((F844)+(G844)*(AH844))*(AH844),
        0.000001))/SQRT('1D'!$I$5*MAX((((F844)+(G844)*(AH844))*(AH844))/MAX((F844)+2*(G844)*(AH844),
            0.000001),
        0.000001))</f>
        <v>1.0727235886044055</v>
      </c>
      <c r="AR844" s="5" t="str">
        <f t="shared" ca="1" si="192"/>
        <v>Supercritical</v>
      </c>
      <c r="AS844" s="5">
        <f ca="1">((ABS(K844)*'1D'!$D$6)/(MAX(((F844)+(G844)*(AH844))*(AH844),
            0.000001)*MAX(((((F844)+(G844)*(AH844))*(AH844))/MAX((F844)+2*(AH844)*SQRT(1+(G844)^2),
                    0.000001))^(2/3),
            0.000001)))^2</f>
        <v>4.3358367565141456E-3</v>
      </c>
    </row>
    <row r="845" spans="1:45" x14ac:dyDescent="0.35">
      <c r="A845">
        <v>836</v>
      </c>
      <c r="B845">
        <v>834.99599999999998</v>
      </c>
      <c r="C845">
        <v>616088.26599999995</v>
      </c>
      <c r="D845">
        <v>3097171.909</v>
      </c>
      <c r="E845">
        <v>632.14549999999997</v>
      </c>
      <c r="F845">
        <v>5.2</v>
      </c>
      <c r="G845">
        <v>0</v>
      </c>
      <c r="H845" t="s">
        <v>176</v>
      </c>
      <c r="I845">
        <v>0</v>
      </c>
      <c r="J845" s="5">
        <f t="shared" si="193"/>
        <v>1</v>
      </c>
      <c r="K845" s="5">
        <f t="shared" ca="1" si="194"/>
        <v>50.95</v>
      </c>
      <c r="L845" s="5">
        <f ca="1">IF($A$2=0,
    IFERROR(L844,
        MAX('1D'!$D$16,
            POWER((ABS(K845)^2)/('1D'!$I$5*MAX(F845,
                        0.1)^2),
                1/3))),
    IF(IFERROR(V844,
            0)=0,
        IFERROR(L844,
            MAX('1D'!$D$16,
                POWER((ABS(K845)^2)/('1D'!$I$5*MAX(F845,
                            0.1)^2),
                    1/3))),
        IF(OR(IFERROR(L845,
                    0)=0,
                IFERROR(S844,
                    0)&lt;1,
                IFERROR(S845,
                    0)&lt;1),
            MAX('1D'!$D$16,
                POWER((ABS(K845)^2)/('1D'!$I$5*MAX(F845,
                            0.1)^2),
                    1/3)),
            IF(IFERROR(U845,
                    0)&gt;0,
                MAX('1D'!$D$16,
                    IFERROR(L845,
                        0)+((IFERROR(U845,
                                0))*'1D'!$D$18*IF((IFERROR(S845,
                                    0))&lt;1,
                            1,
                            -1))),
                IF(IFERROR(U845,
                        0)&lt;0,
                    IF(ABS((MAX('1D'!$D$16,
                                    POWER((ABS(K845)^2)/('1D'!$I$5*MAX(F845,
                                                0.1)^2),
                                        1/3)))-IFERROR(L845,
                                0))&gt;'1D'!$D$19,
                        MAX('1D'!$D$16,
                            IF((MAX('1D'!$D$16,
                                        POWER((ABS(K845)^2)/('1D'!$I$5*MAX(F845,
                                                    0.1)^2),
                                            1/3)))&gt;IFERROR(L845,
                                    0),
                                MIN((MAX('1D'!$D$16,
                                            POWER((ABS(K845)^2)/('1D'!$I$5*MAX(F845,
                                                        0.1)^2),
                                                1/3))),
                                    IFERROR(L845,
                                        0)+(MIN(ABS(IFERROR(U845,
                                                    0))*'1D'!$D$18,
                                            ABS((MAX('1D'!$D$16,
                                                        POWER((ABS(K845)^2)/('1D'!$I$5*MAX(F845,
                                                                    0.1)^2),
                                                            1/3)))-IFERROR(L845,
                                                    0))))),
                                MAX((MAX('1D'!$D$16,
                                            POWER((ABS(K845)^2)/('1D'!$I$5*MAX(F845,
                                                        0.1)^2),
                                                1/3))),
                                    IFERROR(L845,
                                        0)-(MIN(ABS(IFERROR(U845,
                                                    0))*'1D'!$D$18,
                                            ABS((MAX('1D'!$D$16,
                                                        POWER((ABS(K845)^2)/('1D'!$I$5*MAX(F845,
                                                                    0.1)^2),
                                                            1/3)))-IFERROR(L845,
                                                    0))))))),
                        MAX('1D'!$D$16,
                            POWER((ABS(K845)^2)/('1D'!$I$5*MAX(F845,
                                        0.1)^2),
                                1/3))),
                    MAX('1D'!$D$16,
                        IFERROR(L845,
                            0)))))))</f>
        <v>2.0411692021517887</v>
      </c>
      <c r="M845" s="5">
        <f t="shared" ca="1" si="182"/>
        <v>10.614079851189301</v>
      </c>
      <c r="N845" s="5">
        <f t="shared" ca="1" si="183"/>
        <v>1.1434704692804873</v>
      </c>
      <c r="O845" s="5">
        <f t="shared" ca="1" si="184"/>
        <v>4.8002276894771132</v>
      </c>
      <c r="P845" s="5">
        <f t="shared" ca="1" si="185"/>
        <v>634.18666920215173</v>
      </c>
      <c r="Q845" s="5">
        <f ca="1">P845+((ABS(K845)/MAX(((F845)+(G845)*(L845))*(L845),
            0.000001))^2)/(2*'1D'!$I$5)</f>
        <v>635.36109253909478</v>
      </c>
      <c r="R845" s="5">
        <f ca="1">((ABS(K845)*'1D'!$D$6)/(MAX(((F845)+(G845)*(L845))*(L845),
            0.000001)*MAX(((((F845)+(G845)*(L845))*(L845))/MAX((F845)+2*(L845)*SQRT(1+(G845)^2),
                    0.000001))^(2/3),
            0.000001)))^2</f>
        <v>4.3358367565141456E-3</v>
      </c>
      <c r="S845" s="5">
        <f ca="1">ABS(ABS(K845)/MAX(((F845)+(G845)*(L845))*(L845),
        0.000001))/SQRT('1D'!$I$5*MAX((((F845)+(G845)*(L845))*(L845))/MAX((F845)+2*(G845)*(L845),
            0.000001),
        0.000001))</f>
        <v>1.0727235886044055</v>
      </c>
      <c r="T845" s="5">
        <f ca="1">((F845)*(L845)^2)/2+(G845)*(L845)^3/3+(ABS(K845)^2)/('1D'!$I$5*MAX(((F845)+(G845)*(L845))*(L845),
        0.000001))</f>
        <v>35.763412605541333</v>
      </c>
      <c r="U845" s="5">
        <f ca="1">IF($A$2=0,
    0,
    IFERROR(Q844-(((R844+R845)/2)*J845)-(IF(O844&gt;O845,
                '1D'!$D$8*((O844^2-O845^2)/(2*'1D'!$I$5)),
                '1D'!$D$9*((O845^2-O844^2)/(2*'1D'!$I$5)))+('1D'!$D$10*(ABS(I845)/90)*(MAX(O844^2,
                        O845^2)/(2*'1D'!$I$5))))-Q845,
        0))</f>
        <v>-3.8358367564796936E-3</v>
      </c>
      <c r="V845" s="5">
        <f ca="1">IF($A$2=0,
    1,
    IF(IFERROR(V844,
            0)=0,
        0,
        IFERROR(IF(ROUND(S845,
                    3)=1,
                1,
                IF(AND(ABS(U845)&lt;'1D'!$D$19,
                        S845&gt;1),
                    1,
                    0)),
            0)))</f>
        <v>0</v>
      </c>
      <c r="W845" s="5">
        <f ca="1">IF($A$2=0,
    MAX(MAX('1D'!$D$16,
            MAX('1D'!$D$16,
                POWER((ABS(K845)^2)/('1D'!$I$5*MAX(F845,
                            0.1)^2),
                    1/3))),
        IFERROR(W1396,
            MAX(MAX('1D'!$D$16,
                    MAX('1D'!$D$16,
                        POWER((ABS(K845)^2)/('1D'!$I$5*MAX(F845,
                                    0.1)^2),
                            1/3))),
                ($L$2)-E1396))),
    IF(IFERROR(AG846,
            0)=0,
        MAX(MAX('1D'!$D$16,
                MAX('1D'!$D$16,
                    POWER((ABS(K845)^2)/('1D'!$I$5*MAX(F845,
                                0.1)^2),
                        1/3))),
            IFERROR(W1396,
                MAX(MAX('1D'!$D$16,
                        MAX('1D'!$D$16,
                            POWER((ABS(K845)^2)/('1D'!$I$5*MAX(F845,
                                        0.1)^2),
                                1/3))),
                    ($L$2)-E1396))),
        IF(IFERROR(W845,
                0)=0,
            MAX(MAX('1D'!$D$16,
                    MAX('1D'!$D$16,
                        POWER((ABS(K845)^2)/('1D'!$I$5*MAX(F845,
                                    0.1)^2),
                            1/3))),
                IFERROR(W1396,
                    MAX(MAX('1D'!$D$16,
                            MAX('1D'!$D$16,
                                POWER((ABS(K845)^2)/('1D'!$I$5*MAX(F845,
                                            0.1)^2),
                                    1/3))),
                        ($L$2)-E1396))),
            IF(OR(IFERROR(AD845,
                        0)&gt;=1,
                    IFERROR(AD846,
                        0)&gt;=1),
                MAX('1D'!$D$16,
                    MAX('1D'!$D$16,
                        POWER((ABS(K845)^2)/('1D'!$I$5*MAX(F845,
                                    0.1)^2),
                            1/3))),
                IF(ABS(IFERROR(AF845,
                            0))&lt;'1D'!$D$19,
                    MAX(MAX('1D'!$D$16,
                            MAX('1D'!$D$16,
                                POWER((ABS(K845)^2)/('1D'!$I$5*MAX(F845,
                                            0.1)^2),
                                    1/3))),
                        IFERROR(W845,
                            0)),
                    MAX(MAX('1D'!$D$16,
                            MAX('1D'!$D$16,
                                POWER((ABS(K845)^2)/('1D'!$I$5*MAX(F845,
                                            0.1)^2),
                                    1/3))),
                        (IFERROR(W845,
                                0))+((IFERROR(AF845,
                                    0))*'1D'!$D$18)))))))</f>
        <v>2.1389677043987478</v>
      </c>
      <c r="X845" s="5">
        <f t="shared" ca="1" si="186"/>
        <v>11.122632062873489</v>
      </c>
      <c r="Y845" s="5">
        <f t="shared" ca="1" si="187"/>
        <v>1.1735290000551568</v>
      </c>
      <c r="Z845" s="5">
        <f t="shared" ca="1" si="188"/>
        <v>4.5807502857230418</v>
      </c>
      <c r="AA845" s="5">
        <f t="shared" ca="1" si="189"/>
        <v>634.28446770439871</v>
      </c>
      <c r="AB845" s="5">
        <f ca="1">AA845+((ABS(K845)/MAX(((F845)+(G845)*(W845))*(W845),
            0.000001))^2)/(2*'1D'!$I$5)</f>
        <v>635.35395155659808</v>
      </c>
      <c r="AC845" s="5">
        <f ca="1">((ABS(K845)*'1D'!$D$6)/(MAX(((F845)+(G845)*(W845))*(W845),
            0.000001)*MAX(((((F845)+(G845)*(W845))*(W845))/MAX((F845)+2*(W845)*SQRT(1+(G845)^2),
                    0.000001))^(2/3),
            0.000001)))^2</f>
        <v>3.8141460404132466E-3</v>
      </c>
      <c r="AD845" s="5">
        <f ca="1">ABS(ABS(K845)/MAX(((F845)+(G845)*(W845))*(W845),
        0.000001))/SQRT('1D'!$I$5*MAX((((F845)+(G845)*(W845))*(W845))/MAX((F845)+2*(G845)*(W845),
            0.000001),
        0.000001))</f>
        <v>1.0000000000000004</v>
      </c>
      <c r="AE845" s="5">
        <f ca="1">((F845)*(W845)^2)/2+(G845)*(W845)^3/3+(ABS(K845)^2)/('1D'!$I$5*MAX(((F845)+(G845)*(W845))*(W845),
        0.000001))</f>
        <v>35.686426155594638</v>
      </c>
      <c r="AF845" s="5">
        <f ca="1">IF($A$2=0,
    0,
    IFERROR(AB846+(((AC845+AC846)/2)*J846)+(IF(Z845&gt;Z846,
                '1D'!$D$8*((Z845^2-Z846^2)/(2*'1D'!$I$5)),
                '1D'!$D$9*((Z846^2-Z845^2)/(2*'1D'!$I$5)))+('1D'!$D$10*(ABS(I846)/90)*(MAX(Z845^2,
                        Z846^2)/(2*'1D'!$I$5))))-AB845,
        0))</f>
        <v>3.4157470064428708E-3</v>
      </c>
      <c r="AG845" s="5">
        <f ca="1">IF($A$2=0,
    1,
    IF(IFERROR(AG846,
            0)=0,
        0,
        IFERROR(IF(OR(ROUND(AD845,
                        3)&gt;=1,
                    AND(ABS(AF845)&lt;'1D'!$D$19,
                        AD845&lt;1)),
                1,
                0),
            0)))</f>
        <v>1</v>
      </c>
      <c r="AH845" s="5">
        <f ca="1">IFERROR(IF('1D'!V32="Supercritical",
        MAX('1D'!$D$16,
            IFERROR(L845,
                MAX('1D'!$D$16,
                    POWER((ABS(K845)^2)/('1D'!$I$5*MAX(F845,
                                0.1)^2),
                        1/3)))),
        IF('1D'!V32="Subcritical",
            MAX('1D'!$D$16,
                IFERROR(W845,
                    MAX('1D'!$D$16,
                        POWER((ABS(K845)^2)/('1D'!$I$5*MAX(F845,
                                    0.1)^2),
                            1/3)))),
            IF(IFERROR(T845,
                    -1E+99)&gt;=IFERROR(AE845,
                    -1E+99),
                MAX('1D'!$D$16,
                    IFERROR(L845,
                        MAX('1D'!$D$16,
                            POWER((ABS(K845)^2)/('1D'!$I$5*MAX(F845,
                                        0.1)^2),
                                1/3)))),
                MAX('1D'!$D$16,
                    IFERROR(W845,
                        MAX('1D'!$D$16,
                            POWER((ABS(K845)^2)/('1D'!$I$5*MAX(F845,
                                        0.1)^2),
                                1/3))))))),
    MAX('1D'!$D$16,
        POWER((ABS(K845)^2)/('1D'!$I$5*MAX(F845,
                    0.1)^2),
            1/3)))</f>
        <v>2.0411692021517887</v>
      </c>
      <c r="AI845" s="5">
        <f t="shared" ca="1" si="190"/>
        <v>634.18666920215173</v>
      </c>
      <c r="AJ845" s="5">
        <f ca="1">AI845+((ABS(K845)/MAX(((F845)+(G845)*(AH845))*(AH845),
            0.000001))^2)/(2*'1D'!$I$5)</f>
        <v>635.36109253909478</v>
      </c>
      <c r="AM845">
        <v>0</v>
      </c>
      <c r="AN845">
        <v>0</v>
      </c>
      <c r="AO845" s="5">
        <f t="shared" si="191"/>
        <v>0</v>
      </c>
      <c r="AP845" s="5">
        <f t="shared" si="195"/>
        <v>0</v>
      </c>
      <c r="AQ845" s="5">
        <f ca="1">ABS(ABS(K845)/MAX(((F845)+(G845)*(AH845))*(AH845),
        0.000001))/SQRT('1D'!$I$5*MAX((((F845)+(G845)*(AH845))*(AH845))/MAX((F845)+2*(G845)*(AH845),
            0.000001),
        0.000001))</f>
        <v>1.0727235886044055</v>
      </c>
      <c r="AR845" s="5" t="str">
        <f t="shared" ca="1" si="192"/>
        <v>Supercritical</v>
      </c>
      <c r="AS845" s="5">
        <f ca="1">((ABS(K845)*'1D'!$D$6)/(MAX(((F845)+(G845)*(AH845))*(AH845),
            0.000001)*MAX(((((F845)+(G845)*(AH845))*(AH845))/MAX((F845)+2*(AH845)*SQRT(1+(G845)^2),
                    0.000001))^(2/3),
            0.000001)))^2</f>
        <v>4.3358367565141456E-3</v>
      </c>
    </row>
    <row r="846" spans="1:45" x14ac:dyDescent="0.35">
      <c r="A846">
        <v>837</v>
      </c>
      <c r="B846">
        <v>835.99599999999998</v>
      </c>
      <c r="C846">
        <v>616088.22400000005</v>
      </c>
      <c r="D846">
        <v>3097170.91</v>
      </c>
      <c r="E846">
        <v>632.14499999999998</v>
      </c>
      <c r="F846">
        <v>5.2</v>
      </c>
      <c r="G846">
        <v>0</v>
      </c>
      <c r="H846" t="s">
        <v>176</v>
      </c>
      <c r="I846">
        <v>5.7000000000000002E-2</v>
      </c>
      <c r="J846" s="5">
        <f t="shared" si="193"/>
        <v>1</v>
      </c>
      <c r="K846" s="5">
        <f t="shared" ca="1" si="194"/>
        <v>50.95</v>
      </c>
      <c r="L846" s="5">
        <f ca="1">IF($A$2=0,
    IFERROR(L845,
        MAX('1D'!$D$16,
            POWER((ABS(K846)^2)/('1D'!$I$5*MAX(F846,
                        0.1)^2),
                1/3))),
    IF(IFERROR(V845,
            0)=0,
        IFERROR(L845,
            MAX('1D'!$D$16,
                POWER((ABS(K846)^2)/('1D'!$I$5*MAX(F846,
                            0.1)^2),
                    1/3))),
        IF(OR(IFERROR(L846,
                    0)=0,
                IFERROR(S845,
                    0)&lt;1,
                IFERROR(S846,
                    0)&lt;1),
            MAX('1D'!$D$16,
                POWER((ABS(K846)^2)/('1D'!$I$5*MAX(F846,
                            0.1)^2),
                    1/3)),
            IF(IFERROR(U846,
                    0)&gt;0,
                MAX('1D'!$D$16,
                    IFERROR(L846,
                        0)+((IFERROR(U846,
                                0))*'1D'!$D$18*IF((IFERROR(S846,
                                    0))&lt;1,
                            1,
                            -1))),
                IF(IFERROR(U846,
                        0)&lt;0,
                    IF(ABS((MAX('1D'!$D$16,
                                    POWER((ABS(K846)^2)/('1D'!$I$5*MAX(F846,
                                                0.1)^2),
                                        1/3)))-IFERROR(L846,
                                0))&gt;'1D'!$D$19,
                        MAX('1D'!$D$16,
                            IF((MAX('1D'!$D$16,
                                        POWER((ABS(K846)^2)/('1D'!$I$5*MAX(F846,
                                                    0.1)^2),
                                            1/3)))&gt;IFERROR(L846,
                                    0),
                                MIN((MAX('1D'!$D$16,
                                            POWER((ABS(K846)^2)/('1D'!$I$5*MAX(F846,
                                                        0.1)^2),
                                                1/3))),
                                    IFERROR(L846,
                                        0)+(MIN(ABS(IFERROR(U846,
                                                    0))*'1D'!$D$18,
                                            ABS((MAX('1D'!$D$16,
                                                        POWER((ABS(K846)^2)/('1D'!$I$5*MAX(F846,
                                                                    0.1)^2),
                                                            1/3)))-IFERROR(L846,
                                                    0))))),
                                MAX((MAX('1D'!$D$16,
                                            POWER((ABS(K846)^2)/('1D'!$I$5*MAX(F846,
                                                        0.1)^2),
                                                1/3))),
                                    IFERROR(L846,
                                        0)-(MIN(ABS(IFERROR(U846,
                                                    0))*'1D'!$D$18,
                                            ABS((MAX('1D'!$D$16,
                                                        POWER((ABS(K846)^2)/('1D'!$I$5*MAX(F846,
                                                                    0.1)^2),
                                                            1/3)))-IFERROR(L846,
                                                    0))))))),
                        MAX('1D'!$D$16,
                            POWER((ABS(K846)^2)/('1D'!$I$5*MAX(F846,
                                        0.1)^2),
                                1/3))),
                    MAX('1D'!$D$16,
                        IFERROR(L846,
                            0)))))))</f>
        <v>2.0411692021517887</v>
      </c>
      <c r="M846" s="5">
        <f t="shared" ca="1" si="182"/>
        <v>10.614079851189301</v>
      </c>
      <c r="N846" s="5">
        <f t="shared" ca="1" si="183"/>
        <v>1.1434704692804873</v>
      </c>
      <c r="O846" s="5">
        <f t="shared" ca="1" si="184"/>
        <v>4.8002276894771132</v>
      </c>
      <c r="P846" s="5">
        <f t="shared" ca="1" si="185"/>
        <v>634.18616920215175</v>
      </c>
      <c r="Q846" s="5">
        <f ca="1">P846+((ABS(K846)/MAX(((F846)+(G846)*(L846))*(L846),
            0.000001))^2)/(2*'1D'!$I$5)</f>
        <v>635.3605925390948</v>
      </c>
      <c r="R846" s="5">
        <f ca="1">((ABS(K846)*'1D'!$D$6)/(MAX(((F846)+(G846)*(L846))*(L846),
            0.000001)*MAX(((((F846)+(G846)*(L846))*(L846))/MAX((F846)+2*(L846)*SQRT(1+(G846)^2),
                    0.000001))^(2/3),
            0.000001)))^2</f>
        <v>4.3358367565141456E-3</v>
      </c>
      <c r="S846" s="5">
        <f ca="1">ABS(ABS(K846)/MAX(((F846)+(G846)*(L846))*(L846),
        0.000001))/SQRT('1D'!$I$5*MAX((((F846)+(G846)*(L846))*(L846))/MAX((F846)+2*(G846)*(L846),
            0.000001),
        0.000001))</f>
        <v>1.0727235886044055</v>
      </c>
      <c r="T846" s="5">
        <f ca="1">((F846)*(L846)^2)/2+(G846)*(L846)^3/3+(ABS(K846)^2)/('1D'!$I$5*MAX(((F846)+(G846)*(L846))*(L846),
        0.000001))</f>
        <v>35.763412605541333</v>
      </c>
      <c r="U846" s="5">
        <f ca="1">IF($A$2=0,
    0,
    IFERROR(Q845-(((R845+R846)/2)*J846)-(IF(O845&gt;O846,
                '1D'!$D$8*((O845^2-O846^2)/(2*'1D'!$I$5)),
                '1D'!$D$9*((O846^2-O845^2)/(2*'1D'!$I$5)))+('1D'!$D$10*(ABS(I846)/90)*(MAX(O845^2,
                        O846^2)/(2*'1D'!$I$5))))-Q846,
        0))</f>
        <v>-3.9474069734524164E-3</v>
      </c>
      <c r="V846" s="5">
        <f ca="1">IF($A$2=0,
    1,
    IF(IFERROR(V845,
            0)=0,
        0,
        IFERROR(IF(ROUND(S846,
                    3)=1,
                1,
                IF(AND(ABS(U846)&lt;'1D'!$D$19,
                        S846&gt;1),
                    1,
                    0)),
            0)))</f>
        <v>0</v>
      </c>
      <c r="W846" s="5">
        <f ca="1">IF($A$2=0,
    MAX(MAX('1D'!$D$16,
            MAX('1D'!$D$16,
                POWER((ABS(K846)^2)/('1D'!$I$5*MAX(F846,
                            0.1)^2),
                    1/3))),
        IFERROR(W1396,
            MAX(MAX('1D'!$D$16,
                    MAX('1D'!$D$16,
                        POWER((ABS(K846)^2)/('1D'!$I$5*MAX(F846,
                                    0.1)^2),
                            1/3))),
                ($L$2)-E1396))),
    IF(IFERROR(AG847,
            0)=0,
        MAX(MAX('1D'!$D$16,
                MAX('1D'!$D$16,
                    POWER((ABS(K846)^2)/('1D'!$I$5*MAX(F846,
                                0.1)^2),
                        1/3))),
            IFERROR(W1396,
                MAX(MAX('1D'!$D$16,
                        MAX('1D'!$D$16,
                            POWER((ABS(K846)^2)/('1D'!$I$5*MAX(F846,
                                        0.1)^2),
                                1/3))),
                    ($L$2)-E1396))),
        IF(IFERROR(W846,
                0)=0,
            MAX(MAX('1D'!$D$16,
                    MAX('1D'!$D$16,
                        POWER((ABS(K846)^2)/('1D'!$I$5*MAX(F846,
                                    0.1)^2),
                            1/3))),
                IFERROR(W1396,
                    MAX(MAX('1D'!$D$16,
                            MAX('1D'!$D$16,
                                POWER((ABS(K846)^2)/('1D'!$I$5*MAX(F846,
                                            0.1)^2),
                                    1/3))),
                        ($L$2)-E1396))),
            IF(OR(IFERROR(AD846,
                        0)&gt;=1,
                    IFERROR(AD847,
                        0)&gt;=1),
                MAX('1D'!$D$16,
                    MAX('1D'!$D$16,
                        POWER((ABS(K846)^2)/('1D'!$I$5*MAX(F846,
                                    0.1)^2),
                            1/3))),
                IF(ABS(IFERROR(AF846,
                            0))&lt;'1D'!$D$19,
                    MAX(MAX('1D'!$D$16,
                            MAX('1D'!$D$16,
                                POWER((ABS(K846)^2)/('1D'!$I$5*MAX(F846,
                                            0.1)^2),
                                    1/3))),
                        IFERROR(W846,
                            0)),
                    MAX(MAX('1D'!$D$16,
                            MAX('1D'!$D$16,
                                POWER((ABS(K846)^2)/('1D'!$I$5*MAX(F846,
                                            0.1)^2),
                                    1/3))),
                        (IFERROR(W846,
                                0))+((IFERROR(AF846,
                                    0))*'1D'!$D$18)))))))</f>
        <v>2.1389677043987478</v>
      </c>
      <c r="X846" s="5">
        <f t="shared" ca="1" si="186"/>
        <v>11.122632062873489</v>
      </c>
      <c r="Y846" s="5">
        <f t="shared" ca="1" si="187"/>
        <v>1.1735290000551568</v>
      </c>
      <c r="Z846" s="5">
        <f t="shared" ca="1" si="188"/>
        <v>4.5807502857230418</v>
      </c>
      <c r="AA846" s="5">
        <f t="shared" ca="1" si="189"/>
        <v>634.28396770439872</v>
      </c>
      <c r="AB846" s="5">
        <f ca="1">AA846+((ABS(K846)/MAX(((F846)+(G846)*(W846))*(W846),
            0.000001))^2)/(2*'1D'!$I$5)</f>
        <v>635.35345155659809</v>
      </c>
      <c r="AC846" s="5">
        <f ca="1">((ABS(K846)*'1D'!$D$6)/(MAX(((F846)+(G846)*(W846))*(W846),
            0.000001)*MAX(((((F846)+(G846)*(W846))*(W846))/MAX((F846)+2*(W846)*SQRT(1+(G846)^2),
                    0.000001))^(2/3),
            0.000001)))^2</f>
        <v>3.8141460404132466E-3</v>
      </c>
      <c r="AD846" s="5">
        <f ca="1">ABS(ABS(K846)/MAX(((F846)+(G846)*(W846))*(W846),
        0.000001))/SQRT('1D'!$I$5*MAX((((F846)+(G846)*(W846))*(W846))/MAX((F846)+2*(G846)*(W846),
            0.000001),
        0.000001))</f>
        <v>1.0000000000000004</v>
      </c>
      <c r="AE846" s="5">
        <f ca="1">((F846)*(W846)^2)/2+(G846)*(W846)^3/3+(ABS(K846)^2)/('1D'!$I$5*MAX(((F846)+(G846)*(W846))*(W846),
        0.000001))</f>
        <v>35.686426155594638</v>
      </c>
      <c r="AF846" s="5">
        <f ca="1">IF($A$2=0,
    0,
    IFERROR(AB847+(((AC846+AC847)/2)*J847)+(IF(Z846&gt;Z847,
                '1D'!$D$8*((Z846^2-Z847^2)/(2*'1D'!$I$5)),
                '1D'!$D$9*((Z847^2-Z846^2)/(2*'1D'!$I$5)))+('1D'!$D$10*(ABS(I847)/90)*(MAX(Z846^2,
                        Z847^2)/(2*'1D'!$I$5))))-AB846,
        0))</f>
        <v>3.4157470064428708E-3</v>
      </c>
      <c r="AG846" s="5">
        <f ca="1">IF($A$2=0,
    1,
    IF(IFERROR(AG847,
            0)=0,
        0,
        IFERROR(IF(OR(ROUND(AD846,
                        3)&gt;=1,
                    AND(ABS(AF846)&lt;'1D'!$D$19,
                        AD846&lt;1)),
                1,
                0),
            0)))</f>
        <v>1</v>
      </c>
      <c r="AH846" s="5">
        <f ca="1">IFERROR(IF('1D'!V32="Supercritical",
        MAX('1D'!$D$16,
            IFERROR(L846,
                MAX('1D'!$D$16,
                    POWER((ABS(K846)^2)/('1D'!$I$5*MAX(F846,
                                0.1)^2),
                        1/3)))),
        IF('1D'!V32="Subcritical",
            MAX('1D'!$D$16,
                IFERROR(W846,
                    MAX('1D'!$D$16,
                        POWER((ABS(K846)^2)/('1D'!$I$5*MAX(F846,
                                    0.1)^2),
                            1/3)))),
            IF(IFERROR(T846,
                    -1E+99)&gt;=IFERROR(AE846,
                    -1E+99),
                MAX('1D'!$D$16,
                    IFERROR(L846,
                        MAX('1D'!$D$16,
                            POWER((ABS(K846)^2)/('1D'!$I$5*MAX(F846,
                                        0.1)^2),
                                1/3)))),
                MAX('1D'!$D$16,
                    IFERROR(W846,
                        MAX('1D'!$D$16,
                            POWER((ABS(K846)^2)/('1D'!$I$5*MAX(F846,
                                        0.1)^2),
                                1/3))))))),
    MAX('1D'!$D$16,
        POWER((ABS(K846)^2)/('1D'!$I$5*MAX(F846,
                    0.1)^2),
            1/3)))</f>
        <v>2.0411692021517887</v>
      </c>
      <c r="AI846" s="5">
        <f t="shared" ca="1" si="190"/>
        <v>634.18616920215175</v>
      </c>
      <c r="AJ846" s="5">
        <f ca="1">AI846+((ABS(K846)/MAX(((F846)+(G846)*(AH846))*(AH846),
            0.000001))^2)/(2*'1D'!$I$5)</f>
        <v>635.3605925390948</v>
      </c>
      <c r="AM846">
        <v>0</v>
      </c>
      <c r="AN846">
        <v>0</v>
      </c>
      <c r="AO846" s="5">
        <f t="shared" si="191"/>
        <v>0</v>
      </c>
      <c r="AP846" s="5">
        <f t="shared" si="195"/>
        <v>0</v>
      </c>
      <c r="AQ846" s="5">
        <f ca="1">ABS(ABS(K846)/MAX(((F846)+(G846)*(AH846))*(AH846),
        0.000001))/SQRT('1D'!$I$5*MAX((((F846)+(G846)*(AH846))*(AH846))/MAX((F846)+2*(G846)*(AH846),
            0.000001),
        0.000001))</f>
        <v>1.0727235886044055</v>
      </c>
      <c r="AR846" s="5" t="str">
        <f t="shared" ca="1" si="192"/>
        <v>Supercritical</v>
      </c>
      <c r="AS846" s="5">
        <f ca="1">((ABS(K846)*'1D'!$D$6)/(MAX(((F846)+(G846)*(AH846))*(AH846),
            0.000001)*MAX(((((F846)+(G846)*(AH846))*(AH846))/MAX((F846)+2*(AH846)*SQRT(1+(G846)^2),
                    0.000001))^(2/3),
            0.000001)))^2</f>
        <v>4.3358367565141456E-3</v>
      </c>
    </row>
    <row r="847" spans="1:45" x14ac:dyDescent="0.35">
      <c r="A847">
        <v>838</v>
      </c>
      <c r="B847">
        <v>836.99599999999998</v>
      </c>
      <c r="C847">
        <v>616088.18099999998</v>
      </c>
      <c r="D847">
        <v>3097169.9109999998</v>
      </c>
      <c r="E847">
        <v>632.14449999999999</v>
      </c>
      <c r="F847">
        <v>5.2</v>
      </c>
      <c r="G847">
        <v>0</v>
      </c>
      <c r="H847" t="s">
        <v>176</v>
      </c>
      <c r="I847">
        <v>5.7000000000000002E-2</v>
      </c>
      <c r="J847" s="5">
        <f t="shared" si="193"/>
        <v>1</v>
      </c>
      <c r="K847" s="5">
        <f t="shared" ca="1" si="194"/>
        <v>50.95</v>
      </c>
      <c r="L847" s="5">
        <f ca="1">IF($A$2=0,
    IFERROR(L846,
        MAX('1D'!$D$16,
            POWER((ABS(K847)^2)/('1D'!$I$5*MAX(F847,
                        0.1)^2),
                1/3))),
    IF(IFERROR(V846,
            0)=0,
        IFERROR(L846,
            MAX('1D'!$D$16,
                POWER((ABS(K847)^2)/('1D'!$I$5*MAX(F847,
                            0.1)^2),
                    1/3))),
        IF(OR(IFERROR(L847,
                    0)=0,
                IFERROR(S846,
                    0)&lt;1,
                IFERROR(S847,
                    0)&lt;1),
            MAX('1D'!$D$16,
                POWER((ABS(K847)^2)/('1D'!$I$5*MAX(F847,
                            0.1)^2),
                    1/3)),
            IF(IFERROR(U847,
                    0)&gt;0,
                MAX('1D'!$D$16,
                    IFERROR(L847,
                        0)+((IFERROR(U847,
                                0))*'1D'!$D$18*IF((IFERROR(S847,
                                    0))&lt;1,
                            1,
                            -1))),
                IF(IFERROR(U847,
                        0)&lt;0,
                    IF(ABS((MAX('1D'!$D$16,
                                    POWER((ABS(K847)^2)/('1D'!$I$5*MAX(F847,
                                                0.1)^2),
                                        1/3)))-IFERROR(L847,
                                0))&gt;'1D'!$D$19,
                        MAX('1D'!$D$16,
                            IF((MAX('1D'!$D$16,
                                        POWER((ABS(K847)^2)/('1D'!$I$5*MAX(F847,
                                                    0.1)^2),
                                            1/3)))&gt;IFERROR(L847,
                                    0),
                                MIN((MAX('1D'!$D$16,
                                            POWER((ABS(K847)^2)/('1D'!$I$5*MAX(F847,
                                                        0.1)^2),
                                                1/3))),
                                    IFERROR(L847,
                                        0)+(MIN(ABS(IFERROR(U847,
                                                    0))*'1D'!$D$18,
                                            ABS((MAX('1D'!$D$16,
                                                        POWER((ABS(K847)^2)/('1D'!$I$5*MAX(F847,
                                                                    0.1)^2),
                                                            1/3)))-IFERROR(L847,
                                                    0))))),
                                MAX((MAX('1D'!$D$16,
                                            POWER((ABS(K847)^2)/('1D'!$I$5*MAX(F847,
                                                        0.1)^2),
                                                1/3))),
                                    IFERROR(L847,
                                        0)-(MIN(ABS(IFERROR(U847,
                                                    0))*'1D'!$D$18,
                                            ABS((MAX('1D'!$D$16,
                                                        POWER((ABS(K847)^2)/('1D'!$I$5*MAX(F847,
                                                                    0.1)^2),
                                                            1/3)))-IFERROR(L847,
                                                    0))))))),
                        MAX('1D'!$D$16,
                            POWER((ABS(K847)^2)/('1D'!$I$5*MAX(F847,
                                        0.1)^2),
                                1/3))),
                    MAX('1D'!$D$16,
                        IFERROR(L847,
                            0)))))))</f>
        <v>2.0411692021517887</v>
      </c>
      <c r="M847" s="5">
        <f t="shared" ca="1" si="182"/>
        <v>10.614079851189301</v>
      </c>
      <c r="N847" s="5">
        <f t="shared" ca="1" si="183"/>
        <v>1.1434704692804873</v>
      </c>
      <c r="O847" s="5">
        <f t="shared" ca="1" si="184"/>
        <v>4.8002276894771132</v>
      </c>
      <c r="P847" s="5">
        <f t="shared" ca="1" si="185"/>
        <v>634.18566920215176</v>
      </c>
      <c r="Q847" s="5">
        <f ca="1">P847+((ABS(K847)/MAX(((F847)+(G847)*(L847))*(L847),
            0.000001))^2)/(2*'1D'!$I$5)</f>
        <v>635.36009253909481</v>
      </c>
      <c r="R847" s="5">
        <f ca="1">((ABS(K847)*'1D'!$D$6)/(MAX(((F847)+(G847)*(L847))*(L847),
            0.000001)*MAX(((((F847)+(G847)*(L847))*(L847))/MAX((F847)+2*(L847)*SQRT(1+(G847)^2),
                    0.000001))^(2/3),
            0.000001)))^2</f>
        <v>4.3358367565141456E-3</v>
      </c>
      <c r="S847" s="5">
        <f ca="1">ABS(ABS(K847)/MAX(((F847)+(G847)*(L847))*(L847),
        0.000001))/SQRT('1D'!$I$5*MAX((((F847)+(G847)*(L847))*(L847))/MAX((F847)+2*(G847)*(L847),
            0.000001),
        0.000001))</f>
        <v>1.0727235886044055</v>
      </c>
      <c r="T847" s="5">
        <f ca="1">((F847)*(L847)^2)/2+(G847)*(L847)^3/3+(ABS(K847)^2)/('1D'!$I$5*MAX(((F847)+(G847)*(L847))*(L847),
        0.000001))</f>
        <v>35.763412605541333</v>
      </c>
      <c r="U847" s="5">
        <f ca="1">IF($A$2=0,
    0,
    IFERROR(Q846-(((R846+R847)/2)*J847)-(IF(O846&gt;O847,
                '1D'!$D$8*((O846^2-O847^2)/(2*'1D'!$I$5)),
                '1D'!$D$9*((O847^2-O846^2)/(2*'1D'!$I$5)))+('1D'!$D$10*(ABS(I847)/90)*(MAX(O846^2,
                        O847^2)/(2*'1D'!$I$5))))-Q847,
        0))</f>
        <v>-3.9474069734524164E-3</v>
      </c>
      <c r="V847" s="5">
        <f ca="1">IF($A$2=0,
    1,
    IF(IFERROR(V846,
            0)=0,
        0,
        IFERROR(IF(ROUND(S847,
                    3)=1,
                1,
                IF(AND(ABS(U847)&lt;'1D'!$D$19,
                        S847&gt;1),
                    1,
                    0)),
            0)))</f>
        <v>0</v>
      </c>
      <c r="W847" s="5">
        <f ca="1">IF($A$2=0,
    MAX(MAX('1D'!$D$16,
            MAX('1D'!$D$16,
                POWER((ABS(K847)^2)/('1D'!$I$5*MAX(F847,
                            0.1)^2),
                    1/3))),
        IFERROR(W1396,
            MAX(MAX('1D'!$D$16,
                    MAX('1D'!$D$16,
                        POWER((ABS(K847)^2)/('1D'!$I$5*MAX(F847,
                                    0.1)^2),
                            1/3))),
                ($L$2)-E1396))),
    IF(IFERROR(AG848,
            0)=0,
        MAX(MAX('1D'!$D$16,
                MAX('1D'!$D$16,
                    POWER((ABS(K847)^2)/('1D'!$I$5*MAX(F847,
                                0.1)^2),
                        1/3))),
            IFERROR(W1396,
                MAX(MAX('1D'!$D$16,
                        MAX('1D'!$D$16,
                            POWER((ABS(K847)^2)/('1D'!$I$5*MAX(F847,
                                        0.1)^2),
                                1/3))),
                    ($L$2)-E1396))),
        IF(IFERROR(W847,
                0)=0,
            MAX(MAX('1D'!$D$16,
                    MAX('1D'!$D$16,
                        POWER((ABS(K847)^2)/('1D'!$I$5*MAX(F847,
                                    0.1)^2),
                            1/3))),
                IFERROR(W1396,
                    MAX(MAX('1D'!$D$16,
                            MAX('1D'!$D$16,
                                POWER((ABS(K847)^2)/('1D'!$I$5*MAX(F847,
                                            0.1)^2),
                                    1/3))),
                        ($L$2)-E1396))),
            IF(OR(IFERROR(AD847,
                        0)&gt;=1,
                    IFERROR(AD848,
                        0)&gt;=1),
                MAX('1D'!$D$16,
                    MAX('1D'!$D$16,
                        POWER((ABS(K847)^2)/('1D'!$I$5*MAX(F847,
                                    0.1)^2),
                            1/3))),
                IF(ABS(IFERROR(AF847,
                            0))&lt;'1D'!$D$19,
                    MAX(MAX('1D'!$D$16,
                            MAX('1D'!$D$16,
                                POWER((ABS(K847)^2)/('1D'!$I$5*MAX(F847,
                                            0.1)^2),
                                    1/3))),
                        IFERROR(W847,
                            0)),
                    MAX(MAX('1D'!$D$16,
                            MAX('1D'!$D$16,
                                POWER((ABS(K847)^2)/('1D'!$I$5*MAX(F847,
                                            0.1)^2),
                                    1/3))),
                        (IFERROR(W847,
                                0))+((IFERROR(AF847,
                                    0))*'1D'!$D$18)))))))</f>
        <v>2.1389677043987478</v>
      </c>
      <c r="X847" s="5">
        <f t="shared" ca="1" si="186"/>
        <v>11.122632062873489</v>
      </c>
      <c r="Y847" s="5">
        <f t="shared" ca="1" si="187"/>
        <v>1.1735290000551568</v>
      </c>
      <c r="Z847" s="5">
        <f t="shared" ca="1" si="188"/>
        <v>4.5807502857230418</v>
      </c>
      <c r="AA847" s="5">
        <f t="shared" ca="1" si="189"/>
        <v>634.28346770439873</v>
      </c>
      <c r="AB847" s="5">
        <f ca="1">AA847+((ABS(K847)/MAX(((F847)+(G847)*(W847))*(W847),
            0.000001))^2)/(2*'1D'!$I$5)</f>
        <v>635.3529515565981</v>
      </c>
      <c r="AC847" s="5">
        <f ca="1">((ABS(K847)*'1D'!$D$6)/(MAX(((F847)+(G847)*(W847))*(W847),
            0.000001)*MAX(((((F847)+(G847)*(W847))*(W847))/MAX((F847)+2*(W847)*SQRT(1+(G847)^2),
                    0.000001))^(2/3),
            0.000001)))^2</f>
        <v>3.8141460404132466E-3</v>
      </c>
      <c r="AD847" s="5">
        <f ca="1">ABS(ABS(K847)/MAX(((F847)+(G847)*(W847))*(W847),
        0.000001))/SQRT('1D'!$I$5*MAX((((F847)+(G847)*(W847))*(W847))/MAX((F847)+2*(G847)*(W847),
            0.000001),
        0.000001))</f>
        <v>1.0000000000000004</v>
      </c>
      <c r="AE847" s="5">
        <f ca="1">((F847)*(W847)^2)/2+(G847)*(W847)^3/3+(ABS(K847)^2)/('1D'!$I$5*MAX(((F847)+(G847)*(W847))*(W847),
        0.000001))</f>
        <v>35.686426155594638</v>
      </c>
      <c r="AF847" s="5">
        <f ca="1">IF($A$2=0,
    0,
    IFERROR(AB848+(((AC847+AC848)/2)*J848)+(IF(Z847&gt;Z848,
                '1D'!$D$8*((Z847^2-Z848^2)/(2*'1D'!$I$5)),
                '1D'!$D$9*((Z848^2-Z847^2)/(2*'1D'!$I$5)))+('1D'!$D$10*(ABS(I848)/90)*(MAX(Z847^2,
                        Z848^2)/(2*'1D'!$I$5))))-AB847,
        0))</f>
        <v>3.3141460404522149E-3</v>
      </c>
      <c r="AG847" s="5">
        <f ca="1">IF($A$2=0,
    1,
    IF(IFERROR(AG848,
            0)=0,
        0,
        IFERROR(IF(OR(ROUND(AD847,
                        3)&gt;=1,
                    AND(ABS(AF847)&lt;'1D'!$D$19,
                        AD847&lt;1)),
                1,
                0),
            0)))</f>
        <v>1</v>
      </c>
      <c r="AH847" s="5">
        <f ca="1">IFERROR(IF('1D'!V32="Supercritical",
        MAX('1D'!$D$16,
            IFERROR(L847,
                MAX('1D'!$D$16,
                    POWER((ABS(K847)^2)/('1D'!$I$5*MAX(F847,
                                0.1)^2),
                        1/3)))),
        IF('1D'!V32="Subcritical",
            MAX('1D'!$D$16,
                IFERROR(W847,
                    MAX('1D'!$D$16,
                        POWER((ABS(K847)^2)/('1D'!$I$5*MAX(F847,
                                    0.1)^2),
                            1/3)))),
            IF(IFERROR(T847,
                    -1E+99)&gt;=IFERROR(AE847,
                    -1E+99),
                MAX('1D'!$D$16,
                    IFERROR(L847,
                        MAX('1D'!$D$16,
                            POWER((ABS(K847)^2)/('1D'!$I$5*MAX(F847,
                                        0.1)^2),
                                1/3)))),
                MAX('1D'!$D$16,
                    IFERROR(W847,
                        MAX('1D'!$D$16,
                            POWER((ABS(K847)^2)/('1D'!$I$5*MAX(F847,
                                        0.1)^2),
                                1/3))))))),
    MAX('1D'!$D$16,
        POWER((ABS(K847)^2)/('1D'!$I$5*MAX(F847,
                    0.1)^2),
            1/3)))</f>
        <v>2.0411692021517887</v>
      </c>
      <c r="AI847" s="5">
        <f t="shared" ca="1" si="190"/>
        <v>634.18566920215176</v>
      </c>
      <c r="AJ847" s="5">
        <f ca="1">AI847+((ABS(K847)/MAX(((F847)+(G847)*(AH847))*(AH847),
            0.000001))^2)/(2*'1D'!$I$5)</f>
        <v>635.36009253909481</v>
      </c>
      <c r="AM847">
        <v>0</v>
      </c>
      <c r="AN847">
        <v>0</v>
      </c>
      <c r="AO847" s="5">
        <f t="shared" si="191"/>
        <v>0</v>
      </c>
      <c r="AP847" s="5">
        <f t="shared" si="195"/>
        <v>0</v>
      </c>
      <c r="AQ847" s="5">
        <f ca="1">ABS(ABS(K847)/MAX(((F847)+(G847)*(AH847))*(AH847),
        0.000001))/SQRT('1D'!$I$5*MAX((((F847)+(G847)*(AH847))*(AH847))/MAX((F847)+2*(G847)*(AH847),
            0.000001),
        0.000001))</f>
        <v>1.0727235886044055</v>
      </c>
      <c r="AR847" s="5" t="str">
        <f t="shared" ca="1" si="192"/>
        <v>Supercritical</v>
      </c>
      <c r="AS847" s="5">
        <f ca="1">((ABS(K847)*'1D'!$D$6)/(MAX(((F847)+(G847)*(AH847))*(AH847),
            0.000001)*MAX(((((F847)+(G847)*(AH847))*(AH847))/MAX((F847)+2*(AH847)*SQRT(1+(G847)^2),
                    0.000001))^(2/3),
            0.000001)))^2</f>
        <v>4.3358367565141456E-3</v>
      </c>
    </row>
    <row r="848" spans="1:45" x14ac:dyDescent="0.35">
      <c r="A848">
        <v>839</v>
      </c>
      <c r="B848">
        <v>837.99599999999998</v>
      </c>
      <c r="C848">
        <v>616088.13899999997</v>
      </c>
      <c r="D848">
        <v>3097168.912</v>
      </c>
      <c r="E848">
        <v>632.14400000000001</v>
      </c>
      <c r="F848">
        <v>5.2</v>
      </c>
      <c r="G848">
        <v>0</v>
      </c>
      <c r="H848" t="s">
        <v>176</v>
      </c>
      <c r="I848">
        <v>0</v>
      </c>
      <c r="J848" s="5">
        <f t="shared" si="193"/>
        <v>1</v>
      </c>
      <c r="K848" s="5">
        <f t="shared" ca="1" si="194"/>
        <v>50.95</v>
      </c>
      <c r="L848" s="5">
        <f ca="1">IF($A$2=0,
    IFERROR(L847,
        MAX('1D'!$D$16,
            POWER((ABS(K848)^2)/('1D'!$I$5*MAX(F848,
                        0.1)^2),
                1/3))),
    IF(IFERROR(V847,
            0)=0,
        IFERROR(L847,
            MAX('1D'!$D$16,
                POWER((ABS(K848)^2)/('1D'!$I$5*MAX(F848,
                            0.1)^2),
                    1/3))),
        IF(OR(IFERROR(L848,
                    0)=0,
                IFERROR(S847,
                    0)&lt;1,
                IFERROR(S848,
                    0)&lt;1),
            MAX('1D'!$D$16,
                POWER((ABS(K848)^2)/('1D'!$I$5*MAX(F848,
                            0.1)^2),
                    1/3)),
            IF(IFERROR(U848,
                    0)&gt;0,
                MAX('1D'!$D$16,
                    IFERROR(L848,
                        0)+((IFERROR(U848,
                                0))*'1D'!$D$18*IF((IFERROR(S848,
                                    0))&lt;1,
                            1,
                            -1))),
                IF(IFERROR(U848,
                        0)&lt;0,
                    IF(ABS((MAX('1D'!$D$16,
                                    POWER((ABS(K848)^2)/('1D'!$I$5*MAX(F848,
                                                0.1)^2),
                                        1/3)))-IFERROR(L848,
                                0))&gt;'1D'!$D$19,
                        MAX('1D'!$D$16,
                            IF((MAX('1D'!$D$16,
                                        POWER((ABS(K848)^2)/('1D'!$I$5*MAX(F848,
                                                    0.1)^2),
                                            1/3)))&gt;IFERROR(L848,
                                    0),
                                MIN((MAX('1D'!$D$16,
                                            POWER((ABS(K848)^2)/('1D'!$I$5*MAX(F848,
                                                        0.1)^2),
                                                1/3))),
                                    IFERROR(L848,
                                        0)+(MIN(ABS(IFERROR(U848,
                                                    0))*'1D'!$D$18,
                                            ABS((MAX('1D'!$D$16,
                                                        POWER((ABS(K848)^2)/('1D'!$I$5*MAX(F848,
                                                                    0.1)^2),
                                                            1/3)))-IFERROR(L848,
                                                    0))))),
                                MAX((MAX('1D'!$D$16,
                                            POWER((ABS(K848)^2)/('1D'!$I$5*MAX(F848,
                                                        0.1)^2),
                                                1/3))),
                                    IFERROR(L848,
                                        0)-(MIN(ABS(IFERROR(U848,
                                                    0))*'1D'!$D$18,
                                            ABS((MAX('1D'!$D$16,
                                                        POWER((ABS(K848)^2)/('1D'!$I$5*MAX(F848,
                                                                    0.1)^2),
                                                            1/3)))-IFERROR(L848,
                                                    0))))))),
                        MAX('1D'!$D$16,
                            POWER((ABS(K848)^2)/('1D'!$I$5*MAX(F848,
                                        0.1)^2),
                                1/3))),
                    MAX('1D'!$D$16,
                        IFERROR(L848,
                            0)))))))</f>
        <v>2.0411692021517887</v>
      </c>
      <c r="M848" s="5">
        <f t="shared" ca="1" si="182"/>
        <v>10.614079851189301</v>
      </c>
      <c r="N848" s="5">
        <f t="shared" ca="1" si="183"/>
        <v>1.1434704692804873</v>
      </c>
      <c r="O848" s="5">
        <f t="shared" ca="1" si="184"/>
        <v>4.8002276894771132</v>
      </c>
      <c r="P848" s="5">
        <f t="shared" ca="1" si="185"/>
        <v>634.18516920215177</v>
      </c>
      <c r="Q848" s="5">
        <f ca="1">P848+((ABS(K848)/MAX(((F848)+(G848)*(L848))*(L848),
            0.000001))^2)/(2*'1D'!$I$5)</f>
        <v>635.35959253909482</v>
      </c>
      <c r="R848" s="5">
        <f ca="1">((ABS(K848)*'1D'!$D$6)/(MAX(((F848)+(G848)*(L848))*(L848),
            0.000001)*MAX(((((F848)+(G848)*(L848))*(L848))/MAX((F848)+2*(L848)*SQRT(1+(G848)^2),
                    0.000001))^(2/3),
            0.000001)))^2</f>
        <v>4.3358367565141456E-3</v>
      </c>
      <c r="S848" s="5">
        <f ca="1">ABS(ABS(K848)/MAX(((F848)+(G848)*(L848))*(L848),
        0.000001))/SQRT('1D'!$I$5*MAX((((F848)+(G848)*(L848))*(L848))/MAX((F848)+2*(G848)*(L848),
            0.000001),
        0.000001))</f>
        <v>1.0727235886044055</v>
      </c>
      <c r="T848" s="5">
        <f ca="1">((F848)*(L848)^2)/2+(G848)*(L848)^3/3+(ABS(K848)^2)/('1D'!$I$5*MAX(((F848)+(G848)*(L848))*(L848),
        0.000001))</f>
        <v>35.763412605541333</v>
      </c>
      <c r="U848" s="5">
        <f ca="1">IF($A$2=0,
    0,
    IFERROR(Q847-(((R847+R848)/2)*J848)-(IF(O847&gt;O848,
                '1D'!$D$8*((O847^2-O848^2)/(2*'1D'!$I$5)),
                '1D'!$D$9*((O848^2-O847^2)/(2*'1D'!$I$5)))+('1D'!$D$10*(ABS(I848)/90)*(MAX(O847^2,
                        O848^2)/(2*'1D'!$I$5))))-Q848,
        0))</f>
        <v>-3.8358367564796936E-3</v>
      </c>
      <c r="V848" s="5">
        <f ca="1">IF($A$2=0,
    1,
    IF(IFERROR(V847,
            0)=0,
        0,
        IFERROR(IF(ROUND(S848,
                    3)=1,
                1,
                IF(AND(ABS(U848)&lt;'1D'!$D$19,
                        S848&gt;1),
                    1,
                    0)),
            0)))</f>
        <v>0</v>
      </c>
      <c r="W848" s="5">
        <f ca="1">IF($A$2=0,
    MAX(MAX('1D'!$D$16,
            MAX('1D'!$D$16,
                POWER((ABS(K848)^2)/('1D'!$I$5*MAX(F848,
                            0.1)^2),
                    1/3))),
        IFERROR(W1396,
            MAX(MAX('1D'!$D$16,
                    MAX('1D'!$D$16,
                        POWER((ABS(K848)^2)/('1D'!$I$5*MAX(F848,
                                    0.1)^2),
                            1/3))),
                ($L$2)-E1396))),
    IF(IFERROR(AG849,
            0)=0,
        MAX(MAX('1D'!$D$16,
                MAX('1D'!$D$16,
                    POWER((ABS(K848)^2)/('1D'!$I$5*MAX(F848,
                                0.1)^2),
                        1/3))),
            IFERROR(W1396,
                MAX(MAX('1D'!$D$16,
                        MAX('1D'!$D$16,
                            POWER((ABS(K848)^2)/('1D'!$I$5*MAX(F848,
                                        0.1)^2),
                                1/3))),
                    ($L$2)-E1396))),
        IF(IFERROR(W848,
                0)=0,
            MAX(MAX('1D'!$D$16,
                    MAX('1D'!$D$16,
                        POWER((ABS(K848)^2)/('1D'!$I$5*MAX(F848,
                                    0.1)^2),
                            1/3))),
                IFERROR(W1396,
                    MAX(MAX('1D'!$D$16,
                            MAX('1D'!$D$16,
                                POWER((ABS(K848)^2)/('1D'!$I$5*MAX(F848,
                                            0.1)^2),
                                    1/3))),
                        ($L$2)-E1396))),
            IF(OR(IFERROR(AD848,
                        0)&gt;=1,
                    IFERROR(AD849,
                        0)&gt;=1),
                MAX('1D'!$D$16,
                    MAX('1D'!$D$16,
                        POWER((ABS(K848)^2)/('1D'!$I$5*MAX(F848,
                                    0.1)^2),
                            1/3))),
                IF(ABS(IFERROR(AF848,
                            0))&lt;'1D'!$D$19,
                    MAX(MAX('1D'!$D$16,
                            MAX('1D'!$D$16,
                                POWER((ABS(K848)^2)/('1D'!$I$5*MAX(F848,
                                            0.1)^2),
                                    1/3))),
                        IFERROR(W848,
                            0)),
                    MAX(MAX('1D'!$D$16,
                            MAX('1D'!$D$16,
                                POWER((ABS(K848)^2)/('1D'!$I$5*MAX(F848,
                                            0.1)^2),
                                    1/3))),
                        (IFERROR(W848,
                                0))+((IFERROR(AF848,
                                    0))*'1D'!$D$18)))))))</f>
        <v>2.1389677043987478</v>
      </c>
      <c r="X848" s="5">
        <f t="shared" ca="1" si="186"/>
        <v>11.122632062873489</v>
      </c>
      <c r="Y848" s="5">
        <f t="shared" ca="1" si="187"/>
        <v>1.1735290000551568</v>
      </c>
      <c r="Z848" s="5">
        <f t="shared" ca="1" si="188"/>
        <v>4.5807502857230418</v>
      </c>
      <c r="AA848" s="5">
        <f t="shared" ca="1" si="189"/>
        <v>634.28296770439874</v>
      </c>
      <c r="AB848" s="5">
        <f ca="1">AA848+((ABS(K848)/MAX(((F848)+(G848)*(W848))*(W848),
            0.000001))^2)/(2*'1D'!$I$5)</f>
        <v>635.35245155659811</v>
      </c>
      <c r="AC848" s="5">
        <f ca="1">((ABS(K848)*'1D'!$D$6)/(MAX(((F848)+(G848)*(W848))*(W848),
            0.000001)*MAX(((((F848)+(G848)*(W848))*(W848))/MAX((F848)+2*(W848)*SQRT(1+(G848)^2),
                    0.000001))^(2/3),
            0.000001)))^2</f>
        <v>3.8141460404132466E-3</v>
      </c>
      <c r="AD848" s="5">
        <f ca="1">ABS(ABS(K848)/MAX(((F848)+(G848)*(W848))*(W848),
        0.000001))/SQRT('1D'!$I$5*MAX((((F848)+(G848)*(W848))*(W848))/MAX((F848)+2*(G848)*(W848),
            0.000001),
        0.000001))</f>
        <v>1.0000000000000004</v>
      </c>
      <c r="AE848" s="5">
        <f ca="1">((F848)*(W848)^2)/2+(G848)*(W848)^3/3+(ABS(K848)^2)/('1D'!$I$5*MAX(((F848)+(G848)*(W848))*(W848),
        0.000001))</f>
        <v>35.686426155594638</v>
      </c>
      <c r="AF848" s="5">
        <f ca="1">IF($A$2=0,
    0,
    IFERROR(AB849+(((AC848+AC849)/2)*J849)+(IF(Z848&gt;Z849,
                '1D'!$D$8*((Z848^2-Z849^2)/(2*'1D'!$I$5)),
                '1D'!$D$9*((Z849^2-Z848^2)/(2*'1D'!$I$5)))+('1D'!$D$10*(ABS(I849)/90)*(MAX(Z848^2,
                        Z849^2)/(2*'1D'!$I$5))))-AB848,
        0))</f>
        <v>3.3103318943403792E-3</v>
      </c>
      <c r="AG848" s="5">
        <f ca="1">IF($A$2=0,
    1,
    IF(IFERROR(AG849,
            0)=0,
        0,
        IFERROR(IF(OR(ROUND(AD848,
                        3)&gt;=1,
                    AND(ABS(AF848)&lt;'1D'!$D$19,
                        AD848&lt;1)),
                1,
                0),
            0)))</f>
        <v>1</v>
      </c>
      <c r="AH848" s="5">
        <f ca="1">IFERROR(IF('1D'!V32="Supercritical",
        MAX('1D'!$D$16,
            IFERROR(L848,
                MAX('1D'!$D$16,
                    POWER((ABS(K848)^2)/('1D'!$I$5*MAX(F848,
                                0.1)^2),
                        1/3)))),
        IF('1D'!V32="Subcritical",
            MAX('1D'!$D$16,
                IFERROR(W848,
                    MAX('1D'!$D$16,
                        POWER((ABS(K848)^2)/('1D'!$I$5*MAX(F848,
                                    0.1)^2),
                            1/3)))),
            IF(IFERROR(T848,
                    -1E+99)&gt;=IFERROR(AE848,
                    -1E+99),
                MAX('1D'!$D$16,
                    IFERROR(L848,
                        MAX('1D'!$D$16,
                            POWER((ABS(K848)^2)/('1D'!$I$5*MAX(F848,
                                        0.1)^2),
                                1/3)))),
                MAX('1D'!$D$16,
                    IFERROR(W848,
                        MAX('1D'!$D$16,
                            POWER((ABS(K848)^2)/('1D'!$I$5*MAX(F848,
                                        0.1)^2),
                                1/3))))))),
    MAX('1D'!$D$16,
        POWER((ABS(K848)^2)/('1D'!$I$5*MAX(F848,
                    0.1)^2),
            1/3)))</f>
        <v>2.0411692021517887</v>
      </c>
      <c r="AI848" s="5">
        <f t="shared" ca="1" si="190"/>
        <v>634.18516920215177</v>
      </c>
      <c r="AJ848" s="5">
        <f ca="1">AI848+((ABS(K848)/MAX(((F848)+(G848)*(AH848))*(AH848),
            0.000001))^2)/(2*'1D'!$I$5)</f>
        <v>635.35959253909482</v>
      </c>
      <c r="AM848">
        <v>0</v>
      </c>
      <c r="AN848">
        <v>0</v>
      </c>
      <c r="AO848" s="5">
        <f t="shared" si="191"/>
        <v>0</v>
      </c>
      <c r="AP848" s="5">
        <f t="shared" si="195"/>
        <v>0</v>
      </c>
      <c r="AQ848" s="5">
        <f ca="1">ABS(ABS(K848)/MAX(((F848)+(G848)*(AH848))*(AH848),
        0.000001))/SQRT('1D'!$I$5*MAX((((F848)+(G848)*(AH848))*(AH848))/MAX((F848)+2*(G848)*(AH848),
            0.000001),
        0.000001))</f>
        <v>1.0727235886044055</v>
      </c>
      <c r="AR848" s="5" t="str">
        <f t="shared" ca="1" si="192"/>
        <v>Supercritical</v>
      </c>
      <c r="AS848" s="5">
        <f ca="1">((ABS(K848)*'1D'!$D$6)/(MAX(((F848)+(G848)*(AH848))*(AH848),
            0.000001)*MAX(((((F848)+(G848)*(AH848))*(AH848))/MAX((F848)+2*(AH848)*SQRT(1+(G848)^2),
                    0.000001))^(2/3),
            0.000001)))^2</f>
        <v>4.3358367565141456E-3</v>
      </c>
    </row>
    <row r="849" spans="1:45" x14ac:dyDescent="0.35">
      <c r="A849">
        <v>840</v>
      </c>
      <c r="B849">
        <v>838.995</v>
      </c>
      <c r="C849">
        <v>616088.09699999995</v>
      </c>
      <c r="D849">
        <v>3097167.9130000002</v>
      </c>
      <c r="E849">
        <v>632.14350000000002</v>
      </c>
      <c r="F849">
        <v>5.2</v>
      </c>
      <c r="G849">
        <v>0</v>
      </c>
      <c r="H849" t="s">
        <v>176</v>
      </c>
      <c r="I849">
        <v>0</v>
      </c>
      <c r="J849" s="5">
        <f t="shared" si="193"/>
        <v>0.99900000000002365</v>
      </c>
      <c r="K849" s="5">
        <f t="shared" ca="1" si="194"/>
        <v>50.95</v>
      </c>
      <c r="L849" s="5">
        <f ca="1">IF($A$2=0,
    IFERROR(L848,
        MAX('1D'!$D$16,
            POWER((ABS(K849)^2)/('1D'!$I$5*MAX(F849,
                        0.1)^2),
                1/3))),
    IF(IFERROR(V848,
            0)=0,
        IFERROR(L848,
            MAX('1D'!$D$16,
                POWER((ABS(K849)^2)/('1D'!$I$5*MAX(F849,
                            0.1)^2),
                    1/3))),
        IF(OR(IFERROR(L849,
                    0)=0,
                IFERROR(S848,
                    0)&lt;1,
                IFERROR(S849,
                    0)&lt;1),
            MAX('1D'!$D$16,
                POWER((ABS(K849)^2)/('1D'!$I$5*MAX(F849,
                            0.1)^2),
                    1/3)),
            IF(IFERROR(U849,
                    0)&gt;0,
                MAX('1D'!$D$16,
                    IFERROR(L849,
                        0)+((IFERROR(U849,
                                0))*'1D'!$D$18*IF((IFERROR(S849,
                                    0))&lt;1,
                            1,
                            -1))),
                IF(IFERROR(U849,
                        0)&lt;0,
                    IF(ABS((MAX('1D'!$D$16,
                                    POWER((ABS(K849)^2)/('1D'!$I$5*MAX(F849,
                                                0.1)^2),
                                        1/3)))-IFERROR(L849,
                                0))&gt;'1D'!$D$19,
                        MAX('1D'!$D$16,
                            IF((MAX('1D'!$D$16,
                                        POWER((ABS(K849)^2)/('1D'!$I$5*MAX(F849,
                                                    0.1)^2),
                                            1/3)))&gt;IFERROR(L849,
                                    0),
                                MIN((MAX('1D'!$D$16,
                                            POWER((ABS(K849)^2)/('1D'!$I$5*MAX(F849,
                                                        0.1)^2),
                                                1/3))),
                                    IFERROR(L849,
                                        0)+(MIN(ABS(IFERROR(U849,
                                                    0))*'1D'!$D$18,
                                            ABS((MAX('1D'!$D$16,
                                                        POWER((ABS(K849)^2)/('1D'!$I$5*MAX(F849,
                                                                    0.1)^2),
                                                            1/3)))-IFERROR(L849,
                                                    0))))),
                                MAX((MAX('1D'!$D$16,
                                            POWER((ABS(K849)^2)/('1D'!$I$5*MAX(F849,
                                                        0.1)^2),
                                                1/3))),
                                    IFERROR(L849,
                                        0)-(MIN(ABS(IFERROR(U849,
                                                    0))*'1D'!$D$18,
                                            ABS((MAX('1D'!$D$16,
                                                        POWER((ABS(K849)^2)/('1D'!$I$5*MAX(F849,
                                                                    0.1)^2),
                                                            1/3)))-IFERROR(L849,
                                                    0))))))),
                        MAX('1D'!$D$16,
                            POWER((ABS(K849)^2)/('1D'!$I$5*MAX(F849,
                                        0.1)^2),
                                1/3))),
                    MAX('1D'!$D$16,
                        IFERROR(L849,
                            0)))))))</f>
        <v>2.0411692021517887</v>
      </c>
      <c r="M849" s="5">
        <f t="shared" ca="1" si="182"/>
        <v>10.614079851189301</v>
      </c>
      <c r="N849" s="5">
        <f t="shared" ca="1" si="183"/>
        <v>1.1434704692804873</v>
      </c>
      <c r="O849" s="5">
        <f t="shared" ca="1" si="184"/>
        <v>4.8002276894771132</v>
      </c>
      <c r="P849" s="5">
        <f t="shared" ca="1" si="185"/>
        <v>634.18466920215178</v>
      </c>
      <c r="Q849" s="5">
        <f ca="1">P849+((ABS(K849)/MAX(((F849)+(G849)*(L849))*(L849),
            0.000001))^2)/(2*'1D'!$I$5)</f>
        <v>635.35909253909483</v>
      </c>
      <c r="R849" s="5">
        <f ca="1">((ABS(K849)*'1D'!$D$6)/(MAX(((F849)+(G849)*(L849))*(L849),
            0.000001)*MAX(((((F849)+(G849)*(L849))*(L849))/MAX((F849)+2*(L849)*SQRT(1+(G849)^2),
                    0.000001))^(2/3),
            0.000001)))^2</f>
        <v>4.3358367565141456E-3</v>
      </c>
      <c r="S849" s="5">
        <f ca="1">ABS(ABS(K849)/MAX(((F849)+(G849)*(L849))*(L849),
        0.000001))/SQRT('1D'!$I$5*MAX((((F849)+(G849)*(L849))*(L849))/MAX((F849)+2*(G849)*(L849),
            0.000001),
        0.000001))</f>
        <v>1.0727235886044055</v>
      </c>
      <c r="T849" s="5">
        <f ca="1">((F849)*(L849)^2)/2+(G849)*(L849)^3/3+(ABS(K849)^2)/('1D'!$I$5*MAX(((F849)+(G849)*(L849))*(L849),
        0.000001))</f>
        <v>35.763412605541333</v>
      </c>
      <c r="U849" s="5">
        <f ca="1">IF($A$2=0,
    0,
    IFERROR(Q848-(((R848+R849)/2)*J849)-(IF(O848&gt;O849,
                '1D'!$D$8*((O848^2-O849^2)/(2*'1D'!$I$5)),
                '1D'!$D$9*((O849^2-O848^2)/(2*'1D'!$I$5)))+('1D'!$D$10*(ABS(I849)/90)*(MAX(O848^2,
                        O849^2)/(2*'1D'!$I$5))))-Q849,
        0))</f>
        <v>-3.8315009197731342E-3</v>
      </c>
      <c r="V849" s="5">
        <f ca="1">IF($A$2=0,
    1,
    IF(IFERROR(V848,
            0)=0,
        0,
        IFERROR(IF(ROUND(S849,
                    3)=1,
                1,
                IF(AND(ABS(U849)&lt;'1D'!$D$19,
                        S849&gt;1),
                    1,
                    0)),
            0)))</f>
        <v>0</v>
      </c>
      <c r="W849" s="5">
        <f ca="1">IF($A$2=0,
    MAX(MAX('1D'!$D$16,
            MAX('1D'!$D$16,
                POWER((ABS(K849)^2)/('1D'!$I$5*MAX(F849,
                            0.1)^2),
                    1/3))),
        IFERROR(W1396,
            MAX(MAX('1D'!$D$16,
                    MAX('1D'!$D$16,
                        POWER((ABS(K849)^2)/('1D'!$I$5*MAX(F849,
                                    0.1)^2),
                            1/3))),
                ($L$2)-E1396))),
    IF(IFERROR(AG850,
            0)=0,
        MAX(MAX('1D'!$D$16,
                MAX('1D'!$D$16,
                    POWER((ABS(K849)^2)/('1D'!$I$5*MAX(F849,
                                0.1)^2),
                        1/3))),
            IFERROR(W1396,
                MAX(MAX('1D'!$D$16,
                        MAX('1D'!$D$16,
                            POWER((ABS(K849)^2)/('1D'!$I$5*MAX(F849,
                                        0.1)^2),
                                1/3))),
                    ($L$2)-E1396))),
        IF(IFERROR(W849,
                0)=0,
            MAX(MAX('1D'!$D$16,
                    MAX('1D'!$D$16,
                        POWER((ABS(K849)^2)/('1D'!$I$5*MAX(F849,
                                    0.1)^2),
                            1/3))),
                IFERROR(W1396,
                    MAX(MAX('1D'!$D$16,
                            MAX('1D'!$D$16,
                                POWER((ABS(K849)^2)/('1D'!$I$5*MAX(F849,
                                            0.1)^2),
                                    1/3))),
                        ($L$2)-E1396))),
            IF(OR(IFERROR(AD849,
                        0)&gt;=1,
                    IFERROR(AD850,
                        0)&gt;=1),
                MAX('1D'!$D$16,
                    MAX('1D'!$D$16,
                        POWER((ABS(K849)^2)/('1D'!$I$5*MAX(F849,
                                    0.1)^2),
                            1/3))),
                IF(ABS(IFERROR(AF849,
                            0))&lt;'1D'!$D$19,
                    MAX(MAX('1D'!$D$16,
                            MAX('1D'!$D$16,
                                POWER((ABS(K849)^2)/('1D'!$I$5*MAX(F849,
                                            0.1)^2),
                                    1/3))),
                        IFERROR(W849,
                            0)),
                    MAX(MAX('1D'!$D$16,
                            MAX('1D'!$D$16,
                                POWER((ABS(K849)^2)/('1D'!$I$5*MAX(F849,
                                            0.1)^2),
                                    1/3))),
                        (IFERROR(W849,
                                0))+((IFERROR(AF849,
                                    0))*'1D'!$D$18)))))))</f>
        <v>2.1389677043987478</v>
      </c>
      <c r="X849" s="5">
        <f t="shared" ca="1" si="186"/>
        <v>11.122632062873489</v>
      </c>
      <c r="Y849" s="5">
        <f t="shared" ca="1" si="187"/>
        <v>1.1735290000551568</v>
      </c>
      <c r="Z849" s="5">
        <f t="shared" ca="1" si="188"/>
        <v>4.5807502857230418</v>
      </c>
      <c r="AA849" s="5">
        <f t="shared" ca="1" si="189"/>
        <v>634.28246770439875</v>
      </c>
      <c r="AB849" s="5">
        <f ca="1">AA849+((ABS(K849)/MAX(((F849)+(G849)*(W849))*(W849),
            0.000001))^2)/(2*'1D'!$I$5)</f>
        <v>635.35195155659812</v>
      </c>
      <c r="AC849" s="5">
        <f ca="1">((ABS(K849)*'1D'!$D$6)/(MAX(((F849)+(G849)*(W849))*(W849),
            0.000001)*MAX(((((F849)+(G849)*(W849))*(W849))/MAX((F849)+2*(W849)*SQRT(1+(G849)^2),
                    0.000001))^(2/3),
            0.000001)))^2</f>
        <v>3.8141460404132466E-3</v>
      </c>
      <c r="AD849" s="5">
        <f ca="1">ABS(ABS(K849)/MAX(((F849)+(G849)*(W849))*(W849),
        0.000001))/SQRT('1D'!$I$5*MAX((((F849)+(G849)*(W849))*(W849))/MAX((F849)+2*(G849)*(W849),
            0.000001),
        0.000001))</f>
        <v>1.0000000000000004</v>
      </c>
      <c r="AE849" s="5">
        <f ca="1">((F849)*(W849)^2)/2+(G849)*(W849)^3/3+(ABS(K849)^2)/('1D'!$I$5*MAX(((F849)+(G849)*(W849))*(W849),
        0.000001))</f>
        <v>35.686426155594638</v>
      </c>
      <c r="AF849" s="5">
        <f ca="1">IF($A$2=0,
    0,
    IFERROR(AB850+(((AC849+AC850)/2)*J850)+(IF(Z849&gt;Z850,
                '1D'!$D$8*((Z849^2-Z850^2)/(2*'1D'!$I$5)),
                '1D'!$D$9*((Z850^2-Z849^2)/(2*'1D'!$I$5)))+('1D'!$D$10*(ABS(I850)/90)*(MAX(Z849^2,
                        Z850^2)/(2*'1D'!$I$5))))-AB849,
        0))</f>
        <v>3.4157470064428708E-3</v>
      </c>
      <c r="AG849" s="5">
        <f ca="1">IF($A$2=0,
    1,
    IF(IFERROR(AG850,
            0)=0,
        0,
        IFERROR(IF(OR(ROUND(AD849,
                        3)&gt;=1,
                    AND(ABS(AF849)&lt;'1D'!$D$19,
                        AD849&lt;1)),
                1,
                0),
            0)))</f>
        <v>1</v>
      </c>
      <c r="AH849" s="5">
        <f ca="1">IFERROR(IF('1D'!V32="Supercritical",
        MAX('1D'!$D$16,
            IFERROR(L849,
                MAX('1D'!$D$16,
                    POWER((ABS(K849)^2)/('1D'!$I$5*MAX(F849,
                                0.1)^2),
                        1/3)))),
        IF('1D'!V32="Subcritical",
            MAX('1D'!$D$16,
                IFERROR(W849,
                    MAX('1D'!$D$16,
                        POWER((ABS(K849)^2)/('1D'!$I$5*MAX(F849,
                                    0.1)^2),
                            1/3)))),
            IF(IFERROR(T849,
                    -1E+99)&gt;=IFERROR(AE849,
                    -1E+99),
                MAX('1D'!$D$16,
                    IFERROR(L849,
                        MAX('1D'!$D$16,
                            POWER((ABS(K849)^2)/('1D'!$I$5*MAX(F849,
                                        0.1)^2),
                                1/3)))),
                MAX('1D'!$D$16,
                    IFERROR(W849,
                        MAX('1D'!$D$16,
                            POWER((ABS(K849)^2)/('1D'!$I$5*MAX(F849,
                                        0.1)^2),
                                1/3))))))),
    MAX('1D'!$D$16,
        POWER((ABS(K849)^2)/('1D'!$I$5*MAX(F849,
                    0.1)^2),
            1/3)))</f>
        <v>2.0411692021517887</v>
      </c>
      <c r="AI849" s="5">
        <f t="shared" ca="1" si="190"/>
        <v>634.18466920215178</v>
      </c>
      <c r="AJ849" s="5">
        <f ca="1">AI849+((ABS(K849)/MAX(((F849)+(G849)*(AH849))*(AH849),
            0.000001))^2)/(2*'1D'!$I$5)</f>
        <v>635.35909253909483</v>
      </c>
      <c r="AM849">
        <v>0</v>
      </c>
      <c r="AN849">
        <v>0</v>
      </c>
      <c r="AO849" s="5">
        <f t="shared" si="191"/>
        <v>0</v>
      </c>
      <c r="AP849" s="5">
        <f t="shared" si="195"/>
        <v>0</v>
      </c>
      <c r="AQ849" s="5">
        <f ca="1">ABS(ABS(K849)/MAX(((F849)+(G849)*(AH849))*(AH849),
        0.000001))/SQRT('1D'!$I$5*MAX((((F849)+(G849)*(AH849))*(AH849))/MAX((F849)+2*(G849)*(AH849),
            0.000001),
        0.000001))</f>
        <v>1.0727235886044055</v>
      </c>
      <c r="AR849" s="5" t="str">
        <f t="shared" ca="1" si="192"/>
        <v>Supercritical</v>
      </c>
      <c r="AS849" s="5">
        <f ca="1">((ABS(K849)*'1D'!$D$6)/(MAX(((F849)+(G849)*(AH849))*(AH849),
            0.000001)*MAX(((((F849)+(G849)*(AH849))*(AH849))/MAX((F849)+2*(AH849)*SQRT(1+(G849)^2),
                    0.000001))^(2/3),
            0.000001)))^2</f>
        <v>4.3358367565141456E-3</v>
      </c>
    </row>
    <row r="850" spans="1:45" x14ac:dyDescent="0.35">
      <c r="A850">
        <v>841</v>
      </c>
      <c r="B850">
        <v>839.995</v>
      </c>
      <c r="C850">
        <v>616088.05500000005</v>
      </c>
      <c r="D850">
        <v>3097166.9139999999</v>
      </c>
      <c r="E850">
        <v>632.14300000000003</v>
      </c>
      <c r="F850">
        <v>5.2</v>
      </c>
      <c r="G850">
        <v>0</v>
      </c>
      <c r="H850" t="s">
        <v>176</v>
      </c>
      <c r="I850">
        <v>5.7000000000000002E-2</v>
      </c>
      <c r="J850" s="5">
        <f t="shared" si="193"/>
        <v>1</v>
      </c>
      <c r="K850" s="5">
        <f t="shared" ca="1" si="194"/>
        <v>50.95</v>
      </c>
      <c r="L850" s="5">
        <f ca="1">IF($A$2=0,
    IFERROR(L849,
        MAX('1D'!$D$16,
            POWER((ABS(K850)^2)/('1D'!$I$5*MAX(F850,
                        0.1)^2),
                1/3))),
    IF(IFERROR(V849,
            0)=0,
        IFERROR(L849,
            MAX('1D'!$D$16,
                POWER((ABS(K850)^2)/('1D'!$I$5*MAX(F850,
                            0.1)^2),
                    1/3))),
        IF(OR(IFERROR(L850,
                    0)=0,
                IFERROR(S849,
                    0)&lt;1,
                IFERROR(S850,
                    0)&lt;1),
            MAX('1D'!$D$16,
                POWER((ABS(K850)^2)/('1D'!$I$5*MAX(F850,
                            0.1)^2),
                    1/3)),
            IF(IFERROR(U850,
                    0)&gt;0,
                MAX('1D'!$D$16,
                    IFERROR(L850,
                        0)+((IFERROR(U850,
                                0))*'1D'!$D$18*IF((IFERROR(S850,
                                    0))&lt;1,
                            1,
                            -1))),
                IF(IFERROR(U850,
                        0)&lt;0,
                    IF(ABS((MAX('1D'!$D$16,
                                    POWER((ABS(K850)^2)/('1D'!$I$5*MAX(F850,
                                                0.1)^2),
                                        1/3)))-IFERROR(L850,
                                0))&gt;'1D'!$D$19,
                        MAX('1D'!$D$16,
                            IF((MAX('1D'!$D$16,
                                        POWER((ABS(K850)^2)/('1D'!$I$5*MAX(F850,
                                                    0.1)^2),
                                            1/3)))&gt;IFERROR(L850,
                                    0),
                                MIN((MAX('1D'!$D$16,
                                            POWER((ABS(K850)^2)/('1D'!$I$5*MAX(F850,
                                                        0.1)^2),
                                                1/3))),
                                    IFERROR(L850,
                                        0)+(MIN(ABS(IFERROR(U850,
                                                    0))*'1D'!$D$18,
                                            ABS((MAX('1D'!$D$16,
                                                        POWER((ABS(K850)^2)/('1D'!$I$5*MAX(F850,
                                                                    0.1)^2),
                                                            1/3)))-IFERROR(L850,
                                                    0))))),
                                MAX((MAX('1D'!$D$16,
                                            POWER((ABS(K850)^2)/('1D'!$I$5*MAX(F850,
                                                        0.1)^2),
                                                1/3))),
                                    IFERROR(L850,
                                        0)-(MIN(ABS(IFERROR(U850,
                                                    0))*'1D'!$D$18,
                                            ABS((MAX('1D'!$D$16,
                                                        POWER((ABS(K850)^2)/('1D'!$I$5*MAX(F850,
                                                                    0.1)^2),
                                                            1/3)))-IFERROR(L850,
                                                    0))))))),
                        MAX('1D'!$D$16,
                            POWER((ABS(K850)^2)/('1D'!$I$5*MAX(F850,
                                        0.1)^2),
                                1/3))),
                    MAX('1D'!$D$16,
                        IFERROR(L850,
                            0)))))))</f>
        <v>2.0411692021517887</v>
      </c>
      <c r="M850" s="5">
        <f t="shared" ca="1" si="182"/>
        <v>10.614079851189301</v>
      </c>
      <c r="N850" s="5">
        <f t="shared" ca="1" si="183"/>
        <v>1.1434704692804873</v>
      </c>
      <c r="O850" s="5">
        <f t="shared" ca="1" si="184"/>
        <v>4.8002276894771132</v>
      </c>
      <c r="P850" s="5">
        <f t="shared" ca="1" si="185"/>
        <v>634.18416920215179</v>
      </c>
      <c r="Q850" s="5">
        <f ca="1">P850+((ABS(K850)/MAX(((F850)+(G850)*(L850))*(L850),
            0.000001))^2)/(2*'1D'!$I$5)</f>
        <v>635.35859253909484</v>
      </c>
      <c r="R850" s="5">
        <f ca="1">((ABS(K850)*'1D'!$D$6)/(MAX(((F850)+(G850)*(L850))*(L850),
            0.000001)*MAX(((((F850)+(G850)*(L850))*(L850))/MAX((F850)+2*(L850)*SQRT(1+(G850)^2),
                    0.000001))^(2/3),
            0.000001)))^2</f>
        <v>4.3358367565141456E-3</v>
      </c>
      <c r="S850" s="5">
        <f ca="1">ABS(ABS(K850)/MAX(((F850)+(G850)*(L850))*(L850),
        0.000001))/SQRT('1D'!$I$5*MAX((((F850)+(G850)*(L850))*(L850))/MAX((F850)+2*(G850)*(L850),
            0.000001),
        0.000001))</f>
        <v>1.0727235886044055</v>
      </c>
      <c r="T850" s="5">
        <f ca="1">((F850)*(L850)^2)/2+(G850)*(L850)^3/3+(ABS(K850)^2)/('1D'!$I$5*MAX(((F850)+(G850)*(L850))*(L850),
        0.000001))</f>
        <v>35.763412605541333</v>
      </c>
      <c r="U850" s="5">
        <f ca="1">IF($A$2=0,
    0,
    IFERROR(Q849-(((R849+R850)/2)*J850)-(IF(O849&gt;O850,
                '1D'!$D$8*((O849^2-O850^2)/(2*'1D'!$I$5)),
                '1D'!$D$9*((O850^2-O849^2)/(2*'1D'!$I$5)))+('1D'!$D$10*(ABS(I850)/90)*(MAX(O849^2,
                        O850^2)/(2*'1D'!$I$5))))-Q850,
        0))</f>
        <v>-3.9474069734524164E-3</v>
      </c>
      <c r="V850" s="5">
        <f ca="1">IF($A$2=0,
    1,
    IF(IFERROR(V849,
            0)=0,
        0,
        IFERROR(IF(ROUND(S850,
                    3)=1,
                1,
                IF(AND(ABS(U850)&lt;'1D'!$D$19,
                        S850&gt;1),
                    1,
                    0)),
            0)))</f>
        <v>0</v>
      </c>
      <c r="W850" s="5">
        <f ca="1">IF($A$2=0,
    MAX(MAX('1D'!$D$16,
            MAX('1D'!$D$16,
                POWER((ABS(K850)^2)/('1D'!$I$5*MAX(F850,
                            0.1)^2),
                    1/3))),
        IFERROR(W1396,
            MAX(MAX('1D'!$D$16,
                    MAX('1D'!$D$16,
                        POWER((ABS(K850)^2)/('1D'!$I$5*MAX(F850,
                                    0.1)^2),
                            1/3))),
                ($L$2)-E1396))),
    IF(IFERROR(AG851,
            0)=0,
        MAX(MAX('1D'!$D$16,
                MAX('1D'!$D$16,
                    POWER((ABS(K850)^2)/('1D'!$I$5*MAX(F850,
                                0.1)^2),
                        1/3))),
            IFERROR(W1396,
                MAX(MAX('1D'!$D$16,
                        MAX('1D'!$D$16,
                            POWER((ABS(K850)^2)/('1D'!$I$5*MAX(F850,
                                        0.1)^2),
                                1/3))),
                    ($L$2)-E1396))),
        IF(IFERROR(W850,
                0)=0,
            MAX(MAX('1D'!$D$16,
                    MAX('1D'!$D$16,
                        POWER((ABS(K850)^2)/('1D'!$I$5*MAX(F850,
                                    0.1)^2),
                            1/3))),
                IFERROR(W1396,
                    MAX(MAX('1D'!$D$16,
                            MAX('1D'!$D$16,
                                POWER((ABS(K850)^2)/('1D'!$I$5*MAX(F850,
                                            0.1)^2),
                                    1/3))),
                        ($L$2)-E1396))),
            IF(OR(IFERROR(AD850,
                        0)&gt;=1,
                    IFERROR(AD851,
                        0)&gt;=1),
                MAX('1D'!$D$16,
                    MAX('1D'!$D$16,
                        POWER((ABS(K850)^2)/('1D'!$I$5*MAX(F850,
                                    0.1)^2),
                            1/3))),
                IF(ABS(IFERROR(AF850,
                            0))&lt;'1D'!$D$19,
                    MAX(MAX('1D'!$D$16,
                            MAX('1D'!$D$16,
                                POWER((ABS(K850)^2)/('1D'!$I$5*MAX(F850,
                                            0.1)^2),
                                    1/3))),
                        IFERROR(W850,
                            0)),
                    MAX(MAX('1D'!$D$16,
                            MAX('1D'!$D$16,
                                POWER((ABS(K850)^2)/('1D'!$I$5*MAX(F850,
                                            0.1)^2),
                                    1/3))),
                        (IFERROR(W850,
                                0))+((IFERROR(AF850,
                                    0))*'1D'!$D$18)))))))</f>
        <v>2.1389677043987478</v>
      </c>
      <c r="X850" s="5">
        <f t="shared" ca="1" si="186"/>
        <v>11.122632062873489</v>
      </c>
      <c r="Y850" s="5">
        <f t="shared" ca="1" si="187"/>
        <v>1.1735290000551568</v>
      </c>
      <c r="Z850" s="5">
        <f t="shared" ca="1" si="188"/>
        <v>4.5807502857230418</v>
      </c>
      <c r="AA850" s="5">
        <f t="shared" ca="1" si="189"/>
        <v>634.28196770439877</v>
      </c>
      <c r="AB850" s="5">
        <f ca="1">AA850+((ABS(K850)/MAX(((F850)+(G850)*(W850))*(W850),
            0.000001))^2)/(2*'1D'!$I$5)</f>
        <v>635.35145155659814</v>
      </c>
      <c r="AC850" s="5">
        <f ca="1">((ABS(K850)*'1D'!$D$6)/(MAX(((F850)+(G850)*(W850))*(W850),
            0.000001)*MAX(((((F850)+(G850)*(W850))*(W850))/MAX((F850)+2*(W850)*SQRT(1+(G850)^2),
                    0.000001))^(2/3),
            0.000001)))^2</f>
        <v>3.8141460404132466E-3</v>
      </c>
      <c r="AD850" s="5">
        <f ca="1">ABS(ABS(K850)/MAX(((F850)+(G850)*(W850))*(W850),
        0.000001))/SQRT('1D'!$I$5*MAX((((F850)+(G850)*(W850))*(W850))/MAX((F850)+2*(G850)*(W850),
            0.000001),
        0.000001))</f>
        <v>1.0000000000000004</v>
      </c>
      <c r="AE850" s="5">
        <f ca="1">((F850)*(W850)^2)/2+(G850)*(W850)^3/3+(ABS(K850)^2)/('1D'!$I$5*MAX(((F850)+(G850)*(W850))*(W850),
        0.000001))</f>
        <v>35.686426155594638</v>
      </c>
      <c r="AF850" s="5">
        <f ca="1">IF($A$2=0,
    0,
    IFERROR(AB851+(((AC850+AC851)/2)*J851)+(IF(Z850&gt;Z851,
                '1D'!$D$8*((Z850^2-Z851^2)/(2*'1D'!$I$5)),
                '1D'!$D$9*((Z851^2-Z850^2)/(2*'1D'!$I$5)))+('1D'!$D$10*(ABS(I851)/90)*(MAX(Z850^2,
                        Z851^2)/(2*'1D'!$I$5))))-AB850,
        0))</f>
        <v>3.4157470064428708E-3</v>
      </c>
      <c r="AG850" s="5">
        <f ca="1">IF($A$2=0,
    1,
    IF(IFERROR(AG851,
            0)=0,
        0,
        IFERROR(IF(OR(ROUND(AD850,
                        3)&gt;=1,
                    AND(ABS(AF850)&lt;'1D'!$D$19,
                        AD850&lt;1)),
                1,
                0),
            0)))</f>
        <v>1</v>
      </c>
      <c r="AH850" s="5">
        <f ca="1">IFERROR(IF('1D'!V32="Supercritical",
        MAX('1D'!$D$16,
            IFERROR(L850,
                MAX('1D'!$D$16,
                    POWER((ABS(K850)^2)/('1D'!$I$5*MAX(F850,
                                0.1)^2),
                        1/3)))),
        IF('1D'!V32="Subcritical",
            MAX('1D'!$D$16,
                IFERROR(W850,
                    MAX('1D'!$D$16,
                        POWER((ABS(K850)^2)/('1D'!$I$5*MAX(F850,
                                    0.1)^2),
                            1/3)))),
            IF(IFERROR(T850,
                    -1E+99)&gt;=IFERROR(AE850,
                    -1E+99),
                MAX('1D'!$D$16,
                    IFERROR(L850,
                        MAX('1D'!$D$16,
                            POWER((ABS(K850)^2)/('1D'!$I$5*MAX(F850,
                                        0.1)^2),
                                1/3)))),
                MAX('1D'!$D$16,
                    IFERROR(W850,
                        MAX('1D'!$D$16,
                            POWER((ABS(K850)^2)/('1D'!$I$5*MAX(F850,
                                        0.1)^2),
                                1/3))))))),
    MAX('1D'!$D$16,
        POWER((ABS(K850)^2)/('1D'!$I$5*MAX(F850,
                    0.1)^2),
            1/3)))</f>
        <v>2.0411692021517887</v>
      </c>
      <c r="AI850" s="5">
        <f t="shared" ca="1" si="190"/>
        <v>634.18416920215179</v>
      </c>
      <c r="AJ850" s="5">
        <f ca="1">AI850+((ABS(K850)/MAX(((F850)+(G850)*(AH850))*(AH850),
            0.000001))^2)/(2*'1D'!$I$5)</f>
        <v>635.35859253909484</v>
      </c>
      <c r="AM850">
        <v>0</v>
      </c>
      <c r="AN850">
        <v>0</v>
      </c>
      <c r="AO850" s="5">
        <f t="shared" si="191"/>
        <v>0</v>
      </c>
      <c r="AP850" s="5">
        <f t="shared" si="195"/>
        <v>0</v>
      </c>
      <c r="AQ850" s="5">
        <f ca="1">ABS(ABS(K850)/MAX(((F850)+(G850)*(AH850))*(AH850),
        0.000001))/SQRT('1D'!$I$5*MAX((((F850)+(G850)*(AH850))*(AH850))/MAX((F850)+2*(G850)*(AH850),
            0.000001),
        0.000001))</f>
        <v>1.0727235886044055</v>
      </c>
      <c r="AR850" s="5" t="str">
        <f t="shared" ca="1" si="192"/>
        <v>Supercritical</v>
      </c>
      <c r="AS850" s="5">
        <f ca="1">((ABS(K850)*'1D'!$D$6)/(MAX(((F850)+(G850)*(AH850))*(AH850),
            0.000001)*MAX(((((F850)+(G850)*(AH850))*(AH850))/MAX((F850)+2*(AH850)*SQRT(1+(G850)^2),
                    0.000001))^(2/3),
            0.000001)))^2</f>
        <v>4.3358367565141456E-3</v>
      </c>
    </row>
    <row r="851" spans="1:45" x14ac:dyDescent="0.35">
      <c r="A851">
        <v>842</v>
      </c>
      <c r="B851">
        <v>840.995</v>
      </c>
      <c r="C851">
        <v>616088.01199999999</v>
      </c>
      <c r="D851">
        <v>3097165.915</v>
      </c>
      <c r="E851">
        <v>632.14250000000004</v>
      </c>
      <c r="F851">
        <v>5.2</v>
      </c>
      <c r="G851">
        <v>0</v>
      </c>
      <c r="H851" t="s">
        <v>176</v>
      </c>
      <c r="I851">
        <v>5.7000000000000002E-2</v>
      </c>
      <c r="J851" s="5">
        <f t="shared" si="193"/>
        <v>1</v>
      </c>
      <c r="K851" s="5">
        <f t="shared" ca="1" si="194"/>
        <v>50.95</v>
      </c>
      <c r="L851" s="5">
        <f ca="1">IF($A$2=0,
    IFERROR(L850,
        MAX('1D'!$D$16,
            POWER((ABS(K851)^2)/('1D'!$I$5*MAX(F851,
                        0.1)^2),
                1/3))),
    IF(IFERROR(V850,
            0)=0,
        IFERROR(L850,
            MAX('1D'!$D$16,
                POWER((ABS(K851)^2)/('1D'!$I$5*MAX(F851,
                            0.1)^2),
                    1/3))),
        IF(OR(IFERROR(L851,
                    0)=0,
                IFERROR(S850,
                    0)&lt;1,
                IFERROR(S851,
                    0)&lt;1),
            MAX('1D'!$D$16,
                POWER((ABS(K851)^2)/('1D'!$I$5*MAX(F851,
                            0.1)^2),
                    1/3)),
            IF(IFERROR(U851,
                    0)&gt;0,
                MAX('1D'!$D$16,
                    IFERROR(L851,
                        0)+((IFERROR(U851,
                                0))*'1D'!$D$18*IF((IFERROR(S851,
                                    0))&lt;1,
                            1,
                            -1))),
                IF(IFERROR(U851,
                        0)&lt;0,
                    IF(ABS((MAX('1D'!$D$16,
                                    POWER((ABS(K851)^2)/('1D'!$I$5*MAX(F851,
                                                0.1)^2),
                                        1/3)))-IFERROR(L851,
                                0))&gt;'1D'!$D$19,
                        MAX('1D'!$D$16,
                            IF((MAX('1D'!$D$16,
                                        POWER((ABS(K851)^2)/('1D'!$I$5*MAX(F851,
                                                    0.1)^2),
                                            1/3)))&gt;IFERROR(L851,
                                    0),
                                MIN((MAX('1D'!$D$16,
                                            POWER((ABS(K851)^2)/('1D'!$I$5*MAX(F851,
                                                        0.1)^2),
                                                1/3))),
                                    IFERROR(L851,
                                        0)+(MIN(ABS(IFERROR(U851,
                                                    0))*'1D'!$D$18,
                                            ABS((MAX('1D'!$D$16,
                                                        POWER((ABS(K851)^2)/('1D'!$I$5*MAX(F851,
                                                                    0.1)^2),
                                                            1/3)))-IFERROR(L851,
                                                    0))))),
                                MAX((MAX('1D'!$D$16,
                                            POWER((ABS(K851)^2)/('1D'!$I$5*MAX(F851,
                                                        0.1)^2),
                                                1/3))),
                                    IFERROR(L851,
                                        0)-(MIN(ABS(IFERROR(U851,
                                                    0))*'1D'!$D$18,
                                            ABS((MAX('1D'!$D$16,
                                                        POWER((ABS(K851)^2)/('1D'!$I$5*MAX(F851,
                                                                    0.1)^2),
                                                            1/3)))-IFERROR(L851,
                                                    0))))))),
                        MAX('1D'!$D$16,
                            POWER((ABS(K851)^2)/('1D'!$I$5*MAX(F851,
                                        0.1)^2),
                                1/3))),
                    MAX('1D'!$D$16,
                        IFERROR(L851,
                            0)))))))</f>
        <v>2.0411692021517887</v>
      </c>
      <c r="M851" s="5">
        <f t="shared" ca="1" si="182"/>
        <v>10.614079851189301</v>
      </c>
      <c r="N851" s="5">
        <f t="shared" ca="1" si="183"/>
        <v>1.1434704692804873</v>
      </c>
      <c r="O851" s="5">
        <f t="shared" ca="1" si="184"/>
        <v>4.8002276894771132</v>
      </c>
      <c r="P851" s="5">
        <f t="shared" ca="1" si="185"/>
        <v>634.1836692021518</v>
      </c>
      <c r="Q851" s="5">
        <f ca="1">P851+((ABS(K851)/MAX(((F851)+(G851)*(L851))*(L851),
            0.000001))^2)/(2*'1D'!$I$5)</f>
        <v>635.35809253909486</v>
      </c>
      <c r="R851" s="5">
        <f ca="1">((ABS(K851)*'1D'!$D$6)/(MAX(((F851)+(G851)*(L851))*(L851),
            0.000001)*MAX(((((F851)+(G851)*(L851))*(L851))/MAX((F851)+2*(L851)*SQRT(1+(G851)^2),
                    0.000001))^(2/3),
            0.000001)))^2</f>
        <v>4.3358367565141456E-3</v>
      </c>
      <c r="S851" s="5">
        <f ca="1">ABS(ABS(K851)/MAX(((F851)+(G851)*(L851))*(L851),
        0.000001))/SQRT('1D'!$I$5*MAX((((F851)+(G851)*(L851))*(L851))/MAX((F851)+2*(G851)*(L851),
            0.000001),
        0.000001))</f>
        <v>1.0727235886044055</v>
      </c>
      <c r="T851" s="5">
        <f ca="1">((F851)*(L851)^2)/2+(G851)*(L851)^3/3+(ABS(K851)^2)/('1D'!$I$5*MAX(((F851)+(G851)*(L851))*(L851),
        0.000001))</f>
        <v>35.763412605541333</v>
      </c>
      <c r="U851" s="5">
        <f ca="1">IF($A$2=0,
    0,
    IFERROR(Q850-(((R850+R851)/2)*J851)-(IF(O850&gt;O851,
                '1D'!$D$8*((O850^2-O851^2)/(2*'1D'!$I$5)),
                '1D'!$D$9*((O851^2-O850^2)/(2*'1D'!$I$5)))+('1D'!$D$10*(ABS(I851)/90)*(MAX(O850^2,
                        O851^2)/(2*'1D'!$I$5))))-Q851,
        0))</f>
        <v>-3.9474069734524164E-3</v>
      </c>
      <c r="V851" s="5">
        <f ca="1">IF($A$2=0,
    1,
    IF(IFERROR(V850,
            0)=0,
        0,
        IFERROR(IF(ROUND(S851,
                    3)=1,
                1,
                IF(AND(ABS(U851)&lt;'1D'!$D$19,
                        S851&gt;1),
                    1,
                    0)),
            0)))</f>
        <v>0</v>
      </c>
      <c r="W851" s="5">
        <f ca="1">IF($A$2=0,
    MAX(MAX('1D'!$D$16,
            MAX('1D'!$D$16,
                POWER((ABS(K851)^2)/('1D'!$I$5*MAX(F851,
                            0.1)^2),
                    1/3))),
        IFERROR(W1396,
            MAX(MAX('1D'!$D$16,
                    MAX('1D'!$D$16,
                        POWER((ABS(K851)^2)/('1D'!$I$5*MAX(F851,
                                    0.1)^2),
                            1/3))),
                ($L$2)-E1396))),
    IF(IFERROR(AG852,
            0)=0,
        MAX(MAX('1D'!$D$16,
                MAX('1D'!$D$16,
                    POWER((ABS(K851)^2)/('1D'!$I$5*MAX(F851,
                                0.1)^2),
                        1/3))),
            IFERROR(W1396,
                MAX(MAX('1D'!$D$16,
                        MAX('1D'!$D$16,
                            POWER((ABS(K851)^2)/('1D'!$I$5*MAX(F851,
                                        0.1)^2),
                                1/3))),
                    ($L$2)-E1396))),
        IF(IFERROR(W851,
                0)=0,
            MAX(MAX('1D'!$D$16,
                    MAX('1D'!$D$16,
                        POWER((ABS(K851)^2)/('1D'!$I$5*MAX(F851,
                                    0.1)^2),
                            1/3))),
                IFERROR(W1396,
                    MAX(MAX('1D'!$D$16,
                            MAX('1D'!$D$16,
                                POWER((ABS(K851)^2)/('1D'!$I$5*MAX(F851,
                                            0.1)^2),
                                    1/3))),
                        ($L$2)-E1396))),
            IF(OR(IFERROR(AD851,
                        0)&gt;=1,
                    IFERROR(AD852,
                        0)&gt;=1),
                MAX('1D'!$D$16,
                    MAX('1D'!$D$16,
                        POWER((ABS(K851)^2)/('1D'!$I$5*MAX(F851,
                                    0.1)^2),
                            1/3))),
                IF(ABS(IFERROR(AF851,
                            0))&lt;'1D'!$D$19,
                    MAX(MAX('1D'!$D$16,
                            MAX('1D'!$D$16,
                                POWER((ABS(K851)^2)/('1D'!$I$5*MAX(F851,
                                            0.1)^2),
                                    1/3))),
                        IFERROR(W851,
                            0)),
                    MAX(MAX('1D'!$D$16,
                            MAX('1D'!$D$16,
                                POWER((ABS(K851)^2)/('1D'!$I$5*MAX(F851,
                                            0.1)^2),
                                    1/3))),
                        (IFERROR(W851,
                                0))+((IFERROR(AF851,
                                    0))*'1D'!$D$18)))))))</f>
        <v>2.1389677043987478</v>
      </c>
      <c r="X851" s="5">
        <f t="shared" ca="1" si="186"/>
        <v>11.122632062873489</v>
      </c>
      <c r="Y851" s="5">
        <f t="shared" ca="1" si="187"/>
        <v>1.1735290000551568</v>
      </c>
      <c r="Z851" s="5">
        <f t="shared" ca="1" si="188"/>
        <v>4.5807502857230418</v>
      </c>
      <c r="AA851" s="5">
        <f t="shared" ca="1" si="189"/>
        <v>634.28146770439878</v>
      </c>
      <c r="AB851" s="5">
        <f ca="1">AA851+((ABS(K851)/MAX(((F851)+(G851)*(W851))*(W851),
            0.000001))^2)/(2*'1D'!$I$5)</f>
        <v>635.35095155659815</v>
      </c>
      <c r="AC851" s="5">
        <f ca="1">((ABS(K851)*'1D'!$D$6)/(MAX(((F851)+(G851)*(W851))*(W851),
            0.000001)*MAX(((((F851)+(G851)*(W851))*(W851))/MAX((F851)+2*(W851)*SQRT(1+(G851)^2),
                    0.000001))^(2/3),
            0.000001)))^2</f>
        <v>3.8141460404132466E-3</v>
      </c>
      <c r="AD851" s="5">
        <f ca="1">ABS(ABS(K851)/MAX(((F851)+(G851)*(W851))*(W851),
        0.000001))/SQRT('1D'!$I$5*MAX((((F851)+(G851)*(W851))*(W851))/MAX((F851)+2*(G851)*(W851),
            0.000001),
        0.000001))</f>
        <v>1.0000000000000004</v>
      </c>
      <c r="AE851" s="5">
        <f ca="1">((F851)*(W851)^2)/2+(G851)*(W851)^3/3+(ABS(K851)^2)/('1D'!$I$5*MAX(((F851)+(G851)*(W851))*(W851),
        0.000001))</f>
        <v>35.686426155594638</v>
      </c>
      <c r="AF851" s="5">
        <f ca="1">IF($A$2=0,
    0,
    IFERROR(AB852+(((AC851+AC852)/2)*J852)+(IF(Z851&gt;Z852,
                '1D'!$D$8*((Z851^2-Z852^2)/(2*'1D'!$I$5)),
                '1D'!$D$9*((Z852^2-Z851^2)/(2*'1D'!$I$5)))+('1D'!$D$10*(ABS(I852)/90)*(MAX(Z851^2,
                        Z852^2)/(2*'1D'!$I$5))))-AB851,
        0))</f>
        <v>3.3177109866073806E-3</v>
      </c>
      <c r="AG851" s="5">
        <f ca="1">IF($A$2=0,
    1,
    IF(IFERROR(AG852,
            0)=0,
        0,
        IFERROR(IF(OR(ROUND(AD851,
                        3)&gt;=1,
                    AND(ABS(AF851)&lt;'1D'!$D$19,
                        AD851&lt;1)),
                1,
                0),
            0)))</f>
        <v>1</v>
      </c>
      <c r="AH851" s="5">
        <f ca="1">IFERROR(IF('1D'!V32="Supercritical",
        MAX('1D'!$D$16,
            IFERROR(L851,
                MAX('1D'!$D$16,
                    POWER((ABS(K851)^2)/('1D'!$I$5*MAX(F851,
                                0.1)^2),
                        1/3)))),
        IF('1D'!V32="Subcritical",
            MAX('1D'!$D$16,
                IFERROR(W851,
                    MAX('1D'!$D$16,
                        POWER((ABS(K851)^2)/('1D'!$I$5*MAX(F851,
                                    0.1)^2),
                            1/3)))),
            IF(IFERROR(T851,
                    -1E+99)&gt;=IFERROR(AE851,
                    -1E+99),
                MAX('1D'!$D$16,
                    IFERROR(L851,
                        MAX('1D'!$D$16,
                            POWER((ABS(K851)^2)/('1D'!$I$5*MAX(F851,
                                        0.1)^2),
                                1/3)))),
                MAX('1D'!$D$16,
                    IFERROR(W851,
                        MAX('1D'!$D$16,
                            POWER((ABS(K851)^2)/('1D'!$I$5*MAX(F851,
                                        0.1)^2),
                                1/3))))))),
    MAX('1D'!$D$16,
        POWER((ABS(K851)^2)/('1D'!$I$5*MAX(F851,
                    0.1)^2),
            1/3)))</f>
        <v>2.0411692021517887</v>
      </c>
      <c r="AI851" s="5">
        <f t="shared" ca="1" si="190"/>
        <v>634.1836692021518</v>
      </c>
      <c r="AJ851" s="5">
        <f ca="1">AI851+((ABS(K851)/MAX(((F851)+(G851)*(AH851))*(AH851),
            0.000001))^2)/(2*'1D'!$I$5)</f>
        <v>635.35809253909486</v>
      </c>
      <c r="AM851">
        <v>0</v>
      </c>
      <c r="AN851">
        <v>0</v>
      </c>
      <c r="AO851" s="5">
        <f t="shared" si="191"/>
        <v>0</v>
      </c>
      <c r="AP851" s="5">
        <f t="shared" si="195"/>
        <v>0</v>
      </c>
      <c r="AQ851" s="5">
        <f ca="1">ABS(ABS(K851)/MAX(((F851)+(G851)*(AH851))*(AH851),
        0.000001))/SQRT('1D'!$I$5*MAX((((F851)+(G851)*(AH851))*(AH851))/MAX((F851)+2*(G851)*(AH851),
            0.000001),
        0.000001))</f>
        <v>1.0727235886044055</v>
      </c>
      <c r="AR851" s="5" t="str">
        <f t="shared" ca="1" si="192"/>
        <v>Supercritical</v>
      </c>
      <c r="AS851" s="5">
        <f ca="1">((ABS(K851)*'1D'!$D$6)/(MAX(((F851)+(G851)*(AH851))*(AH851),
            0.000001)*MAX(((((F851)+(G851)*(AH851))*(AH851))/MAX((F851)+2*(AH851)*SQRT(1+(G851)^2),
                    0.000001))^(2/3),
            0.000001)))^2</f>
        <v>4.3358367565141456E-3</v>
      </c>
    </row>
    <row r="852" spans="1:45" x14ac:dyDescent="0.35">
      <c r="A852">
        <v>843</v>
      </c>
      <c r="B852">
        <v>841.995</v>
      </c>
      <c r="C852">
        <v>616087.97</v>
      </c>
      <c r="D852">
        <v>3097164.9160000002</v>
      </c>
      <c r="E852">
        <v>632.14200000000005</v>
      </c>
      <c r="F852">
        <v>5.2</v>
      </c>
      <c r="G852">
        <v>0</v>
      </c>
      <c r="H852" t="s">
        <v>176</v>
      </c>
      <c r="I852">
        <v>2E-3</v>
      </c>
      <c r="J852" s="5">
        <f t="shared" si="193"/>
        <v>1</v>
      </c>
      <c r="K852" s="5">
        <f t="shared" ca="1" si="194"/>
        <v>50.95</v>
      </c>
      <c r="L852" s="5">
        <f ca="1">IF($A$2=0,
    IFERROR(L851,
        MAX('1D'!$D$16,
            POWER((ABS(K852)^2)/('1D'!$I$5*MAX(F852,
                        0.1)^2),
                1/3))),
    IF(IFERROR(V851,
            0)=0,
        IFERROR(L851,
            MAX('1D'!$D$16,
                POWER((ABS(K852)^2)/('1D'!$I$5*MAX(F852,
                            0.1)^2),
                    1/3))),
        IF(OR(IFERROR(L852,
                    0)=0,
                IFERROR(S851,
                    0)&lt;1,
                IFERROR(S852,
                    0)&lt;1),
            MAX('1D'!$D$16,
                POWER((ABS(K852)^2)/('1D'!$I$5*MAX(F852,
                            0.1)^2),
                    1/3)),
            IF(IFERROR(U852,
                    0)&gt;0,
                MAX('1D'!$D$16,
                    IFERROR(L852,
                        0)+((IFERROR(U852,
                                0))*'1D'!$D$18*IF((IFERROR(S852,
                                    0))&lt;1,
                            1,
                            -1))),
                IF(IFERROR(U852,
                        0)&lt;0,
                    IF(ABS((MAX('1D'!$D$16,
                                    POWER((ABS(K852)^2)/('1D'!$I$5*MAX(F852,
                                                0.1)^2),
                                        1/3)))-IFERROR(L852,
                                0))&gt;'1D'!$D$19,
                        MAX('1D'!$D$16,
                            IF((MAX('1D'!$D$16,
                                        POWER((ABS(K852)^2)/('1D'!$I$5*MAX(F852,
                                                    0.1)^2),
                                            1/3)))&gt;IFERROR(L852,
                                    0),
                                MIN((MAX('1D'!$D$16,
                                            POWER((ABS(K852)^2)/('1D'!$I$5*MAX(F852,
                                                        0.1)^2),
                                                1/3))),
                                    IFERROR(L852,
                                        0)+(MIN(ABS(IFERROR(U852,
                                                    0))*'1D'!$D$18,
                                            ABS((MAX('1D'!$D$16,
                                                        POWER((ABS(K852)^2)/('1D'!$I$5*MAX(F852,
                                                                    0.1)^2),
                                                            1/3)))-IFERROR(L852,
                                                    0))))),
                                MAX((MAX('1D'!$D$16,
                                            POWER((ABS(K852)^2)/('1D'!$I$5*MAX(F852,
                                                        0.1)^2),
                                                1/3))),
                                    IFERROR(L852,
                                        0)-(MIN(ABS(IFERROR(U852,
                                                    0))*'1D'!$D$18,
                                            ABS((MAX('1D'!$D$16,
                                                        POWER((ABS(K852)^2)/('1D'!$I$5*MAX(F852,
                                                                    0.1)^2),
                                                            1/3)))-IFERROR(L852,
                                                    0))))))),
                        MAX('1D'!$D$16,
                            POWER((ABS(K852)^2)/('1D'!$I$5*MAX(F852,
                                        0.1)^2),
                                1/3))),
                    MAX('1D'!$D$16,
                        IFERROR(L852,
                            0)))))))</f>
        <v>2.0411692021517887</v>
      </c>
      <c r="M852" s="5">
        <f t="shared" ca="1" si="182"/>
        <v>10.614079851189301</v>
      </c>
      <c r="N852" s="5">
        <f t="shared" ca="1" si="183"/>
        <v>1.1434704692804873</v>
      </c>
      <c r="O852" s="5">
        <f t="shared" ca="1" si="184"/>
        <v>4.8002276894771132</v>
      </c>
      <c r="P852" s="5">
        <f t="shared" ca="1" si="185"/>
        <v>634.18316920215182</v>
      </c>
      <c r="Q852" s="5">
        <f ca="1">P852+((ABS(K852)/MAX(((F852)+(G852)*(L852))*(L852),
            0.000001))^2)/(2*'1D'!$I$5)</f>
        <v>635.35759253909487</v>
      </c>
      <c r="R852" s="5">
        <f ca="1">((ABS(K852)*'1D'!$D$6)/(MAX(((F852)+(G852)*(L852))*(L852),
            0.000001)*MAX(((((F852)+(G852)*(L852))*(L852))/MAX((F852)+2*(L852)*SQRT(1+(G852)^2),
                    0.000001))^(2/3),
            0.000001)))^2</f>
        <v>4.3358367565141456E-3</v>
      </c>
      <c r="S852" s="5">
        <f ca="1">ABS(ABS(K852)/MAX(((F852)+(G852)*(L852))*(L852),
        0.000001))/SQRT('1D'!$I$5*MAX((((F852)+(G852)*(L852))*(L852))/MAX((F852)+2*(G852)*(L852),
            0.000001),
        0.000001))</f>
        <v>1.0727235886044055</v>
      </c>
      <c r="T852" s="5">
        <f ca="1">((F852)*(L852)^2)/2+(G852)*(L852)^3/3+(ABS(K852)^2)/('1D'!$I$5*MAX(((F852)+(G852)*(L852))*(L852),
        0.000001))</f>
        <v>35.763412605541333</v>
      </c>
      <c r="U852" s="5">
        <f ca="1">IF($A$2=0,
    0,
    IFERROR(Q851-(((R851+R852)/2)*J852)-(IF(O851&gt;O852,
                '1D'!$D$8*((O851^2-O852^2)/(2*'1D'!$I$5)),
                '1D'!$D$9*((O852^2-O851^2)/(2*'1D'!$I$5)))+('1D'!$D$10*(ABS(I852)/90)*(MAX(O851^2,
                        O852^2)/(2*'1D'!$I$5))))-Q852,
        0))</f>
        <v>-3.8397515008909977E-3</v>
      </c>
      <c r="V852" s="5">
        <f ca="1">IF($A$2=0,
    1,
    IF(IFERROR(V851,
            0)=0,
        0,
        IFERROR(IF(ROUND(S852,
                    3)=1,
                1,
                IF(AND(ABS(U852)&lt;'1D'!$D$19,
                        S852&gt;1),
                    1,
                    0)),
            0)))</f>
        <v>0</v>
      </c>
      <c r="W852" s="5">
        <f ca="1">IF($A$2=0,
    MAX(MAX('1D'!$D$16,
            MAX('1D'!$D$16,
                POWER((ABS(K852)^2)/('1D'!$I$5*MAX(F852,
                            0.1)^2),
                    1/3))),
        IFERROR(W1396,
            MAX(MAX('1D'!$D$16,
                    MAX('1D'!$D$16,
                        POWER((ABS(K852)^2)/('1D'!$I$5*MAX(F852,
                                    0.1)^2),
                            1/3))),
                ($L$2)-E1396))),
    IF(IFERROR(AG853,
            0)=0,
        MAX(MAX('1D'!$D$16,
                MAX('1D'!$D$16,
                    POWER((ABS(K852)^2)/('1D'!$I$5*MAX(F852,
                                0.1)^2),
                        1/3))),
            IFERROR(W1396,
                MAX(MAX('1D'!$D$16,
                        MAX('1D'!$D$16,
                            POWER((ABS(K852)^2)/('1D'!$I$5*MAX(F852,
                                        0.1)^2),
                                1/3))),
                    ($L$2)-E1396))),
        IF(IFERROR(W852,
                0)=0,
            MAX(MAX('1D'!$D$16,
                    MAX('1D'!$D$16,
                        POWER((ABS(K852)^2)/('1D'!$I$5*MAX(F852,
                                    0.1)^2),
                            1/3))),
                IFERROR(W1396,
                    MAX(MAX('1D'!$D$16,
                            MAX('1D'!$D$16,
                                POWER((ABS(K852)^2)/('1D'!$I$5*MAX(F852,
                                            0.1)^2),
                                    1/3))),
                        ($L$2)-E1396))),
            IF(OR(IFERROR(AD852,
                        0)&gt;=1,
                    IFERROR(AD853,
                        0)&gt;=1),
                MAX('1D'!$D$16,
                    MAX('1D'!$D$16,
                        POWER((ABS(K852)^2)/('1D'!$I$5*MAX(F852,
                                    0.1)^2),
                            1/3))),
                IF(ABS(IFERROR(AF852,
                            0))&lt;'1D'!$D$19,
                    MAX(MAX('1D'!$D$16,
                            MAX('1D'!$D$16,
                                POWER((ABS(K852)^2)/('1D'!$I$5*MAX(F852,
                                            0.1)^2),
                                    1/3))),
                        IFERROR(W852,
                            0)),
                    MAX(MAX('1D'!$D$16,
                            MAX('1D'!$D$16,
                                POWER((ABS(K852)^2)/('1D'!$I$5*MAX(F852,
                                            0.1)^2),
                                    1/3))),
                        (IFERROR(W852,
                                0))+((IFERROR(AF852,
                                    0))*'1D'!$D$18)))))))</f>
        <v>2.1389677043987478</v>
      </c>
      <c r="X852" s="5">
        <f t="shared" ca="1" si="186"/>
        <v>11.122632062873489</v>
      </c>
      <c r="Y852" s="5">
        <f t="shared" ca="1" si="187"/>
        <v>1.1735290000551568</v>
      </c>
      <c r="Z852" s="5">
        <f t="shared" ca="1" si="188"/>
        <v>4.5807502857230418</v>
      </c>
      <c r="AA852" s="5">
        <f t="shared" ca="1" si="189"/>
        <v>634.28096770439879</v>
      </c>
      <c r="AB852" s="5">
        <f ca="1">AA852+((ABS(K852)/MAX(((F852)+(G852)*(W852))*(W852),
            0.000001))^2)/(2*'1D'!$I$5)</f>
        <v>635.35045155659816</v>
      </c>
      <c r="AC852" s="5">
        <f ca="1">((ABS(K852)*'1D'!$D$6)/(MAX(((F852)+(G852)*(W852))*(W852),
            0.000001)*MAX(((((F852)+(G852)*(W852))*(W852))/MAX((F852)+2*(W852)*SQRT(1+(G852)^2),
                    0.000001))^(2/3),
            0.000001)))^2</f>
        <v>3.8141460404132466E-3</v>
      </c>
      <c r="AD852" s="5">
        <f ca="1">ABS(ABS(K852)/MAX(((F852)+(G852)*(W852))*(W852),
        0.000001))/SQRT('1D'!$I$5*MAX((((F852)+(G852)*(W852))*(W852))/MAX((F852)+2*(G852)*(W852),
            0.000001),
        0.000001))</f>
        <v>1.0000000000000004</v>
      </c>
      <c r="AE852" s="5">
        <f ca="1">((F852)*(W852)^2)/2+(G852)*(W852)^3/3+(ABS(K852)^2)/('1D'!$I$5*MAX(((F852)+(G852)*(W852))*(W852),
        0.000001))</f>
        <v>35.686426155594638</v>
      </c>
      <c r="AF852" s="5">
        <f ca="1">IF($A$2=0,
    0,
    IFERROR(AB853+(((AC852+AC853)/2)*J853)+(IF(Z852&gt;Z853,
                '1D'!$D$8*((Z852^2-Z853^2)/(2*'1D'!$I$5)),
                '1D'!$D$9*((Z853^2-Z852^2)/(2*'1D'!$I$5)))+('1D'!$D$10*(ABS(I853)/90)*(MAX(Z852^2,
                        Z853^2)/(2*'1D'!$I$5))))-AB852,
        0))</f>
        <v>3.3215251324918427E-3</v>
      </c>
      <c r="AG852" s="5">
        <f ca="1">IF($A$2=0,
    1,
    IF(IFERROR(AG853,
            0)=0,
        0,
        IFERROR(IF(OR(ROUND(AD852,
                        3)&gt;=1,
                    AND(ABS(AF852)&lt;'1D'!$D$19,
                        AD852&lt;1)),
                1,
                0),
            0)))</f>
        <v>1</v>
      </c>
      <c r="AH852" s="5">
        <f ca="1">IFERROR(IF('1D'!V32="Supercritical",
        MAX('1D'!$D$16,
            IFERROR(L852,
                MAX('1D'!$D$16,
                    POWER((ABS(K852)^2)/('1D'!$I$5*MAX(F852,
                                0.1)^2),
                        1/3)))),
        IF('1D'!V32="Subcritical",
            MAX('1D'!$D$16,
                IFERROR(W852,
                    MAX('1D'!$D$16,
                        POWER((ABS(K852)^2)/('1D'!$I$5*MAX(F852,
                                    0.1)^2),
                            1/3)))),
            IF(IFERROR(T852,
                    -1E+99)&gt;=IFERROR(AE852,
                    -1E+99),
                MAX('1D'!$D$16,
                    IFERROR(L852,
                        MAX('1D'!$D$16,
                            POWER((ABS(K852)^2)/('1D'!$I$5*MAX(F852,
                                        0.1)^2),
                                1/3)))),
                MAX('1D'!$D$16,
                    IFERROR(W852,
                        MAX('1D'!$D$16,
                            POWER((ABS(K852)^2)/('1D'!$I$5*MAX(F852,
                                        0.1)^2),
                                1/3))))))),
    MAX('1D'!$D$16,
        POWER((ABS(K852)^2)/('1D'!$I$5*MAX(F852,
                    0.1)^2),
            1/3)))</f>
        <v>2.0411692021517887</v>
      </c>
      <c r="AI852" s="5">
        <f t="shared" ca="1" si="190"/>
        <v>634.18316920215182</v>
      </c>
      <c r="AJ852" s="5">
        <f ca="1">AI852+((ABS(K852)/MAX(((F852)+(G852)*(AH852))*(AH852),
            0.000001))^2)/(2*'1D'!$I$5)</f>
        <v>635.35759253909487</v>
      </c>
      <c r="AM852">
        <v>0</v>
      </c>
      <c r="AN852">
        <v>0</v>
      </c>
      <c r="AO852" s="5">
        <f t="shared" si="191"/>
        <v>0</v>
      </c>
      <c r="AP852" s="5">
        <f t="shared" si="195"/>
        <v>0</v>
      </c>
      <c r="AQ852" s="5">
        <f ca="1">ABS(ABS(K852)/MAX(((F852)+(G852)*(AH852))*(AH852),
        0.000001))/SQRT('1D'!$I$5*MAX((((F852)+(G852)*(AH852))*(AH852))/MAX((F852)+2*(G852)*(AH852),
            0.000001),
        0.000001))</f>
        <v>1.0727235886044055</v>
      </c>
      <c r="AR852" s="5" t="str">
        <f t="shared" ca="1" si="192"/>
        <v>Supercritical</v>
      </c>
      <c r="AS852" s="5">
        <f ca="1">((ABS(K852)*'1D'!$D$6)/(MAX(((F852)+(G852)*(AH852))*(AH852),
            0.000001)*MAX(((((F852)+(G852)*(AH852))*(AH852))/MAX((F852)+2*(AH852)*SQRT(1+(G852)^2),
                    0.000001))^(2/3),
            0.000001)))^2</f>
        <v>4.3358367565141456E-3</v>
      </c>
    </row>
    <row r="853" spans="1:45" x14ac:dyDescent="0.35">
      <c r="A853">
        <v>844</v>
      </c>
      <c r="B853">
        <v>842.99599999999998</v>
      </c>
      <c r="C853">
        <v>616087.92799999996</v>
      </c>
      <c r="D853">
        <v>3097163.9160000002</v>
      </c>
      <c r="E853">
        <v>632.14149999999995</v>
      </c>
      <c r="F853">
        <v>5.2</v>
      </c>
      <c r="G853">
        <v>0</v>
      </c>
      <c r="H853" t="s">
        <v>176</v>
      </c>
      <c r="I853">
        <v>2E-3</v>
      </c>
      <c r="J853" s="5">
        <f t="shared" si="193"/>
        <v>1.0009999999999764</v>
      </c>
      <c r="K853" s="5">
        <f t="shared" ca="1" si="194"/>
        <v>50.95</v>
      </c>
      <c r="L853" s="5">
        <f ca="1">IF($A$2=0,
    IFERROR(L852,
        MAX('1D'!$D$16,
            POWER((ABS(K853)^2)/('1D'!$I$5*MAX(F853,
                        0.1)^2),
                1/3))),
    IF(IFERROR(V852,
            0)=0,
        IFERROR(L852,
            MAX('1D'!$D$16,
                POWER((ABS(K853)^2)/('1D'!$I$5*MAX(F853,
                            0.1)^2),
                    1/3))),
        IF(OR(IFERROR(L853,
                    0)=0,
                IFERROR(S852,
                    0)&lt;1,
                IFERROR(S853,
                    0)&lt;1),
            MAX('1D'!$D$16,
                POWER((ABS(K853)^2)/('1D'!$I$5*MAX(F853,
                            0.1)^2),
                    1/3)),
            IF(IFERROR(U853,
                    0)&gt;0,
                MAX('1D'!$D$16,
                    IFERROR(L853,
                        0)+((IFERROR(U853,
                                0))*'1D'!$D$18*IF((IFERROR(S853,
                                    0))&lt;1,
                            1,
                            -1))),
                IF(IFERROR(U853,
                        0)&lt;0,
                    IF(ABS((MAX('1D'!$D$16,
                                    POWER((ABS(K853)^2)/('1D'!$I$5*MAX(F853,
                                                0.1)^2),
                                        1/3)))-IFERROR(L853,
                                0))&gt;'1D'!$D$19,
                        MAX('1D'!$D$16,
                            IF((MAX('1D'!$D$16,
                                        POWER((ABS(K853)^2)/('1D'!$I$5*MAX(F853,
                                                    0.1)^2),
                                            1/3)))&gt;IFERROR(L853,
                                    0),
                                MIN((MAX('1D'!$D$16,
                                            POWER((ABS(K853)^2)/('1D'!$I$5*MAX(F853,
                                                        0.1)^2),
                                                1/3))),
                                    IFERROR(L853,
                                        0)+(MIN(ABS(IFERROR(U853,
                                                    0))*'1D'!$D$18,
                                            ABS((MAX('1D'!$D$16,
                                                        POWER((ABS(K853)^2)/('1D'!$I$5*MAX(F853,
                                                                    0.1)^2),
                                                            1/3)))-IFERROR(L853,
                                                    0))))),
                                MAX((MAX('1D'!$D$16,
                                            POWER((ABS(K853)^2)/('1D'!$I$5*MAX(F853,
                                                        0.1)^2),
                                                1/3))),
                                    IFERROR(L853,
                                        0)-(MIN(ABS(IFERROR(U853,
                                                    0))*'1D'!$D$18,
                                            ABS((MAX('1D'!$D$16,
                                                        POWER((ABS(K853)^2)/('1D'!$I$5*MAX(F853,
                                                                    0.1)^2),
                                                            1/3)))-IFERROR(L853,
                                                    0))))))),
                        MAX('1D'!$D$16,
                            POWER((ABS(K853)^2)/('1D'!$I$5*MAX(F853,
                                        0.1)^2),
                                1/3))),
                    MAX('1D'!$D$16,
                        IFERROR(L853,
                            0)))))))</f>
        <v>2.0411692021517887</v>
      </c>
      <c r="M853" s="5">
        <f t="shared" ca="1" si="182"/>
        <v>10.614079851189301</v>
      </c>
      <c r="N853" s="5">
        <f t="shared" ca="1" si="183"/>
        <v>1.1434704692804873</v>
      </c>
      <c r="O853" s="5">
        <f t="shared" ca="1" si="184"/>
        <v>4.8002276894771132</v>
      </c>
      <c r="P853" s="5">
        <f t="shared" ca="1" si="185"/>
        <v>634.18266920215171</v>
      </c>
      <c r="Q853" s="5">
        <f ca="1">P853+((ABS(K853)/MAX(((F853)+(G853)*(L853))*(L853),
            0.000001))^2)/(2*'1D'!$I$5)</f>
        <v>635.35709253909477</v>
      </c>
      <c r="R853" s="5">
        <f ca="1">((ABS(K853)*'1D'!$D$6)/(MAX(((F853)+(G853)*(L853))*(L853),
            0.000001)*MAX(((((F853)+(G853)*(L853))*(L853))/MAX((F853)+2*(L853)*SQRT(1+(G853)^2),
                    0.000001))^(2/3),
            0.000001)))^2</f>
        <v>4.3358367565141456E-3</v>
      </c>
      <c r="S853" s="5">
        <f ca="1">ABS(ABS(K853)/MAX(((F853)+(G853)*(L853))*(L853),
        0.000001))/SQRT('1D'!$I$5*MAX((((F853)+(G853)*(L853))*(L853))/MAX((F853)+2*(G853)*(L853),
            0.000001),
        0.000001))</f>
        <v>1.0727235886044055</v>
      </c>
      <c r="T853" s="5">
        <f ca="1">((F853)*(L853)^2)/2+(G853)*(L853)^3/3+(ABS(K853)^2)/('1D'!$I$5*MAX(((F853)+(G853)*(L853))*(L853),
        0.000001))</f>
        <v>35.763412605541333</v>
      </c>
      <c r="U853" s="5">
        <f ca="1">IF($A$2=0,
    0,
    IFERROR(Q852-(((R852+R853)/2)*J853)-(IF(O852&gt;O853,
                '1D'!$D$8*((O852^2-O853^2)/(2*'1D'!$I$5)),
                '1D'!$D$9*((O853^2-O852^2)/(2*'1D'!$I$5)))+('1D'!$D$10*(ABS(I853)/90)*(MAX(O852^2,
                        O853^2)/(2*'1D'!$I$5))))-Q853,
        0))</f>
        <v>-3.8440873375975571E-3</v>
      </c>
      <c r="V853" s="5">
        <f ca="1">IF($A$2=0,
    1,
    IF(IFERROR(V852,
            0)=0,
        0,
        IFERROR(IF(ROUND(S853,
                    3)=1,
                1,
                IF(AND(ABS(U853)&lt;'1D'!$D$19,
                        S853&gt;1),
                    1,
                    0)),
            0)))</f>
        <v>0</v>
      </c>
      <c r="W853" s="5">
        <f ca="1">IF($A$2=0,
    MAX(MAX('1D'!$D$16,
            MAX('1D'!$D$16,
                POWER((ABS(K853)^2)/('1D'!$I$5*MAX(F853,
                            0.1)^2),
                    1/3))),
        IFERROR(W1396,
            MAX(MAX('1D'!$D$16,
                    MAX('1D'!$D$16,
                        POWER((ABS(K853)^2)/('1D'!$I$5*MAX(F853,
                                    0.1)^2),
                            1/3))),
                ($L$2)-E1396))),
    IF(IFERROR(AG854,
            0)=0,
        MAX(MAX('1D'!$D$16,
                MAX('1D'!$D$16,
                    POWER((ABS(K853)^2)/('1D'!$I$5*MAX(F853,
                                0.1)^2),
                        1/3))),
            IFERROR(W1396,
                MAX(MAX('1D'!$D$16,
                        MAX('1D'!$D$16,
                            POWER((ABS(K853)^2)/('1D'!$I$5*MAX(F853,
                                        0.1)^2),
                                1/3))),
                    ($L$2)-E1396))),
        IF(IFERROR(W853,
                0)=0,
            MAX(MAX('1D'!$D$16,
                    MAX('1D'!$D$16,
                        POWER((ABS(K853)^2)/('1D'!$I$5*MAX(F853,
                                    0.1)^2),
                            1/3))),
                IFERROR(W1396,
                    MAX(MAX('1D'!$D$16,
                            MAX('1D'!$D$16,
                                POWER((ABS(K853)^2)/('1D'!$I$5*MAX(F853,
                                            0.1)^2),
                                    1/3))),
                        ($L$2)-E1396))),
            IF(OR(IFERROR(AD853,
                        0)&gt;=1,
                    IFERROR(AD854,
                        0)&gt;=1),
                MAX('1D'!$D$16,
                    MAX('1D'!$D$16,
                        POWER((ABS(K853)^2)/('1D'!$I$5*MAX(F853,
                                    0.1)^2),
                            1/3))),
                IF(ABS(IFERROR(AF853,
                            0))&lt;'1D'!$D$19,
                    MAX(MAX('1D'!$D$16,
                            MAX('1D'!$D$16,
                                POWER((ABS(K853)^2)/('1D'!$I$5*MAX(F853,
                                            0.1)^2),
                                    1/3))),
                        IFERROR(W853,
                            0)),
                    MAX(MAX('1D'!$D$16,
                            MAX('1D'!$D$16,
                                POWER((ABS(K853)^2)/('1D'!$I$5*MAX(F853,
                                            0.1)^2),
                                    1/3))),
                        (IFERROR(W853,
                                0))+((IFERROR(AF853,
                                    0))*'1D'!$D$18)))))))</f>
        <v>2.1389677043987478</v>
      </c>
      <c r="X853" s="5">
        <f t="shared" ca="1" si="186"/>
        <v>11.122632062873489</v>
      </c>
      <c r="Y853" s="5">
        <f t="shared" ca="1" si="187"/>
        <v>1.1735290000551568</v>
      </c>
      <c r="Z853" s="5">
        <f t="shared" ca="1" si="188"/>
        <v>4.5807502857230418</v>
      </c>
      <c r="AA853" s="5">
        <f t="shared" ca="1" si="189"/>
        <v>634.28046770439869</v>
      </c>
      <c r="AB853" s="5">
        <f ca="1">AA853+((ABS(K853)/MAX(((F853)+(G853)*(W853))*(W853),
            0.000001))^2)/(2*'1D'!$I$5)</f>
        <v>635.34995155659806</v>
      </c>
      <c r="AC853" s="5">
        <f ca="1">((ABS(K853)*'1D'!$D$6)/(MAX(((F853)+(G853)*(W853))*(W853),
            0.000001)*MAX(((((F853)+(G853)*(W853))*(W853))/MAX((F853)+2*(W853)*SQRT(1+(G853)^2),
                    0.000001))^(2/3),
            0.000001)))^2</f>
        <v>3.8141460404132466E-3</v>
      </c>
      <c r="AD853" s="5">
        <f ca="1">ABS(ABS(K853)/MAX(((F853)+(G853)*(W853))*(W853),
        0.000001))/SQRT('1D'!$I$5*MAX((((F853)+(G853)*(W853))*(W853))/MAX((F853)+2*(G853)*(W853),
            0.000001),
        0.000001))</f>
        <v>1.0000000000000004</v>
      </c>
      <c r="AE853" s="5">
        <f ca="1">((F853)*(W853)^2)/2+(G853)*(W853)^3/3+(ABS(K853)^2)/('1D'!$I$5*MAX(((F853)+(G853)*(W853))*(W853),
        0.000001))</f>
        <v>35.686426155594638</v>
      </c>
      <c r="AF853" s="5">
        <f ca="1">IF($A$2=0,
    0,
    IFERROR(AB854+(((AC853+AC854)/2)*J854)+(IF(Z853&gt;Z854,
                '1D'!$D$8*((Z853^2-Z854^2)/(2*'1D'!$I$5)),
                '1D'!$D$9*((Z854^2-Z853^2)/(2*'1D'!$I$5)))+('1D'!$D$10*(ABS(I854)/90)*(MAX(Z853^2,
                        Z854^2)/(2*'1D'!$I$5))))-AB853,
        0))</f>
        <v>3.4157470064428708E-3</v>
      </c>
      <c r="AG853" s="5">
        <f ca="1">IF($A$2=0,
    1,
    IF(IFERROR(AG854,
            0)=0,
        0,
        IFERROR(IF(OR(ROUND(AD853,
                        3)&gt;=1,
                    AND(ABS(AF853)&lt;'1D'!$D$19,
                        AD853&lt;1)),
                1,
                0),
            0)))</f>
        <v>1</v>
      </c>
      <c r="AH853" s="5">
        <f ca="1">IFERROR(IF('1D'!V32="Supercritical",
        MAX('1D'!$D$16,
            IFERROR(L853,
                MAX('1D'!$D$16,
                    POWER((ABS(K853)^2)/('1D'!$I$5*MAX(F853,
                                0.1)^2),
                        1/3)))),
        IF('1D'!V32="Subcritical",
            MAX('1D'!$D$16,
                IFERROR(W853,
                    MAX('1D'!$D$16,
                        POWER((ABS(K853)^2)/('1D'!$I$5*MAX(F853,
                                    0.1)^2),
                            1/3)))),
            IF(IFERROR(T853,
                    -1E+99)&gt;=IFERROR(AE853,
                    -1E+99),
                MAX('1D'!$D$16,
                    IFERROR(L853,
                        MAX('1D'!$D$16,
                            POWER((ABS(K853)^2)/('1D'!$I$5*MAX(F853,
                                        0.1)^2),
                                1/3)))),
                MAX('1D'!$D$16,
                    IFERROR(W853,
                        MAX('1D'!$D$16,
                            POWER((ABS(K853)^2)/('1D'!$I$5*MAX(F853,
                                        0.1)^2),
                                1/3))))))),
    MAX('1D'!$D$16,
        POWER((ABS(K853)^2)/('1D'!$I$5*MAX(F853,
                    0.1)^2),
            1/3)))</f>
        <v>2.0411692021517887</v>
      </c>
      <c r="AI853" s="5">
        <f t="shared" ca="1" si="190"/>
        <v>634.18266920215171</v>
      </c>
      <c r="AJ853" s="5">
        <f ca="1">AI853+((ABS(K853)/MAX(((F853)+(G853)*(AH853))*(AH853),
            0.000001))^2)/(2*'1D'!$I$5)</f>
        <v>635.35709253909477</v>
      </c>
      <c r="AM853">
        <v>0</v>
      </c>
      <c r="AN853">
        <v>0</v>
      </c>
      <c r="AO853" s="5">
        <f t="shared" si="191"/>
        <v>0</v>
      </c>
      <c r="AP853" s="5">
        <f t="shared" si="195"/>
        <v>0</v>
      </c>
      <c r="AQ853" s="5">
        <f ca="1">ABS(ABS(K853)/MAX(((F853)+(G853)*(AH853))*(AH853),
        0.000001))/SQRT('1D'!$I$5*MAX((((F853)+(G853)*(AH853))*(AH853))/MAX((F853)+2*(G853)*(AH853),
            0.000001),
        0.000001))</f>
        <v>1.0727235886044055</v>
      </c>
      <c r="AR853" s="5" t="str">
        <f t="shared" ca="1" si="192"/>
        <v>Supercritical</v>
      </c>
      <c r="AS853" s="5">
        <f ca="1">((ABS(K853)*'1D'!$D$6)/(MAX(((F853)+(G853)*(AH853))*(AH853),
            0.000001)*MAX(((((F853)+(G853)*(AH853))*(AH853))/MAX((F853)+2*(AH853)*SQRT(1+(G853)^2),
                    0.000001))^(2/3),
            0.000001)))^2</f>
        <v>4.3358367565141456E-3</v>
      </c>
    </row>
    <row r="854" spans="1:45" x14ac:dyDescent="0.35">
      <c r="A854">
        <v>845</v>
      </c>
      <c r="B854">
        <v>843.99599999999998</v>
      </c>
      <c r="C854">
        <v>616087.88600000006</v>
      </c>
      <c r="D854">
        <v>3097162.9169999999</v>
      </c>
      <c r="E854">
        <v>632.14099999999996</v>
      </c>
      <c r="F854">
        <v>5.2</v>
      </c>
      <c r="G854">
        <v>0</v>
      </c>
      <c r="H854" t="s">
        <v>176</v>
      </c>
      <c r="I854">
        <v>5.7000000000000002E-2</v>
      </c>
      <c r="J854" s="5">
        <f t="shared" si="193"/>
        <v>1</v>
      </c>
      <c r="K854" s="5">
        <f t="shared" ca="1" si="194"/>
        <v>50.95</v>
      </c>
      <c r="L854" s="5">
        <f ca="1">IF($A$2=0,
    IFERROR(L853,
        MAX('1D'!$D$16,
            POWER((ABS(K854)^2)/('1D'!$I$5*MAX(F854,
                        0.1)^2),
                1/3))),
    IF(IFERROR(V853,
            0)=0,
        IFERROR(L853,
            MAX('1D'!$D$16,
                POWER((ABS(K854)^2)/('1D'!$I$5*MAX(F854,
                            0.1)^2),
                    1/3))),
        IF(OR(IFERROR(L854,
                    0)=0,
                IFERROR(S853,
                    0)&lt;1,
                IFERROR(S854,
                    0)&lt;1),
            MAX('1D'!$D$16,
                POWER((ABS(K854)^2)/('1D'!$I$5*MAX(F854,
                            0.1)^2),
                    1/3)),
            IF(IFERROR(U854,
                    0)&gt;0,
                MAX('1D'!$D$16,
                    IFERROR(L854,
                        0)+((IFERROR(U854,
                                0))*'1D'!$D$18*IF((IFERROR(S854,
                                    0))&lt;1,
                            1,
                            -1))),
                IF(IFERROR(U854,
                        0)&lt;0,
                    IF(ABS((MAX('1D'!$D$16,
                                    POWER((ABS(K854)^2)/('1D'!$I$5*MAX(F854,
                                                0.1)^2),
                                        1/3)))-IFERROR(L854,
                                0))&gt;'1D'!$D$19,
                        MAX('1D'!$D$16,
                            IF((MAX('1D'!$D$16,
                                        POWER((ABS(K854)^2)/('1D'!$I$5*MAX(F854,
                                                    0.1)^2),
                                            1/3)))&gt;IFERROR(L854,
                                    0),
                                MIN((MAX('1D'!$D$16,
                                            POWER((ABS(K854)^2)/('1D'!$I$5*MAX(F854,
                                                        0.1)^2),
                                                1/3))),
                                    IFERROR(L854,
                                        0)+(MIN(ABS(IFERROR(U854,
                                                    0))*'1D'!$D$18,
                                            ABS((MAX('1D'!$D$16,
                                                        POWER((ABS(K854)^2)/('1D'!$I$5*MAX(F854,
                                                                    0.1)^2),
                                                            1/3)))-IFERROR(L854,
                                                    0))))),
                                MAX((MAX('1D'!$D$16,
                                            POWER((ABS(K854)^2)/('1D'!$I$5*MAX(F854,
                                                        0.1)^2),
                                                1/3))),
                                    IFERROR(L854,
                                        0)-(MIN(ABS(IFERROR(U854,
                                                    0))*'1D'!$D$18,
                                            ABS((MAX('1D'!$D$16,
                                                        POWER((ABS(K854)^2)/('1D'!$I$5*MAX(F854,
                                                                    0.1)^2),
                                                            1/3)))-IFERROR(L854,
                                                    0))))))),
                        MAX('1D'!$D$16,
                            POWER((ABS(K854)^2)/('1D'!$I$5*MAX(F854,
                                        0.1)^2),
                                1/3))),
                    MAX('1D'!$D$16,
                        IFERROR(L854,
                            0)))))))</f>
        <v>2.0411692021517887</v>
      </c>
      <c r="M854" s="5">
        <f t="shared" ca="1" si="182"/>
        <v>10.614079851189301</v>
      </c>
      <c r="N854" s="5">
        <f t="shared" ca="1" si="183"/>
        <v>1.1434704692804873</v>
      </c>
      <c r="O854" s="5">
        <f t="shared" ca="1" si="184"/>
        <v>4.8002276894771132</v>
      </c>
      <c r="P854" s="5">
        <f t="shared" ca="1" si="185"/>
        <v>634.18216920215173</v>
      </c>
      <c r="Q854" s="5">
        <f ca="1">P854+((ABS(K854)/MAX(((F854)+(G854)*(L854))*(L854),
            0.000001))^2)/(2*'1D'!$I$5)</f>
        <v>635.35659253909478</v>
      </c>
      <c r="R854" s="5">
        <f ca="1">((ABS(K854)*'1D'!$D$6)/(MAX(((F854)+(G854)*(L854))*(L854),
            0.000001)*MAX(((((F854)+(G854)*(L854))*(L854))/MAX((F854)+2*(L854)*SQRT(1+(G854)^2),
                    0.000001))^(2/3),
            0.000001)))^2</f>
        <v>4.3358367565141456E-3</v>
      </c>
      <c r="S854" s="5">
        <f ca="1">ABS(ABS(K854)/MAX(((F854)+(G854)*(L854))*(L854),
        0.000001))/SQRT('1D'!$I$5*MAX((((F854)+(G854)*(L854))*(L854))/MAX((F854)+2*(G854)*(L854),
            0.000001),
        0.000001))</f>
        <v>1.0727235886044055</v>
      </c>
      <c r="T854" s="5">
        <f ca="1">((F854)*(L854)^2)/2+(G854)*(L854)^3/3+(ABS(K854)^2)/('1D'!$I$5*MAX(((F854)+(G854)*(L854))*(L854),
        0.000001))</f>
        <v>35.763412605541333</v>
      </c>
      <c r="U854" s="5">
        <f ca="1">IF($A$2=0,
    0,
    IFERROR(Q853-(((R853+R854)/2)*J854)-(IF(O853&gt;O854,
                '1D'!$D$8*((O853^2-O854^2)/(2*'1D'!$I$5)),
                '1D'!$D$9*((O854^2-O853^2)/(2*'1D'!$I$5)))+('1D'!$D$10*(ABS(I854)/90)*(MAX(O853^2,
                        O854^2)/(2*'1D'!$I$5))))-Q854,
        0))</f>
        <v>-3.9474069734524164E-3</v>
      </c>
      <c r="V854" s="5">
        <f ca="1">IF($A$2=0,
    1,
    IF(IFERROR(V853,
            0)=0,
        0,
        IFERROR(IF(ROUND(S854,
                    3)=1,
                1,
                IF(AND(ABS(U854)&lt;'1D'!$D$19,
                        S854&gt;1),
                    1,
                    0)),
            0)))</f>
        <v>0</v>
      </c>
      <c r="W854" s="5">
        <f ca="1">IF($A$2=0,
    MAX(MAX('1D'!$D$16,
            MAX('1D'!$D$16,
                POWER((ABS(K854)^2)/('1D'!$I$5*MAX(F854,
                            0.1)^2),
                    1/3))),
        IFERROR(W1396,
            MAX(MAX('1D'!$D$16,
                    MAX('1D'!$D$16,
                        POWER((ABS(K854)^2)/('1D'!$I$5*MAX(F854,
                                    0.1)^2),
                            1/3))),
                ($L$2)-E1396))),
    IF(IFERROR(AG855,
            0)=0,
        MAX(MAX('1D'!$D$16,
                MAX('1D'!$D$16,
                    POWER((ABS(K854)^2)/('1D'!$I$5*MAX(F854,
                                0.1)^2),
                        1/3))),
            IFERROR(W1396,
                MAX(MAX('1D'!$D$16,
                        MAX('1D'!$D$16,
                            POWER((ABS(K854)^2)/('1D'!$I$5*MAX(F854,
                                        0.1)^2),
                                1/3))),
                    ($L$2)-E1396))),
        IF(IFERROR(W854,
                0)=0,
            MAX(MAX('1D'!$D$16,
                    MAX('1D'!$D$16,
                        POWER((ABS(K854)^2)/('1D'!$I$5*MAX(F854,
                                    0.1)^2),
                            1/3))),
                IFERROR(W1396,
                    MAX(MAX('1D'!$D$16,
                            MAX('1D'!$D$16,
                                POWER((ABS(K854)^2)/('1D'!$I$5*MAX(F854,
                                            0.1)^2),
                                    1/3))),
                        ($L$2)-E1396))),
            IF(OR(IFERROR(AD854,
                        0)&gt;=1,
                    IFERROR(AD855,
                        0)&gt;=1),
                MAX('1D'!$D$16,
                    MAX('1D'!$D$16,
                        POWER((ABS(K854)^2)/('1D'!$I$5*MAX(F854,
                                    0.1)^2),
                            1/3))),
                IF(ABS(IFERROR(AF854,
                            0))&lt;'1D'!$D$19,
                    MAX(MAX('1D'!$D$16,
                            MAX('1D'!$D$16,
                                POWER((ABS(K854)^2)/('1D'!$I$5*MAX(F854,
                                            0.1)^2),
                                    1/3))),
                        IFERROR(W854,
                            0)),
                    MAX(MAX('1D'!$D$16,
                            MAX('1D'!$D$16,
                                POWER((ABS(K854)^2)/('1D'!$I$5*MAX(F854,
                                            0.1)^2),
                                    1/3))),
                        (IFERROR(W854,
                                0))+((IFERROR(AF854,
                                    0))*'1D'!$D$18)))))))</f>
        <v>2.1389677043987478</v>
      </c>
      <c r="X854" s="5">
        <f t="shared" ca="1" si="186"/>
        <v>11.122632062873489</v>
      </c>
      <c r="Y854" s="5">
        <f t="shared" ca="1" si="187"/>
        <v>1.1735290000551568</v>
      </c>
      <c r="Z854" s="5">
        <f t="shared" ca="1" si="188"/>
        <v>4.5807502857230418</v>
      </c>
      <c r="AA854" s="5">
        <f t="shared" ca="1" si="189"/>
        <v>634.2799677043987</v>
      </c>
      <c r="AB854" s="5">
        <f ca="1">AA854+((ABS(K854)/MAX(((F854)+(G854)*(W854))*(W854),
            0.000001))^2)/(2*'1D'!$I$5)</f>
        <v>635.34945155659807</v>
      </c>
      <c r="AC854" s="5">
        <f ca="1">((ABS(K854)*'1D'!$D$6)/(MAX(((F854)+(G854)*(W854))*(W854),
            0.000001)*MAX(((((F854)+(G854)*(W854))*(W854))/MAX((F854)+2*(W854)*SQRT(1+(G854)^2),
                    0.000001))^(2/3),
            0.000001)))^2</f>
        <v>3.8141460404132466E-3</v>
      </c>
      <c r="AD854" s="5">
        <f ca="1">ABS(ABS(K854)/MAX(((F854)+(G854)*(W854))*(W854),
        0.000001))/SQRT('1D'!$I$5*MAX((((F854)+(G854)*(W854))*(W854))/MAX((F854)+2*(G854)*(W854),
            0.000001),
        0.000001))</f>
        <v>1.0000000000000004</v>
      </c>
      <c r="AE854" s="5">
        <f ca="1">((F854)*(W854)^2)/2+(G854)*(W854)^3/3+(ABS(K854)^2)/('1D'!$I$5*MAX(((F854)+(G854)*(W854))*(W854),
        0.000001))</f>
        <v>35.686426155594638</v>
      </c>
      <c r="AF854" s="5">
        <f ca="1">IF($A$2=0,
    0,
    IFERROR(AB855+(((AC854+AC855)/2)*J855)+(IF(Z854&gt;Z855,
                '1D'!$D$8*((Z854^2-Z855^2)/(2*'1D'!$I$5)),
                '1D'!$D$9*((Z855^2-Z854^2)/(2*'1D'!$I$5)))+('1D'!$D$10*(ABS(I855)/90)*(MAX(Z854^2,
                        Z855^2)/(2*'1D'!$I$5))))-AB854,
        0))</f>
        <v>3.4157470064428708E-3</v>
      </c>
      <c r="AG854" s="5">
        <f ca="1">IF($A$2=0,
    1,
    IF(IFERROR(AG855,
            0)=0,
        0,
        IFERROR(IF(OR(ROUND(AD854,
                        3)&gt;=1,
                    AND(ABS(AF854)&lt;'1D'!$D$19,
                        AD854&lt;1)),
                1,
                0),
            0)))</f>
        <v>1</v>
      </c>
      <c r="AH854" s="5">
        <f ca="1">IFERROR(IF('1D'!V32="Supercritical",
        MAX('1D'!$D$16,
            IFERROR(L854,
                MAX('1D'!$D$16,
                    POWER((ABS(K854)^2)/('1D'!$I$5*MAX(F854,
                                0.1)^2),
                        1/3)))),
        IF('1D'!V32="Subcritical",
            MAX('1D'!$D$16,
                IFERROR(W854,
                    MAX('1D'!$D$16,
                        POWER((ABS(K854)^2)/('1D'!$I$5*MAX(F854,
                                    0.1)^2),
                            1/3)))),
            IF(IFERROR(T854,
                    -1E+99)&gt;=IFERROR(AE854,
                    -1E+99),
                MAX('1D'!$D$16,
                    IFERROR(L854,
                        MAX('1D'!$D$16,
                            POWER((ABS(K854)^2)/('1D'!$I$5*MAX(F854,
                                        0.1)^2),
                                1/3)))),
                MAX('1D'!$D$16,
                    IFERROR(W854,
                        MAX('1D'!$D$16,
                            POWER((ABS(K854)^2)/('1D'!$I$5*MAX(F854,
                                        0.1)^2),
                                1/3))))))),
    MAX('1D'!$D$16,
        POWER((ABS(K854)^2)/('1D'!$I$5*MAX(F854,
                    0.1)^2),
            1/3)))</f>
        <v>2.0411692021517887</v>
      </c>
      <c r="AI854" s="5">
        <f t="shared" ca="1" si="190"/>
        <v>634.18216920215173</v>
      </c>
      <c r="AJ854" s="5">
        <f ca="1">AI854+((ABS(K854)/MAX(((F854)+(G854)*(AH854))*(AH854),
            0.000001))^2)/(2*'1D'!$I$5)</f>
        <v>635.35659253909478</v>
      </c>
      <c r="AM854">
        <v>0</v>
      </c>
      <c r="AN854">
        <v>0</v>
      </c>
      <c r="AO854" s="5">
        <f t="shared" si="191"/>
        <v>0</v>
      </c>
      <c r="AP854" s="5">
        <f t="shared" si="195"/>
        <v>0</v>
      </c>
      <c r="AQ854" s="5">
        <f ca="1">ABS(ABS(K854)/MAX(((F854)+(G854)*(AH854))*(AH854),
        0.000001))/SQRT('1D'!$I$5*MAX((((F854)+(G854)*(AH854))*(AH854))/MAX((F854)+2*(G854)*(AH854),
            0.000001),
        0.000001))</f>
        <v>1.0727235886044055</v>
      </c>
      <c r="AR854" s="5" t="str">
        <f t="shared" ca="1" si="192"/>
        <v>Supercritical</v>
      </c>
      <c r="AS854" s="5">
        <f ca="1">((ABS(K854)*'1D'!$D$6)/(MAX(((F854)+(G854)*(AH854))*(AH854),
            0.000001)*MAX(((((F854)+(G854)*(AH854))*(AH854))/MAX((F854)+2*(AH854)*SQRT(1+(G854)^2),
                    0.000001))^(2/3),
            0.000001)))^2</f>
        <v>4.3358367565141456E-3</v>
      </c>
    </row>
    <row r="855" spans="1:45" x14ac:dyDescent="0.35">
      <c r="A855">
        <v>846</v>
      </c>
      <c r="B855">
        <v>844.99599999999998</v>
      </c>
      <c r="C855">
        <v>616087.84299999999</v>
      </c>
      <c r="D855">
        <v>3097161.9180000001</v>
      </c>
      <c r="E855">
        <v>632.14049999999997</v>
      </c>
      <c r="F855">
        <v>5.2</v>
      </c>
      <c r="G855">
        <v>0</v>
      </c>
      <c r="H855" t="s">
        <v>176</v>
      </c>
      <c r="I855">
        <v>5.7000000000000002E-2</v>
      </c>
      <c r="J855" s="5">
        <f t="shared" si="193"/>
        <v>1</v>
      </c>
      <c r="K855" s="5">
        <f t="shared" ca="1" si="194"/>
        <v>50.95</v>
      </c>
      <c r="L855" s="5">
        <f ca="1">IF($A$2=0,
    IFERROR(L854,
        MAX('1D'!$D$16,
            POWER((ABS(K855)^2)/('1D'!$I$5*MAX(F855,
                        0.1)^2),
                1/3))),
    IF(IFERROR(V854,
            0)=0,
        IFERROR(L854,
            MAX('1D'!$D$16,
                POWER((ABS(K855)^2)/('1D'!$I$5*MAX(F855,
                            0.1)^2),
                    1/3))),
        IF(OR(IFERROR(L855,
                    0)=0,
                IFERROR(S854,
                    0)&lt;1,
                IFERROR(S855,
                    0)&lt;1),
            MAX('1D'!$D$16,
                POWER((ABS(K855)^2)/('1D'!$I$5*MAX(F855,
                            0.1)^2),
                    1/3)),
            IF(IFERROR(U855,
                    0)&gt;0,
                MAX('1D'!$D$16,
                    IFERROR(L855,
                        0)+((IFERROR(U855,
                                0))*'1D'!$D$18*IF((IFERROR(S855,
                                    0))&lt;1,
                            1,
                            -1))),
                IF(IFERROR(U855,
                        0)&lt;0,
                    IF(ABS((MAX('1D'!$D$16,
                                    POWER((ABS(K855)^2)/('1D'!$I$5*MAX(F855,
                                                0.1)^2),
                                        1/3)))-IFERROR(L855,
                                0))&gt;'1D'!$D$19,
                        MAX('1D'!$D$16,
                            IF((MAX('1D'!$D$16,
                                        POWER((ABS(K855)^2)/('1D'!$I$5*MAX(F855,
                                                    0.1)^2),
                                            1/3)))&gt;IFERROR(L855,
                                    0),
                                MIN((MAX('1D'!$D$16,
                                            POWER((ABS(K855)^2)/('1D'!$I$5*MAX(F855,
                                                        0.1)^2),
                                                1/3))),
                                    IFERROR(L855,
                                        0)+(MIN(ABS(IFERROR(U855,
                                                    0))*'1D'!$D$18,
                                            ABS((MAX('1D'!$D$16,
                                                        POWER((ABS(K855)^2)/('1D'!$I$5*MAX(F855,
                                                                    0.1)^2),
                                                            1/3)))-IFERROR(L855,
                                                    0))))),
                                MAX((MAX('1D'!$D$16,
                                            POWER((ABS(K855)^2)/('1D'!$I$5*MAX(F855,
                                                        0.1)^2),
                                                1/3))),
                                    IFERROR(L855,
                                        0)-(MIN(ABS(IFERROR(U855,
                                                    0))*'1D'!$D$18,
                                            ABS((MAX('1D'!$D$16,
                                                        POWER((ABS(K855)^2)/('1D'!$I$5*MAX(F855,
                                                                    0.1)^2),
                                                            1/3)))-IFERROR(L855,
                                                    0))))))),
                        MAX('1D'!$D$16,
                            POWER((ABS(K855)^2)/('1D'!$I$5*MAX(F855,
                                        0.1)^2),
                                1/3))),
                    MAX('1D'!$D$16,
                        IFERROR(L855,
                            0)))))))</f>
        <v>2.0411692021517887</v>
      </c>
      <c r="M855" s="5">
        <f t="shared" ca="1" si="182"/>
        <v>10.614079851189301</v>
      </c>
      <c r="N855" s="5">
        <f t="shared" ca="1" si="183"/>
        <v>1.1434704692804873</v>
      </c>
      <c r="O855" s="5">
        <f t="shared" ca="1" si="184"/>
        <v>4.8002276894771132</v>
      </c>
      <c r="P855" s="5">
        <f t="shared" ca="1" si="185"/>
        <v>634.18166920215174</v>
      </c>
      <c r="Q855" s="5">
        <f ca="1">P855+((ABS(K855)/MAX(((F855)+(G855)*(L855))*(L855),
            0.000001))^2)/(2*'1D'!$I$5)</f>
        <v>635.35609253909479</v>
      </c>
      <c r="R855" s="5">
        <f ca="1">((ABS(K855)*'1D'!$D$6)/(MAX(((F855)+(G855)*(L855))*(L855),
            0.000001)*MAX(((((F855)+(G855)*(L855))*(L855))/MAX((F855)+2*(L855)*SQRT(1+(G855)^2),
                    0.000001))^(2/3),
            0.000001)))^2</f>
        <v>4.3358367565141456E-3</v>
      </c>
      <c r="S855" s="5">
        <f ca="1">ABS(ABS(K855)/MAX(((F855)+(G855)*(L855))*(L855),
        0.000001))/SQRT('1D'!$I$5*MAX((((F855)+(G855)*(L855))*(L855))/MAX((F855)+2*(G855)*(L855),
            0.000001),
        0.000001))</f>
        <v>1.0727235886044055</v>
      </c>
      <c r="T855" s="5">
        <f ca="1">((F855)*(L855)^2)/2+(G855)*(L855)^3/3+(ABS(K855)^2)/('1D'!$I$5*MAX(((F855)+(G855)*(L855))*(L855),
        0.000001))</f>
        <v>35.763412605541333</v>
      </c>
      <c r="U855" s="5">
        <f ca="1">IF($A$2=0,
    0,
    IFERROR(Q854-(((R854+R855)/2)*J855)-(IF(O854&gt;O855,
                '1D'!$D$8*((O854^2-O855^2)/(2*'1D'!$I$5)),
                '1D'!$D$9*((O855^2-O854^2)/(2*'1D'!$I$5)))+('1D'!$D$10*(ABS(I855)/90)*(MAX(O854^2,
                        O855^2)/(2*'1D'!$I$5))))-Q855,
        0))</f>
        <v>-3.9474069734524164E-3</v>
      </c>
      <c r="V855" s="5">
        <f ca="1">IF($A$2=0,
    1,
    IF(IFERROR(V854,
            0)=0,
        0,
        IFERROR(IF(ROUND(S855,
                    3)=1,
                1,
                IF(AND(ABS(U855)&lt;'1D'!$D$19,
                        S855&gt;1),
                    1,
                    0)),
            0)))</f>
        <v>0</v>
      </c>
      <c r="W855" s="5">
        <f ca="1">IF($A$2=0,
    MAX(MAX('1D'!$D$16,
            MAX('1D'!$D$16,
                POWER((ABS(K855)^2)/('1D'!$I$5*MAX(F855,
                            0.1)^2),
                    1/3))),
        IFERROR(W1396,
            MAX(MAX('1D'!$D$16,
                    MAX('1D'!$D$16,
                        POWER((ABS(K855)^2)/('1D'!$I$5*MAX(F855,
                                    0.1)^2),
                            1/3))),
                ($L$2)-E1396))),
    IF(IFERROR(AG856,
            0)=0,
        MAX(MAX('1D'!$D$16,
                MAX('1D'!$D$16,
                    POWER((ABS(K855)^2)/('1D'!$I$5*MAX(F855,
                                0.1)^2),
                        1/3))),
            IFERROR(W1396,
                MAX(MAX('1D'!$D$16,
                        MAX('1D'!$D$16,
                            POWER((ABS(K855)^2)/('1D'!$I$5*MAX(F855,
                                        0.1)^2),
                                1/3))),
                    ($L$2)-E1396))),
        IF(IFERROR(W855,
                0)=0,
            MAX(MAX('1D'!$D$16,
                    MAX('1D'!$D$16,
                        POWER((ABS(K855)^2)/('1D'!$I$5*MAX(F855,
                                    0.1)^2),
                            1/3))),
                IFERROR(W1396,
                    MAX(MAX('1D'!$D$16,
                            MAX('1D'!$D$16,
                                POWER((ABS(K855)^2)/('1D'!$I$5*MAX(F855,
                                            0.1)^2),
                                    1/3))),
                        ($L$2)-E1396))),
            IF(OR(IFERROR(AD855,
                        0)&gt;=1,
                    IFERROR(AD856,
                        0)&gt;=1),
                MAX('1D'!$D$16,
                    MAX('1D'!$D$16,
                        POWER((ABS(K855)^2)/('1D'!$I$5*MAX(F855,
                                    0.1)^2),
                            1/3))),
                IF(ABS(IFERROR(AF855,
                            0))&lt;'1D'!$D$19,
                    MAX(MAX('1D'!$D$16,
                            MAX('1D'!$D$16,
                                POWER((ABS(K855)^2)/('1D'!$I$5*MAX(F855,
                                            0.1)^2),
                                    1/3))),
                        IFERROR(W855,
                            0)),
                    MAX(MAX('1D'!$D$16,
                            MAX('1D'!$D$16,
                                POWER((ABS(K855)^2)/('1D'!$I$5*MAX(F855,
                                            0.1)^2),
                                    1/3))),
                        (IFERROR(W855,
                                0))+((IFERROR(AF855,
                                    0))*'1D'!$D$18)))))))</f>
        <v>2.1389677043987478</v>
      </c>
      <c r="X855" s="5">
        <f t="shared" ca="1" si="186"/>
        <v>11.122632062873489</v>
      </c>
      <c r="Y855" s="5">
        <f t="shared" ca="1" si="187"/>
        <v>1.1735290000551568</v>
      </c>
      <c r="Z855" s="5">
        <f t="shared" ca="1" si="188"/>
        <v>4.5807502857230418</v>
      </c>
      <c r="AA855" s="5">
        <f t="shared" ca="1" si="189"/>
        <v>634.27946770439871</v>
      </c>
      <c r="AB855" s="5">
        <f ca="1">AA855+((ABS(K855)/MAX(((F855)+(G855)*(W855))*(W855),
            0.000001))^2)/(2*'1D'!$I$5)</f>
        <v>635.34895155659808</v>
      </c>
      <c r="AC855" s="5">
        <f ca="1">((ABS(K855)*'1D'!$D$6)/(MAX(((F855)+(G855)*(W855))*(W855),
            0.000001)*MAX(((((F855)+(G855)*(W855))*(W855))/MAX((F855)+2*(W855)*SQRT(1+(G855)^2),
                    0.000001))^(2/3),
            0.000001)))^2</f>
        <v>3.8141460404132466E-3</v>
      </c>
      <c r="AD855" s="5">
        <f ca="1">ABS(ABS(K855)/MAX(((F855)+(G855)*(W855))*(W855),
        0.000001))/SQRT('1D'!$I$5*MAX((((F855)+(G855)*(W855))*(W855))/MAX((F855)+2*(G855)*(W855),
            0.000001),
        0.000001))</f>
        <v>1.0000000000000004</v>
      </c>
      <c r="AE855" s="5">
        <f ca="1">((F855)*(W855)^2)/2+(G855)*(W855)^3/3+(ABS(K855)^2)/('1D'!$I$5*MAX(((F855)+(G855)*(W855))*(W855),
        0.000001))</f>
        <v>35.686426155594638</v>
      </c>
      <c r="AF855" s="5">
        <f ca="1">IF($A$2=0,
    0,
    IFERROR(AB856+(((AC855+AC856)/2)*J856)+(IF(Z855&gt;Z856,
                '1D'!$D$8*((Z855^2-Z856^2)/(2*'1D'!$I$5)),
                '1D'!$D$9*((Z856^2-Z855^2)/(2*'1D'!$I$5)))+('1D'!$D$10*(ABS(I856)/90)*(MAX(Z855^2,
                        Z856^2)/(2*'1D'!$I$5))))-AB855,
        0))</f>
        <v>3.3141460404522149E-3</v>
      </c>
      <c r="AG855" s="5">
        <f ca="1">IF($A$2=0,
    1,
    IF(IFERROR(AG856,
            0)=0,
        0,
        IFERROR(IF(OR(ROUND(AD855,
                        3)&gt;=1,
                    AND(ABS(AF855)&lt;'1D'!$D$19,
                        AD855&lt;1)),
                1,
                0),
            0)))</f>
        <v>1</v>
      </c>
      <c r="AH855" s="5">
        <f ca="1">IFERROR(IF('1D'!V32="Supercritical",
        MAX('1D'!$D$16,
            IFERROR(L855,
                MAX('1D'!$D$16,
                    POWER((ABS(K855)^2)/('1D'!$I$5*MAX(F855,
                                0.1)^2),
                        1/3)))),
        IF('1D'!V32="Subcritical",
            MAX('1D'!$D$16,
                IFERROR(W855,
                    MAX('1D'!$D$16,
                        POWER((ABS(K855)^2)/('1D'!$I$5*MAX(F855,
                                    0.1)^2),
                            1/3)))),
            IF(IFERROR(T855,
                    -1E+99)&gt;=IFERROR(AE855,
                    -1E+99),
                MAX('1D'!$D$16,
                    IFERROR(L855,
                        MAX('1D'!$D$16,
                            POWER((ABS(K855)^2)/('1D'!$I$5*MAX(F855,
                                        0.1)^2),
                                1/3)))),
                MAX('1D'!$D$16,
                    IFERROR(W855,
                        MAX('1D'!$D$16,
                            POWER((ABS(K855)^2)/('1D'!$I$5*MAX(F855,
                                        0.1)^2),
                                1/3))))))),
    MAX('1D'!$D$16,
        POWER((ABS(K855)^2)/('1D'!$I$5*MAX(F855,
                    0.1)^2),
            1/3)))</f>
        <v>2.0411692021517887</v>
      </c>
      <c r="AI855" s="5">
        <f t="shared" ca="1" si="190"/>
        <v>634.18166920215174</v>
      </c>
      <c r="AJ855" s="5">
        <f ca="1">AI855+((ABS(K855)/MAX(((F855)+(G855)*(AH855))*(AH855),
            0.000001))^2)/(2*'1D'!$I$5)</f>
        <v>635.35609253909479</v>
      </c>
      <c r="AM855">
        <v>0</v>
      </c>
      <c r="AN855">
        <v>0</v>
      </c>
      <c r="AO855" s="5">
        <f t="shared" si="191"/>
        <v>0</v>
      </c>
      <c r="AP855" s="5">
        <f t="shared" si="195"/>
        <v>0</v>
      </c>
      <c r="AQ855" s="5">
        <f ca="1">ABS(ABS(K855)/MAX(((F855)+(G855)*(AH855))*(AH855),
        0.000001))/SQRT('1D'!$I$5*MAX((((F855)+(G855)*(AH855))*(AH855))/MAX((F855)+2*(G855)*(AH855),
            0.000001),
        0.000001))</f>
        <v>1.0727235886044055</v>
      </c>
      <c r="AR855" s="5" t="str">
        <f t="shared" ca="1" si="192"/>
        <v>Supercritical</v>
      </c>
      <c r="AS855" s="5">
        <f ca="1">((ABS(K855)*'1D'!$D$6)/(MAX(((F855)+(G855)*(AH855))*(AH855),
            0.000001)*MAX(((((F855)+(G855)*(AH855))*(AH855))/MAX((F855)+2*(AH855)*SQRT(1+(G855)^2),
                    0.000001))^(2/3),
            0.000001)))^2</f>
        <v>4.3358367565141456E-3</v>
      </c>
    </row>
    <row r="856" spans="1:45" x14ac:dyDescent="0.35">
      <c r="A856">
        <v>847</v>
      </c>
      <c r="B856">
        <v>845.99599999999998</v>
      </c>
      <c r="C856">
        <v>616087.80099999998</v>
      </c>
      <c r="D856">
        <v>3097160.9190000002</v>
      </c>
      <c r="E856">
        <v>632.14</v>
      </c>
      <c r="F856">
        <v>5.2</v>
      </c>
      <c r="G856">
        <v>0</v>
      </c>
      <c r="H856" t="s">
        <v>176</v>
      </c>
      <c r="I856">
        <v>0</v>
      </c>
      <c r="J856" s="5">
        <f t="shared" si="193"/>
        <v>1</v>
      </c>
      <c r="K856" s="5">
        <f t="shared" ca="1" si="194"/>
        <v>50.95</v>
      </c>
      <c r="L856" s="5">
        <f ca="1">IF($A$2=0,
    IFERROR(L855,
        MAX('1D'!$D$16,
            POWER((ABS(K856)^2)/('1D'!$I$5*MAX(F856,
                        0.1)^2),
                1/3))),
    IF(IFERROR(V855,
            0)=0,
        IFERROR(L855,
            MAX('1D'!$D$16,
                POWER((ABS(K856)^2)/('1D'!$I$5*MAX(F856,
                            0.1)^2),
                    1/3))),
        IF(OR(IFERROR(L856,
                    0)=0,
                IFERROR(S855,
                    0)&lt;1,
                IFERROR(S856,
                    0)&lt;1),
            MAX('1D'!$D$16,
                POWER((ABS(K856)^2)/('1D'!$I$5*MAX(F856,
                            0.1)^2),
                    1/3)),
            IF(IFERROR(U856,
                    0)&gt;0,
                MAX('1D'!$D$16,
                    IFERROR(L856,
                        0)+((IFERROR(U856,
                                0))*'1D'!$D$18*IF((IFERROR(S856,
                                    0))&lt;1,
                            1,
                            -1))),
                IF(IFERROR(U856,
                        0)&lt;0,
                    IF(ABS((MAX('1D'!$D$16,
                                    POWER((ABS(K856)^2)/('1D'!$I$5*MAX(F856,
                                                0.1)^2),
                                        1/3)))-IFERROR(L856,
                                0))&gt;'1D'!$D$19,
                        MAX('1D'!$D$16,
                            IF((MAX('1D'!$D$16,
                                        POWER((ABS(K856)^2)/('1D'!$I$5*MAX(F856,
                                                    0.1)^2),
                                            1/3)))&gt;IFERROR(L856,
                                    0),
                                MIN((MAX('1D'!$D$16,
                                            POWER((ABS(K856)^2)/('1D'!$I$5*MAX(F856,
                                                        0.1)^2),
                                                1/3))),
                                    IFERROR(L856,
                                        0)+(MIN(ABS(IFERROR(U856,
                                                    0))*'1D'!$D$18,
                                            ABS((MAX('1D'!$D$16,
                                                        POWER((ABS(K856)^2)/('1D'!$I$5*MAX(F856,
                                                                    0.1)^2),
                                                            1/3)))-IFERROR(L856,
                                                    0))))),
                                MAX((MAX('1D'!$D$16,
                                            POWER((ABS(K856)^2)/('1D'!$I$5*MAX(F856,
                                                        0.1)^2),
                                                1/3))),
                                    IFERROR(L856,
                                        0)-(MIN(ABS(IFERROR(U856,
                                                    0))*'1D'!$D$18,
                                            ABS((MAX('1D'!$D$16,
                                                        POWER((ABS(K856)^2)/('1D'!$I$5*MAX(F856,
                                                                    0.1)^2),
                                                            1/3)))-IFERROR(L856,
                                                    0))))))),
                        MAX('1D'!$D$16,
                            POWER((ABS(K856)^2)/('1D'!$I$5*MAX(F856,
                                        0.1)^2),
                                1/3))),
                    MAX('1D'!$D$16,
                        IFERROR(L856,
                            0)))))))</f>
        <v>2.0411692021517887</v>
      </c>
      <c r="M856" s="5">
        <f t="shared" ca="1" si="182"/>
        <v>10.614079851189301</v>
      </c>
      <c r="N856" s="5">
        <f t="shared" ca="1" si="183"/>
        <v>1.1434704692804873</v>
      </c>
      <c r="O856" s="5">
        <f t="shared" ca="1" si="184"/>
        <v>4.8002276894771132</v>
      </c>
      <c r="P856" s="5">
        <f t="shared" ca="1" si="185"/>
        <v>634.18116920215175</v>
      </c>
      <c r="Q856" s="5">
        <f ca="1">P856+((ABS(K856)/MAX(((F856)+(G856)*(L856))*(L856),
            0.000001))^2)/(2*'1D'!$I$5)</f>
        <v>635.3555925390948</v>
      </c>
      <c r="R856" s="5">
        <f ca="1">((ABS(K856)*'1D'!$D$6)/(MAX(((F856)+(G856)*(L856))*(L856),
            0.000001)*MAX(((((F856)+(G856)*(L856))*(L856))/MAX((F856)+2*(L856)*SQRT(1+(G856)^2),
                    0.000001))^(2/3),
            0.000001)))^2</f>
        <v>4.3358367565141456E-3</v>
      </c>
      <c r="S856" s="5">
        <f ca="1">ABS(ABS(K856)/MAX(((F856)+(G856)*(L856))*(L856),
        0.000001))/SQRT('1D'!$I$5*MAX((((F856)+(G856)*(L856))*(L856))/MAX((F856)+2*(G856)*(L856),
            0.000001),
        0.000001))</f>
        <v>1.0727235886044055</v>
      </c>
      <c r="T856" s="5">
        <f ca="1">((F856)*(L856)^2)/2+(G856)*(L856)^3/3+(ABS(K856)^2)/('1D'!$I$5*MAX(((F856)+(G856)*(L856))*(L856),
        0.000001))</f>
        <v>35.763412605541333</v>
      </c>
      <c r="U856" s="5">
        <f ca="1">IF($A$2=0,
    0,
    IFERROR(Q855-(((R855+R856)/2)*J856)-(IF(O855&gt;O856,
                '1D'!$D$8*((O855^2-O856^2)/(2*'1D'!$I$5)),
                '1D'!$D$9*((O856^2-O855^2)/(2*'1D'!$I$5)))+('1D'!$D$10*(ABS(I856)/90)*(MAX(O855^2,
                        O856^2)/(2*'1D'!$I$5))))-Q856,
        0))</f>
        <v>-3.8358367564796936E-3</v>
      </c>
      <c r="V856" s="5">
        <f ca="1">IF($A$2=0,
    1,
    IF(IFERROR(V855,
            0)=0,
        0,
        IFERROR(IF(ROUND(S856,
                    3)=1,
                1,
                IF(AND(ABS(U856)&lt;'1D'!$D$19,
                        S856&gt;1),
                    1,
                    0)),
            0)))</f>
        <v>0</v>
      </c>
      <c r="W856" s="5">
        <f ca="1">IF($A$2=0,
    MAX(MAX('1D'!$D$16,
            MAX('1D'!$D$16,
                POWER((ABS(K856)^2)/('1D'!$I$5*MAX(F856,
                            0.1)^2),
                    1/3))),
        IFERROR(W1396,
            MAX(MAX('1D'!$D$16,
                    MAX('1D'!$D$16,
                        POWER((ABS(K856)^2)/('1D'!$I$5*MAX(F856,
                                    0.1)^2),
                            1/3))),
                ($L$2)-E1396))),
    IF(IFERROR(AG857,
            0)=0,
        MAX(MAX('1D'!$D$16,
                MAX('1D'!$D$16,
                    POWER((ABS(K856)^2)/('1D'!$I$5*MAX(F856,
                                0.1)^2),
                        1/3))),
            IFERROR(W1396,
                MAX(MAX('1D'!$D$16,
                        MAX('1D'!$D$16,
                            POWER((ABS(K856)^2)/('1D'!$I$5*MAX(F856,
                                        0.1)^2),
                                1/3))),
                    ($L$2)-E1396))),
        IF(IFERROR(W856,
                0)=0,
            MAX(MAX('1D'!$D$16,
                    MAX('1D'!$D$16,
                        POWER((ABS(K856)^2)/('1D'!$I$5*MAX(F856,
                                    0.1)^2),
                            1/3))),
                IFERROR(W1396,
                    MAX(MAX('1D'!$D$16,
                            MAX('1D'!$D$16,
                                POWER((ABS(K856)^2)/('1D'!$I$5*MAX(F856,
                                            0.1)^2),
                                    1/3))),
                        ($L$2)-E1396))),
            IF(OR(IFERROR(AD856,
                        0)&gt;=1,
                    IFERROR(AD857,
                        0)&gt;=1),
                MAX('1D'!$D$16,
                    MAX('1D'!$D$16,
                        POWER((ABS(K856)^2)/('1D'!$I$5*MAX(F856,
                                    0.1)^2),
                            1/3))),
                IF(ABS(IFERROR(AF856,
                            0))&lt;'1D'!$D$19,
                    MAX(MAX('1D'!$D$16,
                            MAX('1D'!$D$16,
                                POWER((ABS(K856)^2)/('1D'!$I$5*MAX(F856,
                                            0.1)^2),
                                    1/3))),
                        IFERROR(W856,
                            0)),
                    MAX(MAX('1D'!$D$16,
                            MAX('1D'!$D$16,
                                POWER((ABS(K856)^2)/('1D'!$I$5*MAX(F856,
                                            0.1)^2),
                                    1/3))),
                        (IFERROR(W856,
                                0))+((IFERROR(AF856,
                                    0))*'1D'!$D$18)))))))</f>
        <v>2.1389677043987478</v>
      </c>
      <c r="X856" s="5">
        <f t="shared" ca="1" si="186"/>
        <v>11.122632062873489</v>
      </c>
      <c r="Y856" s="5">
        <f t="shared" ca="1" si="187"/>
        <v>1.1735290000551568</v>
      </c>
      <c r="Z856" s="5">
        <f t="shared" ca="1" si="188"/>
        <v>4.5807502857230418</v>
      </c>
      <c r="AA856" s="5">
        <f t="shared" ca="1" si="189"/>
        <v>634.27896770439872</v>
      </c>
      <c r="AB856" s="5">
        <f ca="1">AA856+((ABS(K856)/MAX(((F856)+(G856)*(W856))*(W856),
            0.000001))^2)/(2*'1D'!$I$5)</f>
        <v>635.34845155659809</v>
      </c>
      <c r="AC856" s="5">
        <f ca="1">((ABS(K856)*'1D'!$D$6)/(MAX(((F856)+(G856)*(W856))*(W856),
            0.000001)*MAX(((((F856)+(G856)*(W856))*(W856))/MAX((F856)+2*(W856)*SQRT(1+(G856)^2),
                    0.000001))^(2/3),
            0.000001)))^2</f>
        <v>3.8141460404132466E-3</v>
      </c>
      <c r="AD856" s="5">
        <f ca="1">ABS(ABS(K856)/MAX(((F856)+(G856)*(W856))*(W856),
        0.000001))/SQRT('1D'!$I$5*MAX((((F856)+(G856)*(W856))*(W856))/MAX((F856)+2*(G856)*(W856),
            0.000001),
        0.000001))</f>
        <v>1.0000000000000004</v>
      </c>
      <c r="AE856" s="5">
        <f ca="1">((F856)*(W856)^2)/2+(G856)*(W856)^3/3+(ABS(K856)^2)/('1D'!$I$5*MAX(((F856)+(G856)*(W856))*(W856),
        0.000001))</f>
        <v>35.686426155594638</v>
      </c>
      <c r="AF856" s="5">
        <f ca="1">IF($A$2=0,
    0,
    IFERROR(AB857+(((AC856+AC857)/2)*J857)+(IF(Z856&gt;Z857,
                '1D'!$D$8*((Z856^2-Z857^2)/(2*'1D'!$I$5)),
                '1D'!$D$9*((Z857^2-Z856^2)/(2*'1D'!$I$5)))+('1D'!$D$10*(ABS(I857)/90)*(MAX(Z856^2,
                        Z857^2)/(2*'1D'!$I$5))))-AB856,
        0))</f>
        <v>3.3141460404522149E-3</v>
      </c>
      <c r="AG856" s="5">
        <f ca="1">IF($A$2=0,
    1,
    IF(IFERROR(AG857,
            0)=0,
        0,
        IFERROR(IF(OR(ROUND(AD856,
                        3)&gt;=1,
                    AND(ABS(AF856)&lt;'1D'!$D$19,
                        AD856&lt;1)),
                1,
                0),
            0)))</f>
        <v>1</v>
      </c>
      <c r="AH856" s="5">
        <f ca="1">IFERROR(IF('1D'!V32="Supercritical",
        MAX('1D'!$D$16,
            IFERROR(L856,
                MAX('1D'!$D$16,
                    POWER((ABS(K856)^2)/('1D'!$I$5*MAX(F856,
                                0.1)^2),
                        1/3)))),
        IF('1D'!V32="Subcritical",
            MAX('1D'!$D$16,
                IFERROR(W856,
                    MAX('1D'!$D$16,
                        POWER((ABS(K856)^2)/('1D'!$I$5*MAX(F856,
                                    0.1)^2),
                            1/3)))),
            IF(IFERROR(T856,
                    -1E+99)&gt;=IFERROR(AE856,
                    -1E+99),
                MAX('1D'!$D$16,
                    IFERROR(L856,
                        MAX('1D'!$D$16,
                            POWER((ABS(K856)^2)/('1D'!$I$5*MAX(F856,
                                        0.1)^2),
                                1/3)))),
                MAX('1D'!$D$16,
                    IFERROR(W856,
                        MAX('1D'!$D$16,
                            POWER((ABS(K856)^2)/('1D'!$I$5*MAX(F856,
                                        0.1)^2),
                                1/3))))))),
    MAX('1D'!$D$16,
        POWER((ABS(K856)^2)/('1D'!$I$5*MAX(F856,
                    0.1)^2),
            1/3)))</f>
        <v>2.0411692021517887</v>
      </c>
      <c r="AI856" s="5">
        <f t="shared" ca="1" si="190"/>
        <v>634.18116920215175</v>
      </c>
      <c r="AJ856" s="5">
        <f ca="1">AI856+((ABS(K856)/MAX(((F856)+(G856)*(AH856))*(AH856),
            0.000001))^2)/(2*'1D'!$I$5)</f>
        <v>635.3555925390948</v>
      </c>
      <c r="AM856">
        <v>0</v>
      </c>
      <c r="AN856">
        <v>0</v>
      </c>
      <c r="AO856" s="5">
        <f t="shared" si="191"/>
        <v>0</v>
      </c>
      <c r="AP856" s="5">
        <f t="shared" si="195"/>
        <v>0</v>
      </c>
      <c r="AQ856" s="5">
        <f ca="1">ABS(ABS(K856)/MAX(((F856)+(G856)*(AH856))*(AH856),
        0.000001))/SQRT('1D'!$I$5*MAX((((F856)+(G856)*(AH856))*(AH856))/MAX((F856)+2*(G856)*(AH856),
            0.000001),
        0.000001))</f>
        <v>1.0727235886044055</v>
      </c>
      <c r="AR856" s="5" t="str">
        <f t="shared" ca="1" si="192"/>
        <v>Supercritical</v>
      </c>
      <c r="AS856" s="5">
        <f ca="1">((ABS(K856)*'1D'!$D$6)/(MAX(((F856)+(G856)*(AH856))*(AH856),
            0.000001)*MAX(((((F856)+(G856)*(AH856))*(AH856))/MAX((F856)+2*(AH856)*SQRT(1+(G856)^2),
                    0.000001))^(2/3),
            0.000001)))^2</f>
        <v>4.3358367565141456E-3</v>
      </c>
    </row>
    <row r="857" spans="1:45" x14ac:dyDescent="0.35">
      <c r="A857">
        <v>848</v>
      </c>
      <c r="B857">
        <v>846.99599999999998</v>
      </c>
      <c r="C857">
        <v>616087.75899999996</v>
      </c>
      <c r="D857">
        <v>3097159.92</v>
      </c>
      <c r="E857">
        <v>632.1395</v>
      </c>
      <c r="F857">
        <v>5.2</v>
      </c>
      <c r="G857">
        <v>0</v>
      </c>
      <c r="H857" t="s">
        <v>176</v>
      </c>
      <c r="I857">
        <v>0</v>
      </c>
      <c r="J857" s="5">
        <f t="shared" si="193"/>
        <v>1</v>
      </c>
      <c r="K857" s="5">
        <f t="shared" ca="1" si="194"/>
        <v>50.95</v>
      </c>
      <c r="L857" s="5">
        <f ca="1">IF($A$2=0,
    IFERROR(L856,
        MAX('1D'!$D$16,
            POWER((ABS(K857)^2)/('1D'!$I$5*MAX(F857,
                        0.1)^2),
                1/3))),
    IF(IFERROR(V856,
            0)=0,
        IFERROR(L856,
            MAX('1D'!$D$16,
                POWER((ABS(K857)^2)/('1D'!$I$5*MAX(F857,
                            0.1)^2),
                    1/3))),
        IF(OR(IFERROR(L857,
                    0)=0,
                IFERROR(S856,
                    0)&lt;1,
                IFERROR(S857,
                    0)&lt;1),
            MAX('1D'!$D$16,
                POWER((ABS(K857)^2)/('1D'!$I$5*MAX(F857,
                            0.1)^2),
                    1/3)),
            IF(IFERROR(U857,
                    0)&gt;0,
                MAX('1D'!$D$16,
                    IFERROR(L857,
                        0)+((IFERROR(U857,
                                0))*'1D'!$D$18*IF((IFERROR(S857,
                                    0))&lt;1,
                            1,
                            -1))),
                IF(IFERROR(U857,
                        0)&lt;0,
                    IF(ABS((MAX('1D'!$D$16,
                                    POWER((ABS(K857)^2)/('1D'!$I$5*MAX(F857,
                                                0.1)^2),
                                        1/3)))-IFERROR(L857,
                                0))&gt;'1D'!$D$19,
                        MAX('1D'!$D$16,
                            IF((MAX('1D'!$D$16,
                                        POWER((ABS(K857)^2)/('1D'!$I$5*MAX(F857,
                                                    0.1)^2),
                                            1/3)))&gt;IFERROR(L857,
                                    0),
                                MIN((MAX('1D'!$D$16,
                                            POWER((ABS(K857)^2)/('1D'!$I$5*MAX(F857,
                                                        0.1)^2),
                                                1/3))),
                                    IFERROR(L857,
                                        0)+(MIN(ABS(IFERROR(U857,
                                                    0))*'1D'!$D$18,
                                            ABS((MAX('1D'!$D$16,
                                                        POWER((ABS(K857)^2)/('1D'!$I$5*MAX(F857,
                                                                    0.1)^2),
                                                            1/3)))-IFERROR(L857,
                                                    0))))),
                                MAX((MAX('1D'!$D$16,
                                            POWER((ABS(K857)^2)/('1D'!$I$5*MAX(F857,
                                                        0.1)^2),
                                                1/3))),
                                    IFERROR(L857,
                                        0)-(MIN(ABS(IFERROR(U857,
                                                    0))*'1D'!$D$18,
                                            ABS((MAX('1D'!$D$16,
                                                        POWER((ABS(K857)^2)/('1D'!$I$5*MAX(F857,
                                                                    0.1)^2),
                                                            1/3)))-IFERROR(L857,
                                                    0))))))),
                        MAX('1D'!$D$16,
                            POWER((ABS(K857)^2)/('1D'!$I$5*MAX(F857,
                                        0.1)^2),
                                1/3))),
                    MAX('1D'!$D$16,
                        IFERROR(L857,
                            0)))))))</f>
        <v>2.0411692021517887</v>
      </c>
      <c r="M857" s="5">
        <f t="shared" ca="1" si="182"/>
        <v>10.614079851189301</v>
      </c>
      <c r="N857" s="5">
        <f t="shared" ca="1" si="183"/>
        <v>1.1434704692804873</v>
      </c>
      <c r="O857" s="5">
        <f t="shared" ca="1" si="184"/>
        <v>4.8002276894771132</v>
      </c>
      <c r="P857" s="5">
        <f t="shared" ca="1" si="185"/>
        <v>634.18066920215176</v>
      </c>
      <c r="Q857" s="5">
        <f ca="1">P857+((ABS(K857)/MAX(((F857)+(G857)*(L857))*(L857),
            0.000001))^2)/(2*'1D'!$I$5)</f>
        <v>635.35509253909481</v>
      </c>
      <c r="R857" s="5">
        <f ca="1">((ABS(K857)*'1D'!$D$6)/(MAX(((F857)+(G857)*(L857))*(L857),
            0.000001)*MAX(((((F857)+(G857)*(L857))*(L857))/MAX((F857)+2*(L857)*SQRT(1+(G857)^2),
                    0.000001))^(2/3),
            0.000001)))^2</f>
        <v>4.3358367565141456E-3</v>
      </c>
      <c r="S857" s="5">
        <f ca="1">ABS(ABS(K857)/MAX(((F857)+(G857)*(L857))*(L857),
        0.000001))/SQRT('1D'!$I$5*MAX((((F857)+(G857)*(L857))*(L857))/MAX((F857)+2*(G857)*(L857),
            0.000001),
        0.000001))</f>
        <v>1.0727235886044055</v>
      </c>
      <c r="T857" s="5">
        <f ca="1">((F857)*(L857)^2)/2+(G857)*(L857)^3/3+(ABS(K857)^2)/('1D'!$I$5*MAX(((F857)+(G857)*(L857))*(L857),
        0.000001))</f>
        <v>35.763412605541333</v>
      </c>
      <c r="U857" s="5">
        <f ca="1">IF($A$2=0,
    0,
    IFERROR(Q856-(((R856+R857)/2)*J857)-(IF(O856&gt;O857,
                '1D'!$D$8*((O856^2-O857^2)/(2*'1D'!$I$5)),
                '1D'!$D$9*((O857^2-O856^2)/(2*'1D'!$I$5)))+('1D'!$D$10*(ABS(I857)/90)*(MAX(O856^2,
                        O857^2)/(2*'1D'!$I$5))))-Q857,
        0))</f>
        <v>-3.8358367564796936E-3</v>
      </c>
      <c r="V857" s="5">
        <f ca="1">IF($A$2=0,
    1,
    IF(IFERROR(V856,
            0)=0,
        0,
        IFERROR(IF(ROUND(S857,
                    3)=1,
                1,
                IF(AND(ABS(U857)&lt;'1D'!$D$19,
                        S857&gt;1),
                    1,
                    0)),
            0)))</f>
        <v>0</v>
      </c>
      <c r="W857" s="5">
        <f ca="1">IF($A$2=0,
    MAX(MAX('1D'!$D$16,
            MAX('1D'!$D$16,
                POWER((ABS(K857)^2)/('1D'!$I$5*MAX(F857,
                            0.1)^2),
                    1/3))),
        IFERROR(W1396,
            MAX(MAX('1D'!$D$16,
                    MAX('1D'!$D$16,
                        POWER((ABS(K857)^2)/('1D'!$I$5*MAX(F857,
                                    0.1)^2),
                            1/3))),
                ($L$2)-E1396))),
    IF(IFERROR(AG858,
            0)=0,
        MAX(MAX('1D'!$D$16,
                MAX('1D'!$D$16,
                    POWER((ABS(K857)^2)/('1D'!$I$5*MAX(F857,
                                0.1)^2),
                        1/3))),
            IFERROR(W1396,
                MAX(MAX('1D'!$D$16,
                        MAX('1D'!$D$16,
                            POWER((ABS(K857)^2)/('1D'!$I$5*MAX(F857,
                                        0.1)^2),
                                1/3))),
                    ($L$2)-E1396))),
        IF(IFERROR(W857,
                0)=0,
            MAX(MAX('1D'!$D$16,
                    MAX('1D'!$D$16,
                        POWER((ABS(K857)^2)/('1D'!$I$5*MAX(F857,
                                    0.1)^2),
                            1/3))),
                IFERROR(W1396,
                    MAX(MAX('1D'!$D$16,
                            MAX('1D'!$D$16,
                                POWER((ABS(K857)^2)/('1D'!$I$5*MAX(F857,
                                            0.1)^2),
                                    1/3))),
                        ($L$2)-E1396))),
            IF(OR(IFERROR(AD857,
                        0)&gt;=1,
                    IFERROR(AD858,
                        0)&gt;=1),
                MAX('1D'!$D$16,
                    MAX('1D'!$D$16,
                        POWER((ABS(K857)^2)/('1D'!$I$5*MAX(F857,
                                    0.1)^2),
                            1/3))),
                IF(ABS(IFERROR(AF857,
                            0))&lt;'1D'!$D$19,
                    MAX(MAX('1D'!$D$16,
                            MAX('1D'!$D$16,
                                POWER((ABS(K857)^2)/('1D'!$I$5*MAX(F857,
                                            0.1)^2),
                                    1/3))),
                        IFERROR(W857,
                            0)),
                    MAX(MAX('1D'!$D$16,
                            MAX('1D'!$D$16,
                                POWER((ABS(K857)^2)/('1D'!$I$5*MAX(F857,
                                            0.1)^2),
                                    1/3))),
                        (IFERROR(W857,
                                0))+((IFERROR(AF857,
                                    0))*'1D'!$D$18)))))))</f>
        <v>2.1389677043987478</v>
      </c>
      <c r="X857" s="5">
        <f t="shared" ca="1" si="186"/>
        <v>11.122632062873489</v>
      </c>
      <c r="Y857" s="5">
        <f t="shared" ca="1" si="187"/>
        <v>1.1735290000551568</v>
      </c>
      <c r="Z857" s="5">
        <f t="shared" ca="1" si="188"/>
        <v>4.5807502857230418</v>
      </c>
      <c r="AA857" s="5">
        <f t="shared" ca="1" si="189"/>
        <v>634.27846770439874</v>
      </c>
      <c r="AB857" s="5">
        <f ca="1">AA857+((ABS(K857)/MAX(((F857)+(G857)*(W857))*(W857),
            0.000001))^2)/(2*'1D'!$I$5)</f>
        <v>635.3479515565981</v>
      </c>
      <c r="AC857" s="5">
        <f ca="1">((ABS(K857)*'1D'!$D$6)/(MAX(((F857)+(G857)*(W857))*(W857),
            0.000001)*MAX(((((F857)+(G857)*(W857))*(W857))/MAX((F857)+2*(W857)*SQRT(1+(G857)^2),
                    0.000001))^(2/3),
            0.000001)))^2</f>
        <v>3.8141460404132466E-3</v>
      </c>
      <c r="AD857" s="5">
        <f ca="1">ABS(ABS(K857)/MAX(((F857)+(G857)*(W857))*(W857),
        0.000001))/SQRT('1D'!$I$5*MAX((((F857)+(G857)*(W857))*(W857))/MAX((F857)+2*(G857)*(W857),
            0.000001),
        0.000001))</f>
        <v>1.0000000000000004</v>
      </c>
      <c r="AE857" s="5">
        <f ca="1">((F857)*(W857)^2)/2+(G857)*(W857)^3/3+(ABS(K857)^2)/('1D'!$I$5*MAX(((F857)+(G857)*(W857))*(W857),
        0.000001))</f>
        <v>35.686426155594638</v>
      </c>
      <c r="AF857" s="5">
        <f ca="1">IF($A$2=0,
    0,
    IFERROR(AB858+(((AC857+AC858)/2)*J858)+(IF(Z857&gt;Z858,
                '1D'!$D$8*((Z857^2-Z858^2)/(2*'1D'!$I$5)),
                '1D'!$D$9*((Z858^2-Z857^2)/(2*'1D'!$I$5)))+('1D'!$D$10*(ABS(I858)/90)*(MAX(Z857^2,
                        Z858^2)/(2*'1D'!$I$5))))-AB857,
        0))</f>
        <v>3.4157470064428708E-3</v>
      </c>
      <c r="AG857" s="5">
        <f ca="1">IF($A$2=0,
    1,
    IF(IFERROR(AG858,
            0)=0,
        0,
        IFERROR(IF(OR(ROUND(AD857,
                        3)&gt;=1,
                    AND(ABS(AF857)&lt;'1D'!$D$19,
                        AD857&lt;1)),
                1,
                0),
            0)))</f>
        <v>1</v>
      </c>
      <c r="AH857" s="5">
        <f ca="1">IFERROR(IF('1D'!V32="Supercritical",
        MAX('1D'!$D$16,
            IFERROR(L857,
                MAX('1D'!$D$16,
                    POWER((ABS(K857)^2)/('1D'!$I$5*MAX(F857,
                                0.1)^2),
                        1/3)))),
        IF('1D'!V32="Subcritical",
            MAX('1D'!$D$16,
                IFERROR(W857,
                    MAX('1D'!$D$16,
                        POWER((ABS(K857)^2)/('1D'!$I$5*MAX(F857,
                                    0.1)^2),
                            1/3)))),
            IF(IFERROR(T857,
                    -1E+99)&gt;=IFERROR(AE857,
                    -1E+99),
                MAX('1D'!$D$16,
                    IFERROR(L857,
                        MAX('1D'!$D$16,
                            POWER((ABS(K857)^2)/('1D'!$I$5*MAX(F857,
                                        0.1)^2),
                                1/3)))),
                MAX('1D'!$D$16,
                    IFERROR(W857,
                        MAX('1D'!$D$16,
                            POWER((ABS(K857)^2)/('1D'!$I$5*MAX(F857,
                                        0.1)^2),
                                1/3))))))),
    MAX('1D'!$D$16,
        POWER((ABS(K857)^2)/('1D'!$I$5*MAX(F857,
                    0.1)^2),
            1/3)))</f>
        <v>2.0411692021517887</v>
      </c>
      <c r="AI857" s="5">
        <f t="shared" ca="1" si="190"/>
        <v>634.18066920215176</v>
      </c>
      <c r="AJ857" s="5">
        <f ca="1">AI857+((ABS(K857)/MAX(((F857)+(G857)*(AH857))*(AH857),
            0.000001))^2)/(2*'1D'!$I$5)</f>
        <v>635.35509253909481</v>
      </c>
      <c r="AM857">
        <v>0</v>
      </c>
      <c r="AN857">
        <v>0</v>
      </c>
      <c r="AO857" s="5">
        <f t="shared" si="191"/>
        <v>0</v>
      </c>
      <c r="AP857" s="5">
        <f t="shared" si="195"/>
        <v>0</v>
      </c>
      <c r="AQ857" s="5">
        <f ca="1">ABS(ABS(K857)/MAX(((F857)+(G857)*(AH857))*(AH857),
        0.000001))/SQRT('1D'!$I$5*MAX((((F857)+(G857)*(AH857))*(AH857))/MAX((F857)+2*(G857)*(AH857),
            0.000001),
        0.000001))</f>
        <v>1.0727235886044055</v>
      </c>
      <c r="AR857" s="5" t="str">
        <f t="shared" ca="1" si="192"/>
        <v>Supercritical</v>
      </c>
      <c r="AS857" s="5">
        <f ca="1">((ABS(K857)*'1D'!$D$6)/(MAX(((F857)+(G857)*(AH857))*(AH857),
            0.000001)*MAX(((((F857)+(G857)*(AH857))*(AH857))/MAX((F857)+2*(AH857)*SQRT(1+(G857)^2),
                    0.000001))^(2/3),
            0.000001)))^2</f>
        <v>4.3358367565141456E-3</v>
      </c>
    </row>
    <row r="858" spans="1:45" x14ac:dyDescent="0.35">
      <c r="A858">
        <v>849</v>
      </c>
      <c r="B858">
        <v>847.99599999999998</v>
      </c>
      <c r="C858">
        <v>616087.71699999995</v>
      </c>
      <c r="D858">
        <v>3097158.9210000001</v>
      </c>
      <c r="E858">
        <v>632.13900000000001</v>
      </c>
      <c r="F858">
        <v>5.2</v>
      </c>
      <c r="G858">
        <v>0</v>
      </c>
      <c r="H858" t="s">
        <v>176</v>
      </c>
      <c r="I858">
        <v>5.7000000000000002E-2</v>
      </c>
      <c r="J858" s="5">
        <f t="shared" si="193"/>
        <v>1</v>
      </c>
      <c r="K858" s="5">
        <f t="shared" ca="1" si="194"/>
        <v>50.95</v>
      </c>
      <c r="L858" s="5">
        <f ca="1">IF($A$2=0,
    IFERROR(L857,
        MAX('1D'!$D$16,
            POWER((ABS(K858)^2)/('1D'!$I$5*MAX(F858,
                        0.1)^2),
                1/3))),
    IF(IFERROR(V857,
            0)=0,
        IFERROR(L857,
            MAX('1D'!$D$16,
                POWER((ABS(K858)^2)/('1D'!$I$5*MAX(F858,
                            0.1)^2),
                    1/3))),
        IF(OR(IFERROR(L858,
                    0)=0,
                IFERROR(S857,
                    0)&lt;1,
                IFERROR(S858,
                    0)&lt;1),
            MAX('1D'!$D$16,
                POWER((ABS(K858)^2)/('1D'!$I$5*MAX(F858,
                            0.1)^2),
                    1/3)),
            IF(IFERROR(U858,
                    0)&gt;0,
                MAX('1D'!$D$16,
                    IFERROR(L858,
                        0)+((IFERROR(U858,
                                0))*'1D'!$D$18*IF((IFERROR(S858,
                                    0))&lt;1,
                            1,
                            -1))),
                IF(IFERROR(U858,
                        0)&lt;0,
                    IF(ABS((MAX('1D'!$D$16,
                                    POWER((ABS(K858)^2)/('1D'!$I$5*MAX(F858,
                                                0.1)^2),
                                        1/3)))-IFERROR(L858,
                                0))&gt;'1D'!$D$19,
                        MAX('1D'!$D$16,
                            IF((MAX('1D'!$D$16,
                                        POWER((ABS(K858)^2)/('1D'!$I$5*MAX(F858,
                                                    0.1)^2),
                                            1/3)))&gt;IFERROR(L858,
                                    0),
                                MIN((MAX('1D'!$D$16,
                                            POWER((ABS(K858)^2)/('1D'!$I$5*MAX(F858,
                                                        0.1)^2),
                                                1/3))),
                                    IFERROR(L858,
                                        0)+(MIN(ABS(IFERROR(U858,
                                                    0))*'1D'!$D$18,
                                            ABS((MAX('1D'!$D$16,
                                                        POWER((ABS(K858)^2)/('1D'!$I$5*MAX(F858,
                                                                    0.1)^2),
                                                            1/3)))-IFERROR(L858,
                                                    0))))),
                                MAX((MAX('1D'!$D$16,
                                            POWER((ABS(K858)^2)/('1D'!$I$5*MAX(F858,
                                                        0.1)^2),
                                                1/3))),
                                    IFERROR(L858,
                                        0)-(MIN(ABS(IFERROR(U858,
                                                    0))*'1D'!$D$18,
                                            ABS((MAX('1D'!$D$16,
                                                        POWER((ABS(K858)^2)/('1D'!$I$5*MAX(F858,
                                                                    0.1)^2),
                                                            1/3)))-IFERROR(L858,
                                                    0))))))),
                        MAX('1D'!$D$16,
                            POWER((ABS(K858)^2)/('1D'!$I$5*MAX(F858,
                                        0.1)^2),
                                1/3))),
                    MAX('1D'!$D$16,
                        IFERROR(L858,
                            0)))))))</f>
        <v>2.0411692021517887</v>
      </c>
      <c r="M858" s="5">
        <f t="shared" ca="1" si="182"/>
        <v>10.614079851189301</v>
      </c>
      <c r="N858" s="5">
        <f t="shared" ca="1" si="183"/>
        <v>1.1434704692804873</v>
      </c>
      <c r="O858" s="5">
        <f t="shared" ca="1" si="184"/>
        <v>4.8002276894771132</v>
      </c>
      <c r="P858" s="5">
        <f t="shared" ca="1" si="185"/>
        <v>634.18016920215177</v>
      </c>
      <c r="Q858" s="5">
        <f ca="1">P858+((ABS(K858)/MAX(((F858)+(G858)*(L858))*(L858),
            0.000001))^2)/(2*'1D'!$I$5)</f>
        <v>635.35459253909482</v>
      </c>
      <c r="R858" s="5">
        <f ca="1">((ABS(K858)*'1D'!$D$6)/(MAX(((F858)+(G858)*(L858))*(L858),
            0.000001)*MAX(((((F858)+(G858)*(L858))*(L858))/MAX((F858)+2*(L858)*SQRT(1+(G858)^2),
                    0.000001))^(2/3),
            0.000001)))^2</f>
        <v>4.3358367565141456E-3</v>
      </c>
      <c r="S858" s="5">
        <f ca="1">ABS(ABS(K858)/MAX(((F858)+(G858)*(L858))*(L858),
        0.000001))/SQRT('1D'!$I$5*MAX((((F858)+(G858)*(L858))*(L858))/MAX((F858)+2*(G858)*(L858),
            0.000001),
        0.000001))</f>
        <v>1.0727235886044055</v>
      </c>
      <c r="T858" s="5">
        <f ca="1">((F858)*(L858)^2)/2+(G858)*(L858)^3/3+(ABS(K858)^2)/('1D'!$I$5*MAX(((F858)+(G858)*(L858))*(L858),
        0.000001))</f>
        <v>35.763412605541333</v>
      </c>
      <c r="U858" s="5">
        <f ca="1">IF($A$2=0,
    0,
    IFERROR(Q857-(((R857+R858)/2)*J858)-(IF(O857&gt;O858,
                '1D'!$D$8*((O857^2-O858^2)/(2*'1D'!$I$5)),
                '1D'!$D$9*((O858^2-O857^2)/(2*'1D'!$I$5)))+('1D'!$D$10*(ABS(I858)/90)*(MAX(O857^2,
                        O858^2)/(2*'1D'!$I$5))))-Q858,
        0))</f>
        <v>-3.9474069734524164E-3</v>
      </c>
      <c r="V858" s="5">
        <f ca="1">IF($A$2=0,
    1,
    IF(IFERROR(V857,
            0)=0,
        0,
        IFERROR(IF(ROUND(S858,
                    3)=1,
                1,
                IF(AND(ABS(U858)&lt;'1D'!$D$19,
                        S858&gt;1),
                    1,
                    0)),
            0)))</f>
        <v>0</v>
      </c>
      <c r="W858" s="5">
        <f ca="1">IF($A$2=0,
    MAX(MAX('1D'!$D$16,
            MAX('1D'!$D$16,
                POWER((ABS(K858)^2)/('1D'!$I$5*MAX(F858,
                            0.1)^2),
                    1/3))),
        IFERROR(W1396,
            MAX(MAX('1D'!$D$16,
                    MAX('1D'!$D$16,
                        POWER((ABS(K858)^2)/('1D'!$I$5*MAX(F858,
                                    0.1)^2),
                            1/3))),
                ($L$2)-E1396))),
    IF(IFERROR(AG859,
            0)=0,
        MAX(MAX('1D'!$D$16,
                MAX('1D'!$D$16,
                    POWER((ABS(K858)^2)/('1D'!$I$5*MAX(F858,
                                0.1)^2),
                        1/3))),
            IFERROR(W1396,
                MAX(MAX('1D'!$D$16,
                        MAX('1D'!$D$16,
                            POWER((ABS(K858)^2)/('1D'!$I$5*MAX(F858,
                                        0.1)^2),
                                1/3))),
                    ($L$2)-E1396))),
        IF(IFERROR(W858,
                0)=0,
            MAX(MAX('1D'!$D$16,
                    MAX('1D'!$D$16,
                        POWER((ABS(K858)^2)/('1D'!$I$5*MAX(F858,
                                    0.1)^2),
                            1/3))),
                IFERROR(W1396,
                    MAX(MAX('1D'!$D$16,
                            MAX('1D'!$D$16,
                                POWER((ABS(K858)^2)/('1D'!$I$5*MAX(F858,
                                            0.1)^2),
                                    1/3))),
                        ($L$2)-E1396))),
            IF(OR(IFERROR(AD858,
                        0)&gt;=1,
                    IFERROR(AD859,
                        0)&gt;=1),
                MAX('1D'!$D$16,
                    MAX('1D'!$D$16,
                        POWER((ABS(K858)^2)/('1D'!$I$5*MAX(F858,
                                    0.1)^2),
                            1/3))),
                IF(ABS(IFERROR(AF858,
                            0))&lt;'1D'!$D$19,
                    MAX(MAX('1D'!$D$16,
                            MAX('1D'!$D$16,
                                POWER((ABS(K858)^2)/('1D'!$I$5*MAX(F858,
                                            0.1)^2),
                                    1/3))),
                        IFERROR(W858,
                            0)),
                    MAX(MAX('1D'!$D$16,
                            MAX('1D'!$D$16,
                                POWER((ABS(K858)^2)/('1D'!$I$5*MAX(F858,
                                            0.1)^2),
                                    1/3))),
                        (IFERROR(W858,
                                0))+((IFERROR(AF858,
                                    0))*'1D'!$D$18)))))))</f>
        <v>2.1389677043987478</v>
      </c>
      <c r="X858" s="5">
        <f t="shared" ca="1" si="186"/>
        <v>11.122632062873489</v>
      </c>
      <c r="Y858" s="5">
        <f t="shared" ca="1" si="187"/>
        <v>1.1735290000551568</v>
      </c>
      <c r="Z858" s="5">
        <f t="shared" ca="1" si="188"/>
        <v>4.5807502857230418</v>
      </c>
      <c r="AA858" s="5">
        <f t="shared" ca="1" si="189"/>
        <v>634.27796770439875</v>
      </c>
      <c r="AB858" s="5">
        <f ca="1">AA858+((ABS(K858)/MAX(((F858)+(G858)*(W858))*(W858),
            0.000001))^2)/(2*'1D'!$I$5)</f>
        <v>635.34745155659812</v>
      </c>
      <c r="AC858" s="5">
        <f ca="1">((ABS(K858)*'1D'!$D$6)/(MAX(((F858)+(G858)*(W858))*(W858),
            0.000001)*MAX(((((F858)+(G858)*(W858))*(W858))/MAX((F858)+2*(W858)*SQRT(1+(G858)^2),
                    0.000001))^(2/3),
            0.000001)))^2</f>
        <v>3.8141460404132466E-3</v>
      </c>
      <c r="AD858" s="5">
        <f ca="1">ABS(ABS(K858)/MAX(((F858)+(G858)*(W858))*(W858),
        0.000001))/SQRT('1D'!$I$5*MAX((((F858)+(G858)*(W858))*(W858))/MAX((F858)+2*(G858)*(W858),
            0.000001),
        0.000001))</f>
        <v>1.0000000000000004</v>
      </c>
      <c r="AE858" s="5">
        <f ca="1">((F858)*(W858)^2)/2+(G858)*(W858)^3/3+(ABS(K858)^2)/('1D'!$I$5*MAX(((F858)+(G858)*(W858))*(W858),
        0.000001))</f>
        <v>35.686426155594638</v>
      </c>
      <c r="AF858" s="5">
        <f ca="1">IF($A$2=0,
    0,
    IFERROR(AB859+(((AC858+AC859)/2)*J859)+(IF(Z858&gt;Z859,
                '1D'!$D$8*((Z858^2-Z859^2)/(2*'1D'!$I$5)),
                '1D'!$D$9*((Z859^2-Z858^2)/(2*'1D'!$I$5)))+('1D'!$D$10*(ABS(I859)/90)*(MAX(Z858^2,
                        Z859^2)/(2*'1D'!$I$5))))-AB858,
        0))</f>
        <v>3.411932860331035E-3</v>
      </c>
      <c r="AG858" s="5">
        <f ca="1">IF($A$2=0,
    1,
    IF(IFERROR(AG859,
            0)=0,
        0,
        IFERROR(IF(OR(ROUND(AD858,
                        3)&gt;=1,
                    AND(ABS(AF858)&lt;'1D'!$D$19,
                        AD858&lt;1)),
                1,
                0),
            0)))</f>
        <v>1</v>
      </c>
      <c r="AH858" s="5">
        <f ca="1">IFERROR(IF('1D'!V32="Supercritical",
        MAX('1D'!$D$16,
            IFERROR(L858,
                MAX('1D'!$D$16,
                    POWER((ABS(K858)^2)/('1D'!$I$5*MAX(F858,
                                0.1)^2),
                        1/3)))),
        IF('1D'!V32="Subcritical",
            MAX('1D'!$D$16,
                IFERROR(W858,
                    MAX('1D'!$D$16,
                        POWER((ABS(K858)^2)/('1D'!$I$5*MAX(F858,
                                    0.1)^2),
                            1/3)))),
            IF(IFERROR(T858,
                    -1E+99)&gt;=IFERROR(AE858,
                    -1E+99),
                MAX('1D'!$D$16,
                    IFERROR(L858,
                        MAX('1D'!$D$16,
                            POWER((ABS(K858)^2)/('1D'!$I$5*MAX(F858,
                                        0.1)^2),
                                1/3)))),
                MAX('1D'!$D$16,
                    IFERROR(W858,
                        MAX('1D'!$D$16,
                            POWER((ABS(K858)^2)/('1D'!$I$5*MAX(F858,
                                        0.1)^2),
                                1/3))))))),
    MAX('1D'!$D$16,
        POWER((ABS(K858)^2)/('1D'!$I$5*MAX(F858,
                    0.1)^2),
            1/3)))</f>
        <v>2.0411692021517887</v>
      </c>
      <c r="AI858" s="5">
        <f t="shared" ca="1" si="190"/>
        <v>634.18016920215177</v>
      </c>
      <c r="AJ858" s="5">
        <f ca="1">AI858+((ABS(K858)/MAX(((F858)+(G858)*(AH858))*(AH858),
            0.000001))^2)/(2*'1D'!$I$5)</f>
        <v>635.35459253909482</v>
      </c>
      <c r="AM858">
        <v>0</v>
      </c>
      <c r="AN858">
        <v>0</v>
      </c>
      <c r="AO858" s="5">
        <f t="shared" si="191"/>
        <v>0</v>
      </c>
      <c r="AP858" s="5">
        <f t="shared" si="195"/>
        <v>0</v>
      </c>
      <c r="AQ858" s="5">
        <f ca="1">ABS(ABS(K858)/MAX(((F858)+(G858)*(AH858))*(AH858),
        0.000001))/SQRT('1D'!$I$5*MAX((((F858)+(G858)*(AH858))*(AH858))/MAX((F858)+2*(G858)*(AH858),
            0.000001),
        0.000001))</f>
        <v>1.0727235886044055</v>
      </c>
      <c r="AR858" s="5" t="str">
        <f t="shared" ca="1" si="192"/>
        <v>Supercritical</v>
      </c>
      <c r="AS858" s="5">
        <f ca="1">((ABS(K858)*'1D'!$D$6)/(MAX(((F858)+(G858)*(AH858))*(AH858),
            0.000001)*MAX(((((F858)+(G858)*(AH858))*(AH858))/MAX((F858)+2*(AH858)*SQRT(1+(G858)^2),
                    0.000001))^(2/3),
            0.000001)))^2</f>
        <v>4.3358367565141456E-3</v>
      </c>
    </row>
    <row r="859" spans="1:45" x14ac:dyDescent="0.35">
      <c r="A859">
        <v>850</v>
      </c>
      <c r="B859">
        <v>848.995</v>
      </c>
      <c r="C859">
        <v>616087.674</v>
      </c>
      <c r="D859">
        <v>3097157.9219999998</v>
      </c>
      <c r="E859">
        <v>632.13850000000002</v>
      </c>
      <c r="F859">
        <v>5.2</v>
      </c>
      <c r="G859">
        <v>0</v>
      </c>
      <c r="H859" t="s">
        <v>176</v>
      </c>
      <c r="I859">
        <v>5.7000000000000002E-2</v>
      </c>
      <c r="J859" s="5">
        <f t="shared" si="193"/>
        <v>0.99900000000002365</v>
      </c>
      <c r="K859" s="5">
        <f t="shared" ca="1" si="194"/>
        <v>50.95</v>
      </c>
      <c r="L859" s="5">
        <f ca="1">IF($A$2=0,
    IFERROR(L858,
        MAX('1D'!$D$16,
            POWER((ABS(K859)^2)/('1D'!$I$5*MAX(F859,
                        0.1)^2),
                1/3))),
    IF(IFERROR(V858,
            0)=0,
        IFERROR(L858,
            MAX('1D'!$D$16,
                POWER((ABS(K859)^2)/('1D'!$I$5*MAX(F859,
                            0.1)^2),
                    1/3))),
        IF(OR(IFERROR(L859,
                    0)=0,
                IFERROR(S858,
                    0)&lt;1,
                IFERROR(S859,
                    0)&lt;1),
            MAX('1D'!$D$16,
                POWER((ABS(K859)^2)/('1D'!$I$5*MAX(F859,
                            0.1)^2),
                    1/3)),
            IF(IFERROR(U859,
                    0)&gt;0,
                MAX('1D'!$D$16,
                    IFERROR(L859,
                        0)+((IFERROR(U859,
                                0))*'1D'!$D$18*IF((IFERROR(S859,
                                    0))&lt;1,
                            1,
                            -1))),
                IF(IFERROR(U859,
                        0)&lt;0,
                    IF(ABS((MAX('1D'!$D$16,
                                    POWER((ABS(K859)^2)/('1D'!$I$5*MAX(F859,
                                                0.1)^2),
                                        1/3)))-IFERROR(L859,
                                0))&gt;'1D'!$D$19,
                        MAX('1D'!$D$16,
                            IF((MAX('1D'!$D$16,
                                        POWER((ABS(K859)^2)/('1D'!$I$5*MAX(F859,
                                                    0.1)^2),
                                            1/3)))&gt;IFERROR(L859,
                                    0),
                                MIN((MAX('1D'!$D$16,
                                            POWER((ABS(K859)^2)/('1D'!$I$5*MAX(F859,
                                                        0.1)^2),
                                                1/3))),
                                    IFERROR(L859,
                                        0)+(MIN(ABS(IFERROR(U859,
                                                    0))*'1D'!$D$18,
                                            ABS((MAX('1D'!$D$16,
                                                        POWER((ABS(K859)^2)/('1D'!$I$5*MAX(F859,
                                                                    0.1)^2),
                                                            1/3)))-IFERROR(L859,
                                                    0))))),
                                MAX((MAX('1D'!$D$16,
                                            POWER((ABS(K859)^2)/('1D'!$I$5*MAX(F859,
                                                        0.1)^2),
                                                1/3))),
                                    IFERROR(L859,
                                        0)-(MIN(ABS(IFERROR(U859,
                                                    0))*'1D'!$D$18,
                                            ABS((MAX('1D'!$D$16,
                                                        POWER((ABS(K859)^2)/('1D'!$I$5*MAX(F859,
                                                                    0.1)^2),
                                                            1/3)))-IFERROR(L859,
                                                    0))))))),
                        MAX('1D'!$D$16,
                            POWER((ABS(K859)^2)/('1D'!$I$5*MAX(F859,
                                        0.1)^2),
                                1/3))),
                    MAX('1D'!$D$16,
                        IFERROR(L859,
                            0)))))))</f>
        <v>2.0411692021517887</v>
      </c>
      <c r="M859" s="5">
        <f t="shared" ca="1" si="182"/>
        <v>10.614079851189301</v>
      </c>
      <c r="N859" s="5">
        <f t="shared" ca="1" si="183"/>
        <v>1.1434704692804873</v>
      </c>
      <c r="O859" s="5">
        <f t="shared" ca="1" si="184"/>
        <v>4.8002276894771132</v>
      </c>
      <c r="P859" s="5">
        <f t="shared" ca="1" si="185"/>
        <v>634.17966920215179</v>
      </c>
      <c r="Q859" s="5">
        <f ca="1">P859+((ABS(K859)/MAX(((F859)+(G859)*(L859))*(L859),
            0.000001))^2)/(2*'1D'!$I$5)</f>
        <v>635.35409253909484</v>
      </c>
      <c r="R859" s="5">
        <f ca="1">((ABS(K859)*'1D'!$D$6)/(MAX(((F859)+(G859)*(L859))*(L859),
            0.000001)*MAX(((((F859)+(G859)*(L859))*(L859))/MAX((F859)+2*(L859)*SQRT(1+(G859)^2),
                    0.000001))^(2/3),
            0.000001)))^2</f>
        <v>4.3358367565141456E-3</v>
      </c>
      <c r="S859" s="5">
        <f ca="1">ABS(ABS(K859)/MAX(((F859)+(G859)*(L859))*(L859),
        0.000001))/SQRT('1D'!$I$5*MAX((((F859)+(G859)*(L859))*(L859))/MAX((F859)+2*(G859)*(L859),
            0.000001),
        0.000001))</f>
        <v>1.0727235886044055</v>
      </c>
      <c r="T859" s="5">
        <f ca="1">((F859)*(L859)^2)/2+(G859)*(L859)^3/3+(ABS(K859)^2)/('1D'!$I$5*MAX(((F859)+(G859)*(L859))*(L859),
        0.000001))</f>
        <v>35.763412605541333</v>
      </c>
      <c r="U859" s="5">
        <f ca="1">IF($A$2=0,
    0,
    IFERROR(Q858-(((R858+R859)/2)*J859)-(IF(O858&gt;O859,
                '1D'!$D$8*((O858^2-O859^2)/(2*'1D'!$I$5)),
                '1D'!$D$9*((O859^2-O858^2)/(2*'1D'!$I$5)))+('1D'!$D$10*(ABS(I859)/90)*(MAX(O858^2,
                        O859^2)/(2*'1D'!$I$5))))-Q859,
        0))</f>
        <v>-3.9430711367458571E-3</v>
      </c>
      <c r="V859" s="5">
        <f ca="1">IF($A$2=0,
    1,
    IF(IFERROR(V858,
            0)=0,
        0,
        IFERROR(IF(ROUND(S859,
                    3)=1,
                1,
                IF(AND(ABS(U859)&lt;'1D'!$D$19,
                        S859&gt;1),
                    1,
                    0)),
            0)))</f>
        <v>0</v>
      </c>
      <c r="W859" s="5">
        <f ca="1">IF($A$2=0,
    MAX(MAX('1D'!$D$16,
            MAX('1D'!$D$16,
                POWER((ABS(K859)^2)/('1D'!$I$5*MAX(F859,
                            0.1)^2),
                    1/3))),
        IFERROR(W1396,
            MAX(MAX('1D'!$D$16,
                    MAX('1D'!$D$16,
                        POWER((ABS(K859)^2)/('1D'!$I$5*MAX(F859,
                                    0.1)^2),
                            1/3))),
                ($L$2)-E1396))),
    IF(IFERROR(AG860,
            0)=0,
        MAX(MAX('1D'!$D$16,
                MAX('1D'!$D$16,
                    POWER((ABS(K859)^2)/('1D'!$I$5*MAX(F859,
                                0.1)^2),
                        1/3))),
            IFERROR(W1396,
                MAX(MAX('1D'!$D$16,
                        MAX('1D'!$D$16,
                            POWER((ABS(K859)^2)/('1D'!$I$5*MAX(F859,
                                        0.1)^2),
                                1/3))),
                    ($L$2)-E1396))),
        IF(IFERROR(W859,
                0)=0,
            MAX(MAX('1D'!$D$16,
                    MAX('1D'!$D$16,
                        POWER((ABS(K859)^2)/('1D'!$I$5*MAX(F859,
                                    0.1)^2),
                            1/3))),
                IFERROR(W1396,
                    MAX(MAX('1D'!$D$16,
                            MAX('1D'!$D$16,
                                POWER((ABS(K859)^2)/('1D'!$I$5*MAX(F859,
                                            0.1)^2),
                                    1/3))),
                        ($L$2)-E1396))),
            IF(OR(IFERROR(AD859,
                        0)&gt;=1,
                    IFERROR(AD860,
                        0)&gt;=1),
                MAX('1D'!$D$16,
                    MAX('1D'!$D$16,
                        POWER((ABS(K859)^2)/('1D'!$I$5*MAX(F859,
                                    0.1)^2),
                            1/3))),
                IF(ABS(IFERROR(AF859,
                            0))&lt;'1D'!$D$19,
                    MAX(MAX('1D'!$D$16,
                            MAX('1D'!$D$16,
                                POWER((ABS(K859)^2)/('1D'!$I$5*MAX(F859,
                                            0.1)^2),
                                    1/3))),
                        IFERROR(W859,
                            0)),
                    MAX(MAX('1D'!$D$16,
                            MAX('1D'!$D$16,
                                POWER((ABS(K859)^2)/('1D'!$I$5*MAX(F859,
                                            0.1)^2),
                                    1/3))),
                        (IFERROR(W859,
                                0))+((IFERROR(AF859,
                                    0))*'1D'!$D$18)))))))</f>
        <v>2.1389677043987478</v>
      </c>
      <c r="X859" s="5">
        <f t="shared" ca="1" si="186"/>
        <v>11.122632062873489</v>
      </c>
      <c r="Y859" s="5">
        <f t="shared" ca="1" si="187"/>
        <v>1.1735290000551568</v>
      </c>
      <c r="Z859" s="5">
        <f t="shared" ca="1" si="188"/>
        <v>4.5807502857230418</v>
      </c>
      <c r="AA859" s="5">
        <f t="shared" ca="1" si="189"/>
        <v>634.27746770439876</v>
      </c>
      <c r="AB859" s="5">
        <f ca="1">AA859+((ABS(K859)/MAX(((F859)+(G859)*(W859))*(W859),
            0.000001))^2)/(2*'1D'!$I$5)</f>
        <v>635.34695155659813</v>
      </c>
      <c r="AC859" s="5">
        <f ca="1">((ABS(K859)*'1D'!$D$6)/(MAX(((F859)+(G859)*(W859))*(W859),
            0.000001)*MAX(((((F859)+(G859)*(W859))*(W859))/MAX((F859)+2*(W859)*SQRT(1+(G859)^2),
                    0.000001))^(2/3),
            0.000001)))^2</f>
        <v>3.8141460404132466E-3</v>
      </c>
      <c r="AD859" s="5">
        <f ca="1">ABS(ABS(K859)/MAX(((F859)+(G859)*(W859))*(W859),
        0.000001))/SQRT('1D'!$I$5*MAX((((F859)+(G859)*(W859))*(W859))/MAX((F859)+2*(G859)*(W859),
            0.000001),
        0.000001))</f>
        <v>1.0000000000000004</v>
      </c>
      <c r="AE859" s="5">
        <f ca="1">((F859)*(W859)^2)/2+(G859)*(W859)^3/3+(ABS(K859)^2)/('1D'!$I$5*MAX(((F859)+(G859)*(W859))*(W859),
        0.000001))</f>
        <v>35.686426155594638</v>
      </c>
      <c r="AF859" s="5">
        <f ca="1">IF($A$2=0,
    0,
    IFERROR(AB860+(((AC859+AC860)/2)*J860)+(IF(Z859&gt;Z860,
                '1D'!$D$8*((Z859^2-Z860^2)/(2*'1D'!$I$5)),
                '1D'!$D$9*((Z860^2-Z859^2)/(2*'1D'!$I$5)))+('1D'!$D$10*(ABS(I860)/90)*(MAX(Z859^2,
                        Z860^2)/(2*'1D'!$I$5))))-AB859,
        0))</f>
        <v>3.3141460404522149E-3</v>
      </c>
      <c r="AG859" s="5">
        <f ca="1">IF($A$2=0,
    1,
    IF(IFERROR(AG860,
            0)=0,
        0,
        IFERROR(IF(OR(ROUND(AD859,
                        3)&gt;=1,
                    AND(ABS(AF859)&lt;'1D'!$D$19,
                        AD859&lt;1)),
                1,
                0),
            0)))</f>
        <v>1</v>
      </c>
      <c r="AH859" s="5">
        <f ca="1">IFERROR(IF('1D'!V32="Supercritical",
        MAX('1D'!$D$16,
            IFERROR(L859,
                MAX('1D'!$D$16,
                    POWER((ABS(K859)^2)/('1D'!$I$5*MAX(F859,
                                0.1)^2),
                        1/3)))),
        IF('1D'!V32="Subcritical",
            MAX('1D'!$D$16,
                IFERROR(W859,
                    MAX('1D'!$D$16,
                        POWER((ABS(K859)^2)/('1D'!$I$5*MAX(F859,
                                    0.1)^2),
                            1/3)))),
            IF(IFERROR(T859,
                    -1E+99)&gt;=IFERROR(AE859,
                    -1E+99),
                MAX('1D'!$D$16,
                    IFERROR(L859,
                        MAX('1D'!$D$16,
                            POWER((ABS(K859)^2)/('1D'!$I$5*MAX(F859,
                                        0.1)^2),
                                1/3)))),
                MAX('1D'!$D$16,
                    IFERROR(W859,
                        MAX('1D'!$D$16,
                            POWER((ABS(K859)^2)/('1D'!$I$5*MAX(F859,
                                        0.1)^2),
                                1/3))))))),
    MAX('1D'!$D$16,
        POWER((ABS(K859)^2)/('1D'!$I$5*MAX(F859,
                    0.1)^2),
            1/3)))</f>
        <v>2.0411692021517887</v>
      </c>
      <c r="AI859" s="5">
        <f t="shared" ca="1" si="190"/>
        <v>634.17966920215179</v>
      </c>
      <c r="AJ859" s="5">
        <f ca="1">AI859+((ABS(K859)/MAX(((F859)+(G859)*(AH859))*(AH859),
            0.000001))^2)/(2*'1D'!$I$5)</f>
        <v>635.35409253909484</v>
      </c>
      <c r="AM859">
        <v>0</v>
      </c>
      <c r="AN859">
        <v>0</v>
      </c>
      <c r="AO859" s="5">
        <f t="shared" si="191"/>
        <v>0</v>
      </c>
      <c r="AP859" s="5">
        <f t="shared" si="195"/>
        <v>0</v>
      </c>
      <c r="AQ859" s="5">
        <f ca="1">ABS(ABS(K859)/MAX(((F859)+(G859)*(AH859))*(AH859),
        0.000001))/SQRT('1D'!$I$5*MAX((((F859)+(G859)*(AH859))*(AH859))/MAX((F859)+2*(G859)*(AH859),
            0.000001),
        0.000001))</f>
        <v>1.0727235886044055</v>
      </c>
      <c r="AR859" s="5" t="str">
        <f t="shared" ca="1" si="192"/>
        <v>Supercritical</v>
      </c>
      <c r="AS859" s="5">
        <f ca="1">((ABS(K859)*'1D'!$D$6)/(MAX(((F859)+(G859)*(AH859))*(AH859),
            0.000001)*MAX(((((F859)+(G859)*(AH859))*(AH859))/MAX((F859)+2*(AH859)*SQRT(1+(G859)^2),
                    0.000001))^(2/3),
            0.000001)))^2</f>
        <v>4.3358367565141456E-3</v>
      </c>
    </row>
    <row r="860" spans="1:45" x14ac:dyDescent="0.35">
      <c r="A860">
        <v>851</v>
      </c>
      <c r="B860">
        <v>849.995</v>
      </c>
      <c r="C860">
        <v>616087.63199999998</v>
      </c>
      <c r="D860">
        <v>3097156.923</v>
      </c>
      <c r="E860">
        <v>632.13800000000003</v>
      </c>
      <c r="F860">
        <v>5.2</v>
      </c>
      <c r="G860">
        <v>0</v>
      </c>
      <c r="H860" t="s">
        <v>176</v>
      </c>
      <c r="I860">
        <v>0</v>
      </c>
      <c r="J860" s="5">
        <f t="shared" si="193"/>
        <v>1</v>
      </c>
      <c r="K860" s="5">
        <f t="shared" ca="1" si="194"/>
        <v>50.95</v>
      </c>
      <c r="L860" s="5">
        <f ca="1">IF($A$2=0,
    IFERROR(L859,
        MAX('1D'!$D$16,
            POWER((ABS(K860)^2)/('1D'!$I$5*MAX(F860,
                        0.1)^2),
                1/3))),
    IF(IFERROR(V859,
            0)=0,
        IFERROR(L859,
            MAX('1D'!$D$16,
                POWER((ABS(K860)^2)/('1D'!$I$5*MAX(F860,
                            0.1)^2),
                    1/3))),
        IF(OR(IFERROR(L860,
                    0)=0,
                IFERROR(S859,
                    0)&lt;1,
                IFERROR(S860,
                    0)&lt;1),
            MAX('1D'!$D$16,
                POWER((ABS(K860)^2)/('1D'!$I$5*MAX(F860,
                            0.1)^2),
                    1/3)),
            IF(IFERROR(U860,
                    0)&gt;0,
                MAX('1D'!$D$16,
                    IFERROR(L860,
                        0)+((IFERROR(U860,
                                0))*'1D'!$D$18*IF((IFERROR(S860,
                                    0))&lt;1,
                            1,
                            -1))),
                IF(IFERROR(U860,
                        0)&lt;0,
                    IF(ABS((MAX('1D'!$D$16,
                                    POWER((ABS(K860)^2)/('1D'!$I$5*MAX(F860,
                                                0.1)^2),
                                        1/3)))-IFERROR(L860,
                                0))&gt;'1D'!$D$19,
                        MAX('1D'!$D$16,
                            IF((MAX('1D'!$D$16,
                                        POWER((ABS(K860)^2)/('1D'!$I$5*MAX(F860,
                                                    0.1)^2),
                                            1/3)))&gt;IFERROR(L860,
                                    0),
                                MIN((MAX('1D'!$D$16,
                                            POWER((ABS(K860)^2)/('1D'!$I$5*MAX(F860,
                                                        0.1)^2),
                                                1/3))),
                                    IFERROR(L860,
                                        0)+(MIN(ABS(IFERROR(U860,
                                                    0))*'1D'!$D$18,
                                            ABS((MAX('1D'!$D$16,
                                                        POWER((ABS(K860)^2)/('1D'!$I$5*MAX(F860,
                                                                    0.1)^2),
                                                            1/3)))-IFERROR(L860,
                                                    0))))),
                                MAX((MAX('1D'!$D$16,
                                            POWER((ABS(K860)^2)/('1D'!$I$5*MAX(F860,
                                                        0.1)^2),
                                                1/3))),
                                    IFERROR(L860,
                                        0)-(MIN(ABS(IFERROR(U860,
                                                    0))*'1D'!$D$18,
                                            ABS((MAX('1D'!$D$16,
                                                        POWER((ABS(K860)^2)/('1D'!$I$5*MAX(F860,
                                                                    0.1)^2),
                                                            1/3)))-IFERROR(L860,
                                                    0))))))),
                        MAX('1D'!$D$16,
                            POWER((ABS(K860)^2)/('1D'!$I$5*MAX(F860,
                                        0.1)^2),
                                1/3))),
                    MAX('1D'!$D$16,
                        IFERROR(L860,
                            0)))))))</f>
        <v>2.0411692021517887</v>
      </c>
      <c r="M860" s="5">
        <f t="shared" ca="1" si="182"/>
        <v>10.614079851189301</v>
      </c>
      <c r="N860" s="5">
        <f t="shared" ca="1" si="183"/>
        <v>1.1434704692804873</v>
      </c>
      <c r="O860" s="5">
        <f t="shared" ca="1" si="184"/>
        <v>4.8002276894771132</v>
      </c>
      <c r="P860" s="5">
        <f t="shared" ca="1" si="185"/>
        <v>634.1791692021518</v>
      </c>
      <c r="Q860" s="5">
        <f ca="1">P860+((ABS(K860)/MAX(((F860)+(G860)*(L860))*(L860),
            0.000001))^2)/(2*'1D'!$I$5)</f>
        <v>635.35359253909485</v>
      </c>
      <c r="R860" s="5">
        <f ca="1">((ABS(K860)*'1D'!$D$6)/(MAX(((F860)+(G860)*(L860))*(L860),
            0.000001)*MAX(((((F860)+(G860)*(L860))*(L860))/MAX((F860)+2*(L860)*SQRT(1+(G860)^2),
                    0.000001))^(2/3),
            0.000001)))^2</f>
        <v>4.3358367565141456E-3</v>
      </c>
      <c r="S860" s="5">
        <f ca="1">ABS(ABS(K860)/MAX(((F860)+(G860)*(L860))*(L860),
        0.000001))/SQRT('1D'!$I$5*MAX((((F860)+(G860)*(L860))*(L860))/MAX((F860)+2*(G860)*(L860),
            0.000001),
        0.000001))</f>
        <v>1.0727235886044055</v>
      </c>
      <c r="T860" s="5">
        <f ca="1">((F860)*(L860)^2)/2+(G860)*(L860)^3/3+(ABS(K860)^2)/('1D'!$I$5*MAX(((F860)+(G860)*(L860))*(L860),
        0.000001))</f>
        <v>35.763412605541333</v>
      </c>
      <c r="U860" s="5">
        <f ca="1">IF($A$2=0,
    0,
    IFERROR(Q859-(((R859+R860)/2)*J860)-(IF(O859&gt;O860,
                '1D'!$D$8*((O859^2-O860^2)/(2*'1D'!$I$5)),
                '1D'!$D$9*((O860^2-O859^2)/(2*'1D'!$I$5)))+('1D'!$D$10*(ABS(I860)/90)*(MAX(O859^2,
                        O860^2)/(2*'1D'!$I$5))))-Q860,
        0))</f>
        <v>-3.8358367564796936E-3</v>
      </c>
      <c r="V860" s="5">
        <f ca="1">IF($A$2=0,
    1,
    IF(IFERROR(V859,
            0)=0,
        0,
        IFERROR(IF(ROUND(S860,
                    3)=1,
                1,
                IF(AND(ABS(U860)&lt;'1D'!$D$19,
                        S860&gt;1),
                    1,
                    0)),
            0)))</f>
        <v>0</v>
      </c>
      <c r="W860" s="5">
        <f ca="1">IF($A$2=0,
    MAX(MAX('1D'!$D$16,
            MAX('1D'!$D$16,
                POWER((ABS(K860)^2)/('1D'!$I$5*MAX(F860,
                            0.1)^2),
                    1/3))),
        IFERROR(W1396,
            MAX(MAX('1D'!$D$16,
                    MAX('1D'!$D$16,
                        POWER((ABS(K860)^2)/('1D'!$I$5*MAX(F860,
                                    0.1)^2),
                            1/3))),
                ($L$2)-E1396))),
    IF(IFERROR(AG861,
            0)=0,
        MAX(MAX('1D'!$D$16,
                MAX('1D'!$D$16,
                    POWER((ABS(K860)^2)/('1D'!$I$5*MAX(F860,
                                0.1)^2),
                        1/3))),
            IFERROR(W1396,
                MAX(MAX('1D'!$D$16,
                        MAX('1D'!$D$16,
                            POWER((ABS(K860)^2)/('1D'!$I$5*MAX(F860,
                                        0.1)^2),
                                1/3))),
                    ($L$2)-E1396))),
        IF(IFERROR(W860,
                0)=0,
            MAX(MAX('1D'!$D$16,
                    MAX('1D'!$D$16,
                        POWER((ABS(K860)^2)/('1D'!$I$5*MAX(F860,
                                    0.1)^2),
                            1/3))),
                IFERROR(W1396,
                    MAX(MAX('1D'!$D$16,
                            MAX('1D'!$D$16,
                                POWER((ABS(K860)^2)/('1D'!$I$5*MAX(F860,
                                            0.1)^2),
                                    1/3))),
                        ($L$2)-E1396))),
            IF(OR(IFERROR(AD860,
                        0)&gt;=1,
                    IFERROR(AD861,
                        0)&gt;=1),
                MAX('1D'!$D$16,
                    MAX('1D'!$D$16,
                        POWER((ABS(K860)^2)/('1D'!$I$5*MAX(F860,
                                    0.1)^2),
                            1/3))),
                IF(ABS(IFERROR(AF860,
                            0))&lt;'1D'!$D$19,
                    MAX(MAX('1D'!$D$16,
                            MAX('1D'!$D$16,
                                POWER((ABS(K860)^2)/('1D'!$I$5*MAX(F860,
                                            0.1)^2),
                                    1/3))),
                        IFERROR(W860,
                            0)),
                    MAX(MAX('1D'!$D$16,
                            MAX('1D'!$D$16,
                                POWER((ABS(K860)^2)/('1D'!$I$5*MAX(F860,
                                            0.1)^2),
                                    1/3))),
                        (IFERROR(W860,
                                0))+((IFERROR(AF860,
                                    0))*'1D'!$D$18)))))))</f>
        <v>2.1389677043987478</v>
      </c>
      <c r="X860" s="5">
        <f t="shared" ca="1" si="186"/>
        <v>11.122632062873489</v>
      </c>
      <c r="Y860" s="5">
        <f t="shared" ca="1" si="187"/>
        <v>1.1735290000551568</v>
      </c>
      <c r="Z860" s="5">
        <f t="shared" ca="1" si="188"/>
        <v>4.5807502857230418</v>
      </c>
      <c r="AA860" s="5">
        <f t="shared" ca="1" si="189"/>
        <v>634.27696770439877</v>
      </c>
      <c r="AB860" s="5">
        <f ca="1">AA860+((ABS(K860)/MAX(((F860)+(G860)*(W860))*(W860),
            0.000001))^2)/(2*'1D'!$I$5)</f>
        <v>635.34645155659814</v>
      </c>
      <c r="AC860" s="5">
        <f ca="1">((ABS(K860)*'1D'!$D$6)/(MAX(((F860)+(G860)*(W860))*(W860),
            0.000001)*MAX(((((F860)+(G860)*(W860))*(W860))/MAX((F860)+2*(W860)*SQRT(1+(G860)^2),
                    0.000001))^(2/3),
            0.000001)))^2</f>
        <v>3.8141460404132466E-3</v>
      </c>
      <c r="AD860" s="5">
        <f ca="1">ABS(ABS(K860)/MAX(((F860)+(G860)*(W860))*(W860),
        0.000001))/SQRT('1D'!$I$5*MAX((((F860)+(G860)*(W860))*(W860))/MAX((F860)+2*(G860)*(W860),
            0.000001),
        0.000001))</f>
        <v>1.0000000000000004</v>
      </c>
      <c r="AE860" s="5">
        <f ca="1">((F860)*(W860)^2)/2+(G860)*(W860)^3/3+(ABS(K860)^2)/('1D'!$I$5*MAX(((F860)+(G860)*(W860))*(W860),
        0.000001))</f>
        <v>35.686426155594638</v>
      </c>
      <c r="AF860" s="5">
        <f ca="1">IF($A$2=0,
    0,
    IFERROR(AB861+(((AC860+AC861)/2)*J861)+(IF(Z860&gt;Z861,
                '1D'!$D$8*((Z860^2-Z861^2)/(2*'1D'!$I$5)),
                '1D'!$D$9*((Z861^2-Z860^2)/(2*'1D'!$I$5)))+('1D'!$D$10*(ABS(I861)/90)*(MAX(Z860^2,
                        Z861^2)/(2*'1D'!$I$5))))-AB860,
        0))</f>
        <v>3.3177109866073806E-3</v>
      </c>
      <c r="AG860" s="5">
        <f ca="1">IF($A$2=0,
    1,
    IF(IFERROR(AG861,
            0)=0,
        0,
        IFERROR(IF(OR(ROUND(AD860,
                        3)&gt;=1,
                    AND(ABS(AF860)&lt;'1D'!$D$19,
                        AD860&lt;1)),
                1,
                0),
            0)))</f>
        <v>1</v>
      </c>
      <c r="AH860" s="5">
        <f ca="1">IFERROR(IF('1D'!V32="Supercritical",
        MAX('1D'!$D$16,
            IFERROR(L860,
                MAX('1D'!$D$16,
                    POWER((ABS(K860)^2)/('1D'!$I$5*MAX(F860,
                                0.1)^2),
                        1/3)))),
        IF('1D'!V32="Subcritical",
            MAX('1D'!$D$16,
                IFERROR(W860,
                    MAX('1D'!$D$16,
                        POWER((ABS(K860)^2)/('1D'!$I$5*MAX(F860,
                                    0.1)^2),
                            1/3)))),
            IF(IFERROR(T860,
                    -1E+99)&gt;=IFERROR(AE860,
                    -1E+99),
                MAX('1D'!$D$16,
                    IFERROR(L860,
                        MAX('1D'!$D$16,
                            POWER((ABS(K860)^2)/('1D'!$I$5*MAX(F860,
                                        0.1)^2),
                                1/3)))),
                MAX('1D'!$D$16,
                    IFERROR(W860,
                        MAX('1D'!$D$16,
                            POWER((ABS(K860)^2)/('1D'!$I$5*MAX(F860,
                                        0.1)^2),
                                1/3))))))),
    MAX('1D'!$D$16,
        POWER((ABS(K860)^2)/('1D'!$I$5*MAX(F860,
                    0.1)^2),
            1/3)))</f>
        <v>2.0411692021517887</v>
      </c>
      <c r="AI860" s="5">
        <f t="shared" ca="1" si="190"/>
        <v>634.1791692021518</v>
      </c>
      <c r="AJ860" s="5">
        <f ca="1">AI860+((ABS(K860)/MAX(((F860)+(G860)*(AH860))*(AH860),
            0.000001))^2)/(2*'1D'!$I$5)</f>
        <v>635.35359253909485</v>
      </c>
      <c r="AM860">
        <v>0</v>
      </c>
      <c r="AN860">
        <v>0</v>
      </c>
      <c r="AO860" s="5">
        <f t="shared" si="191"/>
        <v>0</v>
      </c>
      <c r="AP860" s="5">
        <f t="shared" si="195"/>
        <v>0</v>
      </c>
      <c r="AQ860" s="5">
        <f ca="1">ABS(ABS(K860)/MAX(((F860)+(G860)*(AH860))*(AH860),
        0.000001))/SQRT('1D'!$I$5*MAX((((F860)+(G860)*(AH860))*(AH860))/MAX((F860)+2*(G860)*(AH860),
            0.000001),
        0.000001))</f>
        <v>1.0727235886044055</v>
      </c>
      <c r="AR860" s="5" t="str">
        <f t="shared" ca="1" si="192"/>
        <v>Supercritical</v>
      </c>
      <c r="AS860" s="5">
        <f ca="1">((ABS(K860)*'1D'!$D$6)/(MAX(((F860)+(G860)*(AH860))*(AH860),
            0.000001)*MAX(((((F860)+(G860)*(AH860))*(AH860))/MAX((F860)+2*(AH860)*SQRT(1+(G860)^2),
                    0.000001))^(2/3),
            0.000001)))^2</f>
        <v>4.3358367565141456E-3</v>
      </c>
    </row>
    <row r="861" spans="1:45" x14ac:dyDescent="0.35">
      <c r="A861">
        <v>852</v>
      </c>
      <c r="B861">
        <v>850.995</v>
      </c>
      <c r="C861">
        <v>616087.59</v>
      </c>
      <c r="D861">
        <v>3097155.9240000001</v>
      </c>
      <c r="E861">
        <v>632.13750000000005</v>
      </c>
      <c r="F861">
        <v>5.2</v>
      </c>
      <c r="G861">
        <v>0</v>
      </c>
      <c r="H861" t="s">
        <v>176</v>
      </c>
      <c r="I861">
        <v>2E-3</v>
      </c>
      <c r="J861" s="5">
        <f t="shared" si="193"/>
        <v>1</v>
      </c>
      <c r="K861" s="5">
        <f t="shared" ca="1" si="194"/>
        <v>50.95</v>
      </c>
      <c r="L861" s="5">
        <f ca="1">IF($A$2=0,
    IFERROR(L860,
        MAX('1D'!$D$16,
            POWER((ABS(K861)^2)/('1D'!$I$5*MAX(F861,
                        0.1)^2),
                1/3))),
    IF(IFERROR(V860,
            0)=0,
        IFERROR(L860,
            MAX('1D'!$D$16,
                POWER((ABS(K861)^2)/('1D'!$I$5*MAX(F861,
                            0.1)^2),
                    1/3))),
        IF(OR(IFERROR(L861,
                    0)=0,
                IFERROR(S860,
                    0)&lt;1,
                IFERROR(S861,
                    0)&lt;1),
            MAX('1D'!$D$16,
                POWER((ABS(K861)^2)/('1D'!$I$5*MAX(F861,
                            0.1)^2),
                    1/3)),
            IF(IFERROR(U861,
                    0)&gt;0,
                MAX('1D'!$D$16,
                    IFERROR(L861,
                        0)+((IFERROR(U861,
                                0))*'1D'!$D$18*IF((IFERROR(S861,
                                    0))&lt;1,
                            1,
                            -1))),
                IF(IFERROR(U861,
                        0)&lt;0,
                    IF(ABS((MAX('1D'!$D$16,
                                    POWER((ABS(K861)^2)/('1D'!$I$5*MAX(F861,
                                                0.1)^2),
                                        1/3)))-IFERROR(L861,
                                0))&gt;'1D'!$D$19,
                        MAX('1D'!$D$16,
                            IF((MAX('1D'!$D$16,
                                        POWER((ABS(K861)^2)/('1D'!$I$5*MAX(F861,
                                                    0.1)^2),
                                            1/3)))&gt;IFERROR(L861,
                                    0),
                                MIN((MAX('1D'!$D$16,
                                            POWER((ABS(K861)^2)/('1D'!$I$5*MAX(F861,
                                                        0.1)^2),
                                                1/3))),
                                    IFERROR(L861,
                                        0)+(MIN(ABS(IFERROR(U861,
                                                    0))*'1D'!$D$18,
                                            ABS((MAX('1D'!$D$16,
                                                        POWER((ABS(K861)^2)/('1D'!$I$5*MAX(F861,
                                                                    0.1)^2),
                                                            1/3)))-IFERROR(L861,
                                                    0))))),
                                MAX((MAX('1D'!$D$16,
                                            POWER((ABS(K861)^2)/('1D'!$I$5*MAX(F861,
                                                        0.1)^2),
                                                1/3))),
                                    IFERROR(L861,
                                        0)-(MIN(ABS(IFERROR(U861,
                                                    0))*'1D'!$D$18,
                                            ABS((MAX('1D'!$D$16,
                                                        POWER((ABS(K861)^2)/('1D'!$I$5*MAX(F861,
                                                                    0.1)^2),
                                                            1/3)))-IFERROR(L861,
                                                    0))))))),
                        MAX('1D'!$D$16,
                            POWER((ABS(K861)^2)/('1D'!$I$5*MAX(F861,
                                        0.1)^2),
                                1/3))),
                    MAX('1D'!$D$16,
                        IFERROR(L861,
                            0)))))))</f>
        <v>2.0411692021517887</v>
      </c>
      <c r="M861" s="5">
        <f t="shared" ca="1" si="182"/>
        <v>10.614079851189301</v>
      </c>
      <c r="N861" s="5">
        <f t="shared" ca="1" si="183"/>
        <v>1.1434704692804873</v>
      </c>
      <c r="O861" s="5">
        <f t="shared" ca="1" si="184"/>
        <v>4.8002276894771132</v>
      </c>
      <c r="P861" s="5">
        <f t="shared" ca="1" si="185"/>
        <v>634.17866920215181</v>
      </c>
      <c r="Q861" s="5">
        <f ca="1">P861+((ABS(K861)/MAX(((F861)+(G861)*(L861))*(L861),
            0.000001))^2)/(2*'1D'!$I$5)</f>
        <v>635.35309253909486</v>
      </c>
      <c r="R861" s="5">
        <f ca="1">((ABS(K861)*'1D'!$D$6)/(MAX(((F861)+(G861)*(L861))*(L861),
            0.000001)*MAX(((((F861)+(G861)*(L861))*(L861))/MAX((F861)+2*(L861)*SQRT(1+(G861)^2),
                    0.000001))^(2/3),
            0.000001)))^2</f>
        <v>4.3358367565141456E-3</v>
      </c>
      <c r="S861" s="5">
        <f ca="1">ABS(ABS(K861)/MAX(((F861)+(G861)*(L861))*(L861),
        0.000001))/SQRT('1D'!$I$5*MAX((((F861)+(G861)*(L861))*(L861))/MAX((F861)+2*(G861)*(L861),
            0.000001),
        0.000001))</f>
        <v>1.0727235886044055</v>
      </c>
      <c r="T861" s="5">
        <f ca="1">((F861)*(L861)^2)/2+(G861)*(L861)^3/3+(ABS(K861)^2)/('1D'!$I$5*MAX(((F861)+(G861)*(L861))*(L861),
        0.000001))</f>
        <v>35.763412605541333</v>
      </c>
      <c r="U861" s="5">
        <f ca="1">IF($A$2=0,
    0,
    IFERROR(Q860-(((R860+R861)/2)*J861)-(IF(O860&gt;O861,
                '1D'!$D$8*((O860^2-O861^2)/(2*'1D'!$I$5)),
                '1D'!$D$9*((O861^2-O860^2)/(2*'1D'!$I$5)))+('1D'!$D$10*(ABS(I861)/90)*(MAX(O860^2,
                        O861^2)/(2*'1D'!$I$5))))-Q861,
        0))</f>
        <v>-3.8397515008909977E-3</v>
      </c>
      <c r="V861" s="5">
        <f ca="1">IF($A$2=0,
    1,
    IF(IFERROR(V860,
            0)=0,
        0,
        IFERROR(IF(ROUND(S861,
                    3)=1,
                1,
                IF(AND(ABS(U861)&lt;'1D'!$D$19,
                        S861&gt;1),
                    1,
                    0)),
            0)))</f>
        <v>0</v>
      </c>
      <c r="W861" s="5">
        <f ca="1">IF($A$2=0,
    MAX(MAX('1D'!$D$16,
            MAX('1D'!$D$16,
                POWER((ABS(K861)^2)/('1D'!$I$5*MAX(F861,
                            0.1)^2),
                    1/3))),
        IFERROR(W1396,
            MAX(MAX('1D'!$D$16,
                    MAX('1D'!$D$16,
                        POWER((ABS(K861)^2)/('1D'!$I$5*MAX(F861,
                                    0.1)^2),
                            1/3))),
                ($L$2)-E1396))),
    IF(IFERROR(AG862,
            0)=0,
        MAX(MAX('1D'!$D$16,
                MAX('1D'!$D$16,
                    POWER((ABS(K861)^2)/('1D'!$I$5*MAX(F861,
                                0.1)^2),
                        1/3))),
            IFERROR(W1396,
                MAX(MAX('1D'!$D$16,
                        MAX('1D'!$D$16,
                            POWER((ABS(K861)^2)/('1D'!$I$5*MAX(F861,
                                        0.1)^2),
                                1/3))),
                    ($L$2)-E1396))),
        IF(IFERROR(W861,
                0)=0,
            MAX(MAX('1D'!$D$16,
                    MAX('1D'!$D$16,
                        POWER((ABS(K861)^2)/('1D'!$I$5*MAX(F861,
                                    0.1)^2),
                            1/3))),
                IFERROR(W1396,
                    MAX(MAX('1D'!$D$16,
                            MAX('1D'!$D$16,
                                POWER((ABS(K861)^2)/('1D'!$I$5*MAX(F861,
                                            0.1)^2),
                                    1/3))),
                        ($L$2)-E1396))),
            IF(OR(IFERROR(AD861,
                        0)&gt;=1,
                    IFERROR(AD862,
                        0)&gt;=1),
                MAX('1D'!$D$16,
                    MAX('1D'!$D$16,
                        POWER((ABS(K861)^2)/('1D'!$I$5*MAX(F861,
                                    0.1)^2),
                            1/3))),
                IF(ABS(IFERROR(AF861,
                            0))&lt;'1D'!$D$19,
                    MAX(MAX('1D'!$D$16,
                            MAX('1D'!$D$16,
                                POWER((ABS(K861)^2)/('1D'!$I$5*MAX(F861,
                                            0.1)^2),
                                    1/3))),
                        IFERROR(W861,
                            0)),
                    MAX(MAX('1D'!$D$16,
                            MAX('1D'!$D$16,
                                POWER((ABS(K861)^2)/('1D'!$I$5*MAX(F861,
                                            0.1)^2),
                                    1/3))),
                        (IFERROR(W861,
                                0))+((IFERROR(AF861,
                                    0))*'1D'!$D$18)))))))</f>
        <v>2.1389677043987478</v>
      </c>
      <c r="X861" s="5">
        <f t="shared" ca="1" si="186"/>
        <v>11.122632062873489</v>
      </c>
      <c r="Y861" s="5">
        <f t="shared" ca="1" si="187"/>
        <v>1.1735290000551568</v>
      </c>
      <c r="Z861" s="5">
        <f t="shared" ca="1" si="188"/>
        <v>4.5807502857230418</v>
      </c>
      <c r="AA861" s="5">
        <f t="shared" ca="1" si="189"/>
        <v>634.27646770439878</v>
      </c>
      <c r="AB861" s="5">
        <f ca="1">AA861+((ABS(K861)/MAX(((F861)+(G861)*(W861))*(W861),
            0.000001))^2)/(2*'1D'!$I$5)</f>
        <v>635.34595155659815</v>
      </c>
      <c r="AC861" s="5">
        <f ca="1">((ABS(K861)*'1D'!$D$6)/(MAX(((F861)+(G861)*(W861))*(W861),
            0.000001)*MAX(((((F861)+(G861)*(W861))*(W861))/MAX((F861)+2*(W861)*SQRT(1+(G861)^2),
                    0.000001))^(2/3),
            0.000001)))^2</f>
        <v>3.8141460404132466E-3</v>
      </c>
      <c r="AD861" s="5">
        <f ca="1">ABS(ABS(K861)/MAX(((F861)+(G861)*(W861))*(W861),
        0.000001))/SQRT('1D'!$I$5*MAX((((F861)+(G861)*(W861))*(W861))/MAX((F861)+2*(G861)*(W861),
            0.000001),
        0.000001))</f>
        <v>1.0000000000000004</v>
      </c>
      <c r="AE861" s="5">
        <f ca="1">((F861)*(W861)^2)/2+(G861)*(W861)^3/3+(ABS(K861)^2)/('1D'!$I$5*MAX(((F861)+(G861)*(W861))*(W861),
        0.000001))</f>
        <v>35.686426155594638</v>
      </c>
      <c r="AF861" s="5">
        <f ca="1">IF($A$2=0,
    0,
    IFERROR(AB862+(((AC861+AC862)/2)*J862)+(IF(Z861&gt;Z862,
                '1D'!$D$8*((Z861^2-Z862^2)/(2*'1D'!$I$5)),
                '1D'!$D$9*((Z862^2-Z861^2)/(2*'1D'!$I$5)))+('1D'!$D$10*(ABS(I862)/90)*(MAX(Z861^2,
                        Z862^2)/(2*'1D'!$I$5))))-AB861,
        0))</f>
        <v>3.4249085715600813E-3</v>
      </c>
      <c r="AG861" s="5">
        <f ca="1">IF($A$2=0,
    1,
    IF(IFERROR(AG862,
            0)=0,
        0,
        IFERROR(IF(OR(ROUND(AD861,
                        3)&gt;=1,
                    AND(ABS(AF861)&lt;'1D'!$D$19,
                        AD861&lt;1)),
                1,
                0),
            0)))</f>
        <v>1</v>
      </c>
      <c r="AH861" s="5">
        <f ca="1">IFERROR(IF('1D'!V32="Supercritical",
        MAX('1D'!$D$16,
            IFERROR(L861,
                MAX('1D'!$D$16,
                    POWER((ABS(K861)^2)/('1D'!$I$5*MAX(F861,
                                0.1)^2),
                        1/3)))),
        IF('1D'!V32="Subcritical",
            MAX('1D'!$D$16,
                IFERROR(W861,
                    MAX('1D'!$D$16,
                        POWER((ABS(K861)^2)/('1D'!$I$5*MAX(F861,
                                    0.1)^2),
                            1/3)))),
            IF(IFERROR(T861,
                    -1E+99)&gt;=IFERROR(AE861,
                    -1E+99),
                MAX('1D'!$D$16,
                    IFERROR(L861,
                        MAX('1D'!$D$16,
                            POWER((ABS(K861)^2)/('1D'!$I$5*MAX(F861,
                                        0.1)^2),
                                1/3)))),
                MAX('1D'!$D$16,
                    IFERROR(W861,
                        MAX('1D'!$D$16,
                            POWER((ABS(K861)^2)/('1D'!$I$5*MAX(F861,
                                        0.1)^2),
                                1/3))))))),
    MAX('1D'!$D$16,
        POWER((ABS(K861)^2)/('1D'!$I$5*MAX(F861,
                    0.1)^2),
            1/3)))</f>
        <v>2.0411692021517887</v>
      </c>
      <c r="AI861" s="5">
        <f t="shared" ca="1" si="190"/>
        <v>634.17866920215181</v>
      </c>
      <c r="AJ861" s="5">
        <f ca="1">AI861+((ABS(K861)/MAX(((F861)+(G861)*(AH861))*(AH861),
            0.000001))^2)/(2*'1D'!$I$5)</f>
        <v>635.35309253909486</v>
      </c>
      <c r="AM861">
        <v>0</v>
      </c>
      <c r="AN861">
        <v>0</v>
      </c>
      <c r="AO861" s="5">
        <f t="shared" si="191"/>
        <v>0</v>
      </c>
      <c r="AP861" s="5">
        <f t="shared" si="195"/>
        <v>0</v>
      </c>
      <c r="AQ861" s="5">
        <f ca="1">ABS(ABS(K861)/MAX(((F861)+(G861)*(AH861))*(AH861),
        0.000001))/SQRT('1D'!$I$5*MAX((((F861)+(G861)*(AH861))*(AH861))/MAX((F861)+2*(G861)*(AH861),
            0.000001),
        0.000001))</f>
        <v>1.0727235886044055</v>
      </c>
      <c r="AR861" s="5" t="str">
        <f t="shared" ca="1" si="192"/>
        <v>Supercritical</v>
      </c>
      <c r="AS861" s="5">
        <f ca="1">((ABS(K861)*'1D'!$D$6)/(MAX(((F861)+(G861)*(AH861))*(AH861),
            0.000001)*MAX(((((F861)+(G861)*(AH861))*(AH861))/MAX((F861)+2*(AH861)*SQRT(1+(G861)^2),
                    0.000001))^(2/3),
            0.000001)))^2</f>
        <v>4.3358367565141456E-3</v>
      </c>
    </row>
    <row r="862" spans="1:45" x14ac:dyDescent="0.35">
      <c r="A862">
        <v>853</v>
      </c>
      <c r="B862">
        <v>851.99599999999998</v>
      </c>
      <c r="C862">
        <v>616087.54799999995</v>
      </c>
      <c r="D862">
        <v>3097154.9240000001</v>
      </c>
      <c r="E862">
        <v>632.13699999999994</v>
      </c>
      <c r="F862">
        <v>5.2</v>
      </c>
      <c r="G862">
        <v>0</v>
      </c>
      <c r="H862" t="s">
        <v>176</v>
      </c>
      <c r="I862">
        <v>0.06</v>
      </c>
      <c r="J862" s="5">
        <f t="shared" si="193"/>
        <v>1.0009999999999764</v>
      </c>
      <c r="K862" s="5">
        <f t="shared" ca="1" si="194"/>
        <v>50.95</v>
      </c>
      <c r="L862" s="5">
        <f ca="1">IF($A$2=0,
    IFERROR(L861,
        MAX('1D'!$D$16,
            POWER((ABS(K862)^2)/('1D'!$I$5*MAX(F862,
                        0.1)^2),
                1/3))),
    IF(IFERROR(V861,
            0)=0,
        IFERROR(L861,
            MAX('1D'!$D$16,
                POWER((ABS(K862)^2)/('1D'!$I$5*MAX(F862,
                            0.1)^2),
                    1/3))),
        IF(OR(IFERROR(L862,
                    0)=0,
                IFERROR(S861,
                    0)&lt;1,
                IFERROR(S862,
                    0)&lt;1),
            MAX('1D'!$D$16,
                POWER((ABS(K862)^2)/('1D'!$I$5*MAX(F862,
                            0.1)^2),
                    1/3)),
            IF(IFERROR(U862,
                    0)&gt;0,
                MAX('1D'!$D$16,
                    IFERROR(L862,
                        0)+((IFERROR(U862,
                                0))*'1D'!$D$18*IF((IFERROR(S862,
                                    0))&lt;1,
                            1,
                            -1))),
                IF(IFERROR(U862,
                        0)&lt;0,
                    IF(ABS((MAX('1D'!$D$16,
                                    POWER((ABS(K862)^2)/('1D'!$I$5*MAX(F862,
                                                0.1)^2),
                                        1/3)))-IFERROR(L862,
                                0))&gt;'1D'!$D$19,
                        MAX('1D'!$D$16,
                            IF((MAX('1D'!$D$16,
                                        POWER((ABS(K862)^2)/('1D'!$I$5*MAX(F862,
                                                    0.1)^2),
                                            1/3)))&gt;IFERROR(L862,
                                    0),
                                MIN((MAX('1D'!$D$16,
                                            POWER((ABS(K862)^2)/('1D'!$I$5*MAX(F862,
                                                        0.1)^2),
                                                1/3))),
                                    IFERROR(L862,
                                        0)+(MIN(ABS(IFERROR(U862,
                                                    0))*'1D'!$D$18,
                                            ABS((MAX('1D'!$D$16,
                                                        POWER((ABS(K862)^2)/('1D'!$I$5*MAX(F862,
                                                                    0.1)^2),
                                                            1/3)))-IFERROR(L862,
                                                    0))))),
                                MAX((MAX('1D'!$D$16,
                                            POWER((ABS(K862)^2)/('1D'!$I$5*MAX(F862,
                                                        0.1)^2),
                                                1/3))),
                                    IFERROR(L862,
                                        0)-(MIN(ABS(IFERROR(U862,
                                                    0))*'1D'!$D$18,
                                            ABS((MAX('1D'!$D$16,
                                                        POWER((ABS(K862)^2)/('1D'!$I$5*MAX(F862,
                                                                    0.1)^2),
                                                            1/3)))-IFERROR(L862,
                                                    0))))))),
                        MAX('1D'!$D$16,
                            POWER((ABS(K862)^2)/('1D'!$I$5*MAX(F862,
                                        0.1)^2),
                                1/3))),
                    MAX('1D'!$D$16,
                        IFERROR(L862,
                            0)))))))</f>
        <v>2.0411692021517887</v>
      </c>
      <c r="M862" s="5">
        <f t="shared" ca="1" si="182"/>
        <v>10.614079851189301</v>
      </c>
      <c r="N862" s="5">
        <f t="shared" ca="1" si="183"/>
        <v>1.1434704692804873</v>
      </c>
      <c r="O862" s="5">
        <f t="shared" ca="1" si="184"/>
        <v>4.8002276894771132</v>
      </c>
      <c r="P862" s="5">
        <f t="shared" ca="1" si="185"/>
        <v>634.17816920215171</v>
      </c>
      <c r="Q862" s="5">
        <f ca="1">P862+((ABS(K862)/MAX(((F862)+(G862)*(L862))*(L862),
            0.000001))^2)/(2*'1D'!$I$5)</f>
        <v>635.35259253909476</v>
      </c>
      <c r="R862" s="5">
        <f ca="1">((ABS(K862)*'1D'!$D$6)/(MAX(((F862)+(G862)*(L862))*(L862),
            0.000001)*MAX(((((F862)+(G862)*(L862))*(L862))/MAX((F862)+2*(L862)*SQRT(1+(G862)^2),
                    0.000001))^(2/3),
            0.000001)))^2</f>
        <v>4.3358367565141456E-3</v>
      </c>
      <c r="S862" s="5">
        <f ca="1">ABS(ABS(K862)/MAX(((F862)+(G862)*(L862))*(L862),
        0.000001))/SQRT('1D'!$I$5*MAX((((F862)+(G862)*(L862))*(L862))/MAX((F862)+2*(G862)*(L862),
            0.000001),
        0.000001))</f>
        <v>1.0727235886044055</v>
      </c>
      <c r="T862" s="5">
        <f ca="1">((F862)*(L862)^2)/2+(G862)*(L862)^3/3+(ABS(K862)^2)/('1D'!$I$5*MAX(((F862)+(G862)*(L862))*(L862),
        0.000001))</f>
        <v>35.763412605541333</v>
      </c>
      <c r="U862" s="5">
        <f ca="1">IF($A$2=0,
    0,
    IFERROR(Q861-(((R861+R862)/2)*J862)-(IF(O861&gt;O862,
                '1D'!$D$8*((O861^2-O862^2)/(2*'1D'!$I$5)),
                '1D'!$D$9*((O862^2-O861^2)/(2*'1D'!$I$5)))+('1D'!$D$10*(ABS(I862)/90)*(MAX(O861^2,
                        O862^2)/(2*'1D'!$I$5))))-Q862,
        0))</f>
        <v>-3.9576149268896188E-3</v>
      </c>
      <c r="V862" s="5">
        <f ca="1">IF($A$2=0,
    1,
    IF(IFERROR(V861,
            0)=0,
        0,
        IFERROR(IF(ROUND(S862,
                    3)=1,
                1,
                IF(AND(ABS(U862)&lt;'1D'!$D$19,
                        S862&gt;1),
                    1,
                    0)),
            0)))</f>
        <v>0</v>
      </c>
      <c r="W862" s="5">
        <f ca="1">IF($A$2=0,
    MAX(MAX('1D'!$D$16,
            MAX('1D'!$D$16,
                POWER((ABS(K862)^2)/('1D'!$I$5*MAX(F862,
                            0.1)^2),
                    1/3))),
        IFERROR(W1396,
            MAX(MAX('1D'!$D$16,
                    MAX('1D'!$D$16,
                        POWER((ABS(K862)^2)/('1D'!$I$5*MAX(F862,
                                    0.1)^2),
                            1/3))),
                ($L$2)-E1396))),
    IF(IFERROR(AG863,
            0)=0,
        MAX(MAX('1D'!$D$16,
                MAX('1D'!$D$16,
                    POWER((ABS(K862)^2)/('1D'!$I$5*MAX(F862,
                                0.1)^2),
                        1/3))),
            IFERROR(W1396,
                MAX(MAX('1D'!$D$16,
                        MAX('1D'!$D$16,
                            POWER((ABS(K862)^2)/('1D'!$I$5*MAX(F862,
                                        0.1)^2),
                                1/3))),
                    ($L$2)-E1396))),
        IF(IFERROR(W862,
                0)=0,
            MAX(MAX('1D'!$D$16,
                    MAX('1D'!$D$16,
                        POWER((ABS(K862)^2)/('1D'!$I$5*MAX(F862,
                                    0.1)^2),
                            1/3))),
                IFERROR(W1396,
                    MAX(MAX('1D'!$D$16,
                            MAX('1D'!$D$16,
                                POWER((ABS(K862)^2)/('1D'!$I$5*MAX(F862,
                                            0.1)^2),
                                    1/3))),
                        ($L$2)-E1396))),
            IF(OR(IFERROR(AD862,
                        0)&gt;=1,
                    IFERROR(AD863,
                        0)&gt;=1),
                MAX('1D'!$D$16,
                    MAX('1D'!$D$16,
                        POWER((ABS(K862)^2)/('1D'!$I$5*MAX(F862,
                                    0.1)^2),
                            1/3))),
                IF(ABS(IFERROR(AF862,
                            0))&lt;'1D'!$D$19,
                    MAX(MAX('1D'!$D$16,
                            MAX('1D'!$D$16,
                                POWER((ABS(K862)^2)/('1D'!$I$5*MAX(F862,
                                            0.1)^2),
                                    1/3))),
                        IFERROR(W862,
                            0)),
                    MAX(MAX('1D'!$D$16,
                            MAX('1D'!$D$16,
                                POWER((ABS(K862)^2)/('1D'!$I$5*MAX(F862,
                                            0.1)^2),
                                    1/3))),
                        (IFERROR(W862,
                                0))+((IFERROR(AF862,
                                    0))*'1D'!$D$18)))))))</f>
        <v>2.1389677043987478</v>
      </c>
      <c r="X862" s="5">
        <f t="shared" ca="1" si="186"/>
        <v>11.122632062873489</v>
      </c>
      <c r="Y862" s="5">
        <f t="shared" ca="1" si="187"/>
        <v>1.1735290000551568</v>
      </c>
      <c r="Z862" s="5">
        <f t="shared" ca="1" si="188"/>
        <v>4.5807502857230418</v>
      </c>
      <c r="AA862" s="5">
        <f t="shared" ca="1" si="189"/>
        <v>634.27596770439868</v>
      </c>
      <c r="AB862" s="5">
        <f ca="1">AA862+((ABS(K862)/MAX(((F862)+(G862)*(W862))*(W862),
            0.000001))^2)/(2*'1D'!$I$5)</f>
        <v>635.34545155659805</v>
      </c>
      <c r="AC862" s="5">
        <f ca="1">((ABS(K862)*'1D'!$D$6)/(MAX(((F862)+(G862)*(W862))*(W862),
            0.000001)*MAX(((((F862)+(G862)*(W862))*(W862))/MAX((F862)+2*(W862)*SQRT(1+(G862)^2),
                    0.000001))^(2/3),
            0.000001)))^2</f>
        <v>3.8141460404132466E-3</v>
      </c>
      <c r="AD862" s="5">
        <f ca="1">ABS(ABS(K862)/MAX(((F862)+(G862)*(W862))*(W862),
        0.000001))/SQRT('1D'!$I$5*MAX((((F862)+(G862)*(W862))*(W862))/MAX((F862)+2*(G862)*(W862),
            0.000001),
        0.000001))</f>
        <v>1.0000000000000004</v>
      </c>
      <c r="AE862" s="5">
        <f ca="1">((F862)*(W862)^2)/2+(G862)*(W862)^3/3+(ABS(K862)^2)/('1D'!$I$5*MAX(((F862)+(G862)*(W862))*(W862),
        0.000001))</f>
        <v>35.686426155594638</v>
      </c>
      <c r="AF862" s="5">
        <f ca="1">IF($A$2=0,
    0,
    IFERROR(AB863+(((AC862+AC863)/2)*J863)+(IF(Z862&gt;Z863,
                '1D'!$D$8*((Z862^2-Z863^2)/(2*'1D'!$I$5)),
                '1D'!$D$9*((Z863^2-Z862^2)/(2*'1D'!$I$5)))+('1D'!$D$10*(ABS(I863)/90)*(MAX(Z862^2,
                        Z863^2)/(2*'1D'!$I$5))))-AB862,
        0))</f>
        <v>3.4157470064428708E-3</v>
      </c>
      <c r="AG862" s="5">
        <f ca="1">IF($A$2=0,
    1,
    IF(IFERROR(AG863,
            0)=0,
        0,
        IFERROR(IF(OR(ROUND(AD862,
                        3)&gt;=1,
                    AND(ABS(AF862)&lt;'1D'!$D$19,
                        AD862&lt;1)),
                1,
                0),
            0)))</f>
        <v>1</v>
      </c>
      <c r="AH862" s="5">
        <f ca="1">IFERROR(IF('1D'!V32="Supercritical",
        MAX('1D'!$D$16,
            IFERROR(L862,
                MAX('1D'!$D$16,
                    POWER((ABS(K862)^2)/('1D'!$I$5*MAX(F862,
                                0.1)^2),
                        1/3)))),
        IF('1D'!V32="Subcritical",
            MAX('1D'!$D$16,
                IFERROR(W862,
                    MAX('1D'!$D$16,
                        POWER((ABS(K862)^2)/('1D'!$I$5*MAX(F862,
                                    0.1)^2),
                            1/3)))),
            IF(IFERROR(T862,
                    -1E+99)&gt;=IFERROR(AE862,
                    -1E+99),
                MAX('1D'!$D$16,
                    IFERROR(L862,
                        MAX('1D'!$D$16,
                            POWER((ABS(K862)^2)/('1D'!$I$5*MAX(F862,
                                        0.1)^2),
                                1/3)))),
                MAX('1D'!$D$16,
                    IFERROR(W862,
                        MAX('1D'!$D$16,
                            POWER((ABS(K862)^2)/('1D'!$I$5*MAX(F862,
                                        0.1)^2),
                                1/3))))))),
    MAX('1D'!$D$16,
        POWER((ABS(K862)^2)/('1D'!$I$5*MAX(F862,
                    0.1)^2),
            1/3)))</f>
        <v>2.0411692021517887</v>
      </c>
      <c r="AI862" s="5">
        <f t="shared" ca="1" si="190"/>
        <v>634.17816920215171</v>
      </c>
      <c r="AJ862" s="5">
        <f ca="1">AI862+((ABS(K862)/MAX(((F862)+(G862)*(AH862))*(AH862),
            0.000001))^2)/(2*'1D'!$I$5)</f>
        <v>635.35259253909476</v>
      </c>
      <c r="AM862">
        <v>0</v>
      </c>
      <c r="AN862">
        <v>0</v>
      </c>
      <c r="AO862" s="5">
        <f t="shared" si="191"/>
        <v>0</v>
      </c>
      <c r="AP862" s="5">
        <f t="shared" si="195"/>
        <v>0</v>
      </c>
      <c r="AQ862" s="5">
        <f ca="1">ABS(ABS(K862)/MAX(((F862)+(G862)*(AH862))*(AH862),
        0.000001))/SQRT('1D'!$I$5*MAX((((F862)+(G862)*(AH862))*(AH862))/MAX((F862)+2*(G862)*(AH862),
            0.000001),
        0.000001))</f>
        <v>1.0727235886044055</v>
      </c>
      <c r="AR862" s="5" t="str">
        <f t="shared" ca="1" si="192"/>
        <v>Supercritical</v>
      </c>
      <c r="AS862" s="5">
        <f ca="1">((ABS(K862)*'1D'!$D$6)/(MAX(((F862)+(G862)*(AH862))*(AH862),
            0.000001)*MAX(((((F862)+(G862)*(AH862))*(AH862))/MAX((F862)+2*(AH862)*SQRT(1+(G862)^2),
                    0.000001))^(2/3),
            0.000001)))^2</f>
        <v>4.3358367565141456E-3</v>
      </c>
    </row>
    <row r="863" spans="1:45" x14ac:dyDescent="0.35">
      <c r="A863">
        <v>854</v>
      </c>
      <c r="B863">
        <v>852.99599999999998</v>
      </c>
      <c r="C863">
        <v>616087.505</v>
      </c>
      <c r="D863">
        <v>3097153.9249999998</v>
      </c>
      <c r="E863">
        <v>632.13649999999996</v>
      </c>
      <c r="F863">
        <v>5.2</v>
      </c>
      <c r="G863">
        <v>0</v>
      </c>
      <c r="H863" t="s">
        <v>176</v>
      </c>
      <c r="I863">
        <v>5.7000000000000002E-2</v>
      </c>
      <c r="J863" s="5">
        <f t="shared" si="193"/>
        <v>1</v>
      </c>
      <c r="K863" s="5">
        <f t="shared" ca="1" si="194"/>
        <v>50.95</v>
      </c>
      <c r="L863" s="5">
        <f ca="1">IF($A$2=0,
    IFERROR(L862,
        MAX('1D'!$D$16,
            POWER((ABS(K863)^2)/('1D'!$I$5*MAX(F863,
                        0.1)^2),
                1/3))),
    IF(IFERROR(V862,
            0)=0,
        IFERROR(L862,
            MAX('1D'!$D$16,
                POWER((ABS(K863)^2)/('1D'!$I$5*MAX(F863,
                            0.1)^2),
                    1/3))),
        IF(OR(IFERROR(L863,
                    0)=0,
                IFERROR(S862,
                    0)&lt;1,
                IFERROR(S863,
                    0)&lt;1),
            MAX('1D'!$D$16,
                POWER((ABS(K863)^2)/('1D'!$I$5*MAX(F863,
                            0.1)^2),
                    1/3)),
            IF(IFERROR(U863,
                    0)&gt;0,
                MAX('1D'!$D$16,
                    IFERROR(L863,
                        0)+((IFERROR(U863,
                                0))*'1D'!$D$18*IF((IFERROR(S863,
                                    0))&lt;1,
                            1,
                            -1))),
                IF(IFERROR(U863,
                        0)&lt;0,
                    IF(ABS((MAX('1D'!$D$16,
                                    POWER((ABS(K863)^2)/('1D'!$I$5*MAX(F863,
                                                0.1)^2),
                                        1/3)))-IFERROR(L863,
                                0))&gt;'1D'!$D$19,
                        MAX('1D'!$D$16,
                            IF((MAX('1D'!$D$16,
                                        POWER((ABS(K863)^2)/('1D'!$I$5*MAX(F863,
                                                    0.1)^2),
                                            1/3)))&gt;IFERROR(L863,
                                    0),
                                MIN((MAX('1D'!$D$16,
                                            POWER((ABS(K863)^2)/('1D'!$I$5*MAX(F863,
                                                        0.1)^2),
                                                1/3))),
                                    IFERROR(L863,
                                        0)+(MIN(ABS(IFERROR(U863,
                                                    0))*'1D'!$D$18,
                                            ABS((MAX('1D'!$D$16,
                                                        POWER((ABS(K863)^2)/('1D'!$I$5*MAX(F863,
                                                                    0.1)^2),
                                                            1/3)))-IFERROR(L863,
                                                    0))))),
                                MAX((MAX('1D'!$D$16,
                                            POWER((ABS(K863)^2)/('1D'!$I$5*MAX(F863,
                                                        0.1)^2),
                                                1/3))),
                                    IFERROR(L863,
                                        0)-(MIN(ABS(IFERROR(U863,
                                                    0))*'1D'!$D$18,
                                            ABS((MAX('1D'!$D$16,
                                                        POWER((ABS(K863)^2)/('1D'!$I$5*MAX(F863,
                                                                    0.1)^2),
                                                            1/3)))-IFERROR(L863,
                                                    0))))))),
                        MAX('1D'!$D$16,
                            POWER((ABS(K863)^2)/('1D'!$I$5*MAX(F863,
                                        0.1)^2),
                                1/3))),
                    MAX('1D'!$D$16,
                        IFERROR(L863,
                            0)))))))</f>
        <v>2.0411692021517887</v>
      </c>
      <c r="M863" s="5">
        <f t="shared" ca="1" si="182"/>
        <v>10.614079851189301</v>
      </c>
      <c r="N863" s="5">
        <f t="shared" ca="1" si="183"/>
        <v>1.1434704692804873</v>
      </c>
      <c r="O863" s="5">
        <f t="shared" ca="1" si="184"/>
        <v>4.8002276894771132</v>
      </c>
      <c r="P863" s="5">
        <f t="shared" ca="1" si="185"/>
        <v>634.17766920215172</v>
      </c>
      <c r="Q863" s="5">
        <f ca="1">P863+((ABS(K863)/MAX(((F863)+(G863)*(L863))*(L863),
            0.000001))^2)/(2*'1D'!$I$5)</f>
        <v>635.35209253909477</v>
      </c>
      <c r="R863" s="5">
        <f ca="1">((ABS(K863)*'1D'!$D$6)/(MAX(((F863)+(G863)*(L863))*(L863),
            0.000001)*MAX(((((F863)+(G863)*(L863))*(L863))/MAX((F863)+2*(L863)*SQRT(1+(G863)^2),
                    0.000001))^(2/3),
            0.000001)))^2</f>
        <v>4.3358367565141456E-3</v>
      </c>
      <c r="S863" s="5">
        <f ca="1">ABS(ABS(K863)/MAX(((F863)+(G863)*(L863))*(L863),
        0.000001))/SQRT('1D'!$I$5*MAX((((F863)+(G863)*(L863))*(L863))/MAX((F863)+2*(G863)*(L863),
            0.000001),
        0.000001))</f>
        <v>1.0727235886044055</v>
      </c>
      <c r="T863" s="5">
        <f ca="1">((F863)*(L863)^2)/2+(G863)*(L863)^3/3+(ABS(K863)^2)/('1D'!$I$5*MAX(((F863)+(G863)*(L863))*(L863),
        0.000001))</f>
        <v>35.763412605541333</v>
      </c>
      <c r="U863" s="5">
        <f ca="1">IF($A$2=0,
    0,
    IFERROR(Q862-(((R862+R863)/2)*J863)-(IF(O862&gt;O863,
                '1D'!$D$8*((O862^2-O863^2)/(2*'1D'!$I$5)),
                '1D'!$D$9*((O863^2-O862^2)/(2*'1D'!$I$5)))+('1D'!$D$10*(ABS(I863)/90)*(MAX(O862^2,
                        O863^2)/(2*'1D'!$I$5))))-Q863,
        0))</f>
        <v>-3.9474069734524164E-3</v>
      </c>
      <c r="V863" s="5">
        <f ca="1">IF($A$2=0,
    1,
    IF(IFERROR(V862,
            0)=0,
        0,
        IFERROR(IF(ROUND(S863,
                    3)=1,
                1,
                IF(AND(ABS(U863)&lt;'1D'!$D$19,
                        S863&gt;1),
                    1,
                    0)),
            0)))</f>
        <v>0</v>
      </c>
      <c r="W863" s="5">
        <f ca="1">IF($A$2=0,
    MAX(MAX('1D'!$D$16,
            MAX('1D'!$D$16,
                POWER((ABS(K863)^2)/('1D'!$I$5*MAX(F863,
                            0.1)^2),
                    1/3))),
        IFERROR(W1396,
            MAX(MAX('1D'!$D$16,
                    MAX('1D'!$D$16,
                        POWER((ABS(K863)^2)/('1D'!$I$5*MAX(F863,
                                    0.1)^2),
                            1/3))),
                ($L$2)-E1396))),
    IF(IFERROR(AG864,
            0)=0,
        MAX(MAX('1D'!$D$16,
                MAX('1D'!$D$16,
                    POWER((ABS(K863)^2)/('1D'!$I$5*MAX(F863,
                                0.1)^2),
                        1/3))),
            IFERROR(W1396,
                MAX(MAX('1D'!$D$16,
                        MAX('1D'!$D$16,
                            POWER((ABS(K863)^2)/('1D'!$I$5*MAX(F863,
                                        0.1)^2),
                                1/3))),
                    ($L$2)-E1396))),
        IF(IFERROR(W863,
                0)=0,
            MAX(MAX('1D'!$D$16,
                    MAX('1D'!$D$16,
                        POWER((ABS(K863)^2)/('1D'!$I$5*MAX(F863,
                                    0.1)^2),
                            1/3))),
                IFERROR(W1396,
                    MAX(MAX('1D'!$D$16,
                            MAX('1D'!$D$16,
                                POWER((ABS(K863)^2)/('1D'!$I$5*MAX(F863,
                                            0.1)^2),
                                    1/3))),
                        ($L$2)-E1396))),
            IF(OR(IFERROR(AD863,
                        0)&gt;=1,
                    IFERROR(AD864,
                        0)&gt;=1),
                MAX('1D'!$D$16,
                    MAX('1D'!$D$16,
                        POWER((ABS(K863)^2)/('1D'!$I$5*MAX(F863,
                                    0.1)^2),
                            1/3))),
                IF(ABS(IFERROR(AF863,
                            0))&lt;'1D'!$D$19,
                    MAX(MAX('1D'!$D$16,
                            MAX('1D'!$D$16,
                                POWER((ABS(K863)^2)/('1D'!$I$5*MAX(F863,
                                            0.1)^2),
                                    1/3))),
                        IFERROR(W863,
                            0)),
                    MAX(MAX('1D'!$D$16,
                            MAX('1D'!$D$16,
                                POWER((ABS(K863)^2)/('1D'!$I$5*MAX(F863,
                                            0.1)^2),
                                    1/3))),
                        (IFERROR(W863,
                                0))+((IFERROR(AF863,
                                    0))*'1D'!$D$18)))))))</f>
        <v>2.1389677043987478</v>
      </c>
      <c r="X863" s="5">
        <f t="shared" ca="1" si="186"/>
        <v>11.122632062873489</v>
      </c>
      <c r="Y863" s="5">
        <f t="shared" ca="1" si="187"/>
        <v>1.1735290000551568</v>
      </c>
      <c r="Z863" s="5">
        <f t="shared" ca="1" si="188"/>
        <v>4.5807502857230418</v>
      </c>
      <c r="AA863" s="5">
        <f t="shared" ca="1" si="189"/>
        <v>634.27546770439869</v>
      </c>
      <c r="AB863" s="5">
        <f ca="1">AA863+((ABS(K863)/MAX(((F863)+(G863)*(W863))*(W863),
            0.000001))^2)/(2*'1D'!$I$5)</f>
        <v>635.34495155659806</v>
      </c>
      <c r="AC863" s="5">
        <f ca="1">((ABS(K863)*'1D'!$D$6)/(MAX(((F863)+(G863)*(W863))*(W863),
            0.000001)*MAX(((((F863)+(G863)*(W863))*(W863))/MAX((F863)+2*(W863)*SQRT(1+(G863)^2),
                    0.000001))^(2/3),
            0.000001)))^2</f>
        <v>3.8141460404132466E-3</v>
      </c>
      <c r="AD863" s="5">
        <f ca="1">ABS(ABS(K863)/MAX(((F863)+(G863)*(W863))*(W863),
        0.000001))/SQRT('1D'!$I$5*MAX((((F863)+(G863)*(W863))*(W863))/MAX((F863)+2*(G863)*(W863),
            0.000001),
        0.000001))</f>
        <v>1.0000000000000004</v>
      </c>
      <c r="AE863" s="5">
        <f ca="1">((F863)*(W863)^2)/2+(G863)*(W863)^3/3+(ABS(K863)^2)/('1D'!$I$5*MAX(((F863)+(G863)*(W863))*(W863),
        0.000001))</f>
        <v>35.686426155594638</v>
      </c>
      <c r="AF863" s="5">
        <f ca="1">IF($A$2=0,
    0,
    IFERROR(AB864+(((AC863+AC864)/2)*J864)+(IF(Z863&gt;Z864,
                '1D'!$D$8*((Z863^2-Z864^2)/(2*'1D'!$I$5)),
                '1D'!$D$9*((Z864^2-Z863^2)/(2*'1D'!$I$5)))+('1D'!$D$10*(ABS(I864)/90)*(MAX(Z863^2,
                        Z864^2)/(2*'1D'!$I$5))))-AB863,
        0))</f>
        <v>3.3141460404522149E-3</v>
      </c>
      <c r="AG863" s="5">
        <f ca="1">IF($A$2=0,
    1,
    IF(IFERROR(AG864,
            0)=0,
        0,
        IFERROR(IF(OR(ROUND(AD863,
                        3)&gt;=1,
                    AND(ABS(AF863)&lt;'1D'!$D$19,
                        AD863&lt;1)),
                1,
                0),
            0)))</f>
        <v>1</v>
      </c>
      <c r="AH863" s="5">
        <f ca="1">IFERROR(IF('1D'!V32="Supercritical",
        MAX('1D'!$D$16,
            IFERROR(L863,
                MAX('1D'!$D$16,
                    POWER((ABS(K863)^2)/('1D'!$I$5*MAX(F863,
                                0.1)^2),
                        1/3)))),
        IF('1D'!V32="Subcritical",
            MAX('1D'!$D$16,
                IFERROR(W863,
                    MAX('1D'!$D$16,
                        POWER((ABS(K863)^2)/('1D'!$I$5*MAX(F863,
                                    0.1)^2),
                            1/3)))),
            IF(IFERROR(T863,
                    -1E+99)&gt;=IFERROR(AE863,
                    -1E+99),
                MAX('1D'!$D$16,
                    IFERROR(L863,
                        MAX('1D'!$D$16,
                            POWER((ABS(K863)^2)/('1D'!$I$5*MAX(F863,
                                        0.1)^2),
                                1/3)))),
                MAX('1D'!$D$16,
                    IFERROR(W863,
                        MAX('1D'!$D$16,
                            POWER((ABS(K863)^2)/('1D'!$I$5*MAX(F863,
                                        0.1)^2),
                                1/3))))))),
    MAX('1D'!$D$16,
        POWER((ABS(K863)^2)/('1D'!$I$5*MAX(F863,
                    0.1)^2),
            1/3)))</f>
        <v>2.0411692021517887</v>
      </c>
      <c r="AI863" s="5">
        <f t="shared" ca="1" si="190"/>
        <v>634.17766920215172</v>
      </c>
      <c r="AJ863" s="5">
        <f ca="1">AI863+((ABS(K863)/MAX(((F863)+(G863)*(AH863))*(AH863),
            0.000001))^2)/(2*'1D'!$I$5)</f>
        <v>635.35209253909477</v>
      </c>
      <c r="AM863">
        <v>0</v>
      </c>
      <c r="AN863">
        <v>0</v>
      </c>
      <c r="AO863" s="5">
        <f t="shared" si="191"/>
        <v>0</v>
      </c>
      <c r="AP863" s="5">
        <f t="shared" si="195"/>
        <v>0</v>
      </c>
      <c r="AQ863" s="5">
        <f ca="1">ABS(ABS(K863)/MAX(((F863)+(G863)*(AH863))*(AH863),
        0.000001))/SQRT('1D'!$I$5*MAX((((F863)+(G863)*(AH863))*(AH863))/MAX((F863)+2*(G863)*(AH863),
            0.000001),
        0.000001))</f>
        <v>1.0727235886044055</v>
      </c>
      <c r="AR863" s="5" t="str">
        <f t="shared" ca="1" si="192"/>
        <v>Supercritical</v>
      </c>
      <c r="AS863" s="5">
        <f ca="1">((ABS(K863)*'1D'!$D$6)/(MAX(((F863)+(G863)*(AH863))*(AH863),
            0.000001)*MAX(((((F863)+(G863)*(AH863))*(AH863))/MAX((F863)+2*(AH863)*SQRT(1+(G863)^2),
                    0.000001))^(2/3),
            0.000001)))^2</f>
        <v>4.3358367565141456E-3</v>
      </c>
    </row>
    <row r="864" spans="1:45" x14ac:dyDescent="0.35">
      <c r="A864">
        <v>855</v>
      </c>
      <c r="B864">
        <v>853.99599999999998</v>
      </c>
      <c r="C864">
        <v>616087.46299999999</v>
      </c>
      <c r="D864">
        <v>3097152.926</v>
      </c>
      <c r="E864">
        <v>632.13599999999997</v>
      </c>
      <c r="F864">
        <v>5.2</v>
      </c>
      <c r="G864">
        <v>0</v>
      </c>
      <c r="H864" t="s">
        <v>176</v>
      </c>
      <c r="I864">
        <v>0</v>
      </c>
      <c r="J864" s="5">
        <f t="shared" si="193"/>
        <v>1</v>
      </c>
      <c r="K864" s="5">
        <f t="shared" ca="1" si="194"/>
        <v>50.95</v>
      </c>
      <c r="L864" s="5">
        <f ca="1">IF($A$2=0,
    IFERROR(L863,
        MAX('1D'!$D$16,
            POWER((ABS(K864)^2)/('1D'!$I$5*MAX(F864,
                        0.1)^2),
                1/3))),
    IF(IFERROR(V863,
            0)=0,
        IFERROR(L863,
            MAX('1D'!$D$16,
                POWER((ABS(K864)^2)/('1D'!$I$5*MAX(F864,
                            0.1)^2),
                    1/3))),
        IF(OR(IFERROR(L864,
                    0)=0,
                IFERROR(S863,
                    0)&lt;1,
                IFERROR(S864,
                    0)&lt;1),
            MAX('1D'!$D$16,
                POWER((ABS(K864)^2)/('1D'!$I$5*MAX(F864,
                            0.1)^2),
                    1/3)),
            IF(IFERROR(U864,
                    0)&gt;0,
                MAX('1D'!$D$16,
                    IFERROR(L864,
                        0)+((IFERROR(U864,
                                0))*'1D'!$D$18*IF((IFERROR(S864,
                                    0))&lt;1,
                            1,
                            -1))),
                IF(IFERROR(U864,
                        0)&lt;0,
                    IF(ABS((MAX('1D'!$D$16,
                                    POWER((ABS(K864)^2)/('1D'!$I$5*MAX(F864,
                                                0.1)^2),
                                        1/3)))-IFERROR(L864,
                                0))&gt;'1D'!$D$19,
                        MAX('1D'!$D$16,
                            IF((MAX('1D'!$D$16,
                                        POWER((ABS(K864)^2)/('1D'!$I$5*MAX(F864,
                                                    0.1)^2),
                                            1/3)))&gt;IFERROR(L864,
                                    0),
                                MIN((MAX('1D'!$D$16,
                                            POWER((ABS(K864)^2)/('1D'!$I$5*MAX(F864,
                                                        0.1)^2),
                                                1/3))),
                                    IFERROR(L864,
                                        0)+(MIN(ABS(IFERROR(U864,
                                                    0))*'1D'!$D$18,
                                            ABS((MAX('1D'!$D$16,
                                                        POWER((ABS(K864)^2)/('1D'!$I$5*MAX(F864,
                                                                    0.1)^2),
                                                            1/3)))-IFERROR(L864,
                                                    0))))),
                                MAX((MAX('1D'!$D$16,
                                            POWER((ABS(K864)^2)/('1D'!$I$5*MAX(F864,
                                                        0.1)^2),
                                                1/3))),
                                    IFERROR(L864,
                                        0)-(MIN(ABS(IFERROR(U864,
                                                    0))*'1D'!$D$18,
                                            ABS((MAX('1D'!$D$16,
                                                        POWER((ABS(K864)^2)/('1D'!$I$5*MAX(F864,
                                                                    0.1)^2),
                                                            1/3)))-IFERROR(L864,
                                                    0))))))),
                        MAX('1D'!$D$16,
                            POWER((ABS(K864)^2)/('1D'!$I$5*MAX(F864,
                                        0.1)^2),
                                1/3))),
                    MAX('1D'!$D$16,
                        IFERROR(L864,
                            0)))))))</f>
        <v>2.0411692021517887</v>
      </c>
      <c r="M864" s="5">
        <f t="shared" ca="1" si="182"/>
        <v>10.614079851189301</v>
      </c>
      <c r="N864" s="5">
        <f t="shared" ca="1" si="183"/>
        <v>1.1434704692804873</v>
      </c>
      <c r="O864" s="5">
        <f t="shared" ca="1" si="184"/>
        <v>4.8002276894771132</v>
      </c>
      <c r="P864" s="5">
        <f t="shared" ca="1" si="185"/>
        <v>634.17716920215173</v>
      </c>
      <c r="Q864" s="5">
        <f ca="1">P864+((ABS(K864)/MAX(((F864)+(G864)*(L864))*(L864),
            0.000001))^2)/(2*'1D'!$I$5)</f>
        <v>635.35159253909478</v>
      </c>
      <c r="R864" s="5">
        <f ca="1">((ABS(K864)*'1D'!$D$6)/(MAX(((F864)+(G864)*(L864))*(L864),
            0.000001)*MAX(((((F864)+(G864)*(L864))*(L864))/MAX((F864)+2*(L864)*SQRT(1+(G864)^2),
                    0.000001))^(2/3),
            0.000001)))^2</f>
        <v>4.3358367565141456E-3</v>
      </c>
      <c r="S864" s="5">
        <f ca="1">ABS(ABS(K864)/MAX(((F864)+(G864)*(L864))*(L864),
        0.000001))/SQRT('1D'!$I$5*MAX((((F864)+(G864)*(L864))*(L864))/MAX((F864)+2*(G864)*(L864),
            0.000001),
        0.000001))</f>
        <v>1.0727235886044055</v>
      </c>
      <c r="T864" s="5">
        <f ca="1">((F864)*(L864)^2)/2+(G864)*(L864)^3/3+(ABS(K864)^2)/('1D'!$I$5*MAX(((F864)+(G864)*(L864))*(L864),
        0.000001))</f>
        <v>35.763412605541333</v>
      </c>
      <c r="U864" s="5">
        <f ca="1">IF($A$2=0,
    0,
    IFERROR(Q863-(((R863+R864)/2)*J864)-(IF(O863&gt;O864,
                '1D'!$D$8*((O863^2-O864^2)/(2*'1D'!$I$5)),
                '1D'!$D$9*((O864^2-O863^2)/(2*'1D'!$I$5)))+('1D'!$D$10*(ABS(I864)/90)*(MAX(O863^2,
                        O864^2)/(2*'1D'!$I$5))))-Q864,
        0))</f>
        <v>-3.8358367564796936E-3</v>
      </c>
      <c r="V864" s="5">
        <f ca="1">IF($A$2=0,
    1,
    IF(IFERROR(V863,
            0)=0,
        0,
        IFERROR(IF(ROUND(S864,
                    3)=1,
                1,
                IF(AND(ABS(U864)&lt;'1D'!$D$19,
                        S864&gt;1),
                    1,
                    0)),
            0)))</f>
        <v>0</v>
      </c>
      <c r="W864" s="5">
        <f ca="1">IF($A$2=0,
    MAX(MAX('1D'!$D$16,
            MAX('1D'!$D$16,
                POWER((ABS(K864)^2)/('1D'!$I$5*MAX(F864,
                            0.1)^2),
                    1/3))),
        IFERROR(W1396,
            MAX(MAX('1D'!$D$16,
                    MAX('1D'!$D$16,
                        POWER((ABS(K864)^2)/('1D'!$I$5*MAX(F864,
                                    0.1)^2),
                            1/3))),
                ($L$2)-E1396))),
    IF(IFERROR(AG865,
            0)=0,
        MAX(MAX('1D'!$D$16,
                MAX('1D'!$D$16,
                    POWER((ABS(K864)^2)/('1D'!$I$5*MAX(F864,
                                0.1)^2),
                        1/3))),
            IFERROR(W1396,
                MAX(MAX('1D'!$D$16,
                        MAX('1D'!$D$16,
                            POWER((ABS(K864)^2)/('1D'!$I$5*MAX(F864,
                                        0.1)^2),
                                1/3))),
                    ($L$2)-E1396))),
        IF(IFERROR(W864,
                0)=0,
            MAX(MAX('1D'!$D$16,
                    MAX('1D'!$D$16,
                        POWER((ABS(K864)^2)/('1D'!$I$5*MAX(F864,
                                    0.1)^2),
                            1/3))),
                IFERROR(W1396,
                    MAX(MAX('1D'!$D$16,
                            MAX('1D'!$D$16,
                                POWER((ABS(K864)^2)/('1D'!$I$5*MAX(F864,
                                            0.1)^2),
                                    1/3))),
                        ($L$2)-E1396))),
            IF(OR(IFERROR(AD864,
                        0)&gt;=1,
                    IFERROR(AD865,
                        0)&gt;=1),
                MAX('1D'!$D$16,
                    MAX('1D'!$D$16,
                        POWER((ABS(K864)^2)/('1D'!$I$5*MAX(F864,
                                    0.1)^2),
                            1/3))),
                IF(ABS(IFERROR(AF864,
                            0))&lt;'1D'!$D$19,
                    MAX(MAX('1D'!$D$16,
                            MAX('1D'!$D$16,
                                POWER((ABS(K864)^2)/('1D'!$I$5*MAX(F864,
                                            0.1)^2),
                                    1/3))),
                        IFERROR(W864,
                            0)),
                    MAX(MAX('1D'!$D$16,
                            MAX('1D'!$D$16,
                                POWER((ABS(K864)^2)/('1D'!$I$5*MAX(F864,
                                            0.1)^2),
                                    1/3))),
                        (IFERROR(W864,
                                0))+((IFERROR(AF864,
                                    0))*'1D'!$D$18)))))))</f>
        <v>2.1389677043987478</v>
      </c>
      <c r="X864" s="5">
        <f t="shared" ca="1" si="186"/>
        <v>11.122632062873489</v>
      </c>
      <c r="Y864" s="5">
        <f t="shared" ca="1" si="187"/>
        <v>1.1735290000551568</v>
      </c>
      <c r="Z864" s="5">
        <f t="shared" ca="1" si="188"/>
        <v>4.5807502857230418</v>
      </c>
      <c r="AA864" s="5">
        <f t="shared" ca="1" si="189"/>
        <v>634.2749677043987</v>
      </c>
      <c r="AB864" s="5">
        <f ca="1">AA864+((ABS(K864)/MAX(((F864)+(G864)*(W864))*(W864),
            0.000001))^2)/(2*'1D'!$I$5)</f>
        <v>635.34445155659807</v>
      </c>
      <c r="AC864" s="5">
        <f ca="1">((ABS(K864)*'1D'!$D$6)/(MAX(((F864)+(G864)*(W864))*(W864),
            0.000001)*MAX(((((F864)+(G864)*(W864))*(W864))/MAX((F864)+2*(W864)*SQRT(1+(G864)^2),
                    0.000001))^(2/3),
            0.000001)))^2</f>
        <v>3.8141460404132466E-3</v>
      </c>
      <c r="AD864" s="5">
        <f ca="1">ABS(ABS(K864)/MAX(((F864)+(G864)*(W864))*(W864),
        0.000001))/SQRT('1D'!$I$5*MAX((((F864)+(G864)*(W864))*(W864))/MAX((F864)+2*(G864)*(W864),
            0.000001),
        0.000001))</f>
        <v>1.0000000000000004</v>
      </c>
      <c r="AE864" s="5">
        <f ca="1">((F864)*(W864)^2)/2+(G864)*(W864)^3/3+(ABS(K864)^2)/('1D'!$I$5*MAX(((F864)+(G864)*(W864))*(W864),
        0.000001))</f>
        <v>35.686426155594638</v>
      </c>
      <c r="AF864" s="5">
        <f ca="1">IF($A$2=0,
    0,
    IFERROR(AB865+(((AC864+AC865)/2)*J865)+(IF(Z864&gt;Z865,
                '1D'!$D$8*((Z864^2-Z865^2)/(2*'1D'!$I$5)),
                '1D'!$D$9*((Z865^2-Z864^2)/(2*'1D'!$I$5)))+('1D'!$D$10*(ABS(I865)/90)*(MAX(Z864^2,
                        Z865^2)/(2*'1D'!$I$5))))-AB864,
        0))</f>
        <v>3.3141460404522149E-3</v>
      </c>
      <c r="AG864" s="5">
        <f ca="1">IF($A$2=0,
    1,
    IF(IFERROR(AG865,
            0)=0,
        0,
        IFERROR(IF(OR(ROUND(AD864,
                        3)&gt;=1,
                    AND(ABS(AF864)&lt;'1D'!$D$19,
                        AD864&lt;1)),
                1,
                0),
            0)))</f>
        <v>1</v>
      </c>
      <c r="AH864" s="5">
        <f ca="1">IFERROR(IF('1D'!V32="Supercritical",
        MAX('1D'!$D$16,
            IFERROR(L864,
                MAX('1D'!$D$16,
                    POWER((ABS(K864)^2)/('1D'!$I$5*MAX(F864,
                                0.1)^2),
                        1/3)))),
        IF('1D'!V32="Subcritical",
            MAX('1D'!$D$16,
                IFERROR(W864,
                    MAX('1D'!$D$16,
                        POWER((ABS(K864)^2)/('1D'!$I$5*MAX(F864,
                                    0.1)^2),
                            1/3)))),
            IF(IFERROR(T864,
                    -1E+99)&gt;=IFERROR(AE864,
                    -1E+99),
                MAX('1D'!$D$16,
                    IFERROR(L864,
                        MAX('1D'!$D$16,
                            POWER((ABS(K864)^2)/('1D'!$I$5*MAX(F864,
                                        0.1)^2),
                                1/3)))),
                MAX('1D'!$D$16,
                    IFERROR(W864,
                        MAX('1D'!$D$16,
                            POWER((ABS(K864)^2)/('1D'!$I$5*MAX(F864,
                                        0.1)^2),
                                1/3))))))),
    MAX('1D'!$D$16,
        POWER((ABS(K864)^2)/('1D'!$I$5*MAX(F864,
                    0.1)^2),
            1/3)))</f>
        <v>2.0411692021517887</v>
      </c>
      <c r="AI864" s="5">
        <f t="shared" ca="1" si="190"/>
        <v>634.17716920215173</v>
      </c>
      <c r="AJ864" s="5">
        <f ca="1">AI864+((ABS(K864)/MAX(((F864)+(G864)*(AH864))*(AH864),
            0.000001))^2)/(2*'1D'!$I$5)</f>
        <v>635.35159253909478</v>
      </c>
      <c r="AM864">
        <v>0</v>
      </c>
      <c r="AN864">
        <v>0</v>
      </c>
      <c r="AO864" s="5">
        <f t="shared" si="191"/>
        <v>0</v>
      </c>
      <c r="AP864" s="5">
        <f t="shared" si="195"/>
        <v>0</v>
      </c>
      <c r="AQ864" s="5">
        <f ca="1">ABS(ABS(K864)/MAX(((F864)+(G864)*(AH864))*(AH864),
        0.000001))/SQRT('1D'!$I$5*MAX((((F864)+(G864)*(AH864))*(AH864))/MAX((F864)+2*(G864)*(AH864),
            0.000001),
        0.000001))</f>
        <v>1.0727235886044055</v>
      </c>
      <c r="AR864" s="5" t="str">
        <f t="shared" ca="1" si="192"/>
        <v>Supercritical</v>
      </c>
      <c r="AS864" s="5">
        <f ca="1">((ABS(K864)*'1D'!$D$6)/(MAX(((F864)+(G864)*(AH864))*(AH864),
            0.000001)*MAX(((((F864)+(G864)*(AH864))*(AH864))/MAX((F864)+2*(AH864)*SQRT(1+(G864)^2),
                    0.000001))^(2/3),
            0.000001)))^2</f>
        <v>4.3358367565141456E-3</v>
      </c>
    </row>
    <row r="865" spans="1:45" x14ac:dyDescent="0.35">
      <c r="A865">
        <v>856</v>
      </c>
      <c r="B865">
        <v>854.99599999999998</v>
      </c>
      <c r="C865">
        <v>616087.42099999997</v>
      </c>
      <c r="D865">
        <v>3097151.9270000001</v>
      </c>
      <c r="E865">
        <v>632.13549999999998</v>
      </c>
      <c r="F865">
        <v>5.2</v>
      </c>
      <c r="G865">
        <v>0</v>
      </c>
      <c r="H865" t="s">
        <v>176</v>
      </c>
      <c r="I865">
        <v>0</v>
      </c>
      <c r="J865" s="5">
        <f t="shared" si="193"/>
        <v>1</v>
      </c>
      <c r="K865" s="5">
        <f t="shared" ca="1" si="194"/>
        <v>50.95</v>
      </c>
      <c r="L865" s="5">
        <f ca="1">IF($A$2=0,
    IFERROR(L864,
        MAX('1D'!$D$16,
            POWER((ABS(K865)^2)/('1D'!$I$5*MAX(F865,
                        0.1)^2),
                1/3))),
    IF(IFERROR(V864,
            0)=0,
        IFERROR(L864,
            MAX('1D'!$D$16,
                POWER((ABS(K865)^2)/('1D'!$I$5*MAX(F865,
                            0.1)^2),
                    1/3))),
        IF(OR(IFERROR(L865,
                    0)=0,
                IFERROR(S864,
                    0)&lt;1,
                IFERROR(S865,
                    0)&lt;1),
            MAX('1D'!$D$16,
                POWER((ABS(K865)^2)/('1D'!$I$5*MAX(F865,
                            0.1)^2),
                    1/3)),
            IF(IFERROR(U865,
                    0)&gt;0,
                MAX('1D'!$D$16,
                    IFERROR(L865,
                        0)+((IFERROR(U865,
                                0))*'1D'!$D$18*IF((IFERROR(S865,
                                    0))&lt;1,
                            1,
                            -1))),
                IF(IFERROR(U865,
                        0)&lt;0,
                    IF(ABS((MAX('1D'!$D$16,
                                    POWER((ABS(K865)^2)/('1D'!$I$5*MAX(F865,
                                                0.1)^2),
                                        1/3)))-IFERROR(L865,
                                0))&gt;'1D'!$D$19,
                        MAX('1D'!$D$16,
                            IF((MAX('1D'!$D$16,
                                        POWER((ABS(K865)^2)/('1D'!$I$5*MAX(F865,
                                                    0.1)^2),
                                            1/3)))&gt;IFERROR(L865,
                                    0),
                                MIN((MAX('1D'!$D$16,
                                            POWER((ABS(K865)^2)/('1D'!$I$5*MAX(F865,
                                                        0.1)^2),
                                                1/3))),
                                    IFERROR(L865,
                                        0)+(MIN(ABS(IFERROR(U865,
                                                    0))*'1D'!$D$18,
                                            ABS((MAX('1D'!$D$16,
                                                        POWER((ABS(K865)^2)/('1D'!$I$5*MAX(F865,
                                                                    0.1)^2),
                                                            1/3)))-IFERROR(L865,
                                                    0))))),
                                MAX((MAX('1D'!$D$16,
                                            POWER((ABS(K865)^2)/('1D'!$I$5*MAX(F865,
                                                        0.1)^2),
                                                1/3))),
                                    IFERROR(L865,
                                        0)-(MIN(ABS(IFERROR(U865,
                                                    0))*'1D'!$D$18,
                                            ABS((MAX('1D'!$D$16,
                                                        POWER((ABS(K865)^2)/('1D'!$I$5*MAX(F865,
                                                                    0.1)^2),
                                                            1/3)))-IFERROR(L865,
                                                    0))))))),
                        MAX('1D'!$D$16,
                            POWER((ABS(K865)^2)/('1D'!$I$5*MAX(F865,
                                        0.1)^2),
                                1/3))),
                    MAX('1D'!$D$16,
                        IFERROR(L865,
                            0)))))))</f>
        <v>2.0411692021517887</v>
      </c>
      <c r="M865" s="5">
        <f t="shared" ca="1" si="182"/>
        <v>10.614079851189301</v>
      </c>
      <c r="N865" s="5">
        <f t="shared" ca="1" si="183"/>
        <v>1.1434704692804873</v>
      </c>
      <c r="O865" s="5">
        <f t="shared" ca="1" si="184"/>
        <v>4.8002276894771132</v>
      </c>
      <c r="P865" s="5">
        <f t="shared" ca="1" si="185"/>
        <v>634.17666920215174</v>
      </c>
      <c r="Q865" s="5">
        <f ca="1">P865+((ABS(K865)/MAX(((F865)+(G865)*(L865))*(L865),
            0.000001))^2)/(2*'1D'!$I$5)</f>
        <v>635.35109253909479</v>
      </c>
      <c r="R865" s="5">
        <f ca="1">((ABS(K865)*'1D'!$D$6)/(MAX(((F865)+(G865)*(L865))*(L865),
            0.000001)*MAX(((((F865)+(G865)*(L865))*(L865))/MAX((F865)+2*(L865)*SQRT(1+(G865)^2),
                    0.000001))^(2/3),
            0.000001)))^2</f>
        <v>4.3358367565141456E-3</v>
      </c>
      <c r="S865" s="5">
        <f ca="1">ABS(ABS(K865)/MAX(((F865)+(G865)*(L865))*(L865),
        0.000001))/SQRT('1D'!$I$5*MAX((((F865)+(G865)*(L865))*(L865))/MAX((F865)+2*(G865)*(L865),
            0.000001),
        0.000001))</f>
        <v>1.0727235886044055</v>
      </c>
      <c r="T865" s="5">
        <f ca="1">((F865)*(L865)^2)/2+(G865)*(L865)^3/3+(ABS(K865)^2)/('1D'!$I$5*MAX(((F865)+(G865)*(L865))*(L865),
        0.000001))</f>
        <v>35.763412605541333</v>
      </c>
      <c r="U865" s="5">
        <f ca="1">IF($A$2=0,
    0,
    IFERROR(Q864-(((R864+R865)/2)*J865)-(IF(O864&gt;O865,
                '1D'!$D$8*((O864^2-O865^2)/(2*'1D'!$I$5)),
                '1D'!$D$9*((O865^2-O864^2)/(2*'1D'!$I$5)))+('1D'!$D$10*(ABS(I865)/90)*(MAX(O864^2,
                        O865^2)/(2*'1D'!$I$5))))-Q865,
        0))</f>
        <v>-3.8358367564796936E-3</v>
      </c>
      <c r="V865" s="5">
        <f ca="1">IF($A$2=0,
    1,
    IF(IFERROR(V864,
            0)=0,
        0,
        IFERROR(IF(ROUND(S865,
                    3)=1,
                1,
                IF(AND(ABS(U865)&lt;'1D'!$D$19,
                        S865&gt;1),
                    1,
                    0)),
            0)))</f>
        <v>0</v>
      </c>
      <c r="W865" s="5">
        <f ca="1">IF($A$2=0,
    MAX(MAX('1D'!$D$16,
            MAX('1D'!$D$16,
                POWER((ABS(K865)^2)/('1D'!$I$5*MAX(F865,
                            0.1)^2),
                    1/3))),
        IFERROR(W1396,
            MAX(MAX('1D'!$D$16,
                    MAX('1D'!$D$16,
                        POWER((ABS(K865)^2)/('1D'!$I$5*MAX(F865,
                                    0.1)^2),
                            1/3))),
                ($L$2)-E1396))),
    IF(IFERROR(AG866,
            0)=0,
        MAX(MAX('1D'!$D$16,
                MAX('1D'!$D$16,
                    POWER((ABS(K865)^2)/('1D'!$I$5*MAX(F865,
                                0.1)^2),
                        1/3))),
            IFERROR(W1396,
                MAX(MAX('1D'!$D$16,
                        MAX('1D'!$D$16,
                            POWER((ABS(K865)^2)/('1D'!$I$5*MAX(F865,
                                        0.1)^2),
                                1/3))),
                    ($L$2)-E1396))),
        IF(IFERROR(W865,
                0)=0,
            MAX(MAX('1D'!$D$16,
                    MAX('1D'!$D$16,
                        POWER((ABS(K865)^2)/('1D'!$I$5*MAX(F865,
                                    0.1)^2),
                            1/3))),
                IFERROR(W1396,
                    MAX(MAX('1D'!$D$16,
                            MAX('1D'!$D$16,
                                POWER((ABS(K865)^2)/('1D'!$I$5*MAX(F865,
                                            0.1)^2),
                                    1/3))),
                        ($L$2)-E1396))),
            IF(OR(IFERROR(AD865,
                        0)&gt;=1,
                    IFERROR(AD866,
                        0)&gt;=1),
                MAX('1D'!$D$16,
                    MAX('1D'!$D$16,
                        POWER((ABS(K865)^2)/('1D'!$I$5*MAX(F865,
                                    0.1)^2),
                            1/3))),
                IF(ABS(IFERROR(AF865,
                            0))&lt;'1D'!$D$19,
                    MAX(MAX('1D'!$D$16,
                            MAX('1D'!$D$16,
                                POWER((ABS(K865)^2)/('1D'!$I$5*MAX(F865,
                                            0.1)^2),
                                    1/3))),
                        IFERROR(W865,
                            0)),
                    MAX(MAX('1D'!$D$16,
                            MAX('1D'!$D$16,
                                POWER((ABS(K865)^2)/('1D'!$I$5*MAX(F865,
                                            0.1)^2),
                                    1/3))),
                        (IFERROR(W865,
                                0))+((IFERROR(AF865,
                                    0))*'1D'!$D$18)))))))</f>
        <v>2.1389677043987478</v>
      </c>
      <c r="X865" s="5">
        <f t="shared" ca="1" si="186"/>
        <v>11.122632062873489</v>
      </c>
      <c r="Y865" s="5">
        <f t="shared" ca="1" si="187"/>
        <v>1.1735290000551568</v>
      </c>
      <c r="Z865" s="5">
        <f t="shared" ca="1" si="188"/>
        <v>4.5807502857230418</v>
      </c>
      <c r="AA865" s="5">
        <f t="shared" ca="1" si="189"/>
        <v>634.27446770439872</v>
      </c>
      <c r="AB865" s="5">
        <f ca="1">AA865+((ABS(K865)/MAX(((F865)+(G865)*(W865))*(W865),
            0.000001))^2)/(2*'1D'!$I$5)</f>
        <v>635.34395155659809</v>
      </c>
      <c r="AC865" s="5">
        <f ca="1">((ABS(K865)*'1D'!$D$6)/(MAX(((F865)+(G865)*(W865))*(W865),
            0.000001)*MAX(((((F865)+(G865)*(W865))*(W865))/MAX((F865)+2*(W865)*SQRT(1+(G865)^2),
                    0.000001))^(2/3),
            0.000001)))^2</f>
        <v>3.8141460404132466E-3</v>
      </c>
      <c r="AD865" s="5">
        <f ca="1">ABS(ABS(K865)/MAX(((F865)+(G865)*(W865))*(W865),
        0.000001))/SQRT('1D'!$I$5*MAX((((F865)+(G865)*(W865))*(W865))/MAX((F865)+2*(G865)*(W865),
            0.000001),
        0.000001))</f>
        <v>1.0000000000000004</v>
      </c>
      <c r="AE865" s="5">
        <f ca="1">((F865)*(W865)^2)/2+(G865)*(W865)^3/3+(ABS(K865)^2)/('1D'!$I$5*MAX(((F865)+(G865)*(W865))*(W865),
        0.000001))</f>
        <v>35.686426155594638</v>
      </c>
      <c r="AF865" s="5">
        <f ca="1">IF($A$2=0,
    0,
    IFERROR(AB866+(((AC865+AC866)/2)*J866)+(IF(Z865&gt;Z866,
                '1D'!$D$8*((Z865^2-Z866^2)/(2*'1D'!$I$5)),
                '1D'!$D$9*((Z866^2-Z865^2)/(2*'1D'!$I$5)))+('1D'!$D$10*(ABS(I866)/90)*(MAX(Z865^2,
                        Z866^2)/(2*'1D'!$I$5))))-AB865,
        0))</f>
        <v>3.4157470064428708E-3</v>
      </c>
      <c r="AG865" s="5">
        <f ca="1">IF($A$2=0,
    1,
    IF(IFERROR(AG866,
            0)=0,
        0,
        IFERROR(IF(OR(ROUND(AD865,
                        3)&gt;=1,
                    AND(ABS(AF865)&lt;'1D'!$D$19,
                        AD865&lt;1)),
                1,
                0),
            0)))</f>
        <v>1</v>
      </c>
      <c r="AH865" s="5">
        <f ca="1">IFERROR(IF('1D'!V32="Supercritical",
        MAX('1D'!$D$16,
            IFERROR(L865,
                MAX('1D'!$D$16,
                    POWER((ABS(K865)^2)/('1D'!$I$5*MAX(F865,
                                0.1)^2),
                        1/3)))),
        IF('1D'!V32="Subcritical",
            MAX('1D'!$D$16,
                IFERROR(W865,
                    MAX('1D'!$D$16,
                        POWER((ABS(K865)^2)/('1D'!$I$5*MAX(F865,
                                    0.1)^2),
                            1/3)))),
            IF(IFERROR(T865,
                    -1E+99)&gt;=IFERROR(AE865,
                    -1E+99),
                MAX('1D'!$D$16,
                    IFERROR(L865,
                        MAX('1D'!$D$16,
                            POWER((ABS(K865)^2)/('1D'!$I$5*MAX(F865,
                                        0.1)^2),
                                1/3)))),
                MAX('1D'!$D$16,
                    IFERROR(W865,
                        MAX('1D'!$D$16,
                            POWER((ABS(K865)^2)/('1D'!$I$5*MAX(F865,
                                        0.1)^2),
                                1/3))))))),
    MAX('1D'!$D$16,
        POWER((ABS(K865)^2)/('1D'!$I$5*MAX(F865,
                    0.1)^2),
            1/3)))</f>
        <v>2.0411692021517887</v>
      </c>
      <c r="AI865" s="5">
        <f t="shared" ca="1" si="190"/>
        <v>634.17666920215174</v>
      </c>
      <c r="AJ865" s="5">
        <f ca="1">AI865+((ABS(K865)/MAX(((F865)+(G865)*(AH865))*(AH865),
            0.000001))^2)/(2*'1D'!$I$5)</f>
        <v>635.35109253909479</v>
      </c>
      <c r="AM865">
        <v>0</v>
      </c>
      <c r="AN865">
        <v>0</v>
      </c>
      <c r="AO865" s="5">
        <f t="shared" si="191"/>
        <v>0</v>
      </c>
      <c r="AP865" s="5">
        <f t="shared" si="195"/>
        <v>0</v>
      </c>
      <c r="AQ865" s="5">
        <f ca="1">ABS(ABS(K865)/MAX(((F865)+(G865)*(AH865))*(AH865),
        0.000001))/SQRT('1D'!$I$5*MAX((((F865)+(G865)*(AH865))*(AH865))/MAX((F865)+2*(G865)*(AH865),
            0.000001),
        0.000001))</f>
        <v>1.0727235886044055</v>
      </c>
      <c r="AR865" s="5" t="str">
        <f t="shared" ca="1" si="192"/>
        <v>Supercritical</v>
      </c>
      <c r="AS865" s="5">
        <f ca="1">((ABS(K865)*'1D'!$D$6)/(MAX(((F865)+(G865)*(AH865))*(AH865),
            0.000001)*MAX(((((F865)+(G865)*(AH865))*(AH865))/MAX((F865)+2*(AH865)*SQRT(1+(G865)^2),
                    0.000001))^(2/3),
            0.000001)))^2</f>
        <v>4.3358367565141456E-3</v>
      </c>
    </row>
    <row r="866" spans="1:45" x14ac:dyDescent="0.35">
      <c r="A866">
        <v>857</v>
      </c>
      <c r="B866">
        <v>855.99599999999998</v>
      </c>
      <c r="C866">
        <v>616087.37899999996</v>
      </c>
      <c r="D866">
        <v>3097150.9279999998</v>
      </c>
      <c r="E866">
        <v>632.13499999999999</v>
      </c>
      <c r="F866">
        <v>5.2</v>
      </c>
      <c r="G866">
        <v>0</v>
      </c>
      <c r="H866" t="s">
        <v>176</v>
      </c>
      <c r="I866">
        <v>5.7000000000000002E-2</v>
      </c>
      <c r="J866" s="5">
        <f t="shared" si="193"/>
        <v>1</v>
      </c>
      <c r="K866" s="5">
        <f t="shared" ca="1" si="194"/>
        <v>50.95</v>
      </c>
      <c r="L866" s="5">
        <f ca="1">IF($A$2=0,
    IFERROR(L865,
        MAX('1D'!$D$16,
            POWER((ABS(K866)^2)/('1D'!$I$5*MAX(F866,
                        0.1)^2),
                1/3))),
    IF(IFERROR(V865,
            0)=0,
        IFERROR(L865,
            MAX('1D'!$D$16,
                POWER((ABS(K866)^2)/('1D'!$I$5*MAX(F866,
                            0.1)^2),
                    1/3))),
        IF(OR(IFERROR(L866,
                    0)=0,
                IFERROR(S865,
                    0)&lt;1,
                IFERROR(S866,
                    0)&lt;1),
            MAX('1D'!$D$16,
                POWER((ABS(K866)^2)/('1D'!$I$5*MAX(F866,
                            0.1)^2),
                    1/3)),
            IF(IFERROR(U866,
                    0)&gt;0,
                MAX('1D'!$D$16,
                    IFERROR(L866,
                        0)+((IFERROR(U866,
                                0))*'1D'!$D$18*IF((IFERROR(S866,
                                    0))&lt;1,
                            1,
                            -1))),
                IF(IFERROR(U866,
                        0)&lt;0,
                    IF(ABS((MAX('1D'!$D$16,
                                    POWER((ABS(K866)^2)/('1D'!$I$5*MAX(F866,
                                                0.1)^2),
                                        1/3)))-IFERROR(L866,
                                0))&gt;'1D'!$D$19,
                        MAX('1D'!$D$16,
                            IF((MAX('1D'!$D$16,
                                        POWER((ABS(K866)^2)/('1D'!$I$5*MAX(F866,
                                                    0.1)^2),
                                            1/3)))&gt;IFERROR(L866,
                                    0),
                                MIN((MAX('1D'!$D$16,
                                            POWER((ABS(K866)^2)/('1D'!$I$5*MAX(F866,
                                                        0.1)^2),
                                                1/3))),
                                    IFERROR(L866,
                                        0)+(MIN(ABS(IFERROR(U866,
                                                    0))*'1D'!$D$18,
                                            ABS((MAX('1D'!$D$16,
                                                        POWER((ABS(K866)^2)/('1D'!$I$5*MAX(F866,
                                                                    0.1)^2),
                                                            1/3)))-IFERROR(L866,
                                                    0))))),
                                MAX((MAX('1D'!$D$16,
                                            POWER((ABS(K866)^2)/('1D'!$I$5*MAX(F866,
                                                        0.1)^2),
                                                1/3))),
                                    IFERROR(L866,
                                        0)-(MIN(ABS(IFERROR(U866,
                                                    0))*'1D'!$D$18,
                                            ABS((MAX('1D'!$D$16,
                                                        POWER((ABS(K866)^2)/('1D'!$I$5*MAX(F866,
                                                                    0.1)^2),
                                                            1/3)))-IFERROR(L866,
                                                    0))))))),
                        MAX('1D'!$D$16,
                            POWER((ABS(K866)^2)/('1D'!$I$5*MAX(F866,
                                        0.1)^2),
                                1/3))),
                    MAX('1D'!$D$16,
                        IFERROR(L866,
                            0)))))))</f>
        <v>2.0411692021517887</v>
      </c>
      <c r="M866" s="5">
        <f t="shared" ca="1" si="182"/>
        <v>10.614079851189301</v>
      </c>
      <c r="N866" s="5">
        <f t="shared" ca="1" si="183"/>
        <v>1.1434704692804873</v>
      </c>
      <c r="O866" s="5">
        <f t="shared" ca="1" si="184"/>
        <v>4.8002276894771132</v>
      </c>
      <c r="P866" s="5">
        <f t="shared" ca="1" si="185"/>
        <v>634.17616920215175</v>
      </c>
      <c r="Q866" s="5">
        <f ca="1">P866+((ABS(K866)/MAX(((F866)+(G866)*(L866))*(L866),
            0.000001))^2)/(2*'1D'!$I$5)</f>
        <v>635.35059253909481</v>
      </c>
      <c r="R866" s="5">
        <f ca="1">((ABS(K866)*'1D'!$D$6)/(MAX(((F866)+(G866)*(L866))*(L866),
            0.000001)*MAX(((((F866)+(G866)*(L866))*(L866))/MAX((F866)+2*(L866)*SQRT(1+(G866)^2),
                    0.000001))^(2/3),
            0.000001)))^2</f>
        <v>4.3358367565141456E-3</v>
      </c>
      <c r="S866" s="5">
        <f ca="1">ABS(ABS(K866)/MAX(((F866)+(G866)*(L866))*(L866),
        0.000001))/SQRT('1D'!$I$5*MAX((((F866)+(G866)*(L866))*(L866))/MAX((F866)+2*(G866)*(L866),
            0.000001),
        0.000001))</f>
        <v>1.0727235886044055</v>
      </c>
      <c r="T866" s="5">
        <f ca="1">((F866)*(L866)^2)/2+(G866)*(L866)^3/3+(ABS(K866)^2)/('1D'!$I$5*MAX(((F866)+(G866)*(L866))*(L866),
        0.000001))</f>
        <v>35.763412605541333</v>
      </c>
      <c r="U866" s="5">
        <f ca="1">IF($A$2=0,
    0,
    IFERROR(Q865-(((R865+R866)/2)*J866)-(IF(O865&gt;O866,
                '1D'!$D$8*((O865^2-O866^2)/(2*'1D'!$I$5)),
                '1D'!$D$9*((O866^2-O865^2)/(2*'1D'!$I$5)))+('1D'!$D$10*(ABS(I866)/90)*(MAX(O865^2,
                        O866^2)/(2*'1D'!$I$5))))-Q866,
        0))</f>
        <v>-3.9474069734524164E-3</v>
      </c>
      <c r="V866" s="5">
        <f ca="1">IF($A$2=0,
    1,
    IF(IFERROR(V865,
            0)=0,
        0,
        IFERROR(IF(ROUND(S866,
                    3)=1,
                1,
                IF(AND(ABS(U866)&lt;'1D'!$D$19,
                        S866&gt;1),
                    1,
                    0)),
            0)))</f>
        <v>0</v>
      </c>
      <c r="W866" s="5">
        <f ca="1">IF($A$2=0,
    MAX(MAX('1D'!$D$16,
            MAX('1D'!$D$16,
                POWER((ABS(K866)^2)/('1D'!$I$5*MAX(F866,
                            0.1)^2),
                    1/3))),
        IFERROR(W1396,
            MAX(MAX('1D'!$D$16,
                    MAX('1D'!$D$16,
                        POWER((ABS(K866)^2)/('1D'!$I$5*MAX(F866,
                                    0.1)^2),
                            1/3))),
                ($L$2)-E1396))),
    IF(IFERROR(AG867,
            0)=0,
        MAX(MAX('1D'!$D$16,
                MAX('1D'!$D$16,
                    POWER((ABS(K866)^2)/('1D'!$I$5*MAX(F866,
                                0.1)^2),
                        1/3))),
            IFERROR(W1396,
                MAX(MAX('1D'!$D$16,
                        MAX('1D'!$D$16,
                            POWER((ABS(K866)^2)/('1D'!$I$5*MAX(F866,
                                        0.1)^2),
                                1/3))),
                    ($L$2)-E1396))),
        IF(IFERROR(W866,
                0)=0,
            MAX(MAX('1D'!$D$16,
                    MAX('1D'!$D$16,
                        POWER((ABS(K866)^2)/('1D'!$I$5*MAX(F866,
                                    0.1)^2),
                            1/3))),
                IFERROR(W1396,
                    MAX(MAX('1D'!$D$16,
                            MAX('1D'!$D$16,
                                POWER((ABS(K866)^2)/('1D'!$I$5*MAX(F866,
                                            0.1)^2),
                                    1/3))),
                        ($L$2)-E1396))),
            IF(OR(IFERROR(AD866,
                        0)&gt;=1,
                    IFERROR(AD867,
                        0)&gt;=1),
                MAX('1D'!$D$16,
                    MAX('1D'!$D$16,
                        POWER((ABS(K866)^2)/('1D'!$I$5*MAX(F866,
                                    0.1)^2),
                            1/3))),
                IF(ABS(IFERROR(AF866,
                            0))&lt;'1D'!$D$19,
                    MAX(MAX('1D'!$D$16,
                            MAX('1D'!$D$16,
                                POWER((ABS(K866)^2)/('1D'!$I$5*MAX(F866,
                                            0.1)^2),
                                    1/3))),
                        IFERROR(W866,
                            0)),
                    MAX(MAX('1D'!$D$16,
                            MAX('1D'!$D$16,
                                POWER((ABS(K866)^2)/('1D'!$I$5*MAX(F866,
                                            0.1)^2),
                                    1/3))),
                        (IFERROR(W866,
                                0))+((IFERROR(AF866,
                                    0))*'1D'!$D$18)))))))</f>
        <v>2.1389677043987478</v>
      </c>
      <c r="X866" s="5">
        <f t="shared" ca="1" si="186"/>
        <v>11.122632062873489</v>
      </c>
      <c r="Y866" s="5">
        <f t="shared" ca="1" si="187"/>
        <v>1.1735290000551568</v>
      </c>
      <c r="Z866" s="5">
        <f t="shared" ca="1" si="188"/>
        <v>4.5807502857230418</v>
      </c>
      <c r="AA866" s="5">
        <f t="shared" ca="1" si="189"/>
        <v>634.27396770439873</v>
      </c>
      <c r="AB866" s="5">
        <f ca="1">AA866+((ABS(K866)/MAX(((F866)+(G866)*(W866))*(W866),
            0.000001))^2)/(2*'1D'!$I$5)</f>
        <v>635.3434515565981</v>
      </c>
      <c r="AC866" s="5">
        <f ca="1">((ABS(K866)*'1D'!$D$6)/(MAX(((F866)+(G866)*(W866))*(W866),
            0.000001)*MAX(((((F866)+(G866)*(W866))*(W866))/MAX((F866)+2*(W866)*SQRT(1+(G866)^2),
                    0.000001))^(2/3),
            0.000001)))^2</f>
        <v>3.8141460404132466E-3</v>
      </c>
      <c r="AD866" s="5">
        <f ca="1">ABS(ABS(K866)/MAX(((F866)+(G866)*(W866))*(W866),
        0.000001))/SQRT('1D'!$I$5*MAX((((F866)+(G866)*(W866))*(W866))/MAX((F866)+2*(G866)*(W866),
            0.000001),
        0.000001))</f>
        <v>1.0000000000000004</v>
      </c>
      <c r="AE866" s="5">
        <f ca="1">((F866)*(W866)^2)/2+(G866)*(W866)^3/3+(ABS(K866)^2)/('1D'!$I$5*MAX(((F866)+(G866)*(W866))*(W866),
        0.000001))</f>
        <v>35.686426155594638</v>
      </c>
      <c r="AF866" s="5">
        <f ca="1">IF($A$2=0,
    0,
    IFERROR(AB867+(((AC866+AC867)/2)*J867)+(IF(Z866&gt;Z867,
                '1D'!$D$8*((Z866^2-Z867^2)/(2*'1D'!$I$5)),
                '1D'!$D$9*((Z867^2-Z866^2)/(2*'1D'!$I$5)))+('1D'!$D$10*(ABS(I867)/90)*(MAX(Z866^2,
                        Z867^2)/(2*'1D'!$I$5))))-AB866,
        0))</f>
        <v>3.4157470064428708E-3</v>
      </c>
      <c r="AG866" s="5">
        <f ca="1">IF($A$2=0,
    1,
    IF(IFERROR(AG867,
            0)=0,
        0,
        IFERROR(IF(OR(ROUND(AD866,
                        3)&gt;=1,
                    AND(ABS(AF866)&lt;'1D'!$D$19,
                        AD866&lt;1)),
                1,
                0),
            0)))</f>
        <v>1</v>
      </c>
      <c r="AH866" s="5">
        <f ca="1">IFERROR(IF('1D'!V32="Supercritical",
        MAX('1D'!$D$16,
            IFERROR(L866,
                MAX('1D'!$D$16,
                    POWER((ABS(K866)^2)/('1D'!$I$5*MAX(F866,
                                0.1)^2),
                        1/3)))),
        IF('1D'!V32="Subcritical",
            MAX('1D'!$D$16,
                IFERROR(W866,
                    MAX('1D'!$D$16,
                        POWER((ABS(K866)^2)/('1D'!$I$5*MAX(F866,
                                    0.1)^2),
                            1/3)))),
            IF(IFERROR(T866,
                    -1E+99)&gt;=IFERROR(AE866,
                    -1E+99),
                MAX('1D'!$D$16,
                    IFERROR(L866,
                        MAX('1D'!$D$16,
                            POWER((ABS(K866)^2)/('1D'!$I$5*MAX(F866,
                                        0.1)^2),
                                1/3)))),
                MAX('1D'!$D$16,
                    IFERROR(W866,
                        MAX('1D'!$D$16,
                            POWER((ABS(K866)^2)/('1D'!$I$5*MAX(F866,
                                        0.1)^2),
                                1/3))))))),
    MAX('1D'!$D$16,
        POWER((ABS(K866)^2)/('1D'!$I$5*MAX(F866,
                    0.1)^2),
            1/3)))</f>
        <v>2.0411692021517887</v>
      </c>
      <c r="AI866" s="5">
        <f t="shared" ca="1" si="190"/>
        <v>634.17616920215175</v>
      </c>
      <c r="AJ866" s="5">
        <f ca="1">AI866+((ABS(K866)/MAX(((F866)+(G866)*(AH866))*(AH866),
            0.000001))^2)/(2*'1D'!$I$5)</f>
        <v>635.35059253909481</v>
      </c>
      <c r="AM866">
        <v>0</v>
      </c>
      <c r="AN866">
        <v>0</v>
      </c>
      <c r="AO866" s="5">
        <f t="shared" si="191"/>
        <v>0</v>
      </c>
      <c r="AP866" s="5">
        <f t="shared" si="195"/>
        <v>0</v>
      </c>
      <c r="AQ866" s="5">
        <f ca="1">ABS(ABS(K866)/MAX(((F866)+(G866)*(AH866))*(AH866),
        0.000001))/SQRT('1D'!$I$5*MAX((((F866)+(G866)*(AH866))*(AH866))/MAX((F866)+2*(G866)*(AH866),
            0.000001),
        0.000001))</f>
        <v>1.0727235886044055</v>
      </c>
      <c r="AR866" s="5" t="str">
        <f t="shared" ca="1" si="192"/>
        <v>Supercritical</v>
      </c>
      <c r="AS866" s="5">
        <f ca="1">((ABS(K866)*'1D'!$D$6)/(MAX(((F866)+(G866)*(AH866))*(AH866),
            0.000001)*MAX(((((F866)+(G866)*(AH866))*(AH866))/MAX((F866)+2*(AH866)*SQRT(1+(G866)^2),
                    0.000001))^(2/3),
            0.000001)))^2</f>
        <v>4.3358367565141456E-3</v>
      </c>
    </row>
    <row r="867" spans="1:45" x14ac:dyDescent="0.35">
      <c r="A867">
        <v>858</v>
      </c>
      <c r="B867">
        <v>856.99599999999998</v>
      </c>
      <c r="C867">
        <v>616087.33600000001</v>
      </c>
      <c r="D867">
        <v>3097149.929</v>
      </c>
      <c r="E867">
        <v>632.1345</v>
      </c>
      <c r="F867">
        <v>5.2</v>
      </c>
      <c r="G867">
        <v>0</v>
      </c>
      <c r="H867" t="s">
        <v>176</v>
      </c>
      <c r="I867">
        <v>5.7000000000000002E-2</v>
      </c>
      <c r="J867" s="5">
        <f t="shared" si="193"/>
        <v>1</v>
      </c>
      <c r="K867" s="5">
        <f t="shared" ca="1" si="194"/>
        <v>50.95</v>
      </c>
      <c r="L867" s="5">
        <f ca="1">IF($A$2=0,
    IFERROR(L866,
        MAX('1D'!$D$16,
            POWER((ABS(K867)^2)/('1D'!$I$5*MAX(F867,
                        0.1)^2),
                1/3))),
    IF(IFERROR(V866,
            0)=0,
        IFERROR(L866,
            MAX('1D'!$D$16,
                POWER((ABS(K867)^2)/('1D'!$I$5*MAX(F867,
                            0.1)^2),
                    1/3))),
        IF(OR(IFERROR(L867,
                    0)=0,
                IFERROR(S866,
                    0)&lt;1,
                IFERROR(S867,
                    0)&lt;1),
            MAX('1D'!$D$16,
                POWER((ABS(K867)^2)/('1D'!$I$5*MAX(F867,
                            0.1)^2),
                    1/3)),
            IF(IFERROR(U867,
                    0)&gt;0,
                MAX('1D'!$D$16,
                    IFERROR(L867,
                        0)+((IFERROR(U867,
                                0))*'1D'!$D$18*IF((IFERROR(S867,
                                    0))&lt;1,
                            1,
                            -1))),
                IF(IFERROR(U867,
                        0)&lt;0,
                    IF(ABS((MAX('1D'!$D$16,
                                    POWER((ABS(K867)^2)/('1D'!$I$5*MAX(F867,
                                                0.1)^2),
                                        1/3)))-IFERROR(L867,
                                0))&gt;'1D'!$D$19,
                        MAX('1D'!$D$16,
                            IF((MAX('1D'!$D$16,
                                        POWER((ABS(K867)^2)/('1D'!$I$5*MAX(F867,
                                                    0.1)^2),
                                            1/3)))&gt;IFERROR(L867,
                                    0),
                                MIN((MAX('1D'!$D$16,
                                            POWER((ABS(K867)^2)/('1D'!$I$5*MAX(F867,
                                                        0.1)^2),
                                                1/3))),
                                    IFERROR(L867,
                                        0)+(MIN(ABS(IFERROR(U867,
                                                    0))*'1D'!$D$18,
                                            ABS((MAX('1D'!$D$16,
                                                        POWER((ABS(K867)^2)/('1D'!$I$5*MAX(F867,
                                                                    0.1)^2),
                                                            1/3)))-IFERROR(L867,
                                                    0))))),
                                MAX((MAX('1D'!$D$16,
                                            POWER((ABS(K867)^2)/('1D'!$I$5*MAX(F867,
                                                        0.1)^2),
                                                1/3))),
                                    IFERROR(L867,
                                        0)-(MIN(ABS(IFERROR(U867,
                                                    0))*'1D'!$D$18,
                                            ABS((MAX('1D'!$D$16,
                                                        POWER((ABS(K867)^2)/('1D'!$I$5*MAX(F867,
                                                                    0.1)^2),
                                                            1/3)))-IFERROR(L867,
                                                    0))))))),
                        MAX('1D'!$D$16,
                            POWER((ABS(K867)^2)/('1D'!$I$5*MAX(F867,
                                        0.1)^2),
                                1/3))),
                    MAX('1D'!$D$16,
                        IFERROR(L867,
                            0)))))))</f>
        <v>2.0411692021517887</v>
      </c>
      <c r="M867" s="5">
        <f t="shared" ca="1" si="182"/>
        <v>10.614079851189301</v>
      </c>
      <c r="N867" s="5">
        <f t="shared" ca="1" si="183"/>
        <v>1.1434704692804873</v>
      </c>
      <c r="O867" s="5">
        <f t="shared" ca="1" si="184"/>
        <v>4.8002276894771132</v>
      </c>
      <c r="P867" s="5">
        <f t="shared" ca="1" si="185"/>
        <v>634.17566920215177</v>
      </c>
      <c r="Q867" s="5">
        <f ca="1">P867+((ABS(K867)/MAX(((F867)+(G867)*(L867))*(L867),
            0.000001))^2)/(2*'1D'!$I$5)</f>
        <v>635.35009253909482</v>
      </c>
      <c r="R867" s="5">
        <f ca="1">((ABS(K867)*'1D'!$D$6)/(MAX(((F867)+(G867)*(L867))*(L867),
            0.000001)*MAX(((((F867)+(G867)*(L867))*(L867))/MAX((F867)+2*(L867)*SQRT(1+(G867)^2),
                    0.000001))^(2/3),
            0.000001)))^2</f>
        <v>4.3358367565141456E-3</v>
      </c>
      <c r="S867" s="5">
        <f ca="1">ABS(ABS(K867)/MAX(((F867)+(G867)*(L867))*(L867),
        0.000001))/SQRT('1D'!$I$5*MAX((((F867)+(G867)*(L867))*(L867))/MAX((F867)+2*(G867)*(L867),
            0.000001),
        0.000001))</f>
        <v>1.0727235886044055</v>
      </c>
      <c r="T867" s="5">
        <f ca="1">((F867)*(L867)^2)/2+(G867)*(L867)^3/3+(ABS(K867)^2)/('1D'!$I$5*MAX(((F867)+(G867)*(L867))*(L867),
        0.000001))</f>
        <v>35.763412605541333</v>
      </c>
      <c r="U867" s="5">
        <f ca="1">IF($A$2=0,
    0,
    IFERROR(Q866-(((R866+R867)/2)*J867)-(IF(O866&gt;O867,
                '1D'!$D$8*((O866^2-O867^2)/(2*'1D'!$I$5)),
                '1D'!$D$9*((O867^2-O866^2)/(2*'1D'!$I$5)))+('1D'!$D$10*(ABS(I867)/90)*(MAX(O866^2,
                        O867^2)/(2*'1D'!$I$5))))-Q867,
        0))</f>
        <v>-3.9474069734524164E-3</v>
      </c>
      <c r="V867" s="5">
        <f ca="1">IF($A$2=0,
    1,
    IF(IFERROR(V866,
            0)=0,
        0,
        IFERROR(IF(ROUND(S867,
                    3)=1,
                1,
                IF(AND(ABS(U867)&lt;'1D'!$D$19,
                        S867&gt;1),
                    1,
                    0)),
            0)))</f>
        <v>0</v>
      </c>
      <c r="W867" s="5">
        <f ca="1">IF($A$2=0,
    MAX(MAX('1D'!$D$16,
            MAX('1D'!$D$16,
                POWER((ABS(K867)^2)/('1D'!$I$5*MAX(F867,
                            0.1)^2),
                    1/3))),
        IFERROR(W1396,
            MAX(MAX('1D'!$D$16,
                    MAX('1D'!$D$16,
                        POWER((ABS(K867)^2)/('1D'!$I$5*MAX(F867,
                                    0.1)^2),
                            1/3))),
                ($L$2)-E1396))),
    IF(IFERROR(AG868,
            0)=0,
        MAX(MAX('1D'!$D$16,
                MAX('1D'!$D$16,
                    POWER((ABS(K867)^2)/('1D'!$I$5*MAX(F867,
                                0.1)^2),
                        1/3))),
            IFERROR(W1396,
                MAX(MAX('1D'!$D$16,
                        MAX('1D'!$D$16,
                            POWER((ABS(K867)^2)/('1D'!$I$5*MAX(F867,
                                        0.1)^2),
                                1/3))),
                    ($L$2)-E1396))),
        IF(IFERROR(W867,
                0)=0,
            MAX(MAX('1D'!$D$16,
                    MAX('1D'!$D$16,
                        POWER((ABS(K867)^2)/('1D'!$I$5*MAX(F867,
                                    0.1)^2),
                            1/3))),
                IFERROR(W1396,
                    MAX(MAX('1D'!$D$16,
                            MAX('1D'!$D$16,
                                POWER((ABS(K867)^2)/('1D'!$I$5*MAX(F867,
                                            0.1)^2),
                                    1/3))),
                        ($L$2)-E1396))),
            IF(OR(IFERROR(AD867,
                        0)&gt;=1,
                    IFERROR(AD868,
                        0)&gt;=1),
                MAX('1D'!$D$16,
                    MAX('1D'!$D$16,
                        POWER((ABS(K867)^2)/('1D'!$I$5*MAX(F867,
                                    0.1)^2),
                            1/3))),
                IF(ABS(IFERROR(AF867,
                            0))&lt;'1D'!$D$19,
                    MAX(MAX('1D'!$D$16,
                            MAX('1D'!$D$16,
                                POWER((ABS(K867)^2)/('1D'!$I$5*MAX(F867,
                                            0.1)^2),
                                    1/3))),
                        IFERROR(W867,
                            0)),
                    MAX(MAX('1D'!$D$16,
                            MAX('1D'!$D$16,
                                POWER((ABS(K867)^2)/('1D'!$I$5*MAX(F867,
                                            0.1)^2),
                                    1/3))),
                        (IFERROR(W867,
                                0))+((IFERROR(AF867,
                                    0))*'1D'!$D$18)))))))</f>
        <v>2.1389677043987478</v>
      </c>
      <c r="X867" s="5">
        <f t="shared" ca="1" si="186"/>
        <v>11.122632062873489</v>
      </c>
      <c r="Y867" s="5">
        <f t="shared" ca="1" si="187"/>
        <v>1.1735290000551568</v>
      </c>
      <c r="Z867" s="5">
        <f t="shared" ca="1" si="188"/>
        <v>4.5807502857230418</v>
      </c>
      <c r="AA867" s="5">
        <f t="shared" ca="1" si="189"/>
        <v>634.27346770439874</v>
      </c>
      <c r="AB867" s="5">
        <f ca="1">AA867+((ABS(K867)/MAX(((F867)+(G867)*(W867))*(W867),
            0.000001))^2)/(2*'1D'!$I$5)</f>
        <v>635.34295155659811</v>
      </c>
      <c r="AC867" s="5">
        <f ca="1">((ABS(K867)*'1D'!$D$6)/(MAX(((F867)+(G867)*(W867))*(W867),
            0.000001)*MAX(((((F867)+(G867)*(W867))*(W867))/MAX((F867)+2*(W867)*SQRT(1+(G867)^2),
                    0.000001))^(2/3),
            0.000001)))^2</f>
        <v>3.8141460404132466E-3</v>
      </c>
      <c r="AD867" s="5">
        <f ca="1">ABS(ABS(K867)/MAX(((F867)+(G867)*(W867))*(W867),
        0.000001))/SQRT('1D'!$I$5*MAX((((F867)+(G867)*(W867))*(W867))/MAX((F867)+2*(G867)*(W867),
            0.000001),
        0.000001))</f>
        <v>1.0000000000000004</v>
      </c>
      <c r="AE867" s="5">
        <f ca="1">((F867)*(W867)^2)/2+(G867)*(W867)^3/3+(ABS(K867)^2)/('1D'!$I$5*MAX(((F867)+(G867)*(W867))*(W867),
        0.000001))</f>
        <v>35.686426155594638</v>
      </c>
      <c r="AF867" s="5">
        <f ca="1">IF($A$2=0,
    0,
    IFERROR(AB868+(((AC867+AC868)/2)*J868)+(IF(Z867&gt;Z868,
                '1D'!$D$8*((Z867^2-Z868^2)/(2*'1D'!$I$5)),
                '1D'!$D$9*((Z868^2-Z867^2)/(2*'1D'!$I$5)))+('1D'!$D$10*(ABS(I868)/90)*(MAX(Z867^2,
                        Z868^2)/(2*'1D'!$I$5))))-AB867,
        0))</f>
        <v>3.3103318943403792E-3</v>
      </c>
      <c r="AG867" s="5">
        <f ca="1">IF($A$2=0,
    1,
    IF(IFERROR(AG868,
            0)=0,
        0,
        IFERROR(IF(OR(ROUND(AD867,
                        3)&gt;=1,
                    AND(ABS(AF867)&lt;'1D'!$D$19,
                        AD867&lt;1)),
                1,
                0),
            0)))</f>
        <v>1</v>
      </c>
      <c r="AH867" s="5">
        <f ca="1">IFERROR(IF('1D'!V32="Supercritical",
        MAX('1D'!$D$16,
            IFERROR(L867,
                MAX('1D'!$D$16,
                    POWER((ABS(K867)^2)/('1D'!$I$5*MAX(F867,
                                0.1)^2),
                        1/3)))),
        IF('1D'!V32="Subcritical",
            MAX('1D'!$D$16,
                IFERROR(W867,
                    MAX('1D'!$D$16,
                        POWER((ABS(K867)^2)/('1D'!$I$5*MAX(F867,
                                    0.1)^2),
                            1/3)))),
            IF(IFERROR(T867,
                    -1E+99)&gt;=IFERROR(AE867,
                    -1E+99),
                MAX('1D'!$D$16,
                    IFERROR(L867,
                        MAX('1D'!$D$16,
                            POWER((ABS(K867)^2)/('1D'!$I$5*MAX(F867,
                                        0.1)^2),
                                1/3)))),
                MAX('1D'!$D$16,
                    IFERROR(W867,
                        MAX('1D'!$D$16,
                            POWER((ABS(K867)^2)/('1D'!$I$5*MAX(F867,
                                        0.1)^2),
                                1/3))))))),
    MAX('1D'!$D$16,
        POWER((ABS(K867)^2)/('1D'!$I$5*MAX(F867,
                    0.1)^2),
            1/3)))</f>
        <v>2.0411692021517887</v>
      </c>
      <c r="AI867" s="5">
        <f t="shared" ca="1" si="190"/>
        <v>634.17566920215177</v>
      </c>
      <c r="AJ867" s="5">
        <f ca="1">AI867+((ABS(K867)/MAX(((F867)+(G867)*(AH867))*(AH867),
            0.000001))^2)/(2*'1D'!$I$5)</f>
        <v>635.35009253909482</v>
      </c>
      <c r="AM867">
        <v>0</v>
      </c>
      <c r="AN867">
        <v>0</v>
      </c>
      <c r="AO867" s="5">
        <f t="shared" si="191"/>
        <v>0</v>
      </c>
      <c r="AP867" s="5">
        <f t="shared" si="195"/>
        <v>0</v>
      </c>
      <c r="AQ867" s="5">
        <f ca="1">ABS(ABS(K867)/MAX(((F867)+(G867)*(AH867))*(AH867),
        0.000001))/SQRT('1D'!$I$5*MAX((((F867)+(G867)*(AH867))*(AH867))/MAX((F867)+2*(G867)*(AH867),
            0.000001),
        0.000001))</f>
        <v>1.0727235886044055</v>
      </c>
      <c r="AR867" s="5" t="str">
        <f t="shared" ca="1" si="192"/>
        <v>Supercritical</v>
      </c>
      <c r="AS867" s="5">
        <f ca="1">((ABS(K867)*'1D'!$D$6)/(MAX(((F867)+(G867)*(AH867))*(AH867),
            0.000001)*MAX(((((F867)+(G867)*(AH867))*(AH867))/MAX((F867)+2*(AH867)*SQRT(1+(G867)^2),
                    0.000001))^(2/3),
            0.000001)))^2</f>
        <v>4.3358367565141456E-3</v>
      </c>
    </row>
    <row r="868" spans="1:45" x14ac:dyDescent="0.35">
      <c r="A868">
        <v>859</v>
      </c>
      <c r="B868">
        <v>857.995</v>
      </c>
      <c r="C868">
        <v>616087.29399999999</v>
      </c>
      <c r="D868">
        <v>3097148.93</v>
      </c>
      <c r="E868">
        <v>632.13400000000001</v>
      </c>
      <c r="F868">
        <v>5.2</v>
      </c>
      <c r="G868">
        <v>0</v>
      </c>
      <c r="H868" t="s">
        <v>176</v>
      </c>
      <c r="I868">
        <v>0</v>
      </c>
      <c r="J868" s="5">
        <f t="shared" si="193"/>
        <v>0.99900000000002365</v>
      </c>
      <c r="K868" s="5">
        <f t="shared" ca="1" si="194"/>
        <v>50.95</v>
      </c>
      <c r="L868" s="5">
        <f ca="1">IF($A$2=0,
    IFERROR(L867,
        MAX('1D'!$D$16,
            POWER((ABS(K868)^2)/('1D'!$I$5*MAX(F868,
                        0.1)^2),
                1/3))),
    IF(IFERROR(V867,
            0)=0,
        IFERROR(L867,
            MAX('1D'!$D$16,
                POWER((ABS(K868)^2)/('1D'!$I$5*MAX(F868,
                            0.1)^2),
                    1/3))),
        IF(OR(IFERROR(L868,
                    0)=0,
                IFERROR(S867,
                    0)&lt;1,
                IFERROR(S868,
                    0)&lt;1),
            MAX('1D'!$D$16,
                POWER((ABS(K868)^2)/('1D'!$I$5*MAX(F868,
                            0.1)^2),
                    1/3)),
            IF(IFERROR(U868,
                    0)&gt;0,
                MAX('1D'!$D$16,
                    IFERROR(L868,
                        0)+((IFERROR(U868,
                                0))*'1D'!$D$18*IF((IFERROR(S868,
                                    0))&lt;1,
                            1,
                            -1))),
                IF(IFERROR(U868,
                        0)&lt;0,
                    IF(ABS((MAX('1D'!$D$16,
                                    POWER((ABS(K868)^2)/('1D'!$I$5*MAX(F868,
                                                0.1)^2),
                                        1/3)))-IFERROR(L868,
                                0))&gt;'1D'!$D$19,
                        MAX('1D'!$D$16,
                            IF((MAX('1D'!$D$16,
                                        POWER((ABS(K868)^2)/('1D'!$I$5*MAX(F868,
                                                    0.1)^2),
                                            1/3)))&gt;IFERROR(L868,
                                    0),
                                MIN((MAX('1D'!$D$16,
                                            POWER((ABS(K868)^2)/('1D'!$I$5*MAX(F868,
                                                        0.1)^2),
                                                1/3))),
                                    IFERROR(L868,
                                        0)+(MIN(ABS(IFERROR(U868,
                                                    0))*'1D'!$D$18,
                                            ABS((MAX('1D'!$D$16,
                                                        POWER((ABS(K868)^2)/('1D'!$I$5*MAX(F868,
                                                                    0.1)^2),
                                                            1/3)))-IFERROR(L868,
                                                    0))))),
                                MAX((MAX('1D'!$D$16,
                                            POWER((ABS(K868)^2)/('1D'!$I$5*MAX(F868,
                                                        0.1)^2),
                                                1/3))),
                                    IFERROR(L868,
                                        0)-(MIN(ABS(IFERROR(U868,
                                                    0))*'1D'!$D$18,
                                            ABS((MAX('1D'!$D$16,
                                                        POWER((ABS(K868)^2)/('1D'!$I$5*MAX(F868,
                                                                    0.1)^2),
                                                            1/3)))-IFERROR(L868,
                                                    0))))))),
                        MAX('1D'!$D$16,
                            POWER((ABS(K868)^2)/('1D'!$I$5*MAX(F868,
                                        0.1)^2),
                                1/3))),
                    MAX('1D'!$D$16,
                        IFERROR(L868,
                            0)))))))</f>
        <v>2.0411692021517887</v>
      </c>
      <c r="M868" s="5">
        <f t="shared" ca="1" si="182"/>
        <v>10.614079851189301</v>
      </c>
      <c r="N868" s="5">
        <f t="shared" ca="1" si="183"/>
        <v>1.1434704692804873</v>
      </c>
      <c r="O868" s="5">
        <f t="shared" ca="1" si="184"/>
        <v>4.8002276894771132</v>
      </c>
      <c r="P868" s="5">
        <f t="shared" ca="1" si="185"/>
        <v>634.17516920215178</v>
      </c>
      <c r="Q868" s="5">
        <f ca="1">P868+((ABS(K868)/MAX(((F868)+(G868)*(L868))*(L868),
            0.000001))^2)/(2*'1D'!$I$5)</f>
        <v>635.34959253909483</v>
      </c>
      <c r="R868" s="5">
        <f ca="1">((ABS(K868)*'1D'!$D$6)/(MAX(((F868)+(G868)*(L868))*(L868),
            0.000001)*MAX(((((F868)+(G868)*(L868))*(L868))/MAX((F868)+2*(L868)*SQRT(1+(G868)^2),
                    0.000001))^(2/3),
            0.000001)))^2</f>
        <v>4.3358367565141456E-3</v>
      </c>
      <c r="S868" s="5">
        <f ca="1">ABS(ABS(K868)/MAX(((F868)+(G868)*(L868))*(L868),
        0.000001))/SQRT('1D'!$I$5*MAX((((F868)+(G868)*(L868))*(L868))/MAX((F868)+2*(G868)*(L868),
            0.000001),
        0.000001))</f>
        <v>1.0727235886044055</v>
      </c>
      <c r="T868" s="5">
        <f ca="1">((F868)*(L868)^2)/2+(G868)*(L868)^3/3+(ABS(K868)^2)/('1D'!$I$5*MAX(((F868)+(G868)*(L868))*(L868),
        0.000001))</f>
        <v>35.763412605541333</v>
      </c>
      <c r="U868" s="5">
        <f ca="1">IF($A$2=0,
    0,
    IFERROR(Q867-(((R867+R868)/2)*J868)-(IF(O867&gt;O868,
                '1D'!$D$8*((O867^2-O868^2)/(2*'1D'!$I$5)),
                '1D'!$D$9*((O868^2-O867^2)/(2*'1D'!$I$5)))+('1D'!$D$10*(ABS(I868)/90)*(MAX(O867^2,
                        O868^2)/(2*'1D'!$I$5))))-Q868,
        0))</f>
        <v>-3.8315009197731342E-3</v>
      </c>
      <c r="V868" s="5">
        <f ca="1">IF($A$2=0,
    1,
    IF(IFERROR(V867,
            0)=0,
        0,
        IFERROR(IF(ROUND(S868,
                    3)=1,
                1,
                IF(AND(ABS(U868)&lt;'1D'!$D$19,
                        S868&gt;1),
                    1,
                    0)),
            0)))</f>
        <v>0</v>
      </c>
      <c r="W868" s="5">
        <f ca="1">IF($A$2=0,
    MAX(MAX('1D'!$D$16,
            MAX('1D'!$D$16,
                POWER((ABS(K868)^2)/('1D'!$I$5*MAX(F868,
                            0.1)^2),
                    1/3))),
        IFERROR(W1396,
            MAX(MAX('1D'!$D$16,
                    MAX('1D'!$D$16,
                        POWER((ABS(K868)^2)/('1D'!$I$5*MAX(F868,
                                    0.1)^2),
                            1/3))),
                ($L$2)-E1396))),
    IF(IFERROR(AG869,
            0)=0,
        MAX(MAX('1D'!$D$16,
                MAX('1D'!$D$16,
                    POWER((ABS(K868)^2)/('1D'!$I$5*MAX(F868,
                                0.1)^2),
                        1/3))),
            IFERROR(W1396,
                MAX(MAX('1D'!$D$16,
                        MAX('1D'!$D$16,
                            POWER((ABS(K868)^2)/('1D'!$I$5*MAX(F868,
                                        0.1)^2),
                                1/3))),
                    ($L$2)-E1396))),
        IF(IFERROR(W868,
                0)=0,
            MAX(MAX('1D'!$D$16,
                    MAX('1D'!$D$16,
                        POWER((ABS(K868)^2)/('1D'!$I$5*MAX(F868,
                                    0.1)^2),
                            1/3))),
                IFERROR(W1396,
                    MAX(MAX('1D'!$D$16,
                            MAX('1D'!$D$16,
                                POWER((ABS(K868)^2)/('1D'!$I$5*MAX(F868,
                                            0.1)^2),
                                    1/3))),
                        ($L$2)-E1396))),
            IF(OR(IFERROR(AD868,
                        0)&gt;=1,
                    IFERROR(AD869,
                        0)&gt;=1),
                MAX('1D'!$D$16,
                    MAX('1D'!$D$16,
                        POWER((ABS(K868)^2)/('1D'!$I$5*MAX(F868,
                                    0.1)^2),
                            1/3))),
                IF(ABS(IFERROR(AF868,
                            0))&lt;'1D'!$D$19,
                    MAX(MAX('1D'!$D$16,
                            MAX('1D'!$D$16,
                                POWER((ABS(K868)^2)/('1D'!$I$5*MAX(F868,
                                            0.1)^2),
                                    1/3))),
                        IFERROR(W868,
                            0)),
                    MAX(MAX('1D'!$D$16,
                            MAX('1D'!$D$16,
                                POWER((ABS(K868)^2)/('1D'!$I$5*MAX(F868,
                                            0.1)^2),
                                    1/3))),
                        (IFERROR(W868,
                                0))+((IFERROR(AF868,
                                    0))*'1D'!$D$18)))))))</f>
        <v>2.1389677043987478</v>
      </c>
      <c r="X868" s="5">
        <f t="shared" ca="1" si="186"/>
        <v>11.122632062873489</v>
      </c>
      <c r="Y868" s="5">
        <f t="shared" ca="1" si="187"/>
        <v>1.1735290000551568</v>
      </c>
      <c r="Z868" s="5">
        <f t="shared" ca="1" si="188"/>
        <v>4.5807502857230418</v>
      </c>
      <c r="AA868" s="5">
        <f t="shared" ca="1" si="189"/>
        <v>634.27296770439875</v>
      </c>
      <c r="AB868" s="5">
        <f ca="1">AA868+((ABS(K868)/MAX(((F868)+(G868)*(W868))*(W868),
            0.000001))^2)/(2*'1D'!$I$5)</f>
        <v>635.34245155659812</v>
      </c>
      <c r="AC868" s="5">
        <f ca="1">((ABS(K868)*'1D'!$D$6)/(MAX(((F868)+(G868)*(W868))*(W868),
            0.000001)*MAX(((((F868)+(G868)*(W868))*(W868))/MAX((F868)+2*(W868)*SQRT(1+(G868)^2),
                    0.000001))^(2/3),
            0.000001)))^2</f>
        <v>3.8141460404132466E-3</v>
      </c>
      <c r="AD868" s="5">
        <f ca="1">ABS(ABS(K868)/MAX(((F868)+(G868)*(W868))*(W868),
        0.000001))/SQRT('1D'!$I$5*MAX((((F868)+(G868)*(W868))*(W868))/MAX((F868)+2*(G868)*(W868),
            0.000001),
        0.000001))</f>
        <v>1.0000000000000004</v>
      </c>
      <c r="AE868" s="5">
        <f ca="1">((F868)*(W868)^2)/2+(G868)*(W868)^3/3+(ABS(K868)^2)/('1D'!$I$5*MAX(((F868)+(G868)*(W868))*(W868),
        0.000001))</f>
        <v>35.686426155594638</v>
      </c>
      <c r="AF868" s="5">
        <f ca="1">IF($A$2=0,
    0,
    IFERROR(AB869+(((AC868+AC869)/2)*J869)+(IF(Z868&gt;Z869,
                '1D'!$D$8*((Z868^2-Z869^2)/(2*'1D'!$I$5)),
                '1D'!$D$9*((Z869^2-Z868^2)/(2*'1D'!$I$5)))+('1D'!$D$10*(ABS(I869)/90)*(MAX(Z868^2,
                        Z869^2)/(2*'1D'!$I$5))))-AB868,
        0))</f>
        <v>3.3141460404522149E-3</v>
      </c>
      <c r="AG868" s="5">
        <f ca="1">IF($A$2=0,
    1,
    IF(IFERROR(AG869,
            0)=0,
        0,
        IFERROR(IF(OR(ROUND(AD868,
                        3)&gt;=1,
                    AND(ABS(AF868)&lt;'1D'!$D$19,
                        AD868&lt;1)),
                1,
                0),
            0)))</f>
        <v>1</v>
      </c>
      <c r="AH868" s="5">
        <f ca="1">IFERROR(IF('1D'!V32="Supercritical",
        MAX('1D'!$D$16,
            IFERROR(L868,
                MAX('1D'!$D$16,
                    POWER((ABS(K868)^2)/('1D'!$I$5*MAX(F868,
                                0.1)^2),
                        1/3)))),
        IF('1D'!V32="Subcritical",
            MAX('1D'!$D$16,
                IFERROR(W868,
                    MAX('1D'!$D$16,
                        POWER((ABS(K868)^2)/('1D'!$I$5*MAX(F868,
                                    0.1)^2),
                            1/3)))),
            IF(IFERROR(T868,
                    -1E+99)&gt;=IFERROR(AE868,
                    -1E+99),
                MAX('1D'!$D$16,
                    IFERROR(L868,
                        MAX('1D'!$D$16,
                            POWER((ABS(K868)^2)/('1D'!$I$5*MAX(F868,
                                        0.1)^2),
                                1/3)))),
                MAX('1D'!$D$16,
                    IFERROR(W868,
                        MAX('1D'!$D$16,
                            POWER((ABS(K868)^2)/('1D'!$I$5*MAX(F868,
                                        0.1)^2),
                                1/3))))))),
    MAX('1D'!$D$16,
        POWER((ABS(K868)^2)/('1D'!$I$5*MAX(F868,
                    0.1)^2),
            1/3)))</f>
        <v>2.0411692021517887</v>
      </c>
      <c r="AI868" s="5">
        <f t="shared" ca="1" si="190"/>
        <v>634.17516920215178</v>
      </c>
      <c r="AJ868" s="5">
        <f ca="1">AI868+((ABS(K868)/MAX(((F868)+(G868)*(AH868))*(AH868),
            0.000001))^2)/(2*'1D'!$I$5)</f>
        <v>635.34959253909483</v>
      </c>
      <c r="AM868">
        <v>0</v>
      </c>
      <c r="AN868">
        <v>0</v>
      </c>
      <c r="AO868" s="5">
        <f t="shared" si="191"/>
        <v>0</v>
      </c>
      <c r="AP868" s="5">
        <f t="shared" si="195"/>
        <v>0</v>
      </c>
      <c r="AQ868" s="5">
        <f ca="1">ABS(ABS(K868)/MAX(((F868)+(G868)*(AH868))*(AH868),
        0.000001))/SQRT('1D'!$I$5*MAX((((F868)+(G868)*(AH868))*(AH868))/MAX((F868)+2*(G868)*(AH868),
            0.000001),
        0.000001))</f>
        <v>1.0727235886044055</v>
      </c>
      <c r="AR868" s="5" t="str">
        <f t="shared" ca="1" si="192"/>
        <v>Supercritical</v>
      </c>
      <c r="AS868" s="5">
        <f ca="1">((ABS(K868)*'1D'!$D$6)/(MAX(((F868)+(G868)*(AH868))*(AH868),
            0.000001)*MAX(((((F868)+(G868)*(AH868))*(AH868))/MAX((F868)+2*(AH868)*SQRT(1+(G868)^2),
                    0.000001))^(2/3),
            0.000001)))^2</f>
        <v>4.3358367565141456E-3</v>
      </c>
    </row>
    <row r="869" spans="1:45" x14ac:dyDescent="0.35">
      <c r="A869">
        <v>860</v>
      </c>
      <c r="B869">
        <v>858.995</v>
      </c>
      <c r="C869">
        <v>616087.25199999998</v>
      </c>
      <c r="D869">
        <v>3097147.9309999999</v>
      </c>
      <c r="E869">
        <v>632.13350000000003</v>
      </c>
      <c r="F869">
        <v>5.2</v>
      </c>
      <c r="G869">
        <v>0</v>
      </c>
      <c r="H869" t="s">
        <v>176</v>
      </c>
      <c r="I869">
        <v>0</v>
      </c>
      <c r="J869" s="5">
        <f t="shared" si="193"/>
        <v>1</v>
      </c>
      <c r="K869" s="5">
        <f t="shared" ca="1" si="194"/>
        <v>50.95</v>
      </c>
      <c r="L869" s="5">
        <f ca="1">IF($A$2=0,
    IFERROR(L868,
        MAX('1D'!$D$16,
            POWER((ABS(K869)^2)/('1D'!$I$5*MAX(F869,
                        0.1)^2),
                1/3))),
    IF(IFERROR(V868,
            0)=0,
        IFERROR(L868,
            MAX('1D'!$D$16,
                POWER((ABS(K869)^2)/('1D'!$I$5*MAX(F869,
                            0.1)^2),
                    1/3))),
        IF(OR(IFERROR(L869,
                    0)=0,
                IFERROR(S868,
                    0)&lt;1,
                IFERROR(S869,
                    0)&lt;1),
            MAX('1D'!$D$16,
                POWER((ABS(K869)^2)/('1D'!$I$5*MAX(F869,
                            0.1)^2),
                    1/3)),
            IF(IFERROR(U869,
                    0)&gt;0,
                MAX('1D'!$D$16,
                    IFERROR(L869,
                        0)+((IFERROR(U869,
                                0))*'1D'!$D$18*IF((IFERROR(S869,
                                    0))&lt;1,
                            1,
                            -1))),
                IF(IFERROR(U869,
                        0)&lt;0,
                    IF(ABS((MAX('1D'!$D$16,
                                    POWER((ABS(K869)^2)/('1D'!$I$5*MAX(F869,
                                                0.1)^2),
                                        1/3)))-IFERROR(L869,
                                0))&gt;'1D'!$D$19,
                        MAX('1D'!$D$16,
                            IF((MAX('1D'!$D$16,
                                        POWER((ABS(K869)^2)/('1D'!$I$5*MAX(F869,
                                                    0.1)^2),
                                            1/3)))&gt;IFERROR(L869,
                                    0),
                                MIN((MAX('1D'!$D$16,
                                            POWER((ABS(K869)^2)/('1D'!$I$5*MAX(F869,
                                                        0.1)^2),
                                                1/3))),
                                    IFERROR(L869,
                                        0)+(MIN(ABS(IFERROR(U869,
                                                    0))*'1D'!$D$18,
                                            ABS((MAX('1D'!$D$16,
                                                        POWER((ABS(K869)^2)/('1D'!$I$5*MAX(F869,
                                                                    0.1)^2),
                                                            1/3)))-IFERROR(L869,
                                                    0))))),
                                MAX((MAX('1D'!$D$16,
                                            POWER((ABS(K869)^2)/('1D'!$I$5*MAX(F869,
                                                        0.1)^2),
                                                1/3))),
                                    IFERROR(L869,
                                        0)-(MIN(ABS(IFERROR(U869,
                                                    0))*'1D'!$D$18,
                                            ABS((MAX('1D'!$D$16,
                                                        POWER((ABS(K869)^2)/('1D'!$I$5*MAX(F869,
                                                                    0.1)^2),
                                                            1/3)))-IFERROR(L869,
                                                    0))))))),
                        MAX('1D'!$D$16,
                            POWER((ABS(K869)^2)/('1D'!$I$5*MAX(F869,
                                        0.1)^2),
                                1/3))),
                    MAX('1D'!$D$16,
                        IFERROR(L869,
                            0)))))))</f>
        <v>2.0411692021517887</v>
      </c>
      <c r="M869" s="5">
        <f t="shared" ca="1" si="182"/>
        <v>10.614079851189301</v>
      </c>
      <c r="N869" s="5">
        <f t="shared" ca="1" si="183"/>
        <v>1.1434704692804873</v>
      </c>
      <c r="O869" s="5">
        <f t="shared" ca="1" si="184"/>
        <v>4.8002276894771132</v>
      </c>
      <c r="P869" s="5">
        <f t="shared" ca="1" si="185"/>
        <v>634.17466920215179</v>
      </c>
      <c r="Q869" s="5">
        <f ca="1">P869+((ABS(K869)/MAX(((F869)+(G869)*(L869))*(L869),
            0.000001))^2)/(2*'1D'!$I$5)</f>
        <v>635.34909253909484</v>
      </c>
      <c r="R869" s="5">
        <f ca="1">((ABS(K869)*'1D'!$D$6)/(MAX(((F869)+(G869)*(L869))*(L869),
            0.000001)*MAX(((((F869)+(G869)*(L869))*(L869))/MAX((F869)+2*(L869)*SQRT(1+(G869)^2),
                    0.000001))^(2/3),
            0.000001)))^2</f>
        <v>4.3358367565141456E-3</v>
      </c>
      <c r="S869" s="5">
        <f ca="1">ABS(ABS(K869)/MAX(((F869)+(G869)*(L869))*(L869),
        0.000001))/SQRT('1D'!$I$5*MAX((((F869)+(G869)*(L869))*(L869))/MAX((F869)+2*(G869)*(L869),
            0.000001),
        0.000001))</f>
        <v>1.0727235886044055</v>
      </c>
      <c r="T869" s="5">
        <f ca="1">((F869)*(L869)^2)/2+(G869)*(L869)^3/3+(ABS(K869)^2)/('1D'!$I$5*MAX(((F869)+(G869)*(L869))*(L869),
        0.000001))</f>
        <v>35.763412605541333</v>
      </c>
      <c r="U869" s="5">
        <f ca="1">IF($A$2=0,
    0,
    IFERROR(Q868-(((R868+R869)/2)*J869)-(IF(O868&gt;O869,
                '1D'!$D$8*((O868^2-O869^2)/(2*'1D'!$I$5)),
                '1D'!$D$9*((O869^2-O868^2)/(2*'1D'!$I$5)))+('1D'!$D$10*(ABS(I869)/90)*(MAX(O868^2,
                        O869^2)/(2*'1D'!$I$5))))-Q869,
        0))</f>
        <v>-3.8358367564796936E-3</v>
      </c>
      <c r="V869" s="5">
        <f ca="1">IF($A$2=0,
    1,
    IF(IFERROR(V868,
            0)=0,
        0,
        IFERROR(IF(ROUND(S869,
                    3)=1,
                1,
                IF(AND(ABS(U869)&lt;'1D'!$D$19,
                        S869&gt;1),
                    1,
                    0)),
            0)))</f>
        <v>0</v>
      </c>
      <c r="W869" s="5">
        <f ca="1">IF($A$2=0,
    MAX(MAX('1D'!$D$16,
            MAX('1D'!$D$16,
                POWER((ABS(K869)^2)/('1D'!$I$5*MAX(F869,
                            0.1)^2),
                    1/3))),
        IFERROR(W1396,
            MAX(MAX('1D'!$D$16,
                    MAX('1D'!$D$16,
                        POWER((ABS(K869)^2)/('1D'!$I$5*MAX(F869,
                                    0.1)^2),
                            1/3))),
                ($L$2)-E1396))),
    IF(IFERROR(AG870,
            0)=0,
        MAX(MAX('1D'!$D$16,
                MAX('1D'!$D$16,
                    POWER((ABS(K869)^2)/('1D'!$I$5*MAX(F869,
                                0.1)^2),
                        1/3))),
            IFERROR(W1396,
                MAX(MAX('1D'!$D$16,
                        MAX('1D'!$D$16,
                            POWER((ABS(K869)^2)/('1D'!$I$5*MAX(F869,
                                        0.1)^2),
                                1/3))),
                    ($L$2)-E1396))),
        IF(IFERROR(W869,
                0)=0,
            MAX(MAX('1D'!$D$16,
                    MAX('1D'!$D$16,
                        POWER((ABS(K869)^2)/('1D'!$I$5*MAX(F869,
                                    0.1)^2),
                            1/3))),
                IFERROR(W1396,
                    MAX(MAX('1D'!$D$16,
                            MAX('1D'!$D$16,
                                POWER((ABS(K869)^2)/('1D'!$I$5*MAX(F869,
                                            0.1)^2),
                                    1/3))),
                        ($L$2)-E1396))),
            IF(OR(IFERROR(AD869,
                        0)&gt;=1,
                    IFERROR(AD870,
                        0)&gt;=1),
                MAX('1D'!$D$16,
                    MAX('1D'!$D$16,
                        POWER((ABS(K869)^2)/('1D'!$I$5*MAX(F869,
                                    0.1)^2),
                            1/3))),
                IF(ABS(IFERROR(AF869,
                            0))&lt;'1D'!$D$19,
                    MAX(MAX('1D'!$D$16,
                            MAX('1D'!$D$16,
                                POWER((ABS(K869)^2)/('1D'!$I$5*MAX(F869,
                                            0.1)^2),
                                    1/3))),
                        IFERROR(W869,
                            0)),
                    MAX(MAX('1D'!$D$16,
                            MAX('1D'!$D$16,
                                POWER((ABS(K869)^2)/('1D'!$I$5*MAX(F869,
                                            0.1)^2),
                                    1/3))),
                        (IFERROR(W869,
                                0))+((IFERROR(AF869,
                                    0))*'1D'!$D$18)))))))</f>
        <v>2.1389677043987478</v>
      </c>
      <c r="X869" s="5">
        <f t="shared" ca="1" si="186"/>
        <v>11.122632062873489</v>
      </c>
      <c r="Y869" s="5">
        <f t="shared" ca="1" si="187"/>
        <v>1.1735290000551568</v>
      </c>
      <c r="Z869" s="5">
        <f t="shared" ca="1" si="188"/>
        <v>4.5807502857230418</v>
      </c>
      <c r="AA869" s="5">
        <f t="shared" ca="1" si="189"/>
        <v>634.27246770439876</v>
      </c>
      <c r="AB869" s="5">
        <f ca="1">AA869+((ABS(K869)/MAX(((F869)+(G869)*(W869))*(W869),
            0.000001))^2)/(2*'1D'!$I$5)</f>
        <v>635.34195155659813</v>
      </c>
      <c r="AC869" s="5">
        <f ca="1">((ABS(K869)*'1D'!$D$6)/(MAX(((F869)+(G869)*(W869))*(W869),
            0.000001)*MAX(((((F869)+(G869)*(W869))*(W869))/MAX((F869)+2*(W869)*SQRT(1+(G869)^2),
                    0.000001))^(2/3),
            0.000001)))^2</f>
        <v>3.8141460404132466E-3</v>
      </c>
      <c r="AD869" s="5">
        <f ca="1">ABS(ABS(K869)/MAX(((F869)+(G869)*(W869))*(W869),
        0.000001))/SQRT('1D'!$I$5*MAX((((F869)+(G869)*(W869))*(W869))/MAX((F869)+2*(G869)*(W869),
            0.000001),
        0.000001))</f>
        <v>1.0000000000000004</v>
      </c>
      <c r="AE869" s="5">
        <f ca="1">((F869)*(W869)^2)/2+(G869)*(W869)^3/3+(ABS(K869)^2)/('1D'!$I$5*MAX(((F869)+(G869)*(W869))*(W869),
        0.000001))</f>
        <v>35.686426155594638</v>
      </c>
      <c r="AF869" s="5">
        <f ca="1">IF($A$2=0,
    0,
    IFERROR(AB870+(((AC869+AC870)/2)*J870)+(IF(Z869&gt;Z870,
                '1D'!$D$8*((Z869^2-Z870^2)/(2*'1D'!$I$5)),
                '1D'!$D$9*((Z870^2-Z869^2)/(2*'1D'!$I$5)))+('1D'!$D$10*(ABS(I870)/90)*(MAX(Z869^2,
                        Z870^2)/(2*'1D'!$I$5))))-AB869,
        0))</f>
        <v>3.4157470064428708E-3</v>
      </c>
      <c r="AG869" s="5">
        <f ca="1">IF($A$2=0,
    1,
    IF(IFERROR(AG870,
            0)=0,
        0,
        IFERROR(IF(OR(ROUND(AD869,
                        3)&gt;=1,
                    AND(ABS(AF869)&lt;'1D'!$D$19,
                        AD869&lt;1)),
                1,
                0),
            0)))</f>
        <v>1</v>
      </c>
      <c r="AH869" s="5">
        <f ca="1">IFERROR(IF('1D'!V32="Supercritical",
        MAX('1D'!$D$16,
            IFERROR(L869,
                MAX('1D'!$D$16,
                    POWER((ABS(K869)^2)/('1D'!$I$5*MAX(F869,
                                0.1)^2),
                        1/3)))),
        IF('1D'!V32="Subcritical",
            MAX('1D'!$D$16,
                IFERROR(W869,
                    MAX('1D'!$D$16,
                        POWER((ABS(K869)^2)/('1D'!$I$5*MAX(F869,
                                    0.1)^2),
                            1/3)))),
            IF(IFERROR(T869,
                    -1E+99)&gt;=IFERROR(AE869,
                    -1E+99),
                MAX('1D'!$D$16,
                    IFERROR(L869,
                        MAX('1D'!$D$16,
                            POWER((ABS(K869)^2)/('1D'!$I$5*MAX(F869,
                                        0.1)^2),
                                1/3)))),
                MAX('1D'!$D$16,
                    IFERROR(W869,
                        MAX('1D'!$D$16,
                            POWER((ABS(K869)^2)/('1D'!$I$5*MAX(F869,
                                        0.1)^2),
                                1/3))))))),
    MAX('1D'!$D$16,
        POWER((ABS(K869)^2)/('1D'!$I$5*MAX(F869,
                    0.1)^2),
            1/3)))</f>
        <v>2.0411692021517887</v>
      </c>
      <c r="AI869" s="5">
        <f t="shared" ca="1" si="190"/>
        <v>634.17466920215179</v>
      </c>
      <c r="AJ869" s="5">
        <f ca="1">AI869+((ABS(K869)/MAX(((F869)+(G869)*(AH869))*(AH869),
            0.000001))^2)/(2*'1D'!$I$5)</f>
        <v>635.34909253909484</v>
      </c>
      <c r="AM869">
        <v>0</v>
      </c>
      <c r="AN869">
        <v>0</v>
      </c>
      <c r="AO869" s="5">
        <f t="shared" si="191"/>
        <v>0</v>
      </c>
      <c r="AP869" s="5">
        <f t="shared" si="195"/>
        <v>0</v>
      </c>
      <c r="AQ869" s="5">
        <f ca="1">ABS(ABS(K869)/MAX(((F869)+(G869)*(AH869))*(AH869),
        0.000001))/SQRT('1D'!$I$5*MAX((((F869)+(G869)*(AH869))*(AH869))/MAX((F869)+2*(G869)*(AH869),
            0.000001),
        0.000001))</f>
        <v>1.0727235886044055</v>
      </c>
      <c r="AR869" s="5" t="str">
        <f t="shared" ca="1" si="192"/>
        <v>Supercritical</v>
      </c>
      <c r="AS869" s="5">
        <f ca="1">((ABS(K869)*'1D'!$D$6)/(MAX(((F869)+(G869)*(AH869))*(AH869),
            0.000001)*MAX(((((F869)+(G869)*(AH869))*(AH869))/MAX((F869)+2*(AH869)*SQRT(1+(G869)^2),
                    0.000001))^(2/3),
            0.000001)))^2</f>
        <v>4.3358367565141456E-3</v>
      </c>
    </row>
    <row r="870" spans="1:45" x14ac:dyDescent="0.35">
      <c r="A870">
        <v>861</v>
      </c>
      <c r="B870">
        <v>859.995</v>
      </c>
      <c r="C870">
        <v>616087.21</v>
      </c>
      <c r="D870">
        <v>3097146.932</v>
      </c>
      <c r="E870">
        <v>632.13300000000004</v>
      </c>
      <c r="F870">
        <v>5.2</v>
      </c>
      <c r="G870">
        <v>0</v>
      </c>
      <c r="H870" t="s">
        <v>176</v>
      </c>
      <c r="I870">
        <v>5.7000000000000002E-2</v>
      </c>
      <c r="J870" s="5">
        <f t="shared" si="193"/>
        <v>1</v>
      </c>
      <c r="K870" s="5">
        <f t="shared" ca="1" si="194"/>
        <v>50.95</v>
      </c>
      <c r="L870" s="5">
        <f ca="1">IF($A$2=0,
    IFERROR(L869,
        MAX('1D'!$D$16,
            POWER((ABS(K870)^2)/('1D'!$I$5*MAX(F870,
                        0.1)^2),
                1/3))),
    IF(IFERROR(V869,
            0)=0,
        IFERROR(L869,
            MAX('1D'!$D$16,
                POWER((ABS(K870)^2)/('1D'!$I$5*MAX(F870,
                            0.1)^2),
                    1/3))),
        IF(OR(IFERROR(L870,
                    0)=0,
                IFERROR(S869,
                    0)&lt;1,
                IFERROR(S870,
                    0)&lt;1),
            MAX('1D'!$D$16,
                POWER((ABS(K870)^2)/('1D'!$I$5*MAX(F870,
                            0.1)^2),
                    1/3)),
            IF(IFERROR(U870,
                    0)&gt;0,
                MAX('1D'!$D$16,
                    IFERROR(L870,
                        0)+((IFERROR(U870,
                                0))*'1D'!$D$18*IF((IFERROR(S870,
                                    0))&lt;1,
                            1,
                            -1))),
                IF(IFERROR(U870,
                        0)&lt;0,
                    IF(ABS((MAX('1D'!$D$16,
                                    POWER((ABS(K870)^2)/('1D'!$I$5*MAX(F870,
                                                0.1)^2),
                                        1/3)))-IFERROR(L870,
                                0))&gt;'1D'!$D$19,
                        MAX('1D'!$D$16,
                            IF((MAX('1D'!$D$16,
                                        POWER((ABS(K870)^2)/('1D'!$I$5*MAX(F870,
                                                    0.1)^2),
                                            1/3)))&gt;IFERROR(L870,
                                    0),
                                MIN((MAX('1D'!$D$16,
                                            POWER((ABS(K870)^2)/('1D'!$I$5*MAX(F870,
                                                        0.1)^2),
                                                1/3))),
                                    IFERROR(L870,
                                        0)+(MIN(ABS(IFERROR(U870,
                                                    0))*'1D'!$D$18,
                                            ABS((MAX('1D'!$D$16,
                                                        POWER((ABS(K870)^2)/('1D'!$I$5*MAX(F870,
                                                                    0.1)^2),
                                                            1/3)))-IFERROR(L870,
                                                    0))))),
                                MAX((MAX('1D'!$D$16,
                                            POWER((ABS(K870)^2)/('1D'!$I$5*MAX(F870,
                                                        0.1)^2),
                                                1/3))),
                                    IFERROR(L870,
                                        0)-(MIN(ABS(IFERROR(U870,
                                                    0))*'1D'!$D$18,
                                            ABS((MAX('1D'!$D$16,
                                                        POWER((ABS(K870)^2)/('1D'!$I$5*MAX(F870,
                                                                    0.1)^2),
                                                            1/3)))-IFERROR(L870,
                                                    0))))))),
                        MAX('1D'!$D$16,
                            POWER((ABS(K870)^2)/('1D'!$I$5*MAX(F870,
                                        0.1)^2),
                                1/3))),
                    MAX('1D'!$D$16,
                        IFERROR(L870,
                            0)))))))</f>
        <v>2.0411692021517887</v>
      </c>
      <c r="M870" s="5">
        <f t="shared" ca="1" si="182"/>
        <v>10.614079851189301</v>
      </c>
      <c r="N870" s="5">
        <f t="shared" ca="1" si="183"/>
        <v>1.1434704692804873</v>
      </c>
      <c r="O870" s="5">
        <f t="shared" ca="1" si="184"/>
        <v>4.8002276894771132</v>
      </c>
      <c r="P870" s="5">
        <f t="shared" ca="1" si="185"/>
        <v>634.1741692021518</v>
      </c>
      <c r="Q870" s="5">
        <f ca="1">P870+((ABS(K870)/MAX(((F870)+(G870)*(L870))*(L870),
            0.000001))^2)/(2*'1D'!$I$5)</f>
        <v>635.34859253909485</v>
      </c>
      <c r="R870" s="5">
        <f ca="1">((ABS(K870)*'1D'!$D$6)/(MAX(((F870)+(G870)*(L870))*(L870),
            0.000001)*MAX(((((F870)+(G870)*(L870))*(L870))/MAX((F870)+2*(L870)*SQRT(1+(G870)^2),
                    0.000001))^(2/3),
            0.000001)))^2</f>
        <v>4.3358367565141456E-3</v>
      </c>
      <c r="S870" s="5">
        <f ca="1">ABS(ABS(K870)/MAX(((F870)+(G870)*(L870))*(L870),
        0.000001))/SQRT('1D'!$I$5*MAX((((F870)+(G870)*(L870))*(L870))/MAX((F870)+2*(G870)*(L870),
            0.000001),
        0.000001))</f>
        <v>1.0727235886044055</v>
      </c>
      <c r="T870" s="5">
        <f ca="1">((F870)*(L870)^2)/2+(G870)*(L870)^3/3+(ABS(K870)^2)/('1D'!$I$5*MAX(((F870)+(G870)*(L870))*(L870),
        0.000001))</f>
        <v>35.763412605541333</v>
      </c>
      <c r="U870" s="5">
        <f ca="1">IF($A$2=0,
    0,
    IFERROR(Q869-(((R869+R870)/2)*J870)-(IF(O869&gt;O870,
                '1D'!$D$8*((O869^2-O870^2)/(2*'1D'!$I$5)),
                '1D'!$D$9*((O870^2-O869^2)/(2*'1D'!$I$5)))+('1D'!$D$10*(ABS(I870)/90)*(MAX(O869^2,
                        O870^2)/(2*'1D'!$I$5))))-Q870,
        0))</f>
        <v>-3.9474069734524164E-3</v>
      </c>
      <c r="V870" s="5">
        <f ca="1">IF($A$2=0,
    1,
    IF(IFERROR(V869,
            0)=0,
        0,
        IFERROR(IF(ROUND(S870,
                    3)=1,
                1,
                IF(AND(ABS(U870)&lt;'1D'!$D$19,
                        S870&gt;1),
                    1,
                    0)),
            0)))</f>
        <v>0</v>
      </c>
      <c r="W870" s="5">
        <f ca="1">IF($A$2=0,
    MAX(MAX('1D'!$D$16,
            MAX('1D'!$D$16,
                POWER((ABS(K870)^2)/('1D'!$I$5*MAX(F870,
                            0.1)^2),
                    1/3))),
        IFERROR(W1396,
            MAX(MAX('1D'!$D$16,
                    MAX('1D'!$D$16,
                        POWER((ABS(K870)^2)/('1D'!$I$5*MAX(F870,
                                    0.1)^2),
                            1/3))),
                ($L$2)-E1396))),
    IF(IFERROR(AG871,
            0)=0,
        MAX(MAX('1D'!$D$16,
                MAX('1D'!$D$16,
                    POWER((ABS(K870)^2)/('1D'!$I$5*MAX(F870,
                                0.1)^2),
                        1/3))),
            IFERROR(W1396,
                MAX(MAX('1D'!$D$16,
                        MAX('1D'!$D$16,
                            POWER((ABS(K870)^2)/('1D'!$I$5*MAX(F870,
                                        0.1)^2),
                                1/3))),
                    ($L$2)-E1396))),
        IF(IFERROR(W870,
                0)=0,
            MAX(MAX('1D'!$D$16,
                    MAX('1D'!$D$16,
                        POWER((ABS(K870)^2)/('1D'!$I$5*MAX(F870,
                                    0.1)^2),
                            1/3))),
                IFERROR(W1396,
                    MAX(MAX('1D'!$D$16,
                            MAX('1D'!$D$16,
                                POWER((ABS(K870)^2)/('1D'!$I$5*MAX(F870,
                                            0.1)^2),
                                    1/3))),
                        ($L$2)-E1396))),
            IF(OR(IFERROR(AD870,
                        0)&gt;=1,
                    IFERROR(AD871,
                        0)&gt;=1),
                MAX('1D'!$D$16,
                    MAX('1D'!$D$16,
                        POWER((ABS(K870)^2)/('1D'!$I$5*MAX(F870,
                                    0.1)^2),
                            1/3))),
                IF(ABS(IFERROR(AF870,
                            0))&lt;'1D'!$D$19,
                    MAX(MAX('1D'!$D$16,
                            MAX('1D'!$D$16,
                                POWER((ABS(K870)^2)/('1D'!$I$5*MAX(F870,
                                            0.1)^2),
                                    1/3))),
                        IFERROR(W870,
                            0)),
                    MAX(MAX('1D'!$D$16,
                            MAX('1D'!$D$16,
                                POWER((ABS(K870)^2)/('1D'!$I$5*MAX(F870,
                                            0.1)^2),
                                    1/3))),
                        (IFERROR(W870,
                                0))+((IFERROR(AF870,
                                    0))*'1D'!$D$18)))))))</f>
        <v>2.1389677043987478</v>
      </c>
      <c r="X870" s="5">
        <f t="shared" ca="1" si="186"/>
        <v>11.122632062873489</v>
      </c>
      <c r="Y870" s="5">
        <f t="shared" ca="1" si="187"/>
        <v>1.1735290000551568</v>
      </c>
      <c r="Z870" s="5">
        <f t="shared" ca="1" si="188"/>
        <v>4.5807502857230418</v>
      </c>
      <c r="AA870" s="5">
        <f t="shared" ca="1" si="189"/>
        <v>634.27196770439878</v>
      </c>
      <c r="AB870" s="5">
        <f ca="1">AA870+((ABS(K870)/MAX(((F870)+(G870)*(W870))*(W870),
            0.000001))^2)/(2*'1D'!$I$5)</f>
        <v>635.34145155659814</v>
      </c>
      <c r="AC870" s="5">
        <f ca="1">((ABS(K870)*'1D'!$D$6)/(MAX(((F870)+(G870)*(W870))*(W870),
            0.000001)*MAX(((((F870)+(G870)*(W870))*(W870))/MAX((F870)+2*(W870)*SQRT(1+(G870)^2),
                    0.000001))^(2/3),
            0.000001)))^2</f>
        <v>3.8141460404132466E-3</v>
      </c>
      <c r="AD870" s="5">
        <f ca="1">ABS(ABS(K870)/MAX(((F870)+(G870)*(W870))*(W870),
        0.000001))/SQRT('1D'!$I$5*MAX((((F870)+(G870)*(W870))*(W870))/MAX((F870)+2*(G870)*(W870),
            0.000001),
        0.000001))</f>
        <v>1.0000000000000004</v>
      </c>
      <c r="AE870" s="5">
        <f ca="1">((F870)*(W870)^2)/2+(G870)*(W870)^3/3+(ABS(K870)^2)/('1D'!$I$5*MAX(((F870)+(G870)*(W870))*(W870),
        0.000001))</f>
        <v>35.686426155594638</v>
      </c>
      <c r="AF870" s="5">
        <f ca="1">IF($A$2=0,
    0,
    IFERROR(AB871+(((AC870+AC871)/2)*J871)+(IF(Z870&gt;Z871,
                '1D'!$D$8*((Z870^2-Z871^2)/(2*'1D'!$I$5)),
                '1D'!$D$9*((Z871^2-Z870^2)/(2*'1D'!$I$5)))+('1D'!$D$10*(ABS(I871)/90)*(MAX(Z870^2,
                        Z871^2)/(2*'1D'!$I$5))))-AB870,
        0))</f>
        <v>3.4210944256756193E-3</v>
      </c>
      <c r="AG870" s="5">
        <f ca="1">IF($A$2=0,
    1,
    IF(IFERROR(AG871,
            0)=0,
        0,
        IFERROR(IF(OR(ROUND(AD870,
                        3)&gt;=1,
                    AND(ABS(AF870)&lt;'1D'!$D$19,
                        AD870&lt;1)),
                1,
                0),
            0)))</f>
        <v>1</v>
      </c>
      <c r="AH870" s="5">
        <f ca="1">IFERROR(IF('1D'!V32="Supercritical",
        MAX('1D'!$D$16,
            IFERROR(L870,
                MAX('1D'!$D$16,
                    POWER((ABS(K870)^2)/('1D'!$I$5*MAX(F870,
                                0.1)^2),
                        1/3)))),
        IF('1D'!V32="Subcritical",
            MAX('1D'!$D$16,
                IFERROR(W870,
                    MAX('1D'!$D$16,
                        POWER((ABS(K870)^2)/('1D'!$I$5*MAX(F870,
                                    0.1)^2),
                            1/3)))),
            IF(IFERROR(T870,
                    -1E+99)&gt;=IFERROR(AE870,
                    -1E+99),
                MAX('1D'!$D$16,
                    IFERROR(L870,
                        MAX('1D'!$D$16,
                            POWER((ABS(K870)^2)/('1D'!$I$5*MAX(F870,
                                        0.1)^2),
                                1/3)))),
                MAX('1D'!$D$16,
                    IFERROR(W870,
                        MAX('1D'!$D$16,
                            POWER((ABS(K870)^2)/('1D'!$I$5*MAX(F870,
                                        0.1)^2),
                                1/3))))))),
    MAX('1D'!$D$16,
        POWER((ABS(K870)^2)/('1D'!$I$5*MAX(F870,
                    0.1)^2),
            1/3)))</f>
        <v>2.0411692021517887</v>
      </c>
      <c r="AI870" s="5">
        <f t="shared" ca="1" si="190"/>
        <v>634.1741692021518</v>
      </c>
      <c r="AJ870" s="5">
        <f ca="1">AI870+((ABS(K870)/MAX(((F870)+(G870)*(AH870))*(AH870),
            0.000001))^2)/(2*'1D'!$I$5)</f>
        <v>635.34859253909485</v>
      </c>
      <c r="AM870">
        <v>0</v>
      </c>
      <c r="AN870">
        <v>0</v>
      </c>
      <c r="AO870" s="5">
        <f t="shared" si="191"/>
        <v>0</v>
      </c>
      <c r="AP870" s="5">
        <f t="shared" si="195"/>
        <v>0</v>
      </c>
      <c r="AQ870" s="5">
        <f ca="1">ABS(ABS(K870)/MAX(((F870)+(G870)*(AH870))*(AH870),
        0.000001))/SQRT('1D'!$I$5*MAX((((F870)+(G870)*(AH870))*(AH870))/MAX((F870)+2*(G870)*(AH870),
            0.000001),
        0.000001))</f>
        <v>1.0727235886044055</v>
      </c>
      <c r="AR870" s="5" t="str">
        <f t="shared" ca="1" si="192"/>
        <v>Supercritical</v>
      </c>
      <c r="AS870" s="5">
        <f ca="1">((ABS(K870)*'1D'!$D$6)/(MAX(((F870)+(G870)*(AH870))*(AH870),
            0.000001)*MAX(((((F870)+(G870)*(AH870))*(AH870))/MAX((F870)+2*(AH870)*SQRT(1+(G870)^2),
                    0.000001))^(2/3),
            0.000001)))^2</f>
        <v>4.3358367565141456E-3</v>
      </c>
    </row>
    <row r="871" spans="1:45" x14ac:dyDescent="0.35">
      <c r="A871">
        <v>862</v>
      </c>
      <c r="B871">
        <v>860.995</v>
      </c>
      <c r="C871">
        <v>616087.16700000002</v>
      </c>
      <c r="D871">
        <v>3097145.9330000002</v>
      </c>
      <c r="E871">
        <v>632.13250000000005</v>
      </c>
      <c r="F871">
        <v>5.2</v>
      </c>
      <c r="G871">
        <v>0</v>
      </c>
      <c r="H871" t="s">
        <v>176</v>
      </c>
      <c r="I871">
        <v>0.06</v>
      </c>
      <c r="J871" s="5">
        <f t="shared" si="193"/>
        <v>1</v>
      </c>
      <c r="K871" s="5">
        <f t="shared" ca="1" si="194"/>
        <v>50.95</v>
      </c>
      <c r="L871" s="5">
        <f ca="1">IF($A$2=0,
    IFERROR(L870,
        MAX('1D'!$D$16,
            POWER((ABS(K871)^2)/('1D'!$I$5*MAX(F871,
                        0.1)^2),
                1/3))),
    IF(IFERROR(V870,
            0)=0,
        IFERROR(L870,
            MAX('1D'!$D$16,
                POWER((ABS(K871)^2)/('1D'!$I$5*MAX(F871,
                            0.1)^2),
                    1/3))),
        IF(OR(IFERROR(L871,
                    0)=0,
                IFERROR(S870,
                    0)&lt;1,
                IFERROR(S871,
                    0)&lt;1),
            MAX('1D'!$D$16,
                POWER((ABS(K871)^2)/('1D'!$I$5*MAX(F871,
                            0.1)^2),
                    1/3)),
            IF(IFERROR(U871,
                    0)&gt;0,
                MAX('1D'!$D$16,
                    IFERROR(L871,
                        0)+((IFERROR(U871,
                                0))*'1D'!$D$18*IF((IFERROR(S871,
                                    0))&lt;1,
                            1,
                            -1))),
                IF(IFERROR(U871,
                        0)&lt;0,
                    IF(ABS((MAX('1D'!$D$16,
                                    POWER((ABS(K871)^2)/('1D'!$I$5*MAX(F871,
                                                0.1)^2),
                                        1/3)))-IFERROR(L871,
                                0))&gt;'1D'!$D$19,
                        MAX('1D'!$D$16,
                            IF((MAX('1D'!$D$16,
                                        POWER((ABS(K871)^2)/('1D'!$I$5*MAX(F871,
                                                    0.1)^2),
                                            1/3)))&gt;IFERROR(L871,
                                    0),
                                MIN((MAX('1D'!$D$16,
                                            POWER((ABS(K871)^2)/('1D'!$I$5*MAX(F871,
                                                        0.1)^2),
                                                1/3))),
                                    IFERROR(L871,
                                        0)+(MIN(ABS(IFERROR(U871,
                                                    0))*'1D'!$D$18,
                                            ABS((MAX('1D'!$D$16,
                                                        POWER((ABS(K871)^2)/('1D'!$I$5*MAX(F871,
                                                                    0.1)^2),
                                                            1/3)))-IFERROR(L871,
                                                    0))))),
                                MAX((MAX('1D'!$D$16,
                                            POWER((ABS(K871)^2)/('1D'!$I$5*MAX(F871,
                                                        0.1)^2),
                                                1/3))),
                                    IFERROR(L871,
                                        0)-(MIN(ABS(IFERROR(U871,
                                                    0))*'1D'!$D$18,
                                            ABS((MAX('1D'!$D$16,
                                                        POWER((ABS(K871)^2)/('1D'!$I$5*MAX(F871,
                                                                    0.1)^2),
                                                            1/3)))-IFERROR(L871,
                                                    0))))))),
                        MAX('1D'!$D$16,
                            POWER((ABS(K871)^2)/('1D'!$I$5*MAX(F871,
                                        0.1)^2),
                                1/3))),
                    MAX('1D'!$D$16,
                        IFERROR(L871,
                            0)))))))</f>
        <v>2.0411692021517887</v>
      </c>
      <c r="M871" s="5">
        <f t="shared" ca="1" si="182"/>
        <v>10.614079851189301</v>
      </c>
      <c r="N871" s="5">
        <f t="shared" ca="1" si="183"/>
        <v>1.1434704692804873</v>
      </c>
      <c r="O871" s="5">
        <f t="shared" ca="1" si="184"/>
        <v>4.8002276894771132</v>
      </c>
      <c r="P871" s="5">
        <f t="shared" ca="1" si="185"/>
        <v>634.17366920215181</v>
      </c>
      <c r="Q871" s="5">
        <f ca="1">P871+((ABS(K871)/MAX(((F871)+(G871)*(L871))*(L871),
            0.000001))^2)/(2*'1D'!$I$5)</f>
        <v>635.34809253909486</v>
      </c>
      <c r="R871" s="5">
        <f ca="1">((ABS(K871)*'1D'!$D$6)/(MAX(((F871)+(G871)*(L871))*(L871),
            0.000001)*MAX(((((F871)+(G871)*(L871))*(L871))/MAX((F871)+2*(L871)*SQRT(1+(G871)^2),
                    0.000001))^(2/3),
            0.000001)))^2</f>
        <v>4.3358367565141456E-3</v>
      </c>
      <c r="S871" s="5">
        <f ca="1">ABS(ABS(K871)/MAX(((F871)+(G871)*(L871))*(L871),
        0.000001))/SQRT('1D'!$I$5*MAX((((F871)+(G871)*(L871))*(L871))/MAX((F871)+2*(G871)*(L871),
            0.000001),
        0.000001))</f>
        <v>1.0727235886044055</v>
      </c>
      <c r="T871" s="5">
        <f ca="1">((F871)*(L871)^2)/2+(G871)*(L871)^3/3+(ABS(K871)^2)/('1D'!$I$5*MAX(((F871)+(G871)*(L871))*(L871),
        0.000001))</f>
        <v>35.763412605541333</v>
      </c>
      <c r="U871" s="5">
        <f ca="1">IF($A$2=0,
    0,
    IFERROR(Q870-(((R870+R871)/2)*J871)-(IF(O870&gt;O871,
                '1D'!$D$8*((O870^2-O871^2)/(2*'1D'!$I$5)),
                '1D'!$D$9*((O871^2-O870^2)/(2*'1D'!$I$5)))+('1D'!$D$10*(ABS(I871)/90)*(MAX(O870^2,
                        O871^2)/(2*'1D'!$I$5))))-Q871,
        0))</f>
        <v>-3.9532790901830595E-3</v>
      </c>
      <c r="V871" s="5">
        <f ca="1">IF($A$2=0,
    1,
    IF(IFERROR(V870,
            0)=0,
        0,
        IFERROR(IF(ROUND(S871,
                    3)=1,
                1,
                IF(AND(ABS(U871)&lt;'1D'!$D$19,
                        S871&gt;1),
                    1,
                    0)),
            0)))</f>
        <v>0</v>
      </c>
      <c r="W871" s="5">
        <f ca="1">IF($A$2=0,
    MAX(MAX('1D'!$D$16,
            MAX('1D'!$D$16,
                POWER((ABS(K871)^2)/('1D'!$I$5*MAX(F871,
                            0.1)^2),
                    1/3))),
        IFERROR(W1396,
            MAX(MAX('1D'!$D$16,
                    MAX('1D'!$D$16,
                        POWER((ABS(K871)^2)/('1D'!$I$5*MAX(F871,
                                    0.1)^2),
                            1/3))),
                ($L$2)-E1396))),
    IF(IFERROR(AG872,
            0)=0,
        MAX(MAX('1D'!$D$16,
                MAX('1D'!$D$16,
                    POWER((ABS(K871)^2)/('1D'!$I$5*MAX(F871,
                                0.1)^2),
                        1/3))),
            IFERROR(W1396,
                MAX(MAX('1D'!$D$16,
                        MAX('1D'!$D$16,
                            POWER((ABS(K871)^2)/('1D'!$I$5*MAX(F871,
                                        0.1)^2),
                                1/3))),
                    ($L$2)-E1396))),
        IF(IFERROR(W871,
                0)=0,
            MAX(MAX('1D'!$D$16,
                    MAX('1D'!$D$16,
                        POWER((ABS(K871)^2)/('1D'!$I$5*MAX(F871,
                                    0.1)^2),
                            1/3))),
                IFERROR(W1396,
                    MAX(MAX('1D'!$D$16,
                            MAX('1D'!$D$16,
                                POWER((ABS(K871)^2)/('1D'!$I$5*MAX(F871,
                                            0.1)^2),
                                    1/3))),
                        ($L$2)-E1396))),
            IF(OR(IFERROR(AD871,
                        0)&gt;=1,
                    IFERROR(AD872,
                        0)&gt;=1),
                MAX('1D'!$D$16,
                    MAX('1D'!$D$16,
                        POWER((ABS(K871)^2)/('1D'!$I$5*MAX(F871,
                                    0.1)^2),
                            1/3))),
                IF(ABS(IFERROR(AF871,
                            0))&lt;'1D'!$D$19,
                    MAX(MAX('1D'!$D$16,
                            MAX('1D'!$D$16,
                                POWER((ABS(K871)^2)/('1D'!$I$5*MAX(F871,
                                            0.1)^2),
                                    1/3))),
                        IFERROR(W871,
                            0)),
                    MAX(MAX('1D'!$D$16,
                            MAX('1D'!$D$16,
                                POWER((ABS(K871)^2)/('1D'!$I$5*MAX(F871,
                                            0.1)^2),
                                    1/3))),
                        (IFERROR(W871,
                                0))+((IFERROR(AF871,
                                    0))*'1D'!$D$18)))))))</f>
        <v>2.1389677043987478</v>
      </c>
      <c r="X871" s="5">
        <f t="shared" ca="1" si="186"/>
        <v>11.122632062873489</v>
      </c>
      <c r="Y871" s="5">
        <f t="shared" ca="1" si="187"/>
        <v>1.1735290000551568</v>
      </c>
      <c r="Z871" s="5">
        <f t="shared" ca="1" si="188"/>
        <v>4.5807502857230418</v>
      </c>
      <c r="AA871" s="5">
        <f t="shared" ca="1" si="189"/>
        <v>634.27146770439879</v>
      </c>
      <c r="AB871" s="5">
        <f ca="1">AA871+((ABS(K871)/MAX(((F871)+(G871)*(W871))*(W871),
            0.000001))^2)/(2*'1D'!$I$5)</f>
        <v>635.34095155659816</v>
      </c>
      <c r="AC871" s="5">
        <f ca="1">((ABS(K871)*'1D'!$D$6)/(MAX(((F871)+(G871)*(W871))*(W871),
            0.000001)*MAX(((((F871)+(G871)*(W871))*(W871))/MAX((F871)+2*(W871)*SQRT(1+(G871)^2),
                    0.000001))^(2/3),
            0.000001)))^2</f>
        <v>3.8141460404132466E-3</v>
      </c>
      <c r="AD871" s="5">
        <f ca="1">ABS(ABS(K871)/MAX(((F871)+(G871)*(W871))*(W871),
        0.000001))/SQRT('1D'!$I$5*MAX((((F871)+(G871)*(W871))*(W871))/MAX((F871)+2*(G871)*(W871),
            0.000001),
        0.000001))</f>
        <v>1.0000000000000004</v>
      </c>
      <c r="AE871" s="5">
        <f ca="1">((F871)*(W871)^2)/2+(G871)*(W871)^3/3+(ABS(K871)^2)/('1D'!$I$5*MAX(((F871)+(G871)*(W871))*(W871),
        0.000001))</f>
        <v>35.686426155594638</v>
      </c>
      <c r="AF871" s="5">
        <f ca="1">IF($A$2=0,
    0,
    IFERROR(AB872+(((AC871+AC872)/2)*J872)+(IF(Z871&gt;Z872,
                '1D'!$D$8*((Z871^2-Z872^2)/(2*'1D'!$I$5)),
                '1D'!$D$9*((Z872^2-Z871^2)/(2*'1D'!$I$5)))+('1D'!$D$10*(ABS(I872)/90)*(MAX(Z871^2,
                        Z872^2)/(2*'1D'!$I$5))))-AB871,
        0))</f>
        <v>3.3215251324918427E-3</v>
      </c>
      <c r="AG871" s="5">
        <f ca="1">IF($A$2=0,
    1,
    IF(IFERROR(AG872,
            0)=0,
        0,
        IFERROR(IF(OR(ROUND(AD871,
                        3)&gt;=1,
                    AND(ABS(AF871)&lt;'1D'!$D$19,
                        AD871&lt;1)),
                1,
                0),
            0)))</f>
        <v>1</v>
      </c>
      <c r="AH871" s="5">
        <f ca="1">IFERROR(IF('1D'!V32="Supercritical",
        MAX('1D'!$D$16,
            IFERROR(L871,
                MAX('1D'!$D$16,
                    POWER((ABS(K871)^2)/('1D'!$I$5*MAX(F871,
                                0.1)^2),
                        1/3)))),
        IF('1D'!V32="Subcritical",
            MAX('1D'!$D$16,
                IFERROR(W871,
                    MAX('1D'!$D$16,
                        POWER((ABS(K871)^2)/('1D'!$I$5*MAX(F871,
                                    0.1)^2),
                            1/3)))),
            IF(IFERROR(T871,
                    -1E+99)&gt;=IFERROR(AE871,
                    -1E+99),
                MAX('1D'!$D$16,
                    IFERROR(L871,
                        MAX('1D'!$D$16,
                            POWER((ABS(K871)^2)/('1D'!$I$5*MAX(F871,
                                        0.1)^2),
                                1/3)))),
                MAX('1D'!$D$16,
                    IFERROR(W871,
                        MAX('1D'!$D$16,
                            POWER((ABS(K871)^2)/('1D'!$I$5*MAX(F871,
                                        0.1)^2),
                                1/3))))))),
    MAX('1D'!$D$16,
        POWER((ABS(K871)^2)/('1D'!$I$5*MAX(F871,
                    0.1)^2),
            1/3)))</f>
        <v>2.0411692021517887</v>
      </c>
      <c r="AI871" s="5">
        <f t="shared" ca="1" si="190"/>
        <v>634.17366920215181</v>
      </c>
      <c r="AJ871" s="5">
        <f ca="1">AI871+((ABS(K871)/MAX(((F871)+(G871)*(AH871))*(AH871),
            0.000001))^2)/(2*'1D'!$I$5)</f>
        <v>635.34809253909486</v>
      </c>
      <c r="AM871">
        <v>0</v>
      </c>
      <c r="AN871">
        <v>0</v>
      </c>
      <c r="AO871" s="5">
        <f t="shared" si="191"/>
        <v>0</v>
      </c>
      <c r="AP871" s="5">
        <f t="shared" si="195"/>
        <v>0</v>
      </c>
      <c r="AQ871" s="5">
        <f ca="1">ABS(ABS(K871)/MAX(((F871)+(G871)*(AH871))*(AH871),
        0.000001))/SQRT('1D'!$I$5*MAX((((F871)+(G871)*(AH871))*(AH871))/MAX((F871)+2*(G871)*(AH871),
            0.000001),
        0.000001))</f>
        <v>1.0727235886044055</v>
      </c>
      <c r="AR871" s="5" t="str">
        <f t="shared" ca="1" si="192"/>
        <v>Supercritical</v>
      </c>
      <c r="AS871" s="5">
        <f ca="1">((ABS(K871)*'1D'!$D$6)/(MAX(((F871)+(G871)*(AH871))*(AH871),
            0.000001)*MAX(((((F871)+(G871)*(AH871))*(AH871))/MAX((F871)+2*(AH871)*SQRT(1+(G871)^2),
                    0.000001))^(2/3),
            0.000001)))^2</f>
        <v>4.3358367565141456E-3</v>
      </c>
    </row>
    <row r="872" spans="1:45" x14ac:dyDescent="0.35">
      <c r="A872">
        <v>863</v>
      </c>
      <c r="B872">
        <v>861.99599999999998</v>
      </c>
      <c r="C872">
        <v>616087.125</v>
      </c>
      <c r="D872">
        <v>3097144.9330000002</v>
      </c>
      <c r="E872">
        <v>632.13199999999995</v>
      </c>
      <c r="F872">
        <v>5.2</v>
      </c>
      <c r="G872">
        <v>0</v>
      </c>
      <c r="H872" t="s">
        <v>176</v>
      </c>
      <c r="I872">
        <v>2E-3</v>
      </c>
      <c r="J872" s="5">
        <f t="shared" si="193"/>
        <v>1.0009999999999764</v>
      </c>
      <c r="K872" s="5">
        <f t="shared" ca="1" si="194"/>
        <v>50.95</v>
      </c>
      <c r="L872" s="5">
        <f ca="1">IF($A$2=0,
    IFERROR(L871,
        MAX('1D'!$D$16,
            POWER((ABS(K872)^2)/('1D'!$I$5*MAX(F872,
                        0.1)^2),
                1/3))),
    IF(IFERROR(V871,
            0)=0,
        IFERROR(L871,
            MAX('1D'!$D$16,
                POWER((ABS(K872)^2)/('1D'!$I$5*MAX(F872,
                            0.1)^2),
                    1/3))),
        IF(OR(IFERROR(L872,
                    0)=0,
                IFERROR(S871,
                    0)&lt;1,
                IFERROR(S872,
                    0)&lt;1),
            MAX('1D'!$D$16,
                POWER((ABS(K872)^2)/('1D'!$I$5*MAX(F872,
                            0.1)^2),
                    1/3)),
            IF(IFERROR(U872,
                    0)&gt;0,
                MAX('1D'!$D$16,
                    IFERROR(L872,
                        0)+((IFERROR(U872,
                                0))*'1D'!$D$18*IF((IFERROR(S872,
                                    0))&lt;1,
                            1,
                            -1))),
                IF(IFERROR(U872,
                        0)&lt;0,
                    IF(ABS((MAX('1D'!$D$16,
                                    POWER((ABS(K872)^2)/('1D'!$I$5*MAX(F872,
                                                0.1)^2),
                                        1/3)))-IFERROR(L872,
                                0))&gt;'1D'!$D$19,
                        MAX('1D'!$D$16,
                            IF((MAX('1D'!$D$16,
                                        POWER((ABS(K872)^2)/('1D'!$I$5*MAX(F872,
                                                    0.1)^2),
                                            1/3)))&gt;IFERROR(L872,
                                    0),
                                MIN((MAX('1D'!$D$16,
                                            POWER((ABS(K872)^2)/('1D'!$I$5*MAX(F872,
                                                        0.1)^2),
                                                1/3))),
                                    IFERROR(L872,
                                        0)+(MIN(ABS(IFERROR(U872,
                                                    0))*'1D'!$D$18,
                                            ABS((MAX('1D'!$D$16,
                                                        POWER((ABS(K872)^2)/('1D'!$I$5*MAX(F872,
                                                                    0.1)^2),
                                                            1/3)))-IFERROR(L872,
                                                    0))))),
                                MAX((MAX('1D'!$D$16,
                                            POWER((ABS(K872)^2)/('1D'!$I$5*MAX(F872,
                                                        0.1)^2),
                                                1/3))),
                                    IFERROR(L872,
                                        0)-(MIN(ABS(IFERROR(U872,
                                                    0))*'1D'!$D$18,
                                            ABS((MAX('1D'!$D$16,
                                                        POWER((ABS(K872)^2)/('1D'!$I$5*MAX(F872,
                                                                    0.1)^2),
                                                            1/3)))-IFERROR(L872,
                                                    0))))))),
                        MAX('1D'!$D$16,
                            POWER((ABS(K872)^2)/('1D'!$I$5*MAX(F872,
                                        0.1)^2),
                                1/3))),
                    MAX('1D'!$D$16,
                        IFERROR(L872,
                            0)))))))</f>
        <v>2.0411692021517887</v>
      </c>
      <c r="M872" s="5">
        <f t="shared" ca="1" si="182"/>
        <v>10.614079851189301</v>
      </c>
      <c r="N872" s="5">
        <f t="shared" ca="1" si="183"/>
        <v>1.1434704692804873</v>
      </c>
      <c r="O872" s="5">
        <f t="shared" ca="1" si="184"/>
        <v>4.8002276894771132</v>
      </c>
      <c r="P872" s="5">
        <f t="shared" ca="1" si="185"/>
        <v>634.17316920215171</v>
      </c>
      <c r="Q872" s="5">
        <f ca="1">P872+((ABS(K872)/MAX(((F872)+(G872)*(L872))*(L872),
            0.000001))^2)/(2*'1D'!$I$5)</f>
        <v>635.34759253909476</v>
      </c>
      <c r="R872" s="5">
        <f ca="1">((ABS(K872)*'1D'!$D$6)/(MAX(((F872)+(G872)*(L872))*(L872),
            0.000001)*MAX(((((F872)+(G872)*(L872))*(L872))/MAX((F872)+2*(L872)*SQRT(1+(G872)^2),
                    0.000001))^(2/3),
            0.000001)))^2</f>
        <v>4.3358367565141456E-3</v>
      </c>
      <c r="S872" s="5">
        <f ca="1">ABS(ABS(K872)/MAX(((F872)+(G872)*(L872))*(L872),
        0.000001))/SQRT('1D'!$I$5*MAX((((F872)+(G872)*(L872))*(L872))/MAX((F872)+2*(G872)*(L872),
            0.000001),
        0.000001))</f>
        <v>1.0727235886044055</v>
      </c>
      <c r="T872" s="5">
        <f ca="1">((F872)*(L872)^2)/2+(G872)*(L872)^3/3+(ABS(K872)^2)/('1D'!$I$5*MAX(((F872)+(G872)*(L872))*(L872),
        0.000001))</f>
        <v>35.763412605541333</v>
      </c>
      <c r="U872" s="5">
        <f ca="1">IF($A$2=0,
    0,
    IFERROR(Q871-(((R871+R872)/2)*J872)-(IF(O871&gt;O872,
                '1D'!$D$8*((O871^2-O872^2)/(2*'1D'!$I$5)),
                '1D'!$D$9*((O872^2-O871^2)/(2*'1D'!$I$5)))+('1D'!$D$10*(ABS(I872)/90)*(MAX(O871^2,
                        O872^2)/(2*'1D'!$I$5))))-Q872,
        0))</f>
        <v>-3.8440873375975571E-3</v>
      </c>
      <c r="V872" s="5">
        <f ca="1">IF($A$2=0,
    1,
    IF(IFERROR(V871,
            0)=0,
        0,
        IFERROR(IF(ROUND(S872,
                    3)=1,
                1,
                IF(AND(ABS(U872)&lt;'1D'!$D$19,
                        S872&gt;1),
                    1,
                    0)),
            0)))</f>
        <v>0</v>
      </c>
      <c r="W872" s="5">
        <f ca="1">IF($A$2=0,
    MAX(MAX('1D'!$D$16,
            MAX('1D'!$D$16,
                POWER((ABS(K872)^2)/('1D'!$I$5*MAX(F872,
                            0.1)^2),
                    1/3))),
        IFERROR(W1396,
            MAX(MAX('1D'!$D$16,
                    MAX('1D'!$D$16,
                        POWER((ABS(K872)^2)/('1D'!$I$5*MAX(F872,
                                    0.1)^2),
                            1/3))),
                ($L$2)-E1396))),
    IF(IFERROR(AG873,
            0)=0,
        MAX(MAX('1D'!$D$16,
                MAX('1D'!$D$16,
                    POWER((ABS(K872)^2)/('1D'!$I$5*MAX(F872,
                                0.1)^2),
                        1/3))),
            IFERROR(W1396,
                MAX(MAX('1D'!$D$16,
                        MAX('1D'!$D$16,
                            POWER((ABS(K872)^2)/('1D'!$I$5*MAX(F872,
                                        0.1)^2),
                                1/3))),
                    ($L$2)-E1396))),
        IF(IFERROR(W872,
                0)=0,
            MAX(MAX('1D'!$D$16,
                    MAX('1D'!$D$16,
                        POWER((ABS(K872)^2)/('1D'!$I$5*MAX(F872,
                                    0.1)^2),
                            1/3))),
                IFERROR(W1396,
                    MAX(MAX('1D'!$D$16,
                            MAX('1D'!$D$16,
                                POWER((ABS(K872)^2)/('1D'!$I$5*MAX(F872,
                                            0.1)^2),
                                    1/3))),
                        ($L$2)-E1396))),
            IF(OR(IFERROR(AD872,
                        0)&gt;=1,
                    IFERROR(AD873,
                        0)&gt;=1),
                MAX('1D'!$D$16,
                    MAX('1D'!$D$16,
                        POWER((ABS(K872)^2)/('1D'!$I$5*MAX(F872,
                                    0.1)^2),
                            1/3))),
                IF(ABS(IFERROR(AF872,
                            0))&lt;'1D'!$D$19,
                    MAX(MAX('1D'!$D$16,
                            MAX('1D'!$D$16,
                                POWER((ABS(K872)^2)/('1D'!$I$5*MAX(F872,
                                            0.1)^2),
                                    1/3))),
                        IFERROR(W872,
                            0)),
                    MAX(MAX('1D'!$D$16,
                            MAX('1D'!$D$16,
                                POWER((ABS(K872)^2)/('1D'!$I$5*MAX(F872,
                                            0.1)^2),
                                    1/3))),
                        (IFERROR(W872,
                                0))+((IFERROR(AF872,
                                    0))*'1D'!$D$18)))))))</f>
        <v>2.1389677043987478</v>
      </c>
      <c r="X872" s="5">
        <f t="shared" ca="1" si="186"/>
        <v>11.122632062873489</v>
      </c>
      <c r="Y872" s="5">
        <f t="shared" ca="1" si="187"/>
        <v>1.1735290000551568</v>
      </c>
      <c r="Z872" s="5">
        <f t="shared" ca="1" si="188"/>
        <v>4.5807502857230418</v>
      </c>
      <c r="AA872" s="5">
        <f t="shared" ca="1" si="189"/>
        <v>634.27096770439869</v>
      </c>
      <c r="AB872" s="5">
        <f ca="1">AA872+((ABS(K872)/MAX(((F872)+(G872)*(W872))*(W872),
            0.000001))^2)/(2*'1D'!$I$5)</f>
        <v>635.34045155659805</v>
      </c>
      <c r="AC872" s="5">
        <f ca="1">((ABS(K872)*'1D'!$D$6)/(MAX(((F872)+(G872)*(W872))*(W872),
            0.000001)*MAX(((((F872)+(G872)*(W872))*(W872))/MAX((F872)+2*(W872)*SQRT(1+(G872)^2),
                    0.000001))^(2/3),
            0.000001)))^2</f>
        <v>3.8141460404132466E-3</v>
      </c>
      <c r="AD872" s="5">
        <f ca="1">ABS(ABS(K872)/MAX(((F872)+(G872)*(W872))*(W872),
        0.000001))/SQRT('1D'!$I$5*MAX((((F872)+(G872)*(W872))*(W872))/MAX((F872)+2*(G872)*(W872),
            0.000001),
        0.000001))</f>
        <v>1.0000000000000004</v>
      </c>
      <c r="AE872" s="5">
        <f ca="1">((F872)*(W872)^2)/2+(G872)*(W872)^3/3+(ABS(K872)^2)/('1D'!$I$5*MAX(((F872)+(G872)*(W872))*(W872),
        0.000001))</f>
        <v>35.686426155594638</v>
      </c>
      <c r="AF872" s="5">
        <f ca="1">IF($A$2=0,
    0,
    IFERROR(AB873+(((AC872+AC873)/2)*J873)+(IF(Z872&gt;Z873,
                '1D'!$D$8*((Z872^2-Z873^2)/(2*'1D'!$I$5)),
                '1D'!$D$9*((Z873^2-Z872^2)/(2*'1D'!$I$5)))+('1D'!$D$10*(ABS(I873)/90)*(MAX(Z872^2,
                        Z873^2)/(2*'1D'!$I$5))))-AB872,
        0))</f>
        <v>3.4157470064428708E-3</v>
      </c>
      <c r="AG872" s="5">
        <f ca="1">IF($A$2=0,
    1,
    IF(IFERROR(AG873,
            0)=0,
        0,
        IFERROR(IF(OR(ROUND(AD872,
                        3)&gt;=1,
                    AND(ABS(AF872)&lt;'1D'!$D$19,
                        AD872&lt;1)),
                1,
                0),
            0)))</f>
        <v>1</v>
      </c>
      <c r="AH872" s="5">
        <f ca="1">IFERROR(IF('1D'!V32="Supercritical",
        MAX('1D'!$D$16,
            IFERROR(L872,
                MAX('1D'!$D$16,
                    POWER((ABS(K872)^2)/('1D'!$I$5*MAX(F872,
                                0.1)^2),
                        1/3)))),
        IF('1D'!V32="Subcritical",
            MAX('1D'!$D$16,
                IFERROR(W872,
                    MAX('1D'!$D$16,
                        POWER((ABS(K872)^2)/('1D'!$I$5*MAX(F872,
                                    0.1)^2),
                            1/3)))),
            IF(IFERROR(T872,
                    -1E+99)&gt;=IFERROR(AE872,
                    -1E+99),
                MAX('1D'!$D$16,
                    IFERROR(L872,
                        MAX('1D'!$D$16,
                            POWER((ABS(K872)^2)/('1D'!$I$5*MAX(F872,
                                        0.1)^2),
                                1/3)))),
                MAX('1D'!$D$16,
                    IFERROR(W872,
                        MAX('1D'!$D$16,
                            POWER((ABS(K872)^2)/('1D'!$I$5*MAX(F872,
                                        0.1)^2),
                                1/3))))))),
    MAX('1D'!$D$16,
        POWER((ABS(K872)^2)/('1D'!$I$5*MAX(F872,
                    0.1)^2),
            1/3)))</f>
        <v>2.0411692021517887</v>
      </c>
      <c r="AI872" s="5">
        <f t="shared" ca="1" si="190"/>
        <v>634.17316920215171</v>
      </c>
      <c r="AJ872" s="5">
        <f ca="1">AI872+((ABS(K872)/MAX(((F872)+(G872)*(AH872))*(AH872),
            0.000001))^2)/(2*'1D'!$I$5)</f>
        <v>635.34759253909476</v>
      </c>
      <c r="AM872">
        <v>0</v>
      </c>
      <c r="AN872">
        <v>0</v>
      </c>
      <c r="AO872" s="5">
        <f t="shared" si="191"/>
        <v>0</v>
      </c>
      <c r="AP872" s="5">
        <f t="shared" si="195"/>
        <v>0</v>
      </c>
      <c r="AQ872" s="5">
        <f ca="1">ABS(ABS(K872)/MAX(((F872)+(G872)*(AH872))*(AH872),
        0.000001))/SQRT('1D'!$I$5*MAX((((F872)+(G872)*(AH872))*(AH872))/MAX((F872)+2*(G872)*(AH872),
            0.000001),
        0.000001))</f>
        <v>1.0727235886044055</v>
      </c>
      <c r="AR872" s="5" t="str">
        <f t="shared" ca="1" si="192"/>
        <v>Supercritical</v>
      </c>
      <c r="AS872" s="5">
        <f ca="1">((ABS(K872)*'1D'!$D$6)/(MAX(((F872)+(G872)*(AH872))*(AH872),
            0.000001)*MAX(((((F872)+(G872)*(AH872))*(AH872))/MAX((F872)+2*(AH872)*SQRT(1+(G872)^2),
                    0.000001))^(2/3),
            0.000001)))^2</f>
        <v>4.3358367565141456E-3</v>
      </c>
    </row>
    <row r="873" spans="1:45" x14ac:dyDescent="0.35">
      <c r="A873">
        <v>864</v>
      </c>
      <c r="B873">
        <v>862.99599999999998</v>
      </c>
      <c r="C873">
        <v>616087.08299999998</v>
      </c>
      <c r="D873">
        <v>3097143.9339999999</v>
      </c>
      <c r="E873">
        <v>632.13149999999996</v>
      </c>
      <c r="F873">
        <v>5.2</v>
      </c>
      <c r="G873">
        <v>0</v>
      </c>
      <c r="H873" t="s">
        <v>176</v>
      </c>
      <c r="I873">
        <v>5.7000000000000002E-2</v>
      </c>
      <c r="J873" s="5">
        <f t="shared" si="193"/>
        <v>1</v>
      </c>
      <c r="K873" s="5">
        <f t="shared" ca="1" si="194"/>
        <v>50.95</v>
      </c>
      <c r="L873" s="5">
        <f ca="1">IF($A$2=0,
    IFERROR(L872,
        MAX('1D'!$D$16,
            POWER((ABS(K873)^2)/('1D'!$I$5*MAX(F873,
                        0.1)^2),
                1/3))),
    IF(IFERROR(V872,
            0)=0,
        IFERROR(L872,
            MAX('1D'!$D$16,
                POWER((ABS(K873)^2)/('1D'!$I$5*MAX(F873,
                            0.1)^2),
                    1/3))),
        IF(OR(IFERROR(L873,
                    0)=0,
                IFERROR(S872,
                    0)&lt;1,
                IFERROR(S873,
                    0)&lt;1),
            MAX('1D'!$D$16,
                POWER((ABS(K873)^2)/('1D'!$I$5*MAX(F873,
                            0.1)^2),
                    1/3)),
            IF(IFERROR(U873,
                    0)&gt;0,
                MAX('1D'!$D$16,
                    IFERROR(L873,
                        0)+((IFERROR(U873,
                                0))*'1D'!$D$18*IF((IFERROR(S873,
                                    0))&lt;1,
                            1,
                            -1))),
                IF(IFERROR(U873,
                        0)&lt;0,
                    IF(ABS((MAX('1D'!$D$16,
                                    POWER((ABS(K873)^2)/('1D'!$I$5*MAX(F873,
                                                0.1)^2),
                                        1/3)))-IFERROR(L873,
                                0))&gt;'1D'!$D$19,
                        MAX('1D'!$D$16,
                            IF((MAX('1D'!$D$16,
                                        POWER((ABS(K873)^2)/('1D'!$I$5*MAX(F873,
                                                    0.1)^2),
                                            1/3)))&gt;IFERROR(L873,
                                    0),
                                MIN((MAX('1D'!$D$16,
                                            POWER((ABS(K873)^2)/('1D'!$I$5*MAX(F873,
                                                        0.1)^2),
                                                1/3))),
                                    IFERROR(L873,
                                        0)+(MIN(ABS(IFERROR(U873,
                                                    0))*'1D'!$D$18,
                                            ABS((MAX('1D'!$D$16,
                                                        POWER((ABS(K873)^2)/('1D'!$I$5*MAX(F873,
                                                                    0.1)^2),
                                                            1/3)))-IFERROR(L873,
                                                    0))))),
                                MAX((MAX('1D'!$D$16,
                                            POWER((ABS(K873)^2)/('1D'!$I$5*MAX(F873,
                                                        0.1)^2),
                                                1/3))),
                                    IFERROR(L873,
                                        0)-(MIN(ABS(IFERROR(U873,
                                                    0))*'1D'!$D$18,
                                            ABS((MAX('1D'!$D$16,
                                                        POWER((ABS(K873)^2)/('1D'!$I$5*MAX(F873,
                                                                    0.1)^2),
                                                            1/3)))-IFERROR(L873,
                                                    0))))))),
                        MAX('1D'!$D$16,
                            POWER((ABS(K873)^2)/('1D'!$I$5*MAX(F873,
                                        0.1)^2),
                                1/3))),
                    MAX('1D'!$D$16,
                        IFERROR(L873,
                            0)))))))</f>
        <v>2.0411692021517887</v>
      </c>
      <c r="M873" s="5">
        <f t="shared" ca="1" si="182"/>
        <v>10.614079851189301</v>
      </c>
      <c r="N873" s="5">
        <f t="shared" ca="1" si="183"/>
        <v>1.1434704692804873</v>
      </c>
      <c r="O873" s="5">
        <f t="shared" ca="1" si="184"/>
        <v>4.8002276894771132</v>
      </c>
      <c r="P873" s="5">
        <f t="shared" ca="1" si="185"/>
        <v>634.17266920215172</v>
      </c>
      <c r="Q873" s="5">
        <f ca="1">P873+((ABS(K873)/MAX(((F873)+(G873)*(L873))*(L873),
            0.000001))^2)/(2*'1D'!$I$5)</f>
        <v>635.34709253909477</v>
      </c>
      <c r="R873" s="5">
        <f ca="1">((ABS(K873)*'1D'!$D$6)/(MAX(((F873)+(G873)*(L873))*(L873),
            0.000001)*MAX(((((F873)+(G873)*(L873))*(L873))/MAX((F873)+2*(L873)*SQRT(1+(G873)^2),
                    0.000001))^(2/3),
            0.000001)))^2</f>
        <v>4.3358367565141456E-3</v>
      </c>
      <c r="S873" s="5">
        <f ca="1">ABS(ABS(K873)/MAX(((F873)+(G873)*(L873))*(L873),
        0.000001))/SQRT('1D'!$I$5*MAX((((F873)+(G873)*(L873))*(L873))/MAX((F873)+2*(G873)*(L873),
            0.000001),
        0.000001))</f>
        <v>1.0727235886044055</v>
      </c>
      <c r="T873" s="5">
        <f ca="1">((F873)*(L873)^2)/2+(G873)*(L873)^3/3+(ABS(K873)^2)/('1D'!$I$5*MAX(((F873)+(G873)*(L873))*(L873),
        0.000001))</f>
        <v>35.763412605541333</v>
      </c>
      <c r="U873" s="5">
        <f ca="1">IF($A$2=0,
    0,
    IFERROR(Q872-(((R872+R873)/2)*J873)-(IF(O872&gt;O873,
                '1D'!$D$8*((O872^2-O873^2)/(2*'1D'!$I$5)),
                '1D'!$D$9*((O873^2-O872^2)/(2*'1D'!$I$5)))+('1D'!$D$10*(ABS(I873)/90)*(MAX(O872^2,
                        O873^2)/(2*'1D'!$I$5))))-Q873,
        0))</f>
        <v>-3.9474069734524164E-3</v>
      </c>
      <c r="V873" s="5">
        <f ca="1">IF($A$2=0,
    1,
    IF(IFERROR(V872,
            0)=0,
        0,
        IFERROR(IF(ROUND(S873,
                    3)=1,
                1,
                IF(AND(ABS(U873)&lt;'1D'!$D$19,
                        S873&gt;1),
                    1,
                    0)),
            0)))</f>
        <v>0</v>
      </c>
      <c r="W873" s="5">
        <f ca="1">IF($A$2=0,
    MAX(MAX('1D'!$D$16,
            MAX('1D'!$D$16,
                POWER((ABS(K873)^2)/('1D'!$I$5*MAX(F873,
                            0.1)^2),
                    1/3))),
        IFERROR(W1396,
            MAX(MAX('1D'!$D$16,
                    MAX('1D'!$D$16,
                        POWER((ABS(K873)^2)/('1D'!$I$5*MAX(F873,
                                    0.1)^2),
                            1/3))),
                ($L$2)-E1396))),
    IF(IFERROR(AG874,
            0)=0,
        MAX(MAX('1D'!$D$16,
                MAX('1D'!$D$16,
                    POWER((ABS(K873)^2)/('1D'!$I$5*MAX(F873,
                                0.1)^2),
                        1/3))),
            IFERROR(W1396,
                MAX(MAX('1D'!$D$16,
                        MAX('1D'!$D$16,
                            POWER((ABS(K873)^2)/('1D'!$I$5*MAX(F873,
                                        0.1)^2),
                                1/3))),
                    ($L$2)-E1396))),
        IF(IFERROR(W873,
                0)=0,
            MAX(MAX('1D'!$D$16,
                    MAX('1D'!$D$16,
                        POWER((ABS(K873)^2)/('1D'!$I$5*MAX(F873,
                                    0.1)^2),
                            1/3))),
                IFERROR(W1396,
                    MAX(MAX('1D'!$D$16,
                            MAX('1D'!$D$16,
                                POWER((ABS(K873)^2)/('1D'!$I$5*MAX(F873,
                                            0.1)^2),
                                    1/3))),
                        ($L$2)-E1396))),
            IF(OR(IFERROR(AD873,
                        0)&gt;=1,
                    IFERROR(AD874,
                        0)&gt;=1),
                MAX('1D'!$D$16,
                    MAX('1D'!$D$16,
                        POWER((ABS(K873)^2)/('1D'!$I$5*MAX(F873,
                                    0.1)^2),
                            1/3))),
                IF(ABS(IFERROR(AF873,
                            0))&lt;'1D'!$D$19,
                    MAX(MAX('1D'!$D$16,
                            MAX('1D'!$D$16,
                                POWER((ABS(K873)^2)/('1D'!$I$5*MAX(F873,
                                            0.1)^2),
                                    1/3))),
                        IFERROR(W873,
                            0)),
                    MAX(MAX('1D'!$D$16,
                            MAX('1D'!$D$16,
                                POWER((ABS(K873)^2)/('1D'!$I$5*MAX(F873,
                                            0.1)^2),
                                    1/3))),
                        (IFERROR(W873,
                                0))+((IFERROR(AF873,
                                    0))*'1D'!$D$18)))))))</f>
        <v>2.1389677043987478</v>
      </c>
      <c r="X873" s="5">
        <f t="shared" ca="1" si="186"/>
        <v>11.122632062873489</v>
      </c>
      <c r="Y873" s="5">
        <f t="shared" ca="1" si="187"/>
        <v>1.1735290000551568</v>
      </c>
      <c r="Z873" s="5">
        <f t="shared" ca="1" si="188"/>
        <v>4.5807502857230418</v>
      </c>
      <c r="AA873" s="5">
        <f t="shared" ca="1" si="189"/>
        <v>634.2704677043987</v>
      </c>
      <c r="AB873" s="5">
        <f ca="1">AA873+((ABS(K873)/MAX(((F873)+(G873)*(W873))*(W873),
            0.000001))^2)/(2*'1D'!$I$5)</f>
        <v>635.33995155659807</v>
      </c>
      <c r="AC873" s="5">
        <f ca="1">((ABS(K873)*'1D'!$D$6)/(MAX(((F873)+(G873)*(W873))*(W873),
            0.000001)*MAX(((((F873)+(G873)*(W873))*(W873))/MAX((F873)+2*(W873)*SQRT(1+(G873)^2),
                    0.000001))^(2/3),
            0.000001)))^2</f>
        <v>3.8141460404132466E-3</v>
      </c>
      <c r="AD873" s="5">
        <f ca="1">ABS(ABS(K873)/MAX(((F873)+(G873)*(W873))*(W873),
        0.000001))/SQRT('1D'!$I$5*MAX((((F873)+(G873)*(W873))*(W873))/MAX((F873)+2*(G873)*(W873),
            0.000001),
        0.000001))</f>
        <v>1.0000000000000004</v>
      </c>
      <c r="AE873" s="5">
        <f ca="1">((F873)*(W873)^2)/2+(G873)*(W873)^3/3+(ABS(K873)^2)/('1D'!$I$5*MAX(((F873)+(G873)*(W873))*(W873),
        0.000001))</f>
        <v>35.686426155594638</v>
      </c>
      <c r="AF873" s="5">
        <f ca="1">IF($A$2=0,
    0,
    IFERROR(AB874+(((AC873+AC874)/2)*J874)+(IF(Z873&gt;Z874,
                '1D'!$D$8*((Z873^2-Z874^2)/(2*'1D'!$I$5)),
                '1D'!$D$9*((Z874^2-Z873^2)/(2*'1D'!$I$5)))+('1D'!$D$10*(ABS(I874)/90)*(MAX(Z873^2,
                        Z874^2)/(2*'1D'!$I$5))))-AB873,
        0))</f>
        <v>3.4157470064428708E-3</v>
      </c>
      <c r="AG873" s="5">
        <f ca="1">IF($A$2=0,
    1,
    IF(IFERROR(AG874,
            0)=0,
        0,
        IFERROR(IF(OR(ROUND(AD873,
                        3)&gt;=1,
                    AND(ABS(AF873)&lt;'1D'!$D$19,
                        AD873&lt;1)),
                1,
                0),
            0)))</f>
        <v>1</v>
      </c>
      <c r="AH873" s="5">
        <f ca="1">IFERROR(IF('1D'!V32="Supercritical",
        MAX('1D'!$D$16,
            IFERROR(L873,
                MAX('1D'!$D$16,
                    POWER((ABS(K873)^2)/('1D'!$I$5*MAX(F873,
                                0.1)^2),
                        1/3)))),
        IF('1D'!V32="Subcritical",
            MAX('1D'!$D$16,
                IFERROR(W873,
                    MAX('1D'!$D$16,
                        POWER((ABS(K873)^2)/('1D'!$I$5*MAX(F873,
                                    0.1)^2),
                            1/3)))),
            IF(IFERROR(T873,
                    -1E+99)&gt;=IFERROR(AE873,
                    -1E+99),
                MAX('1D'!$D$16,
                    IFERROR(L873,
                        MAX('1D'!$D$16,
                            POWER((ABS(K873)^2)/('1D'!$I$5*MAX(F873,
                                        0.1)^2),
                                1/3)))),
                MAX('1D'!$D$16,
                    IFERROR(W873,
                        MAX('1D'!$D$16,
                            POWER((ABS(K873)^2)/('1D'!$I$5*MAX(F873,
                                        0.1)^2),
                                1/3))))))),
    MAX('1D'!$D$16,
        POWER((ABS(K873)^2)/('1D'!$I$5*MAX(F873,
                    0.1)^2),
            1/3)))</f>
        <v>2.0411692021517887</v>
      </c>
      <c r="AI873" s="5">
        <f t="shared" ca="1" si="190"/>
        <v>634.17266920215172</v>
      </c>
      <c r="AJ873" s="5">
        <f ca="1">AI873+((ABS(K873)/MAX(((F873)+(G873)*(AH873))*(AH873),
            0.000001))^2)/(2*'1D'!$I$5)</f>
        <v>635.34709253909477</v>
      </c>
      <c r="AM873">
        <v>0</v>
      </c>
      <c r="AN873">
        <v>0</v>
      </c>
      <c r="AO873" s="5">
        <f t="shared" si="191"/>
        <v>0</v>
      </c>
      <c r="AP873" s="5">
        <f t="shared" si="195"/>
        <v>0</v>
      </c>
      <c r="AQ873" s="5">
        <f ca="1">ABS(ABS(K873)/MAX(((F873)+(G873)*(AH873))*(AH873),
        0.000001))/SQRT('1D'!$I$5*MAX((((F873)+(G873)*(AH873))*(AH873))/MAX((F873)+2*(G873)*(AH873),
            0.000001),
        0.000001))</f>
        <v>1.0727235886044055</v>
      </c>
      <c r="AR873" s="5" t="str">
        <f t="shared" ca="1" si="192"/>
        <v>Supercritical</v>
      </c>
      <c r="AS873" s="5">
        <f ca="1">((ABS(K873)*'1D'!$D$6)/(MAX(((F873)+(G873)*(AH873))*(AH873),
            0.000001)*MAX(((((F873)+(G873)*(AH873))*(AH873))/MAX((F873)+2*(AH873)*SQRT(1+(G873)^2),
                    0.000001))^(2/3),
            0.000001)))^2</f>
        <v>4.3358367565141456E-3</v>
      </c>
    </row>
    <row r="874" spans="1:45" x14ac:dyDescent="0.35">
      <c r="A874">
        <v>865</v>
      </c>
      <c r="B874">
        <v>863.99599999999998</v>
      </c>
      <c r="C874">
        <v>616087.04000000004</v>
      </c>
      <c r="D874">
        <v>3097142.9350000001</v>
      </c>
      <c r="E874">
        <v>632.13099999999997</v>
      </c>
      <c r="F874">
        <v>5.2</v>
      </c>
      <c r="G874">
        <v>0</v>
      </c>
      <c r="H874" t="s">
        <v>176</v>
      </c>
      <c r="I874">
        <v>5.7000000000000002E-2</v>
      </c>
      <c r="J874" s="5">
        <f t="shared" si="193"/>
        <v>1</v>
      </c>
      <c r="K874" s="5">
        <f t="shared" ca="1" si="194"/>
        <v>50.95</v>
      </c>
      <c r="L874" s="5">
        <f ca="1">IF($A$2=0,
    IFERROR(L873,
        MAX('1D'!$D$16,
            POWER((ABS(K874)^2)/('1D'!$I$5*MAX(F874,
                        0.1)^2),
                1/3))),
    IF(IFERROR(V873,
            0)=0,
        IFERROR(L873,
            MAX('1D'!$D$16,
                POWER((ABS(K874)^2)/('1D'!$I$5*MAX(F874,
                            0.1)^2),
                    1/3))),
        IF(OR(IFERROR(L874,
                    0)=0,
                IFERROR(S873,
                    0)&lt;1,
                IFERROR(S874,
                    0)&lt;1),
            MAX('1D'!$D$16,
                POWER((ABS(K874)^2)/('1D'!$I$5*MAX(F874,
                            0.1)^2),
                    1/3)),
            IF(IFERROR(U874,
                    0)&gt;0,
                MAX('1D'!$D$16,
                    IFERROR(L874,
                        0)+((IFERROR(U874,
                                0))*'1D'!$D$18*IF((IFERROR(S874,
                                    0))&lt;1,
                            1,
                            -1))),
                IF(IFERROR(U874,
                        0)&lt;0,
                    IF(ABS((MAX('1D'!$D$16,
                                    POWER((ABS(K874)^2)/('1D'!$I$5*MAX(F874,
                                                0.1)^2),
                                        1/3)))-IFERROR(L874,
                                0))&gt;'1D'!$D$19,
                        MAX('1D'!$D$16,
                            IF((MAX('1D'!$D$16,
                                        POWER((ABS(K874)^2)/('1D'!$I$5*MAX(F874,
                                                    0.1)^2),
                                            1/3)))&gt;IFERROR(L874,
                                    0),
                                MIN((MAX('1D'!$D$16,
                                            POWER((ABS(K874)^2)/('1D'!$I$5*MAX(F874,
                                                        0.1)^2),
                                                1/3))),
                                    IFERROR(L874,
                                        0)+(MIN(ABS(IFERROR(U874,
                                                    0))*'1D'!$D$18,
                                            ABS((MAX('1D'!$D$16,
                                                        POWER((ABS(K874)^2)/('1D'!$I$5*MAX(F874,
                                                                    0.1)^2),
                                                            1/3)))-IFERROR(L874,
                                                    0))))),
                                MAX((MAX('1D'!$D$16,
                                            POWER((ABS(K874)^2)/('1D'!$I$5*MAX(F874,
                                                        0.1)^2),
                                                1/3))),
                                    IFERROR(L874,
                                        0)-(MIN(ABS(IFERROR(U874,
                                                    0))*'1D'!$D$18,
                                            ABS((MAX('1D'!$D$16,
                                                        POWER((ABS(K874)^2)/('1D'!$I$5*MAX(F874,
                                                                    0.1)^2),
                                                            1/3)))-IFERROR(L874,
                                                    0))))))),
                        MAX('1D'!$D$16,
                            POWER((ABS(K874)^2)/('1D'!$I$5*MAX(F874,
                                        0.1)^2),
                                1/3))),
                    MAX('1D'!$D$16,
                        IFERROR(L874,
                            0)))))))</f>
        <v>2.0411692021517887</v>
      </c>
      <c r="M874" s="5">
        <f t="shared" ca="1" si="182"/>
        <v>10.614079851189301</v>
      </c>
      <c r="N874" s="5">
        <f t="shared" ca="1" si="183"/>
        <v>1.1434704692804873</v>
      </c>
      <c r="O874" s="5">
        <f t="shared" ca="1" si="184"/>
        <v>4.8002276894771132</v>
      </c>
      <c r="P874" s="5">
        <f t="shared" ca="1" si="185"/>
        <v>634.17216920215174</v>
      </c>
      <c r="Q874" s="5">
        <f ca="1">P874+((ABS(K874)/MAX(((F874)+(G874)*(L874))*(L874),
            0.000001))^2)/(2*'1D'!$I$5)</f>
        <v>635.34659253909479</v>
      </c>
      <c r="R874" s="5">
        <f ca="1">((ABS(K874)*'1D'!$D$6)/(MAX(((F874)+(G874)*(L874))*(L874),
            0.000001)*MAX(((((F874)+(G874)*(L874))*(L874))/MAX((F874)+2*(L874)*SQRT(1+(G874)^2),
                    0.000001))^(2/3),
            0.000001)))^2</f>
        <v>4.3358367565141456E-3</v>
      </c>
      <c r="S874" s="5">
        <f ca="1">ABS(ABS(K874)/MAX(((F874)+(G874)*(L874))*(L874),
        0.000001))/SQRT('1D'!$I$5*MAX((((F874)+(G874)*(L874))*(L874))/MAX((F874)+2*(G874)*(L874),
            0.000001),
        0.000001))</f>
        <v>1.0727235886044055</v>
      </c>
      <c r="T874" s="5">
        <f ca="1">((F874)*(L874)^2)/2+(G874)*(L874)^3/3+(ABS(K874)^2)/('1D'!$I$5*MAX(((F874)+(G874)*(L874))*(L874),
        0.000001))</f>
        <v>35.763412605541333</v>
      </c>
      <c r="U874" s="5">
        <f ca="1">IF($A$2=0,
    0,
    IFERROR(Q873-(((R873+R874)/2)*J874)-(IF(O873&gt;O874,
                '1D'!$D$8*((O873^2-O874^2)/(2*'1D'!$I$5)),
                '1D'!$D$9*((O874^2-O873^2)/(2*'1D'!$I$5)))+('1D'!$D$10*(ABS(I874)/90)*(MAX(O873^2,
                        O874^2)/(2*'1D'!$I$5))))-Q874,
        0))</f>
        <v>-3.9474069734524164E-3</v>
      </c>
      <c r="V874" s="5">
        <f ca="1">IF($A$2=0,
    1,
    IF(IFERROR(V873,
            0)=0,
        0,
        IFERROR(IF(ROUND(S874,
                    3)=1,
                1,
                IF(AND(ABS(U874)&lt;'1D'!$D$19,
                        S874&gt;1),
                    1,
                    0)),
            0)))</f>
        <v>0</v>
      </c>
      <c r="W874" s="5">
        <f ca="1">IF($A$2=0,
    MAX(MAX('1D'!$D$16,
            MAX('1D'!$D$16,
                POWER((ABS(K874)^2)/('1D'!$I$5*MAX(F874,
                            0.1)^2),
                    1/3))),
        IFERROR(W1396,
            MAX(MAX('1D'!$D$16,
                    MAX('1D'!$D$16,
                        POWER((ABS(K874)^2)/('1D'!$I$5*MAX(F874,
                                    0.1)^2),
                            1/3))),
                ($L$2)-E1396))),
    IF(IFERROR(AG875,
            0)=0,
        MAX(MAX('1D'!$D$16,
                MAX('1D'!$D$16,
                    POWER((ABS(K874)^2)/('1D'!$I$5*MAX(F874,
                                0.1)^2),
                        1/3))),
            IFERROR(W1396,
                MAX(MAX('1D'!$D$16,
                        MAX('1D'!$D$16,
                            POWER((ABS(K874)^2)/('1D'!$I$5*MAX(F874,
                                        0.1)^2),
                                1/3))),
                    ($L$2)-E1396))),
        IF(IFERROR(W874,
                0)=0,
            MAX(MAX('1D'!$D$16,
                    MAX('1D'!$D$16,
                        POWER((ABS(K874)^2)/('1D'!$I$5*MAX(F874,
                                    0.1)^2),
                            1/3))),
                IFERROR(W1396,
                    MAX(MAX('1D'!$D$16,
                            MAX('1D'!$D$16,
                                POWER((ABS(K874)^2)/('1D'!$I$5*MAX(F874,
                                            0.1)^2),
                                    1/3))),
                        ($L$2)-E1396))),
            IF(OR(IFERROR(AD874,
                        0)&gt;=1,
                    IFERROR(AD875,
                        0)&gt;=1),
                MAX('1D'!$D$16,
                    MAX('1D'!$D$16,
                        POWER((ABS(K874)^2)/('1D'!$I$5*MAX(F874,
                                    0.1)^2),
                            1/3))),
                IF(ABS(IFERROR(AF874,
                            0))&lt;'1D'!$D$19,
                    MAX(MAX('1D'!$D$16,
                            MAX('1D'!$D$16,
                                POWER((ABS(K874)^2)/('1D'!$I$5*MAX(F874,
                                            0.1)^2),
                                    1/3))),
                        IFERROR(W874,
                            0)),
                    MAX(MAX('1D'!$D$16,
                            MAX('1D'!$D$16,
                                POWER((ABS(K874)^2)/('1D'!$I$5*MAX(F874,
                                            0.1)^2),
                                    1/3))),
                        (IFERROR(W874,
                                0))+((IFERROR(AF874,
                                    0))*'1D'!$D$18)))))))</f>
        <v>2.1389677043987478</v>
      </c>
      <c r="X874" s="5">
        <f t="shared" ca="1" si="186"/>
        <v>11.122632062873489</v>
      </c>
      <c r="Y874" s="5">
        <f t="shared" ca="1" si="187"/>
        <v>1.1735290000551568</v>
      </c>
      <c r="Z874" s="5">
        <f t="shared" ca="1" si="188"/>
        <v>4.5807502857230418</v>
      </c>
      <c r="AA874" s="5">
        <f t="shared" ca="1" si="189"/>
        <v>634.26996770439871</v>
      </c>
      <c r="AB874" s="5">
        <f ca="1">AA874+((ABS(K874)/MAX(((F874)+(G874)*(W874))*(W874),
            0.000001))^2)/(2*'1D'!$I$5)</f>
        <v>635.33945155659808</v>
      </c>
      <c r="AC874" s="5">
        <f ca="1">((ABS(K874)*'1D'!$D$6)/(MAX(((F874)+(G874)*(W874))*(W874),
            0.000001)*MAX(((((F874)+(G874)*(W874))*(W874))/MAX((F874)+2*(W874)*SQRT(1+(G874)^2),
                    0.000001))^(2/3),
            0.000001)))^2</f>
        <v>3.8141460404132466E-3</v>
      </c>
      <c r="AD874" s="5">
        <f ca="1">ABS(ABS(K874)/MAX(((F874)+(G874)*(W874))*(W874),
        0.000001))/SQRT('1D'!$I$5*MAX((((F874)+(G874)*(W874))*(W874))/MAX((F874)+2*(G874)*(W874),
            0.000001),
        0.000001))</f>
        <v>1.0000000000000004</v>
      </c>
      <c r="AE874" s="5">
        <f ca="1">((F874)*(W874)^2)/2+(G874)*(W874)^3/3+(ABS(K874)^2)/('1D'!$I$5*MAX(((F874)+(G874)*(W874))*(W874),
        0.000001))</f>
        <v>35.686426155594638</v>
      </c>
      <c r="AF874" s="5">
        <f ca="1">IF($A$2=0,
    0,
    IFERROR(AB875+(((AC874+AC875)/2)*J875)+(IF(Z874&gt;Z875,
                '1D'!$D$8*((Z874^2-Z875^2)/(2*'1D'!$I$5)),
                '1D'!$D$9*((Z875^2-Z874^2)/(2*'1D'!$I$5)))+('1D'!$D$10*(ABS(I875)/90)*(MAX(Z874^2,
                        Z875^2)/(2*'1D'!$I$5))))-AB874,
        0))</f>
        <v>3.3141460404522149E-3</v>
      </c>
      <c r="AG874" s="5">
        <f ca="1">IF($A$2=0,
    1,
    IF(IFERROR(AG875,
            0)=0,
        0,
        IFERROR(IF(OR(ROUND(AD874,
                        3)&gt;=1,
                    AND(ABS(AF874)&lt;'1D'!$D$19,
                        AD874&lt;1)),
                1,
                0),
            0)))</f>
        <v>1</v>
      </c>
      <c r="AH874" s="5">
        <f ca="1">IFERROR(IF('1D'!V32="Supercritical",
        MAX('1D'!$D$16,
            IFERROR(L874,
                MAX('1D'!$D$16,
                    POWER((ABS(K874)^2)/('1D'!$I$5*MAX(F874,
                                0.1)^2),
                        1/3)))),
        IF('1D'!V32="Subcritical",
            MAX('1D'!$D$16,
                IFERROR(W874,
                    MAX('1D'!$D$16,
                        POWER((ABS(K874)^2)/('1D'!$I$5*MAX(F874,
                                    0.1)^2),
                            1/3)))),
            IF(IFERROR(T874,
                    -1E+99)&gt;=IFERROR(AE874,
                    -1E+99),
                MAX('1D'!$D$16,
                    IFERROR(L874,
                        MAX('1D'!$D$16,
                            POWER((ABS(K874)^2)/('1D'!$I$5*MAX(F874,
                                        0.1)^2),
                                1/3)))),
                MAX('1D'!$D$16,
                    IFERROR(W874,
                        MAX('1D'!$D$16,
                            POWER((ABS(K874)^2)/('1D'!$I$5*MAX(F874,
                                        0.1)^2),
                                1/3))))))),
    MAX('1D'!$D$16,
        POWER((ABS(K874)^2)/('1D'!$I$5*MAX(F874,
                    0.1)^2),
            1/3)))</f>
        <v>2.0411692021517887</v>
      </c>
      <c r="AI874" s="5">
        <f t="shared" ca="1" si="190"/>
        <v>634.17216920215174</v>
      </c>
      <c r="AJ874" s="5">
        <f ca="1">AI874+((ABS(K874)/MAX(((F874)+(G874)*(AH874))*(AH874),
            0.000001))^2)/(2*'1D'!$I$5)</f>
        <v>635.34659253909479</v>
      </c>
      <c r="AM874">
        <v>0</v>
      </c>
      <c r="AN874">
        <v>0</v>
      </c>
      <c r="AO874" s="5">
        <f t="shared" si="191"/>
        <v>0</v>
      </c>
      <c r="AP874" s="5">
        <f t="shared" si="195"/>
        <v>0</v>
      </c>
      <c r="AQ874" s="5">
        <f ca="1">ABS(ABS(K874)/MAX(((F874)+(G874)*(AH874))*(AH874),
        0.000001))/SQRT('1D'!$I$5*MAX((((F874)+(G874)*(AH874))*(AH874))/MAX((F874)+2*(G874)*(AH874),
            0.000001),
        0.000001))</f>
        <v>1.0727235886044055</v>
      </c>
      <c r="AR874" s="5" t="str">
        <f t="shared" ca="1" si="192"/>
        <v>Supercritical</v>
      </c>
      <c r="AS874" s="5">
        <f ca="1">((ABS(K874)*'1D'!$D$6)/(MAX(((F874)+(G874)*(AH874))*(AH874),
            0.000001)*MAX(((((F874)+(G874)*(AH874))*(AH874))/MAX((F874)+2*(AH874)*SQRT(1+(G874)^2),
                    0.000001))^(2/3),
            0.000001)))^2</f>
        <v>4.3358367565141456E-3</v>
      </c>
    </row>
    <row r="875" spans="1:45" x14ac:dyDescent="0.35">
      <c r="A875">
        <v>866</v>
      </c>
      <c r="B875">
        <v>864.99599999999998</v>
      </c>
      <c r="C875">
        <v>616086.99800000002</v>
      </c>
      <c r="D875">
        <v>3097141.9360000002</v>
      </c>
      <c r="E875">
        <v>632.13049999999998</v>
      </c>
      <c r="F875">
        <v>5.2</v>
      </c>
      <c r="G875">
        <v>0</v>
      </c>
      <c r="H875" t="s">
        <v>176</v>
      </c>
      <c r="I875">
        <v>0</v>
      </c>
      <c r="J875" s="5">
        <f t="shared" si="193"/>
        <v>1</v>
      </c>
      <c r="K875" s="5">
        <f t="shared" ca="1" si="194"/>
        <v>50.95</v>
      </c>
      <c r="L875" s="5">
        <f ca="1">IF($A$2=0,
    IFERROR(L874,
        MAX('1D'!$D$16,
            POWER((ABS(K875)^2)/('1D'!$I$5*MAX(F875,
                        0.1)^2),
                1/3))),
    IF(IFERROR(V874,
            0)=0,
        IFERROR(L874,
            MAX('1D'!$D$16,
                POWER((ABS(K875)^2)/('1D'!$I$5*MAX(F875,
                            0.1)^2),
                    1/3))),
        IF(OR(IFERROR(L875,
                    0)=0,
                IFERROR(S874,
                    0)&lt;1,
                IFERROR(S875,
                    0)&lt;1),
            MAX('1D'!$D$16,
                POWER((ABS(K875)^2)/('1D'!$I$5*MAX(F875,
                            0.1)^2),
                    1/3)),
            IF(IFERROR(U875,
                    0)&gt;0,
                MAX('1D'!$D$16,
                    IFERROR(L875,
                        0)+((IFERROR(U875,
                                0))*'1D'!$D$18*IF((IFERROR(S875,
                                    0))&lt;1,
                            1,
                            -1))),
                IF(IFERROR(U875,
                        0)&lt;0,
                    IF(ABS((MAX('1D'!$D$16,
                                    POWER((ABS(K875)^2)/('1D'!$I$5*MAX(F875,
                                                0.1)^2),
                                        1/3)))-IFERROR(L875,
                                0))&gt;'1D'!$D$19,
                        MAX('1D'!$D$16,
                            IF((MAX('1D'!$D$16,
                                        POWER((ABS(K875)^2)/('1D'!$I$5*MAX(F875,
                                                    0.1)^2),
                                            1/3)))&gt;IFERROR(L875,
                                    0),
                                MIN((MAX('1D'!$D$16,
                                            POWER((ABS(K875)^2)/('1D'!$I$5*MAX(F875,
                                                        0.1)^2),
                                                1/3))),
                                    IFERROR(L875,
                                        0)+(MIN(ABS(IFERROR(U875,
                                                    0))*'1D'!$D$18,
                                            ABS((MAX('1D'!$D$16,
                                                        POWER((ABS(K875)^2)/('1D'!$I$5*MAX(F875,
                                                                    0.1)^2),
                                                            1/3)))-IFERROR(L875,
                                                    0))))),
                                MAX((MAX('1D'!$D$16,
                                            POWER((ABS(K875)^2)/('1D'!$I$5*MAX(F875,
                                                        0.1)^2),
                                                1/3))),
                                    IFERROR(L875,
                                        0)-(MIN(ABS(IFERROR(U875,
                                                    0))*'1D'!$D$18,
                                            ABS((MAX('1D'!$D$16,
                                                        POWER((ABS(K875)^2)/('1D'!$I$5*MAX(F875,
                                                                    0.1)^2),
                                                            1/3)))-IFERROR(L875,
                                                    0))))))),
                        MAX('1D'!$D$16,
                            POWER((ABS(K875)^2)/('1D'!$I$5*MAX(F875,
                                        0.1)^2),
                                1/3))),
                    MAX('1D'!$D$16,
                        IFERROR(L875,
                            0)))))))</f>
        <v>2.0411692021517887</v>
      </c>
      <c r="M875" s="5">
        <f t="shared" ca="1" si="182"/>
        <v>10.614079851189301</v>
      </c>
      <c r="N875" s="5">
        <f t="shared" ca="1" si="183"/>
        <v>1.1434704692804873</v>
      </c>
      <c r="O875" s="5">
        <f t="shared" ca="1" si="184"/>
        <v>4.8002276894771132</v>
      </c>
      <c r="P875" s="5">
        <f t="shared" ca="1" si="185"/>
        <v>634.17166920215175</v>
      </c>
      <c r="Q875" s="5">
        <f ca="1">P875+((ABS(K875)/MAX(((F875)+(G875)*(L875))*(L875),
            0.000001))^2)/(2*'1D'!$I$5)</f>
        <v>635.3460925390948</v>
      </c>
      <c r="R875" s="5">
        <f ca="1">((ABS(K875)*'1D'!$D$6)/(MAX(((F875)+(G875)*(L875))*(L875),
            0.000001)*MAX(((((F875)+(G875)*(L875))*(L875))/MAX((F875)+2*(L875)*SQRT(1+(G875)^2),
                    0.000001))^(2/3),
            0.000001)))^2</f>
        <v>4.3358367565141456E-3</v>
      </c>
      <c r="S875" s="5">
        <f ca="1">ABS(ABS(K875)/MAX(((F875)+(G875)*(L875))*(L875),
        0.000001))/SQRT('1D'!$I$5*MAX((((F875)+(G875)*(L875))*(L875))/MAX((F875)+2*(G875)*(L875),
            0.000001),
        0.000001))</f>
        <v>1.0727235886044055</v>
      </c>
      <c r="T875" s="5">
        <f ca="1">((F875)*(L875)^2)/2+(G875)*(L875)^3/3+(ABS(K875)^2)/('1D'!$I$5*MAX(((F875)+(G875)*(L875))*(L875),
        0.000001))</f>
        <v>35.763412605541333</v>
      </c>
      <c r="U875" s="5">
        <f ca="1">IF($A$2=0,
    0,
    IFERROR(Q874-(((R874+R875)/2)*J875)-(IF(O874&gt;O875,
                '1D'!$D$8*((O874^2-O875^2)/(2*'1D'!$I$5)),
                '1D'!$D$9*((O875^2-O874^2)/(2*'1D'!$I$5)))+('1D'!$D$10*(ABS(I875)/90)*(MAX(O874^2,
                        O875^2)/(2*'1D'!$I$5))))-Q875,
        0))</f>
        <v>-3.8358367564796936E-3</v>
      </c>
      <c r="V875" s="5">
        <f ca="1">IF($A$2=0,
    1,
    IF(IFERROR(V874,
            0)=0,
        0,
        IFERROR(IF(ROUND(S875,
                    3)=1,
                1,
                IF(AND(ABS(U875)&lt;'1D'!$D$19,
                        S875&gt;1),
                    1,
                    0)),
            0)))</f>
        <v>0</v>
      </c>
      <c r="W875" s="5">
        <f ca="1">IF($A$2=0,
    MAX(MAX('1D'!$D$16,
            MAX('1D'!$D$16,
                POWER((ABS(K875)^2)/('1D'!$I$5*MAX(F875,
                            0.1)^2),
                    1/3))),
        IFERROR(W1396,
            MAX(MAX('1D'!$D$16,
                    MAX('1D'!$D$16,
                        POWER((ABS(K875)^2)/('1D'!$I$5*MAX(F875,
                                    0.1)^2),
                            1/3))),
                ($L$2)-E1396))),
    IF(IFERROR(AG876,
            0)=0,
        MAX(MAX('1D'!$D$16,
                MAX('1D'!$D$16,
                    POWER((ABS(K875)^2)/('1D'!$I$5*MAX(F875,
                                0.1)^2),
                        1/3))),
            IFERROR(W1396,
                MAX(MAX('1D'!$D$16,
                        MAX('1D'!$D$16,
                            POWER((ABS(K875)^2)/('1D'!$I$5*MAX(F875,
                                        0.1)^2),
                                1/3))),
                    ($L$2)-E1396))),
        IF(IFERROR(W875,
                0)=0,
            MAX(MAX('1D'!$D$16,
                    MAX('1D'!$D$16,
                        POWER((ABS(K875)^2)/('1D'!$I$5*MAX(F875,
                                    0.1)^2),
                            1/3))),
                IFERROR(W1396,
                    MAX(MAX('1D'!$D$16,
                            MAX('1D'!$D$16,
                                POWER((ABS(K875)^2)/('1D'!$I$5*MAX(F875,
                                            0.1)^2),
                                    1/3))),
                        ($L$2)-E1396))),
            IF(OR(IFERROR(AD875,
                        0)&gt;=1,
                    IFERROR(AD876,
                        0)&gt;=1),
                MAX('1D'!$D$16,
                    MAX('1D'!$D$16,
                        POWER((ABS(K875)^2)/('1D'!$I$5*MAX(F875,
                                    0.1)^2),
                            1/3))),
                IF(ABS(IFERROR(AF875,
                            0))&lt;'1D'!$D$19,
                    MAX(MAX('1D'!$D$16,
                            MAX('1D'!$D$16,
                                POWER((ABS(K875)^2)/('1D'!$I$5*MAX(F875,
                                            0.1)^2),
                                    1/3))),
                        IFERROR(W875,
                            0)),
                    MAX(MAX('1D'!$D$16,
                            MAX('1D'!$D$16,
                                POWER((ABS(K875)^2)/('1D'!$I$5*MAX(F875,
                                            0.1)^2),
                                    1/3))),
                        (IFERROR(W875,
                                0))+((IFERROR(AF875,
                                    0))*'1D'!$D$18)))))))</f>
        <v>2.1389677043987478</v>
      </c>
      <c r="X875" s="5">
        <f t="shared" ca="1" si="186"/>
        <v>11.122632062873489</v>
      </c>
      <c r="Y875" s="5">
        <f t="shared" ca="1" si="187"/>
        <v>1.1735290000551568</v>
      </c>
      <c r="Z875" s="5">
        <f t="shared" ca="1" si="188"/>
        <v>4.5807502857230418</v>
      </c>
      <c r="AA875" s="5">
        <f t="shared" ca="1" si="189"/>
        <v>634.26946770439872</v>
      </c>
      <c r="AB875" s="5">
        <f ca="1">AA875+((ABS(K875)/MAX(((F875)+(G875)*(W875))*(W875),
            0.000001))^2)/(2*'1D'!$I$5)</f>
        <v>635.33895155659809</v>
      </c>
      <c r="AC875" s="5">
        <f ca="1">((ABS(K875)*'1D'!$D$6)/(MAX(((F875)+(G875)*(W875))*(W875),
            0.000001)*MAX(((((F875)+(G875)*(W875))*(W875))/MAX((F875)+2*(W875)*SQRT(1+(G875)^2),
                    0.000001))^(2/3),
            0.000001)))^2</f>
        <v>3.8141460404132466E-3</v>
      </c>
      <c r="AD875" s="5">
        <f ca="1">ABS(ABS(K875)/MAX(((F875)+(G875)*(W875))*(W875),
        0.000001))/SQRT('1D'!$I$5*MAX((((F875)+(G875)*(W875))*(W875))/MAX((F875)+2*(G875)*(W875),
            0.000001),
        0.000001))</f>
        <v>1.0000000000000004</v>
      </c>
      <c r="AE875" s="5">
        <f ca="1">((F875)*(W875)^2)/2+(G875)*(W875)^3/3+(ABS(K875)^2)/('1D'!$I$5*MAX(((F875)+(G875)*(W875))*(W875),
        0.000001))</f>
        <v>35.686426155594638</v>
      </c>
      <c r="AF875" s="5">
        <f ca="1">IF($A$2=0,
    0,
    IFERROR(AB876+(((AC875+AC876)/2)*J876)+(IF(Z875&gt;Z876,
                '1D'!$D$8*((Z875^2-Z876^2)/(2*'1D'!$I$5)),
                '1D'!$D$9*((Z876^2-Z875^2)/(2*'1D'!$I$5)))+('1D'!$D$10*(ABS(I876)/90)*(MAX(Z875^2,
                        Z876^2)/(2*'1D'!$I$5))))-AB875,
        0))</f>
        <v>3.3141460404522149E-3</v>
      </c>
      <c r="AG875" s="5">
        <f ca="1">IF($A$2=0,
    1,
    IF(IFERROR(AG876,
            0)=0,
        0,
        IFERROR(IF(OR(ROUND(AD875,
                        3)&gt;=1,
                    AND(ABS(AF875)&lt;'1D'!$D$19,
                        AD875&lt;1)),
                1,
                0),
            0)))</f>
        <v>1</v>
      </c>
      <c r="AH875" s="5">
        <f ca="1">IFERROR(IF('1D'!V32="Supercritical",
        MAX('1D'!$D$16,
            IFERROR(L875,
                MAX('1D'!$D$16,
                    POWER((ABS(K875)^2)/('1D'!$I$5*MAX(F875,
                                0.1)^2),
                        1/3)))),
        IF('1D'!V32="Subcritical",
            MAX('1D'!$D$16,
                IFERROR(W875,
                    MAX('1D'!$D$16,
                        POWER((ABS(K875)^2)/('1D'!$I$5*MAX(F875,
                                    0.1)^2),
                            1/3)))),
            IF(IFERROR(T875,
                    -1E+99)&gt;=IFERROR(AE875,
                    -1E+99),
                MAX('1D'!$D$16,
                    IFERROR(L875,
                        MAX('1D'!$D$16,
                            POWER((ABS(K875)^2)/('1D'!$I$5*MAX(F875,
                                        0.1)^2),
                                1/3)))),
                MAX('1D'!$D$16,
                    IFERROR(W875,
                        MAX('1D'!$D$16,
                            POWER((ABS(K875)^2)/('1D'!$I$5*MAX(F875,
                                        0.1)^2),
                                1/3))))))),
    MAX('1D'!$D$16,
        POWER((ABS(K875)^2)/('1D'!$I$5*MAX(F875,
                    0.1)^2),
            1/3)))</f>
        <v>2.0411692021517887</v>
      </c>
      <c r="AI875" s="5">
        <f t="shared" ca="1" si="190"/>
        <v>634.17166920215175</v>
      </c>
      <c r="AJ875" s="5">
        <f ca="1">AI875+((ABS(K875)/MAX(((F875)+(G875)*(AH875))*(AH875),
            0.000001))^2)/(2*'1D'!$I$5)</f>
        <v>635.3460925390948</v>
      </c>
      <c r="AM875">
        <v>0</v>
      </c>
      <c r="AN875">
        <v>0</v>
      </c>
      <c r="AO875" s="5">
        <f t="shared" si="191"/>
        <v>0</v>
      </c>
      <c r="AP875" s="5">
        <f t="shared" si="195"/>
        <v>0</v>
      </c>
      <c r="AQ875" s="5">
        <f ca="1">ABS(ABS(K875)/MAX(((F875)+(G875)*(AH875))*(AH875),
        0.000001))/SQRT('1D'!$I$5*MAX((((F875)+(G875)*(AH875))*(AH875))/MAX((F875)+2*(G875)*(AH875),
            0.000001),
        0.000001))</f>
        <v>1.0727235886044055</v>
      </c>
      <c r="AR875" s="5" t="str">
        <f t="shared" ca="1" si="192"/>
        <v>Supercritical</v>
      </c>
      <c r="AS875" s="5">
        <f ca="1">((ABS(K875)*'1D'!$D$6)/(MAX(((F875)+(G875)*(AH875))*(AH875),
            0.000001)*MAX(((((F875)+(G875)*(AH875))*(AH875))/MAX((F875)+2*(AH875)*SQRT(1+(G875)^2),
                    0.000001))^(2/3),
            0.000001)))^2</f>
        <v>4.3358367565141456E-3</v>
      </c>
    </row>
    <row r="876" spans="1:45" x14ac:dyDescent="0.35">
      <c r="A876">
        <v>867</v>
      </c>
      <c r="B876">
        <v>865.99599999999998</v>
      </c>
      <c r="C876">
        <v>616086.95600000001</v>
      </c>
      <c r="D876">
        <v>3097140.9369999999</v>
      </c>
      <c r="E876">
        <v>632.13</v>
      </c>
      <c r="F876">
        <v>5.2</v>
      </c>
      <c r="G876">
        <v>0</v>
      </c>
      <c r="H876" t="s">
        <v>176</v>
      </c>
      <c r="I876">
        <v>0</v>
      </c>
      <c r="J876" s="5">
        <f t="shared" si="193"/>
        <v>1</v>
      </c>
      <c r="K876" s="5">
        <f t="shared" ca="1" si="194"/>
        <v>50.95</v>
      </c>
      <c r="L876" s="5">
        <f ca="1">IF($A$2=0,
    IFERROR(L875,
        MAX('1D'!$D$16,
            POWER((ABS(K876)^2)/('1D'!$I$5*MAX(F876,
                        0.1)^2),
                1/3))),
    IF(IFERROR(V875,
            0)=0,
        IFERROR(L875,
            MAX('1D'!$D$16,
                POWER((ABS(K876)^2)/('1D'!$I$5*MAX(F876,
                            0.1)^2),
                    1/3))),
        IF(OR(IFERROR(L876,
                    0)=0,
                IFERROR(S875,
                    0)&lt;1,
                IFERROR(S876,
                    0)&lt;1),
            MAX('1D'!$D$16,
                POWER((ABS(K876)^2)/('1D'!$I$5*MAX(F876,
                            0.1)^2),
                    1/3)),
            IF(IFERROR(U876,
                    0)&gt;0,
                MAX('1D'!$D$16,
                    IFERROR(L876,
                        0)+((IFERROR(U876,
                                0))*'1D'!$D$18*IF((IFERROR(S876,
                                    0))&lt;1,
                            1,
                            -1))),
                IF(IFERROR(U876,
                        0)&lt;0,
                    IF(ABS((MAX('1D'!$D$16,
                                    POWER((ABS(K876)^2)/('1D'!$I$5*MAX(F876,
                                                0.1)^2),
                                        1/3)))-IFERROR(L876,
                                0))&gt;'1D'!$D$19,
                        MAX('1D'!$D$16,
                            IF((MAX('1D'!$D$16,
                                        POWER((ABS(K876)^2)/('1D'!$I$5*MAX(F876,
                                                    0.1)^2),
                                            1/3)))&gt;IFERROR(L876,
                                    0),
                                MIN((MAX('1D'!$D$16,
                                            POWER((ABS(K876)^2)/('1D'!$I$5*MAX(F876,
                                                        0.1)^2),
                                                1/3))),
                                    IFERROR(L876,
                                        0)+(MIN(ABS(IFERROR(U876,
                                                    0))*'1D'!$D$18,
                                            ABS((MAX('1D'!$D$16,
                                                        POWER((ABS(K876)^2)/('1D'!$I$5*MAX(F876,
                                                                    0.1)^2),
                                                            1/3)))-IFERROR(L876,
                                                    0))))),
                                MAX((MAX('1D'!$D$16,
                                            POWER((ABS(K876)^2)/('1D'!$I$5*MAX(F876,
                                                        0.1)^2),
                                                1/3))),
                                    IFERROR(L876,
                                        0)-(MIN(ABS(IFERROR(U876,
                                                    0))*'1D'!$D$18,
                                            ABS((MAX('1D'!$D$16,
                                                        POWER((ABS(K876)^2)/('1D'!$I$5*MAX(F876,
                                                                    0.1)^2),
                                                            1/3)))-IFERROR(L876,
                                                    0))))))),
                        MAX('1D'!$D$16,
                            POWER((ABS(K876)^2)/('1D'!$I$5*MAX(F876,
                                        0.1)^2),
                                1/3))),
                    MAX('1D'!$D$16,
                        IFERROR(L876,
                            0)))))))</f>
        <v>2.0411692021517887</v>
      </c>
      <c r="M876" s="5">
        <f t="shared" ca="1" si="182"/>
        <v>10.614079851189301</v>
      </c>
      <c r="N876" s="5">
        <f t="shared" ca="1" si="183"/>
        <v>1.1434704692804873</v>
      </c>
      <c r="O876" s="5">
        <f t="shared" ca="1" si="184"/>
        <v>4.8002276894771132</v>
      </c>
      <c r="P876" s="5">
        <f t="shared" ca="1" si="185"/>
        <v>634.17116920215176</v>
      </c>
      <c r="Q876" s="5">
        <f ca="1">P876+((ABS(K876)/MAX(((F876)+(G876)*(L876))*(L876),
            0.000001))^2)/(2*'1D'!$I$5)</f>
        <v>635.34559253909481</v>
      </c>
      <c r="R876" s="5">
        <f ca="1">((ABS(K876)*'1D'!$D$6)/(MAX(((F876)+(G876)*(L876))*(L876),
            0.000001)*MAX(((((F876)+(G876)*(L876))*(L876))/MAX((F876)+2*(L876)*SQRT(1+(G876)^2),
                    0.000001))^(2/3),
            0.000001)))^2</f>
        <v>4.3358367565141456E-3</v>
      </c>
      <c r="S876" s="5">
        <f ca="1">ABS(ABS(K876)/MAX(((F876)+(G876)*(L876))*(L876),
        0.000001))/SQRT('1D'!$I$5*MAX((((F876)+(G876)*(L876))*(L876))/MAX((F876)+2*(G876)*(L876),
            0.000001),
        0.000001))</f>
        <v>1.0727235886044055</v>
      </c>
      <c r="T876" s="5">
        <f ca="1">((F876)*(L876)^2)/2+(G876)*(L876)^3/3+(ABS(K876)^2)/('1D'!$I$5*MAX(((F876)+(G876)*(L876))*(L876),
        0.000001))</f>
        <v>35.763412605541333</v>
      </c>
      <c r="U876" s="5">
        <f ca="1">IF($A$2=0,
    0,
    IFERROR(Q875-(((R875+R876)/2)*J876)-(IF(O875&gt;O876,
                '1D'!$D$8*((O875^2-O876^2)/(2*'1D'!$I$5)),
                '1D'!$D$9*((O876^2-O875^2)/(2*'1D'!$I$5)))+('1D'!$D$10*(ABS(I876)/90)*(MAX(O875^2,
                        O876^2)/(2*'1D'!$I$5))))-Q876,
        0))</f>
        <v>-3.8358367564796936E-3</v>
      </c>
      <c r="V876" s="5">
        <f ca="1">IF($A$2=0,
    1,
    IF(IFERROR(V875,
            0)=0,
        0,
        IFERROR(IF(ROUND(S876,
                    3)=1,
                1,
                IF(AND(ABS(U876)&lt;'1D'!$D$19,
                        S876&gt;1),
                    1,
                    0)),
            0)))</f>
        <v>0</v>
      </c>
      <c r="W876" s="5">
        <f ca="1">IF($A$2=0,
    MAX(MAX('1D'!$D$16,
            MAX('1D'!$D$16,
                POWER((ABS(K876)^2)/('1D'!$I$5*MAX(F876,
                            0.1)^2),
                    1/3))),
        IFERROR(W1396,
            MAX(MAX('1D'!$D$16,
                    MAX('1D'!$D$16,
                        POWER((ABS(K876)^2)/('1D'!$I$5*MAX(F876,
                                    0.1)^2),
                            1/3))),
                ($L$2)-E1396))),
    IF(IFERROR(AG877,
            0)=0,
        MAX(MAX('1D'!$D$16,
                MAX('1D'!$D$16,
                    POWER((ABS(K876)^2)/('1D'!$I$5*MAX(F876,
                                0.1)^2),
                        1/3))),
            IFERROR(W1396,
                MAX(MAX('1D'!$D$16,
                        MAX('1D'!$D$16,
                            POWER((ABS(K876)^2)/('1D'!$I$5*MAX(F876,
                                        0.1)^2),
                                1/3))),
                    ($L$2)-E1396))),
        IF(IFERROR(W876,
                0)=0,
            MAX(MAX('1D'!$D$16,
                    MAX('1D'!$D$16,
                        POWER((ABS(K876)^2)/('1D'!$I$5*MAX(F876,
                                    0.1)^2),
                            1/3))),
                IFERROR(W1396,
                    MAX(MAX('1D'!$D$16,
                            MAX('1D'!$D$16,
                                POWER((ABS(K876)^2)/('1D'!$I$5*MAX(F876,
                                            0.1)^2),
                                    1/3))),
                        ($L$2)-E1396))),
            IF(OR(IFERROR(AD876,
                        0)&gt;=1,
                    IFERROR(AD877,
                        0)&gt;=1),
                MAX('1D'!$D$16,
                    MAX('1D'!$D$16,
                        POWER((ABS(K876)^2)/('1D'!$I$5*MAX(F876,
                                    0.1)^2),
                            1/3))),
                IF(ABS(IFERROR(AF876,
                            0))&lt;'1D'!$D$19,
                    MAX(MAX('1D'!$D$16,
                            MAX('1D'!$D$16,
                                POWER((ABS(K876)^2)/('1D'!$I$5*MAX(F876,
                                            0.1)^2),
                                    1/3))),
                        IFERROR(W876,
                            0)),
                    MAX(MAX('1D'!$D$16,
                            MAX('1D'!$D$16,
                                POWER((ABS(K876)^2)/('1D'!$I$5*MAX(F876,
                                            0.1)^2),
                                    1/3))),
                        (IFERROR(W876,
                                0))+((IFERROR(AF876,
                                    0))*'1D'!$D$18)))))))</f>
        <v>2.1389677043987478</v>
      </c>
      <c r="X876" s="5">
        <f t="shared" ca="1" si="186"/>
        <v>11.122632062873489</v>
      </c>
      <c r="Y876" s="5">
        <f t="shared" ca="1" si="187"/>
        <v>1.1735290000551568</v>
      </c>
      <c r="Z876" s="5">
        <f t="shared" ca="1" si="188"/>
        <v>4.5807502857230418</v>
      </c>
      <c r="AA876" s="5">
        <f t="shared" ca="1" si="189"/>
        <v>634.26896770439873</v>
      </c>
      <c r="AB876" s="5">
        <f ca="1">AA876+((ABS(K876)/MAX(((F876)+(G876)*(W876))*(W876),
            0.000001))^2)/(2*'1D'!$I$5)</f>
        <v>635.3384515565981</v>
      </c>
      <c r="AC876" s="5">
        <f ca="1">((ABS(K876)*'1D'!$D$6)/(MAX(((F876)+(G876)*(W876))*(W876),
            0.000001)*MAX(((((F876)+(G876)*(W876))*(W876))/MAX((F876)+2*(W876)*SQRT(1+(G876)^2),
                    0.000001))^(2/3),
            0.000001)))^2</f>
        <v>3.8141460404132466E-3</v>
      </c>
      <c r="AD876" s="5">
        <f ca="1">ABS(ABS(K876)/MAX(((F876)+(G876)*(W876))*(W876),
        0.000001))/SQRT('1D'!$I$5*MAX((((F876)+(G876)*(W876))*(W876))/MAX((F876)+2*(G876)*(W876),
            0.000001),
        0.000001))</f>
        <v>1.0000000000000004</v>
      </c>
      <c r="AE876" s="5">
        <f ca="1">((F876)*(W876)^2)/2+(G876)*(W876)^3/3+(ABS(K876)^2)/('1D'!$I$5*MAX(((F876)+(G876)*(W876))*(W876),
        0.000001))</f>
        <v>35.686426155594638</v>
      </c>
      <c r="AF876" s="5">
        <f ca="1">IF($A$2=0,
    0,
    IFERROR(AB877+(((AC876+AC877)/2)*J877)+(IF(Z876&gt;Z877,
                '1D'!$D$8*((Z876^2-Z877^2)/(2*'1D'!$I$5)),
                '1D'!$D$9*((Z877^2-Z876^2)/(2*'1D'!$I$5)))+('1D'!$D$10*(ABS(I877)/90)*(MAX(Z876^2,
                        Z877^2)/(2*'1D'!$I$5))))-AB876,
        0))</f>
        <v>3.411932860331035E-3</v>
      </c>
      <c r="AG876" s="5">
        <f ca="1">IF($A$2=0,
    1,
    IF(IFERROR(AG877,
            0)=0,
        0,
        IFERROR(IF(OR(ROUND(AD876,
                        3)&gt;=1,
                    AND(ABS(AF876)&lt;'1D'!$D$19,
                        AD876&lt;1)),
                1,
                0),
            0)))</f>
        <v>1</v>
      </c>
      <c r="AH876" s="5">
        <f ca="1">IFERROR(IF('1D'!V32="Supercritical",
        MAX('1D'!$D$16,
            IFERROR(L876,
                MAX('1D'!$D$16,
                    POWER((ABS(K876)^2)/('1D'!$I$5*MAX(F876,
                                0.1)^2),
                        1/3)))),
        IF('1D'!V32="Subcritical",
            MAX('1D'!$D$16,
                IFERROR(W876,
                    MAX('1D'!$D$16,
                        POWER((ABS(K876)^2)/('1D'!$I$5*MAX(F876,
                                    0.1)^2),
                            1/3)))),
            IF(IFERROR(T876,
                    -1E+99)&gt;=IFERROR(AE876,
                    -1E+99),
                MAX('1D'!$D$16,
                    IFERROR(L876,
                        MAX('1D'!$D$16,
                            POWER((ABS(K876)^2)/('1D'!$I$5*MAX(F876,
                                        0.1)^2),
                                1/3)))),
                MAX('1D'!$D$16,
                    IFERROR(W876,
                        MAX('1D'!$D$16,
                            POWER((ABS(K876)^2)/('1D'!$I$5*MAX(F876,
                                        0.1)^2),
                                1/3))))))),
    MAX('1D'!$D$16,
        POWER((ABS(K876)^2)/('1D'!$I$5*MAX(F876,
                    0.1)^2),
            1/3)))</f>
        <v>2.0411692021517887</v>
      </c>
      <c r="AI876" s="5">
        <f t="shared" ca="1" si="190"/>
        <v>634.17116920215176</v>
      </c>
      <c r="AJ876" s="5">
        <f ca="1">AI876+((ABS(K876)/MAX(((F876)+(G876)*(AH876))*(AH876),
            0.000001))^2)/(2*'1D'!$I$5)</f>
        <v>635.34559253909481</v>
      </c>
      <c r="AM876">
        <v>0</v>
      </c>
      <c r="AN876">
        <v>0</v>
      </c>
      <c r="AO876" s="5">
        <f t="shared" si="191"/>
        <v>0</v>
      </c>
      <c r="AP876" s="5">
        <f t="shared" si="195"/>
        <v>0</v>
      </c>
      <c r="AQ876" s="5">
        <f ca="1">ABS(ABS(K876)/MAX(((F876)+(G876)*(AH876))*(AH876),
        0.000001))/SQRT('1D'!$I$5*MAX((((F876)+(G876)*(AH876))*(AH876))/MAX((F876)+2*(G876)*(AH876),
            0.000001),
        0.000001))</f>
        <v>1.0727235886044055</v>
      </c>
      <c r="AR876" s="5" t="str">
        <f t="shared" ca="1" si="192"/>
        <v>Supercritical</v>
      </c>
      <c r="AS876" s="5">
        <f ca="1">((ABS(K876)*'1D'!$D$6)/(MAX(((F876)+(G876)*(AH876))*(AH876),
            0.000001)*MAX(((((F876)+(G876)*(AH876))*(AH876))/MAX((F876)+2*(AH876)*SQRT(1+(G876)^2),
                    0.000001))^(2/3),
            0.000001)))^2</f>
        <v>4.3358367565141456E-3</v>
      </c>
    </row>
    <row r="877" spans="1:45" x14ac:dyDescent="0.35">
      <c r="A877">
        <v>868</v>
      </c>
      <c r="B877">
        <v>866.995</v>
      </c>
      <c r="C877">
        <v>616086.91399999999</v>
      </c>
      <c r="D877">
        <v>3097139.9380000001</v>
      </c>
      <c r="E877">
        <v>632.12950000000001</v>
      </c>
      <c r="F877">
        <v>5.2</v>
      </c>
      <c r="G877">
        <v>0</v>
      </c>
      <c r="H877" t="s">
        <v>176</v>
      </c>
      <c r="I877">
        <v>5.7000000000000002E-2</v>
      </c>
      <c r="J877" s="5">
        <f t="shared" si="193"/>
        <v>0.99900000000002365</v>
      </c>
      <c r="K877" s="5">
        <f t="shared" ca="1" si="194"/>
        <v>50.95</v>
      </c>
      <c r="L877" s="5">
        <f ca="1">IF($A$2=0,
    IFERROR(L876,
        MAX('1D'!$D$16,
            POWER((ABS(K877)^2)/('1D'!$I$5*MAX(F877,
                        0.1)^2),
                1/3))),
    IF(IFERROR(V876,
            0)=0,
        IFERROR(L876,
            MAX('1D'!$D$16,
                POWER((ABS(K877)^2)/('1D'!$I$5*MAX(F877,
                            0.1)^2),
                    1/3))),
        IF(OR(IFERROR(L877,
                    0)=0,
                IFERROR(S876,
                    0)&lt;1,
                IFERROR(S877,
                    0)&lt;1),
            MAX('1D'!$D$16,
                POWER((ABS(K877)^2)/('1D'!$I$5*MAX(F877,
                            0.1)^2),
                    1/3)),
            IF(IFERROR(U877,
                    0)&gt;0,
                MAX('1D'!$D$16,
                    IFERROR(L877,
                        0)+((IFERROR(U877,
                                0))*'1D'!$D$18*IF((IFERROR(S877,
                                    0))&lt;1,
                            1,
                            -1))),
                IF(IFERROR(U877,
                        0)&lt;0,
                    IF(ABS((MAX('1D'!$D$16,
                                    POWER((ABS(K877)^2)/('1D'!$I$5*MAX(F877,
                                                0.1)^2),
                                        1/3)))-IFERROR(L877,
                                0))&gt;'1D'!$D$19,
                        MAX('1D'!$D$16,
                            IF((MAX('1D'!$D$16,
                                        POWER((ABS(K877)^2)/('1D'!$I$5*MAX(F877,
                                                    0.1)^2),
                                            1/3)))&gt;IFERROR(L877,
                                    0),
                                MIN((MAX('1D'!$D$16,
                                            POWER((ABS(K877)^2)/('1D'!$I$5*MAX(F877,
                                                        0.1)^2),
                                                1/3))),
                                    IFERROR(L877,
                                        0)+(MIN(ABS(IFERROR(U877,
                                                    0))*'1D'!$D$18,
                                            ABS((MAX('1D'!$D$16,
                                                        POWER((ABS(K877)^2)/('1D'!$I$5*MAX(F877,
                                                                    0.1)^2),
                                                            1/3)))-IFERROR(L877,
                                                    0))))),
                                MAX((MAX('1D'!$D$16,
                                            POWER((ABS(K877)^2)/('1D'!$I$5*MAX(F877,
                                                        0.1)^2),
                                                1/3))),
                                    IFERROR(L877,
                                        0)-(MIN(ABS(IFERROR(U877,
                                                    0))*'1D'!$D$18,
                                            ABS((MAX('1D'!$D$16,
                                                        POWER((ABS(K877)^2)/('1D'!$I$5*MAX(F877,
                                                                    0.1)^2),
                                                            1/3)))-IFERROR(L877,
                                                    0))))))),
                        MAX('1D'!$D$16,
                            POWER((ABS(K877)^2)/('1D'!$I$5*MAX(F877,
                                        0.1)^2),
                                1/3))),
                    MAX('1D'!$D$16,
                        IFERROR(L877,
                            0)))))))</f>
        <v>2.0411692021517887</v>
      </c>
      <c r="M877" s="5">
        <f t="shared" ca="1" si="182"/>
        <v>10.614079851189301</v>
      </c>
      <c r="N877" s="5">
        <f t="shared" ca="1" si="183"/>
        <v>1.1434704692804873</v>
      </c>
      <c r="O877" s="5">
        <f t="shared" ca="1" si="184"/>
        <v>4.8002276894771132</v>
      </c>
      <c r="P877" s="5">
        <f t="shared" ca="1" si="185"/>
        <v>634.17066920215177</v>
      </c>
      <c r="Q877" s="5">
        <f ca="1">P877+((ABS(K877)/MAX(((F877)+(G877)*(L877))*(L877),
            0.000001))^2)/(2*'1D'!$I$5)</f>
        <v>635.34509253909482</v>
      </c>
      <c r="R877" s="5">
        <f ca="1">((ABS(K877)*'1D'!$D$6)/(MAX(((F877)+(G877)*(L877))*(L877),
            0.000001)*MAX(((((F877)+(G877)*(L877))*(L877))/MAX((F877)+2*(L877)*SQRT(1+(G877)^2),
                    0.000001))^(2/3),
            0.000001)))^2</f>
        <v>4.3358367565141456E-3</v>
      </c>
      <c r="S877" s="5">
        <f ca="1">ABS(ABS(K877)/MAX(((F877)+(G877)*(L877))*(L877),
        0.000001))/SQRT('1D'!$I$5*MAX((((F877)+(G877)*(L877))*(L877))/MAX((F877)+2*(G877)*(L877),
            0.000001),
        0.000001))</f>
        <v>1.0727235886044055</v>
      </c>
      <c r="T877" s="5">
        <f ca="1">((F877)*(L877)^2)/2+(G877)*(L877)^3/3+(ABS(K877)^2)/('1D'!$I$5*MAX(((F877)+(G877)*(L877))*(L877),
        0.000001))</f>
        <v>35.763412605541333</v>
      </c>
      <c r="U877" s="5">
        <f ca="1">IF($A$2=0,
    0,
    IFERROR(Q876-(((R876+R877)/2)*J877)-(IF(O876&gt;O877,
                '1D'!$D$8*((O876^2-O877^2)/(2*'1D'!$I$5)),
                '1D'!$D$9*((O877^2-O876^2)/(2*'1D'!$I$5)))+('1D'!$D$10*(ABS(I877)/90)*(MAX(O876^2,
                        O877^2)/(2*'1D'!$I$5))))-Q877,
        0))</f>
        <v>-3.9430711367458571E-3</v>
      </c>
      <c r="V877" s="5">
        <f ca="1">IF($A$2=0,
    1,
    IF(IFERROR(V876,
            0)=0,
        0,
        IFERROR(IF(ROUND(S877,
                    3)=1,
                1,
                IF(AND(ABS(U877)&lt;'1D'!$D$19,
                        S877&gt;1),
                    1,
                    0)),
            0)))</f>
        <v>0</v>
      </c>
      <c r="W877" s="5">
        <f ca="1">IF($A$2=0,
    MAX(MAX('1D'!$D$16,
            MAX('1D'!$D$16,
                POWER((ABS(K877)^2)/('1D'!$I$5*MAX(F877,
                            0.1)^2),
                    1/3))),
        IFERROR(W1396,
            MAX(MAX('1D'!$D$16,
                    MAX('1D'!$D$16,
                        POWER((ABS(K877)^2)/('1D'!$I$5*MAX(F877,
                                    0.1)^2),
                            1/3))),
                ($L$2)-E1396))),
    IF(IFERROR(AG878,
            0)=0,
        MAX(MAX('1D'!$D$16,
                MAX('1D'!$D$16,
                    POWER((ABS(K877)^2)/('1D'!$I$5*MAX(F877,
                                0.1)^2),
                        1/3))),
            IFERROR(W1396,
                MAX(MAX('1D'!$D$16,
                        MAX('1D'!$D$16,
                            POWER((ABS(K877)^2)/('1D'!$I$5*MAX(F877,
                                        0.1)^2),
                                1/3))),
                    ($L$2)-E1396))),
        IF(IFERROR(W877,
                0)=0,
            MAX(MAX('1D'!$D$16,
                    MAX('1D'!$D$16,
                        POWER((ABS(K877)^2)/('1D'!$I$5*MAX(F877,
                                    0.1)^2),
                            1/3))),
                IFERROR(W1396,
                    MAX(MAX('1D'!$D$16,
                            MAX('1D'!$D$16,
                                POWER((ABS(K877)^2)/('1D'!$I$5*MAX(F877,
                                            0.1)^2),
                                    1/3))),
                        ($L$2)-E1396))),
            IF(OR(IFERROR(AD877,
                        0)&gt;=1,
                    IFERROR(AD878,
                        0)&gt;=1),
                MAX('1D'!$D$16,
                    MAX('1D'!$D$16,
                        POWER((ABS(K877)^2)/('1D'!$I$5*MAX(F877,
                                    0.1)^2),
                            1/3))),
                IF(ABS(IFERROR(AF877,
                            0))&lt;'1D'!$D$19,
                    MAX(MAX('1D'!$D$16,
                            MAX('1D'!$D$16,
                                POWER((ABS(K877)^2)/('1D'!$I$5*MAX(F877,
                                            0.1)^2),
                                    1/3))),
                        IFERROR(W877,
                            0)),
                    MAX(MAX('1D'!$D$16,
                            MAX('1D'!$D$16,
                                POWER((ABS(K877)^2)/('1D'!$I$5*MAX(F877,
                                            0.1)^2),
                                    1/3))),
                        (IFERROR(W877,
                                0))+((IFERROR(AF877,
                                    0))*'1D'!$D$18)))))))</f>
        <v>2.1389677043987478</v>
      </c>
      <c r="X877" s="5">
        <f t="shared" ca="1" si="186"/>
        <v>11.122632062873489</v>
      </c>
      <c r="Y877" s="5">
        <f t="shared" ca="1" si="187"/>
        <v>1.1735290000551568</v>
      </c>
      <c r="Z877" s="5">
        <f t="shared" ca="1" si="188"/>
        <v>4.5807502857230418</v>
      </c>
      <c r="AA877" s="5">
        <f t="shared" ca="1" si="189"/>
        <v>634.26846770439874</v>
      </c>
      <c r="AB877" s="5">
        <f ca="1">AA877+((ABS(K877)/MAX(((F877)+(G877)*(W877))*(W877),
            0.000001))^2)/(2*'1D'!$I$5)</f>
        <v>635.33795155659811</v>
      </c>
      <c r="AC877" s="5">
        <f ca="1">((ABS(K877)*'1D'!$D$6)/(MAX(((F877)+(G877)*(W877))*(W877),
            0.000001)*MAX(((((F877)+(G877)*(W877))*(W877))/MAX((F877)+2*(W877)*SQRT(1+(G877)^2),
                    0.000001))^(2/3),
            0.000001)))^2</f>
        <v>3.8141460404132466E-3</v>
      </c>
      <c r="AD877" s="5">
        <f ca="1">ABS(ABS(K877)/MAX(((F877)+(G877)*(W877))*(W877),
        0.000001))/SQRT('1D'!$I$5*MAX((((F877)+(G877)*(W877))*(W877))/MAX((F877)+2*(G877)*(W877),
            0.000001),
        0.000001))</f>
        <v>1.0000000000000004</v>
      </c>
      <c r="AE877" s="5">
        <f ca="1">((F877)*(W877)^2)/2+(G877)*(W877)^3/3+(ABS(K877)^2)/('1D'!$I$5*MAX(((F877)+(G877)*(W877))*(W877),
        0.000001))</f>
        <v>35.686426155594638</v>
      </c>
      <c r="AF877" s="5">
        <f ca="1">IF($A$2=0,
    0,
    IFERROR(AB878+(((AC877+AC878)/2)*J878)+(IF(Z877&gt;Z878,
                '1D'!$D$8*((Z877^2-Z878^2)/(2*'1D'!$I$5)),
                '1D'!$D$9*((Z878^2-Z877^2)/(2*'1D'!$I$5)))+('1D'!$D$10*(ABS(I878)/90)*(MAX(Z877^2,
                        Z878^2)/(2*'1D'!$I$5))))-AB877,
        0))</f>
        <v>3.4157470064428708E-3</v>
      </c>
      <c r="AG877" s="5">
        <f ca="1">IF($A$2=0,
    1,
    IF(IFERROR(AG878,
            0)=0,
        0,
        IFERROR(IF(OR(ROUND(AD877,
                        3)&gt;=1,
                    AND(ABS(AF877)&lt;'1D'!$D$19,
                        AD877&lt;1)),
                1,
                0),
            0)))</f>
        <v>1</v>
      </c>
      <c r="AH877" s="5">
        <f ca="1">IFERROR(IF('1D'!V32="Supercritical",
        MAX('1D'!$D$16,
            IFERROR(L877,
                MAX('1D'!$D$16,
                    POWER((ABS(K877)^2)/('1D'!$I$5*MAX(F877,
                                0.1)^2),
                        1/3)))),
        IF('1D'!V32="Subcritical",
            MAX('1D'!$D$16,
                IFERROR(W877,
                    MAX('1D'!$D$16,
                        POWER((ABS(K877)^2)/('1D'!$I$5*MAX(F877,
                                    0.1)^2),
                            1/3)))),
            IF(IFERROR(T877,
                    -1E+99)&gt;=IFERROR(AE877,
                    -1E+99),
                MAX('1D'!$D$16,
                    IFERROR(L877,
                        MAX('1D'!$D$16,
                            POWER((ABS(K877)^2)/('1D'!$I$5*MAX(F877,
                                        0.1)^2),
                                1/3)))),
                MAX('1D'!$D$16,
                    IFERROR(W877,
                        MAX('1D'!$D$16,
                            POWER((ABS(K877)^2)/('1D'!$I$5*MAX(F877,
                                        0.1)^2),
                                1/3))))))),
    MAX('1D'!$D$16,
        POWER((ABS(K877)^2)/('1D'!$I$5*MAX(F877,
                    0.1)^2),
            1/3)))</f>
        <v>2.0411692021517887</v>
      </c>
      <c r="AI877" s="5">
        <f t="shared" ca="1" si="190"/>
        <v>634.17066920215177</v>
      </c>
      <c r="AJ877" s="5">
        <f ca="1">AI877+((ABS(K877)/MAX(((F877)+(G877)*(AH877))*(AH877),
            0.000001))^2)/(2*'1D'!$I$5)</f>
        <v>635.34509253909482</v>
      </c>
      <c r="AM877">
        <v>0</v>
      </c>
      <c r="AN877">
        <v>0</v>
      </c>
      <c r="AO877" s="5">
        <f t="shared" si="191"/>
        <v>0</v>
      </c>
      <c r="AP877" s="5">
        <f t="shared" si="195"/>
        <v>0</v>
      </c>
      <c r="AQ877" s="5">
        <f ca="1">ABS(ABS(K877)/MAX(((F877)+(G877)*(AH877))*(AH877),
        0.000001))/SQRT('1D'!$I$5*MAX((((F877)+(G877)*(AH877))*(AH877))/MAX((F877)+2*(G877)*(AH877),
            0.000001),
        0.000001))</f>
        <v>1.0727235886044055</v>
      </c>
      <c r="AR877" s="5" t="str">
        <f t="shared" ca="1" si="192"/>
        <v>Supercritical</v>
      </c>
      <c r="AS877" s="5">
        <f ca="1">((ABS(K877)*'1D'!$D$6)/(MAX(((F877)+(G877)*(AH877))*(AH877),
            0.000001)*MAX(((((F877)+(G877)*(AH877))*(AH877))/MAX((F877)+2*(AH877)*SQRT(1+(G877)^2),
                    0.000001))^(2/3),
            0.000001)))^2</f>
        <v>4.3358367565141456E-3</v>
      </c>
    </row>
    <row r="878" spans="1:45" x14ac:dyDescent="0.35">
      <c r="A878">
        <v>869</v>
      </c>
      <c r="B878">
        <v>867.995</v>
      </c>
      <c r="C878">
        <v>616086.87100000004</v>
      </c>
      <c r="D878">
        <v>3097138.9389999998</v>
      </c>
      <c r="E878">
        <v>632.12900000000002</v>
      </c>
      <c r="F878">
        <v>5.2</v>
      </c>
      <c r="G878">
        <v>0</v>
      </c>
      <c r="H878" t="s">
        <v>176</v>
      </c>
      <c r="I878">
        <v>5.7000000000000002E-2</v>
      </c>
      <c r="J878" s="5">
        <f t="shared" si="193"/>
        <v>1</v>
      </c>
      <c r="K878" s="5">
        <f t="shared" ca="1" si="194"/>
        <v>50.95</v>
      </c>
      <c r="L878" s="5">
        <f ca="1">IF($A$2=0,
    IFERROR(L877,
        MAX('1D'!$D$16,
            POWER((ABS(K878)^2)/('1D'!$I$5*MAX(F878,
                        0.1)^2),
                1/3))),
    IF(IFERROR(V877,
            0)=0,
        IFERROR(L877,
            MAX('1D'!$D$16,
                POWER((ABS(K878)^2)/('1D'!$I$5*MAX(F878,
                            0.1)^2),
                    1/3))),
        IF(OR(IFERROR(L878,
                    0)=0,
                IFERROR(S877,
                    0)&lt;1,
                IFERROR(S878,
                    0)&lt;1),
            MAX('1D'!$D$16,
                POWER((ABS(K878)^2)/('1D'!$I$5*MAX(F878,
                            0.1)^2),
                    1/3)),
            IF(IFERROR(U878,
                    0)&gt;0,
                MAX('1D'!$D$16,
                    IFERROR(L878,
                        0)+((IFERROR(U878,
                                0))*'1D'!$D$18*IF((IFERROR(S878,
                                    0))&lt;1,
                            1,
                            -1))),
                IF(IFERROR(U878,
                        0)&lt;0,
                    IF(ABS((MAX('1D'!$D$16,
                                    POWER((ABS(K878)^2)/('1D'!$I$5*MAX(F878,
                                                0.1)^2),
                                        1/3)))-IFERROR(L878,
                                0))&gt;'1D'!$D$19,
                        MAX('1D'!$D$16,
                            IF((MAX('1D'!$D$16,
                                        POWER((ABS(K878)^2)/('1D'!$I$5*MAX(F878,
                                                    0.1)^2),
                                            1/3)))&gt;IFERROR(L878,
                                    0),
                                MIN((MAX('1D'!$D$16,
                                            POWER((ABS(K878)^2)/('1D'!$I$5*MAX(F878,
                                                        0.1)^2),
                                                1/3))),
                                    IFERROR(L878,
                                        0)+(MIN(ABS(IFERROR(U878,
                                                    0))*'1D'!$D$18,
                                            ABS((MAX('1D'!$D$16,
                                                        POWER((ABS(K878)^2)/('1D'!$I$5*MAX(F878,
                                                                    0.1)^2),
                                                            1/3)))-IFERROR(L878,
                                                    0))))),
                                MAX((MAX('1D'!$D$16,
                                            POWER((ABS(K878)^2)/('1D'!$I$5*MAX(F878,
                                                        0.1)^2),
                                                1/3))),
                                    IFERROR(L878,
                                        0)-(MIN(ABS(IFERROR(U878,
                                                    0))*'1D'!$D$18,
                                            ABS((MAX('1D'!$D$16,
                                                        POWER((ABS(K878)^2)/('1D'!$I$5*MAX(F878,
                                                                    0.1)^2),
                                                            1/3)))-IFERROR(L878,
                                                    0))))))),
                        MAX('1D'!$D$16,
                            POWER((ABS(K878)^2)/('1D'!$I$5*MAX(F878,
                                        0.1)^2),
                                1/3))),
                    MAX('1D'!$D$16,
                        IFERROR(L878,
                            0)))))))</f>
        <v>2.0411692021517887</v>
      </c>
      <c r="M878" s="5">
        <f t="shared" ca="1" si="182"/>
        <v>10.614079851189301</v>
      </c>
      <c r="N878" s="5">
        <f t="shared" ca="1" si="183"/>
        <v>1.1434704692804873</v>
      </c>
      <c r="O878" s="5">
        <f t="shared" ca="1" si="184"/>
        <v>4.8002276894771132</v>
      </c>
      <c r="P878" s="5">
        <f t="shared" ca="1" si="185"/>
        <v>634.17016920215178</v>
      </c>
      <c r="Q878" s="5">
        <f ca="1">P878+((ABS(K878)/MAX(((F878)+(G878)*(L878))*(L878),
            0.000001))^2)/(2*'1D'!$I$5)</f>
        <v>635.34459253909483</v>
      </c>
      <c r="R878" s="5">
        <f ca="1">((ABS(K878)*'1D'!$D$6)/(MAX(((F878)+(G878)*(L878))*(L878),
            0.000001)*MAX(((((F878)+(G878)*(L878))*(L878))/MAX((F878)+2*(L878)*SQRT(1+(G878)^2),
                    0.000001))^(2/3),
            0.000001)))^2</f>
        <v>4.3358367565141456E-3</v>
      </c>
      <c r="S878" s="5">
        <f ca="1">ABS(ABS(K878)/MAX(((F878)+(G878)*(L878))*(L878),
        0.000001))/SQRT('1D'!$I$5*MAX((((F878)+(G878)*(L878))*(L878))/MAX((F878)+2*(G878)*(L878),
            0.000001),
        0.000001))</f>
        <v>1.0727235886044055</v>
      </c>
      <c r="T878" s="5">
        <f ca="1">((F878)*(L878)^2)/2+(G878)*(L878)^3/3+(ABS(K878)^2)/('1D'!$I$5*MAX(((F878)+(G878)*(L878))*(L878),
        0.000001))</f>
        <v>35.763412605541333</v>
      </c>
      <c r="U878" s="5">
        <f ca="1">IF($A$2=0,
    0,
    IFERROR(Q877-(((R877+R878)/2)*J878)-(IF(O877&gt;O878,
                '1D'!$D$8*((O877^2-O878^2)/(2*'1D'!$I$5)),
                '1D'!$D$9*((O878^2-O877^2)/(2*'1D'!$I$5)))+('1D'!$D$10*(ABS(I878)/90)*(MAX(O877^2,
                        O878^2)/(2*'1D'!$I$5))))-Q878,
        0))</f>
        <v>-3.9474069734524164E-3</v>
      </c>
      <c r="V878" s="5">
        <f ca="1">IF($A$2=0,
    1,
    IF(IFERROR(V877,
            0)=0,
        0,
        IFERROR(IF(ROUND(S878,
                    3)=1,
                1,
                IF(AND(ABS(U878)&lt;'1D'!$D$19,
                        S878&gt;1),
                    1,
                    0)),
            0)))</f>
        <v>0</v>
      </c>
      <c r="W878" s="5">
        <f ca="1">IF($A$2=0,
    MAX(MAX('1D'!$D$16,
            MAX('1D'!$D$16,
                POWER((ABS(K878)^2)/('1D'!$I$5*MAX(F878,
                            0.1)^2),
                    1/3))),
        IFERROR(W1396,
            MAX(MAX('1D'!$D$16,
                    MAX('1D'!$D$16,
                        POWER((ABS(K878)^2)/('1D'!$I$5*MAX(F878,
                                    0.1)^2),
                            1/3))),
                ($L$2)-E1396))),
    IF(IFERROR(AG879,
            0)=0,
        MAX(MAX('1D'!$D$16,
                MAX('1D'!$D$16,
                    POWER((ABS(K878)^2)/('1D'!$I$5*MAX(F878,
                                0.1)^2),
                        1/3))),
            IFERROR(W1396,
                MAX(MAX('1D'!$D$16,
                        MAX('1D'!$D$16,
                            POWER((ABS(K878)^2)/('1D'!$I$5*MAX(F878,
                                        0.1)^2),
                                1/3))),
                    ($L$2)-E1396))),
        IF(IFERROR(W878,
                0)=0,
            MAX(MAX('1D'!$D$16,
                    MAX('1D'!$D$16,
                        POWER((ABS(K878)^2)/('1D'!$I$5*MAX(F878,
                                    0.1)^2),
                            1/3))),
                IFERROR(W1396,
                    MAX(MAX('1D'!$D$16,
                            MAX('1D'!$D$16,
                                POWER((ABS(K878)^2)/('1D'!$I$5*MAX(F878,
                                            0.1)^2),
                                    1/3))),
                        ($L$2)-E1396))),
            IF(OR(IFERROR(AD878,
                        0)&gt;=1,
                    IFERROR(AD879,
                        0)&gt;=1),
                MAX('1D'!$D$16,
                    MAX('1D'!$D$16,
                        POWER((ABS(K878)^2)/('1D'!$I$5*MAX(F878,
                                    0.1)^2),
                            1/3))),
                IF(ABS(IFERROR(AF878,
                            0))&lt;'1D'!$D$19,
                    MAX(MAX('1D'!$D$16,
                            MAX('1D'!$D$16,
                                POWER((ABS(K878)^2)/('1D'!$I$5*MAX(F878,
                                            0.1)^2),
                                    1/3))),
                        IFERROR(W878,
                            0)),
                    MAX(MAX('1D'!$D$16,
                            MAX('1D'!$D$16,
                                POWER((ABS(K878)^2)/('1D'!$I$5*MAX(F878,
                                            0.1)^2),
                                    1/3))),
                        (IFERROR(W878,
                                0))+((IFERROR(AF878,
                                    0))*'1D'!$D$18)))))))</f>
        <v>2.1389677043987478</v>
      </c>
      <c r="X878" s="5">
        <f t="shared" ca="1" si="186"/>
        <v>11.122632062873489</v>
      </c>
      <c r="Y878" s="5">
        <f t="shared" ca="1" si="187"/>
        <v>1.1735290000551568</v>
      </c>
      <c r="Z878" s="5">
        <f t="shared" ca="1" si="188"/>
        <v>4.5807502857230418</v>
      </c>
      <c r="AA878" s="5">
        <f t="shared" ca="1" si="189"/>
        <v>634.26796770439876</v>
      </c>
      <c r="AB878" s="5">
        <f ca="1">AA878+((ABS(K878)/MAX(((F878)+(G878)*(W878))*(W878),
            0.000001))^2)/(2*'1D'!$I$5)</f>
        <v>635.33745155659813</v>
      </c>
      <c r="AC878" s="5">
        <f ca="1">((ABS(K878)*'1D'!$D$6)/(MAX(((F878)+(G878)*(W878))*(W878),
            0.000001)*MAX(((((F878)+(G878)*(W878))*(W878))/MAX((F878)+2*(W878)*SQRT(1+(G878)^2),
                    0.000001))^(2/3),
            0.000001)))^2</f>
        <v>3.8141460404132466E-3</v>
      </c>
      <c r="AD878" s="5">
        <f ca="1">ABS(ABS(K878)/MAX(((F878)+(G878)*(W878))*(W878),
        0.000001))/SQRT('1D'!$I$5*MAX((((F878)+(G878)*(W878))*(W878))/MAX((F878)+2*(G878)*(W878),
            0.000001),
        0.000001))</f>
        <v>1.0000000000000004</v>
      </c>
      <c r="AE878" s="5">
        <f ca="1">((F878)*(W878)^2)/2+(G878)*(W878)^3/3+(ABS(K878)^2)/('1D'!$I$5*MAX(((F878)+(G878)*(W878))*(W878),
        0.000001))</f>
        <v>35.686426155594638</v>
      </c>
      <c r="AF878" s="5">
        <f ca="1">IF($A$2=0,
    0,
    IFERROR(AB879+(((AC878+AC879)/2)*J879)+(IF(Z878&gt;Z879,
                '1D'!$D$8*((Z878^2-Z879^2)/(2*'1D'!$I$5)),
                '1D'!$D$9*((Z879^2-Z878^2)/(2*'1D'!$I$5)))+('1D'!$D$10*(ABS(I879)/90)*(MAX(Z878^2,
                        Z879^2)/(2*'1D'!$I$5))))-AB878,
        0))</f>
        <v>3.3141460404522149E-3</v>
      </c>
      <c r="AG878" s="5">
        <f ca="1">IF($A$2=0,
    1,
    IF(IFERROR(AG879,
            0)=0,
        0,
        IFERROR(IF(OR(ROUND(AD878,
                        3)&gt;=1,
                    AND(ABS(AF878)&lt;'1D'!$D$19,
                        AD878&lt;1)),
                1,
                0),
            0)))</f>
        <v>1</v>
      </c>
      <c r="AH878" s="5">
        <f ca="1">IFERROR(IF('1D'!V32="Supercritical",
        MAX('1D'!$D$16,
            IFERROR(L878,
                MAX('1D'!$D$16,
                    POWER((ABS(K878)^2)/('1D'!$I$5*MAX(F878,
                                0.1)^2),
                        1/3)))),
        IF('1D'!V32="Subcritical",
            MAX('1D'!$D$16,
                IFERROR(W878,
                    MAX('1D'!$D$16,
                        POWER((ABS(K878)^2)/('1D'!$I$5*MAX(F878,
                                    0.1)^2),
                            1/3)))),
            IF(IFERROR(T878,
                    -1E+99)&gt;=IFERROR(AE878,
                    -1E+99),
                MAX('1D'!$D$16,
                    IFERROR(L878,
                        MAX('1D'!$D$16,
                            POWER((ABS(K878)^2)/('1D'!$I$5*MAX(F878,
                                        0.1)^2),
                                1/3)))),
                MAX('1D'!$D$16,
                    IFERROR(W878,
                        MAX('1D'!$D$16,
                            POWER((ABS(K878)^2)/('1D'!$I$5*MAX(F878,
                                        0.1)^2),
                                1/3))))))),
    MAX('1D'!$D$16,
        POWER((ABS(K878)^2)/('1D'!$I$5*MAX(F878,
                    0.1)^2),
            1/3)))</f>
        <v>2.0411692021517887</v>
      </c>
      <c r="AI878" s="5">
        <f t="shared" ca="1" si="190"/>
        <v>634.17016920215178</v>
      </c>
      <c r="AJ878" s="5">
        <f ca="1">AI878+((ABS(K878)/MAX(((F878)+(G878)*(AH878))*(AH878),
            0.000001))^2)/(2*'1D'!$I$5)</f>
        <v>635.34459253909483</v>
      </c>
      <c r="AM878">
        <v>0</v>
      </c>
      <c r="AN878">
        <v>0</v>
      </c>
      <c r="AO878" s="5">
        <f t="shared" si="191"/>
        <v>0</v>
      </c>
      <c r="AP878" s="5">
        <f t="shared" si="195"/>
        <v>0</v>
      </c>
      <c r="AQ878" s="5">
        <f ca="1">ABS(ABS(K878)/MAX(((F878)+(G878)*(AH878))*(AH878),
        0.000001))/SQRT('1D'!$I$5*MAX((((F878)+(G878)*(AH878))*(AH878))/MAX((F878)+2*(G878)*(AH878),
            0.000001),
        0.000001))</f>
        <v>1.0727235886044055</v>
      </c>
      <c r="AR878" s="5" t="str">
        <f t="shared" ca="1" si="192"/>
        <v>Supercritical</v>
      </c>
      <c r="AS878" s="5">
        <f ca="1">((ABS(K878)*'1D'!$D$6)/(MAX(((F878)+(G878)*(AH878))*(AH878),
            0.000001)*MAX(((((F878)+(G878)*(AH878))*(AH878))/MAX((F878)+2*(AH878)*SQRT(1+(G878)^2),
                    0.000001))^(2/3),
            0.000001)))^2</f>
        <v>4.3358367565141456E-3</v>
      </c>
    </row>
    <row r="879" spans="1:45" x14ac:dyDescent="0.35">
      <c r="A879">
        <v>870</v>
      </c>
      <c r="B879">
        <v>868.995</v>
      </c>
      <c r="C879">
        <v>616086.82900000003</v>
      </c>
      <c r="D879">
        <v>3097137.94</v>
      </c>
      <c r="E879">
        <v>632.12850000000003</v>
      </c>
      <c r="F879">
        <v>5.2</v>
      </c>
      <c r="G879">
        <v>0</v>
      </c>
      <c r="H879" t="s">
        <v>176</v>
      </c>
      <c r="I879">
        <v>0</v>
      </c>
      <c r="J879" s="5">
        <f t="shared" si="193"/>
        <v>1</v>
      </c>
      <c r="K879" s="5">
        <f t="shared" ca="1" si="194"/>
        <v>50.95</v>
      </c>
      <c r="L879" s="5">
        <f ca="1">IF($A$2=0,
    IFERROR(L878,
        MAX('1D'!$D$16,
            POWER((ABS(K879)^2)/('1D'!$I$5*MAX(F879,
                        0.1)^2),
                1/3))),
    IF(IFERROR(V878,
            0)=0,
        IFERROR(L878,
            MAX('1D'!$D$16,
                POWER((ABS(K879)^2)/('1D'!$I$5*MAX(F879,
                            0.1)^2),
                    1/3))),
        IF(OR(IFERROR(L879,
                    0)=0,
                IFERROR(S878,
                    0)&lt;1,
                IFERROR(S879,
                    0)&lt;1),
            MAX('1D'!$D$16,
                POWER((ABS(K879)^2)/('1D'!$I$5*MAX(F879,
                            0.1)^2),
                    1/3)),
            IF(IFERROR(U879,
                    0)&gt;0,
                MAX('1D'!$D$16,
                    IFERROR(L879,
                        0)+((IFERROR(U879,
                                0))*'1D'!$D$18*IF((IFERROR(S879,
                                    0))&lt;1,
                            1,
                            -1))),
                IF(IFERROR(U879,
                        0)&lt;0,
                    IF(ABS((MAX('1D'!$D$16,
                                    POWER((ABS(K879)^2)/('1D'!$I$5*MAX(F879,
                                                0.1)^2),
                                        1/3)))-IFERROR(L879,
                                0))&gt;'1D'!$D$19,
                        MAX('1D'!$D$16,
                            IF((MAX('1D'!$D$16,
                                        POWER((ABS(K879)^2)/('1D'!$I$5*MAX(F879,
                                                    0.1)^2),
                                            1/3)))&gt;IFERROR(L879,
                                    0),
                                MIN((MAX('1D'!$D$16,
                                            POWER((ABS(K879)^2)/('1D'!$I$5*MAX(F879,
                                                        0.1)^2),
                                                1/3))),
                                    IFERROR(L879,
                                        0)+(MIN(ABS(IFERROR(U879,
                                                    0))*'1D'!$D$18,
                                            ABS((MAX('1D'!$D$16,
                                                        POWER((ABS(K879)^2)/('1D'!$I$5*MAX(F879,
                                                                    0.1)^2),
                                                            1/3)))-IFERROR(L879,
                                                    0))))),
                                MAX((MAX('1D'!$D$16,
                                            POWER((ABS(K879)^2)/('1D'!$I$5*MAX(F879,
                                                        0.1)^2),
                                                1/3))),
                                    IFERROR(L879,
                                        0)-(MIN(ABS(IFERROR(U879,
                                                    0))*'1D'!$D$18,
                                            ABS((MAX('1D'!$D$16,
                                                        POWER((ABS(K879)^2)/('1D'!$I$5*MAX(F879,
                                                                    0.1)^2),
                                                            1/3)))-IFERROR(L879,
                                                    0))))))),
                        MAX('1D'!$D$16,
                            POWER((ABS(K879)^2)/('1D'!$I$5*MAX(F879,
                                        0.1)^2),
                                1/3))),
                    MAX('1D'!$D$16,
                        IFERROR(L879,
                            0)))))))</f>
        <v>2.0411692021517887</v>
      </c>
      <c r="M879" s="5">
        <f t="shared" ca="1" si="182"/>
        <v>10.614079851189301</v>
      </c>
      <c r="N879" s="5">
        <f t="shared" ca="1" si="183"/>
        <v>1.1434704692804873</v>
      </c>
      <c r="O879" s="5">
        <f t="shared" ca="1" si="184"/>
        <v>4.8002276894771132</v>
      </c>
      <c r="P879" s="5">
        <f t="shared" ca="1" si="185"/>
        <v>634.16966920215179</v>
      </c>
      <c r="Q879" s="5">
        <f ca="1">P879+((ABS(K879)/MAX(((F879)+(G879)*(L879))*(L879),
            0.000001))^2)/(2*'1D'!$I$5)</f>
        <v>635.34409253909485</v>
      </c>
      <c r="R879" s="5">
        <f ca="1">((ABS(K879)*'1D'!$D$6)/(MAX(((F879)+(G879)*(L879))*(L879),
            0.000001)*MAX(((((F879)+(G879)*(L879))*(L879))/MAX((F879)+2*(L879)*SQRT(1+(G879)^2),
                    0.000001))^(2/3),
            0.000001)))^2</f>
        <v>4.3358367565141456E-3</v>
      </c>
      <c r="S879" s="5">
        <f ca="1">ABS(ABS(K879)/MAX(((F879)+(G879)*(L879))*(L879),
        0.000001))/SQRT('1D'!$I$5*MAX((((F879)+(G879)*(L879))*(L879))/MAX((F879)+2*(G879)*(L879),
            0.000001),
        0.000001))</f>
        <v>1.0727235886044055</v>
      </c>
      <c r="T879" s="5">
        <f ca="1">((F879)*(L879)^2)/2+(G879)*(L879)^3/3+(ABS(K879)^2)/('1D'!$I$5*MAX(((F879)+(G879)*(L879))*(L879),
        0.000001))</f>
        <v>35.763412605541333</v>
      </c>
      <c r="U879" s="5">
        <f ca="1">IF($A$2=0,
    0,
    IFERROR(Q878-(((R878+R879)/2)*J879)-(IF(O878&gt;O879,
                '1D'!$D$8*((O878^2-O879^2)/(2*'1D'!$I$5)),
                '1D'!$D$9*((O879^2-O878^2)/(2*'1D'!$I$5)))+('1D'!$D$10*(ABS(I879)/90)*(MAX(O878^2,
                        O879^2)/(2*'1D'!$I$5))))-Q879,
        0))</f>
        <v>-3.8358367564796936E-3</v>
      </c>
      <c r="V879" s="5">
        <f ca="1">IF($A$2=0,
    1,
    IF(IFERROR(V878,
            0)=0,
        0,
        IFERROR(IF(ROUND(S879,
                    3)=1,
                1,
                IF(AND(ABS(U879)&lt;'1D'!$D$19,
                        S879&gt;1),
                    1,
                    0)),
            0)))</f>
        <v>0</v>
      </c>
      <c r="W879" s="5">
        <f ca="1">IF($A$2=0,
    MAX(MAX('1D'!$D$16,
            MAX('1D'!$D$16,
                POWER((ABS(K879)^2)/('1D'!$I$5*MAX(F879,
                            0.1)^2),
                    1/3))),
        IFERROR(W1396,
            MAX(MAX('1D'!$D$16,
                    MAX('1D'!$D$16,
                        POWER((ABS(K879)^2)/('1D'!$I$5*MAX(F879,
                                    0.1)^2),
                            1/3))),
                ($L$2)-E1396))),
    IF(IFERROR(AG880,
            0)=0,
        MAX(MAX('1D'!$D$16,
                MAX('1D'!$D$16,
                    POWER((ABS(K879)^2)/('1D'!$I$5*MAX(F879,
                                0.1)^2),
                        1/3))),
            IFERROR(W1396,
                MAX(MAX('1D'!$D$16,
                        MAX('1D'!$D$16,
                            POWER((ABS(K879)^2)/('1D'!$I$5*MAX(F879,
                                        0.1)^2),
                                1/3))),
                    ($L$2)-E1396))),
        IF(IFERROR(W879,
                0)=0,
            MAX(MAX('1D'!$D$16,
                    MAX('1D'!$D$16,
                        POWER((ABS(K879)^2)/('1D'!$I$5*MAX(F879,
                                    0.1)^2),
                            1/3))),
                IFERROR(W1396,
                    MAX(MAX('1D'!$D$16,
                            MAX('1D'!$D$16,
                                POWER((ABS(K879)^2)/('1D'!$I$5*MAX(F879,
                                            0.1)^2),
                                    1/3))),
                        ($L$2)-E1396))),
            IF(OR(IFERROR(AD879,
                        0)&gt;=1,
                    IFERROR(AD880,
                        0)&gt;=1),
                MAX('1D'!$D$16,
                    MAX('1D'!$D$16,
                        POWER((ABS(K879)^2)/('1D'!$I$5*MAX(F879,
                                    0.1)^2),
                            1/3))),
                IF(ABS(IFERROR(AF879,
                            0))&lt;'1D'!$D$19,
                    MAX(MAX('1D'!$D$16,
                            MAX('1D'!$D$16,
                                POWER((ABS(K879)^2)/('1D'!$I$5*MAX(F879,
                                            0.1)^2),
                                    1/3))),
                        IFERROR(W879,
                            0)),
                    MAX(MAX('1D'!$D$16,
                            MAX('1D'!$D$16,
                                POWER((ABS(K879)^2)/('1D'!$I$5*MAX(F879,
                                            0.1)^2),
                                    1/3))),
                        (IFERROR(W879,
                                0))+((IFERROR(AF879,
                                    0))*'1D'!$D$18)))))))</f>
        <v>2.1389677043987478</v>
      </c>
      <c r="X879" s="5">
        <f t="shared" ca="1" si="186"/>
        <v>11.122632062873489</v>
      </c>
      <c r="Y879" s="5">
        <f t="shared" ca="1" si="187"/>
        <v>1.1735290000551568</v>
      </c>
      <c r="Z879" s="5">
        <f t="shared" ca="1" si="188"/>
        <v>4.5807502857230418</v>
      </c>
      <c r="AA879" s="5">
        <f t="shared" ca="1" si="189"/>
        <v>634.26746770439877</v>
      </c>
      <c r="AB879" s="5">
        <f ca="1">AA879+((ABS(K879)/MAX(((F879)+(G879)*(W879))*(W879),
            0.000001))^2)/(2*'1D'!$I$5)</f>
        <v>635.33695155659814</v>
      </c>
      <c r="AC879" s="5">
        <f ca="1">((ABS(K879)*'1D'!$D$6)/(MAX(((F879)+(G879)*(W879))*(W879),
            0.000001)*MAX(((((F879)+(G879)*(W879))*(W879))/MAX((F879)+2*(W879)*SQRT(1+(G879)^2),
                    0.000001))^(2/3),
            0.000001)))^2</f>
        <v>3.8141460404132466E-3</v>
      </c>
      <c r="AD879" s="5">
        <f ca="1">ABS(ABS(K879)/MAX(((F879)+(G879)*(W879))*(W879),
        0.000001))/SQRT('1D'!$I$5*MAX((((F879)+(G879)*(W879))*(W879))/MAX((F879)+2*(G879)*(W879),
            0.000001),
        0.000001))</f>
        <v>1.0000000000000004</v>
      </c>
      <c r="AE879" s="5">
        <f ca="1">((F879)*(W879)^2)/2+(G879)*(W879)^3/3+(ABS(K879)^2)/('1D'!$I$5*MAX(((F879)+(G879)*(W879))*(W879),
        0.000001))</f>
        <v>35.686426155594638</v>
      </c>
      <c r="AF879" s="5">
        <f ca="1">IF($A$2=0,
    0,
    IFERROR(AB880+(((AC879+AC880)/2)*J880)+(IF(Z879&gt;Z880,
                '1D'!$D$8*((Z879^2-Z880^2)/(2*'1D'!$I$5)),
                '1D'!$D$9*((Z880^2-Z879^2)/(2*'1D'!$I$5)))+('1D'!$D$10*(ABS(I880)/90)*(MAX(Z879^2,
                        Z880^2)/(2*'1D'!$I$5))))-AB879,
        0))</f>
        <v>3.3177109866073806E-3</v>
      </c>
      <c r="AG879" s="5">
        <f ca="1">IF($A$2=0,
    1,
    IF(IFERROR(AG880,
            0)=0,
        0,
        IFERROR(IF(OR(ROUND(AD879,
                        3)&gt;=1,
                    AND(ABS(AF879)&lt;'1D'!$D$19,
                        AD879&lt;1)),
                1,
                0),
            0)))</f>
        <v>1</v>
      </c>
      <c r="AH879" s="5">
        <f ca="1">IFERROR(IF('1D'!V32="Supercritical",
        MAX('1D'!$D$16,
            IFERROR(L879,
                MAX('1D'!$D$16,
                    POWER((ABS(K879)^2)/('1D'!$I$5*MAX(F879,
                                0.1)^2),
                        1/3)))),
        IF('1D'!V32="Subcritical",
            MAX('1D'!$D$16,
                IFERROR(W879,
                    MAX('1D'!$D$16,
                        POWER((ABS(K879)^2)/('1D'!$I$5*MAX(F879,
                                    0.1)^2),
                            1/3)))),
            IF(IFERROR(T879,
                    -1E+99)&gt;=IFERROR(AE879,
                    -1E+99),
                MAX('1D'!$D$16,
                    IFERROR(L879,
                        MAX('1D'!$D$16,
                            POWER((ABS(K879)^2)/('1D'!$I$5*MAX(F879,
                                        0.1)^2),
                                1/3)))),
                MAX('1D'!$D$16,
                    IFERROR(W879,
                        MAX('1D'!$D$16,
                            POWER((ABS(K879)^2)/('1D'!$I$5*MAX(F879,
                                        0.1)^2),
                                1/3))))))),
    MAX('1D'!$D$16,
        POWER((ABS(K879)^2)/('1D'!$I$5*MAX(F879,
                    0.1)^2),
            1/3)))</f>
        <v>2.0411692021517887</v>
      </c>
      <c r="AI879" s="5">
        <f t="shared" ca="1" si="190"/>
        <v>634.16966920215179</v>
      </c>
      <c r="AJ879" s="5">
        <f ca="1">AI879+((ABS(K879)/MAX(((F879)+(G879)*(AH879))*(AH879),
            0.000001))^2)/(2*'1D'!$I$5)</f>
        <v>635.34409253909485</v>
      </c>
      <c r="AM879">
        <v>0</v>
      </c>
      <c r="AN879">
        <v>0</v>
      </c>
      <c r="AO879" s="5">
        <f t="shared" si="191"/>
        <v>0</v>
      </c>
      <c r="AP879" s="5">
        <f t="shared" si="195"/>
        <v>0</v>
      </c>
      <c r="AQ879" s="5">
        <f ca="1">ABS(ABS(K879)/MAX(((F879)+(G879)*(AH879))*(AH879),
        0.000001))/SQRT('1D'!$I$5*MAX((((F879)+(G879)*(AH879))*(AH879))/MAX((F879)+2*(G879)*(AH879),
            0.000001),
        0.000001))</f>
        <v>1.0727235886044055</v>
      </c>
      <c r="AR879" s="5" t="str">
        <f t="shared" ca="1" si="192"/>
        <v>Supercritical</v>
      </c>
      <c r="AS879" s="5">
        <f ca="1">((ABS(K879)*'1D'!$D$6)/(MAX(((F879)+(G879)*(AH879))*(AH879),
            0.000001)*MAX(((((F879)+(G879)*(AH879))*(AH879))/MAX((F879)+2*(AH879)*SQRT(1+(G879)^2),
                    0.000001))^(2/3),
            0.000001)))^2</f>
        <v>4.3358367565141456E-3</v>
      </c>
    </row>
    <row r="880" spans="1:45" x14ac:dyDescent="0.35">
      <c r="A880">
        <v>871</v>
      </c>
      <c r="B880">
        <v>869.995</v>
      </c>
      <c r="C880">
        <v>616086.78700000001</v>
      </c>
      <c r="D880">
        <v>3097136.9410000001</v>
      </c>
      <c r="E880">
        <v>632.12800000000004</v>
      </c>
      <c r="F880">
        <v>5.2</v>
      </c>
      <c r="G880">
        <v>0</v>
      </c>
      <c r="H880" t="s">
        <v>176</v>
      </c>
      <c r="I880">
        <v>2E-3</v>
      </c>
      <c r="J880" s="5">
        <f t="shared" si="193"/>
        <v>1</v>
      </c>
      <c r="K880" s="5">
        <f t="shared" ca="1" si="194"/>
        <v>50.95</v>
      </c>
      <c r="L880" s="5">
        <f ca="1">IF($A$2=0,
    IFERROR(L879,
        MAX('1D'!$D$16,
            POWER((ABS(K880)^2)/('1D'!$I$5*MAX(F880,
                        0.1)^2),
                1/3))),
    IF(IFERROR(V879,
            0)=0,
        IFERROR(L879,
            MAX('1D'!$D$16,
                POWER((ABS(K880)^2)/('1D'!$I$5*MAX(F880,
                            0.1)^2),
                    1/3))),
        IF(OR(IFERROR(L880,
                    0)=0,
                IFERROR(S879,
                    0)&lt;1,
                IFERROR(S880,
                    0)&lt;1),
            MAX('1D'!$D$16,
                POWER((ABS(K880)^2)/('1D'!$I$5*MAX(F880,
                            0.1)^2),
                    1/3)),
            IF(IFERROR(U880,
                    0)&gt;0,
                MAX('1D'!$D$16,
                    IFERROR(L880,
                        0)+((IFERROR(U880,
                                0))*'1D'!$D$18*IF((IFERROR(S880,
                                    0))&lt;1,
                            1,
                            -1))),
                IF(IFERROR(U880,
                        0)&lt;0,
                    IF(ABS((MAX('1D'!$D$16,
                                    POWER((ABS(K880)^2)/('1D'!$I$5*MAX(F880,
                                                0.1)^2),
                                        1/3)))-IFERROR(L880,
                                0))&gt;'1D'!$D$19,
                        MAX('1D'!$D$16,
                            IF((MAX('1D'!$D$16,
                                        POWER((ABS(K880)^2)/('1D'!$I$5*MAX(F880,
                                                    0.1)^2),
                                            1/3)))&gt;IFERROR(L880,
                                    0),
                                MIN((MAX('1D'!$D$16,
                                            POWER((ABS(K880)^2)/('1D'!$I$5*MAX(F880,
                                                        0.1)^2),
                                                1/3))),
                                    IFERROR(L880,
                                        0)+(MIN(ABS(IFERROR(U880,
                                                    0))*'1D'!$D$18,
                                            ABS((MAX('1D'!$D$16,
                                                        POWER((ABS(K880)^2)/('1D'!$I$5*MAX(F880,
                                                                    0.1)^2),
                                                            1/3)))-IFERROR(L880,
                                                    0))))),
                                MAX((MAX('1D'!$D$16,
                                            POWER((ABS(K880)^2)/('1D'!$I$5*MAX(F880,
                                                        0.1)^2),
                                                1/3))),
                                    IFERROR(L880,
                                        0)-(MIN(ABS(IFERROR(U880,
                                                    0))*'1D'!$D$18,
                                            ABS((MAX('1D'!$D$16,
                                                        POWER((ABS(K880)^2)/('1D'!$I$5*MAX(F880,
                                                                    0.1)^2),
                                                            1/3)))-IFERROR(L880,
                                                    0))))))),
                        MAX('1D'!$D$16,
                            POWER((ABS(K880)^2)/('1D'!$I$5*MAX(F880,
                                        0.1)^2),
                                1/3))),
                    MAX('1D'!$D$16,
                        IFERROR(L880,
                            0)))))))</f>
        <v>2.0411692021517887</v>
      </c>
      <c r="M880" s="5">
        <f t="shared" ca="1" si="182"/>
        <v>10.614079851189301</v>
      </c>
      <c r="N880" s="5">
        <f t="shared" ca="1" si="183"/>
        <v>1.1434704692804873</v>
      </c>
      <c r="O880" s="5">
        <f t="shared" ca="1" si="184"/>
        <v>4.8002276894771132</v>
      </c>
      <c r="P880" s="5">
        <f t="shared" ca="1" si="185"/>
        <v>634.16916920215181</v>
      </c>
      <c r="Q880" s="5">
        <f ca="1">P880+((ABS(K880)/MAX(((F880)+(G880)*(L880))*(L880),
            0.000001))^2)/(2*'1D'!$I$5)</f>
        <v>635.34359253909486</v>
      </c>
      <c r="R880" s="5">
        <f ca="1">((ABS(K880)*'1D'!$D$6)/(MAX(((F880)+(G880)*(L880))*(L880),
            0.000001)*MAX(((((F880)+(G880)*(L880))*(L880))/MAX((F880)+2*(L880)*SQRT(1+(G880)^2),
                    0.000001))^(2/3),
            0.000001)))^2</f>
        <v>4.3358367565141456E-3</v>
      </c>
      <c r="S880" s="5">
        <f ca="1">ABS(ABS(K880)/MAX(((F880)+(G880)*(L880))*(L880),
        0.000001))/SQRT('1D'!$I$5*MAX((((F880)+(G880)*(L880))*(L880))/MAX((F880)+2*(G880)*(L880),
            0.000001),
        0.000001))</f>
        <v>1.0727235886044055</v>
      </c>
      <c r="T880" s="5">
        <f ca="1">((F880)*(L880)^2)/2+(G880)*(L880)^3/3+(ABS(K880)^2)/('1D'!$I$5*MAX(((F880)+(G880)*(L880))*(L880),
        0.000001))</f>
        <v>35.763412605541333</v>
      </c>
      <c r="U880" s="5">
        <f ca="1">IF($A$2=0,
    0,
    IFERROR(Q879-(((R879+R880)/2)*J880)-(IF(O879&gt;O880,
                '1D'!$D$8*((O879^2-O880^2)/(2*'1D'!$I$5)),
                '1D'!$D$9*((O880^2-O879^2)/(2*'1D'!$I$5)))+('1D'!$D$10*(ABS(I880)/90)*(MAX(O879^2,
                        O880^2)/(2*'1D'!$I$5))))-Q880,
        0))</f>
        <v>-3.8397515008909977E-3</v>
      </c>
      <c r="V880" s="5">
        <f ca="1">IF($A$2=0,
    1,
    IF(IFERROR(V879,
            0)=0,
        0,
        IFERROR(IF(ROUND(S880,
                    3)=1,
                1,
                IF(AND(ABS(U880)&lt;'1D'!$D$19,
                        S880&gt;1),
                    1,
                    0)),
            0)))</f>
        <v>0</v>
      </c>
      <c r="W880" s="5">
        <f ca="1">IF($A$2=0,
    MAX(MAX('1D'!$D$16,
            MAX('1D'!$D$16,
                POWER((ABS(K880)^2)/('1D'!$I$5*MAX(F880,
                            0.1)^2),
                    1/3))),
        IFERROR(W1396,
            MAX(MAX('1D'!$D$16,
                    MAX('1D'!$D$16,
                        POWER((ABS(K880)^2)/('1D'!$I$5*MAX(F880,
                                    0.1)^2),
                            1/3))),
                ($L$2)-E1396))),
    IF(IFERROR(AG881,
            0)=0,
        MAX(MAX('1D'!$D$16,
                MAX('1D'!$D$16,
                    POWER((ABS(K880)^2)/('1D'!$I$5*MAX(F880,
                                0.1)^2),
                        1/3))),
            IFERROR(W1396,
                MAX(MAX('1D'!$D$16,
                        MAX('1D'!$D$16,
                            POWER((ABS(K880)^2)/('1D'!$I$5*MAX(F880,
                                        0.1)^2),
                                1/3))),
                    ($L$2)-E1396))),
        IF(IFERROR(W880,
                0)=0,
            MAX(MAX('1D'!$D$16,
                    MAX('1D'!$D$16,
                        POWER((ABS(K880)^2)/('1D'!$I$5*MAX(F880,
                                    0.1)^2),
                            1/3))),
                IFERROR(W1396,
                    MAX(MAX('1D'!$D$16,
                            MAX('1D'!$D$16,
                                POWER((ABS(K880)^2)/('1D'!$I$5*MAX(F880,
                                            0.1)^2),
                                    1/3))),
                        ($L$2)-E1396))),
            IF(OR(IFERROR(AD880,
                        0)&gt;=1,
                    IFERROR(AD881,
                        0)&gt;=1),
                MAX('1D'!$D$16,
                    MAX('1D'!$D$16,
                        POWER((ABS(K880)^2)/('1D'!$I$5*MAX(F880,
                                    0.1)^2),
                            1/3))),
                IF(ABS(IFERROR(AF880,
                            0))&lt;'1D'!$D$19,
                    MAX(MAX('1D'!$D$16,
                            MAX('1D'!$D$16,
                                POWER((ABS(K880)^2)/('1D'!$I$5*MAX(F880,
                                            0.1)^2),
                                    1/3))),
                        IFERROR(W880,
                            0)),
                    MAX(MAX('1D'!$D$16,
                            MAX('1D'!$D$16,
                                POWER((ABS(K880)^2)/('1D'!$I$5*MAX(F880,
                                            0.1)^2),
                                    1/3))),
                        (IFERROR(W880,
                                0))+((IFERROR(AF880,
                                    0))*'1D'!$D$18)))))))</f>
        <v>2.1389677043987478</v>
      </c>
      <c r="X880" s="5">
        <f t="shared" ca="1" si="186"/>
        <v>11.122632062873489</v>
      </c>
      <c r="Y880" s="5">
        <f t="shared" ca="1" si="187"/>
        <v>1.1735290000551568</v>
      </c>
      <c r="Z880" s="5">
        <f t="shared" ca="1" si="188"/>
        <v>4.5807502857230418</v>
      </c>
      <c r="AA880" s="5">
        <f t="shared" ca="1" si="189"/>
        <v>634.26696770439878</v>
      </c>
      <c r="AB880" s="5">
        <f ca="1">AA880+((ABS(K880)/MAX(((F880)+(G880)*(W880))*(W880),
            0.000001))^2)/(2*'1D'!$I$5)</f>
        <v>635.33645155659815</v>
      </c>
      <c r="AC880" s="5">
        <f ca="1">((ABS(K880)*'1D'!$D$6)/(MAX(((F880)+(G880)*(W880))*(W880),
            0.000001)*MAX(((((F880)+(G880)*(W880))*(W880))/MAX((F880)+2*(W880)*SQRT(1+(G880)^2),
                    0.000001))^(2/3),
            0.000001)))^2</f>
        <v>3.8141460404132466E-3</v>
      </c>
      <c r="AD880" s="5">
        <f ca="1">ABS(ABS(K880)/MAX(((F880)+(G880)*(W880))*(W880),
        0.000001))/SQRT('1D'!$I$5*MAX((((F880)+(G880)*(W880))*(W880))/MAX((F880)+2*(G880)*(W880),
            0.000001),
        0.000001))</f>
        <v>1.0000000000000004</v>
      </c>
      <c r="AE880" s="5">
        <f ca="1">((F880)*(W880)^2)/2+(G880)*(W880)^3/3+(ABS(K880)^2)/('1D'!$I$5*MAX(((F880)+(G880)*(W880))*(W880),
        0.000001))</f>
        <v>35.686426155594638</v>
      </c>
      <c r="AF880" s="5">
        <f ca="1">IF($A$2=0,
    0,
    IFERROR(AB881+(((AC880+AC881)/2)*J881)+(IF(Z880&gt;Z881,
                '1D'!$D$8*((Z880^2-Z881^2)/(2*'1D'!$I$5)),
                '1D'!$D$9*((Z881^2-Z880^2)/(2*'1D'!$I$5)))+('1D'!$D$10*(ABS(I881)/90)*(MAX(Z880^2,
                        Z881^2)/(2*'1D'!$I$5))))-AB880,
        0))</f>
        <v>3.4249085716737682E-3</v>
      </c>
      <c r="AG880" s="5">
        <f ca="1">IF($A$2=0,
    1,
    IF(IFERROR(AG881,
            0)=0,
        0,
        IFERROR(IF(OR(ROUND(AD880,
                        3)&gt;=1,
                    AND(ABS(AF880)&lt;'1D'!$D$19,
                        AD880&lt;1)),
                1,
                0),
            0)))</f>
        <v>1</v>
      </c>
      <c r="AH880" s="5">
        <f ca="1">IFERROR(IF('1D'!V32="Supercritical",
        MAX('1D'!$D$16,
            IFERROR(L880,
                MAX('1D'!$D$16,
                    POWER((ABS(K880)^2)/('1D'!$I$5*MAX(F880,
                                0.1)^2),
                        1/3)))),
        IF('1D'!V32="Subcritical",
            MAX('1D'!$D$16,
                IFERROR(W880,
                    MAX('1D'!$D$16,
                        POWER((ABS(K880)^2)/('1D'!$I$5*MAX(F880,
                                    0.1)^2),
                            1/3)))),
            IF(IFERROR(T880,
                    -1E+99)&gt;=IFERROR(AE880,
                    -1E+99),
                MAX('1D'!$D$16,
                    IFERROR(L880,
                        MAX('1D'!$D$16,
                            POWER((ABS(K880)^2)/('1D'!$I$5*MAX(F880,
                                        0.1)^2),
                                1/3)))),
                MAX('1D'!$D$16,
                    IFERROR(W880,
                        MAX('1D'!$D$16,
                            POWER((ABS(K880)^2)/('1D'!$I$5*MAX(F880,
                                        0.1)^2),
                                1/3))))))),
    MAX('1D'!$D$16,
        POWER((ABS(K880)^2)/('1D'!$I$5*MAX(F880,
                    0.1)^2),
            1/3)))</f>
        <v>2.0411692021517887</v>
      </c>
      <c r="AI880" s="5">
        <f t="shared" ca="1" si="190"/>
        <v>634.16916920215181</v>
      </c>
      <c r="AJ880" s="5">
        <f ca="1">AI880+((ABS(K880)/MAX(((F880)+(G880)*(AH880))*(AH880),
            0.000001))^2)/(2*'1D'!$I$5)</f>
        <v>635.34359253909486</v>
      </c>
      <c r="AM880">
        <v>0</v>
      </c>
      <c r="AN880">
        <v>0</v>
      </c>
      <c r="AO880" s="5">
        <f t="shared" si="191"/>
        <v>0</v>
      </c>
      <c r="AP880" s="5">
        <f t="shared" si="195"/>
        <v>0</v>
      </c>
      <c r="AQ880" s="5">
        <f ca="1">ABS(ABS(K880)/MAX(((F880)+(G880)*(AH880))*(AH880),
        0.000001))/SQRT('1D'!$I$5*MAX((((F880)+(G880)*(AH880))*(AH880))/MAX((F880)+2*(G880)*(AH880),
            0.000001),
        0.000001))</f>
        <v>1.0727235886044055</v>
      </c>
      <c r="AR880" s="5" t="str">
        <f t="shared" ca="1" si="192"/>
        <v>Supercritical</v>
      </c>
      <c r="AS880" s="5">
        <f ca="1">((ABS(K880)*'1D'!$D$6)/(MAX(((F880)+(G880)*(AH880))*(AH880),
            0.000001)*MAX(((((F880)+(G880)*(AH880))*(AH880))/MAX((F880)+2*(AH880)*SQRT(1+(G880)^2),
                    0.000001))^(2/3),
            0.000001)))^2</f>
        <v>4.3358367565141456E-3</v>
      </c>
    </row>
    <row r="881" spans="1:45" x14ac:dyDescent="0.35">
      <c r="A881">
        <v>872</v>
      </c>
      <c r="B881">
        <v>870.99599999999998</v>
      </c>
      <c r="C881">
        <v>616086.745</v>
      </c>
      <c r="D881">
        <v>3097135.9410000001</v>
      </c>
      <c r="E881">
        <v>632.12750000000005</v>
      </c>
      <c r="F881">
        <v>5.2</v>
      </c>
      <c r="G881">
        <v>0</v>
      </c>
      <c r="H881" t="s">
        <v>176</v>
      </c>
      <c r="I881">
        <v>0.06</v>
      </c>
      <c r="J881" s="5">
        <f t="shared" si="193"/>
        <v>1.0009999999999764</v>
      </c>
      <c r="K881" s="5">
        <f t="shared" ca="1" si="194"/>
        <v>50.95</v>
      </c>
      <c r="L881" s="5">
        <f ca="1">IF($A$2=0,
    IFERROR(L880,
        MAX('1D'!$D$16,
            POWER((ABS(K881)^2)/('1D'!$I$5*MAX(F881,
                        0.1)^2),
                1/3))),
    IF(IFERROR(V880,
            0)=0,
        IFERROR(L880,
            MAX('1D'!$D$16,
                POWER((ABS(K881)^2)/('1D'!$I$5*MAX(F881,
                            0.1)^2),
                    1/3))),
        IF(OR(IFERROR(L881,
                    0)=0,
                IFERROR(S880,
                    0)&lt;1,
                IFERROR(S881,
                    0)&lt;1),
            MAX('1D'!$D$16,
                POWER((ABS(K881)^2)/('1D'!$I$5*MAX(F881,
                            0.1)^2),
                    1/3)),
            IF(IFERROR(U881,
                    0)&gt;0,
                MAX('1D'!$D$16,
                    IFERROR(L881,
                        0)+((IFERROR(U881,
                                0))*'1D'!$D$18*IF((IFERROR(S881,
                                    0))&lt;1,
                            1,
                            -1))),
                IF(IFERROR(U881,
                        0)&lt;0,
                    IF(ABS((MAX('1D'!$D$16,
                                    POWER((ABS(K881)^2)/('1D'!$I$5*MAX(F881,
                                                0.1)^2),
                                        1/3)))-IFERROR(L881,
                                0))&gt;'1D'!$D$19,
                        MAX('1D'!$D$16,
                            IF((MAX('1D'!$D$16,
                                        POWER((ABS(K881)^2)/('1D'!$I$5*MAX(F881,
                                                    0.1)^2),
                                            1/3)))&gt;IFERROR(L881,
                                    0),
                                MIN((MAX('1D'!$D$16,
                                            POWER((ABS(K881)^2)/('1D'!$I$5*MAX(F881,
                                                        0.1)^2),
                                                1/3))),
                                    IFERROR(L881,
                                        0)+(MIN(ABS(IFERROR(U881,
                                                    0))*'1D'!$D$18,
                                            ABS((MAX('1D'!$D$16,
                                                        POWER((ABS(K881)^2)/('1D'!$I$5*MAX(F881,
                                                                    0.1)^2),
                                                            1/3)))-IFERROR(L881,
                                                    0))))),
                                MAX((MAX('1D'!$D$16,
                                            POWER((ABS(K881)^2)/('1D'!$I$5*MAX(F881,
                                                        0.1)^2),
                                                1/3))),
                                    IFERROR(L881,
                                        0)-(MIN(ABS(IFERROR(U881,
                                                    0))*'1D'!$D$18,
                                            ABS((MAX('1D'!$D$16,
                                                        POWER((ABS(K881)^2)/('1D'!$I$5*MAX(F881,
                                                                    0.1)^2),
                                                            1/3)))-IFERROR(L881,
                                                    0))))))),
                        MAX('1D'!$D$16,
                            POWER((ABS(K881)^2)/('1D'!$I$5*MAX(F881,
                                        0.1)^2),
                                1/3))),
                    MAX('1D'!$D$16,
                        IFERROR(L881,
                            0)))))))</f>
        <v>2.0411692021517887</v>
      </c>
      <c r="M881" s="5">
        <f t="shared" ca="1" si="182"/>
        <v>10.614079851189301</v>
      </c>
      <c r="N881" s="5">
        <f t="shared" ca="1" si="183"/>
        <v>1.1434704692804873</v>
      </c>
      <c r="O881" s="5">
        <f t="shared" ca="1" si="184"/>
        <v>4.8002276894771132</v>
      </c>
      <c r="P881" s="5">
        <f t="shared" ca="1" si="185"/>
        <v>634.16866920215182</v>
      </c>
      <c r="Q881" s="5">
        <f ca="1">P881+((ABS(K881)/MAX(((F881)+(G881)*(L881))*(L881),
            0.000001))^2)/(2*'1D'!$I$5)</f>
        <v>635.34309253909487</v>
      </c>
      <c r="R881" s="5">
        <f ca="1">((ABS(K881)*'1D'!$D$6)/(MAX(((F881)+(G881)*(L881))*(L881),
            0.000001)*MAX(((((F881)+(G881)*(L881))*(L881))/MAX((F881)+2*(L881)*SQRT(1+(G881)^2),
                    0.000001))^(2/3),
            0.000001)))^2</f>
        <v>4.3358367565141456E-3</v>
      </c>
      <c r="S881" s="5">
        <f ca="1">ABS(ABS(K881)/MAX(((F881)+(G881)*(L881))*(L881),
        0.000001))/SQRT('1D'!$I$5*MAX((((F881)+(G881)*(L881))*(L881))/MAX((F881)+2*(G881)*(L881),
            0.000001),
        0.000001))</f>
        <v>1.0727235886044055</v>
      </c>
      <c r="T881" s="5">
        <f ca="1">((F881)*(L881)^2)/2+(G881)*(L881)^3/3+(ABS(K881)^2)/('1D'!$I$5*MAX(((F881)+(G881)*(L881))*(L881),
        0.000001))</f>
        <v>35.763412605541333</v>
      </c>
      <c r="U881" s="5">
        <f ca="1">IF($A$2=0,
    0,
    IFERROR(Q880-(((R880+R881)/2)*J881)-(IF(O880&gt;O881,
                '1D'!$D$8*((O880^2-O881^2)/(2*'1D'!$I$5)),
                '1D'!$D$9*((O881^2-O880^2)/(2*'1D'!$I$5)))+('1D'!$D$10*(ABS(I881)/90)*(MAX(O880^2,
                        O881^2)/(2*'1D'!$I$5))))-Q881,
        0))</f>
        <v>-3.9576149270033056E-3</v>
      </c>
      <c r="V881" s="5">
        <f ca="1">IF($A$2=0,
    1,
    IF(IFERROR(V880,
            0)=0,
        0,
        IFERROR(IF(ROUND(S881,
                    3)=1,
                1,
                IF(AND(ABS(U881)&lt;'1D'!$D$19,
                        S881&gt;1),
                    1,
                    0)),
            0)))</f>
        <v>0</v>
      </c>
      <c r="W881" s="5">
        <f ca="1">IF($A$2=0,
    MAX(MAX('1D'!$D$16,
            MAX('1D'!$D$16,
                POWER((ABS(K881)^2)/('1D'!$I$5*MAX(F881,
                            0.1)^2),
                    1/3))),
        IFERROR(W1396,
            MAX(MAX('1D'!$D$16,
                    MAX('1D'!$D$16,
                        POWER((ABS(K881)^2)/('1D'!$I$5*MAX(F881,
                                    0.1)^2),
                            1/3))),
                ($L$2)-E1396))),
    IF(IFERROR(AG882,
            0)=0,
        MAX(MAX('1D'!$D$16,
                MAX('1D'!$D$16,
                    POWER((ABS(K881)^2)/('1D'!$I$5*MAX(F881,
                                0.1)^2),
                        1/3))),
            IFERROR(W1396,
                MAX(MAX('1D'!$D$16,
                        MAX('1D'!$D$16,
                            POWER((ABS(K881)^2)/('1D'!$I$5*MAX(F881,
                                        0.1)^2),
                                1/3))),
                    ($L$2)-E1396))),
        IF(IFERROR(W881,
                0)=0,
            MAX(MAX('1D'!$D$16,
                    MAX('1D'!$D$16,
                        POWER((ABS(K881)^2)/('1D'!$I$5*MAX(F881,
                                    0.1)^2),
                            1/3))),
                IFERROR(W1396,
                    MAX(MAX('1D'!$D$16,
                            MAX('1D'!$D$16,
                                POWER((ABS(K881)^2)/('1D'!$I$5*MAX(F881,
                                            0.1)^2),
                                    1/3))),
                        ($L$2)-E1396))),
            IF(OR(IFERROR(AD881,
                        0)&gt;=1,
                    IFERROR(AD882,
                        0)&gt;=1),
                MAX('1D'!$D$16,
                    MAX('1D'!$D$16,
                        POWER((ABS(K881)^2)/('1D'!$I$5*MAX(F881,
                                    0.1)^2),
                            1/3))),
                IF(ABS(IFERROR(AF881,
                            0))&lt;'1D'!$D$19,
                    MAX(MAX('1D'!$D$16,
                            MAX('1D'!$D$16,
                                POWER((ABS(K881)^2)/('1D'!$I$5*MAX(F881,
                                            0.1)^2),
                                    1/3))),
                        IFERROR(W881,
                            0)),
                    MAX(MAX('1D'!$D$16,
                            MAX('1D'!$D$16,
                                POWER((ABS(K881)^2)/('1D'!$I$5*MAX(F881,
                                            0.1)^2),
                                    1/3))),
                        (IFERROR(W881,
                                0))+((IFERROR(AF881,
                                    0))*'1D'!$D$18)))))))</f>
        <v>2.1389677043987478</v>
      </c>
      <c r="X881" s="5">
        <f t="shared" ca="1" si="186"/>
        <v>11.122632062873489</v>
      </c>
      <c r="Y881" s="5">
        <f t="shared" ca="1" si="187"/>
        <v>1.1735290000551568</v>
      </c>
      <c r="Z881" s="5">
        <f t="shared" ca="1" si="188"/>
        <v>4.5807502857230418</v>
      </c>
      <c r="AA881" s="5">
        <f t="shared" ca="1" si="189"/>
        <v>634.26646770439879</v>
      </c>
      <c r="AB881" s="5">
        <f ca="1">AA881+((ABS(K881)/MAX(((F881)+(G881)*(W881))*(W881),
            0.000001))^2)/(2*'1D'!$I$5)</f>
        <v>635.33595155659816</v>
      </c>
      <c r="AC881" s="5">
        <f ca="1">((ABS(K881)*'1D'!$D$6)/(MAX(((F881)+(G881)*(W881))*(W881),
            0.000001)*MAX(((((F881)+(G881)*(W881))*(W881))/MAX((F881)+2*(W881)*SQRT(1+(G881)^2),
                    0.000001))^(2/3),
            0.000001)))^2</f>
        <v>3.8141460404132466E-3</v>
      </c>
      <c r="AD881" s="5">
        <f ca="1">ABS(ABS(K881)/MAX(((F881)+(G881)*(W881))*(W881),
        0.000001))/SQRT('1D'!$I$5*MAX((((F881)+(G881)*(W881))*(W881))/MAX((F881)+2*(G881)*(W881),
            0.000001),
        0.000001))</f>
        <v>1.0000000000000004</v>
      </c>
      <c r="AE881" s="5">
        <f ca="1">((F881)*(W881)^2)/2+(G881)*(W881)^3/3+(ABS(K881)^2)/('1D'!$I$5*MAX(((F881)+(G881)*(W881))*(W881),
        0.000001))</f>
        <v>35.686426155594638</v>
      </c>
      <c r="AF881" s="5">
        <f ca="1">IF($A$2=0,
    0,
    IFERROR(AB882+(((AC881+AC882)/2)*J882)+(IF(Z881&gt;Z882,
                '1D'!$D$8*((Z881^2-Z882^2)/(2*'1D'!$I$5)),
                '1D'!$D$9*((Z882^2-Z881^2)/(2*'1D'!$I$5)))+('1D'!$D$10*(ABS(I882)/90)*(MAX(Z881^2,
                        Z882^2)/(2*'1D'!$I$5))))-AB881,
        0))</f>
        <v>3.4157470063291839E-3</v>
      </c>
      <c r="AG881" s="5">
        <f ca="1">IF($A$2=0,
    1,
    IF(IFERROR(AG882,
            0)=0,
        0,
        IFERROR(IF(OR(ROUND(AD881,
                        3)&gt;=1,
                    AND(ABS(AF881)&lt;'1D'!$D$19,
                        AD881&lt;1)),
                1,
                0),
            0)))</f>
        <v>1</v>
      </c>
      <c r="AH881" s="5">
        <f ca="1">IFERROR(IF('1D'!V32="Supercritical",
        MAX('1D'!$D$16,
            IFERROR(L881,
                MAX('1D'!$D$16,
                    POWER((ABS(K881)^2)/('1D'!$I$5*MAX(F881,
                                0.1)^2),
                        1/3)))),
        IF('1D'!V32="Subcritical",
            MAX('1D'!$D$16,
                IFERROR(W881,
                    MAX('1D'!$D$16,
                        POWER((ABS(K881)^2)/('1D'!$I$5*MAX(F881,
                                    0.1)^2),
                            1/3)))),
            IF(IFERROR(T881,
                    -1E+99)&gt;=IFERROR(AE881,
                    -1E+99),
                MAX('1D'!$D$16,
                    IFERROR(L881,
                        MAX('1D'!$D$16,
                            POWER((ABS(K881)^2)/('1D'!$I$5*MAX(F881,
                                        0.1)^2),
                                1/3)))),
                MAX('1D'!$D$16,
                    IFERROR(W881,
                        MAX('1D'!$D$16,
                            POWER((ABS(K881)^2)/('1D'!$I$5*MAX(F881,
                                        0.1)^2),
                                1/3))))))),
    MAX('1D'!$D$16,
        POWER((ABS(K881)^2)/('1D'!$I$5*MAX(F881,
                    0.1)^2),
            1/3)))</f>
        <v>2.0411692021517887</v>
      </c>
      <c r="AI881" s="5">
        <f t="shared" ca="1" si="190"/>
        <v>634.16866920215182</v>
      </c>
      <c r="AJ881" s="5">
        <f ca="1">AI881+((ABS(K881)/MAX(((F881)+(G881)*(AH881))*(AH881),
            0.000001))^2)/(2*'1D'!$I$5)</f>
        <v>635.34309253909487</v>
      </c>
      <c r="AM881">
        <v>0</v>
      </c>
      <c r="AN881">
        <v>0</v>
      </c>
      <c r="AO881" s="5">
        <f t="shared" si="191"/>
        <v>0</v>
      </c>
      <c r="AP881" s="5">
        <f t="shared" si="195"/>
        <v>0</v>
      </c>
      <c r="AQ881" s="5">
        <f ca="1">ABS(ABS(K881)/MAX(((F881)+(G881)*(AH881))*(AH881),
        0.000001))/SQRT('1D'!$I$5*MAX((((F881)+(G881)*(AH881))*(AH881))/MAX((F881)+2*(G881)*(AH881),
            0.000001),
        0.000001))</f>
        <v>1.0727235886044055</v>
      </c>
      <c r="AR881" s="5" t="str">
        <f t="shared" ca="1" si="192"/>
        <v>Supercritical</v>
      </c>
      <c r="AS881" s="5">
        <f ca="1">((ABS(K881)*'1D'!$D$6)/(MAX(((F881)+(G881)*(AH881))*(AH881),
            0.000001)*MAX(((((F881)+(G881)*(AH881))*(AH881))/MAX((F881)+2*(AH881)*SQRT(1+(G881)^2),
                    0.000001))^(2/3),
            0.000001)))^2</f>
        <v>4.3358367565141456E-3</v>
      </c>
    </row>
    <row r="882" spans="1:45" x14ac:dyDescent="0.35">
      <c r="A882">
        <v>873</v>
      </c>
      <c r="B882">
        <v>871.99599999999998</v>
      </c>
      <c r="C882">
        <v>616086.70200000005</v>
      </c>
      <c r="D882">
        <v>3097134.9419999998</v>
      </c>
      <c r="E882">
        <v>632.12699999999995</v>
      </c>
      <c r="F882">
        <v>5.2</v>
      </c>
      <c r="G882">
        <v>0</v>
      </c>
      <c r="H882" t="s">
        <v>176</v>
      </c>
      <c r="I882">
        <v>5.7000000000000002E-2</v>
      </c>
      <c r="J882" s="5">
        <f t="shared" si="193"/>
        <v>1</v>
      </c>
      <c r="K882" s="5">
        <f t="shared" ca="1" si="194"/>
        <v>50.95</v>
      </c>
      <c r="L882" s="5">
        <f ca="1">IF($A$2=0,
    IFERROR(L881,
        MAX('1D'!$D$16,
            POWER((ABS(K882)^2)/('1D'!$I$5*MAX(F882,
                        0.1)^2),
                1/3))),
    IF(IFERROR(V881,
            0)=0,
        IFERROR(L881,
            MAX('1D'!$D$16,
                POWER((ABS(K882)^2)/('1D'!$I$5*MAX(F882,
                            0.1)^2),
                    1/3))),
        IF(OR(IFERROR(L882,
                    0)=0,
                IFERROR(S881,
                    0)&lt;1,
                IFERROR(S882,
                    0)&lt;1),
            MAX('1D'!$D$16,
                POWER((ABS(K882)^2)/('1D'!$I$5*MAX(F882,
                            0.1)^2),
                    1/3)),
            IF(IFERROR(U882,
                    0)&gt;0,
                MAX('1D'!$D$16,
                    IFERROR(L882,
                        0)+((IFERROR(U882,
                                0))*'1D'!$D$18*IF((IFERROR(S882,
                                    0))&lt;1,
                            1,
                            -1))),
                IF(IFERROR(U882,
                        0)&lt;0,
                    IF(ABS((MAX('1D'!$D$16,
                                    POWER((ABS(K882)^2)/('1D'!$I$5*MAX(F882,
                                                0.1)^2),
                                        1/3)))-IFERROR(L882,
                                0))&gt;'1D'!$D$19,
                        MAX('1D'!$D$16,
                            IF((MAX('1D'!$D$16,
                                        POWER((ABS(K882)^2)/('1D'!$I$5*MAX(F882,
                                                    0.1)^2),
                                            1/3)))&gt;IFERROR(L882,
                                    0),
                                MIN((MAX('1D'!$D$16,
                                            POWER((ABS(K882)^2)/('1D'!$I$5*MAX(F882,
                                                        0.1)^2),
                                                1/3))),
                                    IFERROR(L882,
                                        0)+(MIN(ABS(IFERROR(U882,
                                                    0))*'1D'!$D$18,
                                            ABS((MAX('1D'!$D$16,
                                                        POWER((ABS(K882)^2)/('1D'!$I$5*MAX(F882,
                                                                    0.1)^2),
                                                            1/3)))-IFERROR(L882,
                                                    0))))),
                                MAX((MAX('1D'!$D$16,
                                            POWER((ABS(K882)^2)/('1D'!$I$5*MAX(F882,
                                                        0.1)^2),
                                                1/3))),
                                    IFERROR(L882,
                                        0)-(MIN(ABS(IFERROR(U882,
                                                    0))*'1D'!$D$18,
                                            ABS((MAX('1D'!$D$16,
                                                        POWER((ABS(K882)^2)/('1D'!$I$5*MAX(F882,
                                                                    0.1)^2),
                                                            1/3)))-IFERROR(L882,
                                                    0))))))),
                        MAX('1D'!$D$16,
                            POWER((ABS(K882)^2)/('1D'!$I$5*MAX(F882,
                                        0.1)^2),
                                1/3))),
                    MAX('1D'!$D$16,
                        IFERROR(L882,
                            0)))))))</f>
        <v>2.0411692021517887</v>
      </c>
      <c r="M882" s="5">
        <f t="shared" ca="1" si="182"/>
        <v>10.614079851189301</v>
      </c>
      <c r="N882" s="5">
        <f t="shared" ca="1" si="183"/>
        <v>1.1434704692804873</v>
      </c>
      <c r="O882" s="5">
        <f t="shared" ca="1" si="184"/>
        <v>4.8002276894771132</v>
      </c>
      <c r="P882" s="5">
        <f t="shared" ca="1" si="185"/>
        <v>634.16816920215172</v>
      </c>
      <c r="Q882" s="5">
        <f ca="1">P882+((ABS(K882)/MAX(((F882)+(G882)*(L882))*(L882),
            0.000001))^2)/(2*'1D'!$I$5)</f>
        <v>635.34259253909477</v>
      </c>
      <c r="R882" s="5">
        <f ca="1">((ABS(K882)*'1D'!$D$6)/(MAX(((F882)+(G882)*(L882))*(L882),
            0.000001)*MAX(((((F882)+(G882)*(L882))*(L882))/MAX((F882)+2*(L882)*SQRT(1+(G882)^2),
                    0.000001))^(2/3),
            0.000001)))^2</f>
        <v>4.3358367565141456E-3</v>
      </c>
      <c r="S882" s="5">
        <f ca="1">ABS(ABS(K882)/MAX(((F882)+(G882)*(L882))*(L882),
        0.000001))/SQRT('1D'!$I$5*MAX((((F882)+(G882)*(L882))*(L882))/MAX((F882)+2*(G882)*(L882),
            0.000001),
        0.000001))</f>
        <v>1.0727235886044055</v>
      </c>
      <c r="T882" s="5">
        <f ca="1">((F882)*(L882)^2)/2+(G882)*(L882)^3/3+(ABS(K882)^2)/('1D'!$I$5*MAX(((F882)+(G882)*(L882))*(L882),
        0.000001))</f>
        <v>35.763412605541333</v>
      </c>
      <c r="U882" s="5">
        <f ca="1">IF($A$2=0,
    0,
    IFERROR(Q881-(((R881+R882)/2)*J882)-(IF(O881&gt;O882,
                '1D'!$D$8*((O881^2-O882^2)/(2*'1D'!$I$5)),
                '1D'!$D$9*((O882^2-O881^2)/(2*'1D'!$I$5)))+('1D'!$D$10*(ABS(I882)/90)*(MAX(O881^2,
                        O882^2)/(2*'1D'!$I$5))))-Q882,
        0))</f>
        <v>-3.9474069733387296E-3</v>
      </c>
      <c r="V882" s="5">
        <f ca="1">IF($A$2=0,
    1,
    IF(IFERROR(V881,
            0)=0,
        0,
        IFERROR(IF(ROUND(S882,
                    3)=1,
                1,
                IF(AND(ABS(U882)&lt;'1D'!$D$19,
                        S882&gt;1),
                    1,
                    0)),
            0)))</f>
        <v>0</v>
      </c>
      <c r="W882" s="5">
        <f ca="1">IF($A$2=0,
    MAX(MAX('1D'!$D$16,
            MAX('1D'!$D$16,
                POWER((ABS(K882)^2)/('1D'!$I$5*MAX(F882,
                            0.1)^2),
                    1/3))),
        IFERROR(W1396,
            MAX(MAX('1D'!$D$16,
                    MAX('1D'!$D$16,
                        POWER((ABS(K882)^2)/('1D'!$I$5*MAX(F882,
                                    0.1)^2),
                            1/3))),
                ($L$2)-E1396))),
    IF(IFERROR(AG883,
            0)=0,
        MAX(MAX('1D'!$D$16,
                MAX('1D'!$D$16,
                    POWER((ABS(K882)^2)/('1D'!$I$5*MAX(F882,
                                0.1)^2),
                        1/3))),
            IFERROR(W1396,
                MAX(MAX('1D'!$D$16,
                        MAX('1D'!$D$16,
                            POWER((ABS(K882)^2)/('1D'!$I$5*MAX(F882,
                                        0.1)^2),
                                1/3))),
                    ($L$2)-E1396))),
        IF(IFERROR(W882,
                0)=0,
            MAX(MAX('1D'!$D$16,
                    MAX('1D'!$D$16,
                        POWER((ABS(K882)^2)/('1D'!$I$5*MAX(F882,
                                    0.1)^2),
                            1/3))),
                IFERROR(W1396,
                    MAX(MAX('1D'!$D$16,
                            MAX('1D'!$D$16,
                                POWER((ABS(K882)^2)/('1D'!$I$5*MAX(F882,
                                            0.1)^2),
                                    1/3))),
                        ($L$2)-E1396))),
            IF(OR(IFERROR(AD882,
                        0)&gt;=1,
                    IFERROR(AD883,
                        0)&gt;=1),
                MAX('1D'!$D$16,
                    MAX('1D'!$D$16,
                        POWER((ABS(K882)^2)/('1D'!$I$5*MAX(F882,
                                    0.1)^2),
                            1/3))),
                IF(ABS(IFERROR(AF882,
                            0))&lt;'1D'!$D$19,
                    MAX(MAX('1D'!$D$16,
                            MAX('1D'!$D$16,
                                POWER((ABS(K882)^2)/('1D'!$I$5*MAX(F882,
                                            0.1)^2),
                                    1/3))),
                        IFERROR(W882,
                            0)),
                    MAX(MAX('1D'!$D$16,
                            MAX('1D'!$D$16,
                                POWER((ABS(K882)^2)/('1D'!$I$5*MAX(F882,
                                            0.1)^2),
                                    1/3))),
                        (IFERROR(W882,
                                0))+((IFERROR(AF882,
                                    0))*'1D'!$D$18)))))))</f>
        <v>2.1389677043987478</v>
      </c>
      <c r="X882" s="5">
        <f t="shared" ca="1" si="186"/>
        <v>11.122632062873489</v>
      </c>
      <c r="Y882" s="5">
        <f t="shared" ca="1" si="187"/>
        <v>1.1735290000551568</v>
      </c>
      <c r="Z882" s="5">
        <f t="shared" ca="1" si="188"/>
        <v>4.5807502857230418</v>
      </c>
      <c r="AA882" s="5">
        <f t="shared" ca="1" si="189"/>
        <v>634.26596770439869</v>
      </c>
      <c r="AB882" s="5">
        <f ca="1">AA882+((ABS(K882)/MAX(((F882)+(G882)*(W882))*(W882),
            0.000001))^2)/(2*'1D'!$I$5)</f>
        <v>635.33545155659806</v>
      </c>
      <c r="AC882" s="5">
        <f ca="1">((ABS(K882)*'1D'!$D$6)/(MAX(((F882)+(G882)*(W882))*(W882),
            0.000001)*MAX(((((F882)+(G882)*(W882))*(W882))/MAX((F882)+2*(W882)*SQRT(1+(G882)^2),
                    0.000001))^(2/3),
            0.000001)))^2</f>
        <v>3.8141460404132466E-3</v>
      </c>
      <c r="AD882" s="5">
        <f ca="1">ABS(ABS(K882)/MAX(((F882)+(G882)*(W882))*(W882),
        0.000001))/SQRT('1D'!$I$5*MAX((((F882)+(G882)*(W882))*(W882))/MAX((F882)+2*(G882)*(W882),
            0.000001),
        0.000001))</f>
        <v>1.0000000000000004</v>
      </c>
      <c r="AE882" s="5">
        <f ca="1">((F882)*(W882)^2)/2+(G882)*(W882)^3/3+(ABS(K882)^2)/('1D'!$I$5*MAX(((F882)+(G882)*(W882))*(W882),
        0.000001))</f>
        <v>35.686426155594638</v>
      </c>
      <c r="AF882" s="5">
        <f ca="1">IF($A$2=0,
    0,
    IFERROR(AB883+(((AC882+AC883)/2)*J883)+(IF(Z882&gt;Z883,
                '1D'!$D$8*((Z882^2-Z883^2)/(2*'1D'!$I$5)),
                '1D'!$D$9*((Z883^2-Z882^2)/(2*'1D'!$I$5)))+('1D'!$D$10*(ABS(I883)/90)*(MAX(Z882^2,
                        Z883^2)/(2*'1D'!$I$5))))-AB882,
        0))</f>
        <v>3.3141460404522149E-3</v>
      </c>
      <c r="AG882" s="5">
        <f ca="1">IF($A$2=0,
    1,
    IF(IFERROR(AG883,
            0)=0,
        0,
        IFERROR(IF(OR(ROUND(AD882,
                        3)&gt;=1,
                    AND(ABS(AF882)&lt;'1D'!$D$19,
                        AD882&lt;1)),
                1,
                0),
            0)))</f>
        <v>1</v>
      </c>
      <c r="AH882" s="5">
        <f ca="1">IFERROR(IF('1D'!V32="Supercritical",
        MAX('1D'!$D$16,
            IFERROR(L882,
                MAX('1D'!$D$16,
                    POWER((ABS(K882)^2)/('1D'!$I$5*MAX(F882,
                                0.1)^2),
                        1/3)))),
        IF('1D'!V32="Subcritical",
            MAX('1D'!$D$16,
                IFERROR(W882,
                    MAX('1D'!$D$16,
                        POWER((ABS(K882)^2)/('1D'!$I$5*MAX(F882,
                                    0.1)^2),
                            1/3)))),
            IF(IFERROR(T882,
                    -1E+99)&gt;=IFERROR(AE882,
                    -1E+99),
                MAX('1D'!$D$16,
                    IFERROR(L882,
                        MAX('1D'!$D$16,
                            POWER((ABS(K882)^2)/('1D'!$I$5*MAX(F882,
                                        0.1)^2),
                                1/3)))),
                MAX('1D'!$D$16,
                    IFERROR(W882,
                        MAX('1D'!$D$16,
                            POWER((ABS(K882)^2)/('1D'!$I$5*MAX(F882,
                                        0.1)^2),
                                1/3))))))),
    MAX('1D'!$D$16,
        POWER((ABS(K882)^2)/('1D'!$I$5*MAX(F882,
                    0.1)^2),
            1/3)))</f>
        <v>2.0411692021517887</v>
      </c>
      <c r="AI882" s="5">
        <f t="shared" ca="1" si="190"/>
        <v>634.16816920215172</v>
      </c>
      <c r="AJ882" s="5">
        <f ca="1">AI882+((ABS(K882)/MAX(((F882)+(G882)*(AH882))*(AH882),
            0.000001))^2)/(2*'1D'!$I$5)</f>
        <v>635.34259253909477</v>
      </c>
      <c r="AM882">
        <v>0</v>
      </c>
      <c r="AN882">
        <v>0</v>
      </c>
      <c r="AO882" s="5">
        <f t="shared" si="191"/>
        <v>0</v>
      </c>
      <c r="AP882" s="5">
        <f t="shared" si="195"/>
        <v>0</v>
      </c>
      <c r="AQ882" s="5">
        <f ca="1">ABS(ABS(K882)/MAX(((F882)+(G882)*(AH882))*(AH882),
        0.000001))/SQRT('1D'!$I$5*MAX((((F882)+(G882)*(AH882))*(AH882))/MAX((F882)+2*(G882)*(AH882),
            0.000001),
        0.000001))</f>
        <v>1.0727235886044055</v>
      </c>
      <c r="AR882" s="5" t="str">
        <f t="shared" ca="1" si="192"/>
        <v>Supercritical</v>
      </c>
      <c r="AS882" s="5">
        <f ca="1">((ABS(K882)*'1D'!$D$6)/(MAX(((F882)+(G882)*(AH882))*(AH882),
            0.000001)*MAX(((((F882)+(G882)*(AH882))*(AH882))/MAX((F882)+2*(AH882)*SQRT(1+(G882)^2),
                    0.000001))^(2/3),
            0.000001)))^2</f>
        <v>4.3358367565141456E-3</v>
      </c>
    </row>
    <row r="883" spans="1:45" x14ac:dyDescent="0.35">
      <c r="A883">
        <v>874</v>
      </c>
      <c r="B883">
        <v>872.99599999999998</v>
      </c>
      <c r="C883">
        <v>616086.66</v>
      </c>
      <c r="D883">
        <v>3097133.943</v>
      </c>
      <c r="E883">
        <v>632.12649999999996</v>
      </c>
      <c r="F883">
        <v>5.2</v>
      </c>
      <c r="G883">
        <v>0</v>
      </c>
      <c r="H883" t="s">
        <v>176</v>
      </c>
      <c r="I883">
        <v>0</v>
      </c>
      <c r="J883" s="5">
        <f t="shared" si="193"/>
        <v>1</v>
      </c>
      <c r="K883" s="5">
        <f t="shared" ca="1" si="194"/>
        <v>50.95</v>
      </c>
      <c r="L883" s="5">
        <f ca="1">IF($A$2=0,
    IFERROR(L882,
        MAX('1D'!$D$16,
            POWER((ABS(K883)^2)/('1D'!$I$5*MAX(F883,
                        0.1)^2),
                1/3))),
    IF(IFERROR(V882,
            0)=0,
        IFERROR(L882,
            MAX('1D'!$D$16,
                POWER((ABS(K883)^2)/('1D'!$I$5*MAX(F883,
                            0.1)^2),
                    1/3))),
        IF(OR(IFERROR(L883,
                    0)=0,
                IFERROR(S882,
                    0)&lt;1,
                IFERROR(S883,
                    0)&lt;1),
            MAX('1D'!$D$16,
                POWER((ABS(K883)^2)/('1D'!$I$5*MAX(F883,
                            0.1)^2),
                    1/3)),
            IF(IFERROR(U883,
                    0)&gt;0,
                MAX('1D'!$D$16,
                    IFERROR(L883,
                        0)+((IFERROR(U883,
                                0))*'1D'!$D$18*IF((IFERROR(S883,
                                    0))&lt;1,
                            1,
                            -1))),
                IF(IFERROR(U883,
                        0)&lt;0,
                    IF(ABS((MAX('1D'!$D$16,
                                    POWER((ABS(K883)^2)/('1D'!$I$5*MAX(F883,
                                                0.1)^2),
                                        1/3)))-IFERROR(L883,
                                0))&gt;'1D'!$D$19,
                        MAX('1D'!$D$16,
                            IF((MAX('1D'!$D$16,
                                        POWER((ABS(K883)^2)/('1D'!$I$5*MAX(F883,
                                                    0.1)^2),
                                            1/3)))&gt;IFERROR(L883,
                                    0),
                                MIN((MAX('1D'!$D$16,
                                            POWER((ABS(K883)^2)/('1D'!$I$5*MAX(F883,
                                                        0.1)^2),
                                                1/3))),
                                    IFERROR(L883,
                                        0)+(MIN(ABS(IFERROR(U883,
                                                    0))*'1D'!$D$18,
                                            ABS((MAX('1D'!$D$16,
                                                        POWER((ABS(K883)^2)/('1D'!$I$5*MAX(F883,
                                                                    0.1)^2),
                                                            1/3)))-IFERROR(L883,
                                                    0))))),
                                MAX((MAX('1D'!$D$16,
                                            POWER((ABS(K883)^2)/('1D'!$I$5*MAX(F883,
                                                        0.1)^2),
                                                1/3))),
                                    IFERROR(L883,
                                        0)-(MIN(ABS(IFERROR(U883,
                                                    0))*'1D'!$D$18,
                                            ABS((MAX('1D'!$D$16,
                                                        POWER((ABS(K883)^2)/('1D'!$I$5*MAX(F883,
                                                                    0.1)^2),
                                                            1/3)))-IFERROR(L883,
                                                    0))))))),
                        MAX('1D'!$D$16,
                            POWER((ABS(K883)^2)/('1D'!$I$5*MAX(F883,
                                        0.1)^2),
                                1/3))),
                    MAX('1D'!$D$16,
                        IFERROR(L883,
                            0)))))))</f>
        <v>2.0411692021517887</v>
      </c>
      <c r="M883" s="5">
        <f t="shared" ca="1" si="182"/>
        <v>10.614079851189301</v>
      </c>
      <c r="N883" s="5">
        <f t="shared" ca="1" si="183"/>
        <v>1.1434704692804873</v>
      </c>
      <c r="O883" s="5">
        <f t="shared" ca="1" si="184"/>
        <v>4.8002276894771132</v>
      </c>
      <c r="P883" s="5">
        <f t="shared" ca="1" si="185"/>
        <v>634.16766920215173</v>
      </c>
      <c r="Q883" s="5">
        <f ca="1">P883+((ABS(K883)/MAX(((F883)+(G883)*(L883))*(L883),
            0.000001))^2)/(2*'1D'!$I$5)</f>
        <v>635.34209253909478</v>
      </c>
      <c r="R883" s="5">
        <f ca="1">((ABS(K883)*'1D'!$D$6)/(MAX(((F883)+(G883)*(L883))*(L883),
            0.000001)*MAX(((((F883)+(G883)*(L883))*(L883))/MAX((F883)+2*(L883)*SQRT(1+(G883)^2),
                    0.000001))^(2/3),
            0.000001)))^2</f>
        <v>4.3358367565141456E-3</v>
      </c>
      <c r="S883" s="5">
        <f ca="1">ABS(ABS(K883)/MAX(((F883)+(G883)*(L883))*(L883),
        0.000001))/SQRT('1D'!$I$5*MAX((((F883)+(G883)*(L883))*(L883))/MAX((F883)+2*(G883)*(L883),
            0.000001),
        0.000001))</f>
        <v>1.0727235886044055</v>
      </c>
      <c r="T883" s="5">
        <f ca="1">((F883)*(L883)^2)/2+(G883)*(L883)^3/3+(ABS(K883)^2)/('1D'!$I$5*MAX(((F883)+(G883)*(L883))*(L883),
        0.000001))</f>
        <v>35.763412605541333</v>
      </c>
      <c r="U883" s="5">
        <f ca="1">IF($A$2=0,
    0,
    IFERROR(Q882-(((R882+R883)/2)*J883)-(IF(O882&gt;O883,
                '1D'!$D$8*((O882^2-O883^2)/(2*'1D'!$I$5)),
                '1D'!$D$9*((O883^2-O882^2)/(2*'1D'!$I$5)))+('1D'!$D$10*(ABS(I883)/90)*(MAX(O882^2,
                        O883^2)/(2*'1D'!$I$5))))-Q883,
        0))</f>
        <v>-3.8358367564796936E-3</v>
      </c>
      <c r="V883" s="5">
        <f ca="1">IF($A$2=0,
    1,
    IF(IFERROR(V882,
            0)=0,
        0,
        IFERROR(IF(ROUND(S883,
                    3)=1,
                1,
                IF(AND(ABS(U883)&lt;'1D'!$D$19,
                        S883&gt;1),
                    1,
                    0)),
            0)))</f>
        <v>0</v>
      </c>
      <c r="W883" s="5">
        <f ca="1">IF($A$2=0,
    MAX(MAX('1D'!$D$16,
            MAX('1D'!$D$16,
                POWER((ABS(K883)^2)/('1D'!$I$5*MAX(F883,
                            0.1)^2),
                    1/3))),
        IFERROR(W1396,
            MAX(MAX('1D'!$D$16,
                    MAX('1D'!$D$16,
                        POWER((ABS(K883)^2)/('1D'!$I$5*MAX(F883,
                                    0.1)^2),
                            1/3))),
                ($L$2)-E1396))),
    IF(IFERROR(AG884,
            0)=0,
        MAX(MAX('1D'!$D$16,
                MAX('1D'!$D$16,
                    POWER((ABS(K883)^2)/('1D'!$I$5*MAX(F883,
                                0.1)^2),
                        1/3))),
            IFERROR(W1396,
                MAX(MAX('1D'!$D$16,
                        MAX('1D'!$D$16,
                            POWER((ABS(K883)^2)/('1D'!$I$5*MAX(F883,
                                        0.1)^2),
                                1/3))),
                    ($L$2)-E1396))),
        IF(IFERROR(W883,
                0)=0,
            MAX(MAX('1D'!$D$16,
                    MAX('1D'!$D$16,
                        POWER((ABS(K883)^2)/('1D'!$I$5*MAX(F883,
                                    0.1)^2),
                            1/3))),
                IFERROR(W1396,
                    MAX(MAX('1D'!$D$16,
                            MAX('1D'!$D$16,
                                POWER((ABS(K883)^2)/('1D'!$I$5*MAX(F883,
                                            0.1)^2),
                                    1/3))),
                        ($L$2)-E1396))),
            IF(OR(IFERROR(AD883,
                        0)&gt;=1,
                    IFERROR(AD884,
                        0)&gt;=1),
                MAX('1D'!$D$16,
                    MAX('1D'!$D$16,
                        POWER((ABS(K883)^2)/('1D'!$I$5*MAX(F883,
                                    0.1)^2),
                            1/3))),
                IF(ABS(IFERROR(AF883,
                            0))&lt;'1D'!$D$19,
                    MAX(MAX('1D'!$D$16,
                            MAX('1D'!$D$16,
                                POWER((ABS(K883)^2)/('1D'!$I$5*MAX(F883,
                                            0.1)^2),
                                    1/3))),
                        IFERROR(W883,
                            0)),
                    MAX(MAX('1D'!$D$16,
                            MAX('1D'!$D$16,
                                POWER((ABS(K883)^2)/('1D'!$I$5*MAX(F883,
                                            0.1)^2),
                                    1/3))),
                        (IFERROR(W883,
                                0))+((IFERROR(AF883,
                                    0))*'1D'!$D$18)))))))</f>
        <v>2.1389677043987478</v>
      </c>
      <c r="X883" s="5">
        <f t="shared" ca="1" si="186"/>
        <v>11.122632062873489</v>
      </c>
      <c r="Y883" s="5">
        <f t="shared" ca="1" si="187"/>
        <v>1.1735290000551568</v>
      </c>
      <c r="Z883" s="5">
        <f t="shared" ca="1" si="188"/>
        <v>4.5807502857230418</v>
      </c>
      <c r="AA883" s="5">
        <f t="shared" ca="1" si="189"/>
        <v>634.2654677043987</v>
      </c>
      <c r="AB883" s="5">
        <f ca="1">AA883+((ABS(K883)/MAX(((F883)+(G883)*(W883))*(W883),
            0.000001))^2)/(2*'1D'!$I$5)</f>
        <v>635.33495155659807</v>
      </c>
      <c r="AC883" s="5">
        <f ca="1">((ABS(K883)*'1D'!$D$6)/(MAX(((F883)+(G883)*(W883))*(W883),
            0.000001)*MAX(((((F883)+(G883)*(W883))*(W883))/MAX((F883)+2*(W883)*SQRT(1+(G883)^2),
                    0.000001))^(2/3),
            0.000001)))^2</f>
        <v>3.8141460404132466E-3</v>
      </c>
      <c r="AD883" s="5">
        <f ca="1">ABS(ABS(K883)/MAX(((F883)+(G883)*(W883))*(W883),
        0.000001))/SQRT('1D'!$I$5*MAX((((F883)+(G883)*(W883))*(W883))/MAX((F883)+2*(G883)*(W883),
            0.000001),
        0.000001))</f>
        <v>1.0000000000000004</v>
      </c>
      <c r="AE883" s="5">
        <f ca="1">((F883)*(W883)^2)/2+(G883)*(W883)^3/3+(ABS(K883)^2)/('1D'!$I$5*MAX(((F883)+(G883)*(W883))*(W883),
        0.000001))</f>
        <v>35.686426155594638</v>
      </c>
      <c r="AF883" s="5">
        <f ca="1">IF($A$2=0,
    0,
    IFERROR(AB884+(((AC883+AC884)/2)*J884)+(IF(Z883&gt;Z884,
                '1D'!$D$8*((Z883^2-Z884^2)/(2*'1D'!$I$5)),
                '1D'!$D$9*((Z884^2-Z883^2)/(2*'1D'!$I$5)))+('1D'!$D$10*(ABS(I884)/90)*(MAX(Z883^2,
                        Z884^2)/(2*'1D'!$I$5))))-AB883,
        0))</f>
        <v>3.3141460404522149E-3</v>
      </c>
      <c r="AG883" s="5">
        <f ca="1">IF($A$2=0,
    1,
    IF(IFERROR(AG884,
            0)=0,
        0,
        IFERROR(IF(OR(ROUND(AD883,
                        3)&gt;=1,
                    AND(ABS(AF883)&lt;'1D'!$D$19,
                        AD883&lt;1)),
                1,
                0),
            0)))</f>
        <v>1</v>
      </c>
      <c r="AH883" s="5">
        <f ca="1">IFERROR(IF('1D'!V32="Supercritical",
        MAX('1D'!$D$16,
            IFERROR(L883,
                MAX('1D'!$D$16,
                    POWER((ABS(K883)^2)/('1D'!$I$5*MAX(F883,
                                0.1)^2),
                        1/3)))),
        IF('1D'!V32="Subcritical",
            MAX('1D'!$D$16,
                IFERROR(W883,
                    MAX('1D'!$D$16,
                        POWER((ABS(K883)^2)/('1D'!$I$5*MAX(F883,
                                    0.1)^2),
                            1/3)))),
            IF(IFERROR(T883,
                    -1E+99)&gt;=IFERROR(AE883,
                    -1E+99),
                MAX('1D'!$D$16,
                    IFERROR(L883,
                        MAX('1D'!$D$16,
                            POWER((ABS(K883)^2)/('1D'!$I$5*MAX(F883,
                                        0.1)^2),
                                1/3)))),
                MAX('1D'!$D$16,
                    IFERROR(W883,
                        MAX('1D'!$D$16,
                            POWER((ABS(K883)^2)/('1D'!$I$5*MAX(F883,
                                        0.1)^2),
                                1/3))))))),
    MAX('1D'!$D$16,
        POWER((ABS(K883)^2)/('1D'!$I$5*MAX(F883,
                    0.1)^2),
            1/3)))</f>
        <v>2.0411692021517887</v>
      </c>
      <c r="AI883" s="5">
        <f t="shared" ca="1" si="190"/>
        <v>634.16766920215173</v>
      </c>
      <c r="AJ883" s="5">
        <f ca="1">AI883+((ABS(K883)/MAX(((F883)+(G883)*(AH883))*(AH883),
            0.000001))^2)/(2*'1D'!$I$5)</f>
        <v>635.34209253909478</v>
      </c>
      <c r="AM883">
        <v>0</v>
      </c>
      <c r="AN883">
        <v>0</v>
      </c>
      <c r="AO883" s="5">
        <f t="shared" si="191"/>
        <v>0</v>
      </c>
      <c r="AP883" s="5">
        <f t="shared" si="195"/>
        <v>0</v>
      </c>
      <c r="AQ883" s="5">
        <f ca="1">ABS(ABS(K883)/MAX(((F883)+(G883)*(AH883))*(AH883),
        0.000001))/SQRT('1D'!$I$5*MAX((((F883)+(G883)*(AH883))*(AH883))/MAX((F883)+2*(G883)*(AH883),
            0.000001),
        0.000001))</f>
        <v>1.0727235886044055</v>
      </c>
      <c r="AR883" s="5" t="str">
        <f t="shared" ca="1" si="192"/>
        <v>Supercritical</v>
      </c>
      <c r="AS883" s="5">
        <f ca="1">((ABS(K883)*'1D'!$D$6)/(MAX(((F883)+(G883)*(AH883))*(AH883),
            0.000001)*MAX(((((F883)+(G883)*(AH883))*(AH883))/MAX((F883)+2*(AH883)*SQRT(1+(G883)^2),
                    0.000001))^(2/3),
            0.000001)))^2</f>
        <v>4.3358367565141456E-3</v>
      </c>
    </row>
    <row r="884" spans="1:45" x14ac:dyDescent="0.35">
      <c r="A884">
        <v>875</v>
      </c>
      <c r="B884">
        <v>873.99599999999998</v>
      </c>
      <c r="C884">
        <v>616086.61800000002</v>
      </c>
      <c r="D884">
        <v>3097132.9440000001</v>
      </c>
      <c r="E884">
        <v>632.12599999999998</v>
      </c>
      <c r="F884">
        <v>5.2</v>
      </c>
      <c r="G884">
        <v>0</v>
      </c>
      <c r="H884" t="s">
        <v>176</v>
      </c>
      <c r="I884">
        <v>0</v>
      </c>
      <c r="J884" s="5">
        <f t="shared" si="193"/>
        <v>1</v>
      </c>
      <c r="K884" s="5">
        <f t="shared" ca="1" si="194"/>
        <v>50.95</v>
      </c>
      <c r="L884" s="5">
        <f ca="1">IF($A$2=0,
    IFERROR(L883,
        MAX('1D'!$D$16,
            POWER((ABS(K884)^2)/('1D'!$I$5*MAX(F884,
                        0.1)^2),
                1/3))),
    IF(IFERROR(V883,
            0)=0,
        IFERROR(L883,
            MAX('1D'!$D$16,
                POWER((ABS(K884)^2)/('1D'!$I$5*MAX(F884,
                            0.1)^2),
                    1/3))),
        IF(OR(IFERROR(L884,
                    0)=0,
                IFERROR(S883,
                    0)&lt;1,
                IFERROR(S884,
                    0)&lt;1),
            MAX('1D'!$D$16,
                POWER((ABS(K884)^2)/('1D'!$I$5*MAX(F884,
                            0.1)^2),
                    1/3)),
            IF(IFERROR(U884,
                    0)&gt;0,
                MAX('1D'!$D$16,
                    IFERROR(L884,
                        0)+((IFERROR(U884,
                                0))*'1D'!$D$18*IF((IFERROR(S884,
                                    0))&lt;1,
                            1,
                            -1))),
                IF(IFERROR(U884,
                        0)&lt;0,
                    IF(ABS((MAX('1D'!$D$16,
                                    POWER((ABS(K884)^2)/('1D'!$I$5*MAX(F884,
                                                0.1)^2),
                                        1/3)))-IFERROR(L884,
                                0))&gt;'1D'!$D$19,
                        MAX('1D'!$D$16,
                            IF((MAX('1D'!$D$16,
                                        POWER((ABS(K884)^2)/('1D'!$I$5*MAX(F884,
                                                    0.1)^2),
                                            1/3)))&gt;IFERROR(L884,
                                    0),
                                MIN((MAX('1D'!$D$16,
                                            POWER((ABS(K884)^2)/('1D'!$I$5*MAX(F884,
                                                        0.1)^2),
                                                1/3))),
                                    IFERROR(L884,
                                        0)+(MIN(ABS(IFERROR(U884,
                                                    0))*'1D'!$D$18,
                                            ABS((MAX('1D'!$D$16,
                                                        POWER((ABS(K884)^2)/('1D'!$I$5*MAX(F884,
                                                                    0.1)^2),
                                                            1/3)))-IFERROR(L884,
                                                    0))))),
                                MAX((MAX('1D'!$D$16,
                                            POWER((ABS(K884)^2)/('1D'!$I$5*MAX(F884,
                                                        0.1)^2),
                                                1/3))),
                                    IFERROR(L884,
                                        0)-(MIN(ABS(IFERROR(U884,
                                                    0))*'1D'!$D$18,
                                            ABS((MAX('1D'!$D$16,
                                                        POWER((ABS(K884)^2)/('1D'!$I$5*MAX(F884,
                                                                    0.1)^2),
                                                            1/3)))-IFERROR(L884,
                                                    0))))))),
                        MAX('1D'!$D$16,
                            POWER((ABS(K884)^2)/('1D'!$I$5*MAX(F884,
                                        0.1)^2),
                                1/3))),
                    MAX('1D'!$D$16,
                        IFERROR(L884,
                            0)))))))</f>
        <v>2.0411692021517887</v>
      </c>
      <c r="M884" s="5">
        <f t="shared" ca="1" si="182"/>
        <v>10.614079851189301</v>
      </c>
      <c r="N884" s="5">
        <f t="shared" ca="1" si="183"/>
        <v>1.1434704692804873</v>
      </c>
      <c r="O884" s="5">
        <f t="shared" ca="1" si="184"/>
        <v>4.8002276894771132</v>
      </c>
      <c r="P884" s="5">
        <f t="shared" ca="1" si="185"/>
        <v>634.16716920215174</v>
      </c>
      <c r="Q884" s="5">
        <f ca="1">P884+((ABS(K884)/MAX(((F884)+(G884)*(L884))*(L884),
            0.000001))^2)/(2*'1D'!$I$5)</f>
        <v>635.34159253909479</v>
      </c>
      <c r="R884" s="5">
        <f ca="1">((ABS(K884)*'1D'!$D$6)/(MAX(((F884)+(G884)*(L884))*(L884),
            0.000001)*MAX(((((F884)+(G884)*(L884))*(L884))/MAX((F884)+2*(L884)*SQRT(1+(G884)^2),
                    0.000001))^(2/3),
            0.000001)))^2</f>
        <v>4.3358367565141456E-3</v>
      </c>
      <c r="S884" s="5">
        <f ca="1">ABS(ABS(K884)/MAX(((F884)+(G884)*(L884))*(L884),
        0.000001))/SQRT('1D'!$I$5*MAX((((F884)+(G884)*(L884))*(L884))/MAX((F884)+2*(G884)*(L884),
            0.000001),
        0.000001))</f>
        <v>1.0727235886044055</v>
      </c>
      <c r="T884" s="5">
        <f ca="1">((F884)*(L884)^2)/2+(G884)*(L884)^3/3+(ABS(K884)^2)/('1D'!$I$5*MAX(((F884)+(G884)*(L884))*(L884),
        0.000001))</f>
        <v>35.763412605541333</v>
      </c>
      <c r="U884" s="5">
        <f ca="1">IF($A$2=0,
    0,
    IFERROR(Q883-(((R883+R884)/2)*J884)-(IF(O883&gt;O884,
                '1D'!$D$8*((O883^2-O884^2)/(2*'1D'!$I$5)),
                '1D'!$D$9*((O884^2-O883^2)/(2*'1D'!$I$5)))+('1D'!$D$10*(ABS(I884)/90)*(MAX(O883^2,
                        O884^2)/(2*'1D'!$I$5))))-Q884,
        0))</f>
        <v>-3.8358367564796936E-3</v>
      </c>
      <c r="V884" s="5">
        <f ca="1">IF($A$2=0,
    1,
    IF(IFERROR(V883,
            0)=0,
        0,
        IFERROR(IF(ROUND(S884,
                    3)=1,
                1,
                IF(AND(ABS(U884)&lt;'1D'!$D$19,
                        S884&gt;1),
                    1,
                    0)),
            0)))</f>
        <v>0</v>
      </c>
      <c r="W884" s="5">
        <f ca="1">IF($A$2=0,
    MAX(MAX('1D'!$D$16,
            MAX('1D'!$D$16,
                POWER((ABS(K884)^2)/('1D'!$I$5*MAX(F884,
                            0.1)^2),
                    1/3))),
        IFERROR(W1396,
            MAX(MAX('1D'!$D$16,
                    MAX('1D'!$D$16,
                        POWER((ABS(K884)^2)/('1D'!$I$5*MAX(F884,
                                    0.1)^2),
                            1/3))),
                ($L$2)-E1396))),
    IF(IFERROR(AG885,
            0)=0,
        MAX(MAX('1D'!$D$16,
                MAX('1D'!$D$16,
                    POWER((ABS(K884)^2)/('1D'!$I$5*MAX(F884,
                                0.1)^2),
                        1/3))),
            IFERROR(W1396,
                MAX(MAX('1D'!$D$16,
                        MAX('1D'!$D$16,
                            POWER((ABS(K884)^2)/('1D'!$I$5*MAX(F884,
                                        0.1)^2),
                                1/3))),
                    ($L$2)-E1396))),
        IF(IFERROR(W884,
                0)=0,
            MAX(MAX('1D'!$D$16,
                    MAX('1D'!$D$16,
                        POWER((ABS(K884)^2)/('1D'!$I$5*MAX(F884,
                                    0.1)^2),
                            1/3))),
                IFERROR(W1396,
                    MAX(MAX('1D'!$D$16,
                            MAX('1D'!$D$16,
                                POWER((ABS(K884)^2)/('1D'!$I$5*MAX(F884,
                                            0.1)^2),
                                    1/3))),
                        ($L$2)-E1396))),
            IF(OR(IFERROR(AD884,
                        0)&gt;=1,
                    IFERROR(AD885,
                        0)&gt;=1),
                MAX('1D'!$D$16,
                    MAX('1D'!$D$16,
                        POWER((ABS(K884)^2)/('1D'!$I$5*MAX(F884,
                                    0.1)^2),
                            1/3))),
                IF(ABS(IFERROR(AF884,
                            0))&lt;'1D'!$D$19,
                    MAX(MAX('1D'!$D$16,
                            MAX('1D'!$D$16,
                                POWER((ABS(K884)^2)/('1D'!$I$5*MAX(F884,
                                            0.1)^2),
                                    1/3))),
                        IFERROR(W884,
                            0)),
                    MAX(MAX('1D'!$D$16,
                            MAX('1D'!$D$16,
                                POWER((ABS(K884)^2)/('1D'!$I$5*MAX(F884,
                                            0.1)^2),
                                    1/3))),
                        (IFERROR(W884,
                                0))+((IFERROR(AF884,
                                    0))*'1D'!$D$18)))))))</f>
        <v>2.1389677043987478</v>
      </c>
      <c r="X884" s="5">
        <f t="shared" ca="1" si="186"/>
        <v>11.122632062873489</v>
      </c>
      <c r="Y884" s="5">
        <f t="shared" ca="1" si="187"/>
        <v>1.1735290000551568</v>
      </c>
      <c r="Z884" s="5">
        <f t="shared" ca="1" si="188"/>
        <v>4.5807502857230418</v>
      </c>
      <c r="AA884" s="5">
        <f t="shared" ca="1" si="189"/>
        <v>634.26496770439871</v>
      </c>
      <c r="AB884" s="5">
        <f ca="1">AA884+((ABS(K884)/MAX(((F884)+(G884)*(W884))*(W884),
            0.000001))^2)/(2*'1D'!$I$5)</f>
        <v>635.33445155659808</v>
      </c>
      <c r="AC884" s="5">
        <f ca="1">((ABS(K884)*'1D'!$D$6)/(MAX(((F884)+(G884)*(W884))*(W884),
            0.000001)*MAX(((((F884)+(G884)*(W884))*(W884))/MAX((F884)+2*(W884)*SQRT(1+(G884)^2),
                    0.000001))^(2/3),
            0.000001)))^2</f>
        <v>3.8141460404132466E-3</v>
      </c>
      <c r="AD884" s="5">
        <f ca="1">ABS(ABS(K884)/MAX(((F884)+(G884)*(W884))*(W884),
        0.000001))/SQRT('1D'!$I$5*MAX((((F884)+(G884)*(W884))*(W884))/MAX((F884)+2*(G884)*(W884),
            0.000001),
        0.000001))</f>
        <v>1.0000000000000004</v>
      </c>
      <c r="AE884" s="5">
        <f ca="1">((F884)*(W884)^2)/2+(G884)*(W884)^3/3+(ABS(K884)^2)/('1D'!$I$5*MAX(((F884)+(G884)*(W884))*(W884),
        0.000001))</f>
        <v>35.686426155594638</v>
      </c>
      <c r="AF884" s="5">
        <f ca="1">IF($A$2=0,
    0,
    IFERROR(AB885+(((AC884+AC885)/2)*J885)+(IF(Z884&gt;Z885,
                '1D'!$D$8*((Z884^2-Z885^2)/(2*'1D'!$I$5)),
                '1D'!$D$9*((Z885^2-Z884^2)/(2*'1D'!$I$5)))+('1D'!$D$10*(ABS(I885)/90)*(MAX(Z884^2,
                        Z885^2)/(2*'1D'!$I$5))))-AB884,
        0))</f>
        <v>3.4157470064428708E-3</v>
      </c>
      <c r="AG884" s="5">
        <f ca="1">IF($A$2=0,
    1,
    IF(IFERROR(AG885,
            0)=0,
        0,
        IFERROR(IF(OR(ROUND(AD884,
                        3)&gt;=1,
                    AND(ABS(AF884)&lt;'1D'!$D$19,
                        AD884&lt;1)),
                1,
                0),
            0)))</f>
        <v>1</v>
      </c>
      <c r="AH884" s="5">
        <f ca="1">IFERROR(IF('1D'!V32="Supercritical",
        MAX('1D'!$D$16,
            IFERROR(L884,
                MAX('1D'!$D$16,
                    POWER((ABS(K884)^2)/('1D'!$I$5*MAX(F884,
                                0.1)^2),
                        1/3)))),
        IF('1D'!V32="Subcritical",
            MAX('1D'!$D$16,
                IFERROR(W884,
                    MAX('1D'!$D$16,
                        POWER((ABS(K884)^2)/('1D'!$I$5*MAX(F884,
                                    0.1)^2),
                            1/3)))),
            IF(IFERROR(T884,
                    -1E+99)&gt;=IFERROR(AE884,
                    -1E+99),
                MAX('1D'!$D$16,
                    IFERROR(L884,
                        MAX('1D'!$D$16,
                            POWER((ABS(K884)^2)/('1D'!$I$5*MAX(F884,
                                        0.1)^2),
                                1/3)))),
                MAX('1D'!$D$16,
                    IFERROR(W884,
                        MAX('1D'!$D$16,
                            POWER((ABS(K884)^2)/('1D'!$I$5*MAX(F884,
                                        0.1)^2),
                                1/3))))))),
    MAX('1D'!$D$16,
        POWER((ABS(K884)^2)/('1D'!$I$5*MAX(F884,
                    0.1)^2),
            1/3)))</f>
        <v>2.0411692021517887</v>
      </c>
      <c r="AI884" s="5">
        <f t="shared" ca="1" si="190"/>
        <v>634.16716920215174</v>
      </c>
      <c r="AJ884" s="5">
        <f ca="1">AI884+((ABS(K884)/MAX(((F884)+(G884)*(AH884))*(AH884),
            0.000001))^2)/(2*'1D'!$I$5)</f>
        <v>635.34159253909479</v>
      </c>
      <c r="AM884">
        <v>0</v>
      </c>
      <c r="AN884">
        <v>0</v>
      </c>
      <c r="AO884" s="5">
        <f t="shared" si="191"/>
        <v>0</v>
      </c>
      <c r="AP884" s="5">
        <f t="shared" si="195"/>
        <v>0</v>
      </c>
      <c r="AQ884" s="5">
        <f ca="1">ABS(ABS(K884)/MAX(((F884)+(G884)*(AH884))*(AH884),
        0.000001))/SQRT('1D'!$I$5*MAX((((F884)+(G884)*(AH884))*(AH884))/MAX((F884)+2*(G884)*(AH884),
            0.000001),
        0.000001))</f>
        <v>1.0727235886044055</v>
      </c>
      <c r="AR884" s="5" t="str">
        <f t="shared" ca="1" si="192"/>
        <v>Supercritical</v>
      </c>
      <c r="AS884" s="5">
        <f ca="1">((ABS(K884)*'1D'!$D$6)/(MAX(((F884)+(G884)*(AH884))*(AH884),
            0.000001)*MAX(((((F884)+(G884)*(AH884))*(AH884))/MAX((F884)+2*(AH884)*SQRT(1+(G884)^2),
                    0.000001))^(2/3),
            0.000001)))^2</f>
        <v>4.3358367565141456E-3</v>
      </c>
    </row>
    <row r="885" spans="1:45" x14ac:dyDescent="0.35">
      <c r="A885">
        <v>876</v>
      </c>
      <c r="B885">
        <v>874.99599999999998</v>
      </c>
      <c r="C885">
        <v>616086.576</v>
      </c>
      <c r="D885">
        <v>3097131.9449999998</v>
      </c>
      <c r="E885">
        <v>632.12549999999999</v>
      </c>
      <c r="F885">
        <v>5.2</v>
      </c>
      <c r="G885">
        <v>0</v>
      </c>
      <c r="H885" t="s">
        <v>176</v>
      </c>
      <c r="I885">
        <v>5.7000000000000002E-2</v>
      </c>
      <c r="J885" s="5">
        <f t="shared" si="193"/>
        <v>1</v>
      </c>
      <c r="K885" s="5">
        <f t="shared" ca="1" si="194"/>
        <v>50.95</v>
      </c>
      <c r="L885" s="5">
        <f ca="1">IF($A$2=0,
    IFERROR(L884,
        MAX('1D'!$D$16,
            POWER((ABS(K885)^2)/('1D'!$I$5*MAX(F885,
                        0.1)^2),
                1/3))),
    IF(IFERROR(V884,
            0)=0,
        IFERROR(L884,
            MAX('1D'!$D$16,
                POWER((ABS(K885)^2)/('1D'!$I$5*MAX(F885,
                            0.1)^2),
                    1/3))),
        IF(OR(IFERROR(L885,
                    0)=0,
                IFERROR(S884,
                    0)&lt;1,
                IFERROR(S885,
                    0)&lt;1),
            MAX('1D'!$D$16,
                POWER((ABS(K885)^2)/('1D'!$I$5*MAX(F885,
                            0.1)^2),
                    1/3)),
            IF(IFERROR(U885,
                    0)&gt;0,
                MAX('1D'!$D$16,
                    IFERROR(L885,
                        0)+((IFERROR(U885,
                                0))*'1D'!$D$18*IF((IFERROR(S885,
                                    0))&lt;1,
                            1,
                            -1))),
                IF(IFERROR(U885,
                        0)&lt;0,
                    IF(ABS((MAX('1D'!$D$16,
                                    POWER((ABS(K885)^2)/('1D'!$I$5*MAX(F885,
                                                0.1)^2),
                                        1/3)))-IFERROR(L885,
                                0))&gt;'1D'!$D$19,
                        MAX('1D'!$D$16,
                            IF((MAX('1D'!$D$16,
                                        POWER((ABS(K885)^2)/('1D'!$I$5*MAX(F885,
                                                    0.1)^2),
                                            1/3)))&gt;IFERROR(L885,
                                    0),
                                MIN((MAX('1D'!$D$16,
                                            POWER((ABS(K885)^2)/('1D'!$I$5*MAX(F885,
                                                        0.1)^2),
                                                1/3))),
                                    IFERROR(L885,
                                        0)+(MIN(ABS(IFERROR(U885,
                                                    0))*'1D'!$D$18,
                                            ABS((MAX('1D'!$D$16,
                                                        POWER((ABS(K885)^2)/('1D'!$I$5*MAX(F885,
                                                                    0.1)^2),
                                                            1/3)))-IFERROR(L885,
                                                    0))))),
                                MAX((MAX('1D'!$D$16,
                                            POWER((ABS(K885)^2)/('1D'!$I$5*MAX(F885,
                                                        0.1)^2),
                                                1/3))),
                                    IFERROR(L885,
                                        0)-(MIN(ABS(IFERROR(U885,
                                                    0))*'1D'!$D$18,
                                            ABS((MAX('1D'!$D$16,
                                                        POWER((ABS(K885)^2)/('1D'!$I$5*MAX(F885,
                                                                    0.1)^2),
                                                            1/3)))-IFERROR(L885,
                                                    0))))))),
                        MAX('1D'!$D$16,
                            POWER((ABS(K885)^2)/('1D'!$I$5*MAX(F885,
                                        0.1)^2),
                                1/3))),
                    MAX('1D'!$D$16,
                        IFERROR(L885,
                            0)))))))</f>
        <v>2.0411692021517887</v>
      </c>
      <c r="M885" s="5">
        <f t="shared" ca="1" si="182"/>
        <v>10.614079851189301</v>
      </c>
      <c r="N885" s="5">
        <f t="shared" ca="1" si="183"/>
        <v>1.1434704692804873</v>
      </c>
      <c r="O885" s="5">
        <f t="shared" ca="1" si="184"/>
        <v>4.8002276894771132</v>
      </c>
      <c r="P885" s="5">
        <f t="shared" ca="1" si="185"/>
        <v>634.16666920215175</v>
      </c>
      <c r="Q885" s="5">
        <f ca="1">P885+((ABS(K885)/MAX(((F885)+(G885)*(L885))*(L885),
            0.000001))^2)/(2*'1D'!$I$5)</f>
        <v>635.3410925390948</v>
      </c>
      <c r="R885" s="5">
        <f ca="1">((ABS(K885)*'1D'!$D$6)/(MAX(((F885)+(G885)*(L885))*(L885),
            0.000001)*MAX(((((F885)+(G885)*(L885))*(L885))/MAX((F885)+2*(L885)*SQRT(1+(G885)^2),
                    0.000001))^(2/3),
            0.000001)))^2</f>
        <v>4.3358367565141456E-3</v>
      </c>
      <c r="S885" s="5">
        <f ca="1">ABS(ABS(K885)/MAX(((F885)+(G885)*(L885))*(L885),
        0.000001))/SQRT('1D'!$I$5*MAX((((F885)+(G885)*(L885))*(L885))/MAX((F885)+2*(G885)*(L885),
            0.000001),
        0.000001))</f>
        <v>1.0727235886044055</v>
      </c>
      <c r="T885" s="5">
        <f ca="1">((F885)*(L885)^2)/2+(G885)*(L885)^3/3+(ABS(K885)^2)/('1D'!$I$5*MAX(((F885)+(G885)*(L885))*(L885),
        0.000001))</f>
        <v>35.763412605541333</v>
      </c>
      <c r="U885" s="5">
        <f ca="1">IF($A$2=0,
    0,
    IFERROR(Q884-(((R884+R885)/2)*J885)-(IF(O884&gt;O885,
                '1D'!$D$8*((O884^2-O885^2)/(2*'1D'!$I$5)),
                '1D'!$D$9*((O885^2-O884^2)/(2*'1D'!$I$5)))+('1D'!$D$10*(ABS(I885)/90)*(MAX(O884^2,
                        O885^2)/(2*'1D'!$I$5))))-Q885,
        0))</f>
        <v>-3.9474069734524164E-3</v>
      </c>
      <c r="V885" s="5">
        <f ca="1">IF($A$2=0,
    1,
    IF(IFERROR(V884,
            0)=0,
        0,
        IFERROR(IF(ROUND(S885,
                    3)=1,
                1,
                IF(AND(ABS(U885)&lt;'1D'!$D$19,
                        S885&gt;1),
                    1,
                    0)),
            0)))</f>
        <v>0</v>
      </c>
      <c r="W885" s="5">
        <f ca="1">IF($A$2=0,
    MAX(MAX('1D'!$D$16,
            MAX('1D'!$D$16,
                POWER((ABS(K885)^2)/('1D'!$I$5*MAX(F885,
                            0.1)^2),
                    1/3))),
        IFERROR(W1396,
            MAX(MAX('1D'!$D$16,
                    MAX('1D'!$D$16,
                        POWER((ABS(K885)^2)/('1D'!$I$5*MAX(F885,
                                    0.1)^2),
                            1/3))),
                ($L$2)-E1396))),
    IF(IFERROR(AG886,
            0)=0,
        MAX(MAX('1D'!$D$16,
                MAX('1D'!$D$16,
                    POWER((ABS(K885)^2)/('1D'!$I$5*MAX(F885,
                                0.1)^2),
                        1/3))),
            IFERROR(W1396,
                MAX(MAX('1D'!$D$16,
                        MAX('1D'!$D$16,
                            POWER((ABS(K885)^2)/('1D'!$I$5*MAX(F885,
                                        0.1)^2),
                                1/3))),
                    ($L$2)-E1396))),
        IF(IFERROR(W885,
                0)=0,
            MAX(MAX('1D'!$D$16,
                    MAX('1D'!$D$16,
                        POWER((ABS(K885)^2)/('1D'!$I$5*MAX(F885,
                                    0.1)^2),
                            1/3))),
                IFERROR(W1396,
                    MAX(MAX('1D'!$D$16,
                            MAX('1D'!$D$16,
                                POWER((ABS(K885)^2)/('1D'!$I$5*MAX(F885,
                                            0.1)^2),
                                    1/3))),
                        ($L$2)-E1396))),
            IF(OR(IFERROR(AD885,
                        0)&gt;=1,
                    IFERROR(AD886,
                        0)&gt;=1),
                MAX('1D'!$D$16,
                    MAX('1D'!$D$16,
                        POWER((ABS(K885)^2)/('1D'!$I$5*MAX(F885,
                                    0.1)^2),
                            1/3))),
                IF(ABS(IFERROR(AF885,
                            0))&lt;'1D'!$D$19,
                    MAX(MAX('1D'!$D$16,
                            MAX('1D'!$D$16,
                                POWER((ABS(K885)^2)/('1D'!$I$5*MAX(F885,
                                            0.1)^2),
                                    1/3))),
                        IFERROR(W885,
                            0)),
                    MAX(MAX('1D'!$D$16,
                            MAX('1D'!$D$16,
                                POWER((ABS(K885)^2)/('1D'!$I$5*MAX(F885,
                                            0.1)^2),
                                    1/3))),
                        (IFERROR(W885,
                                0))+((IFERROR(AF885,
                                    0))*'1D'!$D$18)))))))</f>
        <v>2.1389677043987478</v>
      </c>
      <c r="X885" s="5">
        <f t="shared" ca="1" si="186"/>
        <v>11.122632062873489</v>
      </c>
      <c r="Y885" s="5">
        <f t="shared" ca="1" si="187"/>
        <v>1.1735290000551568</v>
      </c>
      <c r="Z885" s="5">
        <f t="shared" ca="1" si="188"/>
        <v>4.5807502857230418</v>
      </c>
      <c r="AA885" s="5">
        <f t="shared" ca="1" si="189"/>
        <v>634.26446770439873</v>
      </c>
      <c r="AB885" s="5">
        <f ca="1">AA885+((ABS(K885)/MAX(((F885)+(G885)*(W885))*(W885),
            0.000001))^2)/(2*'1D'!$I$5)</f>
        <v>635.33395155659809</v>
      </c>
      <c r="AC885" s="5">
        <f ca="1">((ABS(K885)*'1D'!$D$6)/(MAX(((F885)+(G885)*(W885))*(W885),
            0.000001)*MAX(((((F885)+(G885)*(W885))*(W885))/MAX((F885)+2*(W885)*SQRT(1+(G885)^2),
                    0.000001))^(2/3),
            0.000001)))^2</f>
        <v>3.8141460404132466E-3</v>
      </c>
      <c r="AD885" s="5">
        <f ca="1">ABS(ABS(K885)/MAX(((F885)+(G885)*(W885))*(W885),
        0.000001))/SQRT('1D'!$I$5*MAX((((F885)+(G885)*(W885))*(W885))/MAX((F885)+2*(G885)*(W885),
            0.000001),
        0.000001))</f>
        <v>1.0000000000000004</v>
      </c>
      <c r="AE885" s="5">
        <f ca="1">((F885)*(W885)^2)/2+(G885)*(W885)^3/3+(ABS(K885)^2)/('1D'!$I$5*MAX(((F885)+(G885)*(W885))*(W885),
        0.000001))</f>
        <v>35.686426155594638</v>
      </c>
      <c r="AF885" s="5">
        <f ca="1">IF($A$2=0,
    0,
    IFERROR(AB886+(((AC885+AC886)/2)*J886)+(IF(Z885&gt;Z886,
                '1D'!$D$8*((Z885^2-Z886^2)/(2*'1D'!$I$5)),
                '1D'!$D$9*((Z886^2-Z885^2)/(2*'1D'!$I$5)))+('1D'!$D$10*(ABS(I886)/90)*(MAX(Z885^2,
                        Z886^2)/(2*'1D'!$I$5))))-AB885,
        0))</f>
        <v>3.4157470064428708E-3</v>
      </c>
      <c r="AG885" s="5">
        <f ca="1">IF($A$2=0,
    1,
    IF(IFERROR(AG886,
            0)=0,
        0,
        IFERROR(IF(OR(ROUND(AD885,
                        3)&gt;=1,
                    AND(ABS(AF885)&lt;'1D'!$D$19,
                        AD885&lt;1)),
                1,
                0),
            0)))</f>
        <v>1</v>
      </c>
      <c r="AH885" s="5">
        <f ca="1">IFERROR(IF('1D'!V32="Supercritical",
        MAX('1D'!$D$16,
            IFERROR(L885,
                MAX('1D'!$D$16,
                    POWER((ABS(K885)^2)/('1D'!$I$5*MAX(F885,
                                0.1)^2),
                        1/3)))),
        IF('1D'!V32="Subcritical",
            MAX('1D'!$D$16,
                IFERROR(W885,
                    MAX('1D'!$D$16,
                        POWER((ABS(K885)^2)/('1D'!$I$5*MAX(F885,
                                    0.1)^2),
                            1/3)))),
            IF(IFERROR(T885,
                    -1E+99)&gt;=IFERROR(AE885,
                    -1E+99),
                MAX('1D'!$D$16,
                    IFERROR(L885,
                        MAX('1D'!$D$16,
                            POWER((ABS(K885)^2)/('1D'!$I$5*MAX(F885,
                                        0.1)^2),
                                1/3)))),
                MAX('1D'!$D$16,
                    IFERROR(W885,
                        MAX('1D'!$D$16,
                            POWER((ABS(K885)^2)/('1D'!$I$5*MAX(F885,
                                        0.1)^2),
                                1/3))))))),
    MAX('1D'!$D$16,
        POWER((ABS(K885)^2)/('1D'!$I$5*MAX(F885,
                    0.1)^2),
            1/3)))</f>
        <v>2.0411692021517887</v>
      </c>
      <c r="AI885" s="5">
        <f t="shared" ca="1" si="190"/>
        <v>634.16666920215175</v>
      </c>
      <c r="AJ885" s="5">
        <f ca="1">AI885+((ABS(K885)/MAX(((F885)+(G885)*(AH885))*(AH885),
            0.000001))^2)/(2*'1D'!$I$5)</f>
        <v>635.3410925390948</v>
      </c>
      <c r="AM885">
        <v>0</v>
      </c>
      <c r="AN885">
        <v>0</v>
      </c>
      <c r="AO885" s="5">
        <f t="shared" si="191"/>
        <v>0</v>
      </c>
      <c r="AP885" s="5">
        <f t="shared" si="195"/>
        <v>0</v>
      </c>
      <c r="AQ885" s="5">
        <f ca="1">ABS(ABS(K885)/MAX(((F885)+(G885)*(AH885))*(AH885),
        0.000001))/SQRT('1D'!$I$5*MAX((((F885)+(G885)*(AH885))*(AH885))/MAX((F885)+2*(G885)*(AH885),
            0.000001),
        0.000001))</f>
        <v>1.0727235886044055</v>
      </c>
      <c r="AR885" s="5" t="str">
        <f t="shared" ca="1" si="192"/>
        <v>Supercritical</v>
      </c>
      <c r="AS885" s="5">
        <f ca="1">((ABS(K885)*'1D'!$D$6)/(MAX(((F885)+(G885)*(AH885))*(AH885),
            0.000001)*MAX(((((F885)+(G885)*(AH885))*(AH885))/MAX((F885)+2*(AH885)*SQRT(1+(G885)^2),
                    0.000001))^(2/3),
            0.000001)))^2</f>
        <v>4.3358367565141456E-3</v>
      </c>
    </row>
    <row r="886" spans="1:45" x14ac:dyDescent="0.35">
      <c r="A886">
        <v>877</v>
      </c>
      <c r="B886">
        <v>875.99599999999998</v>
      </c>
      <c r="C886">
        <v>616086.53300000005</v>
      </c>
      <c r="D886">
        <v>3097130.946</v>
      </c>
      <c r="E886">
        <v>632.125</v>
      </c>
      <c r="F886">
        <v>5.2</v>
      </c>
      <c r="G886">
        <v>0</v>
      </c>
      <c r="H886" t="s">
        <v>176</v>
      </c>
      <c r="I886">
        <v>5.7000000000000002E-2</v>
      </c>
      <c r="J886" s="5">
        <f t="shared" si="193"/>
        <v>1</v>
      </c>
      <c r="K886" s="5">
        <f t="shared" ca="1" si="194"/>
        <v>50.95</v>
      </c>
      <c r="L886" s="5">
        <f ca="1">IF($A$2=0,
    IFERROR(L885,
        MAX('1D'!$D$16,
            POWER((ABS(K886)^2)/('1D'!$I$5*MAX(F886,
                        0.1)^2),
                1/3))),
    IF(IFERROR(V885,
            0)=0,
        IFERROR(L885,
            MAX('1D'!$D$16,
                POWER((ABS(K886)^2)/('1D'!$I$5*MAX(F886,
                            0.1)^2),
                    1/3))),
        IF(OR(IFERROR(L886,
                    0)=0,
                IFERROR(S885,
                    0)&lt;1,
                IFERROR(S886,
                    0)&lt;1),
            MAX('1D'!$D$16,
                POWER((ABS(K886)^2)/('1D'!$I$5*MAX(F886,
                            0.1)^2),
                    1/3)),
            IF(IFERROR(U886,
                    0)&gt;0,
                MAX('1D'!$D$16,
                    IFERROR(L886,
                        0)+((IFERROR(U886,
                                0))*'1D'!$D$18*IF((IFERROR(S886,
                                    0))&lt;1,
                            1,
                            -1))),
                IF(IFERROR(U886,
                        0)&lt;0,
                    IF(ABS((MAX('1D'!$D$16,
                                    POWER((ABS(K886)^2)/('1D'!$I$5*MAX(F886,
                                                0.1)^2),
                                        1/3)))-IFERROR(L886,
                                0))&gt;'1D'!$D$19,
                        MAX('1D'!$D$16,
                            IF((MAX('1D'!$D$16,
                                        POWER((ABS(K886)^2)/('1D'!$I$5*MAX(F886,
                                                    0.1)^2),
                                            1/3)))&gt;IFERROR(L886,
                                    0),
                                MIN((MAX('1D'!$D$16,
                                            POWER((ABS(K886)^2)/('1D'!$I$5*MAX(F886,
                                                        0.1)^2),
                                                1/3))),
                                    IFERROR(L886,
                                        0)+(MIN(ABS(IFERROR(U886,
                                                    0))*'1D'!$D$18,
                                            ABS((MAX('1D'!$D$16,
                                                        POWER((ABS(K886)^2)/('1D'!$I$5*MAX(F886,
                                                                    0.1)^2),
                                                            1/3)))-IFERROR(L886,
                                                    0))))),
                                MAX((MAX('1D'!$D$16,
                                            POWER((ABS(K886)^2)/('1D'!$I$5*MAX(F886,
                                                        0.1)^2),
                                                1/3))),
                                    IFERROR(L886,
                                        0)-(MIN(ABS(IFERROR(U886,
                                                    0))*'1D'!$D$18,
                                            ABS((MAX('1D'!$D$16,
                                                        POWER((ABS(K886)^2)/('1D'!$I$5*MAX(F886,
                                                                    0.1)^2),
                                                            1/3)))-IFERROR(L886,
                                                    0))))))),
                        MAX('1D'!$D$16,
                            POWER((ABS(K886)^2)/('1D'!$I$5*MAX(F886,
                                        0.1)^2),
                                1/3))),
                    MAX('1D'!$D$16,
                        IFERROR(L886,
                            0)))))))</f>
        <v>2.0411692021517887</v>
      </c>
      <c r="M886" s="5">
        <f t="shared" ca="1" si="182"/>
        <v>10.614079851189301</v>
      </c>
      <c r="N886" s="5">
        <f t="shared" ca="1" si="183"/>
        <v>1.1434704692804873</v>
      </c>
      <c r="O886" s="5">
        <f t="shared" ca="1" si="184"/>
        <v>4.8002276894771132</v>
      </c>
      <c r="P886" s="5">
        <f t="shared" ca="1" si="185"/>
        <v>634.16616920215176</v>
      </c>
      <c r="Q886" s="5">
        <f ca="1">P886+((ABS(K886)/MAX(((F886)+(G886)*(L886))*(L886),
            0.000001))^2)/(2*'1D'!$I$5)</f>
        <v>635.34059253909481</v>
      </c>
      <c r="R886" s="5">
        <f ca="1">((ABS(K886)*'1D'!$D$6)/(MAX(((F886)+(G886)*(L886))*(L886),
            0.000001)*MAX(((((F886)+(G886)*(L886))*(L886))/MAX((F886)+2*(L886)*SQRT(1+(G886)^2),
                    0.000001))^(2/3),
            0.000001)))^2</f>
        <v>4.3358367565141456E-3</v>
      </c>
      <c r="S886" s="5">
        <f ca="1">ABS(ABS(K886)/MAX(((F886)+(G886)*(L886))*(L886),
        0.000001))/SQRT('1D'!$I$5*MAX((((F886)+(G886)*(L886))*(L886))/MAX((F886)+2*(G886)*(L886),
            0.000001),
        0.000001))</f>
        <v>1.0727235886044055</v>
      </c>
      <c r="T886" s="5">
        <f ca="1">((F886)*(L886)^2)/2+(G886)*(L886)^3/3+(ABS(K886)^2)/('1D'!$I$5*MAX(((F886)+(G886)*(L886))*(L886),
        0.000001))</f>
        <v>35.763412605541333</v>
      </c>
      <c r="U886" s="5">
        <f ca="1">IF($A$2=0,
    0,
    IFERROR(Q885-(((R885+R886)/2)*J886)-(IF(O885&gt;O886,
                '1D'!$D$8*((O885^2-O886^2)/(2*'1D'!$I$5)),
                '1D'!$D$9*((O886^2-O885^2)/(2*'1D'!$I$5)))+('1D'!$D$10*(ABS(I886)/90)*(MAX(O885^2,
                        O886^2)/(2*'1D'!$I$5))))-Q886,
        0))</f>
        <v>-3.9474069734524164E-3</v>
      </c>
      <c r="V886" s="5">
        <f ca="1">IF($A$2=0,
    1,
    IF(IFERROR(V885,
            0)=0,
        0,
        IFERROR(IF(ROUND(S886,
                    3)=1,
                1,
                IF(AND(ABS(U886)&lt;'1D'!$D$19,
                        S886&gt;1),
                    1,
                    0)),
            0)))</f>
        <v>0</v>
      </c>
      <c r="W886" s="5">
        <f ca="1">IF($A$2=0,
    MAX(MAX('1D'!$D$16,
            MAX('1D'!$D$16,
                POWER((ABS(K886)^2)/('1D'!$I$5*MAX(F886,
                            0.1)^2),
                    1/3))),
        IFERROR(W1396,
            MAX(MAX('1D'!$D$16,
                    MAX('1D'!$D$16,
                        POWER((ABS(K886)^2)/('1D'!$I$5*MAX(F886,
                                    0.1)^2),
                            1/3))),
                ($L$2)-E1396))),
    IF(IFERROR(AG887,
            0)=0,
        MAX(MAX('1D'!$D$16,
                MAX('1D'!$D$16,
                    POWER((ABS(K886)^2)/('1D'!$I$5*MAX(F886,
                                0.1)^2),
                        1/3))),
            IFERROR(W1396,
                MAX(MAX('1D'!$D$16,
                        MAX('1D'!$D$16,
                            POWER((ABS(K886)^2)/('1D'!$I$5*MAX(F886,
                                        0.1)^2),
                                1/3))),
                    ($L$2)-E1396))),
        IF(IFERROR(W886,
                0)=0,
            MAX(MAX('1D'!$D$16,
                    MAX('1D'!$D$16,
                        POWER((ABS(K886)^2)/('1D'!$I$5*MAX(F886,
                                    0.1)^2),
                            1/3))),
                IFERROR(W1396,
                    MAX(MAX('1D'!$D$16,
                            MAX('1D'!$D$16,
                                POWER((ABS(K886)^2)/('1D'!$I$5*MAX(F886,
                                            0.1)^2),
                                    1/3))),
                        ($L$2)-E1396))),
            IF(OR(IFERROR(AD886,
                        0)&gt;=1,
                    IFERROR(AD887,
                        0)&gt;=1),
                MAX('1D'!$D$16,
                    MAX('1D'!$D$16,
                        POWER((ABS(K886)^2)/('1D'!$I$5*MAX(F886,
                                    0.1)^2),
                            1/3))),
                IF(ABS(IFERROR(AF886,
                            0))&lt;'1D'!$D$19,
                    MAX(MAX('1D'!$D$16,
                            MAX('1D'!$D$16,
                                POWER((ABS(K886)^2)/('1D'!$I$5*MAX(F886,
                                            0.1)^2),
                                    1/3))),
                        IFERROR(W886,
                            0)),
                    MAX(MAX('1D'!$D$16,
                            MAX('1D'!$D$16,
                                POWER((ABS(K886)^2)/('1D'!$I$5*MAX(F886,
                                            0.1)^2),
                                    1/3))),
                        (IFERROR(W886,
                                0))+((IFERROR(AF886,
                                    0))*'1D'!$D$18)))))))</f>
        <v>2.1389677043987478</v>
      </c>
      <c r="X886" s="5">
        <f t="shared" ca="1" si="186"/>
        <v>11.122632062873489</v>
      </c>
      <c r="Y886" s="5">
        <f t="shared" ca="1" si="187"/>
        <v>1.1735290000551568</v>
      </c>
      <c r="Z886" s="5">
        <f t="shared" ca="1" si="188"/>
        <v>4.5807502857230418</v>
      </c>
      <c r="AA886" s="5">
        <f t="shared" ca="1" si="189"/>
        <v>634.26396770439874</v>
      </c>
      <c r="AB886" s="5">
        <f ca="1">AA886+((ABS(K886)/MAX(((F886)+(G886)*(W886))*(W886),
            0.000001))^2)/(2*'1D'!$I$5)</f>
        <v>635.33345155659811</v>
      </c>
      <c r="AC886" s="5">
        <f ca="1">((ABS(K886)*'1D'!$D$6)/(MAX(((F886)+(G886)*(W886))*(W886),
            0.000001)*MAX(((((F886)+(G886)*(W886))*(W886))/MAX((F886)+2*(W886)*SQRT(1+(G886)^2),
                    0.000001))^(2/3),
            0.000001)))^2</f>
        <v>3.8141460404132466E-3</v>
      </c>
      <c r="AD886" s="5">
        <f ca="1">ABS(ABS(K886)/MAX(((F886)+(G886)*(W886))*(W886),
        0.000001))/SQRT('1D'!$I$5*MAX((((F886)+(G886)*(W886))*(W886))/MAX((F886)+2*(G886)*(W886),
            0.000001),
        0.000001))</f>
        <v>1.0000000000000004</v>
      </c>
      <c r="AE886" s="5">
        <f ca="1">((F886)*(W886)^2)/2+(G886)*(W886)^3/3+(ABS(K886)^2)/('1D'!$I$5*MAX(((F886)+(G886)*(W886))*(W886),
        0.000001))</f>
        <v>35.686426155594638</v>
      </c>
      <c r="AF886" s="5">
        <f ca="1">IF($A$2=0,
    0,
    IFERROR(AB887+(((AC886+AC887)/2)*J887)+(IF(Z886&gt;Z887,
                '1D'!$D$8*((Z886^2-Z887^2)/(2*'1D'!$I$5)),
                '1D'!$D$9*((Z887^2-Z886^2)/(2*'1D'!$I$5)))+('1D'!$D$10*(ABS(I887)/90)*(MAX(Z886^2,
                        Z887^2)/(2*'1D'!$I$5))))-AB886,
        0))</f>
        <v>3.3103318943403792E-3</v>
      </c>
      <c r="AG886" s="5">
        <f ca="1">IF($A$2=0,
    1,
    IF(IFERROR(AG887,
            0)=0,
        0,
        IFERROR(IF(OR(ROUND(AD886,
                        3)&gt;=1,
                    AND(ABS(AF886)&lt;'1D'!$D$19,
                        AD886&lt;1)),
                1,
                0),
            0)))</f>
        <v>1</v>
      </c>
      <c r="AH886" s="5">
        <f ca="1">IFERROR(IF('1D'!V32="Supercritical",
        MAX('1D'!$D$16,
            IFERROR(L886,
                MAX('1D'!$D$16,
                    POWER((ABS(K886)^2)/('1D'!$I$5*MAX(F886,
                                0.1)^2),
                        1/3)))),
        IF('1D'!V32="Subcritical",
            MAX('1D'!$D$16,
                IFERROR(W886,
                    MAX('1D'!$D$16,
                        POWER((ABS(K886)^2)/('1D'!$I$5*MAX(F886,
                                    0.1)^2),
                            1/3)))),
            IF(IFERROR(T886,
                    -1E+99)&gt;=IFERROR(AE886,
                    -1E+99),
                MAX('1D'!$D$16,
                    IFERROR(L886,
                        MAX('1D'!$D$16,
                            POWER((ABS(K886)^2)/('1D'!$I$5*MAX(F886,
                                        0.1)^2),
                                1/3)))),
                MAX('1D'!$D$16,
                    IFERROR(W886,
                        MAX('1D'!$D$16,
                            POWER((ABS(K886)^2)/('1D'!$I$5*MAX(F886,
                                        0.1)^2),
                                1/3))))))),
    MAX('1D'!$D$16,
        POWER((ABS(K886)^2)/('1D'!$I$5*MAX(F886,
                    0.1)^2),
            1/3)))</f>
        <v>2.0411692021517887</v>
      </c>
      <c r="AI886" s="5">
        <f t="shared" ca="1" si="190"/>
        <v>634.16616920215176</v>
      </c>
      <c r="AJ886" s="5">
        <f ca="1">AI886+((ABS(K886)/MAX(((F886)+(G886)*(AH886))*(AH886),
            0.000001))^2)/(2*'1D'!$I$5)</f>
        <v>635.34059253909481</v>
      </c>
      <c r="AM886">
        <v>0</v>
      </c>
      <c r="AN886">
        <v>0</v>
      </c>
      <c r="AO886" s="5">
        <f t="shared" si="191"/>
        <v>0</v>
      </c>
      <c r="AP886" s="5">
        <f t="shared" si="195"/>
        <v>0</v>
      </c>
      <c r="AQ886" s="5">
        <f ca="1">ABS(ABS(K886)/MAX(((F886)+(G886)*(AH886))*(AH886),
        0.000001))/SQRT('1D'!$I$5*MAX((((F886)+(G886)*(AH886))*(AH886))/MAX((F886)+2*(G886)*(AH886),
            0.000001),
        0.000001))</f>
        <v>1.0727235886044055</v>
      </c>
      <c r="AR886" s="5" t="str">
        <f t="shared" ca="1" si="192"/>
        <v>Supercritical</v>
      </c>
      <c r="AS886" s="5">
        <f ca="1">((ABS(K886)*'1D'!$D$6)/(MAX(((F886)+(G886)*(AH886))*(AH886),
            0.000001)*MAX(((((F886)+(G886)*(AH886))*(AH886))/MAX((F886)+2*(AH886)*SQRT(1+(G886)^2),
                    0.000001))^(2/3),
            0.000001)))^2</f>
        <v>4.3358367565141456E-3</v>
      </c>
    </row>
    <row r="887" spans="1:45" x14ac:dyDescent="0.35">
      <c r="A887">
        <v>878</v>
      </c>
      <c r="B887">
        <v>876.995</v>
      </c>
      <c r="C887">
        <v>616086.49100000004</v>
      </c>
      <c r="D887">
        <v>3097129.9470000002</v>
      </c>
      <c r="E887">
        <v>632.12450000000001</v>
      </c>
      <c r="F887">
        <v>5.2</v>
      </c>
      <c r="G887">
        <v>0</v>
      </c>
      <c r="H887" t="s">
        <v>176</v>
      </c>
      <c r="I887">
        <v>0</v>
      </c>
      <c r="J887" s="5">
        <f t="shared" si="193"/>
        <v>0.99900000000002365</v>
      </c>
      <c r="K887" s="5">
        <f t="shared" ca="1" si="194"/>
        <v>50.95</v>
      </c>
      <c r="L887" s="5">
        <f ca="1">IF($A$2=0,
    IFERROR(L886,
        MAX('1D'!$D$16,
            POWER((ABS(K887)^2)/('1D'!$I$5*MAX(F887,
                        0.1)^2),
                1/3))),
    IF(IFERROR(V886,
            0)=0,
        IFERROR(L886,
            MAX('1D'!$D$16,
                POWER((ABS(K887)^2)/('1D'!$I$5*MAX(F887,
                            0.1)^2),
                    1/3))),
        IF(OR(IFERROR(L887,
                    0)=0,
                IFERROR(S886,
                    0)&lt;1,
                IFERROR(S887,
                    0)&lt;1),
            MAX('1D'!$D$16,
                POWER((ABS(K887)^2)/('1D'!$I$5*MAX(F887,
                            0.1)^2),
                    1/3)),
            IF(IFERROR(U887,
                    0)&gt;0,
                MAX('1D'!$D$16,
                    IFERROR(L887,
                        0)+((IFERROR(U887,
                                0))*'1D'!$D$18*IF((IFERROR(S887,
                                    0))&lt;1,
                            1,
                            -1))),
                IF(IFERROR(U887,
                        0)&lt;0,
                    IF(ABS((MAX('1D'!$D$16,
                                    POWER((ABS(K887)^2)/('1D'!$I$5*MAX(F887,
                                                0.1)^2),
                                        1/3)))-IFERROR(L887,
                                0))&gt;'1D'!$D$19,
                        MAX('1D'!$D$16,
                            IF((MAX('1D'!$D$16,
                                        POWER((ABS(K887)^2)/('1D'!$I$5*MAX(F887,
                                                    0.1)^2),
                                            1/3)))&gt;IFERROR(L887,
                                    0),
                                MIN((MAX('1D'!$D$16,
                                            POWER((ABS(K887)^2)/('1D'!$I$5*MAX(F887,
                                                        0.1)^2),
                                                1/3))),
                                    IFERROR(L887,
                                        0)+(MIN(ABS(IFERROR(U887,
                                                    0))*'1D'!$D$18,
                                            ABS((MAX('1D'!$D$16,
                                                        POWER((ABS(K887)^2)/('1D'!$I$5*MAX(F887,
                                                                    0.1)^2),
                                                            1/3)))-IFERROR(L887,
                                                    0))))),
                                MAX((MAX('1D'!$D$16,
                                            POWER((ABS(K887)^2)/('1D'!$I$5*MAX(F887,
                                                        0.1)^2),
                                                1/3))),
                                    IFERROR(L887,
                                        0)-(MIN(ABS(IFERROR(U887,
                                                    0))*'1D'!$D$18,
                                            ABS((MAX('1D'!$D$16,
                                                        POWER((ABS(K887)^2)/('1D'!$I$5*MAX(F887,
                                                                    0.1)^2),
                                                            1/3)))-IFERROR(L887,
                                                    0))))))),
                        MAX('1D'!$D$16,
                            POWER((ABS(K887)^2)/('1D'!$I$5*MAX(F887,
                                        0.1)^2),
                                1/3))),
                    MAX('1D'!$D$16,
                        IFERROR(L887,
                            0)))))))</f>
        <v>2.0411692021517887</v>
      </c>
      <c r="M887" s="5">
        <f t="shared" ca="1" si="182"/>
        <v>10.614079851189301</v>
      </c>
      <c r="N887" s="5">
        <f t="shared" ca="1" si="183"/>
        <v>1.1434704692804873</v>
      </c>
      <c r="O887" s="5">
        <f t="shared" ca="1" si="184"/>
        <v>4.8002276894771132</v>
      </c>
      <c r="P887" s="5">
        <f t="shared" ca="1" si="185"/>
        <v>634.16566920215178</v>
      </c>
      <c r="Q887" s="5">
        <f ca="1">P887+((ABS(K887)/MAX(((F887)+(G887)*(L887))*(L887),
            0.000001))^2)/(2*'1D'!$I$5)</f>
        <v>635.34009253909483</v>
      </c>
      <c r="R887" s="5">
        <f ca="1">((ABS(K887)*'1D'!$D$6)/(MAX(((F887)+(G887)*(L887))*(L887),
            0.000001)*MAX(((((F887)+(G887)*(L887))*(L887))/MAX((F887)+2*(L887)*SQRT(1+(G887)^2),
                    0.000001))^(2/3),
            0.000001)))^2</f>
        <v>4.3358367565141456E-3</v>
      </c>
      <c r="S887" s="5">
        <f ca="1">ABS(ABS(K887)/MAX(((F887)+(G887)*(L887))*(L887),
        0.000001))/SQRT('1D'!$I$5*MAX((((F887)+(G887)*(L887))*(L887))/MAX((F887)+2*(G887)*(L887),
            0.000001),
        0.000001))</f>
        <v>1.0727235886044055</v>
      </c>
      <c r="T887" s="5">
        <f ca="1">((F887)*(L887)^2)/2+(G887)*(L887)^3/3+(ABS(K887)^2)/('1D'!$I$5*MAX(((F887)+(G887)*(L887))*(L887),
        0.000001))</f>
        <v>35.763412605541333</v>
      </c>
      <c r="U887" s="5">
        <f ca="1">IF($A$2=0,
    0,
    IFERROR(Q886-(((R886+R887)/2)*J887)-(IF(O886&gt;O887,
                '1D'!$D$8*((O886^2-O887^2)/(2*'1D'!$I$5)),
                '1D'!$D$9*((O887^2-O886^2)/(2*'1D'!$I$5)))+('1D'!$D$10*(ABS(I887)/90)*(MAX(O886^2,
                        O887^2)/(2*'1D'!$I$5))))-Q887,
        0))</f>
        <v>-3.8315009197731342E-3</v>
      </c>
      <c r="V887" s="5">
        <f ca="1">IF($A$2=0,
    1,
    IF(IFERROR(V886,
            0)=0,
        0,
        IFERROR(IF(ROUND(S887,
                    3)=1,
                1,
                IF(AND(ABS(U887)&lt;'1D'!$D$19,
                        S887&gt;1),
                    1,
                    0)),
            0)))</f>
        <v>0</v>
      </c>
      <c r="W887" s="5">
        <f ca="1">IF($A$2=0,
    MAX(MAX('1D'!$D$16,
            MAX('1D'!$D$16,
                POWER((ABS(K887)^2)/('1D'!$I$5*MAX(F887,
                            0.1)^2),
                    1/3))),
        IFERROR(W1396,
            MAX(MAX('1D'!$D$16,
                    MAX('1D'!$D$16,
                        POWER((ABS(K887)^2)/('1D'!$I$5*MAX(F887,
                                    0.1)^2),
                            1/3))),
                ($L$2)-E1396))),
    IF(IFERROR(AG888,
            0)=0,
        MAX(MAX('1D'!$D$16,
                MAX('1D'!$D$16,
                    POWER((ABS(K887)^2)/('1D'!$I$5*MAX(F887,
                                0.1)^2),
                        1/3))),
            IFERROR(W1396,
                MAX(MAX('1D'!$D$16,
                        MAX('1D'!$D$16,
                            POWER((ABS(K887)^2)/('1D'!$I$5*MAX(F887,
                                        0.1)^2),
                                1/3))),
                    ($L$2)-E1396))),
        IF(IFERROR(W887,
                0)=0,
            MAX(MAX('1D'!$D$16,
                    MAX('1D'!$D$16,
                        POWER((ABS(K887)^2)/('1D'!$I$5*MAX(F887,
                                    0.1)^2),
                            1/3))),
                IFERROR(W1396,
                    MAX(MAX('1D'!$D$16,
                            MAX('1D'!$D$16,
                                POWER((ABS(K887)^2)/('1D'!$I$5*MAX(F887,
                                            0.1)^2),
                                    1/3))),
                        ($L$2)-E1396))),
            IF(OR(IFERROR(AD887,
                        0)&gt;=1,
                    IFERROR(AD888,
                        0)&gt;=1),
                MAX('1D'!$D$16,
                    MAX('1D'!$D$16,
                        POWER((ABS(K887)^2)/('1D'!$I$5*MAX(F887,
                                    0.1)^2),
                            1/3))),
                IF(ABS(IFERROR(AF887,
                            0))&lt;'1D'!$D$19,
                    MAX(MAX('1D'!$D$16,
                            MAX('1D'!$D$16,
                                POWER((ABS(K887)^2)/('1D'!$I$5*MAX(F887,
                                            0.1)^2),
                                    1/3))),
                        IFERROR(W887,
                            0)),
                    MAX(MAX('1D'!$D$16,
                            MAX('1D'!$D$16,
                                POWER((ABS(K887)^2)/('1D'!$I$5*MAX(F887,
                                            0.1)^2),
                                    1/3))),
                        (IFERROR(W887,
                                0))+((IFERROR(AF887,
                                    0))*'1D'!$D$18)))))))</f>
        <v>2.1389677043987478</v>
      </c>
      <c r="X887" s="5">
        <f t="shared" ca="1" si="186"/>
        <v>11.122632062873489</v>
      </c>
      <c r="Y887" s="5">
        <f t="shared" ca="1" si="187"/>
        <v>1.1735290000551568</v>
      </c>
      <c r="Z887" s="5">
        <f t="shared" ca="1" si="188"/>
        <v>4.5807502857230418</v>
      </c>
      <c r="AA887" s="5">
        <f t="shared" ca="1" si="189"/>
        <v>634.26346770439875</v>
      </c>
      <c r="AB887" s="5">
        <f ca="1">AA887+((ABS(K887)/MAX(((F887)+(G887)*(W887))*(W887),
            0.000001))^2)/(2*'1D'!$I$5)</f>
        <v>635.33295155659812</v>
      </c>
      <c r="AC887" s="5">
        <f ca="1">((ABS(K887)*'1D'!$D$6)/(MAX(((F887)+(G887)*(W887))*(W887),
            0.000001)*MAX(((((F887)+(G887)*(W887))*(W887))/MAX((F887)+2*(W887)*SQRT(1+(G887)^2),
                    0.000001))^(2/3),
            0.000001)))^2</f>
        <v>3.8141460404132466E-3</v>
      </c>
      <c r="AD887" s="5">
        <f ca="1">ABS(ABS(K887)/MAX(((F887)+(G887)*(W887))*(W887),
        0.000001))/SQRT('1D'!$I$5*MAX((((F887)+(G887)*(W887))*(W887))/MAX((F887)+2*(G887)*(W887),
            0.000001),
        0.000001))</f>
        <v>1.0000000000000004</v>
      </c>
      <c r="AE887" s="5">
        <f ca="1">((F887)*(W887)^2)/2+(G887)*(W887)^3/3+(ABS(K887)^2)/('1D'!$I$5*MAX(((F887)+(G887)*(W887))*(W887),
        0.000001))</f>
        <v>35.686426155594638</v>
      </c>
      <c r="AF887" s="5">
        <f ca="1">IF($A$2=0,
    0,
    IFERROR(AB888+(((AC887+AC888)/2)*J888)+(IF(Z887&gt;Z888,
                '1D'!$D$8*((Z887^2-Z888^2)/(2*'1D'!$I$5)),
                '1D'!$D$9*((Z888^2-Z887^2)/(2*'1D'!$I$5)))+('1D'!$D$10*(ABS(I888)/90)*(MAX(Z887^2,
                        Z888^2)/(2*'1D'!$I$5))))-AB887,
        0))</f>
        <v>3.3141460404522149E-3</v>
      </c>
      <c r="AG887" s="5">
        <f ca="1">IF($A$2=0,
    1,
    IF(IFERROR(AG888,
            0)=0,
        0,
        IFERROR(IF(OR(ROUND(AD887,
                        3)&gt;=1,
                    AND(ABS(AF887)&lt;'1D'!$D$19,
                        AD887&lt;1)),
                1,
                0),
            0)))</f>
        <v>1</v>
      </c>
      <c r="AH887" s="5">
        <f ca="1">IFERROR(IF('1D'!V32="Supercritical",
        MAX('1D'!$D$16,
            IFERROR(L887,
                MAX('1D'!$D$16,
                    POWER((ABS(K887)^2)/('1D'!$I$5*MAX(F887,
                                0.1)^2),
                        1/3)))),
        IF('1D'!V32="Subcritical",
            MAX('1D'!$D$16,
                IFERROR(W887,
                    MAX('1D'!$D$16,
                        POWER((ABS(K887)^2)/('1D'!$I$5*MAX(F887,
                                    0.1)^2),
                            1/3)))),
            IF(IFERROR(T887,
                    -1E+99)&gt;=IFERROR(AE887,
                    -1E+99),
                MAX('1D'!$D$16,
                    IFERROR(L887,
                        MAX('1D'!$D$16,
                            POWER((ABS(K887)^2)/('1D'!$I$5*MAX(F887,
                                        0.1)^2),
                                1/3)))),
                MAX('1D'!$D$16,
                    IFERROR(W887,
                        MAX('1D'!$D$16,
                            POWER((ABS(K887)^2)/('1D'!$I$5*MAX(F887,
                                        0.1)^2),
                                1/3))))))),
    MAX('1D'!$D$16,
        POWER((ABS(K887)^2)/('1D'!$I$5*MAX(F887,
                    0.1)^2),
            1/3)))</f>
        <v>2.0411692021517887</v>
      </c>
      <c r="AI887" s="5">
        <f t="shared" ca="1" si="190"/>
        <v>634.16566920215178</v>
      </c>
      <c r="AJ887" s="5">
        <f ca="1">AI887+((ABS(K887)/MAX(((F887)+(G887)*(AH887))*(AH887),
            0.000001))^2)/(2*'1D'!$I$5)</f>
        <v>635.34009253909483</v>
      </c>
      <c r="AM887">
        <v>0</v>
      </c>
      <c r="AN887">
        <v>0</v>
      </c>
      <c r="AO887" s="5">
        <f t="shared" si="191"/>
        <v>0</v>
      </c>
      <c r="AP887" s="5">
        <f t="shared" si="195"/>
        <v>0</v>
      </c>
      <c r="AQ887" s="5">
        <f ca="1">ABS(ABS(K887)/MAX(((F887)+(G887)*(AH887))*(AH887),
        0.000001))/SQRT('1D'!$I$5*MAX((((F887)+(G887)*(AH887))*(AH887))/MAX((F887)+2*(G887)*(AH887),
            0.000001),
        0.000001))</f>
        <v>1.0727235886044055</v>
      </c>
      <c r="AR887" s="5" t="str">
        <f t="shared" ca="1" si="192"/>
        <v>Supercritical</v>
      </c>
      <c r="AS887" s="5">
        <f ca="1">((ABS(K887)*'1D'!$D$6)/(MAX(((F887)+(G887)*(AH887))*(AH887),
            0.000001)*MAX(((((F887)+(G887)*(AH887))*(AH887))/MAX((F887)+2*(AH887)*SQRT(1+(G887)^2),
                    0.000001))^(2/3),
            0.000001)))^2</f>
        <v>4.3358367565141456E-3</v>
      </c>
    </row>
    <row r="888" spans="1:45" x14ac:dyDescent="0.35">
      <c r="A888">
        <v>879</v>
      </c>
      <c r="B888">
        <v>877.995</v>
      </c>
      <c r="C888">
        <v>616086.44900000002</v>
      </c>
      <c r="D888">
        <v>3097128.9479999999</v>
      </c>
      <c r="E888">
        <v>632.12400000000002</v>
      </c>
      <c r="F888">
        <v>5.2</v>
      </c>
      <c r="G888">
        <v>0</v>
      </c>
      <c r="H888" t="s">
        <v>176</v>
      </c>
      <c r="I888">
        <v>0</v>
      </c>
      <c r="J888" s="5">
        <f t="shared" si="193"/>
        <v>1</v>
      </c>
      <c r="K888" s="5">
        <f t="shared" ca="1" si="194"/>
        <v>50.95</v>
      </c>
      <c r="L888" s="5">
        <f ca="1">IF($A$2=0,
    IFERROR(L887,
        MAX('1D'!$D$16,
            POWER((ABS(K888)^2)/('1D'!$I$5*MAX(F888,
                        0.1)^2),
                1/3))),
    IF(IFERROR(V887,
            0)=0,
        IFERROR(L887,
            MAX('1D'!$D$16,
                POWER((ABS(K888)^2)/('1D'!$I$5*MAX(F888,
                            0.1)^2),
                    1/3))),
        IF(OR(IFERROR(L888,
                    0)=0,
                IFERROR(S887,
                    0)&lt;1,
                IFERROR(S888,
                    0)&lt;1),
            MAX('1D'!$D$16,
                POWER((ABS(K888)^2)/('1D'!$I$5*MAX(F888,
                            0.1)^2),
                    1/3)),
            IF(IFERROR(U888,
                    0)&gt;0,
                MAX('1D'!$D$16,
                    IFERROR(L888,
                        0)+((IFERROR(U888,
                                0))*'1D'!$D$18*IF((IFERROR(S888,
                                    0))&lt;1,
                            1,
                            -1))),
                IF(IFERROR(U888,
                        0)&lt;0,
                    IF(ABS((MAX('1D'!$D$16,
                                    POWER((ABS(K888)^2)/('1D'!$I$5*MAX(F888,
                                                0.1)^2),
                                        1/3)))-IFERROR(L888,
                                0))&gt;'1D'!$D$19,
                        MAX('1D'!$D$16,
                            IF((MAX('1D'!$D$16,
                                        POWER((ABS(K888)^2)/('1D'!$I$5*MAX(F888,
                                                    0.1)^2),
                                            1/3)))&gt;IFERROR(L888,
                                    0),
                                MIN((MAX('1D'!$D$16,
                                            POWER((ABS(K888)^2)/('1D'!$I$5*MAX(F888,
                                                        0.1)^2),
                                                1/3))),
                                    IFERROR(L888,
                                        0)+(MIN(ABS(IFERROR(U888,
                                                    0))*'1D'!$D$18,
                                            ABS((MAX('1D'!$D$16,
                                                        POWER((ABS(K888)^2)/('1D'!$I$5*MAX(F888,
                                                                    0.1)^2),
                                                            1/3)))-IFERROR(L888,
                                                    0))))),
                                MAX((MAX('1D'!$D$16,
                                            POWER((ABS(K888)^2)/('1D'!$I$5*MAX(F888,
                                                        0.1)^2),
                                                1/3))),
                                    IFERROR(L888,
                                        0)-(MIN(ABS(IFERROR(U888,
                                                    0))*'1D'!$D$18,
                                            ABS((MAX('1D'!$D$16,
                                                        POWER((ABS(K888)^2)/('1D'!$I$5*MAX(F888,
                                                                    0.1)^2),
                                                            1/3)))-IFERROR(L888,
                                                    0))))))),
                        MAX('1D'!$D$16,
                            POWER((ABS(K888)^2)/('1D'!$I$5*MAX(F888,
                                        0.1)^2),
                                1/3))),
                    MAX('1D'!$D$16,
                        IFERROR(L888,
                            0)))))))</f>
        <v>2.0411692021517887</v>
      </c>
      <c r="M888" s="5">
        <f t="shared" ca="1" si="182"/>
        <v>10.614079851189301</v>
      </c>
      <c r="N888" s="5">
        <f t="shared" ca="1" si="183"/>
        <v>1.1434704692804873</v>
      </c>
      <c r="O888" s="5">
        <f t="shared" ca="1" si="184"/>
        <v>4.8002276894771132</v>
      </c>
      <c r="P888" s="5">
        <f t="shared" ca="1" si="185"/>
        <v>634.16516920215179</v>
      </c>
      <c r="Q888" s="5">
        <f ca="1">P888+((ABS(K888)/MAX(((F888)+(G888)*(L888))*(L888),
            0.000001))^2)/(2*'1D'!$I$5)</f>
        <v>635.33959253909484</v>
      </c>
      <c r="R888" s="5">
        <f ca="1">((ABS(K888)*'1D'!$D$6)/(MAX(((F888)+(G888)*(L888))*(L888),
            0.000001)*MAX(((((F888)+(G888)*(L888))*(L888))/MAX((F888)+2*(L888)*SQRT(1+(G888)^2),
                    0.000001))^(2/3),
            0.000001)))^2</f>
        <v>4.3358367565141456E-3</v>
      </c>
      <c r="S888" s="5">
        <f ca="1">ABS(ABS(K888)/MAX(((F888)+(G888)*(L888))*(L888),
        0.000001))/SQRT('1D'!$I$5*MAX((((F888)+(G888)*(L888))*(L888))/MAX((F888)+2*(G888)*(L888),
            0.000001),
        0.000001))</f>
        <v>1.0727235886044055</v>
      </c>
      <c r="T888" s="5">
        <f ca="1">((F888)*(L888)^2)/2+(G888)*(L888)^3/3+(ABS(K888)^2)/('1D'!$I$5*MAX(((F888)+(G888)*(L888))*(L888),
        0.000001))</f>
        <v>35.763412605541333</v>
      </c>
      <c r="U888" s="5">
        <f ca="1">IF($A$2=0,
    0,
    IFERROR(Q887-(((R887+R888)/2)*J888)-(IF(O887&gt;O888,
                '1D'!$D$8*((O887^2-O888^2)/(2*'1D'!$I$5)),
                '1D'!$D$9*((O888^2-O887^2)/(2*'1D'!$I$5)))+('1D'!$D$10*(ABS(I888)/90)*(MAX(O887^2,
                        O888^2)/(2*'1D'!$I$5))))-Q888,
        0))</f>
        <v>-3.8358367564796936E-3</v>
      </c>
      <c r="V888" s="5">
        <f ca="1">IF($A$2=0,
    1,
    IF(IFERROR(V887,
            0)=0,
        0,
        IFERROR(IF(ROUND(S888,
                    3)=1,
                1,
                IF(AND(ABS(U888)&lt;'1D'!$D$19,
                        S888&gt;1),
                    1,
                    0)),
            0)))</f>
        <v>0</v>
      </c>
      <c r="W888" s="5">
        <f ca="1">IF($A$2=0,
    MAX(MAX('1D'!$D$16,
            MAX('1D'!$D$16,
                POWER((ABS(K888)^2)/('1D'!$I$5*MAX(F888,
                            0.1)^2),
                    1/3))),
        IFERROR(W1396,
            MAX(MAX('1D'!$D$16,
                    MAX('1D'!$D$16,
                        POWER((ABS(K888)^2)/('1D'!$I$5*MAX(F888,
                                    0.1)^2),
                            1/3))),
                ($L$2)-E1396))),
    IF(IFERROR(AG889,
            0)=0,
        MAX(MAX('1D'!$D$16,
                MAX('1D'!$D$16,
                    POWER((ABS(K888)^2)/('1D'!$I$5*MAX(F888,
                                0.1)^2),
                        1/3))),
            IFERROR(W1396,
                MAX(MAX('1D'!$D$16,
                        MAX('1D'!$D$16,
                            POWER((ABS(K888)^2)/('1D'!$I$5*MAX(F888,
                                        0.1)^2),
                                1/3))),
                    ($L$2)-E1396))),
        IF(IFERROR(W888,
                0)=0,
            MAX(MAX('1D'!$D$16,
                    MAX('1D'!$D$16,
                        POWER((ABS(K888)^2)/('1D'!$I$5*MAX(F888,
                                    0.1)^2),
                            1/3))),
                IFERROR(W1396,
                    MAX(MAX('1D'!$D$16,
                            MAX('1D'!$D$16,
                                POWER((ABS(K888)^2)/('1D'!$I$5*MAX(F888,
                                            0.1)^2),
                                    1/3))),
                        ($L$2)-E1396))),
            IF(OR(IFERROR(AD888,
                        0)&gt;=1,
                    IFERROR(AD889,
                        0)&gt;=1),
                MAX('1D'!$D$16,
                    MAX('1D'!$D$16,
                        POWER((ABS(K888)^2)/('1D'!$I$5*MAX(F888,
                                    0.1)^2),
                            1/3))),
                IF(ABS(IFERROR(AF888,
                            0))&lt;'1D'!$D$19,
                    MAX(MAX('1D'!$D$16,
                            MAX('1D'!$D$16,
                                POWER((ABS(K888)^2)/('1D'!$I$5*MAX(F888,
                                            0.1)^2),
                                    1/3))),
                        IFERROR(W888,
                            0)),
                    MAX(MAX('1D'!$D$16,
                            MAX('1D'!$D$16,
                                POWER((ABS(K888)^2)/('1D'!$I$5*MAX(F888,
                                            0.1)^2),
                                    1/3))),
                        (IFERROR(W888,
                                0))+((IFERROR(AF888,
                                    0))*'1D'!$D$18)))))))</f>
        <v>2.1389677043987478</v>
      </c>
      <c r="X888" s="5">
        <f t="shared" ca="1" si="186"/>
        <v>11.122632062873489</v>
      </c>
      <c r="Y888" s="5">
        <f t="shared" ca="1" si="187"/>
        <v>1.1735290000551568</v>
      </c>
      <c r="Z888" s="5">
        <f t="shared" ca="1" si="188"/>
        <v>4.5807502857230418</v>
      </c>
      <c r="AA888" s="5">
        <f t="shared" ca="1" si="189"/>
        <v>634.26296770439876</v>
      </c>
      <c r="AB888" s="5">
        <f ca="1">AA888+((ABS(K888)/MAX(((F888)+(G888)*(W888))*(W888),
            0.000001))^2)/(2*'1D'!$I$5)</f>
        <v>635.33245155659813</v>
      </c>
      <c r="AC888" s="5">
        <f ca="1">((ABS(K888)*'1D'!$D$6)/(MAX(((F888)+(G888)*(W888))*(W888),
            0.000001)*MAX(((((F888)+(G888)*(W888))*(W888))/MAX((F888)+2*(W888)*SQRT(1+(G888)^2),
                    0.000001))^(2/3),
            0.000001)))^2</f>
        <v>3.8141460404132466E-3</v>
      </c>
      <c r="AD888" s="5">
        <f ca="1">ABS(ABS(K888)/MAX(((F888)+(G888)*(W888))*(W888),
        0.000001))/SQRT('1D'!$I$5*MAX((((F888)+(G888)*(W888))*(W888))/MAX((F888)+2*(G888)*(W888),
            0.000001),
        0.000001))</f>
        <v>1.0000000000000004</v>
      </c>
      <c r="AE888" s="5">
        <f ca="1">((F888)*(W888)^2)/2+(G888)*(W888)^3/3+(ABS(K888)^2)/('1D'!$I$5*MAX(((F888)+(G888)*(W888))*(W888),
        0.000001))</f>
        <v>35.686426155594638</v>
      </c>
      <c r="AF888" s="5">
        <f ca="1">IF($A$2=0,
    0,
    IFERROR(AB889+(((AC888+AC889)/2)*J889)+(IF(Z888&gt;Z889,
                '1D'!$D$8*((Z888^2-Z889^2)/(2*'1D'!$I$5)),
                '1D'!$D$9*((Z889^2-Z888^2)/(2*'1D'!$I$5)))+('1D'!$D$10*(ABS(I889)/90)*(MAX(Z888^2,
                        Z889^2)/(2*'1D'!$I$5))))-AB888,
        0))</f>
        <v>3.4121820602877051E-3</v>
      </c>
      <c r="AG888" s="5">
        <f ca="1">IF($A$2=0,
    1,
    IF(IFERROR(AG889,
            0)=0,
        0,
        IFERROR(IF(OR(ROUND(AD888,
                        3)&gt;=1,
                    AND(ABS(AF888)&lt;'1D'!$D$19,
                        AD888&lt;1)),
                1,
                0),
            0)))</f>
        <v>1</v>
      </c>
      <c r="AH888" s="5">
        <f ca="1">IFERROR(IF('1D'!V32="Supercritical",
        MAX('1D'!$D$16,
            IFERROR(L888,
                MAX('1D'!$D$16,
                    POWER((ABS(K888)^2)/('1D'!$I$5*MAX(F888,
                                0.1)^2),
                        1/3)))),
        IF('1D'!V32="Subcritical",
            MAX('1D'!$D$16,
                IFERROR(W888,
                    MAX('1D'!$D$16,
                        POWER((ABS(K888)^2)/('1D'!$I$5*MAX(F888,
                                    0.1)^2),
                            1/3)))),
            IF(IFERROR(T888,
                    -1E+99)&gt;=IFERROR(AE888,
                    -1E+99),
                MAX('1D'!$D$16,
                    IFERROR(L888,
                        MAX('1D'!$D$16,
                            POWER((ABS(K888)^2)/('1D'!$I$5*MAX(F888,
                                        0.1)^2),
                                1/3)))),
                MAX('1D'!$D$16,
                    IFERROR(W888,
                        MAX('1D'!$D$16,
                            POWER((ABS(K888)^2)/('1D'!$I$5*MAX(F888,
                                        0.1)^2),
                                1/3))))))),
    MAX('1D'!$D$16,
        POWER((ABS(K888)^2)/('1D'!$I$5*MAX(F888,
                    0.1)^2),
            1/3)))</f>
        <v>2.0411692021517887</v>
      </c>
      <c r="AI888" s="5">
        <f t="shared" ca="1" si="190"/>
        <v>634.16516920215179</v>
      </c>
      <c r="AJ888" s="5">
        <f ca="1">AI888+((ABS(K888)/MAX(((F888)+(G888)*(AH888))*(AH888),
            0.000001))^2)/(2*'1D'!$I$5)</f>
        <v>635.33959253909484</v>
      </c>
      <c r="AM888">
        <v>0</v>
      </c>
      <c r="AN888">
        <v>0</v>
      </c>
      <c r="AO888" s="5">
        <f t="shared" si="191"/>
        <v>0</v>
      </c>
      <c r="AP888" s="5">
        <f t="shared" si="195"/>
        <v>0</v>
      </c>
      <c r="AQ888" s="5">
        <f ca="1">ABS(ABS(K888)/MAX(((F888)+(G888)*(AH888))*(AH888),
        0.000001))/SQRT('1D'!$I$5*MAX((((F888)+(G888)*(AH888))*(AH888))/MAX((F888)+2*(G888)*(AH888),
            0.000001),
        0.000001))</f>
        <v>1.0727235886044055</v>
      </c>
      <c r="AR888" s="5" t="str">
        <f t="shared" ca="1" si="192"/>
        <v>Supercritical</v>
      </c>
      <c r="AS888" s="5">
        <f ca="1">((ABS(K888)*'1D'!$D$6)/(MAX(((F888)+(G888)*(AH888))*(AH888),
            0.000001)*MAX(((((F888)+(G888)*(AH888))*(AH888))/MAX((F888)+2*(AH888)*SQRT(1+(G888)^2),
                    0.000001))^(2/3),
            0.000001)))^2</f>
        <v>4.3358367565141456E-3</v>
      </c>
    </row>
    <row r="889" spans="1:45" x14ac:dyDescent="0.35">
      <c r="A889">
        <v>880</v>
      </c>
      <c r="B889">
        <v>878.995</v>
      </c>
      <c r="C889">
        <v>616086.40700000001</v>
      </c>
      <c r="D889">
        <v>3097127.949</v>
      </c>
      <c r="E889">
        <v>632.12350000000004</v>
      </c>
      <c r="F889">
        <v>5.2</v>
      </c>
      <c r="G889">
        <v>0</v>
      </c>
      <c r="H889" t="s">
        <v>176</v>
      </c>
      <c r="I889">
        <v>5.5E-2</v>
      </c>
      <c r="J889" s="5">
        <f t="shared" si="193"/>
        <v>1</v>
      </c>
      <c r="K889" s="5">
        <f t="shared" ca="1" si="194"/>
        <v>50.95</v>
      </c>
      <c r="L889" s="5">
        <f ca="1">IF($A$2=0,
    IFERROR(L888,
        MAX('1D'!$D$16,
            POWER((ABS(K889)^2)/('1D'!$I$5*MAX(F889,
                        0.1)^2),
                1/3))),
    IF(IFERROR(V888,
            0)=0,
        IFERROR(L888,
            MAX('1D'!$D$16,
                POWER((ABS(K889)^2)/('1D'!$I$5*MAX(F889,
                            0.1)^2),
                    1/3))),
        IF(OR(IFERROR(L889,
                    0)=0,
                IFERROR(S888,
                    0)&lt;1,
                IFERROR(S889,
                    0)&lt;1),
            MAX('1D'!$D$16,
                POWER((ABS(K889)^2)/('1D'!$I$5*MAX(F889,
                            0.1)^2),
                    1/3)),
            IF(IFERROR(U889,
                    0)&gt;0,
                MAX('1D'!$D$16,
                    IFERROR(L889,
                        0)+((IFERROR(U889,
                                0))*'1D'!$D$18*IF((IFERROR(S889,
                                    0))&lt;1,
                            1,
                            -1))),
                IF(IFERROR(U889,
                        0)&lt;0,
                    IF(ABS((MAX('1D'!$D$16,
                                    POWER((ABS(K889)^2)/('1D'!$I$5*MAX(F889,
                                                0.1)^2),
                                        1/3)))-IFERROR(L889,
                                0))&gt;'1D'!$D$19,
                        MAX('1D'!$D$16,
                            IF((MAX('1D'!$D$16,
                                        POWER((ABS(K889)^2)/('1D'!$I$5*MAX(F889,
                                                    0.1)^2),
                                            1/3)))&gt;IFERROR(L889,
                                    0),
                                MIN((MAX('1D'!$D$16,
                                            POWER((ABS(K889)^2)/('1D'!$I$5*MAX(F889,
                                                        0.1)^2),
                                                1/3))),
                                    IFERROR(L889,
                                        0)+(MIN(ABS(IFERROR(U889,
                                                    0))*'1D'!$D$18,
                                            ABS((MAX('1D'!$D$16,
                                                        POWER((ABS(K889)^2)/('1D'!$I$5*MAX(F889,
                                                                    0.1)^2),
                                                            1/3)))-IFERROR(L889,
                                                    0))))),
                                MAX((MAX('1D'!$D$16,
                                            POWER((ABS(K889)^2)/('1D'!$I$5*MAX(F889,
                                                        0.1)^2),
                                                1/3))),
                                    IFERROR(L889,
                                        0)-(MIN(ABS(IFERROR(U889,
                                                    0))*'1D'!$D$18,
                                            ABS((MAX('1D'!$D$16,
                                                        POWER((ABS(K889)^2)/('1D'!$I$5*MAX(F889,
                                                                    0.1)^2),
                                                            1/3)))-IFERROR(L889,
                                                    0))))))),
                        MAX('1D'!$D$16,
                            POWER((ABS(K889)^2)/('1D'!$I$5*MAX(F889,
                                        0.1)^2),
                                1/3))),
                    MAX('1D'!$D$16,
                        IFERROR(L889,
                            0)))))))</f>
        <v>2.0411692021517887</v>
      </c>
      <c r="M889" s="5">
        <f t="shared" ca="1" si="182"/>
        <v>10.614079851189301</v>
      </c>
      <c r="N889" s="5">
        <f t="shared" ca="1" si="183"/>
        <v>1.1434704692804873</v>
      </c>
      <c r="O889" s="5">
        <f t="shared" ca="1" si="184"/>
        <v>4.8002276894771132</v>
      </c>
      <c r="P889" s="5">
        <f t="shared" ca="1" si="185"/>
        <v>634.1646692021518</v>
      </c>
      <c r="Q889" s="5">
        <f ca="1">P889+((ABS(K889)/MAX(((F889)+(G889)*(L889))*(L889),
            0.000001))^2)/(2*'1D'!$I$5)</f>
        <v>635.33909253909485</v>
      </c>
      <c r="R889" s="5">
        <f ca="1">((ABS(K889)*'1D'!$D$6)/(MAX(((F889)+(G889)*(L889))*(L889),
            0.000001)*MAX(((((F889)+(G889)*(L889))*(L889))/MAX((F889)+2*(L889)*SQRT(1+(G889)^2),
                    0.000001))^(2/3),
            0.000001)))^2</f>
        <v>4.3358367565141456E-3</v>
      </c>
      <c r="S889" s="5">
        <f ca="1">ABS(ABS(K889)/MAX(((F889)+(G889)*(L889))*(L889),
        0.000001))/SQRT('1D'!$I$5*MAX((((F889)+(G889)*(L889))*(L889))/MAX((F889)+2*(G889)*(L889),
            0.000001),
        0.000001))</f>
        <v>1.0727235886044055</v>
      </c>
      <c r="T889" s="5">
        <f ca="1">((F889)*(L889)^2)/2+(G889)*(L889)^3/3+(ABS(K889)^2)/('1D'!$I$5*MAX(((F889)+(G889)*(L889))*(L889),
        0.000001))</f>
        <v>35.763412605541333</v>
      </c>
      <c r="U889" s="5">
        <f ca="1">IF($A$2=0,
    0,
    IFERROR(Q888-(((R888+R889)/2)*J889)-(IF(O888&gt;O889,
                '1D'!$D$8*((O888^2-O889^2)/(2*'1D'!$I$5)),
                '1D'!$D$9*((O889^2-O888^2)/(2*'1D'!$I$5)))+('1D'!$D$10*(ABS(I889)/90)*(MAX(O888^2,
                        O889^2)/(2*'1D'!$I$5))))-Q889,
        0))</f>
        <v>-3.9434922290411123E-3</v>
      </c>
      <c r="V889" s="5">
        <f ca="1">IF($A$2=0,
    1,
    IF(IFERROR(V888,
            0)=0,
        0,
        IFERROR(IF(ROUND(S889,
                    3)=1,
                1,
                IF(AND(ABS(U889)&lt;'1D'!$D$19,
                        S889&gt;1),
                    1,
                    0)),
            0)))</f>
        <v>0</v>
      </c>
      <c r="W889" s="5">
        <f ca="1">IF($A$2=0,
    MAX(MAX('1D'!$D$16,
            MAX('1D'!$D$16,
                POWER((ABS(K889)^2)/('1D'!$I$5*MAX(F889,
                            0.1)^2),
                    1/3))),
        IFERROR(W1396,
            MAX(MAX('1D'!$D$16,
                    MAX('1D'!$D$16,
                        POWER((ABS(K889)^2)/('1D'!$I$5*MAX(F889,
                                    0.1)^2),
                            1/3))),
                ($L$2)-E1396))),
    IF(IFERROR(AG890,
            0)=0,
        MAX(MAX('1D'!$D$16,
                MAX('1D'!$D$16,
                    POWER((ABS(K889)^2)/('1D'!$I$5*MAX(F889,
                                0.1)^2),
                        1/3))),
            IFERROR(W1396,
                MAX(MAX('1D'!$D$16,
                        MAX('1D'!$D$16,
                            POWER((ABS(K889)^2)/('1D'!$I$5*MAX(F889,
                                        0.1)^2),
                                1/3))),
                    ($L$2)-E1396))),
        IF(IFERROR(W889,
                0)=0,
            MAX(MAX('1D'!$D$16,
                    MAX('1D'!$D$16,
                        POWER((ABS(K889)^2)/('1D'!$I$5*MAX(F889,
                                    0.1)^2),
                            1/3))),
                IFERROR(W1396,
                    MAX(MAX('1D'!$D$16,
                            MAX('1D'!$D$16,
                                POWER((ABS(K889)^2)/('1D'!$I$5*MAX(F889,
                                            0.1)^2),
                                    1/3))),
                        ($L$2)-E1396))),
            IF(OR(IFERROR(AD889,
                        0)&gt;=1,
                    IFERROR(AD890,
                        0)&gt;=1),
                MAX('1D'!$D$16,
                    MAX('1D'!$D$16,
                        POWER((ABS(K889)^2)/('1D'!$I$5*MAX(F889,
                                    0.1)^2),
                            1/3))),
                IF(ABS(IFERROR(AF889,
                            0))&lt;'1D'!$D$19,
                    MAX(MAX('1D'!$D$16,
                            MAX('1D'!$D$16,
                                POWER((ABS(K889)^2)/('1D'!$I$5*MAX(F889,
                                            0.1)^2),
                                    1/3))),
                        IFERROR(W889,
                            0)),
                    MAX(MAX('1D'!$D$16,
                            MAX('1D'!$D$16,
                                POWER((ABS(K889)^2)/('1D'!$I$5*MAX(F889,
                                            0.1)^2),
                                    1/3))),
                        (IFERROR(W889,
                                0))+((IFERROR(AF889,
                                    0))*'1D'!$D$18)))))))</f>
        <v>2.1389677043987478</v>
      </c>
      <c r="X889" s="5">
        <f t="shared" ca="1" si="186"/>
        <v>11.122632062873489</v>
      </c>
      <c r="Y889" s="5">
        <f t="shared" ca="1" si="187"/>
        <v>1.1735290000551568</v>
      </c>
      <c r="Z889" s="5">
        <f t="shared" ca="1" si="188"/>
        <v>4.5807502857230418</v>
      </c>
      <c r="AA889" s="5">
        <f t="shared" ca="1" si="189"/>
        <v>634.26246770439877</v>
      </c>
      <c r="AB889" s="5">
        <f ca="1">AA889+((ABS(K889)/MAX(((F889)+(G889)*(W889))*(W889),
            0.000001))^2)/(2*'1D'!$I$5)</f>
        <v>635.33195155659814</v>
      </c>
      <c r="AC889" s="5">
        <f ca="1">((ABS(K889)*'1D'!$D$6)/(MAX(((F889)+(G889)*(W889))*(W889),
            0.000001)*MAX(((((F889)+(G889)*(W889))*(W889))/MAX((F889)+2*(W889)*SQRT(1+(G889)^2),
                    0.000001))^(2/3),
            0.000001)))^2</f>
        <v>3.8141460404132466E-3</v>
      </c>
      <c r="AD889" s="5">
        <f ca="1">ABS(ABS(K889)/MAX(((F889)+(G889)*(W889))*(W889),
        0.000001))/SQRT('1D'!$I$5*MAX((((F889)+(G889)*(W889))*(W889))/MAX((F889)+2*(G889)*(W889),
            0.000001),
        0.000001))</f>
        <v>1.0000000000000004</v>
      </c>
      <c r="AE889" s="5">
        <f ca="1">((F889)*(W889)^2)/2+(G889)*(W889)^3/3+(ABS(K889)^2)/('1D'!$I$5*MAX(((F889)+(G889)*(W889))*(W889),
        0.000001))</f>
        <v>35.686426155594638</v>
      </c>
      <c r="AF889" s="5">
        <f ca="1">IF($A$2=0,
    0,
    IFERROR(AB890+(((AC889+AC890)/2)*J890)+(IF(Z889&gt;Z890,
                '1D'!$D$8*((Z889^2-Z890^2)/(2*'1D'!$I$5)),
                '1D'!$D$9*((Z890^2-Z889^2)/(2*'1D'!$I$5)))+('1D'!$D$10*(ABS(I890)/90)*(MAX(Z889^2,
                        Z890^2)/(2*'1D'!$I$5))))-AB889,
        0))</f>
        <v>3.415996206285854E-3</v>
      </c>
      <c r="AG889" s="5">
        <f ca="1">IF($A$2=0,
    1,
    IF(IFERROR(AG890,
            0)=0,
        0,
        IFERROR(IF(OR(ROUND(AD889,
                        3)&gt;=1,
                    AND(ABS(AF889)&lt;'1D'!$D$19,
                        AD889&lt;1)),
                1,
                0),
            0)))</f>
        <v>1</v>
      </c>
      <c r="AH889" s="5">
        <f ca="1">IFERROR(IF('1D'!V32="Supercritical",
        MAX('1D'!$D$16,
            IFERROR(L889,
                MAX('1D'!$D$16,
                    POWER((ABS(K889)^2)/('1D'!$I$5*MAX(F889,
                                0.1)^2),
                        1/3)))),
        IF('1D'!V32="Subcritical",
            MAX('1D'!$D$16,
                IFERROR(W889,
                    MAX('1D'!$D$16,
                        POWER((ABS(K889)^2)/('1D'!$I$5*MAX(F889,
                                    0.1)^2),
                            1/3)))),
            IF(IFERROR(T889,
                    -1E+99)&gt;=IFERROR(AE889,
                    -1E+99),
                MAX('1D'!$D$16,
                    IFERROR(L889,
                        MAX('1D'!$D$16,
                            POWER((ABS(K889)^2)/('1D'!$I$5*MAX(F889,
                                        0.1)^2),
                                1/3)))),
                MAX('1D'!$D$16,
                    IFERROR(W889,
                        MAX('1D'!$D$16,
                            POWER((ABS(K889)^2)/('1D'!$I$5*MAX(F889,
                                        0.1)^2),
                                1/3))))))),
    MAX('1D'!$D$16,
        POWER((ABS(K889)^2)/('1D'!$I$5*MAX(F889,
                    0.1)^2),
            1/3)))</f>
        <v>2.0411692021517887</v>
      </c>
      <c r="AI889" s="5">
        <f t="shared" ca="1" si="190"/>
        <v>634.1646692021518</v>
      </c>
      <c r="AJ889" s="5">
        <f ca="1">AI889+((ABS(K889)/MAX(((F889)+(G889)*(AH889))*(AH889),
            0.000001))^2)/(2*'1D'!$I$5)</f>
        <v>635.33909253909485</v>
      </c>
      <c r="AM889">
        <v>0</v>
      </c>
      <c r="AN889">
        <v>0</v>
      </c>
      <c r="AO889" s="5">
        <f t="shared" si="191"/>
        <v>0</v>
      </c>
      <c r="AP889" s="5">
        <f t="shared" si="195"/>
        <v>0</v>
      </c>
      <c r="AQ889" s="5">
        <f ca="1">ABS(ABS(K889)/MAX(((F889)+(G889)*(AH889))*(AH889),
        0.000001))/SQRT('1D'!$I$5*MAX((((F889)+(G889)*(AH889))*(AH889))/MAX((F889)+2*(G889)*(AH889),
            0.000001),
        0.000001))</f>
        <v>1.0727235886044055</v>
      </c>
      <c r="AR889" s="5" t="str">
        <f t="shared" ca="1" si="192"/>
        <v>Supercritical</v>
      </c>
      <c r="AS889" s="5">
        <f ca="1">((ABS(K889)*'1D'!$D$6)/(MAX(((F889)+(G889)*(AH889))*(AH889),
            0.000001)*MAX(((((F889)+(G889)*(AH889))*(AH889))/MAX((F889)+2*(AH889)*SQRT(1+(G889)^2),
                    0.000001))^(2/3),
            0.000001)))^2</f>
        <v>4.3358367565141456E-3</v>
      </c>
    </row>
    <row r="890" spans="1:45" x14ac:dyDescent="0.35">
      <c r="A890">
        <v>881</v>
      </c>
      <c r="B890">
        <v>879.99599999999998</v>
      </c>
      <c r="C890">
        <v>616086.36399999994</v>
      </c>
      <c r="D890">
        <v>3097126.949</v>
      </c>
      <c r="E890">
        <v>632.12300000000005</v>
      </c>
      <c r="F890">
        <v>5.2</v>
      </c>
      <c r="G890">
        <v>0</v>
      </c>
      <c r="H890" t="s">
        <v>176</v>
      </c>
      <c r="I890">
        <v>5.5E-2</v>
      </c>
      <c r="J890" s="5">
        <f t="shared" si="193"/>
        <v>1.0009999999999764</v>
      </c>
      <c r="K890" s="5">
        <f t="shared" ca="1" si="194"/>
        <v>50.95</v>
      </c>
      <c r="L890" s="5">
        <f ca="1">IF($A$2=0,
    IFERROR(L889,
        MAX('1D'!$D$16,
            POWER((ABS(K890)^2)/('1D'!$I$5*MAX(F890,
                        0.1)^2),
                1/3))),
    IF(IFERROR(V889,
            0)=0,
        IFERROR(L889,
            MAX('1D'!$D$16,
                POWER((ABS(K890)^2)/('1D'!$I$5*MAX(F890,
                            0.1)^2),
                    1/3))),
        IF(OR(IFERROR(L890,
                    0)=0,
                IFERROR(S889,
                    0)&lt;1,
                IFERROR(S890,
                    0)&lt;1),
            MAX('1D'!$D$16,
                POWER((ABS(K890)^2)/('1D'!$I$5*MAX(F890,
                            0.1)^2),
                    1/3)),
            IF(IFERROR(U890,
                    0)&gt;0,
                MAX('1D'!$D$16,
                    IFERROR(L890,
                        0)+((IFERROR(U890,
                                0))*'1D'!$D$18*IF((IFERROR(S890,
                                    0))&lt;1,
                            1,
                            -1))),
                IF(IFERROR(U890,
                        0)&lt;0,
                    IF(ABS((MAX('1D'!$D$16,
                                    POWER((ABS(K890)^2)/('1D'!$I$5*MAX(F890,
                                                0.1)^2),
                                        1/3)))-IFERROR(L890,
                                0))&gt;'1D'!$D$19,
                        MAX('1D'!$D$16,
                            IF((MAX('1D'!$D$16,
                                        POWER((ABS(K890)^2)/('1D'!$I$5*MAX(F890,
                                                    0.1)^2),
                                            1/3)))&gt;IFERROR(L890,
                                    0),
                                MIN((MAX('1D'!$D$16,
                                            POWER((ABS(K890)^2)/('1D'!$I$5*MAX(F890,
                                                        0.1)^2),
                                                1/3))),
                                    IFERROR(L890,
                                        0)+(MIN(ABS(IFERROR(U890,
                                                    0))*'1D'!$D$18,
                                            ABS((MAX('1D'!$D$16,
                                                        POWER((ABS(K890)^2)/('1D'!$I$5*MAX(F890,
                                                                    0.1)^2),
                                                            1/3)))-IFERROR(L890,
                                                    0))))),
                                MAX((MAX('1D'!$D$16,
                                            POWER((ABS(K890)^2)/('1D'!$I$5*MAX(F890,
                                                        0.1)^2),
                                                1/3))),
                                    IFERROR(L890,
                                        0)-(MIN(ABS(IFERROR(U890,
                                                    0))*'1D'!$D$18,
                                            ABS((MAX('1D'!$D$16,
                                                        POWER((ABS(K890)^2)/('1D'!$I$5*MAX(F890,
                                                                    0.1)^2),
                                                            1/3)))-IFERROR(L890,
                                                    0))))))),
                        MAX('1D'!$D$16,
                            POWER((ABS(K890)^2)/('1D'!$I$5*MAX(F890,
                                        0.1)^2),
                                1/3))),
                    MAX('1D'!$D$16,
                        IFERROR(L890,
                            0)))))))</f>
        <v>2.0411692021517887</v>
      </c>
      <c r="M890" s="5">
        <f t="shared" ca="1" si="182"/>
        <v>10.614079851189301</v>
      </c>
      <c r="N890" s="5">
        <f t="shared" ca="1" si="183"/>
        <v>1.1434704692804873</v>
      </c>
      <c r="O890" s="5">
        <f t="shared" ca="1" si="184"/>
        <v>4.8002276894771132</v>
      </c>
      <c r="P890" s="5">
        <f t="shared" ca="1" si="185"/>
        <v>634.16416920215181</v>
      </c>
      <c r="Q890" s="5">
        <f ca="1">P890+((ABS(K890)/MAX(((F890)+(G890)*(L890))*(L890),
            0.000001))^2)/(2*'1D'!$I$5)</f>
        <v>635.33859253909486</v>
      </c>
      <c r="R890" s="5">
        <f ca="1">((ABS(K890)*'1D'!$D$6)/(MAX(((F890)+(G890)*(L890))*(L890),
            0.000001)*MAX(((((F890)+(G890)*(L890))*(L890))/MAX((F890)+2*(L890)*SQRT(1+(G890)^2),
                    0.000001))^(2/3),
            0.000001)))^2</f>
        <v>4.3358367565141456E-3</v>
      </c>
      <c r="S890" s="5">
        <f ca="1">ABS(ABS(K890)/MAX(((F890)+(G890)*(L890))*(L890),
        0.000001))/SQRT('1D'!$I$5*MAX((((F890)+(G890)*(L890))*(L890))/MAX((F890)+2*(G890)*(L890),
            0.000001),
        0.000001))</f>
        <v>1.0727235886044055</v>
      </c>
      <c r="T890" s="5">
        <f ca="1">((F890)*(L890)^2)/2+(G890)*(L890)^3/3+(ABS(K890)^2)/('1D'!$I$5*MAX(((F890)+(G890)*(L890))*(L890),
        0.000001))</f>
        <v>35.763412605541333</v>
      </c>
      <c r="U890" s="5">
        <f ca="1">IF($A$2=0,
    0,
    IFERROR(Q889-(((R889+R890)/2)*J890)-(IF(O889&gt;O890,
                '1D'!$D$8*((O889^2-O890^2)/(2*'1D'!$I$5)),
                '1D'!$D$9*((O890^2-O889^2)/(2*'1D'!$I$5)))+('1D'!$D$10*(ABS(I890)/90)*(MAX(O889^2,
                        O890^2)/(2*'1D'!$I$5))))-Q890,
        0))</f>
        <v>-3.9478280658613585E-3</v>
      </c>
      <c r="V890" s="5">
        <f ca="1">IF($A$2=0,
    1,
    IF(IFERROR(V889,
            0)=0,
        0,
        IFERROR(IF(ROUND(S890,
                    3)=1,
                1,
                IF(AND(ABS(U890)&lt;'1D'!$D$19,
                        S890&gt;1),
                    1,
                    0)),
            0)))</f>
        <v>0</v>
      </c>
      <c r="W890" s="5">
        <f ca="1">IF($A$2=0,
    MAX(MAX('1D'!$D$16,
            MAX('1D'!$D$16,
                POWER((ABS(K890)^2)/('1D'!$I$5*MAX(F890,
                            0.1)^2),
                    1/3))),
        IFERROR(W1396,
            MAX(MAX('1D'!$D$16,
                    MAX('1D'!$D$16,
                        POWER((ABS(K890)^2)/('1D'!$I$5*MAX(F890,
                                    0.1)^2),
                            1/3))),
                ($L$2)-E1396))),
    IF(IFERROR(AG891,
            0)=0,
        MAX(MAX('1D'!$D$16,
                MAX('1D'!$D$16,
                    POWER((ABS(K890)^2)/('1D'!$I$5*MAX(F890,
                                0.1)^2),
                        1/3))),
            IFERROR(W1396,
                MAX(MAX('1D'!$D$16,
                        MAX('1D'!$D$16,
                            POWER((ABS(K890)^2)/('1D'!$I$5*MAX(F890,
                                        0.1)^2),
                                1/3))),
                    ($L$2)-E1396))),
        IF(IFERROR(W890,
                0)=0,
            MAX(MAX('1D'!$D$16,
                    MAX('1D'!$D$16,
                        POWER((ABS(K890)^2)/('1D'!$I$5*MAX(F890,
                                    0.1)^2),
                            1/3))),
                IFERROR(W1396,
                    MAX(MAX('1D'!$D$16,
                            MAX('1D'!$D$16,
                                POWER((ABS(K890)^2)/('1D'!$I$5*MAX(F890,
                                            0.1)^2),
                                    1/3))),
                        ($L$2)-E1396))),
            IF(OR(IFERROR(AD890,
                        0)&gt;=1,
                    IFERROR(AD891,
                        0)&gt;=1),
                MAX('1D'!$D$16,
                    MAX('1D'!$D$16,
                        POWER((ABS(K890)^2)/('1D'!$I$5*MAX(F890,
                                    0.1)^2),
                            1/3))),
                IF(ABS(IFERROR(AF890,
                            0))&lt;'1D'!$D$19,
                    MAX(MAX('1D'!$D$16,
                            MAX('1D'!$D$16,
                                POWER((ABS(K890)^2)/('1D'!$I$5*MAX(F890,
                                            0.1)^2),
                                    1/3))),
                        IFERROR(W890,
                            0)),
                    MAX(MAX('1D'!$D$16,
                            MAX('1D'!$D$16,
                                POWER((ABS(K890)^2)/('1D'!$I$5*MAX(F890,
                                            0.1)^2),
                                    1/3))),
                        (IFERROR(W890,
                                0))+((IFERROR(AF890,
                                    0))*'1D'!$D$18)))))))</f>
        <v>2.1389677043987478</v>
      </c>
      <c r="X890" s="5">
        <f t="shared" ca="1" si="186"/>
        <v>11.122632062873489</v>
      </c>
      <c r="Y890" s="5">
        <f t="shared" ca="1" si="187"/>
        <v>1.1735290000551568</v>
      </c>
      <c r="Z890" s="5">
        <f t="shared" ca="1" si="188"/>
        <v>4.5807502857230418</v>
      </c>
      <c r="AA890" s="5">
        <f t="shared" ca="1" si="189"/>
        <v>634.26196770439878</v>
      </c>
      <c r="AB890" s="5">
        <f ca="1">AA890+((ABS(K890)/MAX(((F890)+(G890)*(W890))*(W890),
            0.000001))^2)/(2*'1D'!$I$5)</f>
        <v>635.33145155659815</v>
      </c>
      <c r="AC890" s="5">
        <f ca="1">((ABS(K890)*'1D'!$D$6)/(MAX(((F890)+(G890)*(W890))*(W890),
            0.000001)*MAX(((((F890)+(G890)*(W890))*(W890))/MAX((F890)+2*(W890)*SQRT(1+(G890)^2),
                    0.000001))^(2/3),
            0.000001)))^2</f>
        <v>3.8141460404132466E-3</v>
      </c>
      <c r="AD890" s="5">
        <f ca="1">ABS(ABS(K890)/MAX(((F890)+(G890)*(W890))*(W890),
        0.000001))/SQRT('1D'!$I$5*MAX((((F890)+(G890)*(W890))*(W890))/MAX((F890)+2*(G890)*(W890),
            0.000001),
        0.000001))</f>
        <v>1.0000000000000004</v>
      </c>
      <c r="AE890" s="5">
        <f ca="1">((F890)*(W890)^2)/2+(G890)*(W890)^3/3+(ABS(K890)^2)/('1D'!$I$5*MAX(((F890)+(G890)*(W890))*(W890),
        0.000001))</f>
        <v>35.686426155594638</v>
      </c>
      <c r="AF890" s="5">
        <f ca="1">IF($A$2=0,
    0,
    IFERROR(AB891+(((AC890+AC891)/2)*J891)+(IF(Z890&gt;Z891,
                '1D'!$D$8*((Z890^2-Z891^2)/(2*'1D'!$I$5)),
                '1D'!$D$9*((Z891^2-Z890^2)/(2*'1D'!$I$5)))+('1D'!$D$10*(ABS(I891)/90)*(MAX(Z890^2,
                        Z891^2)/(2*'1D'!$I$5))))-AB890,
        0))</f>
        <v>3.3141460403385281E-3</v>
      </c>
      <c r="AG890" s="5">
        <f ca="1">IF($A$2=0,
    1,
    IF(IFERROR(AG891,
            0)=0,
        0,
        IFERROR(IF(OR(ROUND(AD890,
                        3)&gt;=1,
                    AND(ABS(AF890)&lt;'1D'!$D$19,
                        AD890&lt;1)),
                1,
                0),
            0)))</f>
        <v>1</v>
      </c>
      <c r="AH890" s="5">
        <f ca="1">IFERROR(IF('1D'!V32="Supercritical",
        MAX('1D'!$D$16,
            IFERROR(L890,
                MAX('1D'!$D$16,
                    POWER((ABS(K890)^2)/('1D'!$I$5*MAX(F890,
                                0.1)^2),
                        1/3)))),
        IF('1D'!V32="Subcritical",
            MAX('1D'!$D$16,
                IFERROR(W890,
                    MAX('1D'!$D$16,
                        POWER((ABS(K890)^2)/('1D'!$I$5*MAX(F890,
                                    0.1)^2),
                            1/3)))),
            IF(IFERROR(T890,
                    -1E+99)&gt;=IFERROR(AE890,
                    -1E+99),
                MAX('1D'!$D$16,
                    IFERROR(L890,
                        MAX('1D'!$D$16,
                            POWER((ABS(K890)^2)/('1D'!$I$5*MAX(F890,
                                        0.1)^2),
                                1/3)))),
                MAX('1D'!$D$16,
                    IFERROR(W890,
                        MAX('1D'!$D$16,
                            POWER((ABS(K890)^2)/('1D'!$I$5*MAX(F890,
                                        0.1)^2),
                                1/3))))))),
    MAX('1D'!$D$16,
        POWER((ABS(K890)^2)/('1D'!$I$5*MAX(F890,
                    0.1)^2),
            1/3)))</f>
        <v>2.0411692021517887</v>
      </c>
      <c r="AI890" s="5">
        <f t="shared" ca="1" si="190"/>
        <v>634.16416920215181</v>
      </c>
      <c r="AJ890" s="5">
        <f ca="1">AI890+((ABS(K890)/MAX(((F890)+(G890)*(AH890))*(AH890),
            0.000001))^2)/(2*'1D'!$I$5)</f>
        <v>635.33859253909486</v>
      </c>
      <c r="AM890">
        <v>0</v>
      </c>
      <c r="AN890">
        <v>0</v>
      </c>
      <c r="AO890" s="5">
        <f t="shared" si="191"/>
        <v>0</v>
      </c>
      <c r="AP890" s="5">
        <f t="shared" si="195"/>
        <v>0</v>
      </c>
      <c r="AQ890" s="5">
        <f ca="1">ABS(ABS(K890)/MAX(((F890)+(G890)*(AH890))*(AH890),
        0.000001))/SQRT('1D'!$I$5*MAX((((F890)+(G890)*(AH890))*(AH890))/MAX((F890)+2*(G890)*(AH890),
            0.000001),
        0.000001))</f>
        <v>1.0727235886044055</v>
      </c>
      <c r="AR890" s="5" t="str">
        <f t="shared" ca="1" si="192"/>
        <v>Supercritical</v>
      </c>
      <c r="AS890" s="5">
        <f ca="1">((ABS(K890)*'1D'!$D$6)/(MAX(((F890)+(G890)*(AH890))*(AH890),
            0.000001)*MAX(((((F890)+(G890)*(AH890))*(AH890))/MAX((F890)+2*(AH890)*SQRT(1+(G890)^2),
                    0.000001))^(2/3),
            0.000001)))^2</f>
        <v>4.3358367565141456E-3</v>
      </c>
    </row>
    <row r="891" spans="1:45" x14ac:dyDescent="0.35">
      <c r="A891">
        <v>882</v>
      </c>
      <c r="B891">
        <v>880.99599999999998</v>
      </c>
      <c r="C891">
        <v>616086.32200000004</v>
      </c>
      <c r="D891">
        <v>3097125.95</v>
      </c>
      <c r="E891">
        <v>632.12249999999995</v>
      </c>
      <c r="F891">
        <v>5.2</v>
      </c>
      <c r="G891">
        <v>0</v>
      </c>
      <c r="H891" t="s">
        <v>176</v>
      </c>
      <c r="I891">
        <v>0</v>
      </c>
      <c r="J891" s="5">
        <f t="shared" si="193"/>
        <v>1</v>
      </c>
      <c r="K891" s="5">
        <f t="shared" ca="1" si="194"/>
        <v>50.95</v>
      </c>
      <c r="L891" s="5">
        <f ca="1">IF($A$2=0,
    IFERROR(L890,
        MAX('1D'!$D$16,
            POWER((ABS(K891)^2)/('1D'!$I$5*MAX(F891,
                        0.1)^2),
                1/3))),
    IF(IFERROR(V890,
            0)=0,
        IFERROR(L890,
            MAX('1D'!$D$16,
                POWER((ABS(K891)^2)/('1D'!$I$5*MAX(F891,
                            0.1)^2),
                    1/3))),
        IF(OR(IFERROR(L891,
                    0)=0,
                IFERROR(S890,
                    0)&lt;1,
                IFERROR(S891,
                    0)&lt;1),
            MAX('1D'!$D$16,
                POWER((ABS(K891)^2)/('1D'!$I$5*MAX(F891,
                            0.1)^2),
                    1/3)),
            IF(IFERROR(U891,
                    0)&gt;0,
                MAX('1D'!$D$16,
                    IFERROR(L891,
                        0)+((IFERROR(U891,
                                0))*'1D'!$D$18*IF((IFERROR(S891,
                                    0))&lt;1,
                            1,
                            -1))),
                IF(IFERROR(U891,
                        0)&lt;0,
                    IF(ABS((MAX('1D'!$D$16,
                                    POWER((ABS(K891)^2)/('1D'!$I$5*MAX(F891,
                                                0.1)^2),
                                        1/3)))-IFERROR(L891,
                                0))&gt;'1D'!$D$19,
                        MAX('1D'!$D$16,
                            IF((MAX('1D'!$D$16,
                                        POWER((ABS(K891)^2)/('1D'!$I$5*MAX(F891,
                                                    0.1)^2),
                                            1/3)))&gt;IFERROR(L891,
                                    0),
                                MIN((MAX('1D'!$D$16,
                                            POWER((ABS(K891)^2)/('1D'!$I$5*MAX(F891,
                                                        0.1)^2),
                                                1/3))),
                                    IFERROR(L891,
                                        0)+(MIN(ABS(IFERROR(U891,
                                                    0))*'1D'!$D$18,
                                            ABS((MAX('1D'!$D$16,
                                                        POWER((ABS(K891)^2)/('1D'!$I$5*MAX(F891,
                                                                    0.1)^2),
                                                            1/3)))-IFERROR(L891,
                                                    0))))),
                                MAX((MAX('1D'!$D$16,
                                            POWER((ABS(K891)^2)/('1D'!$I$5*MAX(F891,
                                                        0.1)^2),
                                                1/3))),
                                    IFERROR(L891,
                                        0)-(MIN(ABS(IFERROR(U891,
                                                    0))*'1D'!$D$18,
                                            ABS((MAX('1D'!$D$16,
                                                        POWER((ABS(K891)^2)/('1D'!$I$5*MAX(F891,
                                                                    0.1)^2),
                                                            1/3)))-IFERROR(L891,
                                                    0))))))),
                        MAX('1D'!$D$16,
                            POWER((ABS(K891)^2)/('1D'!$I$5*MAX(F891,
                                        0.1)^2),
                                1/3))),
                    MAX('1D'!$D$16,
                        IFERROR(L891,
                            0)))))))</f>
        <v>2.0411692021517887</v>
      </c>
      <c r="M891" s="5">
        <f t="shared" ca="1" si="182"/>
        <v>10.614079851189301</v>
      </c>
      <c r="N891" s="5">
        <f t="shared" ca="1" si="183"/>
        <v>1.1434704692804873</v>
      </c>
      <c r="O891" s="5">
        <f t="shared" ca="1" si="184"/>
        <v>4.8002276894771132</v>
      </c>
      <c r="P891" s="5">
        <f t="shared" ca="1" si="185"/>
        <v>634.16366920215171</v>
      </c>
      <c r="Q891" s="5">
        <f ca="1">P891+((ABS(K891)/MAX(((F891)+(G891)*(L891))*(L891),
            0.000001))^2)/(2*'1D'!$I$5)</f>
        <v>635.33809253909476</v>
      </c>
      <c r="R891" s="5">
        <f ca="1">((ABS(K891)*'1D'!$D$6)/(MAX(((F891)+(G891)*(L891))*(L891),
            0.000001)*MAX(((((F891)+(G891)*(L891))*(L891))/MAX((F891)+2*(L891)*SQRT(1+(G891)^2),
                    0.000001))^(2/3),
            0.000001)))^2</f>
        <v>4.3358367565141456E-3</v>
      </c>
      <c r="S891" s="5">
        <f ca="1">ABS(ABS(K891)/MAX(((F891)+(G891)*(L891))*(L891),
        0.000001))/SQRT('1D'!$I$5*MAX((((F891)+(G891)*(L891))*(L891))/MAX((F891)+2*(G891)*(L891),
            0.000001),
        0.000001))</f>
        <v>1.0727235886044055</v>
      </c>
      <c r="T891" s="5">
        <f ca="1">((F891)*(L891)^2)/2+(G891)*(L891)^3/3+(ABS(K891)^2)/('1D'!$I$5*MAX(((F891)+(G891)*(L891))*(L891),
        0.000001))</f>
        <v>35.763412605541333</v>
      </c>
      <c r="U891" s="5">
        <f ca="1">IF($A$2=0,
    0,
    IFERROR(Q890-(((R890+R891)/2)*J891)-(IF(O890&gt;O891,
                '1D'!$D$8*((O890^2-O891^2)/(2*'1D'!$I$5)),
                '1D'!$D$9*((O891^2-O890^2)/(2*'1D'!$I$5)))+('1D'!$D$10*(ABS(I891)/90)*(MAX(O890^2,
                        O891^2)/(2*'1D'!$I$5))))-Q891,
        0))</f>
        <v>-3.8358367563660067E-3</v>
      </c>
      <c r="V891" s="5">
        <f ca="1">IF($A$2=0,
    1,
    IF(IFERROR(V890,
            0)=0,
        0,
        IFERROR(IF(ROUND(S891,
                    3)=1,
                1,
                IF(AND(ABS(U891)&lt;'1D'!$D$19,
                        S891&gt;1),
                    1,
                    0)),
            0)))</f>
        <v>0</v>
      </c>
      <c r="W891" s="5">
        <f ca="1">IF($A$2=0,
    MAX(MAX('1D'!$D$16,
            MAX('1D'!$D$16,
                POWER((ABS(K891)^2)/('1D'!$I$5*MAX(F891,
                            0.1)^2),
                    1/3))),
        IFERROR(W1396,
            MAX(MAX('1D'!$D$16,
                    MAX('1D'!$D$16,
                        POWER((ABS(K891)^2)/('1D'!$I$5*MAX(F891,
                                    0.1)^2),
                            1/3))),
                ($L$2)-E1396))),
    IF(IFERROR(AG892,
            0)=0,
        MAX(MAX('1D'!$D$16,
                MAX('1D'!$D$16,
                    POWER((ABS(K891)^2)/('1D'!$I$5*MAX(F891,
                                0.1)^2),
                        1/3))),
            IFERROR(W1396,
                MAX(MAX('1D'!$D$16,
                        MAX('1D'!$D$16,
                            POWER((ABS(K891)^2)/('1D'!$I$5*MAX(F891,
                                        0.1)^2),
                                1/3))),
                    ($L$2)-E1396))),
        IF(IFERROR(W891,
                0)=0,
            MAX(MAX('1D'!$D$16,
                    MAX('1D'!$D$16,
                        POWER((ABS(K891)^2)/('1D'!$I$5*MAX(F891,
                                    0.1)^2),
                            1/3))),
                IFERROR(W1396,
                    MAX(MAX('1D'!$D$16,
                            MAX('1D'!$D$16,
                                POWER((ABS(K891)^2)/('1D'!$I$5*MAX(F891,
                                            0.1)^2),
                                    1/3))),
                        ($L$2)-E1396))),
            IF(OR(IFERROR(AD891,
                        0)&gt;=1,
                    IFERROR(AD892,
                        0)&gt;=1),
                MAX('1D'!$D$16,
                    MAX('1D'!$D$16,
                        POWER((ABS(K891)^2)/('1D'!$I$5*MAX(F891,
                                    0.1)^2),
                            1/3))),
                IF(ABS(IFERROR(AF891,
                            0))&lt;'1D'!$D$19,
                    MAX(MAX('1D'!$D$16,
                            MAX('1D'!$D$16,
                                POWER((ABS(K891)^2)/('1D'!$I$5*MAX(F891,
                                            0.1)^2),
                                    1/3))),
                        IFERROR(W891,
                            0)),
                    MAX(MAX('1D'!$D$16,
                            MAX('1D'!$D$16,
                                POWER((ABS(K891)^2)/('1D'!$I$5*MAX(F891,
                                            0.1)^2),
                                    1/3))),
                        (IFERROR(W891,
                                0))+((IFERROR(AF891,
                                    0))*'1D'!$D$18)))))))</f>
        <v>2.1389677043987478</v>
      </c>
      <c r="X891" s="5">
        <f t="shared" ca="1" si="186"/>
        <v>11.122632062873489</v>
      </c>
      <c r="Y891" s="5">
        <f t="shared" ca="1" si="187"/>
        <v>1.1735290000551568</v>
      </c>
      <c r="Z891" s="5">
        <f t="shared" ca="1" si="188"/>
        <v>4.5807502857230418</v>
      </c>
      <c r="AA891" s="5">
        <f t="shared" ca="1" si="189"/>
        <v>634.26146770439868</v>
      </c>
      <c r="AB891" s="5">
        <f ca="1">AA891+((ABS(K891)/MAX(((F891)+(G891)*(W891))*(W891),
            0.000001))^2)/(2*'1D'!$I$5)</f>
        <v>635.33095155659805</v>
      </c>
      <c r="AC891" s="5">
        <f ca="1">((ABS(K891)*'1D'!$D$6)/(MAX(((F891)+(G891)*(W891))*(W891),
            0.000001)*MAX(((((F891)+(G891)*(W891))*(W891))/MAX((F891)+2*(W891)*SQRT(1+(G891)^2),
                    0.000001))^(2/3),
            0.000001)))^2</f>
        <v>3.8141460404132466E-3</v>
      </c>
      <c r="AD891" s="5">
        <f ca="1">ABS(ABS(K891)/MAX(((F891)+(G891)*(W891))*(W891),
        0.000001))/SQRT('1D'!$I$5*MAX((((F891)+(G891)*(W891))*(W891))/MAX((F891)+2*(G891)*(W891),
            0.000001),
        0.000001))</f>
        <v>1.0000000000000004</v>
      </c>
      <c r="AE891" s="5">
        <f ca="1">((F891)*(W891)^2)/2+(G891)*(W891)^3/3+(ABS(K891)^2)/('1D'!$I$5*MAX(((F891)+(G891)*(W891))*(W891),
        0.000001))</f>
        <v>35.686426155594638</v>
      </c>
      <c r="AF891" s="5">
        <f ca="1">IF($A$2=0,
    0,
    IFERROR(AB892+(((AC891+AC892)/2)*J892)+(IF(Z891&gt;Z892,
                '1D'!$D$8*((Z891^2-Z892^2)/(2*'1D'!$I$5)),
                '1D'!$D$9*((Z892^2-Z891^2)/(2*'1D'!$I$5)))+('1D'!$D$10*(ABS(I892)/90)*(MAX(Z891^2,
                        Z892^2)/(2*'1D'!$I$5))))-AB891,
        0))</f>
        <v>3.3141460404522149E-3</v>
      </c>
      <c r="AG891" s="5">
        <f ca="1">IF($A$2=0,
    1,
    IF(IFERROR(AG892,
            0)=0,
        0,
        IFERROR(IF(OR(ROUND(AD891,
                        3)&gt;=1,
                    AND(ABS(AF891)&lt;'1D'!$D$19,
                        AD891&lt;1)),
                1,
                0),
            0)))</f>
        <v>1</v>
      </c>
      <c r="AH891" s="5">
        <f ca="1">IFERROR(IF('1D'!V32="Supercritical",
        MAX('1D'!$D$16,
            IFERROR(L891,
                MAX('1D'!$D$16,
                    POWER((ABS(K891)^2)/('1D'!$I$5*MAX(F891,
                                0.1)^2),
                        1/3)))),
        IF('1D'!V32="Subcritical",
            MAX('1D'!$D$16,
                IFERROR(W891,
                    MAX('1D'!$D$16,
                        POWER((ABS(K891)^2)/('1D'!$I$5*MAX(F891,
                                    0.1)^2),
                            1/3)))),
            IF(IFERROR(T891,
                    -1E+99)&gt;=IFERROR(AE891,
                    -1E+99),
                MAX('1D'!$D$16,
                    IFERROR(L891,
                        MAX('1D'!$D$16,
                            POWER((ABS(K891)^2)/('1D'!$I$5*MAX(F891,
                                        0.1)^2),
                                1/3)))),
                MAX('1D'!$D$16,
                    IFERROR(W891,
                        MAX('1D'!$D$16,
                            POWER((ABS(K891)^2)/('1D'!$I$5*MAX(F891,
                                        0.1)^2),
                                1/3))))))),
    MAX('1D'!$D$16,
        POWER((ABS(K891)^2)/('1D'!$I$5*MAX(F891,
                    0.1)^2),
            1/3)))</f>
        <v>2.0411692021517887</v>
      </c>
      <c r="AI891" s="5">
        <f t="shared" ca="1" si="190"/>
        <v>634.16366920215171</v>
      </c>
      <c r="AJ891" s="5">
        <f ca="1">AI891+((ABS(K891)/MAX(((F891)+(G891)*(AH891))*(AH891),
            0.000001))^2)/(2*'1D'!$I$5)</f>
        <v>635.33809253909476</v>
      </c>
      <c r="AM891">
        <v>0</v>
      </c>
      <c r="AN891">
        <v>0</v>
      </c>
      <c r="AO891" s="5">
        <f t="shared" si="191"/>
        <v>0</v>
      </c>
      <c r="AP891" s="5">
        <f t="shared" si="195"/>
        <v>0</v>
      </c>
      <c r="AQ891" s="5">
        <f ca="1">ABS(ABS(K891)/MAX(((F891)+(G891)*(AH891))*(AH891),
        0.000001))/SQRT('1D'!$I$5*MAX((((F891)+(G891)*(AH891))*(AH891))/MAX((F891)+2*(G891)*(AH891),
            0.000001),
        0.000001))</f>
        <v>1.0727235886044055</v>
      </c>
      <c r="AR891" s="5" t="str">
        <f t="shared" ca="1" si="192"/>
        <v>Supercritical</v>
      </c>
      <c r="AS891" s="5">
        <f ca="1">((ABS(K891)*'1D'!$D$6)/(MAX(((F891)+(G891)*(AH891))*(AH891),
            0.000001)*MAX(((((F891)+(G891)*(AH891))*(AH891))/MAX((F891)+2*(AH891)*SQRT(1+(G891)^2),
                    0.000001))^(2/3),
            0.000001)))^2</f>
        <v>4.3358367565141456E-3</v>
      </c>
    </row>
    <row r="892" spans="1:45" x14ac:dyDescent="0.35">
      <c r="A892">
        <v>883</v>
      </c>
      <c r="B892">
        <v>881.99599999999998</v>
      </c>
      <c r="C892">
        <v>616086.28</v>
      </c>
      <c r="D892">
        <v>3097124.9509999999</v>
      </c>
      <c r="E892">
        <v>632.12199999999996</v>
      </c>
      <c r="F892">
        <v>5.2</v>
      </c>
      <c r="G892">
        <v>0</v>
      </c>
      <c r="H892" t="s">
        <v>176</v>
      </c>
      <c r="I892">
        <v>0</v>
      </c>
      <c r="J892" s="5">
        <f t="shared" si="193"/>
        <v>1</v>
      </c>
      <c r="K892" s="5">
        <f t="shared" ca="1" si="194"/>
        <v>50.95</v>
      </c>
      <c r="L892" s="5">
        <f ca="1">IF($A$2=0,
    IFERROR(L891,
        MAX('1D'!$D$16,
            POWER((ABS(K892)^2)/('1D'!$I$5*MAX(F892,
                        0.1)^2),
                1/3))),
    IF(IFERROR(V891,
            0)=0,
        IFERROR(L891,
            MAX('1D'!$D$16,
                POWER((ABS(K892)^2)/('1D'!$I$5*MAX(F892,
                            0.1)^2),
                    1/3))),
        IF(OR(IFERROR(L892,
                    0)=0,
                IFERROR(S891,
                    0)&lt;1,
                IFERROR(S892,
                    0)&lt;1),
            MAX('1D'!$D$16,
                POWER((ABS(K892)^2)/('1D'!$I$5*MAX(F892,
                            0.1)^2),
                    1/3)),
            IF(IFERROR(U892,
                    0)&gt;0,
                MAX('1D'!$D$16,
                    IFERROR(L892,
                        0)+((IFERROR(U892,
                                0))*'1D'!$D$18*IF((IFERROR(S892,
                                    0))&lt;1,
                            1,
                            -1))),
                IF(IFERROR(U892,
                        0)&lt;0,
                    IF(ABS((MAX('1D'!$D$16,
                                    POWER((ABS(K892)^2)/('1D'!$I$5*MAX(F892,
                                                0.1)^2),
                                        1/3)))-IFERROR(L892,
                                0))&gt;'1D'!$D$19,
                        MAX('1D'!$D$16,
                            IF((MAX('1D'!$D$16,
                                        POWER((ABS(K892)^2)/('1D'!$I$5*MAX(F892,
                                                    0.1)^2),
                                            1/3)))&gt;IFERROR(L892,
                                    0),
                                MIN((MAX('1D'!$D$16,
                                            POWER((ABS(K892)^2)/('1D'!$I$5*MAX(F892,
                                                        0.1)^2),
                                                1/3))),
                                    IFERROR(L892,
                                        0)+(MIN(ABS(IFERROR(U892,
                                                    0))*'1D'!$D$18,
                                            ABS((MAX('1D'!$D$16,
                                                        POWER((ABS(K892)^2)/('1D'!$I$5*MAX(F892,
                                                                    0.1)^2),
                                                            1/3)))-IFERROR(L892,
                                                    0))))),
                                MAX((MAX('1D'!$D$16,
                                            POWER((ABS(K892)^2)/('1D'!$I$5*MAX(F892,
                                                        0.1)^2),
                                                1/3))),
                                    IFERROR(L892,
                                        0)-(MIN(ABS(IFERROR(U892,
                                                    0))*'1D'!$D$18,
                                            ABS((MAX('1D'!$D$16,
                                                        POWER((ABS(K892)^2)/('1D'!$I$5*MAX(F892,
                                                                    0.1)^2),
                                                            1/3)))-IFERROR(L892,
                                                    0))))))),
                        MAX('1D'!$D$16,
                            POWER((ABS(K892)^2)/('1D'!$I$5*MAX(F892,
                                        0.1)^2),
                                1/3))),
                    MAX('1D'!$D$16,
                        IFERROR(L892,
                            0)))))))</f>
        <v>2.0411692021517887</v>
      </c>
      <c r="M892" s="5">
        <f t="shared" ca="1" si="182"/>
        <v>10.614079851189301</v>
      </c>
      <c r="N892" s="5">
        <f t="shared" ca="1" si="183"/>
        <v>1.1434704692804873</v>
      </c>
      <c r="O892" s="5">
        <f t="shared" ca="1" si="184"/>
        <v>4.8002276894771132</v>
      </c>
      <c r="P892" s="5">
        <f t="shared" ca="1" si="185"/>
        <v>634.16316920215172</v>
      </c>
      <c r="Q892" s="5">
        <f ca="1">P892+((ABS(K892)/MAX(((F892)+(G892)*(L892))*(L892),
            0.000001))^2)/(2*'1D'!$I$5)</f>
        <v>635.33759253909477</v>
      </c>
      <c r="R892" s="5">
        <f ca="1">((ABS(K892)*'1D'!$D$6)/(MAX(((F892)+(G892)*(L892))*(L892),
            0.000001)*MAX(((((F892)+(G892)*(L892))*(L892))/MAX((F892)+2*(L892)*SQRT(1+(G892)^2),
                    0.000001))^(2/3),
            0.000001)))^2</f>
        <v>4.3358367565141456E-3</v>
      </c>
      <c r="S892" s="5">
        <f ca="1">ABS(ABS(K892)/MAX(((F892)+(G892)*(L892))*(L892),
        0.000001))/SQRT('1D'!$I$5*MAX((((F892)+(G892)*(L892))*(L892))/MAX((F892)+2*(G892)*(L892),
            0.000001),
        0.000001))</f>
        <v>1.0727235886044055</v>
      </c>
      <c r="T892" s="5">
        <f ca="1">((F892)*(L892)^2)/2+(G892)*(L892)^3/3+(ABS(K892)^2)/('1D'!$I$5*MAX(((F892)+(G892)*(L892))*(L892),
        0.000001))</f>
        <v>35.763412605541333</v>
      </c>
      <c r="U892" s="5">
        <f ca="1">IF($A$2=0,
    0,
    IFERROR(Q891-(((R891+R892)/2)*J892)-(IF(O891&gt;O892,
                '1D'!$D$8*((O891^2-O892^2)/(2*'1D'!$I$5)),
                '1D'!$D$9*((O892^2-O891^2)/(2*'1D'!$I$5)))+('1D'!$D$10*(ABS(I892)/90)*(MAX(O891^2,
                        O892^2)/(2*'1D'!$I$5))))-Q892,
        0))</f>
        <v>-3.8358367564796936E-3</v>
      </c>
      <c r="V892" s="5">
        <f ca="1">IF($A$2=0,
    1,
    IF(IFERROR(V891,
            0)=0,
        0,
        IFERROR(IF(ROUND(S892,
                    3)=1,
                1,
                IF(AND(ABS(U892)&lt;'1D'!$D$19,
                        S892&gt;1),
                    1,
                    0)),
            0)))</f>
        <v>0</v>
      </c>
      <c r="W892" s="5">
        <f ca="1">IF($A$2=0,
    MAX(MAX('1D'!$D$16,
            MAX('1D'!$D$16,
                POWER((ABS(K892)^2)/('1D'!$I$5*MAX(F892,
                            0.1)^2),
                    1/3))),
        IFERROR(W1396,
            MAX(MAX('1D'!$D$16,
                    MAX('1D'!$D$16,
                        POWER((ABS(K892)^2)/('1D'!$I$5*MAX(F892,
                                    0.1)^2),
                            1/3))),
                ($L$2)-E1396))),
    IF(IFERROR(AG893,
            0)=0,
        MAX(MAX('1D'!$D$16,
                MAX('1D'!$D$16,
                    POWER((ABS(K892)^2)/('1D'!$I$5*MAX(F892,
                                0.1)^2),
                        1/3))),
            IFERROR(W1396,
                MAX(MAX('1D'!$D$16,
                        MAX('1D'!$D$16,
                            POWER((ABS(K892)^2)/('1D'!$I$5*MAX(F892,
                                        0.1)^2),
                                1/3))),
                    ($L$2)-E1396))),
        IF(IFERROR(W892,
                0)=0,
            MAX(MAX('1D'!$D$16,
                    MAX('1D'!$D$16,
                        POWER((ABS(K892)^2)/('1D'!$I$5*MAX(F892,
                                    0.1)^2),
                            1/3))),
                IFERROR(W1396,
                    MAX(MAX('1D'!$D$16,
                            MAX('1D'!$D$16,
                                POWER((ABS(K892)^2)/('1D'!$I$5*MAX(F892,
                                            0.1)^2),
                                    1/3))),
                        ($L$2)-E1396))),
            IF(OR(IFERROR(AD892,
                        0)&gt;=1,
                    IFERROR(AD893,
                        0)&gt;=1),
                MAX('1D'!$D$16,
                    MAX('1D'!$D$16,
                        POWER((ABS(K892)^2)/('1D'!$I$5*MAX(F892,
                                    0.1)^2),
                            1/3))),
                IF(ABS(IFERROR(AF892,
                            0))&lt;'1D'!$D$19,
                    MAX(MAX('1D'!$D$16,
                            MAX('1D'!$D$16,
                                POWER((ABS(K892)^2)/('1D'!$I$5*MAX(F892,
                                            0.1)^2),
                                    1/3))),
                        IFERROR(W892,
                            0)),
                    MAX(MAX('1D'!$D$16,
                            MAX('1D'!$D$16,
                                POWER((ABS(K892)^2)/('1D'!$I$5*MAX(F892,
                                            0.1)^2),
                                    1/3))),
                        (IFERROR(W892,
                                0))+((IFERROR(AF892,
                                    0))*'1D'!$D$18)))))))</f>
        <v>2.1389677043987478</v>
      </c>
      <c r="X892" s="5">
        <f t="shared" ca="1" si="186"/>
        <v>11.122632062873489</v>
      </c>
      <c r="Y892" s="5">
        <f t="shared" ca="1" si="187"/>
        <v>1.1735290000551568</v>
      </c>
      <c r="Z892" s="5">
        <f t="shared" ca="1" si="188"/>
        <v>4.5807502857230418</v>
      </c>
      <c r="AA892" s="5">
        <f t="shared" ca="1" si="189"/>
        <v>634.26096770439869</v>
      </c>
      <c r="AB892" s="5">
        <f ca="1">AA892+((ABS(K892)/MAX(((F892)+(G892)*(W892))*(W892),
            0.000001))^2)/(2*'1D'!$I$5)</f>
        <v>635.33045155659806</v>
      </c>
      <c r="AC892" s="5">
        <f ca="1">((ABS(K892)*'1D'!$D$6)/(MAX(((F892)+(G892)*(W892))*(W892),
            0.000001)*MAX(((((F892)+(G892)*(W892))*(W892))/MAX((F892)+2*(W892)*SQRT(1+(G892)^2),
                    0.000001))^(2/3),
            0.000001)))^2</f>
        <v>3.8141460404132466E-3</v>
      </c>
      <c r="AD892" s="5">
        <f ca="1">ABS(ABS(K892)/MAX(((F892)+(G892)*(W892))*(W892),
        0.000001))/SQRT('1D'!$I$5*MAX((((F892)+(G892)*(W892))*(W892))/MAX((F892)+2*(G892)*(W892),
            0.000001),
        0.000001))</f>
        <v>1.0000000000000004</v>
      </c>
      <c r="AE892" s="5">
        <f ca="1">((F892)*(W892)^2)/2+(G892)*(W892)^3/3+(ABS(K892)^2)/('1D'!$I$5*MAX(((F892)+(G892)*(W892))*(W892),
        0.000001))</f>
        <v>35.686426155594638</v>
      </c>
      <c r="AF892" s="5">
        <f ca="1">IF($A$2=0,
    0,
    IFERROR(AB893+(((AC892+AC893)/2)*J893)+(IF(Z892&gt;Z893,
                '1D'!$D$8*((Z892^2-Z893^2)/(2*'1D'!$I$5)),
                '1D'!$D$9*((Z893^2-Z892^2)/(2*'1D'!$I$5)))+('1D'!$D$10*(ABS(I893)/90)*(MAX(Z892^2,
                        Z893^2)/(2*'1D'!$I$5))))-AB892,
        0))</f>
        <v>3.4157470064428708E-3</v>
      </c>
      <c r="AG892" s="5">
        <f ca="1">IF($A$2=0,
    1,
    IF(IFERROR(AG893,
            0)=0,
        0,
        IFERROR(IF(OR(ROUND(AD892,
                        3)&gt;=1,
                    AND(ABS(AF892)&lt;'1D'!$D$19,
                        AD892&lt;1)),
                1,
                0),
            0)))</f>
        <v>1</v>
      </c>
      <c r="AH892" s="5">
        <f ca="1">IFERROR(IF('1D'!V32="Supercritical",
        MAX('1D'!$D$16,
            IFERROR(L892,
                MAX('1D'!$D$16,
                    POWER((ABS(K892)^2)/('1D'!$I$5*MAX(F892,
                                0.1)^2),
                        1/3)))),
        IF('1D'!V32="Subcritical",
            MAX('1D'!$D$16,
                IFERROR(W892,
                    MAX('1D'!$D$16,
                        POWER((ABS(K892)^2)/('1D'!$I$5*MAX(F892,
                                    0.1)^2),
                            1/3)))),
            IF(IFERROR(T892,
                    -1E+99)&gt;=IFERROR(AE892,
                    -1E+99),
                MAX('1D'!$D$16,
                    IFERROR(L892,
                        MAX('1D'!$D$16,
                            POWER((ABS(K892)^2)/('1D'!$I$5*MAX(F892,
                                        0.1)^2),
                                1/3)))),
                MAX('1D'!$D$16,
                    IFERROR(W892,
                        MAX('1D'!$D$16,
                            POWER((ABS(K892)^2)/('1D'!$I$5*MAX(F892,
                                        0.1)^2),
                                1/3))))))),
    MAX('1D'!$D$16,
        POWER((ABS(K892)^2)/('1D'!$I$5*MAX(F892,
                    0.1)^2),
            1/3)))</f>
        <v>2.0411692021517887</v>
      </c>
      <c r="AI892" s="5">
        <f t="shared" ca="1" si="190"/>
        <v>634.16316920215172</v>
      </c>
      <c r="AJ892" s="5">
        <f ca="1">AI892+((ABS(K892)/MAX(((F892)+(G892)*(AH892))*(AH892),
            0.000001))^2)/(2*'1D'!$I$5)</f>
        <v>635.33759253909477</v>
      </c>
      <c r="AM892">
        <v>0</v>
      </c>
      <c r="AN892">
        <v>0</v>
      </c>
      <c r="AO892" s="5">
        <f t="shared" si="191"/>
        <v>0</v>
      </c>
      <c r="AP892" s="5">
        <f t="shared" si="195"/>
        <v>0</v>
      </c>
      <c r="AQ892" s="5">
        <f ca="1">ABS(ABS(K892)/MAX(((F892)+(G892)*(AH892))*(AH892),
        0.000001))/SQRT('1D'!$I$5*MAX((((F892)+(G892)*(AH892))*(AH892))/MAX((F892)+2*(G892)*(AH892),
            0.000001),
        0.000001))</f>
        <v>1.0727235886044055</v>
      </c>
      <c r="AR892" s="5" t="str">
        <f t="shared" ca="1" si="192"/>
        <v>Supercritical</v>
      </c>
      <c r="AS892" s="5">
        <f ca="1">((ABS(K892)*'1D'!$D$6)/(MAX(((F892)+(G892)*(AH892))*(AH892),
            0.000001)*MAX(((((F892)+(G892)*(AH892))*(AH892))/MAX((F892)+2*(AH892)*SQRT(1+(G892)^2),
                    0.000001))^(2/3),
            0.000001)))^2</f>
        <v>4.3358367565141456E-3</v>
      </c>
    </row>
    <row r="893" spans="1:45" x14ac:dyDescent="0.35">
      <c r="A893">
        <v>884</v>
      </c>
      <c r="B893">
        <v>882.99599999999998</v>
      </c>
      <c r="C893">
        <v>616086.23800000001</v>
      </c>
      <c r="D893">
        <v>3097123.952</v>
      </c>
      <c r="E893">
        <v>632.12149999999997</v>
      </c>
      <c r="F893">
        <v>5.2</v>
      </c>
      <c r="G893">
        <v>0</v>
      </c>
      <c r="H893" t="s">
        <v>176</v>
      </c>
      <c r="I893">
        <v>5.7000000000000002E-2</v>
      </c>
      <c r="J893" s="5">
        <f t="shared" si="193"/>
        <v>1</v>
      </c>
      <c r="K893" s="5">
        <f t="shared" ca="1" si="194"/>
        <v>50.95</v>
      </c>
      <c r="L893" s="5">
        <f ca="1">IF($A$2=0,
    IFERROR(L892,
        MAX('1D'!$D$16,
            POWER((ABS(K893)^2)/('1D'!$I$5*MAX(F893,
                        0.1)^2),
                1/3))),
    IF(IFERROR(V892,
            0)=0,
        IFERROR(L892,
            MAX('1D'!$D$16,
                POWER((ABS(K893)^2)/('1D'!$I$5*MAX(F893,
                            0.1)^2),
                    1/3))),
        IF(OR(IFERROR(L893,
                    0)=0,
                IFERROR(S892,
                    0)&lt;1,
                IFERROR(S893,
                    0)&lt;1),
            MAX('1D'!$D$16,
                POWER((ABS(K893)^2)/('1D'!$I$5*MAX(F893,
                            0.1)^2),
                    1/3)),
            IF(IFERROR(U893,
                    0)&gt;0,
                MAX('1D'!$D$16,
                    IFERROR(L893,
                        0)+((IFERROR(U893,
                                0))*'1D'!$D$18*IF((IFERROR(S893,
                                    0))&lt;1,
                            1,
                            -1))),
                IF(IFERROR(U893,
                        0)&lt;0,
                    IF(ABS((MAX('1D'!$D$16,
                                    POWER((ABS(K893)^2)/('1D'!$I$5*MAX(F893,
                                                0.1)^2),
                                        1/3)))-IFERROR(L893,
                                0))&gt;'1D'!$D$19,
                        MAX('1D'!$D$16,
                            IF((MAX('1D'!$D$16,
                                        POWER((ABS(K893)^2)/('1D'!$I$5*MAX(F893,
                                                    0.1)^2),
                                            1/3)))&gt;IFERROR(L893,
                                    0),
                                MIN((MAX('1D'!$D$16,
                                            POWER((ABS(K893)^2)/('1D'!$I$5*MAX(F893,
                                                        0.1)^2),
                                                1/3))),
                                    IFERROR(L893,
                                        0)+(MIN(ABS(IFERROR(U893,
                                                    0))*'1D'!$D$18,
                                            ABS((MAX('1D'!$D$16,
                                                        POWER((ABS(K893)^2)/('1D'!$I$5*MAX(F893,
                                                                    0.1)^2),
                                                            1/3)))-IFERROR(L893,
                                                    0))))),
                                MAX((MAX('1D'!$D$16,
                                            POWER((ABS(K893)^2)/('1D'!$I$5*MAX(F893,
                                                        0.1)^2),
                                                1/3))),
                                    IFERROR(L893,
                                        0)-(MIN(ABS(IFERROR(U893,
                                                    0))*'1D'!$D$18,
                                            ABS((MAX('1D'!$D$16,
                                                        POWER((ABS(K893)^2)/('1D'!$I$5*MAX(F893,
                                                                    0.1)^2),
                                                            1/3)))-IFERROR(L893,
                                                    0))))))),
                        MAX('1D'!$D$16,
                            POWER((ABS(K893)^2)/('1D'!$I$5*MAX(F893,
                                        0.1)^2),
                                1/3))),
                    MAX('1D'!$D$16,
                        IFERROR(L893,
                            0)))))))</f>
        <v>2.0411692021517887</v>
      </c>
      <c r="M893" s="5">
        <f t="shared" ca="1" si="182"/>
        <v>10.614079851189301</v>
      </c>
      <c r="N893" s="5">
        <f t="shared" ca="1" si="183"/>
        <v>1.1434704692804873</v>
      </c>
      <c r="O893" s="5">
        <f t="shared" ca="1" si="184"/>
        <v>4.8002276894771132</v>
      </c>
      <c r="P893" s="5">
        <f t="shared" ca="1" si="185"/>
        <v>634.16266920215173</v>
      </c>
      <c r="Q893" s="5">
        <f ca="1">P893+((ABS(K893)/MAX(((F893)+(G893)*(L893))*(L893),
            0.000001))^2)/(2*'1D'!$I$5)</f>
        <v>635.33709253909478</v>
      </c>
      <c r="R893" s="5">
        <f ca="1">((ABS(K893)*'1D'!$D$6)/(MAX(((F893)+(G893)*(L893))*(L893),
            0.000001)*MAX(((((F893)+(G893)*(L893))*(L893))/MAX((F893)+2*(L893)*SQRT(1+(G893)^2),
                    0.000001))^(2/3),
            0.000001)))^2</f>
        <v>4.3358367565141456E-3</v>
      </c>
      <c r="S893" s="5">
        <f ca="1">ABS(ABS(K893)/MAX(((F893)+(G893)*(L893))*(L893),
        0.000001))/SQRT('1D'!$I$5*MAX((((F893)+(G893)*(L893))*(L893))/MAX((F893)+2*(G893)*(L893),
            0.000001),
        0.000001))</f>
        <v>1.0727235886044055</v>
      </c>
      <c r="T893" s="5">
        <f ca="1">((F893)*(L893)^2)/2+(G893)*(L893)^3/3+(ABS(K893)^2)/('1D'!$I$5*MAX(((F893)+(G893)*(L893))*(L893),
        0.000001))</f>
        <v>35.763412605541333</v>
      </c>
      <c r="U893" s="5">
        <f ca="1">IF($A$2=0,
    0,
    IFERROR(Q892-(((R892+R893)/2)*J893)-(IF(O892&gt;O893,
                '1D'!$D$8*((O892^2-O893^2)/(2*'1D'!$I$5)),
                '1D'!$D$9*((O893^2-O892^2)/(2*'1D'!$I$5)))+('1D'!$D$10*(ABS(I893)/90)*(MAX(O892^2,
                        O893^2)/(2*'1D'!$I$5))))-Q893,
        0))</f>
        <v>-3.9474069734524164E-3</v>
      </c>
      <c r="V893" s="5">
        <f ca="1">IF($A$2=0,
    1,
    IF(IFERROR(V892,
            0)=0,
        0,
        IFERROR(IF(ROUND(S893,
                    3)=1,
                1,
                IF(AND(ABS(U893)&lt;'1D'!$D$19,
                        S893&gt;1),
                    1,
                    0)),
            0)))</f>
        <v>0</v>
      </c>
      <c r="W893" s="5">
        <f ca="1">IF($A$2=0,
    MAX(MAX('1D'!$D$16,
            MAX('1D'!$D$16,
                POWER((ABS(K893)^2)/('1D'!$I$5*MAX(F893,
                            0.1)^2),
                    1/3))),
        IFERROR(W1396,
            MAX(MAX('1D'!$D$16,
                    MAX('1D'!$D$16,
                        POWER((ABS(K893)^2)/('1D'!$I$5*MAX(F893,
                                    0.1)^2),
                            1/3))),
                ($L$2)-E1396))),
    IF(IFERROR(AG894,
            0)=0,
        MAX(MAX('1D'!$D$16,
                MAX('1D'!$D$16,
                    POWER((ABS(K893)^2)/('1D'!$I$5*MAX(F893,
                                0.1)^2),
                        1/3))),
            IFERROR(W1396,
                MAX(MAX('1D'!$D$16,
                        MAX('1D'!$D$16,
                            POWER((ABS(K893)^2)/('1D'!$I$5*MAX(F893,
                                        0.1)^2),
                                1/3))),
                    ($L$2)-E1396))),
        IF(IFERROR(W893,
                0)=0,
            MAX(MAX('1D'!$D$16,
                    MAX('1D'!$D$16,
                        POWER((ABS(K893)^2)/('1D'!$I$5*MAX(F893,
                                    0.1)^2),
                            1/3))),
                IFERROR(W1396,
                    MAX(MAX('1D'!$D$16,
                            MAX('1D'!$D$16,
                                POWER((ABS(K893)^2)/('1D'!$I$5*MAX(F893,
                                            0.1)^2),
                                    1/3))),
                        ($L$2)-E1396))),
            IF(OR(IFERROR(AD893,
                        0)&gt;=1,
                    IFERROR(AD894,
                        0)&gt;=1),
                MAX('1D'!$D$16,
                    MAX('1D'!$D$16,
                        POWER((ABS(K893)^2)/('1D'!$I$5*MAX(F893,
                                    0.1)^2),
                            1/3))),
                IF(ABS(IFERROR(AF893,
                            0))&lt;'1D'!$D$19,
                    MAX(MAX('1D'!$D$16,
                            MAX('1D'!$D$16,
                                POWER((ABS(K893)^2)/('1D'!$I$5*MAX(F893,
                                            0.1)^2),
                                    1/3))),
                        IFERROR(W893,
                            0)),
                    MAX(MAX('1D'!$D$16,
                            MAX('1D'!$D$16,
                                POWER((ABS(K893)^2)/('1D'!$I$5*MAX(F893,
                                            0.1)^2),
                                    1/3))),
                        (IFERROR(W893,
                                0))+((IFERROR(AF893,
                                    0))*'1D'!$D$18)))))))</f>
        <v>2.1389677043987478</v>
      </c>
      <c r="X893" s="5">
        <f t="shared" ca="1" si="186"/>
        <v>11.122632062873489</v>
      </c>
      <c r="Y893" s="5">
        <f t="shared" ca="1" si="187"/>
        <v>1.1735290000551568</v>
      </c>
      <c r="Z893" s="5">
        <f t="shared" ca="1" si="188"/>
        <v>4.5807502857230418</v>
      </c>
      <c r="AA893" s="5">
        <f t="shared" ca="1" si="189"/>
        <v>634.26046770439871</v>
      </c>
      <c r="AB893" s="5">
        <f ca="1">AA893+((ABS(K893)/MAX(((F893)+(G893)*(W893))*(W893),
            0.000001))^2)/(2*'1D'!$I$5)</f>
        <v>635.32995155659808</v>
      </c>
      <c r="AC893" s="5">
        <f ca="1">((ABS(K893)*'1D'!$D$6)/(MAX(((F893)+(G893)*(W893))*(W893),
            0.000001)*MAX(((((F893)+(G893)*(W893))*(W893))/MAX((F893)+2*(W893)*SQRT(1+(G893)^2),
                    0.000001))^(2/3),
            0.000001)))^2</f>
        <v>3.8141460404132466E-3</v>
      </c>
      <c r="AD893" s="5">
        <f ca="1">ABS(ABS(K893)/MAX(((F893)+(G893)*(W893))*(W893),
        0.000001))/SQRT('1D'!$I$5*MAX((((F893)+(G893)*(W893))*(W893))/MAX((F893)+2*(G893)*(W893),
            0.000001),
        0.000001))</f>
        <v>1.0000000000000004</v>
      </c>
      <c r="AE893" s="5">
        <f ca="1">((F893)*(W893)^2)/2+(G893)*(W893)^3/3+(ABS(K893)^2)/('1D'!$I$5*MAX(((F893)+(G893)*(W893))*(W893),
        0.000001))</f>
        <v>35.686426155594638</v>
      </c>
      <c r="AF893" s="5">
        <f ca="1">IF($A$2=0,
    0,
    IFERROR(AB894+(((AC893+AC894)/2)*J894)+(IF(Z893&gt;Z894,
                '1D'!$D$8*((Z893^2-Z894^2)/(2*'1D'!$I$5)),
                '1D'!$D$9*((Z894^2-Z893^2)/(2*'1D'!$I$5)))+('1D'!$D$10*(ABS(I894)/90)*(MAX(Z893^2,
                        Z894^2)/(2*'1D'!$I$5))))-AB893,
        0))</f>
        <v>3.4157470064428708E-3</v>
      </c>
      <c r="AG893" s="5">
        <f ca="1">IF($A$2=0,
    1,
    IF(IFERROR(AG894,
            0)=0,
        0,
        IFERROR(IF(OR(ROUND(AD893,
                        3)&gt;=1,
                    AND(ABS(AF893)&lt;'1D'!$D$19,
                        AD893&lt;1)),
                1,
                0),
            0)))</f>
        <v>1</v>
      </c>
      <c r="AH893" s="5">
        <f ca="1">IFERROR(IF('1D'!V32="Supercritical",
        MAX('1D'!$D$16,
            IFERROR(L893,
                MAX('1D'!$D$16,
                    POWER((ABS(K893)^2)/('1D'!$I$5*MAX(F893,
                                0.1)^2),
                        1/3)))),
        IF('1D'!V32="Subcritical",
            MAX('1D'!$D$16,
                IFERROR(W893,
                    MAX('1D'!$D$16,
                        POWER((ABS(K893)^2)/('1D'!$I$5*MAX(F893,
                                    0.1)^2),
                            1/3)))),
            IF(IFERROR(T893,
                    -1E+99)&gt;=IFERROR(AE893,
                    -1E+99),
                MAX('1D'!$D$16,
                    IFERROR(L893,
                        MAX('1D'!$D$16,
                            POWER((ABS(K893)^2)/('1D'!$I$5*MAX(F893,
                                        0.1)^2),
                                1/3)))),
                MAX('1D'!$D$16,
                    IFERROR(W893,
                        MAX('1D'!$D$16,
                            POWER((ABS(K893)^2)/('1D'!$I$5*MAX(F893,
                                        0.1)^2),
                                1/3))))))),
    MAX('1D'!$D$16,
        POWER((ABS(K893)^2)/('1D'!$I$5*MAX(F893,
                    0.1)^2),
            1/3)))</f>
        <v>2.0411692021517887</v>
      </c>
      <c r="AI893" s="5">
        <f t="shared" ca="1" si="190"/>
        <v>634.16266920215173</v>
      </c>
      <c r="AJ893" s="5">
        <f ca="1">AI893+((ABS(K893)/MAX(((F893)+(G893)*(AH893))*(AH893),
            0.000001))^2)/(2*'1D'!$I$5)</f>
        <v>635.33709253909478</v>
      </c>
      <c r="AM893">
        <v>0</v>
      </c>
      <c r="AN893">
        <v>0</v>
      </c>
      <c r="AO893" s="5">
        <f t="shared" si="191"/>
        <v>0</v>
      </c>
      <c r="AP893" s="5">
        <f t="shared" si="195"/>
        <v>0</v>
      </c>
      <c r="AQ893" s="5">
        <f ca="1">ABS(ABS(K893)/MAX(((F893)+(G893)*(AH893))*(AH893),
        0.000001))/SQRT('1D'!$I$5*MAX((((F893)+(G893)*(AH893))*(AH893))/MAX((F893)+2*(G893)*(AH893),
            0.000001),
        0.000001))</f>
        <v>1.0727235886044055</v>
      </c>
      <c r="AR893" s="5" t="str">
        <f t="shared" ca="1" si="192"/>
        <v>Supercritical</v>
      </c>
      <c r="AS893" s="5">
        <f ca="1">((ABS(K893)*'1D'!$D$6)/(MAX(((F893)+(G893)*(AH893))*(AH893),
            0.000001)*MAX(((((F893)+(G893)*(AH893))*(AH893))/MAX((F893)+2*(AH893)*SQRT(1+(G893)^2),
                    0.000001))^(2/3),
            0.000001)))^2</f>
        <v>4.3358367565141456E-3</v>
      </c>
    </row>
    <row r="894" spans="1:45" x14ac:dyDescent="0.35">
      <c r="A894">
        <v>885</v>
      </c>
      <c r="B894">
        <v>883.99599999999998</v>
      </c>
      <c r="C894">
        <v>616086.19499999995</v>
      </c>
      <c r="D894">
        <v>3097122.9530000002</v>
      </c>
      <c r="E894">
        <v>632.12099999999998</v>
      </c>
      <c r="F894">
        <v>5.2</v>
      </c>
      <c r="G894">
        <v>0</v>
      </c>
      <c r="H894" t="s">
        <v>176</v>
      </c>
      <c r="I894">
        <v>5.7000000000000002E-2</v>
      </c>
      <c r="J894" s="5">
        <f t="shared" si="193"/>
        <v>1</v>
      </c>
      <c r="K894" s="5">
        <f t="shared" ca="1" si="194"/>
        <v>50.95</v>
      </c>
      <c r="L894" s="5">
        <f ca="1">IF($A$2=0,
    IFERROR(L893,
        MAX('1D'!$D$16,
            POWER((ABS(K894)^2)/('1D'!$I$5*MAX(F894,
                        0.1)^2),
                1/3))),
    IF(IFERROR(V893,
            0)=0,
        IFERROR(L893,
            MAX('1D'!$D$16,
                POWER((ABS(K894)^2)/('1D'!$I$5*MAX(F894,
                            0.1)^2),
                    1/3))),
        IF(OR(IFERROR(L894,
                    0)=0,
                IFERROR(S893,
                    0)&lt;1,
                IFERROR(S894,
                    0)&lt;1),
            MAX('1D'!$D$16,
                POWER((ABS(K894)^2)/('1D'!$I$5*MAX(F894,
                            0.1)^2),
                    1/3)),
            IF(IFERROR(U894,
                    0)&gt;0,
                MAX('1D'!$D$16,
                    IFERROR(L894,
                        0)+((IFERROR(U894,
                                0))*'1D'!$D$18*IF((IFERROR(S894,
                                    0))&lt;1,
                            1,
                            -1))),
                IF(IFERROR(U894,
                        0)&lt;0,
                    IF(ABS((MAX('1D'!$D$16,
                                    POWER((ABS(K894)^2)/('1D'!$I$5*MAX(F894,
                                                0.1)^2),
                                        1/3)))-IFERROR(L894,
                                0))&gt;'1D'!$D$19,
                        MAX('1D'!$D$16,
                            IF((MAX('1D'!$D$16,
                                        POWER((ABS(K894)^2)/('1D'!$I$5*MAX(F894,
                                                    0.1)^2),
                                            1/3)))&gt;IFERROR(L894,
                                    0),
                                MIN((MAX('1D'!$D$16,
                                            POWER((ABS(K894)^2)/('1D'!$I$5*MAX(F894,
                                                        0.1)^2),
                                                1/3))),
                                    IFERROR(L894,
                                        0)+(MIN(ABS(IFERROR(U894,
                                                    0))*'1D'!$D$18,
                                            ABS((MAX('1D'!$D$16,
                                                        POWER((ABS(K894)^2)/('1D'!$I$5*MAX(F894,
                                                                    0.1)^2),
                                                            1/3)))-IFERROR(L894,
                                                    0))))),
                                MAX((MAX('1D'!$D$16,
                                            POWER((ABS(K894)^2)/('1D'!$I$5*MAX(F894,
                                                        0.1)^2),
                                                1/3))),
                                    IFERROR(L894,
                                        0)-(MIN(ABS(IFERROR(U894,
                                                    0))*'1D'!$D$18,
                                            ABS((MAX('1D'!$D$16,
                                                        POWER((ABS(K894)^2)/('1D'!$I$5*MAX(F894,
                                                                    0.1)^2),
                                                            1/3)))-IFERROR(L894,
                                                    0))))))),
                        MAX('1D'!$D$16,
                            POWER((ABS(K894)^2)/('1D'!$I$5*MAX(F894,
                                        0.1)^2),
                                1/3))),
                    MAX('1D'!$D$16,
                        IFERROR(L894,
                            0)))))))</f>
        <v>2.0411692021517887</v>
      </c>
      <c r="M894" s="5">
        <f t="shared" ca="1" si="182"/>
        <v>10.614079851189301</v>
      </c>
      <c r="N894" s="5">
        <f t="shared" ca="1" si="183"/>
        <v>1.1434704692804873</v>
      </c>
      <c r="O894" s="5">
        <f t="shared" ca="1" si="184"/>
        <v>4.8002276894771132</v>
      </c>
      <c r="P894" s="5">
        <f t="shared" ca="1" si="185"/>
        <v>634.16216920215174</v>
      </c>
      <c r="Q894" s="5">
        <f ca="1">P894+((ABS(K894)/MAX(((F894)+(G894)*(L894))*(L894),
            0.000001))^2)/(2*'1D'!$I$5)</f>
        <v>635.3365925390948</v>
      </c>
      <c r="R894" s="5">
        <f ca="1">((ABS(K894)*'1D'!$D$6)/(MAX(((F894)+(G894)*(L894))*(L894),
            0.000001)*MAX(((((F894)+(G894)*(L894))*(L894))/MAX((F894)+2*(L894)*SQRT(1+(G894)^2),
                    0.000001))^(2/3),
            0.000001)))^2</f>
        <v>4.3358367565141456E-3</v>
      </c>
      <c r="S894" s="5">
        <f ca="1">ABS(ABS(K894)/MAX(((F894)+(G894)*(L894))*(L894),
        0.000001))/SQRT('1D'!$I$5*MAX((((F894)+(G894)*(L894))*(L894))/MAX((F894)+2*(G894)*(L894),
            0.000001),
        0.000001))</f>
        <v>1.0727235886044055</v>
      </c>
      <c r="T894" s="5">
        <f ca="1">((F894)*(L894)^2)/2+(G894)*(L894)^3/3+(ABS(K894)^2)/('1D'!$I$5*MAX(((F894)+(G894)*(L894))*(L894),
        0.000001))</f>
        <v>35.763412605541333</v>
      </c>
      <c r="U894" s="5">
        <f ca="1">IF($A$2=0,
    0,
    IFERROR(Q893-(((R893+R894)/2)*J894)-(IF(O893&gt;O894,
                '1D'!$D$8*((O893^2-O894^2)/(2*'1D'!$I$5)),
                '1D'!$D$9*((O894^2-O893^2)/(2*'1D'!$I$5)))+('1D'!$D$10*(ABS(I894)/90)*(MAX(O893^2,
                        O894^2)/(2*'1D'!$I$5))))-Q894,
        0))</f>
        <v>-3.9474069734524164E-3</v>
      </c>
      <c r="V894" s="5">
        <f ca="1">IF($A$2=0,
    1,
    IF(IFERROR(V893,
            0)=0,
        0,
        IFERROR(IF(ROUND(S894,
                    3)=1,
                1,
                IF(AND(ABS(U894)&lt;'1D'!$D$19,
                        S894&gt;1),
                    1,
                    0)),
            0)))</f>
        <v>0</v>
      </c>
      <c r="W894" s="5">
        <f ca="1">IF($A$2=0,
    MAX(MAX('1D'!$D$16,
            MAX('1D'!$D$16,
                POWER((ABS(K894)^2)/('1D'!$I$5*MAX(F894,
                            0.1)^2),
                    1/3))),
        IFERROR(W1396,
            MAX(MAX('1D'!$D$16,
                    MAX('1D'!$D$16,
                        POWER((ABS(K894)^2)/('1D'!$I$5*MAX(F894,
                                    0.1)^2),
                            1/3))),
                ($L$2)-E1396))),
    IF(IFERROR(AG895,
            0)=0,
        MAX(MAX('1D'!$D$16,
                MAX('1D'!$D$16,
                    POWER((ABS(K894)^2)/('1D'!$I$5*MAX(F894,
                                0.1)^2),
                        1/3))),
            IFERROR(W1396,
                MAX(MAX('1D'!$D$16,
                        MAX('1D'!$D$16,
                            POWER((ABS(K894)^2)/('1D'!$I$5*MAX(F894,
                                        0.1)^2),
                                1/3))),
                    ($L$2)-E1396))),
        IF(IFERROR(W894,
                0)=0,
            MAX(MAX('1D'!$D$16,
                    MAX('1D'!$D$16,
                        POWER((ABS(K894)^2)/('1D'!$I$5*MAX(F894,
                                    0.1)^2),
                            1/3))),
                IFERROR(W1396,
                    MAX(MAX('1D'!$D$16,
                            MAX('1D'!$D$16,
                                POWER((ABS(K894)^2)/('1D'!$I$5*MAX(F894,
                                            0.1)^2),
                                    1/3))),
                        ($L$2)-E1396))),
            IF(OR(IFERROR(AD894,
                        0)&gt;=1,
                    IFERROR(AD895,
                        0)&gt;=1),
                MAX('1D'!$D$16,
                    MAX('1D'!$D$16,
                        POWER((ABS(K894)^2)/('1D'!$I$5*MAX(F894,
                                    0.1)^2),
                            1/3))),
                IF(ABS(IFERROR(AF894,
                            0))&lt;'1D'!$D$19,
                    MAX(MAX('1D'!$D$16,
                            MAX('1D'!$D$16,
                                POWER((ABS(K894)^2)/('1D'!$I$5*MAX(F894,
                                            0.1)^2),
                                    1/3))),
                        IFERROR(W894,
                            0)),
                    MAX(MAX('1D'!$D$16,
                            MAX('1D'!$D$16,
                                POWER((ABS(K894)^2)/('1D'!$I$5*MAX(F894,
                                            0.1)^2),
                                    1/3))),
                        (IFERROR(W894,
                                0))+((IFERROR(AF894,
                                    0))*'1D'!$D$18)))))))</f>
        <v>2.1389677043987478</v>
      </c>
      <c r="X894" s="5">
        <f t="shared" ca="1" si="186"/>
        <v>11.122632062873489</v>
      </c>
      <c r="Y894" s="5">
        <f t="shared" ca="1" si="187"/>
        <v>1.1735290000551568</v>
      </c>
      <c r="Z894" s="5">
        <f t="shared" ca="1" si="188"/>
        <v>4.5807502857230418</v>
      </c>
      <c r="AA894" s="5">
        <f t="shared" ca="1" si="189"/>
        <v>634.25996770439872</v>
      </c>
      <c r="AB894" s="5">
        <f ca="1">AA894+((ABS(K894)/MAX(((F894)+(G894)*(W894))*(W894),
            0.000001))^2)/(2*'1D'!$I$5)</f>
        <v>635.32945155659809</v>
      </c>
      <c r="AC894" s="5">
        <f ca="1">((ABS(K894)*'1D'!$D$6)/(MAX(((F894)+(G894)*(W894))*(W894),
            0.000001)*MAX(((((F894)+(G894)*(W894))*(W894))/MAX((F894)+2*(W894)*SQRT(1+(G894)^2),
                    0.000001))^(2/3),
            0.000001)))^2</f>
        <v>3.8141460404132466E-3</v>
      </c>
      <c r="AD894" s="5">
        <f ca="1">ABS(ABS(K894)/MAX(((F894)+(G894)*(W894))*(W894),
        0.000001))/SQRT('1D'!$I$5*MAX((((F894)+(G894)*(W894))*(W894))/MAX((F894)+2*(G894)*(W894),
            0.000001),
        0.000001))</f>
        <v>1.0000000000000004</v>
      </c>
      <c r="AE894" s="5">
        <f ca="1">((F894)*(W894)^2)/2+(G894)*(W894)^3/3+(ABS(K894)^2)/('1D'!$I$5*MAX(((F894)+(G894)*(W894))*(W894),
        0.000001))</f>
        <v>35.686426155594638</v>
      </c>
      <c r="AF894" s="5">
        <f ca="1">IF($A$2=0,
    0,
    IFERROR(AB895+(((AC894+AC895)/2)*J895)+(IF(Z894&gt;Z895,
                '1D'!$D$8*((Z894^2-Z895^2)/(2*'1D'!$I$5)),
                '1D'!$D$9*((Z895^2-Z894^2)/(2*'1D'!$I$5)))+('1D'!$D$10*(ABS(I895)/90)*(MAX(Z894^2,
                        Z895^2)/(2*'1D'!$I$5))))-AB894,
        0))</f>
        <v>3.3141460404522149E-3</v>
      </c>
      <c r="AG894" s="5">
        <f ca="1">IF($A$2=0,
    1,
    IF(IFERROR(AG895,
            0)=0,
        0,
        IFERROR(IF(OR(ROUND(AD894,
                        3)&gt;=1,
                    AND(ABS(AF894)&lt;'1D'!$D$19,
                        AD894&lt;1)),
                1,
                0),
            0)))</f>
        <v>1</v>
      </c>
      <c r="AH894" s="5">
        <f ca="1">IFERROR(IF('1D'!V32="Supercritical",
        MAX('1D'!$D$16,
            IFERROR(L894,
                MAX('1D'!$D$16,
                    POWER((ABS(K894)^2)/('1D'!$I$5*MAX(F894,
                                0.1)^2),
                        1/3)))),
        IF('1D'!V32="Subcritical",
            MAX('1D'!$D$16,
                IFERROR(W894,
                    MAX('1D'!$D$16,
                        POWER((ABS(K894)^2)/('1D'!$I$5*MAX(F894,
                                    0.1)^2),
                            1/3)))),
            IF(IFERROR(T894,
                    -1E+99)&gt;=IFERROR(AE894,
                    -1E+99),
                MAX('1D'!$D$16,
                    IFERROR(L894,
                        MAX('1D'!$D$16,
                            POWER((ABS(K894)^2)/('1D'!$I$5*MAX(F894,
                                        0.1)^2),
                                1/3)))),
                MAX('1D'!$D$16,
                    IFERROR(W894,
                        MAX('1D'!$D$16,
                            POWER((ABS(K894)^2)/('1D'!$I$5*MAX(F894,
                                        0.1)^2),
                                1/3))))))),
    MAX('1D'!$D$16,
        POWER((ABS(K894)^2)/('1D'!$I$5*MAX(F894,
                    0.1)^2),
            1/3)))</f>
        <v>2.0411692021517887</v>
      </c>
      <c r="AI894" s="5">
        <f t="shared" ca="1" si="190"/>
        <v>634.16216920215174</v>
      </c>
      <c r="AJ894" s="5">
        <f ca="1">AI894+((ABS(K894)/MAX(((F894)+(G894)*(AH894))*(AH894),
            0.000001))^2)/(2*'1D'!$I$5)</f>
        <v>635.3365925390948</v>
      </c>
      <c r="AM894">
        <v>0</v>
      </c>
      <c r="AN894">
        <v>0</v>
      </c>
      <c r="AO894" s="5">
        <f t="shared" si="191"/>
        <v>0</v>
      </c>
      <c r="AP894" s="5">
        <f t="shared" si="195"/>
        <v>0</v>
      </c>
      <c r="AQ894" s="5">
        <f ca="1">ABS(ABS(K894)/MAX(((F894)+(G894)*(AH894))*(AH894),
        0.000001))/SQRT('1D'!$I$5*MAX((((F894)+(G894)*(AH894))*(AH894))/MAX((F894)+2*(G894)*(AH894),
            0.000001),
        0.000001))</f>
        <v>1.0727235886044055</v>
      </c>
      <c r="AR894" s="5" t="str">
        <f t="shared" ca="1" si="192"/>
        <v>Supercritical</v>
      </c>
      <c r="AS894" s="5">
        <f ca="1">((ABS(K894)*'1D'!$D$6)/(MAX(((F894)+(G894)*(AH894))*(AH894),
            0.000001)*MAX(((((F894)+(G894)*(AH894))*(AH894))/MAX((F894)+2*(AH894)*SQRT(1+(G894)^2),
                    0.000001))^(2/3),
            0.000001)))^2</f>
        <v>4.3358367565141456E-3</v>
      </c>
    </row>
    <row r="895" spans="1:45" x14ac:dyDescent="0.35">
      <c r="A895">
        <v>886</v>
      </c>
      <c r="B895">
        <v>884.99599999999998</v>
      </c>
      <c r="C895">
        <v>616086.15300000005</v>
      </c>
      <c r="D895">
        <v>3097121.9539999999</v>
      </c>
      <c r="E895">
        <v>632.12049999999999</v>
      </c>
      <c r="F895">
        <v>5.2</v>
      </c>
      <c r="G895">
        <v>0</v>
      </c>
      <c r="H895" t="s">
        <v>176</v>
      </c>
      <c r="I895">
        <v>0</v>
      </c>
      <c r="J895" s="5">
        <f t="shared" si="193"/>
        <v>1</v>
      </c>
      <c r="K895" s="5">
        <f t="shared" ca="1" si="194"/>
        <v>50.95</v>
      </c>
      <c r="L895" s="5">
        <f ca="1">IF($A$2=0,
    IFERROR(L894,
        MAX('1D'!$D$16,
            POWER((ABS(K895)^2)/('1D'!$I$5*MAX(F895,
                        0.1)^2),
                1/3))),
    IF(IFERROR(V894,
            0)=0,
        IFERROR(L894,
            MAX('1D'!$D$16,
                POWER((ABS(K895)^2)/('1D'!$I$5*MAX(F895,
                            0.1)^2),
                    1/3))),
        IF(OR(IFERROR(L895,
                    0)=0,
                IFERROR(S894,
                    0)&lt;1,
                IFERROR(S895,
                    0)&lt;1),
            MAX('1D'!$D$16,
                POWER((ABS(K895)^2)/('1D'!$I$5*MAX(F895,
                            0.1)^2),
                    1/3)),
            IF(IFERROR(U895,
                    0)&gt;0,
                MAX('1D'!$D$16,
                    IFERROR(L895,
                        0)+((IFERROR(U895,
                                0))*'1D'!$D$18*IF((IFERROR(S895,
                                    0))&lt;1,
                            1,
                            -1))),
                IF(IFERROR(U895,
                        0)&lt;0,
                    IF(ABS((MAX('1D'!$D$16,
                                    POWER((ABS(K895)^2)/('1D'!$I$5*MAX(F895,
                                                0.1)^2),
                                        1/3)))-IFERROR(L895,
                                0))&gt;'1D'!$D$19,
                        MAX('1D'!$D$16,
                            IF((MAX('1D'!$D$16,
                                        POWER((ABS(K895)^2)/('1D'!$I$5*MAX(F895,
                                                    0.1)^2),
                                            1/3)))&gt;IFERROR(L895,
                                    0),
                                MIN((MAX('1D'!$D$16,
                                            POWER((ABS(K895)^2)/('1D'!$I$5*MAX(F895,
                                                        0.1)^2),
                                                1/3))),
                                    IFERROR(L895,
                                        0)+(MIN(ABS(IFERROR(U895,
                                                    0))*'1D'!$D$18,
                                            ABS((MAX('1D'!$D$16,
                                                        POWER((ABS(K895)^2)/('1D'!$I$5*MAX(F895,
                                                                    0.1)^2),
                                                            1/3)))-IFERROR(L895,
                                                    0))))),
                                MAX((MAX('1D'!$D$16,
                                            POWER((ABS(K895)^2)/('1D'!$I$5*MAX(F895,
                                                        0.1)^2),
                                                1/3))),
                                    IFERROR(L895,
                                        0)-(MIN(ABS(IFERROR(U895,
                                                    0))*'1D'!$D$18,
                                            ABS((MAX('1D'!$D$16,
                                                        POWER((ABS(K895)^2)/('1D'!$I$5*MAX(F895,
                                                                    0.1)^2),
                                                            1/3)))-IFERROR(L895,
                                                    0))))))),
                        MAX('1D'!$D$16,
                            POWER((ABS(K895)^2)/('1D'!$I$5*MAX(F895,
                                        0.1)^2),
                                1/3))),
                    MAX('1D'!$D$16,
                        IFERROR(L895,
                            0)))))))</f>
        <v>2.0411692021517887</v>
      </c>
      <c r="M895" s="5">
        <f t="shared" ca="1" si="182"/>
        <v>10.614079851189301</v>
      </c>
      <c r="N895" s="5">
        <f t="shared" ca="1" si="183"/>
        <v>1.1434704692804873</v>
      </c>
      <c r="O895" s="5">
        <f t="shared" ca="1" si="184"/>
        <v>4.8002276894771132</v>
      </c>
      <c r="P895" s="5">
        <f t="shared" ca="1" si="185"/>
        <v>634.16166920215176</v>
      </c>
      <c r="Q895" s="5">
        <f ca="1">P895+((ABS(K895)/MAX(((F895)+(G895)*(L895))*(L895),
            0.000001))^2)/(2*'1D'!$I$5)</f>
        <v>635.33609253909481</v>
      </c>
      <c r="R895" s="5">
        <f ca="1">((ABS(K895)*'1D'!$D$6)/(MAX(((F895)+(G895)*(L895))*(L895),
            0.000001)*MAX(((((F895)+(G895)*(L895))*(L895))/MAX((F895)+2*(L895)*SQRT(1+(G895)^2),
                    0.000001))^(2/3),
            0.000001)))^2</f>
        <v>4.3358367565141456E-3</v>
      </c>
      <c r="S895" s="5">
        <f ca="1">ABS(ABS(K895)/MAX(((F895)+(G895)*(L895))*(L895),
        0.000001))/SQRT('1D'!$I$5*MAX((((F895)+(G895)*(L895))*(L895))/MAX((F895)+2*(G895)*(L895),
            0.000001),
        0.000001))</f>
        <v>1.0727235886044055</v>
      </c>
      <c r="T895" s="5">
        <f ca="1">((F895)*(L895)^2)/2+(G895)*(L895)^3/3+(ABS(K895)^2)/('1D'!$I$5*MAX(((F895)+(G895)*(L895))*(L895),
        0.000001))</f>
        <v>35.763412605541333</v>
      </c>
      <c r="U895" s="5">
        <f ca="1">IF($A$2=0,
    0,
    IFERROR(Q894-(((R894+R895)/2)*J895)-(IF(O894&gt;O895,
                '1D'!$D$8*((O894^2-O895^2)/(2*'1D'!$I$5)),
                '1D'!$D$9*((O895^2-O894^2)/(2*'1D'!$I$5)))+('1D'!$D$10*(ABS(I895)/90)*(MAX(O894^2,
                        O895^2)/(2*'1D'!$I$5))))-Q895,
        0))</f>
        <v>-3.8358367564796936E-3</v>
      </c>
      <c r="V895" s="5">
        <f ca="1">IF($A$2=0,
    1,
    IF(IFERROR(V894,
            0)=0,
        0,
        IFERROR(IF(ROUND(S895,
                    3)=1,
                1,
                IF(AND(ABS(U895)&lt;'1D'!$D$19,
                        S895&gt;1),
                    1,
                    0)),
            0)))</f>
        <v>0</v>
      </c>
      <c r="W895" s="5">
        <f ca="1">IF($A$2=0,
    MAX(MAX('1D'!$D$16,
            MAX('1D'!$D$16,
                POWER((ABS(K895)^2)/('1D'!$I$5*MAX(F895,
                            0.1)^2),
                    1/3))),
        IFERROR(W1396,
            MAX(MAX('1D'!$D$16,
                    MAX('1D'!$D$16,
                        POWER((ABS(K895)^2)/('1D'!$I$5*MAX(F895,
                                    0.1)^2),
                            1/3))),
                ($L$2)-E1396))),
    IF(IFERROR(AG896,
            0)=0,
        MAX(MAX('1D'!$D$16,
                MAX('1D'!$D$16,
                    POWER((ABS(K895)^2)/('1D'!$I$5*MAX(F895,
                                0.1)^2),
                        1/3))),
            IFERROR(W1396,
                MAX(MAX('1D'!$D$16,
                        MAX('1D'!$D$16,
                            POWER((ABS(K895)^2)/('1D'!$I$5*MAX(F895,
                                        0.1)^2),
                                1/3))),
                    ($L$2)-E1396))),
        IF(IFERROR(W895,
                0)=0,
            MAX(MAX('1D'!$D$16,
                    MAX('1D'!$D$16,
                        POWER((ABS(K895)^2)/('1D'!$I$5*MAX(F895,
                                    0.1)^2),
                            1/3))),
                IFERROR(W1396,
                    MAX(MAX('1D'!$D$16,
                            MAX('1D'!$D$16,
                                POWER((ABS(K895)^2)/('1D'!$I$5*MAX(F895,
                                            0.1)^2),
                                    1/3))),
                        ($L$2)-E1396))),
            IF(OR(IFERROR(AD895,
                        0)&gt;=1,
                    IFERROR(AD896,
                        0)&gt;=1),
                MAX('1D'!$D$16,
                    MAX('1D'!$D$16,
                        POWER((ABS(K895)^2)/('1D'!$I$5*MAX(F895,
                                    0.1)^2),
                            1/3))),
                IF(ABS(IFERROR(AF895,
                            0))&lt;'1D'!$D$19,
                    MAX(MAX('1D'!$D$16,
                            MAX('1D'!$D$16,
                                POWER((ABS(K895)^2)/('1D'!$I$5*MAX(F895,
                                            0.1)^2),
                                    1/3))),
                        IFERROR(W895,
                            0)),
                    MAX(MAX('1D'!$D$16,
                            MAX('1D'!$D$16,
                                POWER((ABS(K895)^2)/('1D'!$I$5*MAX(F895,
                                            0.1)^2),
                                    1/3))),
                        (IFERROR(W895,
                                0))+((IFERROR(AF895,
                                    0))*'1D'!$D$18)))))))</f>
        <v>2.1389677043987478</v>
      </c>
      <c r="X895" s="5">
        <f t="shared" ca="1" si="186"/>
        <v>11.122632062873489</v>
      </c>
      <c r="Y895" s="5">
        <f t="shared" ca="1" si="187"/>
        <v>1.1735290000551568</v>
      </c>
      <c r="Z895" s="5">
        <f t="shared" ca="1" si="188"/>
        <v>4.5807502857230418</v>
      </c>
      <c r="AA895" s="5">
        <f t="shared" ca="1" si="189"/>
        <v>634.25946770439873</v>
      </c>
      <c r="AB895" s="5">
        <f ca="1">AA895+((ABS(K895)/MAX(((F895)+(G895)*(W895))*(W895),
            0.000001))^2)/(2*'1D'!$I$5)</f>
        <v>635.3289515565981</v>
      </c>
      <c r="AC895" s="5">
        <f ca="1">((ABS(K895)*'1D'!$D$6)/(MAX(((F895)+(G895)*(W895))*(W895),
            0.000001)*MAX(((((F895)+(G895)*(W895))*(W895))/MAX((F895)+2*(W895)*SQRT(1+(G895)^2),
                    0.000001))^(2/3),
            0.000001)))^2</f>
        <v>3.8141460404132466E-3</v>
      </c>
      <c r="AD895" s="5">
        <f ca="1">ABS(ABS(K895)/MAX(((F895)+(G895)*(W895))*(W895),
        0.000001))/SQRT('1D'!$I$5*MAX((((F895)+(G895)*(W895))*(W895))/MAX((F895)+2*(G895)*(W895),
            0.000001),
        0.000001))</f>
        <v>1.0000000000000004</v>
      </c>
      <c r="AE895" s="5">
        <f ca="1">((F895)*(W895)^2)/2+(G895)*(W895)^3/3+(ABS(K895)^2)/('1D'!$I$5*MAX(((F895)+(G895)*(W895))*(W895),
        0.000001))</f>
        <v>35.686426155594638</v>
      </c>
      <c r="AF895" s="5">
        <f ca="1">IF($A$2=0,
    0,
    IFERROR(AB896+(((AC895+AC896)/2)*J896)+(IF(Z895&gt;Z896,
                '1D'!$D$8*((Z895^2-Z896^2)/(2*'1D'!$I$5)),
                '1D'!$D$9*((Z896^2-Z895^2)/(2*'1D'!$I$5)))+('1D'!$D$10*(ABS(I896)/90)*(MAX(Z895^2,
                        Z896^2)/(2*'1D'!$I$5))))-AB895,
        0))</f>
        <v>3.3103318943403792E-3</v>
      </c>
      <c r="AG895" s="5">
        <f ca="1">IF($A$2=0,
    1,
    IF(IFERROR(AG896,
            0)=0,
        0,
        IFERROR(IF(OR(ROUND(AD895,
                        3)&gt;=1,
                    AND(ABS(AF895)&lt;'1D'!$D$19,
                        AD895&lt;1)),
                1,
                0),
            0)))</f>
        <v>1</v>
      </c>
      <c r="AH895" s="5">
        <f ca="1">IFERROR(IF('1D'!V32="Supercritical",
        MAX('1D'!$D$16,
            IFERROR(L895,
                MAX('1D'!$D$16,
                    POWER((ABS(K895)^2)/('1D'!$I$5*MAX(F895,
                                0.1)^2),
                        1/3)))),
        IF('1D'!V32="Subcritical",
            MAX('1D'!$D$16,
                IFERROR(W895,
                    MAX('1D'!$D$16,
                        POWER((ABS(K895)^2)/('1D'!$I$5*MAX(F895,
                                    0.1)^2),
                            1/3)))),
            IF(IFERROR(T895,
                    -1E+99)&gt;=IFERROR(AE895,
                    -1E+99),
                MAX('1D'!$D$16,
                    IFERROR(L895,
                        MAX('1D'!$D$16,
                            POWER((ABS(K895)^2)/('1D'!$I$5*MAX(F895,
                                        0.1)^2),
                                1/3)))),
                MAX('1D'!$D$16,
                    IFERROR(W895,
                        MAX('1D'!$D$16,
                            POWER((ABS(K895)^2)/('1D'!$I$5*MAX(F895,
                                        0.1)^2),
                                1/3))))))),
    MAX('1D'!$D$16,
        POWER((ABS(K895)^2)/('1D'!$I$5*MAX(F895,
                    0.1)^2),
            1/3)))</f>
        <v>2.0411692021517887</v>
      </c>
      <c r="AI895" s="5">
        <f t="shared" ca="1" si="190"/>
        <v>634.16166920215176</v>
      </c>
      <c r="AJ895" s="5">
        <f ca="1">AI895+((ABS(K895)/MAX(((F895)+(G895)*(AH895))*(AH895),
            0.000001))^2)/(2*'1D'!$I$5)</f>
        <v>635.33609253909481</v>
      </c>
      <c r="AM895">
        <v>0</v>
      </c>
      <c r="AN895">
        <v>0</v>
      </c>
      <c r="AO895" s="5">
        <f t="shared" si="191"/>
        <v>0</v>
      </c>
      <c r="AP895" s="5">
        <f t="shared" si="195"/>
        <v>0</v>
      </c>
      <c r="AQ895" s="5">
        <f ca="1">ABS(ABS(K895)/MAX(((F895)+(G895)*(AH895))*(AH895),
        0.000001))/SQRT('1D'!$I$5*MAX((((F895)+(G895)*(AH895))*(AH895))/MAX((F895)+2*(G895)*(AH895),
            0.000001),
        0.000001))</f>
        <v>1.0727235886044055</v>
      </c>
      <c r="AR895" s="5" t="str">
        <f t="shared" ca="1" si="192"/>
        <v>Supercritical</v>
      </c>
      <c r="AS895" s="5">
        <f ca="1">((ABS(K895)*'1D'!$D$6)/(MAX(((F895)+(G895)*(AH895))*(AH895),
            0.000001)*MAX(((((F895)+(G895)*(AH895))*(AH895))/MAX((F895)+2*(AH895)*SQRT(1+(G895)^2),
                    0.000001))^(2/3),
            0.000001)))^2</f>
        <v>4.3358367565141456E-3</v>
      </c>
    </row>
    <row r="896" spans="1:45" x14ac:dyDescent="0.35">
      <c r="A896">
        <v>887</v>
      </c>
      <c r="B896">
        <v>885.995</v>
      </c>
      <c r="C896">
        <v>616086.11100000003</v>
      </c>
      <c r="D896">
        <v>3097120.9550000001</v>
      </c>
      <c r="E896">
        <v>632.12</v>
      </c>
      <c r="F896">
        <v>5.2</v>
      </c>
      <c r="G896">
        <v>0</v>
      </c>
      <c r="H896" t="s">
        <v>176</v>
      </c>
      <c r="I896">
        <v>0</v>
      </c>
      <c r="J896" s="5">
        <f t="shared" si="193"/>
        <v>0.99900000000002365</v>
      </c>
      <c r="K896" s="5">
        <f t="shared" ca="1" si="194"/>
        <v>50.95</v>
      </c>
      <c r="L896" s="5">
        <f ca="1">IF($A$2=0,
    IFERROR(L895,
        MAX('1D'!$D$16,
            POWER((ABS(K896)^2)/('1D'!$I$5*MAX(F896,
                        0.1)^2),
                1/3))),
    IF(IFERROR(V895,
            0)=0,
        IFERROR(L895,
            MAX('1D'!$D$16,
                POWER((ABS(K896)^2)/('1D'!$I$5*MAX(F896,
                            0.1)^2),
                    1/3))),
        IF(OR(IFERROR(L896,
                    0)=0,
                IFERROR(S895,
                    0)&lt;1,
                IFERROR(S896,
                    0)&lt;1),
            MAX('1D'!$D$16,
                POWER((ABS(K896)^2)/('1D'!$I$5*MAX(F896,
                            0.1)^2),
                    1/3)),
            IF(IFERROR(U896,
                    0)&gt;0,
                MAX('1D'!$D$16,
                    IFERROR(L896,
                        0)+((IFERROR(U896,
                                0))*'1D'!$D$18*IF((IFERROR(S896,
                                    0))&lt;1,
                            1,
                            -1))),
                IF(IFERROR(U896,
                        0)&lt;0,
                    IF(ABS((MAX('1D'!$D$16,
                                    POWER((ABS(K896)^2)/('1D'!$I$5*MAX(F896,
                                                0.1)^2),
                                        1/3)))-IFERROR(L896,
                                0))&gt;'1D'!$D$19,
                        MAX('1D'!$D$16,
                            IF((MAX('1D'!$D$16,
                                        POWER((ABS(K896)^2)/('1D'!$I$5*MAX(F896,
                                                    0.1)^2),
                                            1/3)))&gt;IFERROR(L896,
                                    0),
                                MIN((MAX('1D'!$D$16,
                                            POWER((ABS(K896)^2)/('1D'!$I$5*MAX(F896,
                                                        0.1)^2),
                                                1/3))),
                                    IFERROR(L896,
                                        0)+(MIN(ABS(IFERROR(U896,
                                                    0))*'1D'!$D$18,
                                            ABS((MAX('1D'!$D$16,
                                                        POWER((ABS(K896)^2)/('1D'!$I$5*MAX(F896,
                                                                    0.1)^2),
                                                            1/3)))-IFERROR(L896,
                                                    0))))),
                                MAX((MAX('1D'!$D$16,
                                            POWER((ABS(K896)^2)/('1D'!$I$5*MAX(F896,
                                                        0.1)^2),
                                                1/3))),
                                    IFERROR(L896,
                                        0)-(MIN(ABS(IFERROR(U896,
                                                    0))*'1D'!$D$18,
                                            ABS((MAX('1D'!$D$16,
                                                        POWER((ABS(K896)^2)/('1D'!$I$5*MAX(F896,
                                                                    0.1)^2),
                                                            1/3)))-IFERROR(L896,
                                                    0))))))),
                        MAX('1D'!$D$16,
                            POWER((ABS(K896)^2)/('1D'!$I$5*MAX(F896,
                                        0.1)^2),
                                1/3))),
                    MAX('1D'!$D$16,
                        IFERROR(L896,
                            0)))))))</f>
        <v>2.0411692021517887</v>
      </c>
      <c r="M896" s="5">
        <f t="shared" ca="1" si="182"/>
        <v>10.614079851189301</v>
      </c>
      <c r="N896" s="5">
        <f t="shared" ca="1" si="183"/>
        <v>1.1434704692804873</v>
      </c>
      <c r="O896" s="5">
        <f t="shared" ca="1" si="184"/>
        <v>4.8002276894771132</v>
      </c>
      <c r="P896" s="5">
        <f t="shared" ca="1" si="185"/>
        <v>634.16116920215177</v>
      </c>
      <c r="Q896" s="5">
        <f ca="1">P896+((ABS(K896)/MAX(((F896)+(G896)*(L896))*(L896),
            0.000001))^2)/(2*'1D'!$I$5)</f>
        <v>635.33559253909482</v>
      </c>
      <c r="R896" s="5">
        <f ca="1">((ABS(K896)*'1D'!$D$6)/(MAX(((F896)+(G896)*(L896))*(L896),
            0.000001)*MAX(((((F896)+(G896)*(L896))*(L896))/MAX((F896)+2*(L896)*SQRT(1+(G896)^2),
                    0.000001))^(2/3),
            0.000001)))^2</f>
        <v>4.3358367565141456E-3</v>
      </c>
      <c r="S896" s="5">
        <f ca="1">ABS(ABS(K896)/MAX(((F896)+(G896)*(L896))*(L896),
        0.000001))/SQRT('1D'!$I$5*MAX((((F896)+(G896)*(L896))*(L896))/MAX((F896)+2*(G896)*(L896),
            0.000001),
        0.000001))</f>
        <v>1.0727235886044055</v>
      </c>
      <c r="T896" s="5">
        <f ca="1">((F896)*(L896)^2)/2+(G896)*(L896)^3/3+(ABS(K896)^2)/('1D'!$I$5*MAX(((F896)+(G896)*(L896))*(L896),
        0.000001))</f>
        <v>35.763412605541333</v>
      </c>
      <c r="U896" s="5">
        <f ca="1">IF($A$2=0,
    0,
    IFERROR(Q895-(((R895+R896)/2)*J896)-(IF(O895&gt;O896,
                '1D'!$D$8*((O895^2-O896^2)/(2*'1D'!$I$5)),
                '1D'!$D$9*((O896^2-O895^2)/(2*'1D'!$I$5)))+('1D'!$D$10*(ABS(I896)/90)*(MAX(O895^2,
                        O896^2)/(2*'1D'!$I$5))))-Q896,
        0))</f>
        <v>-3.8315009197731342E-3</v>
      </c>
      <c r="V896" s="5">
        <f ca="1">IF($A$2=0,
    1,
    IF(IFERROR(V895,
            0)=0,
        0,
        IFERROR(IF(ROUND(S896,
                    3)=1,
                1,
                IF(AND(ABS(U896)&lt;'1D'!$D$19,
                        S896&gt;1),
                    1,
                    0)),
            0)))</f>
        <v>0</v>
      </c>
      <c r="W896" s="5">
        <f ca="1">IF($A$2=0,
    MAX(MAX('1D'!$D$16,
            MAX('1D'!$D$16,
                POWER((ABS(K896)^2)/('1D'!$I$5*MAX(F896,
                            0.1)^2),
                    1/3))),
        IFERROR(W1396,
            MAX(MAX('1D'!$D$16,
                    MAX('1D'!$D$16,
                        POWER((ABS(K896)^2)/('1D'!$I$5*MAX(F896,
                                    0.1)^2),
                            1/3))),
                ($L$2)-E1396))),
    IF(IFERROR(AG897,
            0)=0,
        MAX(MAX('1D'!$D$16,
                MAX('1D'!$D$16,
                    POWER((ABS(K896)^2)/('1D'!$I$5*MAX(F896,
                                0.1)^2),
                        1/3))),
            IFERROR(W1396,
                MAX(MAX('1D'!$D$16,
                        MAX('1D'!$D$16,
                            POWER((ABS(K896)^2)/('1D'!$I$5*MAX(F896,
                                        0.1)^2),
                                1/3))),
                    ($L$2)-E1396))),
        IF(IFERROR(W896,
                0)=0,
            MAX(MAX('1D'!$D$16,
                    MAX('1D'!$D$16,
                        POWER((ABS(K896)^2)/('1D'!$I$5*MAX(F896,
                                    0.1)^2),
                            1/3))),
                IFERROR(W1396,
                    MAX(MAX('1D'!$D$16,
                            MAX('1D'!$D$16,
                                POWER((ABS(K896)^2)/('1D'!$I$5*MAX(F896,
                                            0.1)^2),
                                    1/3))),
                        ($L$2)-E1396))),
            IF(OR(IFERROR(AD896,
                        0)&gt;=1,
                    IFERROR(AD897,
                        0)&gt;=1),
                MAX('1D'!$D$16,
                    MAX('1D'!$D$16,
                        POWER((ABS(K896)^2)/('1D'!$I$5*MAX(F896,
                                    0.1)^2),
                            1/3))),
                IF(ABS(IFERROR(AF896,
                            0))&lt;'1D'!$D$19,
                    MAX(MAX('1D'!$D$16,
                            MAX('1D'!$D$16,
                                POWER((ABS(K896)^2)/('1D'!$I$5*MAX(F896,
                                            0.1)^2),
                                    1/3))),
                        IFERROR(W896,
                            0)),
                    MAX(MAX('1D'!$D$16,
                            MAX('1D'!$D$16,
                                POWER((ABS(K896)^2)/('1D'!$I$5*MAX(F896,
                                            0.1)^2),
                                    1/3))),
                        (IFERROR(W896,
                                0))+((IFERROR(AF896,
                                    0))*'1D'!$D$18)))))))</f>
        <v>2.1389677043987478</v>
      </c>
      <c r="X896" s="5">
        <f t="shared" ca="1" si="186"/>
        <v>11.122632062873489</v>
      </c>
      <c r="Y896" s="5">
        <f t="shared" ca="1" si="187"/>
        <v>1.1735290000551568</v>
      </c>
      <c r="Z896" s="5">
        <f t="shared" ca="1" si="188"/>
        <v>4.5807502857230418</v>
      </c>
      <c r="AA896" s="5">
        <f t="shared" ca="1" si="189"/>
        <v>634.25896770439874</v>
      </c>
      <c r="AB896" s="5">
        <f ca="1">AA896+((ABS(K896)/MAX(((F896)+(G896)*(W896))*(W896),
            0.000001))^2)/(2*'1D'!$I$5)</f>
        <v>635.32845155659811</v>
      </c>
      <c r="AC896" s="5">
        <f ca="1">((ABS(K896)*'1D'!$D$6)/(MAX(((F896)+(G896)*(W896))*(W896),
            0.000001)*MAX(((((F896)+(G896)*(W896))*(W896))/MAX((F896)+2*(W896)*SQRT(1+(G896)^2),
                    0.000001))^(2/3),
            0.000001)))^2</f>
        <v>3.8141460404132466E-3</v>
      </c>
      <c r="AD896" s="5">
        <f ca="1">ABS(ABS(K896)/MAX(((F896)+(G896)*(W896))*(W896),
        0.000001))/SQRT('1D'!$I$5*MAX((((F896)+(G896)*(W896))*(W896))/MAX((F896)+2*(G896)*(W896),
            0.000001),
        0.000001))</f>
        <v>1.0000000000000004</v>
      </c>
      <c r="AE896" s="5">
        <f ca="1">((F896)*(W896)^2)/2+(G896)*(W896)^3/3+(ABS(K896)^2)/('1D'!$I$5*MAX(((F896)+(G896)*(W896))*(W896),
        0.000001))</f>
        <v>35.686426155594638</v>
      </c>
      <c r="AF896" s="5">
        <f ca="1">IF($A$2=0,
    0,
    IFERROR(AB897+(((AC896+AC897)/2)*J897)+(IF(Z896&gt;Z897,
                '1D'!$D$8*((Z896^2-Z897^2)/(2*'1D'!$I$5)),
                '1D'!$D$9*((Z897^2-Z896^2)/(2*'1D'!$I$5)))+('1D'!$D$10*(ABS(I897)/90)*(MAX(Z896^2,
                        Z897^2)/(2*'1D'!$I$5))))-AB896,
        0))</f>
        <v>3.4157470064428708E-3</v>
      </c>
      <c r="AG896" s="5">
        <f ca="1">IF($A$2=0,
    1,
    IF(IFERROR(AG897,
            0)=0,
        0,
        IFERROR(IF(OR(ROUND(AD896,
                        3)&gt;=1,
                    AND(ABS(AF896)&lt;'1D'!$D$19,
                        AD896&lt;1)),
                1,
                0),
            0)))</f>
        <v>1</v>
      </c>
      <c r="AH896" s="5">
        <f ca="1">IFERROR(IF('1D'!V32="Supercritical",
        MAX('1D'!$D$16,
            IFERROR(L896,
                MAX('1D'!$D$16,
                    POWER((ABS(K896)^2)/('1D'!$I$5*MAX(F896,
                                0.1)^2),
                        1/3)))),
        IF('1D'!V32="Subcritical",
            MAX('1D'!$D$16,
                IFERROR(W896,
                    MAX('1D'!$D$16,
                        POWER((ABS(K896)^2)/('1D'!$I$5*MAX(F896,
                                    0.1)^2),
                            1/3)))),
            IF(IFERROR(T896,
                    -1E+99)&gt;=IFERROR(AE896,
                    -1E+99),
                MAX('1D'!$D$16,
                    IFERROR(L896,
                        MAX('1D'!$D$16,
                            POWER((ABS(K896)^2)/('1D'!$I$5*MAX(F896,
                                        0.1)^2),
                                1/3)))),
                MAX('1D'!$D$16,
                    IFERROR(W896,
                        MAX('1D'!$D$16,
                            POWER((ABS(K896)^2)/('1D'!$I$5*MAX(F896,
                                        0.1)^2),
                                1/3))))))),
    MAX('1D'!$D$16,
        POWER((ABS(K896)^2)/('1D'!$I$5*MAX(F896,
                    0.1)^2),
            1/3)))</f>
        <v>2.0411692021517887</v>
      </c>
      <c r="AI896" s="5">
        <f t="shared" ca="1" si="190"/>
        <v>634.16116920215177</v>
      </c>
      <c r="AJ896" s="5">
        <f ca="1">AI896+((ABS(K896)/MAX(((F896)+(G896)*(AH896))*(AH896),
            0.000001))^2)/(2*'1D'!$I$5)</f>
        <v>635.33559253909482</v>
      </c>
      <c r="AM896">
        <v>0</v>
      </c>
      <c r="AN896">
        <v>0</v>
      </c>
      <c r="AO896" s="5">
        <f t="shared" si="191"/>
        <v>0</v>
      </c>
      <c r="AP896" s="5">
        <f t="shared" si="195"/>
        <v>0</v>
      </c>
      <c r="AQ896" s="5">
        <f ca="1">ABS(ABS(K896)/MAX(((F896)+(G896)*(AH896))*(AH896),
        0.000001))/SQRT('1D'!$I$5*MAX((((F896)+(G896)*(AH896))*(AH896))/MAX((F896)+2*(G896)*(AH896),
            0.000001),
        0.000001))</f>
        <v>1.0727235886044055</v>
      </c>
      <c r="AR896" s="5" t="str">
        <f t="shared" ca="1" si="192"/>
        <v>Supercritical</v>
      </c>
      <c r="AS896" s="5">
        <f ca="1">((ABS(K896)*'1D'!$D$6)/(MAX(((F896)+(G896)*(AH896))*(AH896),
            0.000001)*MAX(((((F896)+(G896)*(AH896))*(AH896))/MAX((F896)+2*(AH896)*SQRT(1+(G896)^2),
                    0.000001))^(2/3),
            0.000001)))^2</f>
        <v>4.3358367565141456E-3</v>
      </c>
    </row>
    <row r="897" spans="1:45" x14ac:dyDescent="0.35">
      <c r="A897">
        <v>888</v>
      </c>
      <c r="B897">
        <v>886.995</v>
      </c>
      <c r="C897">
        <v>616086.06900000002</v>
      </c>
      <c r="D897">
        <v>3097119.9559999998</v>
      </c>
      <c r="E897">
        <v>632.11950000000002</v>
      </c>
      <c r="F897">
        <v>5.2</v>
      </c>
      <c r="G897">
        <v>0</v>
      </c>
      <c r="H897" t="s">
        <v>176</v>
      </c>
      <c r="I897">
        <v>5.7000000000000002E-2</v>
      </c>
      <c r="J897" s="5">
        <f t="shared" si="193"/>
        <v>1</v>
      </c>
      <c r="K897" s="5">
        <f t="shared" ca="1" si="194"/>
        <v>50.95</v>
      </c>
      <c r="L897" s="5">
        <f ca="1">IF($A$2=0,
    IFERROR(L896,
        MAX('1D'!$D$16,
            POWER((ABS(K897)^2)/('1D'!$I$5*MAX(F897,
                        0.1)^2),
                1/3))),
    IF(IFERROR(V896,
            0)=0,
        IFERROR(L896,
            MAX('1D'!$D$16,
                POWER((ABS(K897)^2)/('1D'!$I$5*MAX(F897,
                            0.1)^2),
                    1/3))),
        IF(OR(IFERROR(L897,
                    0)=0,
                IFERROR(S896,
                    0)&lt;1,
                IFERROR(S897,
                    0)&lt;1),
            MAX('1D'!$D$16,
                POWER((ABS(K897)^2)/('1D'!$I$5*MAX(F897,
                            0.1)^2),
                    1/3)),
            IF(IFERROR(U897,
                    0)&gt;0,
                MAX('1D'!$D$16,
                    IFERROR(L897,
                        0)+((IFERROR(U897,
                                0))*'1D'!$D$18*IF((IFERROR(S897,
                                    0))&lt;1,
                            1,
                            -1))),
                IF(IFERROR(U897,
                        0)&lt;0,
                    IF(ABS((MAX('1D'!$D$16,
                                    POWER((ABS(K897)^2)/('1D'!$I$5*MAX(F897,
                                                0.1)^2),
                                        1/3)))-IFERROR(L897,
                                0))&gt;'1D'!$D$19,
                        MAX('1D'!$D$16,
                            IF((MAX('1D'!$D$16,
                                        POWER((ABS(K897)^2)/('1D'!$I$5*MAX(F897,
                                                    0.1)^2),
                                            1/3)))&gt;IFERROR(L897,
                                    0),
                                MIN((MAX('1D'!$D$16,
                                            POWER((ABS(K897)^2)/('1D'!$I$5*MAX(F897,
                                                        0.1)^2),
                                                1/3))),
                                    IFERROR(L897,
                                        0)+(MIN(ABS(IFERROR(U897,
                                                    0))*'1D'!$D$18,
                                            ABS((MAX('1D'!$D$16,
                                                        POWER((ABS(K897)^2)/('1D'!$I$5*MAX(F897,
                                                                    0.1)^2),
                                                            1/3)))-IFERROR(L897,
                                                    0))))),
                                MAX((MAX('1D'!$D$16,
                                            POWER((ABS(K897)^2)/('1D'!$I$5*MAX(F897,
                                                        0.1)^2),
                                                1/3))),
                                    IFERROR(L897,
                                        0)-(MIN(ABS(IFERROR(U897,
                                                    0))*'1D'!$D$18,
                                            ABS((MAX('1D'!$D$16,
                                                        POWER((ABS(K897)^2)/('1D'!$I$5*MAX(F897,
                                                                    0.1)^2),
                                                            1/3)))-IFERROR(L897,
                                                    0))))))),
                        MAX('1D'!$D$16,
                            POWER((ABS(K897)^2)/('1D'!$I$5*MAX(F897,
                                        0.1)^2),
                                1/3))),
                    MAX('1D'!$D$16,
                        IFERROR(L897,
                            0)))))))</f>
        <v>2.0411692021517887</v>
      </c>
      <c r="M897" s="5">
        <f t="shared" ca="1" si="182"/>
        <v>10.614079851189301</v>
      </c>
      <c r="N897" s="5">
        <f t="shared" ca="1" si="183"/>
        <v>1.1434704692804873</v>
      </c>
      <c r="O897" s="5">
        <f t="shared" ca="1" si="184"/>
        <v>4.8002276894771132</v>
      </c>
      <c r="P897" s="5">
        <f t="shared" ca="1" si="185"/>
        <v>634.16066920215178</v>
      </c>
      <c r="Q897" s="5">
        <f ca="1">P897+((ABS(K897)/MAX(((F897)+(G897)*(L897))*(L897),
            0.000001))^2)/(2*'1D'!$I$5)</f>
        <v>635.33509253909483</v>
      </c>
      <c r="R897" s="5">
        <f ca="1">((ABS(K897)*'1D'!$D$6)/(MAX(((F897)+(G897)*(L897))*(L897),
            0.000001)*MAX(((((F897)+(G897)*(L897))*(L897))/MAX((F897)+2*(L897)*SQRT(1+(G897)^2),
                    0.000001))^(2/3),
            0.000001)))^2</f>
        <v>4.3358367565141456E-3</v>
      </c>
      <c r="S897" s="5">
        <f ca="1">ABS(ABS(K897)/MAX(((F897)+(G897)*(L897))*(L897),
        0.000001))/SQRT('1D'!$I$5*MAX((((F897)+(G897)*(L897))*(L897))/MAX((F897)+2*(G897)*(L897),
            0.000001),
        0.000001))</f>
        <v>1.0727235886044055</v>
      </c>
      <c r="T897" s="5">
        <f ca="1">((F897)*(L897)^2)/2+(G897)*(L897)^3/3+(ABS(K897)^2)/('1D'!$I$5*MAX(((F897)+(G897)*(L897))*(L897),
        0.000001))</f>
        <v>35.763412605541333</v>
      </c>
      <c r="U897" s="5">
        <f ca="1">IF($A$2=0,
    0,
    IFERROR(Q896-(((R896+R897)/2)*J897)-(IF(O896&gt;O897,
                '1D'!$D$8*((O896^2-O897^2)/(2*'1D'!$I$5)),
                '1D'!$D$9*((O897^2-O896^2)/(2*'1D'!$I$5)))+('1D'!$D$10*(ABS(I897)/90)*(MAX(O896^2,
                        O897^2)/(2*'1D'!$I$5))))-Q897,
        0))</f>
        <v>-3.9474069734524164E-3</v>
      </c>
      <c r="V897" s="5">
        <f ca="1">IF($A$2=0,
    1,
    IF(IFERROR(V896,
            0)=0,
        0,
        IFERROR(IF(ROUND(S897,
                    3)=1,
                1,
                IF(AND(ABS(U897)&lt;'1D'!$D$19,
                        S897&gt;1),
                    1,
                    0)),
            0)))</f>
        <v>0</v>
      </c>
      <c r="W897" s="5">
        <f ca="1">IF($A$2=0,
    MAX(MAX('1D'!$D$16,
            MAX('1D'!$D$16,
                POWER((ABS(K897)^2)/('1D'!$I$5*MAX(F897,
                            0.1)^2),
                    1/3))),
        IFERROR(W1396,
            MAX(MAX('1D'!$D$16,
                    MAX('1D'!$D$16,
                        POWER((ABS(K897)^2)/('1D'!$I$5*MAX(F897,
                                    0.1)^2),
                            1/3))),
                ($L$2)-E1396))),
    IF(IFERROR(AG898,
            0)=0,
        MAX(MAX('1D'!$D$16,
                MAX('1D'!$D$16,
                    POWER((ABS(K897)^2)/('1D'!$I$5*MAX(F897,
                                0.1)^2),
                        1/3))),
            IFERROR(W1396,
                MAX(MAX('1D'!$D$16,
                        MAX('1D'!$D$16,
                            POWER((ABS(K897)^2)/('1D'!$I$5*MAX(F897,
                                        0.1)^2),
                                1/3))),
                    ($L$2)-E1396))),
        IF(IFERROR(W897,
                0)=0,
            MAX(MAX('1D'!$D$16,
                    MAX('1D'!$D$16,
                        POWER((ABS(K897)^2)/('1D'!$I$5*MAX(F897,
                                    0.1)^2),
                            1/3))),
                IFERROR(W1396,
                    MAX(MAX('1D'!$D$16,
                            MAX('1D'!$D$16,
                                POWER((ABS(K897)^2)/('1D'!$I$5*MAX(F897,
                                            0.1)^2),
                                    1/3))),
                        ($L$2)-E1396))),
            IF(OR(IFERROR(AD897,
                        0)&gt;=1,
                    IFERROR(AD898,
                        0)&gt;=1),
                MAX('1D'!$D$16,
                    MAX('1D'!$D$16,
                        POWER((ABS(K897)^2)/('1D'!$I$5*MAX(F897,
                                    0.1)^2),
                            1/3))),
                IF(ABS(IFERROR(AF897,
                            0))&lt;'1D'!$D$19,
                    MAX(MAX('1D'!$D$16,
                            MAX('1D'!$D$16,
                                POWER((ABS(K897)^2)/('1D'!$I$5*MAX(F897,
                                            0.1)^2),
                                    1/3))),
                        IFERROR(W897,
                            0)),
                    MAX(MAX('1D'!$D$16,
                            MAX('1D'!$D$16,
                                POWER((ABS(K897)^2)/('1D'!$I$5*MAX(F897,
                                            0.1)^2),
                                    1/3))),
                        (IFERROR(W897,
                                0))+((IFERROR(AF897,
                                    0))*'1D'!$D$18)))))))</f>
        <v>2.1389677043987478</v>
      </c>
      <c r="X897" s="5">
        <f t="shared" ca="1" si="186"/>
        <v>11.122632062873489</v>
      </c>
      <c r="Y897" s="5">
        <f t="shared" ca="1" si="187"/>
        <v>1.1735290000551568</v>
      </c>
      <c r="Z897" s="5">
        <f t="shared" ca="1" si="188"/>
        <v>4.5807502857230418</v>
      </c>
      <c r="AA897" s="5">
        <f t="shared" ca="1" si="189"/>
        <v>634.25846770439875</v>
      </c>
      <c r="AB897" s="5">
        <f ca="1">AA897+((ABS(K897)/MAX(((F897)+(G897)*(W897))*(W897),
            0.000001))^2)/(2*'1D'!$I$5)</f>
        <v>635.32795155659812</v>
      </c>
      <c r="AC897" s="5">
        <f ca="1">((ABS(K897)*'1D'!$D$6)/(MAX(((F897)+(G897)*(W897))*(W897),
            0.000001)*MAX(((((F897)+(G897)*(W897))*(W897))/MAX((F897)+2*(W897)*SQRT(1+(G897)^2),
                    0.000001))^(2/3),
            0.000001)))^2</f>
        <v>3.8141460404132466E-3</v>
      </c>
      <c r="AD897" s="5">
        <f ca="1">ABS(ABS(K897)/MAX(((F897)+(G897)*(W897))*(W897),
        0.000001))/SQRT('1D'!$I$5*MAX((((F897)+(G897)*(W897))*(W897))/MAX((F897)+2*(G897)*(W897),
            0.000001),
        0.000001))</f>
        <v>1.0000000000000004</v>
      </c>
      <c r="AE897" s="5">
        <f ca="1">((F897)*(W897)^2)/2+(G897)*(W897)^3/3+(ABS(K897)^2)/('1D'!$I$5*MAX(((F897)+(G897)*(W897))*(W897),
        0.000001))</f>
        <v>35.686426155594638</v>
      </c>
      <c r="AF897" s="5">
        <f ca="1">IF($A$2=0,
    0,
    IFERROR(AB898+(((AC897+AC898)/2)*J898)+(IF(Z897&gt;Z898,
                '1D'!$D$8*((Z897^2-Z898^2)/(2*'1D'!$I$5)),
                '1D'!$D$9*((Z898^2-Z897^2)/(2*'1D'!$I$5)))+('1D'!$D$10*(ABS(I898)/90)*(MAX(Z897^2,
                        Z898^2)/(2*'1D'!$I$5))))-AB897,
        0))</f>
        <v>3.4157470064428708E-3</v>
      </c>
      <c r="AG897" s="5">
        <f ca="1">IF($A$2=0,
    1,
    IF(IFERROR(AG898,
            0)=0,
        0,
        IFERROR(IF(OR(ROUND(AD897,
                        3)&gt;=1,
                    AND(ABS(AF897)&lt;'1D'!$D$19,
                        AD897&lt;1)),
                1,
                0),
            0)))</f>
        <v>1</v>
      </c>
      <c r="AH897" s="5">
        <f ca="1">IFERROR(IF('1D'!V32="Supercritical",
        MAX('1D'!$D$16,
            IFERROR(L897,
                MAX('1D'!$D$16,
                    POWER((ABS(K897)^2)/('1D'!$I$5*MAX(F897,
                                0.1)^2),
                        1/3)))),
        IF('1D'!V32="Subcritical",
            MAX('1D'!$D$16,
                IFERROR(W897,
                    MAX('1D'!$D$16,
                        POWER((ABS(K897)^2)/('1D'!$I$5*MAX(F897,
                                    0.1)^2),
                            1/3)))),
            IF(IFERROR(T897,
                    -1E+99)&gt;=IFERROR(AE897,
                    -1E+99),
                MAX('1D'!$D$16,
                    IFERROR(L897,
                        MAX('1D'!$D$16,
                            POWER((ABS(K897)^2)/('1D'!$I$5*MAX(F897,
                                        0.1)^2),
                                1/3)))),
                MAX('1D'!$D$16,
                    IFERROR(W897,
                        MAX('1D'!$D$16,
                            POWER((ABS(K897)^2)/('1D'!$I$5*MAX(F897,
                                        0.1)^2),
                                1/3))))))),
    MAX('1D'!$D$16,
        POWER((ABS(K897)^2)/('1D'!$I$5*MAX(F897,
                    0.1)^2),
            1/3)))</f>
        <v>2.0411692021517887</v>
      </c>
      <c r="AI897" s="5">
        <f t="shared" ca="1" si="190"/>
        <v>634.16066920215178</v>
      </c>
      <c r="AJ897" s="5">
        <f ca="1">AI897+((ABS(K897)/MAX(((F897)+(G897)*(AH897))*(AH897),
            0.000001))^2)/(2*'1D'!$I$5)</f>
        <v>635.33509253909483</v>
      </c>
      <c r="AM897">
        <v>0</v>
      </c>
      <c r="AN897">
        <v>0</v>
      </c>
      <c r="AO897" s="5">
        <f t="shared" si="191"/>
        <v>0</v>
      </c>
      <c r="AP897" s="5">
        <f t="shared" si="195"/>
        <v>0</v>
      </c>
      <c r="AQ897" s="5">
        <f ca="1">ABS(ABS(K897)/MAX(((F897)+(G897)*(AH897))*(AH897),
        0.000001))/SQRT('1D'!$I$5*MAX((((F897)+(G897)*(AH897))*(AH897))/MAX((F897)+2*(G897)*(AH897),
            0.000001),
        0.000001))</f>
        <v>1.0727235886044055</v>
      </c>
      <c r="AR897" s="5" t="str">
        <f t="shared" ca="1" si="192"/>
        <v>Supercritical</v>
      </c>
      <c r="AS897" s="5">
        <f ca="1">((ABS(K897)*'1D'!$D$6)/(MAX(((F897)+(G897)*(AH897))*(AH897),
            0.000001)*MAX(((((F897)+(G897)*(AH897))*(AH897))/MAX((F897)+2*(AH897)*SQRT(1+(G897)^2),
                    0.000001))^(2/3),
            0.000001)))^2</f>
        <v>4.3358367565141456E-3</v>
      </c>
    </row>
    <row r="898" spans="1:45" x14ac:dyDescent="0.35">
      <c r="A898">
        <v>889</v>
      </c>
      <c r="B898">
        <v>887.995</v>
      </c>
      <c r="C898">
        <v>616086.02599999995</v>
      </c>
      <c r="D898">
        <v>3097118.9569999999</v>
      </c>
      <c r="E898">
        <v>632.11900000000003</v>
      </c>
      <c r="F898">
        <v>5.2</v>
      </c>
      <c r="G898">
        <v>0</v>
      </c>
      <c r="H898" t="s">
        <v>176</v>
      </c>
      <c r="I898">
        <v>5.7000000000000002E-2</v>
      </c>
      <c r="J898" s="5">
        <f t="shared" si="193"/>
        <v>1</v>
      </c>
      <c r="K898" s="5">
        <f t="shared" ca="1" si="194"/>
        <v>50.95</v>
      </c>
      <c r="L898" s="5">
        <f ca="1">IF($A$2=0,
    IFERROR(L897,
        MAX('1D'!$D$16,
            POWER((ABS(K898)^2)/('1D'!$I$5*MAX(F898,
                        0.1)^2),
                1/3))),
    IF(IFERROR(V897,
            0)=0,
        IFERROR(L897,
            MAX('1D'!$D$16,
                POWER((ABS(K898)^2)/('1D'!$I$5*MAX(F898,
                            0.1)^2),
                    1/3))),
        IF(OR(IFERROR(L898,
                    0)=0,
                IFERROR(S897,
                    0)&lt;1,
                IFERROR(S898,
                    0)&lt;1),
            MAX('1D'!$D$16,
                POWER((ABS(K898)^2)/('1D'!$I$5*MAX(F898,
                            0.1)^2),
                    1/3)),
            IF(IFERROR(U898,
                    0)&gt;0,
                MAX('1D'!$D$16,
                    IFERROR(L898,
                        0)+((IFERROR(U898,
                                0))*'1D'!$D$18*IF((IFERROR(S898,
                                    0))&lt;1,
                            1,
                            -1))),
                IF(IFERROR(U898,
                        0)&lt;0,
                    IF(ABS((MAX('1D'!$D$16,
                                    POWER((ABS(K898)^2)/('1D'!$I$5*MAX(F898,
                                                0.1)^2),
                                        1/3)))-IFERROR(L898,
                                0))&gt;'1D'!$D$19,
                        MAX('1D'!$D$16,
                            IF((MAX('1D'!$D$16,
                                        POWER((ABS(K898)^2)/('1D'!$I$5*MAX(F898,
                                                    0.1)^2),
                                            1/3)))&gt;IFERROR(L898,
                                    0),
                                MIN((MAX('1D'!$D$16,
                                            POWER((ABS(K898)^2)/('1D'!$I$5*MAX(F898,
                                                        0.1)^2),
                                                1/3))),
                                    IFERROR(L898,
                                        0)+(MIN(ABS(IFERROR(U898,
                                                    0))*'1D'!$D$18,
                                            ABS((MAX('1D'!$D$16,
                                                        POWER((ABS(K898)^2)/('1D'!$I$5*MAX(F898,
                                                                    0.1)^2),
                                                            1/3)))-IFERROR(L898,
                                                    0))))),
                                MAX((MAX('1D'!$D$16,
                                            POWER((ABS(K898)^2)/('1D'!$I$5*MAX(F898,
                                                        0.1)^2),
                                                1/3))),
                                    IFERROR(L898,
                                        0)-(MIN(ABS(IFERROR(U898,
                                                    0))*'1D'!$D$18,
                                            ABS((MAX('1D'!$D$16,
                                                        POWER((ABS(K898)^2)/('1D'!$I$5*MAX(F898,
                                                                    0.1)^2),
                                                            1/3)))-IFERROR(L898,
                                                    0))))))),
                        MAX('1D'!$D$16,
                            POWER((ABS(K898)^2)/('1D'!$I$5*MAX(F898,
                                        0.1)^2),
                                1/3))),
                    MAX('1D'!$D$16,
                        IFERROR(L898,
                            0)))))))</f>
        <v>2.0411692021517887</v>
      </c>
      <c r="M898" s="5">
        <f t="shared" ca="1" si="182"/>
        <v>10.614079851189301</v>
      </c>
      <c r="N898" s="5">
        <f t="shared" ca="1" si="183"/>
        <v>1.1434704692804873</v>
      </c>
      <c r="O898" s="5">
        <f t="shared" ca="1" si="184"/>
        <v>4.8002276894771132</v>
      </c>
      <c r="P898" s="5">
        <f t="shared" ca="1" si="185"/>
        <v>634.16016920215179</v>
      </c>
      <c r="Q898" s="5">
        <f ca="1">P898+((ABS(K898)/MAX(((F898)+(G898)*(L898))*(L898),
            0.000001))^2)/(2*'1D'!$I$5)</f>
        <v>635.33459253909484</v>
      </c>
      <c r="R898" s="5">
        <f ca="1">((ABS(K898)*'1D'!$D$6)/(MAX(((F898)+(G898)*(L898))*(L898),
            0.000001)*MAX(((((F898)+(G898)*(L898))*(L898))/MAX((F898)+2*(L898)*SQRT(1+(G898)^2),
                    0.000001))^(2/3),
            0.000001)))^2</f>
        <v>4.3358367565141456E-3</v>
      </c>
      <c r="S898" s="5">
        <f ca="1">ABS(ABS(K898)/MAX(((F898)+(G898)*(L898))*(L898),
        0.000001))/SQRT('1D'!$I$5*MAX((((F898)+(G898)*(L898))*(L898))/MAX((F898)+2*(G898)*(L898),
            0.000001),
        0.000001))</f>
        <v>1.0727235886044055</v>
      </c>
      <c r="T898" s="5">
        <f ca="1">((F898)*(L898)^2)/2+(G898)*(L898)^3/3+(ABS(K898)^2)/('1D'!$I$5*MAX(((F898)+(G898)*(L898))*(L898),
        0.000001))</f>
        <v>35.763412605541333</v>
      </c>
      <c r="U898" s="5">
        <f ca="1">IF($A$2=0,
    0,
    IFERROR(Q897-(((R897+R898)/2)*J898)-(IF(O897&gt;O898,
                '1D'!$D$8*((O897^2-O898^2)/(2*'1D'!$I$5)),
                '1D'!$D$9*((O898^2-O897^2)/(2*'1D'!$I$5)))+('1D'!$D$10*(ABS(I898)/90)*(MAX(O897^2,
                        O898^2)/(2*'1D'!$I$5))))-Q898,
        0))</f>
        <v>-3.9474069734524164E-3</v>
      </c>
      <c r="V898" s="5">
        <f ca="1">IF($A$2=0,
    1,
    IF(IFERROR(V897,
            0)=0,
        0,
        IFERROR(IF(ROUND(S898,
                    3)=1,
                1,
                IF(AND(ABS(U898)&lt;'1D'!$D$19,
                        S898&gt;1),
                    1,
                    0)),
            0)))</f>
        <v>0</v>
      </c>
      <c r="W898" s="5">
        <f ca="1">IF($A$2=0,
    MAX(MAX('1D'!$D$16,
            MAX('1D'!$D$16,
                POWER((ABS(K898)^2)/('1D'!$I$5*MAX(F898,
                            0.1)^2),
                    1/3))),
        IFERROR(W1396,
            MAX(MAX('1D'!$D$16,
                    MAX('1D'!$D$16,
                        POWER((ABS(K898)^2)/('1D'!$I$5*MAX(F898,
                                    0.1)^2),
                            1/3))),
                ($L$2)-E1396))),
    IF(IFERROR(AG899,
            0)=0,
        MAX(MAX('1D'!$D$16,
                MAX('1D'!$D$16,
                    POWER((ABS(K898)^2)/('1D'!$I$5*MAX(F898,
                                0.1)^2),
                        1/3))),
            IFERROR(W1396,
                MAX(MAX('1D'!$D$16,
                        MAX('1D'!$D$16,
                            POWER((ABS(K898)^2)/('1D'!$I$5*MAX(F898,
                                        0.1)^2),
                                1/3))),
                    ($L$2)-E1396))),
        IF(IFERROR(W898,
                0)=0,
            MAX(MAX('1D'!$D$16,
                    MAX('1D'!$D$16,
                        POWER((ABS(K898)^2)/('1D'!$I$5*MAX(F898,
                                    0.1)^2),
                            1/3))),
                IFERROR(W1396,
                    MAX(MAX('1D'!$D$16,
                            MAX('1D'!$D$16,
                                POWER((ABS(K898)^2)/('1D'!$I$5*MAX(F898,
                                            0.1)^2),
                                    1/3))),
                        ($L$2)-E1396))),
            IF(OR(IFERROR(AD898,
                        0)&gt;=1,
                    IFERROR(AD899,
                        0)&gt;=1),
                MAX('1D'!$D$16,
                    MAX('1D'!$D$16,
                        POWER((ABS(K898)^2)/('1D'!$I$5*MAX(F898,
                                    0.1)^2),
                            1/3))),
                IF(ABS(IFERROR(AF898,
                            0))&lt;'1D'!$D$19,
                    MAX(MAX('1D'!$D$16,
                            MAX('1D'!$D$16,
                                POWER((ABS(K898)^2)/('1D'!$I$5*MAX(F898,
                                            0.1)^2),
                                    1/3))),
                        IFERROR(W898,
                            0)),
                    MAX(MAX('1D'!$D$16,
                            MAX('1D'!$D$16,
                                POWER((ABS(K898)^2)/('1D'!$I$5*MAX(F898,
                                            0.1)^2),
                                    1/3))),
                        (IFERROR(W898,
                                0))+((IFERROR(AF898,
                                    0))*'1D'!$D$18)))))))</f>
        <v>2.1389677043987478</v>
      </c>
      <c r="X898" s="5">
        <f t="shared" ca="1" si="186"/>
        <v>11.122632062873489</v>
      </c>
      <c r="Y898" s="5">
        <f t="shared" ca="1" si="187"/>
        <v>1.1735290000551568</v>
      </c>
      <c r="Z898" s="5">
        <f t="shared" ca="1" si="188"/>
        <v>4.5807502857230418</v>
      </c>
      <c r="AA898" s="5">
        <f t="shared" ca="1" si="189"/>
        <v>634.25796770439877</v>
      </c>
      <c r="AB898" s="5">
        <f ca="1">AA898+((ABS(K898)/MAX(((F898)+(G898)*(W898))*(W898),
            0.000001))^2)/(2*'1D'!$I$5)</f>
        <v>635.32745155659813</v>
      </c>
      <c r="AC898" s="5">
        <f ca="1">((ABS(K898)*'1D'!$D$6)/(MAX(((F898)+(G898)*(W898))*(W898),
            0.000001)*MAX(((((F898)+(G898)*(W898))*(W898))/MAX((F898)+2*(W898)*SQRT(1+(G898)^2),
                    0.000001))^(2/3),
            0.000001)))^2</f>
        <v>3.8141460404132466E-3</v>
      </c>
      <c r="AD898" s="5">
        <f ca="1">ABS(ABS(K898)/MAX(((F898)+(G898)*(W898))*(W898),
        0.000001))/SQRT('1D'!$I$5*MAX((((F898)+(G898)*(W898))*(W898))/MAX((F898)+2*(G898)*(W898),
            0.000001),
        0.000001))</f>
        <v>1.0000000000000004</v>
      </c>
      <c r="AE898" s="5">
        <f ca="1">((F898)*(W898)^2)/2+(G898)*(W898)^3/3+(ABS(K898)^2)/('1D'!$I$5*MAX(((F898)+(G898)*(W898))*(W898),
        0.000001))</f>
        <v>35.686426155594638</v>
      </c>
      <c r="AF898" s="5">
        <f ca="1">IF($A$2=0,
    0,
    IFERROR(AB899+(((AC898+AC899)/2)*J899)+(IF(Z898&gt;Z899,
                '1D'!$D$8*((Z898^2-Z899^2)/(2*'1D'!$I$5)),
                '1D'!$D$9*((Z899^2-Z898^2)/(2*'1D'!$I$5)))+('1D'!$D$10*(ABS(I899)/90)*(MAX(Z898^2,
                        Z899^2)/(2*'1D'!$I$5))))-AB898,
        0))</f>
        <v>3.3177109866073806E-3</v>
      </c>
      <c r="AG898" s="5">
        <f ca="1">IF($A$2=0,
    1,
    IF(IFERROR(AG899,
            0)=0,
        0,
        IFERROR(IF(OR(ROUND(AD898,
                        3)&gt;=1,
                    AND(ABS(AF898)&lt;'1D'!$D$19,
                        AD898&lt;1)),
                1,
                0),
            0)))</f>
        <v>1</v>
      </c>
      <c r="AH898" s="5">
        <f ca="1">IFERROR(IF('1D'!V32="Supercritical",
        MAX('1D'!$D$16,
            IFERROR(L898,
                MAX('1D'!$D$16,
                    POWER((ABS(K898)^2)/('1D'!$I$5*MAX(F898,
                                0.1)^2),
                        1/3)))),
        IF('1D'!V32="Subcritical",
            MAX('1D'!$D$16,
                IFERROR(W898,
                    MAX('1D'!$D$16,
                        POWER((ABS(K898)^2)/('1D'!$I$5*MAX(F898,
                                    0.1)^2),
                            1/3)))),
            IF(IFERROR(T898,
                    -1E+99)&gt;=IFERROR(AE898,
                    -1E+99),
                MAX('1D'!$D$16,
                    IFERROR(L898,
                        MAX('1D'!$D$16,
                            POWER((ABS(K898)^2)/('1D'!$I$5*MAX(F898,
                                        0.1)^2),
                                1/3)))),
                MAX('1D'!$D$16,
                    IFERROR(W898,
                        MAX('1D'!$D$16,
                            POWER((ABS(K898)^2)/('1D'!$I$5*MAX(F898,
                                        0.1)^2),
                                1/3))))))),
    MAX('1D'!$D$16,
        POWER((ABS(K898)^2)/('1D'!$I$5*MAX(F898,
                    0.1)^2),
            1/3)))</f>
        <v>2.0411692021517887</v>
      </c>
      <c r="AI898" s="5">
        <f t="shared" ca="1" si="190"/>
        <v>634.16016920215179</v>
      </c>
      <c r="AJ898" s="5">
        <f ca="1">AI898+((ABS(K898)/MAX(((F898)+(G898)*(AH898))*(AH898),
            0.000001))^2)/(2*'1D'!$I$5)</f>
        <v>635.33459253909484</v>
      </c>
      <c r="AM898">
        <v>0</v>
      </c>
      <c r="AN898">
        <v>0</v>
      </c>
      <c r="AO898" s="5">
        <f t="shared" si="191"/>
        <v>0</v>
      </c>
      <c r="AP898" s="5">
        <f t="shared" si="195"/>
        <v>0</v>
      </c>
      <c r="AQ898" s="5">
        <f ca="1">ABS(ABS(K898)/MAX(((F898)+(G898)*(AH898))*(AH898),
        0.000001))/SQRT('1D'!$I$5*MAX((((F898)+(G898)*(AH898))*(AH898))/MAX((F898)+2*(G898)*(AH898),
            0.000001),
        0.000001))</f>
        <v>1.0727235886044055</v>
      </c>
      <c r="AR898" s="5" t="str">
        <f t="shared" ca="1" si="192"/>
        <v>Supercritical</v>
      </c>
      <c r="AS898" s="5">
        <f ca="1">((ABS(K898)*'1D'!$D$6)/(MAX(((F898)+(G898)*(AH898))*(AH898),
            0.000001)*MAX(((((F898)+(G898)*(AH898))*(AH898))/MAX((F898)+2*(AH898)*SQRT(1+(G898)^2),
                    0.000001))^(2/3),
            0.000001)))^2</f>
        <v>4.3358367565141456E-3</v>
      </c>
    </row>
    <row r="899" spans="1:45" x14ac:dyDescent="0.35">
      <c r="A899">
        <v>890</v>
      </c>
      <c r="B899">
        <v>888.995</v>
      </c>
      <c r="C899">
        <v>616085.98400000005</v>
      </c>
      <c r="D899">
        <v>3097117.9580000001</v>
      </c>
      <c r="E899">
        <v>632.11850000000004</v>
      </c>
      <c r="F899">
        <v>5.2</v>
      </c>
      <c r="G899">
        <v>0</v>
      </c>
      <c r="H899" t="s">
        <v>176</v>
      </c>
      <c r="I899">
        <v>2E-3</v>
      </c>
      <c r="J899" s="5">
        <f t="shared" si="193"/>
        <v>1</v>
      </c>
      <c r="K899" s="5">
        <f t="shared" ca="1" si="194"/>
        <v>50.95</v>
      </c>
      <c r="L899" s="5">
        <f ca="1">IF($A$2=0,
    IFERROR(L898,
        MAX('1D'!$D$16,
            POWER((ABS(K899)^2)/('1D'!$I$5*MAX(F899,
                        0.1)^2),
                1/3))),
    IF(IFERROR(V898,
            0)=0,
        IFERROR(L898,
            MAX('1D'!$D$16,
                POWER((ABS(K899)^2)/('1D'!$I$5*MAX(F899,
                            0.1)^2),
                    1/3))),
        IF(OR(IFERROR(L899,
                    0)=0,
                IFERROR(S898,
                    0)&lt;1,
                IFERROR(S899,
                    0)&lt;1),
            MAX('1D'!$D$16,
                POWER((ABS(K899)^2)/('1D'!$I$5*MAX(F899,
                            0.1)^2),
                    1/3)),
            IF(IFERROR(U899,
                    0)&gt;0,
                MAX('1D'!$D$16,
                    IFERROR(L899,
                        0)+((IFERROR(U899,
                                0))*'1D'!$D$18*IF((IFERROR(S899,
                                    0))&lt;1,
                            1,
                            -1))),
                IF(IFERROR(U899,
                        0)&lt;0,
                    IF(ABS((MAX('1D'!$D$16,
                                    POWER((ABS(K899)^2)/('1D'!$I$5*MAX(F899,
                                                0.1)^2),
                                        1/3)))-IFERROR(L899,
                                0))&gt;'1D'!$D$19,
                        MAX('1D'!$D$16,
                            IF((MAX('1D'!$D$16,
                                        POWER((ABS(K899)^2)/('1D'!$I$5*MAX(F899,
                                                    0.1)^2),
                                            1/3)))&gt;IFERROR(L899,
                                    0),
                                MIN((MAX('1D'!$D$16,
                                            POWER((ABS(K899)^2)/('1D'!$I$5*MAX(F899,
                                                        0.1)^2),
                                                1/3))),
                                    IFERROR(L899,
                                        0)+(MIN(ABS(IFERROR(U899,
                                                    0))*'1D'!$D$18,
                                            ABS((MAX('1D'!$D$16,
                                                        POWER((ABS(K899)^2)/('1D'!$I$5*MAX(F899,
                                                                    0.1)^2),
                                                            1/3)))-IFERROR(L899,
                                                    0))))),
                                MAX((MAX('1D'!$D$16,
                                            POWER((ABS(K899)^2)/('1D'!$I$5*MAX(F899,
                                                        0.1)^2),
                                                1/3))),
                                    IFERROR(L899,
                                        0)-(MIN(ABS(IFERROR(U899,
                                                    0))*'1D'!$D$18,
                                            ABS((MAX('1D'!$D$16,
                                                        POWER((ABS(K899)^2)/('1D'!$I$5*MAX(F899,
                                                                    0.1)^2),
                                                            1/3)))-IFERROR(L899,
                                                    0))))))),
                        MAX('1D'!$D$16,
                            POWER((ABS(K899)^2)/('1D'!$I$5*MAX(F899,
                                        0.1)^2),
                                1/3))),
                    MAX('1D'!$D$16,
                        IFERROR(L899,
                            0)))))))</f>
        <v>2.0411692021517887</v>
      </c>
      <c r="M899" s="5">
        <f t="shared" ca="1" si="182"/>
        <v>10.614079851189301</v>
      </c>
      <c r="N899" s="5">
        <f t="shared" ca="1" si="183"/>
        <v>1.1434704692804873</v>
      </c>
      <c r="O899" s="5">
        <f t="shared" ca="1" si="184"/>
        <v>4.8002276894771132</v>
      </c>
      <c r="P899" s="5">
        <f t="shared" ca="1" si="185"/>
        <v>634.1596692021518</v>
      </c>
      <c r="Q899" s="5">
        <f ca="1">P899+((ABS(K899)/MAX(((F899)+(G899)*(L899))*(L899),
            0.000001))^2)/(2*'1D'!$I$5)</f>
        <v>635.33409253909485</v>
      </c>
      <c r="R899" s="5">
        <f ca="1">((ABS(K899)*'1D'!$D$6)/(MAX(((F899)+(G899)*(L899))*(L899),
            0.000001)*MAX(((((F899)+(G899)*(L899))*(L899))/MAX((F899)+2*(L899)*SQRT(1+(G899)^2),
                    0.000001))^(2/3),
            0.000001)))^2</f>
        <v>4.3358367565141456E-3</v>
      </c>
      <c r="S899" s="5">
        <f ca="1">ABS(ABS(K899)/MAX(((F899)+(G899)*(L899))*(L899),
        0.000001))/SQRT('1D'!$I$5*MAX((((F899)+(G899)*(L899))*(L899))/MAX((F899)+2*(G899)*(L899),
            0.000001),
        0.000001))</f>
        <v>1.0727235886044055</v>
      </c>
      <c r="T899" s="5">
        <f ca="1">((F899)*(L899)^2)/2+(G899)*(L899)^3/3+(ABS(K899)^2)/('1D'!$I$5*MAX(((F899)+(G899)*(L899))*(L899),
        0.000001))</f>
        <v>35.763412605541333</v>
      </c>
      <c r="U899" s="5">
        <f ca="1">IF($A$2=0,
    0,
    IFERROR(Q898-(((R898+R899)/2)*J899)-(IF(O898&gt;O899,
                '1D'!$D$8*((O898^2-O899^2)/(2*'1D'!$I$5)),
                '1D'!$D$9*((O899^2-O898^2)/(2*'1D'!$I$5)))+('1D'!$D$10*(ABS(I899)/90)*(MAX(O898^2,
                        O899^2)/(2*'1D'!$I$5))))-Q899,
        0))</f>
        <v>-3.8397515008909977E-3</v>
      </c>
      <c r="V899" s="5">
        <f ca="1">IF($A$2=0,
    1,
    IF(IFERROR(V898,
            0)=0,
        0,
        IFERROR(IF(ROUND(S899,
                    3)=1,
                1,
                IF(AND(ABS(U899)&lt;'1D'!$D$19,
                        S899&gt;1),
                    1,
                    0)),
            0)))</f>
        <v>0</v>
      </c>
      <c r="W899" s="5">
        <f ca="1">IF($A$2=0,
    MAX(MAX('1D'!$D$16,
            MAX('1D'!$D$16,
                POWER((ABS(K899)^2)/('1D'!$I$5*MAX(F899,
                            0.1)^2),
                    1/3))),
        IFERROR(W1396,
            MAX(MAX('1D'!$D$16,
                    MAX('1D'!$D$16,
                        POWER((ABS(K899)^2)/('1D'!$I$5*MAX(F899,
                                    0.1)^2),
                            1/3))),
                ($L$2)-E1396))),
    IF(IFERROR(AG900,
            0)=0,
        MAX(MAX('1D'!$D$16,
                MAX('1D'!$D$16,
                    POWER((ABS(K899)^2)/('1D'!$I$5*MAX(F899,
                                0.1)^2),
                        1/3))),
            IFERROR(W1396,
                MAX(MAX('1D'!$D$16,
                        MAX('1D'!$D$16,
                            POWER((ABS(K899)^2)/('1D'!$I$5*MAX(F899,
                                        0.1)^2),
                                1/3))),
                    ($L$2)-E1396))),
        IF(IFERROR(W899,
                0)=0,
            MAX(MAX('1D'!$D$16,
                    MAX('1D'!$D$16,
                        POWER((ABS(K899)^2)/('1D'!$I$5*MAX(F899,
                                    0.1)^2),
                            1/3))),
                IFERROR(W1396,
                    MAX(MAX('1D'!$D$16,
                            MAX('1D'!$D$16,
                                POWER((ABS(K899)^2)/('1D'!$I$5*MAX(F899,
                                            0.1)^2),
                                    1/3))),
                        ($L$2)-E1396))),
            IF(OR(IFERROR(AD899,
                        0)&gt;=1,
                    IFERROR(AD900,
                        0)&gt;=1),
                MAX('1D'!$D$16,
                    MAX('1D'!$D$16,
                        POWER((ABS(K899)^2)/('1D'!$I$5*MAX(F899,
                                    0.1)^2),
                            1/3))),
                IF(ABS(IFERROR(AF899,
                            0))&lt;'1D'!$D$19,
                    MAX(MAX('1D'!$D$16,
                            MAX('1D'!$D$16,
                                POWER((ABS(K899)^2)/('1D'!$I$5*MAX(F899,
                                            0.1)^2),
                                    1/3))),
                        IFERROR(W899,
                            0)),
                    MAX(MAX('1D'!$D$16,
                            MAX('1D'!$D$16,
                                POWER((ABS(K899)^2)/('1D'!$I$5*MAX(F899,
                                            0.1)^2),
                                    1/3))),
                        (IFERROR(W899,
                                0))+((IFERROR(AF899,
                                    0))*'1D'!$D$18)))))))</f>
        <v>2.1389677043987478</v>
      </c>
      <c r="X899" s="5">
        <f t="shared" ca="1" si="186"/>
        <v>11.122632062873489</v>
      </c>
      <c r="Y899" s="5">
        <f t="shared" ca="1" si="187"/>
        <v>1.1735290000551568</v>
      </c>
      <c r="Z899" s="5">
        <f t="shared" ca="1" si="188"/>
        <v>4.5807502857230418</v>
      </c>
      <c r="AA899" s="5">
        <f t="shared" ca="1" si="189"/>
        <v>634.25746770439878</v>
      </c>
      <c r="AB899" s="5">
        <f ca="1">AA899+((ABS(K899)/MAX(((F899)+(G899)*(W899))*(W899),
            0.000001))^2)/(2*'1D'!$I$5)</f>
        <v>635.32695155659815</v>
      </c>
      <c r="AC899" s="5">
        <f ca="1">((ABS(K899)*'1D'!$D$6)/(MAX(((F899)+(G899)*(W899))*(W899),
            0.000001)*MAX(((((F899)+(G899)*(W899))*(W899))/MAX((F899)+2*(W899)*SQRT(1+(G899)^2),
                    0.000001))^(2/3),
            0.000001)))^2</f>
        <v>3.8141460404132466E-3</v>
      </c>
      <c r="AD899" s="5">
        <f ca="1">ABS(ABS(K899)/MAX(((F899)+(G899)*(W899))*(W899),
        0.000001))/SQRT('1D'!$I$5*MAX((((F899)+(G899)*(W899))*(W899))/MAX((F899)+2*(G899)*(W899),
            0.000001),
        0.000001))</f>
        <v>1.0000000000000004</v>
      </c>
      <c r="AE899" s="5">
        <f ca="1">((F899)*(W899)^2)/2+(G899)*(W899)^3/3+(ABS(K899)^2)/('1D'!$I$5*MAX(((F899)+(G899)*(W899))*(W899),
        0.000001))</f>
        <v>35.686426155594638</v>
      </c>
      <c r="AF899" s="5">
        <f ca="1">IF($A$2=0,
    0,
    IFERROR(AB900+(((AC899+AC900)/2)*J900)+(IF(Z899&gt;Z900,
                '1D'!$D$8*((Z899^2-Z900^2)/(2*'1D'!$I$5)),
                '1D'!$D$9*((Z900^2-Z899^2)/(2*'1D'!$I$5)))+('1D'!$D$10*(ABS(I900)/90)*(MAX(Z899^2,
                        Z900^2)/(2*'1D'!$I$5))))-AB899,
        0))</f>
        <v>3.4249085716737682E-3</v>
      </c>
      <c r="AG899" s="5">
        <f ca="1">IF($A$2=0,
    1,
    IF(IFERROR(AG900,
            0)=0,
        0,
        IFERROR(IF(OR(ROUND(AD899,
                        3)&gt;=1,
                    AND(ABS(AF899)&lt;'1D'!$D$19,
                        AD899&lt;1)),
                1,
                0),
            0)))</f>
        <v>1</v>
      </c>
      <c r="AH899" s="5">
        <f ca="1">IFERROR(IF('1D'!V32="Supercritical",
        MAX('1D'!$D$16,
            IFERROR(L899,
                MAX('1D'!$D$16,
                    POWER((ABS(K899)^2)/('1D'!$I$5*MAX(F899,
                                0.1)^2),
                        1/3)))),
        IF('1D'!V32="Subcritical",
            MAX('1D'!$D$16,
                IFERROR(W899,
                    MAX('1D'!$D$16,
                        POWER((ABS(K899)^2)/('1D'!$I$5*MAX(F899,
                                    0.1)^2),
                            1/3)))),
            IF(IFERROR(T899,
                    -1E+99)&gt;=IFERROR(AE899,
                    -1E+99),
                MAX('1D'!$D$16,
                    IFERROR(L899,
                        MAX('1D'!$D$16,
                            POWER((ABS(K899)^2)/('1D'!$I$5*MAX(F899,
                                        0.1)^2),
                                1/3)))),
                MAX('1D'!$D$16,
                    IFERROR(W899,
                        MAX('1D'!$D$16,
                            POWER((ABS(K899)^2)/('1D'!$I$5*MAX(F899,
                                        0.1)^2),
                                1/3))))))),
    MAX('1D'!$D$16,
        POWER((ABS(K899)^2)/('1D'!$I$5*MAX(F899,
                    0.1)^2),
            1/3)))</f>
        <v>2.0411692021517887</v>
      </c>
      <c r="AI899" s="5">
        <f t="shared" ca="1" si="190"/>
        <v>634.1596692021518</v>
      </c>
      <c r="AJ899" s="5">
        <f ca="1">AI899+((ABS(K899)/MAX(((F899)+(G899)*(AH899))*(AH899),
            0.000001))^2)/(2*'1D'!$I$5)</f>
        <v>635.33409253909485</v>
      </c>
      <c r="AM899">
        <v>0</v>
      </c>
      <c r="AN899">
        <v>0</v>
      </c>
      <c r="AO899" s="5">
        <f t="shared" si="191"/>
        <v>0</v>
      </c>
      <c r="AP899" s="5">
        <f t="shared" si="195"/>
        <v>0</v>
      </c>
      <c r="AQ899" s="5">
        <f ca="1">ABS(ABS(K899)/MAX(((F899)+(G899)*(AH899))*(AH899),
        0.000001))/SQRT('1D'!$I$5*MAX((((F899)+(G899)*(AH899))*(AH899))/MAX((F899)+2*(G899)*(AH899),
            0.000001),
        0.000001))</f>
        <v>1.0727235886044055</v>
      </c>
      <c r="AR899" s="5" t="str">
        <f t="shared" ca="1" si="192"/>
        <v>Supercritical</v>
      </c>
      <c r="AS899" s="5">
        <f ca="1">((ABS(K899)*'1D'!$D$6)/(MAX(((F899)+(G899)*(AH899))*(AH899),
            0.000001)*MAX(((((F899)+(G899)*(AH899))*(AH899))/MAX((F899)+2*(AH899)*SQRT(1+(G899)^2),
                    0.000001))^(2/3),
            0.000001)))^2</f>
        <v>4.3358367565141456E-3</v>
      </c>
    </row>
    <row r="900" spans="1:45" x14ac:dyDescent="0.35">
      <c r="A900">
        <v>891</v>
      </c>
      <c r="B900">
        <v>889.99599999999998</v>
      </c>
      <c r="C900">
        <v>616085.94200000004</v>
      </c>
      <c r="D900">
        <v>3097116.9580000001</v>
      </c>
      <c r="E900">
        <v>632.11800000000005</v>
      </c>
      <c r="F900">
        <v>5.2</v>
      </c>
      <c r="G900">
        <v>0</v>
      </c>
      <c r="H900" t="s">
        <v>176</v>
      </c>
      <c r="I900">
        <v>0.06</v>
      </c>
      <c r="J900" s="5">
        <f t="shared" si="193"/>
        <v>1.0009999999999764</v>
      </c>
      <c r="K900" s="5">
        <f t="shared" ca="1" si="194"/>
        <v>50.95</v>
      </c>
      <c r="L900" s="5">
        <f ca="1">IF($A$2=0,
    IFERROR(L899,
        MAX('1D'!$D$16,
            POWER((ABS(K900)^2)/('1D'!$I$5*MAX(F900,
                        0.1)^2),
                1/3))),
    IF(IFERROR(V899,
            0)=0,
        IFERROR(L899,
            MAX('1D'!$D$16,
                POWER((ABS(K900)^2)/('1D'!$I$5*MAX(F900,
                            0.1)^2),
                    1/3))),
        IF(OR(IFERROR(L900,
                    0)=0,
                IFERROR(S899,
                    0)&lt;1,
                IFERROR(S900,
                    0)&lt;1),
            MAX('1D'!$D$16,
                POWER((ABS(K900)^2)/('1D'!$I$5*MAX(F900,
                            0.1)^2),
                    1/3)),
            IF(IFERROR(U900,
                    0)&gt;0,
                MAX('1D'!$D$16,
                    IFERROR(L900,
                        0)+((IFERROR(U900,
                                0))*'1D'!$D$18*IF((IFERROR(S900,
                                    0))&lt;1,
                            1,
                            -1))),
                IF(IFERROR(U900,
                        0)&lt;0,
                    IF(ABS((MAX('1D'!$D$16,
                                    POWER((ABS(K900)^2)/('1D'!$I$5*MAX(F900,
                                                0.1)^2),
                                        1/3)))-IFERROR(L900,
                                0))&gt;'1D'!$D$19,
                        MAX('1D'!$D$16,
                            IF((MAX('1D'!$D$16,
                                        POWER((ABS(K900)^2)/('1D'!$I$5*MAX(F900,
                                                    0.1)^2),
                                            1/3)))&gt;IFERROR(L900,
                                    0),
                                MIN((MAX('1D'!$D$16,
                                            POWER((ABS(K900)^2)/('1D'!$I$5*MAX(F900,
                                                        0.1)^2),
                                                1/3))),
                                    IFERROR(L900,
                                        0)+(MIN(ABS(IFERROR(U900,
                                                    0))*'1D'!$D$18,
                                            ABS((MAX('1D'!$D$16,
                                                        POWER((ABS(K900)^2)/('1D'!$I$5*MAX(F900,
                                                                    0.1)^2),
                                                            1/3)))-IFERROR(L900,
                                                    0))))),
                                MAX((MAX('1D'!$D$16,
                                            POWER((ABS(K900)^2)/('1D'!$I$5*MAX(F900,
                                                        0.1)^2),
                                                1/3))),
                                    IFERROR(L900,
                                        0)-(MIN(ABS(IFERROR(U900,
                                                    0))*'1D'!$D$18,
                                            ABS((MAX('1D'!$D$16,
                                                        POWER((ABS(K900)^2)/('1D'!$I$5*MAX(F900,
                                                                    0.1)^2),
                                                            1/3)))-IFERROR(L900,
                                                    0))))))),
                        MAX('1D'!$D$16,
                            POWER((ABS(K900)^2)/('1D'!$I$5*MAX(F900,
                                        0.1)^2),
                                1/3))),
                    MAX('1D'!$D$16,
                        IFERROR(L900,
                            0)))))))</f>
        <v>2.0411692021517887</v>
      </c>
      <c r="M900" s="5">
        <f t="shared" ca="1" si="182"/>
        <v>10.614079851189301</v>
      </c>
      <c r="N900" s="5">
        <f t="shared" ca="1" si="183"/>
        <v>1.1434704692804873</v>
      </c>
      <c r="O900" s="5">
        <f t="shared" ca="1" si="184"/>
        <v>4.8002276894771132</v>
      </c>
      <c r="P900" s="5">
        <f t="shared" ca="1" si="185"/>
        <v>634.15916920215182</v>
      </c>
      <c r="Q900" s="5">
        <f ca="1">P900+((ABS(K900)/MAX(((F900)+(G900)*(L900))*(L900),
            0.000001))^2)/(2*'1D'!$I$5)</f>
        <v>635.33359253909487</v>
      </c>
      <c r="R900" s="5">
        <f ca="1">((ABS(K900)*'1D'!$D$6)/(MAX(((F900)+(G900)*(L900))*(L900),
            0.000001)*MAX(((((F900)+(G900)*(L900))*(L900))/MAX((F900)+2*(L900)*SQRT(1+(G900)^2),
                    0.000001))^(2/3),
            0.000001)))^2</f>
        <v>4.3358367565141456E-3</v>
      </c>
      <c r="S900" s="5">
        <f ca="1">ABS(ABS(K900)/MAX(((F900)+(G900)*(L900))*(L900),
        0.000001))/SQRT('1D'!$I$5*MAX((((F900)+(G900)*(L900))*(L900))/MAX((F900)+2*(G900)*(L900),
            0.000001),
        0.000001))</f>
        <v>1.0727235886044055</v>
      </c>
      <c r="T900" s="5">
        <f ca="1">((F900)*(L900)^2)/2+(G900)*(L900)^3/3+(ABS(K900)^2)/('1D'!$I$5*MAX(((F900)+(G900)*(L900))*(L900),
        0.000001))</f>
        <v>35.763412605541333</v>
      </c>
      <c r="U900" s="5">
        <f ca="1">IF($A$2=0,
    0,
    IFERROR(Q899-(((R899+R900)/2)*J900)-(IF(O899&gt;O900,
                '1D'!$D$8*((O899^2-O900^2)/(2*'1D'!$I$5)),
                '1D'!$D$9*((O900^2-O899^2)/(2*'1D'!$I$5)))+('1D'!$D$10*(ABS(I900)/90)*(MAX(O899^2,
                        O900^2)/(2*'1D'!$I$5))))-Q900,
        0))</f>
        <v>-3.9576149270033056E-3</v>
      </c>
      <c r="V900" s="5">
        <f ca="1">IF($A$2=0,
    1,
    IF(IFERROR(V899,
            0)=0,
        0,
        IFERROR(IF(ROUND(S900,
                    3)=1,
                1,
                IF(AND(ABS(U900)&lt;'1D'!$D$19,
                        S900&gt;1),
                    1,
                    0)),
            0)))</f>
        <v>0</v>
      </c>
      <c r="W900" s="5">
        <f ca="1">IF($A$2=0,
    MAX(MAX('1D'!$D$16,
            MAX('1D'!$D$16,
                POWER((ABS(K900)^2)/('1D'!$I$5*MAX(F900,
                            0.1)^2),
                    1/3))),
        IFERROR(W1396,
            MAX(MAX('1D'!$D$16,
                    MAX('1D'!$D$16,
                        POWER((ABS(K900)^2)/('1D'!$I$5*MAX(F900,
                                    0.1)^2),
                            1/3))),
                ($L$2)-E1396))),
    IF(IFERROR(AG901,
            0)=0,
        MAX(MAX('1D'!$D$16,
                MAX('1D'!$D$16,
                    POWER((ABS(K900)^2)/('1D'!$I$5*MAX(F900,
                                0.1)^2),
                        1/3))),
            IFERROR(W1396,
                MAX(MAX('1D'!$D$16,
                        MAX('1D'!$D$16,
                            POWER((ABS(K900)^2)/('1D'!$I$5*MAX(F900,
                                        0.1)^2),
                                1/3))),
                    ($L$2)-E1396))),
        IF(IFERROR(W900,
                0)=0,
            MAX(MAX('1D'!$D$16,
                    MAX('1D'!$D$16,
                        POWER((ABS(K900)^2)/('1D'!$I$5*MAX(F900,
                                    0.1)^2),
                            1/3))),
                IFERROR(W1396,
                    MAX(MAX('1D'!$D$16,
                            MAX('1D'!$D$16,
                                POWER((ABS(K900)^2)/('1D'!$I$5*MAX(F900,
                                            0.1)^2),
                                    1/3))),
                        ($L$2)-E1396))),
            IF(OR(IFERROR(AD900,
                        0)&gt;=1,
                    IFERROR(AD901,
                        0)&gt;=1),
                MAX('1D'!$D$16,
                    MAX('1D'!$D$16,
                        POWER((ABS(K900)^2)/('1D'!$I$5*MAX(F900,
                                    0.1)^2),
                            1/3))),
                IF(ABS(IFERROR(AF900,
                            0))&lt;'1D'!$D$19,
                    MAX(MAX('1D'!$D$16,
                            MAX('1D'!$D$16,
                                POWER((ABS(K900)^2)/('1D'!$I$5*MAX(F900,
                                            0.1)^2),
                                    1/3))),
                        IFERROR(W900,
                            0)),
                    MAX(MAX('1D'!$D$16,
                            MAX('1D'!$D$16,
                                POWER((ABS(K900)^2)/('1D'!$I$5*MAX(F900,
                                            0.1)^2),
                                    1/3))),
                        (IFERROR(W900,
                                0))+((IFERROR(AF900,
                                    0))*'1D'!$D$18)))))))</f>
        <v>2.1389677043987478</v>
      </c>
      <c r="X900" s="5">
        <f t="shared" ca="1" si="186"/>
        <v>11.122632062873489</v>
      </c>
      <c r="Y900" s="5">
        <f t="shared" ca="1" si="187"/>
        <v>1.1735290000551568</v>
      </c>
      <c r="Z900" s="5">
        <f t="shared" ca="1" si="188"/>
        <v>4.5807502857230418</v>
      </c>
      <c r="AA900" s="5">
        <f t="shared" ca="1" si="189"/>
        <v>634.25696770439879</v>
      </c>
      <c r="AB900" s="5">
        <f ca="1">AA900+((ABS(K900)/MAX(((F900)+(G900)*(W900))*(W900),
            0.000001))^2)/(2*'1D'!$I$5)</f>
        <v>635.32645155659816</v>
      </c>
      <c r="AC900" s="5">
        <f ca="1">((ABS(K900)*'1D'!$D$6)/(MAX(((F900)+(G900)*(W900))*(W900),
            0.000001)*MAX(((((F900)+(G900)*(W900))*(W900))/MAX((F900)+2*(W900)*SQRT(1+(G900)^2),
                    0.000001))^(2/3),
            0.000001)))^2</f>
        <v>3.8141460404132466E-3</v>
      </c>
      <c r="AD900" s="5">
        <f ca="1">ABS(ABS(K900)/MAX(((F900)+(G900)*(W900))*(W900),
        0.000001))/SQRT('1D'!$I$5*MAX((((F900)+(G900)*(W900))*(W900))/MAX((F900)+2*(G900)*(W900),
            0.000001),
        0.000001))</f>
        <v>1.0000000000000004</v>
      </c>
      <c r="AE900" s="5">
        <f ca="1">((F900)*(W900)^2)/2+(G900)*(W900)^3/3+(ABS(K900)^2)/('1D'!$I$5*MAX(((F900)+(G900)*(W900))*(W900),
        0.000001))</f>
        <v>35.686426155594638</v>
      </c>
      <c r="AF900" s="5">
        <f ca="1">IF($A$2=0,
    0,
    IFERROR(AB901+(((AC900+AC901)/2)*J901)+(IF(Z900&gt;Z901,
                '1D'!$D$8*((Z900^2-Z901^2)/(2*'1D'!$I$5)),
                '1D'!$D$9*((Z901^2-Z900^2)/(2*'1D'!$I$5)))+('1D'!$D$10*(ABS(I901)/90)*(MAX(Z900^2,
                        Z901^2)/(2*'1D'!$I$5))))-AB900,
        0))</f>
        <v>3.4157470063291839E-3</v>
      </c>
      <c r="AG900" s="5">
        <f ca="1">IF($A$2=0,
    1,
    IF(IFERROR(AG901,
            0)=0,
        0,
        IFERROR(IF(OR(ROUND(AD900,
                        3)&gt;=1,
                    AND(ABS(AF900)&lt;'1D'!$D$19,
                        AD900&lt;1)),
                1,
                0),
            0)))</f>
        <v>1</v>
      </c>
      <c r="AH900" s="5">
        <f ca="1">IFERROR(IF('1D'!V32="Supercritical",
        MAX('1D'!$D$16,
            IFERROR(L900,
                MAX('1D'!$D$16,
                    POWER((ABS(K900)^2)/('1D'!$I$5*MAX(F900,
                                0.1)^2),
                        1/3)))),
        IF('1D'!V32="Subcritical",
            MAX('1D'!$D$16,
                IFERROR(W900,
                    MAX('1D'!$D$16,
                        POWER((ABS(K900)^2)/('1D'!$I$5*MAX(F900,
                                    0.1)^2),
                            1/3)))),
            IF(IFERROR(T900,
                    -1E+99)&gt;=IFERROR(AE900,
                    -1E+99),
                MAX('1D'!$D$16,
                    IFERROR(L900,
                        MAX('1D'!$D$16,
                            POWER((ABS(K900)^2)/('1D'!$I$5*MAX(F900,
                                        0.1)^2),
                                1/3)))),
                MAX('1D'!$D$16,
                    IFERROR(W900,
                        MAX('1D'!$D$16,
                            POWER((ABS(K900)^2)/('1D'!$I$5*MAX(F900,
                                        0.1)^2),
                                1/3))))))),
    MAX('1D'!$D$16,
        POWER((ABS(K900)^2)/('1D'!$I$5*MAX(F900,
                    0.1)^2),
            1/3)))</f>
        <v>2.0411692021517887</v>
      </c>
      <c r="AI900" s="5">
        <f t="shared" ca="1" si="190"/>
        <v>634.15916920215182</v>
      </c>
      <c r="AJ900" s="5">
        <f ca="1">AI900+((ABS(K900)/MAX(((F900)+(G900)*(AH900))*(AH900),
            0.000001))^2)/(2*'1D'!$I$5)</f>
        <v>635.33359253909487</v>
      </c>
      <c r="AM900">
        <v>0</v>
      </c>
      <c r="AN900">
        <v>0</v>
      </c>
      <c r="AO900" s="5">
        <f t="shared" si="191"/>
        <v>0</v>
      </c>
      <c r="AP900" s="5">
        <f t="shared" si="195"/>
        <v>0</v>
      </c>
      <c r="AQ900" s="5">
        <f ca="1">ABS(ABS(K900)/MAX(((F900)+(G900)*(AH900))*(AH900),
        0.000001))/SQRT('1D'!$I$5*MAX((((F900)+(G900)*(AH900))*(AH900))/MAX((F900)+2*(G900)*(AH900),
            0.000001),
        0.000001))</f>
        <v>1.0727235886044055</v>
      </c>
      <c r="AR900" s="5" t="str">
        <f t="shared" ca="1" si="192"/>
        <v>Supercritical</v>
      </c>
      <c r="AS900" s="5">
        <f ca="1">((ABS(K900)*'1D'!$D$6)/(MAX(((F900)+(G900)*(AH900))*(AH900),
            0.000001)*MAX(((((F900)+(G900)*(AH900))*(AH900))/MAX((F900)+2*(AH900)*SQRT(1+(G900)^2),
                    0.000001))^(2/3),
            0.000001)))^2</f>
        <v>4.3358367565141456E-3</v>
      </c>
    </row>
    <row r="901" spans="1:45" x14ac:dyDescent="0.35">
      <c r="A901">
        <v>892</v>
      </c>
      <c r="B901">
        <v>890.99599999999998</v>
      </c>
      <c r="C901">
        <v>616085.89899999998</v>
      </c>
      <c r="D901">
        <v>3097115.9589999998</v>
      </c>
      <c r="E901">
        <v>632.11749999999995</v>
      </c>
      <c r="F901">
        <v>5.2</v>
      </c>
      <c r="G901">
        <v>0</v>
      </c>
      <c r="H901" t="s">
        <v>176</v>
      </c>
      <c r="I901">
        <v>5.7000000000000002E-2</v>
      </c>
      <c r="J901" s="5">
        <f t="shared" si="193"/>
        <v>1</v>
      </c>
      <c r="K901" s="5">
        <f t="shared" ca="1" si="194"/>
        <v>50.95</v>
      </c>
      <c r="L901" s="5">
        <f ca="1">IF($A$2=0,
    IFERROR(L900,
        MAX('1D'!$D$16,
            POWER((ABS(K901)^2)/('1D'!$I$5*MAX(F901,
                        0.1)^2),
                1/3))),
    IF(IFERROR(V900,
            0)=0,
        IFERROR(L900,
            MAX('1D'!$D$16,
                POWER((ABS(K901)^2)/('1D'!$I$5*MAX(F901,
                            0.1)^2),
                    1/3))),
        IF(OR(IFERROR(L901,
                    0)=0,
                IFERROR(S900,
                    0)&lt;1,
                IFERROR(S901,
                    0)&lt;1),
            MAX('1D'!$D$16,
                POWER((ABS(K901)^2)/('1D'!$I$5*MAX(F901,
                            0.1)^2),
                    1/3)),
            IF(IFERROR(U901,
                    0)&gt;0,
                MAX('1D'!$D$16,
                    IFERROR(L901,
                        0)+((IFERROR(U901,
                                0))*'1D'!$D$18*IF((IFERROR(S901,
                                    0))&lt;1,
                            1,
                            -1))),
                IF(IFERROR(U901,
                        0)&lt;0,
                    IF(ABS((MAX('1D'!$D$16,
                                    POWER((ABS(K901)^2)/('1D'!$I$5*MAX(F901,
                                                0.1)^2),
                                        1/3)))-IFERROR(L901,
                                0))&gt;'1D'!$D$19,
                        MAX('1D'!$D$16,
                            IF((MAX('1D'!$D$16,
                                        POWER((ABS(K901)^2)/('1D'!$I$5*MAX(F901,
                                                    0.1)^2),
                                            1/3)))&gt;IFERROR(L901,
                                    0),
                                MIN((MAX('1D'!$D$16,
                                            POWER((ABS(K901)^2)/('1D'!$I$5*MAX(F901,
                                                        0.1)^2),
                                                1/3))),
                                    IFERROR(L901,
                                        0)+(MIN(ABS(IFERROR(U901,
                                                    0))*'1D'!$D$18,
                                            ABS((MAX('1D'!$D$16,
                                                        POWER((ABS(K901)^2)/('1D'!$I$5*MAX(F901,
                                                                    0.1)^2),
                                                            1/3)))-IFERROR(L901,
                                                    0))))),
                                MAX((MAX('1D'!$D$16,
                                            POWER((ABS(K901)^2)/('1D'!$I$5*MAX(F901,
                                                        0.1)^2),
                                                1/3))),
                                    IFERROR(L901,
                                        0)-(MIN(ABS(IFERROR(U901,
                                                    0))*'1D'!$D$18,
                                            ABS((MAX('1D'!$D$16,
                                                        POWER((ABS(K901)^2)/('1D'!$I$5*MAX(F901,
                                                                    0.1)^2),
                                                            1/3)))-IFERROR(L901,
                                                    0))))))),
                        MAX('1D'!$D$16,
                            POWER((ABS(K901)^2)/('1D'!$I$5*MAX(F901,
                                        0.1)^2),
                                1/3))),
                    MAX('1D'!$D$16,
                        IFERROR(L901,
                            0)))))))</f>
        <v>2.0411692021517887</v>
      </c>
      <c r="M901" s="5">
        <f t="shared" ca="1" si="182"/>
        <v>10.614079851189301</v>
      </c>
      <c r="N901" s="5">
        <f t="shared" ca="1" si="183"/>
        <v>1.1434704692804873</v>
      </c>
      <c r="O901" s="5">
        <f t="shared" ca="1" si="184"/>
        <v>4.8002276894771132</v>
      </c>
      <c r="P901" s="5">
        <f t="shared" ca="1" si="185"/>
        <v>634.15866920215171</v>
      </c>
      <c r="Q901" s="5">
        <f ca="1">P901+((ABS(K901)/MAX(((F901)+(G901)*(L901))*(L901),
            0.000001))^2)/(2*'1D'!$I$5)</f>
        <v>635.33309253909476</v>
      </c>
      <c r="R901" s="5">
        <f ca="1">((ABS(K901)*'1D'!$D$6)/(MAX(((F901)+(G901)*(L901))*(L901),
            0.000001)*MAX(((((F901)+(G901)*(L901))*(L901))/MAX((F901)+2*(L901)*SQRT(1+(G901)^2),
                    0.000001))^(2/3),
            0.000001)))^2</f>
        <v>4.3358367565141456E-3</v>
      </c>
      <c r="S901" s="5">
        <f ca="1">ABS(ABS(K901)/MAX(((F901)+(G901)*(L901))*(L901),
        0.000001))/SQRT('1D'!$I$5*MAX((((F901)+(G901)*(L901))*(L901))/MAX((F901)+2*(G901)*(L901),
            0.000001),
        0.000001))</f>
        <v>1.0727235886044055</v>
      </c>
      <c r="T901" s="5">
        <f ca="1">((F901)*(L901)^2)/2+(G901)*(L901)^3/3+(ABS(K901)^2)/('1D'!$I$5*MAX(((F901)+(G901)*(L901))*(L901),
        0.000001))</f>
        <v>35.763412605541333</v>
      </c>
      <c r="U901" s="5">
        <f ca="1">IF($A$2=0,
    0,
    IFERROR(Q900-(((R900+R901)/2)*J901)-(IF(O900&gt;O901,
                '1D'!$D$8*((O900^2-O901^2)/(2*'1D'!$I$5)),
                '1D'!$D$9*((O901^2-O900^2)/(2*'1D'!$I$5)))+('1D'!$D$10*(ABS(I901)/90)*(MAX(O900^2,
                        O901^2)/(2*'1D'!$I$5))))-Q901,
        0))</f>
        <v>-3.9474069733387296E-3</v>
      </c>
      <c r="V901" s="5">
        <f ca="1">IF($A$2=0,
    1,
    IF(IFERROR(V900,
            0)=0,
        0,
        IFERROR(IF(ROUND(S901,
                    3)=1,
                1,
                IF(AND(ABS(U901)&lt;'1D'!$D$19,
                        S901&gt;1),
                    1,
                    0)),
            0)))</f>
        <v>0</v>
      </c>
      <c r="W901" s="5">
        <f ca="1">IF($A$2=0,
    MAX(MAX('1D'!$D$16,
            MAX('1D'!$D$16,
                POWER((ABS(K901)^2)/('1D'!$I$5*MAX(F901,
                            0.1)^2),
                    1/3))),
        IFERROR(W1396,
            MAX(MAX('1D'!$D$16,
                    MAX('1D'!$D$16,
                        POWER((ABS(K901)^2)/('1D'!$I$5*MAX(F901,
                                    0.1)^2),
                            1/3))),
                ($L$2)-E1396))),
    IF(IFERROR(AG902,
            0)=0,
        MAX(MAX('1D'!$D$16,
                MAX('1D'!$D$16,
                    POWER((ABS(K901)^2)/('1D'!$I$5*MAX(F901,
                                0.1)^2),
                        1/3))),
            IFERROR(W1396,
                MAX(MAX('1D'!$D$16,
                        MAX('1D'!$D$16,
                            POWER((ABS(K901)^2)/('1D'!$I$5*MAX(F901,
                                        0.1)^2),
                                1/3))),
                    ($L$2)-E1396))),
        IF(IFERROR(W901,
                0)=0,
            MAX(MAX('1D'!$D$16,
                    MAX('1D'!$D$16,
                        POWER((ABS(K901)^2)/('1D'!$I$5*MAX(F901,
                                    0.1)^2),
                            1/3))),
                IFERROR(W1396,
                    MAX(MAX('1D'!$D$16,
                            MAX('1D'!$D$16,
                                POWER((ABS(K901)^2)/('1D'!$I$5*MAX(F901,
                                            0.1)^2),
                                    1/3))),
                        ($L$2)-E1396))),
            IF(OR(IFERROR(AD901,
                        0)&gt;=1,
                    IFERROR(AD902,
                        0)&gt;=1),
                MAX('1D'!$D$16,
                    MAX('1D'!$D$16,
                        POWER((ABS(K901)^2)/('1D'!$I$5*MAX(F901,
                                    0.1)^2),
                            1/3))),
                IF(ABS(IFERROR(AF901,
                            0))&lt;'1D'!$D$19,
                    MAX(MAX('1D'!$D$16,
                            MAX('1D'!$D$16,
                                POWER((ABS(K901)^2)/('1D'!$I$5*MAX(F901,
                                            0.1)^2),
                                    1/3))),
                        IFERROR(W901,
                            0)),
                    MAX(MAX('1D'!$D$16,
                            MAX('1D'!$D$16,
                                POWER((ABS(K901)^2)/('1D'!$I$5*MAX(F901,
                                            0.1)^2),
                                    1/3))),
                        (IFERROR(W901,
                                0))+((IFERROR(AF901,
                                    0))*'1D'!$D$18)))))))</f>
        <v>2.1389677043987478</v>
      </c>
      <c r="X901" s="5">
        <f t="shared" ca="1" si="186"/>
        <v>11.122632062873489</v>
      </c>
      <c r="Y901" s="5">
        <f t="shared" ca="1" si="187"/>
        <v>1.1735290000551568</v>
      </c>
      <c r="Z901" s="5">
        <f t="shared" ca="1" si="188"/>
        <v>4.5807502857230418</v>
      </c>
      <c r="AA901" s="5">
        <f t="shared" ca="1" si="189"/>
        <v>634.25646770439869</v>
      </c>
      <c r="AB901" s="5">
        <f ca="1">AA901+((ABS(K901)/MAX(((F901)+(G901)*(W901))*(W901),
            0.000001))^2)/(2*'1D'!$I$5)</f>
        <v>635.32595155659806</v>
      </c>
      <c r="AC901" s="5">
        <f ca="1">((ABS(K901)*'1D'!$D$6)/(MAX(((F901)+(G901)*(W901))*(W901),
            0.000001)*MAX(((((F901)+(G901)*(W901))*(W901))/MAX((F901)+2*(W901)*SQRT(1+(G901)^2),
                    0.000001))^(2/3),
            0.000001)))^2</f>
        <v>3.8141460404132466E-3</v>
      </c>
      <c r="AD901" s="5">
        <f ca="1">ABS(ABS(K901)/MAX(((F901)+(G901)*(W901))*(W901),
        0.000001))/SQRT('1D'!$I$5*MAX((((F901)+(G901)*(W901))*(W901))/MAX((F901)+2*(G901)*(W901),
            0.000001),
        0.000001))</f>
        <v>1.0000000000000004</v>
      </c>
      <c r="AE901" s="5">
        <f ca="1">((F901)*(W901)^2)/2+(G901)*(W901)^3/3+(ABS(K901)^2)/('1D'!$I$5*MAX(((F901)+(G901)*(W901))*(W901),
        0.000001))</f>
        <v>35.686426155594638</v>
      </c>
      <c r="AF901" s="5">
        <f ca="1">IF($A$2=0,
    0,
    IFERROR(AB902+(((AC901+AC902)/2)*J902)+(IF(Z901&gt;Z902,
                '1D'!$D$8*((Z901^2-Z902^2)/(2*'1D'!$I$5)),
                '1D'!$D$9*((Z902^2-Z901^2)/(2*'1D'!$I$5)))+('1D'!$D$10*(ABS(I902)/90)*(MAX(Z901^2,
                        Z902^2)/(2*'1D'!$I$5))))-AB901,
        0))</f>
        <v>3.3141460404522149E-3</v>
      </c>
      <c r="AG901" s="5">
        <f ca="1">IF($A$2=0,
    1,
    IF(IFERROR(AG902,
            0)=0,
        0,
        IFERROR(IF(OR(ROUND(AD901,
                        3)&gt;=1,
                    AND(ABS(AF901)&lt;'1D'!$D$19,
                        AD901&lt;1)),
                1,
                0),
            0)))</f>
        <v>1</v>
      </c>
      <c r="AH901" s="5">
        <f ca="1">IFERROR(IF('1D'!V32="Supercritical",
        MAX('1D'!$D$16,
            IFERROR(L901,
                MAX('1D'!$D$16,
                    POWER((ABS(K901)^2)/('1D'!$I$5*MAX(F901,
                                0.1)^2),
                        1/3)))),
        IF('1D'!V32="Subcritical",
            MAX('1D'!$D$16,
                IFERROR(W901,
                    MAX('1D'!$D$16,
                        POWER((ABS(K901)^2)/('1D'!$I$5*MAX(F901,
                                    0.1)^2),
                            1/3)))),
            IF(IFERROR(T901,
                    -1E+99)&gt;=IFERROR(AE901,
                    -1E+99),
                MAX('1D'!$D$16,
                    IFERROR(L901,
                        MAX('1D'!$D$16,
                            POWER((ABS(K901)^2)/('1D'!$I$5*MAX(F901,
                                        0.1)^2),
                                1/3)))),
                MAX('1D'!$D$16,
                    IFERROR(W901,
                        MAX('1D'!$D$16,
                            POWER((ABS(K901)^2)/('1D'!$I$5*MAX(F901,
                                        0.1)^2),
                                1/3))))))),
    MAX('1D'!$D$16,
        POWER((ABS(K901)^2)/('1D'!$I$5*MAX(F901,
                    0.1)^2),
            1/3)))</f>
        <v>2.0411692021517887</v>
      </c>
      <c r="AI901" s="5">
        <f t="shared" ca="1" si="190"/>
        <v>634.15866920215171</v>
      </c>
      <c r="AJ901" s="5">
        <f ca="1">AI901+((ABS(K901)/MAX(((F901)+(G901)*(AH901))*(AH901),
            0.000001))^2)/(2*'1D'!$I$5)</f>
        <v>635.33309253909476</v>
      </c>
      <c r="AM901">
        <v>0</v>
      </c>
      <c r="AN901">
        <v>0</v>
      </c>
      <c r="AO901" s="5">
        <f t="shared" si="191"/>
        <v>0</v>
      </c>
      <c r="AP901" s="5">
        <f t="shared" si="195"/>
        <v>0</v>
      </c>
      <c r="AQ901" s="5">
        <f ca="1">ABS(ABS(K901)/MAX(((F901)+(G901)*(AH901))*(AH901),
        0.000001))/SQRT('1D'!$I$5*MAX((((F901)+(G901)*(AH901))*(AH901))/MAX((F901)+2*(G901)*(AH901),
            0.000001),
        0.000001))</f>
        <v>1.0727235886044055</v>
      </c>
      <c r="AR901" s="5" t="str">
        <f t="shared" ca="1" si="192"/>
        <v>Supercritical</v>
      </c>
      <c r="AS901" s="5">
        <f ca="1">((ABS(K901)*'1D'!$D$6)/(MAX(((F901)+(G901)*(AH901))*(AH901),
            0.000001)*MAX(((((F901)+(G901)*(AH901))*(AH901))/MAX((F901)+2*(AH901)*SQRT(1+(G901)^2),
                    0.000001))^(2/3),
            0.000001)))^2</f>
        <v>4.3358367565141456E-3</v>
      </c>
    </row>
    <row r="902" spans="1:45" x14ac:dyDescent="0.35">
      <c r="A902">
        <v>893</v>
      </c>
      <c r="B902">
        <v>891.99599999999998</v>
      </c>
      <c r="C902">
        <v>616085.85699999996</v>
      </c>
      <c r="D902">
        <v>3097114.96</v>
      </c>
      <c r="E902">
        <v>632.11699999999996</v>
      </c>
      <c r="F902">
        <v>5.2</v>
      </c>
      <c r="G902">
        <v>0</v>
      </c>
      <c r="H902" t="s">
        <v>176</v>
      </c>
      <c r="I902">
        <v>0</v>
      </c>
      <c r="J902" s="5">
        <f t="shared" si="193"/>
        <v>1</v>
      </c>
      <c r="K902" s="5">
        <f t="shared" ca="1" si="194"/>
        <v>50.95</v>
      </c>
      <c r="L902" s="5">
        <f ca="1">IF($A$2=0,
    IFERROR(L901,
        MAX('1D'!$D$16,
            POWER((ABS(K902)^2)/('1D'!$I$5*MAX(F902,
                        0.1)^2),
                1/3))),
    IF(IFERROR(V901,
            0)=0,
        IFERROR(L901,
            MAX('1D'!$D$16,
                POWER((ABS(K902)^2)/('1D'!$I$5*MAX(F902,
                            0.1)^2),
                    1/3))),
        IF(OR(IFERROR(L902,
                    0)=0,
                IFERROR(S901,
                    0)&lt;1,
                IFERROR(S902,
                    0)&lt;1),
            MAX('1D'!$D$16,
                POWER((ABS(K902)^2)/('1D'!$I$5*MAX(F902,
                            0.1)^2),
                    1/3)),
            IF(IFERROR(U902,
                    0)&gt;0,
                MAX('1D'!$D$16,
                    IFERROR(L902,
                        0)+((IFERROR(U902,
                                0))*'1D'!$D$18*IF((IFERROR(S902,
                                    0))&lt;1,
                            1,
                            -1))),
                IF(IFERROR(U902,
                        0)&lt;0,
                    IF(ABS((MAX('1D'!$D$16,
                                    POWER((ABS(K902)^2)/('1D'!$I$5*MAX(F902,
                                                0.1)^2),
                                        1/3)))-IFERROR(L902,
                                0))&gt;'1D'!$D$19,
                        MAX('1D'!$D$16,
                            IF((MAX('1D'!$D$16,
                                        POWER((ABS(K902)^2)/('1D'!$I$5*MAX(F902,
                                                    0.1)^2),
                                            1/3)))&gt;IFERROR(L902,
                                    0),
                                MIN((MAX('1D'!$D$16,
                                            POWER((ABS(K902)^2)/('1D'!$I$5*MAX(F902,
                                                        0.1)^2),
                                                1/3))),
                                    IFERROR(L902,
                                        0)+(MIN(ABS(IFERROR(U902,
                                                    0))*'1D'!$D$18,
                                            ABS((MAX('1D'!$D$16,
                                                        POWER((ABS(K902)^2)/('1D'!$I$5*MAX(F902,
                                                                    0.1)^2),
                                                            1/3)))-IFERROR(L902,
                                                    0))))),
                                MAX((MAX('1D'!$D$16,
                                            POWER((ABS(K902)^2)/('1D'!$I$5*MAX(F902,
                                                        0.1)^2),
                                                1/3))),
                                    IFERROR(L902,
                                        0)-(MIN(ABS(IFERROR(U902,
                                                    0))*'1D'!$D$18,
                                            ABS((MAX('1D'!$D$16,
                                                        POWER((ABS(K902)^2)/('1D'!$I$5*MAX(F902,
                                                                    0.1)^2),
                                                            1/3)))-IFERROR(L902,
                                                    0))))))),
                        MAX('1D'!$D$16,
                            POWER((ABS(K902)^2)/('1D'!$I$5*MAX(F902,
                                        0.1)^2),
                                1/3))),
                    MAX('1D'!$D$16,
                        IFERROR(L902,
                            0)))))))</f>
        <v>2.0411692021517887</v>
      </c>
      <c r="M902" s="5">
        <f t="shared" ca="1" si="182"/>
        <v>10.614079851189301</v>
      </c>
      <c r="N902" s="5">
        <f t="shared" ca="1" si="183"/>
        <v>1.1434704692804873</v>
      </c>
      <c r="O902" s="5">
        <f t="shared" ca="1" si="184"/>
        <v>4.8002276894771132</v>
      </c>
      <c r="P902" s="5">
        <f t="shared" ca="1" si="185"/>
        <v>634.15816920215173</v>
      </c>
      <c r="Q902" s="5">
        <f ca="1">P902+((ABS(K902)/MAX(((F902)+(G902)*(L902))*(L902),
            0.000001))^2)/(2*'1D'!$I$5)</f>
        <v>635.33259253909478</v>
      </c>
      <c r="R902" s="5">
        <f ca="1">((ABS(K902)*'1D'!$D$6)/(MAX(((F902)+(G902)*(L902))*(L902),
            0.000001)*MAX(((((F902)+(G902)*(L902))*(L902))/MAX((F902)+2*(L902)*SQRT(1+(G902)^2),
                    0.000001))^(2/3),
            0.000001)))^2</f>
        <v>4.3358367565141456E-3</v>
      </c>
      <c r="S902" s="5">
        <f ca="1">ABS(ABS(K902)/MAX(((F902)+(G902)*(L902))*(L902),
        0.000001))/SQRT('1D'!$I$5*MAX((((F902)+(G902)*(L902))*(L902))/MAX((F902)+2*(G902)*(L902),
            0.000001),
        0.000001))</f>
        <v>1.0727235886044055</v>
      </c>
      <c r="T902" s="5">
        <f ca="1">((F902)*(L902)^2)/2+(G902)*(L902)^3/3+(ABS(K902)^2)/('1D'!$I$5*MAX(((F902)+(G902)*(L902))*(L902),
        0.000001))</f>
        <v>35.763412605541333</v>
      </c>
      <c r="U902" s="5">
        <f ca="1">IF($A$2=0,
    0,
    IFERROR(Q901-(((R901+R902)/2)*J902)-(IF(O901&gt;O902,
                '1D'!$D$8*((O901^2-O902^2)/(2*'1D'!$I$5)),
                '1D'!$D$9*((O902^2-O901^2)/(2*'1D'!$I$5)))+('1D'!$D$10*(ABS(I902)/90)*(MAX(O901^2,
                        O902^2)/(2*'1D'!$I$5))))-Q902,
        0))</f>
        <v>-3.8358367564796936E-3</v>
      </c>
      <c r="V902" s="5">
        <f ca="1">IF($A$2=0,
    1,
    IF(IFERROR(V901,
            0)=0,
        0,
        IFERROR(IF(ROUND(S902,
                    3)=1,
                1,
                IF(AND(ABS(U902)&lt;'1D'!$D$19,
                        S902&gt;1),
                    1,
                    0)),
            0)))</f>
        <v>0</v>
      </c>
      <c r="W902" s="5">
        <f ca="1">IF($A$2=0,
    MAX(MAX('1D'!$D$16,
            MAX('1D'!$D$16,
                POWER((ABS(K902)^2)/('1D'!$I$5*MAX(F902,
                            0.1)^2),
                    1/3))),
        IFERROR(W1396,
            MAX(MAX('1D'!$D$16,
                    MAX('1D'!$D$16,
                        POWER((ABS(K902)^2)/('1D'!$I$5*MAX(F902,
                                    0.1)^2),
                            1/3))),
                ($L$2)-E1396))),
    IF(IFERROR(AG903,
            0)=0,
        MAX(MAX('1D'!$D$16,
                MAX('1D'!$D$16,
                    POWER((ABS(K902)^2)/('1D'!$I$5*MAX(F902,
                                0.1)^2),
                        1/3))),
            IFERROR(W1396,
                MAX(MAX('1D'!$D$16,
                        MAX('1D'!$D$16,
                            POWER((ABS(K902)^2)/('1D'!$I$5*MAX(F902,
                                        0.1)^2),
                                1/3))),
                    ($L$2)-E1396))),
        IF(IFERROR(W902,
                0)=0,
            MAX(MAX('1D'!$D$16,
                    MAX('1D'!$D$16,
                        POWER((ABS(K902)^2)/('1D'!$I$5*MAX(F902,
                                    0.1)^2),
                            1/3))),
                IFERROR(W1396,
                    MAX(MAX('1D'!$D$16,
                            MAX('1D'!$D$16,
                                POWER((ABS(K902)^2)/('1D'!$I$5*MAX(F902,
                                            0.1)^2),
                                    1/3))),
                        ($L$2)-E1396))),
            IF(OR(IFERROR(AD902,
                        0)&gt;=1,
                    IFERROR(AD903,
                        0)&gt;=1),
                MAX('1D'!$D$16,
                    MAX('1D'!$D$16,
                        POWER((ABS(K902)^2)/('1D'!$I$5*MAX(F902,
                                    0.1)^2),
                            1/3))),
                IF(ABS(IFERROR(AF902,
                            0))&lt;'1D'!$D$19,
                    MAX(MAX('1D'!$D$16,
                            MAX('1D'!$D$16,
                                POWER((ABS(K902)^2)/('1D'!$I$5*MAX(F902,
                                            0.1)^2),
                                    1/3))),
                        IFERROR(W902,
                            0)),
                    MAX(MAX('1D'!$D$16,
                            MAX('1D'!$D$16,
                                POWER((ABS(K902)^2)/('1D'!$I$5*MAX(F902,
                                            0.1)^2),
                                    1/3))),
                        (IFERROR(W902,
                                0))+((IFERROR(AF902,
                                    0))*'1D'!$D$18)))))))</f>
        <v>2.1389677043987478</v>
      </c>
      <c r="X902" s="5">
        <f t="shared" ca="1" si="186"/>
        <v>11.122632062873489</v>
      </c>
      <c r="Y902" s="5">
        <f t="shared" ca="1" si="187"/>
        <v>1.1735290000551568</v>
      </c>
      <c r="Z902" s="5">
        <f t="shared" ca="1" si="188"/>
        <v>4.5807502857230418</v>
      </c>
      <c r="AA902" s="5">
        <f t="shared" ca="1" si="189"/>
        <v>634.2559677043987</v>
      </c>
      <c r="AB902" s="5">
        <f ca="1">AA902+((ABS(K902)/MAX(((F902)+(G902)*(W902))*(W902),
            0.000001))^2)/(2*'1D'!$I$5)</f>
        <v>635.32545155659807</v>
      </c>
      <c r="AC902" s="5">
        <f ca="1">((ABS(K902)*'1D'!$D$6)/(MAX(((F902)+(G902)*(W902))*(W902),
            0.000001)*MAX(((((F902)+(G902)*(W902))*(W902))/MAX((F902)+2*(W902)*SQRT(1+(G902)^2),
                    0.000001))^(2/3),
            0.000001)))^2</f>
        <v>3.8141460404132466E-3</v>
      </c>
      <c r="AD902" s="5">
        <f ca="1">ABS(ABS(K902)/MAX(((F902)+(G902)*(W902))*(W902),
        0.000001))/SQRT('1D'!$I$5*MAX((((F902)+(G902)*(W902))*(W902))/MAX((F902)+2*(G902)*(W902),
            0.000001),
        0.000001))</f>
        <v>1.0000000000000004</v>
      </c>
      <c r="AE902" s="5">
        <f ca="1">((F902)*(W902)^2)/2+(G902)*(W902)^3/3+(ABS(K902)^2)/('1D'!$I$5*MAX(((F902)+(G902)*(W902))*(W902),
        0.000001))</f>
        <v>35.686426155594638</v>
      </c>
      <c r="AF902" s="5">
        <f ca="1">IF($A$2=0,
    0,
    IFERROR(AB903+(((AC902+AC903)/2)*J903)+(IF(Z902&gt;Z903,
                '1D'!$D$8*((Z902^2-Z903^2)/(2*'1D'!$I$5)),
                '1D'!$D$9*((Z903^2-Z902^2)/(2*'1D'!$I$5)))+('1D'!$D$10*(ABS(I903)/90)*(MAX(Z902^2,
                        Z903^2)/(2*'1D'!$I$5))))-AB902,
        0))</f>
        <v>3.3141460404522149E-3</v>
      </c>
      <c r="AG902" s="5">
        <f ca="1">IF($A$2=0,
    1,
    IF(IFERROR(AG903,
            0)=0,
        0,
        IFERROR(IF(OR(ROUND(AD902,
                        3)&gt;=1,
                    AND(ABS(AF902)&lt;'1D'!$D$19,
                        AD902&lt;1)),
                1,
                0),
            0)))</f>
        <v>1</v>
      </c>
      <c r="AH902" s="5">
        <f ca="1">IFERROR(IF('1D'!V32="Supercritical",
        MAX('1D'!$D$16,
            IFERROR(L902,
                MAX('1D'!$D$16,
                    POWER((ABS(K902)^2)/('1D'!$I$5*MAX(F902,
                                0.1)^2),
                        1/3)))),
        IF('1D'!V32="Subcritical",
            MAX('1D'!$D$16,
                IFERROR(W902,
                    MAX('1D'!$D$16,
                        POWER((ABS(K902)^2)/('1D'!$I$5*MAX(F902,
                                    0.1)^2),
                            1/3)))),
            IF(IFERROR(T902,
                    -1E+99)&gt;=IFERROR(AE902,
                    -1E+99),
                MAX('1D'!$D$16,
                    IFERROR(L902,
                        MAX('1D'!$D$16,
                            POWER((ABS(K902)^2)/('1D'!$I$5*MAX(F902,
                                        0.1)^2),
                                1/3)))),
                MAX('1D'!$D$16,
                    IFERROR(W902,
                        MAX('1D'!$D$16,
                            POWER((ABS(K902)^2)/('1D'!$I$5*MAX(F902,
                                        0.1)^2),
                                1/3))))))),
    MAX('1D'!$D$16,
        POWER((ABS(K902)^2)/('1D'!$I$5*MAX(F902,
                    0.1)^2),
            1/3)))</f>
        <v>2.0411692021517887</v>
      </c>
      <c r="AI902" s="5">
        <f t="shared" ca="1" si="190"/>
        <v>634.15816920215173</v>
      </c>
      <c r="AJ902" s="5">
        <f ca="1">AI902+((ABS(K902)/MAX(((F902)+(G902)*(AH902))*(AH902),
            0.000001))^2)/(2*'1D'!$I$5)</f>
        <v>635.33259253909478</v>
      </c>
      <c r="AM902">
        <v>0</v>
      </c>
      <c r="AN902">
        <v>0</v>
      </c>
      <c r="AO902" s="5">
        <f t="shared" si="191"/>
        <v>0</v>
      </c>
      <c r="AP902" s="5">
        <f t="shared" si="195"/>
        <v>0</v>
      </c>
      <c r="AQ902" s="5">
        <f ca="1">ABS(ABS(K902)/MAX(((F902)+(G902)*(AH902))*(AH902),
        0.000001))/SQRT('1D'!$I$5*MAX((((F902)+(G902)*(AH902))*(AH902))/MAX((F902)+2*(G902)*(AH902),
            0.000001),
        0.000001))</f>
        <v>1.0727235886044055</v>
      </c>
      <c r="AR902" s="5" t="str">
        <f t="shared" ca="1" si="192"/>
        <v>Supercritical</v>
      </c>
      <c r="AS902" s="5">
        <f ca="1">((ABS(K902)*'1D'!$D$6)/(MAX(((F902)+(G902)*(AH902))*(AH902),
            0.000001)*MAX(((((F902)+(G902)*(AH902))*(AH902))/MAX((F902)+2*(AH902)*SQRT(1+(G902)^2),
                    0.000001))^(2/3),
            0.000001)))^2</f>
        <v>4.3358367565141456E-3</v>
      </c>
    </row>
    <row r="903" spans="1:45" x14ac:dyDescent="0.35">
      <c r="A903">
        <v>894</v>
      </c>
      <c r="B903">
        <v>892.99599999999998</v>
      </c>
      <c r="C903">
        <v>616085.81499999994</v>
      </c>
      <c r="D903">
        <v>3097113.9610000001</v>
      </c>
      <c r="E903">
        <v>632.11649999999997</v>
      </c>
      <c r="F903">
        <v>5.2</v>
      </c>
      <c r="G903">
        <v>0</v>
      </c>
      <c r="H903" t="s">
        <v>176</v>
      </c>
      <c r="I903">
        <v>0</v>
      </c>
      <c r="J903" s="5">
        <f t="shared" si="193"/>
        <v>1</v>
      </c>
      <c r="K903" s="5">
        <f t="shared" ca="1" si="194"/>
        <v>50.95</v>
      </c>
      <c r="L903" s="5">
        <f ca="1">IF($A$2=0,
    IFERROR(L902,
        MAX('1D'!$D$16,
            POWER((ABS(K903)^2)/('1D'!$I$5*MAX(F903,
                        0.1)^2),
                1/3))),
    IF(IFERROR(V902,
            0)=0,
        IFERROR(L902,
            MAX('1D'!$D$16,
                POWER((ABS(K903)^2)/('1D'!$I$5*MAX(F903,
                            0.1)^2),
                    1/3))),
        IF(OR(IFERROR(L903,
                    0)=0,
                IFERROR(S902,
                    0)&lt;1,
                IFERROR(S903,
                    0)&lt;1),
            MAX('1D'!$D$16,
                POWER((ABS(K903)^2)/('1D'!$I$5*MAX(F903,
                            0.1)^2),
                    1/3)),
            IF(IFERROR(U903,
                    0)&gt;0,
                MAX('1D'!$D$16,
                    IFERROR(L903,
                        0)+((IFERROR(U903,
                                0))*'1D'!$D$18*IF((IFERROR(S903,
                                    0))&lt;1,
                            1,
                            -1))),
                IF(IFERROR(U903,
                        0)&lt;0,
                    IF(ABS((MAX('1D'!$D$16,
                                    POWER((ABS(K903)^2)/('1D'!$I$5*MAX(F903,
                                                0.1)^2),
                                        1/3)))-IFERROR(L903,
                                0))&gt;'1D'!$D$19,
                        MAX('1D'!$D$16,
                            IF((MAX('1D'!$D$16,
                                        POWER((ABS(K903)^2)/('1D'!$I$5*MAX(F903,
                                                    0.1)^2),
                                            1/3)))&gt;IFERROR(L903,
                                    0),
                                MIN((MAX('1D'!$D$16,
                                            POWER((ABS(K903)^2)/('1D'!$I$5*MAX(F903,
                                                        0.1)^2),
                                                1/3))),
                                    IFERROR(L903,
                                        0)+(MIN(ABS(IFERROR(U903,
                                                    0))*'1D'!$D$18,
                                            ABS((MAX('1D'!$D$16,
                                                        POWER((ABS(K903)^2)/('1D'!$I$5*MAX(F903,
                                                                    0.1)^2),
                                                            1/3)))-IFERROR(L903,
                                                    0))))),
                                MAX((MAX('1D'!$D$16,
                                            POWER((ABS(K903)^2)/('1D'!$I$5*MAX(F903,
                                                        0.1)^2),
                                                1/3))),
                                    IFERROR(L903,
                                        0)-(MIN(ABS(IFERROR(U903,
                                                    0))*'1D'!$D$18,
                                            ABS((MAX('1D'!$D$16,
                                                        POWER((ABS(K903)^2)/('1D'!$I$5*MAX(F903,
                                                                    0.1)^2),
                                                            1/3)))-IFERROR(L903,
                                                    0))))))),
                        MAX('1D'!$D$16,
                            POWER((ABS(K903)^2)/('1D'!$I$5*MAX(F903,
                                        0.1)^2),
                                1/3))),
                    MAX('1D'!$D$16,
                        IFERROR(L903,
                            0)))))))</f>
        <v>2.0411692021517887</v>
      </c>
      <c r="M903" s="5">
        <f t="shared" ca="1" si="182"/>
        <v>10.614079851189301</v>
      </c>
      <c r="N903" s="5">
        <f t="shared" ca="1" si="183"/>
        <v>1.1434704692804873</v>
      </c>
      <c r="O903" s="5">
        <f t="shared" ca="1" si="184"/>
        <v>4.8002276894771132</v>
      </c>
      <c r="P903" s="5">
        <f t="shared" ca="1" si="185"/>
        <v>634.15766920215174</v>
      </c>
      <c r="Q903" s="5">
        <f ca="1">P903+((ABS(K903)/MAX(((F903)+(G903)*(L903))*(L903),
            0.000001))^2)/(2*'1D'!$I$5)</f>
        <v>635.33209253909479</v>
      </c>
      <c r="R903" s="5">
        <f ca="1">((ABS(K903)*'1D'!$D$6)/(MAX(((F903)+(G903)*(L903))*(L903),
            0.000001)*MAX(((((F903)+(G903)*(L903))*(L903))/MAX((F903)+2*(L903)*SQRT(1+(G903)^2),
                    0.000001))^(2/3),
            0.000001)))^2</f>
        <v>4.3358367565141456E-3</v>
      </c>
      <c r="S903" s="5">
        <f ca="1">ABS(ABS(K903)/MAX(((F903)+(G903)*(L903))*(L903),
        0.000001))/SQRT('1D'!$I$5*MAX((((F903)+(G903)*(L903))*(L903))/MAX((F903)+2*(G903)*(L903),
            0.000001),
        0.000001))</f>
        <v>1.0727235886044055</v>
      </c>
      <c r="T903" s="5">
        <f ca="1">((F903)*(L903)^2)/2+(G903)*(L903)^3/3+(ABS(K903)^2)/('1D'!$I$5*MAX(((F903)+(G903)*(L903))*(L903),
        0.000001))</f>
        <v>35.763412605541333</v>
      </c>
      <c r="U903" s="5">
        <f ca="1">IF($A$2=0,
    0,
    IFERROR(Q902-(((R902+R903)/2)*J903)-(IF(O902&gt;O903,
                '1D'!$D$8*((O902^2-O903^2)/(2*'1D'!$I$5)),
                '1D'!$D$9*((O903^2-O902^2)/(2*'1D'!$I$5)))+('1D'!$D$10*(ABS(I903)/90)*(MAX(O902^2,
                        O903^2)/(2*'1D'!$I$5))))-Q903,
        0))</f>
        <v>-3.8358367564796936E-3</v>
      </c>
      <c r="V903" s="5">
        <f ca="1">IF($A$2=0,
    1,
    IF(IFERROR(V902,
            0)=0,
        0,
        IFERROR(IF(ROUND(S903,
                    3)=1,
                1,
                IF(AND(ABS(U903)&lt;'1D'!$D$19,
                        S903&gt;1),
                    1,
                    0)),
            0)))</f>
        <v>0</v>
      </c>
      <c r="W903" s="5">
        <f ca="1">IF($A$2=0,
    MAX(MAX('1D'!$D$16,
            MAX('1D'!$D$16,
                POWER((ABS(K903)^2)/('1D'!$I$5*MAX(F903,
                            0.1)^2),
                    1/3))),
        IFERROR(W1396,
            MAX(MAX('1D'!$D$16,
                    MAX('1D'!$D$16,
                        POWER((ABS(K903)^2)/('1D'!$I$5*MAX(F903,
                                    0.1)^2),
                            1/3))),
                ($L$2)-E1396))),
    IF(IFERROR(AG904,
            0)=0,
        MAX(MAX('1D'!$D$16,
                MAX('1D'!$D$16,
                    POWER((ABS(K903)^2)/('1D'!$I$5*MAX(F903,
                                0.1)^2),
                        1/3))),
            IFERROR(W1396,
                MAX(MAX('1D'!$D$16,
                        MAX('1D'!$D$16,
                            POWER((ABS(K903)^2)/('1D'!$I$5*MAX(F903,
                                        0.1)^2),
                                1/3))),
                    ($L$2)-E1396))),
        IF(IFERROR(W903,
                0)=0,
            MAX(MAX('1D'!$D$16,
                    MAX('1D'!$D$16,
                        POWER((ABS(K903)^2)/('1D'!$I$5*MAX(F903,
                                    0.1)^2),
                            1/3))),
                IFERROR(W1396,
                    MAX(MAX('1D'!$D$16,
                            MAX('1D'!$D$16,
                                POWER((ABS(K903)^2)/('1D'!$I$5*MAX(F903,
                                            0.1)^2),
                                    1/3))),
                        ($L$2)-E1396))),
            IF(OR(IFERROR(AD903,
                        0)&gt;=1,
                    IFERROR(AD904,
                        0)&gt;=1),
                MAX('1D'!$D$16,
                    MAX('1D'!$D$16,
                        POWER((ABS(K903)^2)/('1D'!$I$5*MAX(F903,
                                    0.1)^2),
                            1/3))),
                IF(ABS(IFERROR(AF903,
                            0))&lt;'1D'!$D$19,
                    MAX(MAX('1D'!$D$16,
                            MAX('1D'!$D$16,
                                POWER((ABS(K903)^2)/('1D'!$I$5*MAX(F903,
                                            0.1)^2),
                                    1/3))),
                        IFERROR(W903,
                            0)),
                    MAX(MAX('1D'!$D$16,
                            MAX('1D'!$D$16,
                                POWER((ABS(K903)^2)/('1D'!$I$5*MAX(F903,
                                            0.1)^2),
                                    1/3))),
                        (IFERROR(W903,
                                0))+((IFERROR(AF903,
                                    0))*'1D'!$D$18)))))))</f>
        <v>2.1389677043987478</v>
      </c>
      <c r="X903" s="5">
        <f t="shared" ca="1" si="186"/>
        <v>11.122632062873489</v>
      </c>
      <c r="Y903" s="5">
        <f t="shared" ca="1" si="187"/>
        <v>1.1735290000551568</v>
      </c>
      <c r="Z903" s="5">
        <f t="shared" ca="1" si="188"/>
        <v>4.5807502857230418</v>
      </c>
      <c r="AA903" s="5">
        <f t="shared" ca="1" si="189"/>
        <v>634.25546770439871</v>
      </c>
      <c r="AB903" s="5">
        <f ca="1">AA903+((ABS(K903)/MAX(((F903)+(G903)*(W903))*(W903),
            0.000001))^2)/(2*'1D'!$I$5)</f>
        <v>635.32495155659808</v>
      </c>
      <c r="AC903" s="5">
        <f ca="1">((ABS(K903)*'1D'!$D$6)/(MAX(((F903)+(G903)*(W903))*(W903),
            0.000001)*MAX(((((F903)+(G903)*(W903))*(W903))/MAX((F903)+2*(W903)*SQRT(1+(G903)^2),
                    0.000001))^(2/3),
            0.000001)))^2</f>
        <v>3.8141460404132466E-3</v>
      </c>
      <c r="AD903" s="5">
        <f ca="1">ABS(ABS(K903)/MAX(((F903)+(G903)*(W903))*(W903),
        0.000001))/SQRT('1D'!$I$5*MAX((((F903)+(G903)*(W903))*(W903))/MAX((F903)+2*(G903)*(W903),
            0.000001),
        0.000001))</f>
        <v>1.0000000000000004</v>
      </c>
      <c r="AE903" s="5">
        <f ca="1">((F903)*(W903)^2)/2+(G903)*(W903)^3/3+(ABS(K903)^2)/('1D'!$I$5*MAX(((F903)+(G903)*(W903))*(W903),
        0.000001))</f>
        <v>35.686426155594638</v>
      </c>
      <c r="AF903" s="5">
        <f ca="1">IF($A$2=0,
    0,
    IFERROR(AB904+(((AC903+AC904)/2)*J904)+(IF(Z903&gt;Z904,
                '1D'!$D$8*((Z903^2-Z904^2)/(2*'1D'!$I$5)),
                '1D'!$D$9*((Z904^2-Z903^2)/(2*'1D'!$I$5)))+('1D'!$D$10*(ABS(I904)/90)*(MAX(Z903^2,
                        Z904^2)/(2*'1D'!$I$5))))-AB903,
        0))</f>
        <v>3.4157470064428708E-3</v>
      </c>
      <c r="AG903" s="5">
        <f ca="1">IF($A$2=0,
    1,
    IF(IFERROR(AG904,
            0)=0,
        0,
        IFERROR(IF(OR(ROUND(AD903,
                        3)&gt;=1,
                    AND(ABS(AF903)&lt;'1D'!$D$19,
                        AD903&lt;1)),
                1,
                0),
            0)))</f>
        <v>1</v>
      </c>
      <c r="AH903" s="5">
        <f ca="1">IFERROR(IF('1D'!V32="Supercritical",
        MAX('1D'!$D$16,
            IFERROR(L903,
                MAX('1D'!$D$16,
                    POWER((ABS(K903)^2)/('1D'!$I$5*MAX(F903,
                                0.1)^2),
                        1/3)))),
        IF('1D'!V32="Subcritical",
            MAX('1D'!$D$16,
                IFERROR(W903,
                    MAX('1D'!$D$16,
                        POWER((ABS(K903)^2)/('1D'!$I$5*MAX(F903,
                                    0.1)^2),
                            1/3)))),
            IF(IFERROR(T903,
                    -1E+99)&gt;=IFERROR(AE903,
                    -1E+99),
                MAX('1D'!$D$16,
                    IFERROR(L903,
                        MAX('1D'!$D$16,
                            POWER((ABS(K903)^2)/('1D'!$I$5*MAX(F903,
                                        0.1)^2),
                                1/3)))),
                MAX('1D'!$D$16,
                    IFERROR(W903,
                        MAX('1D'!$D$16,
                            POWER((ABS(K903)^2)/('1D'!$I$5*MAX(F903,
                                        0.1)^2),
                                1/3))))))),
    MAX('1D'!$D$16,
        POWER((ABS(K903)^2)/('1D'!$I$5*MAX(F903,
                    0.1)^2),
            1/3)))</f>
        <v>2.0411692021517887</v>
      </c>
      <c r="AI903" s="5">
        <f t="shared" ca="1" si="190"/>
        <v>634.15766920215174</v>
      </c>
      <c r="AJ903" s="5">
        <f ca="1">AI903+((ABS(K903)/MAX(((F903)+(G903)*(AH903))*(AH903),
            0.000001))^2)/(2*'1D'!$I$5)</f>
        <v>635.33209253909479</v>
      </c>
      <c r="AM903">
        <v>0</v>
      </c>
      <c r="AN903">
        <v>0</v>
      </c>
      <c r="AO903" s="5">
        <f t="shared" si="191"/>
        <v>0</v>
      </c>
      <c r="AP903" s="5">
        <f t="shared" si="195"/>
        <v>0</v>
      </c>
      <c r="AQ903" s="5">
        <f ca="1">ABS(ABS(K903)/MAX(((F903)+(G903)*(AH903))*(AH903),
        0.000001))/SQRT('1D'!$I$5*MAX((((F903)+(G903)*(AH903))*(AH903))/MAX((F903)+2*(G903)*(AH903),
            0.000001),
        0.000001))</f>
        <v>1.0727235886044055</v>
      </c>
      <c r="AR903" s="5" t="str">
        <f t="shared" ca="1" si="192"/>
        <v>Supercritical</v>
      </c>
      <c r="AS903" s="5">
        <f ca="1">((ABS(K903)*'1D'!$D$6)/(MAX(((F903)+(G903)*(AH903))*(AH903),
            0.000001)*MAX(((((F903)+(G903)*(AH903))*(AH903))/MAX((F903)+2*(AH903)*SQRT(1+(G903)^2),
                    0.000001))^(2/3),
            0.000001)))^2</f>
        <v>4.3358367565141456E-3</v>
      </c>
    </row>
    <row r="904" spans="1:45" x14ac:dyDescent="0.35">
      <c r="A904">
        <v>895</v>
      </c>
      <c r="B904">
        <v>893.99599999999998</v>
      </c>
      <c r="C904">
        <v>616085.77300000004</v>
      </c>
      <c r="D904">
        <v>3097112.9619999998</v>
      </c>
      <c r="E904">
        <v>632.11599999999999</v>
      </c>
      <c r="F904">
        <v>5.2</v>
      </c>
      <c r="G904">
        <v>0</v>
      </c>
      <c r="H904" t="s">
        <v>176</v>
      </c>
      <c r="I904">
        <v>5.7000000000000002E-2</v>
      </c>
      <c r="J904" s="5">
        <f t="shared" si="193"/>
        <v>1</v>
      </c>
      <c r="K904" s="5">
        <f t="shared" ca="1" si="194"/>
        <v>50.95</v>
      </c>
      <c r="L904" s="5">
        <f ca="1">IF($A$2=0,
    IFERROR(L903,
        MAX('1D'!$D$16,
            POWER((ABS(K904)^2)/('1D'!$I$5*MAX(F904,
                        0.1)^2),
                1/3))),
    IF(IFERROR(V903,
            0)=0,
        IFERROR(L903,
            MAX('1D'!$D$16,
                POWER((ABS(K904)^2)/('1D'!$I$5*MAX(F904,
                            0.1)^2),
                    1/3))),
        IF(OR(IFERROR(L904,
                    0)=0,
                IFERROR(S903,
                    0)&lt;1,
                IFERROR(S904,
                    0)&lt;1),
            MAX('1D'!$D$16,
                POWER((ABS(K904)^2)/('1D'!$I$5*MAX(F904,
                            0.1)^2),
                    1/3)),
            IF(IFERROR(U904,
                    0)&gt;0,
                MAX('1D'!$D$16,
                    IFERROR(L904,
                        0)+((IFERROR(U904,
                                0))*'1D'!$D$18*IF((IFERROR(S904,
                                    0))&lt;1,
                            1,
                            -1))),
                IF(IFERROR(U904,
                        0)&lt;0,
                    IF(ABS((MAX('1D'!$D$16,
                                    POWER((ABS(K904)^2)/('1D'!$I$5*MAX(F904,
                                                0.1)^2),
                                        1/3)))-IFERROR(L904,
                                0))&gt;'1D'!$D$19,
                        MAX('1D'!$D$16,
                            IF((MAX('1D'!$D$16,
                                        POWER((ABS(K904)^2)/('1D'!$I$5*MAX(F904,
                                                    0.1)^2),
                                            1/3)))&gt;IFERROR(L904,
                                    0),
                                MIN((MAX('1D'!$D$16,
                                            POWER((ABS(K904)^2)/('1D'!$I$5*MAX(F904,
                                                        0.1)^2),
                                                1/3))),
                                    IFERROR(L904,
                                        0)+(MIN(ABS(IFERROR(U904,
                                                    0))*'1D'!$D$18,
                                            ABS((MAX('1D'!$D$16,
                                                        POWER((ABS(K904)^2)/('1D'!$I$5*MAX(F904,
                                                                    0.1)^2),
                                                            1/3)))-IFERROR(L904,
                                                    0))))),
                                MAX((MAX('1D'!$D$16,
                                            POWER((ABS(K904)^2)/('1D'!$I$5*MAX(F904,
                                                        0.1)^2),
                                                1/3))),
                                    IFERROR(L904,
                                        0)-(MIN(ABS(IFERROR(U904,
                                                    0))*'1D'!$D$18,
                                            ABS((MAX('1D'!$D$16,
                                                        POWER((ABS(K904)^2)/('1D'!$I$5*MAX(F904,
                                                                    0.1)^2),
                                                            1/3)))-IFERROR(L904,
                                                    0))))))),
                        MAX('1D'!$D$16,
                            POWER((ABS(K904)^2)/('1D'!$I$5*MAX(F904,
                                        0.1)^2),
                                1/3))),
                    MAX('1D'!$D$16,
                        IFERROR(L904,
                            0)))))))</f>
        <v>2.0411692021517887</v>
      </c>
      <c r="M904" s="5">
        <f t="shared" ca="1" si="182"/>
        <v>10.614079851189301</v>
      </c>
      <c r="N904" s="5">
        <f t="shared" ca="1" si="183"/>
        <v>1.1434704692804873</v>
      </c>
      <c r="O904" s="5">
        <f t="shared" ca="1" si="184"/>
        <v>4.8002276894771132</v>
      </c>
      <c r="P904" s="5">
        <f t="shared" ca="1" si="185"/>
        <v>634.15716920215175</v>
      </c>
      <c r="Q904" s="5">
        <f ca="1">P904+((ABS(K904)/MAX(((F904)+(G904)*(L904))*(L904),
            0.000001))^2)/(2*'1D'!$I$5)</f>
        <v>635.3315925390948</v>
      </c>
      <c r="R904" s="5">
        <f ca="1">((ABS(K904)*'1D'!$D$6)/(MAX(((F904)+(G904)*(L904))*(L904),
            0.000001)*MAX(((((F904)+(G904)*(L904))*(L904))/MAX((F904)+2*(L904)*SQRT(1+(G904)^2),
                    0.000001))^(2/3),
            0.000001)))^2</f>
        <v>4.3358367565141456E-3</v>
      </c>
      <c r="S904" s="5">
        <f ca="1">ABS(ABS(K904)/MAX(((F904)+(G904)*(L904))*(L904),
        0.000001))/SQRT('1D'!$I$5*MAX((((F904)+(G904)*(L904))*(L904))/MAX((F904)+2*(G904)*(L904),
            0.000001),
        0.000001))</f>
        <v>1.0727235886044055</v>
      </c>
      <c r="T904" s="5">
        <f ca="1">((F904)*(L904)^2)/2+(G904)*(L904)^3/3+(ABS(K904)^2)/('1D'!$I$5*MAX(((F904)+(G904)*(L904))*(L904),
        0.000001))</f>
        <v>35.763412605541333</v>
      </c>
      <c r="U904" s="5">
        <f ca="1">IF($A$2=0,
    0,
    IFERROR(Q903-(((R903+R904)/2)*J904)-(IF(O903&gt;O904,
                '1D'!$D$8*((O903^2-O904^2)/(2*'1D'!$I$5)),
                '1D'!$D$9*((O904^2-O903^2)/(2*'1D'!$I$5)))+('1D'!$D$10*(ABS(I904)/90)*(MAX(O903^2,
                        O904^2)/(2*'1D'!$I$5))))-Q904,
        0))</f>
        <v>-3.9474069734524164E-3</v>
      </c>
      <c r="V904" s="5">
        <f ca="1">IF($A$2=0,
    1,
    IF(IFERROR(V903,
            0)=0,
        0,
        IFERROR(IF(ROUND(S904,
                    3)=1,
                1,
                IF(AND(ABS(U904)&lt;'1D'!$D$19,
                        S904&gt;1),
                    1,
                    0)),
            0)))</f>
        <v>0</v>
      </c>
      <c r="W904" s="5">
        <f ca="1">IF($A$2=0,
    MAX(MAX('1D'!$D$16,
            MAX('1D'!$D$16,
                POWER((ABS(K904)^2)/('1D'!$I$5*MAX(F904,
                            0.1)^2),
                    1/3))),
        IFERROR(W1396,
            MAX(MAX('1D'!$D$16,
                    MAX('1D'!$D$16,
                        POWER((ABS(K904)^2)/('1D'!$I$5*MAX(F904,
                                    0.1)^2),
                            1/3))),
                ($L$2)-E1396))),
    IF(IFERROR(AG905,
            0)=0,
        MAX(MAX('1D'!$D$16,
                MAX('1D'!$D$16,
                    POWER((ABS(K904)^2)/('1D'!$I$5*MAX(F904,
                                0.1)^2),
                        1/3))),
            IFERROR(W1396,
                MAX(MAX('1D'!$D$16,
                        MAX('1D'!$D$16,
                            POWER((ABS(K904)^2)/('1D'!$I$5*MAX(F904,
                                        0.1)^2),
                                1/3))),
                    ($L$2)-E1396))),
        IF(IFERROR(W904,
                0)=0,
            MAX(MAX('1D'!$D$16,
                    MAX('1D'!$D$16,
                        POWER((ABS(K904)^2)/('1D'!$I$5*MAX(F904,
                                    0.1)^2),
                            1/3))),
                IFERROR(W1396,
                    MAX(MAX('1D'!$D$16,
                            MAX('1D'!$D$16,
                                POWER((ABS(K904)^2)/('1D'!$I$5*MAX(F904,
                                            0.1)^2),
                                    1/3))),
                        ($L$2)-E1396))),
            IF(OR(IFERROR(AD904,
                        0)&gt;=1,
                    IFERROR(AD905,
                        0)&gt;=1),
                MAX('1D'!$D$16,
                    MAX('1D'!$D$16,
                        POWER((ABS(K904)^2)/('1D'!$I$5*MAX(F904,
                                    0.1)^2),
                            1/3))),
                IF(ABS(IFERROR(AF904,
                            0))&lt;'1D'!$D$19,
                    MAX(MAX('1D'!$D$16,
                            MAX('1D'!$D$16,
                                POWER((ABS(K904)^2)/('1D'!$I$5*MAX(F904,
                                            0.1)^2),
                                    1/3))),
                        IFERROR(W904,
                            0)),
                    MAX(MAX('1D'!$D$16,
                            MAX('1D'!$D$16,
                                POWER((ABS(K904)^2)/('1D'!$I$5*MAX(F904,
                                            0.1)^2),
                                    1/3))),
                        (IFERROR(W904,
                                0))+((IFERROR(AF904,
                                    0))*'1D'!$D$18)))))))</f>
        <v>2.1389677043987478</v>
      </c>
      <c r="X904" s="5">
        <f t="shared" ca="1" si="186"/>
        <v>11.122632062873489</v>
      </c>
      <c r="Y904" s="5">
        <f t="shared" ca="1" si="187"/>
        <v>1.1735290000551568</v>
      </c>
      <c r="Z904" s="5">
        <f t="shared" ca="1" si="188"/>
        <v>4.5807502857230418</v>
      </c>
      <c r="AA904" s="5">
        <f t="shared" ca="1" si="189"/>
        <v>634.25496770439872</v>
      </c>
      <c r="AB904" s="5">
        <f ca="1">AA904+((ABS(K904)/MAX(((F904)+(G904)*(W904))*(W904),
            0.000001))^2)/(2*'1D'!$I$5)</f>
        <v>635.32445155659809</v>
      </c>
      <c r="AC904" s="5">
        <f ca="1">((ABS(K904)*'1D'!$D$6)/(MAX(((F904)+(G904)*(W904))*(W904),
            0.000001)*MAX(((((F904)+(G904)*(W904))*(W904))/MAX((F904)+2*(W904)*SQRT(1+(G904)^2),
                    0.000001))^(2/3),
            0.000001)))^2</f>
        <v>3.8141460404132466E-3</v>
      </c>
      <c r="AD904" s="5">
        <f ca="1">ABS(ABS(K904)/MAX(((F904)+(G904)*(W904))*(W904),
        0.000001))/SQRT('1D'!$I$5*MAX((((F904)+(G904)*(W904))*(W904))/MAX((F904)+2*(G904)*(W904),
            0.000001),
        0.000001))</f>
        <v>1.0000000000000004</v>
      </c>
      <c r="AE904" s="5">
        <f ca="1">((F904)*(W904)^2)/2+(G904)*(W904)^3/3+(ABS(K904)^2)/('1D'!$I$5*MAX(((F904)+(G904)*(W904))*(W904),
        0.000001))</f>
        <v>35.686426155594638</v>
      </c>
      <c r="AF904" s="5">
        <f ca="1">IF($A$2=0,
    0,
    IFERROR(AB905+(((AC904+AC905)/2)*J905)+(IF(Z904&gt;Z905,
                '1D'!$D$8*((Z904^2-Z905^2)/(2*'1D'!$I$5)),
                '1D'!$D$9*((Z905^2-Z904^2)/(2*'1D'!$I$5)))+('1D'!$D$10*(ABS(I905)/90)*(MAX(Z904^2,
                        Z905^2)/(2*'1D'!$I$5))))-AB904,
        0))</f>
        <v>3.4157470064428708E-3</v>
      </c>
      <c r="AG904" s="5">
        <f ca="1">IF($A$2=0,
    1,
    IF(IFERROR(AG905,
            0)=0,
        0,
        IFERROR(IF(OR(ROUND(AD904,
                        3)&gt;=1,
                    AND(ABS(AF904)&lt;'1D'!$D$19,
                        AD904&lt;1)),
                1,
                0),
            0)))</f>
        <v>1</v>
      </c>
      <c r="AH904" s="5">
        <f ca="1">IFERROR(IF('1D'!V32="Supercritical",
        MAX('1D'!$D$16,
            IFERROR(L904,
                MAX('1D'!$D$16,
                    POWER((ABS(K904)^2)/('1D'!$I$5*MAX(F904,
                                0.1)^2),
                        1/3)))),
        IF('1D'!V32="Subcritical",
            MAX('1D'!$D$16,
                IFERROR(W904,
                    MAX('1D'!$D$16,
                        POWER((ABS(K904)^2)/('1D'!$I$5*MAX(F904,
                                    0.1)^2),
                            1/3)))),
            IF(IFERROR(T904,
                    -1E+99)&gt;=IFERROR(AE904,
                    -1E+99),
                MAX('1D'!$D$16,
                    IFERROR(L904,
                        MAX('1D'!$D$16,
                            POWER((ABS(K904)^2)/('1D'!$I$5*MAX(F904,
                                        0.1)^2),
                                1/3)))),
                MAX('1D'!$D$16,
                    IFERROR(W904,
                        MAX('1D'!$D$16,
                            POWER((ABS(K904)^2)/('1D'!$I$5*MAX(F904,
                                        0.1)^2),
                                1/3))))))),
    MAX('1D'!$D$16,
        POWER((ABS(K904)^2)/('1D'!$I$5*MAX(F904,
                    0.1)^2),
            1/3)))</f>
        <v>2.0411692021517887</v>
      </c>
      <c r="AI904" s="5">
        <f t="shared" ca="1" si="190"/>
        <v>634.15716920215175</v>
      </c>
      <c r="AJ904" s="5">
        <f ca="1">AI904+((ABS(K904)/MAX(((F904)+(G904)*(AH904))*(AH904),
            0.000001))^2)/(2*'1D'!$I$5)</f>
        <v>635.3315925390948</v>
      </c>
      <c r="AM904">
        <v>0</v>
      </c>
      <c r="AN904">
        <v>0</v>
      </c>
      <c r="AO904" s="5">
        <f t="shared" si="191"/>
        <v>0</v>
      </c>
      <c r="AP904" s="5">
        <f t="shared" si="195"/>
        <v>0</v>
      </c>
      <c r="AQ904" s="5">
        <f ca="1">ABS(ABS(K904)/MAX(((F904)+(G904)*(AH904))*(AH904),
        0.000001))/SQRT('1D'!$I$5*MAX((((F904)+(G904)*(AH904))*(AH904))/MAX((F904)+2*(G904)*(AH904),
            0.000001),
        0.000001))</f>
        <v>1.0727235886044055</v>
      </c>
      <c r="AR904" s="5" t="str">
        <f t="shared" ca="1" si="192"/>
        <v>Supercritical</v>
      </c>
      <c r="AS904" s="5">
        <f ca="1">((ABS(K904)*'1D'!$D$6)/(MAX(((F904)+(G904)*(AH904))*(AH904),
            0.000001)*MAX(((((F904)+(G904)*(AH904))*(AH904))/MAX((F904)+2*(AH904)*SQRT(1+(G904)^2),
                    0.000001))^(2/3),
            0.000001)))^2</f>
        <v>4.3358367565141456E-3</v>
      </c>
    </row>
    <row r="905" spans="1:45" x14ac:dyDescent="0.35">
      <c r="A905">
        <v>896</v>
      </c>
      <c r="B905">
        <v>894.99599999999998</v>
      </c>
      <c r="C905">
        <v>616085.73</v>
      </c>
      <c r="D905">
        <v>3097111.963</v>
      </c>
      <c r="E905">
        <v>632.1155</v>
      </c>
      <c r="F905">
        <v>5.2</v>
      </c>
      <c r="G905">
        <v>0</v>
      </c>
      <c r="H905" t="s">
        <v>176</v>
      </c>
      <c r="I905">
        <v>5.7000000000000002E-2</v>
      </c>
      <c r="J905" s="5">
        <f t="shared" si="193"/>
        <v>1</v>
      </c>
      <c r="K905" s="5">
        <f t="shared" ca="1" si="194"/>
        <v>50.95</v>
      </c>
      <c r="L905" s="5">
        <f ca="1">IF($A$2=0,
    IFERROR(L904,
        MAX('1D'!$D$16,
            POWER((ABS(K905)^2)/('1D'!$I$5*MAX(F905,
                        0.1)^2),
                1/3))),
    IF(IFERROR(V904,
            0)=0,
        IFERROR(L904,
            MAX('1D'!$D$16,
                POWER((ABS(K905)^2)/('1D'!$I$5*MAX(F905,
                            0.1)^2),
                    1/3))),
        IF(OR(IFERROR(L905,
                    0)=0,
                IFERROR(S904,
                    0)&lt;1,
                IFERROR(S905,
                    0)&lt;1),
            MAX('1D'!$D$16,
                POWER((ABS(K905)^2)/('1D'!$I$5*MAX(F905,
                            0.1)^2),
                    1/3)),
            IF(IFERROR(U905,
                    0)&gt;0,
                MAX('1D'!$D$16,
                    IFERROR(L905,
                        0)+((IFERROR(U905,
                                0))*'1D'!$D$18*IF((IFERROR(S905,
                                    0))&lt;1,
                            1,
                            -1))),
                IF(IFERROR(U905,
                        0)&lt;0,
                    IF(ABS((MAX('1D'!$D$16,
                                    POWER((ABS(K905)^2)/('1D'!$I$5*MAX(F905,
                                                0.1)^2),
                                        1/3)))-IFERROR(L905,
                                0))&gt;'1D'!$D$19,
                        MAX('1D'!$D$16,
                            IF((MAX('1D'!$D$16,
                                        POWER((ABS(K905)^2)/('1D'!$I$5*MAX(F905,
                                                    0.1)^2),
                                            1/3)))&gt;IFERROR(L905,
                                    0),
                                MIN((MAX('1D'!$D$16,
                                            POWER((ABS(K905)^2)/('1D'!$I$5*MAX(F905,
                                                        0.1)^2),
                                                1/3))),
                                    IFERROR(L905,
                                        0)+(MIN(ABS(IFERROR(U905,
                                                    0))*'1D'!$D$18,
                                            ABS((MAX('1D'!$D$16,
                                                        POWER((ABS(K905)^2)/('1D'!$I$5*MAX(F905,
                                                                    0.1)^2),
                                                            1/3)))-IFERROR(L905,
                                                    0))))),
                                MAX((MAX('1D'!$D$16,
                                            POWER((ABS(K905)^2)/('1D'!$I$5*MAX(F905,
                                                        0.1)^2),
                                                1/3))),
                                    IFERROR(L905,
                                        0)-(MIN(ABS(IFERROR(U905,
                                                    0))*'1D'!$D$18,
                                            ABS((MAX('1D'!$D$16,
                                                        POWER((ABS(K905)^2)/('1D'!$I$5*MAX(F905,
                                                                    0.1)^2),
                                                            1/3)))-IFERROR(L905,
                                                    0))))))),
                        MAX('1D'!$D$16,
                            POWER((ABS(K905)^2)/('1D'!$I$5*MAX(F905,
                                        0.1)^2),
                                1/3))),
                    MAX('1D'!$D$16,
                        IFERROR(L905,
                            0)))))))</f>
        <v>2.0411692021517887</v>
      </c>
      <c r="M905" s="5">
        <f t="shared" ca="1" si="182"/>
        <v>10.614079851189301</v>
      </c>
      <c r="N905" s="5">
        <f t="shared" ca="1" si="183"/>
        <v>1.1434704692804873</v>
      </c>
      <c r="O905" s="5">
        <f t="shared" ca="1" si="184"/>
        <v>4.8002276894771132</v>
      </c>
      <c r="P905" s="5">
        <f t="shared" ca="1" si="185"/>
        <v>634.15666920215176</v>
      </c>
      <c r="Q905" s="5">
        <f ca="1">P905+((ABS(K905)/MAX(((F905)+(G905)*(L905))*(L905),
            0.000001))^2)/(2*'1D'!$I$5)</f>
        <v>635.33109253909481</v>
      </c>
      <c r="R905" s="5">
        <f ca="1">((ABS(K905)*'1D'!$D$6)/(MAX(((F905)+(G905)*(L905))*(L905),
            0.000001)*MAX(((((F905)+(G905)*(L905))*(L905))/MAX((F905)+2*(L905)*SQRT(1+(G905)^2),
                    0.000001))^(2/3),
            0.000001)))^2</f>
        <v>4.3358367565141456E-3</v>
      </c>
      <c r="S905" s="5">
        <f ca="1">ABS(ABS(K905)/MAX(((F905)+(G905)*(L905))*(L905),
        0.000001))/SQRT('1D'!$I$5*MAX((((F905)+(G905)*(L905))*(L905))/MAX((F905)+2*(G905)*(L905),
            0.000001),
        0.000001))</f>
        <v>1.0727235886044055</v>
      </c>
      <c r="T905" s="5">
        <f ca="1">((F905)*(L905)^2)/2+(G905)*(L905)^3/3+(ABS(K905)^2)/('1D'!$I$5*MAX(((F905)+(G905)*(L905))*(L905),
        0.000001))</f>
        <v>35.763412605541333</v>
      </c>
      <c r="U905" s="5">
        <f ca="1">IF($A$2=0,
    0,
    IFERROR(Q904-(((R904+R905)/2)*J905)-(IF(O904&gt;O905,
                '1D'!$D$8*((O904^2-O905^2)/(2*'1D'!$I$5)),
                '1D'!$D$9*((O905^2-O904^2)/(2*'1D'!$I$5)))+('1D'!$D$10*(ABS(I905)/90)*(MAX(O904^2,
                        O905^2)/(2*'1D'!$I$5))))-Q905,
        0))</f>
        <v>-3.9474069734524164E-3</v>
      </c>
      <c r="V905" s="5">
        <f ca="1">IF($A$2=0,
    1,
    IF(IFERROR(V904,
            0)=0,
        0,
        IFERROR(IF(ROUND(S905,
                    3)=1,
                1,
                IF(AND(ABS(U905)&lt;'1D'!$D$19,
                        S905&gt;1),
                    1,
                    0)),
            0)))</f>
        <v>0</v>
      </c>
      <c r="W905" s="5">
        <f ca="1">IF($A$2=0,
    MAX(MAX('1D'!$D$16,
            MAX('1D'!$D$16,
                POWER((ABS(K905)^2)/('1D'!$I$5*MAX(F905,
                            0.1)^2),
                    1/3))),
        IFERROR(W1396,
            MAX(MAX('1D'!$D$16,
                    MAX('1D'!$D$16,
                        POWER((ABS(K905)^2)/('1D'!$I$5*MAX(F905,
                                    0.1)^2),
                            1/3))),
                ($L$2)-E1396))),
    IF(IFERROR(AG906,
            0)=0,
        MAX(MAX('1D'!$D$16,
                MAX('1D'!$D$16,
                    POWER((ABS(K905)^2)/('1D'!$I$5*MAX(F905,
                                0.1)^2),
                        1/3))),
            IFERROR(W1396,
                MAX(MAX('1D'!$D$16,
                        MAX('1D'!$D$16,
                            POWER((ABS(K905)^2)/('1D'!$I$5*MAX(F905,
                                        0.1)^2),
                                1/3))),
                    ($L$2)-E1396))),
        IF(IFERROR(W905,
                0)=0,
            MAX(MAX('1D'!$D$16,
                    MAX('1D'!$D$16,
                        POWER((ABS(K905)^2)/('1D'!$I$5*MAX(F905,
                                    0.1)^2),
                            1/3))),
                IFERROR(W1396,
                    MAX(MAX('1D'!$D$16,
                            MAX('1D'!$D$16,
                                POWER((ABS(K905)^2)/('1D'!$I$5*MAX(F905,
                                            0.1)^2),
                                    1/3))),
                        ($L$2)-E1396))),
            IF(OR(IFERROR(AD905,
                        0)&gt;=1,
                    IFERROR(AD906,
                        0)&gt;=1),
                MAX('1D'!$D$16,
                    MAX('1D'!$D$16,
                        POWER((ABS(K905)^2)/('1D'!$I$5*MAX(F905,
                                    0.1)^2),
                            1/3))),
                IF(ABS(IFERROR(AF905,
                            0))&lt;'1D'!$D$19,
                    MAX(MAX('1D'!$D$16,
                            MAX('1D'!$D$16,
                                POWER((ABS(K905)^2)/('1D'!$I$5*MAX(F905,
                                            0.1)^2),
                                    1/3))),
                        IFERROR(W905,
                            0)),
                    MAX(MAX('1D'!$D$16,
                            MAX('1D'!$D$16,
                                POWER((ABS(K905)^2)/('1D'!$I$5*MAX(F905,
                                            0.1)^2),
                                    1/3))),
                        (IFERROR(W905,
                                0))+((IFERROR(AF905,
                                    0))*'1D'!$D$18)))))))</f>
        <v>2.1389677043987478</v>
      </c>
      <c r="X905" s="5">
        <f t="shared" ca="1" si="186"/>
        <v>11.122632062873489</v>
      </c>
      <c r="Y905" s="5">
        <f t="shared" ca="1" si="187"/>
        <v>1.1735290000551568</v>
      </c>
      <c r="Z905" s="5">
        <f t="shared" ca="1" si="188"/>
        <v>4.5807502857230418</v>
      </c>
      <c r="AA905" s="5">
        <f t="shared" ca="1" si="189"/>
        <v>634.25446770439873</v>
      </c>
      <c r="AB905" s="5">
        <f ca="1">AA905+((ABS(K905)/MAX(((F905)+(G905)*(W905))*(W905),
            0.000001))^2)/(2*'1D'!$I$5)</f>
        <v>635.3239515565981</v>
      </c>
      <c r="AC905" s="5">
        <f ca="1">((ABS(K905)*'1D'!$D$6)/(MAX(((F905)+(G905)*(W905))*(W905),
            0.000001)*MAX(((((F905)+(G905)*(W905))*(W905))/MAX((F905)+2*(W905)*SQRT(1+(G905)^2),
                    0.000001))^(2/3),
            0.000001)))^2</f>
        <v>3.8141460404132466E-3</v>
      </c>
      <c r="AD905" s="5">
        <f ca="1">ABS(ABS(K905)/MAX(((F905)+(G905)*(W905))*(W905),
        0.000001))/SQRT('1D'!$I$5*MAX((((F905)+(G905)*(W905))*(W905))/MAX((F905)+2*(G905)*(W905),
            0.000001),
        0.000001))</f>
        <v>1.0000000000000004</v>
      </c>
      <c r="AE905" s="5">
        <f ca="1">((F905)*(W905)^2)/2+(G905)*(W905)^3/3+(ABS(K905)^2)/('1D'!$I$5*MAX(((F905)+(G905)*(W905))*(W905),
        0.000001))</f>
        <v>35.686426155594638</v>
      </c>
      <c r="AF905" s="5">
        <f ca="1">IF($A$2=0,
    0,
    IFERROR(AB906+(((AC905+AC906)/2)*J906)+(IF(Z905&gt;Z906,
                '1D'!$D$8*((Z905^2-Z906^2)/(2*'1D'!$I$5)),
                '1D'!$D$9*((Z906^2-Z905^2)/(2*'1D'!$I$5)))+('1D'!$D$10*(ABS(I906)/90)*(MAX(Z905^2,
                        Z906^2)/(2*'1D'!$I$5))))-AB905,
        0))</f>
        <v>3.3103318943403792E-3</v>
      </c>
      <c r="AG905" s="5">
        <f ca="1">IF($A$2=0,
    1,
    IF(IFERROR(AG906,
            0)=0,
        0,
        IFERROR(IF(OR(ROUND(AD905,
                        3)&gt;=1,
                    AND(ABS(AF905)&lt;'1D'!$D$19,
                        AD905&lt;1)),
                1,
                0),
            0)))</f>
        <v>1</v>
      </c>
      <c r="AH905" s="5">
        <f ca="1">IFERROR(IF('1D'!V32="Supercritical",
        MAX('1D'!$D$16,
            IFERROR(L905,
                MAX('1D'!$D$16,
                    POWER((ABS(K905)^2)/('1D'!$I$5*MAX(F905,
                                0.1)^2),
                        1/3)))),
        IF('1D'!V32="Subcritical",
            MAX('1D'!$D$16,
                IFERROR(W905,
                    MAX('1D'!$D$16,
                        POWER((ABS(K905)^2)/('1D'!$I$5*MAX(F905,
                                    0.1)^2),
                            1/3)))),
            IF(IFERROR(T905,
                    -1E+99)&gt;=IFERROR(AE905,
                    -1E+99),
                MAX('1D'!$D$16,
                    IFERROR(L905,
                        MAX('1D'!$D$16,
                            POWER((ABS(K905)^2)/('1D'!$I$5*MAX(F905,
                                        0.1)^2),
                                1/3)))),
                MAX('1D'!$D$16,
                    IFERROR(W905,
                        MAX('1D'!$D$16,
                            POWER((ABS(K905)^2)/('1D'!$I$5*MAX(F905,
                                        0.1)^2),
                                1/3))))))),
    MAX('1D'!$D$16,
        POWER((ABS(K905)^2)/('1D'!$I$5*MAX(F905,
                    0.1)^2),
            1/3)))</f>
        <v>2.0411692021517887</v>
      </c>
      <c r="AI905" s="5">
        <f t="shared" ca="1" si="190"/>
        <v>634.15666920215176</v>
      </c>
      <c r="AJ905" s="5">
        <f ca="1">AI905+((ABS(K905)/MAX(((F905)+(G905)*(AH905))*(AH905),
            0.000001))^2)/(2*'1D'!$I$5)</f>
        <v>635.33109253909481</v>
      </c>
      <c r="AM905">
        <v>0</v>
      </c>
      <c r="AN905">
        <v>0</v>
      </c>
      <c r="AO905" s="5">
        <f t="shared" si="191"/>
        <v>0</v>
      </c>
      <c r="AP905" s="5">
        <f t="shared" si="195"/>
        <v>0</v>
      </c>
      <c r="AQ905" s="5">
        <f ca="1">ABS(ABS(K905)/MAX(((F905)+(G905)*(AH905))*(AH905),
        0.000001))/SQRT('1D'!$I$5*MAX((((F905)+(G905)*(AH905))*(AH905))/MAX((F905)+2*(G905)*(AH905),
            0.000001),
        0.000001))</f>
        <v>1.0727235886044055</v>
      </c>
      <c r="AR905" s="5" t="str">
        <f t="shared" ca="1" si="192"/>
        <v>Supercritical</v>
      </c>
      <c r="AS905" s="5">
        <f ca="1">((ABS(K905)*'1D'!$D$6)/(MAX(((F905)+(G905)*(AH905))*(AH905),
            0.000001)*MAX(((((F905)+(G905)*(AH905))*(AH905))/MAX((F905)+2*(AH905)*SQRT(1+(G905)^2),
                    0.000001))^(2/3),
            0.000001)))^2</f>
        <v>4.3358367565141456E-3</v>
      </c>
    </row>
    <row r="906" spans="1:45" x14ac:dyDescent="0.35">
      <c r="A906">
        <v>897</v>
      </c>
      <c r="B906">
        <v>895.995</v>
      </c>
      <c r="C906">
        <v>616085.68799999997</v>
      </c>
      <c r="D906">
        <v>3097110.9640000002</v>
      </c>
      <c r="E906">
        <v>632.11500000000001</v>
      </c>
      <c r="F906">
        <v>5.2</v>
      </c>
      <c r="G906">
        <v>0</v>
      </c>
      <c r="H906" t="s">
        <v>176</v>
      </c>
      <c r="I906">
        <v>0</v>
      </c>
      <c r="J906" s="5">
        <f t="shared" si="193"/>
        <v>0.99900000000002365</v>
      </c>
      <c r="K906" s="5">
        <f t="shared" ca="1" si="194"/>
        <v>50.95</v>
      </c>
      <c r="L906" s="5">
        <f ca="1">IF($A$2=0,
    IFERROR(L905,
        MAX('1D'!$D$16,
            POWER((ABS(K906)^2)/('1D'!$I$5*MAX(F906,
                        0.1)^2),
                1/3))),
    IF(IFERROR(V905,
            0)=0,
        IFERROR(L905,
            MAX('1D'!$D$16,
                POWER((ABS(K906)^2)/('1D'!$I$5*MAX(F906,
                            0.1)^2),
                    1/3))),
        IF(OR(IFERROR(L906,
                    0)=0,
                IFERROR(S905,
                    0)&lt;1,
                IFERROR(S906,
                    0)&lt;1),
            MAX('1D'!$D$16,
                POWER((ABS(K906)^2)/('1D'!$I$5*MAX(F906,
                            0.1)^2),
                    1/3)),
            IF(IFERROR(U906,
                    0)&gt;0,
                MAX('1D'!$D$16,
                    IFERROR(L906,
                        0)+((IFERROR(U906,
                                0))*'1D'!$D$18*IF((IFERROR(S906,
                                    0))&lt;1,
                            1,
                            -1))),
                IF(IFERROR(U906,
                        0)&lt;0,
                    IF(ABS((MAX('1D'!$D$16,
                                    POWER((ABS(K906)^2)/('1D'!$I$5*MAX(F906,
                                                0.1)^2),
                                        1/3)))-IFERROR(L906,
                                0))&gt;'1D'!$D$19,
                        MAX('1D'!$D$16,
                            IF((MAX('1D'!$D$16,
                                        POWER((ABS(K906)^2)/('1D'!$I$5*MAX(F906,
                                                    0.1)^2),
                                            1/3)))&gt;IFERROR(L906,
                                    0),
                                MIN((MAX('1D'!$D$16,
                                            POWER((ABS(K906)^2)/('1D'!$I$5*MAX(F906,
                                                        0.1)^2),
                                                1/3))),
                                    IFERROR(L906,
                                        0)+(MIN(ABS(IFERROR(U906,
                                                    0))*'1D'!$D$18,
                                            ABS((MAX('1D'!$D$16,
                                                        POWER((ABS(K906)^2)/('1D'!$I$5*MAX(F906,
                                                                    0.1)^2),
                                                            1/3)))-IFERROR(L906,
                                                    0))))),
                                MAX((MAX('1D'!$D$16,
                                            POWER((ABS(K906)^2)/('1D'!$I$5*MAX(F906,
                                                        0.1)^2),
                                                1/3))),
                                    IFERROR(L906,
                                        0)-(MIN(ABS(IFERROR(U906,
                                                    0))*'1D'!$D$18,
                                            ABS((MAX('1D'!$D$16,
                                                        POWER((ABS(K906)^2)/('1D'!$I$5*MAX(F906,
                                                                    0.1)^2),
                                                            1/3)))-IFERROR(L906,
                                                    0))))))),
                        MAX('1D'!$D$16,
                            POWER((ABS(K906)^2)/('1D'!$I$5*MAX(F906,
                                        0.1)^2),
                                1/3))),
                    MAX('1D'!$D$16,
                        IFERROR(L906,
                            0)))))))</f>
        <v>2.0411692021517887</v>
      </c>
      <c r="M906" s="5">
        <f t="shared" ref="M906:M969" ca="1" si="196">((F906)+(G906)*(L906))*(L906)</f>
        <v>10.614079851189301</v>
      </c>
      <c r="N906" s="5">
        <f t="shared" ref="N906:N969" ca="1" si="197">(((F906)+(G906)*(L906))*(L906))/MAX((F906)+2*(L906)*SQRT(1+(G906)^2),
    0.000001)</f>
        <v>1.1434704692804873</v>
      </c>
      <c r="O906" s="5">
        <f t="shared" ref="O906:O969" ca="1" si="198">ABS(K906)/MAX(((F906)+(G906)*(L906))*(L906),
    0.000001)</f>
        <v>4.8002276894771132</v>
      </c>
      <c r="P906" s="5">
        <f t="shared" ref="P906:P969" ca="1" si="199">E906+L906</f>
        <v>634.15616920215177</v>
      </c>
      <c r="Q906" s="5">
        <f ca="1">P906+((ABS(K906)/MAX(((F906)+(G906)*(L906))*(L906),
            0.000001))^2)/(2*'1D'!$I$5)</f>
        <v>635.33059253909482</v>
      </c>
      <c r="R906" s="5">
        <f ca="1">((ABS(K906)*'1D'!$D$6)/(MAX(((F906)+(G906)*(L906))*(L906),
            0.000001)*MAX(((((F906)+(G906)*(L906))*(L906))/MAX((F906)+2*(L906)*SQRT(1+(G906)^2),
                    0.000001))^(2/3),
            0.000001)))^2</f>
        <v>4.3358367565141456E-3</v>
      </c>
      <c r="S906" s="5">
        <f ca="1">ABS(ABS(K906)/MAX(((F906)+(G906)*(L906))*(L906),
        0.000001))/SQRT('1D'!$I$5*MAX((((F906)+(G906)*(L906))*(L906))/MAX((F906)+2*(G906)*(L906),
            0.000001),
        0.000001))</f>
        <v>1.0727235886044055</v>
      </c>
      <c r="T906" s="5">
        <f ca="1">((F906)*(L906)^2)/2+(G906)*(L906)^3/3+(ABS(K906)^2)/('1D'!$I$5*MAX(((F906)+(G906)*(L906))*(L906),
        0.000001))</f>
        <v>35.763412605541333</v>
      </c>
      <c r="U906" s="5">
        <f ca="1">IF($A$2=0,
    0,
    IFERROR(Q905-(((R905+R906)/2)*J906)-(IF(O905&gt;O906,
                '1D'!$D$8*((O905^2-O906^2)/(2*'1D'!$I$5)),
                '1D'!$D$9*((O906^2-O905^2)/(2*'1D'!$I$5)))+('1D'!$D$10*(ABS(I906)/90)*(MAX(O905^2,
                        O906^2)/(2*'1D'!$I$5))))-Q906,
        0))</f>
        <v>-3.8315009197731342E-3</v>
      </c>
      <c r="V906" s="5">
        <f ca="1">IF($A$2=0,
    1,
    IF(IFERROR(V905,
            0)=0,
        0,
        IFERROR(IF(ROUND(S906,
                    3)=1,
                1,
                IF(AND(ABS(U906)&lt;'1D'!$D$19,
                        S906&gt;1),
                    1,
                    0)),
            0)))</f>
        <v>0</v>
      </c>
      <c r="W906" s="5">
        <f ca="1">IF($A$2=0,
    MAX(MAX('1D'!$D$16,
            MAX('1D'!$D$16,
                POWER((ABS(K906)^2)/('1D'!$I$5*MAX(F906,
                            0.1)^2),
                    1/3))),
        IFERROR(W1396,
            MAX(MAX('1D'!$D$16,
                    MAX('1D'!$D$16,
                        POWER((ABS(K906)^2)/('1D'!$I$5*MAX(F906,
                                    0.1)^2),
                            1/3))),
                ($L$2)-E1396))),
    IF(IFERROR(AG907,
            0)=0,
        MAX(MAX('1D'!$D$16,
                MAX('1D'!$D$16,
                    POWER((ABS(K906)^2)/('1D'!$I$5*MAX(F906,
                                0.1)^2),
                        1/3))),
            IFERROR(W1396,
                MAX(MAX('1D'!$D$16,
                        MAX('1D'!$D$16,
                            POWER((ABS(K906)^2)/('1D'!$I$5*MAX(F906,
                                        0.1)^2),
                                1/3))),
                    ($L$2)-E1396))),
        IF(IFERROR(W906,
                0)=0,
            MAX(MAX('1D'!$D$16,
                    MAX('1D'!$D$16,
                        POWER((ABS(K906)^2)/('1D'!$I$5*MAX(F906,
                                    0.1)^2),
                            1/3))),
                IFERROR(W1396,
                    MAX(MAX('1D'!$D$16,
                            MAX('1D'!$D$16,
                                POWER((ABS(K906)^2)/('1D'!$I$5*MAX(F906,
                                            0.1)^2),
                                    1/3))),
                        ($L$2)-E1396))),
            IF(OR(IFERROR(AD906,
                        0)&gt;=1,
                    IFERROR(AD907,
                        0)&gt;=1),
                MAX('1D'!$D$16,
                    MAX('1D'!$D$16,
                        POWER((ABS(K906)^2)/('1D'!$I$5*MAX(F906,
                                    0.1)^2),
                            1/3))),
                IF(ABS(IFERROR(AF906,
                            0))&lt;'1D'!$D$19,
                    MAX(MAX('1D'!$D$16,
                            MAX('1D'!$D$16,
                                POWER((ABS(K906)^2)/('1D'!$I$5*MAX(F906,
                                            0.1)^2),
                                    1/3))),
                        IFERROR(W906,
                            0)),
                    MAX(MAX('1D'!$D$16,
                            MAX('1D'!$D$16,
                                POWER((ABS(K906)^2)/('1D'!$I$5*MAX(F906,
                                            0.1)^2),
                                    1/3))),
                        (IFERROR(W906,
                                0))+((IFERROR(AF906,
                                    0))*'1D'!$D$18)))))))</f>
        <v>2.1389677043987478</v>
      </c>
      <c r="X906" s="5">
        <f t="shared" ref="X906:X969" ca="1" si="200">((F906)+(G906)*(W906))*(W906)</f>
        <v>11.122632062873489</v>
      </c>
      <c r="Y906" s="5">
        <f t="shared" ref="Y906:Y969" ca="1" si="201">(((F906)+(G906)*(W906))*(W906))/MAX((F906)+2*(W906)*SQRT(1+(G906)^2),
    0.000001)</f>
        <v>1.1735290000551568</v>
      </c>
      <c r="Z906" s="5">
        <f t="shared" ref="Z906:Z969" ca="1" si="202">ABS(K906)/MAX(((F906)+(G906)*(W906))*(W906),
    0.000001)</f>
        <v>4.5807502857230418</v>
      </c>
      <c r="AA906" s="5">
        <f t="shared" ref="AA906:AA969" ca="1" si="203">E906+W906</f>
        <v>634.25396770439875</v>
      </c>
      <c r="AB906" s="5">
        <f ca="1">AA906+((ABS(K906)/MAX(((F906)+(G906)*(W906))*(W906),
            0.000001))^2)/(2*'1D'!$I$5)</f>
        <v>635.32345155659812</v>
      </c>
      <c r="AC906" s="5">
        <f ca="1">((ABS(K906)*'1D'!$D$6)/(MAX(((F906)+(G906)*(W906))*(W906),
            0.000001)*MAX(((((F906)+(G906)*(W906))*(W906))/MAX((F906)+2*(W906)*SQRT(1+(G906)^2),
                    0.000001))^(2/3),
            0.000001)))^2</f>
        <v>3.8141460404132466E-3</v>
      </c>
      <c r="AD906" s="5">
        <f ca="1">ABS(ABS(K906)/MAX(((F906)+(G906)*(W906))*(W906),
        0.000001))/SQRT('1D'!$I$5*MAX((((F906)+(G906)*(W906))*(W906))/MAX((F906)+2*(G906)*(W906),
            0.000001),
        0.000001))</f>
        <v>1.0000000000000004</v>
      </c>
      <c r="AE906" s="5">
        <f ca="1">((F906)*(W906)^2)/2+(G906)*(W906)^3/3+(ABS(K906)^2)/('1D'!$I$5*MAX(((F906)+(G906)*(W906))*(W906),
        0.000001))</f>
        <v>35.686426155594638</v>
      </c>
      <c r="AF906" s="5">
        <f ca="1">IF($A$2=0,
    0,
    IFERROR(AB907+(((AC906+AC907)/2)*J907)+(IF(Z906&gt;Z907,
                '1D'!$D$8*((Z906^2-Z907^2)/(2*'1D'!$I$5)),
                '1D'!$D$9*((Z907^2-Z906^2)/(2*'1D'!$I$5)))+('1D'!$D$10*(ABS(I907)/90)*(MAX(Z906^2,
                        Z907^2)/(2*'1D'!$I$5))))-AB906,
        0))</f>
        <v>3.3141460404522149E-3</v>
      </c>
      <c r="AG906" s="5">
        <f ca="1">IF($A$2=0,
    1,
    IF(IFERROR(AG907,
            0)=0,
        0,
        IFERROR(IF(OR(ROUND(AD906,
                        3)&gt;=1,
                    AND(ABS(AF906)&lt;'1D'!$D$19,
                        AD906&lt;1)),
                1,
                0),
            0)))</f>
        <v>1</v>
      </c>
      <c r="AH906" s="5">
        <f ca="1">IFERROR(IF('1D'!V32="Supercritical",
        MAX('1D'!$D$16,
            IFERROR(L906,
                MAX('1D'!$D$16,
                    POWER((ABS(K906)^2)/('1D'!$I$5*MAX(F906,
                                0.1)^2),
                        1/3)))),
        IF('1D'!V32="Subcritical",
            MAX('1D'!$D$16,
                IFERROR(W906,
                    MAX('1D'!$D$16,
                        POWER((ABS(K906)^2)/('1D'!$I$5*MAX(F906,
                                    0.1)^2),
                            1/3)))),
            IF(IFERROR(T906,
                    -1E+99)&gt;=IFERROR(AE906,
                    -1E+99),
                MAX('1D'!$D$16,
                    IFERROR(L906,
                        MAX('1D'!$D$16,
                            POWER((ABS(K906)^2)/('1D'!$I$5*MAX(F906,
                                        0.1)^2),
                                1/3)))),
                MAX('1D'!$D$16,
                    IFERROR(W906,
                        MAX('1D'!$D$16,
                            POWER((ABS(K906)^2)/('1D'!$I$5*MAX(F906,
                                        0.1)^2),
                                1/3))))))),
    MAX('1D'!$D$16,
        POWER((ABS(K906)^2)/('1D'!$I$5*MAX(F906,
                    0.1)^2),
            1/3)))</f>
        <v>2.0411692021517887</v>
      </c>
      <c r="AI906" s="5">
        <f t="shared" ref="AI906:AI969" ca="1" si="204">E906+AH906</f>
        <v>634.15616920215177</v>
      </c>
      <c r="AJ906" s="5">
        <f ca="1">AI906+((ABS(K906)/MAX(((F906)+(G906)*(AH906))*(AH906),
            0.000001))^2)/(2*'1D'!$I$5)</f>
        <v>635.33059253909482</v>
      </c>
      <c r="AM906">
        <v>0</v>
      </c>
      <c r="AN906">
        <v>0</v>
      </c>
      <c r="AO906" s="5">
        <f t="shared" ref="AO906:AO969" si="205">AM906+AN906</f>
        <v>0</v>
      </c>
      <c r="AP906" s="5">
        <f t="shared" si="195"/>
        <v>0</v>
      </c>
      <c r="AQ906" s="5">
        <f ca="1">ABS(ABS(K906)/MAX(((F906)+(G906)*(AH906))*(AH906),
        0.000001))/SQRT('1D'!$I$5*MAX((((F906)+(G906)*(AH906))*(AH906))/MAX((F906)+2*(G906)*(AH906),
            0.000001),
        0.000001))</f>
        <v>1.0727235886044055</v>
      </c>
      <c r="AR906" s="5" t="str">
        <f t="shared" ref="AR906:AR969" ca="1" si="206">IF(AQ906&lt;1,
    "Subcritical",
    "Supercritical")</f>
        <v>Supercritical</v>
      </c>
      <c r="AS906" s="5">
        <f ca="1">((ABS(K906)*'1D'!$D$6)/(MAX(((F906)+(G906)*(AH906))*(AH906),
            0.000001)*MAX(((((F906)+(G906)*(AH906))*(AH906))/MAX((F906)+2*(AH906)*SQRT(1+(G906)^2),
                    0.000001))^(2/3),
            0.000001)))^2</f>
        <v>4.3358367565141456E-3</v>
      </c>
    </row>
    <row r="907" spans="1:45" x14ac:dyDescent="0.35">
      <c r="A907">
        <v>898</v>
      </c>
      <c r="B907">
        <v>896.995</v>
      </c>
      <c r="C907">
        <v>616085.64599999995</v>
      </c>
      <c r="D907">
        <v>3097109.9649999999</v>
      </c>
      <c r="E907">
        <v>632.11450000000002</v>
      </c>
      <c r="F907">
        <v>5.2</v>
      </c>
      <c r="G907">
        <v>0</v>
      </c>
      <c r="H907" t="s">
        <v>176</v>
      </c>
      <c r="I907">
        <v>0</v>
      </c>
      <c r="J907" s="5">
        <f t="shared" ref="J907:J970" si="207">B907-B906</f>
        <v>1</v>
      </c>
      <c r="K907" s="5">
        <f t="shared" ref="K907:K970" ca="1" si="208">MAX(0,
    K906-AO906)</f>
        <v>50.95</v>
      </c>
      <c r="L907" s="5">
        <f ca="1">IF($A$2=0,
    IFERROR(L906,
        MAX('1D'!$D$16,
            POWER((ABS(K907)^2)/('1D'!$I$5*MAX(F907,
                        0.1)^2),
                1/3))),
    IF(IFERROR(V906,
            0)=0,
        IFERROR(L906,
            MAX('1D'!$D$16,
                POWER((ABS(K907)^2)/('1D'!$I$5*MAX(F907,
                            0.1)^2),
                    1/3))),
        IF(OR(IFERROR(L907,
                    0)=0,
                IFERROR(S906,
                    0)&lt;1,
                IFERROR(S907,
                    0)&lt;1),
            MAX('1D'!$D$16,
                POWER((ABS(K907)^2)/('1D'!$I$5*MAX(F907,
                            0.1)^2),
                    1/3)),
            IF(IFERROR(U907,
                    0)&gt;0,
                MAX('1D'!$D$16,
                    IFERROR(L907,
                        0)+((IFERROR(U907,
                                0))*'1D'!$D$18*IF((IFERROR(S907,
                                    0))&lt;1,
                            1,
                            -1))),
                IF(IFERROR(U907,
                        0)&lt;0,
                    IF(ABS((MAX('1D'!$D$16,
                                    POWER((ABS(K907)^2)/('1D'!$I$5*MAX(F907,
                                                0.1)^2),
                                        1/3)))-IFERROR(L907,
                                0))&gt;'1D'!$D$19,
                        MAX('1D'!$D$16,
                            IF((MAX('1D'!$D$16,
                                        POWER((ABS(K907)^2)/('1D'!$I$5*MAX(F907,
                                                    0.1)^2),
                                            1/3)))&gt;IFERROR(L907,
                                    0),
                                MIN((MAX('1D'!$D$16,
                                            POWER((ABS(K907)^2)/('1D'!$I$5*MAX(F907,
                                                        0.1)^2),
                                                1/3))),
                                    IFERROR(L907,
                                        0)+(MIN(ABS(IFERROR(U907,
                                                    0))*'1D'!$D$18,
                                            ABS((MAX('1D'!$D$16,
                                                        POWER((ABS(K907)^2)/('1D'!$I$5*MAX(F907,
                                                                    0.1)^2),
                                                            1/3)))-IFERROR(L907,
                                                    0))))),
                                MAX((MAX('1D'!$D$16,
                                            POWER((ABS(K907)^2)/('1D'!$I$5*MAX(F907,
                                                        0.1)^2),
                                                1/3))),
                                    IFERROR(L907,
                                        0)-(MIN(ABS(IFERROR(U907,
                                                    0))*'1D'!$D$18,
                                            ABS((MAX('1D'!$D$16,
                                                        POWER((ABS(K907)^2)/('1D'!$I$5*MAX(F907,
                                                                    0.1)^2),
                                                            1/3)))-IFERROR(L907,
                                                    0))))))),
                        MAX('1D'!$D$16,
                            POWER((ABS(K907)^2)/('1D'!$I$5*MAX(F907,
                                        0.1)^2),
                                1/3))),
                    MAX('1D'!$D$16,
                        IFERROR(L907,
                            0)))))))</f>
        <v>2.0411692021517887</v>
      </c>
      <c r="M907" s="5">
        <f t="shared" ca="1" si="196"/>
        <v>10.614079851189301</v>
      </c>
      <c r="N907" s="5">
        <f t="shared" ca="1" si="197"/>
        <v>1.1434704692804873</v>
      </c>
      <c r="O907" s="5">
        <f t="shared" ca="1" si="198"/>
        <v>4.8002276894771132</v>
      </c>
      <c r="P907" s="5">
        <f t="shared" ca="1" si="199"/>
        <v>634.15566920215178</v>
      </c>
      <c r="Q907" s="5">
        <f ca="1">P907+((ABS(K907)/MAX(((F907)+(G907)*(L907))*(L907),
            0.000001))^2)/(2*'1D'!$I$5)</f>
        <v>635.33009253909484</v>
      </c>
      <c r="R907" s="5">
        <f ca="1">((ABS(K907)*'1D'!$D$6)/(MAX(((F907)+(G907)*(L907))*(L907),
            0.000001)*MAX(((((F907)+(G907)*(L907))*(L907))/MAX((F907)+2*(L907)*SQRT(1+(G907)^2),
                    0.000001))^(2/3),
            0.000001)))^2</f>
        <v>4.3358367565141456E-3</v>
      </c>
      <c r="S907" s="5">
        <f ca="1">ABS(ABS(K907)/MAX(((F907)+(G907)*(L907))*(L907),
        0.000001))/SQRT('1D'!$I$5*MAX((((F907)+(G907)*(L907))*(L907))/MAX((F907)+2*(G907)*(L907),
            0.000001),
        0.000001))</f>
        <v>1.0727235886044055</v>
      </c>
      <c r="T907" s="5">
        <f ca="1">((F907)*(L907)^2)/2+(G907)*(L907)^3/3+(ABS(K907)^2)/('1D'!$I$5*MAX(((F907)+(G907)*(L907))*(L907),
        0.000001))</f>
        <v>35.763412605541333</v>
      </c>
      <c r="U907" s="5">
        <f ca="1">IF($A$2=0,
    0,
    IFERROR(Q906-(((R906+R907)/2)*J907)-(IF(O906&gt;O907,
                '1D'!$D$8*((O906^2-O907^2)/(2*'1D'!$I$5)),
                '1D'!$D$9*((O907^2-O906^2)/(2*'1D'!$I$5)))+('1D'!$D$10*(ABS(I907)/90)*(MAX(O906^2,
                        O907^2)/(2*'1D'!$I$5))))-Q907,
        0))</f>
        <v>-3.8358367564796936E-3</v>
      </c>
      <c r="V907" s="5">
        <f ca="1">IF($A$2=0,
    1,
    IF(IFERROR(V906,
            0)=0,
        0,
        IFERROR(IF(ROUND(S907,
                    3)=1,
                1,
                IF(AND(ABS(U907)&lt;'1D'!$D$19,
                        S907&gt;1),
                    1,
                    0)),
            0)))</f>
        <v>0</v>
      </c>
      <c r="W907" s="5">
        <f ca="1">IF($A$2=0,
    MAX(MAX('1D'!$D$16,
            MAX('1D'!$D$16,
                POWER((ABS(K907)^2)/('1D'!$I$5*MAX(F907,
                            0.1)^2),
                    1/3))),
        IFERROR(W1396,
            MAX(MAX('1D'!$D$16,
                    MAX('1D'!$D$16,
                        POWER((ABS(K907)^2)/('1D'!$I$5*MAX(F907,
                                    0.1)^2),
                            1/3))),
                ($L$2)-E1396))),
    IF(IFERROR(AG908,
            0)=0,
        MAX(MAX('1D'!$D$16,
                MAX('1D'!$D$16,
                    POWER((ABS(K907)^2)/('1D'!$I$5*MAX(F907,
                                0.1)^2),
                        1/3))),
            IFERROR(W1396,
                MAX(MAX('1D'!$D$16,
                        MAX('1D'!$D$16,
                            POWER((ABS(K907)^2)/('1D'!$I$5*MAX(F907,
                                        0.1)^2),
                                1/3))),
                    ($L$2)-E1396))),
        IF(IFERROR(W907,
                0)=0,
            MAX(MAX('1D'!$D$16,
                    MAX('1D'!$D$16,
                        POWER((ABS(K907)^2)/('1D'!$I$5*MAX(F907,
                                    0.1)^2),
                            1/3))),
                IFERROR(W1396,
                    MAX(MAX('1D'!$D$16,
                            MAX('1D'!$D$16,
                                POWER((ABS(K907)^2)/('1D'!$I$5*MAX(F907,
                                            0.1)^2),
                                    1/3))),
                        ($L$2)-E1396))),
            IF(OR(IFERROR(AD907,
                        0)&gt;=1,
                    IFERROR(AD908,
                        0)&gt;=1),
                MAX('1D'!$D$16,
                    MAX('1D'!$D$16,
                        POWER((ABS(K907)^2)/('1D'!$I$5*MAX(F907,
                                    0.1)^2),
                            1/3))),
                IF(ABS(IFERROR(AF907,
                            0))&lt;'1D'!$D$19,
                    MAX(MAX('1D'!$D$16,
                            MAX('1D'!$D$16,
                                POWER((ABS(K907)^2)/('1D'!$I$5*MAX(F907,
                                            0.1)^2),
                                    1/3))),
                        IFERROR(W907,
                            0)),
                    MAX(MAX('1D'!$D$16,
                            MAX('1D'!$D$16,
                                POWER((ABS(K907)^2)/('1D'!$I$5*MAX(F907,
                                            0.1)^2),
                                    1/3))),
                        (IFERROR(W907,
                                0))+((IFERROR(AF907,
                                    0))*'1D'!$D$18)))))))</f>
        <v>2.1389677043987478</v>
      </c>
      <c r="X907" s="5">
        <f t="shared" ca="1" si="200"/>
        <v>11.122632062873489</v>
      </c>
      <c r="Y907" s="5">
        <f t="shared" ca="1" si="201"/>
        <v>1.1735290000551568</v>
      </c>
      <c r="Z907" s="5">
        <f t="shared" ca="1" si="202"/>
        <v>4.5807502857230418</v>
      </c>
      <c r="AA907" s="5">
        <f t="shared" ca="1" si="203"/>
        <v>634.25346770439876</v>
      </c>
      <c r="AB907" s="5">
        <f ca="1">AA907+((ABS(K907)/MAX(((F907)+(G907)*(W907))*(W907),
            0.000001))^2)/(2*'1D'!$I$5)</f>
        <v>635.32295155659813</v>
      </c>
      <c r="AC907" s="5">
        <f ca="1">((ABS(K907)*'1D'!$D$6)/(MAX(((F907)+(G907)*(W907))*(W907),
            0.000001)*MAX(((((F907)+(G907)*(W907))*(W907))/MAX((F907)+2*(W907)*SQRT(1+(G907)^2),
                    0.000001))^(2/3),
            0.000001)))^2</f>
        <v>3.8141460404132466E-3</v>
      </c>
      <c r="AD907" s="5">
        <f ca="1">ABS(ABS(K907)/MAX(((F907)+(G907)*(W907))*(W907),
        0.000001))/SQRT('1D'!$I$5*MAX((((F907)+(G907)*(W907))*(W907))/MAX((F907)+2*(G907)*(W907),
            0.000001),
        0.000001))</f>
        <v>1.0000000000000004</v>
      </c>
      <c r="AE907" s="5">
        <f ca="1">((F907)*(W907)^2)/2+(G907)*(W907)^3/3+(ABS(K907)^2)/('1D'!$I$5*MAX(((F907)+(G907)*(W907))*(W907),
        0.000001))</f>
        <v>35.686426155594638</v>
      </c>
      <c r="AF907" s="5">
        <f ca="1">IF($A$2=0,
    0,
    IFERROR(AB908+(((AC907+AC908)/2)*J908)+(IF(Z907&gt;Z908,
                '1D'!$D$8*((Z907^2-Z908^2)/(2*'1D'!$I$5)),
                '1D'!$D$9*((Z908^2-Z907^2)/(2*'1D'!$I$5)))+('1D'!$D$10*(ABS(I908)/90)*(MAX(Z907^2,
                        Z908^2)/(2*'1D'!$I$5))))-AB907,
        0))</f>
        <v>3.4121820602877051E-3</v>
      </c>
      <c r="AG907" s="5">
        <f ca="1">IF($A$2=0,
    1,
    IF(IFERROR(AG908,
            0)=0,
        0,
        IFERROR(IF(OR(ROUND(AD907,
                        3)&gt;=1,
                    AND(ABS(AF907)&lt;'1D'!$D$19,
                        AD907&lt;1)),
                1,
                0),
            0)))</f>
        <v>1</v>
      </c>
      <c r="AH907" s="5">
        <f ca="1">IFERROR(IF('1D'!V32="Supercritical",
        MAX('1D'!$D$16,
            IFERROR(L907,
                MAX('1D'!$D$16,
                    POWER((ABS(K907)^2)/('1D'!$I$5*MAX(F907,
                                0.1)^2),
                        1/3)))),
        IF('1D'!V32="Subcritical",
            MAX('1D'!$D$16,
                IFERROR(W907,
                    MAX('1D'!$D$16,
                        POWER((ABS(K907)^2)/('1D'!$I$5*MAX(F907,
                                    0.1)^2),
                            1/3)))),
            IF(IFERROR(T907,
                    -1E+99)&gt;=IFERROR(AE907,
                    -1E+99),
                MAX('1D'!$D$16,
                    IFERROR(L907,
                        MAX('1D'!$D$16,
                            POWER((ABS(K907)^2)/('1D'!$I$5*MAX(F907,
                                        0.1)^2),
                                1/3)))),
                MAX('1D'!$D$16,
                    IFERROR(W907,
                        MAX('1D'!$D$16,
                            POWER((ABS(K907)^2)/('1D'!$I$5*MAX(F907,
                                        0.1)^2),
                                1/3))))))),
    MAX('1D'!$D$16,
        POWER((ABS(K907)^2)/('1D'!$I$5*MAX(F907,
                    0.1)^2),
            1/3)))</f>
        <v>2.0411692021517887</v>
      </c>
      <c r="AI907" s="5">
        <f t="shared" ca="1" si="204"/>
        <v>634.15566920215178</v>
      </c>
      <c r="AJ907" s="5">
        <f ca="1">AI907+((ABS(K907)/MAX(((F907)+(G907)*(AH907))*(AH907),
            0.000001))^2)/(2*'1D'!$I$5)</f>
        <v>635.33009253909484</v>
      </c>
      <c r="AM907">
        <v>0</v>
      </c>
      <c r="AN907">
        <v>0</v>
      </c>
      <c r="AO907" s="5">
        <f t="shared" si="205"/>
        <v>0</v>
      </c>
      <c r="AP907" s="5">
        <f t="shared" ref="AP907:AP970" si="209">AP906+AO907</f>
        <v>0</v>
      </c>
      <c r="AQ907" s="5">
        <f ca="1">ABS(ABS(K907)/MAX(((F907)+(G907)*(AH907))*(AH907),
        0.000001))/SQRT('1D'!$I$5*MAX((((F907)+(G907)*(AH907))*(AH907))/MAX((F907)+2*(G907)*(AH907),
            0.000001),
        0.000001))</f>
        <v>1.0727235886044055</v>
      </c>
      <c r="AR907" s="5" t="str">
        <f t="shared" ca="1" si="206"/>
        <v>Supercritical</v>
      </c>
      <c r="AS907" s="5">
        <f ca="1">((ABS(K907)*'1D'!$D$6)/(MAX(((F907)+(G907)*(AH907))*(AH907),
            0.000001)*MAX(((((F907)+(G907)*(AH907))*(AH907))/MAX((F907)+2*(AH907)*SQRT(1+(G907)^2),
                    0.000001))^(2/3),
            0.000001)))^2</f>
        <v>4.3358367565141456E-3</v>
      </c>
    </row>
    <row r="908" spans="1:45" x14ac:dyDescent="0.35">
      <c r="A908">
        <v>899</v>
      </c>
      <c r="B908">
        <v>897.995</v>
      </c>
      <c r="C908">
        <v>616085.60400000005</v>
      </c>
      <c r="D908">
        <v>3097108.966</v>
      </c>
      <c r="E908">
        <v>632.11400000000003</v>
      </c>
      <c r="F908">
        <v>5.2</v>
      </c>
      <c r="G908">
        <v>0</v>
      </c>
      <c r="H908" t="s">
        <v>176</v>
      </c>
      <c r="I908">
        <v>5.5E-2</v>
      </c>
      <c r="J908" s="5">
        <f t="shared" si="207"/>
        <v>1</v>
      </c>
      <c r="K908" s="5">
        <f t="shared" ca="1" si="208"/>
        <v>50.95</v>
      </c>
      <c r="L908" s="5">
        <f ca="1">IF($A$2=0,
    IFERROR(L907,
        MAX('1D'!$D$16,
            POWER((ABS(K908)^2)/('1D'!$I$5*MAX(F908,
                        0.1)^2),
                1/3))),
    IF(IFERROR(V907,
            0)=0,
        IFERROR(L907,
            MAX('1D'!$D$16,
                POWER((ABS(K908)^2)/('1D'!$I$5*MAX(F908,
                            0.1)^2),
                    1/3))),
        IF(OR(IFERROR(L908,
                    0)=0,
                IFERROR(S907,
                    0)&lt;1,
                IFERROR(S908,
                    0)&lt;1),
            MAX('1D'!$D$16,
                POWER((ABS(K908)^2)/('1D'!$I$5*MAX(F908,
                            0.1)^2),
                    1/3)),
            IF(IFERROR(U908,
                    0)&gt;0,
                MAX('1D'!$D$16,
                    IFERROR(L908,
                        0)+((IFERROR(U908,
                                0))*'1D'!$D$18*IF((IFERROR(S908,
                                    0))&lt;1,
                            1,
                            -1))),
                IF(IFERROR(U908,
                        0)&lt;0,
                    IF(ABS((MAX('1D'!$D$16,
                                    POWER((ABS(K908)^2)/('1D'!$I$5*MAX(F908,
                                                0.1)^2),
                                        1/3)))-IFERROR(L908,
                                0))&gt;'1D'!$D$19,
                        MAX('1D'!$D$16,
                            IF((MAX('1D'!$D$16,
                                        POWER((ABS(K908)^2)/('1D'!$I$5*MAX(F908,
                                                    0.1)^2),
                                            1/3)))&gt;IFERROR(L908,
                                    0),
                                MIN((MAX('1D'!$D$16,
                                            POWER((ABS(K908)^2)/('1D'!$I$5*MAX(F908,
                                                        0.1)^2),
                                                1/3))),
                                    IFERROR(L908,
                                        0)+(MIN(ABS(IFERROR(U908,
                                                    0))*'1D'!$D$18,
                                            ABS((MAX('1D'!$D$16,
                                                        POWER((ABS(K908)^2)/('1D'!$I$5*MAX(F908,
                                                                    0.1)^2),
                                                            1/3)))-IFERROR(L908,
                                                    0))))),
                                MAX((MAX('1D'!$D$16,
                                            POWER((ABS(K908)^2)/('1D'!$I$5*MAX(F908,
                                                        0.1)^2),
                                                1/3))),
                                    IFERROR(L908,
                                        0)-(MIN(ABS(IFERROR(U908,
                                                    0))*'1D'!$D$18,
                                            ABS((MAX('1D'!$D$16,
                                                        POWER((ABS(K908)^2)/('1D'!$I$5*MAX(F908,
                                                                    0.1)^2),
                                                            1/3)))-IFERROR(L908,
                                                    0))))))),
                        MAX('1D'!$D$16,
                            POWER((ABS(K908)^2)/('1D'!$I$5*MAX(F908,
                                        0.1)^2),
                                1/3))),
                    MAX('1D'!$D$16,
                        IFERROR(L908,
                            0)))))))</f>
        <v>2.0411692021517887</v>
      </c>
      <c r="M908" s="5">
        <f t="shared" ca="1" si="196"/>
        <v>10.614079851189301</v>
      </c>
      <c r="N908" s="5">
        <f t="shared" ca="1" si="197"/>
        <v>1.1434704692804873</v>
      </c>
      <c r="O908" s="5">
        <f t="shared" ca="1" si="198"/>
        <v>4.8002276894771132</v>
      </c>
      <c r="P908" s="5">
        <f t="shared" ca="1" si="199"/>
        <v>634.1551692021518</v>
      </c>
      <c r="Q908" s="5">
        <f ca="1">P908+((ABS(K908)/MAX(((F908)+(G908)*(L908))*(L908),
            0.000001))^2)/(2*'1D'!$I$5)</f>
        <v>635.32959253909485</v>
      </c>
      <c r="R908" s="5">
        <f ca="1">((ABS(K908)*'1D'!$D$6)/(MAX(((F908)+(G908)*(L908))*(L908),
            0.000001)*MAX(((((F908)+(G908)*(L908))*(L908))/MAX((F908)+2*(L908)*SQRT(1+(G908)^2),
                    0.000001))^(2/3),
            0.000001)))^2</f>
        <v>4.3358367565141456E-3</v>
      </c>
      <c r="S908" s="5">
        <f ca="1">ABS(ABS(K908)/MAX(((F908)+(G908)*(L908))*(L908),
        0.000001))/SQRT('1D'!$I$5*MAX((((F908)+(G908)*(L908))*(L908))/MAX((F908)+2*(G908)*(L908),
            0.000001),
        0.000001))</f>
        <v>1.0727235886044055</v>
      </c>
      <c r="T908" s="5">
        <f ca="1">((F908)*(L908)^2)/2+(G908)*(L908)^3/3+(ABS(K908)^2)/('1D'!$I$5*MAX(((F908)+(G908)*(L908))*(L908),
        0.000001))</f>
        <v>35.763412605541333</v>
      </c>
      <c r="U908" s="5">
        <f ca="1">IF($A$2=0,
    0,
    IFERROR(Q907-(((R907+R908)/2)*J908)-(IF(O907&gt;O908,
                '1D'!$D$8*((O907^2-O908^2)/(2*'1D'!$I$5)),
                '1D'!$D$9*((O908^2-O907^2)/(2*'1D'!$I$5)))+('1D'!$D$10*(ABS(I908)/90)*(MAX(O907^2,
                        O908^2)/(2*'1D'!$I$5))))-Q908,
        0))</f>
        <v>-3.9434922290411123E-3</v>
      </c>
      <c r="V908" s="5">
        <f ca="1">IF($A$2=0,
    1,
    IF(IFERROR(V907,
            0)=0,
        0,
        IFERROR(IF(ROUND(S908,
                    3)=1,
                1,
                IF(AND(ABS(U908)&lt;'1D'!$D$19,
                        S908&gt;1),
                    1,
                    0)),
            0)))</f>
        <v>0</v>
      </c>
      <c r="W908" s="5">
        <f ca="1">IF($A$2=0,
    MAX(MAX('1D'!$D$16,
            MAX('1D'!$D$16,
                POWER((ABS(K908)^2)/('1D'!$I$5*MAX(F908,
                            0.1)^2),
                    1/3))),
        IFERROR(W1396,
            MAX(MAX('1D'!$D$16,
                    MAX('1D'!$D$16,
                        POWER((ABS(K908)^2)/('1D'!$I$5*MAX(F908,
                                    0.1)^2),
                            1/3))),
                ($L$2)-E1396))),
    IF(IFERROR(AG909,
            0)=0,
        MAX(MAX('1D'!$D$16,
                MAX('1D'!$D$16,
                    POWER((ABS(K908)^2)/('1D'!$I$5*MAX(F908,
                                0.1)^2),
                        1/3))),
            IFERROR(W1396,
                MAX(MAX('1D'!$D$16,
                        MAX('1D'!$D$16,
                            POWER((ABS(K908)^2)/('1D'!$I$5*MAX(F908,
                                        0.1)^2),
                                1/3))),
                    ($L$2)-E1396))),
        IF(IFERROR(W908,
                0)=0,
            MAX(MAX('1D'!$D$16,
                    MAX('1D'!$D$16,
                        POWER((ABS(K908)^2)/('1D'!$I$5*MAX(F908,
                                    0.1)^2),
                            1/3))),
                IFERROR(W1396,
                    MAX(MAX('1D'!$D$16,
                            MAX('1D'!$D$16,
                                POWER((ABS(K908)^2)/('1D'!$I$5*MAX(F908,
                                            0.1)^2),
                                    1/3))),
                        ($L$2)-E1396))),
            IF(OR(IFERROR(AD908,
                        0)&gt;=1,
                    IFERROR(AD909,
                        0)&gt;=1),
                MAX('1D'!$D$16,
                    MAX('1D'!$D$16,
                        POWER((ABS(K908)^2)/('1D'!$I$5*MAX(F908,
                                    0.1)^2),
                            1/3))),
                IF(ABS(IFERROR(AF908,
                            0))&lt;'1D'!$D$19,
                    MAX(MAX('1D'!$D$16,
                            MAX('1D'!$D$16,
                                POWER((ABS(K908)^2)/('1D'!$I$5*MAX(F908,
                                            0.1)^2),
                                    1/3))),
                        IFERROR(W908,
                            0)),
                    MAX(MAX('1D'!$D$16,
                            MAX('1D'!$D$16,
                                POWER((ABS(K908)^2)/('1D'!$I$5*MAX(F908,
                                            0.1)^2),
                                    1/3))),
                        (IFERROR(W908,
                                0))+((IFERROR(AF908,
                                    0))*'1D'!$D$18)))))))</f>
        <v>2.1389677043987478</v>
      </c>
      <c r="X908" s="5">
        <f t="shared" ca="1" si="200"/>
        <v>11.122632062873489</v>
      </c>
      <c r="Y908" s="5">
        <f t="shared" ca="1" si="201"/>
        <v>1.1735290000551568</v>
      </c>
      <c r="Z908" s="5">
        <f t="shared" ca="1" si="202"/>
        <v>4.5807502857230418</v>
      </c>
      <c r="AA908" s="5">
        <f t="shared" ca="1" si="203"/>
        <v>634.25296770439877</v>
      </c>
      <c r="AB908" s="5">
        <f ca="1">AA908+((ABS(K908)/MAX(((F908)+(G908)*(W908))*(W908),
            0.000001))^2)/(2*'1D'!$I$5)</f>
        <v>635.32245155659814</v>
      </c>
      <c r="AC908" s="5">
        <f ca="1">((ABS(K908)*'1D'!$D$6)/(MAX(((F908)+(G908)*(W908))*(W908),
            0.000001)*MAX(((((F908)+(G908)*(W908))*(W908))/MAX((F908)+2*(W908)*SQRT(1+(G908)^2),
                    0.000001))^(2/3),
            0.000001)))^2</f>
        <v>3.8141460404132466E-3</v>
      </c>
      <c r="AD908" s="5">
        <f ca="1">ABS(ABS(K908)/MAX(((F908)+(G908)*(W908))*(W908),
        0.000001))/SQRT('1D'!$I$5*MAX((((F908)+(G908)*(W908))*(W908))/MAX((F908)+2*(G908)*(W908),
            0.000001),
        0.000001))</f>
        <v>1.0000000000000004</v>
      </c>
      <c r="AE908" s="5">
        <f ca="1">((F908)*(W908)^2)/2+(G908)*(W908)^3/3+(ABS(K908)^2)/('1D'!$I$5*MAX(((F908)+(G908)*(W908))*(W908),
        0.000001))</f>
        <v>35.686426155594638</v>
      </c>
      <c r="AF908" s="5">
        <f ca="1">IF($A$2=0,
    0,
    IFERROR(AB909+(((AC908+AC909)/2)*J909)+(IF(Z908&gt;Z909,
                '1D'!$D$8*((Z908^2-Z909^2)/(2*'1D'!$I$5)),
                '1D'!$D$9*((Z909^2-Z908^2)/(2*'1D'!$I$5)))+('1D'!$D$10*(ABS(I909)/90)*(MAX(Z908^2,
                        Z909^2)/(2*'1D'!$I$5))))-AB908,
        0))</f>
        <v>3.415996206285854E-3</v>
      </c>
      <c r="AG908" s="5">
        <f ca="1">IF($A$2=0,
    1,
    IF(IFERROR(AG909,
            0)=0,
        0,
        IFERROR(IF(OR(ROUND(AD908,
                        3)&gt;=1,
                    AND(ABS(AF908)&lt;'1D'!$D$19,
                        AD908&lt;1)),
                1,
                0),
            0)))</f>
        <v>1</v>
      </c>
      <c r="AH908" s="5">
        <f ca="1">IFERROR(IF('1D'!V32="Supercritical",
        MAX('1D'!$D$16,
            IFERROR(L908,
                MAX('1D'!$D$16,
                    POWER((ABS(K908)^2)/('1D'!$I$5*MAX(F908,
                                0.1)^2),
                        1/3)))),
        IF('1D'!V32="Subcritical",
            MAX('1D'!$D$16,
                IFERROR(W908,
                    MAX('1D'!$D$16,
                        POWER((ABS(K908)^2)/('1D'!$I$5*MAX(F908,
                                    0.1)^2),
                            1/3)))),
            IF(IFERROR(T908,
                    -1E+99)&gt;=IFERROR(AE908,
                    -1E+99),
                MAX('1D'!$D$16,
                    IFERROR(L908,
                        MAX('1D'!$D$16,
                            POWER((ABS(K908)^2)/('1D'!$I$5*MAX(F908,
                                        0.1)^2),
                                1/3)))),
                MAX('1D'!$D$16,
                    IFERROR(W908,
                        MAX('1D'!$D$16,
                            POWER((ABS(K908)^2)/('1D'!$I$5*MAX(F908,
                                        0.1)^2),
                                1/3))))))),
    MAX('1D'!$D$16,
        POWER((ABS(K908)^2)/('1D'!$I$5*MAX(F908,
                    0.1)^2),
            1/3)))</f>
        <v>2.0411692021517887</v>
      </c>
      <c r="AI908" s="5">
        <f t="shared" ca="1" si="204"/>
        <v>634.1551692021518</v>
      </c>
      <c r="AJ908" s="5">
        <f ca="1">AI908+((ABS(K908)/MAX(((F908)+(G908)*(AH908))*(AH908),
            0.000001))^2)/(2*'1D'!$I$5)</f>
        <v>635.32959253909485</v>
      </c>
      <c r="AM908">
        <v>0</v>
      </c>
      <c r="AN908">
        <v>0</v>
      </c>
      <c r="AO908" s="5">
        <f t="shared" si="205"/>
        <v>0</v>
      </c>
      <c r="AP908" s="5">
        <f t="shared" si="209"/>
        <v>0</v>
      </c>
      <c r="AQ908" s="5">
        <f ca="1">ABS(ABS(K908)/MAX(((F908)+(G908)*(AH908))*(AH908),
        0.000001))/SQRT('1D'!$I$5*MAX((((F908)+(G908)*(AH908))*(AH908))/MAX((F908)+2*(G908)*(AH908),
            0.000001),
        0.000001))</f>
        <v>1.0727235886044055</v>
      </c>
      <c r="AR908" s="5" t="str">
        <f t="shared" ca="1" si="206"/>
        <v>Supercritical</v>
      </c>
      <c r="AS908" s="5">
        <f ca="1">((ABS(K908)*'1D'!$D$6)/(MAX(((F908)+(G908)*(AH908))*(AH908),
            0.000001)*MAX(((((F908)+(G908)*(AH908))*(AH908))/MAX((F908)+2*(AH908)*SQRT(1+(G908)^2),
                    0.000001))^(2/3),
            0.000001)))^2</f>
        <v>4.3358367565141456E-3</v>
      </c>
    </row>
    <row r="909" spans="1:45" x14ac:dyDescent="0.35">
      <c r="A909">
        <v>900</v>
      </c>
      <c r="B909">
        <v>898.99599999999998</v>
      </c>
      <c r="C909">
        <v>616085.56099999999</v>
      </c>
      <c r="D909">
        <v>3097107.966</v>
      </c>
      <c r="E909">
        <v>632.11350000000004</v>
      </c>
      <c r="F909">
        <v>5.2</v>
      </c>
      <c r="G909">
        <v>0</v>
      </c>
      <c r="H909" t="s">
        <v>176</v>
      </c>
      <c r="I909">
        <v>5.5E-2</v>
      </c>
      <c r="J909" s="5">
        <f t="shared" si="207"/>
        <v>1.0009999999999764</v>
      </c>
      <c r="K909" s="5">
        <f t="shared" ca="1" si="208"/>
        <v>50.95</v>
      </c>
      <c r="L909" s="5">
        <f ca="1">IF($A$2=0,
    IFERROR(L908,
        MAX('1D'!$D$16,
            POWER((ABS(K909)^2)/('1D'!$I$5*MAX(F909,
                        0.1)^2),
                1/3))),
    IF(IFERROR(V908,
            0)=0,
        IFERROR(L908,
            MAX('1D'!$D$16,
                POWER((ABS(K909)^2)/('1D'!$I$5*MAX(F909,
                            0.1)^2),
                    1/3))),
        IF(OR(IFERROR(L909,
                    0)=0,
                IFERROR(S908,
                    0)&lt;1,
                IFERROR(S909,
                    0)&lt;1),
            MAX('1D'!$D$16,
                POWER((ABS(K909)^2)/('1D'!$I$5*MAX(F909,
                            0.1)^2),
                    1/3)),
            IF(IFERROR(U909,
                    0)&gt;0,
                MAX('1D'!$D$16,
                    IFERROR(L909,
                        0)+((IFERROR(U909,
                                0))*'1D'!$D$18*IF((IFERROR(S909,
                                    0))&lt;1,
                            1,
                            -1))),
                IF(IFERROR(U909,
                        0)&lt;0,
                    IF(ABS((MAX('1D'!$D$16,
                                    POWER((ABS(K909)^2)/('1D'!$I$5*MAX(F909,
                                                0.1)^2),
                                        1/3)))-IFERROR(L909,
                                0))&gt;'1D'!$D$19,
                        MAX('1D'!$D$16,
                            IF((MAX('1D'!$D$16,
                                        POWER((ABS(K909)^2)/('1D'!$I$5*MAX(F909,
                                                    0.1)^2),
                                            1/3)))&gt;IFERROR(L909,
                                    0),
                                MIN((MAX('1D'!$D$16,
                                            POWER((ABS(K909)^2)/('1D'!$I$5*MAX(F909,
                                                        0.1)^2),
                                                1/3))),
                                    IFERROR(L909,
                                        0)+(MIN(ABS(IFERROR(U909,
                                                    0))*'1D'!$D$18,
                                            ABS((MAX('1D'!$D$16,
                                                        POWER((ABS(K909)^2)/('1D'!$I$5*MAX(F909,
                                                                    0.1)^2),
                                                            1/3)))-IFERROR(L909,
                                                    0))))),
                                MAX((MAX('1D'!$D$16,
                                            POWER((ABS(K909)^2)/('1D'!$I$5*MAX(F909,
                                                        0.1)^2),
                                                1/3))),
                                    IFERROR(L909,
                                        0)-(MIN(ABS(IFERROR(U909,
                                                    0))*'1D'!$D$18,
                                            ABS((MAX('1D'!$D$16,
                                                        POWER((ABS(K909)^2)/('1D'!$I$5*MAX(F909,
                                                                    0.1)^2),
                                                            1/3)))-IFERROR(L909,
                                                    0))))))),
                        MAX('1D'!$D$16,
                            POWER((ABS(K909)^2)/('1D'!$I$5*MAX(F909,
                                        0.1)^2),
                                1/3))),
                    MAX('1D'!$D$16,
                        IFERROR(L909,
                            0)))))))</f>
        <v>2.0411692021517887</v>
      </c>
      <c r="M909" s="5">
        <f t="shared" ca="1" si="196"/>
        <v>10.614079851189301</v>
      </c>
      <c r="N909" s="5">
        <f t="shared" ca="1" si="197"/>
        <v>1.1434704692804873</v>
      </c>
      <c r="O909" s="5">
        <f t="shared" ca="1" si="198"/>
        <v>4.8002276894771132</v>
      </c>
      <c r="P909" s="5">
        <f t="shared" ca="1" si="199"/>
        <v>634.15466920215181</v>
      </c>
      <c r="Q909" s="5">
        <f ca="1">P909+((ABS(K909)/MAX(((F909)+(G909)*(L909))*(L909),
            0.000001))^2)/(2*'1D'!$I$5)</f>
        <v>635.32909253909486</v>
      </c>
      <c r="R909" s="5">
        <f ca="1">((ABS(K909)*'1D'!$D$6)/(MAX(((F909)+(G909)*(L909))*(L909),
            0.000001)*MAX(((((F909)+(G909)*(L909))*(L909))/MAX((F909)+2*(L909)*SQRT(1+(G909)^2),
                    0.000001))^(2/3),
            0.000001)))^2</f>
        <v>4.3358367565141456E-3</v>
      </c>
      <c r="S909" s="5">
        <f ca="1">ABS(ABS(K909)/MAX(((F909)+(G909)*(L909))*(L909),
        0.000001))/SQRT('1D'!$I$5*MAX((((F909)+(G909)*(L909))*(L909))/MAX((F909)+2*(G909)*(L909),
            0.000001),
        0.000001))</f>
        <v>1.0727235886044055</v>
      </c>
      <c r="T909" s="5">
        <f ca="1">((F909)*(L909)^2)/2+(G909)*(L909)^3/3+(ABS(K909)^2)/('1D'!$I$5*MAX(((F909)+(G909)*(L909))*(L909),
        0.000001))</f>
        <v>35.763412605541333</v>
      </c>
      <c r="U909" s="5">
        <f ca="1">IF($A$2=0,
    0,
    IFERROR(Q908-(((R908+R909)/2)*J909)-(IF(O908&gt;O909,
                '1D'!$D$8*((O908^2-O909^2)/(2*'1D'!$I$5)),
                '1D'!$D$9*((O909^2-O908^2)/(2*'1D'!$I$5)))+('1D'!$D$10*(ABS(I909)/90)*(MAX(O908^2,
                        O909^2)/(2*'1D'!$I$5))))-Q909,
        0))</f>
        <v>-3.9478280658613585E-3</v>
      </c>
      <c r="V909" s="5">
        <f ca="1">IF($A$2=0,
    1,
    IF(IFERROR(V908,
            0)=0,
        0,
        IFERROR(IF(ROUND(S909,
                    3)=1,
                1,
                IF(AND(ABS(U909)&lt;'1D'!$D$19,
                        S909&gt;1),
                    1,
                    0)),
            0)))</f>
        <v>0</v>
      </c>
      <c r="W909" s="5">
        <f ca="1">IF($A$2=0,
    MAX(MAX('1D'!$D$16,
            MAX('1D'!$D$16,
                POWER((ABS(K909)^2)/('1D'!$I$5*MAX(F909,
                            0.1)^2),
                    1/3))),
        IFERROR(W1396,
            MAX(MAX('1D'!$D$16,
                    MAX('1D'!$D$16,
                        POWER((ABS(K909)^2)/('1D'!$I$5*MAX(F909,
                                    0.1)^2),
                            1/3))),
                ($L$2)-E1396))),
    IF(IFERROR(AG910,
            0)=0,
        MAX(MAX('1D'!$D$16,
                MAX('1D'!$D$16,
                    POWER((ABS(K909)^2)/('1D'!$I$5*MAX(F909,
                                0.1)^2),
                        1/3))),
            IFERROR(W1396,
                MAX(MAX('1D'!$D$16,
                        MAX('1D'!$D$16,
                            POWER((ABS(K909)^2)/('1D'!$I$5*MAX(F909,
                                        0.1)^2),
                                1/3))),
                    ($L$2)-E1396))),
        IF(IFERROR(W909,
                0)=0,
            MAX(MAX('1D'!$D$16,
                    MAX('1D'!$D$16,
                        POWER((ABS(K909)^2)/('1D'!$I$5*MAX(F909,
                                    0.1)^2),
                            1/3))),
                IFERROR(W1396,
                    MAX(MAX('1D'!$D$16,
                            MAX('1D'!$D$16,
                                POWER((ABS(K909)^2)/('1D'!$I$5*MAX(F909,
                                            0.1)^2),
                                    1/3))),
                        ($L$2)-E1396))),
            IF(OR(IFERROR(AD909,
                        0)&gt;=1,
                    IFERROR(AD910,
                        0)&gt;=1),
                MAX('1D'!$D$16,
                    MAX('1D'!$D$16,
                        POWER((ABS(K909)^2)/('1D'!$I$5*MAX(F909,
                                    0.1)^2),
                            1/3))),
                IF(ABS(IFERROR(AF909,
                            0))&lt;'1D'!$D$19,
                    MAX(MAX('1D'!$D$16,
                            MAX('1D'!$D$16,
                                POWER((ABS(K909)^2)/('1D'!$I$5*MAX(F909,
                                            0.1)^2),
                                    1/3))),
                        IFERROR(W909,
                            0)),
                    MAX(MAX('1D'!$D$16,
                            MAX('1D'!$D$16,
                                POWER((ABS(K909)^2)/('1D'!$I$5*MAX(F909,
                                            0.1)^2),
                                    1/3))),
                        (IFERROR(W909,
                                0))+((IFERROR(AF909,
                                    0))*'1D'!$D$18)))))))</f>
        <v>2.1389677043987478</v>
      </c>
      <c r="X909" s="5">
        <f t="shared" ca="1" si="200"/>
        <v>11.122632062873489</v>
      </c>
      <c r="Y909" s="5">
        <f t="shared" ca="1" si="201"/>
        <v>1.1735290000551568</v>
      </c>
      <c r="Z909" s="5">
        <f t="shared" ca="1" si="202"/>
        <v>4.5807502857230418</v>
      </c>
      <c r="AA909" s="5">
        <f t="shared" ca="1" si="203"/>
        <v>634.25246770439878</v>
      </c>
      <c r="AB909" s="5">
        <f ca="1">AA909+((ABS(K909)/MAX(((F909)+(G909)*(W909))*(W909),
            0.000001))^2)/(2*'1D'!$I$5)</f>
        <v>635.32195155659815</v>
      </c>
      <c r="AC909" s="5">
        <f ca="1">((ABS(K909)*'1D'!$D$6)/(MAX(((F909)+(G909)*(W909))*(W909),
            0.000001)*MAX(((((F909)+(G909)*(W909))*(W909))/MAX((F909)+2*(W909)*SQRT(1+(G909)^2),
                    0.000001))^(2/3),
            0.000001)))^2</f>
        <v>3.8141460404132466E-3</v>
      </c>
      <c r="AD909" s="5">
        <f ca="1">ABS(ABS(K909)/MAX(((F909)+(G909)*(W909))*(W909),
        0.000001))/SQRT('1D'!$I$5*MAX((((F909)+(G909)*(W909))*(W909))/MAX((F909)+2*(G909)*(W909),
            0.000001),
        0.000001))</f>
        <v>1.0000000000000004</v>
      </c>
      <c r="AE909" s="5">
        <f ca="1">((F909)*(W909)^2)/2+(G909)*(W909)^3/3+(ABS(K909)^2)/('1D'!$I$5*MAX(((F909)+(G909)*(W909))*(W909),
        0.000001))</f>
        <v>35.686426155594638</v>
      </c>
      <c r="AF909" s="5">
        <f ca="1">IF($A$2=0,
    0,
    IFERROR(AB910+(((AC909+AC910)/2)*J910)+(IF(Z909&gt;Z910,
                '1D'!$D$8*((Z909^2-Z910^2)/(2*'1D'!$I$5)),
                '1D'!$D$9*((Z910^2-Z909^2)/(2*'1D'!$I$5)))+('1D'!$D$10*(ABS(I910)/90)*(MAX(Z909^2,
                        Z910^2)/(2*'1D'!$I$5))))-AB909,
        0))</f>
        <v>3.3141460404522149E-3</v>
      </c>
      <c r="AG909" s="5">
        <f ca="1">IF($A$2=0,
    1,
    IF(IFERROR(AG910,
            0)=0,
        0,
        IFERROR(IF(OR(ROUND(AD909,
                        3)&gt;=1,
                    AND(ABS(AF909)&lt;'1D'!$D$19,
                        AD909&lt;1)),
                1,
                0),
            0)))</f>
        <v>1</v>
      </c>
      <c r="AH909" s="5">
        <f ca="1">IFERROR(IF('1D'!V32="Supercritical",
        MAX('1D'!$D$16,
            IFERROR(L909,
                MAX('1D'!$D$16,
                    POWER((ABS(K909)^2)/('1D'!$I$5*MAX(F909,
                                0.1)^2),
                        1/3)))),
        IF('1D'!V32="Subcritical",
            MAX('1D'!$D$16,
                IFERROR(W909,
                    MAX('1D'!$D$16,
                        POWER((ABS(K909)^2)/('1D'!$I$5*MAX(F909,
                                    0.1)^2),
                            1/3)))),
            IF(IFERROR(T909,
                    -1E+99)&gt;=IFERROR(AE909,
                    -1E+99),
                MAX('1D'!$D$16,
                    IFERROR(L909,
                        MAX('1D'!$D$16,
                            POWER((ABS(K909)^2)/('1D'!$I$5*MAX(F909,
                                        0.1)^2),
                                1/3)))),
                MAX('1D'!$D$16,
                    IFERROR(W909,
                        MAX('1D'!$D$16,
                            POWER((ABS(K909)^2)/('1D'!$I$5*MAX(F909,
                                        0.1)^2),
                                1/3))))))),
    MAX('1D'!$D$16,
        POWER((ABS(K909)^2)/('1D'!$I$5*MAX(F909,
                    0.1)^2),
            1/3)))</f>
        <v>2.0411692021517887</v>
      </c>
      <c r="AI909" s="5">
        <f t="shared" ca="1" si="204"/>
        <v>634.15466920215181</v>
      </c>
      <c r="AJ909" s="5">
        <f ca="1">AI909+((ABS(K909)/MAX(((F909)+(G909)*(AH909))*(AH909),
            0.000001))^2)/(2*'1D'!$I$5)</f>
        <v>635.32909253909486</v>
      </c>
      <c r="AM909">
        <v>0</v>
      </c>
      <c r="AN909">
        <v>0</v>
      </c>
      <c r="AO909" s="5">
        <f t="shared" si="205"/>
        <v>0</v>
      </c>
      <c r="AP909" s="5">
        <f t="shared" si="209"/>
        <v>0</v>
      </c>
      <c r="AQ909" s="5">
        <f ca="1">ABS(ABS(K909)/MAX(((F909)+(G909)*(AH909))*(AH909),
        0.000001))/SQRT('1D'!$I$5*MAX((((F909)+(G909)*(AH909))*(AH909))/MAX((F909)+2*(G909)*(AH909),
            0.000001),
        0.000001))</f>
        <v>1.0727235886044055</v>
      </c>
      <c r="AR909" s="5" t="str">
        <f t="shared" ca="1" si="206"/>
        <v>Supercritical</v>
      </c>
      <c r="AS909" s="5">
        <f ca="1">((ABS(K909)*'1D'!$D$6)/(MAX(((F909)+(G909)*(AH909))*(AH909),
            0.000001)*MAX(((((F909)+(G909)*(AH909))*(AH909))/MAX((F909)+2*(AH909)*SQRT(1+(G909)^2),
                    0.000001))^(2/3),
            0.000001)))^2</f>
        <v>4.3358367565141456E-3</v>
      </c>
    </row>
    <row r="910" spans="1:45" x14ac:dyDescent="0.35">
      <c r="A910">
        <v>901</v>
      </c>
      <c r="B910">
        <v>899.99599999999998</v>
      </c>
      <c r="C910">
        <v>616085.51899999997</v>
      </c>
      <c r="D910">
        <v>3097106.9670000002</v>
      </c>
      <c r="E910">
        <v>632.11300000000006</v>
      </c>
      <c r="F910">
        <v>5.2</v>
      </c>
      <c r="G910">
        <v>0</v>
      </c>
      <c r="H910" t="s">
        <v>176</v>
      </c>
      <c r="I910">
        <v>0</v>
      </c>
      <c r="J910" s="5">
        <f t="shared" si="207"/>
        <v>1</v>
      </c>
      <c r="K910" s="5">
        <f t="shared" ca="1" si="208"/>
        <v>50.95</v>
      </c>
      <c r="L910" s="5">
        <f ca="1">IF($A$2=0,
    IFERROR(L909,
        MAX('1D'!$D$16,
            POWER((ABS(K910)^2)/('1D'!$I$5*MAX(F910,
                        0.1)^2),
                1/3))),
    IF(IFERROR(V909,
            0)=0,
        IFERROR(L909,
            MAX('1D'!$D$16,
                POWER((ABS(K910)^2)/('1D'!$I$5*MAX(F910,
                            0.1)^2),
                    1/3))),
        IF(OR(IFERROR(L910,
                    0)=0,
                IFERROR(S909,
                    0)&lt;1,
                IFERROR(S910,
                    0)&lt;1),
            MAX('1D'!$D$16,
                POWER((ABS(K910)^2)/('1D'!$I$5*MAX(F910,
                            0.1)^2),
                    1/3)),
            IF(IFERROR(U910,
                    0)&gt;0,
                MAX('1D'!$D$16,
                    IFERROR(L910,
                        0)+((IFERROR(U910,
                                0))*'1D'!$D$18*IF((IFERROR(S910,
                                    0))&lt;1,
                            1,
                            -1))),
                IF(IFERROR(U910,
                        0)&lt;0,
                    IF(ABS((MAX('1D'!$D$16,
                                    POWER((ABS(K910)^2)/('1D'!$I$5*MAX(F910,
                                                0.1)^2),
                                        1/3)))-IFERROR(L910,
                                0))&gt;'1D'!$D$19,
                        MAX('1D'!$D$16,
                            IF((MAX('1D'!$D$16,
                                        POWER((ABS(K910)^2)/('1D'!$I$5*MAX(F910,
                                                    0.1)^2),
                                            1/3)))&gt;IFERROR(L910,
                                    0),
                                MIN((MAX('1D'!$D$16,
                                            POWER((ABS(K910)^2)/('1D'!$I$5*MAX(F910,
                                                        0.1)^2),
                                                1/3))),
                                    IFERROR(L910,
                                        0)+(MIN(ABS(IFERROR(U910,
                                                    0))*'1D'!$D$18,
                                            ABS((MAX('1D'!$D$16,
                                                        POWER((ABS(K910)^2)/('1D'!$I$5*MAX(F910,
                                                                    0.1)^2),
                                                            1/3)))-IFERROR(L910,
                                                    0))))),
                                MAX((MAX('1D'!$D$16,
                                            POWER((ABS(K910)^2)/('1D'!$I$5*MAX(F910,
                                                        0.1)^2),
                                                1/3))),
                                    IFERROR(L910,
                                        0)-(MIN(ABS(IFERROR(U910,
                                                    0))*'1D'!$D$18,
                                            ABS((MAX('1D'!$D$16,
                                                        POWER((ABS(K910)^2)/('1D'!$I$5*MAX(F910,
                                                                    0.1)^2),
                                                            1/3)))-IFERROR(L910,
                                                    0))))))),
                        MAX('1D'!$D$16,
                            POWER((ABS(K910)^2)/('1D'!$I$5*MAX(F910,
                                        0.1)^2),
                                1/3))),
                    MAX('1D'!$D$16,
                        IFERROR(L910,
                            0)))))))</f>
        <v>2.0411692021517887</v>
      </c>
      <c r="M910" s="5">
        <f t="shared" ca="1" si="196"/>
        <v>10.614079851189301</v>
      </c>
      <c r="N910" s="5">
        <f t="shared" ca="1" si="197"/>
        <v>1.1434704692804873</v>
      </c>
      <c r="O910" s="5">
        <f t="shared" ca="1" si="198"/>
        <v>4.8002276894771132</v>
      </c>
      <c r="P910" s="5">
        <f t="shared" ca="1" si="199"/>
        <v>634.15416920215182</v>
      </c>
      <c r="Q910" s="5">
        <f ca="1">P910+((ABS(K910)/MAX(((F910)+(G910)*(L910))*(L910),
            0.000001))^2)/(2*'1D'!$I$5)</f>
        <v>635.32859253909487</v>
      </c>
      <c r="R910" s="5">
        <f ca="1">((ABS(K910)*'1D'!$D$6)/(MAX(((F910)+(G910)*(L910))*(L910),
            0.000001)*MAX(((((F910)+(G910)*(L910))*(L910))/MAX((F910)+2*(L910)*SQRT(1+(G910)^2),
                    0.000001))^(2/3),
            0.000001)))^2</f>
        <v>4.3358367565141456E-3</v>
      </c>
      <c r="S910" s="5">
        <f ca="1">ABS(ABS(K910)/MAX(((F910)+(G910)*(L910))*(L910),
        0.000001))/SQRT('1D'!$I$5*MAX((((F910)+(G910)*(L910))*(L910))/MAX((F910)+2*(G910)*(L910),
            0.000001),
        0.000001))</f>
        <v>1.0727235886044055</v>
      </c>
      <c r="T910" s="5">
        <f ca="1">((F910)*(L910)^2)/2+(G910)*(L910)^3/3+(ABS(K910)^2)/('1D'!$I$5*MAX(((F910)+(G910)*(L910))*(L910),
        0.000001))</f>
        <v>35.763412605541333</v>
      </c>
      <c r="U910" s="5">
        <f ca="1">IF($A$2=0,
    0,
    IFERROR(Q909-(((R909+R910)/2)*J910)-(IF(O909&gt;O910,
                '1D'!$D$8*((O909^2-O910^2)/(2*'1D'!$I$5)),
                '1D'!$D$9*((O910^2-O909^2)/(2*'1D'!$I$5)))+('1D'!$D$10*(ABS(I910)/90)*(MAX(O909^2,
                        O910^2)/(2*'1D'!$I$5))))-Q910,
        0))</f>
        <v>-3.8358367564796936E-3</v>
      </c>
      <c r="V910" s="5">
        <f ca="1">IF($A$2=0,
    1,
    IF(IFERROR(V909,
            0)=0,
        0,
        IFERROR(IF(ROUND(S910,
                    3)=1,
                1,
                IF(AND(ABS(U910)&lt;'1D'!$D$19,
                        S910&gt;1),
                    1,
                    0)),
            0)))</f>
        <v>0</v>
      </c>
      <c r="W910" s="5">
        <f ca="1">IF($A$2=0,
    MAX(MAX('1D'!$D$16,
            MAX('1D'!$D$16,
                POWER((ABS(K910)^2)/('1D'!$I$5*MAX(F910,
                            0.1)^2),
                    1/3))),
        IFERROR(W1396,
            MAX(MAX('1D'!$D$16,
                    MAX('1D'!$D$16,
                        POWER((ABS(K910)^2)/('1D'!$I$5*MAX(F910,
                                    0.1)^2),
                            1/3))),
                ($L$2)-E1396))),
    IF(IFERROR(AG911,
            0)=0,
        MAX(MAX('1D'!$D$16,
                MAX('1D'!$D$16,
                    POWER((ABS(K910)^2)/('1D'!$I$5*MAX(F910,
                                0.1)^2),
                        1/3))),
            IFERROR(W1396,
                MAX(MAX('1D'!$D$16,
                        MAX('1D'!$D$16,
                            POWER((ABS(K910)^2)/('1D'!$I$5*MAX(F910,
                                        0.1)^2),
                                1/3))),
                    ($L$2)-E1396))),
        IF(IFERROR(W910,
                0)=0,
            MAX(MAX('1D'!$D$16,
                    MAX('1D'!$D$16,
                        POWER((ABS(K910)^2)/('1D'!$I$5*MAX(F910,
                                    0.1)^2),
                            1/3))),
                IFERROR(W1396,
                    MAX(MAX('1D'!$D$16,
                            MAX('1D'!$D$16,
                                POWER((ABS(K910)^2)/('1D'!$I$5*MAX(F910,
                                            0.1)^2),
                                    1/3))),
                        ($L$2)-E1396))),
            IF(OR(IFERROR(AD910,
                        0)&gt;=1,
                    IFERROR(AD911,
                        0)&gt;=1),
                MAX('1D'!$D$16,
                    MAX('1D'!$D$16,
                        POWER((ABS(K910)^2)/('1D'!$I$5*MAX(F910,
                                    0.1)^2),
                            1/3))),
                IF(ABS(IFERROR(AF910,
                            0))&lt;'1D'!$D$19,
                    MAX(MAX('1D'!$D$16,
                            MAX('1D'!$D$16,
                                POWER((ABS(K910)^2)/('1D'!$I$5*MAX(F910,
                                            0.1)^2),
                                    1/3))),
                        IFERROR(W910,
                            0)),
                    MAX(MAX('1D'!$D$16,
                            MAX('1D'!$D$16,
                                POWER((ABS(K910)^2)/('1D'!$I$5*MAX(F910,
                                            0.1)^2),
                                    1/3))),
                        (IFERROR(W910,
                                0))+((IFERROR(AF910,
                                    0))*'1D'!$D$18)))))))</f>
        <v>2.1389677043987478</v>
      </c>
      <c r="X910" s="5">
        <f t="shared" ca="1" si="200"/>
        <v>11.122632062873489</v>
      </c>
      <c r="Y910" s="5">
        <f t="shared" ca="1" si="201"/>
        <v>1.1735290000551568</v>
      </c>
      <c r="Z910" s="5">
        <f t="shared" ca="1" si="202"/>
        <v>4.5807502857230418</v>
      </c>
      <c r="AA910" s="5">
        <f t="shared" ca="1" si="203"/>
        <v>634.25196770439879</v>
      </c>
      <c r="AB910" s="5">
        <f ca="1">AA910+((ABS(K910)/MAX(((F910)+(G910)*(W910))*(W910),
            0.000001))^2)/(2*'1D'!$I$5)</f>
        <v>635.32145155659816</v>
      </c>
      <c r="AC910" s="5">
        <f ca="1">((ABS(K910)*'1D'!$D$6)/(MAX(((F910)+(G910)*(W910))*(W910),
            0.000001)*MAX(((((F910)+(G910)*(W910))*(W910))/MAX((F910)+2*(W910)*SQRT(1+(G910)^2),
                    0.000001))^(2/3),
            0.000001)))^2</f>
        <v>3.8141460404132466E-3</v>
      </c>
      <c r="AD910" s="5">
        <f ca="1">ABS(ABS(K910)/MAX(((F910)+(G910)*(W910))*(W910),
        0.000001))/SQRT('1D'!$I$5*MAX((((F910)+(G910)*(W910))*(W910))/MAX((F910)+2*(G910)*(W910),
            0.000001),
        0.000001))</f>
        <v>1.0000000000000004</v>
      </c>
      <c r="AE910" s="5">
        <f ca="1">((F910)*(W910)^2)/2+(G910)*(W910)^3/3+(ABS(K910)^2)/('1D'!$I$5*MAX(((F910)+(G910)*(W910))*(W910),
        0.000001))</f>
        <v>35.686426155594638</v>
      </c>
      <c r="AF910" s="5">
        <f ca="1">IF($A$2=0,
    0,
    IFERROR(AB911+(((AC910+AC911)/2)*J911)+(IF(Z910&gt;Z911,
                '1D'!$D$8*((Z910^2-Z911^2)/(2*'1D'!$I$5)),
                '1D'!$D$9*((Z911^2-Z910^2)/(2*'1D'!$I$5)))+('1D'!$D$10*(ABS(I911)/90)*(MAX(Z910^2,
                        Z911^2)/(2*'1D'!$I$5))))-AB910,
        0))</f>
        <v>3.3141460403385281E-3</v>
      </c>
      <c r="AG910" s="5">
        <f ca="1">IF($A$2=0,
    1,
    IF(IFERROR(AG911,
            0)=0,
        0,
        IFERROR(IF(OR(ROUND(AD910,
                        3)&gt;=1,
                    AND(ABS(AF910)&lt;'1D'!$D$19,
                        AD910&lt;1)),
                1,
                0),
            0)))</f>
        <v>1</v>
      </c>
      <c r="AH910" s="5">
        <f ca="1">IFERROR(IF('1D'!V32="Supercritical",
        MAX('1D'!$D$16,
            IFERROR(L910,
                MAX('1D'!$D$16,
                    POWER((ABS(K910)^2)/('1D'!$I$5*MAX(F910,
                                0.1)^2),
                        1/3)))),
        IF('1D'!V32="Subcritical",
            MAX('1D'!$D$16,
                IFERROR(W910,
                    MAX('1D'!$D$16,
                        POWER((ABS(K910)^2)/('1D'!$I$5*MAX(F910,
                                    0.1)^2),
                            1/3)))),
            IF(IFERROR(T910,
                    -1E+99)&gt;=IFERROR(AE910,
                    -1E+99),
                MAX('1D'!$D$16,
                    IFERROR(L910,
                        MAX('1D'!$D$16,
                            POWER((ABS(K910)^2)/('1D'!$I$5*MAX(F910,
                                        0.1)^2),
                                1/3)))),
                MAX('1D'!$D$16,
                    IFERROR(W910,
                        MAX('1D'!$D$16,
                            POWER((ABS(K910)^2)/('1D'!$I$5*MAX(F910,
                                        0.1)^2),
                                1/3))))))),
    MAX('1D'!$D$16,
        POWER((ABS(K910)^2)/('1D'!$I$5*MAX(F910,
                    0.1)^2),
            1/3)))</f>
        <v>2.0411692021517887</v>
      </c>
      <c r="AI910" s="5">
        <f t="shared" ca="1" si="204"/>
        <v>634.15416920215182</v>
      </c>
      <c r="AJ910" s="5">
        <f ca="1">AI910+((ABS(K910)/MAX(((F910)+(G910)*(AH910))*(AH910),
            0.000001))^2)/(2*'1D'!$I$5)</f>
        <v>635.32859253909487</v>
      </c>
      <c r="AM910">
        <v>0</v>
      </c>
      <c r="AN910">
        <v>0</v>
      </c>
      <c r="AO910" s="5">
        <f t="shared" si="205"/>
        <v>0</v>
      </c>
      <c r="AP910" s="5">
        <f t="shared" si="209"/>
        <v>0</v>
      </c>
      <c r="AQ910" s="5">
        <f ca="1">ABS(ABS(K910)/MAX(((F910)+(G910)*(AH910))*(AH910),
        0.000001))/SQRT('1D'!$I$5*MAX((((F910)+(G910)*(AH910))*(AH910))/MAX((F910)+2*(G910)*(AH910),
            0.000001),
        0.000001))</f>
        <v>1.0727235886044055</v>
      </c>
      <c r="AR910" s="5" t="str">
        <f t="shared" ca="1" si="206"/>
        <v>Supercritical</v>
      </c>
      <c r="AS910" s="5">
        <f ca="1">((ABS(K910)*'1D'!$D$6)/(MAX(((F910)+(G910)*(AH910))*(AH910),
            0.000001)*MAX(((((F910)+(G910)*(AH910))*(AH910))/MAX((F910)+2*(AH910)*SQRT(1+(G910)^2),
                    0.000001))^(2/3),
            0.000001)))^2</f>
        <v>4.3358367565141456E-3</v>
      </c>
    </row>
    <row r="911" spans="1:45" x14ac:dyDescent="0.35">
      <c r="A911">
        <v>902</v>
      </c>
      <c r="B911">
        <v>900.99599999999998</v>
      </c>
      <c r="C911">
        <v>616085.47699999996</v>
      </c>
      <c r="D911">
        <v>3097105.9679999999</v>
      </c>
      <c r="E911">
        <v>632.11249999999995</v>
      </c>
      <c r="F911">
        <v>5.2</v>
      </c>
      <c r="G911">
        <v>0</v>
      </c>
      <c r="H911" t="s">
        <v>176</v>
      </c>
      <c r="I911">
        <v>0</v>
      </c>
      <c r="J911" s="5">
        <f t="shared" si="207"/>
        <v>1</v>
      </c>
      <c r="K911" s="5">
        <f t="shared" ca="1" si="208"/>
        <v>50.95</v>
      </c>
      <c r="L911" s="5">
        <f ca="1">IF($A$2=0,
    IFERROR(L910,
        MAX('1D'!$D$16,
            POWER((ABS(K911)^2)/('1D'!$I$5*MAX(F911,
                        0.1)^2),
                1/3))),
    IF(IFERROR(V910,
            0)=0,
        IFERROR(L910,
            MAX('1D'!$D$16,
                POWER((ABS(K911)^2)/('1D'!$I$5*MAX(F911,
                            0.1)^2),
                    1/3))),
        IF(OR(IFERROR(L911,
                    0)=0,
                IFERROR(S910,
                    0)&lt;1,
                IFERROR(S911,
                    0)&lt;1),
            MAX('1D'!$D$16,
                POWER((ABS(K911)^2)/('1D'!$I$5*MAX(F911,
                            0.1)^2),
                    1/3)),
            IF(IFERROR(U911,
                    0)&gt;0,
                MAX('1D'!$D$16,
                    IFERROR(L911,
                        0)+((IFERROR(U911,
                                0))*'1D'!$D$18*IF((IFERROR(S911,
                                    0))&lt;1,
                            1,
                            -1))),
                IF(IFERROR(U911,
                        0)&lt;0,
                    IF(ABS((MAX('1D'!$D$16,
                                    POWER((ABS(K911)^2)/('1D'!$I$5*MAX(F911,
                                                0.1)^2),
                                        1/3)))-IFERROR(L911,
                                0))&gt;'1D'!$D$19,
                        MAX('1D'!$D$16,
                            IF((MAX('1D'!$D$16,
                                        POWER((ABS(K911)^2)/('1D'!$I$5*MAX(F911,
                                                    0.1)^2),
                                            1/3)))&gt;IFERROR(L911,
                                    0),
                                MIN((MAX('1D'!$D$16,
                                            POWER((ABS(K911)^2)/('1D'!$I$5*MAX(F911,
                                                        0.1)^2),
                                                1/3))),
                                    IFERROR(L911,
                                        0)+(MIN(ABS(IFERROR(U911,
                                                    0))*'1D'!$D$18,
                                            ABS((MAX('1D'!$D$16,
                                                        POWER((ABS(K911)^2)/('1D'!$I$5*MAX(F911,
                                                                    0.1)^2),
                                                            1/3)))-IFERROR(L911,
                                                    0))))),
                                MAX((MAX('1D'!$D$16,
                                            POWER((ABS(K911)^2)/('1D'!$I$5*MAX(F911,
                                                        0.1)^2),
                                                1/3))),
                                    IFERROR(L911,
                                        0)-(MIN(ABS(IFERROR(U911,
                                                    0))*'1D'!$D$18,
                                            ABS((MAX('1D'!$D$16,
                                                        POWER((ABS(K911)^2)/('1D'!$I$5*MAX(F911,
                                                                    0.1)^2),
                                                            1/3)))-IFERROR(L911,
                                                    0))))))),
                        MAX('1D'!$D$16,
                            POWER((ABS(K911)^2)/('1D'!$I$5*MAX(F911,
                                        0.1)^2),
                                1/3))),
                    MAX('1D'!$D$16,
                        IFERROR(L911,
                            0)))))))</f>
        <v>2.0411692021517887</v>
      </c>
      <c r="M911" s="5">
        <f t="shared" ca="1" si="196"/>
        <v>10.614079851189301</v>
      </c>
      <c r="N911" s="5">
        <f t="shared" ca="1" si="197"/>
        <v>1.1434704692804873</v>
      </c>
      <c r="O911" s="5">
        <f t="shared" ca="1" si="198"/>
        <v>4.8002276894771132</v>
      </c>
      <c r="P911" s="5">
        <f t="shared" ca="1" si="199"/>
        <v>634.15366920215172</v>
      </c>
      <c r="Q911" s="5">
        <f ca="1">P911+((ABS(K911)/MAX(((F911)+(G911)*(L911))*(L911),
            0.000001))^2)/(2*'1D'!$I$5)</f>
        <v>635.32809253909477</v>
      </c>
      <c r="R911" s="5">
        <f ca="1">((ABS(K911)*'1D'!$D$6)/(MAX(((F911)+(G911)*(L911))*(L911),
            0.000001)*MAX(((((F911)+(G911)*(L911))*(L911))/MAX((F911)+2*(L911)*SQRT(1+(G911)^2),
                    0.000001))^(2/3),
            0.000001)))^2</f>
        <v>4.3358367565141456E-3</v>
      </c>
      <c r="S911" s="5">
        <f ca="1">ABS(ABS(K911)/MAX(((F911)+(G911)*(L911))*(L911),
        0.000001))/SQRT('1D'!$I$5*MAX((((F911)+(G911)*(L911))*(L911))/MAX((F911)+2*(G911)*(L911),
            0.000001),
        0.000001))</f>
        <v>1.0727235886044055</v>
      </c>
      <c r="T911" s="5">
        <f ca="1">((F911)*(L911)^2)/2+(G911)*(L911)^3/3+(ABS(K911)^2)/('1D'!$I$5*MAX(((F911)+(G911)*(L911))*(L911),
        0.000001))</f>
        <v>35.763412605541333</v>
      </c>
      <c r="U911" s="5">
        <f ca="1">IF($A$2=0,
    0,
    IFERROR(Q910-(((R910+R911)/2)*J911)-(IF(O910&gt;O911,
                '1D'!$D$8*((O910^2-O911^2)/(2*'1D'!$I$5)),
                '1D'!$D$9*((O911^2-O910^2)/(2*'1D'!$I$5)))+('1D'!$D$10*(ABS(I911)/90)*(MAX(O910^2,
                        O911^2)/(2*'1D'!$I$5))))-Q911,
        0))</f>
        <v>-3.8358367563660067E-3</v>
      </c>
      <c r="V911" s="5">
        <f ca="1">IF($A$2=0,
    1,
    IF(IFERROR(V910,
            0)=0,
        0,
        IFERROR(IF(ROUND(S911,
                    3)=1,
                1,
                IF(AND(ABS(U911)&lt;'1D'!$D$19,
                        S911&gt;1),
                    1,
                    0)),
            0)))</f>
        <v>0</v>
      </c>
      <c r="W911" s="5">
        <f ca="1">IF($A$2=0,
    MAX(MAX('1D'!$D$16,
            MAX('1D'!$D$16,
                POWER((ABS(K911)^2)/('1D'!$I$5*MAX(F911,
                            0.1)^2),
                    1/3))),
        IFERROR(W1396,
            MAX(MAX('1D'!$D$16,
                    MAX('1D'!$D$16,
                        POWER((ABS(K911)^2)/('1D'!$I$5*MAX(F911,
                                    0.1)^2),
                            1/3))),
                ($L$2)-E1396))),
    IF(IFERROR(AG912,
            0)=0,
        MAX(MAX('1D'!$D$16,
                MAX('1D'!$D$16,
                    POWER((ABS(K911)^2)/('1D'!$I$5*MAX(F911,
                                0.1)^2),
                        1/3))),
            IFERROR(W1396,
                MAX(MAX('1D'!$D$16,
                        MAX('1D'!$D$16,
                            POWER((ABS(K911)^2)/('1D'!$I$5*MAX(F911,
                                        0.1)^2),
                                1/3))),
                    ($L$2)-E1396))),
        IF(IFERROR(W911,
                0)=0,
            MAX(MAX('1D'!$D$16,
                    MAX('1D'!$D$16,
                        POWER((ABS(K911)^2)/('1D'!$I$5*MAX(F911,
                                    0.1)^2),
                            1/3))),
                IFERROR(W1396,
                    MAX(MAX('1D'!$D$16,
                            MAX('1D'!$D$16,
                                POWER((ABS(K911)^2)/('1D'!$I$5*MAX(F911,
                                            0.1)^2),
                                    1/3))),
                        ($L$2)-E1396))),
            IF(OR(IFERROR(AD911,
                        0)&gt;=1,
                    IFERROR(AD912,
                        0)&gt;=1),
                MAX('1D'!$D$16,
                    MAX('1D'!$D$16,
                        POWER((ABS(K911)^2)/('1D'!$I$5*MAX(F911,
                                    0.1)^2),
                            1/3))),
                IF(ABS(IFERROR(AF911,
                            0))&lt;'1D'!$D$19,
                    MAX(MAX('1D'!$D$16,
                            MAX('1D'!$D$16,
                                POWER((ABS(K911)^2)/('1D'!$I$5*MAX(F911,
                                            0.1)^2),
                                    1/3))),
                        IFERROR(W911,
                            0)),
                    MAX(MAX('1D'!$D$16,
                            MAX('1D'!$D$16,
                                POWER((ABS(K911)^2)/('1D'!$I$5*MAX(F911,
                                            0.1)^2),
                                    1/3))),
                        (IFERROR(W911,
                                0))+((IFERROR(AF911,
                                    0))*'1D'!$D$18)))))))</f>
        <v>2.1389677043987478</v>
      </c>
      <c r="X911" s="5">
        <f t="shared" ca="1" si="200"/>
        <v>11.122632062873489</v>
      </c>
      <c r="Y911" s="5">
        <f t="shared" ca="1" si="201"/>
        <v>1.1735290000551568</v>
      </c>
      <c r="Z911" s="5">
        <f t="shared" ca="1" si="202"/>
        <v>4.5807502857230418</v>
      </c>
      <c r="AA911" s="5">
        <f t="shared" ca="1" si="203"/>
        <v>634.25146770439869</v>
      </c>
      <c r="AB911" s="5">
        <f ca="1">AA911+((ABS(K911)/MAX(((F911)+(G911)*(W911))*(W911),
            0.000001))^2)/(2*'1D'!$I$5)</f>
        <v>635.32095155659806</v>
      </c>
      <c r="AC911" s="5">
        <f ca="1">((ABS(K911)*'1D'!$D$6)/(MAX(((F911)+(G911)*(W911))*(W911),
            0.000001)*MAX(((((F911)+(G911)*(W911))*(W911))/MAX((F911)+2*(W911)*SQRT(1+(G911)^2),
                    0.000001))^(2/3),
            0.000001)))^2</f>
        <v>3.8141460404132466E-3</v>
      </c>
      <c r="AD911" s="5">
        <f ca="1">ABS(ABS(K911)/MAX(((F911)+(G911)*(W911))*(W911),
        0.000001))/SQRT('1D'!$I$5*MAX((((F911)+(G911)*(W911))*(W911))/MAX((F911)+2*(G911)*(W911),
            0.000001),
        0.000001))</f>
        <v>1.0000000000000004</v>
      </c>
      <c r="AE911" s="5">
        <f ca="1">((F911)*(W911)^2)/2+(G911)*(W911)^3/3+(ABS(K911)^2)/('1D'!$I$5*MAX(((F911)+(G911)*(W911))*(W911),
        0.000001))</f>
        <v>35.686426155594638</v>
      </c>
      <c r="AF911" s="5">
        <f ca="1">IF($A$2=0,
    0,
    IFERROR(AB912+(((AC911+AC912)/2)*J912)+(IF(Z911&gt;Z912,
                '1D'!$D$8*((Z911^2-Z912^2)/(2*'1D'!$I$5)),
                '1D'!$D$9*((Z912^2-Z911^2)/(2*'1D'!$I$5)))+('1D'!$D$10*(ABS(I912)/90)*(MAX(Z911^2,
                        Z912^2)/(2*'1D'!$I$5))))-AB911,
        0))</f>
        <v>3.4157470064428708E-3</v>
      </c>
      <c r="AG911" s="5">
        <f ca="1">IF($A$2=0,
    1,
    IF(IFERROR(AG912,
            0)=0,
        0,
        IFERROR(IF(OR(ROUND(AD911,
                        3)&gt;=1,
                    AND(ABS(AF911)&lt;'1D'!$D$19,
                        AD911&lt;1)),
                1,
                0),
            0)))</f>
        <v>1</v>
      </c>
      <c r="AH911" s="5">
        <f ca="1">IFERROR(IF('1D'!V32="Supercritical",
        MAX('1D'!$D$16,
            IFERROR(L911,
                MAX('1D'!$D$16,
                    POWER((ABS(K911)^2)/('1D'!$I$5*MAX(F911,
                                0.1)^2),
                        1/3)))),
        IF('1D'!V32="Subcritical",
            MAX('1D'!$D$16,
                IFERROR(W911,
                    MAX('1D'!$D$16,
                        POWER((ABS(K911)^2)/('1D'!$I$5*MAX(F911,
                                    0.1)^2),
                            1/3)))),
            IF(IFERROR(T911,
                    -1E+99)&gt;=IFERROR(AE911,
                    -1E+99),
                MAX('1D'!$D$16,
                    IFERROR(L911,
                        MAX('1D'!$D$16,
                            POWER((ABS(K911)^2)/('1D'!$I$5*MAX(F911,
                                        0.1)^2),
                                1/3)))),
                MAX('1D'!$D$16,
                    IFERROR(W911,
                        MAX('1D'!$D$16,
                            POWER((ABS(K911)^2)/('1D'!$I$5*MAX(F911,
                                        0.1)^2),
                                1/3))))))),
    MAX('1D'!$D$16,
        POWER((ABS(K911)^2)/('1D'!$I$5*MAX(F911,
                    0.1)^2),
            1/3)))</f>
        <v>2.0411692021517887</v>
      </c>
      <c r="AI911" s="5">
        <f t="shared" ca="1" si="204"/>
        <v>634.15366920215172</v>
      </c>
      <c r="AJ911" s="5">
        <f ca="1">AI911+((ABS(K911)/MAX(((F911)+(G911)*(AH911))*(AH911),
            0.000001))^2)/(2*'1D'!$I$5)</f>
        <v>635.32809253909477</v>
      </c>
      <c r="AM911">
        <v>0</v>
      </c>
      <c r="AN911">
        <v>0</v>
      </c>
      <c r="AO911" s="5">
        <f t="shared" si="205"/>
        <v>0</v>
      </c>
      <c r="AP911" s="5">
        <f t="shared" si="209"/>
        <v>0</v>
      </c>
      <c r="AQ911" s="5">
        <f ca="1">ABS(ABS(K911)/MAX(((F911)+(G911)*(AH911))*(AH911),
        0.000001))/SQRT('1D'!$I$5*MAX((((F911)+(G911)*(AH911))*(AH911))/MAX((F911)+2*(G911)*(AH911),
            0.000001),
        0.000001))</f>
        <v>1.0727235886044055</v>
      </c>
      <c r="AR911" s="5" t="str">
        <f t="shared" ca="1" si="206"/>
        <v>Supercritical</v>
      </c>
      <c r="AS911" s="5">
        <f ca="1">((ABS(K911)*'1D'!$D$6)/(MAX(((F911)+(G911)*(AH911))*(AH911),
            0.000001)*MAX(((((F911)+(G911)*(AH911))*(AH911))/MAX((F911)+2*(AH911)*SQRT(1+(G911)^2),
                    0.000001))^(2/3),
            0.000001)))^2</f>
        <v>4.3358367565141456E-3</v>
      </c>
    </row>
    <row r="912" spans="1:45" x14ac:dyDescent="0.35">
      <c r="A912">
        <v>903</v>
      </c>
      <c r="B912">
        <v>901.99599999999998</v>
      </c>
      <c r="C912">
        <v>616085.43500000006</v>
      </c>
      <c r="D912">
        <v>3097104.969</v>
      </c>
      <c r="E912">
        <v>632.11199999999997</v>
      </c>
      <c r="F912">
        <v>5.2</v>
      </c>
      <c r="G912">
        <v>0</v>
      </c>
      <c r="H912" t="s">
        <v>176</v>
      </c>
      <c r="I912">
        <v>5.7000000000000002E-2</v>
      </c>
      <c r="J912" s="5">
        <f t="shared" si="207"/>
        <v>1</v>
      </c>
      <c r="K912" s="5">
        <f t="shared" ca="1" si="208"/>
        <v>50.95</v>
      </c>
      <c r="L912" s="5">
        <f ca="1">IF($A$2=0,
    IFERROR(L911,
        MAX('1D'!$D$16,
            POWER((ABS(K912)^2)/('1D'!$I$5*MAX(F912,
                        0.1)^2),
                1/3))),
    IF(IFERROR(V911,
            0)=0,
        IFERROR(L911,
            MAX('1D'!$D$16,
                POWER((ABS(K912)^2)/('1D'!$I$5*MAX(F912,
                            0.1)^2),
                    1/3))),
        IF(OR(IFERROR(L912,
                    0)=0,
                IFERROR(S911,
                    0)&lt;1,
                IFERROR(S912,
                    0)&lt;1),
            MAX('1D'!$D$16,
                POWER((ABS(K912)^2)/('1D'!$I$5*MAX(F912,
                            0.1)^2),
                    1/3)),
            IF(IFERROR(U912,
                    0)&gt;0,
                MAX('1D'!$D$16,
                    IFERROR(L912,
                        0)+((IFERROR(U912,
                                0))*'1D'!$D$18*IF((IFERROR(S912,
                                    0))&lt;1,
                            1,
                            -1))),
                IF(IFERROR(U912,
                        0)&lt;0,
                    IF(ABS((MAX('1D'!$D$16,
                                    POWER((ABS(K912)^2)/('1D'!$I$5*MAX(F912,
                                                0.1)^2),
                                        1/3)))-IFERROR(L912,
                                0))&gt;'1D'!$D$19,
                        MAX('1D'!$D$16,
                            IF((MAX('1D'!$D$16,
                                        POWER((ABS(K912)^2)/('1D'!$I$5*MAX(F912,
                                                    0.1)^2),
                                            1/3)))&gt;IFERROR(L912,
                                    0),
                                MIN((MAX('1D'!$D$16,
                                            POWER((ABS(K912)^2)/('1D'!$I$5*MAX(F912,
                                                        0.1)^2),
                                                1/3))),
                                    IFERROR(L912,
                                        0)+(MIN(ABS(IFERROR(U912,
                                                    0))*'1D'!$D$18,
                                            ABS((MAX('1D'!$D$16,
                                                        POWER((ABS(K912)^2)/('1D'!$I$5*MAX(F912,
                                                                    0.1)^2),
                                                            1/3)))-IFERROR(L912,
                                                    0))))),
                                MAX((MAX('1D'!$D$16,
                                            POWER((ABS(K912)^2)/('1D'!$I$5*MAX(F912,
                                                        0.1)^2),
                                                1/3))),
                                    IFERROR(L912,
                                        0)-(MIN(ABS(IFERROR(U912,
                                                    0))*'1D'!$D$18,
                                            ABS((MAX('1D'!$D$16,
                                                        POWER((ABS(K912)^2)/('1D'!$I$5*MAX(F912,
                                                                    0.1)^2),
                                                            1/3)))-IFERROR(L912,
                                                    0))))))),
                        MAX('1D'!$D$16,
                            POWER((ABS(K912)^2)/('1D'!$I$5*MAX(F912,
                                        0.1)^2),
                                1/3))),
                    MAX('1D'!$D$16,
                        IFERROR(L912,
                            0)))))))</f>
        <v>2.0411692021517887</v>
      </c>
      <c r="M912" s="5">
        <f t="shared" ca="1" si="196"/>
        <v>10.614079851189301</v>
      </c>
      <c r="N912" s="5">
        <f t="shared" ca="1" si="197"/>
        <v>1.1434704692804873</v>
      </c>
      <c r="O912" s="5">
        <f t="shared" ca="1" si="198"/>
        <v>4.8002276894771132</v>
      </c>
      <c r="P912" s="5">
        <f t="shared" ca="1" si="199"/>
        <v>634.15316920215173</v>
      </c>
      <c r="Q912" s="5">
        <f ca="1">P912+((ABS(K912)/MAX(((F912)+(G912)*(L912))*(L912),
            0.000001))^2)/(2*'1D'!$I$5)</f>
        <v>635.32759253909478</v>
      </c>
      <c r="R912" s="5">
        <f ca="1">((ABS(K912)*'1D'!$D$6)/(MAX(((F912)+(G912)*(L912))*(L912),
            0.000001)*MAX(((((F912)+(G912)*(L912))*(L912))/MAX((F912)+2*(L912)*SQRT(1+(G912)^2),
                    0.000001))^(2/3),
            0.000001)))^2</f>
        <v>4.3358367565141456E-3</v>
      </c>
      <c r="S912" s="5">
        <f ca="1">ABS(ABS(K912)/MAX(((F912)+(G912)*(L912))*(L912),
        0.000001))/SQRT('1D'!$I$5*MAX((((F912)+(G912)*(L912))*(L912))/MAX((F912)+2*(G912)*(L912),
            0.000001),
        0.000001))</f>
        <v>1.0727235886044055</v>
      </c>
      <c r="T912" s="5">
        <f ca="1">((F912)*(L912)^2)/2+(G912)*(L912)^3/3+(ABS(K912)^2)/('1D'!$I$5*MAX(((F912)+(G912)*(L912))*(L912),
        0.000001))</f>
        <v>35.763412605541333</v>
      </c>
      <c r="U912" s="5">
        <f ca="1">IF($A$2=0,
    0,
    IFERROR(Q911-(((R911+R912)/2)*J912)-(IF(O911&gt;O912,
                '1D'!$D$8*((O911^2-O912^2)/(2*'1D'!$I$5)),
                '1D'!$D$9*((O912^2-O911^2)/(2*'1D'!$I$5)))+('1D'!$D$10*(ABS(I912)/90)*(MAX(O911^2,
                        O912^2)/(2*'1D'!$I$5))))-Q912,
        0))</f>
        <v>-3.9474069734524164E-3</v>
      </c>
      <c r="V912" s="5">
        <f ca="1">IF($A$2=0,
    1,
    IF(IFERROR(V911,
            0)=0,
        0,
        IFERROR(IF(ROUND(S912,
                    3)=1,
                1,
                IF(AND(ABS(U912)&lt;'1D'!$D$19,
                        S912&gt;1),
                    1,
                    0)),
            0)))</f>
        <v>0</v>
      </c>
      <c r="W912" s="5">
        <f ca="1">IF($A$2=0,
    MAX(MAX('1D'!$D$16,
            MAX('1D'!$D$16,
                POWER((ABS(K912)^2)/('1D'!$I$5*MAX(F912,
                            0.1)^2),
                    1/3))),
        IFERROR(W1396,
            MAX(MAX('1D'!$D$16,
                    MAX('1D'!$D$16,
                        POWER((ABS(K912)^2)/('1D'!$I$5*MAX(F912,
                                    0.1)^2),
                            1/3))),
                ($L$2)-E1396))),
    IF(IFERROR(AG913,
            0)=0,
        MAX(MAX('1D'!$D$16,
                MAX('1D'!$D$16,
                    POWER((ABS(K912)^2)/('1D'!$I$5*MAX(F912,
                                0.1)^2),
                        1/3))),
            IFERROR(W1396,
                MAX(MAX('1D'!$D$16,
                        MAX('1D'!$D$16,
                            POWER((ABS(K912)^2)/('1D'!$I$5*MAX(F912,
                                        0.1)^2),
                                1/3))),
                    ($L$2)-E1396))),
        IF(IFERROR(W912,
                0)=0,
            MAX(MAX('1D'!$D$16,
                    MAX('1D'!$D$16,
                        POWER((ABS(K912)^2)/('1D'!$I$5*MAX(F912,
                                    0.1)^2),
                            1/3))),
                IFERROR(W1396,
                    MAX(MAX('1D'!$D$16,
                            MAX('1D'!$D$16,
                                POWER((ABS(K912)^2)/('1D'!$I$5*MAX(F912,
                                            0.1)^2),
                                    1/3))),
                        ($L$2)-E1396))),
            IF(OR(IFERROR(AD912,
                        0)&gt;=1,
                    IFERROR(AD913,
                        0)&gt;=1),
                MAX('1D'!$D$16,
                    MAX('1D'!$D$16,
                        POWER((ABS(K912)^2)/('1D'!$I$5*MAX(F912,
                                    0.1)^2),
                            1/3))),
                IF(ABS(IFERROR(AF912,
                            0))&lt;'1D'!$D$19,
                    MAX(MAX('1D'!$D$16,
                            MAX('1D'!$D$16,
                                POWER((ABS(K912)^2)/('1D'!$I$5*MAX(F912,
                                            0.1)^2),
                                    1/3))),
                        IFERROR(W912,
                            0)),
                    MAX(MAX('1D'!$D$16,
                            MAX('1D'!$D$16,
                                POWER((ABS(K912)^2)/('1D'!$I$5*MAX(F912,
                                            0.1)^2),
                                    1/3))),
                        (IFERROR(W912,
                                0))+((IFERROR(AF912,
                                    0))*'1D'!$D$18)))))))</f>
        <v>2.1389677043987478</v>
      </c>
      <c r="X912" s="5">
        <f t="shared" ca="1" si="200"/>
        <v>11.122632062873489</v>
      </c>
      <c r="Y912" s="5">
        <f t="shared" ca="1" si="201"/>
        <v>1.1735290000551568</v>
      </c>
      <c r="Z912" s="5">
        <f t="shared" ca="1" si="202"/>
        <v>4.5807502857230418</v>
      </c>
      <c r="AA912" s="5">
        <f t="shared" ca="1" si="203"/>
        <v>634.2509677043987</v>
      </c>
      <c r="AB912" s="5">
        <f ca="1">AA912+((ABS(K912)/MAX(((F912)+(G912)*(W912))*(W912),
            0.000001))^2)/(2*'1D'!$I$5)</f>
        <v>635.32045155659807</v>
      </c>
      <c r="AC912" s="5">
        <f ca="1">((ABS(K912)*'1D'!$D$6)/(MAX(((F912)+(G912)*(W912))*(W912),
            0.000001)*MAX(((((F912)+(G912)*(W912))*(W912))/MAX((F912)+2*(W912)*SQRT(1+(G912)^2),
                    0.000001))^(2/3),
            0.000001)))^2</f>
        <v>3.8141460404132466E-3</v>
      </c>
      <c r="AD912" s="5">
        <f ca="1">ABS(ABS(K912)/MAX(((F912)+(G912)*(W912))*(W912),
        0.000001))/SQRT('1D'!$I$5*MAX((((F912)+(G912)*(W912))*(W912))/MAX((F912)+2*(G912)*(W912),
            0.000001),
        0.000001))</f>
        <v>1.0000000000000004</v>
      </c>
      <c r="AE912" s="5">
        <f ca="1">((F912)*(W912)^2)/2+(G912)*(W912)^3/3+(ABS(K912)^2)/('1D'!$I$5*MAX(((F912)+(G912)*(W912))*(W912),
        0.000001))</f>
        <v>35.686426155594638</v>
      </c>
      <c r="AF912" s="5">
        <f ca="1">IF($A$2=0,
    0,
    IFERROR(AB913+(((AC912+AC913)/2)*J913)+(IF(Z912&gt;Z913,
                '1D'!$D$8*((Z912^2-Z913^2)/(2*'1D'!$I$5)),
                '1D'!$D$9*((Z913^2-Z912^2)/(2*'1D'!$I$5)))+('1D'!$D$10*(ABS(I913)/90)*(MAX(Z912^2,
                        Z913^2)/(2*'1D'!$I$5))))-AB912,
        0))</f>
        <v>3.4157470064428708E-3</v>
      </c>
      <c r="AG912" s="5">
        <f ca="1">IF($A$2=0,
    1,
    IF(IFERROR(AG913,
            0)=0,
        0,
        IFERROR(IF(OR(ROUND(AD912,
                        3)&gt;=1,
                    AND(ABS(AF912)&lt;'1D'!$D$19,
                        AD912&lt;1)),
                1,
                0),
            0)))</f>
        <v>1</v>
      </c>
      <c r="AH912" s="5">
        <f ca="1">IFERROR(IF('1D'!V32="Supercritical",
        MAX('1D'!$D$16,
            IFERROR(L912,
                MAX('1D'!$D$16,
                    POWER((ABS(K912)^2)/('1D'!$I$5*MAX(F912,
                                0.1)^2),
                        1/3)))),
        IF('1D'!V32="Subcritical",
            MAX('1D'!$D$16,
                IFERROR(W912,
                    MAX('1D'!$D$16,
                        POWER((ABS(K912)^2)/('1D'!$I$5*MAX(F912,
                                    0.1)^2),
                            1/3)))),
            IF(IFERROR(T912,
                    -1E+99)&gt;=IFERROR(AE912,
                    -1E+99),
                MAX('1D'!$D$16,
                    IFERROR(L912,
                        MAX('1D'!$D$16,
                            POWER((ABS(K912)^2)/('1D'!$I$5*MAX(F912,
                                        0.1)^2),
                                1/3)))),
                MAX('1D'!$D$16,
                    IFERROR(W912,
                        MAX('1D'!$D$16,
                            POWER((ABS(K912)^2)/('1D'!$I$5*MAX(F912,
                                        0.1)^2),
                                1/3))))))),
    MAX('1D'!$D$16,
        POWER((ABS(K912)^2)/('1D'!$I$5*MAX(F912,
                    0.1)^2),
            1/3)))</f>
        <v>2.0411692021517887</v>
      </c>
      <c r="AI912" s="5">
        <f t="shared" ca="1" si="204"/>
        <v>634.15316920215173</v>
      </c>
      <c r="AJ912" s="5">
        <f ca="1">AI912+((ABS(K912)/MAX(((F912)+(G912)*(AH912))*(AH912),
            0.000001))^2)/(2*'1D'!$I$5)</f>
        <v>635.32759253909478</v>
      </c>
      <c r="AM912">
        <v>0</v>
      </c>
      <c r="AN912">
        <v>0</v>
      </c>
      <c r="AO912" s="5">
        <f t="shared" si="205"/>
        <v>0</v>
      </c>
      <c r="AP912" s="5">
        <f t="shared" si="209"/>
        <v>0</v>
      </c>
      <c r="AQ912" s="5">
        <f ca="1">ABS(ABS(K912)/MAX(((F912)+(G912)*(AH912))*(AH912),
        0.000001))/SQRT('1D'!$I$5*MAX((((F912)+(G912)*(AH912))*(AH912))/MAX((F912)+2*(G912)*(AH912),
            0.000001),
        0.000001))</f>
        <v>1.0727235886044055</v>
      </c>
      <c r="AR912" s="5" t="str">
        <f t="shared" ca="1" si="206"/>
        <v>Supercritical</v>
      </c>
      <c r="AS912" s="5">
        <f ca="1">((ABS(K912)*'1D'!$D$6)/(MAX(((F912)+(G912)*(AH912))*(AH912),
            0.000001)*MAX(((((F912)+(G912)*(AH912))*(AH912))/MAX((F912)+2*(AH912)*SQRT(1+(G912)^2),
                    0.000001))^(2/3),
            0.000001)))^2</f>
        <v>4.3358367565141456E-3</v>
      </c>
    </row>
    <row r="913" spans="1:45" x14ac:dyDescent="0.35">
      <c r="A913">
        <v>904</v>
      </c>
      <c r="B913">
        <v>902.99599999999998</v>
      </c>
      <c r="C913">
        <v>616085.39199999999</v>
      </c>
      <c r="D913">
        <v>3097103.97</v>
      </c>
      <c r="E913">
        <v>632.11149999999998</v>
      </c>
      <c r="F913">
        <v>5.2</v>
      </c>
      <c r="G913">
        <v>0</v>
      </c>
      <c r="H913" t="s">
        <v>176</v>
      </c>
      <c r="I913">
        <v>5.7000000000000002E-2</v>
      </c>
      <c r="J913" s="5">
        <f t="shared" si="207"/>
        <v>1</v>
      </c>
      <c r="K913" s="5">
        <f t="shared" ca="1" si="208"/>
        <v>50.95</v>
      </c>
      <c r="L913" s="5">
        <f ca="1">IF($A$2=0,
    IFERROR(L912,
        MAX('1D'!$D$16,
            POWER((ABS(K913)^2)/('1D'!$I$5*MAX(F913,
                        0.1)^2),
                1/3))),
    IF(IFERROR(V912,
            0)=0,
        IFERROR(L912,
            MAX('1D'!$D$16,
                POWER((ABS(K913)^2)/('1D'!$I$5*MAX(F913,
                            0.1)^2),
                    1/3))),
        IF(OR(IFERROR(L913,
                    0)=0,
                IFERROR(S912,
                    0)&lt;1,
                IFERROR(S913,
                    0)&lt;1),
            MAX('1D'!$D$16,
                POWER((ABS(K913)^2)/('1D'!$I$5*MAX(F913,
                            0.1)^2),
                    1/3)),
            IF(IFERROR(U913,
                    0)&gt;0,
                MAX('1D'!$D$16,
                    IFERROR(L913,
                        0)+((IFERROR(U913,
                                0))*'1D'!$D$18*IF((IFERROR(S913,
                                    0))&lt;1,
                            1,
                            -1))),
                IF(IFERROR(U913,
                        0)&lt;0,
                    IF(ABS((MAX('1D'!$D$16,
                                    POWER((ABS(K913)^2)/('1D'!$I$5*MAX(F913,
                                                0.1)^2),
                                        1/3)))-IFERROR(L913,
                                0))&gt;'1D'!$D$19,
                        MAX('1D'!$D$16,
                            IF((MAX('1D'!$D$16,
                                        POWER((ABS(K913)^2)/('1D'!$I$5*MAX(F913,
                                                    0.1)^2),
                                            1/3)))&gt;IFERROR(L913,
                                    0),
                                MIN((MAX('1D'!$D$16,
                                            POWER((ABS(K913)^2)/('1D'!$I$5*MAX(F913,
                                                        0.1)^2),
                                                1/3))),
                                    IFERROR(L913,
                                        0)+(MIN(ABS(IFERROR(U913,
                                                    0))*'1D'!$D$18,
                                            ABS((MAX('1D'!$D$16,
                                                        POWER((ABS(K913)^2)/('1D'!$I$5*MAX(F913,
                                                                    0.1)^2),
                                                            1/3)))-IFERROR(L913,
                                                    0))))),
                                MAX((MAX('1D'!$D$16,
                                            POWER((ABS(K913)^2)/('1D'!$I$5*MAX(F913,
                                                        0.1)^2),
                                                1/3))),
                                    IFERROR(L913,
                                        0)-(MIN(ABS(IFERROR(U913,
                                                    0))*'1D'!$D$18,
                                            ABS((MAX('1D'!$D$16,
                                                        POWER((ABS(K913)^2)/('1D'!$I$5*MAX(F913,
                                                                    0.1)^2),
                                                            1/3)))-IFERROR(L913,
                                                    0))))))),
                        MAX('1D'!$D$16,
                            POWER((ABS(K913)^2)/('1D'!$I$5*MAX(F913,
                                        0.1)^2),
                                1/3))),
                    MAX('1D'!$D$16,
                        IFERROR(L913,
                            0)))))))</f>
        <v>2.0411692021517887</v>
      </c>
      <c r="M913" s="5">
        <f t="shared" ca="1" si="196"/>
        <v>10.614079851189301</v>
      </c>
      <c r="N913" s="5">
        <f t="shared" ca="1" si="197"/>
        <v>1.1434704692804873</v>
      </c>
      <c r="O913" s="5">
        <f t="shared" ca="1" si="198"/>
        <v>4.8002276894771132</v>
      </c>
      <c r="P913" s="5">
        <f t="shared" ca="1" si="199"/>
        <v>634.15266920215174</v>
      </c>
      <c r="Q913" s="5">
        <f ca="1">P913+((ABS(K913)/MAX(((F913)+(G913)*(L913))*(L913),
            0.000001))^2)/(2*'1D'!$I$5)</f>
        <v>635.32709253909479</v>
      </c>
      <c r="R913" s="5">
        <f ca="1">((ABS(K913)*'1D'!$D$6)/(MAX(((F913)+(G913)*(L913))*(L913),
            0.000001)*MAX(((((F913)+(G913)*(L913))*(L913))/MAX((F913)+2*(L913)*SQRT(1+(G913)^2),
                    0.000001))^(2/3),
            0.000001)))^2</f>
        <v>4.3358367565141456E-3</v>
      </c>
      <c r="S913" s="5">
        <f ca="1">ABS(ABS(K913)/MAX(((F913)+(G913)*(L913))*(L913),
        0.000001))/SQRT('1D'!$I$5*MAX((((F913)+(G913)*(L913))*(L913))/MAX((F913)+2*(G913)*(L913),
            0.000001),
        0.000001))</f>
        <v>1.0727235886044055</v>
      </c>
      <c r="T913" s="5">
        <f ca="1">((F913)*(L913)^2)/2+(G913)*(L913)^3/3+(ABS(K913)^2)/('1D'!$I$5*MAX(((F913)+(G913)*(L913))*(L913),
        0.000001))</f>
        <v>35.763412605541333</v>
      </c>
      <c r="U913" s="5">
        <f ca="1">IF($A$2=0,
    0,
    IFERROR(Q912-(((R912+R913)/2)*J913)-(IF(O912&gt;O913,
                '1D'!$D$8*((O912^2-O913^2)/(2*'1D'!$I$5)),
                '1D'!$D$9*((O913^2-O912^2)/(2*'1D'!$I$5)))+('1D'!$D$10*(ABS(I913)/90)*(MAX(O912^2,
                        O913^2)/(2*'1D'!$I$5))))-Q913,
        0))</f>
        <v>-3.9474069734524164E-3</v>
      </c>
      <c r="V913" s="5">
        <f ca="1">IF($A$2=0,
    1,
    IF(IFERROR(V912,
            0)=0,
        0,
        IFERROR(IF(ROUND(S913,
                    3)=1,
                1,
                IF(AND(ABS(U913)&lt;'1D'!$D$19,
                        S913&gt;1),
                    1,
                    0)),
            0)))</f>
        <v>0</v>
      </c>
      <c r="W913" s="5">
        <f ca="1">IF($A$2=0,
    MAX(MAX('1D'!$D$16,
            MAX('1D'!$D$16,
                POWER((ABS(K913)^2)/('1D'!$I$5*MAX(F913,
                            0.1)^2),
                    1/3))),
        IFERROR(W1396,
            MAX(MAX('1D'!$D$16,
                    MAX('1D'!$D$16,
                        POWER((ABS(K913)^2)/('1D'!$I$5*MAX(F913,
                                    0.1)^2),
                            1/3))),
                ($L$2)-E1396))),
    IF(IFERROR(AG914,
            0)=0,
        MAX(MAX('1D'!$D$16,
                MAX('1D'!$D$16,
                    POWER((ABS(K913)^2)/('1D'!$I$5*MAX(F913,
                                0.1)^2),
                        1/3))),
            IFERROR(W1396,
                MAX(MAX('1D'!$D$16,
                        MAX('1D'!$D$16,
                            POWER((ABS(K913)^2)/('1D'!$I$5*MAX(F913,
                                        0.1)^2),
                                1/3))),
                    ($L$2)-E1396))),
        IF(IFERROR(W913,
                0)=0,
            MAX(MAX('1D'!$D$16,
                    MAX('1D'!$D$16,
                        POWER((ABS(K913)^2)/('1D'!$I$5*MAX(F913,
                                    0.1)^2),
                            1/3))),
                IFERROR(W1396,
                    MAX(MAX('1D'!$D$16,
                            MAX('1D'!$D$16,
                                POWER((ABS(K913)^2)/('1D'!$I$5*MAX(F913,
                                            0.1)^2),
                                    1/3))),
                        ($L$2)-E1396))),
            IF(OR(IFERROR(AD913,
                        0)&gt;=1,
                    IFERROR(AD914,
                        0)&gt;=1),
                MAX('1D'!$D$16,
                    MAX('1D'!$D$16,
                        POWER((ABS(K913)^2)/('1D'!$I$5*MAX(F913,
                                    0.1)^2),
                            1/3))),
                IF(ABS(IFERROR(AF913,
                            0))&lt;'1D'!$D$19,
                    MAX(MAX('1D'!$D$16,
                            MAX('1D'!$D$16,
                                POWER((ABS(K913)^2)/('1D'!$I$5*MAX(F913,
                                            0.1)^2),
                                    1/3))),
                        IFERROR(W913,
                            0)),
                    MAX(MAX('1D'!$D$16,
                            MAX('1D'!$D$16,
                                POWER((ABS(K913)^2)/('1D'!$I$5*MAX(F913,
                                            0.1)^2),
                                    1/3))),
                        (IFERROR(W913,
                                0))+((IFERROR(AF913,
                                    0))*'1D'!$D$18)))))))</f>
        <v>2.1389677043987478</v>
      </c>
      <c r="X913" s="5">
        <f t="shared" ca="1" si="200"/>
        <v>11.122632062873489</v>
      </c>
      <c r="Y913" s="5">
        <f t="shared" ca="1" si="201"/>
        <v>1.1735290000551568</v>
      </c>
      <c r="Z913" s="5">
        <f t="shared" ca="1" si="202"/>
        <v>4.5807502857230418</v>
      </c>
      <c r="AA913" s="5">
        <f t="shared" ca="1" si="203"/>
        <v>634.25046770439872</v>
      </c>
      <c r="AB913" s="5">
        <f ca="1">AA913+((ABS(K913)/MAX(((F913)+(G913)*(W913))*(W913),
            0.000001))^2)/(2*'1D'!$I$5)</f>
        <v>635.31995155659808</v>
      </c>
      <c r="AC913" s="5">
        <f ca="1">((ABS(K913)*'1D'!$D$6)/(MAX(((F913)+(G913)*(W913))*(W913),
            0.000001)*MAX(((((F913)+(G913)*(W913))*(W913))/MAX((F913)+2*(W913)*SQRT(1+(G913)^2),
                    0.000001))^(2/3),
            0.000001)))^2</f>
        <v>3.8141460404132466E-3</v>
      </c>
      <c r="AD913" s="5">
        <f ca="1">ABS(ABS(K913)/MAX(((F913)+(G913)*(W913))*(W913),
        0.000001))/SQRT('1D'!$I$5*MAX((((F913)+(G913)*(W913))*(W913))/MAX((F913)+2*(G913)*(W913),
            0.000001),
        0.000001))</f>
        <v>1.0000000000000004</v>
      </c>
      <c r="AE913" s="5">
        <f ca="1">((F913)*(W913)^2)/2+(G913)*(W913)^3/3+(ABS(K913)^2)/('1D'!$I$5*MAX(((F913)+(G913)*(W913))*(W913),
        0.000001))</f>
        <v>35.686426155594638</v>
      </c>
      <c r="AF913" s="5">
        <f ca="1">IF($A$2=0,
    0,
    IFERROR(AB914+(((AC913+AC914)/2)*J914)+(IF(Z913&gt;Z914,
                '1D'!$D$8*((Z913^2-Z914^2)/(2*'1D'!$I$5)),
                '1D'!$D$9*((Z914^2-Z913^2)/(2*'1D'!$I$5)))+('1D'!$D$10*(ABS(I914)/90)*(MAX(Z913^2,
                        Z914^2)/(2*'1D'!$I$5))))-AB913,
        0))</f>
        <v>3.3141460404522149E-3</v>
      </c>
      <c r="AG913" s="5">
        <f ca="1">IF($A$2=0,
    1,
    IF(IFERROR(AG914,
            0)=0,
        0,
        IFERROR(IF(OR(ROUND(AD913,
                        3)&gt;=1,
                    AND(ABS(AF913)&lt;'1D'!$D$19,
                        AD913&lt;1)),
                1,
                0),
            0)))</f>
        <v>1</v>
      </c>
      <c r="AH913" s="5">
        <f ca="1">IFERROR(IF('1D'!V32="Supercritical",
        MAX('1D'!$D$16,
            IFERROR(L913,
                MAX('1D'!$D$16,
                    POWER((ABS(K913)^2)/('1D'!$I$5*MAX(F913,
                                0.1)^2),
                        1/3)))),
        IF('1D'!V32="Subcritical",
            MAX('1D'!$D$16,
                IFERROR(W913,
                    MAX('1D'!$D$16,
                        POWER((ABS(K913)^2)/('1D'!$I$5*MAX(F913,
                                    0.1)^2),
                            1/3)))),
            IF(IFERROR(T913,
                    -1E+99)&gt;=IFERROR(AE913,
                    -1E+99),
                MAX('1D'!$D$16,
                    IFERROR(L913,
                        MAX('1D'!$D$16,
                            POWER((ABS(K913)^2)/('1D'!$I$5*MAX(F913,
                                        0.1)^2),
                                1/3)))),
                MAX('1D'!$D$16,
                    IFERROR(W913,
                        MAX('1D'!$D$16,
                            POWER((ABS(K913)^2)/('1D'!$I$5*MAX(F913,
                                        0.1)^2),
                                1/3))))))),
    MAX('1D'!$D$16,
        POWER((ABS(K913)^2)/('1D'!$I$5*MAX(F913,
                    0.1)^2),
            1/3)))</f>
        <v>2.0411692021517887</v>
      </c>
      <c r="AI913" s="5">
        <f t="shared" ca="1" si="204"/>
        <v>634.15266920215174</v>
      </c>
      <c r="AJ913" s="5">
        <f ca="1">AI913+((ABS(K913)/MAX(((F913)+(G913)*(AH913))*(AH913),
            0.000001))^2)/(2*'1D'!$I$5)</f>
        <v>635.32709253909479</v>
      </c>
      <c r="AM913">
        <v>0</v>
      </c>
      <c r="AN913">
        <v>0</v>
      </c>
      <c r="AO913" s="5">
        <f t="shared" si="205"/>
        <v>0</v>
      </c>
      <c r="AP913" s="5">
        <f t="shared" si="209"/>
        <v>0</v>
      </c>
      <c r="AQ913" s="5">
        <f ca="1">ABS(ABS(K913)/MAX(((F913)+(G913)*(AH913))*(AH913),
        0.000001))/SQRT('1D'!$I$5*MAX((((F913)+(G913)*(AH913))*(AH913))/MAX((F913)+2*(G913)*(AH913),
            0.000001),
        0.000001))</f>
        <v>1.0727235886044055</v>
      </c>
      <c r="AR913" s="5" t="str">
        <f t="shared" ca="1" si="206"/>
        <v>Supercritical</v>
      </c>
      <c r="AS913" s="5">
        <f ca="1">((ABS(K913)*'1D'!$D$6)/(MAX(((F913)+(G913)*(AH913))*(AH913),
            0.000001)*MAX(((((F913)+(G913)*(AH913))*(AH913))/MAX((F913)+2*(AH913)*SQRT(1+(G913)^2),
                    0.000001))^(2/3),
            0.000001)))^2</f>
        <v>4.3358367565141456E-3</v>
      </c>
    </row>
    <row r="914" spans="1:45" x14ac:dyDescent="0.35">
      <c r="A914">
        <v>905</v>
      </c>
      <c r="B914">
        <v>903.99599999999998</v>
      </c>
      <c r="C914">
        <v>616085.35</v>
      </c>
      <c r="D914">
        <v>3097102.9709999999</v>
      </c>
      <c r="E914">
        <v>632.11099999999999</v>
      </c>
      <c r="F914">
        <v>5.2</v>
      </c>
      <c r="G914">
        <v>0</v>
      </c>
      <c r="H914" t="s">
        <v>176</v>
      </c>
      <c r="I914">
        <v>0</v>
      </c>
      <c r="J914" s="5">
        <f t="shared" si="207"/>
        <v>1</v>
      </c>
      <c r="K914" s="5">
        <f t="shared" ca="1" si="208"/>
        <v>50.95</v>
      </c>
      <c r="L914" s="5">
        <f ca="1">IF($A$2=0,
    IFERROR(L913,
        MAX('1D'!$D$16,
            POWER((ABS(K914)^2)/('1D'!$I$5*MAX(F914,
                        0.1)^2),
                1/3))),
    IF(IFERROR(V913,
            0)=0,
        IFERROR(L913,
            MAX('1D'!$D$16,
                POWER((ABS(K914)^2)/('1D'!$I$5*MAX(F914,
                            0.1)^2),
                    1/3))),
        IF(OR(IFERROR(L914,
                    0)=0,
                IFERROR(S913,
                    0)&lt;1,
                IFERROR(S914,
                    0)&lt;1),
            MAX('1D'!$D$16,
                POWER((ABS(K914)^2)/('1D'!$I$5*MAX(F914,
                            0.1)^2),
                    1/3)),
            IF(IFERROR(U914,
                    0)&gt;0,
                MAX('1D'!$D$16,
                    IFERROR(L914,
                        0)+((IFERROR(U914,
                                0))*'1D'!$D$18*IF((IFERROR(S914,
                                    0))&lt;1,
                            1,
                            -1))),
                IF(IFERROR(U914,
                        0)&lt;0,
                    IF(ABS((MAX('1D'!$D$16,
                                    POWER((ABS(K914)^2)/('1D'!$I$5*MAX(F914,
                                                0.1)^2),
                                        1/3)))-IFERROR(L914,
                                0))&gt;'1D'!$D$19,
                        MAX('1D'!$D$16,
                            IF((MAX('1D'!$D$16,
                                        POWER((ABS(K914)^2)/('1D'!$I$5*MAX(F914,
                                                    0.1)^2),
                                            1/3)))&gt;IFERROR(L914,
                                    0),
                                MIN((MAX('1D'!$D$16,
                                            POWER((ABS(K914)^2)/('1D'!$I$5*MAX(F914,
                                                        0.1)^2),
                                                1/3))),
                                    IFERROR(L914,
                                        0)+(MIN(ABS(IFERROR(U914,
                                                    0))*'1D'!$D$18,
                                            ABS((MAX('1D'!$D$16,
                                                        POWER((ABS(K914)^2)/('1D'!$I$5*MAX(F914,
                                                                    0.1)^2),
                                                            1/3)))-IFERROR(L914,
                                                    0))))),
                                MAX((MAX('1D'!$D$16,
                                            POWER((ABS(K914)^2)/('1D'!$I$5*MAX(F914,
                                                        0.1)^2),
                                                1/3))),
                                    IFERROR(L914,
                                        0)-(MIN(ABS(IFERROR(U914,
                                                    0))*'1D'!$D$18,
                                            ABS((MAX('1D'!$D$16,
                                                        POWER((ABS(K914)^2)/('1D'!$I$5*MAX(F914,
                                                                    0.1)^2),
                                                            1/3)))-IFERROR(L914,
                                                    0))))))),
                        MAX('1D'!$D$16,
                            POWER((ABS(K914)^2)/('1D'!$I$5*MAX(F914,
                                        0.1)^2),
                                1/3))),
                    MAX('1D'!$D$16,
                        IFERROR(L914,
                            0)))))))</f>
        <v>2.0411692021517887</v>
      </c>
      <c r="M914" s="5">
        <f t="shared" ca="1" si="196"/>
        <v>10.614079851189301</v>
      </c>
      <c r="N914" s="5">
        <f t="shared" ca="1" si="197"/>
        <v>1.1434704692804873</v>
      </c>
      <c r="O914" s="5">
        <f t="shared" ca="1" si="198"/>
        <v>4.8002276894771132</v>
      </c>
      <c r="P914" s="5">
        <f t="shared" ca="1" si="199"/>
        <v>634.15216920215175</v>
      </c>
      <c r="Q914" s="5">
        <f ca="1">P914+((ABS(K914)/MAX(((F914)+(G914)*(L914))*(L914),
            0.000001))^2)/(2*'1D'!$I$5)</f>
        <v>635.3265925390948</v>
      </c>
      <c r="R914" s="5">
        <f ca="1">((ABS(K914)*'1D'!$D$6)/(MAX(((F914)+(G914)*(L914))*(L914),
            0.000001)*MAX(((((F914)+(G914)*(L914))*(L914))/MAX((F914)+2*(L914)*SQRT(1+(G914)^2),
                    0.000001))^(2/3),
            0.000001)))^2</f>
        <v>4.3358367565141456E-3</v>
      </c>
      <c r="S914" s="5">
        <f ca="1">ABS(ABS(K914)/MAX(((F914)+(G914)*(L914))*(L914),
        0.000001))/SQRT('1D'!$I$5*MAX((((F914)+(G914)*(L914))*(L914))/MAX((F914)+2*(G914)*(L914),
            0.000001),
        0.000001))</f>
        <v>1.0727235886044055</v>
      </c>
      <c r="T914" s="5">
        <f ca="1">((F914)*(L914)^2)/2+(G914)*(L914)^3/3+(ABS(K914)^2)/('1D'!$I$5*MAX(((F914)+(G914)*(L914))*(L914),
        0.000001))</f>
        <v>35.763412605541333</v>
      </c>
      <c r="U914" s="5">
        <f ca="1">IF($A$2=0,
    0,
    IFERROR(Q913-(((R913+R914)/2)*J914)-(IF(O913&gt;O914,
                '1D'!$D$8*((O913^2-O914^2)/(2*'1D'!$I$5)),
                '1D'!$D$9*((O914^2-O913^2)/(2*'1D'!$I$5)))+('1D'!$D$10*(ABS(I914)/90)*(MAX(O913^2,
                        O914^2)/(2*'1D'!$I$5))))-Q914,
        0))</f>
        <v>-3.8358367564796936E-3</v>
      </c>
      <c r="V914" s="5">
        <f ca="1">IF($A$2=0,
    1,
    IF(IFERROR(V913,
            0)=0,
        0,
        IFERROR(IF(ROUND(S914,
                    3)=1,
                1,
                IF(AND(ABS(U914)&lt;'1D'!$D$19,
                        S914&gt;1),
                    1,
                    0)),
            0)))</f>
        <v>0</v>
      </c>
      <c r="W914" s="5">
        <f ca="1">IF($A$2=0,
    MAX(MAX('1D'!$D$16,
            MAX('1D'!$D$16,
                POWER((ABS(K914)^2)/('1D'!$I$5*MAX(F914,
                            0.1)^2),
                    1/3))),
        IFERROR(W1396,
            MAX(MAX('1D'!$D$16,
                    MAX('1D'!$D$16,
                        POWER((ABS(K914)^2)/('1D'!$I$5*MAX(F914,
                                    0.1)^2),
                            1/3))),
                ($L$2)-E1396))),
    IF(IFERROR(AG915,
            0)=0,
        MAX(MAX('1D'!$D$16,
                MAX('1D'!$D$16,
                    POWER((ABS(K914)^2)/('1D'!$I$5*MAX(F914,
                                0.1)^2),
                        1/3))),
            IFERROR(W1396,
                MAX(MAX('1D'!$D$16,
                        MAX('1D'!$D$16,
                            POWER((ABS(K914)^2)/('1D'!$I$5*MAX(F914,
                                        0.1)^2),
                                1/3))),
                    ($L$2)-E1396))),
        IF(IFERROR(W914,
                0)=0,
            MAX(MAX('1D'!$D$16,
                    MAX('1D'!$D$16,
                        POWER((ABS(K914)^2)/('1D'!$I$5*MAX(F914,
                                    0.1)^2),
                            1/3))),
                IFERROR(W1396,
                    MAX(MAX('1D'!$D$16,
                            MAX('1D'!$D$16,
                                POWER((ABS(K914)^2)/('1D'!$I$5*MAX(F914,
                                            0.1)^2),
                                    1/3))),
                        ($L$2)-E1396))),
            IF(OR(IFERROR(AD914,
                        0)&gt;=1,
                    IFERROR(AD915,
                        0)&gt;=1),
                MAX('1D'!$D$16,
                    MAX('1D'!$D$16,
                        POWER((ABS(K914)^2)/('1D'!$I$5*MAX(F914,
                                    0.1)^2),
                            1/3))),
                IF(ABS(IFERROR(AF914,
                            0))&lt;'1D'!$D$19,
                    MAX(MAX('1D'!$D$16,
                            MAX('1D'!$D$16,
                                POWER((ABS(K914)^2)/('1D'!$I$5*MAX(F914,
                                            0.1)^2),
                                    1/3))),
                        IFERROR(W914,
                            0)),
                    MAX(MAX('1D'!$D$16,
                            MAX('1D'!$D$16,
                                POWER((ABS(K914)^2)/('1D'!$I$5*MAX(F914,
                                            0.1)^2),
                                    1/3))),
                        (IFERROR(W914,
                                0))+((IFERROR(AF914,
                                    0))*'1D'!$D$18)))))))</f>
        <v>2.1389677043987478</v>
      </c>
      <c r="X914" s="5">
        <f t="shared" ca="1" si="200"/>
        <v>11.122632062873489</v>
      </c>
      <c r="Y914" s="5">
        <f t="shared" ca="1" si="201"/>
        <v>1.1735290000551568</v>
      </c>
      <c r="Z914" s="5">
        <f t="shared" ca="1" si="202"/>
        <v>4.5807502857230418</v>
      </c>
      <c r="AA914" s="5">
        <f t="shared" ca="1" si="203"/>
        <v>634.24996770439873</v>
      </c>
      <c r="AB914" s="5">
        <f ca="1">AA914+((ABS(K914)/MAX(((F914)+(G914)*(W914))*(W914),
            0.000001))^2)/(2*'1D'!$I$5)</f>
        <v>635.3194515565981</v>
      </c>
      <c r="AC914" s="5">
        <f ca="1">((ABS(K914)*'1D'!$D$6)/(MAX(((F914)+(G914)*(W914))*(W914),
            0.000001)*MAX(((((F914)+(G914)*(W914))*(W914))/MAX((F914)+2*(W914)*SQRT(1+(G914)^2),
                    0.000001))^(2/3),
            0.000001)))^2</f>
        <v>3.8141460404132466E-3</v>
      </c>
      <c r="AD914" s="5">
        <f ca="1">ABS(ABS(K914)/MAX(((F914)+(G914)*(W914))*(W914),
        0.000001))/SQRT('1D'!$I$5*MAX((((F914)+(G914)*(W914))*(W914))/MAX((F914)+2*(G914)*(W914),
            0.000001),
        0.000001))</f>
        <v>1.0000000000000004</v>
      </c>
      <c r="AE914" s="5">
        <f ca="1">((F914)*(W914)^2)/2+(G914)*(W914)^3/3+(ABS(K914)^2)/('1D'!$I$5*MAX(((F914)+(G914)*(W914))*(W914),
        0.000001))</f>
        <v>35.686426155594638</v>
      </c>
      <c r="AF914" s="5">
        <f ca="1">IF($A$2=0,
    0,
    IFERROR(AB915+(((AC914+AC915)/2)*J915)+(IF(Z914&gt;Z915,
                '1D'!$D$8*((Z914^2-Z915^2)/(2*'1D'!$I$5)),
                '1D'!$D$9*((Z915^2-Z914^2)/(2*'1D'!$I$5)))+('1D'!$D$10*(ABS(I915)/90)*(MAX(Z914^2,
                        Z915^2)/(2*'1D'!$I$5))))-AB914,
        0))</f>
        <v>3.3103318943403792E-3</v>
      </c>
      <c r="AG914" s="5">
        <f ca="1">IF($A$2=0,
    1,
    IF(IFERROR(AG915,
            0)=0,
        0,
        IFERROR(IF(OR(ROUND(AD914,
                        3)&gt;=1,
                    AND(ABS(AF914)&lt;'1D'!$D$19,
                        AD914&lt;1)),
                1,
                0),
            0)))</f>
        <v>1</v>
      </c>
      <c r="AH914" s="5">
        <f ca="1">IFERROR(IF('1D'!V32="Supercritical",
        MAX('1D'!$D$16,
            IFERROR(L914,
                MAX('1D'!$D$16,
                    POWER((ABS(K914)^2)/('1D'!$I$5*MAX(F914,
                                0.1)^2),
                        1/3)))),
        IF('1D'!V32="Subcritical",
            MAX('1D'!$D$16,
                IFERROR(W914,
                    MAX('1D'!$D$16,
                        POWER((ABS(K914)^2)/('1D'!$I$5*MAX(F914,
                                    0.1)^2),
                            1/3)))),
            IF(IFERROR(T914,
                    -1E+99)&gt;=IFERROR(AE914,
                    -1E+99),
                MAX('1D'!$D$16,
                    IFERROR(L914,
                        MAX('1D'!$D$16,
                            POWER((ABS(K914)^2)/('1D'!$I$5*MAX(F914,
                                        0.1)^2),
                                1/3)))),
                MAX('1D'!$D$16,
                    IFERROR(W914,
                        MAX('1D'!$D$16,
                            POWER((ABS(K914)^2)/('1D'!$I$5*MAX(F914,
                                        0.1)^2),
                                1/3))))))),
    MAX('1D'!$D$16,
        POWER((ABS(K914)^2)/('1D'!$I$5*MAX(F914,
                    0.1)^2),
            1/3)))</f>
        <v>2.0411692021517887</v>
      </c>
      <c r="AI914" s="5">
        <f t="shared" ca="1" si="204"/>
        <v>634.15216920215175</v>
      </c>
      <c r="AJ914" s="5">
        <f ca="1">AI914+((ABS(K914)/MAX(((F914)+(G914)*(AH914))*(AH914),
            0.000001))^2)/(2*'1D'!$I$5)</f>
        <v>635.3265925390948</v>
      </c>
      <c r="AM914">
        <v>0</v>
      </c>
      <c r="AN914">
        <v>0</v>
      </c>
      <c r="AO914" s="5">
        <f t="shared" si="205"/>
        <v>0</v>
      </c>
      <c r="AP914" s="5">
        <f t="shared" si="209"/>
        <v>0</v>
      </c>
      <c r="AQ914" s="5">
        <f ca="1">ABS(ABS(K914)/MAX(((F914)+(G914)*(AH914))*(AH914),
        0.000001))/SQRT('1D'!$I$5*MAX((((F914)+(G914)*(AH914))*(AH914))/MAX((F914)+2*(G914)*(AH914),
            0.000001),
        0.000001))</f>
        <v>1.0727235886044055</v>
      </c>
      <c r="AR914" s="5" t="str">
        <f t="shared" ca="1" si="206"/>
        <v>Supercritical</v>
      </c>
      <c r="AS914" s="5">
        <f ca="1">((ABS(K914)*'1D'!$D$6)/(MAX(((F914)+(G914)*(AH914))*(AH914),
            0.000001)*MAX(((((F914)+(G914)*(AH914))*(AH914))/MAX((F914)+2*(AH914)*SQRT(1+(G914)^2),
                    0.000001))^(2/3),
            0.000001)))^2</f>
        <v>4.3358367565141456E-3</v>
      </c>
    </row>
    <row r="915" spans="1:45" x14ac:dyDescent="0.35">
      <c r="A915">
        <v>906</v>
      </c>
      <c r="B915">
        <v>904.995</v>
      </c>
      <c r="C915">
        <v>616085.30799999996</v>
      </c>
      <c r="D915">
        <v>3097101.9720000001</v>
      </c>
      <c r="E915">
        <v>632.1105</v>
      </c>
      <c r="F915">
        <v>5.2</v>
      </c>
      <c r="G915">
        <v>0</v>
      </c>
      <c r="H915" t="s">
        <v>176</v>
      </c>
      <c r="I915">
        <v>0</v>
      </c>
      <c r="J915" s="5">
        <f t="shared" si="207"/>
        <v>0.99900000000002365</v>
      </c>
      <c r="K915" s="5">
        <f t="shared" ca="1" si="208"/>
        <v>50.95</v>
      </c>
      <c r="L915" s="5">
        <f ca="1">IF($A$2=0,
    IFERROR(L914,
        MAX('1D'!$D$16,
            POWER((ABS(K915)^2)/('1D'!$I$5*MAX(F915,
                        0.1)^2),
                1/3))),
    IF(IFERROR(V914,
            0)=0,
        IFERROR(L914,
            MAX('1D'!$D$16,
                POWER((ABS(K915)^2)/('1D'!$I$5*MAX(F915,
                            0.1)^2),
                    1/3))),
        IF(OR(IFERROR(L915,
                    0)=0,
                IFERROR(S914,
                    0)&lt;1,
                IFERROR(S915,
                    0)&lt;1),
            MAX('1D'!$D$16,
                POWER((ABS(K915)^2)/('1D'!$I$5*MAX(F915,
                            0.1)^2),
                    1/3)),
            IF(IFERROR(U915,
                    0)&gt;0,
                MAX('1D'!$D$16,
                    IFERROR(L915,
                        0)+((IFERROR(U915,
                                0))*'1D'!$D$18*IF((IFERROR(S915,
                                    0))&lt;1,
                            1,
                            -1))),
                IF(IFERROR(U915,
                        0)&lt;0,
                    IF(ABS((MAX('1D'!$D$16,
                                    POWER((ABS(K915)^2)/('1D'!$I$5*MAX(F915,
                                                0.1)^2),
                                        1/3)))-IFERROR(L915,
                                0))&gt;'1D'!$D$19,
                        MAX('1D'!$D$16,
                            IF((MAX('1D'!$D$16,
                                        POWER((ABS(K915)^2)/('1D'!$I$5*MAX(F915,
                                                    0.1)^2),
                                            1/3)))&gt;IFERROR(L915,
                                    0),
                                MIN((MAX('1D'!$D$16,
                                            POWER((ABS(K915)^2)/('1D'!$I$5*MAX(F915,
                                                        0.1)^2),
                                                1/3))),
                                    IFERROR(L915,
                                        0)+(MIN(ABS(IFERROR(U915,
                                                    0))*'1D'!$D$18,
                                            ABS((MAX('1D'!$D$16,
                                                        POWER((ABS(K915)^2)/('1D'!$I$5*MAX(F915,
                                                                    0.1)^2),
                                                            1/3)))-IFERROR(L915,
                                                    0))))),
                                MAX((MAX('1D'!$D$16,
                                            POWER((ABS(K915)^2)/('1D'!$I$5*MAX(F915,
                                                        0.1)^2),
                                                1/3))),
                                    IFERROR(L915,
                                        0)-(MIN(ABS(IFERROR(U915,
                                                    0))*'1D'!$D$18,
                                            ABS((MAX('1D'!$D$16,
                                                        POWER((ABS(K915)^2)/('1D'!$I$5*MAX(F915,
                                                                    0.1)^2),
                                                            1/3)))-IFERROR(L915,
                                                    0))))))),
                        MAX('1D'!$D$16,
                            POWER((ABS(K915)^2)/('1D'!$I$5*MAX(F915,
                                        0.1)^2),
                                1/3))),
                    MAX('1D'!$D$16,
                        IFERROR(L915,
                            0)))))))</f>
        <v>2.0411692021517887</v>
      </c>
      <c r="M915" s="5">
        <f t="shared" ca="1" si="196"/>
        <v>10.614079851189301</v>
      </c>
      <c r="N915" s="5">
        <f t="shared" ca="1" si="197"/>
        <v>1.1434704692804873</v>
      </c>
      <c r="O915" s="5">
        <f t="shared" ca="1" si="198"/>
        <v>4.8002276894771132</v>
      </c>
      <c r="P915" s="5">
        <f t="shared" ca="1" si="199"/>
        <v>634.15166920215177</v>
      </c>
      <c r="Q915" s="5">
        <f ca="1">P915+((ABS(K915)/MAX(((F915)+(G915)*(L915))*(L915),
            0.000001))^2)/(2*'1D'!$I$5)</f>
        <v>635.32609253909482</v>
      </c>
      <c r="R915" s="5">
        <f ca="1">((ABS(K915)*'1D'!$D$6)/(MAX(((F915)+(G915)*(L915))*(L915),
            0.000001)*MAX(((((F915)+(G915)*(L915))*(L915))/MAX((F915)+2*(L915)*SQRT(1+(G915)^2),
                    0.000001))^(2/3),
            0.000001)))^2</f>
        <v>4.3358367565141456E-3</v>
      </c>
      <c r="S915" s="5">
        <f ca="1">ABS(ABS(K915)/MAX(((F915)+(G915)*(L915))*(L915),
        0.000001))/SQRT('1D'!$I$5*MAX((((F915)+(G915)*(L915))*(L915))/MAX((F915)+2*(G915)*(L915),
            0.000001),
        0.000001))</f>
        <v>1.0727235886044055</v>
      </c>
      <c r="T915" s="5">
        <f ca="1">((F915)*(L915)^2)/2+(G915)*(L915)^3/3+(ABS(K915)^2)/('1D'!$I$5*MAX(((F915)+(G915)*(L915))*(L915),
        0.000001))</f>
        <v>35.763412605541333</v>
      </c>
      <c r="U915" s="5">
        <f ca="1">IF($A$2=0,
    0,
    IFERROR(Q914-(((R914+R915)/2)*J915)-(IF(O914&gt;O915,
                '1D'!$D$8*((O914^2-O915^2)/(2*'1D'!$I$5)),
                '1D'!$D$9*((O915^2-O914^2)/(2*'1D'!$I$5)))+('1D'!$D$10*(ABS(I915)/90)*(MAX(O914^2,
                        O915^2)/(2*'1D'!$I$5))))-Q915,
        0))</f>
        <v>-3.8315009197731342E-3</v>
      </c>
      <c r="V915" s="5">
        <f ca="1">IF($A$2=0,
    1,
    IF(IFERROR(V914,
            0)=0,
        0,
        IFERROR(IF(ROUND(S915,
                    3)=1,
                1,
                IF(AND(ABS(U915)&lt;'1D'!$D$19,
                        S915&gt;1),
                    1,
                    0)),
            0)))</f>
        <v>0</v>
      </c>
      <c r="W915" s="5">
        <f ca="1">IF($A$2=0,
    MAX(MAX('1D'!$D$16,
            MAX('1D'!$D$16,
                POWER((ABS(K915)^2)/('1D'!$I$5*MAX(F915,
                            0.1)^2),
                    1/3))),
        IFERROR(W1396,
            MAX(MAX('1D'!$D$16,
                    MAX('1D'!$D$16,
                        POWER((ABS(K915)^2)/('1D'!$I$5*MAX(F915,
                                    0.1)^2),
                            1/3))),
                ($L$2)-E1396))),
    IF(IFERROR(AG916,
            0)=0,
        MAX(MAX('1D'!$D$16,
                MAX('1D'!$D$16,
                    POWER((ABS(K915)^2)/('1D'!$I$5*MAX(F915,
                                0.1)^2),
                        1/3))),
            IFERROR(W1396,
                MAX(MAX('1D'!$D$16,
                        MAX('1D'!$D$16,
                            POWER((ABS(K915)^2)/('1D'!$I$5*MAX(F915,
                                        0.1)^2),
                                1/3))),
                    ($L$2)-E1396))),
        IF(IFERROR(W915,
                0)=0,
            MAX(MAX('1D'!$D$16,
                    MAX('1D'!$D$16,
                        POWER((ABS(K915)^2)/('1D'!$I$5*MAX(F915,
                                    0.1)^2),
                            1/3))),
                IFERROR(W1396,
                    MAX(MAX('1D'!$D$16,
                            MAX('1D'!$D$16,
                                POWER((ABS(K915)^2)/('1D'!$I$5*MAX(F915,
                                            0.1)^2),
                                    1/3))),
                        ($L$2)-E1396))),
            IF(OR(IFERROR(AD915,
                        0)&gt;=1,
                    IFERROR(AD916,
                        0)&gt;=1),
                MAX('1D'!$D$16,
                    MAX('1D'!$D$16,
                        POWER((ABS(K915)^2)/('1D'!$I$5*MAX(F915,
                                    0.1)^2),
                            1/3))),
                IF(ABS(IFERROR(AF915,
                            0))&lt;'1D'!$D$19,
                    MAX(MAX('1D'!$D$16,
                            MAX('1D'!$D$16,
                                POWER((ABS(K915)^2)/('1D'!$I$5*MAX(F915,
                                            0.1)^2),
                                    1/3))),
                        IFERROR(W915,
                            0)),
                    MAX(MAX('1D'!$D$16,
                            MAX('1D'!$D$16,
                                POWER((ABS(K915)^2)/('1D'!$I$5*MAX(F915,
                                            0.1)^2),
                                    1/3))),
                        (IFERROR(W915,
                                0))+((IFERROR(AF915,
                                    0))*'1D'!$D$18)))))))</f>
        <v>2.1389677043987478</v>
      </c>
      <c r="X915" s="5">
        <f t="shared" ca="1" si="200"/>
        <v>11.122632062873489</v>
      </c>
      <c r="Y915" s="5">
        <f t="shared" ca="1" si="201"/>
        <v>1.1735290000551568</v>
      </c>
      <c r="Z915" s="5">
        <f t="shared" ca="1" si="202"/>
        <v>4.5807502857230418</v>
      </c>
      <c r="AA915" s="5">
        <f t="shared" ca="1" si="203"/>
        <v>634.24946770439874</v>
      </c>
      <c r="AB915" s="5">
        <f ca="1">AA915+((ABS(K915)/MAX(((F915)+(G915)*(W915))*(W915),
            0.000001))^2)/(2*'1D'!$I$5)</f>
        <v>635.31895155659811</v>
      </c>
      <c r="AC915" s="5">
        <f ca="1">((ABS(K915)*'1D'!$D$6)/(MAX(((F915)+(G915)*(W915))*(W915),
            0.000001)*MAX(((((F915)+(G915)*(W915))*(W915))/MAX((F915)+2*(W915)*SQRT(1+(G915)^2),
                    0.000001))^(2/3),
            0.000001)))^2</f>
        <v>3.8141460404132466E-3</v>
      </c>
      <c r="AD915" s="5">
        <f ca="1">ABS(ABS(K915)/MAX(((F915)+(G915)*(W915))*(W915),
        0.000001))/SQRT('1D'!$I$5*MAX((((F915)+(G915)*(W915))*(W915))/MAX((F915)+2*(G915)*(W915),
            0.000001),
        0.000001))</f>
        <v>1.0000000000000004</v>
      </c>
      <c r="AE915" s="5">
        <f ca="1">((F915)*(W915)^2)/2+(G915)*(W915)^3/3+(ABS(K915)^2)/('1D'!$I$5*MAX(((F915)+(G915)*(W915))*(W915),
        0.000001))</f>
        <v>35.686426155594638</v>
      </c>
      <c r="AF915" s="5">
        <f ca="1">IF($A$2=0,
    0,
    IFERROR(AB916+(((AC915+AC916)/2)*J916)+(IF(Z915&gt;Z916,
                '1D'!$D$8*((Z915^2-Z916^2)/(2*'1D'!$I$5)),
                '1D'!$D$9*((Z916^2-Z915^2)/(2*'1D'!$I$5)))+('1D'!$D$10*(ABS(I916)/90)*(MAX(Z915^2,
                        Z916^2)/(2*'1D'!$I$5))))-AB915,
        0))</f>
        <v>3.4157470064428708E-3</v>
      </c>
      <c r="AG915" s="5">
        <f ca="1">IF($A$2=0,
    1,
    IF(IFERROR(AG916,
            0)=0,
        0,
        IFERROR(IF(OR(ROUND(AD915,
                        3)&gt;=1,
                    AND(ABS(AF915)&lt;'1D'!$D$19,
                        AD915&lt;1)),
                1,
                0),
            0)))</f>
        <v>1</v>
      </c>
      <c r="AH915" s="5">
        <f ca="1">IFERROR(IF('1D'!V32="Supercritical",
        MAX('1D'!$D$16,
            IFERROR(L915,
                MAX('1D'!$D$16,
                    POWER((ABS(K915)^2)/('1D'!$I$5*MAX(F915,
                                0.1)^2),
                        1/3)))),
        IF('1D'!V32="Subcritical",
            MAX('1D'!$D$16,
                IFERROR(W915,
                    MAX('1D'!$D$16,
                        POWER((ABS(K915)^2)/('1D'!$I$5*MAX(F915,
                                    0.1)^2),
                            1/3)))),
            IF(IFERROR(T915,
                    -1E+99)&gt;=IFERROR(AE915,
                    -1E+99),
                MAX('1D'!$D$16,
                    IFERROR(L915,
                        MAX('1D'!$D$16,
                            POWER((ABS(K915)^2)/('1D'!$I$5*MAX(F915,
                                        0.1)^2),
                                1/3)))),
                MAX('1D'!$D$16,
                    IFERROR(W915,
                        MAX('1D'!$D$16,
                            POWER((ABS(K915)^2)/('1D'!$I$5*MAX(F915,
                                        0.1)^2),
                                1/3))))))),
    MAX('1D'!$D$16,
        POWER((ABS(K915)^2)/('1D'!$I$5*MAX(F915,
                    0.1)^2),
            1/3)))</f>
        <v>2.0411692021517887</v>
      </c>
      <c r="AI915" s="5">
        <f t="shared" ca="1" si="204"/>
        <v>634.15166920215177</v>
      </c>
      <c r="AJ915" s="5">
        <f ca="1">AI915+((ABS(K915)/MAX(((F915)+(G915)*(AH915))*(AH915),
            0.000001))^2)/(2*'1D'!$I$5)</f>
        <v>635.32609253909482</v>
      </c>
      <c r="AM915">
        <v>0</v>
      </c>
      <c r="AN915">
        <v>0</v>
      </c>
      <c r="AO915" s="5">
        <f t="shared" si="205"/>
        <v>0</v>
      </c>
      <c r="AP915" s="5">
        <f t="shared" si="209"/>
        <v>0</v>
      </c>
      <c r="AQ915" s="5">
        <f ca="1">ABS(ABS(K915)/MAX(((F915)+(G915)*(AH915))*(AH915),
        0.000001))/SQRT('1D'!$I$5*MAX((((F915)+(G915)*(AH915))*(AH915))/MAX((F915)+2*(G915)*(AH915),
            0.000001),
        0.000001))</f>
        <v>1.0727235886044055</v>
      </c>
      <c r="AR915" s="5" t="str">
        <f t="shared" ca="1" si="206"/>
        <v>Supercritical</v>
      </c>
      <c r="AS915" s="5">
        <f ca="1">((ABS(K915)*'1D'!$D$6)/(MAX(((F915)+(G915)*(AH915))*(AH915),
            0.000001)*MAX(((((F915)+(G915)*(AH915))*(AH915))/MAX((F915)+2*(AH915)*SQRT(1+(G915)^2),
                    0.000001))^(2/3),
            0.000001)))^2</f>
        <v>4.3358367565141456E-3</v>
      </c>
    </row>
    <row r="916" spans="1:45" x14ac:dyDescent="0.35">
      <c r="A916">
        <v>907</v>
      </c>
      <c r="B916">
        <v>905.995</v>
      </c>
      <c r="C916">
        <v>616085.26599999995</v>
      </c>
      <c r="D916">
        <v>3097100.9730000002</v>
      </c>
      <c r="E916">
        <v>632.11</v>
      </c>
      <c r="F916">
        <v>5.2</v>
      </c>
      <c r="G916">
        <v>0</v>
      </c>
      <c r="H916" t="s">
        <v>176</v>
      </c>
      <c r="I916">
        <v>5.7000000000000002E-2</v>
      </c>
      <c r="J916" s="5">
        <f t="shared" si="207"/>
        <v>1</v>
      </c>
      <c r="K916" s="5">
        <f t="shared" ca="1" si="208"/>
        <v>50.95</v>
      </c>
      <c r="L916" s="5">
        <f ca="1">IF($A$2=0,
    IFERROR(L915,
        MAX('1D'!$D$16,
            POWER((ABS(K916)^2)/('1D'!$I$5*MAX(F916,
                        0.1)^2),
                1/3))),
    IF(IFERROR(V915,
            0)=0,
        IFERROR(L915,
            MAX('1D'!$D$16,
                POWER((ABS(K916)^2)/('1D'!$I$5*MAX(F916,
                            0.1)^2),
                    1/3))),
        IF(OR(IFERROR(L916,
                    0)=0,
                IFERROR(S915,
                    0)&lt;1,
                IFERROR(S916,
                    0)&lt;1),
            MAX('1D'!$D$16,
                POWER((ABS(K916)^2)/('1D'!$I$5*MAX(F916,
                            0.1)^2),
                    1/3)),
            IF(IFERROR(U916,
                    0)&gt;0,
                MAX('1D'!$D$16,
                    IFERROR(L916,
                        0)+((IFERROR(U916,
                                0))*'1D'!$D$18*IF((IFERROR(S916,
                                    0))&lt;1,
                            1,
                            -1))),
                IF(IFERROR(U916,
                        0)&lt;0,
                    IF(ABS((MAX('1D'!$D$16,
                                    POWER((ABS(K916)^2)/('1D'!$I$5*MAX(F916,
                                                0.1)^2),
                                        1/3)))-IFERROR(L916,
                                0))&gt;'1D'!$D$19,
                        MAX('1D'!$D$16,
                            IF((MAX('1D'!$D$16,
                                        POWER((ABS(K916)^2)/('1D'!$I$5*MAX(F916,
                                                    0.1)^2),
                                            1/3)))&gt;IFERROR(L916,
                                    0),
                                MIN((MAX('1D'!$D$16,
                                            POWER((ABS(K916)^2)/('1D'!$I$5*MAX(F916,
                                                        0.1)^2),
                                                1/3))),
                                    IFERROR(L916,
                                        0)+(MIN(ABS(IFERROR(U916,
                                                    0))*'1D'!$D$18,
                                            ABS((MAX('1D'!$D$16,
                                                        POWER((ABS(K916)^2)/('1D'!$I$5*MAX(F916,
                                                                    0.1)^2),
                                                            1/3)))-IFERROR(L916,
                                                    0))))),
                                MAX((MAX('1D'!$D$16,
                                            POWER((ABS(K916)^2)/('1D'!$I$5*MAX(F916,
                                                        0.1)^2),
                                                1/3))),
                                    IFERROR(L916,
                                        0)-(MIN(ABS(IFERROR(U916,
                                                    0))*'1D'!$D$18,
                                            ABS((MAX('1D'!$D$16,
                                                        POWER((ABS(K916)^2)/('1D'!$I$5*MAX(F916,
                                                                    0.1)^2),
                                                            1/3)))-IFERROR(L916,
                                                    0))))))),
                        MAX('1D'!$D$16,
                            POWER((ABS(K916)^2)/('1D'!$I$5*MAX(F916,
                                        0.1)^2),
                                1/3))),
                    MAX('1D'!$D$16,
                        IFERROR(L916,
                            0)))))))</f>
        <v>2.0411692021517887</v>
      </c>
      <c r="M916" s="5">
        <f t="shared" ca="1" si="196"/>
        <v>10.614079851189301</v>
      </c>
      <c r="N916" s="5">
        <f t="shared" ca="1" si="197"/>
        <v>1.1434704692804873</v>
      </c>
      <c r="O916" s="5">
        <f t="shared" ca="1" si="198"/>
        <v>4.8002276894771132</v>
      </c>
      <c r="P916" s="5">
        <f t="shared" ca="1" si="199"/>
        <v>634.15116920215178</v>
      </c>
      <c r="Q916" s="5">
        <f ca="1">P916+((ABS(K916)/MAX(((F916)+(G916)*(L916))*(L916),
            0.000001))^2)/(2*'1D'!$I$5)</f>
        <v>635.32559253909483</v>
      </c>
      <c r="R916" s="5">
        <f ca="1">((ABS(K916)*'1D'!$D$6)/(MAX(((F916)+(G916)*(L916))*(L916),
            0.000001)*MAX(((((F916)+(G916)*(L916))*(L916))/MAX((F916)+2*(L916)*SQRT(1+(G916)^2),
                    0.000001))^(2/3),
            0.000001)))^2</f>
        <v>4.3358367565141456E-3</v>
      </c>
      <c r="S916" s="5">
        <f ca="1">ABS(ABS(K916)/MAX(((F916)+(G916)*(L916))*(L916),
        0.000001))/SQRT('1D'!$I$5*MAX((((F916)+(G916)*(L916))*(L916))/MAX((F916)+2*(G916)*(L916),
            0.000001),
        0.000001))</f>
        <v>1.0727235886044055</v>
      </c>
      <c r="T916" s="5">
        <f ca="1">((F916)*(L916)^2)/2+(G916)*(L916)^3/3+(ABS(K916)^2)/('1D'!$I$5*MAX(((F916)+(G916)*(L916))*(L916),
        0.000001))</f>
        <v>35.763412605541333</v>
      </c>
      <c r="U916" s="5">
        <f ca="1">IF($A$2=0,
    0,
    IFERROR(Q915-(((R915+R916)/2)*J916)-(IF(O915&gt;O916,
                '1D'!$D$8*((O915^2-O916^2)/(2*'1D'!$I$5)),
                '1D'!$D$9*((O916^2-O915^2)/(2*'1D'!$I$5)))+('1D'!$D$10*(ABS(I916)/90)*(MAX(O915^2,
                        O916^2)/(2*'1D'!$I$5))))-Q916,
        0))</f>
        <v>-3.9474069734524164E-3</v>
      </c>
      <c r="V916" s="5">
        <f ca="1">IF($A$2=0,
    1,
    IF(IFERROR(V915,
            0)=0,
        0,
        IFERROR(IF(ROUND(S916,
                    3)=1,
                1,
                IF(AND(ABS(U916)&lt;'1D'!$D$19,
                        S916&gt;1),
                    1,
                    0)),
            0)))</f>
        <v>0</v>
      </c>
      <c r="W916" s="5">
        <f ca="1">IF($A$2=0,
    MAX(MAX('1D'!$D$16,
            MAX('1D'!$D$16,
                POWER((ABS(K916)^2)/('1D'!$I$5*MAX(F916,
                            0.1)^2),
                    1/3))),
        IFERROR(W1396,
            MAX(MAX('1D'!$D$16,
                    MAX('1D'!$D$16,
                        POWER((ABS(K916)^2)/('1D'!$I$5*MAX(F916,
                                    0.1)^2),
                            1/3))),
                ($L$2)-E1396))),
    IF(IFERROR(AG917,
            0)=0,
        MAX(MAX('1D'!$D$16,
                MAX('1D'!$D$16,
                    POWER((ABS(K916)^2)/('1D'!$I$5*MAX(F916,
                                0.1)^2),
                        1/3))),
            IFERROR(W1396,
                MAX(MAX('1D'!$D$16,
                        MAX('1D'!$D$16,
                            POWER((ABS(K916)^2)/('1D'!$I$5*MAX(F916,
                                        0.1)^2),
                                1/3))),
                    ($L$2)-E1396))),
        IF(IFERROR(W916,
                0)=0,
            MAX(MAX('1D'!$D$16,
                    MAX('1D'!$D$16,
                        POWER((ABS(K916)^2)/('1D'!$I$5*MAX(F916,
                                    0.1)^2),
                            1/3))),
                IFERROR(W1396,
                    MAX(MAX('1D'!$D$16,
                            MAX('1D'!$D$16,
                                POWER((ABS(K916)^2)/('1D'!$I$5*MAX(F916,
                                            0.1)^2),
                                    1/3))),
                        ($L$2)-E1396))),
            IF(OR(IFERROR(AD916,
                        0)&gt;=1,
                    IFERROR(AD917,
                        0)&gt;=1),
                MAX('1D'!$D$16,
                    MAX('1D'!$D$16,
                        POWER((ABS(K916)^2)/('1D'!$I$5*MAX(F916,
                                    0.1)^2),
                            1/3))),
                IF(ABS(IFERROR(AF916,
                            0))&lt;'1D'!$D$19,
                    MAX(MAX('1D'!$D$16,
                            MAX('1D'!$D$16,
                                POWER((ABS(K916)^2)/('1D'!$I$5*MAX(F916,
                                            0.1)^2),
                                    1/3))),
                        IFERROR(W916,
                            0)),
                    MAX(MAX('1D'!$D$16,
                            MAX('1D'!$D$16,
                                POWER((ABS(K916)^2)/('1D'!$I$5*MAX(F916,
                                            0.1)^2),
                                    1/3))),
                        (IFERROR(W916,
                                0))+((IFERROR(AF916,
                                    0))*'1D'!$D$18)))))))</f>
        <v>2.1389677043987478</v>
      </c>
      <c r="X916" s="5">
        <f t="shared" ca="1" si="200"/>
        <v>11.122632062873489</v>
      </c>
      <c r="Y916" s="5">
        <f t="shared" ca="1" si="201"/>
        <v>1.1735290000551568</v>
      </c>
      <c r="Z916" s="5">
        <f t="shared" ca="1" si="202"/>
        <v>4.5807502857230418</v>
      </c>
      <c r="AA916" s="5">
        <f t="shared" ca="1" si="203"/>
        <v>634.24896770439875</v>
      </c>
      <c r="AB916" s="5">
        <f ca="1">AA916+((ABS(K916)/MAX(((F916)+(G916)*(W916))*(W916),
            0.000001))^2)/(2*'1D'!$I$5)</f>
        <v>635.31845155659812</v>
      </c>
      <c r="AC916" s="5">
        <f ca="1">((ABS(K916)*'1D'!$D$6)/(MAX(((F916)+(G916)*(W916))*(W916),
            0.000001)*MAX(((((F916)+(G916)*(W916))*(W916))/MAX((F916)+2*(W916)*SQRT(1+(G916)^2),
                    0.000001))^(2/3),
            0.000001)))^2</f>
        <v>3.8141460404132466E-3</v>
      </c>
      <c r="AD916" s="5">
        <f ca="1">ABS(ABS(K916)/MAX(((F916)+(G916)*(W916))*(W916),
        0.000001))/SQRT('1D'!$I$5*MAX((((F916)+(G916)*(W916))*(W916))/MAX((F916)+2*(G916)*(W916),
            0.000001),
        0.000001))</f>
        <v>1.0000000000000004</v>
      </c>
      <c r="AE916" s="5">
        <f ca="1">((F916)*(W916)^2)/2+(G916)*(W916)^3/3+(ABS(K916)^2)/('1D'!$I$5*MAX(((F916)+(G916)*(W916))*(W916),
        0.000001))</f>
        <v>35.686426155594638</v>
      </c>
      <c r="AF916" s="5">
        <f ca="1">IF($A$2=0,
    0,
    IFERROR(AB917+(((AC916+AC917)/2)*J917)+(IF(Z916&gt;Z917,
                '1D'!$D$8*((Z916^2-Z917^2)/(2*'1D'!$I$5)),
                '1D'!$D$9*((Z917^2-Z916^2)/(2*'1D'!$I$5)))+('1D'!$D$10*(ABS(I917)/90)*(MAX(Z916^2,
                        Z917^2)/(2*'1D'!$I$5))))-AB916,
        0))</f>
        <v>3.4157470064428708E-3</v>
      </c>
      <c r="AG916" s="5">
        <f ca="1">IF($A$2=0,
    1,
    IF(IFERROR(AG917,
            0)=0,
        0,
        IFERROR(IF(OR(ROUND(AD916,
                        3)&gt;=1,
                    AND(ABS(AF916)&lt;'1D'!$D$19,
                        AD916&lt;1)),
                1,
                0),
            0)))</f>
        <v>1</v>
      </c>
      <c r="AH916" s="5">
        <f ca="1">IFERROR(IF('1D'!V32="Supercritical",
        MAX('1D'!$D$16,
            IFERROR(L916,
                MAX('1D'!$D$16,
                    POWER((ABS(K916)^2)/('1D'!$I$5*MAX(F916,
                                0.1)^2),
                        1/3)))),
        IF('1D'!V32="Subcritical",
            MAX('1D'!$D$16,
                IFERROR(W916,
                    MAX('1D'!$D$16,
                        POWER((ABS(K916)^2)/('1D'!$I$5*MAX(F916,
                                    0.1)^2),
                            1/3)))),
            IF(IFERROR(T916,
                    -1E+99)&gt;=IFERROR(AE916,
                    -1E+99),
                MAX('1D'!$D$16,
                    IFERROR(L916,
                        MAX('1D'!$D$16,
                            POWER((ABS(K916)^2)/('1D'!$I$5*MAX(F916,
                                        0.1)^2),
                                1/3)))),
                MAX('1D'!$D$16,
                    IFERROR(W916,
                        MAX('1D'!$D$16,
                            POWER((ABS(K916)^2)/('1D'!$I$5*MAX(F916,
                                        0.1)^2),
                                1/3))))))),
    MAX('1D'!$D$16,
        POWER((ABS(K916)^2)/('1D'!$I$5*MAX(F916,
                    0.1)^2),
            1/3)))</f>
        <v>2.0411692021517887</v>
      </c>
      <c r="AI916" s="5">
        <f t="shared" ca="1" si="204"/>
        <v>634.15116920215178</v>
      </c>
      <c r="AJ916" s="5">
        <f ca="1">AI916+((ABS(K916)/MAX(((F916)+(G916)*(AH916))*(AH916),
            0.000001))^2)/(2*'1D'!$I$5)</f>
        <v>635.32559253909483</v>
      </c>
      <c r="AM916">
        <v>0</v>
      </c>
      <c r="AN916">
        <v>0</v>
      </c>
      <c r="AO916" s="5">
        <f t="shared" si="205"/>
        <v>0</v>
      </c>
      <c r="AP916" s="5">
        <f t="shared" si="209"/>
        <v>0</v>
      </c>
      <c r="AQ916" s="5">
        <f ca="1">ABS(ABS(K916)/MAX(((F916)+(G916)*(AH916))*(AH916),
        0.000001))/SQRT('1D'!$I$5*MAX((((F916)+(G916)*(AH916))*(AH916))/MAX((F916)+2*(G916)*(AH916),
            0.000001),
        0.000001))</f>
        <v>1.0727235886044055</v>
      </c>
      <c r="AR916" s="5" t="str">
        <f t="shared" ca="1" si="206"/>
        <v>Supercritical</v>
      </c>
      <c r="AS916" s="5">
        <f ca="1">((ABS(K916)*'1D'!$D$6)/(MAX(((F916)+(G916)*(AH916))*(AH916),
            0.000001)*MAX(((((F916)+(G916)*(AH916))*(AH916))/MAX((F916)+2*(AH916)*SQRT(1+(G916)^2),
                    0.000001))^(2/3),
            0.000001)))^2</f>
        <v>4.3358367565141456E-3</v>
      </c>
    </row>
    <row r="917" spans="1:45" x14ac:dyDescent="0.35">
      <c r="A917">
        <v>908</v>
      </c>
      <c r="B917">
        <v>906.995</v>
      </c>
      <c r="C917">
        <v>616085.223</v>
      </c>
      <c r="D917">
        <v>3097099.9739999999</v>
      </c>
      <c r="E917">
        <v>632.10950000000003</v>
      </c>
      <c r="F917">
        <v>5.2</v>
      </c>
      <c r="G917">
        <v>0</v>
      </c>
      <c r="H917" t="s">
        <v>176</v>
      </c>
      <c r="I917">
        <v>5.7000000000000002E-2</v>
      </c>
      <c r="J917" s="5">
        <f t="shared" si="207"/>
        <v>1</v>
      </c>
      <c r="K917" s="5">
        <f t="shared" ca="1" si="208"/>
        <v>50.95</v>
      </c>
      <c r="L917" s="5">
        <f ca="1">IF($A$2=0,
    IFERROR(L916,
        MAX('1D'!$D$16,
            POWER((ABS(K917)^2)/('1D'!$I$5*MAX(F917,
                        0.1)^2),
                1/3))),
    IF(IFERROR(V916,
            0)=0,
        IFERROR(L916,
            MAX('1D'!$D$16,
                POWER((ABS(K917)^2)/('1D'!$I$5*MAX(F917,
                            0.1)^2),
                    1/3))),
        IF(OR(IFERROR(L917,
                    0)=0,
                IFERROR(S916,
                    0)&lt;1,
                IFERROR(S917,
                    0)&lt;1),
            MAX('1D'!$D$16,
                POWER((ABS(K917)^2)/('1D'!$I$5*MAX(F917,
                            0.1)^2),
                    1/3)),
            IF(IFERROR(U917,
                    0)&gt;0,
                MAX('1D'!$D$16,
                    IFERROR(L917,
                        0)+((IFERROR(U917,
                                0))*'1D'!$D$18*IF((IFERROR(S917,
                                    0))&lt;1,
                            1,
                            -1))),
                IF(IFERROR(U917,
                        0)&lt;0,
                    IF(ABS((MAX('1D'!$D$16,
                                    POWER((ABS(K917)^2)/('1D'!$I$5*MAX(F917,
                                                0.1)^2),
                                        1/3)))-IFERROR(L917,
                                0))&gt;'1D'!$D$19,
                        MAX('1D'!$D$16,
                            IF((MAX('1D'!$D$16,
                                        POWER((ABS(K917)^2)/('1D'!$I$5*MAX(F917,
                                                    0.1)^2),
                                            1/3)))&gt;IFERROR(L917,
                                    0),
                                MIN((MAX('1D'!$D$16,
                                            POWER((ABS(K917)^2)/('1D'!$I$5*MAX(F917,
                                                        0.1)^2),
                                                1/3))),
                                    IFERROR(L917,
                                        0)+(MIN(ABS(IFERROR(U917,
                                                    0))*'1D'!$D$18,
                                            ABS((MAX('1D'!$D$16,
                                                        POWER((ABS(K917)^2)/('1D'!$I$5*MAX(F917,
                                                                    0.1)^2),
                                                            1/3)))-IFERROR(L917,
                                                    0))))),
                                MAX((MAX('1D'!$D$16,
                                            POWER((ABS(K917)^2)/('1D'!$I$5*MAX(F917,
                                                        0.1)^2),
                                                1/3))),
                                    IFERROR(L917,
                                        0)-(MIN(ABS(IFERROR(U917,
                                                    0))*'1D'!$D$18,
                                            ABS((MAX('1D'!$D$16,
                                                        POWER((ABS(K917)^2)/('1D'!$I$5*MAX(F917,
                                                                    0.1)^2),
                                                            1/3)))-IFERROR(L917,
                                                    0))))))),
                        MAX('1D'!$D$16,
                            POWER((ABS(K917)^2)/('1D'!$I$5*MAX(F917,
                                        0.1)^2),
                                1/3))),
                    MAX('1D'!$D$16,
                        IFERROR(L917,
                            0)))))))</f>
        <v>2.0411692021517887</v>
      </c>
      <c r="M917" s="5">
        <f t="shared" ca="1" si="196"/>
        <v>10.614079851189301</v>
      </c>
      <c r="N917" s="5">
        <f t="shared" ca="1" si="197"/>
        <v>1.1434704692804873</v>
      </c>
      <c r="O917" s="5">
        <f t="shared" ca="1" si="198"/>
        <v>4.8002276894771132</v>
      </c>
      <c r="P917" s="5">
        <f t="shared" ca="1" si="199"/>
        <v>634.15066920215179</v>
      </c>
      <c r="Q917" s="5">
        <f ca="1">P917+((ABS(K917)/MAX(((F917)+(G917)*(L917))*(L917),
            0.000001))^2)/(2*'1D'!$I$5)</f>
        <v>635.32509253909484</v>
      </c>
      <c r="R917" s="5">
        <f ca="1">((ABS(K917)*'1D'!$D$6)/(MAX(((F917)+(G917)*(L917))*(L917),
            0.000001)*MAX(((((F917)+(G917)*(L917))*(L917))/MAX((F917)+2*(L917)*SQRT(1+(G917)^2),
                    0.000001))^(2/3),
            0.000001)))^2</f>
        <v>4.3358367565141456E-3</v>
      </c>
      <c r="S917" s="5">
        <f ca="1">ABS(ABS(K917)/MAX(((F917)+(G917)*(L917))*(L917),
        0.000001))/SQRT('1D'!$I$5*MAX((((F917)+(G917)*(L917))*(L917))/MAX((F917)+2*(G917)*(L917),
            0.000001),
        0.000001))</f>
        <v>1.0727235886044055</v>
      </c>
      <c r="T917" s="5">
        <f ca="1">((F917)*(L917)^2)/2+(G917)*(L917)^3/3+(ABS(K917)^2)/('1D'!$I$5*MAX(((F917)+(G917)*(L917))*(L917),
        0.000001))</f>
        <v>35.763412605541333</v>
      </c>
      <c r="U917" s="5">
        <f ca="1">IF($A$2=0,
    0,
    IFERROR(Q916-(((R916+R917)/2)*J917)-(IF(O916&gt;O917,
                '1D'!$D$8*((O916^2-O917^2)/(2*'1D'!$I$5)),
                '1D'!$D$9*((O917^2-O916^2)/(2*'1D'!$I$5)))+('1D'!$D$10*(ABS(I917)/90)*(MAX(O916^2,
                        O917^2)/(2*'1D'!$I$5))))-Q917,
        0))</f>
        <v>-3.9474069734524164E-3</v>
      </c>
      <c r="V917" s="5">
        <f ca="1">IF($A$2=0,
    1,
    IF(IFERROR(V916,
            0)=0,
        0,
        IFERROR(IF(ROUND(S917,
                    3)=1,
                1,
                IF(AND(ABS(U917)&lt;'1D'!$D$19,
                        S917&gt;1),
                    1,
                    0)),
            0)))</f>
        <v>0</v>
      </c>
      <c r="W917" s="5">
        <f ca="1">IF($A$2=0,
    MAX(MAX('1D'!$D$16,
            MAX('1D'!$D$16,
                POWER((ABS(K917)^2)/('1D'!$I$5*MAX(F917,
                            0.1)^2),
                    1/3))),
        IFERROR(W1396,
            MAX(MAX('1D'!$D$16,
                    MAX('1D'!$D$16,
                        POWER((ABS(K917)^2)/('1D'!$I$5*MAX(F917,
                                    0.1)^2),
                            1/3))),
                ($L$2)-E1396))),
    IF(IFERROR(AG918,
            0)=0,
        MAX(MAX('1D'!$D$16,
                MAX('1D'!$D$16,
                    POWER((ABS(K917)^2)/('1D'!$I$5*MAX(F917,
                                0.1)^2),
                        1/3))),
            IFERROR(W1396,
                MAX(MAX('1D'!$D$16,
                        MAX('1D'!$D$16,
                            POWER((ABS(K917)^2)/('1D'!$I$5*MAX(F917,
                                        0.1)^2),
                                1/3))),
                    ($L$2)-E1396))),
        IF(IFERROR(W917,
                0)=0,
            MAX(MAX('1D'!$D$16,
                    MAX('1D'!$D$16,
                        POWER((ABS(K917)^2)/('1D'!$I$5*MAX(F917,
                                    0.1)^2),
                            1/3))),
                IFERROR(W1396,
                    MAX(MAX('1D'!$D$16,
                            MAX('1D'!$D$16,
                                POWER((ABS(K917)^2)/('1D'!$I$5*MAX(F917,
                                            0.1)^2),
                                    1/3))),
                        ($L$2)-E1396))),
            IF(OR(IFERROR(AD917,
                        0)&gt;=1,
                    IFERROR(AD918,
                        0)&gt;=1),
                MAX('1D'!$D$16,
                    MAX('1D'!$D$16,
                        POWER((ABS(K917)^2)/('1D'!$I$5*MAX(F917,
                                    0.1)^2),
                            1/3))),
                IF(ABS(IFERROR(AF917,
                            0))&lt;'1D'!$D$19,
                    MAX(MAX('1D'!$D$16,
                            MAX('1D'!$D$16,
                                POWER((ABS(K917)^2)/('1D'!$I$5*MAX(F917,
                                            0.1)^2),
                                    1/3))),
                        IFERROR(W917,
                            0)),
                    MAX(MAX('1D'!$D$16,
                            MAX('1D'!$D$16,
                                POWER((ABS(K917)^2)/('1D'!$I$5*MAX(F917,
                                            0.1)^2),
                                    1/3))),
                        (IFERROR(W917,
                                0))+((IFERROR(AF917,
                                    0))*'1D'!$D$18)))))))</f>
        <v>2.1389677043987478</v>
      </c>
      <c r="X917" s="5">
        <f t="shared" ca="1" si="200"/>
        <v>11.122632062873489</v>
      </c>
      <c r="Y917" s="5">
        <f t="shared" ca="1" si="201"/>
        <v>1.1735290000551568</v>
      </c>
      <c r="Z917" s="5">
        <f t="shared" ca="1" si="202"/>
        <v>4.5807502857230418</v>
      </c>
      <c r="AA917" s="5">
        <f t="shared" ca="1" si="203"/>
        <v>634.24846770439876</v>
      </c>
      <c r="AB917" s="5">
        <f ca="1">AA917+((ABS(K917)/MAX(((F917)+(G917)*(W917))*(W917),
            0.000001))^2)/(2*'1D'!$I$5)</f>
        <v>635.31795155659813</v>
      </c>
      <c r="AC917" s="5">
        <f ca="1">((ABS(K917)*'1D'!$D$6)/(MAX(((F917)+(G917)*(W917))*(W917),
            0.000001)*MAX(((((F917)+(G917)*(W917))*(W917))/MAX((F917)+2*(W917)*SQRT(1+(G917)^2),
                    0.000001))^(2/3),
            0.000001)))^2</f>
        <v>3.8141460404132466E-3</v>
      </c>
      <c r="AD917" s="5">
        <f ca="1">ABS(ABS(K917)/MAX(((F917)+(G917)*(W917))*(W917),
        0.000001))/SQRT('1D'!$I$5*MAX((((F917)+(G917)*(W917))*(W917))/MAX((F917)+2*(G917)*(W917),
            0.000001),
        0.000001))</f>
        <v>1.0000000000000004</v>
      </c>
      <c r="AE917" s="5">
        <f ca="1">((F917)*(W917)^2)/2+(G917)*(W917)^3/3+(ABS(K917)^2)/('1D'!$I$5*MAX(((F917)+(G917)*(W917))*(W917),
        0.000001))</f>
        <v>35.686426155594638</v>
      </c>
      <c r="AF917" s="5">
        <f ca="1">IF($A$2=0,
    0,
    IFERROR(AB918+(((AC917+AC918)/2)*J918)+(IF(Z917&gt;Z918,
                '1D'!$D$8*((Z917^2-Z918^2)/(2*'1D'!$I$5)),
                '1D'!$D$9*((Z918^2-Z917^2)/(2*'1D'!$I$5)))+('1D'!$D$10*(ABS(I918)/90)*(MAX(Z917^2,
                        Z918^2)/(2*'1D'!$I$5))))-AB917,
        0))</f>
        <v>3.3177109866073806E-3</v>
      </c>
      <c r="AG917" s="5">
        <f ca="1">IF($A$2=0,
    1,
    IF(IFERROR(AG918,
            0)=0,
        0,
        IFERROR(IF(OR(ROUND(AD917,
                        3)&gt;=1,
                    AND(ABS(AF917)&lt;'1D'!$D$19,
                        AD917&lt;1)),
                1,
                0),
            0)))</f>
        <v>1</v>
      </c>
      <c r="AH917" s="5">
        <f ca="1">IFERROR(IF('1D'!V32="Supercritical",
        MAX('1D'!$D$16,
            IFERROR(L917,
                MAX('1D'!$D$16,
                    POWER((ABS(K917)^2)/('1D'!$I$5*MAX(F917,
                                0.1)^2),
                        1/3)))),
        IF('1D'!V32="Subcritical",
            MAX('1D'!$D$16,
                IFERROR(W917,
                    MAX('1D'!$D$16,
                        POWER((ABS(K917)^2)/('1D'!$I$5*MAX(F917,
                                    0.1)^2),
                            1/3)))),
            IF(IFERROR(T917,
                    -1E+99)&gt;=IFERROR(AE917,
                    -1E+99),
                MAX('1D'!$D$16,
                    IFERROR(L917,
                        MAX('1D'!$D$16,
                            POWER((ABS(K917)^2)/('1D'!$I$5*MAX(F917,
                                        0.1)^2),
                                1/3)))),
                MAX('1D'!$D$16,
                    IFERROR(W917,
                        MAX('1D'!$D$16,
                            POWER((ABS(K917)^2)/('1D'!$I$5*MAX(F917,
                                        0.1)^2),
                                1/3))))))),
    MAX('1D'!$D$16,
        POWER((ABS(K917)^2)/('1D'!$I$5*MAX(F917,
                    0.1)^2),
            1/3)))</f>
        <v>2.0411692021517887</v>
      </c>
      <c r="AI917" s="5">
        <f t="shared" ca="1" si="204"/>
        <v>634.15066920215179</v>
      </c>
      <c r="AJ917" s="5">
        <f ca="1">AI917+((ABS(K917)/MAX(((F917)+(G917)*(AH917))*(AH917),
            0.000001))^2)/(2*'1D'!$I$5)</f>
        <v>635.32509253909484</v>
      </c>
      <c r="AM917">
        <v>0</v>
      </c>
      <c r="AN917">
        <v>0</v>
      </c>
      <c r="AO917" s="5">
        <f t="shared" si="205"/>
        <v>0</v>
      </c>
      <c r="AP917" s="5">
        <f t="shared" si="209"/>
        <v>0</v>
      </c>
      <c r="AQ917" s="5">
        <f ca="1">ABS(ABS(K917)/MAX(((F917)+(G917)*(AH917))*(AH917),
        0.000001))/SQRT('1D'!$I$5*MAX((((F917)+(G917)*(AH917))*(AH917))/MAX((F917)+2*(G917)*(AH917),
            0.000001),
        0.000001))</f>
        <v>1.0727235886044055</v>
      </c>
      <c r="AR917" s="5" t="str">
        <f t="shared" ca="1" si="206"/>
        <v>Supercritical</v>
      </c>
      <c r="AS917" s="5">
        <f ca="1">((ABS(K917)*'1D'!$D$6)/(MAX(((F917)+(G917)*(AH917))*(AH917),
            0.000001)*MAX(((((F917)+(G917)*(AH917))*(AH917))/MAX((F917)+2*(AH917)*SQRT(1+(G917)^2),
                    0.000001))^(2/3),
            0.000001)))^2</f>
        <v>4.3358367565141456E-3</v>
      </c>
    </row>
    <row r="918" spans="1:45" x14ac:dyDescent="0.35">
      <c r="A918">
        <v>909</v>
      </c>
      <c r="B918">
        <v>907.995</v>
      </c>
      <c r="C918">
        <v>616085.18099999998</v>
      </c>
      <c r="D918">
        <v>3097098.9750000001</v>
      </c>
      <c r="E918">
        <v>632.10900000000004</v>
      </c>
      <c r="F918">
        <v>5.2</v>
      </c>
      <c r="G918">
        <v>0</v>
      </c>
      <c r="H918" t="s">
        <v>176</v>
      </c>
      <c r="I918">
        <v>2E-3</v>
      </c>
      <c r="J918" s="5">
        <f t="shared" si="207"/>
        <v>1</v>
      </c>
      <c r="K918" s="5">
        <f t="shared" ca="1" si="208"/>
        <v>50.95</v>
      </c>
      <c r="L918" s="5">
        <f ca="1">IF($A$2=0,
    IFERROR(L917,
        MAX('1D'!$D$16,
            POWER((ABS(K918)^2)/('1D'!$I$5*MAX(F918,
                        0.1)^2),
                1/3))),
    IF(IFERROR(V917,
            0)=0,
        IFERROR(L917,
            MAX('1D'!$D$16,
                POWER((ABS(K918)^2)/('1D'!$I$5*MAX(F918,
                            0.1)^2),
                    1/3))),
        IF(OR(IFERROR(L918,
                    0)=0,
                IFERROR(S917,
                    0)&lt;1,
                IFERROR(S918,
                    0)&lt;1),
            MAX('1D'!$D$16,
                POWER((ABS(K918)^2)/('1D'!$I$5*MAX(F918,
                            0.1)^2),
                    1/3)),
            IF(IFERROR(U918,
                    0)&gt;0,
                MAX('1D'!$D$16,
                    IFERROR(L918,
                        0)+((IFERROR(U918,
                                0))*'1D'!$D$18*IF((IFERROR(S918,
                                    0))&lt;1,
                            1,
                            -1))),
                IF(IFERROR(U918,
                        0)&lt;0,
                    IF(ABS((MAX('1D'!$D$16,
                                    POWER((ABS(K918)^2)/('1D'!$I$5*MAX(F918,
                                                0.1)^2),
                                        1/3)))-IFERROR(L918,
                                0))&gt;'1D'!$D$19,
                        MAX('1D'!$D$16,
                            IF((MAX('1D'!$D$16,
                                        POWER((ABS(K918)^2)/('1D'!$I$5*MAX(F918,
                                                    0.1)^2),
                                            1/3)))&gt;IFERROR(L918,
                                    0),
                                MIN((MAX('1D'!$D$16,
                                            POWER((ABS(K918)^2)/('1D'!$I$5*MAX(F918,
                                                        0.1)^2),
                                                1/3))),
                                    IFERROR(L918,
                                        0)+(MIN(ABS(IFERROR(U918,
                                                    0))*'1D'!$D$18,
                                            ABS((MAX('1D'!$D$16,
                                                        POWER((ABS(K918)^2)/('1D'!$I$5*MAX(F918,
                                                                    0.1)^2),
                                                            1/3)))-IFERROR(L918,
                                                    0))))),
                                MAX((MAX('1D'!$D$16,
                                            POWER((ABS(K918)^2)/('1D'!$I$5*MAX(F918,
                                                        0.1)^2),
                                                1/3))),
                                    IFERROR(L918,
                                        0)-(MIN(ABS(IFERROR(U918,
                                                    0))*'1D'!$D$18,
                                            ABS((MAX('1D'!$D$16,
                                                        POWER((ABS(K918)^2)/('1D'!$I$5*MAX(F918,
                                                                    0.1)^2),
                                                            1/3)))-IFERROR(L918,
                                                    0))))))),
                        MAX('1D'!$D$16,
                            POWER((ABS(K918)^2)/('1D'!$I$5*MAX(F918,
                                        0.1)^2),
                                1/3))),
                    MAX('1D'!$D$16,
                        IFERROR(L918,
                            0)))))))</f>
        <v>2.0411692021517887</v>
      </c>
      <c r="M918" s="5">
        <f t="shared" ca="1" si="196"/>
        <v>10.614079851189301</v>
      </c>
      <c r="N918" s="5">
        <f t="shared" ca="1" si="197"/>
        <v>1.1434704692804873</v>
      </c>
      <c r="O918" s="5">
        <f t="shared" ca="1" si="198"/>
        <v>4.8002276894771132</v>
      </c>
      <c r="P918" s="5">
        <f t="shared" ca="1" si="199"/>
        <v>634.1501692021518</v>
      </c>
      <c r="Q918" s="5">
        <f ca="1">P918+((ABS(K918)/MAX(((F918)+(G918)*(L918))*(L918),
            0.000001))^2)/(2*'1D'!$I$5)</f>
        <v>635.32459253909485</v>
      </c>
      <c r="R918" s="5">
        <f ca="1">((ABS(K918)*'1D'!$D$6)/(MAX(((F918)+(G918)*(L918))*(L918),
            0.000001)*MAX(((((F918)+(G918)*(L918))*(L918))/MAX((F918)+2*(L918)*SQRT(1+(G918)^2),
                    0.000001))^(2/3),
            0.000001)))^2</f>
        <v>4.3358367565141456E-3</v>
      </c>
      <c r="S918" s="5">
        <f ca="1">ABS(ABS(K918)/MAX(((F918)+(G918)*(L918))*(L918),
        0.000001))/SQRT('1D'!$I$5*MAX((((F918)+(G918)*(L918))*(L918))/MAX((F918)+2*(G918)*(L918),
            0.000001),
        0.000001))</f>
        <v>1.0727235886044055</v>
      </c>
      <c r="T918" s="5">
        <f ca="1">((F918)*(L918)^2)/2+(G918)*(L918)^3/3+(ABS(K918)^2)/('1D'!$I$5*MAX(((F918)+(G918)*(L918))*(L918),
        0.000001))</f>
        <v>35.763412605541333</v>
      </c>
      <c r="U918" s="5">
        <f ca="1">IF($A$2=0,
    0,
    IFERROR(Q917-(((R917+R918)/2)*J918)-(IF(O917&gt;O918,
                '1D'!$D$8*((O917^2-O918^2)/(2*'1D'!$I$5)),
                '1D'!$D$9*((O918^2-O917^2)/(2*'1D'!$I$5)))+('1D'!$D$10*(ABS(I918)/90)*(MAX(O917^2,
                        O918^2)/(2*'1D'!$I$5))))-Q918,
        0))</f>
        <v>-3.8397515008909977E-3</v>
      </c>
      <c r="V918" s="5">
        <f ca="1">IF($A$2=0,
    1,
    IF(IFERROR(V917,
            0)=0,
        0,
        IFERROR(IF(ROUND(S918,
                    3)=1,
                1,
                IF(AND(ABS(U918)&lt;'1D'!$D$19,
                        S918&gt;1),
                    1,
                    0)),
            0)))</f>
        <v>0</v>
      </c>
      <c r="W918" s="5">
        <f ca="1">IF($A$2=0,
    MAX(MAX('1D'!$D$16,
            MAX('1D'!$D$16,
                POWER((ABS(K918)^2)/('1D'!$I$5*MAX(F918,
                            0.1)^2),
                    1/3))),
        IFERROR(W1396,
            MAX(MAX('1D'!$D$16,
                    MAX('1D'!$D$16,
                        POWER((ABS(K918)^2)/('1D'!$I$5*MAX(F918,
                                    0.1)^2),
                            1/3))),
                ($L$2)-E1396))),
    IF(IFERROR(AG919,
            0)=0,
        MAX(MAX('1D'!$D$16,
                MAX('1D'!$D$16,
                    POWER((ABS(K918)^2)/('1D'!$I$5*MAX(F918,
                                0.1)^2),
                        1/3))),
            IFERROR(W1396,
                MAX(MAX('1D'!$D$16,
                        MAX('1D'!$D$16,
                            POWER((ABS(K918)^2)/('1D'!$I$5*MAX(F918,
                                        0.1)^2),
                                1/3))),
                    ($L$2)-E1396))),
        IF(IFERROR(W918,
                0)=0,
            MAX(MAX('1D'!$D$16,
                    MAX('1D'!$D$16,
                        POWER((ABS(K918)^2)/('1D'!$I$5*MAX(F918,
                                    0.1)^2),
                            1/3))),
                IFERROR(W1396,
                    MAX(MAX('1D'!$D$16,
                            MAX('1D'!$D$16,
                                POWER((ABS(K918)^2)/('1D'!$I$5*MAX(F918,
                                            0.1)^2),
                                    1/3))),
                        ($L$2)-E1396))),
            IF(OR(IFERROR(AD918,
                        0)&gt;=1,
                    IFERROR(AD919,
                        0)&gt;=1),
                MAX('1D'!$D$16,
                    MAX('1D'!$D$16,
                        POWER((ABS(K918)^2)/('1D'!$I$5*MAX(F918,
                                    0.1)^2),
                            1/3))),
                IF(ABS(IFERROR(AF918,
                            0))&lt;'1D'!$D$19,
                    MAX(MAX('1D'!$D$16,
                            MAX('1D'!$D$16,
                                POWER((ABS(K918)^2)/('1D'!$I$5*MAX(F918,
                                            0.1)^2),
                                    1/3))),
                        IFERROR(W918,
                            0)),
                    MAX(MAX('1D'!$D$16,
                            MAX('1D'!$D$16,
                                POWER((ABS(K918)^2)/('1D'!$I$5*MAX(F918,
                                            0.1)^2),
                                    1/3))),
                        (IFERROR(W918,
                                0))+((IFERROR(AF918,
                                    0))*'1D'!$D$18)))))))</f>
        <v>2.1389677043987478</v>
      </c>
      <c r="X918" s="5">
        <f t="shared" ca="1" si="200"/>
        <v>11.122632062873489</v>
      </c>
      <c r="Y918" s="5">
        <f t="shared" ca="1" si="201"/>
        <v>1.1735290000551568</v>
      </c>
      <c r="Z918" s="5">
        <f t="shared" ca="1" si="202"/>
        <v>4.5807502857230418</v>
      </c>
      <c r="AA918" s="5">
        <f t="shared" ca="1" si="203"/>
        <v>634.24796770439877</v>
      </c>
      <c r="AB918" s="5">
        <f ca="1">AA918+((ABS(K918)/MAX(((F918)+(G918)*(W918))*(W918),
            0.000001))^2)/(2*'1D'!$I$5)</f>
        <v>635.31745155659814</v>
      </c>
      <c r="AC918" s="5">
        <f ca="1">((ABS(K918)*'1D'!$D$6)/(MAX(((F918)+(G918)*(W918))*(W918),
            0.000001)*MAX(((((F918)+(G918)*(W918))*(W918))/MAX((F918)+2*(W918)*SQRT(1+(G918)^2),
                    0.000001))^(2/3),
            0.000001)))^2</f>
        <v>3.8141460404132466E-3</v>
      </c>
      <c r="AD918" s="5">
        <f ca="1">ABS(ABS(K918)/MAX(((F918)+(G918)*(W918))*(W918),
        0.000001))/SQRT('1D'!$I$5*MAX((((F918)+(G918)*(W918))*(W918))/MAX((F918)+2*(G918)*(W918),
            0.000001),
        0.000001))</f>
        <v>1.0000000000000004</v>
      </c>
      <c r="AE918" s="5">
        <f ca="1">((F918)*(W918)^2)/2+(G918)*(W918)^3/3+(ABS(K918)^2)/('1D'!$I$5*MAX(((F918)+(G918)*(W918))*(W918),
        0.000001))</f>
        <v>35.686426155594638</v>
      </c>
      <c r="AF918" s="5">
        <f ca="1">IF($A$2=0,
    0,
    IFERROR(AB919+(((AC918+AC919)/2)*J919)+(IF(Z918&gt;Z919,
                '1D'!$D$8*((Z918^2-Z919^2)/(2*'1D'!$I$5)),
                '1D'!$D$9*((Z919^2-Z918^2)/(2*'1D'!$I$5)))+('1D'!$D$10*(ABS(I919)/90)*(MAX(Z918^2,
                        Z919^2)/(2*'1D'!$I$5))))-AB918,
        0))</f>
        <v>3.3215251326055295E-3</v>
      </c>
      <c r="AG918" s="5">
        <f ca="1">IF($A$2=0,
    1,
    IF(IFERROR(AG919,
            0)=0,
        0,
        IFERROR(IF(OR(ROUND(AD918,
                        3)&gt;=1,
                    AND(ABS(AF918)&lt;'1D'!$D$19,
                        AD918&lt;1)),
                1,
                0),
            0)))</f>
        <v>1</v>
      </c>
      <c r="AH918" s="5">
        <f ca="1">IFERROR(IF('1D'!V32="Supercritical",
        MAX('1D'!$D$16,
            IFERROR(L918,
                MAX('1D'!$D$16,
                    POWER((ABS(K918)^2)/('1D'!$I$5*MAX(F918,
                                0.1)^2),
                        1/3)))),
        IF('1D'!V32="Subcritical",
            MAX('1D'!$D$16,
                IFERROR(W918,
                    MAX('1D'!$D$16,
                        POWER((ABS(K918)^2)/('1D'!$I$5*MAX(F918,
                                    0.1)^2),
                            1/3)))),
            IF(IFERROR(T918,
                    -1E+99)&gt;=IFERROR(AE918,
                    -1E+99),
                MAX('1D'!$D$16,
                    IFERROR(L918,
                        MAX('1D'!$D$16,
                            POWER((ABS(K918)^2)/('1D'!$I$5*MAX(F918,
                                        0.1)^2),
                                1/3)))),
                MAX('1D'!$D$16,
                    IFERROR(W918,
                        MAX('1D'!$D$16,
                            POWER((ABS(K918)^2)/('1D'!$I$5*MAX(F918,
                                        0.1)^2),
                                1/3))))))),
    MAX('1D'!$D$16,
        POWER((ABS(K918)^2)/('1D'!$I$5*MAX(F918,
                    0.1)^2),
            1/3)))</f>
        <v>2.0411692021517887</v>
      </c>
      <c r="AI918" s="5">
        <f t="shared" ca="1" si="204"/>
        <v>634.1501692021518</v>
      </c>
      <c r="AJ918" s="5">
        <f ca="1">AI918+((ABS(K918)/MAX(((F918)+(G918)*(AH918))*(AH918),
            0.000001))^2)/(2*'1D'!$I$5)</f>
        <v>635.32459253909485</v>
      </c>
      <c r="AM918">
        <v>0</v>
      </c>
      <c r="AN918">
        <v>0</v>
      </c>
      <c r="AO918" s="5">
        <f t="shared" si="205"/>
        <v>0</v>
      </c>
      <c r="AP918" s="5">
        <f t="shared" si="209"/>
        <v>0</v>
      </c>
      <c r="AQ918" s="5">
        <f ca="1">ABS(ABS(K918)/MAX(((F918)+(G918)*(AH918))*(AH918),
        0.000001))/SQRT('1D'!$I$5*MAX((((F918)+(G918)*(AH918))*(AH918))/MAX((F918)+2*(G918)*(AH918),
            0.000001),
        0.000001))</f>
        <v>1.0727235886044055</v>
      </c>
      <c r="AR918" s="5" t="str">
        <f t="shared" ca="1" si="206"/>
        <v>Supercritical</v>
      </c>
      <c r="AS918" s="5">
        <f ca="1">((ABS(K918)*'1D'!$D$6)/(MAX(((F918)+(G918)*(AH918))*(AH918),
            0.000001)*MAX(((((F918)+(G918)*(AH918))*(AH918))/MAX((F918)+2*(AH918)*SQRT(1+(G918)^2),
                    0.000001))^(2/3),
            0.000001)))^2</f>
        <v>4.3358367565141456E-3</v>
      </c>
    </row>
    <row r="919" spans="1:45" x14ac:dyDescent="0.35">
      <c r="A919">
        <v>910</v>
      </c>
      <c r="B919">
        <v>908.99599999999998</v>
      </c>
      <c r="C919">
        <v>616085.13899999997</v>
      </c>
      <c r="D919">
        <v>3097097.9750000001</v>
      </c>
      <c r="E919">
        <v>632.10850000000005</v>
      </c>
      <c r="F919">
        <v>5.2</v>
      </c>
      <c r="G919">
        <v>0</v>
      </c>
      <c r="H919" t="s">
        <v>176</v>
      </c>
      <c r="I919">
        <v>2E-3</v>
      </c>
      <c r="J919" s="5">
        <f t="shared" si="207"/>
        <v>1.0009999999999764</v>
      </c>
      <c r="K919" s="5">
        <f t="shared" ca="1" si="208"/>
        <v>50.95</v>
      </c>
      <c r="L919" s="5">
        <f ca="1">IF($A$2=0,
    IFERROR(L918,
        MAX('1D'!$D$16,
            POWER((ABS(K919)^2)/('1D'!$I$5*MAX(F919,
                        0.1)^2),
                1/3))),
    IF(IFERROR(V918,
            0)=0,
        IFERROR(L918,
            MAX('1D'!$D$16,
                POWER((ABS(K919)^2)/('1D'!$I$5*MAX(F919,
                            0.1)^2),
                    1/3))),
        IF(OR(IFERROR(L919,
                    0)=0,
                IFERROR(S918,
                    0)&lt;1,
                IFERROR(S919,
                    0)&lt;1),
            MAX('1D'!$D$16,
                POWER((ABS(K919)^2)/('1D'!$I$5*MAX(F919,
                            0.1)^2),
                    1/3)),
            IF(IFERROR(U919,
                    0)&gt;0,
                MAX('1D'!$D$16,
                    IFERROR(L919,
                        0)+((IFERROR(U919,
                                0))*'1D'!$D$18*IF((IFERROR(S919,
                                    0))&lt;1,
                            1,
                            -1))),
                IF(IFERROR(U919,
                        0)&lt;0,
                    IF(ABS((MAX('1D'!$D$16,
                                    POWER((ABS(K919)^2)/('1D'!$I$5*MAX(F919,
                                                0.1)^2),
                                        1/3)))-IFERROR(L919,
                                0))&gt;'1D'!$D$19,
                        MAX('1D'!$D$16,
                            IF((MAX('1D'!$D$16,
                                        POWER((ABS(K919)^2)/('1D'!$I$5*MAX(F919,
                                                    0.1)^2),
                                            1/3)))&gt;IFERROR(L919,
                                    0),
                                MIN((MAX('1D'!$D$16,
                                            POWER((ABS(K919)^2)/('1D'!$I$5*MAX(F919,
                                                        0.1)^2),
                                                1/3))),
                                    IFERROR(L919,
                                        0)+(MIN(ABS(IFERROR(U919,
                                                    0))*'1D'!$D$18,
                                            ABS((MAX('1D'!$D$16,
                                                        POWER((ABS(K919)^2)/('1D'!$I$5*MAX(F919,
                                                                    0.1)^2),
                                                            1/3)))-IFERROR(L919,
                                                    0))))),
                                MAX((MAX('1D'!$D$16,
                                            POWER((ABS(K919)^2)/('1D'!$I$5*MAX(F919,
                                                        0.1)^2),
                                                1/3))),
                                    IFERROR(L919,
                                        0)-(MIN(ABS(IFERROR(U919,
                                                    0))*'1D'!$D$18,
                                            ABS((MAX('1D'!$D$16,
                                                        POWER((ABS(K919)^2)/('1D'!$I$5*MAX(F919,
                                                                    0.1)^2),
                                                            1/3)))-IFERROR(L919,
                                                    0))))))),
                        MAX('1D'!$D$16,
                            POWER((ABS(K919)^2)/('1D'!$I$5*MAX(F919,
                                        0.1)^2),
                                1/3))),
                    MAX('1D'!$D$16,
                        IFERROR(L919,
                            0)))))))</f>
        <v>2.0411692021517887</v>
      </c>
      <c r="M919" s="5">
        <f t="shared" ca="1" si="196"/>
        <v>10.614079851189301</v>
      </c>
      <c r="N919" s="5">
        <f t="shared" ca="1" si="197"/>
        <v>1.1434704692804873</v>
      </c>
      <c r="O919" s="5">
        <f t="shared" ca="1" si="198"/>
        <v>4.8002276894771132</v>
      </c>
      <c r="P919" s="5">
        <f t="shared" ca="1" si="199"/>
        <v>634.14966920215181</v>
      </c>
      <c r="Q919" s="5">
        <f ca="1">P919+((ABS(K919)/MAX(((F919)+(G919)*(L919))*(L919),
            0.000001))^2)/(2*'1D'!$I$5)</f>
        <v>635.32409253909486</v>
      </c>
      <c r="R919" s="5">
        <f ca="1">((ABS(K919)*'1D'!$D$6)/(MAX(((F919)+(G919)*(L919))*(L919),
            0.000001)*MAX(((((F919)+(G919)*(L919))*(L919))/MAX((F919)+2*(L919)*SQRT(1+(G919)^2),
                    0.000001))^(2/3),
            0.000001)))^2</f>
        <v>4.3358367565141456E-3</v>
      </c>
      <c r="S919" s="5">
        <f ca="1">ABS(ABS(K919)/MAX(((F919)+(G919)*(L919))*(L919),
        0.000001))/SQRT('1D'!$I$5*MAX((((F919)+(G919)*(L919))*(L919))/MAX((F919)+2*(G919)*(L919),
            0.000001),
        0.000001))</f>
        <v>1.0727235886044055</v>
      </c>
      <c r="T919" s="5">
        <f ca="1">((F919)*(L919)^2)/2+(G919)*(L919)^3/3+(ABS(K919)^2)/('1D'!$I$5*MAX(((F919)+(G919)*(L919))*(L919),
        0.000001))</f>
        <v>35.763412605541333</v>
      </c>
      <c r="U919" s="5">
        <f ca="1">IF($A$2=0,
    0,
    IFERROR(Q918-(((R918+R919)/2)*J919)-(IF(O918&gt;O919,
                '1D'!$D$8*((O918^2-O919^2)/(2*'1D'!$I$5)),
                '1D'!$D$9*((O919^2-O918^2)/(2*'1D'!$I$5)))+('1D'!$D$10*(ABS(I919)/90)*(MAX(O918^2,
                        O919^2)/(2*'1D'!$I$5))))-Q919,
        0))</f>
        <v>-3.8440873377112439E-3</v>
      </c>
      <c r="V919" s="5">
        <f ca="1">IF($A$2=0,
    1,
    IF(IFERROR(V918,
            0)=0,
        0,
        IFERROR(IF(ROUND(S919,
                    3)=1,
                1,
                IF(AND(ABS(U919)&lt;'1D'!$D$19,
                        S919&gt;1),
                    1,
                    0)),
            0)))</f>
        <v>0</v>
      </c>
      <c r="W919" s="5">
        <f ca="1">IF($A$2=0,
    MAX(MAX('1D'!$D$16,
            MAX('1D'!$D$16,
                POWER((ABS(K919)^2)/('1D'!$I$5*MAX(F919,
                            0.1)^2),
                    1/3))),
        IFERROR(W1396,
            MAX(MAX('1D'!$D$16,
                    MAX('1D'!$D$16,
                        POWER((ABS(K919)^2)/('1D'!$I$5*MAX(F919,
                                    0.1)^2),
                            1/3))),
                ($L$2)-E1396))),
    IF(IFERROR(AG920,
            0)=0,
        MAX(MAX('1D'!$D$16,
                MAX('1D'!$D$16,
                    POWER((ABS(K919)^2)/('1D'!$I$5*MAX(F919,
                                0.1)^2),
                        1/3))),
            IFERROR(W1396,
                MAX(MAX('1D'!$D$16,
                        MAX('1D'!$D$16,
                            POWER((ABS(K919)^2)/('1D'!$I$5*MAX(F919,
                                        0.1)^2),
                                1/3))),
                    ($L$2)-E1396))),
        IF(IFERROR(W919,
                0)=0,
            MAX(MAX('1D'!$D$16,
                    MAX('1D'!$D$16,
                        POWER((ABS(K919)^2)/('1D'!$I$5*MAX(F919,
                                    0.1)^2),
                            1/3))),
                IFERROR(W1396,
                    MAX(MAX('1D'!$D$16,
                            MAX('1D'!$D$16,
                                POWER((ABS(K919)^2)/('1D'!$I$5*MAX(F919,
                                            0.1)^2),
                                    1/3))),
                        ($L$2)-E1396))),
            IF(OR(IFERROR(AD919,
                        0)&gt;=1,
                    IFERROR(AD920,
                        0)&gt;=1),
                MAX('1D'!$D$16,
                    MAX('1D'!$D$16,
                        POWER((ABS(K919)^2)/('1D'!$I$5*MAX(F919,
                                    0.1)^2),
                            1/3))),
                IF(ABS(IFERROR(AF919,
                            0))&lt;'1D'!$D$19,
                    MAX(MAX('1D'!$D$16,
                            MAX('1D'!$D$16,
                                POWER((ABS(K919)^2)/('1D'!$I$5*MAX(F919,
                                            0.1)^2),
                                    1/3))),
                        IFERROR(W919,
                            0)),
                    MAX(MAX('1D'!$D$16,
                            MAX('1D'!$D$16,
                                POWER((ABS(K919)^2)/('1D'!$I$5*MAX(F919,
                                            0.1)^2),
                                    1/3))),
                        (IFERROR(W919,
                                0))+((IFERROR(AF919,
                                    0))*'1D'!$D$18)))))))</f>
        <v>2.1389677043987478</v>
      </c>
      <c r="X919" s="5">
        <f t="shared" ca="1" si="200"/>
        <v>11.122632062873489</v>
      </c>
      <c r="Y919" s="5">
        <f t="shared" ca="1" si="201"/>
        <v>1.1735290000551568</v>
      </c>
      <c r="Z919" s="5">
        <f t="shared" ca="1" si="202"/>
        <v>4.5807502857230418</v>
      </c>
      <c r="AA919" s="5">
        <f t="shared" ca="1" si="203"/>
        <v>634.24746770439879</v>
      </c>
      <c r="AB919" s="5">
        <f ca="1">AA919+((ABS(K919)/MAX(((F919)+(G919)*(W919))*(W919),
            0.000001))^2)/(2*'1D'!$I$5)</f>
        <v>635.31695155659816</v>
      </c>
      <c r="AC919" s="5">
        <f ca="1">((ABS(K919)*'1D'!$D$6)/(MAX(((F919)+(G919)*(W919))*(W919),
            0.000001)*MAX(((((F919)+(G919)*(W919))*(W919))/MAX((F919)+2*(W919)*SQRT(1+(G919)^2),
                    0.000001))^(2/3),
            0.000001)))^2</f>
        <v>3.8141460404132466E-3</v>
      </c>
      <c r="AD919" s="5">
        <f ca="1">ABS(ABS(K919)/MAX(((F919)+(G919)*(W919))*(W919),
        0.000001))/SQRT('1D'!$I$5*MAX((((F919)+(G919)*(W919))*(W919))/MAX((F919)+2*(G919)*(W919),
            0.000001),
        0.000001))</f>
        <v>1.0000000000000004</v>
      </c>
      <c r="AE919" s="5">
        <f ca="1">((F919)*(W919)^2)/2+(G919)*(W919)^3/3+(ABS(K919)^2)/('1D'!$I$5*MAX(((F919)+(G919)*(W919))*(W919),
        0.000001))</f>
        <v>35.686426155594638</v>
      </c>
      <c r="AF919" s="5">
        <f ca="1">IF($A$2=0,
    0,
    IFERROR(AB920+(((AC919+AC920)/2)*J920)+(IF(Z919&gt;Z920,
                '1D'!$D$8*((Z919^2-Z920^2)/(2*'1D'!$I$5)),
                '1D'!$D$9*((Z920^2-Z919^2)/(2*'1D'!$I$5)))+('1D'!$D$10*(ABS(I920)/90)*(MAX(Z919^2,
                        Z920^2)/(2*'1D'!$I$5))))-AB919,
        0))</f>
        <v>3.4157470063291839E-3</v>
      </c>
      <c r="AG919" s="5">
        <f ca="1">IF($A$2=0,
    1,
    IF(IFERROR(AG920,
            0)=0,
        0,
        IFERROR(IF(OR(ROUND(AD919,
                        3)&gt;=1,
                    AND(ABS(AF919)&lt;'1D'!$D$19,
                        AD919&lt;1)),
                1,
                0),
            0)))</f>
        <v>1</v>
      </c>
      <c r="AH919" s="5">
        <f ca="1">IFERROR(IF('1D'!V32="Supercritical",
        MAX('1D'!$D$16,
            IFERROR(L919,
                MAX('1D'!$D$16,
                    POWER((ABS(K919)^2)/('1D'!$I$5*MAX(F919,
                                0.1)^2),
                        1/3)))),
        IF('1D'!V32="Subcritical",
            MAX('1D'!$D$16,
                IFERROR(W919,
                    MAX('1D'!$D$16,
                        POWER((ABS(K919)^2)/('1D'!$I$5*MAX(F919,
                                    0.1)^2),
                            1/3)))),
            IF(IFERROR(T919,
                    -1E+99)&gt;=IFERROR(AE919,
                    -1E+99),
                MAX('1D'!$D$16,
                    IFERROR(L919,
                        MAX('1D'!$D$16,
                            POWER((ABS(K919)^2)/('1D'!$I$5*MAX(F919,
                                        0.1)^2),
                                1/3)))),
                MAX('1D'!$D$16,
                    IFERROR(W919,
                        MAX('1D'!$D$16,
                            POWER((ABS(K919)^2)/('1D'!$I$5*MAX(F919,
                                        0.1)^2),
                                1/3))))))),
    MAX('1D'!$D$16,
        POWER((ABS(K919)^2)/('1D'!$I$5*MAX(F919,
                    0.1)^2),
            1/3)))</f>
        <v>2.0411692021517887</v>
      </c>
      <c r="AI919" s="5">
        <f t="shared" ca="1" si="204"/>
        <v>634.14966920215181</v>
      </c>
      <c r="AJ919" s="5">
        <f ca="1">AI919+((ABS(K919)/MAX(((F919)+(G919)*(AH919))*(AH919),
            0.000001))^2)/(2*'1D'!$I$5)</f>
        <v>635.32409253909486</v>
      </c>
      <c r="AM919">
        <v>0</v>
      </c>
      <c r="AN919">
        <v>0</v>
      </c>
      <c r="AO919" s="5">
        <f t="shared" si="205"/>
        <v>0</v>
      </c>
      <c r="AP919" s="5">
        <f t="shared" si="209"/>
        <v>0</v>
      </c>
      <c r="AQ919" s="5">
        <f ca="1">ABS(ABS(K919)/MAX(((F919)+(G919)*(AH919))*(AH919),
        0.000001))/SQRT('1D'!$I$5*MAX((((F919)+(G919)*(AH919))*(AH919))/MAX((F919)+2*(G919)*(AH919),
            0.000001),
        0.000001))</f>
        <v>1.0727235886044055</v>
      </c>
      <c r="AR919" s="5" t="str">
        <f t="shared" ca="1" si="206"/>
        <v>Supercritical</v>
      </c>
      <c r="AS919" s="5">
        <f ca="1">((ABS(K919)*'1D'!$D$6)/(MAX(((F919)+(G919)*(AH919))*(AH919),
            0.000001)*MAX(((((F919)+(G919)*(AH919))*(AH919))/MAX((F919)+2*(AH919)*SQRT(1+(G919)^2),
                    0.000001))^(2/3),
            0.000001)))^2</f>
        <v>4.3358367565141456E-3</v>
      </c>
    </row>
    <row r="920" spans="1:45" x14ac:dyDescent="0.35">
      <c r="A920">
        <v>911</v>
      </c>
      <c r="B920">
        <v>909.99599999999998</v>
      </c>
      <c r="C920">
        <v>616085.09699999995</v>
      </c>
      <c r="D920">
        <v>3097096.9759999998</v>
      </c>
      <c r="E920">
        <v>632.10799999999995</v>
      </c>
      <c r="F920">
        <v>5.2</v>
      </c>
      <c r="G920">
        <v>0</v>
      </c>
      <c r="H920" t="s">
        <v>176</v>
      </c>
      <c r="I920">
        <v>5.7000000000000002E-2</v>
      </c>
      <c r="J920" s="5">
        <f t="shared" si="207"/>
        <v>1</v>
      </c>
      <c r="K920" s="5">
        <f t="shared" ca="1" si="208"/>
        <v>50.95</v>
      </c>
      <c r="L920" s="5">
        <f ca="1">IF($A$2=0,
    IFERROR(L919,
        MAX('1D'!$D$16,
            POWER((ABS(K920)^2)/('1D'!$I$5*MAX(F920,
                        0.1)^2),
                1/3))),
    IF(IFERROR(V919,
            0)=0,
        IFERROR(L919,
            MAX('1D'!$D$16,
                POWER((ABS(K920)^2)/('1D'!$I$5*MAX(F920,
                            0.1)^2),
                    1/3))),
        IF(OR(IFERROR(L920,
                    0)=0,
                IFERROR(S919,
                    0)&lt;1,
                IFERROR(S920,
                    0)&lt;1),
            MAX('1D'!$D$16,
                POWER((ABS(K920)^2)/('1D'!$I$5*MAX(F920,
                            0.1)^2),
                    1/3)),
            IF(IFERROR(U920,
                    0)&gt;0,
                MAX('1D'!$D$16,
                    IFERROR(L920,
                        0)+((IFERROR(U920,
                                0))*'1D'!$D$18*IF((IFERROR(S920,
                                    0))&lt;1,
                            1,
                            -1))),
                IF(IFERROR(U920,
                        0)&lt;0,
                    IF(ABS((MAX('1D'!$D$16,
                                    POWER((ABS(K920)^2)/('1D'!$I$5*MAX(F920,
                                                0.1)^2),
                                        1/3)))-IFERROR(L920,
                                0))&gt;'1D'!$D$19,
                        MAX('1D'!$D$16,
                            IF((MAX('1D'!$D$16,
                                        POWER((ABS(K920)^2)/('1D'!$I$5*MAX(F920,
                                                    0.1)^2),
                                            1/3)))&gt;IFERROR(L920,
                                    0),
                                MIN((MAX('1D'!$D$16,
                                            POWER((ABS(K920)^2)/('1D'!$I$5*MAX(F920,
                                                        0.1)^2),
                                                1/3))),
                                    IFERROR(L920,
                                        0)+(MIN(ABS(IFERROR(U920,
                                                    0))*'1D'!$D$18,
                                            ABS((MAX('1D'!$D$16,
                                                        POWER((ABS(K920)^2)/('1D'!$I$5*MAX(F920,
                                                                    0.1)^2),
                                                            1/3)))-IFERROR(L920,
                                                    0))))),
                                MAX((MAX('1D'!$D$16,
                                            POWER((ABS(K920)^2)/('1D'!$I$5*MAX(F920,
                                                        0.1)^2),
                                                1/3))),
                                    IFERROR(L920,
                                        0)-(MIN(ABS(IFERROR(U920,
                                                    0))*'1D'!$D$18,
                                            ABS((MAX('1D'!$D$16,
                                                        POWER((ABS(K920)^2)/('1D'!$I$5*MAX(F920,
                                                                    0.1)^2),
                                                            1/3)))-IFERROR(L920,
                                                    0))))))),
                        MAX('1D'!$D$16,
                            POWER((ABS(K920)^2)/('1D'!$I$5*MAX(F920,
                                        0.1)^2),
                                1/3))),
                    MAX('1D'!$D$16,
                        IFERROR(L920,
                            0)))))))</f>
        <v>2.0411692021517887</v>
      </c>
      <c r="M920" s="5">
        <f t="shared" ca="1" si="196"/>
        <v>10.614079851189301</v>
      </c>
      <c r="N920" s="5">
        <f t="shared" ca="1" si="197"/>
        <v>1.1434704692804873</v>
      </c>
      <c r="O920" s="5">
        <f t="shared" ca="1" si="198"/>
        <v>4.8002276894771132</v>
      </c>
      <c r="P920" s="5">
        <f t="shared" ca="1" si="199"/>
        <v>634.14916920215171</v>
      </c>
      <c r="Q920" s="5">
        <f ca="1">P920+((ABS(K920)/MAX(((F920)+(G920)*(L920))*(L920),
            0.000001))^2)/(2*'1D'!$I$5)</f>
        <v>635.32359253909476</v>
      </c>
      <c r="R920" s="5">
        <f ca="1">((ABS(K920)*'1D'!$D$6)/(MAX(((F920)+(G920)*(L920))*(L920),
            0.000001)*MAX(((((F920)+(G920)*(L920))*(L920))/MAX((F920)+2*(L920)*SQRT(1+(G920)^2),
                    0.000001))^(2/3),
            0.000001)))^2</f>
        <v>4.3358367565141456E-3</v>
      </c>
      <c r="S920" s="5">
        <f ca="1">ABS(ABS(K920)/MAX(((F920)+(G920)*(L920))*(L920),
        0.000001))/SQRT('1D'!$I$5*MAX((((F920)+(G920)*(L920))*(L920))/MAX((F920)+2*(G920)*(L920),
            0.000001),
        0.000001))</f>
        <v>1.0727235886044055</v>
      </c>
      <c r="T920" s="5">
        <f ca="1">((F920)*(L920)^2)/2+(G920)*(L920)^3/3+(ABS(K920)^2)/('1D'!$I$5*MAX(((F920)+(G920)*(L920))*(L920),
        0.000001))</f>
        <v>35.763412605541333</v>
      </c>
      <c r="U920" s="5">
        <f ca="1">IF($A$2=0,
    0,
    IFERROR(Q919-(((R919+R920)/2)*J920)-(IF(O919&gt;O920,
                '1D'!$D$8*((O919^2-O920^2)/(2*'1D'!$I$5)),
                '1D'!$D$9*((O920^2-O919^2)/(2*'1D'!$I$5)))+('1D'!$D$10*(ABS(I920)/90)*(MAX(O919^2,
                        O920^2)/(2*'1D'!$I$5))))-Q920,
        0))</f>
        <v>-3.9474069733387296E-3</v>
      </c>
      <c r="V920" s="5">
        <f ca="1">IF($A$2=0,
    1,
    IF(IFERROR(V919,
            0)=0,
        0,
        IFERROR(IF(ROUND(S920,
                    3)=1,
                1,
                IF(AND(ABS(U920)&lt;'1D'!$D$19,
                        S920&gt;1),
                    1,
                    0)),
            0)))</f>
        <v>0</v>
      </c>
      <c r="W920" s="5">
        <f ca="1">IF($A$2=0,
    MAX(MAX('1D'!$D$16,
            MAX('1D'!$D$16,
                POWER((ABS(K920)^2)/('1D'!$I$5*MAX(F920,
                            0.1)^2),
                    1/3))),
        IFERROR(W1396,
            MAX(MAX('1D'!$D$16,
                    MAX('1D'!$D$16,
                        POWER((ABS(K920)^2)/('1D'!$I$5*MAX(F920,
                                    0.1)^2),
                            1/3))),
                ($L$2)-E1396))),
    IF(IFERROR(AG921,
            0)=0,
        MAX(MAX('1D'!$D$16,
                MAX('1D'!$D$16,
                    POWER((ABS(K920)^2)/('1D'!$I$5*MAX(F920,
                                0.1)^2),
                        1/3))),
            IFERROR(W1396,
                MAX(MAX('1D'!$D$16,
                        MAX('1D'!$D$16,
                            POWER((ABS(K920)^2)/('1D'!$I$5*MAX(F920,
                                        0.1)^2),
                                1/3))),
                    ($L$2)-E1396))),
        IF(IFERROR(W920,
                0)=0,
            MAX(MAX('1D'!$D$16,
                    MAX('1D'!$D$16,
                        POWER((ABS(K920)^2)/('1D'!$I$5*MAX(F920,
                                    0.1)^2),
                            1/3))),
                IFERROR(W1396,
                    MAX(MAX('1D'!$D$16,
                            MAX('1D'!$D$16,
                                POWER((ABS(K920)^2)/('1D'!$I$5*MAX(F920,
                                            0.1)^2),
                                    1/3))),
                        ($L$2)-E1396))),
            IF(OR(IFERROR(AD920,
                        0)&gt;=1,
                    IFERROR(AD921,
                        0)&gt;=1),
                MAX('1D'!$D$16,
                    MAX('1D'!$D$16,
                        POWER((ABS(K920)^2)/('1D'!$I$5*MAX(F920,
                                    0.1)^2),
                            1/3))),
                IF(ABS(IFERROR(AF920,
                            0))&lt;'1D'!$D$19,
                    MAX(MAX('1D'!$D$16,
                            MAX('1D'!$D$16,
                                POWER((ABS(K920)^2)/('1D'!$I$5*MAX(F920,
                                            0.1)^2),
                                    1/3))),
                        IFERROR(W920,
                            0)),
                    MAX(MAX('1D'!$D$16,
                            MAX('1D'!$D$16,
                                POWER((ABS(K920)^2)/('1D'!$I$5*MAX(F920,
                                            0.1)^2),
                                    1/3))),
                        (IFERROR(W920,
                                0))+((IFERROR(AF920,
                                    0))*'1D'!$D$18)))))))</f>
        <v>2.1389677043987478</v>
      </c>
      <c r="X920" s="5">
        <f t="shared" ca="1" si="200"/>
        <v>11.122632062873489</v>
      </c>
      <c r="Y920" s="5">
        <f t="shared" ca="1" si="201"/>
        <v>1.1735290000551568</v>
      </c>
      <c r="Z920" s="5">
        <f t="shared" ca="1" si="202"/>
        <v>4.5807502857230418</v>
      </c>
      <c r="AA920" s="5">
        <f t="shared" ca="1" si="203"/>
        <v>634.24696770439868</v>
      </c>
      <c r="AB920" s="5">
        <f ca="1">AA920+((ABS(K920)/MAX(((F920)+(G920)*(W920))*(W920),
            0.000001))^2)/(2*'1D'!$I$5)</f>
        <v>635.31645155659805</v>
      </c>
      <c r="AC920" s="5">
        <f ca="1">((ABS(K920)*'1D'!$D$6)/(MAX(((F920)+(G920)*(W920))*(W920),
            0.000001)*MAX(((((F920)+(G920)*(W920))*(W920))/MAX((F920)+2*(W920)*SQRT(1+(G920)^2),
                    0.000001))^(2/3),
            0.000001)))^2</f>
        <v>3.8141460404132466E-3</v>
      </c>
      <c r="AD920" s="5">
        <f ca="1">ABS(ABS(K920)/MAX(((F920)+(G920)*(W920))*(W920),
        0.000001))/SQRT('1D'!$I$5*MAX((((F920)+(G920)*(W920))*(W920))/MAX((F920)+2*(G920)*(W920),
            0.000001),
        0.000001))</f>
        <v>1.0000000000000004</v>
      </c>
      <c r="AE920" s="5">
        <f ca="1">((F920)*(W920)^2)/2+(G920)*(W920)^3/3+(ABS(K920)^2)/('1D'!$I$5*MAX(((F920)+(G920)*(W920))*(W920),
        0.000001))</f>
        <v>35.686426155594638</v>
      </c>
      <c r="AF920" s="5">
        <f ca="1">IF($A$2=0,
    0,
    IFERROR(AB921+(((AC920+AC921)/2)*J921)+(IF(Z920&gt;Z921,
                '1D'!$D$8*((Z920^2-Z921^2)/(2*'1D'!$I$5)),
                '1D'!$D$9*((Z921^2-Z920^2)/(2*'1D'!$I$5)))+('1D'!$D$10*(ABS(I921)/90)*(MAX(Z920^2,
                        Z921^2)/(2*'1D'!$I$5))))-AB920,
        0))</f>
        <v>3.4157470064428708E-3</v>
      </c>
      <c r="AG920" s="5">
        <f ca="1">IF($A$2=0,
    1,
    IF(IFERROR(AG921,
            0)=0,
        0,
        IFERROR(IF(OR(ROUND(AD920,
                        3)&gt;=1,
                    AND(ABS(AF920)&lt;'1D'!$D$19,
                        AD920&lt;1)),
                1,
                0),
            0)))</f>
        <v>1</v>
      </c>
      <c r="AH920" s="5">
        <f ca="1">IFERROR(IF('1D'!V32="Supercritical",
        MAX('1D'!$D$16,
            IFERROR(L920,
                MAX('1D'!$D$16,
                    POWER((ABS(K920)^2)/('1D'!$I$5*MAX(F920,
                                0.1)^2),
                        1/3)))),
        IF('1D'!V32="Subcritical",
            MAX('1D'!$D$16,
                IFERROR(W920,
                    MAX('1D'!$D$16,
                        POWER((ABS(K920)^2)/('1D'!$I$5*MAX(F920,
                                    0.1)^2),
                            1/3)))),
            IF(IFERROR(T920,
                    -1E+99)&gt;=IFERROR(AE920,
                    -1E+99),
                MAX('1D'!$D$16,
                    IFERROR(L920,
                        MAX('1D'!$D$16,
                            POWER((ABS(K920)^2)/('1D'!$I$5*MAX(F920,
                                        0.1)^2),
                                1/3)))),
                MAX('1D'!$D$16,
                    IFERROR(W920,
                        MAX('1D'!$D$16,
                            POWER((ABS(K920)^2)/('1D'!$I$5*MAX(F920,
                                        0.1)^2),
                                1/3))))))),
    MAX('1D'!$D$16,
        POWER((ABS(K920)^2)/('1D'!$I$5*MAX(F920,
                    0.1)^2),
            1/3)))</f>
        <v>2.0411692021517887</v>
      </c>
      <c r="AI920" s="5">
        <f t="shared" ca="1" si="204"/>
        <v>634.14916920215171</v>
      </c>
      <c r="AJ920" s="5">
        <f ca="1">AI920+((ABS(K920)/MAX(((F920)+(G920)*(AH920))*(AH920),
            0.000001))^2)/(2*'1D'!$I$5)</f>
        <v>635.32359253909476</v>
      </c>
      <c r="AM920">
        <v>0</v>
      </c>
      <c r="AN920">
        <v>0</v>
      </c>
      <c r="AO920" s="5">
        <f t="shared" si="205"/>
        <v>0</v>
      </c>
      <c r="AP920" s="5">
        <f t="shared" si="209"/>
        <v>0</v>
      </c>
      <c r="AQ920" s="5">
        <f ca="1">ABS(ABS(K920)/MAX(((F920)+(G920)*(AH920))*(AH920),
        0.000001))/SQRT('1D'!$I$5*MAX((((F920)+(G920)*(AH920))*(AH920))/MAX((F920)+2*(G920)*(AH920),
            0.000001),
        0.000001))</f>
        <v>1.0727235886044055</v>
      </c>
      <c r="AR920" s="5" t="str">
        <f t="shared" ca="1" si="206"/>
        <v>Supercritical</v>
      </c>
      <c r="AS920" s="5">
        <f ca="1">((ABS(K920)*'1D'!$D$6)/(MAX(((F920)+(G920)*(AH920))*(AH920),
            0.000001)*MAX(((((F920)+(G920)*(AH920))*(AH920))/MAX((F920)+2*(AH920)*SQRT(1+(G920)^2),
                    0.000001))^(2/3),
            0.000001)))^2</f>
        <v>4.3358367565141456E-3</v>
      </c>
    </row>
    <row r="921" spans="1:45" x14ac:dyDescent="0.35">
      <c r="A921">
        <v>912</v>
      </c>
      <c r="B921">
        <v>910.99599999999998</v>
      </c>
      <c r="C921">
        <v>616085.054</v>
      </c>
      <c r="D921">
        <v>3097095.977</v>
      </c>
      <c r="E921">
        <v>632.10749999999996</v>
      </c>
      <c r="F921">
        <v>5.2</v>
      </c>
      <c r="G921">
        <v>0</v>
      </c>
      <c r="H921" t="s">
        <v>176</v>
      </c>
      <c r="I921">
        <v>5.7000000000000002E-2</v>
      </c>
      <c r="J921" s="5">
        <f t="shared" si="207"/>
        <v>1</v>
      </c>
      <c r="K921" s="5">
        <f t="shared" ca="1" si="208"/>
        <v>50.95</v>
      </c>
      <c r="L921" s="5">
        <f ca="1">IF($A$2=0,
    IFERROR(L920,
        MAX('1D'!$D$16,
            POWER((ABS(K921)^2)/('1D'!$I$5*MAX(F921,
                        0.1)^2),
                1/3))),
    IF(IFERROR(V920,
            0)=0,
        IFERROR(L920,
            MAX('1D'!$D$16,
                POWER((ABS(K921)^2)/('1D'!$I$5*MAX(F921,
                            0.1)^2),
                    1/3))),
        IF(OR(IFERROR(L921,
                    0)=0,
                IFERROR(S920,
                    0)&lt;1,
                IFERROR(S921,
                    0)&lt;1),
            MAX('1D'!$D$16,
                POWER((ABS(K921)^2)/('1D'!$I$5*MAX(F921,
                            0.1)^2),
                    1/3)),
            IF(IFERROR(U921,
                    0)&gt;0,
                MAX('1D'!$D$16,
                    IFERROR(L921,
                        0)+((IFERROR(U921,
                                0))*'1D'!$D$18*IF((IFERROR(S921,
                                    0))&lt;1,
                            1,
                            -1))),
                IF(IFERROR(U921,
                        0)&lt;0,
                    IF(ABS((MAX('1D'!$D$16,
                                    POWER((ABS(K921)^2)/('1D'!$I$5*MAX(F921,
                                                0.1)^2),
                                        1/3)))-IFERROR(L921,
                                0))&gt;'1D'!$D$19,
                        MAX('1D'!$D$16,
                            IF((MAX('1D'!$D$16,
                                        POWER((ABS(K921)^2)/('1D'!$I$5*MAX(F921,
                                                    0.1)^2),
                                            1/3)))&gt;IFERROR(L921,
                                    0),
                                MIN((MAX('1D'!$D$16,
                                            POWER((ABS(K921)^2)/('1D'!$I$5*MAX(F921,
                                                        0.1)^2),
                                                1/3))),
                                    IFERROR(L921,
                                        0)+(MIN(ABS(IFERROR(U921,
                                                    0))*'1D'!$D$18,
                                            ABS((MAX('1D'!$D$16,
                                                        POWER((ABS(K921)^2)/('1D'!$I$5*MAX(F921,
                                                                    0.1)^2),
                                                            1/3)))-IFERROR(L921,
                                                    0))))),
                                MAX((MAX('1D'!$D$16,
                                            POWER((ABS(K921)^2)/('1D'!$I$5*MAX(F921,
                                                        0.1)^2),
                                                1/3))),
                                    IFERROR(L921,
                                        0)-(MIN(ABS(IFERROR(U921,
                                                    0))*'1D'!$D$18,
                                            ABS((MAX('1D'!$D$16,
                                                        POWER((ABS(K921)^2)/('1D'!$I$5*MAX(F921,
                                                                    0.1)^2),
                                                            1/3)))-IFERROR(L921,
                                                    0))))))),
                        MAX('1D'!$D$16,
                            POWER((ABS(K921)^2)/('1D'!$I$5*MAX(F921,
                                        0.1)^2),
                                1/3))),
                    MAX('1D'!$D$16,
                        IFERROR(L921,
                            0)))))))</f>
        <v>2.0411692021517887</v>
      </c>
      <c r="M921" s="5">
        <f t="shared" ca="1" si="196"/>
        <v>10.614079851189301</v>
      </c>
      <c r="N921" s="5">
        <f t="shared" ca="1" si="197"/>
        <v>1.1434704692804873</v>
      </c>
      <c r="O921" s="5">
        <f t="shared" ca="1" si="198"/>
        <v>4.8002276894771132</v>
      </c>
      <c r="P921" s="5">
        <f t="shared" ca="1" si="199"/>
        <v>634.14866920215172</v>
      </c>
      <c r="Q921" s="5">
        <f ca="1">P921+((ABS(K921)/MAX(((F921)+(G921)*(L921))*(L921),
            0.000001))^2)/(2*'1D'!$I$5)</f>
        <v>635.32309253909477</v>
      </c>
      <c r="R921" s="5">
        <f ca="1">((ABS(K921)*'1D'!$D$6)/(MAX(((F921)+(G921)*(L921))*(L921),
            0.000001)*MAX(((((F921)+(G921)*(L921))*(L921))/MAX((F921)+2*(L921)*SQRT(1+(G921)^2),
                    0.000001))^(2/3),
            0.000001)))^2</f>
        <v>4.3358367565141456E-3</v>
      </c>
      <c r="S921" s="5">
        <f ca="1">ABS(ABS(K921)/MAX(((F921)+(G921)*(L921))*(L921),
        0.000001))/SQRT('1D'!$I$5*MAX((((F921)+(G921)*(L921))*(L921))/MAX((F921)+2*(G921)*(L921),
            0.000001),
        0.000001))</f>
        <v>1.0727235886044055</v>
      </c>
      <c r="T921" s="5">
        <f ca="1">((F921)*(L921)^2)/2+(G921)*(L921)^3/3+(ABS(K921)^2)/('1D'!$I$5*MAX(((F921)+(G921)*(L921))*(L921),
        0.000001))</f>
        <v>35.763412605541333</v>
      </c>
      <c r="U921" s="5">
        <f ca="1">IF($A$2=0,
    0,
    IFERROR(Q920-(((R920+R921)/2)*J921)-(IF(O920&gt;O921,
                '1D'!$D$8*((O920^2-O921^2)/(2*'1D'!$I$5)),
                '1D'!$D$9*((O921^2-O920^2)/(2*'1D'!$I$5)))+('1D'!$D$10*(ABS(I921)/90)*(MAX(O920^2,
                        O921^2)/(2*'1D'!$I$5))))-Q921,
        0))</f>
        <v>-3.9474069734524164E-3</v>
      </c>
      <c r="V921" s="5">
        <f ca="1">IF($A$2=0,
    1,
    IF(IFERROR(V920,
            0)=0,
        0,
        IFERROR(IF(ROUND(S921,
                    3)=1,
                1,
                IF(AND(ABS(U921)&lt;'1D'!$D$19,
                        S921&gt;1),
                    1,
                    0)),
            0)))</f>
        <v>0</v>
      </c>
      <c r="W921" s="5">
        <f ca="1">IF($A$2=0,
    MAX(MAX('1D'!$D$16,
            MAX('1D'!$D$16,
                POWER((ABS(K921)^2)/('1D'!$I$5*MAX(F921,
                            0.1)^2),
                    1/3))),
        IFERROR(W1396,
            MAX(MAX('1D'!$D$16,
                    MAX('1D'!$D$16,
                        POWER((ABS(K921)^2)/('1D'!$I$5*MAX(F921,
                                    0.1)^2),
                            1/3))),
                ($L$2)-E1396))),
    IF(IFERROR(AG922,
            0)=0,
        MAX(MAX('1D'!$D$16,
                MAX('1D'!$D$16,
                    POWER((ABS(K921)^2)/('1D'!$I$5*MAX(F921,
                                0.1)^2),
                        1/3))),
            IFERROR(W1396,
                MAX(MAX('1D'!$D$16,
                        MAX('1D'!$D$16,
                            POWER((ABS(K921)^2)/('1D'!$I$5*MAX(F921,
                                        0.1)^2),
                                1/3))),
                    ($L$2)-E1396))),
        IF(IFERROR(W921,
                0)=0,
            MAX(MAX('1D'!$D$16,
                    MAX('1D'!$D$16,
                        POWER((ABS(K921)^2)/('1D'!$I$5*MAX(F921,
                                    0.1)^2),
                            1/3))),
                IFERROR(W1396,
                    MAX(MAX('1D'!$D$16,
                            MAX('1D'!$D$16,
                                POWER((ABS(K921)^2)/('1D'!$I$5*MAX(F921,
                                            0.1)^2),
                                    1/3))),
                        ($L$2)-E1396))),
            IF(OR(IFERROR(AD921,
                        0)&gt;=1,
                    IFERROR(AD922,
                        0)&gt;=1),
                MAX('1D'!$D$16,
                    MAX('1D'!$D$16,
                        POWER((ABS(K921)^2)/('1D'!$I$5*MAX(F921,
                                    0.1)^2),
                            1/3))),
                IF(ABS(IFERROR(AF921,
                            0))&lt;'1D'!$D$19,
                    MAX(MAX('1D'!$D$16,
                            MAX('1D'!$D$16,
                                POWER((ABS(K921)^2)/('1D'!$I$5*MAX(F921,
                                            0.1)^2),
                                    1/3))),
                        IFERROR(W921,
                            0)),
                    MAX(MAX('1D'!$D$16,
                            MAX('1D'!$D$16,
                                POWER((ABS(K921)^2)/('1D'!$I$5*MAX(F921,
                                            0.1)^2),
                                    1/3))),
                        (IFERROR(W921,
                                0))+((IFERROR(AF921,
                                    0))*'1D'!$D$18)))))))</f>
        <v>2.1389677043987478</v>
      </c>
      <c r="X921" s="5">
        <f t="shared" ca="1" si="200"/>
        <v>11.122632062873489</v>
      </c>
      <c r="Y921" s="5">
        <f t="shared" ca="1" si="201"/>
        <v>1.1735290000551568</v>
      </c>
      <c r="Z921" s="5">
        <f t="shared" ca="1" si="202"/>
        <v>4.5807502857230418</v>
      </c>
      <c r="AA921" s="5">
        <f t="shared" ca="1" si="203"/>
        <v>634.2464677043987</v>
      </c>
      <c r="AB921" s="5">
        <f ca="1">AA921+((ABS(K921)/MAX(((F921)+(G921)*(W921))*(W921),
            0.000001))^2)/(2*'1D'!$I$5)</f>
        <v>635.31595155659807</v>
      </c>
      <c r="AC921" s="5">
        <f ca="1">((ABS(K921)*'1D'!$D$6)/(MAX(((F921)+(G921)*(W921))*(W921),
            0.000001)*MAX(((((F921)+(G921)*(W921))*(W921))/MAX((F921)+2*(W921)*SQRT(1+(G921)^2),
                    0.000001))^(2/3),
            0.000001)))^2</f>
        <v>3.8141460404132466E-3</v>
      </c>
      <c r="AD921" s="5">
        <f ca="1">ABS(ABS(K921)/MAX(((F921)+(G921)*(W921))*(W921),
        0.000001))/SQRT('1D'!$I$5*MAX((((F921)+(G921)*(W921))*(W921))/MAX((F921)+2*(G921)*(W921),
            0.000001),
        0.000001))</f>
        <v>1.0000000000000004</v>
      </c>
      <c r="AE921" s="5">
        <f ca="1">((F921)*(W921)^2)/2+(G921)*(W921)^3/3+(ABS(K921)^2)/('1D'!$I$5*MAX(((F921)+(G921)*(W921))*(W921),
        0.000001))</f>
        <v>35.686426155594638</v>
      </c>
      <c r="AF921" s="5">
        <f ca="1">IF($A$2=0,
    0,
    IFERROR(AB922+(((AC921+AC922)/2)*J922)+(IF(Z921&gt;Z922,
                '1D'!$D$8*((Z921^2-Z922^2)/(2*'1D'!$I$5)),
                '1D'!$D$9*((Z922^2-Z921^2)/(2*'1D'!$I$5)))+('1D'!$D$10*(ABS(I922)/90)*(MAX(Z921^2,
                        Z922^2)/(2*'1D'!$I$5))))-AB921,
        0))</f>
        <v>3.3141460404522149E-3</v>
      </c>
      <c r="AG921" s="5">
        <f ca="1">IF($A$2=0,
    1,
    IF(IFERROR(AG922,
            0)=0,
        0,
        IFERROR(IF(OR(ROUND(AD921,
                        3)&gt;=1,
                    AND(ABS(AF921)&lt;'1D'!$D$19,
                        AD921&lt;1)),
                1,
                0),
            0)))</f>
        <v>1</v>
      </c>
      <c r="AH921" s="5">
        <f ca="1">IFERROR(IF('1D'!V32="Supercritical",
        MAX('1D'!$D$16,
            IFERROR(L921,
                MAX('1D'!$D$16,
                    POWER((ABS(K921)^2)/('1D'!$I$5*MAX(F921,
                                0.1)^2),
                        1/3)))),
        IF('1D'!V32="Subcritical",
            MAX('1D'!$D$16,
                IFERROR(W921,
                    MAX('1D'!$D$16,
                        POWER((ABS(K921)^2)/('1D'!$I$5*MAX(F921,
                                    0.1)^2),
                            1/3)))),
            IF(IFERROR(T921,
                    -1E+99)&gt;=IFERROR(AE921,
                    -1E+99),
                MAX('1D'!$D$16,
                    IFERROR(L921,
                        MAX('1D'!$D$16,
                            POWER((ABS(K921)^2)/('1D'!$I$5*MAX(F921,
                                        0.1)^2),
                                1/3)))),
                MAX('1D'!$D$16,
                    IFERROR(W921,
                        MAX('1D'!$D$16,
                            POWER((ABS(K921)^2)/('1D'!$I$5*MAX(F921,
                                        0.1)^2),
                                1/3))))))),
    MAX('1D'!$D$16,
        POWER((ABS(K921)^2)/('1D'!$I$5*MAX(F921,
                    0.1)^2),
            1/3)))</f>
        <v>2.0411692021517887</v>
      </c>
      <c r="AI921" s="5">
        <f t="shared" ca="1" si="204"/>
        <v>634.14866920215172</v>
      </c>
      <c r="AJ921" s="5">
        <f ca="1">AI921+((ABS(K921)/MAX(((F921)+(G921)*(AH921))*(AH921),
            0.000001))^2)/(2*'1D'!$I$5)</f>
        <v>635.32309253909477</v>
      </c>
      <c r="AM921">
        <v>0</v>
      </c>
      <c r="AN921">
        <v>0</v>
      </c>
      <c r="AO921" s="5">
        <f t="shared" si="205"/>
        <v>0</v>
      </c>
      <c r="AP921" s="5">
        <f t="shared" si="209"/>
        <v>0</v>
      </c>
      <c r="AQ921" s="5">
        <f ca="1">ABS(ABS(K921)/MAX(((F921)+(G921)*(AH921))*(AH921),
        0.000001))/SQRT('1D'!$I$5*MAX((((F921)+(G921)*(AH921))*(AH921))/MAX((F921)+2*(G921)*(AH921),
            0.000001),
        0.000001))</f>
        <v>1.0727235886044055</v>
      </c>
      <c r="AR921" s="5" t="str">
        <f t="shared" ca="1" si="206"/>
        <v>Supercritical</v>
      </c>
      <c r="AS921" s="5">
        <f ca="1">((ABS(K921)*'1D'!$D$6)/(MAX(((F921)+(G921)*(AH921))*(AH921),
            0.000001)*MAX(((((F921)+(G921)*(AH921))*(AH921))/MAX((F921)+2*(AH921)*SQRT(1+(G921)^2),
                    0.000001))^(2/3),
            0.000001)))^2</f>
        <v>4.3358367565141456E-3</v>
      </c>
    </row>
    <row r="922" spans="1:45" x14ac:dyDescent="0.35">
      <c r="A922">
        <v>913</v>
      </c>
      <c r="B922">
        <v>911.99599999999998</v>
      </c>
      <c r="C922">
        <v>616085.01199999999</v>
      </c>
      <c r="D922">
        <v>3097094.9780000001</v>
      </c>
      <c r="E922">
        <v>632.10699999999997</v>
      </c>
      <c r="F922">
        <v>5.2</v>
      </c>
      <c r="G922">
        <v>0</v>
      </c>
      <c r="H922" t="s">
        <v>176</v>
      </c>
      <c r="I922">
        <v>0</v>
      </c>
      <c r="J922" s="5">
        <f t="shared" si="207"/>
        <v>1</v>
      </c>
      <c r="K922" s="5">
        <f t="shared" ca="1" si="208"/>
        <v>50.95</v>
      </c>
      <c r="L922" s="5">
        <f ca="1">IF($A$2=0,
    IFERROR(L921,
        MAX('1D'!$D$16,
            POWER((ABS(K922)^2)/('1D'!$I$5*MAX(F922,
                        0.1)^2),
                1/3))),
    IF(IFERROR(V921,
            0)=0,
        IFERROR(L921,
            MAX('1D'!$D$16,
                POWER((ABS(K922)^2)/('1D'!$I$5*MAX(F922,
                            0.1)^2),
                    1/3))),
        IF(OR(IFERROR(L922,
                    0)=0,
                IFERROR(S921,
                    0)&lt;1,
                IFERROR(S922,
                    0)&lt;1),
            MAX('1D'!$D$16,
                POWER((ABS(K922)^2)/('1D'!$I$5*MAX(F922,
                            0.1)^2),
                    1/3)),
            IF(IFERROR(U922,
                    0)&gt;0,
                MAX('1D'!$D$16,
                    IFERROR(L922,
                        0)+((IFERROR(U922,
                                0))*'1D'!$D$18*IF((IFERROR(S922,
                                    0))&lt;1,
                            1,
                            -1))),
                IF(IFERROR(U922,
                        0)&lt;0,
                    IF(ABS((MAX('1D'!$D$16,
                                    POWER((ABS(K922)^2)/('1D'!$I$5*MAX(F922,
                                                0.1)^2),
                                        1/3)))-IFERROR(L922,
                                0))&gt;'1D'!$D$19,
                        MAX('1D'!$D$16,
                            IF((MAX('1D'!$D$16,
                                        POWER((ABS(K922)^2)/('1D'!$I$5*MAX(F922,
                                                    0.1)^2),
                                            1/3)))&gt;IFERROR(L922,
                                    0),
                                MIN((MAX('1D'!$D$16,
                                            POWER((ABS(K922)^2)/('1D'!$I$5*MAX(F922,
                                                        0.1)^2),
                                                1/3))),
                                    IFERROR(L922,
                                        0)+(MIN(ABS(IFERROR(U922,
                                                    0))*'1D'!$D$18,
                                            ABS((MAX('1D'!$D$16,
                                                        POWER((ABS(K922)^2)/('1D'!$I$5*MAX(F922,
                                                                    0.1)^2),
                                                            1/3)))-IFERROR(L922,
                                                    0))))),
                                MAX((MAX('1D'!$D$16,
                                            POWER((ABS(K922)^2)/('1D'!$I$5*MAX(F922,
                                                        0.1)^2),
                                                1/3))),
                                    IFERROR(L922,
                                        0)-(MIN(ABS(IFERROR(U922,
                                                    0))*'1D'!$D$18,
                                            ABS((MAX('1D'!$D$16,
                                                        POWER((ABS(K922)^2)/('1D'!$I$5*MAX(F922,
                                                                    0.1)^2),
                                                            1/3)))-IFERROR(L922,
                                                    0))))))),
                        MAX('1D'!$D$16,
                            POWER((ABS(K922)^2)/('1D'!$I$5*MAX(F922,
                                        0.1)^2),
                                1/3))),
                    MAX('1D'!$D$16,
                        IFERROR(L922,
                            0)))))))</f>
        <v>2.0411692021517887</v>
      </c>
      <c r="M922" s="5">
        <f t="shared" ca="1" si="196"/>
        <v>10.614079851189301</v>
      </c>
      <c r="N922" s="5">
        <f t="shared" ca="1" si="197"/>
        <v>1.1434704692804873</v>
      </c>
      <c r="O922" s="5">
        <f t="shared" ca="1" si="198"/>
        <v>4.8002276894771132</v>
      </c>
      <c r="P922" s="5">
        <f t="shared" ca="1" si="199"/>
        <v>634.14816920215173</v>
      </c>
      <c r="Q922" s="5">
        <f ca="1">P922+((ABS(K922)/MAX(((F922)+(G922)*(L922))*(L922),
            0.000001))^2)/(2*'1D'!$I$5)</f>
        <v>635.32259253909479</v>
      </c>
      <c r="R922" s="5">
        <f ca="1">((ABS(K922)*'1D'!$D$6)/(MAX(((F922)+(G922)*(L922))*(L922),
            0.000001)*MAX(((((F922)+(G922)*(L922))*(L922))/MAX((F922)+2*(L922)*SQRT(1+(G922)^2),
                    0.000001))^(2/3),
            0.000001)))^2</f>
        <v>4.3358367565141456E-3</v>
      </c>
      <c r="S922" s="5">
        <f ca="1">ABS(ABS(K922)/MAX(((F922)+(G922)*(L922))*(L922),
        0.000001))/SQRT('1D'!$I$5*MAX((((F922)+(G922)*(L922))*(L922))/MAX((F922)+2*(G922)*(L922),
            0.000001),
        0.000001))</f>
        <v>1.0727235886044055</v>
      </c>
      <c r="T922" s="5">
        <f ca="1">((F922)*(L922)^2)/2+(G922)*(L922)^3/3+(ABS(K922)^2)/('1D'!$I$5*MAX(((F922)+(G922)*(L922))*(L922),
        0.000001))</f>
        <v>35.763412605541333</v>
      </c>
      <c r="U922" s="5">
        <f ca="1">IF($A$2=0,
    0,
    IFERROR(Q921-(((R921+R922)/2)*J922)-(IF(O921&gt;O922,
                '1D'!$D$8*((O921^2-O922^2)/(2*'1D'!$I$5)),
                '1D'!$D$9*((O922^2-O921^2)/(2*'1D'!$I$5)))+('1D'!$D$10*(ABS(I922)/90)*(MAX(O921^2,
                        O922^2)/(2*'1D'!$I$5))))-Q922,
        0))</f>
        <v>-3.8358367564796936E-3</v>
      </c>
      <c r="V922" s="5">
        <f ca="1">IF($A$2=0,
    1,
    IF(IFERROR(V921,
            0)=0,
        0,
        IFERROR(IF(ROUND(S922,
                    3)=1,
                1,
                IF(AND(ABS(U922)&lt;'1D'!$D$19,
                        S922&gt;1),
                    1,
                    0)),
            0)))</f>
        <v>0</v>
      </c>
      <c r="W922" s="5">
        <f ca="1">IF($A$2=0,
    MAX(MAX('1D'!$D$16,
            MAX('1D'!$D$16,
                POWER((ABS(K922)^2)/('1D'!$I$5*MAX(F922,
                            0.1)^2),
                    1/3))),
        IFERROR(W1396,
            MAX(MAX('1D'!$D$16,
                    MAX('1D'!$D$16,
                        POWER((ABS(K922)^2)/('1D'!$I$5*MAX(F922,
                                    0.1)^2),
                            1/3))),
                ($L$2)-E1396))),
    IF(IFERROR(AG923,
            0)=0,
        MAX(MAX('1D'!$D$16,
                MAX('1D'!$D$16,
                    POWER((ABS(K922)^2)/('1D'!$I$5*MAX(F922,
                                0.1)^2),
                        1/3))),
            IFERROR(W1396,
                MAX(MAX('1D'!$D$16,
                        MAX('1D'!$D$16,
                            POWER((ABS(K922)^2)/('1D'!$I$5*MAX(F922,
                                        0.1)^2),
                                1/3))),
                    ($L$2)-E1396))),
        IF(IFERROR(W922,
                0)=0,
            MAX(MAX('1D'!$D$16,
                    MAX('1D'!$D$16,
                        POWER((ABS(K922)^2)/('1D'!$I$5*MAX(F922,
                                    0.1)^2),
                            1/3))),
                IFERROR(W1396,
                    MAX(MAX('1D'!$D$16,
                            MAX('1D'!$D$16,
                                POWER((ABS(K922)^2)/('1D'!$I$5*MAX(F922,
                                            0.1)^2),
                                    1/3))),
                        ($L$2)-E1396))),
            IF(OR(IFERROR(AD922,
                        0)&gt;=1,
                    IFERROR(AD923,
                        0)&gt;=1),
                MAX('1D'!$D$16,
                    MAX('1D'!$D$16,
                        POWER((ABS(K922)^2)/('1D'!$I$5*MAX(F922,
                                    0.1)^2),
                            1/3))),
                IF(ABS(IFERROR(AF922,
                            0))&lt;'1D'!$D$19,
                    MAX(MAX('1D'!$D$16,
                            MAX('1D'!$D$16,
                                POWER((ABS(K922)^2)/('1D'!$I$5*MAX(F922,
                                            0.1)^2),
                                    1/3))),
                        IFERROR(W922,
                            0)),
                    MAX(MAX('1D'!$D$16,
                            MAX('1D'!$D$16,
                                POWER((ABS(K922)^2)/('1D'!$I$5*MAX(F922,
                                            0.1)^2),
                                    1/3))),
                        (IFERROR(W922,
                                0))+((IFERROR(AF922,
                                    0))*'1D'!$D$18)))))))</f>
        <v>2.1389677043987478</v>
      </c>
      <c r="X922" s="5">
        <f t="shared" ca="1" si="200"/>
        <v>11.122632062873489</v>
      </c>
      <c r="Y922" s="5">
        <f t="shared" ca="1" si="201"/>
        <v>1.1735290000551568</v>
      </c>
      <c r="Z922" s="5">
        <f t="shared" ca="1" si="202"/>
        <v>4.5807502857230418</v>
      </c>
      <c r="AA922" s="5">
        <f t="shared" ca="1" si="203"/>
        <v>634.24596770439871</v>
      </c>
      <c r="AB922" s="5">
        <f ca="1">AA922+((ABS(K922)/MAX(((F922)+(G922)*(W922))*(W922),
            0.000001))^2)/(2*'1D'!$I$5)</f>
        <v>635.31545155659808</v>
      </c>
      <c r="AC922" s="5">
        <f ca="1">((ABS(K922)*'1D'!$D$6)/(MAX(((F922)+(G922)*(W922))*(W922),
            0.000001)*MAX(((((F922)+(G922)*(W922))*(W922))/MAX((F922)+2*(W922)*SQRT(1+(G922)^2),
                    0.000001))^(2/3),
            0.000001)))^2</f>
        <v>3.8141460404132466E-3</v>
      </c>
      <c r="AD922" s="5">
        <f ca="1">ABS(ABS(K922)/MAX(((F922)+(G922)*(W922))*(W922),
        0.000001))/SQRT('1D'!$I$5*MAX((((F922)+(G922)*(W922))*(W922))/MAX((F922)+2*(G922)*(W922),
            0.000001),
        0.000001))</f>
        <v>1.0000000000000004</v>
      </c>
      <c r="AE922" s="5">
        <f ca="1">((F922)*(W922)^2)/2+(G922)*(W922)^3/3+(ABS(K922)^2)/('1D'!$I$5*MAX(((F922)+(G922)*(W922))*(W922),
        0.000001))</f>
        <v>35.686426155594638</v>
      </c>
      <c r="AF922" s="5">
        <f ca="1">IF($A$2=0,
    0,
    IFERROR(AB923+(((AC922+AC923)/2)*J923)+(IF(Z922&gt;Z923,
                '1D'!$D$8*((Z922^2-Z923^2)/(2*'1D'!$I$5)),
                '1D'!$D$9*((Z923^2-Z922^2)/(2*'1D'!$I$5)))+('1D'!$D$10*(ABS(I923)/90)*(MAX(Z922^2,
                        Z923^2)/(2*'1D'!$I$5))))-AB922,
        0))</f>
        <v>3.3141460404522149E-3</v>
      </c>
      <c r="AG922" s="5">
        <f ca="1">IF($A$2=0,
    1,
    IF(IFERROR(AG923,
            0)=0,
        0,
        IFERROR(IF(OR(ROUND(AD922,
                        3)&gt;=1,
                    AND(ABS(AF922)&lt;'1D'!$D$19,
                        AD922&lt;1)),
                1,
                0),
            0)))</f>
        <v>1</v>
      </c>
      <c r="AH922" s="5">
        <f ca="1">IFERROR(IF('1D'!V32="Supercritical",
        MAX('1D'!$D$16,
            IFERROR(L922,
                MAX('1D'!$D$16,
                    POWER((ABS(K922)^2)/('1D'!$I$5*MAX(F922,
                                0.1)^2),
                        1/3)))),
        IF('1D'!V32="Subcritical",
            MAX('1D'!$D$16,
                IFERROR(W922,
                    MAX('1D'!$D$16,
                        POWER((ABS(K922)^2)/('1D'!$I$5*MAX(F922,
                                    0.1)^2),
                            1/3)))),
            IF(IFERROR(T922,
                    -1E+99)&gt;=IFERROR(AE922,
                    -1E+99),
                MAX('1D'!$D$16,
                    IFERROR(L922,
                        MAX('1D'!$D$16,
                            POWER((ABS(K922)^2)/('1D'!$I$5*MAX(F922,
                                        0.1)^2),
                                1/3)))),
                MAX('1D'!$D$16,
                    IFERROR(W922,
                        MAX('1D'!$D$16,
                            POWER((ABS(K922)^2)/('1D'!$I$5*MAX(F922,
                                        0.1)^2),
                                1/3))))))),
    MAX('1D'!$D$16,
        POWER((ABS(K922)^2)/('1D'!$I$5*MAX(F922,
                    0.1)^2),
            1/3)))</f>
        <v>2.0411692021517887</v>
      </c>
      <c r="AI922" s="5">
        <f t="shared" ca="1" si="204"/>
        <v>634.14816920215173</v>
      </c>
      <c r="AJ922" s="5">
        <f ca="1">AI922+((ABS(K922)/MAX(((F922)+(G922)*(AH922))*(AH922),
            0.000001))^2)/(2*'1D'!$I$5)</f>
        <v>635.32259253909479</v>
      </c>
      <c r="AM922">
        <v>0</v>
      </c>
      <c r="AN922">
        <v>0</v>
      </c>
      <c r="AO922" s="5">
        <f t="shared" si="205"/>
        <v>0</v>
      </c>
      <c r="AP922" s="5">
        <f t="shared" si="209"/>
        <v>0</v>
      </c>
      <c r="AQ922" s="5">
        <f ca="1">ABS(ABS(K922)/MAX(((F922)+(G922)*(AH922))*(AH922),
        0.000001))/SQRT('1D'!$I$5*MAX((((F922)+(G922)*(AH922))*(AH922))/MAX((F922)+2*(G922)*(AH922),
            0.000001),
        0.000001))</f>
        <v>1.0727235886044055</v>
      </c>
      <c r="AR922" s="5" t="str">
        <f t="shared" ca="1" si="206"/>
        <v>Supercritical</v>
      </c>
      <c r="AS922" s="5">
        <f ca="1">((ABS(K922)*'1D'!$D$6)/(MAX(((F922)+(G922)*(AH922))*(AH922),
            0.000001)*MAX(((((F922)+(G922)*(AH922))*(AH922))/MAX((F922)+2*(AH922)*SQRT(1+(G922)^2),
                    0.000001))^(2/3),
            0.000001)))^2</f>
        <v>4.3358367565141456E-3</v>
      </c>
    </row>
    <row r="923" spans="1:45" x14ac:dyDescent="0.35">
      <c r="A923">
        <v>914</v>
      </c>
      <c r="B923">
        <v>912.99599999999998</v>
      </c>
      <c r="C923">
        <v>616084.97</v>
      </c>
      <c r="D923">
        <v>3097093.9789999998</v>
      </c>
      <c r="E923">
        <v>632.10649999999998</v>
      </c>
      <c r="F923">
        <v>5.2</v>
      </c>
      <c r="G923">
        <v>0</v>
      </c>
      <c r="H923" t="s">
        <v>176</v>
      </c>
      <c r="I923">
        <v>0</v>
      </c>
      <c r="J923" s="5">
        <f t="shared" si="207"/>
        <v>1</v>
      </c>
      <c r="K923" s="5">
        <f t="shared" ca="1" si="208"/>
        <v>50.95</v>
      </c>
      <c r="L923" s="5">
        <f ca="1">IF($A$2=0,
    IFERROR(L922,
        MAX('1D'!$D$16,
            POWER((ABS(K923)^2)/('1D'!$I$5*MAX(F923,
                        0.1)^2),
                1/3))),
    IF(IFERROR(V922,
            0)=0,
        IFERROR(L922,
            MAX('1D'!$D$16,
                POWER((ABS(K923)^2)/('1D'!$I$5*MAX(F923,
                            0.1)^2),
                    1/3))),
        IF(OR(IFERROR(L923,
                    0)=0,
                IFERROR(S922,
                    0)&lt;1,
                IFERROR(S923,
                    0)&lt;1),
            MAX('1D'!$D$16,
                POWER((ABS(K923)^2)/('1D'!$I$5*MAX(F923,
                            0.1)^2),
                    1/3)),
            IF(IFERROR(U923,
                    0)&gt;0,
                MAX('1D'!$D$16,
                    IFERROR(L923,
                        0)+((IFERROR(U923,
                                0))*'1D'!$D$18*IF((IFERROR(S923,
                                    0))&lt;1,
                            1,
                            -1))),
                IF(IFERROR(U923,
                        0)&lt;0,
                    IF(ABS((MAX('1D'!$D$16,
                                    POWER((ABS(K923)^2)/('1D'!$I$5*MAX(F923,
                                                0.1)^2),
                                        1/3)))-IFERROR(L923,
                                0))&gt;'1D'!$D$19,
                        MAX('1D'!$D$16,
                            IF((MAX('1D'!$D$16,
                                        POWER((ABS(K923)^2)/('1D'!$I$5*MAX(F923,
                                                    0.1)^2),
                                            1/3)))&gt;IFERROR(L923,
                                    0),
                                MIN((MAX('1D'!$D$16,
                                            POWER((ABS(K923)^2)/('1D'!$I$5*MAX(F923,
                                                        0.1)^2),
                                                1/3))),
                                    IFERROR(L923,
                                        0)+(MIN(ABS(IFERROR(U923,
                                                    0))*'1D'!$D$18,
                                            ABS((MAX('1D'!$D$16,
                                                        POWER((ABS(K923)^2)/('1D'!$I$5*MAX(F923,
                                                                    0.1)^2),
                                                            1/3)))-IFERROR(L923,
                                                    0))))),
                                MAX((MAX('1D'!$D$16,
                                            POWER((ABS(K923)^2)/('1D'!$I$5*MAX(F923,
                                                        0.1)^2),
                                                1/3))),
                                    IFERROR(L923,
                                        0)-(MIN(ABS(IFERROR(U923,
                                                    0))*'1D'!$D$18,
                                            ABS((MAX('1D'!$D$16,
                                                        POWER((ABS(K923)^2)/('1D'!$I$5*MAX(F923,
                                                                    0.1)^2),
                                                            1/3)))-IFERROR(L923,
                                                    0))))))),
                        MAX('1D'!$D$16,
                            POWER((ABS(K923)^2)/('1D'!$I$5*MAX(F923,
                                        0.1)^2),
                                1/3))),
                    MAX('1D'!$D$16,
                        IFERROR(L923,
                            0)))))))</f>
        <v>2.0411692021517887</v>
      </c>
      <c r="M923" s="5">
        <f t="shared" ca="1" si="196"/>
        <v>10.614079851189301</v>
      </c>
      <c r="N923" s="5">
        <f t="shared" ca="1" si="197"/>
        <v>1.1434704692804873</v>
      </c>
      <c r="O923" s="5">
        <f t="shared" ca="1" si="198"/>
        <v>4.8002276894771132</v>
      </c>
      <c r="P923" s="5">
        <f t="shared" ca="1" si="199"/>
        <v>634.14766920215175</v>
      </c>
      <c r="Q923" s="5">
        <f ca="1">P923+((ABS(K923)/MAX(((F923)+(G923)*(L923))*(L923),
            0.000001))^2)/(2*'1D'!$I$5)</f>
        <v>635.3220925390948</v>
      </c>
      <c r="R923" s="5">
        <f ca="1">((ABS(K923)*'1D'!$D$6)/(MAX(((F923)+(G923)*(L923))*(L923),
            0.000001)*MAX(((((F923)+(G923)*(L923))*(L923))/MAX((F923)+2*(L923)*SQRT(1+(G923)^2),
                    0.000001))^(2/3),
            0.000001)))^2</f>
        <v>4.3358367565141456E-3</v>
      </c>
      <c r="S923" s="5">
        <f ca="1">ABS(ABS(K923)/MAX(((F923)+(G923)*(L923))*(L923),
        0.000001))/SQRT('1D'!$I$5*MAX((((F923)+(G923)*(L923))*(L923))/MAX((F923)+2*(G923)*(L923),
            0.000001),
        0.000001))</f>
        <v>1.0727235886044055</v>
      </c>
      <c r="T923" s="5">
        <f ca="1">((F923)*(L923)^2)/2+(G923)*(L923)^3/3+(ABS(K923)^2)/('1D'!$I$5*MAX(((F923)+(G923)*(L923))*(L923),
        0.000001))</f>
        <v>35.763412605541333</v>
      </c>
      <c r="U923" s="5">
        <f ca="1">IF($A$2=0,
    0,
    IFERROR(Q922-(((R922+R923)/2)*J923)-(IF(O922&gt;O923,
                '1D'!$D$8*((O922^2-O923^2)/(2*'1D'!$I$5)),
                '1D'!$D$9*((O923^2-O922^2)/(2*'1D'!$I$5)))+('1D'!$D$10*(ABS(I923)/90)*(MAX(O922^2,
                        O923^2)/(2*'1D'!$I$5))))-Q923,
        0))</f>
        <v>-3.8358367564796936E-3</v>
      </c>
      <c r="V923" s="5">
        <f ca="1">IF($A$2=0,
    1,
    IF(IFERROR(V922,
            0)=0,
        0,
        IFERROR(IF(ROUND(S923,
                    3)=1,
                1,
                IF(AND(ABS(U923)&lt;'1D'!$D$19,
                        S923&gt;1),
                    1,
                    0)),
            0)))</f>
        <v>0</v>
      </c>
      <c r="W923" s="5">
        <f ca="1">IF($A$2=0,
    MAX(MAX('1D'!$D$16,
            MAX('1D'!$D$16,
                POWER((ABS(K923)^2)/('1D'!$I$5*MAX(F923,
                            0.1)^2),
                    1/3))),
        IFERROR(W1396,
            MAX(MAX('1D'!$D$16,
                    MAX('1D'!$D$16,
                        POWER((ABS(K923)^2)/('1D'!$I$5*MAX(F923,
                                    0.1)^2),
                            1/3))),
                ($L$2)-E1396))),
    IF(IFERROR(AG924,
            0)=0,
        MAX(MAX('1D'!$D$16,
                MAX('1D'!$D$16,
                    POWER((ABS(K923)^2)/('1D'!$I$5*MAX(F923,
                                0.1)^2),
                        1/3))),
            IFERROR(W1396,
                MAX(MAX('1D'!$D$16,
                        MAX('1D'!$D$16,
                            POWER((ABS(K923)^2)/('1D'!$I$5*MAX(F923,
                                        0.1)^2),
                                1/3))),
                    ($L$2)-E1396))),
        IF(IFERROR(W923,
                0)=0,
            MAX(MAX('1D'!$D$16,
                    MAX('1D'!$D$16,
                        POWER((ABS(K923)^2)/('1D'!$I$5*MAX(F923,
                                    0.1)^2),
                            1/3))),
                IFERROR(W1396,
                    MAX(MAX('1D'!$D$16,
                            MAX('1D'!$D$16,
                                POWER((ABS(K923)^2)/('1D'!$I$5*MAX(F923,
                                            0.1)^2),
                                    1/3))),
                        ($L$2)-E1396))),
            IF(OR(IFERROR(AD923,
                        0)&gt;=1,
                    IFERROR(AD924,
                        0)&gt;=1),
                MAX('1D'!$D$16,
                    MAX('1D'!$D$16,
                        POWER((ABS(K923)^2)/('1D'!$I$5*MAX(F923,
                                    0.1)^2),
                            1/3))),
                IF(ABS(IFERROR(AF923,
                            0))&lt;'1D'!$D$19,
                    MAX(MAX('1D'!$D$16,
                            MAX('1D'!$D$16,
                                POWER((ABS(K923)^2)/('1D'!$I$5*MAX(F923,
                                            0.1)^2),
                                    1/3))),
                        IFERROR(W923,
                            0)),
                    MAX(MAX('1D'!$D$16,
                            MAX('1D'!$D$16,
                                POWER((ABS(K923)^2)/('1D'!$I$5*MAX(F923,
                                            0.1)^2),
                                    1/3))),
                        (IFERROR(W923,
                                0))+((IFERROR(AF923,
                                    0))*'1D'!$D$18)))))))</f>
        <v>2.1389677043987478</v>
      </c>
      <c r="X923" s="5">
        <f t="shared" ca="1" si="200"/>
        <v>11.122632062873489</v>
      </c>
      <c r="Y923" s="5">
        <f t="shared" ca="1" si="201"/>
        <v>1.1735290000551568</v>
      </c>
      <c r="Z923" s="5">
        <f t="shared" ca="1" si="202"/>
        <v>4.5807502857230418</v>
      </c>
      <c r="AA923" s="5">
        <f t="shared" ca="1" si="203"/>
        <v>634.24546770439872</v>
      </c>
      <c r="AB923" s="5">
        <f ca="1">AA923+((ABS(K923)/MAX(((F923)+(G923)*(W923))*(W923),
            0.000001))^2)/(2*'1D'!$I$5)</f>
        <v>635.31495155659809</v>
      </c>
      <c r="AC923" s="5">
        <f ca="1">((ABS(K923)*'1D'!$D$6)/(MAX(((F923)+(G923)*(W923))*(W923),
            0.000001)*MAX(((((F923)+(G923)*(W923))*(W923))/MAX((F923)+2*(W923)*SQRT(1+(G923)^2),
                    0.000001))^(2/3),
            0.000001)))^2</f>
        <v>3.8141460404132466E-3</v>
      </c>
      <c r="AD923" s="5">
        <f ca="1">ABS(ABS(K923)/MAX(((F923)+(G923)*(W923))*(W923),
        0.000001))/SQRT('1D'!$I$5*MAX((((F923)+(G923)*(W923))*(W923))/MAX((F923)+2*(G923)*(W923),
            0.000001),
        0.000001))</f>
        <v>1.0000000000000004</v>
      </c>
      <c r="AE923" s="5">
        <f ca="1">((F923)*(W923)^2)/2+(G923)*(W923)^3/3+(ABS(K923)^2)/('1D'!$I$5*MAX(((F923)+(G923)*(W923))*(W923),
        0.000001))</f>
        <v>35.686426155594638</v>
      </c>
      <c r="AF923" s="5">
        <f ca="1">IF($A$2=0,
    0,
    IFERROR(AB924+(((AC923+AC924)/2)*J924)+(IF(Z923&gt;Z924,
                '1D'!$D$8*((Z923^2-Z924^2)/(2*'1D'!$I$5)),
                '1D'!$D$9*((Z924^2-Z923^2)/(2*'1D'!$I$5)))+('1D'!$D$10*(ABS(I924)/90)*(MAX(Z923^2,
                        Z924^2)/(2*'1D'!$I$5))))-AB923,
        0))</f>
        <v>3.411932860331035E-3</v>
      </c>
      <c r="AG923" s="5">
        <f ca="1">IF($A$2=0,
    1,
    IF(IFERROR(AG924,
            0)=0,
        0,
        IFERROR(IF(OR(ROUND(AD923,
                        3)&gt;=1,
                    AND(ABS(AF923)&lt;'1D'!$D$19,
                        AD923&lt;1)),
                1,
                0),
            0)))</f>
        <v>1</v>
      </c>
      <c r="AH923" s="5">
        <f ca="1">IFERROR(IF('1D'!V32="Supercritical",
        MAX('1D'!$D$16,
            IFERROR(L923,
                MAX('1D'!$D$16,
                    POWER((ABS(K923)^2)/('1D'!$I$5*MAX(F923,
                                0.1)^2),
                        1/3)))),
        IF('1D'!V32="Subcritical",
            MAX('1D'!$D$16,
                IFERROR(W923,
                    MAX('1D'!$D$16,
                        POWER((ABS(K923)^2)/('1D'!$I$5*MAX(F923,
                                    0.1)^2),
                            1/3)))),
            IF(IFERROR(T923,
                    -1E+99)&gt;=IFERROR(AE923,
                    -1E+99),
                MAX('1D'!$D$16,
                    IFERROR(L923,
                        MAX('1D'!$D$16,
                            POWER((ABS(K923)^2)/('1D'!$I$5*MAX(F923,
                                        0.1)^2),
                                1/3)))),
                MAX('1D'!$D$16,
                    IFERROR(W923,
                        MAX('1D'!$D$16,
                            POWER((ABS(K923)^2)/('1D'!$I$5*MAX(F923,
                                        0.1)^2),
                                1/3))))))),
    MAX('1D'!$D$16,
        POWER((ABS(K923)^2)/('1D'!$I$5*MAX(F923,
                    0.1)^2),
            1/3)))</f>
        <v>2.0411692021517887</v>
      </c>
      <c r="AI923" s="5">
        <f t="shared" ca="1" si="204"/>
        <v>634.14766920215175</v>
      </c>
      <c r="AJ923" s="5">
        <f ca="1">AI923+((ABS(K923)/MAX(((F923)+(G923)*(AH923))*(AH923),
            0.000001))^2)/(2*'1D'!$I$5)</f>
        <v>635.3220925390948</v>
      </c>
      <c r="AM923">
        <v>0</v>
      </c>
      <c r="AN923">
        <v>0</v>
      </c>
      <c r="AO923" s="5">
        <f t="shared" si="205"/>
        <v>0</v>
      </c>
      <c r="AP923" s="5">
        <f t="shared" si="209"/>
        <v>0</v>
      </c>
      <c r="AQ923" s="5">
        <f ca="1">ABS(ABS(K923)/MAX(((F923)+(G923)*(AH923))*(AH923),
        0.000001))/SQRT('1D'!$I$5*MAX((((F923)+(G923)*(AH923))*(AH923))/MAX((F923)+2*(G923)*(AH923),
            0.000001),
        0.000001))</f>
        <v>1.0727235886044055</v>
      </c>
      <c r="AR923" s="5" t="str">
        <f t="shared" ca="1" si="206"/>
        <v>Supercritical</v>
      </c>
      <c r="AS923" s="5">
        <f ca="1">((ABS(K923)*'1D'!$D$6)/(MAX(((F923)+(G923)*(AH923))*(AH923),
            0.000001)*MAX(((((F923)+(G923)*(AH923))*(AH923))/MAX((F923)+2*(AH923)*SQRT(1+(G923)^2),
                    0.000001))^(2/3),
            0.000001)))^2</f>
        <v>4.3358367565141456E-3</v>
      </c>
    </row>
    <row r="924" spans="1:45" x14ac:dyDescent="0.35">
      <c r="A924">
        <v>915</v>
      </c>
      <c r="B924">
        <v>913.995</v>
      </c>
      <c r="C924">
        <v>616084.92799999996</v>
      </c>
      <c r="D924">
        <v>3097092.98</v>
      </c>
      <c r="E924">
        <v>632.10599999999999</v>
      </c>
      <c r="F924">
        <v>5.2</v>
      </c>
      <c r="G924">
        <v>0</v>
      </c>
      <c r="H924" t="s">
        <v>176</v>
      </c>
      <c r="I924">
        <v>5.7000000000000002E-2</v>
      </c>
      <c r="J924" s="5">
        <f t="shared" si="207"/>
        <v>0.99900000000002365</v>
      </c>
      <c r="K924" s="5">
        <f t="shared" ca="1" si="208"/>
        <v>50.95</v>
      </c>
      <c r="L924" s="5">
        <f ca="1">IF($A$2=0,
    IFERROR(L923,
        MAX('1D'!$D$16,
            POWER((ABS(K924)^2)/('1D'!$I$5*MAX(F924,
                        0.1)^2),
                1/3))),
    IF(IFERROR(V923,
            0)=0,
        IFERROR(L923,
            MAX('1D'!$D$16,
                POWER((ABS(K924)^2)/('1D'!$I$5*MAX(F924,
                            0.1)^2),
                    1/3))),
        IF(OR(IFERROR(L924,
                    0)=0,
                IFERROR(S923,
                    0)&lt;1,
                IFERROR(S924,
                    0)&lt;1),
            MAX('1D'!$D$16,
                POWER((ABS(K924)^2)/('1D'!$I$5*MAX(F924,
                            0.1)^2),
                    1/3)),
            IF(IFERROR(U924,
                    0)&gt;0,
                MAX('1D'!$D$16,
                    IFERROR(L924,
                        0)+((IFERROR(U924,
                                0))*'1D'!$D$18*IF((IFERROR(S924,
                                    0))&lt;1,
                            1,
                            -1))),
                IF(IFERROR(U924,
                        0)&lt;0,
                    IF(ABS((MAX('1D'!$D$16,
                                    POWER((ABS(K924)^2)/('1D'!$I$5*MAX(F924,
                                                0.1)^2),
                                        1/3)))-IFERROR(L924,
                                0))&gt;'1D'!$D$19,
                        MAX('1D'!$D$16,
                            IF((MAX('1D'!$D$16,
                                        POWER((ABS(K924)^2)/('1D'!$I$5*MAX(F924,
                                                    0.1)^2),
                                            1/3)))&gt;IFERROR(L924,
                                    0),
                                MIN((MAX('1D'!$D$16,
                                            POWER((ABS(K924)^2)/('1D'!$I$5*MAX(F924,
                                                        0.1)^2),
                                                1/3))),
                                    IFERROR(L924,
                                        0)+(MIN(ABS(IFERROR(U924,
                                                    0))*'1D'!$D$18,
                                            ABS((MAX('1D'!$D$16,
                                                        POWER((ABS(K924)^2)/('1D'!$I$5*MAX(F924,
                                                                    0.1)^2),
                                                            1/3)))-IFERROR(L924,
                                                    0))))),
                                MAX((MAX('1D'!$D$16,
                                            POWER((ABS(K924)^2)/('1D'!$I$5*MAX(F924,
                                                        0.1)^2),
                                                1/3))),
                                    IFERROR(L924,
                                        0)-(MIN(ABS(IFERROR(U924,
                                                    0))*'1D'!$D$18,
                                            ABS((MAX('1D'!$D$16,
                                                        POWER((ABS(K924)^2)/('1D'!$I$5*MAX(F924,
                                                                    0.1)^2),
                                                            1/3)))-IFERROR(L924,
                                                    0))))))),
                        MAX('1D'!$D$16,
                            POWER((ABS(K924)^2)/('1D'!$I$5*MAX(F924,
                                        0.1)^2),
                                1/3))),
                    MAX('1D'!$D$16,
                        IFERROR(L924,
                            0)))))))</f>
        <v>2.0411692021517887</v>
      </c>
      <c r="M924" s="5">
        <f t="shared" ca="1" si="196"/>
        <v>10.614079851189301</v>
      </c>
      <c r="N924" s="5">
        <f t="shared" ca="1" si="197"/>
        <v>1.1434704692804873</v>
      </c>
      <c r="O924" s="5">
        <f t="shared" ca="1" si="198"/>
        <v>4.8002276894771132</v>
      </c>
      <c r="P924" s="5">
        <f t="shared" ca="1" si="199"/>
        <v>634.14716920215176</v>
      </c>
      <c r="Q924" s="5">
        <f ca="1">P924+((ABS(K924)/MAX(((F924)+(G924)*(L924))*(L924),
            0.000001))^2)/(2*'1D'!$I$5)</f>
        <v>635.32159253909481</v>
      </c>
      <c r="R924" s="5">
        <f ca="1">((ABS(K924)*'1D'!$D$6)/(MAX(((F924)+(G924)*(L924))*(L924),
            0.000001)*MAX(((((F924)+(G924)*(L924))*(L924))/MAX((F924)+2*(L924)*SQRT(1+(G924)^2),
                    0.000001))^(2/3),
            0.000001)))^2</f>
        <v>4.3358367565141456E-3</v>
      </c>
      <c r="S924" s="5">
        <f ca="1">ABS(ABS(K924)/MAX(((F924)+(G924)*(L924))*(L924),
        0.000001))/SQRT('1D'!$I$5*MAX((((F924)+(G924)*(L924))*(L924))/MAX((F924)+2*(G924)*(L924),
            0.000001),
        0.000001))</f>
        <v>1.0727235886044055</v>
      </c>
      <c r="T924" s="5">
        <f ca="1">((F924)*(L924)^2)/2+(G924)*(L924)^3/3+(ABS(K924)^2)/('1D'!$I$5*MAX(((F924)+(G924)*(L924))*(L924),
        0.000001))</f>
        <v>35.763412605541333</v>
      </c>
      <c r="U924" s="5">
        <f ca="1">IF($A$2=0,
    0,
    IFERROR(Q923-(((R923+R924)/2)*J924)-(IF(O923&gt;O924,
                '1D'!$D$8*((O923^2-O924^2)/(2*'1D'!$I$5)),
                '1D'!$D$9*((O924^2-O923^2)/(2*'1D'!$I$5)))+('1D'!$D$10*(ABS(I924)/90)*(MAX(O923^2,
                        O924^2)/(2*'1D'!$I$5))))-Q924,
        0))</f>
        <v>-3.9430711367458571E-3</v>
      </c>
      <c r="V924" s="5">
        <f ca="1">IF($A$2=0,
    1,
    IF(IFERROR(V923,
            0)=0,
        0,
        IFERROR(IF(ROUND(S924,
                    3)=1,
                1,
                IF(AND(ABS(U924)&lt;'1D'!$D$19,
                        S924&gt;1),
                    1,
                    0)),
            0)))</f>
        <v>0</v>
      </c>
      <c r="W924" s="5">
        <f ca="1">IF($A$2=0,
    MAX(MAX('1D'!$D$16,
            MAX('1D'!$D$16,
                POWER((ABS(K924)^2)/('1D'!$I$5*MAX(F924,
                            0.1)^2),
                    1/3))),
        IFERROR(W1396,
            MAX(MAX('1D'!$D$16,
                    MAX('1D'!$D$16,
                        POWER((ABS(K924)^2)/('1D'!$I$5*MAX(F924,
                                    0.1)^2),
                            1/3))),
                ($L$2)-E1396))),
    IF(IFERROR(AG925,
            0)=0,
        MAX(MAX('1D'!$D$16,
                MAX('1D'!$D$16,
                    POWER((ABS(K924)^2)/('1D'!$I$5*MAX(F924,
                                0.1)^2),
                        1/3))),
            IFERROR(W1396,
                MAX(MAX('1D'!$D$16,
                        MAX('1D'!$D$16,
                            POWER((ABS(K924)^2)/('1D'!$I$5*MAX(F924,
                                        0.1)^2),
                                1/3))),
                    ($L$2)-E1396))),
        IF(IFERROR(W924,
                0)=0,
            MAX(MAX('1D'!$D$16,
                    MAX('1D'!$D$16,
                        POWER((ABS(K924)^2)/('1D'!$I$5*MAX(F924,
                                    0.1)^2),
                            1/3))),
                IFERROR(W1396,
                    MAX(MAX('1D'!$D$16,
                            MAX('1D'!$D$16,
                                POWER((ABS(K924)^2)/('1D'!$I$5*MAX(F924,
                                            0.1)^2),
                                    1/3))),
                        ($L$2)-E1396))),
            IF(OR(IFERROR(AD924,
                        0)&gt;=1,
                    IFERROR(AD925,
                        0)&gt;=1),
                MAX('1D'!$D$16,
                    MAX('1D'!$D$16,
                        POWER((ABS(K924)^2)/('1D'!$I$5*MAX(F924,
                                    0.1)^2),
                            1/3))),
                IF(ABS(IFERROR(AF924,
                            0))&lt;'1D'!$D$19,
                    MAX(MAX('1D'!$D$16,
                            MAX('1D'!$D$16,
                                POWER((ABS(K924)^2)/('1D'!$I$5*MAX(F924,
                                            0.1)^2),
                                    1/3))),
                        IFERROR(W924,
                            0)),
                    MAX(MAX('1D'!$D$16,
                            MAX('1D'!$D$16,
                                POWER((ABS(K924)^2)/('1D'!$I$5*MAX(F924,
                                            0.1)^2),
                                    1/3))),
                        (IFERROR(W924,
                                0))+((IFERROR(AF924,
                                    0))*'1D'!$D$18)))))))</f>
        <v>2.1389677043987478</v>
      </c>
      <c r="X924" s="5">
        <f t="shared" ca="1" si="200"/>
        <v>11.122632062873489</v>
      </c>
      <c r="Y924" s="5">
        <f t="shared" ca="1" si="201"/>
        <v>1.1735290000551568</v>
      </c>
      <c r="Z924" s="5">
        <f t="shared" ca="1" si="202"/>
        <v>4.5807502857230418</v>
      </c>
      <c r="AA924" s="5">
        <f t="shared" ca="1" si="203"/>
        <v>634.24496770439873</v>
      </c>
      <c r="AB924" s="5">
        <f ca="1">AA924+((ABS(K924)/MAX(((F924)+(G924)*(W924))*(W924),
            0.000001))^2)/(2*'1D'!$I$5)</f>
        <v>635.3144515565981</v>
      </c>
      <c r="AC924" s="5">
        <f ca="1">((ABS(K924)*'1D'!$D$6)/(MAX(((F924)+(G924)*(W924))*(W924),
            0.000001)*MAX(((((F924)+(G924)*(W924))*(W924))/MAX((F924)+2*(W924)*SQRT(1+(G924)^2),
                    0.000001))^(2/3),
            0.000001)))^2</f>
        <v>3.8141460404132466E-3</v>
      </c>
      <c r="AD924" s="5">
        <f ca="1">ABS(ABS(K924)/MAX(((F924)+(G924)*(W924))*(W924),
        0.000001))/SQRT('1D'!$I$5*MAX((((F924)+(G924)*(W924))*(W924))/MAX((F924)+2*(G924)*(W924),
            0.000001),
        0.000001))</f>
        <v>1.0000000000000004</v>
      </c>
      <c r="AE924" s="5">
        <f ca="1">((F924)*(W924)^2)/2+(G924)*(W924)^3/3+(ABS(K924)^2)/('1D'!$I$5*MAX(((F924)+(G924)*(W924))*(W924),
        0.000001))</f>
        <v>35.686426155594638</v>
      </c>
      <c r="AF924" s="5">
        <f ca="1">IF($A$2=0,
    0,
    IFERROR(AB925+(((AC924+AC925)/2)*J925)+(IF(Z924&gt;Z925,
                '1D'!$D$8*((Z924^2-Z925^2)/(2*'1D'!$I$5)),
                '1D'!$D$9*((Z925^2-Z924^2)/(2*'1D'!$I$5)))+('1D'!$D$10*(ABS(I925)/90)*(MAX(Z924^2,
                        Z925^2)/(2*'1D'!$I$5))))-AB924,
        0))</f>
        <v>3.4157470064428708E-3</v>
      </c>
      <c r="AG924" s="5">
        <f ca="1">IF($A$2=0,
    1,
    IF(IFERROR(AG925,
            0)=0,
        0,
        IFERROR(IF(OR(ROUND(AD924,
                        3)&gt;=1,
                    AND(ABS(AF924)&lt;'1D'!$D$19,
                        AD924&lt;1)),
                1,
                0),
            0)))</f>
        <v>1</v>
      </c>
      <c r="AH924" s="5">
        <f ca="1">IFERROR(IF('1D'!V32="Supercritical",
        MAX('1D'!$D$16,
            IFERROR(L924,
                MAX('1D'!$D$16,
                    POWER((ABS(K924)^2)/('1D'!$I$5*MAX(F924,
                                0.1)^2),
                        1/3)))),
        IF('1D'!V32="Subcritical",
            MAX('1D'!$D$16,
                IFERROR(W924,
                    MAX('1D'!$D$16,
                        POWER((ABS(K924)^2)/('1D'!$I$5*MAX(F924,
                                    0.1)^2),
                            1/3)))),
            IF(IFERROR(T924,
                    -1E+99)&gt;=IFERROR(AE924,
                    -1E+99),
                MAX('1D'!$D$16,
                    IFERROR(L924,
                        MAX('1D'!$D$16,
                            POWER((ABS(K924)^2)/('1D'!$I$5*MAX(F924,
                                        0.1)^2),
                                1/3)))),
                MAX('1D'!$D$16,
                    IFERROR(W924,
                        MAX('1D'!$D$16,
                            POWER((ABS(K924)^2)/('1D'!$I$5*MAX(F924,
                                        0.1)^2),
                                1/3))))))),
    MAX('1D'!$D$16,
        POWER((ABS(K924)^2)/('1D'!$I$5*MAX(F924,
                    0.1)^2),
            1/3)))</f>
        <v>2.0411692021517887</v>
      </c>
      <c r="AI924" s="5">
        <f t="shared" ca="1" si="204"/>
        <v>634.14716920215176</v>
      </c>
      <c r="AJ924" s="5">
        <f ca="1">AI924+((ABS(K924)/MAX(((F924)+(G924)*(AH924))*(AH924),
            0.000001))^2)/(2*'1D'!$I$5)</f>
        <v>635.32159253909481</v>
      </c>
      <c r="AM924">
        <v>0</v>
      </c>
      <c r="AN924">
        <v>0</v>
      </c>
      <c r="AO924" s="5">
        <f t="shared" si="205"/>
        <v>0</v>
      </c>
      <c r="AP924" s="5">
        <f t="shared" si="209"/>
        <v>0</v>
      </c>
      <c r="AQ924" s="5">
        <f ca="1">ABS(ABS(K924)/MAX(((F924)+(G924)*(AH924))*(AH924),
        0.000001))/SQRT('1D'!$I$5*MAX((((F924)+(G924)*(AH924))*(AH924))/MAX((F924)+2*(G924)*(AH924),
            0.000001),
        0.000001))</f>
        <v>1.0727235886044055</v>
      </c>
      <c r="AR924" s="5" t="str">
        <f t="shared" ca="1" si="206"/>
        <v>Supercritical</v>
      </c>
      <c r="AS924" s="5">
        <f ca="1">((ABS(K924)*'1D'!$D$6)/(MAX(((F924)+(G924)*(AH924))*(AH924),
            0.000001)*MAX(((((F924)+(G924)*(AH924))*(AH924))/MAX((F924)+2*(AH924)*SQRT(1+(G924)^2),
                    0.000001))^(2/3),
            0.000001)))^2</f>
        <v>4.3358367565141456E-3</v>
      </c>
    </row>
    <row r="925" spans="1:45" x14ac:dyDescent="0.35">
      <c r="A925">
        <v>916</v>
      </c>
      <c r="B925">
        <v>914.995</v>
      </c>
      <c r="C925">
        <v>616084.88500000001</v>
      </c>
      <c r="D925">
        <v>3097091.9810000001</v>
      </c>
      <c r="E925">
        <v>632.10550000000001</v>
      </c>
      <c r="F925">
        <v>5.2</v>
      </c>
      <c r="G925">
        <v>0</v>
      </c>
      <c r="H925" t="s">
        <v>176</v>
      </c>
      <c r="I925">
        <v>5.7000000000000002E-2</v>
      </c>
      <c r="J925" s="5">
        <f t="shared" si="207"/>
        <v>1</v>
      </c>
      <c r="K925" s="5">
        <f t="shared" ca="1" si="208"/>
        <v>50.95</v>
      </c>
      <c r="L925" s="5">
        <f ca="1">IF($A$2=0,
    IFERROR(L924,
        MAX('1D'!$D$16,
            POWER((ABS(K925)^2)/('1D'!$I$5*MAX(F925,
                        0.1)^2),
                1/3))),
    IF(IFERROR(V924,
            0)=0,
        IFERROR(L924,
            MAX('1D'!$D$16,
                POWER((ABS(K925)^2)/('1D'!$I$5*MAX(F925,
                            0.1)^2),
                    1/3))),
        IF(OR(IFERROR(L925,
                    0)=0,
                IFERROR(S924,
                    0)&lt;1,
                IFERROR(S925,
                    0)&lt;1),
            MAX('1D'!$D$16,
                POWER((ABS(K925)^2)/('1D'!$I$5*MAX(F925,
                            0.1)^2),
                    1/3)),
            IF(IFERROR(U925,
                    0)&gt;0,
                MAX('1D'!$D$16,
                    IFERROR(L925,
                        0)+((IFERROR(U925,
                                0))*'1D'!$D$18*IF((IFERROR(S925,
                                    0))&lt;1,
                            1,
                            -1))),
                IF(IFERROR(U925,
                        0)&lt;0,
                    IF(ABS((MAX('1D'!$D$16,
                                    POWER((ABS(K925)^2)/('1D'!$I$5*MAX(F925,
                                                0.1)^2),
                                        1/3)))-IFERROR(L925,
                                0))&gt;'1D'!$D$19,
                        MAX('1D'!$D$16,
                            IF((MAX('1D'!$D$16,
                                        POWER((ABS(K925)^2)/('1D'!$I$5*MAX(F925,
                                                    0.1)^2),
                                            1/3)))&gt;IFERROR(L925,
                                    0),
                                MIN((MAX('1D'!$D$16,
                                            POWER((ABS(K925)^2)/('1D'!$I$5*MAX(F925,
                                                        0.1)^2),
                                                1/3))),
                                    IFERROR(L925,
                                        0)+(MIN(ABS(IFERROR(U925,
                                                    0))*'1D'!$D$18,
                                            ABS((MAX('1D'!$D$16,
                                                        POWER((ABS(K925)^2)/('1D'!$I$5*MAX(F925,
                                                                    0.1)^2),
                                                            1/3)))-IFERROR(L925,
                                                    0))))),
                                MAX((MAX('1D'!$D$16,
                                            POWER((ABS(K925)^2)/('1D'!$I$5*MAX(F925,
                                                        0.1)^2),
                                                1/3))),
                                    IFERROR(L925,
                                        0)-(MIN(ABS(IFERROR(U925,
                                                    0))*'1D'!$D$18,
                                            ABS((MAX('1D'!$D$16,
                                                        POWER((ABS(K925)^2)/('1D'!$I$5*MAX(F925,
                                                                    0.1)^2),
                                                            1/3)))-IFERROR(L925,
                                                    0))))))),
                        MAX('1D'!$D$16,
                            POWER((ABS(K925)^2)/('1D'!$I$5*MAX(F925,
                                        0.1)^2),
                                1/3))),
                    MAX('1D'!$D$16,
                        IFERROR(L925,
                            0)))))))</f>
        <v>2.0411692021517887</v>
      </c>
      <c r="M925" s="5">
        <f t="shared" ca="1" si="196"/>
        <v>10.614079851189301</v>
      </c>
      <c r="N925" s="5">
        <f t="shared" ca="1" si="197"/>
        <v>1.1434704692804873</v>
      </c>
      <c r="O925" s="5">
        <f t="shared" ca="1" si="198"/>
        <v>4.8002276894771132</v>
      </c>
      <c r="P925" s="5">
        <f t="shared" ca="1" si="199"/>
        <v>634.14666920215177</v>
      </c>
      <c r="Q925" s="5">
        <f ca="1">P925+((ABS(K925)/MAX(((F925)+(G925)*(L925))*(L925),
            0.000001))^2)/(2*'1D'!$I$5)</f>
        <v>635.32109253909482</v>
      </c>
      <c r="R925" s="5">
        <f ca="1">((ABS(K925)*'1D'!$D$6)/(MAX(((F925)+(G925)*(L925))*(L925),
            0.000001)*MAX(((((F925)+(G925)*(L925))*(L925))/MAX((F925)+2*(L925)*SQRT(1+(G925)^2),
                    0.000001))^(2/3),
            0.000001)))^2</f>
        <v>4.3358367565141456E-3</v>
      </c>
      <c r="S925" s="5">
        <f ca="1">ABS(ABS(K925)/MAX(((F925)+(G925)*(L925))*(L925),
        0.000001))/SQRT('1D'!$I$5*MAX((((F925)+(G925)*(L925))*(L925))/MAX((F925)+2*(G925)*(L925),
            0.000001),
        0.000001))</f>
        <v>1.0727235886044055</v>
      </c>
      <c r="T925" s="5">
        <f ca="1">((F925)*(L925)^2)/2+(G925)*(L925)^3/3+(ABS(K925)^2)/('1D'!$I$5*MAX(((F925)+(G925)*(L925))*(L925),
        0.000001))</f>
        <v>35.763412605541333</v>
      </c>
      <c r="U925" s="5">
        <f ca="1">IF($A$2=0,
    0,
    IFERROR(Q924-(((R924+R925)/2)*J925)-(IF(O924&gt;O925,
                '1D'!$D$8*((O924^2-O925^2)/(2*'1D'!$I$5)),
                '1D'!$D$9*((O925^2-O924^2)/(2*'1D'!$I$5)))+('1D'!$D$10*(ABS(I925)/90)*(MAX(O924^2,
                        O925^2)/(2*'1D'!$I$5))))-Q925,
        0))</f>
        <v>-3.9474069734524164E-3</v>
      </c>
      <c r="V925" s="5">
        <f ca="1">IF($A$2=0,
    1,
    IF(IFERROR(V924,
            0)=0,
        0,
        IFERROR(IF(ROUND(S925,
                    3)=1,
                1,
                IF(AND(ABS(U925)&lt;'1D'!$D$19,
                        S925&gt;1),
                    1,
                    0)),
            0)))</f>
        <v>0</v>
      </c>
      <c r="W925" s="5">
        <f ca="1">IF($A$2=0,
    MAX(MAX('1D'!$D$16,
            MAX('1D'!$D$16,
                POWER((ABS(K925)^2)/('1D'!$I$5*MAX(F925,
                            0.1)^2),
                    1/3))),
        IFERROR(W1396,
            MAX(MAX('1D'!$D$16,
                    MAX('1D'!$D$16,
                        POWER((ABS(K925)^2)/('1D'!$I$5*MAX(F925,
                                    0.1)^2),
                            1/3))),
                ($L$2)-E1396))),
    IF(IFERROR(AG926,
            0)=0,
        MAX(MAX('1D'!$D$16,
                MAX('1D'!$D$16,
                    POWER((ABS(K925)^2)/('1D'!$I$5*MAX(F925,
                                0.1)^2),
                        1/3))),
            IFERROR(W1396,
                MAX(MAX('1D'!$D$16,
                        MAX('1D'!$D$16,
                            POWER((ABS(K925)^2)/('1D'!$I$5*MAX(F925,
                                        0.1)^2),
                                1/3))),
                    ($L$2)-E1396))),
        IF(IFERROR(W925,
                0)=0,
            MAX(MAX('1D'!$D$16,
                    MAX('1D'!$D$16,
                        POWER((ABS(K925)^2)/('1D'!$I$5*MAX(F925,
                                    0.1)^2),
                            1/3))),
                IFERROR(W1396,
                    MAX(MAX('1D'!$D$16,
                            MAX('1D'!$D$16,
                                POWER((ABS(K925)^2)/('1D'!$I$5*MAX(F925,
                                            0.1)^2),
                                    1/3))),
                        ($L$2)-E1396))),
            IF(OR(IFERROR(AD925,
                        0)&gt;=1,
                    IFERROR(AD926,
                        0)&gt;=1),
                MAX('1D'!$D$16,
                    MAX('1D'!$D$16,
                        POWER((ABS(K925)^2)/('1D'!$I$5*MAX(F925,
                                    0.1)^2),
                            1/3))),
                IF(ABS(IFERROR(AF925,
                            0))&lt;'1D'!$D$19,
                    MAX(MAX('1D'!$D$16,
                            MAX('1D'!$D$16,
                                POWER((ABS(K925)^2)/('1D'!$I$5*MAX(F925,
                                            0.1)^2),
                                    1/3))),
                        IFERROR(W925,
                            0)),
                    MAX(MAX('1D'!$D$16,
                            MAX('1D'!$D$16,
                                POWER((ABS(K925)^2)/('1D'!$I$5*MAX(F925,
                                            0.1)^2),
                                    1/3))),
                        (IFERROR(W925,
                                0))+((IFERROR(AF925,
                                    0))*'1D'!$D$18)))))))</f>
        <v>2.1389677043987478</v>
      </c>
      <c r="X925" s="5">
        <f t="shared" ca="1" si="200"/>
        <v>11.122632062873489</v>
      </c>
      <c r="Y925" s="5">
        <f t="shared" ca="1" si="201"/>
        <v>1.1735290000551568</v>
      </c>
      <c r="Z925" s="5">
        <f t="shared" ca="1" si="202"/>
        <v>4.5807502857230418</v>
      </c>
      <c r="AA925" s="5">
        <f t="shared" ca="1" si="203"/>
        <v>634.24446770439874</v>
      </c>
      <c r="AB925" s="5">
        <f ca="1">AA925+((ABS(K925)/MAX(((F925)+(G925)*(W925))*(W925),
            0.000001))^2)/(2*'1D'!$I$5)</f>
        <v>635.31395155659811</v>
      </c>
      <c r="AC925" s="5">
        <f ca="1">((ABS(K925)*'1D'!$D$6)/(MAX(((F925)+(G925)*(W925))*(W925),
            0.000001)*MAX(((((F925)+(G925)*(W925))*(W925))/MAX((F925)+2*(W925)*SQRT(1+(G925)^2),
                    0.000001))^(2/3),
            0.000001)))^2</f>
        <v>3.8141460404132466E-3</v>
      </c>
      <c r="AD925" s="5">
        <f ca="1">ABS(ABS(K925)/MAX(((F925)+(G925)*(W925))*(W925),
        0.000001))/SQRT('1D'!$I$5*MAX((((F925)+(G925)*(W925))*(W925))/MAX((F925)+2*(G925)*(W925),
            0.000001),
        0.000001))</f>
        <v>1.0000000000000004</v>
      </c>
      <c r="AE925" s="5">
        <f ca="1">((F925)*(W925)^2)/2+(G925)*(W925)^3/3+(ABS(K925)^2)/('1D'!$I$5*MAX(((F925)+(G925)*(W925))*(W925),
        0.000001))</f>
        <v>35.686426155594638</v>
      </c>
      <c r="AF925" s="5">
        <f ca="1">IF($A$2=0,
    0,
    IFERROR(AB926+(((AC925+AC926)/2)*J926)+(IF(Z925&gt;Z926,
                '1D'!$D$8*((Z925^2-Z926^2)/(2*'1D'!$I$5)),
                '1D'!$D$9*((Z926^2-Z925^2)/(2*'1D'!$I$5)))+('1D'!$D$10*(ABS(I926)/90)*(MAX(Z925^2,
                        Z926^2)/(2*'1D'!$I$5))))-AB925,
        0))</f>
        <v>3.3141460404522149E-3</v>
      </c>
      <c r="AG925" s="5">
        <f ca="1">IF($A$2=0,
    1,
    IF(IFERROR(AG926,
            0)=0,
        0,
        IFERROR(IF(OR(ROUND(AD925,
                        3)&gt;=1,
                    AND(ABS(AF925)&lt;'1D'!$D$19,
                        AD925&lt;1)),
                1,
                0),
            0)))</f>
        <v>1</v>
      </c>
      <c r="AH925" s="5">
        <f ca="1">IFERROR(IF('1D'!V32="Supercritical",
        MAX('1D'!$D$16,
            IFERROR(L925,
                MAX('1D'!$D$16,
                    POWER((ABS(K925)^2)/('1D'!$I$5*MAX(F925,
                                0.1)^2),
                        1/3)))),
        IF('1D'!V32="Subcritical",
            MAX('1D'!$D$16,
                IFERROR(W925,
                    MAX('1D'!$D$16,
                        POWER((ABS(K925)^2)/('1D'!$I$5*MAX(F925,
                                    0.1)^2),
                            1/3)))),
            IF(IFERROR(T925,
                    -1E+99)&gt;=IFERROR(AE925,
                    -1E+99),
                MAX('1D'!$D$16,
                    IFERROR(L925,
                        MAX('1D'!$D$16,
                            POWER((ABS(K925)^2)/('1D'!$I$5*MAX(F925,
                                        0.1)^2),
                                1/3)))),
                MAX('1D'!$D$16,
                    IFERROR(W925,
                        MAX('1D'!$D$16,
                            POWER((ABS(K925)^2)/('1D'!$I$5*MAX(F925,
                                        0.1)^2),
                                1/3))))))),
    MAX('1D'!$D$16,
        POWER((ABS(K925)^2)/('1D'!$I$5*MAX(F925,
                    0.1)^2),
            1/3)))</f>
        <v>2.0411692021517887</v>
      </c>
      <c r="AI925" s="5">
        <f t="shared" ca="1" si="204"/>
        <v>634.14666920215177</v>
      </c>
      <c r="AJ925" s="5">
        <f ca="1">AI925+((ABS(K925)/MAX(((F925)+(G925)*(AH925))*(AH925),
            0.000001))^2)/(2*'1D'!$I$5)</f>
        <v>635.32109253909482</v>
      </c>
      <c r="AM925">
        <v>0</v>
      </c>
      <c r="AN925">
        <v>0</v>
      </c>
      <c r="AO925" s="5">
        <f t="shared" si="205"/>
        <v>0</v>
      </c>
      <c r="AP925" s="5">
        <f t="shared" si="209"/>
        <v>0</v>
      </c>
      <c r="AQ925" s="5">
        <f ca="1">ABS(ABS(K925)/MAX(((F925)+(G925)*(AH925))*(AH925),
        0.000001))/SQRT('1D'!$I$5*MAX((((F925)+(G925)*(AH925))*(AH925))/MAX((F925)+2*(G925)*(AH925),
            0.000001),
        0.000001))</f>
        <v>1.0727235886044055</v>
      </c>
      <c r="AR925" s="5" t="str">
        <f t="shared" ca="1" si="206"/>
        <v>Supercritical</v>
      </c>
      <c r="AS925" s="5">
        <f ca="1">((ABS(K925)*'1D'!$D$6)/(MAX(((F925)+(G925)*(AH925))*(AH925),
            0.000001)*MAX(((((F925)+(G925)*(AH925))*(AH925))/MAX((F925)+2*(AH925)*SQRT(1+(G925)^2),
                    0.000001))^(2/3),
            0.000001)))^2</f>
        <v>4.3358367565141456E-3</v>
      </c>
    </row>
    <row r="926" spans="1:45" x14ac:dyDescent="0.35">
      <c r="A926">
        <v>917</v>
      </c>
      <c r="B926">
        <v>915.995</v>
      </c>
      <c r="C926">
        <v>616084.84299999999</v>
      </c>
      <c r="D926">
        <v>3097090.9819999998</v>
      </c>
      <c r="E926">
        <v>632.10500000000002</v>
      </c>
      <c r="F926">
        <v>5.2</v>
      </c>
      <c r="G926">
        <v>0</v>
      </c>
      <c r="H926" t="s">
        <v>176</v>
      </c>
      <c r="I926">
        <v>0</v>
      </c>
      <c r="J926" s="5">
        <f t="shared" si="207"/>
        <v>1</v>
      </c>
      <c r="K926" s="5">
        <f t="shared" ca="1" si="208"/>
        <v>50.95</v>
      </c>
      <c r="L926" s="5">
        <f ca="1">IF($A$2=0,
    IFERROR(L925,
        MAX('1D'!$D$16,
            POWER((ABS(K926)^2)/('1D'!$I$5*MAX(F926,
                        0.1)^2),
                1/3))),
    IF(IFERROR(V925,
            0)=0,
        IFERROR(L925,
            MAX('1D'!$D$16,
                POWER((ABS(K926)^2)/('1D'!$I$5*MAX(F926,
                            0.1)^2),
                    1/3))),
        IF(OR(IFERROR(L926,
                    0)=0,
                IFERROR(S925,
                    0)&lt;1,
                IFERROR(S926,
                    0)&lt;1),
            MAX('1D'!$D$16,
                POWER((ABS(K926)^2)/('1D'!$I$5*MAX(F926,
                            0.1)^2),
                    1/3)),
            IF(IFERROR(U926,
                    0)&gt;0,
                MAX('1D'!$D$16,
                    IFERROR(L926,
                        0)+((IFERROR(U926,
                                0))*'1D'!$D$18*IF((IFERROR(S926,
                                    0))&lt;1,
                            1,
                            -1))),
                IF(IFERROR(U926,
                        0)&lt;0,
                    IF(ABS((MAX('1D'!$D$16,
                                    POWER((ABS(K926)^2)/('1D'!$I$5*MAX(F926,
                                                0.1)^2),
                                        1/3)))-IFERROR(L926,
                                0))&gt;'1D'!$D$19,
                        MAX('1D'!$D$16,
                            IF((MAX('1D'!$D$16,
                                        POWER((ABS(K926)^2)/('1D'!$I$5*MAX(F926,
                                                    0.1)^2),
                                            1/3)))&gt;IFERROR(L926,
                                    0),
                                MIN((MAX('1D'!$D$16,
                                            POWER((ABS(K926)^2)/('1D'!$I$5*MAX(F926,
                                                        0.1)^2),
                                                1/3))),
                                    IFERROR(L926,
                                        0)+(MIN(ABS(IFERROR(U926,
                                                    0))*'1D'!$D$18,
                                            ABS((MAX('1D'!$D$16,
                                                        POWER((ABS(K926)^2)/('1D'!$I$5*MAX(F926,
                                                                    0.1)^2),
                                                            1/3)))-IFERROR(L926,
                                                    0))))),
                                MAX((MAX('1D'!$D$16,
                                            POWER((ABS(K926)^2)/('1D'!$I$5*MAX(F926,
                                                        0.1)^2),
                                                1/3))),
                                    IFERROR(L926,
                                        0)-(MIN(ABS(IFERROR(U926,
                                                    0))*'1D'!$D$18,
                                            ABS((MAX('1D'!$D$16,
                                                        POWER((ABS(K926)^2)/('1D'!$I$5*MAX(F926,
                                                                    0.1)^2),
                                                            1/3)))-IFERROR(L926,
                                                    0))))))),
                        MAX('1D'!$D$16,
                            POWER((ABS(K926)^2)/('1D'!$I$5*MAX(F926,
                                        0.1)^2),
                                1/3))),
                    MAX('1D'!$D$16,
                        IFERROR(L926,
                            0)))))))</f>
        <v>2.0411692021517887</v>
      </c>
      <c r="M926" s="5">
        <f t="shared" ca="1" si="196"/>
        <v>10.614079851189301</v>
      </c>
      <c r="N926" s="5">
        <f t="shared" ca="1" si="197"/>
        <v>1.1434704692804873</v>
      </c>
      <c r="O926" s="5">
        <f t="shared" ca="1" si="198"/>
        <v>4.8002276894771132</v>
      </c>
      <c r="P926" s="5">
        <f t="shared" ca="1" si="199"/>
        <v>634.14616920215178</v>
      </c>
      <c r="Q926" s="5">
        <f ca="1">P926+((ABS(K926)/MAX(((F926)+(G926)*(L926))*(L926),
            0.000001))^2)/(2*'1D'!$I$5)</f>
        <v>635.32059253909483</v>
      </c>
      <c r="R926" s="5">
        <f ca="1">((ABS(K926)*'1D'!$D$6)/(MAX(((F926)+(G926)*(L926))*(L926),
            0.000001)*MAX(((((F926)+(G926)*(L926))*(L926))/MAX((F926)+2*(L926)*SQRT(1+(G926)^2),
                    0.000001))^(2/3),
            0.000001)))^2</f>
        <v>4.3358367565141456E-3</v>
      </c>
      <c r="S926" s="5">
        <f ca="1">ABS(ABS(K926)/MAX(((F926)+(G926)*(L926))*(L926),
        0.000001))/SQRT('1D'!$I$5*MAX((((F926)+(G926)*(L926))*(L926))/MAX((F926)+2*(G926)*(L926),
            0.000001),
        0.000001))</f>
        <v>1.0727235886044055</v>
      </c>
      <c r="T926" s="5">
        <f ca="1">((F926)*(L926)^2)/2+(G926)*(L926)^3/3+(ABS(K926)^2)/('1D'!$I$5*MAX(((F926)+(G926)*(L926))*(L926),
        0.000001))</f>
        <v>35.763412605541333</v>
      </c>
      <c r="U926" s="5">
        <f ca="1">IF($A$2=0,
    0,
    IFERROR(Q925-(((R925+R926)/2)*J926)-(IF(O925&gt;O926,
                '1D'!$D$8*((O925^2-O926^2)/(2*'1D'!$I$5)),
                '1D'!$D$9*((O926^2-O925^2)/(2*'1D'!$I$5)))+('1D'!$D$10*(ABS(I926)/90)*(MAX(O925^2,
                        O926^2)/(2*'1D'!$I$5))))-Q926,
        0))</f>
        <v>-3.8358367564796936E-3</v>
      </c>
      <c r="V926" s="5">
        <f ca="1">IF($A$2=0,
    1,
    IF(IFERROR(V925,
            0)=0,
        0,
        IFERROR(IF(ROUND(S926,
                    3)=1,
                1,
                IF(AND(ABS(U926)&lt;'1D'!$D$19,
                        S926&gt;1),
                    1,
                    0)),
            0)))</f>
        <v>0</v>
      </c>
      <c r="W926" s="5">
        <f ca="1">IF($A$2=0,
    MAX(MAX('1D'!$D$16,
            MAX('1D'!$D$16,
                POWER((ABS(K926)^2)/('1D'!$I$5*MAX(F926,
                            0.1)^2),
                    1/3))),
        IFERROR(W1396,
            MAX(MAX('1D'!$D$16,
                    MAX('1D'!$D$16,
                        POWER((ABS(K926)^2)/('1D'!$I$5*MAX(F926,
                                    0.1)^2),
                            1/3))),
                ($L$2)-E1396))),
    IF(IFERROR(AG927,
            0)=0,
        MAX(MAX('1D'!$D$16,
                MAX('1D'!$D$16,
                    POWER((ABS(K926)^2)/('1D'!$I$5*MAX(F926,
                                0.1)^2),
                        1/3))),
            IFERROR(W1396,
                MAX(MAX('1D'!$D$16,
                        MAX('1D'!$D$16,
                            POWER((ABS(K926)^2)/('1D'!$I$5*MAX(F926,
                                        0.1)^2),
                                1/3))),
                    ($L$2)-E1396))),
        IF(IFERROR(W926,
                0)=0,
            MAX(MAX('1D'!$D$16,
                    MAX('1D'!$D$16,
                        POWER((ABS(K926)^2)/('1D'!$I$5*MAX(F926,
                                    0.1)^2),
                            1/3))),
                IFERROR(W1396,
                    MAX(MAX('1D'!$D$16,
                            MAX('1D'!$D$16,
                                POWER((ABS(K926)^2)/('1D'!$I$5*MAX(F926,
                                            0.1)^2),
                                    1/3))),
                        ($L$2)-E1396))),
            IF(OR(IFERROR(AD926,
                        0)&gt;=1,
                    IFERROR(AD927,
                        0)&gt;=1),
                MAX('1D'!$D$16,
                    MAX('1D'!$D$16,
                        POWER((ABS(K926)^2)/('1D'!$I$5*MAX(F926,
                                    0.1)^2),
                            1/3))),
                IF(ABS(IFERROR(AF926,
                            0))&lt;'1D'!$D$19,
                    MAX(MAX('1D'!$D$16,
                            MAX('1D'!$D$16,
                                POWER((ABS(K926)^2)/('1D'!$I$5*MAX(F926,
                                            0.1)^2),
                                    1/3))),
                        IFERROR(W926,
                            0)),
                    MAX(MAX('1D'!$D$16,
                            MAX('1D'!$D$16,
                                POWER((ABS(K926)^2)/('1D'!$I$5*MAX(F926,
                                            0.1)^2),
                                    1/3))),
                        (IFERROR(W926,
                                0))+((IFERROR(AF926,
                                    0))*'1D'!$D$18)))))))</f>
        <v>2.1389677043987478</v>
      </c>
      <c r="X926" s="5">
        <f t="shared" ca="1" si="200"/>
        <v>11.122632062873489</v>
      </c>
      <c r="Y926" s="5">
        <f t="shared" ca="1" si="201"/>
        <v>1.1735290000551568</v>
      </c>
      <c r="Z926" s="5">
        <f t="shared" ca="1" si="202"/>
        <v>4.5807502857230418</v>
      </c>
      <c r="AA926" s="5">
        <f t="shared" ca="1" si="203"/>
        <v>634.24396770439876</v>
      </c>
      <c r="AB926" s="5">
        <f ca="1">AA926+((ABS(K926)/MAX(((F926)+(G926)*(W926))*(W926),
            0.000001))^2)/(2*'1D'!$I$5)</f>
        <v>635.31345155659812</v>
      </c>
      <c r="AC926" s="5">
        <f ca="1">((ABS(K926)*'1D'!$D$6)/(MAX(((F926)+(G926)*(W926))*(W926),
            0.000001)*MAX(((((F926)+(G926)*(W926))*(W926))/MAX((F926)+2*(W926)*SQRT(1+(G926)^2),
                    0.000001))^(2/3),
            0.000001)))^2</f>
        <v>3.8141460404132466E-3</v>
      </c>
      <c r="AD926" s="5">
        <f ca="1">ABS(ABS(K926)/MAX(((F926)+(G926)*(W926))*(W926),
        0.000001))/SQRT('1D'!$I$5*MAX((((F926)+(G926)*(W926))*(W926))/MAX((F926)+2*(G926)*(W926),
            0.000001),
        0.000001))</f>
        <v>1.0000000000000004</v>
      </c>
      <c r="AE926" s="5">
        <f ca="1">((F926)*(W926)^2)/2+(G926)*(W926)^3/3+(ABS(K926)^2)/('1D'!$I$5*MAX(((F926)+(G926)*(W926))*(W926),
        0.000001))</f>
        <v>35.686426155594638</v>
      </c>
      <c r="AF926" s="5">
        <f ca="1">IF($A$2=0,
    0,
    IFERROR(AB927+(((AC926+AC927)/2)*J927)+(IF(Z926&gt;Z927,
                '1D'!$D$8*((Z926^2-Z927^2)/(2*'1D'!$I$5)),
                '1D'!$D$9*((Z927^2-Z926^2)/(2*'1D'!$I$5)))+('1D'!$D$10*(ABS(I927)/90)*(MAX(Z926^2,
                        Z927^2)/(2*'1D'!$I$5))))-AB926,
        0))</f>
        <v>3.4121820602877051E-3</v>
      </c>
      <c r="AG926" s="5">
        <f ca="1">IF($A$2=0,
    1,
    IF(IFERROR(AG927,
            0)=0,
        0,
        IFERROR(IF(OR(ROUND(AD926,
                        3)&gt;=1,
                    AND(ABS(AF926)&lt;'1D'!$D$19,
                        AD926&lt;1)),
                1,
                0),
            0)))</f>
        <v>1</v>
      </c>
      <c r="AH926" s="5">
        <f ca="1">IFERROR(IF('1D'!V32="Supercritical",
        MAX('1D'!$D$16,
            IFERROR(L926,
                MAX('1D'!$D$16,
                    POWER((ABS(K926)^2)/('1D'!$I$5*MAX(F926,
                                0.1)^2),
                        1/3)))),
        IF('1D'!V32="Subcritical",
            MAX('1D'!$D$16,
                IFERROR(W926,
                    MAX('1D'!$D$16,
                        POWER((ABS(K926)^2)/('1D'!$I$5*MAX(F926,
                                    0.1)^2),
                            1/3)))),
            IF(IFERROR(T926,
                    -1E+99)&gt;=IFERROR(AE926,
                    -1E+99),
                MAX('1D'!$D$16,
                    IFERROR(L926,
                        MAX('1D'!$D$16,
                            POWER((ABS(K926)^2)/('1D'!$I$5*MAX(F926,
                                        0.1)^2),
                                1/3)))),
                MAX('1D'!$D$16,
                    IFERROR(W926,
                        MAX('1D'!$D$16,
                            POWER((ABS(K926)^2)/('1D'!$I$5*MAX(F926,
                                        0.1)^2),
                                1/3))))))),
    MAX('1D'!$D$16,
        POWER((ABS(K926)^2)/('1D'!$I$5*MAX(F926,
                    0.1)^2),
            1/3)))</f>
        <v>2.0411692021517887</v>
      </c>
      <c r="AI926" s="5">
        <f t="shared" ca="1" si="204"/>
        <v>634.14616920215178</v>
      </c>
      <c r="AJ926" s="5">
        <f ca="1">AI926+((ABS(K926)/MAX(((F926)+(G926)*(AH926))*(AH926),
            0.000001))^2)/(2*'1D'!$I$5)</f>
        <v>635.32059253909483</v>
      </c>
      <c r="AM926">
        <v>0</v>
      </c>
      <c r="AN926">
        <v>0</v>
      </c>
      <c r="AO926" s="5">
        <f t="shared" si="205"/>
        <v>0</v>
      </c>
      <c r="AP926" s="5">
        <f t="shared" si="209"/>
        <v>0</v>
      </c>
      <c r="AQ926" s="5">
        <f ca="1">ABS(ABS(K926)/MAX(((F926)+(G926)*(AH926))*(AH926),
        0.000001))/SQRT('1D'!$I$5*MAX((((F926)+(G926)*(AH926))*(AH926))/MAX((F926)+2*(G926)*(AH926),
            0.000001),
        0.000001))</f>
        <v>1.0727235886044055</v>
      </c>
      <c r="AR926" s="5" t="str">
        <f t="shared" ca="1" si="206"/>
        <v>Supercritical</v>
      </c>
      <c r="AS926" s="5">
        <f ca="1">((ABS(K926)*'1D'!$D$6)/(MAX(((F926)+(G926)*(AH926))*(AH926),
            0.000001)*MAX(((((F926)+(G926)*(AH926))*(AH926))/MAX((F926)+2*(AH926)*SQRT(1+(G926)^2),
                    0.000001))^(2/3),
            0.000001)))^2</f>
        <v>4.3358367565141456E-3</v>
      </c>
    </row>
    <row r="927" spans="1:45" x14ac:dyDescent="0.35">
      <c r="A927">
        <v>918</v>
      </c>
      <c r="B927">
        <v>916.995</v>
      </c>
      <c r="C927">
        <v>616084.80099999998</v>
      </c>
      <c r="D927">
        <v>3097089.983</v>
      </c>
      <c r="E927">
        <v>632.10450000000003</v>
      </c>
      <c r="F927">
        <v>5.2</v>
      </c>
      <c r="G927">
        <v>0</v>
      </c>
      <c r="H927" t="s">
        <v>176</v>
      </c>
      <c r="I927">
        <v>5.5E-2</v>
      </c>
      <c r="J927" s="5">
        <f t="shared" si="207"/>
        <v>1</v>
      </c>
      <c r="K927" s="5">
        <f t="shared" ca="1" si="208"/>
        <v>50.95</v>
      </c>
      <c r="L927" s="5">
        <f ca="1">IF($A$2=0,
    IFERROR(L926,
        MAX('1D'!$D$16,
            POWER((ABS(K927)^2)/('1D'!$I$5*MAX(F927,
                        0.1)^2),
                1/3))),
    IF(IFERROR(V926,
            0)=0,
        IFERROR(L926,
            MAX('1D'!$D$16,
                POWER((ABS(K927)^2)/('1D'!$I$5*MAX(F927,
                            0.1)^2),
                    1/3))),
        IF(OR(IFERROR(L927,
                    0)=0,
                IFERROR(S926,
                    0)&lt;1,
                IFERROR(S927,
                    0)&lt;1),
            MAX('1D'!$D$16,
                POWER((ABS(K927)^2)/('1D'!$I$5*MAX(F927,
                            0.1)^2),
                    1/3)),
            IF(IFERROR(U927,
                    0)&gt;0,
                MAX('1D'!$D$16,
                    IFERROR(L927,
                        0)+((IFERROR(U927,
                                0))*'1D'!$D$18*IF((IFERROR(S927,
                                    0))&lt;1,
                            1,
                            -1))),
                IF(IFERROR(U927,
                        0)&lt;0,
                    IF(ABS((MAX('1D'!$D$16,
                                    POWER((ABS(K927)^2)/('1D'!$I$5*MAX(F927,
                                                0.1)^2),
                                        1/3)))-IFERROR(L927,
                                0))&gt;'1D'!$D$19,
                        MAX('1D'!$D$16,
                            IF((MAX('1D'!$D$16,
                                        POWER((ABS(K927)^2)/('1D'!$I$5*MAX(F927,
                                                    0.1)^2),
                                            1/3)))&gt;IFERROR(L927,
                                    0),
                                MIN((MAX('1D'!$D$16,
                                            POWER((ABS(K927)^2)/('1D'!$I$5*MAX(F927,
                                                        0.1)^2),
                                                1/3))),
                                    IFERROR(L927,
                                        0)+(MIN(ABS(IFERROR(U927,
                                                    0))*'1D'!$D$18,
                                            ABS((MAX('1D'!$D$16,
                                                        POWER((ABS(K927)^2)/('1D'!$I$5*MAX(F927,
                                                                    0.1)^2),
                                                            1/3)))-IFERROR(L927,
                                                    0))))),
                                MAX((MAX('1D'!$D$16,
                                            POWER((ABS(K927)^2)/('1D'!$I$5*MAX(F927,
                                                        0.1)^2),
                                                1/3))),
                                    IFERROR(L927,
                                        0)-(MIN(ABS(IFERROR(U927,
                                                    0))*'1D'!$D$18,
                                            ABS((MAX('1D'!$D$16,
                                                        POWER((ABS(K927)^2)/('1D'!$I$5*MAX(F927,
                                                                    0.1)^2),
                                                            1/3)))-IFERROR(L927,
                                                    0))))))),
                        MAX('1D'!$D$16,
                            POWER((ABS(K927)^2)/('1D'!$I$5*MAX(F927,
                                        0.1)^2),
                                1/3))),
                    MAX('1D'!$D$16,
                        IFERROR(L927,
                            0)))))))</f>
        <v>2.0411692021517887</v>
      </c>
      <c r="M927" s="5">
        <f t="shared" ca="1" si="196"/>
        <v>10.614079851189301</v>
      </c>
      <c r="N927" s="5">
        <f t="shared" ca="1" si="197"/>
        <v>1.1434704692804873</v>
      </c>
      <c r="O927" s="5">
        <f t="shared" ca="1" si="198"/>
        <v>4.8002276894771132</v>
      </c>
      <c r="P927" s="5">
        <f t="shared" ca="1" si="199"/>
        <v>634.14566920215179</v>
      </c>
      <c r="Q927" s="5">
        <f ca="1">P927+((ABS(K927)/MAX(((F927)+(G927)*(L927))*(L927),
            0.000001))^2)/(2*'1D'!$I$5)</f>
        <v>635.32009253909484</v>
      </c>
      <c r="R927" s="5">
        <f ca="1">((ABS(K927)*'1D'!$D$6)/(MAX(((F927)+(G927)*(L927))*(L927),
            0.000001)*MAX(((((F927)+(G927)*(L927))*(L927))/MAX((F927)+2*(L927)*SQRT(1+(G927)^2),
                    0.000001))^(2/3),
            0.000001)))^2</f>
        <v>4.3358367565141456E-3</v>
      </c>
      <c r="S927" s="5">
        <f ca="1">ABS(ABS(K927)/MAX(((F927)+(G927)*(L927))*(L927),
        0.000001))/SQRT('1D'!$I$5*MAX((((F927)+(G927)*(L927))*(L927))/MAX((F927)+2*(G927)*(L927),
            0.000001),
        0.000001))</f>
        <v>1.0727235886044055</v>
      </c>
      <c r="T927" s="5">
        <f ca="1">((F927)*(L927)^2)/2+(G927)*(L927)^3/3+(ABS(K927)^2)/('1D'!$I$5*MAX(((F927)+(G927)*(L927))*(L927),
        0.000001))</f>
        <v>35.763412605541333</v>
      </c>
      <c r="U927" s="5">
        <f ca="1">IF($A$2=0,
    0,
    IFERROR(Q926-(((R926+R927)/2)*J927)-(IF(O926&gt;O927,
                '1D'!$D$8*((O926^2-O927^2)/(2*'1D'!$I$5)),
                '1D'!$D$9*((O927^2-O926^2)/(2*'1D'!$I$5)))+('1D'!$D$10*(ABS(I927)/90)*(MAX(O926^2,
                        O927^2)/(2*'1D'!$I$5))))-Q927,
        0))</f>
        <v>-3.9434922290411123E-3</v>
      </c>
      <c r="V927" s="5">
        <f ca="1">IF($A$2=0,
    1,
    IF(IFERROR(V926,
            0)=0,
        0,
        IFERROR(IF(ROUND(S927,
                    3)=1,
                1,
                IF(AND(ABS(U927)&lt;'1D'!$D$19,
                        S927&gt;1),
                    1,
                    0)),
            0)))</f>
        <v>0</v>
      </c>
      <c r="W927" s="5">
        <f ca="1">IF($A$2=0,
    MAX(MAX('1D'!$D$16,
            MAX('1D'!$D$16,
                POWER((ABS(K927)^2)/('1D'!$I$5*MAX(F927,
                            0.1)^2),
                    1/3))),
        IFERROR(W1396,
            MAX(MAX('1D'!$D$16,
                    MAX('1D'!$D$16,
                        POWER((ABS(K927)^2)/('1D'!$I$5*MAX(F927,
                                    0.1)^2),
                            1/3))),
                ($L$2)-E1396))),
    IF(IFERROR(AG928,
            0)=0,
        MAX(MAX('1D'!$D$16,
                MAX('1D'!$D$16,
                    POWER((ABS(K927)^2)/('1D'!$I$5*MAX(F927,
                                0.1)^2),
                        1/3))),
            IFERROR(W1396,
                MAX(MAX('1D'!$D$16,
                        MAX('1D'!$D$16,
                            POWER((ABS(K927)^2)/('1D'!$I$5*MAX(F927,
                                        0.1)^2),
                                1/3))),
                    ($L$2)-E1396))),
        IF(IFERROR(W927,
                0)=0,
            MAX(MAX('1D'!$D$16,
                    MAX('1D'!$D$16,
                        POWER((ABS(K927)^2)/('1D'!$I$5*MAX(F927,
                                    0.1)^2),
                            1/3))),
                IFERROR(W1396,
                    MAX(MAX('1D'!$D$16,
                            MAX('1D'!$D$16,
                                POWER((ABS(K927)^2)/('1D'!$I$5*MAX(F927,
                                            0.1)^2),
                                    1/3))),
                        ($L$2)-E1396))),
            IF(OR(IFERROR(AD927,
                        0)&gt;=1,
                    IFERROR(AD928,
                        0)&gt;=1),
                MAX('1D'!$D$16,
                    MAX('1D'!$D$16,
                        POWER((ABS(K927)^2)/('1D'!$I$5*MAX(F927,
                                    0.1)^2),
                            1/3))),
                IF(ABS(IFERROR(AF927,
                            0))&lt;'1D'!$D$19,
                    MAX(MAX('1D'!$D$16,
                            MAX('1D'!$D$16,
                                POWER((ABS(K927)^2)/('1D'!$I$5*MAX(F927,
                                            0.1)^2),
                                    1/3))),
                        IFERROR(W927,
                            0)),
                    MAX(MAX('1D'!$D$16,
                            MAX('1D'!$D$16,
                                POWER((ABS(K927)^2)/('1D'!$I$5*MAX(F927,
                                            0.1)^2),
                                    1/3))),
                        (IFERROR(W927,
                                0))+((IFERROR(AF927,
                                    0))*'1D'!$D$18)))))))</f>
        <v>2.1389677043987478</v>
      </c>
      <c r="X927" s="5">
        <f t="shared" ca="1" si="200"/>
        <v>11.122632062873489</v>
      </c>
      <c r="Y927" s="5">
        <f t="shared" ca="1" si="201"/>
        <v>1.1735290000551568</v>
      </c>
      <c r="Z927" s="5">
        <f t="shared" ca="1" si="202"/>
        <v>4.5807502857230418</v>
      </c>
      <c r="AA927" s="5">
        <f t="shared" ca="1" si="203"/>
        <v>634.24346770439877</v>
      </c>
      <c r="AB927" s="5">
        <f ca="1">AA927+((ABS(K927)/MAX(((F927)+(G927)*(W927))*(W927),
            0.000001))^2)/(2*'1D'!$I$5)</f>
        <v>635.31295155659814</v>
      </c>
      <c r="AC927" s="5">
        <f ca="1">((ABS(K927)*'1D'!$D$6)/(MAX(((F927)+(G927)*(W927))*(W927),
            0.000001)*MAX(((((F927)+(G927)*(W927))*(W927))/MAX((F927)+2*(W927)*SQRT(1+(G927)^2),
                    0.000001))^(2/3),
            0.000001)))^2</f>
        <v>3.8141460404132466E-3</v>
      </c>
      <c r="AD927" s="5">
        <f ca="1">ABS(ABS(K927)/MAX(((F927)+(G927)*(W927))*(W927),
        0.000001))/SQRT('1D'!$I$5*MAX((((F927)+(G927)*(W927))*(W927))/MAX((F927)+2*(G927)*(W927),
            0.000001),
        0.000001))</f>
        <v>1.0000000000000004</v>
      </c>
      <c r="AE927" s="5">
        <f ca="1">((F927)*(W927)^2)/2+(G927)*(W927)^3/3+(ABS(K927)^2)/('1D'!$I$5*MAX(((F927)+(G927)*(W927))*(W927),
        0.000001))</f>
        <v>35.686426155594638</v>
      </c>
      <c r="AF927" s="5">
        <f ca="1">IF($A$2=0,
    0,
    IFERROR(AB928+(((AC927+AC928)/2)*J928)+(IF(Z927&gt;Z928,
                '1D'!$D$8*((Z927^2-Z928^2)/(2*'1D'!$I$5)),
                '1D'!$D$9*((Z928^2-Z927^2)/(2*'1D'!$I$5)))+('1D'!$D$10*(ABS(I928)/90)*(MAX(Z927^2,
                        Z928^2)/(2*'1D'!$I$5))))-AB927,
        0))</f>
        <v>3.415996206285854E-3</v>
      </c>
      <c r="AG927" s="5">
        <f ca="1">IF($A$2=0,
    1,
    IF(IFERROR(AG928,
            0)=0,
        0,
        IFERROR(IF(OR(ROUND(AD927,
                        3)&gt;=1,
                    AND(ABS(AF927)&lt;'1D'!$D$19,
                        AD927&lt;1)),
                1,
                0),
            0)))</f>
        <v>1</v>
      </c>
      <c r="AH927" s="5">
        <f ca="1">IFERROR(IF('1D'!V32="Supercritical",
        MAX('1D'!$D$16,
            IFERROR(L927,
                MAX('1D'!$D$16,
                    POWER((ABS(K927)^2)/('1D'!$I$5*MAX(F927,
                                0.1)^2),
                        1/3)))),
        IF('1D'!V32="Subcritical",
            MAX('1D'!$D$16,
                IFERROR(W927,
                    MAX('1D'!$D$16,
                        POWER((ABS(K927)^2)/('1D'!$I$5*MAX(F927,
                                    0.1)^2),
                            1/3)))),
            IF(IFERROR(T927,
                    -1E+99)&gt;=IFERROR(AE927,
                    -1E+99),
                MAX('1D'!$D$16,
                    IFERROR(L927,
                        MAX('1D'!$D$16,
                            POWER((ABS(K927)^2)/('1D'!$I$5*MAX(F927,
                                        0.1)^2),
                                1/3)))),
                MAX('1D'!$D$16,
                    IFERROR(W927,
                        MAX('1D'!$D$16,
                            POWER((ABS(K927)^2)/('1D'!$I$5*MAX(F927,
                                        0.1)^2),
                                1/3))))))),
    MAX('1D'!$D$16,
        POWER((ABS(K927)^2)/('1D'!$I$5*MAX(F927,
                    0.1)^2),
            1/3)))</f>
        <v>2.0411692021517887</v>
      </c>
      <c r="AI927" s="5">
        <f t="shared" ca="1" si="204"/>
        <v>634.14566920215179</v>
      </c>
      <c r="AJ927" s="5">
        <f ca="1">AI927+((ABS(K927)/MAX(((F927)+(G927)*(AH927))*(AH927),
            0.000001))^2)/(2*'1D'!$I$5)</f>
        <v>635.32009253909484</v>
      </c>
      <c r="AM927">
        <v>0</v>
      </c>
      <c r="AN927">
        <v>0</v>
      </c>
      <c r="AO927" s="5">
        <f t="shared" si="205"/>
        <v>0</v>
      </c>
      <c r="AP927" s="5">
        <f t="shared" si="209"/>
        <v>0</v>
      </c>
      <c r="AQ927" s="5">
        <f ca="1">ABS(ABS(K927)/MAX(((F927)+(G927)*(AH927))*(AH927),
        0.000001))/SQRT('1D'!$I$5*MAX((((F927)+(G927)*(AH927))*(AH927))/MAX((F927)+2*(G927)*(AH927),
            0.000001),
        0.000001))</f>
        <v>1.0727235886044055</v>
      </c>
      <c r="AR927" s="5" t="str">
        <f t="shared" ca="1" si="206"/>
        <v>Supercritical</v>
      </c>
      <c r="AS927" s="5">
        <f ca="1">((ABS(K927)*'1D'!$D$6)/(MAX(((F927)+(G927)*(AH927))*(AH927),
            0.000001)*MAX(((((F927)+(G927)*(AH927))*(AH927))/MAX((F927)+2*(AH927)*SQRT(1+(G927)^2),
                    0.000001))^(2/3),
            0.000001)))^2</f>
        <v>4.3358367565141456E-3</v>
      </c>
    </row>
    <row r="928" spans="1:45" x14ac:dyDescent="0.35">
      <c r="A928">
        <v>919</v>
      </c>
      <c r="B928">
        <v>917.99599999999998</v>
      </c>
      <c r="C928">
        <v>616084.75800000003</v>
      </c>
      <c r="D928">
        <v>3097088.983</v>
      </c>
      <c r="E928">
        <v>632.10400000000004</v>
      </c>
      <c r="F928">
        <v>5.2</v>
      </c>
      <c r="G928">
        <v>0</v>
      </c>
      <c r="H928" t="s">
        <v>176</v>
      </c>
      <c r="I928">
        <v>5.5E-2</v>
      </c>
      <c r="J928" s="5">
        <f t="shared" si="207"/>
        <v>1.0009999999999764</v>
      </c>
      <c r="K928" s="5">
        <f t="shared" ca="1" si="208"/>
        <v>50.95</v>
      </c>
      <c r="L928" s="5">
        <f ca="1">IF($A$2=0,
    IFERROR(L927,
        MAX('1D'!$D$16,
            POWER((ABS(K928)^2)/('1D'!$I$5*MAX(F928,
                        0.1)^2),
                1/3))),
    IF(IFERROR(V927,
            0)=0,
        IFERROR(L927,
            MAX('1D'!$D$16,
                POWER((ABS(K928)^2)/('1D'!$I$5*MAX(F928,
                            0.1)^2),
                    1/3))),
        IF(OR(IFERROR(L928,
                    0)=0,
                IFERROR(S927,
                    0)&lt;1,
                IFERROR(S928,
                    0)&lt;1),
            MAX('1D'!$D$16,
                POWER((ABS(K928)^2)/('1D'!$I$5*MAX(F928,
                            0.1)^2),
                    1/3)),
            IF(IFERROR(U928,
                    0)&gt;0,
                MAX('1D'!$D$16,
                    IFERROR(L928,
                        0)+((IFERROR(U928,
                                0))*'1D'!$D$18*IF((IFERROR(S928,
                                    0))&lt;1,
                            1,
                            -1))),
                IF(IFERROR(U928,
                        0)&lt;0,
                    IF(ABS((MAX('1D'!$D$16,
                                    POWER((ABS(K928)^2)/('1D'!$I$5*MAX(F928,
                                                0.1)^2),
                                        1/3)))-IFERROR(L928,
                                0))&gt;'1D'!$D$19,
                        MAX('1D'!$D$16,
                            IF((MAX('1D'!$D$16,
                                        POWER((ABS(K928)^2)/('1D'!$I$5*MAX(F928,
                                                    0.1)^2),
                                            1/3)))&gt;IFERROR(L928,
                                    0),
                                MIN((MAX('1D'!$D$16,
                                            POWER((ABS(K928)^2)/('1D'!$I$5*MAX(F928,
                                                        0.1)^2),
                                                1/3))),
                                    IFERROR(L928,
                                        0)+(MIN(ABS(IFERROR(U928,
                                                    0))*'1D'!$D$18,
                                            ABS((MAX('1D'!$D$16,
                                                        POWER((ABS(K928)^2)/('1D'!$I$5*MAX(F928,
                                                                    0.1)^2),
                                                            1/3)))-IFERROR(L928,
                                                    0))))),
                                MAX((MAX('1D'!$D$16,
                                            POWER((ABS(K928)^2)/('1D'!$I$5*MAX(F928,
                                                        0.1)^2),
                                                1/3))),
                                    IFERROR(L928,
                                        0)-(MIN(ABS(IFERROR(U928,
                                                    0))*'1D'!$D$18,
                                            ABS((MAX('1D'!$D$16,
                                                        POWER((ABS(K928)^2)/('1D'!$I$5*MAX(F928,
                                                                    0.1)^2),
                                                            1/3)))-IFERROR(L928,
                                                    0))))))),
                        MAX('1D'!$D$16,
                            POWER((ABS(K928)^2)/('1D'!$I$5*MAX(F928,
                                        0.1)^2),
                                1/3))),
                    MAX('1D'!$D$16,
                        IFERROR(L928,
                            0)))))))</f>
        <v>2.0411692021517887</v>
      </c>
      <c r="M928" s="5">
        <f t="shared" ca="1" si="196"/>
        <v>10.614079851189301</v>
      </c>
      <c r="N928" s="5">
        <f t="shared" ca="1" si="197"/>
        <v>1.1434704692804873</v>
      </c>
      <c r="O928" s="5">
        <f t="shared" ca="1" si="198"/>
        <v>4.8002276894771132</v>
      </c>
      <c r="P928" s="5">
        <f t="shared" ca="1" si="199"/>
        <v>634.14516920215181</v>
      </c>
      <c r="Q928" s="5">
        <f ca="1">P928+((ABS(K928)/MAX(((F928)+(G928)*(L928))*(L928),
            0.000001))^2)/(2*'1D'!$I$5)</f>
        <v>635.31959253909486</v>
      </c>
      <c r="R928" s="5">
        <f ca="1">((ABS(K928)*'1D'!$D$6)/(MAX(((F928)+(G928)*(L928))*(L928),
            0.000001)*MAX(((((F928)+(G928)*(L928))*(L928))/MAX((F928)+2*(L928)*SQRT(1+(G928)^2),
                    0.000001))^(2/3),
            0.000001)))^2</f>
        <v>4.3358367565141456E-3</v>
      </c>
      <c r="S928" s="5">
        <f ca="1">ABS(ABS(K928)/MAX(((F928)+(G928)*(L928))*(L928),
        0.000001))/SQRT('1D'!$I$5*MAX((((F928)+(G928)*(L928))*(L928))/MAX((F928)+2*(G928)*(L928),
            0.000001),
        0.000001))</f>
        <v>1.0727235886044055</v>
      </c>
      <c r="T928" s="5">
        <f ca="1">((F928)*(L928)^2)/2+(G928)*(L928)^3/3+(ABS(K928)^2)/('1D'!$I$5*MAX(((F928)+(G928)*(L928))*(L928),
        0.000001))</f>
        <v>35.763412605541333</v>
      </c>
      <c r="U928" s="5">
        <f ca="1">IF($A$2=0,
    0,
    IFERROR(Q927-(((R927+R928)/2)*J928)-(IF(O927&gt;O928,
                '1D'!$D$8*((O927^2-O928^2)/(2*'1D'!$I$5)),
                '1D'!$D$9*((O928^2-O927^2)/(2*'1D'!$I$5)))+('1D'!$D$10*(ABS(I928)/90)*(MAX(O927^2,
                        O928^2)/(2*'1D'!$I$5))))-Q928,
        0))</f>
        <v>-3.9478280658613585E-3</v>
      </c>
      <c r="V928" s="5">
        <f ca="1">IF($A$2=0,
    1,
    IF(IFERROR(V927,
            0)=0,
        0,
        IFERROR(IF(ROUND(S928,
                    3)=1,
                1,
                IF(AND(ABS(U928)&lt;'1D'!$D$19,
                        S928&gt;1),
                    1,
                    0)),
            0)))</f>
        <v>0</v>
      </c>
      <c r="W928" s="5">
        <f ca="1">IF($A$2=0,
    MAX(MAX('1D'!$D$16,
            MAX('1D'!$D$16,
                POWER((ABS(K928)^2)/('1D'!$I$5*MAX(F928,
                            0.1)^2),
                    1/3))),
        IFERROR(W1396,
            MAX(MAX('1D'!$D$16,
                    MAX('1D'!$D$16,
                        POWER((ABS(K928)^2)/('1D'!$I$5*MAX(F928,
                                    0.1)^2),
                            1/3))),
                ($L$2)-E1396))),
    IF(IFERROR(AG929,
            0)=0,
        MAX(MAX('1D'!$D$16,
                MAX('1D'!$D$16,
                    POWER((ABS(K928)^2)/('1D'!$I$5*MAX(F928,
                                0.1)^2),
                        1/3))),
            IFERROR(W1396,
                MAX(MAX('1D'!$D$16,
                        MAX('1D'!$D$16,
                            POWER((ABS(K928)^2)/('1D'!$I$5*MAX(F928,
                                        0.1)^2),
                                1/3))),
                    ($L$2)-E1396))),
        IF(IFERROR(W928,
                0)=0,
            MAX(MAX('1D'!$D$16,
                    MAX('1D'!$D$16,
                        POWER((ABS(K928)^2)/('1D'!$I$5*MAX(F928,
                                    0.1)^2),
                            1/3))),
                IFERROR(W1396,
                    MAX(MAX('1D'!$D$16,
                            MAX('1D'!$D$16,
                                POWER((ABS(K928)^2)/('1D'!$I$5*MAX(F928,
                                            0.1)^2),
                                    1/3))),
                        ($L$2)-E1396))),
            IF(OR(IFERROR(AD928,
                        0)&gt;=1,
                    IFERROR(AD929,
                        0)&gt;=1),
                MAX('1D'!$D$16,
                    MAX('1D'!$D$16,
                        POWER((ABS(K928)^2)/('1D'!$I$5*MAX(F928,
                                    0.1)^2),
                            1/3))),
                IF(ABS(IFERROR(AF928,
                            0))&lt;'1D'!$D$19,
                    MAX(MAX('1D'!$D$16,
                            MAX('1D'!$D$16,
                                POWER((ABS(K928)^2)/('1D'!$I$5*MAX(F928,
                                            0.1)^2),
                                    1/3))),
                        IFERROR(W928,
                            0)),
                    MAX(MAX('1D'!$D$16,
                            MAX('1D'!$D$16,
                                POWER((ABS(K928)^2)/('1D'!$I$5*MAX(F928,
                                            0.1)^2),
                                    1/3))),
                        (IFERROR(W928,
                                0))+((IFERROR(AF928,
                                    0))*'1D'!$D$18)))))))</f>
        <v>2.1389677043987478</v>
      </c>
      <c r="X928" s="5">
        <f t="shared" ca="1" si="200"/>
        <v>11.122632062873489</v>
      </c>
      <c r="Y928" s="5">
        <f t="shared" ca="1" si="201"/>
        <v>1.1735290000551568</v>
      </c>
      <c r="Z928" s="5">
        <f t="shared" ca="1" si="202"/>
        <v>4.5807502857230418</v>
      </c>
      <c r="AA928" s="5">
        <f t="shared" ca="1" si="203"/>
        <v>634.24296770439878</v>
      </c>
      <c r="AB928" s="5">
        <f ca="1">AA928+((ABS(K928)/MAX(((F928)+(G928)*(W928))*(W928),
            0.000001))^2)/(2*'1D'!$I$5)</f>
        <v>635.31245155659815</v>
      </c>
      <c r="AC928" s="5">
        <f ca="1">((ABS(K928)*'1D'!$D$6)/(MAX(((F928)+(G928)*(W928))*(W928),
            0.000001)*MAX(((((F928)+(G928)*(W928))*(W928))/MAX((F928)+2*(W928)*SQRT(1+(G928)^2),
                    0.000001))^(2/3),
            0.000001)))^2</f>
        <v>3.8141460404132466E-3</v>
      </c>
      <c r="AD928" s="5">
        <f ca="1">ABS(ABS(K928)/MAX(((F928)+(G928)*(W928))*(W928),
        0.000001))/SQRT('1D'!$I$5*MAX((((F928)+(G928)*(W928))*(W928))/MAX((F928)+2*(G928)*(W928),
            0.000001),
        0.000001))</f>
        <v>1.0000000000000004</v>
      </c>
      <c r="AE928" s="5">
        <f ca="1">((F928)*(W928)^2)/2+(G928)*(W928)^3/3+(ABS(K928)^2)/('1D'!$I$5*MAX(((F928)+(G928)*(W928))*(W928),
        0.000001))</f>
        <v>35.686426155594638</v>
      </c>
      <c r="AF928" s="5">
        <f ca="1">IF($A$2=0,
    0,
    IFERROR(AB929+(((AC928+AC929)/2)*J929)+(IF(Z928&gt;Z929,
                '1D'!$D$8*((Z928^2-Z929^2)/(2*'1D'!$I$5)),
                '1D'!$D$9*((Z929^2-Z928^2)/(2*'1D'!$I$5)))+('1D'!$D$10*(ABS(I929)/90)*(MAX(Z928^2,
                        Z929^2)/(2*'1D'!$I$5))))-AB928,
        0))</f>
        <v>3.3141460404522149E-3</v>
      </c>
      <c r="AG928" s="5">
        <f ca="1">IF($A$2=0,
    1,
    IF(IFERROR(AG929,
            0)=0,
        0,
        IFERROR(IF(OR(ROUND(AD928,
                        3)&gt;=1,
                    AND(ABS(AF928)&lt;'1D'!$D$19,
                        AD928&lt;1)),
                1,
                0),
            0)))</f>
        <v>1</v>
      </c>
      <c r="AH928" s="5">
        <f ca="1">IFERROR(IF('1D'!V32="Supercritical",
        MAX('1D'!$D$16,
            IFERROR(L928,
                MAX('1D'!$D$16,
                    POWER((ABS(K928)^2)/('1D'!$I$5*MAX(F928,
                                0.1)^2),
                        1/3)))),
        IF('1D'!V32="Subcritical",
            MAX('1D'!$D$16,
                IFERROR(W928,
                    MAX('1D'!$D$16,
                        POWER((ABS(K928)^2)/('1D'!$I$5*MAX(F928,
                                    0.1)^2),
                            1/3)))),
            IF(IFERROR(T928,
                    -1E+99)&gt;=IFERROR(AE928,
                    -1E+99),
                MAX('1D'!$D$16,
                    IFERROR(L928,
                        MAX('1D'!$D$16,
                            POWER((ABS(K928)^2)/('1D'!$I$5*MAX(F928,
                                        0.1)^2),
                                1/3)))),
                MAX('1D'!$D$16,
                    IFERROR(W928,
                        MAX('1D'!$D$16,
                            POWER((ABS(K928)^2)/('1D'!$I$5*MAX(F928,
                                        0.1)^2),
                                1/3))))))),
    MAX('1D'!$D$16,
        POWER((ABS(K928)^2)/('1D'!$I$5*MAX(F928,
                    0.1)^2),
            1/3)))</f>
        <v>2.0411692021517887</v>
      </c>
      <c r="AI928" s="5">
        <f t="shared" ca="1" si="204"/>
        <v>634.14516920215181</v>
      </c>
      <c r="AJ928" s="5">
        <f ca="1">AI928+((ABS(K928)/MAX(((F928)+(G928)*(AH928))*(AH928),
            0.000001))^2)/(2*'1D'!$I$5)</f>
        <v>635.31959253909486</v>
      </c>
      <c r="AM928">
        <v>0</v>
      </c>
      <c r="AN928">
        <v>0</v>
      </c>
      <c r="AO928" s="5">
        <f t="shared" si="205"/>
        <v>0</v>
      </c>
      <c r="AP928" s="5">
        <f t="shared" si="209"/>
        <v>0</v>
      </c>
      <c r="AQ928" s="5">
        <f ca="1">ABS(ABS(K928)/MAX(((F928)+(G928)*(AH928))*(AH928),
        0.000001))/SQRT('1D'!$I$5*MAX((((F928)+(G928)*(AH928))*(AH928))/MAX((F928)+2*(G928)*(AH928),
            0.000001),
        0.000001))</f>
        <v>1.0727235886044055</v>
      </c>
      <c r="AR928" s="5" t="str">
        <f t="shared" ca="1" si="206"/>
        <v>Supercritical</v>
      </c>
      <c r="AS928" s="5">
        <f ca="1">((ABS(K928)*'1D'!$D$6)/(MAX(((F928)+(G928)*(AH928))*(AH928),
            0.000001)*MAX(((((F928)+(G928)*(AH928))*(AH928))/MAX((F928)+2*(AH928)*SQRT(1+(G928)^2),
                    0.000001))^(2/3),
            0.000001)))^2</f>
        <v>4.3358367565141456E-3</v>
      </c>
    </row>
    <row r="929" spans="1:45" x14ac:dyDescent="0.35">
      <c r="A929">
        <v>920</v>
      </c>
      <c r="B929">
        <v>918.99599999999998</v>
      </c>
      <c r="C929">
        <v>616084.71600000001</v>
      </c>
      <c r="D929">
        <v>3097087.9840000002</v>
      </c>
      <c r="E929">
        <v>632.10350000000005</v>
      </c>
      <c r="F929">
        <v>5.2</v>
      </c>
      <c r="G929">
        <v>0</v>
      </c>
      <c r="H929" t="s">
        <v>176</v>
      </c>
      <c r="I929">
        <v>0</v>
      </c>
      <c r="J929" s="5">
        <f t="shared" si="207"/>
        <v>1</v>
      </c>
      <c r="K929" s="5">
        <f t="shared" ca="1" si="208"/>
        <v>50.95</v>
      </c>
      <c r="L929" s="5">
        <f ca="1">IF($A$2=0,
    IFERROR(L928,
        MAX('1D'!$D$16,
            POWER((ABS(K929)^2)/('1D'!$I$5*MAX(F929,
                        0.1)^2),
                1/3))),
    IF(IFERROR(V928,
            0)=0,
        IFERROR(L928,
            MAX('1D'!$D$16,
                POWER((ABS(K929)^2)/('1D'!$I$5*MAX(F929,
                            0.1)^2),
                    1/3))),
        IF(OR(IFERROR(L929,
                    0)=0,
                IFERROR(S928,
                    0)&lt;1,
                IFERROR(S929,
                    0)&lt;1),
            MAX('1D'!$D$16,
                POWER((ABS(K929)^2)/('1D'!$I$5*MAX(F929,
                            0.1)^2),
                    1/3)),
            IF(IFERROR(U929,
                    0)&gt;0,
                MAX('1D'!$D$16,
                    IFERROR(L929,
                        0)+((IFERROR(U929,
                                0))*'1D'!$D$18*IF((IFERROR(S929,
                                    0))&lt;1,
                            1,
                            -1))),
                IF(IFERROR(U929,
                        0)&lt;0,
                    IF(ABS((MAX('1D'!$D$16,
                                    POWER((ABS(K929)^2)/('1D'!$I$5*MAX(F929,
                                                0.1)^2),
                                        1/3)))-IFERROR(L929,
                                0))&gt;'1D'!$D$19,
                        MAX('1D'!$D$16,
                            IF((MAX('1D'!$D$16,
                                        POWER((ABS(K929)^2)/('1D'!$I$5*MAX(F929,
                                                    0.1)^2),
                                            1/3)))&gt;IFERROR(L929,
                                    0),
                                MIN((MAX('1D'!$D$16,
                                            POWER((ABS(K929)^2)/('1D'!$I$5*MAX(F929,
                                                        0.1)^2),
                                                1/3))),
                                    IFERROR(L929,
                                        0)+(MIN(ABS(IFERROR(U929,
                                                    0))*'1D'!$D$18,
                                            ABS((MAX('1D'!$D$16,
                                                        POWER((ABS(K929)^2)/('1D'!$I$5*MAX(F929,
                                                                    0.1)^2),
                                                            1/3)))-IFERROR(L929,
                                                    0))))),
                                MAX((MAX('1D'!$D$16,
                                            POWER((ABS(K929)^2)/('1D'!$I$5*MAX(F929,
                                                        0.1)^2),
                                                1/3))),
                                    IFERROR(L929,
                                        0)-(MIN(ABS(IFERROR(U929,
                                                    0))*'1D'!$D$18,
                                            ABS((MAX('1D'!$D$16,
                                                        POWER((ABS(K929)^2)/('1D'!$I$5*MAX(F929,
                                                                    0.1)^2),
                                                            1/3)))-IFERROR(L929,
                                                    0))))))),
                        MAX('1D'!$D$16,
                            POWER((ABS(K929)^2)/('1D'!$I$5*MAX(F929,
                                        0.1)^2),
                                1/3))),
                    MAX('1D'!$D$16,
                        IFERROR(L929,
                            0)))))))</f>
        <v>2.0411692021517887</v>
      </c>
      <c r="M929" s="5">
        <f t="shared" ca="1" si="196"/>
        <v>10.614079851189301</v>
      </c>
      <c r="N929" s="5">
        <f t="shared" ca="1" si="197"/>
        <v>1.1434704692804873</v>
      </c>
      <c r="O929" s="5">
        <f t="shared" ca="1" si="198"/>
        <v>4.8002276894771132</v>
      </c>
      <c r="P929" s="5">
        <f t="shared" ca="1" si="199"/>
        <v>634.14466920215182</v>
      </c>
      <c r="Q929" s="5">
        <f ca="1">P929+((ABS(K929)/MAX(((F929)+(G929)*(L929))*(L929),
            0.000001))^2)/(2*'1D'!$I$5)</f>
        <v>635.31909253909487</v>
      </c>
      <c r="R929" s="5">
        <f ca="1">((ABS(K929)*'1D'!$D$6)/(MAX(((F929)+(G929)*(L929))*(L929),
            0.000001)*MAX(((((F929)+(G929)*(L929))*(L929))/MAX((F929)+2*(L929)*SQRT(1+(G929)^2),
                    0.000001))^(2/3),
            0.000001)))^2</f>
        <v>4.3358367565141456E-3</v>
      </c>
      <c r="S929" s="5">
        <f ca="1">ABS(ABS(K929)/MAX(((F929)+(G929)*(L929))*(L929),
        0.000001))/SQRT('1D'!$I$5*MAX((((F929)+(G929)*(L929))*(L929))/MAX((F929)+2*(G929)*(L929),
            0.000001),
        0.000001))</f>
        <v>1.0727235886044055</v>
      </c>
      <c r="T929" s="5">
        <f ca="1">((F929)*(L929)^2)/2+(G929)*(L929)^3/3+(ABS(K929)^2)/('1D'!$I$5*MAX(((F929)+(G929)*(L929))*(L929),
        0.000001))</f>
        <v>35.763412605541333</v>
      </c>
      <c r="U929" s="5">
        <f ca="1">IF($A$2=0,
    0,
    IFERROR(Q928-(((R928+R929)/2)*J929)-(IF(O928&gt;O929,
                '1D'!$D$8*((O928^2-O929^2)/(2*'1D'!$I$5)),
                '1D'!$D$9*((O929^2-O928^2)/(2*'1D'!$I$5)))+('1D'!$D$10*(ABS(I929)/90)*(MAX(O928^2,
                        O929^2)/(2*'1D'!$I$5))))-Q929,
        0))</f>
        <v>-3.8358367564796936E-3</v>
      </c>
      <c r="V929" s="5">
        <f ca="1">IF($A$2=0,
    1,
    IF(IFERROR(V928,
            0)=0,
        0,
        IFERROR(IF(ROUND(S929,
                    3)=1,
                1,
                IF(AND(ABS(U929)&lt;'1D'!$D$19,
                        S929&gt;1),
                    1,
                    0)),
            0)))</f>
        <v>0</v>
      </c>
      <c r="W929" s="5">
        <f ca="1">IF($A$2=0,
    MAX(MAX('1D'!$D$16,
            MAX('1D'!$D$16,
                POWER((ABS(K929)^2)/('1D'!$I$5*MAX(F929,
                            0.1)^2),
                    1/3))),
        IFERROR(W1396,
            MAX(MAX('1D'!$D$16,
                    MAX('1D'!$D$16,
                        POWER((ABS(K929)^2)/('1D'!$I$5*MAX(F929,
                                    0.1)^2),
                            1/3))),
                ($L$2)-E1396))),
    IF(IFERROR(AG930,
            0)=0,
        MAX(MAX('1D'!$D$16,
                MAX('1D'!$D$16,
                    POWER((ABS(K929)^2)/('1D'!$I$5*MAX(F929,
                                0.1)^2),
                        1/3))),
            IFERROR(W1396,
                MAX(MAX('1D'!$D$16,
                        MAX('1D'!$D$16,
                            POWER((ABS(K929)^2)/('1D'!$I$5*MAX(F929,
                                        0.1)^2),
                                1/3))),
                    ($L$2)-E1396))),
        IF(IFERROR(W929,
                0)=0,
            MAX(MAX('1D'!$D$16,
                    MAX('1D'!$D$16,
                        POWER((ABS(K929)^2)/('1D'!$I$5*MAX(F929,
                                    0.1)^2),
                            1/3))),
                IFERROR(W1396,
                    MAX(MAX('1D'!$D$16,
                            MAX('1D'!$D$16,
                                POWER((ABS(K929)^2)/('1D'!$I$5*MAX(F929,
                                            0.1)^2),
                                    1/3))),
                        ($L$2)-E1396))),
            IF(OR(IFERROR(AD929,
                        0)&gt;=1,
                    IFERROR(AD930,
                        0)&gt;=1),
                MAX('1D'!$D$16,
                    MAX('1D'!$D$16,
                        POWER((ABS(K929)^2)/('1D'!$I$5*MAX(F929,
                                    0.1)^2),
                            1/3))),
                IF(ABS(IFERROR(AF929,
                            0))&lt;'1D'!$D$19,
                    MAX(MAX('1D'!$D$16,
                            MAX('1D'!$D$16,
                                POWER((ABS(K929)^2)/('1D'!$I$5*MAX(F929,
                                            0.1)^2),
                                    1/3))),
                        IFERROR(W929,
                            0)),
                    MAX(MAX('1D'!$D$16,
                            MAX('1D'!$D$16,
                                POWER((ABS(K929)^2)/('1D'!$I$5*MAX(F929,
                                            0.1)^2),
                                    1/3))),
                        (IFERROR(W929,
                                0))+((IFERROR(AF929,
                                    0))*'1D'!$D$18)))))))</f>
        <v>2.1389677043987478</v>
      </c>
      <c r="X929" s="5">
        <f t="shared" ca="1" si="200"/>
        <v>11.122632062873489</v>
      </c>
      <c r="Y929" s="5">
        <f t="shared" ca="1" si="201"/>
        <v>1.1735290000551568</v>
      </c>
      <c r="Z929" s="5">
        <f t="shared" ca="1" si="202"/>
        <v>4.5807502857230418</v>
      </c>
      <c r="AA929" s="5">
        <f t="shared" ca="1" si="203"/>
        <v>634.24246770439879</v>
      </c>
      <c r="AB929" s="5">
        <f ca="1">AA929+((ABS(K929)/MAX(((F929)+(G929)*(W929))*(W929),
            0.000001))^2)/(2*'1D'!$I$5)</f>
        <v>635.31195155659816</v>
      </c>
      <c r="AC929" s="5">
        <f ca="1">((ABS(K929)*'1D'!$D$6)/(MAX(((F929)+(G929)*(W929))*(W929),
            0.000001)*MAX(((((F929)+(G929)*(W929))*(W929))/MAX((F929)+2*(W929)*SQRT(1+(G929)^2),
                    0.000001))^(2/3),
            0.000001)))^2</f>
        <v>3.8141460404132466E-3</v>
      </c>
      <c r="AD929" s="5">
        <f ca="1">ABS(ABS(K929)/MAX(((F929)+(G929)*(W929))*(W929),
        0.000001))/SQRT('1D'!$I$5*MAX((((F929)+(G929)*(W929))*(W929))/MAX((F929)+2*(G929)*(W929),
            0.000001),
        0.000001))</f>
        <v>1.0000000000000004</v>
      </c>
      <c r="AE929" s="5">
        <f ca="1">((F929)*(W929)^2)/2+(G929)*(W929)^3/3+(ABS(K929)^2)/('1D'!$I$5*MAX(((F929)+(G929)*(W929))*(W929),
        0.000001))</f>
        <v>35.686426155594638</v>
      </c>
      <c r="AF929" s="5">
        <f ca="1">IF($A$2=0,
    0,
    IFERROR(AB930+(((AC929+AC930)/2)*J930)+(IF(Z929&gt;Z930,
                '1D'!$D$8*((Z929^2-Z930^2)/(2*'1D'!$I$5)),
                '1D'!$D$9*((Z930^2-Z929^2)/(2*'1D'!$I$5)))+('1D'!$D$10*(ABS(I930)/90)*(MAX(Z929^2,
                        Z930^2)/(2*'1D'!$I$5))))-AB929,
        0))</f>
        <v>3.3141460403385281E-3</v>
      </c>
      <c r="AG929" s="5">
        <f ca="1">IF($A$2=0,
    1,
    IF(IFERROR(AG930,
            0)=0,
        0,
        IFERROR(IF(OR(ROUND(AD929,
                        3)&gt;=1,
                    AND(ABS(AF929)&lt;'1D'!$D$19,
                        AD929&lt;1)),
                1,
                0),
            0)))</f>
        <v>1</v>
      </c>
      <c r="AH929" s="5">
        <f ca="1">IFERROR(IF('1D'!V32="Supercritical",
        MAX('1D'!$D$16,
            IFERROR(L929,
                MAX('1D'!$D$16,
                    POWER((ABS(K929)^2)/('1D'!$I$5*MAX(F929,
                                0.1)^2),
                        1/3)))),
        IF('1D'!V32="Subcritical",
            MAX('1D'!$D$16,
                IFERROR(W929,
                    MAX('1D'!$D$16,
                        POWER((ABS(K929)^2)/('1D'!$I$5*MAX(F929,
                                    0.1)^2),
                            1/3)))),
            IF(IFERROR(T929,
                    -1E+99)&gt;=IFERROR(AE929,
                    -1E+99),
                MAX('1D'!$D$16,
                    IFERROR(L929,
                        MAX('1D'!$D$16,
                            POWER((ABS(K929)^2)/('1D'!$I$5*MAX(F929,
                                        0.1)^2),
                                1/3)))),
                MAX('1D'!$D$16,
                    IFERROR(W929,
                        MAX('1D'!$D$16,
                            POWER((ABS(K929)^2)/('1D'!$I$5*MAX(F929,
                                        0.1)^2),
                                1/3))))))),
    MAX('1D'!$D$16,
        POWER((ABS(K929)^2)/('1D'!$I$5*MAX(F929,
                    0.1)^2),
            1/3)))</f>
        <v>2.0411692021517887</v>
      </c>
      <c r="AI929" s="5">
        <f t="shared" ca="1" si="204"/>
        <v>634.14466920215182</v>
      </c>
      <c r="AJ929" s="5">
        <f ca="1">AI929+((ABS(K929)/MAX(((F929)+(G929)*(AH929))*(AH929),
            0.000001))^2)/(2*'1D'!$I$5)</f>
        <v>635.31909253909487</v>
      </c>
      <c r="AM929">
        <v>0</v>
      </c>
      <c r="AN929">
        <v>0</v>
      </c>
      <c r="AO929" s="5">
        <f t="shared" si="205"/>
        <v>0</v>
      </c>
      <c r="AP929" s="5">
        <f t="shared" si="209"/>
        <v>0</v>
      </c>
      <c r="AQ929" s="5">
        <f ca="1">ABS(ABS(K929)/MAX(((F929)+(G929)*(AH929))*(AH929),
        0.000001))/SQRT('1D'!$I$5*MAX((((F929)+(G929)*(AH929))*(AH929))/MAX((F929)+2*(G929)*(AH929),
            0.000001),
        0.000001))</f>
        <v>1.0727235886044055</v>
      </c>
      <c r="AR929" s="5" t="str">
        <f t="shared" ca="1" si="206"/>
        <v>Supercritical</v>
      </c>
      <c r="AS929" s="5">
        <f ca="1">((ABS(K929)*'1D'!$D$6)/(MAX(((F929)+(G929)*(AH929))*(AH929),
            0.000001)*MAX(((((F929)+(G929)*(AH929))*(AH929))/MAX((F929)+2*(AH929)*SQRT(1+(G929)^2),
                    0.000001))^(2/3),
            0.000001)))^2</f>
        <v>4.3358367565141456E-3</v>
      </c>
    </row>
    <row r="930" spans="1:45" x14ac:dyDescent="0.35">
      <c r="A930">
        <v>921</v>
      </c>
      <c r="B930">
        <v>919.99599999999998</v>
      </c>
      <c r="C930">
        <v>616084.674</v>
      </c>
      <c r="D930">
        <v>3097086.9849999999</v>
      </c>
      <c r="E930">
        <v>632.10299999999995</v>
      </c>
      <c r="F930">
        <v>5.2</v>
      </c>
      <c r="G930">
        <v>0</v>
      </c>
      <c r="H930" t="s">
        <v>176</v>
      </c>
      <c r="I930">
        <v>0</v>
      </c>
      <c r="J930" s="5">
        <f t="shared" si="207"/>
        <v>1</v>
      </c>
      <c r="K930" s="5">
        <f t="shared" ca="1" si="208"/>
        <v>50.95</v>
      </c>
      <c r="L930" s="5">
        <f ca="1">IF($A$2=0,
    IFERROR(L929,
        MAX('1D'!$D$16,
            POWER((ABS(K930)^2)/('1D'!$I$5*MAX(F930,
                        0.1)^2),
                1/3))),
    IF(IFERROR(V929,
            0)=0,
        IFERROR(L929,
            MAX('1D'!$D$16,
                POWER((ABS(K930)^2)/('1D'!$I$5*MAX(F930,
                            0.1)^2),
                    1/3))),
        IF(OR(IFERROR(L930,
                    0)=0,
                IFERROR(S929,
                    0)&lt;1,
                IFERROR(S930,
                    0)&lt;1),
            MAX('1D'!$D$16,
                POWER((ABS(K930)^2)/('1D'!$I$5*MAX(F930,
                            0.1)^2),
                    1/3)),
            IF(IFERROR(U930,
                    0)&gt;0,
                MAX('1D'!$D$16,
                    IFERROR(L930,
                        0)+((IFERROR(U930,
                                0))*'1D'!$D$18*IF((IFERROR(S930,
                                    0))&lt;1,
                            1,
                            -1))),
                IF(IFERROR(U930,
                        0)&lt;0,
                    IF(ABS((MAX('1D'!$D$16,
                                    POWER((ABS(K930)^2)/('1D'!$I$5*MAX(F930,
                                                0.1)^2),
                                        1/3)))-IFERROR(L930,
                                0))&gt;'1D'!$D$19,
                        MAX('1D'!$D$16,
                            IF((MAX('1D'!$D$16,
                                        POWER((ABS(K930)^2)/('1D'!$I$5*MAX(F930,
                                                    0.1)^2),
                                            1/3)))&gt;IFERROR(L930,
                                    0),
                                MIN((MAX('1D'!$D$16,
                                            POWER((ABS(K930)^2)/('1D'!$I$5*MAX(F930,
                                                        0.1)^2),
                                                1/3))),
                                    IFERROR(L930,
                                        0)+(MIN(ABS(IFERROR(U930,
                                                    0))*'1D'!$D$18,
                                            ABS((MAX('1D'!$D$16,
                                                        POWER((ABS(K930)^2)/('1D'!$I$5*MAX(F930,
                                                                    0.1)^2),
                                                            1/3)))-IFERROR(L930,
                                                    0))))),
                                MAX((MAX('1D'!$D$16,
                                            POWER((ABS(K930)^2)/('1D'!$I$5*MAX(F930,
                                                        0.1)^2),
                                                1/3))),
                                    IFERROR(L930,
                                        0)-(MIN(ABS(IFERROR(U930,
                                                    0))*'1D'!$D$18,
                                            ABS((MAX('1D'!$D$16,
                                                        POWER((ABS(K930)^2)/('1D'!$I$5*MAX(F930,
                                                                    0.1)^2),
                                                            1/3)))-IFERROR(L930,
                                                    0))))))),
                        MAX('1D'!$D$16,
                            POWER((ABS(K930)^2)/('1D'!$I$5*MAX(F930,
                                        0.1)^2),
                                1/3))),
                    MAX('1D'!$D$16,
                        IFERROR(L930,
                            0)))))))</f>
        <v>2.0411692021517887</v>
      </c>
      <c r="M930" s="5">
        <f t="shared" ca="1" si="196"/>
        <v>10.614079851189301</v>
      </c>
      <c r="N930" s="5">
        <f t="shared" ca="1" si="197"/>
        <v>1.1434704692804873</v>
      </c>
      <c r="O930" s="5">
        <f t="shared" ca="1" si="198"/>
        <v>4.8002276894771132</v>
      </c>
      <c r="P930" s="5">
        <f t="shared" ca="1" si="199"/>
        <v>634.14416920215172</v>
      </c>
      <c r="Q930" s="5">
        <f ca="1">P930+((ABS(K930)/MAX(((F930)+(G930)*(L930))*(L930),
            0.000001))^2)/(2*'1D'!$I$5)</f>
        <v>635.31859253909477</v>
      </c>
      <c r="R930" s="5">
        <f ca="1">((ABS(K930)*'1D'!$D$6)/(MAX(((F930)+(G930)*(L930))*(L930),
            0.000001)*MAX(((((F930)+(G930)*(L930))*(L930))/MAX((F930)+2*(L930)*SQRT(1+(G930)^2),
                    0.000001))^(2/3),
            0.000001)))^2</f>
        <v>4.3358367565141456E-3</v>
      </c>
      <c r="S930" s="5">
        <f ca="1">ABS(ABS(K930)/MAX(((F930)+(G930)*(L930))*(L930),
        0.000001))/SQRT('1D'!$I$5*MAX((((F930)+(G930)*(L930))*(L930))/MAX((F930)+2*(G930)*(L930),
            0.000001),
        0.000001))</f>
        <v>1.0727235886044055</v>
      </c>
      <c r="T930" s="5">
        <f ca="1">((F930)*(L930)^2)/2+(G930)*(L930)^3/3+(ABS(K930)^2)/('1D'!$I$5*MAX(((F930)+(G930)*(L930))*(L930),
        0.000001))</f>
        <v>35.763412605541333</v>
      </c>
      <c r="U930" s="5">
        <f ca="1">IF($A$2=0,
    0,
    IFERROR(Q929-(((R929+R930)/2)*J930)-(IF(O929&gt;O930,
                '1D'!$D$8*((O929^2-O930^2)/(2*'1D'!$I$5)),
                '1D'!$D$9*((O930^2-O929^2)/(2*'1D'!$I$5)))+('1D'!$D$10*(ABS(I930)/90)*(MAX(O929^2,
                        O930^2)/(2*'1D'!$I$5))))-Q930,
        0))</f>
        <v>-3.8358367563660067E-3</v>
      </c>
      <c r="V930" s="5">
        <f ca="1">IF($A$2=0,
    1,
    IF(IFERROR(V929,
            0)=0,
        0,
        IFERROR(IF(ROUND(S930,
                    3)=1,
                1,
                IF(AND(ABS(U930)&lt;'1D'!$D$19,
                        S930&gt;1),
                    1,
                    0)),
            0)))</f>
        <v>0</v>
      </c>
      <c r="W930" s="5">
        <f ca="1">IF($A$2=0,
    MAX(MAX('1D'!$D$16,
            MAX('1D'!$D$16,
                POWER((ABS(K930)^2)/('1D'!$I$5*MAX(F930,
                            0.1)^2),
                    1/3))),
        IFERROR(W1396,
            MAX(MAX('1D'!$D$16,
                    MAX('1D'!$D$16,
                        POWER((ABS(K930)^2)/('1D'!$I$5*MAX(F930,
                                    0.1)^2),
                            1/3))),
                ($L$2)-E1396))),
    IF(IFERROR(AG931,
            0)=0,
        MAX(MAX('1D'!$D$16,
                MAX('1D'!$D$16,
                    POWER((ABS(K930)^2)/('1D'!$I$5*MAX(F930,
                                0.1)^2),
                        1/3))),
            IFERROR(W1396,
                MAX(MAX('1D'!$D$16,
                        MAX('1D'!$D$16,
                            POWER((ABS(K930)^2)/('1D'!$I$5*MAX(F930,
                                        0.1)^2),
                                1/3))),
                    ($L$2)-E1396))),
        IF(IFERROR(W930,
                0)=0,
            MAX(MAX('1D'!$D$16,
                    MAX('1D'!$D$16,
                        POWER((ABS(K930)^2)/('1D'!$I$5*MAX(F930,
                                    0.1)^2),
                            1/3))),
                IFERROR(W1396,
                    MAX(MAX('1D'!$D$16,
                            MAX('1D'!$D$16,
                                POWER((ABS(K930)^2)/('1D'!$I$5*MAX(F930,
                                            0.1)^2),
                                    1/3))),
                        ($L$2)-E1396))),
            IF(OR(IFERROR(AD930,
                        0)&gt;=1,
                    IFERROR(AD931,
                        0)&gt;=1),
                MAX('1D'!$D$16,
                    MAX('1D'!$D$16,
                        POWER((ABS(K930)^2)/('1D'!$I$5*MAX(F930,
                                    0.1)^2),
                            1/3))),
                IF(ABS(IFERROR(AF930,
                            0))&lt;'1D'!$D$19,
                    MAX(MAX('1D'!$D$16,
                            MAX('1D'!$D$16,
                                POWER((ABS(K930)^2)/('1D'!$I$5*MAX(F930,
                                            0.1)^2),
                                    1/3))),
                        IFERROR(W930,
                            0)),
                    MAX(MAX('1D'!$D$16,
                            MAX('1D'!$D$16,
                                POWER((ABS(K930)^2)/('1D'!$I$5*MAX(F930,
                                            0.1)^2),
                                    1/3))),
                        (IFERROR(W930,
                                0))+((IFERROR(AF930,
                                    0))*'1D'!$D$18)))))))</f>
        <v>2.1389677043987478</v>
      </c>
      <c r="X930" s="5">
        <f t="shared" ca="1" si="200"/>
        <v>11.122632062873489</v>
      </c>
      <c r="Y930" s="5">
        <f t="shared" ca="1" si="201"/>
        <v>1.1735290000551568</v>
      </c>
      <c r="Z930" s="5">
        <f t="shared" ca="1" si="202"/>
        <v>4.5807502857230418</v>
      </c>
      <c r="AA930" s="5">
        <f t="shared" ca="1" si="203"/>
        <v>634.24196770439869</v>
      </c>
      <c r="AB930" s="5">
        <f ca="1">AA930+((ABS(K930)/MAX(((F930)+(G930)*(W930))*(W930),
            0.000001))^2)/(2*'1D'!$I$5)</f>
        <v>635.31145155659806</v>
      </c>
      <c r="AC930" s="5">
        <f ca="1">((ABS(K930)*'1D'!$D$6)/(MAX(((F930)+(G930)*(W930))*(W930),
            0.000001)*MAX(((((F930)+(G930)*(W930))*(W930))/MAX((F930)+2*(W930)*SQRT(1+(G930)^2),
                    0.000001))^(2/3),
            0.000001)))^2</f>
        <v>3.8141460404132466E-3</v>
      </c>
      <c r="AD930" s="5">
        <f ca="1">ABS(ABS(K930)/MAX(((F930)+(G930)*(W930))*(W930),
        0.000001))/SQRT('1D'!$I$5*MAX((((F930)+(G930)*(W930))*(W930))/MAX((F930)+2*(G930)*(W930),
            0.000001),
        0.000001))</f>
        <v>1.0000000000000004</v>
      </c>
      <c r="AE930" s="5">
        <f ca="1">((F930)*(W930)^2)/2+(G930)*(W930)^3/3+(ABS(K930)^2)/('1D'!$I$5*MAX(((F930)+(G930)*(W930))*(W930),
        0.000001))</f>
        <v>35.686426155594638</v>
      </c>
      <c r="AF930" s="5">
        <f ca="1">IF($A$2=0,
    0,
    IFERROR(AB931+(((AC930+AC931)/2)*J931)+(IF(Z930&gt;Z931,
                '1D'!$D$8*((Z930^2-Z931^2)/(2*'1D'!$I$5)),
                '1D'!$D$9*((Z931^2-Z930^2)/(2*'1D'!$I$5)))+('1D'!$D$10*(ABS(I931)/90)*(MAX(Z930^2,
                        Z931^2)/(2*'1D'!$I$5))))-AB930,
        0))</f>
        <v>3.4157470064428708E-3</v>
      </c>
      <c r="AG930" s="5">
        <f ca="1">IF($A$2=0,
    1,
    IF(IFERROR(AG931,
            0)=0,
        0,
        IFERROR(IF(OR(ROUND(AD930,
                        3)&gt;=1,
                    AND(ABS(AF930)&lt;'1D'!$D$19,
                        AD930&lt;1)),
                1,
                0),
            0)))</f>
        <v>1</v>
      </c>
      <c r="AH930" s="5">
        <f ca="1">IFERROR(IF('1D'!V32="Supercritical",
        MAX('1D'!$D$16,
            IFERROR(L930,
                MAX('1D'!$D$16,
                    POWER((ABS(K930)^2)/('1D'!$I$5*MAX(F930,
                                0.1)^2),
                        1/3)))),
        IF('1D'!V32="Subcritical",
            MAX('1D'!$D$16,
                IFERROR(W930,
                    MAX('1D'!$D$16,
                        POWER((ABS(K930)^2)/('1D'!$I$5*MAX(F930,
                                    0.1)^2),
                            1/3)))),
            IF(IFERROR(T930,
                    -1E+99)&gt;=IFERROR(AE930,
                    -1E+99),
                MAX('1D'!$D$16,
                    IFERROR(L930,
                        MAX('1D'!$D$16,
                            POWER((ABS(K930)^2)/('1D'!$I$5*MAX(F930,
                                        0.1)^2),
                                1/3)))),
                MAX('1D'!$D$16,
                    IFERROR(W930,
                        MAX('1D'!$D$16,
                            POWER((ABS(K930)^2)/('1D'!$I$5*MAX(F930,
                                        0.1)^2),
                                1/3))))))),
    MAX('1D'!$D$16,
        POWER((ABS(K930)^2)/('1D'!$I$5*MAX(F930,
                    0.1)^2),
            1/3)))</f>
        <v>2.0411692021517887</v>
      </c>
      <c r="AI930" s="5">
        <f t="shared" ca="1" si="204"/>
        <v>634.14416920215172</v>
      </c>
      <c r="AJ930" s="5">
        <f ca="1">AI930+((ABS(K930)/MAX(((F930)+(G930)*(AH930))*(AH930),
            0.000001))^2)/(2*'1D'!$I$5)</f>
        <v>635.31859253909477</v>
      </c>
      <c r="AM930">
        <v>0</v>
      </c>
      <c r="AN930">
        <v>0</v>
      </c>
      <c r="AO930" s="5">
        <f t="shared" si="205"/>
        <v>0</v>
      </c>
      <c r="AP930" s="5">
        <f t="shared" si="209"/>
        <v>0</v>
      </c>
      <c r="AQ930" s="5">
        <f ca="1">ABS(ABS(K930)/MAX(((F930)+(G930)*(AH930))*(AH930),
        0.000001))/SQRT('1D'!$I$5*MAX((((F930)+(G930)*(AH930))*(AH930))/MAX((F930)+2*(G930)*(AH930),
            0.000001),
        0.000001))</f>
        <v>1.0727235886044055</v>
      </c>
      <c r="AR930" s="5" t="str">
        <f t="shared" ca="1" si="206"/>
        <v>Supercritical</v>
      </c>
      <c r="AS930" s="5">
        <f ca="1">((ABS(K930)*'1D'!$D$6)/(MAX(((F930)+(G930)*(AH930))*(AH930),
            0.000001)*MAX(((((F930)+(G930)*(AH930))*(AH930))/MAX((F930)+2*(AH930)*SQRT(1+(G930)^2),
                    0.000001))^(2/3),
            0.000001)))^2</f>
        <v>4.3358367565141456E-3</v>
      </c>
    </row>
    <row r="931" spans="1:45" x14ac:dyDescent="0.35">
      <c r="A931">
        <v>922</v>
      </c>
      <c r="B931">
        <v>920.99599999999998</v>
      </c>
      <c r="C931">
        <v>616084.63199999998</v>
      </c>
      <c r="D931">
        <v>3097085.986</v>
      </c>
      <c r="E931">
        <v>632.10249999999996</v>
      </c>
      <c r="F931">
        <v>5.2</v>
      </c>
      <c r="G931">
        <v>0</v>
      </c>
      <c r="H931" t="s">
        <v>176</v>
      </c>
      <c r="I931">
        <v>5.7000000000000002E-2</v>
      </c>
      <c r="J931" s="5">
        <f t="shared" si="207"/>
        <v>1</v>
      </c>
      <c r="K931" s="5">
        <f t="shared" ca="1" si="208"/>
        <v>50.95</v>
      </c>
      <c r="L931" s="5">
        <f ca="1">IF($A$2=0,
    IFERROR(L930,
        MAX('1D'!$D$16,
            POWER((ABS(K931)^2)/('1D'!$I$5*MAX(F931,
                        0.1)^2),
                1/3))),
    IF(IFERROR(V930,
            0)=0,
        IFERROR(L930,
            MAX('1D'!$D$16,
                POWER((ABS(K931)^2)/('1D'!$I$5*MAX(F931,
                            0.1)^2),
                    1/3))),
        IF(OR(IFERROR(L931,
                    0)=0,
                IFERROR(S930,
                    0)&lt;1,
                IFERROR(S931,
                    0)&lt;1),
            MAX('1D'!$D$16,
                POWER((ABS(K931)^2)/('1D'!$I$5*MAX(F931,
                            0.1)^2),
                    1/3)),
            IF(IFERROR(U931,
                    0)&gt;0,
                MAX('1D'!$D$16,
                    IFERROR(L931,
                        0)+((IFERROR(U931,
                                0))*'1D'!$D$18*IF((IFERROR(S931,
                                    0))&lt;1,
                            1,
                            -1))),
                IF(IFERROR(U931,
                        0)&lt;0,
                    IF(ABS((MAX('1D'!$D$16,
                                    POWER((ABS(K931)^2)/('1D'!$I$5*MAX(F931,
                                                0.1)^2),
                                        1/3)))-IFERROR(L931,
                                0))&gt;'1D'!$D$19,
                        MAX('1D'!$D$16,
                            IF((MAX('1D'!$D$16,
                                        POWER((ABS(K931)^2)/('1D'!$I$5*MAX(F931,
                                                    0.1)^2),
                                            1/3)))&gt;IFERROR(L931,
                                    0),
                                MIN((MAX('1D'!$D$16,
                                            POWER((ABS(K931)^2)/('1D'!$I$5*MAX(F931,
                                                        0.1)^2),
                                                1/3))),
                                    IFERROR(L931,
                                        0)+(MIN(ABS(IFERROR(U931,
                                                    0))*'1D'!$D$18,
                                            ABS((MAX('1D'!$D$16,
                                                        POWER((ABS(K931)^2)/('1D'!$I$5*MAX(F931,
                                                                    0.1)^2),
                                                            1/3)))-IFERROR(L931,
                                                    0))))),
                                MAX((MAX('1D'!$D$16,
                                            POWER((ABS(K931)^2)/('1D'!$I$5*MAX(F931,
                                                        0.1)^2),
                                                1/3))),
                                    IFERROR(L931,
                                        0)-(MIN(ABS(IFERROR(U931,
                                                    0))*'1D'!$D$18,
                                            ABS((MAX('1D'!$D$16,
                                                        POWER((ABS(K931)^2)/('1D'!$I$5*MAX(F931,
                                                                    0.1)^2),
                                                            1/3)))-IFERROR(L931,
                                                    0))))))),
                        MAX('1D'!$D$16,
                            POWER((ABS(K931)^2)/('1D'!$I$5*MAX(F931,
                                        0.1)^2),
                                1/3))),
                    MAX('1D'!$D$16,
                        IFERROR(L931,
                            0)))))))</f>
        <v>2.0411692021517887</v>
      </c>
      <c r="M931" s="5">
        <f t="shared" ca="1" si="196"/>
        <v>10.614079851189301</v>
      </c>
      <c r="N931" s="5">
        <f t="shared" ca="1" si="197"/>
        <v>1.1434704692804873</v>
      </c>
      <c r="O931" s="5">
        <f t="shared" ca="1" si="198"/>
        <v>4.8002276894771132</v>
      </c>
      <c r="P931" s="5">
        <f t="shared" ca="1" si="199"/>
        <v>634.14366920215173</v>
      </c>
      <c r="Q931" s="5">
        <f ca="1">P931+((ABS(K931)/MAX(((F931)+(G931)*(L931))*(L931),
            0.000001))^2)/(2*'1D'!$I$5)</f>
        <v>635.31809253909478</v>
      </c>
      <c r="R931" s="5">
        <f ca="1">((ABS(K931)*'1D'!$D$6)/(MAX(((F931)+(G931)*(L931))*(L931),
            0.000001)*MAX(((((F931)+(G931)*(L931))*(L931))/MAX((F931)+2*(L931)*SQRT(1+(G931)^2),
                    0.000001))^(2/3),
            0.000001)))^2</f>
        <v>4.3358367565141456E-3</v>
      </c>
      <c r="S931" s="5">
        <f ca="1">ABS(ABS(K931)/MAX(((F931)+(G931)*(L931))*(L931),
        0.000001))/SQRT('1D'!$I$5*MAX((((F931)+(G931)*(L931))*(L931))/MAX((F931)+2*(G931)*(L931),
            0.000001),
        0.000001))</f>
        <v>1.0727235886044055</v>
      </c>
      <c r="T931" s="5">
        <f ca="1">((F931)*(L931)^2)/2+(G931)*(L931)^3/3+(ABS(K931)^2)/('1D'!$I$5*MAX(((F931)+(G931)*(L931))*(L931),
        0.000001))</f>
        <v>35.763412605541333</v>
      </c>
      <c r="U931" s="5">
        <f ca="1">IF($A$2=0,
    0,
    IFERROR(Q930-(((R930+R931)/2)*J931)-(IF(O930&gt;O931,
                '1D'!$D$8*((O930^2-O931^2)/(2*'1D'!$I$5)),
                '1D'!$D$9*((O931^2-O930^2)/(2*'1D'!$I$5)))+('1D'!$D$10*(ABS(I931)/90)*(MAX(O930^2,
                        O931^2)/(2*'1D'!$I$5))))-Q931,
        0))</f>
        <v>-3.9474069734524164E-3</v>
      </c>
      <c r="V931" s="5">
        <f ca="1">IF($A$2=0,
    1,
    IF(IFERROR(V930,
            0)=0,
        0,
        IFERROR(IF(ROUND(S931,
                    3)=1,
                1,
                IF(AND(ABS(U931)&lt;'1D'!$D$19,
                        S931&gt;1),
                    1,
                    0)),
            0)))</f>
        <v>0</v>
      </c>
      <c r="W931" s="5">
        <f ca="1">IF($A$2=0,
    MAX(MAX('1D'!$D$16,
            MAX('1D'!$D$16,
                POWER((ABS(K931)^2)/('1D'!$I$5*MAX(F931,
                            0.1)^2),
                    1/3))),
        IFERROR(W1396,
            MAX(MAX('1D'!$D$16,
                    MAX('1D'!$D$16,
                        POWER((ABS(K931)^2)/('1D'!$I$5*MAX(F931,
                                    0.1)^2),
                            1/3))),
                ($L$2)-E1396))),
    IF(IFERROR(AG932,
            0)=0,
        MAX(MAX('1D'!$D$16,
                MAX('1D'!$D$16,
                    POWER((ABS(K931)^2)/('1D'!$I$5*MAX(F931,
                                0.1)^2),
                        1/3))),
            IFERROR(W1396,
                MAX(MAX('1D'!$D$16,
                        MAX('1D'!$D$16,
                            POWER((ABS(K931)^2)/('1D'!$I$5*MAX(F931,
                                        0.1)^2),
                                1/3))),
                    ($L$2)-E1396))),
        IF(IFERROR(W931,
                0)=0,
            MAX(MAX('1D'!$D$16,
                    MAX('1D'!$D$16,
                        POWER((ABS(K931)^2)/('1D'!$I$5*MAX(F931,
                                    0.1)^2),
                            1/3))),
                IFERROR(W1396,
                    MAX(MAX('1D'!$D$16,
                            MAX('1D'!$D$16,
                                POWER((ABS(K931)^2)/('1D'!$I$5*MAX(F931,
                                            0.1)^2),
                                    1/3))),
                        ($L$2)-E1396))),
            IF(OR(IFERROR(AD931,
                        0)&gt;=1,
                    IFERROR(AD932,
                        0)&gt;=1),
                MAX('1D'!$D$16,
                    MAX('1D'!$D$16,
                        POWER((ABS(K931)^2)/('1D'!$I$5*MAX(F931,
                                    0.1)^2),
                            1/3))),
                IF(ABS(IFERROR(AF931,
                            0))&lt;'1D'!$D$19,
                    MAX(MAX('1D'!$D$16,
                            MAX('1D'!$D$16,
                                POWER((ABS(K931)^2)/('1D'!$I$5*MAX(F931,
                                            0.1)^2),
                                    1/3))),
                        IFERROR(W931,
                            0)),
                    MAX(MAX('1D'!$D$16,
                            MAX('1D'!$D$16,
                                POWER((ABS(K931)^2)/('1D'!$I$5*MAX(F931,
                                            0.1)^2),
                                    1/3))),
                        (IFERROR(W931,
                                0))+((IFERROR(AF931,
                                    0))*'1D'!$D$18)))))))</f>
        <v>2.1389677043987478</v>
      </c>
      <c r="X931" s="5">
        <f t="shared" ca="1" si="200"/>
        <v>11.122632062873489</v>
      </c>
      <c r="Y931" s="5">
        <f t="shared" ca="1" si="201"/>
        <v>1.1735290000551568</v>
      </c>
      <c r="Z931" s="5">
        <f t="shared" ca="1" si="202"/>
        <v>4.5807502857230418</v>
      </c>
      <c r="AA931" s="5">
        <f t="shared" ca="1" si="203"/>
        <v>634.2414677043987</v>
      </c>
      <c r="AB931" s="5">
        <f ca="1">AA931+((ABS(K931)/MAX(((F931)+(G931)*(W931))*(W931),
            0.000001))^2)/(2*'1D'!$I$5)</f>
        <v>635.31095155659807</v>
      </c>
      <c r="AC931" s="5">
        <f ca="1">((ABS(K931)*'1D'!$D$6)/(MAX(((F931)+(G931)*(W931))*(W931),
            0.000001)*MAX(((((F931)+(G931)*(W931))*(W931))/MAX((F931)+2*(W931)*SQRT(1+(G931)^2),
                    0.000001))^(2/3),
            0.000001)))^2</f>
        <v>3.8141460404132466E-3</v>
      </c>
      <c r="AD931" s="5">
        <f ca="1">ABS(ABS(K931)/MAX(((F931)+(G931)*(W931))*(W931),
        0.000001))/SQRT('1D'!$I$5*MAX((((F931)+(G931)*(W931))*(W931))/MAX((F931)+2*(G931)*(W931),
            0.000001),
        0.000001))</f>
        <v>1.0000000000000004</v>
      </c>
      <c r="AE931" s="5">
        <f ca="1">((F931)*(W931)^2)/2+(G931)*(W931)^3/3+(ABS(K931)^2)/('1D'!$I$5*MAX(((F931)+(G931)*(W931))*(W931),
        0.000001))</f>
        <v>35.686426155594638</v>
      </c>
      <c r="AF931" s="5">
        <f ca="1">IF($A$2=0,
    0,
    IFERROR(AB932+(((AC931+AC932)/2)*J932)+(IF(Z931&gt;Z932,
                '1D'!$D$8*((Z931^2-Z932^2)/(2*'1D'!$I$5)),
                '1D'!$D$9*((Z932^2-Z931^2)/(2*'1D'!$I$5)))+('1D'!$D$10*(ABS(I932)/90)*(MAX(Z931^2,
                        Z932^2)/(2*'1D'!$I$5))))-AB931,
        0))</f>
        <v>3.4157470064428708E-3</v>
      </c>
      <c r="AG931" s="5">
        <f ca="1">IF($A$2=0,
    1,
    IF(IFERROR(AG932,
            0)=0,
        0,
        IFERROR(IF(OR(ROUND(AD931,
                        3)&gt;=1,
                    AND(ABS(AF931)&lt;'1D'!$D$19,
                        AD931&lt;1)),
                1,
                0),
            0)))</f>
        <v>1</v>
      </c>
      <c r="AH931" s="5">
        <f ca="1">IFERROR(IF('1D'!V32="Supercritical",
        MAX('1D'!$D$16,
            IFERROR(L931,
                MAX('1D'!$D$16,
                    POWER((ABS(K931)^2)/('1D'!$I$5*MAX(F931,
                                0.1)^2),
                        1/3)))),
        IF('1D'!V32="Subcritical",
            MAX('1D'!$D$16,
                IFERROR(W931,
                    MAX('1D'!$D$16,
                        POWER((ABS(K931)^2)/('1D'!$I$5*MAX(F931,
                                    0.1)^2),
                            1/3)))),
            IF(IFERROR(T931,
                    -1E+99)&gt;=IFERROR(AE931,
                    -1E+99),
                MAX('1D'!$D$16,
                    IFERROR(L931,
                        MAX('1D'!$D$16,
                            POWER((ABS(K931)^2)/('1D'!$I$5*MAX(F931,
                                        0.1)^2),
                                1/3)))),
                MAX('1D'!$D$16,
                    IFERROR(W931,
                        MAX('1D'!$D$16,
                            POWER((ABS(K931)^2)/('1D'!$I$5*MAX(F931,
                                        0.1)^2),
                                1/3))))))),
    MAX('1D'!$D$16,
        POWER((ABS(K931)^2)/('1D'!$I$5*MAX(F931,
                    0.1)^2),
            1/3)))</f>
        <v>2.0411692021517887</v>
      </c>
      <c r="AI931" s="5">
        <f t="shared" ca="1" si="204"/>
        <v>634.14366920215173</v>
      </c>
      <c r="AJ931" s="5">
        <f ca="1">AI931+((ABS(K931)/MAX(((F931)+(G931)*(AH931))*(AH931),
            0.000001))^2)/(2*'1D'!$I$5)</f>
        <v>635.31809253909478</v>
      </c>
      <c r="AM931">
        <v>0</v>
      </c>
      <c r="AN931">
        <v>0</v>
      </c>
      <c r="AO931" s="5">
        <f t="shared" si="205"/>
        <v>0</v>
      </c>
      <c r="AP931" s="5">
        <f t="shared" si="209"/>
        <v>0</v>
      </c>
      <c r="AQ931" s="5">
        <f ca="1">ABS(ABS(K931)/MAX(((F931)+(G931)*(AH931))*(AH931),
        0.000001))/SQRT('1D'!$I$5*MAX((((F931)+(G931)*(AH931))*(AH931))/MAX((F931)+2*(G931)*(AH931),
            0.000001),
        0.000001))</f>
        <v>1.0727235886044055</v>
      </c>
      <c r="AR931" s="5" t="str">
        <f t="shared" ca="1" si="206"/>
        <v>Supercritical</v>
      </c>
      <c r="AS931" s="5">
        <f ca="1">((ABS(K931)*'1D'!$D$6)/(MAX(((F931)+(G931)*(AH931))*(AH931),
            0.000001)*MAX(((((F931)+(G931)*(AH931))*(AH931))/MAX((F931)+2*(AH931)*SQRT(1+(G931)^2),
                    0.000001))^(2/3),
            0.000001)))^2</f>
        <v>4.3358367565141456E-3</v>
      </c>
    </row>
    <row r="932" spans="1:45" x14ac:dyDescent="0.35">
      <c r="A932">
        <v>923</v>
      </c>
      <c r="B932">
        <v>921.99599999999998</v>
      </c>
      <c r="C932">
        <v>616084.58900000004</v>
      </c>
      <c r="D932">
        <v>3097084.9870000002</v>
      </c>
      <c r="E932">
        <v>632.10199999999998</v>
      </c>
      <c r="F932">
        <v>5.2</v>
      </c>
      <c r="G932">
        <v>0</v>
      </c>
      <c r="H932" t="s">
        <v>176</v>
      </c>
      <c r="I932">
        <v>5.7000000000000002E-2</v>
      </c>
      <c r="J932" s="5">
        <f t="shared" si="207"/>
        <v>1</v>
      </c>
      <c r="K932" s="5">
        <f t="shared" ca="1" si="208"/>
        <v>50.95</v>
      </c>
      <c r="L932" s="5">
        <f ca="1">IF($A$2=0,
    IFERROR(L931,
        MAX('1D'!$D$16,
            POWER((ABS(K932)^2)/('1D'!$I$5*MAX(F932,
                        0.1)^2),
                1/3))),
    IF(IFERROR(V931,
            0)=0,
        IFERROR(L931,
            MAX('1D'!$D$16,
                POWER((ABS(K932)^2)/('1D'!$I$5*MAX(F932,
                            0.1)^2),
                    1/3))),
        IF(OR(IFERROR(L932,
                    0)=0,
                IFERROR(S931,
                    0)&lt;1,
                IFERROR(S932,
                    0)&lt;1),
            MAX('1D'!$D$16,
                POWER((ABS(K932)^2)/('1D'!$I$5*MAX(F932,
                            0.1)^2),
                    1/3)),
            IF(IFERROR(U932,
                    0)&gt;0,
                MAX('1D'!$D$16,
                    IFERROR(L932,
                        0)+((IFERROR(U932,
                                0))*'1D'!$D$18*IF((IFERROR(S932,
                                    0))&lt;1,
                            1,
                            -1))),
                IF(IFERROR(U932,
                        0)&lt;0,
                    IF(ABS((MAX('1D'!$D$16,
                                    POWER((ABS(K932)^2)/('1D'!$I$5*MAX(F932,
                                                0.1)^2),
                                        1/3)))-IFERROR(L932,
                                0))&gt;'1D'!$D$19,
                        MAX('1D'!$D$16,
                            IF((MAX('1D'!$D$16,
                                        POWER((ABS(K932)^2)/('1D'!$I$5*MAX(F932,
                                                    0.1)^2),
                                            1/3)))&gt;IFERROR(L932,
                                    0),
                                MIN((MAX('1D'!$D$16,
                                            POWER((ABS(K932)^2)/('1D'!$I$5*MAX(F932,
                                                        0.1)^2),
                                                1/3))),
                                    IFERROR(L932,
                                        0)+(MIN(ABS(IFERROR(U932,
                                                    0))*'1D'!$D$18,
                                            ABS((MAX('1D'!$D$16,
                                                        POWER((ABS(K932)^2)/('1D'!$I$5*MAX(F932,
                                                                    0.1)^2),
                                                            1/3)))-IFERROR(L932,
                                                    0))))),
                                MAX((MAX('1D'!$D$16,
                                            POWER((ABS(K932)^2)/('1D'!$I$5*MAX(F932,
                                                        0.1)^2),
                                                1/3))),
                                    IFERROR(L932,
                                        0)-(MIN(ABS(IFERROR(U932,
                                                    0))*'1D'!$D$18,
                                            ABS((MAX('1D'!$D$16,
                                                        POWER((ABS(K932)^2)/('1D'!$I$5*MAX(F932,
                                                                    0.1)^2),
                                                            1/3)))-IFERROR(L932,
                                                    0))))))),
                        MAX('1D'!$D$16,
                            POWER((ABS(K932)^2)/('1D'!$I$5*MAX(F932,
                                        0.1)^2),
                                1/3))),
                    MAX('1D'!$D$16,
                        IFERROR(L932,
                            0)))))))</f>
        <v>2.0411692021517887</v>
      </c>
      <c r="M932" s="5">
        <f t="shared" ca="1" si="196"/>
        <v>10.614079851189301</v>
      </c>
      <c r="N932" s="5">
        <f t="shared" ca="1" si="197"/>
        <v>1.1434704692804873</v>
      </c>
      <c r="O932" s="5">
        <f t="shared" ca="1" si="198"/>
        <v>4.8002276894771132</v>
      </c>
      <c r="P932" s="5">
        <f t="shared" ca="1" si="199"/>
        <v>634.14316920215174</v>
      </c>
      <c r="Q932" s="5">
        <f ca="1">P932+((ABS(K932)/MAX(((F932)+(G932)*(L932))*(L932),
            0.000001))^2)/(2*'1D'!$I$5)</f>
        <v>635.31759253909479</v>
      </c>
      <c r="R932" s="5">
        <f ca="1">((ABS(K932)*'1D'!$D$6)/(MAX(((F932)+(G932)*(L932))*(L932),
            0.000001)*MAX(((((F932)+(G932)*(L932))*(L932))/MAX((F932)+2*(L932)*SQRT(1+(G932)^2),
                    0.000001))^(2/3),
            0.000001)))^2</f>
        <v>4.3358367565141456E-3</v>
      </c>
      <c r="S932" s="5">
        <f ca="1">ABS(ABS(K932)/MAX(((F932)+(G932)*(L932))*(L932),
        0.000001))/SQRT('1D'!$I$5*MAX((((F932)+(G932)*(L932))*(L932))/MAX((F932)+2*(G932)*(L932),
            0.000001),
        0.000001))</f>
        <v>1.0727235886044055</v>
      </c>
      <c r="T932" s="5">
        <f ca="1">((F932)*(L932)^2)/2+(G932)*(L932)^3/3+(ABS(K932)^2)/('1D'!$I$5*MAX(((F932)+(G932)*(L932))*(L932),
        0.000001))</f>
        <v>35.763412605541333</v>
      </c>
      <c r="U932" s="5">
        <f ca="1">IF($A$2=0,
    0,
    IFERROR(Q931-(((R931+R932)/2)*J932)-(IF(O931&gt;O932,
                '1D'!$D$8*((O931^2-O932^2)/(2*'1D'!$I$5)),
                '1D'!$D$9*((O932^2-O931^2)/(2*'1D'!$I$5)))+('1D'!$D$10*(ABS(I932)/90)*(MAX(O931^2,
                        O932^2)/(2*'1D'!$I$5))))-Q932,
        0))</f>
        <v>-3.9474069734524164E-3</v>
      </c>
      <c r="V932" s="5">
        <f ca="1">IF($A$2=0,
    1,
    IF(IFERROR(V931,
            0)=0,
        0,
        IFERROR(IF(ROUND(S932,
                    3)=1,
                1,
                IF(AND(ABS(U932)&lt;'1D'!$D$19,
                        S932&gt;1),
                    1,
                    0)),
            0)))</f>
        <v>0</v>
      </c>
      <c r="W932" s="5">
        <f ca="1">IF($A$2=0,
    MAX(MAX('1D'!$D$16,
            MAX('1D'!$D$16,
                POWER((ABS(K932)^2)/('1D'!$I$5*MAX(F932,
                            0.1)^2),
                    1/3))),
        IFERROR(W1396,
            MAX(MAX('1D'!$D$16,
                    MAX('1D'!$D$16,
                        POWER((ABS(K932)^2)/('1D'!$I$5*MAX(F932,
                                    0.1)^2),
                            1/3))),
                ($L$2)-E1396))),
    IF(IFERROR(AG933,
            0)=0,
        MAX(MAX('1D'!$D$16,
                MAX('1D'!$D$16,
                    POWER((ABS(K932)^2)/('1D'!$I$5*MAX(F932,
                                0.1)^2),
                        1/3))),
            IFERROR(W1396,
                MAX(MAX('1D'!$D$16,
                        MAX('1D'!$D$16,
                            POWER((ABS(K932)^2)/('1D'!$I$5*MAX(F932,
                                        0.1)^2),
                                1/3))),
                    ($L$2)-E1396))),
        IF(IFERROR(W932,
                0)=0,
            MAX(MAX('1D'!$D$16,
                    MAX('1D'!$D$16,
                        POWER((ABS(K932)^2)/('1D'!$I$5*MAX(F932,
                                    0.1)^2),
                            1/3))),
                IFERROR(W1396,
                    MAX(MAX('1D'!$D$16,
                            MAX('1D'!$D$16,
                                POWER((ABS(K932)^2)/('1D'!$I$5*MAX(F932,
                                            0.1)^2),
                                    1/3))),
                        ($L$2)-E1396))),
            IF(OR(IFERROR(AD932,
                        0)&gt;=1,
                    IFERROR(AD933,
                        0)&gt;=1),
                MAX('1D'!$D$16,
                    MAX('1D'!$D$16,
                        POWER((ABS(K932)^2)/('1D'!$I$5*MAX(F932,
                                    0.1)^2),
                            1/3))),
                IF(ABS(IFERROR(AF932,
                            0))&lt;'1D'!$D$19,
                    MAX(MAX('1D'!$D$16,
                            MAX('1D'!$D$16,
                                POWER((ABS(K932)^2)/('1D'!$I$5*MAX(F932,
                                            0.1)^2),
                                    1/3))),
                        IFERROR(W932,
                            0)),
                    MAX(MAX('1D'!$D$16,
                            MAX('1D'!$D$16,
                                POWER((ABS(K932)^2)/('1D'!$I$5*MAX(F932,
                                            0.1)^2),
                                    1/3))),
                        (IFERROR(W932,
                                0))+((IFERROR(AF932,
                                    0))*'1D'!$D$18)))))))</f>
        <v>2.1389677043987478</v>
      </c>
      <c r="X932" s="5">
        <f t="shared" ca="1" si="200"/>
        <v>11.122632062873489</v>
      </c>
      <c r="Y932" s="5">
        <f t="shared" ca="1" si="201"/>
        <v>1.1735290000551568</v>
      </c>
      <c r="Z932" s="5">
        <f t="shared" ca="1" si="202"/>
        <v>4.5807502857230418</v>
      </c>
      <c r="AA932" s="5">
        <f t="shared" ca="1" si="203"/>
        <v>634.24096770439871</v>
      </c>
      <c r="AB932" s="5">
        <f ca="1">AA932+((ABS(K932)/MAX(((F932)+(G932)*(W932))*(W932),
            0.000001))^2)/(2*'1D'!$I$5)</f>
        <v>635.31045155659808</v>
      </c>
      <c r="AC932" s="5">
        <f ca="1">((ABS(K932)*'1D'!$D$6)/(MAX(((F932)+(G932)*(W932))*(W932),
            0.000001)*MAX(((((F932)+(G932)*(W932))*(W932))/MAX((F932)+2*(W932)*SQRT(1+(G932)^2),
                    0.000001))^(2/3),
            0.000001)))^2</f>
        <v>3.8141460404132466E-3</v>
      </c>
      <c r="AD932" s="5">
        <f ca="1">ABS(ABS(K932)/MAX(((F932)+(G932)*(W932))*(W932),
        0.000001))/SQRT('1D'!$I$5*MAX((((F932)+(G932)*(W932))*(W932))/MAX((F932)+2*(G932)*(W932),
            0.000001),
        0.000001))</f>
        <v>1.0000000000000004</v>
      </c>
      <c r="AE932" s="5">
        <f ca="1">((F932)*(W932)^2)/2+(G932)*(W932)^3/3+(ABS(K932)^2)/('1D'!$I$5*MAX(((F932)+(G932)*(W932))*(W932),
        0.000001))</f>
        <v>35.686426155594638</v>
      </c>
      <c r="AF932" s="5">
        <f ca="1">IF($A$2=0,
    0,
    IFERROR(AB933+(((AC932+AC933)/2)*J933)+(IF(Z932&gt;Z933,
                '1D'!$D$8*((Z932^2-Z933^2)/(2*'1D'!$I$5)),
                '1D'!$D$9*((Z933^2-Z932^2)/(2*'1D'!$I$5)))+('1D'!$D$10*(ABS(I933)/90)*(MAX(Z932^2,
                        Z933^2)/(2*'1D'!$I$5))))-AB932,
        0))</f>
        <v>3.3141460404522149E-3</v>
      </c>
      <c r="AG932" s="5">
        <f ca="1">IF($A$2=0,
    1,
    IF(IFERROR(AG933,
            0)=0,
        0,
        IFERROR(IF(OR(ROUND(AD932,
                        3)&gt;=1,
                    AND(ABS(AF932)&lt;'1D'!$D$19,
                        AD932&lt;1)),
                1,
                0),
            0)))</f>
        <v>1</v>
      </c>
      <c r="AH932" s="5">
        <f ca="1">IFERROR(IF('1D'!V32="Supercritical",
        MAX('1D'!$D$16,
            IFERROR(L932,
                MAX('1D'!$D$16,
                    POWER((ABS(K932)^2)/('1D'!$I$5*MAX(F932,
                                0.1)^2),
                        1/3)))),
        IF('1D'!V32="Subcritical",
            MAX('1D'!$D$16,
                IFERROR(W932,
                    MAX('1D'!$D$16,
                        POWER((ABS(K932)^2)/('1D'!$I$5*MAX(F932,
                                    0.1)^2),
                            1/3)))),
            IF(IFERROR(T932,
                    -1E+99)&gt;=IFERROR(AE932,
                    -1E+99),
                MAX('1D'!$D$16,
                    IFERROR(L932,
                        MAX('1D'!$D$16,
                            POWER((ABS(K932)^2)/('1D'!$I$5*MAX(F932,
                                        0.1)^2),
                                1/3)))),
                MAX('1D'!$D$16,
                    IFERROR(W932,
                        MAX('1D'!$D$16,
                            POWER((ABS(K932)^2)/('1D'!$I$5*MAX(F932,
                                        0.1)^2),
                                1/3))))))),
    MAX('1D'!$D$16,
        POWER((ABS(K932)^2)/('1D'!$I$5*MAX(F932,
                    0.1)^2),
            1/3)))</f>
        <v>2.0411692021517887</v>
      </c>
      <c r="AI932" s="5">
        <f t="shared" ca="1" si="204"/>
        <v>634.14316920215174</v>
      </c>
      <c r="AJ932" s="5">
        <f ca="1">AI932+((ABS(K932)/MAX(((F932)+(G932)*(AH932))*(AH932),
            0.000001))^2)/(2*'1D'!$I$5)</f>
        <v>635.31759253909479</v>
      </c>
      <c r="AM932">
        <v>0</v>
      </c>
      <c r="AN932">
        <v>0</v>
      </c>
      <c r="AO932" s="5">
        <f t="shared" si="205"/>
        <v>0</v>
      </c>
      <c r="AP932" s="5">
        <f t="shared" si="209"/>
        <v>0</v>
      </c>
      <c r="AQ932" s="5">
        <f ca="1">ABS(ABS(K932)/MAX(((F932)+(G932)*(AH932))*(AH932),
        0.000001))/SQRT('1D'!$I$5*MAX((((F932)+(G932)*(AH932))*(AH932))/MAX((F932)+2*(G932)*(AH932),
            0.000001),
        0.000001))</f>
        <v>1.0727235886044055</v>
      </c>
      <c r="AR932" s="5" t="str">
        <f t="shared" ca="1" si="206"/>
        <v>Supercritical</v>
      </c>
      <c r="AS932" s="5">
        <f ca="1">((ABS(K932)*'1D'!$D$6)/(MAX(((F932)+(G932)*(AH932))*(AH932),
            0.000001)*MAX(((((F932)+(G932)*(AH932))*(AH932))/MAX((F932)+2*(AH932)*SQRT(1+(G932)^2),
                    0.000001))^(2/3),
            0.000001)))^2</f>
        <v>4.3358367565141456E-3</v>
      </c>
    </row>
    <row r="933" spans="1:45" x14ac:dyDescent="0.35">
      <c r="A933">
        <v>924</v>
      </c>
      <c r="B933">
        <v>922.99599999999998</v>
      </c>
      <c r="C933">
        <v>616084.54700000002</v>
      </c>
      <c r="D933">
        <v>3097083.9879999999</v>
      </c>
      <c r="E933">
        <v>632.10149999999999</v>
      </c>
      <c r="F933">
        <v>5.2</v>
      </c>
      <c r="G933">
        <v>0</v>
      </c>
      <c r="H933" t="s">
        <v>176</v>
      </c>
      <c r="I933">
        <v>0</v>
      </c>
      <c r="J933" s="5">
        <f t="shared" si="207"/>
        <v>1</v>
      </c>
      <c r="K933" s="5">
        <f t="shared" ca="1" si="208"/>
        <v>50.95</v>
      </c>
      <c r="L933" s="5">
        <f ca="1">IF($A$2=0,
    IFERROR(L932,
        MAX('1D'!$D$16,
            POWER((ABS(K933)^2)/('1D'!$I$5*MAX(F933,
                        0.1)^2),
                1/3))),
    IF(IFERROR(V932,
            0)=0,
        IFERROR(L932,
            MAX('1D'!$D$16,
                POWER((ABS(K933)^2)/('1D'!$I$5*MAX(F933,
                            0.1)^2),
                    1/3))),
        IF(OR(IFERROR(L933,
                    0)=0,
                IFERROR(S932,
                    0)&lt;1,
                IFERROR(S933,
                    0)&lt;1),
            MAX('1D'!$D$16,
                POWER((ABS(K933)^2)/('1D'!$I$5*MAX(F933,
                            0.1)^2),
                    1/3)),
            IF(IFERROR(U933,
                    0)&gt;0,
                MAX('1D'!$D$16,
                    IFERROR(L933,
                        0)+((IFERROR(U933,
                                0))*'1D'!$D$18*IF((IFERROR(S933,
                                    0))&lt;1,
                            1,
                            -1))),
                IF(IFERROR(U933,
                        0)&lt;0,
                    IF(ABS((MAX('1D'!$D$16,
                                    POWER((ABS(K933)^2)/('1D'!$I$5*MAX(F933,
                                                0.1)^2),
                                        1/3)))-IFERROR(L933,
                                0))&gt;'1D'!$D$19,
                        MAX('1D'!$D$16,
                            IF((MAX('1D'!$D$16,
                                        POWER((ABS(K933)^2)/('1D'!$I$5*MAX(F933,
                                                    0.1)^2),
                                            1/3)))&gt;IFERROR(L933,
                                    0),
                                MIN((MAX('1D'!$D$16,
                                            POWER((ABS(K933)^2)/('1D'!$I$5*MAX(F933,
                                                        0.1)^2),
                                                1/3))),
                                    IFERROR(L933,
                                        0)+(MIN(ABS(IFERROR(U933,
                                                    0))*'1D'!$D$18,
                                            ABS((MAX('1D'!$D$16,
                                                        POWER((ABS(K933)^2)/('1D'!$I$5*MAX(F933,
                                                                    0.1)^2),
                                                            1/3)))-IFERROR(L933,
                                                    0))))),
                                MAX((MAX('1D'!$D$16,
                                            POWER((ABS(K933)^2)/('1D'!$I$5*MAX(F933,
                                                        0.1)^2),
                                                1/3))),
                                    IFERROR(L933,
                                        0)-(MIN(ABS(IFERROR(U933,
                                                    0))*'1D'!$D$18,
                                            ABS((MAX('1D'!$D$16,
                                                        POWER((ABS(K933)^2)/('1D'!$I$5*MAX(F933,
                                                                    0.1)^2),
                                                            1/3)))-IFERROR(L933,
                                                    0))))))),
                        MAX('1D'!$D$16,
                            POWER((ABS(K933)^2)/('1D'!$I$5*MAX(F933,
                                        0.1)^2),
                                1/3))),
                    MAX('1D'!$D$16,
                        IFERROR(L933,
                            0)))))))</f>
        <v>2.0411692021517887</v>
      </c>
      <c r="M933" s="5">
        <f t="shared" ca="1" si="196"/>
        <v>10.614079851189301</v>
      </c>
      <c r="N933" s="5">
        <f t="shared" ca="1" si="197"/>
        <v>1.1434704692804873</v>
      </c>
      <c r="O933" s="5">
        <f t="shared" ca="1" si="198"/>
        <v>4.8002276894771132</v>
      </c>
      <c r="P933" s="5">
        <f t="shared" ca="1" si="199"/>
        <v>634.14266920215175</v>
      </c>
      <c r="Q933" s="5">
        <f ca="1">P933+((ABS(K933)/MAX(((F933)+(G933)*(L933))*(L933),
            0.000001))^2)/(2*'1D'!$I$5)</f>
        <v>635.3170925390948</v>
      </c>
      <c r="R933" s="5">
        <f ca="1">((ABS(K933)*'1D'!$D$6)/(MAX(((F933)+(G933)*(L933))*(L933),
            0.000001)*MAX(((((F933)+(G933)*(L933))*(L933))/MAX((F933)+2*(L933)*SQRT(1+(G933)^2),
                    0.000001))^(2/3),
            0.000001)))^2</f>
        <v>4.3358367565141456E-3</v>
      </c>
      <c r="S933" s="5">
        <f ca="1">ABS(ABS(K933)/MAX(((F933)+(G933)*(L933))*(L933),
        0.000001))/SQRT('1D'!$I$5*MAX((((F933)+(G933)*(L933))*(L933))/MAX((F933)+2*(G933)*(L933),
            0.000001),
        0.000001))</f>
        <v>1.0727235886044055</v>
      </c>
      <c r="T933" s="5">
        <f ca="1">((F933)*(L933)^2)/2+(G933)*(L933)^3/3+(ABS(K933)^2)/('1D'!$I$5*MAX(((F933)+(G933)*(L933))*(L933),
        0.000001))</f>
        <v>35.763412605541333</v>
      </c>
      <c r="U933" s="5">
        <f ca="1">IF($A$2=0,
    0,
    IFERROR(Q932-(((R932+R933)/2)*J933)-(IF(O932&gt;O933,
                '1D'!$D$8*((O932^2-O933^2)/(2*'1D'!$I$5)),
                '1D'!$D$9*((O933^2-O932^2)/(2*'1D'!$I$5)))+('1D'!$D$10*(ABS(I933)/90)*(MAX(O932^2,
                        O933^2)/(2*'1D'!$I$5))))-Q933,
        0))</f>
        <v>-3.8358367564796936E-3</v>
      </c>
      <c r="V933" s="5">
        <f ca="1">IF($A$2=0,
    1,
    IF(IFERROR(V932,
            0)=0,
        0,
        IFERROR(IF(ROUND(S933,
                    3)=1,
                1,
                IF(AND(ABS(U933)&lt;'1D'!$D$19,
                        S933&gt;1),
                    1,
                    0)),
            0)))</f>
        <v>0</v>
      </c>
      <c r="W933" s="5">
        <f ca="1">IF($A$2=0,
    MAX(MAX('1D'!$D$16,
            MAX('1D'!$D$16,
                POWER((ABS(K933)^2)/('1D'!$I$5*MAX(F933,
                            0.1)^2),
                    1/3))),
        IFERROR(W1396,
            MAX(MAX('1D'!$D$16,
                    MAX('1D'!$D$16,
                        POWER((ABS(K933)^2)/('1D'!$I$5*MAX(F933,
                                    0.1)^2),
                            1/3))),
                ($L$2)-E1396))),
    IF(IFERROR(AG934,
            0)=0,
        MAX(MAX('1D'!$D$16,
                MAX('1D'!$D$16,
                    POWER((ABS(K933)^2)/('1D'!$I$5*MAX(F933,
                                0.1)^2),
                        1/3))),
            IFERROR(W1396,
                MAX(MAX('1D'!$D$16,
                        MAX('1D'!$D$16,
                            POWER((ABS(K933)^2)/('1D'!$I$5*MAX(F933,
                                        0.1)^2),
                                1/3))),
                    ($L$2)-E1396))),
        IF(IFERROR(W933,
                0)=0,
            MAX(MAX('1D'!$D$16,
                    MAX('1D'!$D$16,
                        POWER((ABS(K933)^2)/('1D'!$I$5*MAX(F933,
                                    0.1)^2),
                            1/3))),
                IFERROR(W1396,
                    MAX(MAX('1D'!$D$16,
                            MAX('1D'!$D$16,
                                POWER((ABS(K933)^2)/('1D'!$I$5*MAX(F933,
                                            0.1)^2),
                                    1/3))),
                        ($L$2)-E1396))),
            IF(OR(IFERROR(AD933,
                        0)&gt;=1,
                    IFERROR(AD934,
                        0)&gt;=1),
                MAX('1D'!$D$16,
                    MAX('1D'!$D$16,
                        POWER((ABS(K933)^2)/('1D'!$I$5*MAX(F933,
                                    0.1)^2),
                            1/3))),
                IF(ABS(IFERROR(AF933,
                            0))&lt;'1D'!$D$19,
                    MAX(MAX('1D'!$D$16,
                            MAX('1D'!$D$16,
                                POWER((ABS(K933)^2)/('1D'!$I$5*MAX(F933,
                                            0.1)^2),
                                    1/3))),
                        IFERROR(W933,
                            0)),
                    MAX(MAX('1D'!$D$16,
                            MAX('1D'!$D$16,
                                POWER((ABS(K933)^2)/('1D'!$I$5*MAX(F933,
                                            0.1)^2),
                                    1/3))),
                        (IFERROR(W933,
                                0))+((IFERROR(AF933,
                                    0))*'1D'!$D$18)))))))</f>
        <v>2.1389677043987478</v>
      </c>
      <c r="X933" s="5">
        <f t="shared" ca="1" si="200"/>
        <v>11.122632062873489</v>
      </c>
      <c r="Y933" s="5">
        <f t="shared" ca="1" si="201"/>
        <v>1.1735290000551568</v>
      </c>
      <c r="Z933" s="5">
        <f t="shared" ca="1" si="202"/>
        <v>4.5807502857230418</v>
      </c>
      <c r="AA933" s="5">
        <f t="shared" ca="1" si="203"/>
        <v>634.24046770439872</v>
      </c>
      <c r="AB933" s="5">
        <f ca="1">AA933+((ABS(K933)/MAX(((F933)+(G933)*(W933))*(W933),
            0.000001))^2)/(2*'1D'!$I$5)</f>
        <v>635.30995155659809</v>
      </c>
      <c r="AC933" s="5">
        <f ca="1">((ABS(K933)*'1D'!$D$6)/(MAX(((F933)+(G933)*(W933))*(W933),
            0.000001)*MAX(((((F933)+(G933)*(W933))*(W933))/MAX((F933)+2*(W933)*SQRT(1+(G933)^2),
                    0.000001))^(2/3),
            0.000001)))^2</f>
        <v>3.8141460404132466E-3</v>
      </c>
      <c r="AD933" s="5">
        <f ca="1">ABS(ABS(K933)/MAX(((F933)+(G933)*(W933))*(W933),
        0.000001))/SQRT('1D'!$I$5*MAX((((F933)+(G933)*(W933))*(W933))/MAX((F933)+2*(G933)*(W933),
            0.000001),
        0.000001))</f>
        <v>1.0000000000000004</v>
      </c>
      <c r="AE933" s="5">
        <f ca="1">((F933)*(W933)^2)/2+(G933)*(W933)^3/3+(ABS(K933)^2)/('1D'!$I$5*MAX(((F933)+(G933)*(W933))*(W933),
        0.000001))</f>
        <v>35.686426155594638</v>
      </c>
      <c r="AF933" s="5">
        <f ca="1">IF($A$2=0,
    0,
    IFERROR(AB934+(((AC933+AC934)/2)*J934)+(IF(Z933&gt;Z934,
                '1D'!$D$8*((Z933^2-Z934^2)/(2*'1D'!$I$5)),
                '1D'!$D$9*((Z934^2-Z933^2)/(2*'1D'!$I$5)))+('1D'!$D$10*(ABS(I934)/90)*(MAX(Z933^2,
                        Z934^2)/(2*'1D'!$I$5))))-AB933,
        0))</f>
        <v>3.3103318943403792E-3</v>
      </c>
      <c r="AG933" s="5">
        <f ca="1">IF($A$2=0,
    1,
    IF(IFERROR(AG934,
            0)=0,
        0,
        IFERROR(IF(OR(ROUND(AD933,
                        3)&gt;=1,
                    AND(ABS(AF933)&lt;'1D'!$D$19,
                        AD933&lt;1)),
                1,
                0),
            0)))</f>
        <v>1</v>
      </c>
      <c r="AH933" s="5">
        <f ca="1">IFERROR(IF('1D'!V32="Supercritical",
        MAX('1D'!$D$16,
            IFERROR(L933,
                MAX('1D'!$D$16,
                    POWER((ABS(K933)^2)/('1D'!$I$5*MAX(F933,
                                0.1)^2),
                        1/3)))),
        IF('1D'!V32="Subcritical",
            MAX('1D'!$D$16,
                IFERROR(W933,
                    MAX('1D'!$D$16,
                        POWER((ABS(K933)^2)/('1D'!$I$5*MAX(F933,
                                    0.1)^2),
                            1/3)))),
            IF(IFERROR(T933,
                    -1E+99)&gt;=IFERROR(AE933,
                    -1E+99),
                MAX('1D'!$D$16,
                    IFERROR(L933,
                        MAX('1D'!$D$16,
                            POWER((ABS(K933)^2)/('1D'!$I$5*MAX(F933,
                                        0.1)^2),
                                1/3)))),
                MAX('1D'!$D$16,
                    IFERROR(W933,
                        MAX('1D'!$D$16,
                            POWER((ABS(K933)^2)/('1D'!$I$5*MAX(F933,
                                        0.1)^2),
                                1/3))))))),
    MAX('1D'!$D$16,
        POWER((ABS(K933)^2)/('1D'!$I$5*MAX(F933,
                    0.1)^2),
            1/3)))</f>
        <v>2.0411692021517887</v>
      </c>
      <c r="AI933" s="5">
        <f t="shared" ca="1" si="204"/>
        <v>634.14266920215175</v>
      </c>
      <c r="AJ933" s="5">
        <f ca="1">AI933+((ABS(K933)/MAX(((F933)+(G933)*(AH933))*(AH933),
            0.000001))^2)/(2*'1D'!$I$5)</f>
        <v>635.3170925390948</v>
      </c>
      <c r="AM933">
        <v>0</v>
      </c>
      <c r="AN933">
        <v>0</v>
      </c>
      <c r="AO933" s="5">
        <f t="shared" si="205"/>
        <v>0</v>
      </c>
      <c r="AP933" s="5">
        <f t="shared" si="209"/>
        <v>0</v>
      </c>
      <c r="AQ933" s="5">
        <f ca="1">ABS(ABS(K933)/MAX(((F933)+(G933)*(AH933))*(AH933),
        0.000001))/SQRT('1D'!$I$5*MAX((((F933)+(G933)*(AH933))*(AH933))/MAX((F933)+2*(G933)*(AH933),
            0.000001),
        0.000001))</f>
        <v>1.0727235886044055</v>
      </c>
      <c r="AR933" s="5" t="str">
        <f t="shared" ca="1" si="206"/>
        <v>Supercritical</v>
      </c>
      <c r="AS933" s="5">
        <f ca="1">((ABS(K933)*'1D'!$D$6)/(MAX(((F933)+(G933)*(AH933))*(AH933),
            0.000001)*MAX(((((F933)+(G933)*(AH933))*(AH933))/MAX((F933)+2*(AH933)*SQRT(1+(G933)^2),
                    0.000001))^(2/3),
            0.000001)))^2</f>
        <v>4.3358367565141456E-3</v>
      </c>
    </row>
    <row r="934" spans="1:45" x14ac:dyDescent="0.35">
      <c r="A934">
        <v>925</v>
      </c>
      <c r="B934">
        <v>923.995</v>
      </c>
      <c r="C934">
        <v>616084.505</v>
      </c>
      <c r="D934">
        <v>3097082.9890000001</v>
      </c>
      <c r="E934">
        <v>632.101</v>
      </c>
      <c r="F934">
        <v>5.2</v>
      </c>
      <c r="G934">
        <v>0</v>
      </c>
      <c r="H934" t="s">
        <v>176</v>
      </c>
      <c r="I934">
        <v>0</v>
      </c>
      <c r="J934" s="5">
        <f t="shared" si="207"/>
        <v>0.99900000000002365</v>
      </c>
      <c r="K934" s="5">
        <f t="shared" ca="1" si="208"/>
        <v>50.95</v>
      </c>
      <c r="L934" s="5">
        <f ca="1">IF($A$2=0,
    IFERROR(L933,
        MAX('1D'!$D$16,
            POWER((ABS(K934)^2)/('1D'!$I$5*MAX(F934,
                        0.1)^2),
                1/3))),
    IF(IFERROR(V933,
            0)=0,
        IFERROR(L933,
            MAX('1D'!$D$16,
                POWER((ABS(K934)^2)/('1D'!$I$5*MAX(F934,
                            0.1)^2),
                    1/3))),
        IF(OR(IFERROR(L934,
                    0)=0,
                IFERROR(S933,
                    0)&lt;1,
                IFERROR(S934,
                    0)&lt;1),
            MAX('1D'!$D$16,
                POWER((ABS(K934)^2)/('1D'!$I$5*MAX(F934,
                            0.1)^2),
                    1/3)),
            IF(IFERROR(U934,
                    0)&gt;0,
                MAX('1D'!$D$16,
                    IFERROR(L934,
                        0)+((IFERROR(U934,
                                0))*'1D'!$D$18*IF((IFERROR(S934,
                                    0))&lt;1,
                            1,
                            -1))),
                IF(IFERROR(U934,
                        0)&lt;0,
                    IF(ABS((MAX('1D'!$D$16,
                                    POWER((ABS(K934)^2)/('1D'!$I$5*MAX(F934,
                                                0.1)^2),
                                        1/3)))-IFERROR(L934,
                                0))&gt;'1D'!$D$19,
                        MAX('1D'!$D$16,
                            IF((MAX('1D'!$D$16,
                                        POWER((ABS(K934)^2)/('1D'!$I$5*MAX(F934,
                                                    0.1)^2),
                                            1/3)))&gt;IFERROR(L934,
                                    0),
                                MIN((MAX('1D'!$D$16,
                                            POWER((ABS(K934)^2)/('1D'!$I$5*MAX(F934,
                                                        0.1)^2),
                                                1/3))),
                                    IFERROR(L934,
                                        0)+(MIN(ABS(IFERROR(U934,
                                                    0))*'1D'!$D$18,
                                            ABS((MAX('1D'!$D$16,
                                                        POWER((ABS(K934)^2)/('1D'!$I$5*MAX(F934,
                                                                    0.1)^2),
                                                            1/3)))-IFERROR(L934,
                                                    0))))),
                                MAX((MAX('1D'!$D$16,
                                            POWER((ABS(K934)^2)/('1D'!$I$5*MAX(F934,
                                                        0.1)^2),
                                                1/3))),
                                    IFERROR(L934,
                                        0)-(MIN(ABS(IFERROR(U934,
                                                    0))*'1D'!$D$18,
                                            ABS((MAX('1D'!$D$16,
                                                        POWER((ABS(K934)^2)/('1D'!$I$5*MAX(F934,
                                                                    0.1)^2),
                                                            1/3)))-IFERROR(L934,
                                                    0))))))),
                        MAX('1D'!$D$16,
                            POWER((ABS(K934)^2)/('1D'!$I$5*MAX(F934,
                                        0.1)^2),
                                1/3))),
                    MAX('1D'!$D$16,
                        IFERROR(L934,
                            0)))))))</f>
        <v>2.0411692021517887</v>
      </c>
      <c r="M934" s="5">
        <f t="shared" ca="1" si="196"/>
        <v>10.614079851189301</v>
      </c>
      <c r="N934" s="5">
        <f t="shared" ca="1" si="197"/>
        <v>1.1434704692804873</v>
      </c>
      <c r="O934" s="5">
        <f t="shared" ca="1" si="198"/>
        <v>4.8002276894771132</v>
      </c>
      <c r="P934" s="5">
        <f t="shared" ca="1" si="199"/>
        <v>634.14216920215176</v>
      </c>
      <c r="Q934" s="5">
        <f ca="1">P934+((ABS(K934)/MAX(((F934)+(G934)*(L934))*(L934),
            0.000001))^2)/(2*'1D'!$I$5)</f>
        <v>635.31659253909481</v>
      </c>
      <c r="R934" s="5">
        <f ca="1">((ABS(K934)*'1D'!$D$6)/(MAX(((F934)+(G934)*(L934))*(L934),
            0.000001)*MAX(((((F934)+(G934)*(L934))*(L934))/MAX((F934)+2*(L934)*SQRT(1+(G934)^2),
                    0.000001))^(2/3),
            0.000001)))^2</f>
        <v>4.3358367565141456E-3</v>
      </c>
      <c r="S934" s="5">
        <f ca="1">ABS(ABS(K934)/MAX(((F934)+(G934)*(L934))*(L934),
        0.000001))/SQRT('1D'!$I$5*MAX((((F934)+(G934)*(L934))*(L934))/MAX((F934)+2*(G934)*(L934),
            0.000001),
        0.000001))</f>
        <v>1.0727235886044055</v>
      </c>
      <c r="T934" s="5">
        <f ca="1">((F934)*(L934)^2)/2+(G934)*(L934)^3/3+(ABS(K934)^2)/('1D'!$I$5*MAX(((F934)+(G934)*(L934))*(L934),
        0.000001))</f>
        <v>35.763412605541333</v>
      </c>
      <c r="U934" s="5">
        <f ca="1">IF($A$2=0,
    0,
    IFERROR(Q933-(((R933+R934)/2)*J934)-(IF(O933&gt;O934,
                '1D'!$D$8*((O933^2-O934^2)/(2*'1D'!$I$5)),
                '1D'!$D$9*((O934^2-O933^2)/(2*'1D'!$I$5)))+('1D'!$D$10*(ABS(I934)/90)*(MAX(O933^2,
                        O934^2)/(2*'1D'!$I$5))))-Q934,
        0))</f>
        <v>-3.8315009197731342E-3</v>
      </c>
      <c r="V934" s="5">
        <f ca="1">IF($A$2=0,
    1,
    IF(IFERROR(V933,
            0)=0,
        0,
        IFERROR(IF(ROUND(S934,
                    3)=1,
                1,
                IF(AND(ABS(U934)&lt;'1D'!$D$19,
                        S934&gt;1),
                    1,
                    0)),
            0)))</f>
        <v>0</v>
      </c>
      <c r="W934" s="5">
        <f ca="1">IF($A$2=0,
    MAX(MAX('1D'!$D$16,
            MAX('1D'!$D$16,
                POWER((ABS(K934)^2)/('1D'!$I$5*MAX(F934,
                            0.1)^2),
                    1/3))),
        IFERROR(W1396,
            MAX(MAX('1D'!$D$16,
                    MAX('1D'!$D$16,
                        POWER((ABS(K934)^2)/('1D'!$I$5*MAX(F934,
                                    0.1)^2),
                            1/3))),
                ($L$2)-E1396))),
    IF(IFERROR(AG935,
            0)=0,
        MAX(MAX('1D'!$D$16,
                MAX('1D'!$D$16,
                    POWER((ABS(K934)^2)/('1D'!$I$5*MAX(F934,
                                0.1)^2),
                        1/3))),
            IFERROR(W1396,
                MAX(MAX('1D'!$D$16,
                        MAX('1D'!$D$16,
                            POWER((ABS(K934)^2)/('1D'!$I$5*MAX(F934,
                                        0.1)^2),
                                1/3))),
                    ($L$2)-E1396))),
        IF(IFERROR(W934,
                0)=0,
            MAX(MAX('1D'!$D$16,
                    MAX('1D'!$D$16,
                        POWER((ABS(K934)^2)/('1D'!$I$5*MAX(F934,
                                    0.1)^2),
                            1/3))),
                IFERROR(W1396,
                    MAX(MAX('1D'!$D$16,
                            MAX('1D'!$D$16,
                                POWER((ABS(K934)^2)/('1D'!$I$5*MAX(F934,
                                            0.1)^2),
                                    1/3))),
                        ($L$2)-E1396))),
            IF(OR(IFERROR(AD934,
                        0)&gt;=1,
                    IFERROR(AD935,
                        0)&gt;=1),
                MAX('1D'!$D$16,
                    MAX('1D'!$D$16,
                        POWER((ABS(K934)^2)/('1D'!$I$5*MAX(F934,
                                    0.1)^2),
                            1/3))),
                IF(ABS(IFERROR(AF934,
                            0))&lt;'1D'!$D$19,
                    MAX(MAX('1D'!$D$16,
                            MAX('1D'!$D$16,
                                POWER((ABS(K934)^2)/('1D'!$I$5*MAX(F934,
                                            0.1)^2),
                                    1/3))),
                        IFERROR(W934,
                            0)),
                    MAX(MAX('1D'!$D$16,
                            MAX('1D'!$D$16,
                                POWER((ABS(K934)^2)/('1D'!$I$5*MAX(F934,
                                            0.1)^2),
                                    1/3))),
                        (IFERROR(W934,
                                0))+((IFERROR(AF934,
                                    0))*'1D'!$D$18)))))))</f>
        <v>2.1389677043987478</v>
      </c>
      <c r="X934" s="5">
        <f t="shared" ca="1" si="200"/>
        <v>11.122632062873489</v>
      </c>
      <c r="Y934" s="5">
        <f t="shared" ca="1" si="201"/>
        <v>1.1735290000551568</v>
      </c>
      <c r="Z934" s="5">
        <f t="shared" ca="1" si="202"/>
        <v>4.5807502857230418</v>
      </c>
      <c r="AA934" s="5">
        <f t="shared" ca="1" si="203"/>
        <v>634.23996770439874</v>
      </c>
      <c r="AB934" s="5">
        <f ca="1">AA934+((ABS(K934)/MAX(((F934)+(G934)*(W934))*(W934),
            0.000001))^2)/(2*'1D'!$I$5)</f>
        <v>635.30945155659811</v>
      </c>
      <c r="AC934" s="5">
        <f ca="1">((ABS(K934)*'1D'!$D$6)/(MAX(((F934)+(G934)*(W934))*(W934),
            0.000001)*MAX(((((F934)+(G934)*(W934))*(W934))/MAX((F934)+2*(W934)*SQRT(1+(G934)^2),
                    0.000001))^(2/3),
            0.000001)))^2</f>
        <v>3.8141460404132466E-3</v>
      </c>
      <c r="AD934" s="5">
        <f ca="1">ABS(ABS(K934)/MAX(((F934)+(G934)*(W934))*(W934),
        0.000001))/SQRT('1D'!$I$5*MAX((((F934)+(G934)*(W934))*(W934))/MAX((F934)+2*(G934)*(W934),
            0.000001),
        0.000001))</f>
        <v>1.0000000000000004</v>
      </c>
      <c r="AE934" s="5">
        <f ca="1">((F934)*(W934)^2)/2+(G934)*(W934)^3/3+(ABS(K934)^2)/('1D'!$I$5*MAX(((F934)+(G934)*(W934))*(W934),
        0.000001))</f>
        <v>35.686426155594638</v>
      </c>
      <c r="AF934" s="5">
        <f ca="1">IF($A$2=0,
    0,
    IFERROR(AB935+(((AC934+AC935)/2)*J935)+(IF(Z934&gt;Z935,
                '1D'!$D$8*((Z934^2-Z935^2)/(2*'1D'!$I$5)),
                '1D'!$D$9*((Z935^2-Z934^2)/(2*'1D'!$I$5)))+('1D'!$D$10*(ABS(I935)/90)*(MAX(Z934^2,
                        Z935^2)/(2*'1D'!$I$5))))-AB934,
        0))</f>
        <v>3.4157470064428708E-3</v>
      </c>
      <c r="AG934" s="5">
        <f ca="1">IF($A$2=0,
    1,
    IF(IFERROR(AG935,
            0)=0,
        0,
        IFERROR(IF(OR(ROUND(AD934,
                        3)&gt;=1,
                    AND(ABS(AF934)&lt;'1D'!$D$19,
                        AD934&lt;1)),
                1,
                0),
            0)))</f>
        <v>1</v>
      </c>
      <c r="AH934" s="5">
        <f ca="1">IFERROR(IF('1D'!V32="Supercritical",
        MAX('1D'!$D$16,
            IFERROR(L934,
                MAX('1D'!$D$16,
                    POWER((ABS(K934)^2)/('1D'!$I$5*MAX(F934,
                                0.1)^2),
                        1/3)))),
        IF('1D'!V32="Subcritical",
            MAX('1D'!$D$16,
                IFERROR(W934,
                    MAX('1D'!$D$16,
                        POWER((ABS(K934)^2)/('1D'!$I$5*MAX(F934,
                                    0.1)^2),
                            1/3)))),
            IF(IFERROR(T934,
                    -1E+99)&gt;=IFERROR(AE934,
                    -1E+99),
                MAX('1D'!$D$16,
                    IFERROR(L934,
                        MAX('1D'!$D$16,
                            POWER((ABS(K934)^2)/('1D'!$I$5*MAX(F934,
                                        0.1)^2),
                                1/3)))),
                MAX('1D'!$D$16,
                    IFERROR(W934,
                        MAX('1D'!$D$16,
                            POWER((ABS(K934)^2)/('1D'!$I$5*MAX(F934,
                                        0.1)^2),
                                1/3))))))),
    MAX('1D'!$D$16,
        POWER((ABS(K934)^2)/('1D'!$I$5*MAX(F934,
                    0.1)^2),
            1/3)))</f>
        <v>2.0411692021517887</v>
      </c>
      <c r="AI934" s="5">
        <f t="shared" ca="1" si="204"/>
        <v>634.14216920215176</v>
      </c>
      <c r="AJ934" s="5">
        <f ca="1">AI934+((ABS(K934)/MAX(((F934)+(G934)*(AH934))*(AH934),
            0.000001))^2)/(2*'1D'!$I$5)</f>
        <v>635.31659253909481</v>
      </c>
      <c r="AM934">
        <v>0</v>
      </c>
      <c r="AN934">
        <v>0</v>
      </c>
      <c r="AO934" s="5">
        <f t="shared" si="205"/>
        <v>0</v>
      </c>
      <c r="AP934" s="5">
        <f t="shared" si="209"/>
        <v>0</v>
      </c>
      <c r="AQ934" s="5">
        <f ca="1">ABS(ABS(K934)/MAX(((F934)+(G934)*(AH934))*(AH934),
        0.000001))/SQRT('1D'!$I$5*MAX((((F934)+(G934)*(AH934))*(AH934))/MAX((F934)+2*(G934)*(AH934),
            0.000001),
        0.000001))</f>
        <v>1.0727235886044055</v>
      </c>
      <c r="AR934" s="5" t="str">
        <f t="shared" ca="1" si="206"/>
        <v>Supercritical</v>
      </c>
      <c r="AS934" s="5">
        <f ca="1">((ABS(K934)*'1D'!$D$6)/(MAX(((F934)+(G934)*(AH934))*(AH934),
            0.000001)*MAX(((((F934)+(G934)*(AH934))*(AH934))/MAX((F934)+2*(AH934)*SQRT(1+(G934)^2),
                    0.000001))^(2/3),
            0.000001)))^2</f>
        <v>4.3358367565141456E-3</v>
      </c>
    </row>
    <row r="935" spans="1:45" x14ac:dyDescent="0.35">
      <c r="A935">
        <v>926</v>
      </c>
      <c r="B935">
        <v>924.995</v>
      </c>
      <c r="C935">
        <v>616084.46299999999</v>
      </c>
      <c r="D935">
        <v>3097081.99</v>
      </c>
      <c r="E935">
        <v>632.10050000000001</v>
      </c>
      <c r="F935">
        <v>5.2</v>
      </c>
      <c r="G935">
        <v>0</v>
      </c>
      <c r="H935" t="s">
        <v>176</v>
      </c>
      <c r="I935">
        <v>5.7000000000000002E-2</v>
      </c>
      <c r="J935" s="5">
        <f t="shared" si="207"/>
        <v>1</v>
      </c>
      <c r="K935" s="5">
        <f t="shared" ca="1" si="208"/>
        <v>50.95</v>
      </c>
      <c r="L935" s="5">
        <f ca="1">IF($A$2=0,
    IFERROR(L934,
        MAX('1D'!$D$16,
            POWER((ABS(K935)^2)/('1D'!$I$5*MAX(F935,
                        0.1)^2),
                1/3))),
    IF(IFERROR(V934,
            0)=0,
        IFERROR(L934,
            MAX('1D'!$D$16,
                POWER((ABS(K935)^2)/('1D'!$I$5*MAX(F935,
                            0.1)^2),
                    1/3))),
        IF(OR(IFERROR(L935,
                    0)=0,
                IFERROR(S934,
                    0)&lt;1,
                IFERROR(S935,
                    0)&lt;1),
            MAX('1D'!$D$16,
                POWER((ABS(K935)^2)/('1D'!$I$5*MAX(F935,
                            0.1)^2),
                    1/3)),
            IF(IFERROR(U935,
                    0)&gt;0,
                MAX('1D'!$D$16,
                    IFERROR(L935,
                        0)+((IFERROR(U935,
                                0))*'1D'!$D$18*IF((IFERROR(S935,
                                    0))&lt;1,
                            1,
                            -1))),
                IF(IFERROR(U935,
                        0)&lt;0,
                    IF(ABS((MAX('1D'!$D$16,
                                    POWER((ABS(K935)^2)/('1D'!$I$5*MAX(F935,
                                                0.1)^2),
                                        1/3)))-IFERROR(L935,
                                0))&gt;'1D'!$D$19,
                        MAX('1D'!$D$16,
                            IF((MAX('1D'!$D$16,
                                        POWER((ABS(K935)^2)/('1D'!$I$5*MAX(F935,
                                                    0.1)^2),
                                            1/3)))&gt;IFERROR(L935,
                                    0),
                                MIN((MAX('1D'!$D$16,
                                            POWER((ABS(K935)^2)/('1D'!$I$5*MAX(F935,
                                                        0.1)^2),
                                                1/3))),
                                    IFERROR(L935,
                                        0)+(MIN(ABS(IFERROR(U935,
                                                    0))*'1D'!$D$18,
                                            ABS((MAX('1D'!$D$16,
                                                        POWER((ABS(K935)^2)/('1D'!$I$5*MAX(F935,
                                                                    0.1)^2),
                                                            1/3)))-IFERROR(L935,
                                                    0))))),
                                MAX((MAX('1D'!$D$16,
                                            POWER((ABS(K935)^2)/('1D'!$I$5*MAX(F935,
                                                        0.1)^2),
                                                1/3))),
                                    IFERROR(L935,
                                        0)-(MIN(ABS(IFERROR(U935,
                                                    0))*'1D'!$D$18,
                                            ABS((MAX('1D'!$D$16,
                                                        POWER((ABS(K935)^2)/('1D'!$I$5*MAX(F935,
                                                                    0.1)^2),
                                                            1/3)))-IFERROR(L935,
                                                    0))))))),
                        MAX('1D'!$D$16,
                            POWER((ABS(K935)^2)/('1D'!$I$5*MAX(F935,
                                        0.1)^2),
                                1/3))),
                    MAX('1D'!$D$16,
                        IFERROR(L935,
                            0)))))))</f>
        <v>2.0411692021517887</v>
      </c>
      <c r="M935" s="5">
        <f t="shared" ca="1" si="196"/>
        <v>10.614079851189301</v>
      </c>
      <c r="N935" s="5">
        <f t="shared" ca="1" si="197"/>
        <v>1.1434704692804873</v>
      </c>
      <c r="O935" s="5">
        <f t="shared" ca="1" si="198"/>
        <v>4.8002276894771132</v>
      </c>
      <c r="P935" s="5">
        <f t="shared" ca="1" si="199"/>
        <v>634.14166920215177</v>
      </c>
      <c r="Q935" s="5">
        <f ca="1">P935+((ABS(K935)/MAX(((F935)+(G935)*(L935))*(L935),
            0.000001))^2)/(2*'1D'!$I$5)</f>
        <v>635.31609253909483</v>
      </c>
      <c r="R935" s="5">
        <f ca="1">((ABS(K935)*'1D'!$D$6)/(MAX(((F935)+(G935)*(L935))*(L935),
            0.000001)*MAX(((((F935)+(G935)*(L935))*(L935))/MAX((F935)+2*(L935)*SQRT(1+(G935)^2),
                    0.000001))^(2/3),
            0.000001)))^2</f>
        <v>4.3358367565141456E-3</v>
      </c>
      <c r="S935" s="5">
        <f ca="1">ABS(ABS(K935)/MAX(((F935)+(G935)*(L935))*(L935),
        0.000001))/SQRT('1D'!$I$5*MAX((((F935)+(G935)*(L935))*(L935))/MAX((F935)+2*(G935)*(L935),
            0.000001),
        0.000001))</f>
        <v>1.0727235886044055</v>
      </c>
      <c r="T935" s="5">
        <f ca="1">((F935)*(L935)^2)/2+(G935)*(L935)^3/3+(ABS(K935)^2)/('1D'!$I$5*MAX(((F935)+(G935)*(L935))*(L935),
        0.000001))</f>
        <v>35.763412605541333</v>
      </c>
      <c r="U935" s="5">
        <f ca="1">IF($A$2=0,
    0,
    IFERROR(Q934-(((R934+R935)/2)*J935)-(IF(O934&gt;O935,
                '1D'!$D$8*((O934^2-O935^2)/(2*'1D'!$I$5)),
                '1D'!$D$9*((O935^2-O934^2)/(2*'1D'!$I$5)))+('1D'!$D$10*(ABS(I935)/90)*(MAX(O934^2,
                        O935^2)/(2*'1D'!$I$5))))-Q935,
        0))</f>
        <v>-3.9474069734524164E-3</v>
      </c>
      <c r="V935" s="5">
        <f ca="1">IF($A$2=0,
    1,
    IF(IFERROR(V934,
            0)=0,
        0,
        IFERROR(IF(ROUND(S935,
                    3)=1,
                1,
                IF(AND(ABS(U935)&lt;'1D'!$D$19,
                        S935&gt;1),
                    1,
                    0)),
            0)))</f>
        <v>0</v>
      </c>
      <c r="W935" s="5">
        <f ca="1">IF($A$2=0,
    MAX(MAX('1D'!$D$16,
            MAX('1D'!$D$16,
                POWER((ABS(K935)^2)/('1D'!$I$5*MAX(F935,
                            0.1)^2),
                    1/3))),
        IFERROR(W1396,
            MAX(MAX('1D'!$D$16,
                    MAX('1D'!$D$16,
                        POWER((ABS(K935)^2)/('1D'!$I$5*MAX(F935,
                                    0.1)^2),
                            1/3))),
                ($L$2)-E1396))),
    IF(IFERROR(AG936,
            0)=0,
        MAX(MAX('1D'!$D$16,
                MAX('1D'!$D$16,
                    POWER((ABS(K935)^2)/('1D'!$I$5*MAX(F935,
                                0.1)^2),
                        1/3))),
            IFERROR(W1396,
                MAX(MAX('1D'!$D$16,
                        MAX('1D'!$D$16,
                            POWER((ABS(K935)^2)/('1D'!$I$5*MAX(F935,
                                        0.1)^2),
                                1/3))),
                    ($L$2)-E1396))),
        IF(IFERROR(W935,
                0)=0,
            MAX(MAX('1D'!$D$16,
                    MAX('1D'!$D$16,
                        POWER((ABS(K935)^2)/('1D'!$I$5*MAX(F935,
                                    0.1)^2),
                            1/3))),
                IFERROR(W1396,
                    MAX(MAX('1D'!$D$16,
                            MAX('1D'!$D$16,
                                POWER((ABS(K935)^2)/('1D'!$I$5*MAX(F935,
                                            0.1)^2),
                                    1/3))),
                        ($L$2)-E1396))),
            IF(OR(IFERROR(AD935,
                        0)&gt;=1,
                    IFERROR(AD936,
                        0)&gt;=1),
                MAX('1D'!$D$16,
                    MAX('1D'!$D$16,
                        POWER((ABS(K935)^2)/('1D'!$I$5*MAX(F935,
                                    0.1)^2),
                            1/3))),
                IF(ABS(IFERROR(AF935,
                            0))&lt;'1D'!$D$19,
                    MAX(MAX('1D'!$D$16,
                            MAX('1D'!$D$16,
                                POWER((ABS(K935)^2)/('1D'!$I$5*MAX(F935,
                                            0.1)^2),
                                    1/3))),
                        IFERROR(W935,
                            0)),
                    MAX(MAX('1D'!$D$16,
                            MAX('1D'!$D$16,
                                POWER((ABS(K935)^2)/('1D'!$I$5*MAX(F935,
                                            0.1)^2),
                                    1/3))),
                        (IFERROR(W935,
                                0))+((IFERROR(AF935,
                                    0))*'1D'!$D$18)))))))</f>
        <v>2.1389677043987478</v>
      </c>
      <c r="X935" s="5">
        <f t="shared" ca="1" si="200"/>
        <v>11.122632062873489</v>
      </c>
      <c r="Y935" s="5">
        <f t="shared" ca="1" si="201"/>
        <v>1.1735290000551568</v>
      </c>
      <c r="Z935" s="5">
        <f t="shared" ca="1" si="202"/>
        <v>4.5807502857230418</v>
      </c>
      <c r="AA935" s="5">
        <f t="shared" ca="1" si="203"/>
        <v>634.23946770439875</v>
      </c>
      <c r="AB935" s="5">
        <f ca="1">AA935+((ABS(K935)/MAX(((F935)+(G935)*(W935))*(W935),
            0.000001))^2)/(2*'1D'!$I$5)</f>
        <v>635.30895155659812</v>
      </c>
      <c r="AC935" s="5">
        <f ca="1">((ABS(K935)*'1D'!$D$6)/(MAX(((F935)+(G935)*(W935))*(W935),
            0.000001)*MAX(((((F935)+(G935)*(W935))*(W935))/MAX((F935)+2*(W935)*SQRT(1+(G935)^2),
                    0.000001))^(2/3),
            0.000001)))^2</f>
        <v>3.8141460404132466E-3</v>
      </c>
      <c r="AD935" s="5">
        <f ca="1">ABS(ABS(K935)/MAX(((F935)+(G935)*(W935))*(W935),
        0.000001))/SQRT('1D'!$I$5*MAX((((F935)+(G935)*(W935))*(W935))/MAX((F935)+2*(G935)*(W935),
            0.000001),
        0.000001))</f>
        <v>1.0000000000000004</v>
      </c>
      <c r="AE935" s="5">
        <f ca="1">((F935)*(W935)^2)/2+(G935)*(W935)^3/3+(ABS(K935)^2)/('1D'!$I$5*MAX(((F935)+(G935)*(W935))*(W935),
        0.000001))</f>
        <v>35.686426155594638</v>
      </c>
      <c r="AF935" s="5">
        <f ca="1">IF($A$2=0,
    0,
    IFERROR(AB936+(((AC935+AC936)/2)*J936)+(IF(Z935&gt;Z936,
                '1D'!$D$8*((Z935^2-Z936^2)/(2*'1D'!$I$5)),
                '1D'!$D$9*((Z936^2-Z935^2)/(2*'1D'!$I$5)))+('1D'!$D$10*(ABS(I936)/90)*(MAX(Z935^2,
                        Z936^2)/(2*'1D'!$I$5))))-AB935,
        0))</f>
        <v>3.4210944256756193E-3</v>
      </c>
      <c r="AG935" s="5">
        <f ca="1">IF($A$2=0,
    1,
    IF(IFERROR(AG936,
            0)=0,
        0,
        IFERROR(IF(OR(ROUND(AD935,
                        3)&gt;=1,
                    AND(ABS(AF935)&lt;'1D'!$D$19,
                        AD935&lt;1)),
                1,
                0),
            0)))</f>
        <v>1</v>
      </c>
      <c r="AH935" s="5">
        <f ca="1">IFERROR(IF('1D'!V32="Supercritical",
        MAX('1D'!$D$16,
            IFERROR(L935,
                MAX('1D'!$D$16,
                    POWER((ABS(K935)^2)/('1D'!$I$5*MAX(F935,
                                0.1)^2),
                        1/3)))),
        IF('1D'!V32="Subcritical",
            MAX('1D'!$D$16,
                IFERROR(W935,
                    MAX('1D'!$D$16,
                        POWER((ABS(K935)^2)/('1D'!$I$5*MAX(F935,
                                    0.1)^2),
                            1/3)))),
            IF(IFERROR(T935,
                    -1E+99)&gt;=IFERROR(AE935,
                    -1E+99),
                MAX('1D'!$D$16,
                    IFERROR(L935,
                        MAX('1D'!$D$16,
                            POWER((ABS(K935)^2)/('1D'!$I$5*MAX(F935,
                                        0.1)^2),
                                1/3)))),
                MAX('1D'!$D$16,
                    IFERROR(W935,
                        MAX('1D'!$D$16,
                            POWER((ABS(K935)^2)/('1D'!$I$5*MAX(F935,
                                        0.1)^2),
                                1/3))))))),
    MAX('1D'!$D$16,
        POWER((ABS(K935)^2)/('1D'!$I$5*MAX(F935,
                    0.1)^2),
            1/3)))</f>
        <v>2.0411692021517887</v>
      </c>
      <c r="AI935" s="5">
        <f t="shared" ca="1" si="204"/>
        <v>634.14166920215177</v>
      </c>
      <c r="AJ935" s="5">
        <f ca="1">AI935+((ABS(K935)/MAX(((F935)+(G935)*(AH935))*(AH935),
            0.000001))^2)/(2*'1D'!$I$5)</f>
        <v>635.31609253909483</v>
      </c>
      <c r="AM935">
        <v>0</v>
      </c>
      <c r="AN935">
        <v>0</v>
      </c>
      <c r="AO935" s="5">
        <f t="shared" si="205"/>
        <v>0</v>
      </c>
      <c r="AP935" s="5">
        <f t="shared" si="209"/>
        <v>0</v>
      </c>
      <c r="AQ935" s="5">
        <f ca="1">ABS(ABS(K935)/MAX(((F935)+(G935)*(AH935))*(AH935),
        0.000001))/SQRT('1D'!$I$5*MAX((((F935)+(G935)*(AH935))*(AH935))/MAX((F935)+2*(G935)*(AH935),
            0.000001),
        0.000001))</f>
        <v>1.0727235886044055</v>
      </c>
      <c r="AR935" s="5" t="str">
        <f t="shared" ca="1" si="206"/>
        <v>Supercritical</v>
      </c>
      <c r="AS935" s="5">
        <f ca="1">((ABS(K935)*'1D'!$D$6)/(MAX(((F935)+(G935)*(AH935))*(AH935),
            0.000001)*MAX(((((F935)+(G935)*(AH935))*(AH935))/MAX((F935)+2*(AH935)*SQRT(1+(G935)^2),
                    0.000001))^(2/3),
            0.000001)))^2</f>
        <v>4.3358367565141456E-3</v>
      </c>
    </row>
    <row r="936" spans="1:45" x14ac:dyDescent="0.35">
      <c r="A936">
        <v>927</v>
      </c>
      <c r="B936">
        <v>925.995</v>
      </c>
      <c r="C936">
        <v>616084.42000000004</v>
      </c>
      <c r="D936">
        <v>3097080.9909999999</v>
      </c>
      <c r="E936">
        <v>632.1</v>
      </c>
      <c r="F936">
        <v>5.2</v>
      </c>
      <c r="G936">
        <v>0</v>
      </c>
      <c r="H936" t="s">
        <v>176</v>
      </c>
      <c r="I936">
        <v>0.06</v>
      </c>
      <c r="J936" s="5">
        <f t="shared" si="207"/>
        <v>1</v>
      </c>
      <c r="K936" s="5">
        <f t="shared" ca="1" si="208"/>
        <v>50.95</v>
      </c>
      <c r="L936" s="5">
        <f ca="1">IF($A$2=0,
    IFERROR(L935,
        MAX('1D'!$D$16,
            POWER((ABS(K936)^2)/('1D'!$I$5*MAX(F936,
                        0.1)^2),
                1/3))),
    IF(IFERROR(V935,
            0)=0,
        IFERROR(L935,
            MAX('1D'!$D$16,
                POWER((ABS(K936)^2)/('1D'!$I$5*MAX(F936,
                            0.1)^2),
                    1/3))),
        IF(OR(IFERROR(L936,
                    0)=0,
                IFERROR(S935,
                    0)&lt;1,
                IFERROR(S936,
                    0)&lt;1),
            MAX('1D'!$D$16,
                POWER((ABS(K936)^2)/('1D'!$I$5*MAX(F936,
                            0.1)^2),
                    1/3)),
            IF(IFERROR(U936,
                    0)&gt;0,
                MAX('1D'!$D$16,
                    IFERROR(L936,
                        0)+((IFERROR(U936,
                                0))*'1D'!$D$18*IF((IFERROR(S936,
                                    0))&lt;1,
                            1,
                            -1))),
                IF(IFERROR(U936,
                        0)&lt;0,
                    IF(ABS((MAX('1D'!$D$16,
                                    POWER((ABS(K936)^2)/('1D'!$I$5*MAX(F936,
                                                0.1)^2),
                                        1/3)))-IFERROR(L936,
                                0))&gt;'1D'!$D$19,
                        MAX('1D'!$D$16,
                            IF((MAX('1D'!$D$16,
                                        POWER((ABS(K936)^2)/('1D'!$I$5*MAX(F936,
                                                    0.1)^2),
                                            1/3)))&gt;IFERROR(L936,
                                    0),
                                MIN((MAX('1D'!$D$16,
                                            POWER((ABS(K936)^2)/('1D'!$I$5*MAX(F936,
                                                        0.1)^2),
                                                1/3))),
                                    IFERROR(L936,
                                        0)+(MIN(ABS(IFERROR(U936,
                                                    0))*'1D'!$D$18,
                                            ABS((MAX('1D'!$D$16,
                                                        POWER((ABS(K936)^2)/('1D'!$I$5*MAX(F936,
                                                                    0.1)^2),
                                                            1/3)))-IFERROR(L936,
                                                    0))))),
                                MAX((MAX('1D'!$D$16,
                                            POWER((ABS(K936)^2)/('1D'!$I$5*MAX(F936,
                                                        0.1)^2),
                                                1/3))),
                                    IFERROR(L936,
                                        0)-(MIN(ABS(IFERROR(U936,
                                                    0))*'1D'!$D$18,
                                            ABS((MAX('1D'!$D$16,
                                                        POWER((ABS(K936)^2)/('1D'!$I$5*MAX(F936,
                                                                    0.1)^2),
                                                            1/3)))-IFERROR(L936,
                                                    0))))))),
                        MAX('1D'!$D$16,
                            POWER((ABS(K936)^2)/('1D'!$I$5*MAX(F936,
                                        0.1)^2),
                                1/3))),
                    MAX('1D'!$D$16,
                        IFERROR(L936,
                            0)))))))</f>
        <v>2.0411692021517887</v>
      </c>
      <c r="M936" s="5">
        <f t="shared" ca="1" si="196"/>
        <v>10.614079851189301</v>
      </c>
      <c r="N936" s="5">
        <f t="shared" ca="1" si="197"/>
        <v>1.1434704692804873</v>
      </c>
      <c r="O936" s="5">
        <f t="shared" ca="1" si="198"/>
        <v>4.8002276894771132</v>
      </c>
      <c r="P936" s="5">
        <f t="shared" ca="1" si="199"/>
        <v>634.14116920215179</v>
      </c>
      <c r="Q936" s="5">
        <f ca="1">P936+((ABS(K936)/MAX(((F936)+(G936)*(L936))*(L936),
            0.000001))^2)/(2*'1D'!$I$5)</f>
        <v>635.31559253909484</v>
      </c>
      <c r="R936" s="5">
        <f ca="1">((ABS(K936)*'1D'!$D$6)/(MAX(((F936)+(G936)*(L936))*(L936),
            0.000001)*MAX(((((F936)+(G936)*(L936))*(L936))/MAX((F936)+2*(L936)*SQRT(1+(G936)^2),
                    0.000001))^(2/3),
            0.000001)))^2</f>
        <v>4.3358367565141456E-3</v>
      </c>
      <c r="S936" s="5">
        <f ca="1">ABS(ABS(K936)/MAX(((F936)+(G936)*(L936))*(L936),
        0.000001))/SQRT('1D'!$I$5*MAX((((F936)+(G936)*(L936))*(L936))/MAX((F936)+2*(G936)*(L936),
            0.000001),
        0.000001))</f>
        <v>1.0727235886044055</v>
      </c>
      <c r="T936" s="5">
        <f ca="1">((F936)*(L936)^2)/2+(G936)*(L936)^3/3+(ABS(K936)^2)/('1D'!$I$5*MAX(((F936)+(G936)*(L936))*(L936),
        0.000001))</f>
        <v>35.763412605541333</v>
      </c>
      <c r="U936" s="5">
        <f ca="1">IF($A$2=0,
    0,
    IFERROR(Q935-(((R935+R936)/2)*J936)-(IF(O935&gt;O936,
                '1D'!$D$8*((O935^2-O936^2)/(2*'1D'!$I$5)),
                '1D'!$D$9*((O936^2-O935^2)/(2*'1D'!$I$5)))+('1D'!$D$10*(ABS(I936)/90)*(MAX(O935^2,
                        O936^2)/(2*'1D'!$I$5))))-Q936,
        0))</f>
        <v>-3.9532790901830595E-3</v>
      </c>
      <c r="V936" s="5">
        <f ca="1">IF($A$2=0,
    1,
    IF(IFERROR(V935,
            0)=0,
        0,
        IFERROR(IF(ROUND(S936,
                    3)=1,
                1,
                IF(AND(ABS(U936)&lt;'1D'!$D$19,
                        S936&gt;1),
                    1,
                    0)),
            0)))</f>
        <v>0</v>
      </c>
      <c r="W936" s="5">
        <f ca="1">IF($A$2=0,
    MAX(MAX('1D'!$D$16,
            MAX('1D'!$D$16,
                POWER((ABS(K936)^2)/('1D'!$I$5*MAX(F936,
                            0.1)^2),
                    1/3))),
        IFERROR(W1396,
            MAX(MAX('1D'!$D$16,
                    MAX('1D'!$D$16,
                        POWER((ABS(K936)^2)/('1D'!$I$5*MAX(F936,
                                    0.1)^2),
                            1/3))),
                ($L$2)-E1396))),
    IF(IFERROR(AG937,
            0)=0,
        MAX(MAX('1D'!$D$16,
                MAX('1D'!$D$16,
                    POWER((ABS(K936)^2)/('1D'!$I$5*MAX(F936,
                                0.1)^2),
                        1/3))),
            IFERROR(W1396,
                MAX(MAX('1D'!$D$16,
                        MAX('1D'!$D$16,
                            POWER((ABS(K936)^2)/('1D'!$I$5*MAX(F936,
                                        0.1)^2),
                                1/3))),
                    ($L$2)-E1396))),
        IF(IFERROR(W936,
                0)=0,
            MAX(MAX('1D'!$D$16,
                    MAX('1D'!$D$16,
                        POWER((ABS(K936)^2)/('1D'!$I$5*MAX(F936,
                                    0.1)^2),
                            1/3))),
                IFERROR(W1396,
                    MAX(MAX('1D'!$D$16,
                            MAX('1D'!$D$16,
                                POWER((ABS(K936)^2)/('1D'!$I$5*MAX(F936,
                                            0.1)^2),
                                    1/3))),
                        ($L$2)-E1396))),
            IF(OR(IFERROR(AD936,
                        0)&gt;=1,
                    IFERROR(AD937,
                        0)&gt;=1),
                MAX('1D'!$D$16,
                    MAX('1D'!$D$16,
                        POWER((ABS(K936)^2)/('1D'!$I$5*MAX(F936,
                                    0.1)^2),
                            1/3))),
                IF(ABS(IFERROR(AF936,
                            0))&lt;'1D'!$D$19,
                    MAX(MAX('1D'!$D$16,
                            MAX('1D'!$D$16,
                                POWER((ABS(K936)^2)/('1D'!$I$5*MAX(F936,
                                            0.1)^2),
                                    1/3))),
                        IFERROR(W936,
                            0)),
                    MAX(MAX('1D'!$D$16,
                            MAX('1D'!$D$16,
                                POWER((ABS(K936)^2)/('1D'!$I$5*MAX(F936,
                                            0.1)^2),
                                    1/3))),
                        (IFERROR(W936,
                                0))+((IFERROR(AF936,
                                    0))*'1D'!$D$18)))))))</f>
        <v>2.1389677043987478</v>
      </c>
      <c r="X936" s="5">
        <f t="shared" ca="1" si="200"/>
        <v>11.122632062873489</v>
      </c>
      <c r="Y936" s="5">
        <f t="shared" ca="1" si="201"/>
        <v>1.1735290000551568</v>
      </c>
      <c r="Z936" s="5">
        <f t="shared" ca="1" si="202"/>
        <v>4.5807502857230418</v>
      </c>
      <c r="AA936" s="5">
        <f t="shared" ca="1" si="203"/>
        <v>634.23896770439876</v>
      </c>
      <c r="AB936" s="5">
        <f ca="1">AA936+((ABS(K936)/MAX(((F936)+(G936)*(W936))*(W936),
            0.000001))^2)/(2*'1D'!$I$5)</f>
        <v>635.30845155659813</v>
      </c>
      <c r="AC936" s="5">
        <f ca="1">((ABS(K936)*'1D'!$D$6)/(MAX(((F936)+(G936)*(W936))*(W936),
            0.000001)*MAX(((((F936)+(G936)*(W936))*(W936))/MAX((F936)+2*(W936)*SQRT(1+(G936)^2),
                    0.000001))^(2/3),
            0.000001)))^2</f>
        <v>3.8141460404132466E-3</v>
      </c>
      <c r="AD936" s="5">
        <f ca="1">ABS(ABS(K936)/MAX(((F936)+(G936)*(W936))*(W936),
        0.000001))/SQRT('1D'!$I$5*MAX((((F936)+(G936)*(W936))*(W936))/MAX((F936)+2*(G936)*(W936),
            0.000001),
        0.000001))</f>
        <v>1.0000000000000004</v>
      </c>
      <c r="AE936" s="5">
        <f ca="1">((F936)*(W936)^2)/2+(G936)*(W936)^3/3+(ABS(K936)^2)/('1D'!$I$5*MAX(((F936)+(G936)*(W936))*(W936),
        0.000001))</f>
        <v>35.686426155594638</v>
      </c>
      <c r="AF936" s="5">
        <f ca="1">IF($A$2=0,
    0,
    IFERROR(AB937+(((AC936+AC937)/2)*J937)+(IF(Z936&gt;Z937,
                '1D'!$D$8*((Z936^2-Z937^2)/(2*'1D'!$I$5)),
                '1D'!$D$9*((Z937^2-Z936^2)/(2*'1D'!$I$5)))+('1D'!$D$10*(ABS(I937)/90)*(MAX(Z936^2,
                        Z937^2)/(2*'1D'!$I$5))))-AB936,
        0))</f>
        <v>3.3215251326055295E-3</v>
      </c>
      <c r="AG936" s="5">
        <f ca="1">IF($A$2=0,
    1,
    IF(IFERROR(AG937,
            0)=0,
        0,
        IFERROR(IF(OR(ROUND(AD936,
                        3)&gt;=1,
                    AND(ABS(AF936)&lt;'1D'!$D$19,
                        AD936&lt;1)),
                1,
                0),
            0)))</f>
        <v>1</v>
      </c>
      <c r="AH936" s="5">
        <f ca="1">IFERROR(IF('1D'!V32="Supercritical",
        MAX('1D'!$D$16,
            IFERROR(L936,
                MAX('1D'!$D$16,
                    POWER((ABS(K936)^2)/('1D'!$I$5*MAX(F936,
                                0.1)^2),
                        1/3)))),
        IF('1D'!V32="Subcritical",
            MAX('1D'!$D$16,
                IFERROR(W936,
                    MAX('1D'!$D$16,
                        POWER((ABS(K936)^2)/('1D'!$I$5*MAX(F936,
                                    0.1)^2),
                            1/3)))),
            IF(IFERROR(T936,
                    -1E+99)&gt;=IFERROR(AE936,
                    -1E+99),
                MAX('1D'!$D$16,
                    IFERROR(L936,
                        MAX('1D'!$D$16,
                            POWER((ABS(K936)^2)/('1D'!$I$5*MAX(F936,
                                        0.1)^2),
                                1/3)))),
                MAX('1D'!$D$16,
                    IFERROR(W936,
                        MAX('1D'!$D$16,
                            POWER((ABS(K936)^2)/('1D'!$I$5*MAX(F936,
                                        0.1)^2),
                                1/3))))))),
    MAX('1D'!$D$16,
        POWER((ABS(K936)^2)/('1D'!$I$5*MAX(F936,
                    0.1)^2),
            1/3)))</f>
        <v>2.0411692021517887</v>
      </c>
      <c r="AI936" s="5">
        <f t="shared" ca="1" si="204"/>
        <v>634.14116920215179</v>
      </c>
      <c r="AJ936" s="5">
        <f ca="1">AI936+((ABS(K936)/MAX(((F936)+(G936)*(AH936))*(AH936),
            0.000001))^2)/(2*'1D'!$I$5)</f>
        <v>635.31559253909484</v>
      </c>
      <c r="AM936">
        <v>0</v>
      </c>
      <c r="AN936">
        <v>0</v>
      </c>
      <c r="AO936" s="5">
        <f t="shared" si="205"/>
        <v>0</v>
      </c>
      <c r="AP936" s="5">
        <f t="shared" si="209"/>
        <v>0</v>
      </c>
      <c r="AQ936" s="5">
        <f ca="1">ABS(ABS(K936)/MAX(((F936)+(G936)*(AH936))*(AH936),
        0.000001))/SQRT('1D'!$I$5*MAX((((F936)+(G936)*(AH936))*(AH936))/MAX((F936)+2*(G936)*(AH936),
            0.000001),
        0.000001))</f>
        <v>1.0727235886044055</v>
      </c>
      <c r="AR936" s="5" t="str">
        <f t="shared" ca="1" si="206"/>
        <v>Supercritical</v>
      </c>
      <c r="AS936" s="5">
        <f ca="1">((ABS(K936)*'1D'!$D$6)/(MAX(((F936)+(G936)*(AH936))*(AH936),
            0.000001)*MAX(((((F936)+(G936)*(AH936))*(AH936))/MAX((F936)+2*(AH936)*SQRT(1+(G936)^2),
                    0.000001))^(2/3),
            0.000001)))^2</f>
        <v>4.3358367565141456E-3</v>
      </c>
    </row>
    <row r="937" spans="1:45" x14ac:dyDescent="0.35">
      <c r="A937">
        <v>928</v>
      </c>
      <c r="B937">
        <v>926.99599999999998</v>
      </c>
      <c r="C937">
        <v>616084.37800000003</v>
      </c>
      <c r="D937">
        <v>3097079.9909999999</v>
      </c>
      <c r="E937">
        <v>632.09950000000003</v>
      </c>
      <c r="F937">
        <v>5.2</v>
      </c>
      <c r="G937">
        <v>0</v>
      </c>
      <c r="H937" t="s">
        <v>176</v>
      </c>
      <c r="I937">
        <v>2E-3</v>
      </c>
      <c r="J937" s="5">
        <f t="shared" si="207"/>
        <v>1.0009999999999764</v>
      </c>
      <c r="K937" s="5">
        <f t="shared" ca="1" si="208"/>
        <v>50.95</v>
      </c>
      <c r="L937" s="5">
        <f ca="1">IF($A$2=0,
    IFERROR(L936,
        MAX('1D'!$D$16,
            POWER((ABS(K937)^2)/('1D'!$I$5*MAX(F937,
                        0.1)^2),
                1/3))),
    IF(IFERROR(V936,
            0)=0,
        IFERROR(L936,
            MAX('1D'!$D$16,
                POWER((ABS(K937)^2)/('1D'!$I$5*MAX(F937,
                            0.1)^2),
                    1/3))),
        IF(OR(IFERROR(L937,
                    0)=0,
                IFERROR(S936,
                    0)&lt;1,
                IFERROR(S937,
                    0)&lt;1),
            MAX('1D'!$D$16,
                POWER((ABS(K937)^2)/('1D'!$I$5*MAX(F937,
                            0.1)^2),
                    1/3)),
            IF(IFERROR(U937,
                    0)&gt;0,
                MAX('1D'!$D$16,
                    IFERROR(L937,
                        0)+((IFERROR(U937,
                                0))*'1D'!$D$18*IF((IFERROR(S937,
                                    0))&lt;1,
                            1,
                            -1))),
                IF(IFERROR(U937,
                        0)&lt;0,
                    IF(ABS((MAX('1D'!$D$16,
                                    POWER((ABS(K937)^2)/('1D'!$I$5*MAX(F937,
                                                0.1)^2),
                                        1/3)))-IFERROR(L937,
                                0))&gt;'1D'!$D$19,
                        MAX('1D'!$D$16,
                            IF((MAX('1D'!$D$16,
                                        POWER((ABS(K937)^2)/('1D'!$I$5*MAX(F937,
                                                    0.1)^2),
                                            1/3)))&gt;IFERROR(L937,
                                    0),
                                MIN((MAX('1D'!$D$16,
                                            POWER((ABS(K937)^2)/('1D'!$I$5*MAX(F937,
                                                        0.1)^2),
                                                1/3))),
                                    IFERROR(L937,
                                        0)+(MIN(ABS(IFERROR(U937,
                                                    0))*'1D'!$D$18,
                                            ABS((MAX('1D'!$D$16,
                                                        POWER((ABS(K937)^2)/('1D'!$I$5*MAX(F937,
                                                                    0.1)^2),
                                                            1/3)))-IFERROR(L937,
                                                    0))))),
                                MAX((MAX('1D'!$D$16,
                                            POWER((ABS(K937)^2)/('1D'!$I$5*MAX(F937,
                                                        0.1)^2),
                                                1/3))),
                                    IFERROR(L937,
                                        0)-(MIN(ABS(IFERROR(U937,
                                                    0))*'1D'!$D$18,
                                            ABS((MAX('1D'!$D$16,
                                                        POWER((ABS(K937)^2)/('1D'!$I$5*MAX(F937,
                                                                    0.1)^2),
                                                            1/3)))-IFERROR(L937,
                                                    0))))))),
                        MAX('1D'!$D$16,
                            POWER((ABS(K937)^2)/('1D'!$I$5*MAX(F937,
                                        0.1)^2),
                                1/3))),
                    MAX('1D'!$D$16,
                        IFERROR(L937,
                            0)))))))</f>
        <v>2.0411692021517887</v>
      </c>
      <c r="M937" s="5">
        <f t="shared" ca="1" si="196"/>
        <v>10.614079851189301</v>
      </c>
      <c r="N937" s="5">
        <f t="shared" ca="1" si="197"/>
        <v>1.1434704692804873</v>
      </c>
      <c r="O937" s="5">
        <f t="shared" ca="1" si="198"/>
        <v>4.8002276894771132</v>
      </c>
      <c r="P937" s="5">
        <f t="shared" ca="1" si="199"/>
        <v>634.1406692021518</v>
      </c>
      <c r="Q937" s="5">
        <f ca="1">P937+((ABS(K937)/MAX(((F937)+(G937)*(L937))*(L937),
            0.000001))^2)/(2*'1D'!$I$5)</f>
        <v>635.31509253909485</v>
      </c>
      <c r="R937" s="5">
        <f ca="1">((ABS(K937)*'1D'!$D$6)/(MAX(((F937)+(G937)*(L937))*(L937),
            0.000001)*MAX(((((F937)+(G937)*(L937))*(L937))/MAX((F937)+2*(L937)*SQRT(1+(G937)^2),
                    0.000001))^(2/3),
            0.000001)))^2</f>
        <v>4.3358367565141456E-3</v>
      </c>
      <c r="S937" s="5">
        <f ca="1">ABS(ABS(K937)/MAX(((F937)+(G937)*(L937))*(L937),
        0.000001))/SQRT('1D'!$I$5*MAX((((F937)+(G937)*(L937))*(L937))/MAX((F937)+2*(G937)*(L937),
            0.000001),
        0.000001))</f>
        <v>1.0727235886044055</v>
      </c>
      <c r="T937" s="5">
        <f ca="1">((F937)*(L937)^2)/2+(G937)*(L937)^3/3+(ABS(K937)^2)/('1D'!$I$5*MAX(((F937)+(G937)*(L937))*(L937),
        0.000001))</f>
        <v>35.763412605541333</v>
      </c>
      <c r="U937" s="5">
        <f ca="1">IF($A$2=0,
    0,
    IFERROR(Q936-(((R936+R937)/2)*J937)-(IF(O936&gt;O937,
                '1D'!$D$8*((O936^2-O937^2)/(2*'1D'!$I$5)),
                '1D'!$D$9*((O937^2-O936^2)/(2*'1D'!$I$5)))+('1D'!$D$10*(ABS(I937)/90)*(MAX(O936^2,
                        O937^2)/(2*'1D'!$I$5))))-Q937,
        0))</f>
        <v>-3.8440873377112439E-3</v>
      </c>
      <c r="V937" s="5">
        <f ca="1">IF($A$2=0,
    1,
    IF(IFERROR(V936,
            0)=0,
        0,
        IFERROR(IF(ROUND(S937,
                    3)=1,
                1,
                IF(AND(ABS(U937)&lt;'1D'!$D$19,
                        S937&gt;1),
                    1,
                    0)),
            0)))</f>
        <v>0</v>
      </c>
      <c r="W937" s="5">
        <f ca="1">IF($A$2=0,
    MAX(MAX('1D'!$D$16,
            MAX('1D'!$D$16,
                POWER((ABS(K937)^2)/('1D'!$I$5*MAX(F937,
                            0.1)^2),
                    1/3))),
        IFERROR(W1396,
            MAX(MAX('1D'!$D$16,
                    MAX('1D'!$D$16,
                        POWER((ABS(K937)^2)/('1D'!$I$5*MAX(F937,
                                    0.1)^2),
                            1/3))),
                ($L$2)-E1396))),
    IF(IFERROR(AG938,
            0)=0,
        MAX(MAX('1D'!$D$16,
                MAX('1D'!$D$16,
                    POWER((ABS(K937)^2)/('1D'!$I$5*MAX(F937,
                                0.1)^2),
                        1/3))),
            IFERROR(W1396,
                MAX(MAX('1D'!$D$16,
                        MAX('1D'!$D$16,
                            POWER((ABS(K937)^2)/('1D'!$I$5*MAX(F937,
                                        0.1)^2),
                                1/3))),
                    ($L$2)-E1396))),
        IF(IFERROR(W937,
                0)=0,
            MAX(MAX('1D'!$D$16,
                    MAX('1D'!$D$16,
                        POWER((ABS(K937)^2)/('1D'!$I$5*MAX(F937,
                                    0.1)^2),
                            1/3))),
                IFERROR(W1396,
                    MAX(MAX('1D'!$D$16,
                            MAX('1D'!$D$16,
                                POWER((ABS(K937)^2)/('1D'!$I$5*MAX(F937,
                                            0.1)^2),
                                    1/3))),
                        ($L$2)-E1396))),
            IF(OR(IFERROR(AD937,
                        0)&gt;=1,
                    IFERROR(AD938,
                        0)&gt;=1),
                MAX('1D'!$D$16,
                    MAX('1D'!$D$16,
                        POWER((ABS(K937)^2)/('1D'!$I$5*MAX(F937,
                                    0.1)^2),
                            1/3))),
                IF(ABS(IFERROR(AF937,
                            0))&lt;'1D'!$D$19,
                    MAX(MAX('1D'!$D$16,
                            MAX('1D'!$D$16,
                                POWER((ABS(K937)^2)/('1D'!$I$5*MAX(F937,
                                            0.1)^2),
                                    1/3))),
                        IFERROR(W937,
                            0)),
                    MAX(MAX('1D'!$D$16,
                            MAX('1D'!$D$16,
                                POWER((ABS(K937)^2)/('1D'!$I$5*MAX(F937,
                                            0.1)^2),
                                    1/3))),
                        (IFERROR(W937,
                                0))+((IFERROR(AF937,
                                    0))*'1D'!$D$18)))))))</f>
        <v>2.1389677043987478</v>
      </c>
      <c r="X937" s="5">
        <f t="shared" ca="1" si="200"/>
        <v>11.122632062873489</v>
      </c>
      <c r="Y937" s="5">
        <f t="shared" ca="1" si="201"/>
        <v>1.1735290000551568</v>
      </c>
      <c r="Z937" s="5">
        <f t="shared" ca="1" si="202"/>
        <v>4.5807502857230418</v>
      </c>
      <c r="AA937" s="5">
        <f t="shared" ca="1" si="203"/>
        <v>634.23846770439877</v>
      </c>
      <c r="AB937" s="5">
        <f ca="1">AA937+((ABS(K937)/MAX(((F937)+(G937)*(W937))*(W937),
            0.000001))^2)/(2*'1D'!$I$5)</f>
        <v>635.30795155659814</v>
      </c>
      <c r="AC937" s="5">
        <f ca="1">((ABS(K937)*'1D'!$D$6)/(MAX(((F937)+(G937)*(W937))*(W937),
            0.000001)*MAX(((((F937)+(G937)*(W937))*(W937))/MAX((F937)+2*(W937)*SQRT(1+(G937)^2),
                    0.000001))^(2/3),
            0.000001)))^2</f>
        <v>3.8141460404132466E-3</v>
      </c>
      <c r="AD937" s="5">
        <f ca="1">ABS(ABS(K937)/MAX(((F937)+(G937)*(W937))*(W937),
        0.000001))/SQRT('1D'!$I$5*MAX((((F937)+(G937)*(W937))*(W937))/MAX((F937)+2*(G937)*(W937),
            0.000001),
        0.000001))</f>
        <v>1.0000000000000004</v>
      </c>
      <c r="AE937" s="5">
        <f ca="1">((F937)*(W937)^2)/2+(G937)*(W937)^3/3+(ABS(K937)^2)/('1D'!$I$5*MAX(((F937)+(G937)*(W937))*(W937),
        0.000001))</f>
        <v>35.686426155594638</v>
      </c>
      <c r="AF937" s="5">
        <f ca="1">IF($A$2=0,
    0,
    IFERROR(AB938+(((AC937+AC938)/2)*J938)+(IF(Z937&gt;Z938,
                '1D'!$D$8*((Z937^2-Z938^2)/(2*'1D'!$I$5)),
                '1D'!$D$9*((Z938^2-Z937^2)/(2*'1D'!$I$5)))+('1D'!$D$10*(ABS(I938)/90)*(MAX(Z937^2,
                        Z938^2)/(2*'1D'!$I$5))))-AB937,
        0))</f>
        <v>3.3141460404522149E-3</v>
      </c>
      <c r="AG937" s="5">
        <f ca="1">IF($A$2=0,
    1,
    IF(IFERROR(AG938,
            0)=0,
        0,
        IFERROR(IF(OR(ROUND(AD937,
                        3)&gt;=1,
                    AND(ABS(AF937)&lt;'1D'!$D$19,
                        AD937&lt;1)),
                1,
                0),
            0)))</f>
        <v>1</v>
      </c>
      <c r="AH937" s="5">
        <f ca="1">IFERROR(IF('1D'!V32="Supercritical",
        MAX('1D'!$D$16,
            IFERROR(L937,
                MAX('1D'!$D$16,
                    POWER((ABS(K937)^2)/('1D'!$I$5*MAX(F937,
                                0.1)^2),
                        1/3)))),
        IF('1D'!V32="Subcritical",
            MAX('1D'!$D$16,
                IFERROR(W937,
                    MAX('1D'!$D$16,
                        POWER((ABS(K937)^2)/('1D'!$I$5*MAX(F937,
                                    0.1)^2),
                            1/3)))),
            IF(IFERROR(T937,
                    -1E+99)&gt;=IFERROR(AE937,
                    -1E+99),
                MAX('1D'!$D$16,
                    IFERROR(L937,
                        MAX('1D'!$D$16,
                            POWER((ABS(K937)^2)/('1D'!$I$5*MAX(F937,
                                        0.1)^2),
                                1/3)))),
                MAX('1D'!$D$16,
                    IFERROR(W937,
                        MAX('1D'!$D$16,
                            POWER((ABS(K937)^2)/('1D'!$I$5*MAX(F937,
                                        0.1)^2),
                                1/3))))))),
    MAX('1D'!$D$16,
        POWER((ABS(K937)^2)/('1D'!$I$5*MAX(F937,
                    0.1)^2),
            1/3)))</f>
        <v>2.0411692021517887</v>
      </c>
      <c r="AI937" s="5">
        <f t="shared" ca="1" si="204"/>
        <v>634.1406692021518</v>
      </c>
      <c r="AJ937" s="5">
        <f ca="1">AI937+((ABS(K937)/MAX(((F937)+(G937)*(AH937))*(AH937),
            0.000001))^2)/(2*'1D'!$I$5)</f>
        <v>635.31509253909485</v>
      </c>
      <c r="AM937">
        <v>0</v>
      </c>
      <c r="AN937">
        <v>0</v>
      </c>
      <c r="AO937" s="5">
        <f t="shared" si="205"/>
        <v>0</v>
      </c>
      <c r="AP937" s="5">
        <f t="shared" si="209"/>
        <v>0</v>
      </c>
      <c r="AQ937" s="5">
        <f ca="1">ABS(ABS(K937)/MAX(((F937)+(G937)*(AH937))*(AH937),
        0.000001))/SQRT('1D'!$I$5*MAX((((F937)+(G937)*(AH937))*(AH937))/MAX((F937)+2*(G937)*(AH937),
            0.000001),
        0.000001))</f>
        <v>1.0727235886044055</v>
      </c>
      <c r="AR937" s="5" t="str">
        <f t="shared" ca="1" si="206"/>
        <v>Supercritical</v>
      </c>
      <c r="AS937" s="5">
        <f ca="1">((ABS(K937)*'1D'!$D$6)/(MAX(((F937)+(G937)*(AH937))*(AH937),
            0.000001)*MAX(((((F937)+(G937)*(AH937))*(AH937))/MAX((F937)+2*(AH937)*SQRT(1+(G937)^2),
                    0.000001))^(2/3),
            0.000001)))^2</f>
        <v>4.3358367565141456E-3</v>
      </c>
    </row>
    <row r="938" spans="1:45" x14ac:dyDescent="0.35">
      <c r="A938">
        <v>929</v>
      </c>
      <c r="B938">
        <v>927.99599999999998</v>
      </c>
      <c r="C938">
        <v>616084.33600000001</v>
      </c>
      <c r="D938">
        <v>3097078.9920000001</v>
      </c>
      <c r="E938">
        <v>632.09900000000005</v>
      </c>
      <c r="F938">
        <v>5.2</v>
      </c>
      <c r="G938">
        <v>0</v>
      </c>
      <c r="H938" t="s">
        <v>176</v>
      </c>
      <c r="I938">
        <v>0</v>
      </c>
      <c r="J938" s="5">
        <f t="shared" si="207"/>
        <v>1</v>
      </c>
      <c r="K938" s="5">
        <f t="shared" ca="1" si="208"/>
        <v>50.95</v>
      </c>
      <c r="L938" s="5">
        <f ca="1">IF($A$2=0,
    IFERROR(L937,
        MAX('1D'!$D$16,
            POWER((ABS(K938)^2)/('1D'!$I$5*MAX(F938,
                        0.1)^2),
                1/3))),
    IF(IFERROR(V937,
            0)=0,
        IFERROR(L937,
            MAX('1D'!$D$16,
                POWER((ABS(K938)^2)/('1D'!$I$5*MAX(F938,
                            0.1)^2),
                    1/3))),
        IF(OR(IFERROR(L938,
                    0)=0,
                IFERROR(S937,
                    0)&lt;1,
                IFERROR(S938,
                    0)&lt;1),
            MAX('1D'!$D$16,
                POWER((ABS(K938)^2)/('1D'!$I$5*MAX(F938,
                            0.1)^2),
                    1/3)),
            IF(IFERROR(U938,
                    0)&gt;0,
                MAX('1D'!$D$16,
                    IFERROR(L938,
                        0)+((IFERROR(U938,
                                0))*'1D'!$D$18*IF((IFERROR(S938,
                                    0))&lt;1,
                            1,
                            -1))),
                IF(IFERROR(U938,
                        0)&lt;0,
                    IF(ABS((MAX('1D'!$D$16,
                                    POWER((ABS(K938)^2)/('1D'!$I$5*MAX(F938,
                                                0.1)^2),
                                        1/3)))-IFERROR(L938,
                                0))&gt;'1D'!$D$19,
                        MAX('1D'!$D$16,
                            IF((MAX('1D'!$D$16,
                                        POWER((ABS(K938)^2)/('1D'!$I$5*MAX(F938,
                                                    0.1)^2),
                                            1/3)))&gt;IFERROR(L938,
                                    0),
                                MIN((MAX('1D'!$D$16,
                                            POWER((ABS(K938)^2)/('1D'!$I$5*MAX(F938,
                                                        0.1)^2),
                                                1/3))),
                                    IFERROR(L938,
                                        0)+(MIN(ABS(IFERROR(U938,
                                                    0))*'1D'!$D$18,
                                            ABS((MAX('1D'!$D$16,
                                                        POWER((ABS(K938)^2)/('1D'!$I$5*MAX(F938,
                                                                    0.1)^2),
                                                            1/3)))-IFERROR(L938,
                                                    0))))),
                                MAX((MAX('1D'!$D$16,
                                            POWER((ABS(K938)^2)/('1D'!$I$5*MAX(F938,
                                                        0.1)^2),
                                                1/3))),
                                    IFERROR(L938,
                                        0)-(MIN(ABS(IFERROR(U938,
                                                    0))*'1D'!$D$18,
                                            ABS((MAX('1D'!$D$16,
                                                        POWER((ABS(K938)^2)/('1D'!$I$5*MAX(F938,
                                                                    0.1)^2),
                                                            1/3)))-IFERROR(L938,
                                                    0))))))),
                        MAX('1D'!$D$16,
                            POWER((ABS(K938)^2)/('1D'!$I$5*MAX(F938,
                                        0.1)^2),
                                1/3))),
                    MAX('1D'!$D$16,
                        IFERROR(L938,
                            0)))))))</f>
        <v>2.0411692021517887</v>
      </c>
      <c r="M938" s="5">
        <f t="shared" ca="1" si="196"/>
        <v>10.614079851189301</v>
      </c>
      <c r="N938" s="5">
        <f t="shared" ca="1" si="197"/>
        <v>1.1434704692804873</v>
      </c>
      <c r="O938" s="5">
        <f t="shared" ca="1" si="198"/>
        <v>4.8002276894771132</v>
      </c>
      <c r="P938" s="5">
        <f t="shared" ca="1" si="199"/>
        <v>634.14016920215181</v>
      </c>
      <c r="Q938" s="5">
        <f ca="1">P938+((ABS(K938)/MAX(((F938)+(G938)*(L938))*(L938),
            0.000001))^2)/(2*'1D'!$I$5)</f>
        <v>635.31459253909486</v>
      </c>
      <c r="R938" s="5">
        <f ca="1">((ABS(K938)*'1D'!$D$6)/(MAX(((F938)+(G938)*(L938))*(L938),
            0.000001)*MAX(((((F938)+(G938)*(L938))*(L938))/MAX((F938)+2*(L938)*SQRT(1+(G938)^2),
                    0.000001))^(2/3),
            0.000001)))^2</f>
        <v>4.3358367565141456E-3</v>
      </c>
      <c r="S938" s="5">
        <f ca="1">ABS(ABS(K938)/MAX(((F938)+(G938)*(L938))*(L938),
        0.000001))/SQRT('1D'!$I$5*MAX((((F938)+(G938)*(L938))*(L938))/MAX((F938)+2*(G938)*(L938),
            0.000001),
        0.000001))</f>
        <v>1.0727235886044055</v>
      </c>
      <c r="T938" s="5">
        <f ca="1">((F938)*(L938)^2)/2+(G938)*(L938)^3/3+(ABS(K938)^2)/('1D'!$I$5*MAX(((F938)+(G938)*(L938))*(L938),
        0.000001))</f>
        <v>35.763412605541333</v>
      </c>
      <c r="U938" s="5">
        <f ca="1">IF($A$2=0,
    0,
    IFERROR(Q937-(((R937+R938)/2)*J938)-(IF(O937&gt;O938,
                '1D'!$D$8*((O937^2-O938^2)/(2*'1D'!$I$5)),
                '1D'!$D$9*((O938^2-O937^2)/(2*'1D'!$I$5)))+('1D'!$D$10*(ABS(I938)/90)*(MAX(O937^2,
                        O938^2)/(2*'1D'!$I$5))))-Q938,
        0))</f>
        <v>-3.8358367564796936E-3</v>
      </c>
      <c r="V938" s="5">
        <f ca="1">IF($A$2=0,
    1,
    IF(IFERROR(V937,
            0)=0,
        0,
        IFERROR(IF(ROUND(S938,
                    3)=1,
                1,
                IF(AND(ABS(U938)&lt;'1D'!$D$19,
                        S938&gt;1),
                    1,
                    0)),
            0)))</f>
        <v>0</v>
      </c>
      <c r="W938" s="5">
        <f ca="1">IF($A$2=0,
    MAX(MAX('1D'!$D$16,
            MAX('1D'!$D$16,
                POWER((ABS(K938)^2)/('1D'!$I$5*MAX(F938,
                            0.1)^2),
                    1/3))),
        IFERROR(W1396,
            MAX(MAX('1D'!$D$16,
                    MAX('1D'!$D$16,
                        POWER((ABS(K938)^2)/('1D'!$I$5*MAX(F938,
                                    0.1)^2),
                            1/3))),
                ($L$2)-E1396))),
    IF(IFERROR(AG939,
            0)=0,
        MAX(MAX('1D'!$D$16,
                MAX('1D'!$D$16,
                    POWER((ABS(K938)^2)/('1D'!$I$5*MAX(F938,
                                0.1)^2),
                        1/3))),
            IFERROR(W1396,
                MAX(MAX('1D'!$D$16,
                        MAX('1D'!$D$16,
                            POWER((ABS(K938)^2)/('1D'!$I$5*MAX(F938,
                                        0.1)^2),
                                1/3))),
                    ($L$2)-E1396))),
        IF(IFERROR(W938,
                0)=0,
            MAX(MAX('1D'!$D$16,
                    MAX('1D'!$D$16,
                        POWER((ABS(K938)^2)/('1D'!$I$5*MAX(F938,
                                    0.1)^2),
                            1/3))),
                IFERROR(W1396,
                    MAX(MAX('1D'!$D$16,
                            MAX('1D'!$D$16,
                                POWER((ABS(K938)^2)/('1D'!$I$5*MAX(F938,
                                            0.1)^2),
                                    1/3))),
                        ($L$2)-E1396))),
            IF(OR(IFERROR(AD938,
                        0)&gt;=1,
                    IFERROR(AD939,
                        0)&gt;=1),
                MAX('1D'!$D$16,
                    MAX('1D'!$D$16,
                        POWER((ABS(K938)^2)/('1D'!$I$5*MAX(F938,
                                    0.1)^2),
                            1/3))),
                IF(ABS(IFERROR(AF938,
                            0))&lt;'1D'!$D$19,
                    MAX(MAX('1D'!$D$16,
                            MAX('1D'!$D$16,
                                POWER((ABS(K938)^2)/('1D'!$I$5*MAX(F938,
                                            0.1)^2),
                                    1/3))),
                        IFERROR(W938,
                            0)),
                    MAX(MAX('1D'!$D$16,
                            MAX('1D'!$D$16,
                                POWER((ABS(K938)^2)/('1D'!$I$5*MAX(F938,
                                            0.1)^2),
                                    1/3))),
                        (IFERROR(W938,
                                0))+((IFERROR(AF938,
                                    0))*'1D'!$D$18)))))))</f>
        <v>2.1389677043987478</v>
      </c>
      <c r="X938" s="5">
        <f t="shared" ca="1" si="200"/>
        <v>11.122632062873489</v>
      </c>
      <c r="Y938" s="5">
        <f t="shared" ca="1" si="201"/>
        <v>1.1735290000551568</v>
      </c>
      <c r="Z938" s="5">
        <f t="shared" ca="1" si="202"/>
        <v>4.5807502857230418</v>
      </c>
      <c r="AA938" s="5">
        <f t="shared" ca="1" si="203"/>
        <v>634.23796770439878</v>
      </c>
      <c r="AB938" s="5">
        <f ca="1">AA938+((ABS(K938)/MAX(((F938)+(G938)*(W938))*(W938),
            0.000001))^2)/(2*'1D'!$I$5)</f>
        <v>635.30745155659815</v>
      </c>
      <c r="AC938" s="5">
        <f ca="1">((ABS(K938)*'1D'!$D$6)/(MAX(((F938)+(G938)*(W938))*(W938),
            0.000001)*MAX(((((F938)+(G938)*(W938))*(W938))/MAX((F938)+2*(W938)*SQRT(1+(G938)^2),
                    0.000001))^(2/3),
            0.000001)))^2</f>
        <v>3.8141460404132466E-3</v>
      </c>
      <c r="AD938" s="5">
        <f ca="1">ABS(ABS(K938)/MAX(((F938)+(G938)*(W938))*(W938),
        0.000001))/SQRT('1D'!$I$5*MAX((((F938)+(G938)*(W938))*(W938))/MAX((F938)+2*(G938)*(W938),
            0.000001),
        0.000001))</f>
        <v>1.0000000000000004</v>
      </c>
      <c r="AE938" s="5">
        <f ca="1">((F938)*(W938)^2)/2+(G938)*(W938)^3/3+(ABS(K938)^2)/('1D'!$I$5*MAX(((F938)+(G938)*(W938))*(W938),
        0.000001))</f>
        <v>35.686426155594638</v>
      </c>
      <c r="AF938" s="5">
        <f ca="1">IF($A$2=0,
    0,
    IFERROR(AB939+(((AC938+AC939)/2)*J939)+(IF(Z938&gt;Z939,
                '1D'!$D$8*((Z938^2-Z939^2)/(2*'1D'!$I$5)),
                '1D'!$D$9*((Z939^2-Z938^2)/(2*'1D'!$I$5)))+('1D'!$D$10*(ABS(I939)/90)*(MAX(Z938^2,
                        Z939^2)/(2*'1D'!$I$5))))-AB938,
        0))</f>
        <v>3.4157470063291839E-3</v>
      </c>
      <c r="AG938" s="5">
        <f ca="1">IF($A$2=0,
    1,
    IF(IFERROR(AG939,
            0)=0,
        0,
        IFERROR(IF(OR(ROUND(AD938,
                        3)&gt;=1,
                    AND(ABS(AF938)&lt;'1D'!$D$19,
                        AD938&lt;1)),
                1,
                0),
            0)))</f>
        <v>1</v>
      </c>
      <c r="AH938" s="5">
        <f ca="1">IFERROR(IF('1D'!V32="Supercritical",
        MAX('1D'!$D$16,
            IFERROR(L938,
                MAX('1D'!$D$16,
                    POWER((ABS(K938)^2)/('1D'!$I$5*MAX(F938,
                                0.1)^2),
                        1/3)))),
        IF('1D'!V32="Subcritical",
            MAX('1D'!$D$16,
                IFERROR(W938,
                    MAX('1D'!$D$16,
                        POWER((ABS(K938)^2)/('1D'!$I$5*MAX(F938,
                                    0.1)^2),
                            1/3)))),
            IF(IFERROR(T938,
                    -1E+99)&gt;=IFERROR(AE938,
                    -1E+99),
                MAX('1D'!$D$16,
                    IFERROR(L938,
                        MAX('1D'!$D$16,
                            POWER((ABS(K938)^2)/('1D'!$I$5*MAX(F938,
                                        0.1)^2),
                                1/3)))),
                MAX('1D'!$D$16,
                    IFERROR(W938,
                        MAX('1D'!$D$16,
                            POWER((ABS(K938)^2)/('1D'!$I$5*MAX(F938,
                                        0.1)^2),
                                1/3))))))),
    MAX('1D'!$D$16,
        POWER((ABS(K938)^2)/('1D'!$I$5*MAX(F938,
                    0.1)^2),
            1/3)))</f>
        <v>2.0411692021517887</v>
      </c>
      <c r="AI938" s="5">
        <f t="shared" ca="1" si="204"/>
        <v>634.14016920215181</v>
      </c>
      <c r="AJ938" s="5">
        <f ca="1">AI938+((ABS(K938)/MAX(((F938)+(G938)*(AH938))*(AH938),
            0.000001))^2)/(2*'1D'!$I$5)</f>
        <v>635.31459253909486</v>
      </c>
      <c r="AM938">
        <v>0</v>
      </c>
      <c r="AN938">
        <v>0</v>
      </c>
      <c r="AO938" s="5">
        <f t="shared" si="205"/>
        <v>0</v>
      </c>
      <c r="AP938" s="5">
        <f t="shared" si="209"/>
        <v>0</v>
      </c>
      <c r="AQ938" s="5">
        <f ca="1">ABS(ABS(K938)/MAX(((F938)+(G938)*(AH938))*(AH938),
        0.000001))/SQRT('1D'!$I$5*MAX((((F938)+(G938)*(AH938))*(AH938))/MAX((F938)+2*(G938)*(AH938),
            0.000001),
        0.000001))</f>
        <v>1.0727235886044055</v>
      </c>
      <c r="AR938" s="5" t="str">
        <f t="shared" ca="1" si="206"/>
        <v>Supercritical</v>
      </c>
      <c r="AS938" s="5">
        <f ca="1">((ABS(K938)*'1D'!$D$6)/(MAX(((F938)+(G938)*(AH938))*(AH938),
            0.000001)*MAX(((((F938)+(G938)*(AH938))*(AH938))/MAX((F938)+2*(AH938)*SQRT(1+(G938)^2),
                    0.000001))^(2/3),
            0.000001)))^2</f>
        <v>4.3358367565141456E-3</v>
      </c>
    </row>
    <row r="939" spans="1:45" x14ac:dyDescent="0.35">
      <c r="A939">
        <v>930</v>
      </c>
      <c r="B939">
        <v>928.99599999999998</v>
      </c>
      <c r="C939">
        <v>616084.29399999999</v>
      </c>
      <c r="D939">
        <v>3097077.9929999998</v>
      </c>
      <c r="E939">
        <v>632.09849999999994</v>
      </c>
      <c r="F939">
        <v>5.2</v>
      </c>
      <c r="G939">
        <v>0</v>
      </c>
      <c r="H939" t="s">
        <v>176</v>
      </c>
      <c r="I939">
        <v>5.7000000000000002E-2</v>
      </c>
      <c r="J939" s="5">
        <f t="shared" si="207"/>
        <v>1</v>
      </c>
      <c r="K939" s="5">
        <f t="shared" ca="1" si="208"/>
        <v>50.95</v>
      </c>
      <c r="L939" s="5">
        <f ca="1">IF($A$2=0,
    IFERROR(L938,
        MAX('1D'!$D$16,
            POWER((ABS(K939)^2)/('1D'!$I$5*MAX(F939,
                        0.1)^2),
                1/3))),
    IF(IFERROR(V938,
            0)=0,
        IFERROR(L938,
            MAX('1D'!$D$16,
                POWER((ABS(K939)^2)/('1D'!$I$5*MAX(F939,
                            0.1)^2),
                    1/3))),
        IF(OR(IFERROR(L939,
                    0)=0,
                IFERROR(S938,
                    0)&lt;1,
                IFERROR(S939,
                    0)&lt;1),
            MAX('1D'!$D$16,
                POWER((ABS(K939)^2)/('1D'!$I$5*MAX(F939,
                            0.1)^2),
                    1/3)),
            IF(IFERROR(U939,
                    0)&gt;0,
                MAX('1D'!$D$16,
                    IFERROR(L939,
                        0)+((IFERROR(U939,
                                0))*'1D'!$D$18*IF((IFERROR(S939,
                                    0))&lt;1,
                            1,
                            -1))),
                IF(IFERROR(U939,
                        0)&lt;0,
                    IF(ABS((MAX('1D'!$D$16,
                                    POWER((ABS(K939)^2)/('1D'!$I$5*MAX(F939,
                                                0.1)^2),
                                        1/3)))-IFERROR(L939,
                                0))&gt;'1D'!$D$19,
                        MAX('1D'!$D$16,
                            IF((MAX('1D'!$D$16,
                                        POWER((ABS(K939)^2)/('1D'!$I$5*MAX(F939,
                                                    0.1)^2),
                                            1/3)))&gt;IFERROR(L939,
                                    0),
                                MIN((MAX('1D'!$D$16,
                                            POWER((ABS(K939)^2)/('1D'!$I$5*MAX(F939,
                                                        0.1)^2),
                                                1/3))),
                                    IFERROR(L939,
                                        0)+(MIN(ABS(IFERROR(U939,
                                                    0))*'1D'!$D$18,
                                            ABS((MAX('1D'!$D$16,
                                                        POWER((ABS(K939)^2)/('1D'!$I$5*MAX(F939,
                                                                    0.1)^2),
                                                            1/3)))-IFERROR(L939,
                                                    0))))),
                                MAX((MAX('1D'!$D$16,
                                            POWER((ABS(K939)^2)/('1D'!$I$5*MAX(F939,
                                                        0.1)^2),
                                                1/3))),
                                    IFERROR(L939,
                                        0)-(MIN(ABS(IFERROR(U939,
                                                    0))*'1D'!$D$18,
                                            ABS((MAX('1D'!$D$16,
                                                        POWER((ABS(K939)^2)/('1D'!$I$5*MAX(F939,
                                                                    0.1)^2),
                                                            1/3)))-IFERROR(L939,
                                                    0))))))),
                        MAX('1D'!$D$16,
                            POWER((ABS(K939)^2)/('1D'!$I$5*MAX(F939,
                                        0.1)^2),
                                1/3))),
                    MAX('1D'!$D$16,
                        IFERROR(L939,
                            0)))))))</f>
        <v>2.0411692021517887</v>
      </c>
      <c r="M939" s="5">
        <f t="shared" ca="1" si="196"/>
        <v>10.614079851189301</v>
      </c>
      <c r="N939" s="5">
        <f t="shared" ca="1" si="197"/>
        <v>1.1434704692804873</v>
      </c>
      <c r="O939" s="5">
        <f t="shared" ca="1" si="198"/>
        <v>4.8002276894771132</v>
      </c>
      <c r="P939" s="5">
        <f t="shared" ca="1" si="199"/>
        <v>634.13966920215171</v>
      </c>
      <c r="Q939" s="5">
        <f ca="1">P939+((ABS(K939)/MAX(((F939)+(G939)*(L939))*(L939),
            0.000001))^2)/(2*'1D'!$I$5)</f>
        <v>635.31409253909476</v>
      </c>
      <c r="R939" s="5">
        <f ca="1">((ABS(K939)*'1D'!$D$6)/(MAX(((F939)+(G939)*(L939))*(L939),
            0.000001)*MAX(((((F939)+(G939)*(L939))*(L939))/MAX((F939)+2*(L939)*SQRT(1+(G939)^2),
                    0.000001))^(2/3),
            0.000001)))^2</f>
        <v>4.3358367565141456E-3</v>
      </c>
      <c r="S939" s="5">
        <f ca="1">ABS(ABS(K939)/MAX(((F939)+(G939)*(L939))*(L939),
        0.000001))/SQRT('1D'!$I$5*MAX((((F939)+(G939)*(L939))*(L939))/MAX((F939)+2*(G939)*(L939),
            0.000001),
        0.000001))</f>
        <v>1.0727235886044055</v>
      </c>
      <c r="T939" s="5">
        <f ca="1">((F939)*(L939)^2)/2+(G939)*(L939)^3/3+(ABS(K939)^2)/('1D'!$I$5*MAX(((F939)+(G939)*(L939))*(L939),
        0.000001))</f>
        <v>35.763412605541333</v>
      </c>
      <c r="U939" s="5">
        <f ca="1">IF($A$2=0,
    0,
    IFERROR(Q938-(((R938+R939)/2)*J939)-(IF(O938&gt;O939,
                '1D'!$D$8*((O938^2-O939^2)/(2*'1D'!$I$5)),
                '1D'!$D$9*((O939^2-O938^2)/(2*'1D'!$I$5)))+('1D'!$D$10*(ABS(I939)/90)*(MAX(O938^2,
                        O939^2)/(2*'1D'!$I$5))))-Q939,
        0))</f>
        <v>-3.9474069733387296E-3</v>
      </c>
      <c r="V939" s="5">
        <f ca="1">IF($A$2=0,
    1,
    IF(IFERROR(V938,
            0)=0,
        0,
        IFERROR(IF(ROUND(S939,
                    3)=1,
                1,
                IF(AND(ABS(U939)&lt;'1D'!$D$19,
                        S939&gt;1),
                    1,
                    0)),
            0)))</f>
        <v>0</v>
      </c>
      <c r="W939" s="5">
        <f ca="1">IF($A$2=0,
    MAX(MAX('1D'!$D$16,
            MAX('1D'!$D$16,
                POWER((ABS(K939)^2)/('1D'!$I$5*MAX(F939,
                            0.1)^2),
                    1/3))),
        IFERROR(W1396,
            MAX(MAX('1D'!$D$16,
                    MAX('1D'!$D$16,
                        POWER((ABS(K939)^2)/('1D'!$I$5*MAX(F939,
                                    0.1)^2),
                            1/3))),
                ($L$2)-E1396))),
    IF(IFERROR(AG940,
            0)=0,
        MAX(MAX('1D'!$D$16,
                MAX('1D'!$D$16,
                    POWER((ABS(K939)^2)/('1D'!$I$5*MAX(F939,
                                0.1)^2),
                        1/3))),
            IFERROR(W1396,
                MAX(MAX('1D'!$D$16,
                        MAX('1D'!$D$16,
                            POWER((ABS(K939)^2)/('1D'!$I$5*MAX(F939,
                                        0.1)^2),
                                1/3))),
                    ($L$2)-E1396))),
        IF(IFERROR(W939,
                0)=0,
            MAX(MAX('1D'!$D$16,
                    MAX('1D'!$D$16,
                        POWER((ABS(K939)^2)/('1D'!$I$5*MAX(F939,
                                    0.1)^2),
                            1/3))),
                IFERROR(W1396,
                    MAX(MAX('1D'!$D$16,
                            MAX('1D'!$D$16,
                                POWER((ABS(K939)^2)/('1D'!$I$5*MAX(F939,
                                            0.1)^2),
                                    1/3))),
                        ($L$2)-E1396))),
            IF(OR(IFERROR(AD939,
                        0)&gt;=1,
                    IFERROR(AD940,
                        0)&gt;=1),
                MAX('1D'!$D$16,
                    MAX('1D'!$D$16,
                        POWER((ABS(K939)^2)/('1D'!$I$5*MAX(F939,
                                    0.1)^2),
                            1/3))),
                IF(ABS(IFERROR(AF939,
                            0))&lt;'1D'!$D$19,
                    MAX(MAX('1D'!$D$16,
                            MAX('1D'!$D$16,
                                POWER((ABS(K939)^2)/('1D'!$I$5*MAX(F939,
                                            0.1)^2),
                                    1/3))),
                        IFERROR(W939,
                            0)),
                    MAX(MAX('1D'!$D$16,
                            MAX('1D'!$D$16,
                                POWER((ABS(K939)^2)/('1D'!$I$5*MAX(F939,
                                            0.1)^2),
                                    1/3))),
                        (IFERROR(W939,
                                0))+((IFERROR(AF939,
                                    0))*'1D'!$D$18)))))))</f>
        <v>2.1389677043987478</v>
      </c>
      <c r="X939" s="5">
        <f t="shared" ca="1" si="200"/>
        <v>11.122632062873489</v>
      </c>
      <c r="Y939" s="5">
        <f t="shared" ca="1" si="201"/>
        <v>1.1735290000551568</v>
      </c>
      <c r="Z939" s="5">
        <f t="shared" ca="1" si="202"/>
        <v>4.5807502857230418</v>
      </c>
      <c r="AA939" s="5">
        <f t="shared" ca="1" si="203"/>
        <v>634.23746770439868</v>
      </c>
      <c r="AB939" s="5">
        <f ca="1">AA939+((ABS(K939)/MAX(((F939)+(G939)*(W939))*(W939),
            0.000001))^2)/(2*'1D'!$I$5)</f>
        <v>635.30695155659805</v>
      </c>
      <c r="AC939" s="5">
        <f ca="1">((ABS(K939)*'1D'!$D$6)/(MAX(((F939)+(G939)*(W939))*(W939),
            0.000001)*MAX(((((F939)+(G939)*(W939))*(W939))/MAX((F939)+2*(W939)*SQRT(1+(G939)^2),
                    0.000001))^(2/3),
            0.000001)))^2</f>
        <v>3.8141460404132466E-3</v>
      </c>
      <c r="AD939" s="5">
        <f ca="1">ABS(ABS(K939)/MAX(((F939)+(G939)*(W939))*(W939),
        0.000001))/SQRT('1D'!$I$5*MAX((((F939)+(G939)*(W939))*(W939))/MAX((F939)+2*(G939)*(W939),
            0.000001),
        0.000001))</f>
        <v>1.0000000000000004</v>
      </c>
      <c r="AE939" s="5">
        <f ca="1">((F939)*(W939)^2)/2+(G939)*(W939)^3/3+(ABS(K939)^2)/('1D'!$I$5*MAX(((F939)+(G939)*(W939))*(W939),
        0.000001))</f>
        <v>35.686426155594638</v>
      </c>
      <c r="AF939" s="5">
        <f ca="1">IF($A$2=0,
    0,
    IFERROR(AB940+(((AC939+AC940)/2)*J940)+(IF(Z939&gt;Z940,
                '1D'!$D$8*((Z939^2-Z940^2)/(2*'1D'!$I$5)),
                '1D'!$D$9*((Z940^2-Z939^2)/(2*'1D'!$I$5)))+('1D'!$D$10*(ABS(I940)/90)*(MAX(Z939^2,
                        Z940^2)/(2*'1D'!$I$5))))-AB939,
        0))</f>
        <v>3.4157470064428708E-3</v>
      </c>
      <c r="AG939" s="5">
        <f ca="1">IF($A$2=0,
    1,
    IF(IFERROR(AG940,
            0)=0,
        0,
        IFERROR(IF(OR(ROUND(AD939,
                        3)&gt;=1,
                    AND(ABS(AF939)&lt;'1D'!$D$19,
                        AD939&lt;1)),
                1,
                0),
            0)))</f>
        <v>1</v>
      </c>
      <c r="AH939" s="5">
        <f ca="1">IFERROR(IF('1D'!V32="Supercritical",
        MAX('1D'!$D$16,
            IFERROR(L939,
                MAX('1D'!$D$16,
                    POWER((ABS(K939)^2)/('1D'!$I$5*MAX(F939,
                                0.1)^2),
                        1/3)))),
        IF('1D'!V32="Subcritical",
            MAX('1D'!$D$16,
                IFERROR(W939,
                    MAX('1D'!$D$16,
                        POWER((ABS(K939)^2)/('1D'!$I$5*MAX(F939,
                                    0.1)^2),
                            1/3)))),
            IF(IFERROR(T939,
                    -1E+99)&gt;=IFERROR(AE939,
                    -1E+99),
                MAX('1D'!$D$16,
                    IFERROR(L939,
                        MAX('1D'!$D$16,
                            POWER((ABS(K939)^2)/('1D'!$I$5*MAX(F939,
                                        0.1)^2),
                                1/3)))),
                MAX('1D'!$D$16,
                    IFERROR(W939,
                        MAX('1D'!$D$16,
                            POWER((ABS(K939)^2)/('1D'!$I$5*MAX(F939,
                                        0.1)^2),
                                1/3))))))),
    MAX('1D'!$D$16,
        POWER((ABS(K939)^2)/('1D'!$I$5*MAX(F939,
                    0.1)^2),
            1/3)))</f>
        <v>2.0411692021517887</v>
      </c>
      <c r="AI939" s="5">
        <f t="shared" ca="1" si="204"/>
        <v>634.13966920215171</v>
      </c>
      <c r="AJ939" s="5">
        <f ca="1">AI939+((ABS(K939)/MAX(((F939)+(G939)*(AH939))*(AH939),
            0.000001))^2)/(2*'1D'!$I$5)</f>
        <v>635.31409253909476</v>
      </c>
      <c r="AM939">
        <v>0</v>
      </c>
      <c r="AN939">
        <v>0</v>
      </c>
      <c r="AO939" s="5">
        <f t="shared" si="205"/>
        <v>0</v>
      </c>
      <c r="AP939" s="5">
        <f t="shared" si="209"/>
        <v>0</v>
      </c>
      <c r="AQ939" s="5">
        <f ca="1">ABS(ABS(K939)/MAX(((F939)+(G939)*(AH939))*(AH939),
        0.000001))/SQRT('1D'!$I$5*MAX((((F939)+(G939)*(AH939))*(AH939))/MAX((F939)+2*(G939)*(AH939),
            0.000001),
        0.000001))</f>
        <v>1.0727235886044055</v>
      </c>
      <c r="AR939" s="5" t="str">
        <f t="shared" ca="1" si="206"/>
        <v>Supercritical</v>
      </c>
      <c r="AS939" s="5">
        <f ca="1">((ABS(K939)*'1D'!$D$6)/(MAX(((F939)+(G939)*(AH939))*(AH939),
            0.000001)*MAX(((((F939)+(G939)*(AH939))*(AH939))/MAX((F939)+2*(AH939)*SQRT(1+(G939)^2),
                    0.000001))^(2/3),
            0.000001)))^2</f>
        <v>4.3358367565141456E-3</v>
      </c>
    </row>
    <row r="940" spans="1:45" x14ac:dyDescent="0.35">
      <c r="A940">
        <v>931</v>
      </c>
      <c r="B940">
        <v>929.99599999999998</v>
      </c>
      <c r="C940">
        <v>616084.25100000005</v>
      </c>
      <c r="D940">
        <v>3097076.9939999999</v>
      </c>
      <c r="E940">
        <v>632.09799999999996</v>
      </c>
      <c r="F940">
        <v>5.2</v>
      </c>
      <c r="G940">
        <v>0</v>
      </c>
      <c r="H940" t="s">
        <v>176</v>
      </c>
      <c r="I940">
        <v>5.7000000000000002E-2</v>
      </c>
      <c r="J940" s="5">
        <f t="shared" si="207"/>
        <v>1</v>
      </c>
      <c r="K940" s="5">
        <f t="shared" ca="1" si="208"/>
        <v>50.95</v>
      </c>
      <c r="L940" s="5">
        <f ca="1">IF($A$2=0,
    IFERROR(L939,
        MAX('1D'!$D$16,
            POWER((ABS(K940)^2)/('1D'!$I$5*MAX(F940,
                        0.1)^2),
                1/3))),
    IF(IFERROR(V939,
            0)=0,
        IFERROR(L939,
            MAX('1D'!$D$16,
                POWER((ABS(K940)^2)/('1D'!$I$5*MAX(F940,
                            0.1)^2),
                    1/3))),
        IF(OR(IFERROR(L940,
                    0)=0,
                IFERROR(S939,
                    0)&lt;1,
                IFERROR(S940,
                    0)&lt;1),
            MAX('1D'!$D$16,
                POWER((ABS(K940)^2)/('1D'!$I$5*MAX(F940,
                            0.1)^2),
                    1/3)),
            IF(IFERROR(U940,
                    0)&gt;0,
                MAX('1D'!$D$16,
                    IFERROR(L940,
                        0)+((IFERROR(U940,
                                0))*'1D'!$D$18*IF((IFERROR(S940,
                                    0))&lt;1,
                            1,
                            -1))),
                IF(IFERROR(U940,
                        0)&lt;0,
                    IF(ABS((MAX('1D'!$D$16,
                                    POWER((ABS(K940)^2)/('1D'!$I$5*MAX(F940,
                                                0.1)^2),
                                        1/3)))-IFERROR(L940,
                                0))&gt;'1D'!$D$19,
                        MAX('1D'!$D$16,
                            IF((MAX('1D'!$D$16,
                                        POWER((ABS(K940)^2)/('1D'!$I$5*MAX(F940,
                                                    0.1)^2),
                                            1/3)))&gt;IFERROR(L940,
                                    0),
                                MIN((MAX('1D'!$D$16,
                                            POWER((ABS(K940)^2)/('1D'!$I$5*MAX(F940,
                                                        0.1)^2),
                                                1/3))),
                                    IFERROR(L940,
                                        0)+(MIN(ABS(IFERROR(U940,
                                                    0))*'1D'!$D$18,
                                            ABS((MAX('1D'!$D$16,
                                                        POWER((ABS(K940)^2)/('1D'!$I$5*MAX(F940,
                                                                    0.1)^2),
                                                            1/3)))-IFERROR(L940,
                                                    0))))),
                                MAX((MAX('1D'!$D$16,
                                            POWER((ABS(K940)^2)/('1D'!$I$5*MAX(F940,
                                                        0.1)^2),
                                                1/3))),
                                    IFERROR(L940,
                                        0)-(MIN(ABS(IFERROR(U940,
                                                    0))*'1D'!$D$18,
                                            ABS((MAX('1D'!$D$16,
                                                        POWER((ABS(K940)^2)/('1D'!$I$5*MAX(F940,
                                                                    0.1)^2),
                                                            1/3)))-IFERROR(L940,
                                                    0))))))),
                        MAX('1D'!$D$16,
                            POWER((ABS(K940)^2)/('1D'!$I$5*MAX(F940,
                                        0.1)^2),
                                1/3))),
                    MAX('1D'!$D$16,
                        IFERROR(L940,
                            0)))))))</f>
        <v>2.0411692021517887</v>
      </c>
      <c r="M940" s="5">
        <f t="shared" ca="1" si="196"/>
        <v>10.614079851189301</v>
      </c>
      <c r="N940" s="5">
        <f t="shared" ca="1" si="197"/>
        <v>1.1434704692804873</v>
      </c>
      <c r="O940" s="5">
        <f t="shared" ca="1" si="198"/>
        <v>4.8002276894771132</v>
      </c>
      <c r="P940" s="5">
        <f t="shared" ca="1" si="199"/>
        <v>634.13916920215172</v>
      </c>
      <c r="Q940" s="5">
        <f ca="1">P940+((ABS(K940)/MAX(((F940)+(G940)*(L940))*(L940),
            0.000001))^2)/(2*'1D'!$I$5)</f>
        <v>635.31359253909477</v>
      </c>
      <c r="R940" s="5">
        <f ca="1">((ABS(K940)*'1D'!$D$6)/(MAX(((F940)+(G940)*(L940))*(L940),
            0.000001)*MAX(((((F940)+(G940)*(L940))*(L940))/MAX((F940)+2*(L940)*SQRT(1+(G940)^2),
                    0.000001))^(2/3),
            0.000001)))^2</f>
        <v>4.3358367565141456E-3</v>
      </c>
      <c r="S940" s="5">
        <f ca="1">ABS(ABS(K940)/MAX(((F940)+(G940)*(L940))*(L940),
        0.000001))/SQRT('1D'!$I$5*MAX((((F940)+(G940)*(L940))*(L940))/MAX((F940)+2*(G940)*(L940),
            0.000001),
        0.000001))</f>
        <v>1.0727235886044055</v>
      </c>
      <c r="T940" s="5">
        <f ca="1">((F940)*(L940)^2)/2+(G940)*(L940)^3/3+(ABS(K940)^2)/('1D'!$I$5*MAX(((F940)+(G940)*(L940))*(L940),
        0.000001))</f>
        <v>35.763412605541333</v>
      </c>
      <c r="U940" s="5">
        <f ca="1">IF($A$2=0,
    0,
    IFERROR(Q939-(((R939+R940)/2)*J940)-(IF(O939&gt;O940,
                '1D'!$D$8*((O939^2-O940^2)/(2*'1D'!$I$5)),
                '1D'!$D$9*((O940^2-O939^2)/(2*'1D'!$I$5)))+('1D'!$D$10*(ABS(I940)/90)*(MAX(O939^2,
                        O940^2)/(2*'1D'!$I$5))))-Q940,
        0))</f>
        <v>-3.9474069734524164E-3</v>
      </c>
      <c r="V940" s="5">
        <f ca="1">IF($A$2=0,
    1,
    IF(IFERROR(V939,
            0)=0,
        0,
        IFERROR(IF(ROUND(S940,
                    3)=1,
                1,
                IF(AND(ABS(U940)&lt;'1D'!$D$19,
                        S940&gt;1),
                    1,
                    0)),
            0)))</f>
        <v>0</v>
      </c>
      <c r="W940" s="5">
        <f ca="1">IF($A$2=0,
    MAX(MAX('1D'!$D$16,
            MAX('1D'!$D$16,
                POWER((ABS(K940)^2)/('1D'!$I$5*MAX(F940,
                            0.1)^2),
                    1/3))),
        IFERROR(W1396,
            MAX(MAX('1D'!$D$16,
                    MAX('1D'!$D$16,
                        POWER((ABS(K940)^2)/('1D'!$I$5*MAX(F940,
                                    0.1)^2),
                            1/3))),
                ($L$2)-E1396))),
    IF(IFERROR(AG941,
            0)=0,
        MAX(MAX('1D'!$D$16,
                MAX('1D'!$D$16,
                    POWER((ABS(K940)^2)/('1D'!$I$5*MAX(F940,
                                0.1)^2),
                        1/3))),
            IFERROR(W1396,
                MAX(MAX('1D'!$D$16,
                        MAX('1D'!$D$16,
                            POWER((ABS(K940)^2)/('1D'!$I$5*MAX(F940,
                                        0.1)^2),
                                1/3))),
                    ($L$2)-E1396))),
        IF(IFERROR(W940,
                0)=0,
            MAX(MAX('1D'!$D$16,
                    MAX('1D'!$D$16,
                        POWER((ABS(K940)^2)/('1D'!$I$5*MAX(F940,
                                    0.1)^2),
                            1/3))),
                IFERROR(W1396,
                    MAX(MAX('1D'!$D$16,
                            MAX('1D'!$D$16,
                                POWER((ABS(K940)^2)/('1D'!$I$5*MAX(F940,
                                            0.1)^2),
                                    1/3))),
                        ($L$2)-E1396))),
            IF(OR(IFERROR(AD940,
                        0)&gt;=1,
                    IFERROR(AD941,
                        0)&gt;=1),
                MAX('1D'!$D$16,
                    MAX('1D'!$D$16,
                        POWER((ABS(K940)^2)/('1D'!$I$5*MAX(F940,
                                    0.1)^2),
                            1/3))),
                IF(ABS(IFERROR(AF940,
                            0))&lt;'1D'!$D$19,
                    MAX(MAX('1D'!$D$16,
                            MAX('1D'!$D$16,
                                POWER((ABS(K940)^2)/('1D'!$I$5*MAX(F940,
                                            0.1)^2),
                                    1/3))),
                        IFERROR(W940,
                            0)),
                    MAX(MAX('1D'!$D$16,
                            MAX('1D'!$D$16,
                                POWER((ABS(K940)^2)/('1D'!$I$5*MAX(F940,
                                            0.1)^2),
                                    1/3))),
                        (IFERROR(W940,
                                0))+((IFERROR(AF940,
                                    0))*'1D'!$D$18)))))))</f>
        <v>2.1389677043987478</v>
      </c>
      <c r="X940" s="5">
        <f t="shared" ca="1" si="200"/>
        <v>11.122632062873489</v>
      </c>
      <c r="Y940" s="5">
        <f t="shared" ca="1" si="201"/>
        <v>1.1735290000551568</v>
      </c>
      <c r="Z940" s="5">
        <f t="shared" ca="1" si="202"/>
        <v>4.5807502857230418</v>
      </c>
      <c r="AA940" s="5">
        <f t="shared" ca="1" si="203"/>
        <v>634.23696770439869</v>
      </c>
      <c r="AB940" s="5">
        <f ca="1">AA940+((ABS(K940)/MAX(((F940)+(G940)*(W940))*(W940),
            0.000001))^2)/(2*'1D'!$I$5)</f>
        <v>635.30645155659806</v>
      </c>
      <c r="AC940" s="5">
        <f ca="1">((ABS(K940)*'1D'!$D$6)/(MAX(((F940)+(G940)*(W940))*(W940),
            0.000001)*MAX(((((F940)+(G940)*(W940))*(W940))/MAX((F940)+2*(W940)*SQRT(1+(G940)^2),
                    0.000001))^(2/3),
            0.000001)))^2</f>
        <v>3.8141460404132466E-3</v>
      </c>
      <c r="AD940" s="5">
        <f ca="1">ABS(ABS(K940)/MAX(((F940)+(G940)*(W940))*(W940),
        0.000001))/SQRT('1D'!$I$5*MAX((((F940)+(G940)*(W940))*(W940))/MAX((F940)+2*(G940)*(W940),
            0.000001),
        0.000001))</f>
        <v>1.0000000000000004</v>
      </c>
      <c r="AE940" s="5">
        <f ca="1">((F940)*(W940)^2)/2+(G940)*(W940)^3/3+(ABS(K940)^2)/('1D'!$I$5*MAX(((F940)+(G940)*(W940))*(W940),
        0.000001))</f>
        <v>35.686426155594638</v>
      </c>
      <c r="AF940" s="5">
        <f ca="1">IF($A$2=0,
    0,
    IFERROR(AB941+(((AC940+AC941)/2)*J941)+(IF(Z940&gt;Z941,
                '1D'!$D$8*((Z940^2-Z941^2)/(2*'1D'!$I$5)),
                '1D'!$D$9*((Z941^2-Z940^2)/(2*'1D'!$I$5)))+('1D'!$D$10*(ABS(I941)/90)*(MAX(Z940^2,
                        Z941^2)/(2*'1D'!$I$5))))-AB940,
        0))</f>
        <v>3.3141460404522149E-3</v>
      </c>
      <c r="AG940" s="5">
        <f ca="1">IF($A$2=0,
    1,
    IF(IFERROR(AG941,
            0)=0,
        0,
        IFERROR(IF(OR(ROUND(AD940,
                        3)&gt;=1,
                    AND(ABS(AF940)&lt;'1D'!$D$19,
                        AD940&lt;1)),
                1,
                0),
            0)))</f>
        <v>1</v>
      </c>
      <c r="AH940" s="5">
        <f ca="1">IFERROR(IF('1D'!V32="Supercritical",
        MAX('1D'!$D$16,
            IFERROR(L940,
                MAX('1D'!$D$16,
                    POWER((ABS(K940)^2)/('1D'!$I$5*MAX(F940,
                                0.1)^2),
                        1/3)))),
        IF('1D'!V32="Subcritical",
            MAX('1D'!$D$16,
                IFERROR(W940,
                    MAX('1D'!$D$16,
                        POWER((ABS(K940)^2)/('1D'!$I$5*MAX(F940,
                                    0.1)^2),
                            1/3)))),
            IF(IFERROR(T940,
                    -1E+99)&gt;=IFERROR(AE940,
                    -1E+99),
                MAX('1D'!$D$16,
                    IFERROR(L940,
                        MAX('1D'!$D$16,
                            POWER((ABS(K940)^2)/('1D'!$I$5*MAX(F940,
                                        0.1)^2),
                                1/3)))),
                MAX('1D'!$D$16,
                    IFERROR(W940,
                        MAX('1D'!$D$16,
                            POWER((ABS(K940)^2)/('1D'!$I$5*MAX(F940,
                                        0.1)^2),
                                1/3))))))),
    MAX('1D'!$D$16,
        POWER((ABS(K940)^2)/('1D'!$I$5*MAX(F940,
                    0.1)^2),
            1/3)))</f>
        <v>2.0411692021517887</v>
      </c>
      <c r="AI940" s="5">
        <f t="shared" ca="1" si="204"/>
        <v>634.13916920215172</v>
      </c>
      <c r="AJ940" s="5">
        <f ca="1">AI940+((ABS(K940)/MAX(((F940)+(G940)*(AH940))*(AH940),
            0.000001))^2)/(2*'1D'!$I$5)</f>
        <v>635.31359253909477</v>
      </c>
      <c r="AM940">
        <v>0</v>
      </c>
      <c r="AN940">
        <v>0</v>
      </c>
      <c r="AO940" s="5">
        <f t="shared" si="205"/>
        <v>0</v>
      </c>
      <c r="AP940" s="5">
        <f t="shared" si="209"/>
        <v>0</v>
      </c>
      <c r="AQ940" s="5">
        <f ca="1">ABS(ABS(K940)/MAX(((F940)+(G940)*(AH940))*(AH940),
        0.000001))/SQRT('1D'!$I$5*MAX((((F940)+(G940)*(AH940))*(AH940))/MAX((F940)+2*(G940)*(AH940),
            0.000001),
        0.000001))</f>
        <v>1.0727235886044055</v>
      </c>
      <c r="AR940" s="5" t="str">
        <f t="shared" ca="1" si="206"/>
        <v>Supercritical</v>
      </c>
      <c r="AS940" s="5">
        <f ca="1">((ABS(K940)*'1D'!$D$6)/(MAX(((F940)+(G940)*(AH940))*(AH940),
            0.000001)*MAX(((((F940)+(G940)*(AH940))*(AH940))/MAX((F940)+2*(AH940)*SQRT(1+(G940)^2),
                    0.000001))^(2/3),
            0.000001)))^2</f>
        <v>4.3358367565141456E-3</v>
      </c>
    </row>
    <row r="941" spans="1:45" x14ac:dyDescent="0.35">
      <c r="A941">
        <v>932</v>
      </c>
      <c r="B941">
        <v>930.99599999999998</v>
      </c>
      <c r="C941">
        <v>616084.20900000003</v>
      </c>
      <c r="D941">
        <v>3097075.9950000001</v>
      </c>
      <c r="E941">
        <v>632.09749999999997</v>
      </c>
      <c r="F941">
        <v>5.2</v>
      </c>
      <c r="G941">
        <v>0</v>
      </c>
      <c r="H941" t="s">
        <v>176</v>
      </c>
      <c r="I941">
        <v>0</v>
      </c>
      <c r="J941" s="5">
        <f t="shared" si="207"/>
        <v>1</v>
      </c>
      <c r="K941" s="5">
        <f t="shared" ca="1" si="208"/>
        <v>50.95</v>
      </c>
      <c r="L941" s="5">
        <f ca="1">IF($A$2=0,
    IFERROR(L940,
        MAX('1D'!$D$16,
            POWER((ABS(K941)^2)/('1D'!$I$5*MAX(F941,
                        0.1)^2),
                1/3))),
    IF(IFERROR(V940,
            0)=0,
        IFERROR(L940,
            MAX('1D'!$D$16,
                POWER((ABS(K941)^2)/('1D'!$I$5*MAX(F941,
                            0.1)^2),
                    1/3))),
        IF(OR(IFERROR(L941,
                    0)=0,
                IFERROR(S940,
                    0)&lt;1,
                IFERROR(S941,
                    0)&lt;1),
            MAX('1D'!$D$16,
                POWER((ABS(K941)^2)/('1D'!$I$5*MAX(F941,
                            0.1)^2),
                    1/3)),
            IF(IFERROR(U941,
                    0)&gt;0,
                MAX('1D'!$D$16,
                    IFERROR(L941,
                        0)+((IFERROR(U941,
                                0))*'1D'!$D$18*IF((IFERROR(S941,
                                    0))&lt;1,
                            1,
                            -1))),
                IF(IFERROR(U941,
                        0)&lt;0,
                    IF(ABS((MAX('1D'!$D$16,
                                    POWER((ABS(K941)^2)/('1D'!$I$5*MAX(F941,
                                                0.1)^2),
                                        1/3)))-IFERROR(L941,
                                0))&gt;'1D'!$D$19,
                        MAX('1D'!$D$16,
                            IF((MAX('1D'!$D$16,
                                        POWER((ABS(K941)^2)/('1D'!$I$5*MAX(F941,
                                                    0.1)^2),
                                            1/3)))&gt;IFERROR(L941,
                                    0),
                                MIN((MAX('1D'!$D$16,
                                            POWER((ABS(K941)^2)/('1D'!$I$5*MAX(F941,
                                                        0.1)^2),
                                                1/3))),
                                    IFERROR(L941,
                                        0)+(MIN(ABS(IFERROR(U941,
                                                    0))*'1D'!$D$18,
                                            ABS((MAX('1D'!$D$16,
                                                        POWER((ABS(K941)^2)/('1D'!$I$5*MAX(F941,
                                                                    0.1)^2),
                                                            1/3)))-IFERROR(L941,
                                                    0))))),
                                MAX((MAX('1D'!$D$16,
                                            POWER((ABS(K941)^2)/('1D'!$I$5*MAX(F941,
                                                        0.1)^2),
                                                1/3))),
                                    IFERROR(L941,
                                        0)-(MIN(ABS(IFERROR(U941,
                                                    0))*'1D'!$D$18,
                                            ABS((MAX('1D'!$D$16,
                                                        POWER((ABS(K941)^2)/('1D'!$I$5*MAX(F941,
                                                                    0.1)^2),
                                                            1/3)))-IFERROR(L941,
                                                    0))))))),
                        MAX('1D'!$D$16,
                            POWER((ABS(K941)^2)/('1D'!$I$5*MAX(F941,
                                        0.1)^2),
                                1/3))),
                    MAX('1D'!$D$16,
                        IFERROR(L941,
                            0)))))))</f>
        <v>2.0411692021517887</v>
      </c>
      <c r="M941" s="5">
        <f t="shared" ca="1" si="196"/>
        <v>10.614079851189301</v>
      </c>
      <c r="N941" s="5">
        <f t="shared" ca="1" si="197"/>
        <v>1.1434704692804873</v>
      </c>
      <c r="O941" s="5">
        <f t="shared" ca="1" si="198"/>
        <v>4.8002276894771132</v>
      </c>
      <c r="P941" s="5">
        <f t="shared" ca="1" si="199"/>
        <v>634.13866920215173</v>
      </c>
      <c r="Q941" s="5">
        <f ca="1">P941+((ABS(K941)/MAX(((F941)+(G941)*(L941))*(L941),
            0.000001))^2)/(2*'1D'!$I$5)</f>
        <v>635.31309253909478</v>
      </c>
      <c r="R941" s="5">
        <f ca="1">((ABS(K941)*'1D'!$D$6)/(MAX(((F941)+(G941)*(L941))*(L941),
            0.000001)*MAX(((((F941)+(G941)*(L941))*(L941))/MAX((F941)+2*(L941)*SQRT(1+(G941)^2),
                    0.000001))^(2/3),
            0.000001)))^2</f>
        <v>4.3358367565141456E-3</v>
      </c>
      <c r="S941" s="5">
        <f ca="1">ABS(ABS(K941)/MAX(((F941)+(G941)*(L941))*(L941),
        0.000001))/SQRT('1D'!$I$5*MAX((((F941)+(G941)*(L941))*(L941))/MAX((F941)+2*(G941)*(L941),
            0.000001),
        0.000001))</f>
        <v>1.0727235886044055</v>
      </c>
      <c r="T941" s="5">
        <f ca="1">((F941)*(L941)^2)/2+(G941)*(L941)^3/3+(ABS(K941)^2)/('1D'!$I$5*MAX(((F941)+(G941)*(L941))*(L941),
        0.000001))</f>
        <v>35.763412605541333</v>
      </c>
      <c r="U941" s="5">
        <f ca="1">IF($A$2=0,
    0,
    IFERROR(Q940-(((R940+R941)/2)*J941)-(IF(O940&gt;O941,
                '1D'!$D$8*((O940^2-O941^2)/(2*'1D'!$I$5)),
                '1D'!$D$9*((O941^2-O940^2)/(2*'1D'!$I$5)))+('1D'!$D$10*(ABS(I941)/90)*(MAX(O940^2,
                        O941^2)/(2*'1D'!$I$5))))-Q941,
        0))</f>
        <v>-3.8358367564796936E-3</v>
      </c>
      <c r="V941" s="5">
        <f ca="1">IF($A$2=0,
    1,
    IF(IFERROR(V940,
            0)=0,
        0,
        IFERROR(IF(ROUND(S941,
                    3)=1,
                1,
                IF(AND(ABS(U941)&lt;'1D'!$D$19,
                        S941&gt;1),
                    1,
                    0)),
            0)))</f>
        <v>0</v>
      </c>
      <c r="W941" s="5">
        <f ca="1">IF($A$2=0,
    MAX(MAX('1D'!$D$16,
            MAX('1D'!$D$16,
                POWER((ABS(K941)^2)/('1D'!$I$5*MAX(F941,
                            0.1)^2),
                    1/3))),
        IFERROR(W1396,
            MAX(MAX('1D'!$D$16,
                    MAX('1D'!$D$16,
                        POWER((ABS(K941)^2)/('1D'!$I$5*MAX(F941,
                                    0.1)^2),
                            1/3))),
                ($L$2)-E1396))),
    IF(IFERROR(AG942,
            0)=0,
        MAX(MAX('1D'!$D$16,
                MAX('1D'!$D$16,
                    POWER((ABS(K941)^2)/('1D'!$I$5*MAX(F941,
                                0.1)^2),
                        1/3))),
            IFERROR(W1396,
                MAX(MAX('1D'!$D$16,
                        MAX('1D'!$D$16,
                            POWER((ABS(K941)^2)/('1D'!$I$5*MAX(F941,
                                        0.1)^2),
                                1/3))),
                    ($L$2)-E1396))),
        IF(IFERROR(W941,
                0)=0,
            MAX(MAX('1D'!$D$16,
                    MAX('1D'!$D$16,
                        POWER((ABS(K941)^2)/('1D'!$I$5*MAX(F941,
                                    0.1)^2),
                            1/3))),
                IFERROR(W1396,
                    MAX(MAX('1D'!$D$16,
                            MAX('1D'!$D$16,
                                POWER((ABS(K941)^2)/('1D'!$I$5*MAX(F941,
                                            0.1)^2),
                                    1/3))),
                        ($L$2)-E1396))),
            IF(OR(IFERROR(AD941,
                        0)&gt;=1,
                    IFERROR(AD942,
                        0)&gt;=1),
                MAX('1D'!$D$16,
                    MAX('1D'!$D$16,
                        POWER((ABS(K941)^2)/('1D'!$I$5*MAX(F941,
                                    0.1)^2),
                            1/3))),
                IF(ABS(IFERROR(AF941,
                            0))&lt;'1D'!$D$19,
                    MAX(MAX('1D'!$D$16,
                            MAX('1D'!$D$16,
                                POWER((ABS(K941)^2)/('1D'!$I$5*MAX(F941,
                                            0.1)^2),
                                    1/3))),
                        IFERROR(W941,
                            0)),
                    MAX(MAX('1D'!$D$16,
                            MAX('1D'!$D$16,
                                POWER((ABS(K941)^2)/('1D'!$I$5*MAX(F941,
                                            0.1)^2),
                                    1/3))),
                        (IFERROR(W941,
                                0))+((IFERROR(AF941,
                                    0))*'1D'!$D$18)))))))</f>
        <v>2.1389677043987478</v>
      </c>
      <c r="X941" s="5">
        <f t="shared" ca="1" si="200"/>
        <v>11.122632062873489</v>
      </c>
      <c r="Y941" s="5">
        <f t="shared" ca="1" si="201"/>
        <v>1.1735290000551568</v>
      </c>
      <c r="Z941" s="5">
        <f t="shared" ca="1" si="202"/>
        <v>4.5807502857230418</v>
      </c>
      <c r="AA941" s="5">
        <f t="shared" ca="1" si="203"/>
        <v>634.23646770439871</v>
      </c>
      <c r="AB941" s="5">
        <f ca="1">AA941+((ABS(K941)/MAX(((F941)+(G941)*(W941))*(W941),
            0.000001))^2)/(2*'1D'!$I$5)</f>
        <v>635.30595155659807</v>
      </c>
      <c r="AC941" s="5">
        <f ca="1">((ABS(K941)*'1D'!$D$6)/(MAX(((F941)+(G941)*(W941))*(W941),
            0.000001)*MAX(((((F941)+(G941)*(W941))*(W941))/MAX((F941)+2*(W941)*SQRT(1+(G941)^2),
                    0.000001))^(2/3),
            0.000001)))^2</f>
        <v>3.8141460404132466E-3</v>
      </c>
      <c r="AD941" s="5">
        <f ca="1">ABS(ABS(K941)/MAX(((F941)+(G941)*(W941))*(W941),
        0.000001))/SQRT('1D'!$I$5*MAX((((F941)+(G941)*(W941))*(W941))/MAX((F941)+2*(G941)*(W941),
            0.000001),
        0.000001))</f>
        <v>1.0000000000000004</v>
      </c>
      <c r="AE941" s="5">
        <f ca="1">((F941)*(W941)^2)/2+(G941)*(W941)^3/3+(ABS(K941)^2)/('1D'!$I$5*MAX(((F941)+(G941)*(W941))*(W941),
        0.000001))</f>
        <v>35.686426155594638</v>
      </c>
      <c r="AF941" s="5">
        <f ca="1">IF($A$2=0,
    0,
    IFERROR(AB942+(((AC941+AC942)/2)*J942)+(IF(Z941&gt;Z942,
                '1D'!$D$8*((Z941^2-Z942^2)/(2*'1D'!$I$5)),
                '1D'!$D$9*((Z942^2-Z941^2)/(2*'1D'!$I$5)))+('1D'!$D$10*(ABS(I942)/90)*(MAX(Z941^2,
                        Z942^2)/(2*'1D'!$I$5))))-AB941,
        0))</f>
        <v>3.3141460404522149E-3</v>
      </c>
      <c r="AG941" s="5">
        <f ca="1">IF($A$2=0,
    1,
    IF(IFERROR(AG942,
            0)=0,
        0,
        IFERROR(IF(OR(ROUND(AD941,
                        3)&gt;=1,
                    AND(ABS(AF941)&lt;'1D'!$D$19,
                        AD941&lt;1)),
                1,
                0),
            0)))</f>
        <v>1</v>
      </c>
      <c r="AH941" s="5">
        <f ca="1">IFERROR(IF('1D'!V32="Supercritical",
        MAX('1D'!$D$16,
            IFERROR(L941,
                MAX('1D'!$D$16,
                    POWER((ABS(K941)^2)/('1D'!$I$5*MAX(F941,
                                0.1)^2),
                        1/3)))),
        IF('1D'!V32="Subcritical",
            MAX('1D'!$D$16,
                IFERROR(W941,
                    MAX('1D'!$D$16,
                        POWER((ABS(K941)^2)/('1D'!$I$5*MAX(F941,
                                    0.1)^2),
                            1/3)))),
            IF(IFERROR(T941,
                    -1E+99)&gt;=IFERROR(AE941,
                    -1E+99),
                MAX('1D'!$D$16,
                    IFERROR(L941,
                        MAX('1D'!$D$16,
                            POWER((ABS(K941)^2)/('1D'!$I$5*MAX(F941,
                                        0.1)^2),
                                1/3)))),
                MAX('1D'!$D$16,
                    IFERROR(W941,
                        MAX('1D'!$D$16,
                            POWER((ABS(K941)^2)/('1D'!$I$5*MAX(F941,
                                        0.1)^2),
                                1/3))))))),
    MAX('1D'!$D$16,
        POWER((ABS(K941)^2)/('1D'!$I$5*MAX(F941,
                    0.1)^2),
            1/3)))</f>
        <v>2.0411692021517887</v>
      </c>
      <c r="AI941" s="5">
        <f t="shared" ca="1" si="204"/>
        <v>634.13866920215173</v>
      </c>
      <c r="AJ941" s="5">
        <f ca="1">AI941+((ABS(K941)/MAX(((F941)+(G941)*(AH941))*(AH941),
            0.000001))^2)/(2*'1D'!$I$5)</f>
        <v>635.31309253909478</v>
      </c>
      <c r="AM941">
        <v>0</v>
      </c>
      <c r="AN941">
        <v>0</v>
      </c>
      <c r="AO941" s="5">
        <f t="shared" si="205"/>
        <v>0</v>
      </c>
      <c r="AP941" s="5">
        <f t="shared" si="209"/>
        <v>0</v>
      </c>
      <c r="AQ941" s="5">
        <f ca="1">ABS(ABS(K941)/MAX(((F941)+(G941)*(AH941))*(AH941),
        0.000001))/SQRT('1D'!$I$5*MAX((((F941)+(G941)*(AH941))*(AH941))/MAX((F941)+2*(G941)*(AH941),
            0.000001),
        0.000001))</f>
        <v>1.0727235886044055</v>
      </c>
      <c r="AR941" s="5" t="str">
        <f t="shared" ca="1" si="206"/>
        <v>Supercritical</v>
      </c>
      <c r="AS941" s="5">
        <f ca="1">((ABS(K941)*'1D'!$D$6)/(MAX(((F941)+(G941)*(AH941))*(AH941),
            0.000001)*MAX(((((F941)+(G941)*(AH941))*(AH941))/MAX((F941)+2*(AH941)*SQRT(1+(G941)^2),
                    0.000001))^(2/3),
            0.000001)))^2</f>
        <v>4.3358367565141456E-3</v>
      </c>
    </row>
    <row r="942" spans="1:45" x14ac:dyDescent="0.35">
      <c r="A942">
        <v>933</v>
      </c>
      <c r="B942">
        <v>931.99599999999998</v>
      </c>
      <c r="C942">
        <v>616084.16700000002</v>
      </c>
      <c r="D942">
        <v>3097074.9959999998</v>
      </c>
      <c r="E942">
        <v>632.09699999999998</v>
      </c>
      <c r="F942">
        <v>5.2</v>
      </c>
      <c r="G942">
        <v>0</v>
      </c>
      <c r="H942" t="s">
        <v>176</v>
      </c>
      <c r="I942">
        <v>0</v>
      </c>
      <c r="J942" s="5">
        <f t="shared" si="207"/>
        <v>1</v>
      </c>
      <c r="K942" s="5">
        <f t="shared" ca="1" si="208"/>
        <v>50.95</v>
      </c>
      <c r="L942" s="5">
        <f ca="1">IF($A$2=0,
    IFERROR(L941,
        MAX('1D'!$D$16,
            POWER((ABS(K942)^2)/('1D'!$I$5*MAX(F942,
                        0.1)^2),
                1/3))),
    IF(IFERROR(V941,
            0)=0,
        IFERROR(L941,
            MAX('1D'!$D$16,
                POWER((ABS(K942)^2)/('1D'!$I$5*MAX(F942,
                            0.1)^2),
                    1/3))),
        IF(OR(IFERROR(L942,
                    0)=0,
                IFERROR(S941,
                    0)&lt;1,
                IFERROR(S942,
                    0)&lt;1),
            MAX('1D'!$D$16,
                POWER((ABS(K942)^2)/('1D'!$I$5*MAX(F942,
                            0.1)^2),
                    1/3)),
            IF(IFERROR(U942,
                    0)&gt;0,
                MAX('1D'!$D$16,
                    IFERROR(L942,
                        0)+((IFERROR(U942,
                                0))*'1D'!$D$18*IF((IFERROR(S942,
                                    0))&lt;1,
                            1,
                            -1))),
                IF(IFERROR(U942,
                        0)&lt;0,
                    IF(ABS((MAX('1D'!$D$16,
                                    POWER((ABS(K942)^2)/('1D'!$I$5*MAX(F942,
                                                0.1)^2),
                                        1/3)))-IFERROR(L942,
                                0))&gt;'1D'!$D$19,
                        MAX('1D'!$D$16,
                            IF((MAX('1D'!$D$16,
                                        POWER((ABS(K942)^2)/('1D'!$I$5*MAX(F942,
                                                    0.1)^2),
                                            1/3)))&gt;IFERROR(L942,
                                    0),
                                MIN((MAX('1D'!$D$16,
                                            POWER((ABS(K942)^2)/('1D'!$I$5*MAX(F942,
                                                        0.1)^2),
                                                1/3))),
                                    IFERROR(L942,
                                        0)+(MIN(ABS(IFERROR(U942,
                                                    0))*'1D'!$D$18,
                                            ABS((MAX('1D'!$D$16,
                                                        POWER((ABS(K942)^2)/('1D'!$I$5*MAX(F942,
                                                                    0.1)^2),
                                                            1/3)))-IFERROR(L942,
                                                    0))))),
                                MAX((MAX('1D'!$D$16,
                                            POWER((ABS(K942)^2)/('1D'!$I$5*MAX(F942,
                                                        0.1)^2),
                                                1/3))),
                                    IFERROR(L942,
                                        0)-(MIN(ABS(IFERROR(U942,
                                                    0))*'1D'!$D$18,
                                            ABS((MAX('1D'!$D$16,
                                                        POWER((ABS(K942)^2)/('1D'!$I$5*MAX(F942,
                                                                    0.1)^2),
                                                            1/3)))-IFERROR(L942,
                                                    0))))))),
                        MAX('1D'!$D$16,
                            POWER((ABS(K942)^2)/('1D'!$I$5*MAX(F942,
                                        0.1)^2),
                                1/3))),
                    MAX('1D'!$D$16,
                        IFERROR(L942,
                            0)))))))</f>
        <v>2.0411692021517887</v>
      </c>
      <c r="M942" s="5">
        <f t="shared" ca="1" si="196"/>
        <v>10.614079851189301</v>
      </c>
      <c r="N942" s="5">
        <f t="shared" ca="1" si="197"/>
        <v>1.1434704692804873</v>
      </c>
      <c r="O942" s="5">
        <f t="shared" ca="1" si="198"/>
        <v>4.8002276894771132</v>
      </c>
      <c r="P942" s="5">
        <f t="shared" ca="1" si="199"/>
        <v>634.13816920215174</v>
      </c>
      <c r="Q942" s="5">
        <f ca="1">P942+((ABS(K942)/MAX(((F942)+(G942)*(L942))*(L942),
            0.000001))^2)/(2*'1D'!$I$5)</f>
        <v>635.31259253909479</v>
      </c>
      <c r="R942" s="5">
        <f ca="1">((ABS(K942)*'1D'!$D$6)/(MAX(((F942)+(G942)*(L942))*(L942),
            0.000001)*MAX(((((F942)+(G942)*(L942))*(L942))/MAX((F942)+2*(L942)*SQRT(1+(G942)^2),
                    0.000001))^(2/3),
            0.000001)))^2</f>
        <v>4.3358367565141456E-3</v>
      </c>
      <c r="S942" s="5">
        <f ca="1">ABS(ABS(K942)/MAX(((F942)+(G942)*(L942))*(L942),
        0.000001))/SQRT('1D'!$I$5*MAX((((F942)+(G942)*(L942))*(L942))/MAX((F942)+2*(G942)*(L942),
            0.000001),
        0.000001))</f>
        <v>1.0727235886044055</v>
      </c>
      <c r="T942" s="5">
        <f ca="1">((F942)*(L942)^2)/2+(G942)*(L942)^3/3+(ABS(K942)^2)/('1D'!$I$5*MAX(((F942)+(G942)*(L942))*(L942),
        0.000001))</f>
        <v>35.763412605541333</v>
      </c>
      <c r="U942" s="5">
        <f ca="1">IF($A$2=0,
    0,
    IFERROR(Q941-(((R941+R942)/2)*J942)-(IF(O941&gt;O942,
                '1D'!$D$8*((O941^2-O942^2)/(2*'1D'!$I$5)),
                '1D'!$D$9*((O942^2-O941^2)/(2*'1D'!$I$5)))+('1D'!$D$10*(ABS(I942)/90)*(MAX(O941^2,
                        O942^2)/(2*'1D'!$I$5))))-Q942,
        0))</f>
        <v>-3.8358367564796936E-3</v>
      </c>
      <c r="V942" s="5">
        <f ca="1">IF($A$2=0,
    1,
    IF(IFERROR(V941,
            0)=0,
        0,
        IFERROR(IF(ROUND(S942,
                    3)=1,
                1,
                IF(AND(ABS(U942)&lt;'1D'!$D$19,
                        S942&gt;1),
                    1,
                    0)),
            0)))</f>
        <v>0</v>
      </c>
      <c r="W942" s="5">
        <f ca="1">IF($A$2=0,
    MAX(MAX('1D'!$D$16,
            MAX('1D'!$D$16,
                POWER((ABS(K942)^2)/('1D'!$I$5*MAX(F942,
                            0.1)^2),
                    1/3))),
        IFERROR(W1396,
            MAX(MAX('1D'!$D$16,
                    MAX('1D'!$D$16,
                        POWER((ABS(K942)^2)/('1D'!$I$5*MAX(F942,
                                    0.1)^2),
                            1/3))),
                ($L$2)-E1396))),
    IF(IFERROR(AG943,
            0)=0,
        MAX(MAX('1D'!$D$16,
                MAX('1D'!$D$16,
                    POWER((ABS(K942)^2)/('1D'!$I$5*MAX(F942,
                                0.1)^2),
                        1/3))),
            IFERROR(W1396,
                MAX(MAX('1D'!$D$16,
                        MAX('1D'!$D$16,
                            POWER((ABS(K942)^2)/('1D'!$I$5*MAX(F942,
                                        0.1)^2),
                                1/3))),
                    ($L$2)-E1396))),
        IF(IFERROR(W942,
                0)=0,
            MAX(MAX('1D'!$D$16,
                    MAX('1D'!$D$16,
                        POWER((ABS(K942)^2)/('1D'!$I$5*MAX(F942,
                                    0.1)^2),
                            1/3))),
                IFERROR(W1396,
                    MAX(MAX('1D'!$D$16,
                            MAX('1D'!$D$16,
                                POWER((ABS(K942)^2)/('1D'!$I$5*MAX(F942,
                                            0.1)^2),
                                    1/3))),
                        ($L$2)-E1396))),
            IF(OR(IFERROR(AD942,
                        0)&gt;=1,
                    IFERROR(AD943,
                        0)&gt;=1),
                MAX('1D'!$D$16,
                    MAX('1D'!$D$16,
                        POWER((ABS(K942)^2)/('1D'!$I$5*MAX(F942,
                                    0.1)^2),
                            1/3))),
                IF(ABS(IFERROR(AF942,
                            0))&lt;'1D'!$D$19,
                    MAX(MAX('1D'!$D$16,
                            MAX('1D'!$D$16,
                                POWER((ABS(K942)^2)/('1D'!$I$5*MAX(F942,
                                            0.1)^2),
                                    1/3))),
                        IFERROR(W942,
                            0)),
                    MAX(MAX('1D'!$D$16,
                            MAX('1D'!$D$16,
                                POWER((ABS(K942)^2)/('1D'!$I$5*MAX(F942,
                                            0.1)^2),
                                    1/3))),
                        (IFERROR(W942,
                                0))+((IFERROR(AF942,
                                    0))*'1D'!$D$18)))))))</f>
        <v>2.1389677043987478</v>
      </c>
      <c r="X942" s="5">
        <f t="shared" ca="1" si="200"/>
        <v>11.122632062873489</v>
      </c>
      <c r="Y942" s="5">
        <f t="shared" ca="1" si="201"/>
        <v>1.1735290000551568</v>
      </c>
      <c r="Z942" s="5">
        <f t="shared" ca="1" si="202"/>
        <v>4.5807502857230418</v>
      </c>
      <c r="AA942" s="5">
        <f t="shared" ca="1" si="203"/>
        <v>634.23596770439872</v>
      </c>
      <c r="AB942" s="5">
        <f ca="1">AA942+((ABS(K942)/MAX(((F942)+(G942)*(W942))*(W942),
            0.000001))^2)/(2*'1D'!$I$5)</f>
        <v>635.30545155659809</v>
      </c>
      <c r="AC942" s="5">
        <f ca="1">((ABS(K942)*'1D'!$D$6)/(MAX(((F942)+(G942)*(W942))*(W942),
            0.000001)*MAX(((((F942)+(G942)*(W942))*(W942))/MAX((F942)+2*(W942)*SQRT(1+(G942)^2),
                    0.000001))^(2/3),
            0.000001)))^2</f>
        <v>3.8141460404132466E-3</v>
      </c>
      <c r="AD942" s="5">
        <f ca="1">ABS(ABS(K942)/MAX(((F942)+(G942)*(W942))*(W942),
        0.000001))/SQRT('1D'!$I$5*MAX((((F942)+(G942)*(W942))*(W942))/MAX((F942)+2*(G942)*(W942),
            0.000001),
        0.000001))</f>
        <v>1.0000000000000004</v>
      </c>
      <c r="AE942" s="5">
        <f ca="1">((F942)*(W942)^2)/2+(G942)*(W942)^3/3+(ABS(K942)^2)/('1D'!$I$5*MAX(((F942)+(G942)*(W942))*(W942),
        0.000001))</f>
        <v>35.686426155594638</v>
      </c>
      <c r="AF942" s="5">
        <f ca="1">IF($A$2=0,
    0,
    IFERROR(AB943+(((AC942+AC943)/2)*J943)+(IF(Z942&gt;Z943,
                '1D'!$D$8*((Z942^2-Z943^2)/(2*'1D'!$I$5)),
                '1D'!$D$9*((Z943^2-Z942^2)/(2*'1D'!$I$5)))+('1D'!$D$10*(ABS(I943)/90)*(MAX(Z942^2,
                        Z943^2)/(2*'1D'!$I$5))))-AB942,
        0))</f>
        <v>3.411932860331035E-3</v>
      </c>
      <c r="AG942" s="5">
        <f ca="1">IF($A$2=0,
    1,
    IF(IFERROR(AG943,
            0)=0,
        0,
        IFERROR(IF(OR(ROUND(AD942,
                        3)&gt;=1,
                    AND(ABS(AF942)&lt;'1D'!$D$19,
                        AD942&lt;1)),
                1,
                0),
            0)))</f>
        <v>1</v>
      </c>
      <c r="AH942" s="5">
        <f ca="1">IFERROR(IF('1D'!V32="Supercritical",
        MAX('1D'!$D$16,
            IFERROR(L942,
                MAX('1D'!$D$16,
                    POWER((ABS(K942)^2)/('1D'!$I$5*MAX(F942,
                                0.1)^2),
                        1/3)))),
        IF('1D'!V32="Subcritical",
            MAX('1D'!$D$16,
                IFERROR(W942,
                    MAX('1D'!$D$16,
                        POWER((ABS(K942)^2)/('1D'!$I$5*MAX(F942,
                                    0.1)^2),
                            1/3)))),
            IF(IFERROR(T942,
                    -1E+99)&gt;=IFERROR(AE942,
                    -1E+99),
                MAX('1D'!$D$16,
                    IFERROR(L942,
                        MAX('1D'!$D$16,
                            POWER((ABS(K942)^2)/('1D'!$I$5*MAX(F942,
                                        0.1)^2),
                                1/3)))),
                MAX('1D'!$D$16,
                    IFERROR(W942,
                        MAX('1D'!$D$16,
                            POWER((ABS(K942)^2)/('1D'!$I$5*MAX(F942,
                                        0.1)^2),
                                1/3))))))),
    MAX('1D'!$D$16,
        POWER((ABS(K942)^2)/('1D'!$I$5*MAX(F942,
                    0.1)^2),
            1/3)))</f>
        <v>2.0411692021517887</v>
      </c>
      <c r="AI942" s="5">
        <f t="shared" ca="1" si="204"/>
        <v>634.13816920215174</v>
      </c>
      <c r="AJ942" s="5">
        <f ca="1">AI942+((ABS(K942)/MAX(((F942)+(G942)*(AH942))*(AH942),
            0.000001))^2)/(2*'1D'!$I$5)</f>
        <v>635.31259253909479</v>
      </c>
      <c r="AM942">
        <v>0</v>
      </c>
      <c r="AN942">
        <v>0</v>
      </c>
      <c r="AO942" s="5">
        <f t="shared" si="205"/>
        <v>0</v>
      </c>
      <c r="AP942" s="5">
        <f t="shared" si="209"/>
        <v>0</v>
      </c>
      <c r="AQ942" s="5">
        <f ca="1">ABS(ABS(K942)/MAX(((F942)+(G942)*(AH942))*(AH942),
        0.000001))/SQRT('1D'!$I$5*MAX((((F942)+(G942)*(AH942))*(AH942))/MAX((F942)+2*(G942)*(AH942),
            0.000001),
        0.000001))</f>
        <v>1.0727235886044055</v>
      </c>
      <c r="AR942" s="5" t="str">
        <f t="shared" ca="1" si="206"/>
        <v>Supercritical</v>
      </c>
      <c r="AS942" s="5">
        <f ca="1">((ABS(K942)*'1D'!$D$6)/(MAX(((F942)+(G942)*(AH942))*(AH942),
            0.000001)*MAX(((((F942)+(G942)*(AH942))*(AH942))/MAX((F942)+2*(AH942)*SQRT(1+(G942)^2),
                    0.000001))^(2/3),
            0.000001)))^2</f>
        <v>4.3358367565141456E-3</v>
      </c>
    </row>
    <row r="943" spans="1:45" x14ac:dyDescent="0.35">
      <c r="A943">
        <v>934</v>
      </c>
      <c r="B943">
        <v>932.995</v>
      </c>
      <c r="C943">
        <v>616084.125</v>
      </c>
      <c r="D943">
        <v>3097073.997</v>
      </c>
      <c r="E943">
        <v>632.09649999999999</v>
      </c>
      <c r="F943">
        <v>5.2</v>
      </c>
      <c r="G943">
        <v>0</v>
      </c>
      <c r="H943" t="s">
        <v>176</v>
      </c>
      <c r="I943">
        <v>5.7000000000000002E-2</v>
      </c>
      <c r="J943" s="5">
        <f t="shared" si="207"/>
        <v>0.99900000000002365</v>
      </c>
      <c r="K943" s="5">
        <f t="shared" ca="1" si="208"/>
        <v>50.95</v>
      </c>
      <c r="L943" s="5">
        <f ca="1">IF($A$2=0,
    IFERROR(L942,
        MAX('1D'!$D$16,
            POWER((ABS(K943)^2)/('1D'!$I$5*MAX(F943,
                        0.1)^2),
                1/3))),
    IF(IFERROR(V942,
            0)=0,
        IFERROR(L942,
            MAX('1D'!$D$16,
                POWER((ABS(K943)^2)/('1D'!$I$5*MAX(F943,
                            0.1)^2),
                    1/3))),
        IF(OR(IFERROR(L943,
                    0)=0,
                IFERROR(S942,
                    0)&lt;1,
                IFERROR(S943,
                    0)&lt;1),
            MAX('1D'!$D$16,
                POWER((ABS(K943)^2)/('1D'!$I$5*MAX(F943,
                            0.1)^2),
                    1/3)),
            IF(IFERROR(U943,
                    0)&gt;0,
                MAX('1D'!$D$16,
                    IFERROR(L943,
                        0)+((IFERROR(U943,
                                0))*'1D'!$D$18*IF((IFERROR(S943,
                                    0))&lt;1,
                            1,
                            -1))),
                IF(IFERROR(U943,
                        0)&lt;0,
                    IF(ABS((MAX('1D'!$D$16,
                                    POWER((ABS(K943)^2)/('1D'!$I$5*MAX(F943,
                                                0.1)^2),
                                        1/3)))-IFERROR(L943,
                                0))&gt;'1D'!$D$19,
                        MAX('1D'!$D$16,
                            IF((MAX('1D'!$D$16,
                                        POWER((ABS(K943)^2)/('1D'!$I$5*MAX(F943,
                                                    0.1)^2),
                                            1/3)))&gt;IFERROR(L943,
                                    0),
                                MIN((MAX('1D'!$D$16,
                                            POWER((ABS(K943)^2)/('1D'!$I$5*MAX(F943,
                                                        0.1)^2),
                                                1/3))),
                                    IFERROR(L943,
                                        0)+(MIN(ABS(IFERROR(U943,
                                                    0))*'1D'!$D$18,
                                            ABS((MAX('1D'!$D$16,
                                                        POWER((ABS(K943)^2)/('1D'!$I$5*MAX(F943,
                                                                    0.1)^2),
                                                            1/3)))-IFERROR(L943,
                                                    0))))),
                                MAX((MAX('1D'!$D$16,
                                            POWER((ABS(K943)^2)/('1D'!$I$5*MAX(F943,
                                                        0.1)^2),
                                                1/3))),
                                    IFERROR(L943,
                                        0)-(MIN(ABS(IFERROR(U943,
                                                    0))*'1D'!$D$18,
                                            ABS((MAX('1D'!$D$16,
                                                        POWER((ABS(K943)^2)/('1D'!$I$5*MAX(F943,
                                                                    0.1)^2),
                                                            1/3)))-IFERROR(L943,
                                                    0))))))),
                        MAX('1D'!$D$16,
                            POWER((ABS(K943)^2)/('1D'!$I$5*MAX(F943,
                                        0.1)^2),
                                1/3))),
                    MAX('1D'!$D$16,
                        IFERROR(L943,
                            0)))))))</f>
        <v>2.0411692021517887</v>
      </c>
      <c r="M943" s="5">
        <f t="shared" ca="1" si="196"/>
        <v>10.614079851189301</v>
      </c>
      <c r="N943" s="5">
        <f t="shared" ca="1" si="197"/>
        <v>1.1434704692804873</v>
      </c>
      <c r="O943" s="5">
        <f t="shared" ca="1" si="198"/>
        <v>4.8002276894771132</v>
      </c>
      <c r="P943" s="5">
        <f t="shared" ca="1" si="199"/>
        <v>634.13766920215176</v>
      </c>
      <c r="Q943" s="5">
        <f ca="1">P943+((ABS(K943)/MAX(((F943)+(G943)*(L943))*(L943),
            0.000001))^2)/(2*'1D'!$I$5)</f>
        <v>635.31209253909481</v>
      </c>
      <c r="R943" s="5">
        <f ca="1">((ABS(K943)*'1D'!$D$6)/(MAX(((F943)+(G943)*(L943))*(L943),
            0.000001)*MAX(((((F943)+(G943)*(L943))*(L943))/MAX((F943)+2*(L943)*SQRT(1+(G943)^2),
                    0.000001))^(2/3),
            0.000001)))^2</f>
        <v>4.3358367565141456E-3</v>
      </c>
      <c r="S943" s="5">
        <f ca="1">ABS(ABS(K943)/MAX(((F943)+(G943)*(L943))*(L943),
        0.000001))/SQRT('1D'!$I$5*MAX((((F943)+(G943)*(L943))*(L943))/MAX((F943)+2*(G943)*(L943),
            0.000001),
        0.000001))</f>
        <v>1.0727235886044055</v>
      </c>
      <c r="T943" s="5">
        <f ca="1">((F943)*(L943)^2)/2+(G943)*(L943)^3/3+(ABS(K943)^2)/('1D'!$I$5*MAX(((F943)+(G943)*(L943))*(L943),
        0.000001))</f>
        <v>35.763412605541333</v>
      </c>
      <c r="U943" s="5">
        <f ca="1">IF($A$2=0,
    0,
    IFERROR(Q942-(((R942+R943)/2)*J943)-(IF(O942&gt;O943,
                '1D'!$D$8*((O942^2-O943^2)/(2*'1D'!$I$5)),
                '1D'!$D$9*((O943^2-O942^2)/(2*'1D'!$I$5)))+('1D'!$D$10*(ABS(I943)/90)*(MAX(O942^2,
                        O943^2)/(2*'1D'!$I$5))))-Q943,
        0))</f>
        <v>-3.9430711367458571E-3</v>
      </c>
      <c r="V943" s="5">
        <f ca="1">IF($A$2=0,
    1,
    IF(IFERROR(V942,
            0)=0,
        0,
        IFERROR(IF(ROUND(S943,
                    3)=1,
                1,
                IF(AND(ABS(U943)&lt;'1D'!$D$19,
                        S943&gt;1),
                    1,
                    0)),
            0)))</f>
        <v>0</v>
      </c>
      <c r="W943" s="5">
        <f ca="1">IF($A$2=0,
    MAX(MAX('1D'!$D$16,
            MAX('1D'!$D$16,
                POWER((ABS(K943)^2)/('1D'!$I$5*MAX(F943,
                            0.1)^2),
                    1/3))),
        IFERROR(W1396,
            MAX(MAX('1D'!$D$16,
                    MAX('1D'!$D$16,
                        POWER((ABS(K943)^2)/('1D'!$I$5*MAX(F943,
                                    0.1)^2),
                            1/3))),
                ($L$2)-E1396))),
    IF(IFERROR(AG944,
            0)=0,
        MAX(MAX('1D'!$D$16,
                MAX('1D'!$D$16,
                    POWER((ABS(K943)^2)/('1D'!$I$5*MAX(F943,
                                0.1)^2),
                        1/3))),
            IFERROR(W1396,
                MAX(MAX('1D'!$D$16,
                        MAX('1D'!$D$16,
                            POWER((ABS(K943)^2)/('1D'!$I$5*MAX(F943,
                                        0.1)^2),
                                1/3))),
                    ($L$2)-E1396))),
        IF(IFERROR(W943,
                0)=0,
            MAX(MAX('1D'!$D$16,
                    MAX('1D'!$D$16,
                        POWER((ABS(K943)^2)/('1D'!$I$5*MAX(F943,
                                    0.1)^2),
                            1/3))),
                IFERROR(W1396,
                    MAX(MAX('1D'!$D$16,
                            MAX('1D'!$D$16,
                                POWER((ABS(K943)^2)/('1D'!$I$5*MAX(F943,
                                            0.1)^2),
                                    1/3))),
                        ($L$2)-E1396))),
            IF(OR(IFERROR(AD943,
                        0)&gt;=1,
                    IFERROR(AD944,
                        0)&gt;=1),
                MAX('1D'!$D$16,
                    MAX('1D'!$D$16,
                        POWER((ABS(K943)^2)/('1D'!$I$5*MAX(F943,
                                    0.1)^2),
                            1/3))),
                IF(ABS(IFERROR(AF943,
                            0))&lt;'1D'!$D$19,
                    MAX(MAX('1D'!$D$16,
                            MAX('1D'!$D$16,
                                POWER((ABS(K943)^2)/('1D'!$I$5*MAX(F943,
                                            0.1)^2),
                                    1/3))),
                        IFERROR(W943,
                            0)),
                    MAX(MAX('1D'!$D$16,
                            MAX('1D'!$D$16,
                                POWER((ABS(K943)^2)/('1D'!$I$5*MAX(F943,
                                            0.1)^2),
                                    1/3))),
                        (IFERROR(W943,
                                0))+((IFERROR(AF943,
                                    0))*'1D'!$D$18)))))))</f>
        <v>2.1389677043987478</v>
      </c>
      <c r="X943" s="5">
        <f t="shared" ca="1" si="200"/>
        <v>11.122632062873489</v>
      </c>
      <c r="Y943" s="5">
        <f t="shared" ca="1" si="201"/>
        <v>1.1735290000551568</v>
      </c>
      <c r="Z943" s="5">
        <f t="shared" ca="1" si="202"/>
        <v>4.5807502857230418</v>
      </c>
      <c r="AA943" s="5">
        <f t="shared" ca="1" si="203"/>
        <v>634.23546770439873</v>
      </c>
      <c r="AB943" s="5">
        <f ca="1">AA943+((ABS(K943)/MAX(((F943)+(G943)*(W943))*(W943),
            0.000001))^2)/(2*'1D'!$I$5)</f>
        <v>635.3049515565981</v>
      </c>
      <c r="AC943" s="5">
        <f ca="1">((ABS(K943)*'1D'!$D$6)/(MAX(((F943)+(G943)*(W943))*(W943),
            0.000001)*MAX(((((F943)+(G943)*(W943))*(W943))/MAX((F943)+2*(W943)*SQRT(1+(G943)^2),
                    0.000001))^(2/3),
            0.000001)))^2</f>
        <v>3.8141460404132466E-3</v>
      </c>
      <c r="AD943" s="5">
        <f ca="1">ABS(ABS(K943)/MAX(((F943)+(G943)*(W943))*(W943),
        0.000001))/SQRT('1D'!$I$5*MAX((((F943)+(G943)*(W943))*(W943))/MAX((F943)+2*(G943)*(W943),
            0.000001),
        0.000001))</f>
        <v>1.0000000000000004</v>
      </c>
      <c r="AE943" s="5">
        <f ca="1">((F943)*(W943)^2)/2+(G943)*(W943)^3/3+(ABS(K943)^2)/('1D'!$I$5*MAX(((F943)+(G943)*(W943))*(W943),
        0.000001))</f>
        <v>35.686426155594638</v>
      </c>
      <c r="AF943" s="5">
        <f ca="1">IF($A$2=0,
    0,
    IFERROR(AB944+(((AC943+AC944)/2)*J944)+(IF(Z943&gt;Z944,
                '1D'!$D$8*((Z943^2-Z944^2)/(2*'1D'!$I$5)),
                '1D'!$D$9*((Z944^2-Z943^2)/(2*'1D'!$I$5)))+('1D'!$D$10*(ABS(I944)/90)*(MAX(Z943^2,
                        Z944^2)/(2*'1D'!$I$5))))-AB943,
        0))</f>
        <v>3.4157470064428708E-3</v>
      </c>
      <c r="AG943" s="5">
        <f ca="1">IF($A$2=0,
    1,
    IF(IFERROR(AG944,
            0)=0,
        0,
        IFERROR(IF(OR(ROUND(AD943,
                        3)&gt;=1,
                    AND(ABS(AF943)&lt;'1D'!$D$19,
                        AD943&lt;1)),
                1,
                0),
            0)))</f>
        <v>1</v>
      </c>
      <c r="AH943" s="5">
        <f ca="1">IFERROR(IF('1D'!V32="Supercritical",
        MAX('1D'!$D$16,
            IFERROR(L943,
                MAX('1D'!$D$16,
                    POWER((ABS(K943)^2)/('1D'!$I$5*MAX(F943,
                                0.1)^2),
                        1/3)))),
        IF('1D'!V32="Subcritical",
            MAX('1D'!$D$16,
                IFERROR(W943,
                    MAX('1D'!$D$16,
                        POWER((ABS(K943)^2)/('1D'!$I$5*MAX(F943,
                                    0.1)^2),
                            1/3)))),
            IF(IFERROR(T943,
                    -1E+99)&gt;=IFERROR(AE943,
                    -1E+99),
                MAX('1D'!$D$16,
                    IFERROR(L943,
                        MAX('1D'!$D$16,
                            POWER((ABS(K943)^2)/('1D'!$I$5*MAX(F943,
                                        0.1)^2),
                                1/3)))),
                MAX('1D'!$D$16,
                    IFERROR(W943,
                        MAX('1D'!$D$16,
                            POWER((ABS(K943)^2)/('1D'!$I$5*MAX(F943,
                                        0.1)^2),
                                1/3))))))),
    MAX('1D'!$D$16,
        POWER((ABS(K943)^2)/('1D'!$I$5*MAX(F943,
                    0.1)^2),
            1/3)))</f>
        <v>2.0411692021517887</v>
      </c>
      <c r="AI943" s="5">
        <f t="shared" ca="1" si="204"/>
        <v>634.13766920215176</v>
      </c>
      <c r="AJ943" s="5">
        <f ca="1">AI943+((ABS(K943)/MAX(((F943)+(G943)*(AH943))*(AH943),
            0.000001))^2)/(2*'1D'!$I$5)</f>
        <v>635.31209253909481</v>
      </c>
      <c r="AM943">
        <v>0</v>
      </c>
      <c r="AN943">
        <v>0</v>
      </c>
      <c r="AO943" s="5">
        <f t="shared" si="205"/>
        <v>0</v>
      </c>
      <c r="AP943" s="5">
        <f t="shared" si="209"/>
        <v>0</v>
      </c>
      <c r="AQ943" s="5">
        <f ca="1">ABS(ABS(K943)/MAX(((F943)+(G943)*(AH943))*(AH943),
        0.000001))/SQRT('1D'!$I$5*MAX((((F943)+(G943)*(AH943))*(AH943))/MAX((F943)+2*(G943)*(AH943),
            0.000001),
        0.000001))</f>
        <v>1.0727235886044055</v>
      </c>
      <c r="AR943" s="5" t="str">
        <f t="shared" ca="1" si="206"/>
        <v>Supercritical</v>
      </c>
      <c r="AS943" s="5">
        <f ca="1">((ABS(K943)*'1D'!$D$6)/(MAX(((F943)+(G943)*(AH943))*(AH943),
            0.000001)*MAX(((((F943)+(G943)*(AH943))*(AH943))/MAX((F943)+2*(AH943)*SQRT(1+(G943)^2),
                    0.000001))^(2/3),
            0.000001)))^2</f>
        <v>4.3358367565141456E-3</v>
      </c>
    </row>
    <row r="944" spans="1:45" x14ac:dyDescent="0.35">
      <c r="A944">
        <v>935</v>
      </c>
      <c r="B944">
        <v>933.995</v>
      </c>
      <c r="C944">
        <v>616084.08200000005</v>
      </c>
      <c r="D944">
        <v>3097072.9980000001</v>
      </c>
      <c r="E944">
        <v>632.096</v>
      </c>
      <c r="F944">
        <v>5.2</v>
      </c>
      <c r="G944">
        <v>0</v>
      </c>
      <c r="H944" t="s">
        <v>176</v>
      </c>
      <c r="I944">
        <v>5.7000000000000002E-2</v>
      </c>
      <c r="J944" s="5">
        <f t="shared" si="207"/>
        <v>1</v>
      </c>
      <c r="K944" s="5">
        <f t="shared" ca="1" si="208"/>
        <v>50.95</v>
      </c>
      <c r="L944" s="5">
        <f ca="1">IF($A$2=0,
    IFERROR(L943,
        MAX('1D'!$D$16,
            POWER((ABS(K944)^2)/('1D'!$I$5*MAX(F944,
                        0.1)^2),
                1/3))),
    IF(IFERROR(V943,
            0)=0,
        IFERROR(L943,
            MAX('1D'!$D$16,
                POWER((ABS(K944)^2)/('1D'!$I$5*MAX(F944,
                            0.1)^2),
                    1/3))),
        IF(OR(IFERROR(L944,
                    0)=0,
                IFERROR(S943,
                    0)&lt;1,
                IFERROR(S944,
                    0)&lt;1),
            MAX('1D'!$D$16,
                POWER((ABS(K944)^2)/('1D'!$I$5*MAX(F944,
                            0.1)^2),
                    1/3)),
            IF(IFERROR(U944,
                    0)&gt;0,
                MAX('1D'!$D$16,
                    IFERROR(L944,
                        0)+((IFERROR(U944,
                                0))*'1D'!$D$18*IF((IFERROR(S944,
                                    0))&lt;1,
                            1,
                            -1))),
                IF(IFERROR(U944,
                        0)&lt;0,
                    IF(ABS((MAX('1D'!$D$16,
                                    POWER((ABS(K944)^2)/('1D'!$I$5*MAX(F944,
                                                0.1)^2),
                                        1/3)))-IFERROR(L944,
                                0))&gt;'1D'!$D$19,
                        MAX('1D'!$D$16,
                            IF((MAX('1D'!$D$16,
                                        POWER((ABS(K944)^2)/('1D'!$I$5*MAX(F944,
                                                    0.1)^2),
                                            1/3)))&gt;IFERROR(L944,
                                    0),
                                MIN((MAX('1D'!$D$16,
                                            POWER((ABS(K944)^2)/('1D'!$I$5*MAX(F944,
                                                        0.1)^2),
                                                1/3))),
                                    IFERROR(L944,
                                        0)+(MIN(ABS(IFERROR(U944,
                                                    0))*'1D'!$D$18,
                                            ABS((MAX('1D'!$D$16,
                                                        POWER((ABS(K944)^2)/('1D'!$I$5*MAX(F944,
                                                                    0.1)^2),
                                                            1/3)))-IFERROR(L944,
                                                    0))))),
                                MAX((MAX('1D'!$D$16,
                                            POWER((ABS(K944)^2)/('1D'!$I$5*MAX(F944,
                                                        0.1)^2),
                                                1/3))),
                                    IFERROR(L944,
                                        0)-(MIN(ABS(IFERROR(U944,
                                                    0))*'1D'!$D$18,
                                            ABS((MAX('1D'!$D$16,
                                                        POWER((ABS(K944)^2)/('1D'!$I$5*MAX(F944,
                                                                    0.1)^2),
                                                            1/3)))-IFERROR(L944,
                                                    0))))))),
                        MAX('1D'!$D$16,
                            POWER((ABS(K944)^2)/('1D'!$I$5*MAX(F944,
                                        0.1)^2),
                                1/3))),
                    MAX('1D'!$D$16,
                        IFERROR(L944,
                            0)))))))</f>
        <v>2.0411692021517887</v>
      </c>
      <c r="M944" s="5">
        <f t="shared" ca="1" si="196"/>
        <v>10.614079851189301</v>
      </c>
      <c r="N944" s="5">
        <f t="shared" ca="1" si="197"/>
        <v>1.1434704692804873</v>
      </c>
      <c r="O944" s="5">
        <f t="shared" ca="1" si="198"/>
        <v>4.8002276894771132</v>
      </c>
      <c r="P944" s="5">
        <f t="shared" ca="1" si="199"/>
        <v>634.13716920215177</v>
      </c>
      <c r="Q944" s="5">
        <f ca="1">P944+((ABS(K944)/MAX(((F944)+(G944)*(L944))*(L944),
            0.000001))^2)/(2*'1D'!$I$5)</f>
        <v>635.31159253909482</v>
      </c>
      <c r="R944" s="5">
        <f ca="1">((ABS(K944)*'1D'!$D$6)/(MAX(((F944)+(G944)*(L944))*(L944),
            0.000001)*MAX(((((F944)+(G944)*(L944))*(L944))/MAX((F944)+2*(L944)*SQRT(1+(G944)^2),
                    0.000001))^(2/3),
            0.000001)))^2</f>
        <v>4.3358367565141456E-3</v>
      </c>
      <c r="S944" s="5">
        <f ca="1">ABS(ABS(K944)/MAX(((F944)+(G944)*(L944))*(L944),
        0.000001))/SQRT('1D'!$I$5*MAX((((F944)+(G944)*(L944))*(L944))/MAX((F944)+2*(G944)*(L944),
            0.000001),
        0.000001))</f>
        <v>1.0727235886044055</v>
      </c>
      <c r="T944" s="5">
        <f ca="1">((F944)*(L944)^2)/2+(G944)*(L944)^3/3+(ABS(K944)^2)/('1D'!$I$5*MAX(((F944)+(G944)*(L944))*(L944),
        0.000001))</f>
        <v>35.763412605541333</v>
      </c>
      <c r="U944" s="5">
        <f ca="1">IF($A$2=0,
    0,
    IFERROR(Q943-(((R943+R944)/2)*J944)-(IF(O943&gt;O944,
                '1D'!$D$8*((O943^2-O944^2)/(2*'1D'!$I$5)),
                '1D'!$D$9*((O944^2-O943^2)/(2*'1D'!$I$5)))+('1D'!$D$10*(ABS(I944)/90)*(MAX(O943^2,
                        O944^2)/(2*'1D'!$I$5))))-Q944,
        0))</f>
        <v>-3.9474069734524164E-3</v>
      </c>
      <c r="V944" s="5">
        <f ca="1">IF($A$2=0,
    1,
    IF(IFERROR(V943,
            0)=0,
        0,
        IFERROR(IF(ROUND(S944,
                    3)=1,
                1,
                IF(AND(ABS(U944)&lt;'1D'!$D$19,
                        S944&gt;1),
                    1,
                    0)),
            0)))</f>
        <v>0</v>
      </c>
      <c r="W944" s="5">
        <f ca="1">IF($A$2=0,
    MAX(MAX('1D'!$D$16,
            MAX('1D'!$D$16,
                POWER((ABS(K944)^2)/('1D'!$I$5*MAX(F944,
                            0.1)^2),
                    1/3))),
        IFERROR(W1396,
            MAX(MAX('1D'!$D$16,
                    MAX('1D'!$D$16,
                        POWER((ABS(K944)^2)/('1D'!$I$5*MAX(F944,
                                    0.1)^2),
                            1/3))),
                ($L$2)-E1396))),
    IF(IFERROR(AG945,
            0)=0,
        MAX(MAX('1D'!$D$16,
                MAX('1D'!$D$16,
                    POWER((ABS(K944)^2)/('1D'!$I$5*MAX(F944,
                                0.1)^2),
                        1/3))),
            IFERROR(W1396,
                MAX(MAX('1D'!$D$16,
                        MAX('1D'!$D$16,
                            POWER((ABS(K944)^2)/('1D'!$I$5*MAX(F944,
                                        0.1)^2),
                                1/3))),
                    ($L$2)-E1396))),
        IF(IFERROR(W944,
                0)=0,
            MAX(MAX('1D'!$D$16,
                    MAX('1D'!$D$16,
                        POWER((ABS(K944)^2)/('1D'!$I$5*MAX(F944,
                                    0.1)^2),
                            1/3))),
                IFERROR(W1396,
                    MAX(MAX('1D'!$D$16,
                            MAX('1D'!$D$16,
                                POWER((ABS(K944)^2)/('1D'!$I$5*MAX(F944,
                                            0.1)^2),
                                    1/3))),
                        ($L$2)-E1396))),
            IF(OR(IFERROR(AD944,
                        0)&gt;=1,
                    IFERROR(AD945,
                        0)&gt;=1),
                MAX('1D'!$D$16,
                    MAX('1D'!$D$16,
                        POWER((ABS(K944)^2)/('1D'!$I$5*MAX(F944,
                                    0.1)^2),
                            1/3))),
                IF(ABS(IFERROR(AF944,
                            0))&lt;'1D'!$D$19,
                    MAX(MAX('1D'!$D$16,
                            MAX('1D'!$D$16,
                                POWER((ABS(K944)^2)/('1D'!$I$5*MAX(F944,
                                            0.1)^2),
                                    1/3))),
                        IFERROR(W944,
                            0)),
                    MAX(MAX('1D'!$D$16,
                            MAX('1D'!$D$16,
                                POWER((ABS(K944)^2)/('1D'!$I$5*MAX(F944,
                                            0.1)^2),
                                    1/3))),
                        (IFERROR(W944,
                                0))+((IFERROR(AF944,
                                    0))*'1D'!$D$18)))))))</f>
        <v>2.1389677043987478</v>
      </c>
      <c r="X944" s="5">
        <f t="shared" ca="1" si="200"/>
        <v>11.122632062873489</v>
      </c>
      <c r="Y944" s="5">
        <f t="shared" ca="1" si="201"/>
        <v>1.1735290000551568</v>
      </c>
      <c r="Z944" s="5">
        <f t="shared" ca="1" si="202"/>
        <v>4.5807502857230418</v>
      </c>
      <c r="AA944" s="5">
        <f t="shared" ca="1" si="203"/>
        <v>634.23496770439874</v>
      </c>
      <c r="AB944" s="5">
        <f ca="1">AA944+((ABS(K944)/MAX(((F944)+(G944)*(W944))*(W944),
            0.000001))^2)/(2*'1D'!$I$5)</f>
        <v>635.30445155659811</v>
      </c>
      <c r="AC944" s="5">
        <f ca="1">((ABS(K944)*'1D'!$D$6)/(MAX(((F944)+(G944)*(W944))*(W944),
            0.000001)*MAX(((((F944)+(G944)*(W944))*(W944))/MAX((F944)+2*(W944)*SQRT(1+(G944)^2),
                    0.000001))^(2/3),
            0.000001)))^2</f>
        <v>3.8141460404132466E-3</v>
      </c>
      <c r="AD944" s="5">
        <f ca="1">ABS(ABS(K944)/MAX(((F944)+(G944)*(W944))*(W944),
        0.000001))/SQRT('1D'!$I$5*MAX((((F944)+(G944)*(W944))*(W944))/MAX((F944)+2*(G944)*(W944),
            0.000001),
        0.000001))</f>
        <v>1.0000000000000004</v>
      </c>
      <c r="AE944" s="5">
        <f ca="1">((F944)*(W944)^2)/2+(G944)*(W944)^3/3+(ABS(K944)^2)/('1D'!$I$5*MAX(((F944)+(G944)*(W944))*(W944),
        0.000001))</f>
        <v>35.686426155594638</v>
      </c>
      <c r="AF944" s="5">
        <f ca="1">IF($A$2=0,
    0,
    IFERROR(AB945+(((AC944+AC945)/2)*J945)+(IF(Z944&gt;Z945,
                '1D'!$D$8*((Z944^2-Z945^2)/(2*'1D'!$I$5)),
                '1D'!$D$9*((Z945^2-Z944^2)/(2*'1D'!$I$5)))+('1D'!$D$10*(ABS(I945)/90)*(MAX(Z944^2,
                        Z945^2)/(2*'1D'!$I$5))))-AB944,
        0))</f>
        <v>3.3141460404522149E-3</v>
      </c>
      <c r="AG944" s="5">
        <f ca="1">IF($A$2=0,
    1,
    IF(IFERROR(AG945,
            0)=0,
        0,
        IFERROR(IF(OR(ROUND(AD944,
                        3)&gt;=1,
                    AND(ABS(AF944)&lt;'1D'!$D$19,
                        AD944&lt;1)),
                1,
                0),
            0)))</f>
        <v>1</v>
      </c>
      <c r="AH944" s="5">
        <f ca="1">IFERROR(IF('1D'!V32="Supercritical",
        MAX('1D'!$D$16,
            IFERROR(L944,
                MAX('1D'!$D$16,
                    POWER((ABS(K944)^2)/('1D'!$I$5*MAX(F944,
                                0.1)^2),
                        1/3)))),
        IF('1D'!V32="Subcritical",
            MAX('1D'!$D$16,
                IFERROR(W944,
                    MAX('1D'!$D$16,
                        POWER((ABS(K944)^2)/('1D'!$I$5*MAX(F944,
                                    0.1)^2),
                            1/3)))),
            IF(IFERROR(T944,
                    -1E+99)&gt;=IFERROR(AE944,
                    -1E+99),
                MAX('1D'!$D$16,
                    IFERROR(L944,
                        MAX('1D'!$D$16,
                            POWER((ABS(K944)^2)/('1D'!$I$5*MAX(F944,
                                        0.1)^2),
                                1/3)))),
                MAX('1D'!$D$16,
                    IFERROR(W944,
                        MAX('1D'!$D$16,
                            POWER((ABS(K944)^2)/('1D'!$I$5*MAX(F944,
                                        0.1)^2),
                                1/3))))))),
    MAX('1D'!$D$16,
        POWER((ABS(K944)^2)/('1D'!$I$5*MAX(F944,
                    0.1)^2),
            1/3)))</f>
        <v>2.0411692021517887</v>
      </c>
      <c r="AI944" s="5">
        <f t="shared" ca="1" si="204"/>
        <v>634.13716920215177</v>
      </c>
      <c r="AJ944" s="5">
        <f ca="1">AI944+((ABS(K944)/MAX(((F944)+(G944)*(AH944))*(AH944),
            0.000001))^2)/(2*'1D'!$I$5)</f>
        <v>635.31159253909482</v>
      </c>
      <c r="AM944">
        <v>0</v>
      </c>
      <c r="AN944">
        <v>0</v>
      </c>
      <c r="AO944" s="5">
        <f t="shared" si="205"/>
        <v>0</v>
      </c>
      <c r="AP944" s="5">
        <f t="shared" si="209"/>
        <v>0</v>
      </c>
      <c r="AQ944" s="5">
        <f ca="1">ABS(ABS(K944)/MAX(((F944)+(G944)*(AH944))*(AH944),
        0.000001))/SQRT('1D'!$I$5*MAX((((F944)+(G944)*(AH944))*(AH944))/MAX((F944)+2*(G944)*(AH944),
            0.000001),
        0.000001))</f>
        <v>1.0727235886044055</v>
      </c>
      <c r="AR944" s="5" t="str">
        <f t="shared" ca="1" si="206"/>
        <v>Supercritical</v>
      </c>
      <c r="AS944" s="5">
        <f ca="1">((ABS(K944)*'1D'!$D$6)/(MAX(((F944)+(G944)*(AH944))*(AH944),
            0.000001)*MAX(((((F944)+(G944)*(AH944))*(AH944))/MAX((F944)+2*(AH944)*SQRT(1+(G944)^2),
                    0.000001))^(2/3),
            0.000001)))^2</f>
        <v>4.3358367565141456E-3</v>
      </c>
    </row>
    <row r="945" spans="1:45" x14ac:dyDescent="0.35">
      <c r="A945">
        <v>936</v>
      </c>
      <c r="B945">
        <v>934.995</v>
      </c>
      <c r="C945">
        <v>616084.04</v>
      </c>
      <c r="D945">
        <v>3097071.9989999998</v>
      </c>
      <c r="E945">
        <v>632.09550000000002</v>
      </c>
      <c r="F945">
        <v>5.2</v>
      </c>
      <c r="G945">
        <v>0</v>
      </c>
      <c r="H945" t="s">
        <v>176</v>
      </c>
      <c r="I945">
        <v>0</v>
      </c>
      <c r="J945" s="5">
        <f t="shared" si="207"/>
        <v>1</v>
      </c>
      <c r="K945" s="5">
        <f t="shared" ca="1" si="208"/>
        <v>50.95</v>
      </c>
      <c r="L945" s="5">
        <f ca="1">IF($A$2=0,
    IFERROR(L944,
        MAX('1D'!$D$16,
            POWER((ABS(K945)^2)/('1D'!$I$5*MAX(F945,
                        0.1)^2),
                1/3))),
    IF(IFERROR(V944,
            0)=0,
        IFERROR(L944,
            MAX('1D'!$D$16,
                POWER((ABS(K945)^2)/('1D'!$I$5*MAX(F945,
                            0.1)^2),
                    1/3))),
        IF(OR(IFERROR(L945,
                    0)=0,
                IFERROR(S944,
                    0)&lt;1,
                IFERROR(S945,
                    0)&lt;1),
            MAX('1D'!$D$16,
                POWER((ABS(K945)^2)/('1D'!$I$5*MAX(F945,
                            0.1)^2),
                    1/3)),
            IF(IFERROR(U945,
                    0)&gt;0,
                MAX('1D'!$D$16,
                    IFERROR(L945,
                        0)+((IFERROR(U945,
                                0))*'1D'!$D$18*IF((IFERROR(S945,
                                    0))&lt;1,
                            1,
                            -1))),
                IF(IFERROR(U945,
                        0)&lt;0,
                    IF(ABS((MAX('1D'!$D$16,
                                    POWER((ABS(K945)^2)/('1D'!$I$5*MAX(F945,
                                                0.1)^2),
                                        1/3)))-IFERROR(L945,
                                0))&gt;'1D'!$D$19,
                        MAX('1D'!$D$16,
                            IF((MAX('1D'!$D$16,
                                        POWER((ABS(K945)^2)/('1D'!$I$5*MAX(F945,
                                                    0.1)^2),
                                            1/3)))&gt;IFERROR(L945,
                                    0),
                                MIN((MAX('1D'!$D$16,
                                            POWER((ABS(K945)^2)/('1D'!$I$5*MAX(F945,
                                                        0.1)^2),
                                                1/3))),
                                    IFERROR(L945,
                                        0)+(MIN(ABS(IFERROR(U945,
                                                    0))*'1D'!$D$18,
                                            ABS((MAX('1D'!$D$16,
                                                        POWER((ABS(K945)^2)/('1D'!$I$5*MAX(F945,
                                                                    0.1)^2),
                                                            1/3)))-IFERROR(L945,
                                                    0))))),
                                MAX((MAX('1D'!$D$16,
                                            POWER((ABS(K945)^2)/('1D'!$I$5*MAX(F945,
                                                        0.1)^2),
                                                1/3))),
                                    IFERROR(L945,
                                        0)-(MIN(ABS(IFERROR(U945,
                                                    0))*'1D'!$D$18,
                                            ABS((MAX('1D'!$D$16,
                                                        POWER((ABS(K945)^2)/('1D'!$I$5*MAX(F945,
                                                                    0.1)^2),
                                                            1/3)))-IFERROR(L945,
                                                    0))))))),
                        MAX('1D'!$D$16,
                            POWER((ABS(K945)^2)/('1D'!$I$5*MAX(F945,
                                        0.1)^2),
                                1/3))),
                    MAX('1D'!$D$16,
                        IFERROR(L945,
                            0)))))))</f>
        <v>2.0411692021517887</v>
      </c>
      <c r="M945" s="5">
        <f t="shared" ca="1" si="196"/>
        <v>10.614079851189301</v>
      </c>
      <c r="N945" s="5">
        <f t="shared" ca="1" si="197"/>
        <v>1.1434704692804873</v>
      </c>
      <c r="O945" s="5">
        <f t="shared" ca="1" si="198"/>
        <v>4.8002276894771132</v>
      </c>
      <c r="P945" s="5">
        <f t="shared" ca="1" si="199"/>
        <v>634.13666920215178</v>
      </c>
      <c r="Q945" s="5">
        <f ca="1">P945+((ABS(K945)/MAX(((F945)+(G945)*(L945))*(L945),
            0.000001))^2)/(2*'1D'!$I$5)</f>
        <v>635.31109253909483</v>
      </c>
      <c r="R945" s="5">
        <f ca="1">((ABS(K945)*'1D'!$D$6)/(MAX(((F945)+(G945)*(L945))*(L945),
            0.000001)*MAX(((((F945)+(G945)*(L945))*(L945))/MAX((F945)+2*(L945)*SQRT(1+(G945)^2),
                    0.000001))^(2/3),
            0.000001)))^2</f>
        <v>4.3358367565141456E-3</v>
      </c>
      <c r="S945" s="5">
        <f ca="1">ABS(ABS(K945)/MAX(((F945)+(G945)*(L945))*(L945),
        0.000001))/SQRT('1D'!$I$5*MAX((((F945)+(G945)*(L945))*(L945))/MAX((F945)+2*(G945)*(L945),
            0.000001),
        0.000001))</f>
        <v>1.0727235886044055</v>
      </c>
      <c r="T945" s="5">
        <f ca="1">((F945)*(L945)^2)/2+(G945)*(L945)^3/3+(ABS(K945)^2)/('1D'!$I$5*MAX(((F945)+(G945)*(L945))*(L945),
        0.000001))</f>
        <v>35.763412605541333</v>
      </c>
      <c r="U945" s="5">
        <f ca="1">IF($A$2=0,
    0,
    IFERROR(Q944-(((R944+R945)/2)*J945)-(IF(O944&gt;O945,
                '1D'!$D$8*((O944^2-O945^2)/(2*'1D'!$I$5)),
                '1D'!$D$9*((O945^2-O944^2)/(2*'1D'!$I$5)))+('1D'!$D$10*(ABS(I945)/90)*(MAX(O944^2,
                        O945^2)/(2*'1D'!$I$5))))-Q945,
        0))</f>
        <v>-3.8358367564796936E-3</v>
      </c>
      <c r="V945" s="5">
        <f ca="1">IF($A$2=0,
    1,
    IF(IFERROR(V944,
            0)=0,
        0,
        IFERROR(IF(ROUND(S945,
                    3)=1,
                1,
                IF(AND(ABS(U945)&lt;'1D'!$D$19,
                        S945&gt;1),
                    1,
                    0)),
            0)))</f>
        <v>0</v>
      </c>
      <c r="W945" s="5">
        <f ca="1">IF($A$2=0,
    MAX(MAX('1D'!$D$16,
            MAX('1D'!$D$16,
                POWER((ABS(K945)^2)/('1D'!$I$5*MAX(F945,
                            0.1)^2),
                    1/3))),
        IFERROR(W1396,
            MAX(MAX('1D'!$D$16,
                    MAX('1D'!$D$16,
                        POWER((ABS(K945)^2)/('1D'!$I$5*MAX(F945,
                                    0.1)^2),
                            1/3))),
                ($L$2)-E1396))),
    IF(IFERROR(AG946,
            0)=0,
        MAX(MAX('1D'!$D$16,
                MAX('1D'!$D$16,
                    POWER((ABS(K945)^2)/('1D'!$I$5*MAX(F945,
                                0.1)^2),
                        1/3))),
            IFERROR(W1396,
                MAX(MAX('1D'!$D$16,
                        MAX('1D'!$D$16,
                            POWER((ABS(K945)^2)/('1D'!$I$5*MAX(F945,
                                        0.1)^2),
                                1/3))),
                    ($L$2)-E1396))),
        IF(IFERROR(W945,
                0)=0,
            MAX(MAX('1D'!$D$16,
                    MAX('1D'!$D$16,
                        POWER((ABS(K945)^2)/('1D'!$I$5*MAX(F945,
                                    0.1)^2),
                            1/3))),
                IFERROR(W1396,
                    MAX(MAX('1D'!$D$16,
                            MAX('1D'!$D$16,
                                POWER((ABS(K945)^2)/('1D'!$I$5*MAX(F945,
                                            0.1)^2),
                                    1/3))),
                        ($L$2)-E1396))),
            IF(OR(IFERROR(AD945,
                        0)&gt;=1,
                    IFERROR(AD946,
                        0)&gt;=1),
                MAX('1D'!$D$16,
                    MAX('1D'!$D$16,
                        POWER((ABS(K945)^2)/('1D'!$I$5*MAX(F945,
                                    0.1)^2),
                            1/3))),
                IF(ABS(IFERROR(AF945,
                            0))&lt;'1D'!$D$19,
                    MAX(MAX('1D'!$D$16,
                            MAX('1D'!$D$16,
                                POWER((ABS(K945)^2)/('1D'!$I$5*MAX(F945,
                                            0.1)^2),
                                    1/3))),
                        IFERROR(W945,
                            0)),
                    MAX(MAX('1D'!$D$16,
                            MAX('1D'!$D$16,
                                POWER((ABS(K945)^2)/('1D'!$I$5*MAX(F945,
                                            0.1)^2),
                                    1/3))),
                        (IFERROR(W945,
                                0))+((IFERROR(AF945,
                                    0))*'1D'!$D$18)))))))</f>
        <v>2.1389677043987478</v>
      </c>
      <c r="X945" s="5">
        <f t="shared" ca="1" si="200"/>
        <v>11.122632062873489</v>
      </c>
      <c r="Y945" s="5">
        <f t="shared" ca="1" si="201"/>
        <v>1.1735290000551568</v>
      </c>
      <c r="Z945" s="5">
        <f t="shared" ca="1" si="202"/>
        <v>4.5807502857230418</v>
      </c>
      <c r="AA945" s="5">
        <f t="shared" ca="1" si="203"/>
        <v>634.23446770439875</v>
      </c>
      <c r="AB945" s="5">
        <f ca="1">AA945+((ABS(K945)/MAX(((F945)+(G945)*(W945))*(W945),
            0.000001))^2)/(2*'1D'!$I$5)</f>
        <v>635.30395155659812</v>
      </c>
      <c r="AC945" s="5">
        <f ca="1">((ABS(K945)*'1D'!$D$6)/(MAX(((F945)+(G945)*(W945))*(W945),
            0.000001)*MAX(((((F945)+(G945)*(W945))*(W945))/MAX((F945)+2*(W945)*SQRT(1+(G945)^2),
                    0.000001))^(2/3),
            0.000001)))^2</f>
        <v>3.8141460404132466E-3</v>
      </c>
      <c r="AD945" s="5">
        <f ca="1">ABS(ABS(K945)/MAX(((F945)+(G945)*(W945))*(W945),
        0.000001))/SQRT('1D'!$I$5*MAX((((F945)+(G945)*(W945))*(W945))/MAX((F945)+2*(G945)*(W945),
            0.000001),
        0.000001))</f>
        <v>1.0000000000000004</v>
      </c>
      <c r="AE945" s="5">
        <f ca="1">((F945)*(W945)^2)/2+(G945)*(W945)^3/3+(ABS(K945)^2)/('1D'!$I$5*MAX(((F945)+(G945)*(W945))*(W945),
        0.000001))</f>
        <v>35.686426155594638</v>
      </c>
      <c r="AF945" s="5">
        <f ca="1">IF($A$2=0,
    0,
    IFERROR(AB946+(((AC945+AC946)/2)*J946)+(IF(Z945&gt;Z946,
                '1D'!$D$8*((Z945^2-Z946^2)/(2*'1D'!$I$5)),
                '1D'!$D$9*((Z946^2-Z945^2)/(2*'1D'!$I$5)))+('1D'!$D$10*(ABS(I946)/90)*(MAX(Z945^2,
                        Z946^2)/(2*'1D'!$I$5))))-AB945,
        0))</f>
        <v>3.3177109866073806E-3</v>
      </c>
      <c r="AG945" s="5">
        <f ca="1">IF($A$2=0,
    1,
    IF(IFERROR(AG946,
            0)=0,
        0,
        IFERROR(IF(OR(ROUND(AD945,
                        3)&gt;=1,
                    AND(ABS(AF945)&lt;'1D'!$D$19,
                        AD945&lt;1)),
                1,
                0),
            0)))</f>
        <v>1</v>
      </c>
      <c r="AH945" s="5">
        <f ca="1">IFERROR(IF('1D'!V32="Supercritical",
        MAX('1D'!$D$16,
            IFERROR(L945,
                MAX('1D'!$D$16,
                    POWER((ABS(K945)^2)/('1D'!$I$5*MAX(F945,
                                0.1)^2),
                        1/3)))),
        IF('1D'!V32="Subcritical",
            MAX('1D'!$D$16,
                IFERROR(W945,
                    MAX('1D'!$D$16,
                        POWER((ABS(K945)^2)/('1D'!$I$5*MAX(F945,
                                    0.1)^2),
                            1/3)))),
            IF(IFERROR(T945,
                    -1E+99)&gt;=IFERROR(AE945,
                    -1E+99),
                MAX('1D'!$D$16,
                    IFERROR(L945,
                        MAX('1D'!$D$16,
                            POWER((ABS(K945)^2)/('1D'!$I$5*MAX(F945,
                                        0.1)^2),
                                1/3)))),
                MAX('1D'!$D$16,
                    IFERROR(W945,
                        MAX('1D'!$D$16,
                            POWER((ABS(K945)^2)/('1D'!$I$5*MAX(F945,
                                        0.1)^2),
                                1/3))))))),
    MAX('1D'!$D$16,
        POWER((ABS(K945)^2)/('1D'!$I$5*MAX(F945,
                    0.1)^2),
            1/3)))</f>
        <v>2.0411692021517887</v>
      </c>
      <c r="AI945" s="5">
        <f t="shared" ca="1" si="204"/>
        <v>634.13666920215178</v>
      </c>
      <c r="AJ945" s="5">
        <f ca="1">AI945+((ABS(K945)/MAX(((F945)+(G945)*(AH945))*(AH945),
            0.000001))^2)/(2*'1D'!$I$5)</f>
        <v>635.31109253909483</v>
      </c>
      <c r="AM945">
        <v>0</v>
      </c>
      <c r="AN945">
        <v>0</v>
      </c>
      <c r="AO945" s="5">
        <f t="shared" si="205"/>
        <v>0</v>
      </c>
      <c r="AP945" s="5">
        <f t="shared" si="209"/>
        <v>0</v>
      </c>
      <c r="AQ945" s="5">
        <f ca="1">ABS(ABS(K945)/MAX(((F945)+(G945)*(AH945))*(AH945),
        0.000001))/SQRT('1D'!$I$5*MAX((((F945)+(G945)*(AH945))*(AH945))/MAX((F945)+2*(G945)*(AH945),
            0.000001),
        0.000001))</f>
        <v>1.0727235886044055</v>
      </c>
      <c r="AR945" s="5" t="str">
        <f t="shared" ca="1" si="206"/>
        <v>Supercritical</v>
      </c>
      <c r="AS945" s="5">
        <f ca="1">((ABS(K945)*'1D'!$D$6)/(MAX(((F945)+(G945)*(AH945))*(AH945),
            0.000001)*MAX(((((F945)+(G945)*(AH945))*(AH945))/MAX((F945)+2*(AH945)*SQRT(1+(G945)^2),
                    0.000001))^(2/3),
            0.000001)))^2</f>
        <v>4.3358367565141456E-3</v>
      </c>
    </row>
    <row r="946" spans="1:45" x14ac:dyDescent="0.35">
      <c r="A946">
        <v>937</v>
      </c>
      <c r="B946">
        <v>935.995</v>
      </c>
      <c r="C946">
        <v>616083.99800000002</v>
      </c>
      <c r="D946">
        <v>3097071</v>
      </c>
      <c r="E946">
        <v>632.09500000000003</v>
      </c>
      <c r="F946">
        <v>5.2</v>
      </c>
      <c r="G946">
        <v>0</v>
      </c>
      <c r="H946" t="s">
        <v>176</v>
      </c>
      <c r="I946">
        <v>2E-3</v>
      </c>
      <c r="J946" s="5">
        <f t="shared" si="207"/>
        <v>1</v>
      </c>
      <c r="K946" s="5">
        <f t="shared" ca="1" si="208"/>
        <v>50.95</v>
      </c>
      <c r="L946" s="5">
        <f ca="1">IF($A$2=0,
    IFERROR(L945,
        MAX('1D'!$D$16,
            POWER((ABS(K946)^2)/('1D'!$I$5*MAX(F946,
                        0.1)^2),
                1/3))),
    IF(IFERROR(V945,
            0)=0,
        IFERROR(L945,
            MAX('1D'!$D$16,
                POWER((ABS(K946)^2)/('1D'!$I$5*MAX(F946,
                            0.1)^2),
                    1/3))),
        IF(OR(IFERROR(L946,
                    0)=0,
                IFERROR(S945,
                    0)&lt;1,
                IFERROR(S946,
                    0)&lt;1),
            MAX('1D'!$D$16,
                POWER((ABS(K946)^2)/('1D'!$I$5*MAX(F946,
                            0.1)^2),
                    1/3)),
            IF(IFERROR(U946,
                    0)&gt;0,
                MAX('1D'!$D$16,
                    IFERROR(L946,
                        0)+((IFERROR(U946,
                                0))*'1D'!$D$18*IF((IFERROR(S946,
                                    0))&lt;1,
                            1,
                            -1))),
                IF(IFERROR(U946,
                        0)&lt;0,
                    IF(ABS((MAX('1D'!$D$16,
                                    POWER((ABS(K946)^2)/('1D'!$I$5*MAX(F946,
                                                0.1)^2),
                                        1/3)))-IFERROR(L946,
                                0))&gt;'1D'!$D$19,
                        MAX('1D'!$D$16,
                            IF((MAX('1D'!$D$16,
                                        POWER((ABS(K946)^2)/('1D'!$I$5*MAX(F946,
                                                    0.1)^2),
                                            1/3)))&gt;IFERROR(L946,
                                    0),
                                MIN((MAX('1D'!$D$16,
                                            POWER((ABS(K946)^2)/('1D'!$I$5*MAX(F946,
                                                        0.1)^2),
                                                1/3))),
                                    IFERROR(L946,
                                        0)+(MIN(ABS(IFERROR(U946,
                                                    0))*'1D'!$D$18,
                                            ABS((MAX('1D'!$D$16,
                                                        POWER((ABS(K946)^2)/('1D'!$I$5*MAX(F946,
                                                                    0.1)^2),
                                                            1/3)))-IFERROR(L946,
                                                    0))))),
                                MAX((MAX('1D'!$D$16,
                                            POWER((ABS(K946)^2)/('1D'!$I$5*MAX(F946,
                                                        0.1)^2),
                                                1/3))),
                                    IFERROR(L946,
                                        0)-(MIN(ABS(IFERROR(U946,
                                                    0))*'1D'!$D$18,
                                            ABS((MAX('1D'!$D$16,
                                                        POWER((ABS(K946)^2)/('1D'!$I$5*MAX(F946,
                                                                    0.1)^2),
                                                            1/3)))-IFERROR(L946,
                                                    0))))))),
                        MAX('1D'!$D$16,
                            POWER((ABS(K946)^2)/('1D'!$I$5*MAX(F946,
                                        0.1)^2),
                                1/3))),
                    MAX('1D'!$D$16,
                        IFERROR(L946,
                            0)))))))</f>
        <v>2.0411692021517887</v>
      </c>
      <c r="M946" s="5">
        <f t="shared" ca="1" si="196"/>
        <v>10.614079851189301</v>
      </c>
      <c r="N946" s="5">
        <f t="shared" ca="1" si="197"/>
        <v>1.1434704692804873</v>
      </c>
      <c r="O946" s="5">
        <f t="shared" ca="1" si="198"/>
        <v>4.8002276894771132</v>
      </c>
      <c r="P946" s="5">
        <f t="shared" ca="1" si="199"/>
        <v>634.13616920215179</v>
      </c>
      <c r="Q946" s="5">
        <f ca="1">P946+((ABS(K946)/MAX(((F946)+(G946)*(L946))*(L946),
            0.000001))^2)/(2*'1D'!$I$5)</f>
        <v>635.31059253909484</v>
      </c>
      <c r="R946" s="5">
        <f ca="1">((ABS(K946)*'1D'!$D$6)/(MAX(((F946)+(G946)*(L946))*(L946),
            0.000001)*MAX(((((F946)+(G946)*(L946))*(L946))/MAX((F946)+2*(L946)*SQRT(1+(G946)^2),
                    0.000001))^(2/3),
            0.000001)))^2</f>
        <v>4.3358367565141456E-3</v>
      </c>
      <c r="S946" s="5">
        <f ca="1">ABS(ABS(K946)/MAX(((F946)+(G946)*(L946))*(L946),
        0.000001))/SQRT('1D'!$I$5*MAX((((F946)+(G946)*(L946))*(L946))/MAX((F946)+2*(G946)*(L946),
            0.000001),
        0.000001))</f>
        <v>1.0727235886044055</v>
      </c>
      <c r="T946" s="5">
        <f ca="1">((F946)*(L946)^2)/2+(G946)*(L946)^3/3+(ABS(K946)^2)/('1D'!$I$5*MAX(((F946)+(G946)*(L946))*(L946),
        0.000001))</f>
        <v>35.763412605541333</v>
      </c>
      <c r="U946" s="5">
        <f ca="1">IF($A$2=0,
    0,
    IFERROR(Q945-(((R945+R946)/2)*J946)-(IF(O945&gt;O946,
                '1D'!$D$8*((O945^2-O946^2)/(2*'1D'!$I$5)),
                '1D'!$D$9*((O946^2-O945^2)/(2*'1D'!$I$5)))+('1D'!$D$10*(ABS(I946)/90)*(MAX(O945^2,
                        O946^2)/(2*'1D'!$I$5))))-Q946,
        0))</f>
        <v>-3.8397515008909977E-3</v>
      </c>
      <c r="V946" s="5">
        <f ca="1">IF($A$2=0,
    1,
    IF(IFERROR(V945,
            0)=0,
        0,
        IFERROR(IF(ROUND(S946,
                    3)=1,
                1,
                IF(AND(ABS(U946)&lt;'1D'!$D$19,
                        S946&gt;1),
                    1,
                    0)),
            0)))</f>
        <v>0</v>
      </c>
      <c r="W946" s="5">
        <f ca="1">IF($A$2=0,
    MAX(MAX('1D'!$D$16,
            MAX('1D'!$D$16,
                POWER((ABS(K946)^2)/('1D'!$I$5*MAX(F946,
                            0.1)^2),
                    1/3))),
        IFERROR(W1396,
            MAX(MAX('1D'!$D$16,
                    MAX('1D'!$D$16,
                        POWER((ABS(K946)^2)/('1D'!$I$5*MAX(F946,
                                    0.1)^2),
                            1/3))),
                ($L$2)-E1396))),
    IF(IFERROR(AG947,
            0)=0,
        MAX(MAX('1D'!$D$16,
                MAX('1D'!$D$16,
                    POWER((ABS(K946)^2)/('1D'!$I$5*MAX(F946,
                                0.1)^2),
                        1/3))),
            IFERROR(W1396,
                MAX(MAX('1D'!$D$16,
                        MAX('1D'!$D$16,
                            POWER((ABS(K946)^2)/('1D'!$I$5*MAX(F946,
                                        0.1)^2),
                                1/3))),
                    ($L$2)-E1396))),
        IF(IFERROR(W946,
                0)=0,
            MAX(MAX('1D'!$D$16,
                    MAX('1D'!$D$16,
                        POWER((ABS(K946)^2)/('1D'!$I$5*MAX(F946,
                                    0.1)^2),
                            1/3))),
                IFERROR(W1396,
                    MAX(MAX('1D'!$D$16,
                            MAX('1D'!$D$16,
                                POWER((ABS(K946)^2)/('1D'!$I$5*MAX(F946,
                                            0.1)^2),
                                    1/3))),
                        ($L$2)-E1396))),
            IF(OR(IFERROR(AD946,
                        0)&gt;=1,
                    IFERROR(AD947,
                        0)&gt;=1),
                MAX('1D'!$D$16,
                    MAX('1D'!$D$16,
                        POWER((ABS(K946)^2)/('1D'!$I$5*MAX(F946,
                                    0.1)^2),
                            1/3))),
                IF(ABS(IFERROR(AF946,
                            0))&lt;'1D'!$D$19,
                    MAX(MAX('1D'!$D$16,
                            MAX('1D'!$D$16,
                                POWER((ABS(K946)^2)/('1D'!$I$5*MAX(F946,
                                            0.1)^2),
                                    1/3))),
                        IFERROR(W946,
                            0)),
                    MAX(MAX('1D'!$D$16,
                            MAX('1D'!$D$16,
                                POWER((ABS(K946)^2)/('1D'!$I$5*MAX(F946,
                                            0.1)^2),
                                    1/3))),
                        (IFERROR(W946,
                                0))+((IFERROR(AF946,
                                    0))*'1D'!$D$18)))))))</f>
        <v>2.1389677043987478</v>
      </c>
      <c r="X946" s="5">
        <f t="shared" ca="1" si="200"/>
        <v>11.122632062873489</v>
      </c>
      <c r="Y946" s="5">
        <f t="shared" ca="1" si="201"/>
        <v>1.1735290000551568</v>
      </c>
      <c r="Z946" s="5">
        <f t="shared" ca="1" si="202"/>
        <v>4.5807502857230418</v>
      </c>
      <c r="AA946" s="5">
        <f t="shared" ca="1" si="203"/>
        <v>634.23396770439876</v>
      </c>
      <c r="AB946" s="5">
        <f ca="1">AA946+((ABS(K946)/MAX(((F946)+(G946)*(W946))*(W946),
            0.000001))^2)/(2*'1D'!$I$5)</f>
        <v>635.30345155659813</v>
      </c>
      <c r="AC946" s="5">
        <f ca="1">((ABS(K946)*'1D'!$D$6)/(MAX(((F946)+(G946)*(W946))*(W946),
            0.000001)*MAX(((((F946)+(G946)*(W946))*(W946))/MAX((F946)+2*(W946)*SQRT(1+(G946)^2),
                    0.000001))^(2/3),
            0.000001)))^2</f>
        <v>3.8141460404132466E-3</v>
      </c>
      <c r="AD946" s="5">
        <f ca="1">ABS(ABS(K946)/MAX(((F946)+(G946)*(W946))*(W946),
        0.000001))/SQRT('1D'!$I$5*MAX((((F946)+(G946)*(W946))*(W946))/MAX((F946)+2*(G946)*(W946),
            0.000001),
        0.000001))</f>
        <v>1.0000000000000004</v>
      </c>
      <c r="AE946" s="5">
        <f ca="1">((F946)*(W946)^2)/2+(G946)*(W946)^3/3+(ABS(K946)^2)/('1D'!$I$5*MAX(((F946)+(G946)*(W946))*(W946),
        0.000001))</f>
        <v>35.686426155594638</v>
      </c>
      <c r="AF946" s="5">
        <f ca="1">IF($A$2=0,
    0,
    IFERROR(AB947+(((AC946+AC947)/2)*J947)+(IF(Z946&gt;Z947,
                '1D'!$D$8*((Z946^2-Z947^2)/(2*'1D'!$I$5)),
                '1D'!$D$9*((Z947^2-Z946^2)/(2*'1D'!$I$5)))+('1D'!$D$10*(ABS(I947)/90)*(MAX(Z946^2,
                        Z947^2)/(2*'1D'!$I$5))))-AB946,
        0))</f>
        <v>3.4249085716737682E-3</v>
      </c>
      <c r="AG946" s="5">
        <f ca="1">IF($A$2=0,
    1,
    IF(IFERROR(AG947,
            0)=0,
        0,
        IFERROR(IF(OR(ROUND(AD946,
                        3)&gt;=1,
                    AND(ABS(AF946)&lt;'1D'!$D$19,
                        AD946&lt;1)),
                1,
                0),
            0)))</f>
        <v>1</v>
      </c>
      <c r="AH946" s="5">
        <f ca="1">IFERROR(IF('1D'!V32="Supercritical",
        MAX('1D'!$D$16,
            IFERROR(L946,
                MAX('1D'!$D$16,
                    POWER((ABS(K946)^2)/('1D'!$I$5*MAX(F946,
                                0.1)^2),
                        1/3)))),
        IF('1D'!V32="Subcritical",
            MAX('1D'!$D$16,
                IFERROR(W946,
                    MAX('1D'!$D$16,
                        POWER((ABS(K946)^2)/('1D'!$I$5*MAX(F946,
                                    0.1)^2),
                            1/3)))),
            IF(IFERROR(T946,
                    -1E+99)&gt;=IFERROR(AE946,
                    -1E+99),
                MAX('1D'!$D$16,
                    IFERROR(L946,
                        MAX('1D'!$D$16,
                            POWER((ABS(K946)^2)/('1D'!$I$5*MAX(F946,
                                        0.1)^2),
                                1/3)))),
                MAX('1D'!$D$16,
                    IFERROR(W946,
                        MAX('1D'!$D$16,
                            POWER((ABS(K946)^2)/('1D'!$I$5*MAX(F946,
                                        0.1)^2),
                                1/3))))))),
    MAX('1D'!$D$16,
        POWER((ABS(K946)^2)/('1D'!$I$5*MAX(F946,
                    0.1)^2),
            1/3)))</f>
        <v>2.0411692021517887</v>
      </c>
      <c r="AI946" s="5">
        <f t="shared" ca="1" si="204"/>
        <v>634.13616920215179</v>
      </c>
      <c r="AJ946" s="5">
        <f ca="1">AI946+((ABS(K946)/MAX(((F946)+(G946)*(AH946))*(AH946),
            0.000001))^2)/(2*'1D'!$I$5)</f>
        <v>635.31059253909484</v>
      </c>
      <c r="AM946">
        <v>0</v>
      </c>
      <c r="AN946">
        <v>0</v>
      </c>
      <c r="AO946" s="5">
        <f t="shared" si="205"/>
        <v>0</v>
      </c>
      <c r="AP946" s="5">
        <f t="shared" si="209"/>
        <v>0</v>
      </c>
      <c r="AQ946" s="5">
        <f ca="1">ABS(ABS(K946)/MAX(((F946)+(G946)*(AH946))*(AH946),
        0.000001))/SQRT('1D'!$I$5*MAX((((F946)+(G946)*(AH946))*(AH946))/MAX((F946)+2*(G946)*(AH946),
            0.000001),
        0.000001))</f>
        <v>1.0727235886044055</v>
      </c>
      <c r="AR946" s="5" t="str">
        <f t="shared" ca="1" si="206"/>
        <v>Supercritical</v>
      </c>
      <c r="AS946" s="5">
        <f ca="1">((ABS(K946)*'1D'!$D$6)/(MAX(((F946)+(G946)*(AH946))*(AH946),
            0.000001)*MAX(((((F946)+(G946)*(AH946))*(AH946))/MAX((F946)+2*(AH946)*SQRT(1+(G946)^2),
                    0.000001))^(2/3),
            0.000001)))^2</f>
        <v>4.3358367565141456E-3</v>
      </c>
    </row>
    <row r="947" spans="1:45" x14ac:dyDescent="0.35">
      <c r="A947">
        <v>938</v>
      </c>
      <c r="B947">
        <v>936.99599999999998</v>
      </c>
      <c r="C947">
        <v>616083.95600000001</v>
      </c>
      <c r="D947">
        <v>3097070</v>
      </c>
      <c r="E947">
        <v>632.09450000000004</v>
      </c>
      <c r="F947">
        <v>5.2</v>
      </c>
      <c r="G947">
        <v>0</v>
      </c>
      <c r="H947" t="s">
        <v>176</v>
      </c>
      <c r="I947">
        <v>0.06</v>
      </c>
      <c r="J947" s="5">
        <f t="shared" si="207"/>
        <v>1.0009999999999764</v>
      </c>
      <c r="K947" s="5">
        <f t="shared" ca="1" si="208"/>
        <v>50.95</v>
      </c>
      <c r="L947" s="5">
        <f ca="1">IF($A$2=0,
    IFERROR(L946,
        MAX('1D'!$D$16,
            POWER((ABS(K947)^2)/('1D'!$I$5*MAX(F947,
                        0.1)^2),
                1/3))),
    IF(IFERROR(V946,
            0)=0,
        IFERROR(L946,
            MAX('1D'!$D$16,
                POWER((ABS(K947)^2)/('1D'!$I$5*MAX(F947,
                            0.1)^2),
                    1/3))),
        IF(OR(IFERROR(L947,
                    0)=0,
                IFERROR(S946,
                    0)&lt;1,
                IFERROR(S947,
                    0)&lt;1),
            MAX('1D'!$D$16,
                POWER((ABS(K947)^2)/('1D'!$I$5*MAX(F947,
                            0.1)^2),
                    1/3)),
            IF(IFERROR(U947,
                    0)&gt;0,
                MAX('1D'!$D$16,
                    IFERROR(L947,
                        0)+((IFERROR(U947,
                                0))*'1D'!$D$18*IF((IFERROR(S947,
                                    0))&lt;1,
                            1,
                            -1))),
                IF(IFERROR(U947,
                        0)&lt;0,
                    IF(ABS((MAX('1D'!$D$16,
                                    POWER((ABS(K947)^2)/('1D'!$I$5*MAX(F947,
                                                0.1)^2),
                                        1/3)))-IFERROR(L947,
                                0))&gt;'1D'!$D$19,
                        MAX('1D'!$D$16,
                            IF((MAX('1D'!$D$16,
                                        POWER((ABS(K947)^2)/('1D'!$I$5*MAX(F947,
                                                    0.1)^2),
                                            1/3)))&gt;IFERROR(L947,
                                    0),
                                MIN((MAX('1D'!$D$16,
                                            POWER((ABS(K947)^2)/('1D'!$I$5*MAX(F947,
                                                        0.1)^2),
                                                1/3))),
                                    IFERROR(L947,
                                        0)+(MIN(ABS(IFERROR(U947,
                                                    0))*'1D'!$D$18,
                                            ABS((MAX('1D'!$D$16,
                                                        POWER((ABS(K947)^2)/('1D'!$I$5*MAX(F947,
                                                                    0.1)^2),
                                                            1/3)))-IFERROR(L947,
                                                    0))))),
                                MAX((MAX('1D'!$D$16,
                                            POWER((ABS(K947)^2)/('1D'!$I$5*MAX(F947,
                                                        0.1)^2),
                                                1/3))),
                                    IFERROR(L947,
                                        0)-(MIN(ABS(IFERROR(U947,
                                                    0))*'1D'!$D$18,
                                            ABS((MAX('1D'!$D$16,
                                                        POWER((ABS(K947)^2)/('1D'!$I$5*MAX(F947,
                                                                    0.1)^2),
                                                            1/3)))-IFERROR(L947,
                                                    0))))))),
                        MAX('1D'!$D$16,
                            POWER((ABS(K947)^2)/('1D'!$I$5*MAX(F947,
                                        0.1)^2),
                                1/3))),
                    MAX('1D'!$D$16,
                        IFERROR(L947,
                            0)))))))</f>
        <v>2.0411692021517887</v>
      </c>
      <c r="M947" s="5">
        <f t="shared" ca="1" si="196"/>
        <v>10.614079851189301</v>
      </c>
      <c r="N947" s="5">
        <f t="shared" ca="1" si="197"/>
        <v>1.1434704692804873</v>
      </c>
      <c r="O947" s="5">
        <f t="shared" ca="1" si="198"/>
        <v>4.8002276894771132</v>
      </c>
      <c r="P947" s="5">
        <f t="shared" ca="1" si="199"/>
        <v>634.1356692021518</v>
      </c>
      <c r="Q947" s="5">
        <f ca="1">P947+((ABS(K947)/MAX(((F947)+(G947)*(L947))*(L947),
            0.000001))^2)/(2*'1D'!$I$5)</f>
        <v>635.31009253909485</v>
      </c>
      <c r="R947" s="5">
        <f ca="1">((ABS(K947)*'1D'!$D$6)/(MAX(((F947)+(G947)*(L947))*(L947),
            0.000001)*MAX(((((F947)+(G947)*(L947))*(L947))/MAX((F947)+2*(L947)*SQRT(1+(G947)^2),
                    0.000001))^(2/3),
            0.000001)))^2</f>
        <v>4.3358367565141456E-3</v>
      </c>
      <c r="S947" s="5">
        <f ca="1">ABS(ABS(K947)/MAX(((F947)+(G947)*(L947))*(L947),
        0.000001))/SQRT('1D'!$I$5*MAX((((F947)+(G947)*(L947))*(L947))/MAX((F947)+2*(G947)*(L947),
            0.000001),
        0.000001))</f>
        <v>1.0727235886044055</v>
      </c>
      <c r="T947" s="5">
        <f ca="1">((F947)*(L947)^2)/2+(G947)*(L947)^3/3+(ABS(K947)^2)/('1D'!$I$5*MAX(((F947)+(G947)*(L947))*(L947),
        0.000001))</f>
        <v>35.763412605541333</v>
      </c>
      <c r="U947" s="5">
        <f ca="1">IF($A$2=0,
    0,
    IFERROR(Q946-(((R946+R947)/2)*J947)-(IF(O946&gt;O947,
                '1D'!$D$8*((O946^2-O947^2)/(2*'1D'!$I$5)),
                '1D'!$D$9*((O947^2-O946^2)/(2*'1D'!$I$5)))+('1D'!$D$10*(ABS(I947)/90)*(MAX(O946^2,
                        O947^2)/(2*'1D'!$I$5))))-Q947,
        0))</f>
        <v>-3.9576149270033056E-3</v>
      </c>
      <c r="V947" s="5">
        <f ca="1">IF($A$2=0,
    1,
    IF(IFERROR(V946,
            0)=0,
        0,
        IFERROR(IF(ROUND(S947,
                    3)=1,
                1,
                IF(AND(ABS(U947)&lt;'1D'!$D$19,
                        S947&gt;1),
                    1,
                    0)),
            0)))</f>
        <v>0</v>
      </c>
      <c r="W947" s="5">
        <f ca="1">IF($A$2=0,
    MAX(MAX('1D'!$D$16,
            MAX('1D'!$D$16,
                POWER((ABS(K947)^2)/('1D'!$I$5*MAX(F947,
                            0.1)^2),
                    1/3))),
        IFERROR(W1396,
            MAX(MAX('1D'!$D$16,
                    MAX('1D'!$D$16,
                        POWER((ABS(K947)^2)/('1D'!$I$5*MAX(F947,
                                    0.1)^2),
                            1/3))),
                ($L$2)-E1396))),
    IF(IFERROR(AG948,
            0)=0,
        MAX(MAX('1D'!$D$16,
                MAX('1D'!$D$16,
                    POWER((ABS(K947)^2)/('1D'!$I$5*MAX(F947,
                                0.1)^2),
                        1/3))),
            IFERROR(W1396,
                MAX(MAX('1D'!$D$16,
                        MAX('1D'!$D$16,
                            POWER((ABS(K947)^2)/('1D'!$I$5*MAX(F947,
                                        0.1)^2),
                                1/3))),
                    ($L$2)-E1396))),
        IF(IFERROR(W947,
                0)=0,
            MAX(MAX('1D'!$D$16,
                    MAX('1D'!$D$16,
                        POWER((ABS(K947)^2)/('1D'!$I$5*MAX(F947,
                                    0.1)^2),
                            1/3))),
                IFERROR(W1396,
                    MAX(MAX('1D'!$D$16,
                            MAX('1D'!$D$16,
                                POWER((ABS(K947)^2)/('1D'!$I$5*MAX(F947,
                                            0.1)^2),
                                    1/3))),
                        ($L$2)-E1396))),
            IF(OR(IFERROR(AD947,
                        0)&gt;=1,
                    IFERROR(AD948,
                        0)&gt;=1),
                MAX('1D'!$D$16,
                    MAX('1D'!$D$16,
                        POWER((ABS(K947)^2)/('1D'!$I$5*MAX(F947,
                                    0.1)^2),
                            1/3))),
                IF(ABS(IFERROR(AF947,
                            0))&lt;'1D'!$D$19,
                    MAX(MAX('1D'!$D$16,
                            MAX('1D'!$D$16,
                                POWER((ABS(K947)^2)/('1D'!$I$5*MAX(F947,
                                            0.1)^2),
                                    1/3))),
                        IFERROR(W947,
                            0)),
                    MAX(MAX('1D'!$D$16,
                            MAX('1D'!$D$16,
                                POWER((ABS(K947)^2)/('1D'!$I$5*MAX(F947,
                                            0.1)^2),
                                    1/3))),
                        (IFERROR(W947,
                                0))+((IFERROR(AF947,
                                    0))*'1D'!$D$18)))))))</f>
        <v>2.1389677043987478</v>
      </c>
      <c r="X947" s="5">
        <f t="shared" ca="1" si="200"/>
        <v>11.122632062873489</v>
      </c>
      <c r="Y947" s="5">
        <f t="shared" ca="1" si="201"/>
        <v>1.1735290000551568</v>
      </c>
      <c r="Z947" s="5">
        <f t="shared" ca="1" si="202"/>
        <v>4.5807502857230418</v>
      </c>
      <c r="AA947" s="5">
        <f t="shared" ca="1" si="203"/>
        <v>634.23346770439878</v>
      </c>
      <c r="AB947" s="5">
        <f ca="1">AA947+((ABS(K947)/MAX(((F947)+(G947)*(W947))*(W947),
            0.000001))^2)/(2*'1D'!$I$5)</f>
        <v>635.30295155659815</v>
      </c>
      <c r="AC947" s="5">
        <f ca="1">((ABS(K947)*'1D'!$D$6)/(MAX(((F947)+(G947)*(W947))*(W947),
            0.000001)*MAX(((((F947)+(G947)*(W947))*(W947))/MAX((F947)+2*(W947)*SQRT(1+(G947)^2),
                    0.000001))^(2/3),
            0.000001)))^2</f>
        <v>3.8141460404132466E-3</v>
      </c>
      <c r="AD947" s="5">
        <f ca="1">ABS(ABS(K947)/MAX(((F947)+(G947)*(W947))*(W947),
        0.000001))/SQRT('1D'!$I$5*MAX((((F947)+(G947)*(W947))*(W947))/MAX((F947)+2*(G947)*(W947),
            0.000001),
        0.000001))</f>
        <v>1.0000000000000004</v>
      </c>
      <c r="AE947" s="5">
        <f ca="1">((F947)*(W947)^2)/2+(G947)*(W947)^3/3+(ABS(K947)^2)/('1D'!$I$5*MAX(((F947)+(G947)*(W947))*(W947),
        0.000001))</f>
        <v>35.686426155594638</v>
      </c>
      <c r="AF947" s="5">
        <f ca="1">IF($A$2=0,
    0,
    IFERROR(AB948+(((AC947+AC948)/2)*J948)+(IF(Z947&gt;Z948,
                '1D'!$D$8*((Z947^2-Z948^2)/(2*'1D'!$I$5)),
                '1D'!$D$9*((Z948^2-Z947^2)/(2*'1D'!$I$5)))+('1D'!$D$10*(ABS(I948)/90)*(MAX(Z947^2,
                        Z948^2)/(2*'1D'!$I$5))))-AB947,
        0))</f>
        <v>3.4157470064428708E-3</v>
      </c>
      <c r="AG947" s="5">
        <f ca="1">IF($A$2=0,
    1,
    IF(IFERROR(AG948,
            0)=0,
        0,
        IFERROR(IF(OR(ROUND(AD947,
                        3)&gt;=1,
                    AND(ABS(AF947)&lt;'1D'!$D$19,
                        AD947&lt;1)),
                1,
                0),
            0)))</f>
        <v>1</v>
      </c>
      <c r="AH947" s="5">
        <f ca="1">IFERROR(IF('1D'!V32="Supercritical",
        MAX('1D'!$D$16,
            IFERROR(L947,
                MAX('1D'!$D$16,
                    POWER((ABS(K947)^2)/('1D'!$I$5*MAX(F947,
                                0.1)^2),
                        1/3)))),
        IF('1D'!V32="Subcritical",
            MAX('1D'!$D$16,
                IFERROR(W947,
                    MAX('1D'!$D$16,
                        POWER((ABS(K947)^2)/('1D'!$I$5*MAX(F947,
                                    0.1)^2),
                            1/3)))),
            IF(IFERROR(T947,
                    -1E+99)&gt;=IFERROR(AE947,
                    -1E+99),
                MAX('1D'!$D$16,
                    IFERROR(L947,
                        MAX('1D'!$D$16,
                            POWER((ABS(K947)^2)/('1D'!$I$5*MAX(F947,
                                        0.1)^2),
                                1/3)))),
                MAX('1D'!$D$16,
                    IFERROR(W947,
                        MAX('1D'!$D$16,
                            POWER((ABS(K947)^2)/('1D'!$I$5*MAX(F947,
                                        0.1)^2),
                                1/3))))))),
    MAX('1D'!$D$16,
        POWER((ABS(K947)^2)/('1D'!$I$5*MAX(F947,
                    0.1)^2),
            1/3)))</f>
        <v>2.0411692021517887</v>
      </c>
      <c r="AI947" s="5">
        <f t="shared" ca="1" si="204"/>
        <v>634.1356692021518</v>
      </c>
      <c r="AJ947" s="5">
        <f ca="1">AI947+((ABS(K947)/MAX(((F947)+(G947)*(AH947))*(AH947),
            0.000001))^2)/(2*'1D'!$I$5)</f>
        <v>635.31009253909485</v>
      </c>
      <c r="AM947">
        <v>0</v>
      </c>
      <c r="AN947">
        <v>0</v>
      </c>
      <c r="AO947" s="5">
        <f t="shared" si="205"/>
        <v>0</v>
      </c>
      <c r="AP947" s="5">
        <f t="shared" si="209"/>
        <v>0</v>
      </c>
      <c r="AQ947" s="5">
        <f ca="1">ABS(ABS(K947)/MAX(((F947)+(G947)*(AH947))*(AH947),
        0.000001))/SQRT('1D'!$I$5*MAX((((F947)+(G947)*(AH947))*(AH947))/MAX((F947)+2*(G947)*(AH947),
            0.000001),
        0.000001))</f>
        <v>1.0727235886044055</v>
      </c>
      <c r="AR947" s="5" t="str">
        <f t="shared" ca="1" si="206"/>
        <v>Supercritical</v>
      </c>
      <c r="AS947" s="5">
        <f ca="1">((ABS(K947)*'1D'!$D$6)/(MAX(((F947)+(G947)*(AH947))*(AH947),
            0.000001)*MAX(((((F947)+(G947)*(AH947))*(AH947))/MAX((F947)+2*(AH947)*SQRT(1+(G947)^2),
                    0.000001))^(2/3),
            0.000001)))^2</f>
        <v>4.3358367565141456E-3</v>
      </c>
    </row>
    <row r="948" spans="1:45" x14ac:dyDescent="0.35">
      <c r="A948">
        <v>939</v>
      </c>
      <c r="B948">
        <v>937.99599999999998</v>
      </c>
      <c r="C948">
        <v>616083.91299999994</v>
      </c>
      <c r="D948">
        <v>3097069.0010000002</v>
      </c>
      <c r="E948">
        <v>632.09400000000005</v>
      </c>
      <c r="F948">
        <v>5.2</v>
      </c>
      <c r="G948">
        <v>0</v>
      </c>
      <c r="H948" t="s">
        <v>176</v>
      </c>
      <c r="I948">
        <v>5.7000000000000002E-2</v>
      </c>
      <c r="J948" s="5">
        <f t="shared" si="207"/>
        <v>1</v>
      </c>
      <c r="K948" s="5">
        <f t="shared" ca="1" si="208"/>
        <v>50.95</v>
      </c>
      <c r="L948" s="5">
        <f ca="1">IF($A$2=0,
    IFERROR(L947,
        MAX('1D'!$D$16,
            POWER((ABS(K948)^2)/('1D'!$I$5*MAX(F948,
                        0.1)^2),
                1/3))),
    IF(IFERROR(V947,
            0)=0,
        IFERROR(L947,
            MAX('1D'!$D$16,
                POWER((ABS(K948)^2)/('1D'!$I$5*MAX(F948,
                            0.1)^2),
                    1/3))),
        IF(OR(IFERROR(L948,
                    0)=0,
                IFERROR(S947,
                    0)&lt;1,
                IFERROR(S948,
                    0)&lt;1),
            MAX('1D'!$D$16,
                POWER((ABS(K948)^2)/('1D'!$I$5*MAX(F948,
                            0.1)^2),
                    1/3)),
            IF(IFERROR(U948,
                    0)&gt;0,
                MAX('1D'!$D$16,
                    IFERROR(L948,
                        0)+((IFERROR(U948,
                                0))*'1D'!$D$18*IF((IFERROR(S948,
                                    0))&lt;1,
                            1,
                            -1))),
                IF(IFERROR(U948,
                        0)&lt;0,
                    IF(ABS((MAX('1D'!$D$16,
                                    POWER((ABS(K948)^2)/('1D'!$I$5*MAX(F948,
                                                0.1)^2),
                                        1/3)))-IFERROR(L948,
                                0))&gt;'1D'!$D$19,
                        MAX('1D'!$D$16,
                            IF((MAX('1D'!$D$16,
                                        POWER((ABS(K948)^2)/('1D'!$I$5*MAX(F948,
                                                    0.1)^2),
                                            1/3)))&gt;IFERROR(L948,
                                    0),
                                MIN((MAX('1D'!$D$16,
                                            POWER((ABS(K948)^2)/('1D'!$I$5*MAX(F948,
                                                        0.1)^2),
                                                1/3))),
                                    IFERROR(L948,
                                        0)+(MIN(ABS(IFERROR(U948,
                                                    0))*'1D'!$D$18,
                                            ABS((MAX('1D'!$D$16,
                                                        POWER((ABS(K948)^2)/('1D'!$I$5*MAX(F948,
                                                                    0.1)^2),
                                                            1/3)))-IFERROR(L948,
                                                    0))))),
                                MAX((MAX('1D'!$D$16,
                                            POWER((ABS(K948)^2)/('1D'!$I$5*MAX(F948,
                                                        0.1)^2),
                                                1/3))),
                                    IFERROR(L948,
                                        0)-(MIN(ABS(IFERROR(U948,
                                                    0))*'1D'!$D$18,
                                            ABS((MAX('1D'!$D$16,
                                                        POWER((ABS(K948)^2)/('1D'!$I$5*MAX(F948,
                                                                    0.1)^2),
                                                            1/3)))-IFERROR(L948,
                                                    0))))))),
                        MAX('1D'!$D$16,
                            POWER((ABS(K948)^2)/('1D'!$I$5*MAX(F948,
                                        0.1)^2),
                                1/3))),
                    MAX('1D'!$D$16,
                        IFERROR(L948,
                            0)))))))</f>
        <v>2.0411692021517887</v>
      </c>
      <c r="M948" s="5">
        <f t="shared" ca="1" si="196"/>
        <v>10.614079851189301</v>
      </c>
      <c r="N948" s="5">
        <f t="shared" ca="1" si="197"/>
        <v>1.1434704692804873</v>
      </c>
      <c r="O948" s="5">
        <f t="shared" ca="1" si="198"/>
        <v>4.8002276894771132</v>
      </c>
      <c r="P948" s="5">
        <f t="shared" ca="1" si="199"/>
        <v>634.13516920215181</v>
      </c>
      <c r="Q948" s="5">
        <f ca="1">P948+((ABS(K948)/MAX(((F948)+(G948)*(L948))*(L948),
            0.000001))^2)/(2*'1D'!$I$5)</f>
        <v>635.30959253909487</v>
      </c>
      <c r="R948" s="5">
        <f ca="1">((ABS(K948)*'1D'!$D$6)/(MAX(((F948)+(G948)*(L948))*(L948),
            0.000001)*MAX(((((F948)+(G948)*(L948))*(L948))/MAX((F948)+2*(L948)*SQRT(1+(G948)^2),
                    0.000001))^(2/3),
            0.000001)))^2</f>
        <v>4.3358367565141456E-3</v>
      </c>
      <c r="S948" s="5">
        <f ca="1">ABS(ABS(K948)/MAX(((F948)+(G948)*(L948))*(L948),
        0.000001))/SQRT('1D'!$I$5*MAX((((F948)+(G948)*(L948))*(L948))/MAX((F948)+2*(G948)*(L948),
            0.000001),
        0.000001))</f>
        <v>1.0727235886044055</v>
      </c>
      <c r="T948" s="5">
        <f ca="1">((F948)*(L948)^2)/2+(G948)*(L948)^3/3+(ABS(K948)^2)/('1D'!$I$5*MAX(((F948)+(G948)*(L948))*(L948),
        0.000001))</f>
        <v>35.763412605541333</v>
      </c>
      <c r="U948" s="5">
        <f ca="1">IF($A$2=0,
    0,
    IFERROR(Q947-(((R947+R948)/2)*J948)-(IF(O947&gt;O948,
                '1D'!$D$8*((O947^2-O948^2)/(2*'1D'!$I$5)),
                '1D'!$D$9*((O948^2-O947^2)/(2*'1D'!$I$5)))+('1D'!$D$10*(ABS(I948)/90)*(MAX(O947^2,
                        O948^2)/(2*'1D'!$I$5))))-Q948,
        0))</f>
        <v>-3.9474069734524164E-3</v>
      </c>
      <c r="V948" s="5">
        <f ca="1">IF($A$2=0,
    1,
    IF(IFERROR(V947,
            0)=0,
        0,
        IFERROR(IF(ROUND(S948,
                    3)=1,
                1,
                IF(AND(ABS(U948)&lt;'1D'!$D$19,
                        S948&gt;1),
                    1,
                    0)),
            0)))</f>
        <v>0</v>
      </c>
      <c r="W948" s="5">
        <f ca="1">IF($A$2=0,
    MAX(MAX('1D'!$D$16,
            MAX('1D'!$D$16,
                POWER((ABS(K948)^2)/('1D'!$I$5*MAX(F948,
                            0.1)^2),
                    1/3))),
        IFERROR(W1396,
            MAX(MAX('1D'!$D$16,
                    MAX('1D'!$D$16,
                        POWER((ABS(K948)^2)/('1D'!$I$5*MAX(F948,
                                    0.1)^2),
                            1/3))),
                ($L$2)-E1396))),
    IF(IFERROR(AG949,
            0)=0,
        MAX(MAX('1D'!$D$16,
                MAX('1D'!$D$16,
                    POWER((ABS(K948)^2)/('1D'!$I$5*MAX(F948,
                                0.1)^2),
                        1/3))),
            IFERROR(W1396,
                MAX(MAX('1D'!$D$16,
                        MAX('1D'!$D$16,
                            POWER((ABS(K948)^2)/('1D'!$I$5*MAX(F948,
                                        0.1)^2),
                                1/3))),
                    ($L$2)-E1396))),
        IF(IFERROR(W948,
                0)=0,
            MAX(MAX('1D'!$D$16,
                    MAX('1D'!$D$16,
                        POWER((ABS(K948)^2)/('1D'!$I$5*MAX(F948,
                                    0.1)^2),
                            1/3))),
                IFERROR(W1396,
                    MAX(MAX('1D'!$D$16,
                            MAX('1D'!$D$16,
                                POWER((ABS(K948)^2)/('1D'!$I$5*MAX(F948,
                                            0.1)^2),
                                    1/3))),
                        ($L$2)-E1396))),
            IF(OR(IFERROR(AD948,
                        0)&gt;=1,
                    IFERROR(AD949,
                        0)&gt;=1),
                MAX('1D'!$D$16,
                    MAX('1D'!$D$16,
                        POWER((ABS(K948)^2)/('1D'!$I$5*MAX(F948,
                                    0.1)^2),
                            1/3))),
                IF(ABS(IFERROR(AF948,
                            0))&lt;'1D'!$D$19,
                    MAX(MAX('1D'!$D$16,
                            MAX('1D'!$D$16,
                                POWER((ABS(K948)^2)/('1D'!$I$5*MAX(F948,
                                            0.1)^2),
                                    1/3))),
                        IFERROR(W948,
                            0)),
                    MAX(MAX('1D'!$D$16,
                            MAX('1D'!$D$16,
                                POWER((ABS(K948)^2)/('1D'!$I$5*MAX(F948,
                                            0.1)^2),
                                    1/3))),
                        (IFERROR(W948,
                                0))+((IFERROR(AF948,
                                    0))*'1D'!$D$18)))))))</f>
        <v>2.1389677043987478</v>
      </c>
      <c r="X948" s="5">
        <f t="shared" ca="1" si="200"/>
        <v>11.122632062873489</v>
      </c>
      <c r="Y948" s="5">
        <f t="shared" ca="1" si="201"/>
        <v>1.1735290000551568</v>
      </c>
      <c r="Z948" s="5">
        <f t="shared" ca="1" si="202"/>
        <v>4.5807502857230418</v>
      </c>
      <c r="AA948" s="5">
        <f t="shared" ca="1" si="203"/>
        <v>634.23296770439879</v>
      </c>
      <c r="AB948" s="5">
        <f ca="1">AA948+((ABS(K948)/MAX(((F948)+(G948)*(W948))*(W948),
            0.000001))^2)/(2*'1D'!$I$5)</f>
        <v>635.30245155659816</v>
      </c>
      <c r="AC948" s="5">
        <f ca="1">((ABS(K948)*'1D'!$D$6)/(MAX(((F948)+(G948)*(W948))*(W948),
            0.000001)*MAX(((((F948)+(G948)*(W948))*(W948))/MAX((F948)+2*(W948)*SQRT(1+(G948)^2),
                    0.000001))^(2/3),
            0.000001)))^2</f>
        <v>3.8141460404132466E-3</v>
      </c>
      <c r="AD948" s="5">
        <f ca="1">ABS(ABS(K948)/MAX(((F948)+(G948)*(W948))*(W948),
        0.000001))/SQRT('1D'!$I$5*MAX((((F948)+(G948)*(W948))*(W948))/MAX((F948)+2*(G948)*(W948),
            0.000001),
        0.000001))</f>
        <v>1.0000000000000004</v>
      </c>
      <c r="AE948" s="5">
        <f ca="1">((F948)*(W948)^2)/2+(G948)*(W948)^3/3+(ABS(K948)^2)/('1D'!$I$5*MAX(((F948)+(G948)*(W948))*(W948),
        0.000001))</f>
        <v>35.686426155594638</v>
      </c>
      <c r="AF948" s="5">
        <f ca="1">IF($A$2=0,
    0,
    IFERROR(AB949+(((AC948+AC949)/2)*J949)+(IF(Z948&gt;Z949,
                '1D'!$D$8*((Z948^2-Z949^2)/(2*'1D'!$I$5)),
                '1D'!$D$9*((Z949^2-Z948^2)/(2*'1D'!$I$5)))+('1D'!$D$10*(ABS(I949)/90)*(MAX(Z948^2,
                        Z949^2)/(2*'1D'!$I$5))))-AB948,
        0))</f>
        <v>3.3141460403385281E-3</v>
      </c>
      <c r="AG948" s="5">
        <f ca="1">IF($A$2=0,
    1,
    IF(IFERROR(AG949,
            0)=0,
        0,
        IFERROR(IF(OR(ROUND(AD948,
                        3)&gt;=1,
                    AND(ABS(AF948)&lt;'1D'!$D$19,
                        AD948&lt;1)),
                1,
                0),
            0)))</f>
        <v>1</v>
      </c>
      <c r="AH948" s="5">
        <f ca="1">IFERROR(IF('1D'!V32="Supercritical",
        MAX('1D'!$D$16,
            IFERROR(L948,
                MAX('1D'!$D$16,
                    POWER((ABS(K948)^2)/('1D'!$I$5*MAX(F948,
                                0.1)^2),
                        1/3)))),
        IF('1D'!V32="Subcritical",
            MAX('1D'!$D$16,
                IFERROR(W948,
                    MAX('1D'!$D$16,
                        POWER((ABS(K948)^2)/('1D'!$I$5*MAX(F948,
                                    0.1)^2),
                            1/3)))),
            IF(IFERROR(T948,
                    -1E+99)&gt;=IFERROR(AE948,
                    -1E+99),
                MAX('1D'!$D$16,
                    IFERROR(L948,
                        MAX('1D'!$D$16,
                            POWER((ABS(K948)^2)/('1D'!$I$5*MAX(F948,
                                        0.1)^2),
                                1/3)))),
                MAX('1D'!$D$16,
                    IFERROR(W948,
                        MAX('1D'!$D$16,
                            POWER((ABS(K948)^2)/('1D'!$I$5*MAX(F948,
                                        0.1)^2),
                                1/3))))))),
    MAX('1D'!$D$16,
        POWER((ABS(K948)^2)/('1D'!$I$5*MAX(F948,
                    0.1)^2),
            1/3)))</f>
        <v>2.0411692021517887</v>
      </c>
      <c r="AI948" s="5">
        <f t="shared" ca="1" si="204"/>
        <v>634.13516920215181</v>
      </c>
      <c r="AJ948" s="5">
        <f ca="1">AI948+((ABS(K948)/MAX(((F948)+(G948)*(AH948))*(AH948),
            0.000001))^2)/(2*'1D'!$I$5)</f>
        <v>635.30959253909487</v>
      </c>
      <c r="AM948">
        <v>0</v>
      </c>
      <c r="AN948">
        <v>0</v>
      </c>
      <c r="AO948" s="5">
        <f t="shared" si="205"/>
        <v>0</v>
      </c>
      <c r="AP948" s="5">
        <f t="shared" si="209"/>
        <v>0</v>
      </c>
      <c r="AQ948" s="5">
        <f ca="1">ABS(ABS(K948)/MAX(((F948)+(G948)*(AH948))*(AH948),
        0.000001))/SQRT('1D'!$I$5*MAX((((F948)+(G948)*(AH948))*(AH948))/MAX((F948)+2*(G948)*(AH948),
            0.000001),
        0.000001))</f>
        <v>1.0727235886044055</v>
      </c>
      <c r="AR948" s="5" t="str">
        <f t="shared" ca="1" si="206"/>
        <v>Supercritical</v>
      </c>
      <c r="AS948" s="5">
        <f ca="1">((ABS(K948)*'1D'!$D$6)/(MAX(((F948)+(G948)*(AH948))*(AH948),
            0.000001)*MAX(((((F948)+(G948)*(AH948))*(AH948))/MAX((F948)+2*(AH948)*SQRT(1+(G948)^2),
                    0.000001))^(2/3),
            0.000001)))^2</f>
        <v>4.3358367565141456E-3</v>
      </c>
    </row>
    <row r="949" spans="1:45" x14ac:dyDescent="0.35">
      <c r="A949">
        <v>940</v>
      </c>
      <c r="B949">
        <v>938.99599999999998</v>
      </c>
      <c r="C949">
        <v>616083.87100000004</v>
      </c>
      <c r="D949">
        <v>3097068.0019999999</v>
      </c>
      <c r="E949">
        <v>632.09349999999995</v>
      </c>
      <c r="F949">
        <v>5.2</v>
      </c>
      <c r="G949">
        <v>0</v>
      </c>
      <c r="H949" t="s">
        <v>176</v>
      </c>
      <c r="I949">
        <v>0</v>
      </c>
      <c r="J949" s="5">
        <f t="shared" si="207"/>
        <v>1</v>
      </c>
      <c r="K949" s="5">
        <f t="shared" ca="1" si="208"/>
        <v>50.95</v>
      </c>
      <c r="L949" s="5">
        <f ca="1">IF($A$2=0,
    IFERROR(L948,
        MAX('1D'!$D$16,
            POWER((ABS(K949)^2)/('1D'!$I$5*MAX(F949,
                        0.1)^2),
                1/3))),
    IF(IFERROR(V948,
            0)=0,
        IFERROR(L948,
            MAX('1D'!$D$16,
                POWER((ABS(K949)^2)/('1D'!$I$5*MAX(F949,
                            0.1)^2),
                    1/3))),
        IF(OR(IFERROR(L949,
                    0)=0,
                IFERROR(S948,
                    0)&lt;1,
                IFERROR(S949,
                    0)&lt;1),
            MAX('1D'!$D$16,
                POWER((ABS(K949)^2)/('1D'!$I$5*MAX(F949,
                            0.1)^2),
                    1/3)),
            IF(IFERROR(U949,
                    0)&gt;0,
                MAX('1D'!$D$16,
                    IFERROR(L949,
                        0)+((IFERROR(U949,
                                0))*'1D'!$D$18*IF((IFERROR(S949,
                                    0))&lt;1,
                            1,
                            -1))),
                IF(IFERROR(U949,
                        0)&lt;0,
                    IF(ABS((MAX('1D'!$D$16,
                                    POWER((ABS(K949)^2)/('1D'!$I$5*MAX(F949,
                                                0.1)^2),
                                        1/3)))-IFERROR(L949,
                                0))&gt;'1D'!$D$19,
                        MAX('1D'!$D$16,
                            IF((MAX('1D'!$D$16,
                                        POWER((ABS(K949)^2)/('1D'!$I$5*MAX(F949,
                                                    0.1)^2),
                                            1/3)))&gt;IFERROR(L949,
                                    0),
                                MIN((MAX('1D'!$D$16,
                                            POWER((ABS(K949)^2)/('1D'!$I$5*MAX(F949,
                                                        0.1)^2),
                                                1/3))),
                                    IFERROR(L949,
                                        0)+(MIN(ABS(IFERROR(U949,
                                                    0))*'1D'!$D$18,
                                            ABS((MAX('1D'!$D$16,
                                                        POWER((ABS(K949)^2)/('1D'!$I$5*MAX(F949,
                                                                    0.1)^2),
                                                            1/3)))-IFERROR(L949,
                                                    0))))),
                                MAX((MAX('1D'!$D$16,
                                            POWER((ABS(K949)^2)/('1D'!$I$5*MAX(F949,
                                                        0.1)^2),
                                                1/3))),
                                    IFERROR(L949,
                                        0)-(MIN(ABS(IFERROR(U949,
                                                    0))*'1D'!$D$18,
                                            ABS((MAX('1D'!$D$16,
                                                        POWER((ABS(K949)^2)/('1D'!$I$5*MAX(F949,
                                                                    0.1)^2),
                                                            1/3)))-IFERROR(L949,
                                                    0))))))),
                        MAX('1D'!$D$16,
                            POWER((ABS(K949)^2)/('1D'!$I$5*MAX(F949,
                                        0.1)^2),
                                1/3))),
                    MAX('1D'!$D$16,
                        IFERROR(L949,
                            0)))))))</f>
        <v>2.0411692021517887</v>
      </c>
      <c r="M949" s="5">
        <f t="shared" ca="1" si="196"/>
        <v>10.614079851189301</v>
      </c>
      <c r="N949" s="5">
        <f t="shared" ca="1" si="197"/>
        <v>1.1434704692804873</v>
      </c>
      <c r="O949" s="5">
        <f t="shared" ca="1" si="198"/>
        <v>4.8002276894771132</v>
      </c>
      <c r="P949" s="5">
        <f t="shared" ca="1" si="199"/>
        <v>634.13466920215171</v>
      </c>
      <c r="Q949" s="5">
        <f ca="1">P949+((ABS(K949)/MAX(((F949)+(G949)*(L949))*(L949),
            0.000001))^2)/(2*'1D'!$I$5)</f>
        <v>635.30909253909476</v>
      </c>
      <c r="R949" s="5">
        <f ca="1">((ABS(K949)*'1D'!$D$6)/(MAX(((F949)+(G949)*(L949))*(L949),
            0.000001)*MAX(((((F949)+(G949)*(L949))*(L949))/MAX((F949)+2*(L949)*SQRT(1+(G949)^2),
                    0.000001))^(2/3),
            0.000001)))^2</f>
        <v>4.3358367565141456E-3</v>
      </c>
      <c r="S949" s="5">
        <f ca="1">ABS(ABS(K949)/MAX(((F949)+(G949)*(L949))*(L949),
        0.000001))/SQRT('1D'!$I$5*MAX((((F949)+(G949)*(L949))*(L949))/MAX((F949)+2*(G949)*(L949),
            0.000001),
        0.000001))</f>
        <v>1.0727235886044055</v>
      </c>
      <c r="T949" s="5">
        <f ca="1">((F949)*(L949)^2)/2+(G949)*(L949)^3/3+(ABS(K949)^2)/('1D'!$I$5*MAX(((F949)+(G949)*(L949))*(L949),
        0.000001))</f>
        <v>35.763412605541333</v>
      </c>
      <c r="U949" s="5">
        <f ca="1">IF($A$2=0,
    0,
    IFERROR(Q948-(((R948+R949)/2)*J949)-(IF(O948&gt;O949,
                '1D'!$D$8*((O948^2-O949^2)/(2*'1D'!$I$5)),
                '1D'!$D$9*((O949^2-O948^2)/(2*'1D'!$I$5)))+('1D'!$D$10*(ABS(I949)/90)*(MAX(O948^2,
                        O949^2)/(2*'1D'!$I$5))))-Q949,
        0))</f>
        <v>-3.8358367563660067E-3</v>
      </c>
      <c r="V949" s="5">
        <f ca="1">IF($A$2=0,
    1,
    IF(IFERROR(V948,
            0)=0,
        0,
        IFERROR(IF(ROUND(S949,
                    3)=1,
                1,
                IF(AND(ABS(U949)&lt;'1D'!$D$19,
                        S949&gt;1),
                    1,
                    0)),
            0)))</f>
        <v>0</v>
      </c>
      <c r="W949" s="5">
        <f ca="1">IF($A$2=0,
    MAX(MAX('1D'!$D$16,
            MAX('1D'!$D$16,
                POWER((ABS(K949)^2)/('1D'!$I$5*MAX(F949,
                            0.1)^2),
                    1/3))),
        IFERROR(W1396,
            MAX(MAX('1D'!$D$16,
                    MAX('1D'!$D$16,
                        POWER((ABS(K949)^2)/('1D'!$I$5*MAX(F949,
                                    0.1)^2),
                            1/3))),
                ($L$2)-E1396))),
    IF(IFERROR(AG950,
            0)=0,
        MAX(MAX('1D'!$D$16,
                MAX('1D'!$D$16,
                    POWER((ABS(K949)^2)/('1D'!$I$5*MAX(F949,
                                0.1)^2),
                        1/3))),
            IFERROR(W1396,
                MAX(MAX('1D'!$D$16,
                        MAX('1D'!$D$16,
                            POWER((ABS(K949)^2)/('1D'!$I$5*MAX(F949,
                                        0.1)^2),
                                1/3))),
                    ($L$2)-E1396))),
        IF(IFERROR(W949,
                0)=0,
            MAX(MAX('1D'!$D$16,
                    MAX('1D'!$D$16,
                        POWER((ABS(K949)^2)/('1D'!$I$5*MAX(F949,
                                    0.1)^2),
                            1/3))),
                IFERROR(W1396,
                    MAX(MAX('1D'!$D$16,
                            MAX('1D'!$D$16,
                                POWER((ABS(K949)^2)/('1D'!$I$5*MAX(F949,
                                            0.1)^2),
                                    1/3))),
                        ($L$2)-E1396))),
            IF(OR(IFERROR(AD949,
                        0)&gt;=1,
                    IFERROR(AD950,
                        0)&gt;=1),
                MAX('1D'!$D$16,
                    MAX('1D'!$D$16,
                        POWER((ABS(K949)^2)/('1D'!$I$5*MAX(F949,
                                    0.1)^2),
                            1/3))),
                IF(ABS(IFERROR(AF949,
                            0))&lt;'1D'!$D$19,
                    MAX(MAX('1D'!$D$16,
                            MAX('1D'!$D$16,
                                POWER((ABS(K949)^2)/('1D'!$I$5*MAX(F949,
                                            0.1)^2),
                                    1/3))),
                        IFERROR(W949,
                            0)),
                    MAX(MAX('1D'!$D$16,
                            MAX('1D'!$D$16,
                                POWER((ABS(K949)^2)/('1D'!$I$5*MAX(F949,
                                            0.1)^2),
                                    1/3))),
                        (IFERROR(W949,
                                0))+((IFERROR(AF949,
                                    0))*'1D'!$D$18)))))))</f>
        <v>2.1389677043987478</v>
      </c>
      <c r="X949" s="5">
        <f t="shared" ca="1" si="200"/>
        <v>11.122632062873489</v>
      </c>
      <c r="Y949" s="5">
        <f t="shared" ca="1" si="201"/>
        <v>1.1735290000551568</v>
      </c>
      <c r="Z949" s="5">
        <f t="shared" ca="1" si="202"/>
        <v>4.5807502857230418</v>
      </c>
      <c r="AA949" s="5">
        <f t="shared" ca="1" si="203"/>
        <v>634.23246770439869</v>
      </c>
      <c r="AB949" s="5">
        <f ca="1">AA949+((ABS(K949)/MAX(((F949)+(G949)*(W949))*(W949),
            0.000001))^2)/(2*'1D'!$I$5)</f>
        <v>635.30195155659806</v>
      </c>
      <c r="AC949" s="5">
        <f ca="1">((ABS(K949)*'1D'!$D$6)/(MAX(((F949)+(G949)*(W949))*(W949),
            0.000001)*MAX(((((F949)+(G949)*(W949))*(W949))/MAX((F949)+2*(W949)*SQRT(1+(G949)^2),
                    0.000001))^(2/3),
            0.000001)))^2</f>
        <v>3.8141460404132466E-3</v>
      </c>
      <c r="AD949" s="5">
        <f ca="1">ABS(ABS(K949)/MAX(((F949)+(G949)*(W949))*(W949),
        0.000001))/SQRT('1D'!$I$5*MAX((((F949)+(G949)*(W949))*(W949))/MAX((F949)+2*(G949)*(W949),
            0.000001),
        0.000001))</f>
        <v>1.0000000000000004</v>
      </c>
      <c r="AE949" s="5">
        <f ca="1">((F949)*(W949)^2)/2+(G949)*(W949)^3/3+(ABS(K949)^2)/('1D'!$I$5*MAX(((F949)+(G949)*(W949))*(W949),
        0.000001))</f>
        <v>35.686426155594638</v>
      </c>
      <c r="AF949" s="5">
        <f ca="1">IF($A$2=0,
    0,
    IFERROR(AB950+(((AC949+AC950)/2)*J950)+(IF(Z949&gt;Z950,
                '1D'!$D$8*((Z949^2-Z950^2)/(2*'1D'!$I$5)),
                '1D'!$D$9*((Z950^2-Z949^2)/(2*'1D'!$I$5)))+('1D'!$D$10*(ABS(I950)/90)*(MAX(Z949^2,
                        Z950^2)/(2*'1D'!$I$5))))-AB949,
        0))</f>
        <v>3.3141460404522149E-3</v>
      </c>
      <c r="AG949" s="5">
        <f ca="1">IF($A$2=0,
    1,
    IF(IFERROR(AG950,
            0)=0,
        0,
        IFERROR(IF(OR(ROUND(AD949,
                        3)&gt;=1,
                    AND(ABS(AF949)&lt;'1D'!$D$19,
                        AD949&lt;1)),
                1,
                0),
            0)))</f>
        <v>1</v>
      </c>
      <c r="AH949" s="5">
        <f ca="1">IFERROR(IF('1D'!V32="Supercritical",
        MAX('1D'!$D$16,
            IFERROR(L949,
                MAX('1D'!$D$16,
                    POWER((ABS(K949)^2)/('1D'!$I$5*MAX(F949,
                                0.1)^2),
                        1/3)))),
        IF('1D'!V32="Subcritical",
            MAX('1D'!$D$16,
                IFERROR(W949,
                    MAX('1D'!$D$16,
                        POWER((ABS(K949)^2)/('1D'!$I$5*MAX(F949,
                                    0.1)^2),
                            1/3)))),
            IF(IFERROR(T949,
                    -1E+99)&gt;=IFERROR(AE949,
                    -1E+99),
                MAX('1D'!$D$16,
                    IFERROR(L949,
                        MAX('1D'!$D$16,
                            POWER((ABS(K949)^2)/('1D'!$I$5*MAX(F949,
                                        0.1)^2),
                                1/3)))),
                MAX('1D'!$D$16,
                    IFERROR(W949,
                        MAX('1D'!$D$16,
                            POWER((ABS(K949)^2)/('1D'!$I$5*MAX(F949,
                                        0.1)^2),
                                1/3))))))),
    MAX('1D'!$D$16,
        POWER((ABS(K949)^2)/('1D'!$I$5*MAX(F949,
                    0.1)^2),
            1/3)))</f>
        <v>2.0411692021517887</v>
      </c>
      <c r="AI949" s="5">
        <f t="shared" ca="1" si="204"/>
        <v>634.13466920215171</v>
      </c>
      <c r="AJ949" s="5">
        <f ca="1">AI949+((ABS(K949)/MAX(((F949)+(G949)*(AH949))*(AH949),
            0.000001))^2)/(2*'1D'!$I$5)</f>
        <v>635.30909253909476</v>
      </c>
      <c r="AM949">
        <v>0</v>
      </c>
      <c r="AN949">
        <v>0</v>
      </c>
      <c r="AO949" s="5">
        <f t="shared" si="205"/>
        <v>0</v>
      </c>
      <c r="AP949" s="5">
        <f t="shared" si="209"/>
        <v>0</v>
      </c>
      <c r="AQ949" s="5">
        <f ca="1">ABS(ABS(K949)/MAX(((F949)+(G949)*(AH949))*(AH949),
        0.000001))/SQRT('1D'!$I$5*MAX((((F949)+(G949)*(AH949))*(AH949))/MAX((F949)+2*(G949)*(AH949),
            0.000001),
        0.000001))</f>
        <v>1.0727235886044055</v>
      </c>
      <c r="AR949" s="5" t="str">
        <f t="shared" ca="1" si="206"/>
        <v>Supercritical</v>
      </c>
      <c r="AS949" s="5">
        <f ca="1">((ABS(K949)*'1D'!$D$6)/(MAX(((F949)+(G949)*(AH949))*(AH949),
            0.000001)*MAX(((((F949)+(G949)*(AH949))*(AH949))/MAX((F949)+2*(AH949)*SQRT(1+(G949)^2),
                    0.000001))^(2/3),
            0.000001)))^2</f>
        <v>4.3358367565141456E-3</v>
      </c>
    </row>
    <row r="950" spans="1:45" x14ac:dyDescent="0.35">
      <c r="A950">
        <v>941</v>
      </c>
      <c r="B950">
        <v>939.99599999999998</v>
      </c>
      <c r="C950">
        <v>616083.82900000003</v>
      </c>
      <c r="D950">
        <v>3097067.003</v>
      </c>
      <c r="E950">
        <v>632.09299999999996</v>
      </c>
      <c r="F950">
        <v>5.2</v>
      </c>
      <c r="G950">
        <v>0</v>
      </c>
      <c r="H950" t="s">
        <v>176</v>
      </c>
      <c r="I950">
        <v>0</v>
      </c>
      <c r="J950" s="5">
        <f t="shared" si="207"/>
        <v>1</v>
      </c>
      <c r="K950" s="5">
        <f t="shared" ca="1" si="208"/>
        <v>50.95</v>
      </c>
      <c r="L950" s="5">
        <f ca="1">IF($A$2=0,
    IFERROR(L949,
        MAX('1D'!$D$16,
            POWER((ABS(K950)^2)/('1D'!$I$5*MAX(F950,
                        0.1)^2),
                1/3))),
    IF(IFERROR(V949,
            0)=0,
        IFERROR(L949,
            MAX('1D'!$D$16,
                POWER((ABS(K950)^2)/('1D'!$I$5*MAX(F950,
                            0.1)^2),
                    1/3))),
        IF(OR(IFERROR(L950,
                    0)=0,
                IFERROR(S949,
                    0)&lt;1,
                IFERROR(S950,
                    0)&lt;1),
            MAX('1D'!$D$16,
                POWER((ABS(K950)^2)/('1D'!$I$5*MAX(F950,
                            0.1)^2),
                    1/3)),
            IF(IFERROR(U950,
                    0)&gt;0,
                MAX('1D'!$D$16,
                    IFERROR(L950,
                        0)+((IFERROR(U950,
                                0))*'1D'!$D$18*IF((IFERROR(S950,
                                    0))&lt;1,
                            1,
                            -1))),
                IF(IFERROR(U950,
                        0)&lt;0,
                    IF(ABS((MAX('1D'!$D$16,
                                    POWER((ABS(K950)^2)/('1D'!$I$5*MAX(F950,
                                                0.1)^2),
                                        1/3)))-IFERROR(L950,
                                0))&gt;'1D'!$D$19,
                        MAX('1D'!$D$16,
                            IF((MAX('1D'!$D$16,
                                        POWER((ABS(K950)^2)/('1D'!$I$5*MAX(F950,
                                                    0.1)^2),
                                            1/3)))&gt;IFERROR(L950,
                                    0),
                                MIN((MAX('1D'!$D$16,
                                            POWER((ABS(K950)^2)/('1D'!$I$5*MAX(F950,
                                                        0.1)^2),
                                                1/3))),
                                    IFERROR(L950,
                                        0)+(MIN(ABS(IFERROR(U950,
                                                    0))*'1D'!$D$18,
                                            ABS((MAX('1D'!$D$16,
                                                        POWER((ABS(K950)^2)/('1D'!$I$5*MAX(F950,
                                                                    0.1)^2),
                                                            1/3)))-IFERROR(L950,
                                                    0))))),
                                MAX((MAX('1D'!$D$16,
                                            POWER((ABS(K950)^2)/('1D'!$I$5*MAX(F950,
                                                        0.1)^2),
                                                1/3))),
                                    IFERROR(L950,
                                        0)-(MIN(ABS(IFERROR(U950,
                                                    0))*'1D'!$D$18,
                                            ABS((MAX('1D'!$D$16,
                                                        POWER((ABS(K950)^2)/('1D'!$I$5*MAX(F950,
                                                                    0.1)^2),
                                                            1/3)))-IFERROR(L950,
                                                    0))))))),
                        MAX('1D'!$D$16,
                            POWER((ABS(K950)^2)/('1D'!$I$5*MAX(F950,
                                        0.1)^2),
                                1/3))),
                    MAX('1D'!$D$16,
                        IFERROR(L950,
                            0)))))))</f>
        <v>2.0411692021517887</v>
      </c>
      <c r="M950" s="5">
        <f t="shared" ca="1" si="196"/>
        <v>10.614079851189301</v>
      </c>
      <c r="N950" s="5">
        <f t="shared" ca="1" si="197"/>
        <v>1.1434704692804873</v>
      </c>
      <c r="O950" s="5">
        <f t="shared" ca="1" si="198"/>
        <v>4.8002276894771132</v>
      </c>
      <c r="P950" s="5">
        <f t="shared" ca="1" si="199"/>
        <v>634.13416920215172</v>
      </c>
      <c r="Q950" s="5">
        <f ca="1">P950+((ABS(K950)/MAX(((F950)+(G950)*(L950))*(L950),
            0.000001))^2)/(2*'1D'!$I$5)</f>
        <v>635.30859253909478</v>
      </c>
      <c r="R950" s="5">
        <f ca="1">((ABS(K950)*'1D'!$D$6)/(MAX(((F950)+(G950)*(L950))*(L950),
            0.000001)*MAX(((((F950)+(G950)*(L950))*(L950))/MAX((F950)+2*(L950)*SQRT(1+(G950)^2),
                    0.000001))^(2/3),
            0.000001)))^2</f>
        <v>4.3358367565141456E-3</v>
      </c>
      <c r="S950" s="5">
        <f ca="1">ABS(ABS(K950)/MAX(((F950)+(G950)*(L950))*(L950),
        0.000001))/SQRT('1D'!$I$5*MAX((((F950)+(G950)*(L950))*(L950))/MAX((F950)+2*(G950)*(L950),
            0.000001),
        0.000001))</f>
        <v>1.0727235886044055</v>
      </c>
      <c r="T950" s="5">
        <f ca="1">((F950)*(L950)^2)/2+(G950)*(L950)^3/3+(ABS(K950)^2)/('1D'!$I$5*MAX(((F950)+(G950)*(L950))*(L950),
        0.000001))</f>
        <v>35.763412605541333</v>
      </c>
      <c r="U950" s="5">
        <f ca="1">IF($A$2=0,
    0,
    IFERROR(Q949-(((R949+R950)/2)*J950)-(IF(O949&gt;O950,
                '1D'!$D$8*((O949^2-O950^2)/(2*'1D'!$I$5)),
                '1D'!$D$9*((O950^2-O949^2)/(2*'1D'!$I$5)))+('1D'!$D$10*(ABS(I950)/90)*(MAX(O949^2,
                        O950^2)/(2*'1D'!$I$5))))-Q950,
        0))</f>
        <v>-3.8358367564796936E-3</v>
      </c>
      <c r="V950" s="5">
        <f ca="1">IF($A$2=0,
    1,
    IF(IFERROR(V949,
            0)=0,
        0,
        IFERROR(IF(ROUND(S950,
                    3)=1,
                1,
                IF(AND(ABS(U950)&lt;'1D'!$D$19,
                        S950&gt;1),
                    1,
                    0)),
            0)))</f>
        <v>0</v>
      </c>
      <c r="W950" s="5">
        <f ca="1">IF($A$2=0,
    MAX(MAX('1D'!$D$16,
            MAX('1D'!$D$16,
                POWER((ABS(K950)^2)/('1D'!$I$5*MAX(F950,
                            0.1)^2),
                    1/3))),
        IFERROR(W1396,
            MAX(MAX('1D'!$D$16,
                    MAX('1D'!$D$16,
                        POWER((ABS(K950)^2)/('1D'!$I$5*MAX(F950,
                                    0.1)^2),
                            1/3))),
                ($L$2)-E1396))),
    IF(IFERROR(AG951,
            0)=0,
        MAX(MAX('1D'!$D$16,
                MAX('1D'!$D$16,
                    POWER((ABS(K950)^2)/('1D'!$I$5*MAX(F950,
                                0.1)^2),
                        1/3))),
            IFERROR(W1396,
                MAX(MAX('1D'!$D$16,
                        MAX('1D'!$D$16,
                            POWER((ABS(K950)^2)/('1D'!$I$5*MAX(F950,
                                        0.1)^2),
                                1/3))),
                    ($L$2)-E1396))),
        IF(IFERROR(W950,
                0)=0,
            MAX(MAX('1D'!$D$16,
                    MAX('1D'!$D$16,
                        POWER((ABS(K950)^2)/('1D'!$I$5*MAX(F950,
                                    0.1)^2),
                            1/3))),
                IFERROR(W1396,
                    MAX(MAX('1D'!$D$16,
                            MAX('1D'!$D$16,
                                POWER((ABS(K950)^2)/('1D'!$I$5*MAX(F950,
                                            0.1)^2),
                                    1/3))),
                        ($L$2)-E1396))),
            IF(OR(IFERROR(AD950,
                        0)&gt;=1,
                    IFERROR(AD951,
                        0)&gt;=1),
                MAX('1D'!$D$16,
                    MAX('1D'!$D$16,
                        POWER((ABS(K950)^2)/('1D'!$I$5*MAX(F950,
                                    0.1)^2),
                            1/3))),
                IF(ABS(IFERROR(AF950,
                            0))&lt;'1D'!$D$19,
                    MAX(MAX('1D'!$D$16,
                            MAX('1D'!$D$16,
                                POWER((ABS(K950)^2)/('1D'!$I$5*MAX(F950,
                                            0.1)^2),
                                    1/3))),
                        IFERROR(W950,
                            0)),
                    MAX(MAX('1D'!$D$16,
                            MAX('1D'!$D$16,
                                POWER((ABS(K950)^2)/('1D'!$I$5*MAX(F950,
                                            0.1)^2),
                                    1/3))),
                        (IFERROR(W950,
                                0))+((IFERROR(AF950,
                                    0))*'1D'!$D$18)))))))</f>
        <v>2.1389677043987478</v>
      </c>
      <c r="X950" s="5">
        <f t="shared" ca="1" si="200"/>
        <v>11.122632062873489</v>
      </c>
      <c r="Y950" s="5">
        <f t="shared" ca="1" si="201"/>
        <v>1.1735290000551568</v>
      </c>
      <c r="Z950" s="5">
        <f t="shared" ca="1" si="202"/>
        <v>4.5807502857230418</v>
      </c>
      <c r="AA950" s="5">
        <f t="shared" ca="1" si="203"/>
        <v>634.2319677043987</v>
      </c>
      <c r="AB950" s="5">
        <f ca="1">AA950+((ABS(K950)/MAX(((F950)+(G950)*(W950))*(W950),
            0.000001))^2)/(2*'1D'!$I$5)</f>
        <v>635.30145155659807</v>
      </c>
      <c r="AC950" s="5">
        <f ca="1">((ABS(K950)*'1D'!$D$6)/(MAX(((F950)+(G950)*(W950))*(W950),
            0.000001)*MAX(((((F950)+(G950)*(W950))*(W950))/MAX((F950)+2*(W950)*SQRT(1+(G950)^2),
                    0.000001))^(2/3),
            0.000001)))^2</f>
        <v>3.8141460404132466E-3</v>
      </c>
      <c r="AD950" s="5">
        <f ca="1">ABS(ABS(K950)/MAX(((F950)+(G950)*(W950))*(W950),
        0.000001))/SQRT('1D'!$I$5*MAX((((F950)+(G950)*(W950))*(W950))/MAX((F950)+2*(G950)*(W950),
            0.000001),
        0.000001))</f>
        <v>1.0000000000000004</v>
      </c>
      <c r="AE950" s="5">
        <f ca="1">((F950)*(W950)^2)/2+(G950)*(W950)^3/3+(ABS(K950)^2)/('1D'!$I$5*MAX(((F950)+(G950)*(W950))*(W950),
        0.000001))</f>
        <v>35.686426155594638</v>
      </c>
      <c r="AF950" s="5">
        <f ca="1">IF($A$2=0,
    0,
    IFERROR(AB951+(((AC950+AC951)/2)*J951)+(IF(Z950&gt;Z951,
                '1D'!$D$8*((Z950^2-Z951^2)/(2*'1D'!$I$5)),
                '1D'!$D$9*((Z951^2-Z950^2)/(2*'1D'!$I$5)))+('1D'!$D$10*(ABS(I951)/90)*(MAX(Z950^2,
                        Z951^2)/(2*'1D'!$I$5))))-AB950,
        0))</f>
        <v>3.4157470064428708E-3</v>
      </c>
      <c r="AG950" s="5">
        <f ca="1">IF($A$2=0,
    1,
    IF(IFERROR(AG951,
            0)=0,
        0,
        IFERROR(IF(OR(ROUND(AD950,
                        3)&gt;=1,
                    AND(ABS(AF950)&lt;'1D'!$D$19,
                        AD950&lt;1)),
                1,
                0),
            0)))</f>
        <v>1</v>
      </c>
      <c r="AH950" s="5">
        <f ca="1">IFERROR(IF('1D'!V32="Supercritical",
        MAX('1D'!$D$16,
            IFERROR(L950,
                MAX('1D'!$D$16,
                    POWER((ABS(K950)^2)/('1D'!$I$5*MAX(F950,
                                0.1)^2),
                        1/3)))),
        IF('1D'!V32="Subcritical",
            MAX('1D'!$D$16,
                IFERROR(W950,
                    MAX('1D'!$D$16,
                        POWER((ABS(K950)^2)/('1D'!$I$5*MAX(F950,
                                    0.1)^2),
                            1/3)))),
            IF(IFERROR(T950,
                    -1E+99)&gt;=IFERROR(AE950,
                    -1E+99),
                MAX('1D'!$D$16,
                    IFERROR(L950,
                        MAX('1D'!$D$16,
                            POWER((ABS(K950)^2)/('1D'!$I$5*MAX(F950,
                                        0.1)^2),
                                1/3)))),
                MAX('1D'!$D$16,
                    IFERROR(W950,
                        MAX('1D'!$D$16,
                            POWER((ABS(K950)^2)/('1D'!$I$5*MAX(F950,
                                        0.1)^2),
                                1/3))))))),
    MAX('1D'!$D$16,
        POWER((ABS(K950)^2)/('1D'!$I$5*MAX(F950,
                    0.1)^2),
            1/3)))</f>
        <v>2.0411692021517887</v>
      </c>
      <c r="AI950" s="5">
        <f t="shared" ca="1" si="204"/>
        <v>634.13416920215172</v>
      </c>
      <c r="AJ950" s="5">
        <f ca="1">AI950+((ABS(K950)/MAX(((F950)+(G950)*(AH950))*(AH950),
            0.000001))^2)/(2*'1D'!$I$5)</f>
        <v>635.30859253909478</v>
      </c>
      <c r="AM950">
        <v>0</v>
      </c>
      <c r="AN950">
        <v>0</v>
      </c>
      <c r="AO950" s="5">
        <f t="shared" si="205"/>
        <v>0</v>
      </c>
      <c r="AP950" s="5">
        <f t="shared" si="209"/>
        <v>0</v>
      </c>
      <c r="AQ950" s="5">
        <f ca="1">ABS(ABS(K950)/MAX(((F950)+(G950)*(AH950))*(AH950),
        0.000001))/SQRT('1D'!$I$5*MAX((((F950)+(G950)*(AH950))*(AH950))/MAX((F950)+2*(G950)*(AH950),
            0.000001),
        0.000001))</f>
        <v>1.0727235886044055</v>
      </c>
      <c r="AR950" s="5" t="str">
        <f t="shared" ca="1" si="206"/>
        <v>Supercritical</v>
      </c>
      <c r="AS950" s="5">
        <f ca="1">((ABS(K950)*'1D'!$D$6)/(MAX(((F950)+(G950)*(AH950))*(AH950),
            0.000001)*MAX(((((F950)+(G950)*(AH950))*(AH950))/MAX((F950)+2*(AH950)*SQRT(1+(G950)^2),
                    0.000001))^(2/3),
            0.000001)))^2</f>
        <v>4.3358367565141456E-3</v>
      </c>
    </row>
    <row r="951" spans="1:45" x14ac:dyDescent="0.35">
      <c r="A951">
        <v>942</v>
      </c>
      <c r="B951">
        <v>940.99599999999998</v>
      </c>
      <c r="C951">
        <v>616083.78700000001</v>
      </c>
      <c r="D951">
        <v>3097066.0040000002</v>
      </c>
      <c r="E951">
        <v>632.09249999999997</v>
      </c>
      <c r="F951">
        <v>5.2</v>
      </c>
      <c r="G951">
        <v>0</v>
      </c>
      <c r="H951" t="s">
        <v>176</v>
      </c>
      <c r="I951">
        <v>5.7000000000000002E-2</v>
      </c>
      <c r="J951" s="5">
        <f t="shared" si="207"/>
        <v>1</v>
      </c>
      <c r="K951" s="5">
        <f t="shared" ca="1" si="208"/>
        <v>50.95</v>
      </c>
      <c r="L951" s="5">
        <f ca="1">IF($A$2=0,
    IFERROR(L950,
        MAX('1D'!$D$16,
            POWER((ABS(K951)^2)/('1D'!$I$5*MAX(F951,
                        0.1)^2),
                1/3))),
    IF(IFERROR(V950,
            0)=0,
        IFERROR(L950,
            MAX('1D'!$D$16,
                POWER((ABS(K951)^2)/('1D'!$I$5*MAX(F951,
                            0.1)^2),
                    1/3))),
        IF(OR(IFERROR(L951,
                    0)=0,
                IFERROR(S950,
                    0)&lt;1,
                IFERROR(S951,
                    0)&lt;1),
            MAX('1D'!$D$16,
                POWER((ABS(K951)^2)/('1D'!$I$5*MAX(F951,
                            0.1)^2),
                    1/3)),
            IF(IFERROR(U951,
                    0)&gt;0,
                MAX('1D'!$D$16,
                    IFERROR(L951,
                        0)+((IFERROR(U951,
                                0))*'1D'!$D$18*IF((IFERROR(S951,
                                    0))&lt;1,
                            1,
                            -1))),
                IF(IFERROR(U951,
                        0)&lt;0,
                    IF(ABS((MAX('1D'!$D$16,
                                    POWER((ABS(K951)^2)/('1D'!$I$5*MAX(F951,
                                                0.1)^2),
                                        1/3)))-IFERROR(L951,
                                0))&gt;'1D'!$D$19,
                        MAX('1D'!$D$16,
                            IF((MAX('1D'!$D$16,
                                        POWER((ABS(K951)^2)/('1D'!$I$5*MAX(F951,
                                                    0.1)^2),
                                            1/3)))&gt;IFERROR(L951,
                                    0),
                                MIN((MAX('1D'!$D$16,
                                            POWER((ABS(K951)^2)/('1D'!$I$5*MAX(F951,
                                                        0.1)^2),
                                                1/3))),
                                    IFERROR(L951,
                                        0)+(MIN(ABS(IFERROR(U951,
                                                    0))*'1D'!$D$18,
                                            ABS((MAX('1D'!$D$16,
                                                        POWER((ABS(K951)^2)/('1D'!$I$5*MAX(F951,
                                                                    0.1)^2),
                                                            1/3)))-IFERROR(L951,
                                                    0))))),
                                MAX((MAX('1D'!$D$16,
                                            POWER((ABS(K951)^2)/('1D'!$I$5*MAX(F951,
                                                        0.1)^2),
                                                1/3))),
                                    IFERROR(L951,
                                        0)-(MIN(ABS(IFERROR(U951,
                                                    0))*'1D'!$D$18,
                                            ABS((MAX('1D'!$D$16,
                                                        POWER((ABS(K951)^2)/('1D'!$I$5*MAX(F951,
                                                                    0.1)^2),
                                                            1/3)))-IFERROR(L951,
                                                    0))))))),
                        MAX('1D'!$D$16,
                            POWER((ABS(K951)^2)/('1D'!$I$5*MAX(F951,
                                        0.1)^2),
                                1/3))),
                    MAX('1D'!$D$16,
                        IFERROR(L951,
                            0)))))))</f>
        <v>2.0411692021517887</v>
      </c>
      <c r="M951" s="5">
        <f t="shared" ca="1" si="196"/>
        <v>10.614079851189301</v>
      </c>
      <c r="N951" s="5">
        <f t="shared" ca="1" si="197"/>
        <v>1.1434704692804873</v>
      </c>
      <c r="O951" s="5">
        <f t="shared" ca="1" si="198"/>
        <v>4.8002276894771132</v>
      </c>
      <c r="P951" s="5">
        <f t="shared" ca="1" si="199"/>
        <v>634.13366920215174</v>
      </c>
      <c r="Q951" s="5">
        <f ca="1">P951+((ABS(K951)/MAX(((F951)+(G951)*(L951))*(L951),
            0.000001))^2)/(2*'1D'!$I$5)</f>
        <v>635.30809253909479</v>
      </c>
      <c r="R951" s="5">
        <f ca="1">((ABS(K951)*'1D'!$D$6)/(MAX(((F951)+(G951)*(L951))*(L951),
            0.000001)*MAX(((((F951)+(G951)*(L951))*(L951))/MAX((F951)+2*(L951)*SQRT(1+(G951)^2),
                    0.000001))^(2/3),
            0.000001)))^2</f>
        <v>4.3358367565141456E-3</v>
      </c>
      <c r="S951" s="5">
        <f ca="1">ABS(ABS(K951)/MAX(((F951)+(G951)*(L951))*(L951),
        0.000001))/SQRT('1D'!$I$5*MAX((((F951)+(G951)*(L951))*(L951))/MAX((F951)+2*(G951)*(L951),
            0.000001),
        0.000001))</f>
        <v>1.0727235886044055</v>
      </c>
      <c r="T951" s="5">
        <f ca="1">((F951)*(L951)^2)/2+(G951)*(L951)^3/3+(ABS(K951)^2)/('1D'!$I$5*MAX(((F951)+(G951)*(L951))*(L951),
        0.000001))</f>
        <v>35.763412605541333</v>
      </c>
      <c r="U951" s="5">
        <f ca="1">IF($A$2=0,
    0,
    IFERROR(Q950-(((R950+R951)/2)*J951)-(IF(O950&gt;O951,
                '1D'!$D$8*((O950^2-O951^2)/(2*'1D'!$I$5)),
                '1D'!$D$9*((O951^2-O950^2)/(2*'1D'!$I$5)))+('1D'!$D$10*(ABS(I951)/90)*(MAX(O950^2,
                        O951^2)/(2*'1D'!$I$5))))-Q951,
        0))</f>
        <v>-3.9474069734524164E-3</v>
      </c>
      <c r="V951" s="5">
        <f ca="1">IF($A$2=0,
    1,
    IF(IFERROR(V950,
            0)=0,
        0,
        IFERROR(IF(ROUND(S951,
                    3)=1,
                1,
                IF(AND(ABS(U951)&lt;'1D'!$D$19,
                        S951&gt;1),
                    1,
                    0)),
            0)))</f>
        <v>0</v>
      </c>
      <c r="W951" s="5">
        <f ca="1">IF($A$2=0,
    MAX(MAX('1D'!$D$16,
            MAX('1D'!$D$16,
                POWER((ABS(K951)^2)/('1D'!$I$5*MAX(F951,
                            0.1)^2),
                    1/3))),
        IFERROR(W1396,
            MAX(MAX('1D'!$D$16,
                    MAX('1D'!$D$16,
                        POWER((ABS(K951)^2)/('1D'!$I$5*MAX(F951,
                                    0.1)^2),
                            1/3))),
                ($L$2)-E1396))),
    IF(IFERROR(AG952,
            0)=0,
        MAX(MAX('1D'!$D$16,
                MAX('1D'!$D$16,
                    POWER((ABS(K951)^2)/('1D'!$I$5*MAX(F951,
                                0.1)^2),
                        1/3))),
            IFERROR(W1396,
                MAX(MAX('1D'!$D$16,
                        MAX('1D'!$D$16,
                            POWER((ABS(K951)^2)/('1D'!$I$5*MAX(F951,
                                        0.1)^2),
                                1/3))),
                    ($L$2)-E1396))),
        IF(IFERROR(W951,
                0)=0,
            MAX(MAX('1D'!$D$16,
                    MAX('1D'!$D$16,
                        POWER((ABS(K951)^2)/('1D'!$I$5*MAX(F951,
                                    0.1)^2),
                            1/3))),
                IFERROR(W1396,
                    MAX(MAX('1D'!$D$16,
                            MAX('1D'!$D$16,
                                POWER((ABS(K951)^2)/('1D'!$I$5*MAX(F951,
                                            0.1)^2),
                                    1/3))),
                        ($L$2)-E1396))),
            IF(OR(IFERROR(AD951,
                        0)&gt;=1,
                    IFERROR(AD952,
                        0)&gt;=1),
                MAX('1D'!$D$16,
                    MAX('1D'!$D$16,
                        POWER((ABS(K951)^2)/('1D'!$I$5*MAX(F951,
                                    0.1)^2),
                            1/3))),
                IF(ABS(IFERROR(AF951,
                            0))&lt;'1D'!$D$19,
                    MAX(MAX('1D'!$D$16,
                            MAX('1D'!$D$16,
                                POWER((ABS(K951)^2)/('1D'!$I$5*MAX(F951,
                                            0.1)^2),
                                    1/3))),
                        IFERROR(W951,
                            0)),
                    MAX(MAX('1D'!$D$16,
                            MAX('1D'!$D$16,
                                POWER((ABS(K951)^2)/('1D'!$I$5*MAX(F951,
                                            0.1)^2),
                                    1/3))),
                        (IFERROR(W951,
                                0))+((IFERROR(AF951,
                                    0))*'1D'!$D$18)))))))</f>
        <v>2.1389677043987478</v>
      </c>
      <c r="X951" s="5">
        <f t="shared" ca="1" si="200"/>
        <v>11.122632062873489</v>
      </c>
      <c r="Y951" s="5">
        <f t="shared" ca="1" si="201"/>
        <v>1.1735290000551568</v>
      </c>
      <c r="Z951" s="5">
        <f t="shared" ca="1" si="202"/>
        <v>4.5807502857230418</v>
      </c>
      <c r="AA951" s="5">
        <f t="shared" ca="1" si="203"/>
        <v>634.23146770439871</v>
      </c>
      <c r="AB951" s="5">
        <f ca="1">AA951+((ABS(K951)/MAX(((F951)+(G951)*(W951))*(W951),
            0.000001))^2)/(2*'1D'!$I$5)</f>
        <v>635.30095155659808</v>
      </c>
      <c r="AC951" s="5">
        <f ca="1">((ABS(K951)*'1D'!$D$6)/(MAX(((F951)+(G951)*(W951))*(W951),
            0.000001)*MAX(((((F951)+(G951)*(W951))*(W951))/MAX((F951)+2*(W951)*SQRT(1+(G951)^2),
                    0.000001))^(2/3),
            0.000001)))^2</f>
        <v>3.8141460404132466E-3</v>
      </c>
      <c r="AD951" s="5">
        <f ca="1">ABS(ABS(K951)/MAX(((F951)+(G951)*(W951))*(W951),
        0.000001))/SQRT('1D'!$I$5*MAX((((F951)+(G951)*(W951))*(W951))/MAX((F951)+2*(G951)*(W951),
            0.000001),
        0.000001))</f>
        <v>1.0000000000000004</v>
      </c>
      <c r="AE951" s="5">
        <f ca="1">((F951)*(W951)^2)/2+(G951)*(W951)^3/3+(ABS(K951)^2)/('1D'!$I$5*MAX(((F951)+(G951)*(W951))*(W951),
        0.000001))</f>
        <v>35.686426155594638</v>
      </c>
      <c r="AF951" s="5">
        <f ca="1">IF($A$2=0,
    0,
    IFERROR(AB952+(((AC951+AC952)/2)*J952)+(IF(Z951&gt;Z952,
                '1D'!$D$8*((Z951^2-Z952^2)/(2*'1D'!$I$5)),
                '1D'!$D$9*((Z952^2-Z951^2)/(2*'1D'!$I$5)))+('1D'!$D$10*(ABS(I952)/90)*(MAX(Z951^2,
                        Z952^2)/(2*'1D'!$I$5))))-AB951,
        0))</f>
        <v>3.4157470064428708E-3</v>
      </c>
      <c r="AG951" s="5">
        <f ca="1">IF($A$2=0,
    1,
    IF(IFERROR(AG952,
            0)=0,
        0,
        IFERROR(IF(OR(ROUND(AD951,
                        3)&gt;=1,
                    AND(ABS(AF951)&lt;'1D'!$D$19,
                        AD951&lt;1)),
                1,
                0),
            0)))</f>
        <v>1</v>
      </c>
      <c r="AH951" s="5">
        <f ca="1">IFERROR(IF('1D'!V32="Supercritical",
        MAX('1D'!$D$16,
            IFERROR(L951,
                MAX('1D'!$D$16,
                    POWER((ABS(K951)^2)/('1D'!$I$5*MAX(F951,
                                0.1)^2),
                        1/3)))),
        IF('1D'!V32="Subcritical",
            MAX('1D'!$D$16,
                IFERROR(W951,
                    MAX('1D'!$D$16,
                        POWER((ABS(K951)^2)/('1D'!$I$5*MAX(F951,
                                    0.1)^2),
                            1/3)))),
            IF(IFERROR(T951,
                    -1E+99)&gt;=IFERROR(AE951,
                    -1E+99),
                MAX('1D'!$D$16,
                    IFERROR(L951,
                        MAX('1D'!$D$16,
                            POWER((ABS(K951)^2)/('1D'!$I$5*MAX(F951,
                                        0.1)^2),
                                1/3)))),
                MAX('1D'!$D$16,
                    IFERROR(W951,
                        MAX('1D'!$D$16,
                            POWER((ABS(K951)^2)/('1D'!$I$5*MAX(F951,
                                        0.1)^2),
                                1/3))))))),
    MAX('1D'!$D$16,
        POWER((ABS(K951)^2)/('1D'!$I$5*MAX(F951,
                    0.1)^2),
            1/3)))</f>
        <v>2.0411692021517887</v>
      </c>
      <c r="AI951" s="5">
        <f t="shared" ca="1" si="204"/>
        <v>634.13366920215174</v>
      </c>
      <c r="AJ951" s="5">
        <f ca="1">AI951+((ABS(K951)/MAX(((F951)+(G951)*(AH951))*(AH951),
            0.000001))^2)/(2*'1D'!$I$5)</f>
        <v>635.30809253909479</v>
      </c>
      <c r="AM951">
        <v>0</v>
      </c>
      <c r="AN951">
        <v>0</v>
      </c>
      <c r="AO951" s="5">
        <f t="shared" si="205"/>
        <v>0</v>
      </c>
      <c r="AP951" s="5">
        <f t="shared" si="209"/>
        <v>0</v>
      </c>
      <c r="AQ951" s="5">
        <f ca="1">ABS(ABS(K951)/MAX(((F951)+(G951)*(AH951))*(AH951),
        0.000001))/SQRT('1D'!$I$5*MAX((((F951)+(G951)*(AH951))*(AH951))/MAX((F951)+2*(G951)*(AH951),
            0.000001),
        0.000001))</f>
        <v>1.0727235886044055</v>
      </c>
      <c r="AR951" s="5" t="str">
        <f t="shared" ca="1" si="206"/>
        <v>Supercritical</v>
      </c>
      <c r="AS951" s="5">
        <f ca="1">((ABS(K951)*'1D'!$D$6)/(MAX(((F951)+(G951)*(AH951))*(AH951),
            0.000001)*MAX(((((F951)+(G951)*(AH951))*(AH951))/MAX((F951)+2*(AH951)*SQRT(1+(G951)^2),
                    0.000001))^(2/3),
            0.000001)))^2</f>
        <v>4.3358367565141456E-3</v>
      </c>
    </row>
    <row r="952" spans="1:45" x14ac:dyDescent="0.35">
      <c r="A952">
        <v>943</v>
      </c>
      <c r="B952">
        <v>941.99599999999998</v>
      </c>
      <c r="C952">
        <v>616083.74399999995</v>
      </c>
      <c r="D952">
        <v>3097065.0049999999</v>
      </c>
      <c r="E952">
        <v>632.09199999999998</v>
      </c>
      <c r="F952">
        <v>5.2</v>
      </c>
      <c r="G952">
        <v>0</v>
      </c>
      <c r="H952" t="s">
        <v>176</v>
      </c>
      <c r="I952">
        <v>5.7000000000000002E-2</v>
      </c>
      <c r="J952" s="5">
        <f t="shared" si="207"/>
        <v>1</v>
      </c>
      <c r="K952" s="5">
        <f t="shared" ca="1" si="208"/>
        <v>50.95</v>
      </c>
      <c r="L952" s="5">
        <f ca="1">IF($A$2=0,
    IFERROR(L951,
        MAX('1D'!$D$16,
            POWER((ABS(K952)^2)/('1D'!$I$5*MAX(F952,
                        0.1)^2),
                1/3))),
    IF(IFERROR(V951,
            0)=0,
        IFERROR(L951,
            MAX('1D'!$D$16,
                POWER((ABS(K952)^2)/('1D'!$I$5*MAX(F952,
                            0.1)^2),
                    1/3))),
        IF(OR(IFERROR(L952,
                    0)=0,
                IFERROR(S951,
                    0)&lt;1,
                IFERROR(S952,
                    0)&lt;1),
            MAX('1D'!$D$16,
                POWER((ABS(K952)^2)/('1D'!$I$5*MAX(F952,
                            0.1)^2),
                    1/3)),
            IF(IFERROR(U952,
                    0)&gt;0,
                MAX('1D'!$D$16,
                    IFERROR(L952,
                        0)+((IFERROR(U952,
                                0))*'1D'!$D$18*IF((IFERROR(S952,
                                    0))&lt;1,
                            1,
                            -1))),
                IF(IFERROR(U952,
                        0)&lt;0,
                    IF(ABS((MAX('1D'!$D$16,
                                    POWER((ABS(K952)^2)/('1D'!$I$5*MAX(F952,
                                                0.1)^2),
                                        1/3)))-IFERROR(L952,
                                0))&gt;'1D'!$D$19,
                        MAX('1D'!$D$16,
                            IF((MAX('1D'!$D$16,
                                        POWER((ABS(K952)^2)/('1D'!$I$5*MAX(F952,
                                                    0.1)^2),
                                            1/3)))&gt;IFERROR(L952,
                                    0),
                                MIN((MAX('1D'!$D$16,
                                            POWER((ABS(K952)^2)/('1D'!$I$5*MAX(F952,
                                                        0.1)^2),
                                                1/3))),
                                    IFERROR(L952,
                                        0)+(MIN(ABS(IFERROR(U952,
                                                    0))*'1D'!$D$18,
                                            ABS((MAX('1D'!$D$16,
                                                        POWER((ABS(K952)^2)/('1D'!$I$5*MAX(F952,
                                                                    0.1)^2),
                                                            1/3)))-IFERROR(L952,
                                                    0))))),
                                MAX((MAX('1D'!$D$16,
                                            POWER((ABS(K952)^2)/('1D'!$I$5*MAX(F952,
                                                        0.1)^2),
                                                1/3))),
                                    IFERROR(L952,
                                        0)-(MIN(ABS(IFERROR(U952,
                                                    0))*'1D'!$D$18,
                                            ABS((MAX('1D'!$D$16,
                                                        POWER((ABS(K952)^2)/('1D'!$I$5*MAX(F952,
                                                                    0.1)^2),
                                                            1/3)))-IFERROR(L952,
                                                    0))))))),
                        MAX('1D'!$D$16,
                            POWER((ABS(K952)^2)/('1D'!$I$5*MAX(F952,
                                        0.1)^2),
                                1/3))),
                    MAX('1D'!$D$16,
                        IFERROR(L952,
                            0)))))))</f>
        <v>2.0411692021517887</v>
      </c>
      <c r="M952" s="5">
        <f t="shared" ca="1" si="196"/>
        <v>10.614079851189301</v>
      </c>
      <c r="N952" s="5">
        <f t="shared" ca="1" si="197"/>
        <v>1.1434704692804873</v>
      </c>
      <c r="O952" s="5">
        <f t="shared" ca="1" si="198"/>
        <v>4.8002276894771132</v>
      </c>
      <c r="P952" s="5">
        <f t="shared" ca="1" si="199"/>
        <v>634.13316920215175</v>
      </c>
      <c r="Q952" s="5">
        <f ca="1">P952+((ABS(K952)/MAX(((F952)+(G952)*(L952))*(L952),
            0.000001))^2)/(2*'1D'!$I$5)</f>
        <v>635.3075925390948</v>
      </c>
      <c r="R952" s="5">
        <f ca="1">((ABS(K952)*'1D'!$D$6)/(MAX(((F952)+(G952)*(L952))*(L952),
            0.000001)*MAX(((((F952)+(G952)*(L952))*(L952))/MAX((F952)+2*(L952)*SQRT(1+(G952)^2),
                    0.000001))^(2/3),
            0.000001)))^2</f>
        <v>4.3358367565141456E-3</v>
      </c>
      <c r="S952" s="5">
        <f ca="1">ABS(ABS(K952)/MAX(((F952)+(G952)*(L952))*(L952),
        0.000001))/SQRT('1D'!$I$5*MAX((((F952)+(G952)*(L952))*(L952))/MAX((F952)+2*(G952)*(L952),
            0.000001),
        0.000001))</f>
        <v>1.0727235886044055</v>
      </c>
      <c r="T952" s="5">
        <f ca="1">((F952)*(L952)^2)/2+(G952)*(L952)^3/3+(ABS(K952)^2)/('1D'!$I$5*MAX(((F952)+(G952)*(L952))*(L952),
        0.000001))</f>
        <v>35.763412605541333</v>
      </c>
      <c r="U952" s="5">
        <f ca="1">IF($A$2=0,
    0,
    IFERROR(Q951-(((R951+R952)/2)*J952)-(IF(O951&gt;O952,
                '1D'!$D$8*((O951^2-O952^2)/(2*'1D'!$I$5)),
                '1D'!$D$9*((O952^2-O951^2)/(2*'1D'!$I$5)))+('1D'!$D$10*(ABS(I952)/90)*(MAX(O951^2,
                        O952^2)/(2*'1D'!$I$5))))-Q952,
        0))</f>
        <v>-3.9474069734524164E-3</v>
      </c>
      <c r="V952" s="5">
        <f ca="1">IF($A$2=0,
    1,
    IF(IFERROR(V951,
            0)=0,
        0,
        IFERROR(IF(ROUND(S952,
                    3)=1,
                1,
                IF(AND(ABS(U952)&lt;'1D'!$D$19,
                        S952&gt;1),
                    1,
                    0)),
            0)))</f>
        <v>0</v>
      </c>
      <c r="W952" s="5">
        <f ca="1">IF($A$2=0,
    MAX(MAX('1D'!$D$16,
            MAX('1D'!$D$16,
                POWER((ABS(K952)^2)/('1D'!$I$5*MAX(F952,
                            0.1)^2),
                    1/3))),
        IFERROR(W1396,
            MAX(MAX('1D'!$D$16,
                    MAX('1D'!$D$16,
                        POWER((ABS(K952)^2)/('1D'!$I$5*MAX(F952,
                                    0.1)^2),
                            1/3))),
                ($L$2)-E1396))),
    IF(IFERROR(AG953,
            0)=0,
        MAX(MAX('1D'!$D$16,
                MAX('1D'!$D$16,
                    POWER((ABS(K952)^2)/('1D'!$I$5*MAX(F952,
                                0.1)^2),
                        1/3))),
            IFERROR(W1396,
                MAX(MAX('1D'!$D$16,
                        MAX('1D'!$D$16,
                            POWER((ABS(K952)^2)/('1D'!$I$5*MAX(F952,
                                        0.1)^2),
                                1/3))),
                    ($L$2)-E1396))),
        IF(IFERROR(W952,
                0)=0,
            MAX(MAX('1D'!$D$16,
                    MAX('1D'!$D$16,
                        POWER((ABS(K952)^2)/('1D'!$I$5*MAX(F952,
                                    0.1)^2),
                            1/3))),
                IFERROR(W1396,
                    MAX(MAX('1D'!$D$16,
                            MAX('1D'!$D$16,
                                POWER((ABS(K952)^2)/('1D'!$I$5*MAX(F952,
                                            0.1)^2),
                                    1/3))),
                        ($L$2)-E1396))),
            IF(OR(IFERROR(AD952,
                        0)&gt;=1,
                    IFERROR(AD953,
                        0)&gt;=1),
                MAX('1D'!$D$16,
                    MAX('1D'!$D$16,
                        POWER((ABS(K952)^2)/('1D'!$I$5*MAX(F952,
                                    0.1)^2),
                            1/3))),
                IF(ABS(IFERROR(AF952,
                            0))&lt;'1D'!$D$19,
                    MAX(MAX('1D'!$D$16,
                            MAX('1D'!$D$16,
                                POWER((ABS(K952)^2)/('1D'!$I$5*MAX(F952,
                                            0.1)^2),
                                    1/3))),
                        IFERROR(W952,
                            0)),
                    MAX(MAX('1D'!$D$16,
                            MAX('1D'!$D$16,
                                POWER((ABS(K952)^2)/('1D'!$I$5*MAX(F952,
                                            0.1)^2),
                                    1/3))),
                        (IFERROR(W952,
                                0))+((IFERROR(AF952,
                                    0))*'1D'!$D$18)))))))</f>
        <v>2.1389677043987478</v>
      </c>
      <c r="X952" s="5">
        <f t="shared" ca="1" si="200"/>
        <v>11.122632062873489</v>
      </c>
      <c r="Y952" s="5">
        <f t="shared" ca="1" si="201"/>
        <v>1.1735290000551568</v>
      </c>
      <c r="Z952" s="5">
        <f t="shared" ca="1" si="202"/>
        <v>4.5807502857230418</v>
      </c>
      <c r="AA952" s="5">
        <f t="shared" ca="1" si="203"/>
        <v>634.23096770439872</v>
      </c>
      <c r="AB952" s="5">
        <f ca="1">AA952+((ABS(K952)/MAX(((F952)+(G952)*(W952))*(W952),
            0.000001))^2)/(2*'1D'!$I$5)</f>
        <v>635.30045155659809</v>
      </c>
      <c r="AC952" s="5">
        <f ca="1">((ABS(K952)*'1D'!$D$6)/(MAX(((F952)+(G952)*(W952))*(W952),
            0.000001)*MAX(((((F952)+(G952)*(W952))*(W952))/MAX((F952)+2*(W952)*SQRT(1+(G952)^2),
                    0.000001))^(2/3),
            0.000001)))^2</f>
        <v>3.8141460404132466E-3</v>
      </c>
      <c r="AD952" s="5">
        <f ca="1">ABS(ABS(K952)/MAX(((F952)+(G952)*(W952))*(W952),
        0.000001))/SQRT('1D'!$I$5*MAX((((F952)+(G952)*(W952))*(W952))/MAX((F952)+2*(G952)*(W952),
            0.000001),
        0.000001))</f>
        <v>1.0000000000000004</v>
      </c>
      <c r="AE952" s="5">
        <f ca="1">((F952)*(W952)^2)/2+(G952)*(W952)^3/3+(ABS(K952)^2)/('1D'!$I$5*MAX(((F952)+(G952)*(W952))*(W952),
        0.000001))</f>
        <v>35.686426155594638</v>
      </c>
      <c r="AF952" s="5">
        <f ca="1">IF($A$2=0,
    0,
    IFERROR(AB953+(((AC952+AC953)/2)*J953)+(IF(Z952&gt;Z953,
                '1D'!$D$8*((Z952^2-Z953^2)/(2*'1D'!$I$5)),
                '1D'!$D$9*((Z953^2-Z952^2)/(2*'1D'!$I$5)))+('1D'!$D$10*(ABS(I953)/90)*(MAX(Z952^2,
                        Z953^2)/(2*'1D'!$I$5))))-AB952,
        0))</f>
        <v>3.3103318943403792E-3</v>
      </c>
      <c r="AG952" s="5">
        <f ca="1">IF($A$2=0,
    1,
    IF(IFERROR(AG953,
            0)=0,
        0,
        IFERROR(IF(OR(ROUND(AD952,
                        3)&gt;=1,
                    AND(ABS(AF952)&lt;'1D'!$D$19,
                        AD952&lt;1)),
                1,
                0),
            0)))</f>
        <v>1</v>
      </c>
      <c r="AH952" s="5">
        <f ca="1">IFERROR(IF('1D'!V32="Supercritical",
        MAX('1D'!$D$16,
            IFERROR(L952,
                MAX('1D'!$D$16,
                    POWER((ABS(K952)^2)/('1D'!$I$5*MAX(F952,
                                0.1)^2),
                        1/3)))),
        IF('1D'!V32="Subcritical",
            MAX('1D'!$D$16,
                IFERROR(W952,
                    MAX('1D'!$D$16,
                        POWER((ABS(K952)^2)/('1D'!$I$5*MAX(F952,
                                    0.1)^2),
                            1/3)))),
            IF(IFERROR(T952,
                    -1E+99)&gt;=IFERROR(AE952,
                    -1E+99),
                MAX('1D'!$D$16,
                    IFERROR(L952,
                        MAX('1D'!$D$16,
                            POWER((ABS(K952)^2)/('1D'!$I$5*MAX(F952,
                                        0.1)^2),
                                1/3)))),
                MAX('1D'!$D$16,
                    IFERROR(W952,
                        MAX('1D'!$D$16,
                            POWER((ABS(K952)^2)/('1D'!$I$5*MAX(F952,
                                        0.1)^2),
                                1/3))))))),
    MAX('1D'!$D$16,
        POWER((ABS(K952)^2)/('1D'!$I$5*MAX(F952,
                    0.1)^2),
            1/3)))</f>
        <v>2.0411692021517887</v>
      </c>
      <c r="AI952" s="5">
        <f t="shared" ca="1" si="204"/>
        <v>634.13316920215175</v>
      </c>
      <c r="AJ952" s="5">
        <f ca="1">AI952+((ABS(K952)/MAX(((F952)+(G952)*(AH952))*(AH952),
            0.000001))^2)/(2*'1D'!$I$5)</f>
        <v>635.3075925390948</v>
      </c>
      <c r="AM952">
        <v>0</v>
      </c>
      <c r="AN952">
        <v>0</v>
      </c>
      <c r="AO952" s="5">
        <f t="shared" si="205"/>
        <v>0</v>
      </c>
      <c r="AP952" s="5">
        <f t="shared" si="209"/>
        <v>0</v>
      </c>
      <c r="AQ952" s="5">
        <f ca="1">ABS(ABS(K952)/MAX(((F952)+(G952)*(AH952))*(AH952),
        0.000001))/SQRT('1D'!$I$5*MAX((((F952)+(G952)*(AH952))*(AH952))/MAX((F952)+2*(G952)*(AH952),
            0.000001),
        0.000001))</f>
        <v>1.0727235886044055</v>
      </c>
      <c r="AR952" s="5" t="str">
        <f t="shared" ca="1" si="206"/>
        <v>Supercritical</v>
      </c>
      <c r="AS952" s="5">
        <f ca="1">((ABS(K952)*'1D'!$D$6)/(MAX(((F952)+(G952)*(AH952))*(AH952),
            0.000001)*MAX(((((F952)+(G952)*(AH952))*(AH952))/MAX((F952)+2*(AH952)*SQRT(1+(G952)^2),
                    0.000001))^(2/3),
            0.000001)))^2</f>
        <v>4.3358367565141456E-3</v>
      </c>
    </row>
    <row r="953" spans="1:45" x14ac:dyDescent="0.35">
      <c r="A953">
        <v>944</v>
      </c>
      <c r="B953">
        <v>942.995</v>
      </c>
      <c r="C953">
        <v>616083.70200000005</v>
      </c>
      <c r="D953">
        <v>3097064.0060000001</v>
      </c>
      <c r="E953">
        <v>632.0915</v>
      </c>
      <c r="F953">
        <v>5.2</v>
      </c>
      <c r="G953">
        <v>0</v>
      </c>
      <c r="H953" t="s">
        <v>176</v>
      </c>
      <c r="I953">
        <v>0</v>
      </c>
      <c r="J953" s="5">
        <f t="shared" si="207"/>
        <v>0.99900000000002365</v>
      </c>
      <c r="K953" s="5">
        <f t="shared" ca="1" si="208"/>
        <v>50.95</v>
      </c>
      <c r="L953" s="5">
        <f ca="1">IF($A$2=0,
    IFERROR(L952,
        MAX('1D'!$D$16,
            POWER((ABS(K953)^2)/('1D'!$I$5*MAX(F953,
                        0.1)^2),
                1/3))),
    IF(IFERROR(V952,
            0)=0,
        IFERROR(L952,
            MAX('1D'!$D$16,
                POWER((ABS(K953)^2)/('1D'!$I$5*MAX(F953,
                            0.1)^2),
                    1/3))),
        IF(OR(IFERROR(L953,
                    0)=0,
                IFERROR(S952,
                    0)&lt;1,
                IFERROR(S953,
                    0)&lt;1),
            MAX('1D'!$D$16,
                POWER((ABS(K953)^2)/('1D'!$I$5*MAX(F953,
                            0.1)^2),
                    1/3)),
            IF(IFERROR(U953,
                    0)&gt;0,
                MAX('1D'!$D$16,
                    IFERROR(L953,
                        0)+((IFERROR(U953,
                                0))*'1D'!$D$18*IF((IFERROR(S953,
                                    0))&lt;1,
                            1,
                            -1))),
                IF(IFERROR(U953,
                        0)&lt;0,
                    IF(ABS((MAX('1D'!$D$16,
                                    POWER((ABS(K953)^2)/('1D'!$I$5*MAX(F953,
                                                0.1)^2),
                                        1/3)))-IFERROR(L953,
                                0))&gt;'1D'!$D$19,
                        MAX('1D'!$D$16,
                            IF((MAX('1D'!$D$16,
                                        POWER((ABS(K953)^2)/('1D'!$I$5*MAX(F953,
                                                    0.1)^2),
                                            1/3)))&gt;IFERROR(L953,
                                    0),
                                MIN((MAX('1D'!$D$16,
                                            POWER((ABS(K953)^2)/('1D'!$I$5*MAX(F953,
                                                        0.1)^2),
                                                1/3))),
                                    IFERROR(L953,
                                        0)+(MIN(ABS(IFERROR(U953,
                                                    0))*'1D'!$D$18,
                                            ABS((MAX('1D'!$D$16,
                                                        POWER((ABS(K953)^2)/('1D'!$I$5*MAX(F953,
                                                                    0.1)^2),
                                                            1/3)))-IFERROR(L953,
                                                    0))))),
                                MAX((MAX('1D'!$D$16,
                                            POWER((ABS(K953)^2)/('1D'!$I$5*MAX(F953,
                                                        0.1)^2),
                                                1/3))),
                                    IFERROR(L953,
                                        0)-(MIN(ABS(IFERROR(U953,
                                                    0))*'1D'!$D$18,
                                            ABS((MAX('1D'!$D$16,
                                                        POWER((ABS(K953)^2)/('1D'!$I$5*MAX(F953,
                                                                    0.1)^2),
                                                            1/3)))-IFERROR(L953,
                                                    0))))))),
                        MAX('1D'!$D$16,
                            POWER((ABS(K953)^2)/('1D'!$I$5*MAX(F953,
                                        0.1)^2),
                                1/3))),
                    MAX('1D'!$D$16,
                        IFERROR(L953,
                            0)))))))</f>
        <v>2.0411692021517887</v>
      </c>
      <c r="M953" s="5">
        <f t="shared" ca="1" si="196"/>
        <v>10.614079851189301</v>
      </c>
      <c r="N953" s="5">
        <f t="shared" ca="1" si="197"/>
        <v>1.1434704692804873</v>
      </c>
      <c r="O953" s="5">
        <f t="shared" ca="1" si="198"/>
        <v>4.8002276894771132</v>
      </c>
      <c r="P953" s="5">
        <f t="shared" ca="1" si="199"/>
        <v>634.13266920215176</v>
      </c>
      <c r="Q953" s="5">
        <f ca="1">P953+((ABS(K953)/MAX(((F953)+(G953)*(L953))*(L953),
            0.000001))^2)/(2*'1D'!$I$5)</f>
        <v>635.30709253909481</v>
      </c>
      <c r="R953" s="5">
        <f ca="1">((ABS(K953)*'1D'!$D$6)/(MAX(((F953)+(G953)*(L953))*(L953),
            0.000001)*MAX(((((F953)+(G953)*(L953))*(L953))/MAX((F953)+2*(L953)*SQRT(1+(G953)^2),
                    0.000001))^(2/3),
            0.000001)))^2</f>
        <v>4.3358367565141456E-3</v>
      </c>
      <c r="S953" s="5">
        <f ca="1">ABS(ABS(K953)/MAX(((F953)+(G953)*(L953))*(L953),
        0.000001))/SQRT('1D'!$I$5*MAX((((F953)+(G953)*(L953))*(L953))/MAX((F953)+2*(G953)*(L953),
            0.000001),
        0.000001))</f>
        <v>1.0727235886044055</v>
      </c>
      <c r="T953" s="5">
        <f ca="1">((F953)*(L953)^2)/2+(G953)*(L953)^3/3+(ABS(K953)^2)/('1D'!$I$5*MAX(((F953)+(G953)*(L953))*(L953),
        0.000001))</f>
        <v>35.763412605541333</v>
      </c>
      <c r="U953" s="5">
        <f ca="1">IF($A$2=0,
    0,
    IFERROR(Q952-(((R952+R953)/2)*J953)-(IF(O952&gt;O953,
                '1D'!$D$8*((O952^2-O953^2)/(2*'1D'!$I$5)),
                '1D'!$D$9*((O953^2-O952^2)/(2*'1D'!$I$5)))+('1D'!$D$10*(ABS(I953)/90)*(MAX(O952^2,
                        O953^2)/(2*'1D'!$I$5))))-Q953,
        0))</f>
        <v>-3.8315009197731342E-3</v>
      </c>
      <c r="V953" s="5">
        <f ca="1">IF($A$2=0,
    1,
    IF(IFERROR(V952,
            0)=0,
        0,
        IFERROR(IF(ROUND(S953,
                    3)=1,
                1,
                IF(AND(ABS(U953)&lt;'1D'!$D$19,
                        S953&gt;1),
                    1,
                    0)),
            0)))</f>
        <v>0</v>
      </c>
      <c r="W953" s="5">
        <f ca="1">IF($A$2=0,
    MAX(MAX('1D'!$D$16,
            MAX('1D'!$D$16,
                POWER((ABS(K953)^2)/('1D'!$I$5*MAX(F953,
                            0.1)^2),
                    1/3))),
        IFERROR(W1396,
            MAX(MAX('1D'!$D$16,
                    MAX('1D'!$D$16,
                        POWER((ABS(K953)^2)/('1D'!$I$5*MAX(F953,
                                    0.1)^2),
                            1/3))),
                ($L$2)-E1396))),
    IF(IFERROR(AG954,
            0)=0,
        MAX(MAX('1D'!$D$16,
                MAX('1D'!$D$16,
                    POWER((ABS(K953)^2)/('1D'!$I$5*MAX(F953,
                                0.1)^2),
                        1/3))),
            IFERROR(W1396,
                MAX(MAX('1D'!$D$16,
                        MAX('1D'!$D$16,
                            POWER((ABS(K953)^2)/('1D'!$I$5*MAX(F953,
                                        0.1)^2),
                                1/3))),
                    ($L$2)-E1396))),
        IF(IFERROR(W953,
                0)=0,
            MAX(MAX('1D'!$D$16,
                    MAX('1D'!$D$16,
                        POWER((ABS(K953)^2)/('1D'!$I$5*MAX(F953,
                                    0.1)^2),
                            1/3))),
                IFERROR(W1396,
                    MAX(MAX('1D'!$D$16,
                            MAX('1D'!$D$16,
                                POWER((ABS(K953)^2)/('1D'!$I$5*MAX(F953,
                                            0.1)^2),
                                    1/3))),
                        ($L$2)-E1396))),
            IF(OR(IFERROR(AD953,
                        0)&gt;=1,
                    IFERROR(AD954,
                        0)&gt;=1),
                MAX('1D'!$D$16,
                    MAX('1D'!$D$16,
                        POWER((ABS(K953)^2)/('1D'!$I$5*MAX(F953,
                                    0.1)^2),
                            1/3))),
                IF(ABS(IFERROR(AF953,
                            0))&lt;'1D'!$D$19,
                    MAX(MAX('1D'!$D$16,
                            MAX('1D'!$D$16,
                                POWER((ABS(K953)^2)/('1D'!$I$5*MAX(F953,
                                            0.1)^2),
                                    1/3))),
                        IFERROR(W953,
                            0)),
                    MAX(MAX('1D'!$D$16,
                            MAX('1D'!$D$16,
                                POWER((ABS(K953)^2)/('1D'!$I$5*MAX(F953,
                                            0.1)^2),
                                    1/3))),
                        (IFERROR(W953,
                                0))+((IFERROR(AF953,
                                    0))*'1D'!$D$18)))))))</f>
        <v>2.1389677043987478</v>
      </c>
      <c r="X953" s="5">
        <f t="shared" ca="1" si="200"/>
        <v>11.122632062873489</v>
      </c>
      <c r="Y953" s="5">
        <f t="shared" ca="1" si="201"/>
        <v>1.1735290000551568</v>
      </c>
      <c r="Z953" s="5">
        <f t="shared" ca="1" si="202"/>
        <v>4.5807502857230418</v>
      </c>
      <c r="AA953" s="5">
        <f t="shared" ca="1" si="203"/>
        <v>634.23046770439873</v>
      </c>
      <c r="AB953" s="5">
        <f ca="1">AA953+((ABS(K953)/MAX(((F953)+(G953)*(W953))*(W953),
            0.000001))^2)/(2*'1D'!$I$5)</f>
        <v>635.2999515565981</v>
      </c>
      <c r="AC953" s="5">
        <f ca="1">((ABS(K953)*'1D'!$D$6)/(MAX(((F953)+(G953)*(W953))*(W953),
            0.000001)*MAX(((((F953)+(G953)*(W953))*(W953))/MAX((F953)+2*(W953)*SQRT(1+(G953)^2),
                    0.000001))^(2/3),
            0.000001)))^2</f>
        <v>3.8141460404132466E-3</v>
      </c>
      <c r="AD953" s="5">
        <f ca="1">ABS(ABS(K953)/MAX(((F953)+(G953)*(W953))*(W953),
        0.000001))/SQRT('1D'!$I$5*MAX((((F953)+(G953)*(W953))*(W953))/MAX((F953)+2*(G953)*(W953),
            0.000001),
        0.000001))</f>
        <v>1.0000000000000004</v>
      </c>
      <c r="AE953" s="5">
        <f ca="1">((F953)*(W953)^2)/2+(G953)*(W953)^3/3+(ABS(K953)^2)/('1D'!$I$5*MAX(((F953)+(G953)*(W953))*(W953),
        0.000001))</f>
        <v>35.686426155594638</v>
      </c>
      <c r="AF953" s="5">
        <f ca="1">IF($A$2=0,
    0,
    IFERROR(AB954+(((AC953+AC954)/2)*J954)+(IF(Z953&gt;Z954,
                '1D'!$D$8*((Z953^2-Z954^2)/(2*'1D'!$I$5)),
                '1D'!$D$9*((Z954^2-Z953^2)/(2*'1D'!$I$5)))+('1D'!$D$10*(ABS(I954)/90)*(MAX(Z953^2,
                        Z954^2)/(2*'1D'!$I$5))))-AB953,
        0))</f>
        <v>3.4157470064428708E-3</v>
      </c>
      <c r="AG953" s="5">
        <f ca="1">IF($A$2=0,
    1,
    IF(IFERROR(AG954,
            0)=0,
        0,
        IFERROR(IF(OR(ROUND(AD953,
                        3)&gt;=1,
                    AND(ABS(AF953)&lt;'1D'!$D$19,
                        AD953&lt;1)),
                1,
                0),
            0)))</f>
        <v>1</v>
      </c>
      <c r="AH953" s="5">
        <f ca="1">IFERROR(IF('1D'!V32="Supercritical",
        MAX('1D'!$D$16,
            IFERROR(L953,
                MAX('1D'!$D$16,
                    POWER((ABS(K953)^2)/('1D'!$I$5*MAX(F953,
                                0.1)^2),
                        1/3)))),
        IF('1D'!V32="Subcritical",
            MAX('1D'!$D$16,
                IFERROR(W953,
                    MAX('1D'!$D$16,
                        POWER((ABS(K953)^2)/('1D'!$I$5*MAX(F953,
                                    0.1)^2),
                            1/3)))),
            IF(IFERROR(T953,
                    -1E+99)&gt;=IFERROR(AE953,
                    -1E+99),
                MAX('1D'!$D$16,
                    IFERROR(L953,
                        MAX('1D'!$D$16,
                            POWER((ABS(K953)^2)/('1D'!$I$5*MAX(F953,
                                        0.1)^2),
                                1/3)))),
                MAX('1D'!$D$16,
                    IFERROR(W953,
                        MAX('1D'!$D$16,
                            POWER((ABS(K953)^2)/('1D'!$I$5*MAX(F953,
                                        0.1)^2),
                                1/3))))))),
    MAX('1D'!$D$16,
        POWER((ABS(K953)^2)/('1D'!$I$5*MAX(F953,
                    0.1)^2),
            1/3)))</f>
        <v>2.0411692021517887</v>
      </c>
      <c r="AI953" s="5">
        <f t="shared" ca="1" si="204"/>
        <v>634.13266920215176</v>
      </c>
      <c r="AJ953" s="5">
        <f ca="1">AI953+((ABS(K953)/MAX(((F953)+(G953)*(AH953))*(AH953),
            0.000001))^2)/(2*'1D'!$I$5)</f>
        <v>635.30709253909481</v>
      </c>
      <c r="AM953">
        <v>0</v>
      </c>
      <c r="AN953">
        <v>0</v>
      </c>
      <c r="AO953" s="5">
        <f t="shared" si="205"/>
        <v>0</v>
      </c>
      <c r="AP953" s="5">
        <f t="shared" si="209"/>
        <v>0</v>
      </c>
      <c r="AQ953" s="5">
        <f ca="1">ABS(ABS(K953)/MAX(((F953)+(G953)*(AH953))*(AH953),
        0.000001))/SQRT('1D'!$I$5*MAX((((F953)+(G953)*(AH953))*(AH953))/MAX((F953)+2*(G953)*(AH953),
            0.000001),
        0.000001))</f>
        <v>1.0727235886044055</v>
      </c>
      <c r="AR953" s="5" t="str">
        <f t="shared" ca="1" si="206"/>
        <v>Supercritical</v>
      </c>
      <c r="AS953" s="5">
        <f ca="1">((ABS(K953)*'1D'!$D$6)/(MAX(((F953)+(G953)*(AH953))*(AH953),
            0.000001)*MAX(((((F953)+(G953)*(AH953))*(AH953))/MAX((F953)+2*(AH953)*SQRT(1+(G953)^2),
                    0.000001))^(2/3),
            0.000001)))^2</f>
        <v>4.3358367565141456E-3</v>
      </c>
    </row>
    <row r="954" spans="1:45" x14ac:dyDescent="0.35">
      <c r="A954">
        <v>945</v>
      </c>
      <c r="B954">
        <v>943.995</v>
      </c>
      <c r="C954">
        <v>616083.66</v>
      </c>
      <c r="D954">
        <v>3097063.0070000002</v>
      </c>
      <c r="E954">
        <v>632.09100000000001</v>
      </c>
      <c r="F954">
        <v>5.2</v>
      </c>
      <c r="G954">
        <v>0</v>
      </c>
      <c r="H954" t="s">
        <v>176</v>
      </c>
      <c r="I954">
        <v>5.7000000000000002E-2</v>
      </c>
      <c r="J954" s="5">
        <f t="shared" si="207"/>
        <v>1</v>
      </c>
      <c r="K954" s="5">
        <f t="shared" ca="1" si="208"/>
        <v>50.95</v>
      </c>
      <c r="L954" s="5">
        <f ca="1">IF($A$2=0,
    IFERROR(L953,
        MAX('1D'!$D$16,
            POWER((ABS(K954)^2)/('1D'!$I$5*MAX(F954,
                        0.1)^2),
                1/3))),
    IF(IFERROR(V953,
            0)=0,
        IFERROR(L953,
            MAX('1D'!$D$16,
                POWER((ABS(K954)^2)/('1D'!$I$5*MAX(F954,
                            0.1)^2),
                    1/3))),
        IF(OR(IFERROR(L954,
                    0)=0,
                IFERROR(S953,
                    0)&lt;1,
                IFERROR(S954,
                    0)&lt;1),
            MAX('1D'!$D$16,
                POWER((ABS(K954)^2)/('1D'!$I$5*MAX(F954,
                            0.1)^2),
                    1/3)),
            IF(IFERROR(U954,
                    0)&gt;0,
                MAX('1D'!$D$16,
                    IFERROR(L954,
                        0)+((IFERROR(U954,
                                0))*'1D'!$D$18*IF((IFERROR(S954,
                                    0))&lt;1,
                            1,
                            -1))),
                IF(IFERROR(U954,
                        0)&lt;0,
                    IF(ABS((MAX('1D'!$D$16,
                                    POWER((ABS(K954)^2)/('1D'!$I$5*MAX(F954,
                                                0.1)^2),
                                        1/3)))-IFERROR(L954,
                                0))&gt;'1D'!$D$19,
                        MAX('1D'!$D$16,
                            IF((MAX('1D'!$D$16,
                                        POWER((ABS(K954)^2)/('1D'!$I$5*MAX(F954,
                                                    0.1)^2),
                                            1/3)))&gt;IFERROR(L954,
                                    0),
                                MIN((MAX('1D'!$D$16,
                                            POWER((ABS(K954)^2)/('1D'!$I$5*MAX(F954,
                                                        0.1)^2),
                                                1/3))),
                                    IFERROR(L954,
                                        0)+(MIN(ABS(IFERROR(U954,
                                                    0))*'1D'!$D$18,
                                            ABS((MAX('1D'!$D$16,
                                                        POWER((ABS(K954)^2)/('1D'!$I$5*MAX(F954,
                                                                    0.1)^2),
                                                            1/3)))-IFERROR(L954,
                                                    0))))),
                                MAX((MAX('1D'!$D$16,
                                            POWER((ABS(K954)^2)/('1D'!$I$5*MAX(F954,
                                                        0.1)^2),
                                                1/3))),
                                    IFERROR(L954,
                                        0)-(MIN(ABS(IFERROR(U954,
                                                    0))*'1D'!$D$18,
                                            ABS((MAX('1D'!$D$16,
                                                        POWER((ABS(K954)^2)/('1D'!$I$5*MAX(F954,
                                                                    0.1)^2),
                                                            1/3)))-IFERROR(L954,
                                                    0))))))),
                        MAX('1D'!$D$16,
                            POWER((ABS(K954)^2)/('1D'!$I$5*MAX(F954,
                                        0.1)^2),
                                1/3))),
                    MAX('1D'!$D$16,
                        IFERROR(L954,
                            0)))))))</f>
        <v>2.0411692021517887</v>
      </c>
      <c r="M954" s="5">
        <f t="shared" ca="1" si="196"/>
        <v>10.614079851189301</v>
      </c>
      <c r="N954" s="5">
        <f t="shared" ca="1" si="197"/>
        <v>1.1434704692804873</v>
      </c>
      <c r="O954" s="5">
        <f t="shared" ca="1" si="198"/>
        <v>4.8002276894771132</v>
      </c>
      <c r="P954" s="5">
        <f t="shared" ca="1" si="199"/>
        <v>634.13216920215177</v>
      </c>
      <c r="Q954" s="5">
        <f ca="1">P954+((ABS(K954)/MAX(((F954)+(G954)*(L954))*(L954),
            0.000001))^2)/(2*'1D'!$I$5)</f>
        <v>635.30659253909482</v>
      </c>
      <c r="R954" s="5">
        <f ca="1">((ABS(K954)*'1D'!$D$6)/(MAX(((F954)+(G954)*(L954))*(L954),
            0.000001)*MAX(((((F954)+(G954)*(L954))*(L954))/MAX((F954)+2*(L954)*SQRT(1+(G954)^2),
                    0.000001))^(2/3),
            0.000001)))^2</f>
        <v>4.3358367565141456E-3</v>
      </c>
      <c r="S954" s="5">
        <f ca="1">ABS(ABS(K954)/MAX(((F954)+(G954)*(L954))*(L954),
        0.000001))/SQRT('1D'!$I$5*MAX((((F954)+(G954)*(L954))*(L954))/MAX((F954)+2*(G954)*(L954),
            0.000001),
        0.000001))</f>
        <v>1.0727235886044055</v>
      </c>
      <c r="T954" s="5">
        <f ca="1">((F954)*(L954)^2)/2+(G954)*(L954)^3/3+(ABS(K954)^2)/('1D'!$I$5*MAX(((F954)+(G954)*(L954))*(L954),
        0.000001))</f>
        <v>35.763412605541333</v>
      </c>
      <c r="U954" s="5">
        <f ca="1">IF($A$2=0,
    0,
    IFERROR(Q953-(((R953+R954)/2)*J954)-(IF(O953&gt;O954,
                '1D'!$D$8*((O953^2-O954^2)/(2*'1D'!$I$5)),
                '1D'!$D$9*((O954^2-O953^2)/(2*'1D'!$I$5)))+('1D'!$D$10*(ABS(I954)/90)*(MAX(O953^2,
                        O954^2)/(2*'1D'!$I$5))))-Q954,
        0))</f>
        <v>-3.9474069734524164E-3</v>
      </c>
      <c r="V954" s="5">
        <f ca="1">IF($A$2=0,
    1,
    IF(IFERROR(V953,
            0)=0,
        0,
        IFERROR(IF(ROUND(S954,
                    3)=1,
                1,
                IF(AND(ABS(U954)&lt;'1D'!$D$19,
                        S954&gt;1),
                    1,
                    0)),
            0)))</f>
        <v>0</v>
      </c>
      <c r="W954" s="5">
        <f ca="1">IF($A$2=0,
    MAX(MAX('1D'!$D$16,
            MAX('1D'!$D$16,
                POWER((ABS(K954)^2)/('1D'!$I$5*MAX(F954,
                            0.1)^2),
                    1/3))),
        IFERROR(W1396,
            MAX(MAX('1D'!$D$16,
                    MAX('1D'!$D$16,
                        POWER((ABS(K954)^2)/('1D'!$I$5*MAX(F954,
                                    0.1)^2),
                            1/3))),
                ($L$2)-E1396))),
    IF(IFERROR(AG955,
            0)=0,
        MAX(MAX('1D'!$D$16,
                MAX('1D'!$D$16,
                    POWER((ABS(K954)^2)/('1D'!$I$5*MAX(F954,
                                0.1)^2),
                        1/3))),
            IFERROR(W1396,
                MAX(MAX('1D'!$D$16,
                        MAX('1D'!$D$16,
                            POWER((ABS(K954)^2)/('1D'!$I$5*MAX(F954,
                                        0.1)^2),
                                1/3))),
                    ($L$2)-E1396))),
        IF(IFERROR(W954,
                0)=0,
            MAX(MAX('1D'!$D$16,
                    MAX('1D'!$D$16,
                        POWER((ABS(K954)^2)/('1D'!$I$5*MAX(F954,
                                    0.1)^2),
                            1/3))),
                IFERROR(W1396,
                    MAX(MAX('1D'!$D$16,
                            MAX('1D'!$D$16,
                                POWER((ABS(K954)^2)/('1D'!$I$5*MAX(F954,
                                            0.1)^2),
                                    1/3))),
                        ($L$2)-E1396))),
            IF(OR(IFERROR(AD954,
                        0)&gt;=1,
                    IFERROR(AD955,
                        0)&gt;=1),
                MAX('1D'!$D$16,
                    MAX('1D'!$D$16,
                        POWER((ABS(K954)^2)/('1D'!$I$5*MAX(F954,
                                    0.1)^2),
                            1/3))),
                IF(ABS(IFERROR(AF954,
                            0))&lt;'1D'!$D$19,
                    MAX(MAX('1D'!$D$16,
                            MAX('1D'!$D$16,
                                POWER((ABS(K954)^2)/('1D'!$I$5*MAX(F954,
                                            0.1)^2),
                                    1/3))),
                        IFERROR(W954,
                            0)),
                    MAX(MAX('1D'!$D$16,
                            MAX('1D'!$D$16,
                                POWER((ABS(K954)^2)/('1D'!$I$5*MAX(F954,
                                            0.1)^2),
                                    1/3))),
                        (IFERROR(W954,
                                0))+((IFERROR(AF954,
                                    0))*'1D'!$D$18)))))))</f>
        <v>2.1389677043987478</v>
      </c>
      <c r="X954" s="5">
        <f t="shared" ca="1" si="200"/>
        <v>11.122632062873489</v>
      </c>
      <c r="Y954" s="5">
        <f t="shared" ca="1" si="201"/>
        <v>1.1735290000551568</v>
      </c>
      <c r="Z954" s="5">
        <f t="shared" ca="1" si="202"/>
        <v>4.5807502857230418</v>
      </c>
      <c r="AA954" s="5">
        <f t="shared" ca="1" si="203"/>
        <v>634.22996770439875</v>
      </c>
      <c r="AB954" s="5">
        <f ca="1">AA954+((ABS(K954)/MAX(((F954)+(G954)*(W954))*(W954),
            0.000001))^2)/(2*'1D'!$I$5)</f>
        <v>635.29945155659811</v>
      </c>
      <c r="AC954" s="5">
        <f ca="1">((ABS(K954)*'1D'!$D$6)/(MAX(((F954)+(G954)*(W954))*(W954),
            0.000001)*MAX(((((F954)+(G954)*(W954))*(W954))/MAX((F954)+2*(W954)*SQRT(1+(G954)^2),
                    0.000001))^(2/3),
            0.000001)))^2</f>
        <v>3.8141460404132466E-3</v>
      </c>
      <c r="AD954" s="5">
        <f ca="1">ABS(ABS(K954)/MAX(((F954)+(G954)*(W954))*(W954),
        0.000001))/SQRT('1D'!$I$5*MAX((((F954)+(G954)*(W954))*(W954))/MAX((F954)+2*(G954)*(W954),
            0.000001),
        0.000001))</f>
        <v>1.0000000000000004</v>
      </c>
      <c r="AE954" s="5">
        <f ca="1">((F954)*(W954)^2)/2+(G954)*(W954)^3/3+(ABS(K954)^2)/('1D'!$I$5*MAX(((F954)+(G954)*(W954))*(W954),
        0.000001))</f>
        <v>35.686426155594638</v>
      </c>
      <c r="AF954" s="5">
        <f ca="1">IF($A$2=0,
    0,
    IFERROR(AB955+(((AC954+AC955)/2)*J955)+(IF(Z954&gt;Z955,
                '1D'!$D$8*((Z954^2-Z955^2)/(2*'1D'!$I$5)),
                '1D'!$D$9*((Z955^2-Z954^2)/(2*'1D'!$I$5)))+('1D'!$D$10*(ABS(I955)/90)*(MAX(Z954^2,
                        Z955^2)/(2*'1D'!$I$5))))-AB954,
        0))</f>
        <v>3.4210944256756193E-3</v>
      </c>
      <c r="AG954" s="5">
        <f ca="1">IF($A$2=0,
    1,
    IF(IFERROR(AG955,
            0)=0,
        0,
        IFERROR(IF(OR(ROUND(AD954,
                        3)&gt;=1,
                    AND(ABS(AF954)&lt;'1D'!$D$19,
                        AD954&lt;1)),
                1,
                0),
            0)))</f>
        <v>1</v>
      </c>
      <c r="AH954" s="5">
        <f ca="1">IFERROR(IF('1D'!V32="Supercritical",
        MAX('1D'!$D$16,
            IFERROR(L954,
                MAX('1D'!$D$16,
                    POWER((ABS(K954)^2)/('1D'!$I$5*MAX(F954,
                                0.1)^2),
                        1/3)))),
        IF('1D'!V32="Subcritical",
            MAX('1D'!$D$16,
                IFERROR(W954,
                    MAX('1D'!$D$16,
                        POWER((ABS(K954)^2)/('1D'!$I$5*MAX(F954,
                                    0.1)^2),
                            1/3)))),
            IF(IFERROR(T954,
                    -1E+99)&gt;=IFERROR(AE954,
                    -1E+99),
                MAX('1D'!$D$16,
                    IFERROR(L954,
                        MAX('1D'!$D$16,
                            POWER((ABS(K954)^2)/('1D'!$I$5*MAX(F954,
                                        0.1)^2),
                                1/3)))),
                MAX('1D'!$D$16,
                    IFERROR(W954,
                        MAX('1D'!$D$16,
                            POWER((ABS(K954)^2)/('1D'!$I$5*MAX(F954,
                                        0.1)^2),
                                1/3))))))),
    MAX('1D'!$D$16,
        POWER((ABS(K954)^2)/('1D'!$I$5*MAX(F954,
                    0.1)^2),
            1/3)))</f>
        <v>2.0411692021517887</v>
      </c>
      <c r="AI954" s="5">
        <f t="shared" ca="1" si="204"/>
        <v>634.13216920215177</v>
      </c>
      <c r="AJ954" s="5">
        <f ca="1">AI954+((ABS(K954)/MAX(((F954)+(G954)*(AH954))*(AH954),
            0.000001))^2)/(2*'1D'!$I$5)</f>
        <v>635.30659253909482</v>
      </c>
      <c r="AM954">
        <v>0</v>
      </c>
      <c r="AN954">
        <v>0</v>
      </c>
      <c r="AO954" s="5">
        <f t="shared" si="205"/>
        <v>0</v>
      </c>
      <c r="AP954" s="5">
        <f t="shared" si="209"/>
        <v>0</v>
      </c>
      <c r="AQ954" s="5">
        <f ca="1">ABS(ABS(K954)/MAX(((F954)+(G954)*(AH954))*(AH954),
        0.000001))/SQRT('1D'!$I$5*MAX((((F954)+(G954)*(AH954))*(AH954))/MAX((F954)+2*(G954)*(AH954),
            0.000001),
        0.000001))</f>
        <v>1.0727235886044055</v>
      </c>
      <c r="AR954" s="5" t="str">
        <f t="shared" ca="1" si="206"/>
        <v>Supercritical</v>
      </c>
      <c r="AS954" s="5">
        <f ca="1">((ABS(K954)*'1D'!$D$6)/(MAX(((F954)+(G954)*(AH954))*(AH954),
            0.000001)*MAX(((((F954)+(G954)*(AH954))*(AH954))/MAX((F954)+2*(AH954)*SQRT(1+(G954)^2),
                    0.000001))^(2/3),
            0.000001)))^2</f>
        <v>4.3358367565141456E-3</v>
      </c>
    </row>
    <row r="955" spans="1:45" x14ac:dyDescent="0.35">
      <c r="A955">
        <v>946</v>
      </c>
      <c r="B955">
        <v>944.995</v>
      </c>
      <c r="C955">
        <v>616083.61699999997</v>
      </c>
      <c r="D955">
        <v>3097062.0079999999</v>
      </c>
      <c r="E955">
        <v>632.09050000000002</v>
      </c>
      <c r="F955">
        <v>5.2</v>
      </c>
      <c r="G955">
        <v>0</v>
      </c>
      <c r="H955" t="s">
        <v>176</v>
      </c>
      <c r="I955">
        <v>0.06</v>
      </c>
      <c r="J955" s="5">
        <f t="shared" si="207"/>
        <v>1</v>
      </c>
      <c r="K955" s="5">
        <f t="shared" ca="1" si="208"/>
        <v>50.95</v>
      </c>
      <c r="L955" s="5">
        <f ca="1">IF($A$2=0,
    IFERROR(L954,
        MAX('1D'!$D$16,
            POWER((ABS(K955)^2)/('1D'!$I$5*MAX(F955,
                        0.1)^2),
                1/3))),
    IF(IFERROR(V954,
            0)=0,
        IFERROR(L954,
            MAX('1D'!$D$16,
                POWER((ABS(K955)^2)/('1D'!$I$5*MAX(F955,
                            0.1)^2),
                    1/3))),
        IF(OR(IFERROR(L955,
                    0)=0,
                IFERROR(S954,
                    0)&lt;1,
                IFERROR(S955,
                    0)&lt;1),
            MAX('1D'!$D$16,
                POWER((ABS(K955)^2)/('1D'!$I$5*MAX(F955,
                            0.1)^2),
                    1/3)),
            IF(IFERROR(U955,
                    0)&gt;0,
                MAX('1D'!$D$16,
                    IFERROR(L955,
                        0)+((IFERROR(U955,
                                0))*'1D'!$D$18*IF((IFERROR(S955,
                                    0))&lt;1,
                            1,
                            -1))),
                IF(IFERROR(U955,
                        0)&lt;0,
                    IF(ABS((MAX('1D'!$D$16,
                                    POWER((ABS(K955)^2)/('1D'!$I$5*MAX(F955,
                                                0.1)^2),
                                        1/3)))-IFERROR(L955,
                                0))&gt;'1D'!$D$19,
                        MAX('1D'!$D$16,
                            IF((MAX('1D'!$D$16,
                                        POWER((ABS(K955)^2)/('1D'!$I$5*MAX(F955,
                                                    0.1)^2),
                                            1/3)))&gt;IFERROR(L955,
                                    0),
                                MIN((MAX('1D'!$D$16,
                                            POWER((ABS(K955)^2)/('1D'!$I$5*MAX(F955,
                                                        0.1)^2),
                                                1/3))),
                                    IFERROR(L955,
                                        0)+(MIN(ABS(IFERROR(U955,
                                                    0))*'1D'!$D$18,
                                            ABS((MAX('1D'!$D$16,
                                                        POWER((ABS(K955)^2)/('1D'!$I$5*MAX(F955,
                                                                    0.1)^2),
                                                            1/3)))-IFERROR(L955,
                                                    0))))),
                                MAX((MAX('1D'!$D$16,
                                            POWER((ABS(K955)^2)/('1D'!$I$5*MAX(F955,
                                                        0.1)^2),
                                                1/3))),
                                    IFERROR(L955,
                                        0)-(MIN(ABS(IFERROR(U955,
                                                    0))*'1D'!$D$18,
                                            ABS((MAX('1D'!$D$16,
                                                        POWER((ABS(K955)^2)/('1D'!$I$5*MAX(F955,
                                                                    0.1)^2),
                                                            1/3)))-IFERROR(L955,
                                                    0))))))),
                        MAX('1D'!$D$16,
                            POWER((ABS(K955)^2)/('1D'!$I$5*MAX(F955,
                                        0.1)^2),
                                1/3))),
                    MAX('1D'!$D$16,
                        IFERROR(L955,
                            0)))))))</f>
        <v>2.0411692021517887</v>
      </c>
      <c r="M955" s="5">
        <f t="shared" ca="1" si="196"/>
        <v>10.614079851189301</v>
      </c>
      <c r="N955" s="5">
        <f t="shared" ca="1" si="197"/>
        <v>1.1434704692804873</v>
      </c>
      <c r="O955" s="5">
        <f t="shared" ca="1" si="198"/>
        <v>4.8002276894771132</v>
      </c>
      <c r="P955" s="5">
        <f t="shared" ca="1" si="199"/>
        <v>634.13166920215178</v>
      </c>
      <c r="Q955" s="5">
        <f ca="1">P955+((ABS(K955)/MAX(((F955)+(G955)*(L955))*(L955),
            0.000001))^2)/(2*'1D'!$I$5)</f>
        <v>635.30609253909483</v>
      </c>
      <c r="R955" s="5">
        <f ca="1">((ABS(K955)*'1D'!$D$6)/(MAX(((F955)+(G955)*(L955))*(L955),
            0.000001)*MAX(((((F955)+(G955)*(L955))*(L955))/MAX((F955)+2*(L955)*SQRT(1+(G955)^2),
                    0.000001))^(2/3),
            0.000001)))^2</f>
        <v>4.3358367565141456E-3</v>
      </c>
      <c r="S955" s="5">
        <f ca="1">ABS(ABS(K955)/MAX(((F955)+(G955)*(L955))*(L955),
        0.000001))/SQRT('1D'!$I$5*MAX((((F955)+(G955)*(L955))*(L955))/MAX((F955)+2*(G955)*(L955),
            0.000001),
        0.000001))</f>
        <v>1.0727235886044055</v>
      </c>
      <c r="T955" s="5">
        <f ca="1">((F955)*(L955)^2)/2+(G955)*(L955)^3/3+(ABS(K955)^2)/('1D'!$I$5*MAX(((F955)+(G955)*(L955))*(L955),
        0.000001))</f>
        <v>35.763412605541333</v>
      </c>
      <c r="U955" s="5">
        <f ca="1">IF($A$2=0,
    0,
    IFERROR(Q954-(((R954+R955)/2)*J955)-(IF(O954&gt;O955,
                '1D'!$D$8*((O954^2-O955^2)/(2*'1D'!$I$5)),
                '1D'!$D$9*((O955^2-O954^2)/(2*'1D'!$I$5)))+('1D'!$D$10*(ABS(I955)/90)*(MAX(O954^2,
                        O955^2)/(2*'1D'!$I$5))))-Q955,
        0))</f>
        <v>-3.9532790901830595E-3</v>
      </c>
      <c r="V955" s="5">
        <f ca="1">IF($A$2=0,
    1,
    IF(IFERROR(V954,
            0)=0,
        0,
        IFERROR(IF(ROUND(S955,
                    3)=1,
                1,
                IF(AND(ABS(U955)&lt;'1D'!$D$19,
                        S955&gt;1),
                    1,
                    0)),
            0)))</f>
        <v>0</v>
      </c>
      <c r="W955" s="5">
        <f ca="1">IF($A$2=0,
    MAX(MAX('1D'!$D$16,
            MAX('1D'!$D$16,
                POWER((ABS(K955)^2)/('1D'!$I$5*MAX(F955,
                            0.1)^2),
                    1/3))),
        IFERROR(W1396,
            MAX(MAX('1D'!$D$16,
                    MAX('1D'!$D$16,
                        POWER((ABS(K955)^2)/('1D'!$I$5*MAX(F955,
                                    0.1)^2),
                            1/3))),
                ($L$2)-E1396))),
    IF(IFERROR(AG956,
            0)=0,
        MAX(MAX('1D'!$D$16,
                MAX('1D'!$D$16,
                    POWER((ABS(K955)^2)/('1D'!$I$5*MAX(F955,
                                0.1)^2),
                        1/3))),
            IFERROR(W1396,
                MAX(MAX('1D'!$D$16,
                        MAX('1D'!$D$16,
                            POWER((ABS(K955)^2)/('1D'!$I$5*MAX(F955,
                                        0.1)^2),
                                1/3))),
                    ($L$2)-E1396))),
        IF(IFERROR(W955,
                0)=0,
            MAX(MAX('1D'!$D$16,
                    MAX('1D'!$D$16,
                        POWER((ABS(K955)^2)/('1D'!$I$5*MAX(F955,
                                    0.1)^2),
                            1/3))),
                IFERROR(W1396,
                    MAX(MAX('1D'!$D$16,
                            MAX('1D'!$D$16,
                                POWER((ABS(K955)^2)/('1D'!$I$5*MAX(F955,
                                            0.1)^2),
                                    1/3))),
                        ($L$2)-E1396))),
            IF(OR(IFERROR(AD955,
                        0)&gt;=1,
                    IFERROR(AD956,
                        0)&gt;=1),
                MAX('1D'!$D$16,
                    MAX('1D'!$D$16,
                        POWER((ABS(K955)^2)/('1D'!$I$5*MAX(F955,
                                    0.1)^2),
                            1/3))),
                IF(ABS(IFERROR(AF955,
                            0))&lt;'1D'!$D$19,
                    MAX(MAX('1D'!$D$16,
                            MAX('1D'!$D$16,
                                POWER((ABS(K955)^2)/('1D'!$I$5*MAX(F955,
                                            0.1)^2),
                                    1/3))),
                        IFERROR(W955,
                            0)),
                    MAX(MAX('1D'!$D$16,
                            MAX('1D'!$D$16,
                                POWER((ABS(K955)^2)/('1D'!$I$5*MAX(F955,
                                            0.1)^2),
                                    1/3))),
                        (IFERROR(W955,
                                0))+((IFERROR(AF955,
                                    0))*'1D'!$D$18)))))))</f>
        <v>2.1389677043987478</v>
      </c>
      <c r="X955" s="5">
        <f t="shared" ca="1" si="200"/>
        <v>11.122632062873489</v>
      </c>
      <c r="Y955" s="5">
        <f t="shared" ca="1" si="201"/>
        <v>1.1735290000551568</v>
      </c>
      <c r="Z955" s="5">
        <f t="shared" ca="1" si="202"/>
        <v>4.5807502857230418</v>
      </c>
      <c r="AA955" s="5">
        <f t="shared" ca="1" si="203"/>
        <v>634.22946770439876</v>
      </c>
      <c r="AB955" s="5">
        <f ca="1">AA955+((ABS(K955)/MAX(((F955)+(G955)*(W955))*(W955),
            0.000001))^2)/(2*'1D'!$I$5)</f>
        <v>635.29895155659813</v>
      </c>
      <c r="AC955" s="5">
        <f ca="1">((ABS(K955)*'1D'!$D$6)/(MAX(((F955)+(G955)*(W955))*(W955),
            0.000001)*MAX(((((F955)+(G955)*(W955))*(W955))/MAX((F955)+2*(W955)*SQRT(1+(G955)^2),
                    0.000001))^(2/3),
            0.000001)))^2</f>
        <v>3.8141460404132466E-3</v>
      </c>
      <c r="AD955" s="5">
        <f ca="1">ABS(ABS(K955)/MAX(((F955)+(G955)*(W955))*(W955),
        0.000001))/SQRT('1D'!$I$5*MAX((((F955)+(G955)*(W955))*(W955))/MAX((F955)+2*(G955)*(W955),
            0.000001),
        0.000001))</f>
        <v>1.0000000000000004</v>
      </c>
      <c r="AE955" s="5">
        <f ca="1">((F955)*(W955)^2)/2+(G955)*(W955)^3/3+(ABS(K955)^2)/('1D'!$I$5*MAX(((F955)+(G955)*(W955))*(W955),
        0.000001))</f>
        <v>35.686426155594638</v>
      </c>
      <c r="AF955" s="5">
        <f ca="1">IF($A$2=0,
    0,
    IFERROR(AB956+(((AC955+AC956)/2)*J956)+(IF(Z955&gt;Z956,
                '1D'!$D$8*((Z955^2-Z956^2)/(2*'1D'!$I$5)),
                '1D'!$D$9*((Z956^2-Z955^2)/(2*'1D'!$I$5)))+('1D'!$D$10*(ABS(I956)/90)*(MAX(Z955^2,
                        Z956^2)/(2*'1D'!$I$5))))-AB955,
        0))</f>
        <v>3.3215251326055295E-3</v>
      </c>
      <c r="AG955" s="5">
        <f ca="1">IF($A$2=0,
    1,
    IF(IFERROR(AG956,
            0)=0,
        0,
        IFERROR(IF(OR(ROUND(AD955,
                        3)&gt;=1,
                    AND(ABS(AF955)&lt;'1D'!$D$19,
                        AD955&lt;1)),
                1,
                0),
            0)))</f>
        <v>1</v>
      </c>
      <c r="AH955" s="5">
        <f ca="1">IFERROR(IF('1D'!V32="Supercritical",
        MAX('1D'!$D$16,
            IFERROR(L955,
                MAX('1D'!$D$16,
                    POWER((ABS(K955)^2)/('1D'!$I$5*MAX(F955,
                                0.1)^2),
                        1/3)))),
        IF('1D'!V32="Subcritical",
            MAX('1D'!$D$16,
                IFERROR(W955,
                    MAX('1D'!$D$16,
                        POWER((ABS(K955)^2)/('1D'!$I$5*MAX(F955,
                                    0.1)^2),
                            1/3)))),
            IF(IFERROR(T955,
                    -1E+99)&gt;=IFERROR(AE955,
                    -1E+99),
                MAX('1D'!$D$16,
                    IFERROR(L955,
                        MAX('1D'!$D$16,
                            POWER((ABS(K955)^2)/('1D'!$I$5*MAX(F955,
                                        0.1)^2),
                                1/3)))),
                MAX('1D'!$D$16,
                    IFERROR(W955,
                        MAX('1D'!$D$16,
                            POWER((ABS(K955)^2)/('1D'!$I$5*MAX(F955,
                                        0.1)^2),
                                1/3))))))),
    MAX('1D'!$D$16,
        POWER((ABS(K955)^2)/('1D'!$I$5*MAX(F955,
                    0.1)^2),
            1/3)))</f>
        <v>2.0411692021517887</v>
      </c>
      <c r="AI955" s="5">
        <f t="shared" ca="1" si="204"/>
        <v>634.13166920215178</v>
      </c>
      <c r="AJ955" s="5">
        <f ca="1">AI955+((ABS(K955)/MAX(((F955)+(G955)*(AH955))*(AH955),
            0.000001))^2)/(2*'1D'!$I$5)</f>
        <v>635.30609253909483</v>
      </c>
      <c r="AM955">
        <v>0</v>
      </c>
      <c r="AN955">
        <v>0</v>
      </c>
      <c r="AO955" s="5">
        <f t="shared" si="205"/>
        <v>0</v>
      </c>
      <c r="AP955" s="5">
        <f t="shared" si="209"/>
        <v>0</v>
      </c>
      <c r="AQ955" s="5">
        <f ca="1">ABS(ABS(K955)/MAX(((F955)+(G955)*(AH955))*(AH955),
        0.000001))/SQRT('1D'!$I$5*MAX((((F955)+(G955)*(AH955))*(AH955))/MAX((F955)+2*(G955)*(AH955),
            0.000001),
        0.000001))</f>
        <v>1.0727235886044055</v>
      </c>
      <c r="AR955" s="5" t="str">
        <f t="shared" ca="1" si="206"/>
        <v>Supercritical</v>
      </c>
      <c r="AS955" s="5">
        <f ca="1">((ABS(K955)*'1D'!$D$6)/(MAX(((F955)+(G955)*(AH955))*(AH955),
            0.000001)*MAX(((((F955)+(G955)*(AH955))*(AH955))/MAX((F955)+2*(AH955)*SQRT(1+(G955)^2),
                    0.000001))^(2/3),
            0.000001)))^2</f>
        <v>4.3358367565141456E-3</v>
      </c>
    </row>
    <row r="956" spans="1:45" x14ac:dyDescent="0.35">
      <c r="A956">
        <v>947</v>
      </c>
      <c r="B956">
        <v>945.99599999999998</v>
      </c>
      <c r="C956">
        <v>616083.57499999995</v>
      </c>
      <c r="D956">
        <v>3097061.0079999999</v>
      </c>
      <c r="E956">
        <v>632.09</v>
      </c>
      <c r="F956">
        <v>5.2</v>
      </c>
      <c r="G956">
        <v>0</v>
      </c>
      <c r="H956" t="s">
        <v>176</v>
      </c>
      <c r="I956">
        <v>2E-3</v>
      </c>
      <c r="J956" s="5">
        <f t="shared" si="207"/>
        <v>1.0009999999999764</v>
      </c>
      <c r="K956" s="5">
        <f t="shared" ca="1" si="208"/>
        <v>50.95</v>
      </c>
      <c r="L956" s="5">
        <f ca="1">IF($A$2=0,
    IFERROR(L955,
        MAX('1D'!$D$16,
            POWER((ABS(K956)^2)/('1D'!$I$5*MAX(F956,
                        0.1)^2),
                1/3))),
    IF(IFERROR(V955,
            0)=0,
        IFERROR(L955,
            MAX('1D'!$D$16,
                POWER((ABS(K956)^2)/('1D'!$I$5*MAX(F956,
                            0.1)^2),
                    1/3))),
        IF(OR(IFERROR(L956,
                    0)=0,
                IFERROR(S955,
                    0)&lt;1,
                IFERROR(S956,
                    0)&lt;1),
            MAX('1D'!$D$16,
                POWER((ABS(K956)^2)/('1D'!$I$5*MAX(F956,
                            0.1)^2),
                    1/3)),
            IF(IFERROR(U956,
                    0)&gt;0,
                MAX('1D'!$D$16,
                    IFERROR(L956,
                        0)+((IFERROR(U956,
                                0))*'1D'!$D$18*IF((IFERROR(S956,
                                    0))&lt;1,
                            1,
                            -1))),
                IF(IFERROR(U956,
                        0)&lt;0,
                    IF(ABS((MAX('1D'!$D$16,
                                    POWER((ABS(K956)^2)/('1D'!$I$5*MAX(F956,
                                                0.1)^2),
                                        1/3)))-IFERROR(L956,
                                0))&gt;'1D'!$D$19,
                        MAX('1D'!$D$16,
                            IF((MAX('1D'!$D$16,
                                        POWER((ABS(K956)^2)/('1D'!$I$5*MAX(F956,
                                                    0.1)^2),
                                            1/3)))&gt;IFERROR(L956,
                                    0),
                                MIN((MAX('1D'!$D$16,
                                            POWER((ABS(K956)^2)/('1D'!$I$5*MAX(F956,
                                                        0.1)^2),
                                                1/3))),
                                    IFERROR(L956,
                                        0)+(MIN(ABS(IFERROR(U956,
                                                    0))*'1D'!$D$18,
                                            ABS((MAX('1D'!$D$16,
                                                        POWER((ABS(K956)^2)/('1D'!$I$5*MAX(F956,
                                                                    0.1)^2),
                                                            1/3)))-IFERROR(L956,
                                                    0))))),
                                MAX((MAX('1D'!$D$16,
                                            POWER((ABS(K956)^2)/('1D'!$I$5*MAX(F956,
                                                        0.1)^2),
                                                1/3))),
                                    IFERROR(L956,
                                        0)-(MIN(ABS(IFERROR(U956,
                                                    0))*'1D'!$D$18,
                                            ABS((MAX('1D'!$D$16,
                                                        POWER((ABS(K956)^2)/('1D'!$I$5*MAX(F956,
                                                                    0.1)^2),
                                                            1/3)))-IFERROR(L956,
                                                    0))))))),
                        MAX('1D'!$D$16,
                            POWER((ABS(K956)^2)/('1D'!$I$5*MAX(F956,
                                        0.1)^2),
                                1/3))),
                    MAX('1D'!$D$16,
                        IFERROR(L956,
                            0)))))))</f>
        <v>2.0411692021517887</v>
      </c>
      <c r="M956" s="5">
        <f t="shared" ca="1" si="196"/>
        <v>10.614079851189301</v>
      </c>
      <c r="N956" s="5">
        <f t="shared" ca="1" si="197"/>
        <v>1.1434704692804873</v>
      </c>
      <c r="O956" s="5">
        <f t="shared" ca="1" si="198"/>
        <v>4.8002276894771132</v>
      </c>
      <c r="P956" s="5">
        <f t="shared" ca="1" si="199"/>
        <v>634.1311692021518</v>
      </c>
      <c r="Q956" s="5">
        <f ca="1">P956+((ABS(K956)/MAX(((F956)+(G956)*(L956))*(L956),
            0.000001))^2)/(2*'1D'!$I$5)</f>
        <v>635.30559253909485</v>
      </c>
      <c r="R956" s="5">
        <f ca="1">((ABS(K956)*'1D'!$D$6)/(MAX(((F956)+(G956)*(L956))*(L956),
            0.000001)*MAX(((((F956)+(G956)*(L956))*(L956))/MAX((F956)+2*(L956)*SQRT(1+(G956)^2),
                    0.000001))^(2/3),
            0.000001)))^2</f>
        <v>4.3358367565141456E-3</v>
      </c>
      <c r="S956" s="5">
        <f ca="1">ABS(ABS(K956)/MAX(((F956)+(G956)*(L956))*(L956),
        0.000001))/SQRT('1D'!$I$5*MAX((((F956)+(G956)*(L956))*(L956))/MAX((F956)+2*(G956)*(L956),
            0.000001),
        0.000001))</f>
        <v>1.0727235886044055</v>
      </c>
      <c r="T956" s="5">
        <f ca="1">((F956)*(L956)^2)/2+(G956)*(L956)^3/3+(ABS(K956)^2)/('1D'!$I$5*MAX(((F956)+(G956)*(L956))*(L956),
        0.000001))</f>
        <v>35.763412605541333</v>
      </c>
      <c r="U956" s="5">
        <f ca="1">IF($A$2=0,
    0,
    IFERROR(Q955-(((R955+R956)/2)*J956)-(IF(O955&gt;O956,
                '1D'!$D$8*((O955^2-O956^2)/(2*'1D'!$I$5)),
                '1D'!$D$9*((O956^2-O955^2)/(2*'1D'!$I$5)))+('1D'!$D$10*(ABS(I956)/90)*(MAX(O955^2,
                        O956^2)/(2*'1D'!$I$5))))-Q956,
        0))</f>
        <v>-3.8440873377112439E-3</v>
      </c>
      <c r="V956" s="5">
        <f ca="1">IF($A$2=0,
    1,
    IF(IFERROR(V955,
            0)=0,
        0,
        IFERROR(IF(ROUND(S956,
                    3)=1,
                1,
                IF(AND(ABS(U956)&lt;'1D'!$D$19,
                        S956&gt;1),
                    1,
                    0)),
            0)))</f>
        <v>0</v>
      </c>
      <c r="W956" s="5">
        <f ca="1">IF($A$2=0,
    MAX(MAX('1D'!$D$16,
            MAX('1D'!$D$16,
                POWER((ABS(K956)^2)/('1D'!$I$5*MAX(F956,
                            0.1)^2),
                    1/3))),
        IFERROR(W1396,
            MAX(MAX('1D'!$D$16,
                    MAX('1D'!$D$16,
                        POWER((ABS(K956)^2)/('1D'!$I$5*MAX(F956,
                                    0.1)^2),
                            1/3))),
                ($L$2)-E1396))),
    IF(IFERROR(AG957,
            0)=0,
        MAX(MAX('1D'!$D$16,
                MAX('1D'!$D$16,
                    POWER((ABS(K956)^2)/('1D'!$I$5*MAX(F956,
                                0.1)^2),
                        1/3))),
            IFERROR(W1396,
                MAX(MAX('1D'!$D$16,
                        MAX('1D'!$D$16,
                            POWER((ABS(K956)^2)/('1D'!$I$5*MAX(F956,
                                        0.1)^2),
                                1/3))),
                    ($L$2)-E1396))),
        IF(IFERROR(W956,
                0)=0,
            MAX(MAX('1D'!$D$16,
                    MAX('1D'!$D$16,
                        POWER((ABS(K956)^2)/('1D'!$I$5*MAX(F956,
                                    0.1)^2),
                            1/3))),
                IFERROR(W1396,
                    MAX(MAX('1D'!$D$16,
                            MAX('1D'!$D$16,
                                POWER((ABS(K956)^2)/('1D'!$I$5*MAX(F956,
                                            0.1)^2),
                                    1/3))),
                        ($L$2)-E1396))),
            IF(OR(IFERROR(AD956,
                        0)&gt;=1,
                    IFERROR(AD957,
                        0)&gt;=1),
                MAX('1D'!$D$16,
                    MAX('1D'!$D$16,
                        POWER((ABS(K956)^2)/('1D'!$I$5*MAX(F956,
                                    0.1)^2),
                            1/3))),
                IF(ABS(IFERROR(AF956,
                            0))&lt;'1D'!$D$19,
                    MAX(MAX('1D'!$D$16,
                            MAX('1D'!$D$16,
                                POWER((ABS(K956)^2)/('1D'!$I$5*MAX(F956,
                                            0.1)^2),
                                    1/3))),
                        IFERROR(W956,
                            0)),
                    MAX(MAX('1D'!$D$16,
                            MAX('1D'!$D$16,
                                POWER((ABS(K956)^2)/('1D'!$I$5*MAX(F956,
                                            0.1)^2),
                                    1/3))),
                        (IFERROR(W956,
                                0))+((IFERROR(AF956,
                                    0))*'1D'!$D$18)))))))</f>
        <v>2.1389677043987478</v>
      </c>
      <c r="X956" s="5">
        <f t="shared" ca="1" si="200"/>
        <v>11.122632062873489</v>
      </c>
      <c r="Y956" s="5">
        <f t="shared" ca="1" si="201"/>
        <v>1.1735290000551568</v>
      </c>
      <c r="Z956" s="5">
        <f t="shared" ca="1" si="202"/>
        <v>4.5807502857230418</v>
      </c>
      <c r="AA956" s="5">
        <f t="shared" ca="1" si="203"/>
        <v>634.22896770439877</v>
      </c>
      <c r="AB956" s="5">
        <f ca="1">AA956+((ABS(K956)/MAX(((F956)+(G956)*(W956))*(W956),
            0.000001))^2)/(2*'1D'!$I$5)</f>
        <v>635.29845155659814</v>
      </c>
      <c r="AC956" s="5">
        <f ca="1">((ABS(K956)*'1D'!$D$6)/(MAX(((F956)+(G956)*(W956))*(W956),
            0.000001)*MAX(((((F956)+(G956)*(W956))*(W956))/MAX((F956)+2*(W956)*SQRT(1+(G956)^2),
                    0.000001))^(2/3),
            0.000001)))^2</f>
        <v>3.8141460404132466E-3</v>
      </c>
      <c r="AD956" s="5">
        <f ca="1">ABS(ABS(K956)/MAX(((F956)+(G956)*(W956))*(W956),
        0.000001))/SQRT('1D'!$I$5*MAX((((F956)+(G956)*(W956))*(W956))/MAX((F956)+2*(G956)*(W956),
            0.000001),
        0.000001))</f>
        <v>1.0000000000000004</v>
      </c>
      <c r="AE956" s="5">
        <f ca="1">((F956)*(W956)^2)/2+(G956)*(W956)^3/3+(ABS(K956)^2)/('1D'!$I$5*MAX(((F956)+(G956)*(W956))*(W956),
        0.000001))</f>
        <v>35.686426155594638</v>
      </c>
      <c r="AF956" s="5">
        <f ca="1">IF($A$2=0,
    0,
    IFERROR(AB957+(((AC956+AC957)/2)*J957)+(IF(Z956&gt;Z957,
                '1D'!$D$8*((Z956^2-Z957^2)/(2*'1D'!$I$5)),
                '1D'!$D$9*((Z957^2-Z956^2)/(2*'1D'!$I$5)))+('1D'!$D$10*(ABS(I957)/90)*(MAX(Z956^2,
                        Z957^2)/(2*'1D'!$I$5))))-AB956,
        0))</f>
        <v>3.3141460404522149E-3</v>
      </c>
      <c r="AG956" s="5">
        <f ca="1">IF($A$2=0,
    1,
    IF(IFERROR(AG957,
            0)=0,
        0,
        IFERROR(IF(OR(ROUND(AD956,
                        3)&gt;=1,
                    AND(ABS(AF956)&lt;'1D'!$D$19,
                        AD956&lt;1)),
                1,
                0),
            0)))</f>
        <v>1</v>
      </c>
      <c r="AH956" s="5">
        <f ca="1">IFERROR(IF('1D'!V32="Supercritical",
        MAX('1D'!$D$16,
            IFERROR(L956,
                MAX('1D'!$D$16,
                    POWER((ABS(K956)^2)/('1D'!$I$5*MAX(F956,
                                0.1)^2),
                        1/3)))),
        IF('1D'!V32="Subcritical",
            MAX('1D'!$D$16,
                IFERROR(W956,
                    MAX('1D'!$D$16,
                        POWER((ABS(K956)^2)/('1D'!$I$5*MAX(F956,
                                    0.1)^2),
                            1/3)))),
            IF(IFERROR(T956,
                    -1E+99)&gt;=IFERROR(AE956,
                    -1E+99),
                MAX('1D'!$D$16,
                    IFERROR(L956,
                        MAX('1D'!$D$16,
                            POWER((ABS(K956)^2)/('1D'!$I$5*MAX(F956,
                                        0.1)^2),
                                1/3)))),
                MAX('1D'!$D$16,
                    IFERROR(W956,
                        MAX('1D'!$D$16,
                            POWER((ABS(K956)^2)/('1D'!$I$5*MAX(F956,
                                        0.1)^2),
                                1/3))))))),
    MAX('1D'!$D$16,
        POWER((ABS(K956)^2)/('1D'!$I$5*MAX(F956,
                    0.1)^2),
            1/3)))</f>
        <v>2.0411692021517887</v>
      </c>
      <c r="AI956" s="5">
        <f t="shared" ca="1" si="204"/>
        <v>634.1311692021518</v>
      </c>
      <c r="AJ956" s="5">
        <f ca="1">AI956+((ABS(K956)/MAX(((F956)+(G956)*(AH956))*(AH956),
            0.000001))^2)/(2*'1D'!$I$5)</f>
        <v>635.30559253909485</v>
      </c>
      <c r="AM956">
        <v>0</v>
      </c>
      <c r="AN956">
        <v>0</v>
      </c>
      <c r="AO956" s="5">
        <f t="shared" si="205"/>
        <v>0</v>
      </c>
      <c r="AP956" s="5">
        <f t="shared" si="209"/>
        <v>0</v>
      </c>
      <c r="AQ956" s="5">
        <f ca="1">ABS(ABS(K956)/MAX(((F956)+(G956)*(AH956))*(AH956),
        0.000001))/SQRT('1D'!$I$5*MAX((((F956)+(G956)*(AH956))*(AH956))/MAX((F956)+2*(G956)*(AH956),
            0.000001),
        0.000001))</f>
        <v>1.0727235886044055</v>
      </c>
      <c r="AR956" s="5" t="str">
        <f t="shared" ca="1" si="206"/>
        <v>Supercritical</v>
      </c>
      <c r="AS956" s="5">
        <f ca="1">((ABS(K956)*'1D'!$D$6)/(MAX(((F956)+(G956)*(AH956))*(AH956),
            0.000001)*MAX(((((F956)+(G956)*(AH956))*(AH956))/MAX((F956)+2*(AH956)*SQRT(1+(G956)^2),
                    0.000001))^(2/3),
            0.000001)))^2</f>
        <v>4.3358367565141456E-3</v>
      </c>
    </row>
    <row r="957" spans="1:45" x14ac:dyDescent="0.35">
      <c r="A957">
        <v>948</v>
      </c>
      <c r="B957">
        <v>946.99599999999998</v>
      </c>
      <c r="C957">
        <v>616083.53300000005</v>
      </c>
      <c r="D957">
        <v>3097060.0090000001</v>
      </c>
      <c r="E957">
        <v>632.08950000000004</v>
      </c>
      <c r="F957">
        <v>5.2</v>
      </c>
      <c r="G957">
        <v>0</v>
      </c>
      <c r="H957" t="s">
        <v>176</v>
      </c>
      <c r="I957">
        <v>0</v>
      </c>
      <c r="J957" s="5">
        <f t="shared" si="207"/>
        <v>1</v>
      </c>
      <c r="K957" s="5">
        <f t="shared" ca="1" si="208"/>
        <v>50.95</v>
      </c>
      <c r="L957" s="5">
        <f ca="1">IF($A$2=0,
    IFERROR(L956,
        MAX('1D'!$D$16,
            POWER((ABS(K957)^2)/('1D'!$I$5*MAX(F957,
                        0.1)^2),
                1/3))),
    IF(IFERROR(V956,
            0)=0,
        IFERROR(L956,
            MAX('1D'!$D$16,
                POWER((ABS(K957)^2)/('1D'!$I$5*MAX(F957,
                            0.1)^2),
                    1/3))),
        IF(OR(IFERROR(L957,
                    0)=0,
                IFERROR(S956,
                    0)&lt;1,
                IFERROR(S957,
                    0)&lt;1),
            MAX('1D'!$D$16,
                POWER((ABS(K957)^2)/('1D'!$I$5*MAX(F957,
                            0.1)^2),
                    1/3)),
            IF(IFERROR(U957,
                    0)&gt;0,
                MAX('1D'!$D$16,
                    IFERROR(L957,
                        0)+((IFERROR(U957,
                                0))*'1D'!$D$18*IF((IFERROR(S957,
                                    0))&lt;1,
                            1,
                            -1))),
                IF(IFERROR(U957,
                        0)&lt;0,
                    IF(ABS((MAX('1D'!$D$16,
                                    POWER((ABS(K957)^2)/('1D'!$I$5*MAX(F957,
                                                0.1)^2),
                                        1/3)))-IFERROR(L957,
                                0))&gt;'1D'!$D$19,
                        MAX('1D'!$D$16,
                            IF((MAX('1D'!$D$16,
                                        POWER((ABS(K957)^2)/('1D'!$I$5*MAX(F957,
                                                    0.1)^2),
                                            1/3)))&gt;IFERROR(L957,
                                    0),
                                MIN((MAX('1D'!$D$16,
                                            POWER((ABS(K957)^2)/('1D'!$I$5*MAX(F957,
                                                        0.1)^2),
                                                1/3))),
                                    IFERROR(L957,
                                        0)+(MIN(ABS(IFERROR(U957,
                                                    0))*'1D'!$D$18,
                                            ABS((MAX('1D'!$D$16,
                                                        POWER((ABS(K957)^2)/('1D'!$I$5*MAX(F957,
                                                                    0.1)^2),
                                                            1/3)))-IFERROR(L957,
                                                    0))))),
                                MAX((MAX('1D'!$D$16,
                                            POWER((ABS(K957)^2)/('1D'!$I$5*MAX(F957,
                                                        0.1)^2),
                                                1/3))),
                                    IFERROR(L957,
                                        0)-(MIN(ABS(IFERROR(U957,
                                                    0))*'1D'!$D$18,
                                            ABS((MAX('1D'!$D$16,
                                                        POWER((ABS(K957)^2)/('1D'!$I$5*MAX(F957,
                                                                    0.1)^2),
                                                            1/3)))-IFERROR(L957,
                                                    0))))))),
                        MAX('1D'!$D$16,
                            POWER((ABS(K957)^2)/('1D'!$I$5*MAX(F957,
                                        0.1)^2),
                                1/3))),
                    MAX('1D'!$D$16,
                        IFERROR(L957,
                            0)))))))</f>
        <v>2.0411692021517887</v>
      </c>
      <c r="M957" s="5">
        <f t="shared" ca="1" si="196"/>
        <v>10.614079851189301</v>
      </c>
      <c r="N957" s="5">
        <f t="shared" ca="1" si="197"/>
        <v>1.1434704692804873</v>
      </c>
      <c r="O957" s="5">
        <f t="shared" ca="1" si="198"/>
        <v>4.8002276894771132</v>
      </c>
      <c r="P957" s="5">
        <f t="shared" ca="1" si="199"/>
        <v>634.13066920215181</v>
      </c>
      <c r="Q957" s="5">
        <f ca="1">P957+((ABS(K957)/MAX(((F957)+(G957)*(L957))*(L957),
            0.000001))^2)/(2*'1D'!$I$5)</f>
        <v>635.30509253909486</v>
      </c>
      <c r="R957" s="5">
        <f ca="1">((ABS(K957)*'1D'!$D$6)/(MAX(((F957)+(G957)*(L957))*(L957),
            0.000001)*MAX(((((F957)+(G957)*(L957))*(L957))/MAX((F957)+2*(L957)*SQRT(1+(G957)^2),
                    0.000001))^(2/3),
            0.000001)))^2</f>
        <v>4.3358367565141456E-3</v>
      </c>
      <c r="S957" s="5">
        <f ca="1">ABS(ABS(K957)/MAX(((F957)+(G957)*(L957))*(L957),
        0.000001))/SQRT('1D'!$I$5*MAX((((F957)+(G957)*(L957))*(L957))/MAX((F957)+2*(G957)*(L957),
            0.000001),
        0.000001))</f>
        <v>1.0727235886044055</v>
      </c>
      <c r="T957" s="5">
        <f ca="1">((F957)*(L957)^2)/2+(G957)*(L957)^3/3+(ABS(K957)^2)/('1D'!$I$5*MAX(((F957)+(G957)*(L957))*(L957),
        0.000001))</f>
        <v>35.763412605541333</v>
      </c>
      <c r="U957" s="5">
        <f ca="1">IF($A$2=0,
    0,
    IFERROR(Q956-(((R956+R957)/2)*J957)-(IF(O956&gt;O957,
                '1D'!$D$8*((O956^2-O957^2)/(2*'1D'!$I$5)),
                '1D'!$D$9*((O957^2-O956^2)/(2*'1D'!$I$5)))+('1D'!$D$10*(ABS(I957)/90)*(MAX(O956^2,
                        O957^2)/(2*'1D'!$I$5))))-Q957,
        0))</f>
        <v>-3.8358367564796936E-3</v>
      </c>
      <c r="V957" s="5">
        <f ca="1">IF($A$2=0,
    1,
    IF(IFERROR(V956,
            0)=0,
        0,
        IFERROR(IF(ROUND(S957,
                    3)=1,
                1,
                IF(AND(ABS(U957)&lt;'1D'!$D$19,
                        S957&gt;1),
                    1,
                    0)),
            0)))</f>
        <v>0</v>
      </c>
      <c r="W957" s="5">
        <f ca="1">IF($A$2=0,
    MAX(MAX('1D'!$D$16,
            MAX('1D'!$D$16,
                POWER((ABS(K957)^2)/('1D'!$I$5*MAX(F957,
                            0.1)^2),
                    1/3))),
        IFERROR(W1396,
            MAX(MAX('1D'!$D$16,
                    MAX('1D'!$D$16,
                        POWER((ABS(K957)^2)/('1D'!$I$5*MAX(F957,
                                    0.1)^2),
                            1/3))),
                ($L$2)-E1396))),
    IF(IFERROR(AG958,
            0)=0,
        MAX(MAX('1D'!$D$16,
                MAX('1D'!$D$16,
                    POWER((ABS(K957)^2)/('1D'!$I$5*MAX(F957,
                                0.1)^2),
                        1/3))),
            IFERROR(W1396,
                MAX(MAX('1D'!$D$16,
                        MAX('1D'!$D$16,
                            POWER((ABS(K957)^2)/('1D'!$I$5*MAX(F957,
                                        0.1)^2),
                                1/3))),
                    ($L$2)-E1396))),
        IF(IFERROR(W957,
                0)=0,
            MAX(MAX('1D'!$D$16,
                    MAX('1D'!$D$16,
                        POWER((ABS(K957)^2)/('1D'!$I$5*MAX(F957,
                                    0.1)^2),
                            1/3))),
                IFERROR(W1396,
                    MAX(MAX('1D'!$D$16,
                            MAX('1D'!$D$16,
                                POWER((ABS(K957)^2)/('1D'!$I$5*MAX(F957,
                                            0.1)^2),
                                    1/3))),
                        ($L$2)-E1396))),
            IF(OR(IFERROR(AD957,
                        0)&gt;=1,
                    IFERROR(AD958,
                        0)&gt;=1),
                MAX('1D'!$D$16,
                    MAX('1D'!$D$16,
                        POWER((ABS(K957)^2)/('1D'!$I$5*MAX(F957,
                                    0.1)^2),
                            1/3))),
                IF(ABS(IFERROR(AF957,
                            0))&lt;'1D'!$D$19,
                    MAX(MAX('1D'!$D$16,
                            MAX('1D'!$D$16,
                                POWER((ABS(K957)^2)/('1D'!$I$5*MAX(F957,
                                            0.1)^2),
                                    1/3))),
                        IFERROR(W957,
                            0)),
                    MAX(MAX('1D'!$D$16,
                            MAX('1D'!$D$16,
                                POWER((ABS(K957)^2)/('1D'!$I$5*MAX(F957,
                                            0.1)^2),
                                    1/3))),
                        (IFERROR(W957,
                                0))+((IFERROR(AF957,
                                    0))*'1D'!$D$18)))))))</f>
        <v>2.1389677043987478</v>
      </c>
      <c r="X957" s="5">
        <f t="shared" ca="1" si="200"/>
        <v>11.122632062873489</v>
      </c>
      <c r="Y957" s="5">
        <f t="shared" ca="1" si="201"/>
        <v>1.1735290000551568</v>
      </c>
      <c r="Z957" s="5">
        <f t="shared" ca="1" si="202"/>
        <v>4.5807502857230418</v>
      </c>
      <c r="AA957" s="5">
        <f t="shared" ca="1" si="203"/>
        <v>634.22846770439878</v>
      </c>
      <c r="AB957" s="5">
        <f ca="1">AA957+((ABS(K957)/MAX(((F957)+(G957)*(W957))*(W957),
            0.000001))^2)/(2*'1D'!$I$5)</f>
        <v>635.29795155659815</v>
      </c>
      <c r="AC957" s="5">
        <f ca="1">((ABS(K957)*'1D'!$D$6)/(MAX(((F957)+(G957)*(W957))*(W957),
            0.000001)*MAX(((((F957)+(G957)*(W957))*(W957))/MAX((F957)+2*(W957)*SQRT(1+(G957)^2),
                    0.000001))^(2/3),
            0.000001)))^2</f>
        <v>3.8141460404132466E-3</v>
      </c>
      <c r="AD957" s="5">
        <f ca="1">ABS(ABS(K957)/MAX(((F957)+(G957)*(W957))*(W957),
        0.000001))/SQRT('1D'!$I$5*MAX((((F957)+(G957)*(W957))*(W957))/MAX((F957)+2*(G957)*(W957),
            0.000001),
        0.000001))</f>
        <v>1.0000000000000004</v>
      </c>
      <c r="AE957" s="5">
        <f ca="1">((F957)*(W957)^2)/2+(G957)*(W957)^3/3+(ABS(K957)^2)/('1D'!$I$5*MAX(((F957)+(G957)*(W957))*(W957),
        0.000001))</f>
        <v>35.686426155594638</v>
      </c>
      <c r="AF957" s="5">
        <f ca="1">IF($A$2=0,
    0,
    IFERROR(AB958+(((AC957+AC958)/2)*J958)+(IF(Z957&gt;Z958,
                '1D'!$D$8*((Z957^2-Z958^2)/(2*'1D'!$I$5)),
                '1D'!$D$9*((Z958^2-Z957^2)/(2*'1D'!$I$5)))+('1D'!$D$10*(ABS(I958)/90)*(MAX(Z957^2,
                        Z958^2)/(2*'1D'!$I$5))))-AB957,
        0))</f>
        <v>3.4157470064428708E-3</v>
      </c>
      <c r="AG957" s="5">
        <f ca="1">IF($A$2=0,
    1,
    IF(IFERROR(AG958,
            0)=0,
        0,
        IFERROR(IF(OR(ROUND(AD957,
                        3)&gt;=1,
                    AND(ABS(AF957)&lt;'1D'!$D$19,
                        AD957&lt;1)),
                1,
                0),
            0)))</f>
        <v>1</v>
      </c>
      <c r="AH957" s="5">
        <f ca="1">IFERROR(IF('1D'!V32="Supercritical",
        MAX('1D'!$D$16,
            IFERROR(L957,
                MAX('1D'!$D$16,
                    POWER((ABS(K957)^2)/('1D'!$I$5*MAX(F957,
                                0.1)^2),
                        1/3)))),
        IF('1D'!V32="Subcritical",
            MAX('1D'!$D$16,
                IFERROR(W957,
                    MAX('1D'!$D$16,
                        POWER((ABS(K957)^2)/('1D'!$I$5*MAX(F957,
                                    0.1)^2),
                            1/3)))),
            IF(IFERROR(T957,
                    -1E+99)&gt;=IFERROR(AE957,
                    -1E+99),
                MAX('1D'!$D$16,
                    IFERROR(L957,
                        MAX('1D'!$D$16,
                            POWER((ABS(K957)^2)/('1D'!$I$5*MAX(F957,
                                        0.1)^2),
                                1/3)))),
                MAX('1D'!$D$16,
                    IFERROR(W957,
                        MAX('1D'!$D$16,
                            POWER((ABS(K957)^2)/('1D'!$I$5*MAX(F957,
                                        0.1)^2),
                                1/3))))))),
    MAX('1D'!$D$16,
        POWER((ABS(K957)^2)/('1D'!$I$5*MAX(F957,
                    0.1)^2),
            1/3)))</f>
        <v>2.0411692021517887</v>
      </c>
      <c r="AI957" s="5">
        <f t="shared" ca="1" si="204"/>
        <v>634.13066920215181</v>
      </c>
      <c r="AJ957" s="5">
        <f ca="1">AI957+((ABS(K957)/MAX(((F957)+(G957)*(AH957))*(AH957),
            0.000001))^2)/(2*'1D'!$I$5)</f>
        <v>635.30509253909486</v>
      </c>
      <c r="AM957">
        <v>0</v>
      </c>
      <c r="AN957">
        <v>0</v>
      </c>
      <c r="AO957" s="5">
        <f t="shared" si="205"/>
        <v>0</v>
      </c>
      <c r="AP957" s="5">
        <f t="shared" si="209"/>
        <v>0</v>
      </c>
      <c r="AQ957" s="5">
        <f ca="1">ABS(ABS(K957)/MAX(((F957)+(G957)*(AH957))*(AH957),
        0.000001))/SQRT('1D'!$I$5*MAX((((F957)+(G957)*(AH957))*(AH957))/MAX((F957)+2*(G957)*(AH957),
            0.000001),
        0.000001))</f>
        <v>1.0727235886044055</v>
      </c>
      <c r="AR957" s="5" t="str">
        <f t="shared" ca="1" si="206"/>
        <v>Supercritical</v>
      </c>
      <c r="AS957" s="5">
        <f ca="1">((ABS(K957)*'1D'!$D$6)/(MAX(((F957)+(G957)*(AH957))*(AH957),
            0.000001)*MAX(((((F957)+(G957)*(AH957))*(AH957))/MAX((F957)+2*(AH957)*SQRT(1+(G957)^2),
                    0.000001))^(2/3),
            0.000001)))^2</f>
        <v>4.3358367565141456E-3</v>
      </c>
    </row>
    <row r="958" spans="1:45" x14ac:dyDescent="0.35">
      <c r="A958">
        <v>949</v>
      </c>
      <c r="B958">
        <v>947.99599999999998</v>
      </c>
      <c r="C958">
        <v>616083.49100000004</v>
      </c>
      <c r="D958">
        <v>3097059.01</v>
      </c>
      <c r="E958">
        <v>632.08900000000006</v>
      </c>
      <c r="F958">
        <v>5.2</v>
      </c>
      <c r="G958">
        <v>0</v>
      </c>
      <c r="H958" t="s">
        <v>176</v>
      </c>
      <c r="I958">
        <v>5.7000000000000002E-2</v>
      </c>
      <c r="J958" s="5">
        <f t="shared" si="207"/>
        <v>1</v>
      </c>
      <c r="K958" s="5">
        <f t="shared" ca="1" si="208"/>
        <v>50.95</v>
      </c>
      <c r="L958" s="5">
        <f ca="1">IF($A$2=0,
    IFERROR(L957,
        MAX('1D'!$D$16,
            POWER((ABS(K958)^2)/('1D'!$I$5*MAX(F958,
                        0.1)^2),
                1/3))),
    IF(IFERROR(V957,
            0)=0,
        IFERROR(L957,
            MAX('1D'!$D$16,
                POWER((ABS(K958)^2)/('1D'!$I$5*MAX(F958,
                            0.1)^2),
                    1/3))),
        IF(OR(IFERROR(L958,
                    0)=0,
                IFERROR(S957,
                    0)&lt;1,
                IFERROR(S958,
                    0)&lt;1),
            MAX('1D'!$D$16,
                POWER((ABS(K958)^2)/('1D'!$I$5*MAX(F958,
                            0.1)^2),
                    1/3)),
            IF(IFERROR(U958,
                    0)&gt;0,
                MAX('1D'!$D$16,
                    IFERROR(L958,
                        0)+((IFERROR(U958,
                                0))*'1D'!$D$18*IF((IFERROR(S958,
                                    0))&lt;1,
                            1,
                            -1))),
                IF(IFERROR(U958,
                        0)&lt;0,
                    IF(ABS((MAX('1D'!$D$16,
                                    POWER((ABS(K958)^2)/('1D'!$I$5*MAX(F958,
                                                0.1)^2),
                                        1/3)))-IFERROR(L958,
                                0))&gt;'1D'!$D$19,
                        MAX('1D'!$D$16,
                            IF((MAX('1D'!$D$16,
                                        POWER((ABS(K958)^2)/('1D'!$I$5*MAX(F958,
                                                    0.1)^2),
                                            1/3)))&gt;IFERROR(L958,
                                    0),
                                MIN((MAX('1D'!$D$16,
                                            POWER((ABS(K958)^2)/('1D'!$I$5*MAX(F958,
                                                        0.1)^2),
                                                1/3))),
                                    IFERROR(L958,
                                        0)+(MIN(ABS(IFERROR(U958,
                                                    0))*'1D'!$D$18,
                                            ABS((MAX('1D'!$D$16,
                                                        POWER((ABS(K958)^2)/('1D'!$I$5*MAX(F958,
                                                                    0.1)^2),
                                                            1/3)))-IFERROR(L958,
                                                    0))))),
                                MAX((MAX('1D'!$D$16,
                                            POWER((ABS(K958)^2)/('1D'!$I$5*MAX(F958,
                                                        0.1)^2),
                                                1/3))),
                                    IFERROR(L958,
                                        0)-(MIN(ABS(IFERROR(U958,
                                                    0))*'1D'!$D$18,
                                            ABS((MAX('1D'!$D$16,
                                                        POWER((ABS(K958)^2)/('1D'!$I$5*MAX(F958,
                                                                    0.1)^2),
                                                            1/3)))-IFERROR(L958,
                                                    0))))))),
                        MAX('1D'!$D$16,
                            POWER((ABS(K958)^2)/('1D'!$I$5*MAX(F958,
                                        0.1)^2),
                                1/3))),
                    MAX('1D'!$D$16,
                        IFERROR(L958,
                            0)))))))</f>
        <v>2.0411692021517887</v>
      </c>
      <c r="M958" s="5">
        <f t="shared" ca="1" si="196"/>
        <v>10.614079851189301</v>
      </c>
      <c r="N958" s="5">
        <f t="shared" ca="1" si="197"/>
        <v>1.1434704692804873</v>
      </c>
      <c r="O958" s="5">
        <f t="shared" ca="1" si="198"/>
        <v>4.8002276894771132</v>
      </c>
      <c r="P958" s="5">
        <f t="shared" ca="1" si="199"/>
        <v>634.13016920215182</v>
      </c>
      <c r="Q958" s="5">
        <f ca="1">P958+((ABS(K958)/MAX(((F958)+(G958)*(L958))*(L958),
            0.000001))^2)/(2*'1D'!$I$5)</f>
        <v>635.30459253909487</v>
      </c>
      <c r="R958" s="5">
        <f ca="1">((ABS(K958)*'1D'!$D$6)/(MAX(((F958)+(G958)*(L958))*(L958),
            0.000001)*MAX(((((F958)+(G958)*(L958))*(L958))/MAX((F958)+2*(L958)*SQRT(1+(G958)^2),
                    0.000001))^(2/3),
            0.000001)))^2</f>
        <v>4.3358367565141456E-3</v>
      </c>
      <c r="S958" s="5">
        <f ca="1">ABS(ABS(K958)/MAX(((F958)+(G958)*(L958))*(L958),
        0.000001))/SQRT('1D'!$I$5*MAX((((F958)+(G958)*(L958))*(L958))/MAX((F958)+2*(G958)*(L958),
            0.000001),
        0.000001))</f>
        <v>1.0727235886044055</v>
      </c>
      <c r="T958" s="5">
        <f ca="1">((F958)*(L958)^2)/2+(G958)*(L958)^3/3+(ABS(K958)^2)/('1D'!$I$5*MAX(((F958)+(G958)*(L958))*(L958),
        0.000001))</f>
        <v>35.763412605541333</v>
      </c>
      <c r="U958" s="5">
        <f ca="1">IF($A$2=0,
    0,
    IFERROR(Q957-(((R957+R958)/2)*J958)-(IF(O957&gt;O958,
                '1D'!$D$8*((O957^2-O958^2)/(2*'1D'!$I$5)),
                '1D'!$D$9*((O958^2-O957^2)/(2*'1D'!$I$5)))+('1D'!$D$10*(ABS(I958)/90)*(MAX(O957^2,
                        O958^2)/(2*'1D'!$I$5))))-Q958,
        0))</f>
        <v>-3.9474069734524164E-3</v>
      </c>
      <c r="V958" s="5">
        <f ca="1">IF($A$2=0,
    1,
    IF(IFERROR(V957,
            0)=0,
        0,
        IFERROR(IF(ROUND(S958,
                    3)=1,
                1,
                IF(AND(ABS(U958)&lt;'1D'!$D$19,
                        S958&gt;1),
                    1,
                    0)),
            0)))</f>
        <v>0</v>
      </c>
      <c r="W958" s="5">
        <f ca="1">IF($A$2=0,
    MAX(MAX('1D'!$D$16,
            MAX('1D'!$D$16,
                POWER((ABS(K958)^2)/('1D'!$I$5*MAX(F958,
                            0.1)^2),
                    1/3))),
        IFERROR(W1396,
            MAX(MAX('1D'!$D$16,
                    MAX('1D'!$D$16,
                        POWER((ABS(K958)^2)/('1D'!$I$5*MAX(F958,
                                    0.1)^2),
                            1/3))),
                ($L$2)-E1396))),
    IF(IFERROR(AG959,
            0)=0,
        MAX(MAX('1D'!$D$16,
                MAX('1D'!$D$16,
                    POWER((ABS(K958)^2)/('1D'!$I$5*MAX(F958,
                                0.1)^2),
                        1/3))),
            IFERROR(W1396,
                MAX(MAX('1D'!$D$16,
                        MAX('1D'!$D$16,
                            POWER((ABS(K958)^2)/('1D'!$I$5*MAX(F958,
                                        0.1)^2),
                                1/3))),
                    ($L$2)-E1396))),
        IF(IFERROR(W958,
                0)=0,
            MAX(MAX('1D'!$D$16,
                    MAX('1D'!$D$16,
                        POWER((ABS(K958)^2)/('1D'!$I$5*MAX(F958,
                                    0.1)^2),
                            1/3))),
                IFERROR(W1396,
                    MAX(MAX('1D'!$D$16,
                            MAX('1D'!$D$16,
                                POWER((ABS(K958)^2)/('1D'!$I$5*MAX(F958,
                                            0.1)^2),
                                    1/3))),
                        ($L$2)-E1396))),
            IF(OR(IFERROR(AD958,
                        0)&gt;=1,
                    IFERROR(AD959,
                        0)&gt;=1),
                MAX('1D'!$D$16,
                    MAX('1D'!$D$16,
                        POWER((ABS(K958)^2)/('1D'!$I$5*MAX(F958,
                                    0.1)^2),
                            1/3))),
                IF(ABS(IFERROR(AF958,
                            0))&lt;'1D'!$D$19,
                    MAX(MAX('1D'!$D$16,
                            MAX('1D'!$D$16,
                                POWER((ABS(K958)^2)/('1D'!$I$5*MAX(F958,
                                            0.1)^2),
                                    1/3))),
                        IFERROR(W958,
                            0)),
                    MAX(MAX('1D'!$D$16,
                            MAX('1D'!$D$16,
                                POWER((ABS(K958)^2)/('1D'!$I$5*MAX(F958,
                                            0.1)^2),
                                    1/3))),
                        (IFERROR(W958,
                                0))+((IFERROR(AF958,
                                    0))*'1D'!$D$18)))))))</f>
        <v>2.1389677043987478</v>
      </c>
      <c r="X958" s="5">
        <f t="shared" ca="1" si="200"/>
        <v>11.122632062873489</v>
      </c>
      <c r="Y958" s="5">
        <f t="shared" ca="1" si="201"/>
        <v>1.1735290000551568</v>
      </c>
      <c r="Z958" s="5">
        <f t="shared" ca="1" si="202"/>
        <v>4.5807502857230418</v>
      </c>
      <c r="AA958" s="5">
        <f t="shared" ca="1" si="203"/>
        <v>634.22796770439879</v>
      </c>
      <c r="AB958" s="5">
        <f ca="1">AA958+((ABS(K958)/MAX(((F958)+(G958)*(W958))*(W958),
            0.000001))^2)/(2*'1D'!$I$5)</f>
        <v>635.29745155659816</v>
      </c>
      <c r="AC958" s="5">
        <f ca="1">((ABS(K958)*'1D'!$D$6)/(MAX(((F958)+(G958)*(W958))*(W958),
            0.000001)*MAX(((((F958)+(G958)*(W958))*(W958))/MAX((F958)+2*(W958)*SQRT(1+(G958)^2),
                    0.000001))^(2/3),
            0.000001)))^2</f>
        <v>3.8141460404132466E-3</v>
      </c>
      <c r="AD958" s="5">
        <f ca="1">ABS(ABS(K958)/MAX(((F958)+(G958)*(W958))*(W958),
        0.000001))/SQRT('1D'!$I$5*MAX((((F958)+(G958)*(W958))*(W958))/MAX((F958)+2*(G958)*(W958),
            0.000001),
        0.000001))</f>
        <v>1.0000000000000004</v>
      </c>
      <c r="AE958" s="5">
        <f ca="1">((F958)*(W958)^2)/2+(G958)*(W958)^3/3+(ABS(K958)^2)/('1D'!$I$5*MAX(((F958)+(G958)*(W958))*(W958),
        0.000001))</f>
        <v>35.686426155594638</v>
      </c>
      <c r="AF958" s="5">
        <f ca="1">IF($A$2=0,
    0,
    IFERROR(AB959+(((AC958+AC959)/2)*J959)+(IF(Z958&gt;Z959,
                '1D'!$D$8*((Z958^2-Z959^2)/(2*'1D'!$I$5)),
                '1D'!$D$9*((Z959^2-Z958^2)/(2*'1D'!$I$5)))+('1D'!$D$10*(ABS(I959)/90)*(MAX(Z958^2,
                        Z959^2)/(2*'1D'!$I$5))))-AB958,
        0))</f>
        <v>3.4157470063291839E-3</v>
      </c>
      <c r="AG958" s="5">
        <f ca="1">IF($A$2=0,
    1,
    IF(IFERROR(AG959,
            0)=0,
        0,
        IFERROR(IF(OR(ROUND(AD958,
                        3)&gt;=1,
                    AND(ABS(AF958)&lt;'1D'!$D$19,
                        AD958&lt;1)),
                1,
                0),
            0)))</f>
        <v>1</v>
      </c>
      <c r="AH958" s="5">
        <f ca="1">IFERROR(IF('1D'!V32="Supercritical",
        MAX('1D'!$D$16,
            IFERROR(L958,
                MAX('1D'!$D$16,
                    POWER((ABS(K958)^2)/('1D'!$I$5*MAX(F958,
                                0.1)^2),
                        1/3)))),
        IF('1D'!V32="Subcritical",
            MAX('1D'!$D$16,
                IFERROR(W958,
                    MAX('1D'!$D$16,
                        POWER((ABS(K958)^2)/('1D'!$I$5*MAX(F958,
                                    0.1)^2),
                            1/3)))),
            IF(IFERROR(T958,
                    -1E+99)&gt;=IFERROR(AE958,
                    -1E+99),
                MAX('1D'!$D$16,
                    IFERROR(L958,
                        MAX('1D'!$D$16,
                            POWER((ABS(K958)^2)/('1D'!$I$5*MAX(F958,
                                        0.1)^2),
                                1/3)))),
                MAX('1D'!$D$16,
                    IFERROR(W958,
                        MAX('1D'!$D$16,
                            POWER((ABS(K958)^2)/('1D'!$I$5*MAX(F958,
                                        0.1)^2),
                                1/3))))))),
    MAX('1D'!$D$16,
        POWER((ABS(K958)^2)/('1D'!$I$5*MAX(F958,
                    0.1)^2),
            1/3)))</f>
        <v>2.0411692021517887</v>
      </c>
      <c r="AI958" s="5">
        <f t="shared" ca="1" si="204"/>
        <v>634.13016920215182</v>
      </c>
      <c r="AJ958" s="5">
        <f ca="1">AI958+((ABS(K958)/MAX(((F958)+(G958)*(AH958))*(AH958),
            0.000001))^2)/(2*'1D'!$I$5)</f>
        <v>635.30459253909487</v>
      </c>
      <c r="AM958">
        <v>0</v>
      </c>
      <c r="AN958">
        <v>0</v>
      </c>
      <c r="AO958" s="5">
        <f t="shared" si="205"/>
        <v>0</v>
      </c>
      <c r="AP958" s="5">
        <f t="shared" si="209"/>
        <v>0</v>
      </c>
      <c r="AQ958" s="5">
        <f ca="1">ABS(ABS(K958)/MAX(((F958)+(G958)*(AH958))*(AH958),
        0.000001))/SQRT('1D'!$I$5*MAX((((F958)+(G958)*(AH958))*(AH958))/MAX((F958)+2*(G958)*(AH958),
            0.000001),
        0.000001))</f>
        <v>1.0727235886044055</v>
      </c>
      <c r="AR958" s="5" t="str">
        <f t="shared" ca="1" si="206"/>
        <v>Supercritical</v>
      </c>
      <c r="AS958" s="5">
        <f ca="1">((ABS(K958)*'1D'!$D$6)/(MAX(((F958)+(G958)*(AH958))*(AH958),
            0.000001)*MAX(((((F958)+(G958)*(AH958))*(AH958))/MAX((F958)+2*(AH958)*SQRT(1+(G958)^2),
                    0.000001))^(2/3),
            0.000001)))^2</f>
        <v>4.3358367565141456E-3</v>
      </c>
    </row>
    <row r="959" spans="1:45" x14ac:dyDescent="0.35">
      <c r="A959">
        <v>950</v>
      </c>
      <c r="B959">
        <v>948.99599999999998</v>
      </c>
      <c r="C959">
        <v>616083.44799999997</v>
      </c>
      <c r="D959">
        <v>3097058.0109999999</v>
      </c>
      <c r="E959">
        <v>632.08849999999995</v>
      </c>
      <c r="F959">
        <v>5.2</v>
      </c>
      <c r="G959">
        <v>0</v>
      </c>
      <c r="H959" t="s">
        <v>176</v>
      </c>
      <c r="I959">
        <v>5.7000000000000002E-2</v>
      </c>
      <c r="J959" s="5">
        <f t="shared" si="207"/>
        <v>1</v>
      </c>
      <c r="K959" s="5">
        <f t="shared" ca="1" si="208"/>
        <v>50.95</v>
      </c>
      <c r="L959" s="5">
        <f ca="1">IF($A$2=0,
    IFERROR(L958,
        MAX('1D'!$D$16,
            POWER((ABS(K959)^2)/('1D'!$I$5*MAX(F959,
                        0.1)^2),
                1/3))),
    IF(IFERROR(V958,
            0)=0,
        IFERROR(L958,
            MAX('1D'!$D$16,
                POWER((ABS(K959)^2)/('1D'!$I$5*MAX(F959,
                            0.1)^2),
                    1/3))),
        IF(OR(IFERROR(L959,
                    0)=0,
                IFERROR(S958,
                    0)&lt;1,
                IFERROR(S959,
                    0)&lt;1),
            MAX('1D'!$D$16,
                POWER((ABS(K959)^2)/('1D'!$I$5*MAX(F959,
                            0.1)^2),
                    1/3)),
            IF(IFERROR(U959,
                    0)&gt;0,
                MAX('1D'!$D$16,
                    IFERROR(L959,
                        0)+((IFERROR(U959,
                                0))*'1D'!$D$18*IF((IFERROR(S959,
                                    0))&lt;1,
                            1,
                            -1))),
                IF(IFERROR(U959,
                        0)&lt;0,
                    IF(ABS((MAX('1D'!$D$16,
                                    POWER((ABS(K959)^2)/('1D'!$I$5*MAX(F959,
                                                0.1)^2),
                                        1/3)))-IFERROR(L959,
                                0))&gt;'1D'!$D$19,
                        MAX('1D'!$D$16,
                            IF((MAX('1D'!$D$16,
                                        POWER((ABS(K959)^2)/('1D'!$I$5*MAX(F959,
                                                    0.1)^2),
                                            1/3)))&gt;IFERROR(L959,
                                    0),
                                MIN((MAX('1D'!$D$16,
                                            POWER((ABS(K959)^2)/('1D'!$I$5*MAX(F959,
                                                        0.1)^2),
                                                1/3))),
                                    IFERROR(L959,
                                        0)+(MIN(ABS(IFERROR(U959,
                                                    0))*'1D'!$D$18,
                                            ABS((MAX('1D'!$D$16,
                                                        POWER((ABS(K959)^2)/('1D'!$I$5*MAX(F959,
                                                                    0.1)^2),
                                                            1/3)))-IFERROR(L959,
                                                    0))))),
                                MAX((MAX('1D'!$D$16,
                                            POWER((ABS(K959)^2)/('1D'!$I$5*MAX(F959,
                                                        0.1)^2),
                                                1/3))),
                                    IFERROR(L959,
                                        0)-(MIN(ABS(IFERROR(U959,
                                                    0))*'1D'!$D$18,
                                            ABS((MAX('1D'!$D$16,
                                                        POWER((ABS(K959)^2)/('1D'!$I$5*MAX(F959,
                                                                    0.1)^2),
                                                            1/3)))-IFERROR(L959,
                                                    0))))))),
                        MAX('1D'!$D$16,
                            POWER((ABS(K959)^2)/('1D'!$I$5*MAX(F959,
                                        0.1)^2),
                                1/3))),
                    MAX('1D'!$D$16,
                        IFERROR(L959,
                            0)))))))</f>
        <v>2.0411692021517887</v>
      </c>
      <c r="M959" s="5">
        <f t="shared" ca="1" si="196"/>
        <v>10.614079851189301</v>
      </c>
      <c r="N959" s="5">
        <f t="shared" ca="1" si="197"/>
        <v>1.1434704692804873</v>
      </c>
      <c r="O959" s="5">
        <f t="shared" ca="1" si="198"/>
        <v>4.8002276894771132</v>
      </c>
      <c r="P959" s="5">
        <f t="shared" ca="1" si="199"/>
        <v>634.12966920215172</v>
      </c>
      <c r="Q959" s="5">
        <f ca="1">P959+((ABS(K959)/MAX(((F959)+(G959)*(L959))*(L959),
            0.000001))^2)/(2*'1D'!$I$5)</f>
        <v>635.30409253909477</v>
      </c>
      <c r="R959" s="5">
        <f ca="1">((ABS(K959)*'1D'!$D$6)/(MAX(((F959)+(G959)*(L959))*(L959),
            0.000001)*MAX(((((F959)+(G959)*(L959))*(L959))/MAX((F959)+2*(L959)*SQRT(1+(G959)^2),
                    0.000001))^(2/3),
            0.000001)))^2</f>
        <v>4.3358367565141456E-3</v>
      </c>
      <c r="S959" s="5">
        <f ca="1">ABS(ABS(K959)/MAX(((F959)+(G959)*(L959))*(L959),
        0.000001))/SQRT('1D'!$I$5*MAX((((F959)+(G959)*(L959))*(L959))/MAX((F959)+2*(G959)*(L959),
            0.000001),
        0.000001))</f>
        <v>1.0727235886044055</v>
      </c>
      <c r="T959" s="5">
        <f ca="1">((F959)*(L959)^2)/2+(G959)*(L959)^3/3+(ABS(K959)^2)/('1D'!$I$5*MAX(((F959)+(G959)*(L959))*(L959),
        0.000001))</f>
        <v>35.763412605541333</v>
      </c>
      <c r="U959" s="5">
        <f ca="1">IF($A$2=0,
    0,
    IFERROR(Q958-(((R958+R959)/2)*J959)-(IF(O958&gt;O959,
                '1D'!$D$8*((O958^2-O959^2)/(2*'1D'!$I$5)),
                '1D'!$D$9*((O959^2-O958^2)/(2*'1D'!$I$5)))+('1D'!$D$10*(ABS(I959)/90)*(MAX(O958^2,
                        O959^2)/(2*'1D'!$I$5))))-Q959,
        0))</f>
        <v>-3.9474069733387296E-3</v>
      </c>
      <c r="V959" s="5">
        <f ca="1">IF($A$2=0,
    1,
    IF(IFERROR(V958,
            0)=0,
        0,
        IFERROR(IF(ROUND(S959,
                    3)=1,
                1,
                IF(AND(ABS(U959)&lt;'1D'!$D$19,
                        S959&gt;1),
                    1,
                    0)),
            0)))</f>
        <v>0</v>
      </c>
      <c r="W959" s="5">
        <f ca="1">IF($A$2=0,
    MAX(MAX('1D'!$D$16,
            MAX('1D'!$D$16,
                POWER((ABS(K959)^2)/('1D'!$I$5*MAX(F959,
                            0.1)^2),
                    1/3))),
        IFERROR(W1396,
            MAX(MAX('1D'!$D$16,
                    MAX('1D'!$D$16,
                        POWER((ABS(K959)^2)/('1D'!$I$5*MAX(F959,
                                    0.1)^2),
                            1/3))),
                ($L$2)-E1396))),
    IF(IFERROR(AG960,
            0)=0,
        MAX(MAX('1D'!$D$16,
                MAX('1D'!$D$16,
                    POWER((ABS(K959)^2)/('1D'!$I$5*MAX(F959,
                                0.1)^2),
                        1/3))),
            IFERROR(W1396,
                MAX(MAX('1D'!$D$16,
                        MAX('1D'!$D$16,
                            POWER((ABS(K959)^2)/('1D'!$I$5*MAX(F959,
                                        0.1)^2),
                                1/3))),
                    ($L$2)-E1396))),
        IF(IFERROR(W959,
                0)=0,
            MAX(MAX('1D'!$D$16,
                    MAX('1D'!$D$16,
                        POWER((ABS(K959)^2)/('1D'!$I$5*MAX(F959,
                                    0.1)^2),
                            1/3))),
                IFERROR(W1396,
                    MAX(MAX('1D'!$D$16,
                            MAX('1D'!$D$16,
                                POWER((ABS(K959)^2)/('1D'!$I$5*MAX(F959,
                                            0.1)^2),
                                    1/3))),
                        ($L$2)-E1396))),
            IF(OR(IFERROR(AD959,
                        0)&gt;=1,
                    IFERROR(AD960,
                        0)&gt;=1),
                MAX('1D'!$D$16,
                    MAX('1D'!$D$16,
                        POWER((ABS(K959)^2)/('1D'!$I$5*MAX(F959,
                                    0.1)^2),
                            1/3))),
                IF(ABS(IFERROR(AF959,
                            0))&lt;'1D'!$D$19,
                    MAX(MAX('1D'!$D$16,
                            MAX('1D'!$D$16,
                                POWER((ABS(K959)^2)/('1D'!$I$5*MAX(F959,
                                            0.1)^2),
                                    1/3))),
                        IFERROR(W959,
                            0)),
                    MAX(MAX('1D'!$D$16,
                            MAX('1D'!$D$16,
                                POWER((ABS(K959)^2)/('1D'!$I$5*MAX(F959,
                                            0.1)^2),
                                    1/3))),
                        (IFERROR(W959,
                                0))+((IFERROR(AF959,
                                    0))*'1D'!$D$18)))))))</f>
        <v>2.1389677043987478</v>
      </c>
      <c r="X959" s="5">
        <f t="shared" ca="1" si="200"/>
        <v>11.122632062873489</v>
      </c>
      <c r="Y959" s="5">
        <f t="shared" ca="1" si="201"/>
        <v>1.1735290000551568</v>
      </c>
      <c r="Z959" s="5">
        <f t="shared" ca="1" si="202"/>
        <v>4.5807502857230418</v>
      </c>
      <c r="AA959" s="5">
        <f t="shared" ca="1" si="203"/>
        <v>634.22746770439869</v>
      </c>
      <c r="AB959" s="5">
        <f ca="1">AA959+((ABS(K959)/MAX(((F959)+(G959)*(W959))*(W959),
            0.000001))^2)/(2*'1D'!$I$5)</f>
        <v>635.29695155659806</v>
      </c>
      <c r="AC959" s="5">
        <f ca="1">((ABS(K959)*'1D'!$D$6)/(MAX(((F959)+(G959)*(W959))*(W959),
            0.000001)*MAX(((((F959)+(G959)*(W959))*(W959))/MAX((F959)+2*(W959)*SQRT(1+(G959)^2),
                    0.000001))^(2/3),
            0.000001)))^2</f>
        <v>3.8141460404132466E-3</v>
      </c>
      <c r="AD959" s="5">
        <f ca="1">ABS(ABS(K959)/MAX(((F959)+(G959)*(W959))*(W959),
        0.000001))/SQRT('1D'!$I$5*MAX((((F959)+(G959)*(W959))*(W959))/MAX((F959)+2*(G959)*(W959),
            0.000001),
        0.000001))</f>
        <v>1.0000000000000004</v>
      </c>
      <c r="AE959" s="5">
        <f ca="1">((F959)*(W959)^2)/2+(G959)*(W959)^3/3+(ABS(K959)^2)/('1D'!$I$5*MAX(((F959)+(G959)*(W959))*(W959),
        0.000001))</f>
        <v>35.686426155594638</v>
      </c>
      <c r="AF959" s="5">
        <f ca="1">IF($A$2=0,
    0,
    IFERROR(AB960+(((AC959+AC960)/2)*J960)+(IF(Z959&gt;Z960,
                '1D'!$D$8*((Z959^2-Z960^2)/(2*'1D'!$I$5)),
                '1D'!$D$9*((Z960^2-Z959^2)/(2*'1D'!$I$5)))+('1D'!$D$10*(ABS(I960)/90)*(MAX(Z959^2,
                        Z960^2)/(2*'1D'!$I$5))))-AB959,
        0))</f>
        <v>3.3141460404522149E-3</v>
      </c>
      <c r="AG959" s="5">
        <f ca="1">IF($A$2=0,
    1,
    IF(IFERROR(AG960,
            0)=0,
        0,
        IFERROR(IF(OR(ROUND(AD959,
                        3)&gt;=1,
                    AND(ABS(AF959)&lt;'1D'!$D$19,
                        AD959&lt;1)),
                1,
                0),
            0)))</f>
        <v>1</v>
      </c>
      <c r="AH959" s="5">
        <f ca="1">IFERROR(IF('1D'!V32="Supercritical",
        MAX('1D'!$D$16,
            IFERROR(L959,
                MAX('1D'!$D$16,
                    POWER((ABS(K959)^2)/('1D'!$I$5*MAX(F959,
                                0.1)^2),
                        1/3)))),
        IF('1D'!V32="Subcritical",
            MAX('1D'!$D$16,
                IFERROR(W959,
                    MAX('1D'!$D$16,
                        POWER((ABS(K959)^2)/('1D'!$I$5*MAX(F959,
                                    0.1)^2),
                            1/3)))),
            IF(IFERROR(T959,
                    -1E+99)&gt;=IFERROR(AE959,
                    -1E+99),
                MAX('1D'!$D$16,
                    IFERROR(L959,
                        MAX('1D'!$D$16,
                            POWER((ABS(K959)^2)/('1D'!$I$5*MAX(F959,
                                        0.1)^2),
                                1/3)))),
                MAX('1D'!$D$16,
                    IFERROR(W959,
                        MAX('1D'!$D$16,
                            POWER((ABS(K959)^2)/('1D'!$I$5*MAX(F959,
                                        0.1)^2),
                                1/3))))))),
    MAX('1D'!$D$16,
        POWER((ABS(K959)^2)/('1D'!$I$5*MAX(F959,
                    0.1)^2),
            1/3)))</f>
        <v>2.0411692021517887</v>
      </c>
      <c r="AI959" s="5">
        <f t="shared" ca="1" si="204"/>
        <v>634.12966920215172</v>
      </c>
      <c r="AJ959" s="5">
        <f ca="1">AI959+((ABS(K959)/MAX(((F959)+(G959)*(AH959))*(AH959),
            0.000001))^2)/(2*'1D'!$I$5)</f>
        <v>635.30409253909477</v>
      </c>
      <c r="AM959">
        <v>0</v>
      </c>
      <c r="AN959">
        <v>0</v>
      </c>
      <c r="AO959" s="5">
        <f t="shared" si="205"/>
        <v>0</v>
      </c>
      <c r="AP959" s="5">
        <f t="shared" si="209"/>
        <v>0</v>
      </c>
      <c r="AQ959" s="5">
        <f ca="1">ABS(ABS(K959)/MAX(((F959)+(G959)*(AH959))*(AH959),
        0.000001))/SQRT('1D'!$I$5*MAX((((F959)+(G959)*(AH959))*(AH959))/MAX((F959)+2*(G959)*(AH959),
            0.000001),
        0.000001))</f>
        <v>1.0727235886044055</v>
      </c>
      <c r="AR959" s="5" t="str">
        <f t="shared" ca="1" si="206"/>
        <v>Supercritical</v>
      </c>
      <c r="AS959" s="5">
        <f ca="1">((ABS(K959)*'1D'!$D$6)/(MAX(((F959)+(G959)*(AH959))*(AH959),
            0.000001)*MAX(((((F959)+(G959)*(AH959))*(AH959))/MAX((F959)+2*(AH959)*SQRT(1+(G959)^2),
                    0.000001))^(2/3),
            0.000001)))^2</f>
        <v>4.3358367565141456E-3</v>
      </c>
    </row>
    <row r="960" spans="1:45" x14ac:dyDescent="0.35">
      <c r="A960">
        <v>951</v>
      </c>
      <c r="B960">
        <v>949.99599999999998</v>
      </c>
      <c r="C960">
        <v>616083.40599999996</v>
      </c>
      <c r="D960">
        <v>3097057.0120000001</v>
      </c>
      <c r="E960">
        <v>632.08799999999997</v>
      </c>
      <c r="F960">
        <v>5.2</v>
      </c>
      <c r="G960">
        <v>0</v>
      </c>
      <c r="H960" t="s">
        <v>176</v>
      </c>
      <c r="I960">
        <v>0</v>
      </c>
      <c r="J960" s="5">
        <f t="shared" si="207"/>
        <v>1</v>
      </c>
      <c r="K960" s="5">
        <f t="shared" ca="1" si="208"/>
        <v>50.95</v>
      </c>
      <c r="L960" s="5">
        <f ca="1">IF($A$2=0,
    IFERROR(L959,
        MAX('1D'!$D$16,
            POWER((ABS(K960)^2)/('1D'!$I$5*MAX(F960,
                        0.1)^2),
                1/3))),
    IF(IFERROR(V959,
            0)=0,
        IFERROR(L959,
            MAX('1D'!$D$16,
                POWER((ABS(K960)^2)/('1D'!$I$5*MAX(F960,
                            0.1)^2),
                    1/3))),
        IF(OR(IFERROR(L960,
                    0)=0,
                IFERROR(S959,
                    0)&lt;1,
                IFERROR(S960,
                    0)&lt;1),
            MAX('1D'!$D$16,
                POWER((ABS(K960)^2)/('1D'!$I$5*MAX(F960,
                            0.1)^2),
                    1/3)),
            IF(IFERROR(U960,
                    0)&gt;0,
                MAX('1D'!$D$16,
                    IFERROR(L960,
                        0)+((IFERROR(U960,
                                0))*'1D'!$D$18*IF((IFERROR(S960,
                                    0))&lt;1,
                            1,
                            -1))),
                IF(IFERROR(U960,
                        0)&lt;0,
                    IF(ABS((MAX('1D'!$D$16,
                                    POWER((ABS(K960)^2)/('1D'!$I$5*MAX(F960,
                                                0.1)^2),
                                        1/3)))-IFERROR(L960,
                                0))&gt;'1D'!$D$19,
                        MAX('1D'!$D$16,
                            IF((MAX('1D'!$D$16,
                                        POWER((ABS(K960)^2)/('1D'!$I$5*MAX(F960,
                                                    0.1)^2),
                                            1/3)))&gt;IFERROR(L960,
                                    0),
                                MIN((MAX('1D'!$D$16,
                                            POWER((ABS(K960)^2)/('1D'!$I$5*MAX(F960,
                                                        0.1)^2),
                                                1/3))),
                                    IFERROR(L960,
                                        0)+(MIN(ABS(IFERROR(U960,
                                                    0))*'1D'!$D$18,
                                            ABS((MAX('1D'!$D$16,
                                                        POWER((ABS(K960)^2)/('1D'!$I$5*MAX(F960,
                                                                    0.1)^2),
                                                            1/3)))-IFERROR(L960,
                                                    0))))),
                                MAX((MAX('1D'!$D$16,
                                            POWER((ABS(K960)^2)/('1D'!$I$5*MAX(F960,
                                                        0.1)^2),
                                                1/3))),
                                    IFERROR(L960,
                                        0)-(MIN(ABS(IFERROR(U960,
                                                    0))*'1D'!$D$18,
                                            ABS((MAX('1D'!$D$16,
                                                        POWER((ABS(K960)^2)/('1D'!$I$5*MAX(F960,
                                                                    0.1)^2),
                                                            1/3)))-IFERROR(L960,
                                                    0))))))),
                        MAX('1D'!$D$16,
                            POWER((ABS(K960)^2)/('1D'!$I$5*MAX(F960,
                                        0.1)^2),
                                1/3))),
                    MAX('1D'!$D$16,
                        IFERROR(L960,
                            0)))))))</f>
        <v>2.0411692021517887</v>
      </c>
      <c r="M960" s="5">
        <f t="shared" ca="1" si="196"/>
        <v>10.614079851189301</v>
      </c>
      <c r="N960" s="5">
        <f t="shared" ca="1" si="197"/>
        <v>1.1434704692804873</v>
      </c>
      <c r="O960" s="5">
        <f t="shared" ca="1" si="198"/>
        <v>4.8002276894771132</v>
      </c>
      <c r="P960" s="5">
        <f t="shared" ca="1" si="199"/>
        <v>634.12916920215173</v>
      </c>
      <c r="Q960" s="5">
        <f ca="1">P960+((ABS(K960)/MAX(((F960)+(G960)*(L960))*(L960),
            0.000001))^2)/(2*'1D'!$I$5)</f>
        <v>635.30359253909478</v>
      </c>
      <c r="R960" s="5">
        <f ca="1">((ABS(K960)*'1D'!$D$6)/(MAX(((F960)+(G960)*(L960))*(L960),
            0.000001)*MAX(((((F960)+(G960)*(L960))*(L960))/MAX((F960)+2*(L960)*SQRT(1+(G960)^2),
                    0.000001))^(2/3),
            0.000001)))^2</f>
        <v>4.3358367565141456E-3</v>
      </c>
      <c r="S960" s="5">
        <f ca="1">ABS(ABS(K960)/MAX(((F960)+(G960)*(L960))*(L960),
        0.000001))/SQRT('1D'!$I$5*MAX((((F960)+(G960)*(L960))*(L960))/MAX((F960)+2*(G960)*(L960),
            0.000001),
        0.000001))</f>
        <v>1.0727235886044055</v>
      </c>
      <c r="T960" s="5">
        <f ca="1">((F960)*(L960)^2)/2+(G960)*(L960)^3/3+(ABS(K960)^2)/('1D'!$I$5*MAX(((F960)+(G960)*(L960))*(L960),
        0.000001))</f>
        <v>35.763412605541333</v>
      </c>
      <c r="U960" s="5">
        <f ca="1">IF($A$2=0,
    0,
    IFERROR(Q959-(((R959+R960)/2)*J960)-(IF(O959&gt;O960,
                '1D'!$D$8*((O959^2-O960^2)/(2*'1D'!$I$5)),
                '1D'!$D$9*((O960^2-O959^2)/(2*'1D'!$I$5)))+('1D'!$D$10*(ABS(I960)/90)*(MAX(O959^2,
                        O960^2)/(2*'1D'!$I$5))))-Q960,
        0))</f>
        <v>-3.8358367564796936E-3</v>
      </c>
      <c r="V960" s="5">
        <f ca="1">IF($A$2=0,
    1,
    IF(IFERROR(V959,
            0)=0,
        0,
        IFERROR(IF(ROUND(S960,
                    3)=1,
                1,
                IF(AND(ABS(U960)&lt;'1D'!$D$19,
                        S960&gt;1),
                    1,
                    0)),
            0)))</f>
        <v>0</v>
      </c>
      <c r="W960" s="5">
        <f ca="1">IF($A$2=0,
    MAX(MAX('1D'!$D$16,
            MAX('1D'!$D$16,
                POWER((ABS(K960)^2)/('1D'!$I$5*MAX(F960,
                            0.1)^2),
                    1/3))),
        IFERROR(W1396,
            MAX(MAX('1D'!$D$16,
                    MAX('1D'!$D$16,
                        POWER((ABS(K960)^2)/('1D'!$I$5*MAX(F960,
                                    0.1)^2),
                            1/3))),
                ($L$2)-E1396))),
    IF(IFERROR(AG961,
            0)=0,
        MAX(MAX('1D'!$D$16,
                MAX('1D'!$D$16,
                    POWER((ABS(K960)^2)/('1D'!$I$5*MAX(F960,
                                0.1)^2),
                        1/3))),
            IFERROR(W1396,
                MAX(MAX('1D'!$D$16,
                        MAX('1D'!$D$16,
                            POWER((ABS(K960)^2)/('1D'!$I$5*MAX(F960,
                                        0.1)^2),
                                1/3))),
                    ($L$2)-E1396))),
        IF(IFERROR(W960,
                0)=0,
            MAX(MAX('1D'!$D$16,
                    MAX('1D'!$D$16,
                        POWER((ABS(K960)^2)/('1D'!$I$5*MAX(F960,
                                    0.1)^2),
                            1/3))),
                IFERROR(W1396,
                    MAX(MAX('1D'!$D$16,
                            MAX('1D'!$D$16,
                                POWER((ABS(K960)^2)/('1D'!$I$5*MAX(F960,
                                            0.1)^2),
                                    1/3))),
                        ($L$2)-E1396))),
            IF(OR(IFERROR(AD960,
                        0)&gt;=1,
                    IFERROR(AD961,
                        0)&gt;=1),
                MAX('1D'!$D$16,
                    MAX('1D'!$D$16,
                        POWER((ABS(K960)^2)/('1D'!$I$5*MAX(F960,
                                    0.1)^2),
                            1/3))),
                IF(ABS(IFERROR(AF960,
                            0))&lt;'1D'!$D$19,
                    MAX(MAX('1D'!$D$16,
                            MAX('1D'!$D$16,
                                POWER((ABS(K960)^2)/('1D'!$I$5*MAX(F960,
                                            0.1)^2),
                                    1/3))),
                        IFERROR(W960,
                            0)),
                    MAX(MAX('1D'!$D$16,
                            MAX('1D'!$D$16,
                                POWER((ABS(K960)^2)/('1D'!$I$5*MAX(F960,
                                            0.1)^2),
                                    1/3))),
                        (IFERROR(W960,
                                0))+((IFERROR(AF960,
                                    0))*'1D'!$D$18)))))))</f>
        <v>2.1389677043987478</v>
      </c>
      <c r="X960" s="5">
        <f t="shared" ca="1" si="200"/>
        <v>11.122632062873489</v>
      </c>
      <c r="Y960" s="5">
        <f t="shared" ca="1" si="201"/>
        <v>1.1735290000551568</v>
      </c>
      <c r="Z960" s="5">
        <f t="shared" ca="1" si="202"/>
        <v>4.5807502857230418</v>
      </c>
      <c r="AA960" s="5">
        <f t="shared" ca="1" si="203"/>
        <v>634.2269677043987</v>
      </c>
      <c r="AB960" s="5">
        <f ca="1">AA960+((ABS(K960)/MAX(((F960)+(G960)*(W960))*(W960),
            0.000001))^2)/(2*'1D'!$I$5)</f>
        <v>635.29645155659807</v>
      </c>
      <c r="AC960" s="5">
        <f ca="1">((ABS(K960)*'1D'!$D$6)/(MAX(((F960)+(G960)*(W960))*(W960),
            0.000001)*MAX(((((F960)+(G960)*(W960))*(W960))/MAX((F960)+2*(W960)*SQRT(1+(G960)^2),
                    0.000001))^(2/3),
            0.000001)))^2</f>
        <v>3.8141460404132466E-3</v>
      </c>
      <c r="AD960" s="5">
        <f ca="1">ABS(ABS(K960)/MAX(((F960)+(G960)*(W960))*(W960),
        0.000001))/SQRT('1D'!$I$5*MAX((((F960)+(G960)*(W960))*(W960))/MAX((F960)+2*(G960)*(W960),
            0.000001),
        0.000001))</f>
        <v>1.0000000000000004</v>
      </c>
      <c r="AE960" s="5">
        <f ca="1">((F960)*(W960)^2)/2+(G960)*(W960)^3/3+(ABS(K960)^2)/('1D'!$I$5*MAX(((F960)+(G960)*(W960))*(W960),
        0.000001))</f>
        <v>35.686426155594638</v>
      </c>
      <c r="AF960" s="5">
        <f ca="1">IF($A$2=0,
    0,
    IFERROR(AB961+(((AC960+AC961)/2)*J961)+(IF(Z960&gt;Z961,
                '1D'!$D$8*((Z960^2-Z961^2)/(2*'1D'!$I$5)),
                '1D'!$D$9*((Z961^2-Z960^2)/(2*'1D'!$I$5)))+('1D'!$D$10*(ABS(I961)/90)*(MAX(Z960^2,
                        Z961^2)/(2*'1D'!$I$5))))-AB960,
        0))</f>
        <v>3.3141460404522149E-3</v>
      </c>
      <c r="AG960" s="5">
        <f ca="1">IF($A$2=0,
    1,
    IF(IFERROR(AG961,
            0)=0,
        0,
        IFERROR(IF(OR(ROUND(AD960,
                        3)&gt;=1,
                    AND(ABS(AF960)&lt;'1D'!$D$19,
                        AD960&lt;1)),
                1,
                0),
            0)))</f>
        <v>1</v>
      </c>
      <c r="AH960" s="5">
        <f ca="1">IFERROR(IF('1D'!V32="Supercritical",
        MAX('1D'!$D$16,
            IFERROR(L960,
                MAX('1D'!$D$16,
                    POWER((ABS(K960)^2)/('1D'!$I$5*MAX(F960,
                                0.1)^2),
                        1/3)))),
        IF('1D'!V32="Subcritical",
            MAX('1D'!$D$16,
                IFERROR(W960,
                    MAX('1D'!$D$16,
                        POWER((ABS(K960)^2)/('1D'!$I$5*MAX(F960,
                                    0.1)^2),
                            1/3)))),
            IF(IFERROR(T960,
                    -1E+99)&gt;=IFERROR(AE960,
                    -1E+99),
                MAX('1D'!$D$16,
                    IFERROR(L960,
                        MAX('1D'!$D$16,
                            POWER((ABS(K960)^2)/('1D'!$I$5*MAX(F960,
                                        0.1)^2),
                                1/3)))),
                MAX('1D'!$D$16,
                    IFERROR(W960,
                        MAX('1D'!$D$16,
                            POWER((ABS(K960)^2)/('1D'!$I$5*MAX(F960,
                                        0.1)^2),
                                1/3))))))),
    MAX('1D'!$D$16,
        POWER((ABS(K960)^2)/('1D'!$I$5*MAX(F960,
                    0.1)^2),
            1/3)))</f>
        <v>2.0411692021517887</v>
      </c>
      <c r="AI960" s="5">
        <f t="shared" ca="1" si="204"/>
        <v>634.12916920215173</v>
      </c>
      <c r="AJ960" s="5">
        <f ca="1">AI960+((ABS(K960)/MAX(((F960)+(G960)*(AH960))*(AH960),
            0.000001))^2)/(2*'1D'!$I$5)</f>
        <v>635.30359253909478</v>
      </c>
      <c r="AM960">
        <v>0</v>
      </c>
      <c r="AN960">
        <v>0</v>
      </c>
      <c r="AO960" s="5">
        <f t="shared" si="205"/>
        <v>0</v>
      </c>
      <c r="AP960" s="5">
        <f t="shared" si="209"/>
        <v>0</v>
      </c>
      <c r="AQ960" s="5">
        <f ca="1">ABS(ABS(K960)/MAX(((F960)+(G960)*(AH960))*(AH960),
        0.000001))/SQRT('1D'!$I$5*MAX((((F960)+(G960)*(AH960))*(AH960))/MAX((F960)+2*(G960)*(AH960),
            0.000001),
        0.000001))</f>
        <v>1.0727235886044055</v>
      </c>
      <c r="AR960" s="5" t="str">
        <f t="shared" ca="1" si="206"/>
        <v>Supercritical</v>
      </c>
      <c r="AS960" s="5">
        <f ca="1">((ABS(K960)*'1D'!$D$6)/(MAX(((F960)+(G960)*(AH960))*(AH960),
            0.000001)*MAX(((((F960)+(G960)*(AH960))*(AH960))/MAX((F960)+2*(AH960)*SQRT(1+(G960)^2),
                    0.000001))^(2/3),
            0.000001)))^2</f>
        <v>4.3358367565141456E-3</v>
      </c>
    </row>
    <row r="961" spans="1:45" x14ac:dyDescent="0.35">
      <c r="A961">
        <v>952</v>
      </c>
      <c r="B961">
        <v>950.99599999999998</v>
      </c>
      <c r="C961">
        <v>616083.36399999994</v>
      </c>
      <c r="D961">
        <v>3097056.0129999998</v>
      </c>
      <c r="E961">
        <v>632.08749999999998</v>
      </c>
      <c r="F961">
        <v>5.2</v>
      </c>
      <c r="G961">
        <v>0</v>
      </c>
      <c r="H961" t="s">
        <v>176</v>
      </c>
      <c r="I961">
        <v>0</v>
      </c>
      <c r="J961" s="5">
        <f t="shared" si="207"/>
        <v>1</v>
      </c>
      <c r="K961" s="5">
        <f t="shared" ca="1" si="208"/>
        <v>50.95</v>
      </c>
      <c r="L961" s="5">
        <f ca="1">IF($A$2=0,
    IFERROR(L960,
        MAX('1D'!$D$16,
            POWER((ABS(K961)^2)/('1D'!$I$5*MAX(F961,
                        0.1)^2),
                1/3))),
    IF(IFERROR(V960,
            0)=0,
        IFERROR(L960,
            MAX('1D'!$D$16,
                POWER((ABS(K961)^2)/('1D'!$I$5*MAX(F961,
                            0.1)^2),
                    1/3))),
        IF(OR(IFERROR(L961,
                    0)=0,
                IFERROR(S960,
                    0)&lt;1,
                IFERROR(S961,
                    0)&lt;1),
            MAX('1D'!$D$16,
                POWER((ABS(K961)^2)/('1D'!$I$5*MAX(F961,
                            0.1)^2),
                    1/3)),
            IF(IFERROR(U961,
                    0)&gt;0,
                MAX('1D'!$D$16,
                    IFERROR(L961,
                        0)+((IFERROR(U961,
                                0))*'1D'!$D$18*IF((IFERROR(S961,
                                    0))&lt;1,
                            1,
                            -1))),
                IF(IFERROR(U961,
                        0)&lt;0,
                    IF(ABS((MAX('1D'!$D$16,
                                    POWER((ABS(K961)^2)/('1D'!$I$5*MAX(F961,
                                                0.1)^2),
                                        1/3)))-IFERROR(L961,
                                0))&gt;'1D'!$D$19,
                        MAX('1D'!$D$16,
                            IF((MAX('1D'!$D$16,
                                        POWER((ABS(K961)^2)/('1D'!$I$5*MAX(F961,
                                                    0.1)^2),
                                            1/3)))&gt;IFERROR(L961,
                                    0),
                                MIN((MAX('1D'!$D$16,
                                            POWER((ABS(K961)^2)/('1D'!$I$5*MAX(F961,
                                                        0.1)^2),
                                                1/3))),
                                    IFERROR(L961,
                                        0)+(MIN(ABS(IFERROR(U961,
                                                    0))*'1D'!$D$18,
                                            ABS((MAX('1D'!$D$16,
                                                        POWER((ABS(K961)^2)/('1D'!$I$5*MAX(F961,
                                                                    0.1)^2),
                                                            1/3)))-IFERROR(L961,
                                                    0))))),
                                MAX((MAX('1D'!$D$16,
                                            POWER((ABS(K961)^2)/('1D'!$I$5*MAX(F961,
                                                        0.1)^2),
                                                1/3))),
                                    IFERROR(L961,
                                        0)-(MIN(ABS(IFERROR(U961,
                                                    0))*'1D'!$D$18,
                                            ABS((MAX('1D'!$D$16,
                                                        POWER((ABS(K961)^2)/('1D'!$I$5*MAX(F961,
                                                                    0.1)^2),
                                                            1/3)))-IFERROR(L961,
                                                    0))))))),
                        MAX('1D'!$D$16,
                            POWER((ABS(K961)^2)/('1D'!$I$5*MAX(F961,
                                        0.1)^2),
                                1/3))),
                    MAX('1D'!$D$16,
                        IFERROR(L961,
                            0)))))))</f>
        <v>2.0411692021517887</v>
      </c>
      <c r="M961" s="5">
        <f t="shared" ca="1" si="196"/>
        <v>10.614079851189301</v>
      </c>
      <c r="N961" s="5">
        <f t="shared" ca="1" si="197"/>
        <v>1.1434704692804873</v>
      </c>
      <c r="O961" s="5">
        <f t="shared" ca="1" si="198"/>
        <v>4.8002276894771132</v>
      </c>
      <c r="P961" s="5">
        <f t="shared" ca="1" si="199"/>
        <v>634.12866920215174</v>
      </c>
      <c r="Q961" s="5">
        <f ca="1">P961+((ABS(K961)/MAX(((F961)+(G961)*(L961))*(L961),
            0.000001))^2)/(2*'1D'!$I$5)</f>
        <v>635.30309253909479</v>
      </c>
      <c r="R961" s="5">
        <f ca="1">((ABS(K961)*'1D'!$D$6)/(MAX(((F961)+(G961)*(L961))*(L961),
            0.000001)*MAX(((((F961)+(G961)*(L961))*(L961))/MAX((F961)+2*(L961)*SQRT(1+(G961)^2),
                    0.000001))^(2/3),
            0.000001)))^2</f>
        <v>4.3358367565141456E-3</v>
      </c>
      <c r="S961" s="5">
        <f ca="1">ABS(ABS(K961)/MAX(((F961)+(G961)*(L961))*(L961),
        0.000001))/SQRT('1D'!$I$5*MAX((((F961)+(G961)*(L961))*(L961))/MAX((F961)+2*(G961)*(L961),
            0.000001),
        0.000001))</f>
        <v>1.0727235886044055</v>
      </c>
      <c r="T961" s="5">
        <f ca="1">((F961)*(L961)^2)/2+(G961)*(L961)^3/3+(ABS(K961)^2)/('1D'!$I$5*MAX(((F961)+(G961)*(L961))*(L961),
        0.000001))</f>
        <v>35.763412605541333</v>
      </c>
      <c r="U961" s="5">
        <f ca="1">IF($A$2=0,
    0,
    IFERROR(Q960-(((R960+R961)/2)*J961)-(IF(O960&gt;O961,
                '1D'!$D$8*((O960^2-O961^2)/(2*'1D'!$I$5)),
                '1D'!$D$9*((O961^2-O960^2)/(2*'1D'!$I$5)))+('1D'!$D$10*(ABS(I961)/90)*(MAX(O960^2,
                        O961^2)/(2*'1D'!$I$5))))-Q961,
        0))</f>
        <v>-3.8358367564796936E-3</v>
      </c>
      <c r="V961" s="5">
        <f ca="1">IF($A$2=0,
    1,
    IF(IFERROR(V960,
            0)=0,
        0,
        IFERROR(IF(ROUND(S961,
                    3)=1,
                1,
                IF(AND(ABS(U961)&lt;'1D'!$D$19,
                        S961&gt;1),
                    1,
                    0)),
            0)))</f>
        <v>0</v>
      </c>
      <c r="W961" s="5">
        <f ca="1">IF($A$2=0,
    MAX(MAX('1D'!$D$16,
            MAX('1D'!$D$16,
                POWER((ABS(K961)^2)/('1D'!$I$5*MAX(F961,
                            0.1)^2),
                    1/3))),
        IFERROR(W1396,
            MAX(MAX('1D'!$D$16,
                    MAX('1D'!$D$16,
                        POWER((ABS(K961)^2)/('1D'!$I$5*MAX(F961,
                                    0.1)^2),
                            1/3))),
                ($L$2)-E1396))),
    IF(IFERROR(AG962,
            0)=0,
        MAX(MAX('1D'!$D$16,
                MAX('1D'!$D$16,
                    POWER((ABS(K961)^2)/('1D'!$I$5*MAX(F961,
                                0.1)^2),
                        1/3))),
            IFERROR(W1396,
                MAX(MAX('1D'!$D$16,
                        MAX('1D'!$D$16,
                            POWER((ABS(K961)^2)/('1D'!$I$5*MAX(F961,
                                        0.1)^2),
                                1/3))),
                    ($L$2)-E1396))),
        IF(IFERROR(W961,
                0)=0,
            MAX(MAX('1D'!$D$16,
                    MAX('1D'!$D$16,
                        POWER((ABS(K961)^2)/('1D'!$I$5*MAX(F961,
                                    0.1)^2),
                            1/3))),
                IFERROR(W1396,
                    MAX(MAX('1D'!$D$16,
                            MAX('1D'!$D$16,
                                POWER((ABS(K961)^2)/('1D'!$I$5*MAX(F961,
                                            0.1)^2),
                                    1/3))),
                        ($L$2)-E1396))),
            IF(OR(IFERROR(AD961,
                        0)&gt;=1,
                    IFERROR(AD962,
                        0)&gt;=1),
                MAX('1D'!$D$16,
                    MAX('1D'!$D$16,
                        POWER((ABS(K961)^2)/('1D'!$I$5*MAX(F961,
                                    0.1)^2),
                            1/3))),
                IF(ABS(IFERROR(AF961,
                            0))&lt;'1D'!$D$19,
                    MAX(MAX('1D'!$D$16,
                            MAX('1D'!$D$16,
                                POWER((ABS(K961)^2)/('1D'!$I$5*MAX(F961,
                                            0.1)^2),
                                    1/3))),
                        IFERROR(W961,
                            0)),
                    MAX(MAX('1D'!$D$16,
                            MAX('1D'!$D$16,
                                POWER((ABS(K961)^2)/('1D'!$I$5*MAX(F961,
                                            0.1)^2),
                                    1/3))),
                        (IFERROR(W961,
                                0))+((IFERROR(AF961,
                                    0))*'1D'!$D$18)))))))</f>
        <v>2.1389677043987478</v>
      </c>
      <c r="X961" s="5">
        <f t="shared" ca="1" si="200"/>
        <v>11.122632062873489</v>
      </c>
      <c r="Y961" s="5">
        <f t="shared" ca="1" si="201"/>
        <v>1.1735290000551568</v>
      </c>
      <c r="Z961" s="5">
        <f t="shared" ca="1" si="202"/>
        <v>4.5807502857230418</v>
      </c>
      <c r="AA961" s="5">
        <f t="shared" ca="1" si="203"/>
        <v>634.22646770439871</v>
      </c>
      <c r="AB961" s="5">
        <f ca="1">AA961+((ABS(K961)/MAX(((F961)+(G961)*(W961))*(W961),
            0.000001))^2)/(2*'1D'!$I$5)</f>
        <v>635.29595155659808</v>
      </c>
      <c r="AC961" s="5">
        <f ca="1">((ABS(K961)*'1D'!$D$6)/(MAX(((F961)+(G961)*(W961))*(W961),
            0.000001)*MAX(((((F961)+(G961)*(W961))*(W961))/MAX((F961)+2*(W961)*SQRT(1+(G961)^2),
                    0.000001))^(2/3),
            0.000001)))^2</f>
        <v>3.8141460404132466E-3</v>
      </c>
      <c r="AD961" s="5">
        <f ca="1">ABS(ABS(K961)/MAX(((F961)+(G961)*(W961))*(W961),
        0.000001))/SQRT('1D'!$I$5*MAX((((F961)+(G961)*(W961))*(W961))/MAX((F961)+2*(G961)*(W961),
            0.000001),
        0.000001))</f>
        <v>1.0000000000000004</v>
      </c>
      <c r="AE961" s="5">
        <f ca="1">((F961)*(W961)^2)/2+(G961)*(W961)^3/3+(ABS(K961)^2)/('1D'!$I$5*MAX(((F961)+(G961)*(W961))*(W961),
        0.000001))</f>
        <v>35.686426155594638</v>
      </c>
      <c r="AF961" s="5">
        <f ca="1">IF($A$2=0,
    0,
    IFERROR(AB962+(((AC961+AC962)/2)*J962)+(IF(Z961&gt;Z962,
                '1D'!$D$8*((Z961^2-Z962^2)/(2*'1D'!$I$5)),
                '1D'!$D$9*((Z962^2-Z961^2)/(2*'1D'!$I$5)))+('1D'!$D$10*(ABS(I962)/90)*(MAX(Z961^2,
                        Z962^2)/(2*'1D'!$I$5))))-AB961,
        0))</f>
        <v>3.411932860331035E-3</v>
      </c>
      <c r="AG961" s="5">
        <f ca="1">IF($A$2=0,
    1,
    IF(IFERROR(AG962,
            0)=0,
        0,
        IFERROR(IF(OR(ROUND(AD961,
                        3)&gt;=1,
                    AND(ABS(AF961)&lt;'1D'!$D$19,
                        AD961&lt;1)),
                1,
                0),
            0)))</f>
        <v>1</v>
      </c>
      <c r="AH961" s="5">
        <f ca="1">IFERROR(IF('1D'!V32="Supercritical",
        MAX('1D'!$D$16,
            IFERROR(L961,
                MAX('1D'!$D$16,
                    POWER((ABS(K961)^2)/('1D'!$I$5*MAX(F961,
                                0.1)^2),
                        1/3)))),
        IF('1D'!V32="Subcritical",
            MAX('1D'!$D$16,
                IFERROR(W961,
                    MAX('1D'!$D$16,
                        POWER((ABS(K961)^2)/('1D'!$I$5*MAX(F961,
                                    0.1)^2),
                            1/3)))),
            IF(IFERROR(T961,
                    -1E+99)&gt;=IFERROR(AE961,
                    -1E+99),
                MAX('1D'!$D$16,
                    IFERROR(L961,
                        MAX('1D'!$D$16,
                            POWER((ABS(K961)^2)/('1D'!$I$5*MAX(F961,
                                        0.1)^2),
                                1/3)))),
                MAX('1D'!$D$16,
                    IFERROR(W961,
                        MAX('1D'!$D$16,
                            POWER((ABS(K961)^2)/('1D'!$I$5*MAX(F961,
                                        0.1)^2),
                                1/3))))))),
    MAX('1D'!$D$16,
        POWER((ABS(K961)^2)/('1D'!$I$5*MAX(F961,
                    0.1)^2),
            1/3)))</f>
        <v>2.0411692021517887</v>
      </c>
      <c r="AI961" s="5">
        <f t="shared" ca="1" si="204"/>
        <v>634.12866920215174</v>
      </c>
      <c r="AJ961" s="5">
        <f ca="1">AI961+((ABS(K961)/MAX(((F961)+(G961)*(AH961))*(AH961),
            0.000001))^2)/(2*'1D'!$I$5)</f>
        <v>635.30309253909479</v>
      </c>
      <c r="AM961">
        <v>0</v>
      </c>
      <c r="AN961">
        <v>0</v>
      </c>
      <c r="AO961" s="5">
        <f t="shared" si="205"/>
        <v>0</v>
      </c>
      <c r="AP961" s="5">
        <f t="shared" si="209"/>
        <v>0</v>
      </c>
      <c r="AQ961" s="5">
        <f ca="1">ABS(ABS(K961)/MAX(((F961)+(G961)*(AH961))*(AH961),
        0.000001))/SQRT('1D'!$I$5*MAX((((F961)+(G961)*(AH961))*(AH961))/MAX((F961)+2*(G961)*(AH961),
            0.000001),
        0.000001))</f>
        <v>1.0727235886044055</v>
      </c>
      <c r="AR961" s="5" t="str">
        <f t="shared" ca="1" si="206"/>
        <v>Supercritical</v>
      </c>
      <c r="AS961" s="5">
        <f ca="1">((ABS(K961)*'1D'!$D$6)/(MAX(((F961)+(G961)*(AH961))*(AH961),
            0.000001)*MAX(((((F961)+(G961)*(AH961))*(AH961))/MAX((F961)+2*(AH961)*SQRT(1+(G961)^2),
                    0.000001))^(2/3),
            0.000001)))^2</f>
        <v>4.3358367565141456E-3</v>
      </c>
    </row>
    <row r="962" spans="1:45" x14ac:dyDescent="0.35">
      <c r="A962">
        <v>953</v>
      </c>
      <c r="B962">
        <v>951.995</v>
      </c>
      <c r="C962">
        <v>616083.32200000004</v>
      </c>
      <c r="D962">
        <v>3097055.014</v>
      </c>
      <c r="E962">
        <v>632.08699999999999</v>
      </c>
      <c r="F962">
        <v>5.2</v>
      </c>
      <c r="G962">
        <v>0</v>
      </c>
      <c r="H962" t="s">
        <v>176</v>
      </c>
      <c r="I962">
        <v>5.7000000000000002E-2</v>
      </c>
      <c r="J962" s="5">
        <f t="shared" si="207"/>
        <v>0.99900000000002365</v>
      </c>
      <c r="K962" s="5">
        <f t="shared" ca="1" si="208"/>
        <v>50.95</v>
      </c>
      <c r="L962" s="5">
        <f ca="1">IF($A$2=0,
    IFERROR(L961,
        MAX('1D'!$D$16,
            POWER((ABS(K962)^2)/('1D'!$I$5*MAX(F962,
                        0.1)^2),
                1/3))),
    IF(IFERROR(V961,
            0)=0,
        IFERROR(L961,
            MAX('1D'!$D$16,
                POWER((ABS(K962)^2)/('1D'!$I$5*MAX(F962,
                            0.1)^2),
                    1/3))),
        IF(OR(IFERROR(L962,
                    0)=0,
                IFERROR(S961,
                    0)&lt;1,
                IFERROR(S962,
                    0)&lt;1),
            MAX('1D'!$D$16,
                POWER((ABS(K962)^2)/('1D'!$I$5*MAX(F962,
                            0.1)^2),
                    1/3)),
            IF(IFERROR(U962,
                    0)&gt;0,
                MAX('1D'!$D$16,
                    IFERROR(L962,
                        0)+((IFERROR(U962,
                                0))*'1D'!$D$18*IF((IFERROR(S962,
                                    0))&lt;1,
                            1,
                            -1))),
                IF(IFERROR(U962,
                        0)&lt;0,
                    IF(ABS((MAX('1D'!$D$16,
                                    POWER((ABS(K962)^2)/('1D'!$I$5*MAX(F962,
                                                0.1)^2),
                                        1/3)))-IFERROR(L962,
                                0))&gt;'1D'!$D$19,
                        MAX('1D'!$D$16,
                            IF((MAX('1D'!$D$16,
                                        POWER((ABS(K962)^2)/('1D'!$I$5*MAX(F962,
                                                    0.1)^2),
                                            1/3)))&gt;IFERROR(L962,
                                    0),
                                MIN((MAX('1D'!$D$16,
                                            POWER((ABS(K962)^2)/('1D'!$I$5*MAX(F962,
                                                        0.1)^2),
                                                1/3))),
                                    IFERROR(L962,
                                        0)+(MIN(ABS(IFERROR(U962,
                                                    0))*'1D'!$D$18,
                                            ABS((MAX('1D'!$D$16,
                                                        POWER((ABS(K962)^2)/('1D'!$I$5*MAX(F962,
                                                                    0.1)^2),
                                                            1/3)))-IFERROR(L962,
                                                    0))))),
                                MAX((MAX('1D'!$D$16,
                                            POWER((ABS(K962)^2)/('1D'!$I$5*MAX(F962,
                                                        0.1)^2),
                                                1/3))),
                                    IFERROR(L962,
                                        0)-(MIN(ABS(IFERROR(U962,
                                                    0))*'1D'!$D$18,
                                            ABS((MAX('1D'!$D$16,
                                                        POWER((ABS(K962)^2)/('1D'!$I$5*MAX(F962,
                                                                    0.1)^2),
                                                            1/3)))-IFERROR(L962,
                                                    0))))))),
                        MAX('1D'!$D$16,
                            POWER((ABS(K962)^2)/('1D'!$I$5*MAX(F962,
                                        0.1)^2),
                                1/3))),
                    MAX('1D'!$D$16,
                        IFERROR(L962,
                            0)))))))</f>
        <v>2.0411692021517887</v>
      </c>
      <c r="M962" s="5">
        <f t="shared" ca="1" si="196"/>
        <v>10.614079851189301</v>
      </c>
      <c r="N962" s="5">
        <f t="shared" ca="1" si="197"/>
        <v>1.1434704692804873</v>
      </c>
      <c r="O962" s="5">
        <f t="shared" ca="1" si="198"/>
        <v>4.8002276894771132</v>
      </c>
      <c r="P962" s="5">
        <f t="shared" ca="1" si="199"/>
        <v>634.12816920215175</v>
      </c>
      <c r="Q962" s="5">
        <f ca="1">P962+((ABS(K962)/MAX(((F962)+(G962)*(L962))*(L962),
            0.000001))^2)/(2*'1D'!$I$5)</f>
        <v>635.3025925390948</v>
      </c>
      <c r="R962" s="5">
        <f ca="1">((ABS(K962)*'1D'!$D$6)/(MAX(((F962)+(G962)*(L962))*(L962),
            0.000001)*MAX(((((F962)+(G962)*(L962))*(L962))/MAX((F962)+2*(L962)*SQRT(1+(G962)^2),
                    0.000001))^(2/3),
            0.000001)))^2</f>
        <v>4.3358367565141456E-3</v>
      </c>
      <c r="S962" s="5">
        <f ca="1">ABS(ABS(K962)/MAX(((F962)+(G962)*(L962))*(L962),
        0.000001))/SQRT('1D'!$I$5*MAX((((F962)+(G962)*(L962))*(L962))/MAX((F962)+2*(G962)*(L962),
            0.000001),
        0.000001))</f>
        <v>1.0727235886044055</v>
      </c>
      <c r="T962" s="5">
        <f ca="1">((F962)*(L962)^2)/2+(G962)*(L962)^3/3+(ABS(K962)^2)/('1D'!$I$5*MAX(((F962)+(G962)*(L962))*(L962),
        0.000001))</f>
        <v>35.763412605541333</v>
      </c>
      <c r="U962" s="5">
        <f ca="1">IF($A$2=0,
    0,
    IFERROR(Q961-(((R961+R962)/2)*J962)-(IF(O961&gt;O962,
                '1D'!$D$8*((O961^2-O962^2)/(2*'1D'!$I$5)),
                '1D'!$D$9*((O962^2-O961^2)/(2*'1D'!$I$5)))+('1D'!$D$10*(ABS(I962)/90)*(MAX(O961^2,
                        O962^2)/(2*'1D'!$I$5))))-Q962,
        0))</f>
        <v>-3.9430711367458571E-3</v>
      </c>
      <c r="V962" s="5">
        <f ca="1">IF($A$2=0,
    1,
    IF(IFERROR(V961,
            0)=0,
        0,
        IFERROR(IF(ROUND(S962,
                    3)=1,
                1,
                IF(AND(ABS(U962)&lt;'1D'!$D$19,
                        S962&gt;1),
                    1,
                    0)),
            0)))</f>
        <v>0</v>
      </c>
      <c r="W962" s="5">
        <f ca="1">IF($A$2=0,
    MAX(MAX('1D'!$D$16,
            MAX('1D'!$D$16,
                POWER((ABS(K962)^2)/('1D'!$I$5*MAX(F962,
                            0.1)^2),
                    1/3))),
        IFERROR(W1396,
            MAX(MAX('1D'!$D$16,
                    MAX('1D'!$D$16,
                        POWER((ABS(K962)^2)/('1D'!$I$5*MAX(F962,
                                    0.1)^2),
                            1/3))),
                ($L$2)-E1396))),
    IF(IFERROR(AG963,
            0)=0,
        MAX(MAX('1D'!$D$16,
                MAX('1D'!$D$16,
                    POWER((ABS(K962)^2)/('1D'!$I$5*MAX(F962,
                                0.1)^2),
                        1/3))),
            IFERROR(W1396,
                MAX(MAX('1D'!$D$16,
                        MAX('1D'!$D$16,
                            POWER((ABS(K962)^2)/('1D'!$I$5*MAX(F962,
                                        0.1)^2),
                                1/3))),
                    ($L$2)-E1396))),
        IF(IFERROR(W962,
                0)=0,
            MAX(MAX('1D'!$D$16,
                    MAX('1D'!$D$16,
                        POWER((ABS(K962)^2)/('1D'!$I$5*MAX(F962,
                                    0.1)^2),
                            1/3))),
                IFERROR(W1396,
                    MAX(MAX('1D'!$D$16,
                            MAX('1D'!$D$16,
                                POWER((ABS(K962)^2)/('1D'!$I$5*MAX(F962,
                                            0.1)^2),
                                    1/3))),
                        ($L$2)-E1396))),
            IF(OR(IFERROR(AD962,
                        0)&gt;=1,
                    IFERROR(AD963,
                        0)&gt;=1),
                MAX('1D'!$D$16,
                    MAX('1D'!$D$16,
                        POWER((ABS(K962)^2)/('1D'!$I$5*MAX(F962,
                                    0.1)^2),
                            1/3))),
                IF(ABS(IFERROR(AF962,
                            0))&lt;'1D'!$D$19,
                    MAX(MAX('1D'!$D$16,
                            MAX('1D'!$D$16,
                                POWER((ABS(K962)^2)/('1D'!$I$5*MAX(F962,
                                            0.1)^2),
                                    1/3))),
                        IFERROR(W962,
                            0)),
                    MAX(MAX('1D'!$D$16,
                            MAX('1D'!$D$16,
                                POWER((ABS(K962)^2)/('1D'!$I$5*MAX(F962,
                                            0.1)^2),
                                    1/3))),
                        (IFERROR(W962,
                                0))+((IFERROR(AF962,
                                    0))*'1D'!$D$18)))))))</f>
        <v>2.1389677043987478</v>
      </c>
      <c r="X962" s="5">
        <f t="shared" ca="1" si="200"/>
        <v>11.122632062873489</v>
      </c>
      <c r="Y962" s="5">
        <f t="shared" ca="1" si="201"/>
        <v>1.1735290000551568</v>
      </c>
      <c r="Z962" s="5">
        <f t="shared" ca="1" si="202"/>
        <v>4.5807502857230418</v>
      </c>
      <c r="AA962" s="5">
        <f t="shared" ca="1" si="203"/>
        <v>634.22596770439873</v>
      </c>
      <c r="AB962" s="5">
        <f ca="1">AA962+((ABS(K962)/MAX(((F962)+(G962)*(W962))*(W962),
            0.000001))^2)/(2*'1D'!$I$5)</f>
        <v>635.2954515565981</v>
      </c>
      <c r="AC962" s="5">
        <f ca="1">((ABS(K962)*'1D'!$D$6)/(MAX(((F962)+(G962)*(W962))*(W962),
            0.000001)*MAX(((((F962)+(G962)*(W962))*(W962))/MAX((F962)+2*(W962)*SQRT(1+(G962)^2),
                    0.000001))^(2/3),
            0.000001)))^2</f>
        <v>3.8141460404132466E-3</v>
      </c>
      <c r="AD962" s="5">
        <f ca="1">ABS(ABS(K962)/MAX(((F962)+(G962)*(W962))*(W962),
        0.000001))/SQRT('1D'!$I$5*MAX((((F962)+(G962)*(W962))*(W962))/MAX((F962)+2*(G962)*(W962),
            0.000001),
        0.000001))</f>
        <v>1.0000000000000004</v>
      </c>
      <c r="AE962" s="5">
        <f ca="1">((F962)*(W962)^2)/2+(G962)*(W962)^3/3+(ABS(K962)^2)/('1D'!$I$5*MAX(((F962)+(G962)*(W962))*(W962),
        0.000001))</f>
        <v>35.686426155594638</v>
      </c>
      <c r="AF962" s="5">
        <f ca="1">IF($A$2=0,
    0,
    IFERROR(AB963+(((AC962+AC963)/2)*J963)+(IF(Z962&gt;Z963,
                '1D'!$D$8*((Z962^2-Z963^2)/(2*'1D'!$I$5)),
                '1D'!$D$9*((Z963^2-Z962^2)/(2*'1D'!$I$5)))+('1D'!$D$10*(ABS(I963)/90)*(MAX(Z962^2,
                        Z963^2)/(2*'1D'!$I$5))))-AB962,
        0))</f>
        <v>3.4157470064428708E-3</v>
      </c>
      <c r="AG962" s="5">
        <f ca="1">IF($A$2=0,
    1,
    IF(IFERROR(AG963,
            0)=0,
        0,
        IFERROR(IF(OR(ROUND(AD962,
                        3)&gt;=1,
                    AND(ABS(AF962)&lt;'1D'!$D$19,
                        AD962&lt;1)),
                1,
                0),
            0)))</f>
        <v>1</v>
      </c>
      <c r="AH962" s="5">
        <f ca="1">IFERROR(IF('1D'!V32="Supercritical",
        MAX('1D'!$D$16,
            IFERROR(L962,
                MAX('1D'!$D$16,
                    POWER((ABS(K962)^2)/('1D'!$I$5*MAX(F962,
                                0.1)^2),
                        1/3)))),
        IF('1D'!V32="Subcritical",
            MAX('1D'!$D$16,
                IFERROR(W962,
                    MAX('1D'!$D$16,
                        POWER((ABS(K962)^2)/('1D'!$I$5*MAX(F962,
                                    0.1)^2),
                            1/3)))),
            IF(IFERROR(T962,
                    -1E+99)&gt;=IFERROR(AE962,
                    -1E+99),
                MAX('1D'!$D$16,
                    IFERROR(L962,
                        MAX('1D'!$D$16,
                            POWER((ABS(K962)^2)/('1D'!$I$5*MAX(F962,
                                        0.1)^2),
                                1/3)))),
                MAX('1D'!$D$16,
                    IFERROR(W962,
                        MAX('1D'!$D$16,
                            POWER((ABS(K962)^2)/('1D'!$I$5*MAX(F962,
                                        0.1)^2),
                                1/3))))))),
    MAX('1D'!$D$16,
        POWER((ABS(K962)^2)/('1D'!$I$5*MAX(F962,
                    0.1)^2),
            1/3)))</f>
        <v>2.0411692021517887</v>
      </c>
      <c r="AI962" s="5">
        <f t="shared" ca="1" si="204"/>
        <v>634.12816920215175</v>
      </c>
      <c r="AJ962" s="5">
        <f ca="1">AI962+((ABS(K962)/MAX(((F962)+(G962)*(AH962))*(AH962),
            0.000001))^2)/(2*'1D'!$I$5)</f>
        <v>635.3025925390948</v>
      </c>
      <c r="AM962">
        <v>0</v>
      </c>
      <c r="AN962">
        <v>0</v>
      </c>
      <c r="AO962" s="5">
        <f t="shared" si="205"/>
        <v>0</v>
      </c>
      <c r="AP962" s="5">
        <f t="shared" si="209"/>
        <v>0</v>
      </c>
      <c r="AQ962" s="5">
        <f ca="1">ABS(ABS(K962)/MAX(((F962)+(G962)*(AH962))*(AH962),
        0.000001))/SQRT('1D'!$I$5*MAX((((F962)+(G962)*(AH962))*(AH962))/MAX((F962)+2*(G962)*(AH962),
            0.000001),
        0.000001))</f>
        <v>1.0727235886044055</v>
      </c>
      <c r="AR962" s="5" t="str">
        <f t="shared" ca="1" si="206"/>
        <v>Supercritical</v>
      </c>
      <c r="AS962" s="5">
        <f ca="1">((ABS(K962)*'1D'!$D$6)/(MAX(((F962)+(G962)*(AH962))*(AH962),
            0.000001)*MAX(((((F962)+(G962)*(AH962))*(AH962))/MAX((F962)+2*(AH962)*SQRT(1+(G962)^2),
                    0.000001))^(2/3),
            0.000001)))^2</f>
        <v>4.3358367565141456E-3</v>
      </c>
    </row>
    <row r="963" spans="1:45" x14ac:dyDescent="0.35">
      <c r="A963">
        <v>954</v>
      </c>
      <c r="B963">
        <v>952.995</v>
      </c>
      <c r="C963">
        <v>616083.27899999998</v>
      </c>
      <c r="D963">
        <v>3097054.0150000001</v>
      </c>
      <c r="E963">
        <v>632.0865</v>
      </c>
      <c r="F963">
        <v>5.2</v>
      </c>
      <c r="G963">
        <v>0</v>
      </c>
      <c r="H963" t="s">
        <v>176</v>
      </c>
      <c r="I963">
        <v>5.7000000000000002E-2</v>
      </c>
      <c r="J963" s="5">
        <f t="shared" si="207"/>
        <v>1</v>
      </c>
      <c r="K963" s="5">
        <f t="shared" ca="1" si="208"/>
        <v>50.95</v>
      </c>
      <c r="L963" s="5">
        <f ca="1">IF($A$2=0,
    IFERROR(L962,
        MAX('1D'!$D$16,
            POWER((ABS(K963)^2)/('1D'!$I$5*MAX(F963,
                        0.1)^2),
                1/3))),
    IF(IFERROR(V962,
            0)=0,
        IFERROR(L962,
            MAX('1D'!$D$16,
                POWER((ABS(K963)^2)/('1D'!$I$5*MAX(F963,
                            0.1)^2),
                    1/3))),
        IF(OR(IFERROR(L963,
                    0)=0,
                IFERROR(S962,
                    0)&lt;1,
                IFERROR(S963,
                    0)&lt;1),
            MAX('1D'!$D$16,
                POWER((ABS(K963)^2)/('1D'!$I$5*MAX(F963,
                            0.1)^2),
                    1/3)),
            IF(IFERROR(U963,
                    0)&gt;0,
                MAX('1D'!$D$16,
                    IFERROR(L963,
                        0)+((IFERROR(U963,
                                0))*'1D'!$D$18*IF((IFERROR(S963,
                                    0))&lt;1,
                            1,
                            -1))),
                IF(IFERROR(U963,
                        0)&lt;0,
                    IF(ABS((MAX('1D'!$D$16,
                                    POWER((ABS(K963)^2)/('1D'!$I$5*MAX(F963,
                                                0.1)^2),
                                        1/3)))-IFERROR(L963,
                                0))&gt;'1D'!$D$19,
                        MAX('1D'!$D$16,
                            IF((MAX('1D'!$D$16,
                                        POWER((ABS(K963)^2)/('1D'!$I$5*MAX(F963,
                                                    0.1)^2),
                                            1/3)))&gt;IFERROR(L963,
                                    0),
                                MIN((MAX('1D'!$D$16,
                                            POWER((ABS(K963)^2)/('1D'!$I$5*MAX(F963,
                                                        0.1)^2),
                                                1/3))),
                                    IFERROR(L963,
                                        0)+(MIN(ABS(IFERROR(U963,
                                                    0))*'1D'!$D$18,
                                            ABS((MAX('1D'!$D$16,
                                                        POWER((ABS(K963)^2)/('1D'!$I$5*MAX(F963,
                                                                    0.1)^2),
                                                            1/3)))-IFERROR(L963,
                                                    0))))),
                                MAX((MAX('1D'!$D$16,
                                            POWER((ABS(K963)^2)/('1D'!$I$5*MAX(F963,
                                                        0.1)^2),
                                                1/3))),
                                    IFERROR(L963,
                                        0)-(MIN(ABS(IFERROR(U963,
                                                    0))*'1D'!$D$18,
                                            ABS((MAX('1D'!$D$16,
                                                        POWER((ABS(K963)^2)/('1D'!$I$5*MAX(F963,
                                                                    0.1)^2),
                                                            1/3)))-IFERROR(L963,
                                                    0))))))),
                        MAX('1D'!$D$16,
                            POWER((ABS(K963)^2)/('1D'!$I$5*MAX(F963,
                                        0.1)^2),
                                1/3))),
                    MAX('1D'!$D$16,
                        IFERROR(L963,
                            0)))))))</f>
        <v>2.0411692021517887</v>
      </c>
      <c r="M963" s="5">
        <f t="shared" ca="1" si="196"/>
        <v>10.614079851189301</v>
      </c>
      <c r="N963" s="5">
        <f t="shared" ca="1" si="197"/>
        <v>1.1434704692804873</v>
      </c>
      <c r="O963" s="5">
        <f t="shared" ca="1" si="198"/>
        <v>4.8002276894771132</v>
      </c>
      <c r="P963" s="5">
        <f t="shared" ca="1" si="199"/>
        <v>634.12766920215176</v>
      </c>
      <c r="Q963" s="5">
        <f ca="1">P963+((ABS(K963)/MAX(((F963)+(G963)*(L963))*(L963),
            0.000001))^2)/(2*'1D'!$I$5)</f>
        <v>635.30209253909482</v>
      </c>
      <c r="R963" s="5">
        <f ca="1">((ABS(K963)*'1D'!$D$6)/(MAX(((F963)+(G963)*(L963))*(L963),
            0.000001)*MAX(((((F963)+(G963)*(L963))*(L963))/MAX((F963)+2*(L963)*SQRT(1+(G963)^2),
                    0.000001))^(2/3),
            0.000001)))^2</f>
        <v>4.3358367565141456E-3</v>
      </c>
      <c r="S963" s="5">
        <f ca="1">ABS(ABS(K963)/MAX(((F963)+(G963)*(L963))*(L963),
        0.000001))/SQRT('1D'!$I$5*MAX((((F963)+(G963)*(L963))*(L963))/MAX((F963)+2*(G963)*(L963),
            0.000001),
        0.000001))</f>
        <v>1.0727235886044055</v>
      </c>
      <c r="T963" s="5">
        <f ca="1">((F963)*(L963)^2)/2+(G963)*(L963)^3/3+(ABS(K963)^2)/('1D'!$I$5*MAX(((F963)+(G963)*(L963))*(L963),
        0.000001))</f>
        <v>35.763412605541333</v>
      </c>
      <c r="U963" s="5">
        <f ca="1">IF($A$2=0,
    0,
    IFERROR(Q962-(((R962+R963)/2)*J963)-(IF(O962&gt;O963,
                '1D'!$D$8*((O962^2-O963^2)/(2*'1D'!$I$5)),
                '1D'!$D$9*((O963^2-O962^2)/(2*'1D'!$I$5)))+('1D'!$D$10*(ABS(I963)/90)*(MAX(O962^2,
                        O963^2)/(2*'1D'!$I$5))))-Q963,
        0))</f>
        <v>-3.9474069734524164E-3</v>
      </c>
      <c r="V963" s="5">
        <f ca="1">IF($A$2=0,
    1,
    IF(IFERROR(V962,
            0)=0,
        0,
        IFERROR(IF(ROUND(S963,
                    3)=1,
                1,
                IF(AND(ABS(U963)&lt;'1D'!$D$19,
                        S963&gt;1),
                    1,
                    0)),
            0)))</f>
        <v>0</v>
      </c>
      <c r="W963" s="5">
        <f ca="1">IF($A$2=0,
    MAX(MAX('1D'!$D$16,
            MAX('1D'!$D$16,
                POWER((ABS(K963)^2)/('1D'!$I$5*MAX(F963,
                            0.1)^2),
                    1/3))),
        IFERROR(W1396,
            MAX(MAX('1D'!$D$16,
                    MAX('1D'!$D$16,
                        POWER((ABS(K963)^2)/('1D'!$I$5*MAX(F963,
                                    0.1)^2),
                            1/3))),
                ($L$2)-E1396))),
    IF(IFERROR(AG964,
            0)=0,
        MAX(MAX('1D'!$D$16,
                MAX('1D'!$D$16,
                    POWER((ABS(K963)^2)/('1D'!$I$5*MAX(F963,
                                0.1)^2),
                        1/3))),
            IFERROR(W1396,
                MAX(MAX('1D'!$D$16,
                        MAX('1D'!$D$16,
                            POWER((ABS(K963)^2)/('1D'!$I$5*MAX(F963,
                                        0.1)^2),
                                1/3))),
                    ($L$2)-E1396))),
        IF(IFERROR(W963,
                0)=0,
            MAX(MAX('1D'!$D$16,
                    MAX('1D'!$D$16,
                        POWER((ABS(K963)^2)/('1D'!$I$5*MAX(F963,
                                    0.1)^2),
                            1/3))),
                IFERROR(W1396,
                    MAX(MAX('1D'!$D$16,
                            MAX('1D'!$D$16,
                                POWER((ABS(K963)^2)/('1D'!$I$5*MAX(F963,
                                            0.1)^2),
                                    1/3))),
                        ($L$2)-E1396))),
            IF(OR(IFERROR(AD963,
                        0)&gt;=1,
                    IFERROR(AD964,
                        0)&gt;=1),
                MAX('1D'!$D$16,
                    MAX('1D'!$D$16,
                        POWER((ABS(K963)^2)/('1D'!$I$5*MAX(F963,
                                    0.1)^2),
                            1/3))),
                IF(ABS(IFERROR(AF963,
                            0))&lt;'1D'!$D$19,
                    MAX(MAX('1D'!$D$16,
                            MAX('1D'!$D$16,
                                POWER((ABS(K963)^2)/('1D'!$I$5*MAX(F963,
                                            0.1)^2),
                                    1/3))),
                        IFERROR(W963,
                            0)),
                    MAX(MAX('1D'!$D$16,
                            MAX('1D'!$D$16,
                                POWER((ABS(K963)^2)/('1D'!$I$5*MAX(F963,
                                            0.1)^2),
                                    1/3))),
                        (IFERROR(W963,
                                0))+((IFERROR(AF963,
                                    0))*'1D'!$D$18)))))))</f>
        <v>2.1389677043987478</v>
      </c>
      <c r="X963" s="5">
        <f t="shared" ca="1" si="200"/>
        <v>11.122632062873489</v>
      </c>
      <c r="Y963" s="5">
        <f t="shared" ca="1" si="201"/>
        <v>1.1735290000551568</v>
      </c>
      <c r="Z963" s="5">
        <f t="shared" ca="1" si="202"/>
        <v>4.5807502857230418</v>
      </c>
      <c r="AA963" s="5">
        <f t="shared" ca="1" si="203"/>
        <v>634.22546770439874</v>
      </c>
      <c r="AB963" s="5">
        <f ca="1">AA963+((ABS(K963)/MAX(((F963)+(G963)*(W963))*(W963),
            0.000001))^2)/(2*'1D'!$I$5)</f>
        <v>635.29495155659811</v>
      </c>
      <c r="AC963" s="5">
        <f ca="1">((ABS(K963)*'1D'!$D$6)/(MAX(((F963)+(G963)*(W963))*(W963),
            0.000001)*MAX(((((F963)+(G963)*(W963))*(W963))/MAX((F963)+2*(W963)*SQRT(1+(G963)^2),
                    0.000001))^(2/3),
            0.000001)))^2</f>
        <v>3.8141460404132466E-3</v>
      </c>
      <c r="AD963" s="5">
        <f ca="1">ABS(ABS(K963)/MAX(((F963)+(G963)*(W963))*(W963),
        0.000001))/SQRT('1D'!$I$5*MAX((((F963)+(G963)*(W963))*(W963))/MAX((F963)+2*(G963)*(W963),
            0.000001),
        0.000001))</f>
        <v>1.0000000000000004</v>
      </c>
      <c r="AE963" s="5">
        <f ca="1">((F963)*(W963)^2)/2+(G963)*(W963)^3/3+(ABS(K963)^2)/('1D'!$I$5*MAX(((F963)+(G963)*(W963))*(W963),
        0.000001))</f>
        <v>35.686426155594638</v>
      </c>
      <c r="AF963" s="5">
        <f ca="1">IF($A$2=0,
    0,
    IFERROR(AB964+(((AC963+AC964)/2)*J964)+(IF(Z963&gt;Z964,
                '1D'!$D$8*((Z963^2-Z964^2)/(2*'1D'!$I$5)),
                '1D'!$D$9*((Z964^2-Z963^2)/(2*'1D'!$I$5)))+('1D'!$D$10*(ABS(I964)/90)*(MAX(Z963^2,
                        Z964^2)/(2*'1D'!$I$5))))-AB963,
        0))</f>
        <v>3.3177109866073806E-3</v>
      </c>
      <c r="AG963" s="5">
        <f ca="1">IF($A$2=0,
    1,
    IF(IFERROR(AG964,
            0)=0,
        0,
        IFERROR(IF(OR(ROUND(AD963,
                        3)&gt;=1,
                    AND(ABS(AF963)&lt;'1D'!$D$19,
                        AD963&lt;1)),
                1,
                0),
            0)))</f>
        <v>1</v>
      </c>
      <c r="AH963" s="5">
        <f ca="1">IFERROR(IF('1D'!V32="Supercritical",
        MAX('1D'!$D$16,
            IFERROR(L963,
                MAX('1D'!$D$16,
                    POWER((ABS(K963)^2)/('1D'!$I$5*MAX(F963,
                                0.1)^2),
                        1/3)))),
        IF('1D'!V32="Subcritical",
            MAX('1D'!$D$16,
                IFERROR(W963,
                    MAX('1D'!$D$16,
                        POWER((ABS(K963)^2)/('1D'!$I$5*MAX(F963,
                                    0.1)^2),
                            1/3)))),
            IF(IFERROR(T963,
                    -1E+99)&gt;=IFERROR(AE963,
                    -1E+99),
                MAX('1D'!$D$16,
                    IFERROR(L963,
                        MAX('1D'!$D$16,
                            POWER((ABS(K963)^2)/('1D'!$I$5*MAX(F963,
                                        0.1)^2),
                                1/3)))),
                MAX('1D'!$D$16,
                    IFERROR(W963,
                        MAX('1D'!$D$16,
                            POWER((ABS(K963)^2)/('1D'!$I$5*MAX(F963,
                                        0.1)^2),
                                1/3))))))),
    MAX('1D'!$D$16,
        POWER((ABS(K963)^2)/('1D'!$I$5*MAX(F963,
                    0.1)^2),
            1/3)))</f>
        <v>2.0411692021517887</v>
      </c>
      <c r="AI963" s="5">
        <f t="shared" ca="1" si="204"/>
        <v>634.12766920215176</v>
      </c>
      <c r="AJ963" s="5">
        <f ca="1">AI963+((ABS(K963)/MAX(((F963)+(G963)*(AH963))*(AH963),
            0.000001))^2)/(2*'1D'!$I$5)</f>
        <v>635.30209253909482</v>
      </c>
      <c r="AM963">
        <v>0</v>
      </c>
      <c r="AN963">
        <v>0</v>
      </c>
      <c r="AO963" s="5">
        <f t="shared" si="205"/>
        <v>0</v>
      </c>
      <c r="AP963" s="5">
        <f t="shared" si="209"/>
        <v>0</v>
      </c>
      <c r="AQ963" s="5">
        <f ca="1">ABS(ABS(K963)/MAX(((F963)+(G963)*(AH963))*(AH963),
        0.000001))/SQRT('1D'!$I$5*MAX((((F963)+(G963)*(AH963))*(AH963))/MAX((F963)+2*(G963)*(AH963),
            0.000001),
        0.000001))</f>
        <v>1.0727235886044055</v>
      </c>
      <c r="AR963" s="5" t="str">
        <f t="shared" ca="1" si="206"/>
        <v>Supercritical</v>
      </c>
      <c r="AS963" s="5">
        <f ca="1">((ABS(K963)*'1D'!$D$6)/(MAX(((F963)+(G963)*(AH963))*(AH963),
            0.000001)*MAX(((((F963)+(G963)*(AH963))*(AH963))/MAX((F963)+2*(AH963)*SQRT(1+(G963)^2),
                    0.000001))^(2/3),
            0.000001)))^2</f>
        <v>4.3358367565141456E-3</v>
      </c>
    </row>
    <row r="964" spans="1:45" x14ac:dyDescent="0.35">
      <c r="A964">
        <v>955</v>
      </c>
      <c r="B964">
        <v>953.995</v>
      </c>
      <c r="C964">
        <v>616083.23699999996</v>
      </c>
      <c r="D964">
        <v>3097053.0159999998</v>
      </c>
      <c r="E964">
        <v>632.08600000000001</v>
      </c>
      <c r="F964">
        <v>5.2</v>
      </c>
      <c r="G964">
        <v>0</v>
      </c>
      <c r="H964" t="s">
        <v>176</v>
      </c>
      <c r="I964">
        <v>2E-3</v>
      </c>
      <c r="J964" s="5">
        <f t="shared" si="207"/>
        <v>1</v>
      </c>
      <c r="K964" s="5">
        <f t="shared" ca="1" si="208"/>
        <v>50.95</v>
      </c>
      <c r="L964" s="5">
        <f ca="1">IF($A$2=0,
    IFERROR(L963,
        MAX('1D'!$D$16,
            POWER((ABS(K964)^2)/('1D'!$I$5*MAX(F964,
                        0.1)^2),
                1/3))),
    IF(IFERROR(V963,
            0)=0,
        IFERROR(L963,
            MAX('1D'!$D$16,
                POWER((ABS(K964)^2)/('1D'!$I$5*MAX(F964,
                            0.1)^2),
                    1/3))),
        IF(OR(IFERROR(L964,
                    0)=0,
                IFERROR(S963,
                    0)&lt;1,
                IFERROR(S964,
                    0)&lt;1),
            MAX('1D'!$D$16,
                POWER((ABS(K964)^2)/('1D'!$I$5*MAX(F964,
                            0.1)^2),
                    1/3)),
            IF(IFERROR(U964,
                    0)&gt;0,
                MAX('1D'!$D$16,
                    IFERROR(L964,
                        0)+((IFERROR(U964,
                                0))*'1D'!$D$18*IF((IFERROR(S964,
                                    0))&lt;1,
                            1,
                            -1))),
                IF(IFERROR(U964,
                        0)&lt;0,
                    IF(ABS((MAX('1D'!$D$16,
                                    POWER((ABS(K964)^2)/('1D'!$I$5*MAX(F964,
                                                0.1)^2),
                                        1/3)))-IFERROR(L964,
                                0))&gt;'1D'!$D$19,
                        MAX('1D'!$D$16,
                            IF((MAX('1D'!$D$16,
                                        POWER((ABS(K964)^2)/('1D'!$I$5*MAX(F964,
                                                    0.1)^2),
                                            1/3)))&gt;IFERROR(L964,
                                    0),
                                MIN((MAX('1D'!$D$16,
                                            POWER((ABS(K964)^2)/('1D'!$I$5*MAX(F964,
                                                        0.1)^2),
                                                1/3))),
                                    IFERROR(L964,
                                        0)+(MIN(ABS(IFERROR(U964,
                                                    0))*'1D'!$D$18,
                                            ABS((MAX('1D'!$D$16,
                                                        POWER((ABS(K964)^2)/('1D'!$I$5*MAX(F964,
                                                                    0.1)^2),
                                                            1/3)))-IFERROR(L964,
                                                    0))))),
                                MAX((MAX('1D'!$D$16,
                                            POWER((ABS(K964)^2)/('1D'!$I$5*MAX(F964,
                                                        0.1)^2),
                                                1/3))),
                                    IFERROR(L964,
                                        0)-(MIN(ABS(IFERROR(U964,
                                                    0))*'1D'!$D$18,
                                            ABS((MAX('1D'!$D$16,
                                                        POWER((ABS(K964)^2)/('1D'!$I$5*MAX(F964,
                                                                    0.1)^2),
                                                            1/3)))-IFERROR(L964,
                                                    0))))))),
                        MAX('1D'!$D$16,
                            POWER((ABS(K964)^2)/('1D'!$I$5*MAX(F964,
                                        0.1)^2),
                                1/3))),
                    MAX('1D'!$D$16,
                        IFERROR(L964,
                            0)))))))</f>
        <v>2.0411692021517887</v>
      </c>
      <c r="M964" s="5">
        <f t="shared" ca="1" si="196"/>
        <v>10.614079851189301</v>
      </c>
      <c r="N964" s="5">
        <f t="shared" ca="1" si="197"/>
        <v>1.1434704692804873</v>
      </c>
      <c r="O964" s="5">
        <f t="shared" ca="1" si="198"/>
        <v>4.8002276894771132</v>
      </c>
      <c r="P964" s="5">
        <f t="shared" ca="1" si="199"/>
        <v>634.12716920215178</v>
      </c>
      <c r="Q964" s="5">
        <f ca="1">P964+((ABS(K964)/MAX(((F964)+(G964)*(L964))*(L964),
            0.000001))^2)/(2*'1D'!$I$5)</f>
        <v>635.30159253909483</v>
      </c>
      <c r="R964" s="5">
        <f ca="1">((ABS(K964)*'1D'!$D$6)/(MAX(((F964)+(G964)*(L964))*(L964),
            0.000001)*MAX(((((F964)+(G964)*(L964))*(L964))/MAX((F964)+2*(L964)*SQRT(1+(G964)^2),
                    0.000001))^(2/3),
            0.000001)))^2</f>
        <v>4.3358367565141456E-3</v>
      </c>
      <c r="S964" s="5">
        <f ca="1">ABS(ABS(K964)/MAX(((F964)+(G964)*(L964))*(L964),
        0.000001))/SQRT('1D'!$I$5*MAX((((F964)+(G964)*(L964))*(L964))/MAX((F964)+2*(G964)*(L964),
            0.000001),
        0.000001))</f>
        <v>1.0727235886044055</v>
      </c>
      <c r="T964" s="5">
        <f ca="1">((F964)*(L964)^2)/2+(G964)*(L964)^3/3+(ABS(K964)^2)/('1D'!$I$5*MAX(((F964)+(G964)*(L964))*(L964),
        0.000001))</f>
        <v>35.763412605541333</v>
      </c>
      <c r="U964" s="5">
        <f ca="1">IF($A$2=0,
    0,
    IFERROR(Q963-(((R963+R964)/2)*J964)-(IF(O963&gt;O964,
                '1D'!$D$8*((O963^2-O964^2)/(2*'1D'!$I$5)),
                '1D'!$D$9*((O964^2-O963^2)/(2*'1D'!$I$5)))+('1D'!$D$10*(ABS(I964)/90)*(MAX(O963^2,
                        O964^2)/(2*'1D'!$I$5))))-Q964,
        0))</f>
        <v>-3.8397515008909977E-3</v>
      </c>
      <c r="V964" s="5">
        <f ca="1">IF($A$2=0,
    1,
    IF(IFERROR(V963,
            0)=0,
        0,
        IFERROR(IF(ROUND(S964,
                    3)=1,
                1,
                IF(AND(ABS(U964)&lt;'1D'!$D$19,
                        S964&gt;1),
                    1,
                    0)),
            0)))</f>
        <v>0</v>
      </c>
      <c r="W964" s="5">
        <f ca="1">IF($A$2=0,
    MAX(MAX('1D'!$D$16,
            MAX('1D'!$D$16,
                POWER((ABS(K964)^2)/('1D'!$I$5*MAX(F964,
                            0.1)^2),
                    1/3))),
        IFERROR(W1396,
            MAX(MAX('1D'!$D$16,
                    MAX('1D'!$D$16,
                        POWER((ABS(K964)^2)/('1D'!$I$5*MAX(F964,
                                    0.1)^2),
                            1/3))),
                ($L$2)-E1396))),
    IF(IFERROR(AG965,
            0)=0,
        MAX(MAX('1D'!$D$16,
                MAX('1D'!$D$16,
                    POWER((ABS(K964)^2)/('1D'!$I$5*MAX(F964,
                                0.1)^2),
                        1/3))),
            IFERROR(W1396,
                MAX(MAX('1D'!$D$16,
                        MAX('1D'!$D$16,
                            POWER((ABS(K964)^2)/('1D'!$I$5*MAX(F964,
                                        0.1)^2),
                                1/3))),
                    ($L$2)-E1396))),
        IF(IFERROR(W964,
                0)=0,
            MAX(MAX('1D'!$D$16,
                    MAX('1D'!$D$16,
                        POWER((ABS(K964)^2)/('1D'!$I$5*MAX(F964,
                                    0.1)^2),
                            1/3))),
                IFERROR(W1396,
                    MAX(MAX('1D'!$D$16,
                            MAX('1D'!$D$16,
                                POWER((ABS(K964)^2)/('1D'!$I$5*MAX(F964,
                                            0.1)^2),
                                    1/3))),
                        ($L$2)-E1396))),
            IF(OR(IFERROR(AD964,
                        0)&gt;=1,
                    IFERROR(AD965,
                        0)&gt;=1),
                MAX('1D'!$D$16,
                    MAX('1D'!$D$16,
                        POWER((ABS(K964)^2)/('1D'!$I$5*MAX(F964,
                                    0.1)^2),
                            1/3))),
                IF(ABS(IFERROR(AF964,
                            0))&lt;'1D'!$D$19,
                    MAX(MAX('1D'!$D$16,
                            MAX('1D'!$D$16,
                                POWER((ABS(K964)^2)/('1D'!$I$5*MAX(F964,
                                            0.1)^2),
                                    1/3))),
                        IFERROR(W964,
                            0)),
                    MAX(MAX('1D'!$D$16,
                            MAX('1D'!$D$16,
                                POWER((ABS(K964)^2)/('1D'!$I$5*MAX(F964,
                                            0.1)^2),
                                    1/3))),
                        (IFERROR(W964,
                                0))+((IFERROR(AF964,
                                    0))*'1D'!$D$18)))))))</f>
        <v>2.1389677043987478</v>
      </c>
      <c r="X964" s="5">
        <f t="shared" ca="1" si="200"/>
        <v>11.122632062873489</v>
      </c>
      <c r="Y964" s="5">
        <f t="shared" ca="1" si="201"/>
        <v>1.1735290000551568</v>
      </c>
      <c r="Z964" s="5">
        <f t="shared" ca="1" si="202"/>
        <v>4.5807502857230418</v>
      </c>
      <c r="AA964" s="5">
        <f t="shared" ca="1" si="203"/>
        <v>634.22496770439875</v>
      </c>
      <c r="AB964" s="5">
        <f ca="1">AA964+((ABS(K964)/MAX(((F964)+(G964)*(W964))*(W964),
            0.000001))^2)/(2*'1D'!$I$5)</f>
        <v>635.29445155659812</v>
      </c>
      <c r="AC964" s="5">
        <f ca="1">((ABS(K964)*'1D'!$D$6)/(MAX(((F964)+(G964)*(W964))*(W964),
            0.000001)*MAX(((((F964)+(G964)*(W964))*(W964))/MAX((F964)+2*(W964)*SQRT(1+(G964)^2),
                    0.000001))^(2/3),
            0.000001)))^2</f>
        <v>3.8141460404132466E-3</v>
      </c>
      <c r="AD964" s="5">
        <f ca="1">ABS(ABS(K964)/MAX(((F964)+(G964)*(W964))*(W964),
        0.000001))/SQRT('1D'!$I$5*MAX((((F964)+(G964)*(W964))*(W964))/MAX((F964)+2*(G964)*(W964),
            0.000001),
        0.000001))</f>
        <v>1.0000000000000004</v>
      </c>
      <c r="AE964" s="5">
        <f ca="1">((F964)*(W964)^2)/2+(G964)*(W964)^3/3+(ABS(K964)^2)/('1D'!$I$5*MAX(((F964)+(G964)*(W964))*(W964),
        0.000001))</f>
        <v>35.686426155594638</v>
      </c>
      <c r="AF964" s="5">
        <f ca="1">IF($A$2=0,
    0,
    IFERROR(AB965+(((AC964+AC965)/2)*J965)+(IF(Z964&gt;Z965,
                '1D'!$D$8*((Z964^2-Z965^2)/(2*'1D'!$I$5)),
                '1D'!$D$9*((Z965^2-Z964^2)/(2*'1D'!$I$5)))+('1D'!$D$10*(ABS(I965)/90)*(MAX(Z964^2,
                        Z965^2)/(2*'1D'!$I$5))))-AB964,
        0))</f>
        <v>3.3215251326055295E-3</v>
      </c>
      <c r="AG964" s="5">
        <f ca="1">IF($A$2=0,
    1,
    IF(IFERROR(AG965,
            0)=0,
        0,
        IFERROR(IF(OR(ROUND(AD964,
                        3)&gt;=1,
                    AND(ABS(AF964)&lt;'1D'!$D$19,
                        AD964&lt;1)),
                1,
                0),
            0)))</f>
        <v>1</v>
      </c>
      <c r="AH964" s="5">
        <f ca="1">IFERROR(IF('1D'!V32="Supercritical",
        MAX('1D'!$D$16,
            IFERROR(L964,
                MAX('1D'!$D$16,
                    POWER((ABS(K964)^2)/('1D'!$I$5*MAX(F964,
                                0.1)^2),
                        1/3)))),
        IF('1D'!V32="Subcritical",
            MAX('1D'!$D$16,
                IFERROR(W964,
                    MAX('1D'!$D$16,
                        POWER((ABS(K964)^2)/('1D'!$I$5*MAX(F964,
                                    0.1)^2),
                            1/3)))),
            IF(IFERROR(T964,
                    -1E+99)&gt;=IFERROR(AE964,
                    -1E+99),
                MAX('1D'!$D$16,
                    IFERROR(L964,
                        MAX('1D'!$D$16,
                            POWER((ABS(K964)^2)/('1D'!$I$5*MAX(F964,
                                        0.1)^2),
                                1/3)))),
                MAX('1D'!$D$16,
                    IFERROR(W964,
                        MAX('1D'!$D$16,
                            POWER((ABS(K964)^2)/('1D'!$I$5*MAX(F964,
                                        0.1)^2),
                                1/3))))))),
    MAX('1D'!$D$16,
        POWER((ABS(K964)^2)/('1D'!$I$5*MAX(F964,
                    0.1)^2),
            1/3)))</f>
        <v>2.0411692021517887</v>
      </c>
      <c r="AI964" s="5">
        <f t="shared" ca="1" si="204"/>
        <v>634.12716920215178</v>
      </c>
      <c r="AJ964" s="5">
        <f ca="1">AI964+((ABS(K964)/MAX(((F964)+(G964)*(AH964))*(AH964),
            0.000001))^2)/(2*'1D'!$I$5)</f>
        <v>635.30159253909483</v>
      </c>
      <c r="AM964">
        <v>0</v>
      </c>
      <c r="AN964">
        <v>0</v>
      </c>
      <c r="AO964" s="5">
        <f t="shared" si="205"/>
        <v>0</v>
      </c>
      <c r="AP964" s="5">
        <f t="shared" si="209"/>
        <v>0</v>
      </c>
      <c r="AQ964" s="5">
        <f ca="1">ABS(ABS(K964)/MAX(((F964)+(G964)*(AH964))*(AH964),
        0.000001))/SQRT('1D'!$I$5*MAX((((F964)+(G964)*(AH964))*(AH964))/MAX((F964)+2*(G964)*(AH964),
            0.000001),
        0.000001))</f>
        <v>1.0727235886044055</v>
      </c>
      <c r="AR964" s="5" t="str">
        <f t="shared" ca="1" si="206"/>
        <v>Supercritical</v>
      </c>
      <c r="AS964" s="5">
        <f ca="1">((ABS(K964)*'1D'!$D$6)/(MAX(((F964)+(G964)*(AH964))*(AH964),
            0.000001)*MAX(((((F964)+(G964)*(AH964))*(AH964))/MAX((F964)+2*(AH964)*SQRT(1+(G964)^2),
                    0.000001))^(2/3),
            0.000001)))^2</f>
        <v>4.3358367565141456E-3</v>
      </c>
    </row>
    <row r="965" spans="1:45" x14ac:dyDescent="0.35">
      <c r="A965">
        <v>956</v>
      </c>
      <c r="B965">
        <v>954.99599999999998</v>
      </c>
      <c r="C965">
        <v>616083.19499999995</v>
      </c>
      <c r="D965">
        <v>3097052.0159999998</v>
      </c>
      <c r="E965">
        <v>632.08550000000002</v>
      </c>
      <c r="F965">
        <v>5.2</v>
      </c>
      <c r="G965">
        <v>0</v>
      </c>
      <c r="H965" t="s">
        <v>176</v>
      </c>
      <c r="I965">
        <v>2E-3</v>
      </c>
      <c r="J965" s="5">
        <f t="shared" si="207"/>
        <v>1.0009999999999764</v>
      </c>
      <c r="K965" s="5">
        <f t="shared" ca="1" si="208"/>
        <v>50.95</v>
      </c>
      <c r="L965" s="5">
        <f ca="1">IF($A$2=0,
    IFERROR(L964,
        MAX('1D'!$D$16,
            POWER((ABS(K965)^2)/('1D'!$I$5*MAX(F965,
                        0.1)^2),
                1/3))),
    IF(IFERROR(V964,
            0)=0,
        IFERROR(L964,
            MAX('1D'!$D$16,
                POWER((ABS(K965)^2)/('1D'!$I$5*MAX(F965,
                            0.1)^2),
                    1/3))),
        IF(OR(IFERROR(L965,
                    0)=0,
                IFERROR(S964,
                    0)&lt;1,
                IFERROR(S965,
                    0)&lt;1),
            MAX('1D'!$D$16,
                POWER((ABS(K965)^2)/('1D'!$I$5*MAX(F965,
                            0.1)^2),
                    1/3)),
            IF(IFERROR(U965,
                    0)&gt;0,
                MAX('1D'!$D$16,
                    IFERROR(L965,
                        0)+((IFERROR(U965,
                                0))*'1D'!$D$18*IF((IFERROR(S965,
                                    0))&lt;1,
                            1,
                            -1))),
                IF(IFERROR(U965,
                        0)&lt;0,
                    IF(ABS((MAX('1D'!$D$16,
                                    POWER((ABS(K965)^2)/('1D'!$I$5*MAX(F965,
                                                0.1)^2),
                                        1/3)))-IFERROR(L965,
                                0))&gt;'1D'!$D$19,
                        MAX('1D'!$D$16,
                            IF((MAX('1D'!$D$16,
                                        POWER((ABS(K965)^2)/('1D'!$I$5*MAX(F965,
                                                    0.1)^2),
                                            1/3)))&gt;IFERROR(L965,
                                    0),
                                MIN((MAX('1D'!$D$16,
                                            POWER((ABS(K965)^2)/('1D'!$I$5*MAX(F965,
                                                        0.1)^2),
                                                1/3))),
                                    IFERROR(L965,
                                        0)+(MIN(ABS(IFERROR(U965,
                                                    0))*'1D'!$D$18,
                                            ABS((MAX('1D'!$D$16,
                                                        POWER((ABS(K965)^2)/('1D'!$I$5*MAX(F965,
                                                                    0.1)^2),
                                                            1/3)))-IFERROR(L965,
                                                    0))))),
                                MAX((MAX('1D'!$D$16,
                                            POWER((ABS(K965)^2)/('1D'!$I$5*MAX(F965,
                                                        0.1)^2),
                                                1/3))),
                                    IFERROR(L965,
                                        0)-(MIN(ABS(IFERROR(U965,
                                                    0))*'1D'!$D$18,
                                            ABS((MAX('1D'!$D$16,
                                                        POWER((ABS(K965)^2)/('1D'!$I$5*MAX(F965,
                                                                    0.1)^2),
                                                            1/3)))-IFERROR(L965,
                                                    0))))))),
                        MAX('1D'!$D$16,
                            POWER((ABS(K965)^2)/('1D'!$I$5*MAX(F965,
                                        0.1)^2),
                                1/3))),
                    MAX('1D'!$D$16,
                        IFERROR(L965,
                            0)))))))</f>
        <v>2.0411692021517887</v>
      </c>
      <c r="M965" s="5">
        <f t="shared" ca="1" si="196"/>
        <v>10.614079851189301</v>
      </c>
      <c r="N965" s="5">
        <f t="shared" ca="1" si="197"/>
        <v>1.1434704692804873</v>
      </c>
      <c r="O965" s="5">
        <f t="shared" ca="1" si="198"/>
        <v>4.8002276894771132</v>
      </c>
      <c r="P965" s="5">
        <f t="shared" ca="1" si="199"/>
        <v>634.12666920215179</v>
      </c>
      <c r="Q965" s="5">
        <f ca="1">P965+((ABS(K965)/MAX(((F965)+(G965)*(L965))*(L965),
            0.000001))^2)/(2*'1D'!$I$5)</f>
        <v>635.30109253909484</v>
      </c>
      <c r="R965" s="5">
        <f ca="1">((ABS(K965)*'1D'!$D$6)/(MAX(((F965)+(G965)*(L965))*(L965),
            0.000001)*MAX(((((F965)+(G965)*(L965))*(L965))/MAX((F965)+2*(L965)*SQRT(1+(G965)^2),
                    0.000001))^(2/3),
            0.000001)))^2</f>
        <v>4.3358367565141456E-3</v>
      </c>
      <c r="S965" s="5">
        <f ca="1">ABS(ABS(K965)/MAX(((F965)+(G965)*(L965))*(L965),
        0.000001))/SQRT('1D'!$I$5*MAX((((F965)+(G965)*(L965))*(L965))/MAX((F965)+2*(G965)*(L965),
            0.000001),
        0.000001))</f>
        <v>1.0727235886044055</v>
      </c>
      <c r="T965" s="5">
        <f ca="1">((F965)*(L965)^2)/2+(G965)*(L965)^3/3+(ABS(K965)^2)/('1D'!$I$5*MAX(((F965)+(G965)*(L965))*(L965),
        0.000001))</f>
        <v>35.763412605541333</v>
      </c>
      <c r="U965" s="5">
        <f ca="1">IF($A$2=0,
    0,
    IFERROR(Q964-(((R964+R965)/2)*J965)-(IF(O964&gt;O965,
                '1D'!$D$8*((O964^2-O965^2)/(2*'1D'!$I$5)),
                '1D'!$D$9*((O965^2-O964^2)/(2*'1D'!$I$5)))+('1D'!$D$10*(ABS(I965)/90)*(MAX(O964^2,
                        O965^2)/(2*'1D'!$I$5))))-Q965,
        0))</f>
        <v>-3.8440873377112439E-3</v>
      </c>
      <c r="V965" s="5">
        <f ca="1">IF($A$2=0,
    1,
    IF(IFERROR(V964,
            0)=0,
        0,
        IFERROR(IF(ROUND(S965,
                    3)=1,
                1,
                IF(AND(ABS(U965)&lt;'1D'!$D$19,
                        S965&gt;1),
                    1,
                    0)),
            0)))</f>
        <v>0</v>
      </c>
      <c r="W965" s="5">
        <f ca="1">IF($A$2=0,
    MAX(MAX('1D'!$D$16,
            MAX('1D'!$D$16,
                POWER((ABS(K965)^2)/('1D'!$I$5*MAX(F965,
                            0.1)^2),
                    1/3))),
        IFERROR(W1396,
            MAX(MAX('1D'!$D$16,
                    MAX('1D'!$D$16,
                        POWER((ABS(K965)^2)/('1D'!$I$5*MAX(F965,
                                    0.1)^2),
                            1/3))),
                ($L$2)-E1396))),
    IF(IFERROR(AG966,
            0)=0,
        MAX(MAX('1D'!$D$16,
                MAX('1D'!$D$16,
                    POWER((ABS(K965)^2)/('1D'!$I$5*MAX(F965,
                                0.1)^2),
                        1/3))),
            IFERROR(W1396,
                MAX(MAX('1D'!$D$16,
                        MAX('1D'!$D$16,
                            POWER((ABS(K965)^2)/('1D'!$I$5*MAX(F965,
                                        0.1)^2),
                                1/3))),
                    ($L$2)-E1396))),
        IF(IFERROR(W965,
                0)=0,
            MAX(MAX('1D'!$D$16,
                    MAX('1D'!$D$16,
                        POWER((ABS(K965)^2)/('1D'!$I$5*MAX(F965,
                                    0.1)^2),
                            1/3))),
                IFERROR(W1396,
                    MAX(MAX('1D'!$D$16,
                            MAX('1D'!$D$16,
                                POWER((ABS(K965)^2)/('1D'!$I$5*MAX(F965,
                                            0.1)^2),
                                    1/3))),
                        ($L$2)-E1396))),
            IF(OR(IFERROR(AD965,
                        0)&gt;=1,
                    IFERROR(AD966,
                        0)&gt;=1),
                MAX('1D'!$D$16,
                    MAX('1D'!$D$16,
                        POWER((ABS(K965)^2)/('1D'!$I$5*MAX(F965,
                                    0.1)^2),
                            1/3))),
                IF(ABS(IFERROR(AF965,
                            0))&lt;'1D'!$D$19,
                    MAX(MAX('1D'!$D$16,
                            MAX('1D'!$D$16,
                                POWER((ABS(K965)^2)/('1D'!$I$5*MAX(F965,
                                            0.1)^2),
                                    1/3))),
                        IFERROR(W965,
                            0)),
                    MAX(MAX('1D'!$D$16,
                            MAX('1D'!$D$16,
                                POWER((ABS(K965)^2)/('1D'!$I$5*MAX(F965,
                                            0.1)^2),
                                    1/3))),
                        (IFERROR(W965,
                                0))+((IFERROR(AF965,
                                    0))*'1D'!$D$18)))))))</f>
        <v>2.1389677043987478</v>
      </c>
      <c r="X965" s="5">
        <f t="shared" ca="1" si="200"/>
        <v>11.122632062873489</v>
      </c>
      <c r="Y965" s="5">
        <f t="shared" ca="1" si="201"/>
        <v>1.1735290000551568</v>
      </c>
      <c r="Z965" s="5">
        <f t="shared" ca="1" si="202"/>
        <v>4.5807502857230418</v>
      </c>
      <c r="AA965" s="5">
        <f t="shared" ca="1" si="203"/>
        <v>634.22446770439876</v>
      </c>
      <c r="AB965" s="5">
        <f ca="1">AA965+((ABS(K965)/MAX(((F965)+(G965)*(W965))*(W965),
            0.000001))^2)/(2*'1D'!$I$5)</f>
        <v>635.29395155659813</v>
      </c>
      <c r="AC965" s="5">
        <f ca="1">((ABS(K965)*'1D'!$D$6)/(MAX(((F965)+(G965)*(W965))*(W965),
            0.000001)*MAX(((((F965)+(G965)*(W965))*(W965))/MAX((F965)+2*(W965)*SQRT(1+(G965)^2),
                    0.000001))^(2/3),
            0.000001)))^2</f>
        <v>3.8141460404132466E-3</v>
      </c>
      <c r="AD965" s="5">
        <f ca="1">ABS(ABS(K965)/MAX(((F965)+(G965)*(W965))*(W965),
        0.000001))/SQRT('1D'!$I$5*MAX((((F965)+(G965)*(W965))*(W965))/MAX((F965)+2*(G965)*(W965),
            0.000001),
        0.000001))</f>
        <v>1.0000000000000004</v>
      </c>
      <c r="AE965" s="5">
        <f ca="1">((F965)*(W965)^2)/2+(G965)*(W965)^3/3+(ABS(K965)^2)/('1D'!$I$5*MAX(((F965)+(G965)*(W965))*(W965),
        0.000001))</f>
        <v>35.686426155594638</v>
      </c>
      <c r="AF965" s="5">
        <f ca="1">IF($A$2=0,
    0,
    IFERROR(AB966+(((AC965+AC966)/2)*J966)+(IF(Z965&gt;Z966,
                '1D'!$D$8*((Z965^2-Z966^2)/(2*'1D'!$I$5)),
                '1D'!$D$9*((Z966^2-Z965^2)/(2*'1D'!$I$5)))+('1D'!$D$10*(ABS(I966)/90)*(MAX(Z965^2,
                        Z966^2)/(2*'1D'!$I$5))))-AB965,
        0))</f>
        <v>3.4157470064428708E-3</v>
      </c>
      <c r="AG965" s="5">
        <f ca="1">IF($A$2=0,
    1,
    IF(IFERROR(AG966,
            0)=0,
        0,
        IFERROR(IF(OR(ROUND(AD965,
                        3)&gt;=1,
                    AND(ABS(AF965)&lt;'1D'!$D$19,
                        AD965&lt;1)),
                1,
                0),
            0)))</f>
        <v>1</v>
      </c>
      <c r="AH965" s="5">
        <f ca="1">IFERROR(IF('1D'!V32="Supercritical",
        MAX('1D'!$D$16,
            IFERROR(L965,
                MAX('1D'!$D$16,
                    POWER((ABS(K965)^2)/('1D'!$I$5*MAX(F965,
                                0.1)^2),
                        1/3)))),
        IF('1D'!V32="Subcritical",
            MAX('1D'!$D$16,
                IFERROR(W965,
                    MAX('1D'!$D$16,
                        POWER((ABS(K965)^2)/('1D'!$I$5*MAX(F965,
                                    0.1)^2),
                            1/3)))),
            IF(IFERROR(T965,
                    -1E+99)&gt;=IFERROR(AE965,
                    -1E+99),
                MAX('1D'!$D$16,
                    IFERROR(L965,
                        MAX('1D'!$D$16,
                            POWER((ABS(K965)^2)/('1D'!$I$5*MAX(F965,
                                        0.1)^2),
                                1/3)))),
                MAX('1D'!$D$16,
                    IFERROR(W965,
                        MAX('1D'!$D$16,
                            POWER((ABS(K965)^2)/('1D'!$I$5*MAX(F965,
                                        0.1)^2),
                                1/3))))))),
    MAX('1D'!$D$16,
        POWER((ABS(K965)^2)/('1D'!$I$5*MAX(F965,
                    0.1)^2),
            1/3)))</f>
        <v>2.0411692021517887</v>
      </c>
      <c r="AI965" s="5">
        <f t="shared" ca="1" si="204"/>
        <v>634.12666920215179</v>
      </c>
      <c r="AJ965" s="5">
        <f ca="1">AI965+((ABS(K965)/MAX(((F965)+(G965)*(AH965))*(AH965),
            0.000001))^2)/(2*'1D'!$I$5)</f>
        <v>635.30109253909484</v>
      </c>
      <c r="AM965">
        <v>0</v>
      </c>
      <c r="AN965">
        <v>0</v>
      </c>
      <c r="AO965" s="5">
        <f t="shared" si="205"/>
        <v>0</v>
      </c>
      <c r="AP965" s="5">
        <f t="shared" si="209"/>
        <v>0</v>
      </c>
      <c r="AQ965" s="5">
        <f ca="1">ABS(ABS(K965)/MAX(((F965)+(G965)*(AH965))*(AH965),
        0.000001))/SQRT('1D'!$I$5*MAX((((F965)+(G965)*(AH965))*(AH965))/MAX((F965)+2*(G965)*(AH965),
            0.000001),
        0.000001))</f>
        <v>1.0727235886044055</v>
      </c>
      <c r="AR965" s="5" t="str">
        <f t="shared" ca="1" si="206"/>
        <v>Supercritical</v>
      </c>
      <c r="AS965" s="5">
        <f ca="1">((ABS(K965)*'1D'!$D$6)/(MAX(((F965)+(G965)*(AH965))*(AH965),
            0.000001)*MAX(((((F965)+(G965)*(AH965))*(AH965))/MAX((F965)+2*(AH965)*SQRT(1+(G965)^2),
                    0.000001))^(2/3),
            0.000001)))^2</f>
        <v>4.3358367565141456E-3</v>
      </c>
    </row>
    <row r="966" spans="1:45" x14ac:dyDescent="0.35">
      <c r="A966">
        <v>957</v>
      </c>
      <c r="B966">
        <v>955.99599999999998</v>
      </c>
      <c r="C966">
        <v>616083.15300000005</v>
      </c>
      <c r="D966">
        <v>3097051.017</v>
      </c>
      <c r="E966">
        <v>632.08500000000004</v>
      </c>
      <c r="F966">
        <v>5.2</v>
      </c>
      <c r="G966">
        <v>0</v>
      </c>
      <c r="H966" t="s">
        <v>176</v>
      </c>
      <c r="I966">
        <v>5.7000000000000002E-2</v>
      </c>
      <c r="J966" s="5">
        <f t="shared" si="207"/>
        <v>1</v>
      </c>
      <c r="K966" s="5">
        <f t="shared" ca="1" si="208"/>
        <v>50.95</v>
      </c>
      <c r="L966" s="5">
        <f ca="1">IF($A$2=0,
    IFERROR(L965,
        MAX('1D'!$D$16,
            POWER((ABS(K966)^2)/('1D'!$I$5*MAX(F966,
                        0.1)^2),
                1/3))),
    IF(IFERROR(V965,
            0)=0,
        IFERROR(L965,
            MAX('1D'!$D$16,
                POWER((ABS(K966)^2)/('1D'!$I$5*MAX(F966,
                            0.1)^2),
                    1/3))),
        IF(OR(IFERROR(L966,
                    0)=0,
                IFERROR(S965,
                    0)&lt;1,
                IFERROR(S966,
                    0)&lt;1),
            MAX('1D'!$D$16,
                POWER((ABS(K966)^2)/('1D'!$I$5*MAX(F966,
                            0.1)^2),
                    1/3)),
            IF(IFERROR(U966,
                    0)&gt;0,
                MAX('1D'!$D$16,
                    IFERROR(L966,
                        0)+((IFERROR(U966,
                                0))*'1D'!$D$18*IF((IFERROR(S966,
                                    0))&lt;1,
                            1,
                            -1))),
                IF(IFERROR(U966,
                        0)&lt;0,
                    IF(ABS((MAX('1D'!$D$16,
                                    POWER((ABS(K966)^2)/('1D'!$I$5*MAX(F966,
                                                0.1)^2),
                                        1/3)))-IFERROR(L966,
                                0))&gt;'1D'!$D$19,
                        MAX('1D'!$D$16,
                            IF((MAX('1D'!$D$16,
                                        POWER((ABS(K966)^2)/('1D'!$I$5*MAX(F966,
                                                    0.1)^2),
                                            1/3)))&gt;IFERROR(L966,
                                    0),
                                MIN((MAX('1D'!$D$16,
                                            POWER((ABS(K966)^2)/('1D'!$I$5*MAX(F966,
                                                        0.1)^2),
                                                1/3))),
                                    IFERROR(L966,
                                        0)+(MIN(ABS(IFERROR(U966,
                                                    0))*'1D'!$D$18,
                                            ABS((MAX('1D'!$D$16,
                                                        POWER((ABS(K966)^2)/('1D'!$I$5*MAX(F966,
                                                                    0.1)^2),
                                                            1/3)))-IFERROR(L966,
                                                    0))))),
                                MAX((MAX('1D'!$D$16,
                                            POWER((ABS(K966)^2)/('1D'!$I$5*MAX(F966,
                                                        0.1)^2),
                                                1/3))),
                                    IFERROR(L966,
                                        0)-(MIN(ABS(IFERROR(U966,
                                                    0))*'1D'!$D$18,
                                            ABS((MAX('1D'!$D$16,
                                                        POWER((ABS(K966)^2)/('1D'!$I$5*MAX(F966,
                                                                    0.1)^2),
                                                            1/3)))-IFERROR(L966,
                                                    0))))))),
                        MAX('1D'!$D$16,
                            POWER((ABS(K966)^2)/('1D'!$I$5*MAX(F966,
                                        0.1)^2),
                                1/3))),
                    MAX('1D'!$D$16,
                        IFERROR(L966,
                            0)))))))</f>
        <v>2.0411692021517887</v>
      </c>
      <c r="M966" s="5">
        <f t="shared" ca="1" si="196"/>
        <v>10.614079851189301</v>
      </c>
      <c r="N966" s="5">
        <f t="shared" ca="1" si="197"/>
        <v>1.1434704692804873</v>
      </c>
      <c r="O966" s="5">
        <f t="shared" ca="1" si="198"/>
        <v>4.8002276894771132</v>
      </c>
      <c r="P966" s="5">
        <f t="shared" ca="1" si="199"/>
        <v>634.1261692021518</v>
      </c>
      <c r="Q966" s="5">
        <f ca="1">P966+((ABS(K966)/MAX(((F966)+(G966)*(L966))*(L966),
            0.000001))^2)/(2*'1D'!$I$5)</f>
        <v>635.30059253909485</v>
      </c>
      <c r="R966" s="5">
        <f ca="1">((ABS(K966)*'1D'!$D$6)/(MAX(((F966)+(G966)*(L966))*(L966),
            0.000001)*MAX(((((F966)+(G966)*(L966))*(L966))/MAX((F966)+2*(L966)*SQRT(1+(G966)^2),
                    0.000001))^(2/3),
            0.000001)))^2</f>
        <v>4.3358367565141456E-3</v>
      </c>
      <c r="S966" s="5">
        <f ca="1">ABS(ABS(K966)/MAX(((F966)+(G966)*(L966))*(L966),
        0.000001))/SQRT('1D'!$I$5*MAX((((F966)+(G966)*(L966))*(L966))/MAX((F966)+2*(G966)*(L966),
            0.000001),
        0.000001))</f>
        <v>1.0727235886044055</v>
      </c>
      <c r="T966" s="5">
        <f ca="1">((F966)*(L966)^2)/2+(G966)*(L966)^3/3+(ABS(K966)^2)/('1D'!$I$5*MAX(((F966)+(G966)*(L966))*(L966),
        0.000001))</f>
        <v>35.763412605541333</v>
      </c>
      <c r="U966" s="5">
        <f ca="1">IF($A$2=0,
    0,
    IFERROR(Q965-(((R965+R966)/2)*J966)-(IF(O965&gt;O966,
                '1D'!$D$8*((O965^2-O966^2)/(2*'1D'!$I$5)),
                '1D'!$D$9*((O966^2-O965^2)/(2*'1D'!$I$5)))+('1D'!$D$10*(ABS(I966)/90)*(MAX(O965^2,
                        O966^2)/(2*'1D'!$I$5))))-Q966,
        0))</f>
        <v>-3.9474069734524164E-3</v>
      </c>
      <c r="V966" s="5">
        <f ca="1">IF($A$2=0,
    1,
    IF(IFERROR(V965,
            0)=0,
        0,
        IFERROR(IF(ROUND(S966,
                    3)=1,
                1,
                IF(AND(ABS(U966)&lt;'1D'!$D$19,
                        S966&gt;1),
                    1,
                    0)),
            0)))</f>
        <v>0</v>
      </c>
      <c r="W966" s="5">
        <f ca="1">IF($A$2=0,
    MAX(MAX('1D'!$D$16,
            MAX('1D'!$D$16,
                POWER((ABS(K966)^2)/('1D'!$I$5*MAX(F966,
                            0.1)^2),
                    1/3))),
        IFERROR(W1396,
            MAX(MAX('1D'!$D$16,
                    MAX('1D'!$D$16,
                        POWER((ABS(K966)^2)/('1D'!$I$5*MAX(F966,
                                    0.1)^2),
                            1/3))),
                ($L$2)-E1396))),
    IF(IFERROR(AG967,
            0)=0,
        MAX(MAX('1D'!$D$16,
                MAX('1D'!$D$16,
                    POWER((ABS(K966)^2)/('1D'!$I$5*MAX(F966,
                                0.1)^2),
                        1/3))),
            IFERROR(W1396,
                MAX(MAX('1D'!$D$16,
                        MAX('1D'!$D$16,
                            POWER((ABS(K966)^2)/('1D'!$I$5*MAX(F966,
                                        0.1)^2),
                                1/3))),
                    ($L$2)-E1396))),
        IF(IFERROR(W966,
                0)=0,
            MAX(MAX('1D'!$D$16,
                    MAX('1D'!$D$16,
                        POWER((ABS(K966)^2)/('1D'!$I$5*MAX(F966,
                                    0.1)^2),
                            1/3))),
                IFERROR(W1396,
                    MAX(MAX('1D'!$D$16,
                            MAX('1D'!$D$16,
                                POWER((ABS(K966)^2)/('1D'!$I$5*MAX(F966,
                                            0.1)^2),
                                    1/3))),
                        ($L$2)-E1396))),
            IF(OR(IFERROR(AD966,
                        0)&gt;=1,
                    IFERROR(AD967,
                        0)&gt;=1),
                MAX('1D'!$D$16,
                    MAX('1D'!$D$16,
                        POWER((ABS(K966)^2)/('1D'!$I$5*MAX(F966,
                                    0.1)^2),
                            1/3))),
                IF(ABS(IFERROR(AF966,
                            0))&lt;'1D'!$D$19,
                    MAX(MAX('1D'!$D$16,
                            MAX('1D'!$D$16,
                                POWER((ABS(K966)^2)/('1D'!$I$5*MAX(F966,
                                            0.1)^2),
                                    1/3))),
                        IFERROR(W966,
                            0)),
                    MAX(MAX('1D'!$D$16,
                            MAX('1D'!$D$16,
                                POWER((ABS(K966)^2)/('1D'!$I$5*MAX(F966,
                                            0.1)^2),
                                    1/3))),
                        (IFERROR(W966,
                                0))+((IFERROR(AF966,
                                    0))*'1D'!$D$18)))))))</f>
        <v>2.1389677043987478</v>
      </c>
      <c r="X966" s="5">
        <f t="shared" ca="1" si="200"/>
        <v>11.122632062873489</v>
      </c>
      <c r="Y966" s="5">
        <f t="shared" ca="1" si="201"/>
        <v>1.1735290000551568</v>
      </c>
      <c r="Z966" s="5">
        <f t="shared" ca="1" si="202"/>
        <v>4.5807502857230418</v>
      </c>
      <c r="AA966" s="5">
        <f t="shared" ca="1" si="203"/>
        <v>634.22396770439877</v>
      </c>
      <c r="AB966" s="5">
        <f ca="1">AA966+((ABS(K966)/MAX(((F966)+(G966)*(W966))*(W966),
            0.000001))^2)/(2*'1D'!$I$5)</f>
        <v>635.29345155659814</v>
      </c>
      <c r="AC966" s="5">
        <f ca="1">((ABS(K966)*'1D'!$D$6)/(MAX(((F966)+(G966)*(W966))*(W966),
            0.000001)*MAX(((((F966)+(G966)*(W966))*(W966))/MAX((F966)+2*(W966)*SQRT(1+(G966)^2),
                    0.000001))^(2/3),
            0.000001)))^2</f>
        <v>3.8141460404132466E-3</v>
      </c>
      <c r="AD966" s="5">
        <f ca="1">ABS(ABS(K966)/MAX(((F966)+(G966)*(W966))*(W966),
        0.000001))/SQRT('1D'!$I$5*MAX((((F966)+(G966)*(W966))*(W966))/MAX((F966)+2*(G966)*(W966),
            0.000001),
        0.000001))</f>
        <v>1.0000000000000004</v>
      </c>
      <c r="AE966" s="5">
        <f ca="1">((F966)*(W966)^2)/2+(G966)*(W966)^3/3+(ABS(K966)^2)/('1D'!$I$5*MAX(((F966)+(G966)*(W966))*(W966),
        0.000001))</f>
        <v>35.686426155594638</v>
      </c>
      <c r="AF966" s="5">
        <f ca="1">IF($A$2=0,
    0,
    IFERROR(AB967+(((AC966+AC967)/2)*J967)+(IF(Z966&gt;Z967,
                '1D'!$D$8*((Z966^2-Z967^2)/(2*'1D'!$I$5)),
                '1D'!$D$9*((Z967^2-Z966^2)/(2*'1D'!$I$5)))+('1D'!$D$10*(ABS(I967)/90)*(MAX(Z966^2,
                        Z967^2)/(2*'1D'!$I$5))))-AB966,
        0))</f>
        <v>3.4157470064428708E-3</v>
      </c>
      <c r="AG966" s="5">
        <f ca="1">IF($A$2=0,
    1,
    IF(IFERROR(AG967,
            0)=0,
        0,
        IFERROR(IF(OR(ROUND(AD966,
                        3)&gt;=1,
                    AND(ABS(AF966)&lt;'1D'!$D$19,
                        AD966&lt;1)),
                1,
                0),
            0)))</f>
        <v>1</v>
      </c>
      <c r="AH966" s="5">
        <f ca="1">IFERROR(IF('1D'!V32="Supercritical",
        MAX('1D'!$D$16,
            IFERROR(L966,
                MAX('1D'!$D$16,
                    POWER((ABS(K966)^2)/('1D'!$I$5*MAX(F966,
                                0.1)^2),
                        1/3)))),
        IF('1D'!V32="Subcritical",
            MAX('1D'!$D$16,
                IFERROR(W966,
                    MAX('1D'!$D$16,
                        POWER((ABS(K966)^2)/('1D'!$I$5*MAX(F966,
                                    0.1)^2),
                            1/3)))),
            IF(IFERROR(T966,
                    -1E+99)&gt;=IFERROR(AE966,
                    -1E+99),
                MAX('1D'!$D$16,
                    IFERROR(L966,
                        MAX('1D'!$D$16,
                            POWER((ABS(K966)^2)/('1D'!$I$5*MAX(F966,
                                        0.1)^2),
                                1/3)))),
                MAX('1D'!$D$16,
                    IFERROR(W966,
                        MAX('1D'!$D$16,
                            POWER((ABS(K966)^2)/('1D'!$I$5*MAX(F966,
                                        0.1)^2),
                                1/3))))))),
    MAX('1D'!$D$16,
        POWER((ABS(K966)^2)/('1D'!$I$5*MAX(F966,
                    0.1)^2),
            1/3)))</f>
        <v>2.0411692021517887</v>
      </c>
      <c r="AI966" s="5">
        <f t="shared" ca="1" si="204"/>
        <v>634.1261692021518</v>
      </c>
      <c r="AJ966" s="5">
        <f ca="1">AI966+((ABS(K966)/MAX(((F966)+(G966)*(AH966))*(AH966),
            0.000001))^2)/(2*'1D'!$I$5)</f>
        <v>635.30059253909485</v>
      </c>
      <c r="AM966">
        <v>0</v>
      </c>
      <c r="AN966">
        <v>0</v>
      </c>
      <c r="AO966" s="5">
        <f t="shared" si="205"/>
        <v>0</v>
      </c>
      <c r="AP966" s="5">
        <f t="shared" si="209"/>
        <v>0</v>
      </c>
      <c r="AQ966" s="5">
        <f ca="1">ABS(ABS(K966)/MAX(((F966)+(G966)*(AH966))*(AH966),
        0.000001))/SQRT('1D'!$I$5*MAX((((F966)+(G966)*(AH966))*(AH966))/MAX((F966)+2*(G966)*(AH966),
            0.000001),
        0.000001))</f>
        <v>1.0727235886044055</v>
      </c>
      <c r="AR966" s="5" t="str">
        <f t="shared" ca="1" si="206"/>
        <v>Supercritical</v>
      </c>
      <c r="AS966" s="5">
        <f ca="1">((ABS(K966)*'1D'!$D$6)/(MAX(((F966)+(G966)*(AH966))*(AH966),
            0.000001)*MAX(((((F966)+(G966)*(AH966))*(AH966))/MAX((F966)+2*(AH966)*SQRT(1+(G966)^2),
                    0.000001))^(2/3),
            0.000001)))^2</f>
        <v>4.3358367565141456E-3</v>
      </c>
    </row>
    <row r="967" spans="1:45" x14ac:dyDescent="0.35">
      <c r="A967">
        <v>958</v>
      </c>
      <c r="B967">
        <v>956.99599999999998</v>
      </c>
      <c r="C967">
        <v>616083.11</v>
      </c>
      <c r="D967">
        <v>3097050.0180000002</v>
      </c>
      <c r="E967">
        <v>632.08450000000005</v>
      </c>
      <c r="F967">
        <v>5.2</v>
      </c>
      <c r="G967">
        <v>0</v>
      </c>
      <c r="H967" t="s">
        <v>176</v>
      </c>
      <c r="I967">
        <v>5.7000000000000002E-2</v>
      </c>
      <c r="J967" s="5">
        <f t="shared" si="207"/>
        <v>1</v>
      </c>
      <c r="K967" s="5">
        <f t="shared" ca="1" si="208"/>
        <v>50.95</v>
      </c>
      <c r="L967" s="5">
        <f ca="1">IF($A$2=0,
    IFERROR(L966,
        MAX('1D'!$D$16,
            POWER((ABS(K967)^2)/('1D'!$I$5*MAX(F967,
                        0.1)^2),
                1/3))),
    IF(IFERROR(V966,
            0)=0,
        IFERROR(L966,
            MAX('1D'!$D$16,
                POWER((ABS(K967)^2)/('1D'!$I$5*MAX(F967,
                            0.1)^2),
                    1/3))),
        IF(OR(IFERROR(L967,
                    0)=0,
                IFERROR(S966,
                    0)&lt;1,
                IFERROR(S967,
                    0)&lt;1),
            MAX('1D'!$D$16,
                POWER((ABS(K967)^2)/('1D'!$I$5*MAX(F967,
                            0.1)^2),
                    1/3)),
            IF(IFERROR(U967,
                    0)&gt;0,
                MAX('1D'!$D$16,
                    IFERROR(L967,
                        0)+((IFERROR(U967,
                                0))*'1D'!$D$18*IF((IFERROR(S967,
                                    0))&lt;1,
                            1,
                            -1))),
                IF(IFERROR(U967,
                        0)&lt;0,
                    IF(ABS((MAX('1D'!$D$16,
                                    POWER((ABS(K967)^2)/('1D'!$I$5*MAX(F967,
                                                0.1)^2),
                                        1/3)))-IFERROR(L967,
                                0))&gt;'1D'!$D$19,
                        MAX('1D'!$D$16,
                            IF((MAX('1D'!$D$16,
                                        POWER((ABS(K967)^2)/('1D'!$I$5*MAX(F967,
                                                    0.1)^2),
                                            1/3)))&gt;IFERROR(L967,
                                    0),
                                MIN((MAX('1D'!$D$16,
                                            POWER((ABS(K967)^2)/('1D'!$I$5*MAX(F967,
                                                        0.1)^2),
                                                1/3))),
                                    IFERROR(L967,
                                        0)+(MIN(ABS(IFERROR(U967,
                                                    0))*'1D'!$D$18,
                                            ABS((MAX('1D'!$D$16,
                                                        POWER((ABS(K967)^2)/('1D'!$I$5*MAX(F967,
                                                                    0.1)^2),
                                                            1/3)))-IFERROR(L967,
                                                    0))))),
                                MAX((MAX('1D'!$D$16,
                                            POWER((ABS(K967)^2)/('1D'!$I$5*MAX(F967,
                                                        0.1)^2),
                                                1/3))),
                                    IFERROR(L967,
                                        0)-(MIN(ABS(IFERROR(U967,
                                                    0))*'1D'!$D$18,
                                            ABS((MAX('1D'!$D$16,
                                                        POWER((ABS(K967)^2)/('1D'!$I$5*MAX(F967,
                                                                    0.1)^2),
                                                            1/3)))-IFERROR(L967,
                                                    0))))))),
                        MAX('1D'!$D$16,
                            POWER((ABS(K967)^2)/('1D'!$I$5*MAX(F967,
                                        0.1)^2),
                                1/3))),
                    MAX('1D'!$D$16,
                        IFERROR(L967,
                            0)))))))</f>
        <v>2.0411692021517887</v>
      </c>
      <c r="M967" s="5">
        <f t="shared" ca="1" si="196"/>
        <v>10.614079851189301</v>
      </c>
      <c r="N967" s="5">
        <f t="shared" ca="1" si="197"/>
        <v>1.1434704692804873</v>
      </c>
      <c r="O967" s="5">
        <f t="shared" ca="1" si="198"/>
        <v>4.8002276894771132</v>
      </c>
      <c r="P967" s="5">
        <f t="shared" ca="1" si="199"/>
        <v>634.12566920215181</v>
      </c>
      <c r="Q967" s="5">
        <f ca="1">P967+((ABS(K967)/MAX(((F967)+(G967)*(L967))*(L967),
            0.000001))^2)/(2*'1D'!$I$5)</f>
        <v>635.30009253909486</v>
      </c>
      <c r="R967" s="5">
        <f ca="1">((ABS(K967)*'1D'!$D$6)/(MAX(((F967)+(G967)*(L967))*(L967),
            0.000001)*MAX(((((F967)+(G967)*(L967))*(L967))/MAX((F967)+2*(L967)*SQRT(1+(G967)^2),
                    0.000001))^(2/3),
            0.000001)))^2</f>
        <v>4.3358367565141456E-3</v>
      </c>
      <c r="S967" s="5">
        <f ca="1">ABS(ABS(K967)/MAX(((F967)+(G967)*(L967))*(L967),
        0.000001))/SQRT('1D'!$I$5*MAX((((F967)+(G967)*(L967))*(L967))/MAX((F967)+2*(G967)*(L967),
            0.000001),
        0.000001))</f>
        <v>1.0727235886044055</v>
      </c>
      <c r="T967" s="5">
        <f ca="1">((F967)*(L967)^2)/2+(G967)*(L967)^3/3+(ABS(K967)^2)/('1D'!$I$5*MAX(((F967)+(G967)*(L967))*(L967),
        0.000001))</f>
        <v>35.763412605541333</v>
      </c>
      <c r="U967" s="5">
        <f ca="1">IF($A$2=0,
    0,
    IFERROR(Q966-(((R966+R967)/2)*J967)-(IF(O966&gt;O967,
                '1D'!$D$8*((O966^2-O967^2)/(2*'1D'!$I$5)),
                '1D'!$D$9*((O967^2-O966^2)/(2*'1D'!$I$5)))+('1D'!$D$10*(ABS(I967)/90)*(MAX(O966^2,
                        O967^2)/(2*'1D'!$I$5))))-Q967,
        0))</f>
        <v>-3.9474069734524164E-3</v>
      </c>
      <c r="V967" s="5">
        <f ca="1">IF($A$2=0,
    1,
    IF(IFERROR(V966,
            0)=0,
        0,
        IFERROR(IF(ROUND(S967,
                    3)=1,
                1,
                IF(AND(ABS(U967)&lt;'1D'!$D$19,
                        S967&gt;1),
                    1,
                    0)),
            0)))</f>
        <v>0</v>
      </c>
      <c r="W967" s="5">
        <f ca="1">IF($A$2=0,
    MAX(MAX('1D'!$D$16,
            MAX('1D'!$D$16,
                POWER((ABS(K967)^2)/('1D'!$I$5*MAX(F967,
                            0.1)^2),
                    1/3))),
        IFERROR(W1396,
            MAX(MAX('1D'!$D$16,
                    MAX('1D'!$D$16,
                        POWER((ABS(K967)^2)/('1D'!$I$5*MAX(F967,
                                    0.1)^2),
                            1/3))),
                ($L$2)-E1396))),
    IF(IFERROR(AG968,
            0)=0,
        MAX(MAX('1D'!$D$16,
                MAX('1D'!$D$16,
                    POWER((ABS(K967)^2)/('1D'!$I$5*MAX(F967,
                                0.1)^2),
                        1/3))),
            IFERROR(W1396,
                MAX(MAX('1D'!$D$16,
                        MAX('1D'!$D$16,
                            POWER((ABS(K967)^2)/('1D'!$I$5*MAX(F967,
                                        0.1)^2),
                                1/3))),
                    ($L$2)-E1396))),
        IF(IFERROR(W967,
                0)=0,
            MAX(MAX('1D'!$D$16,
                    MAX('1D'!$D$16,
                        POWER((ABS(K967)^2)/('1D'!$I$5*MAX(F967,
                                    0.1)^2),
                            1/3))),
                IFERROR(W1396,
                    MAX(MAX('1D'!$D$16,
                            MAX('1D'!$D$16,
                                POWER((ABS(K967)^2)/('1D'!$I$5*MAX(F967,
                                            0.1)^2),
                                    1/3))),
                        ($L$2)-E1396))),
            IF(OR(IFERROR(AD967,
                        0)&gt;=1,
                    IFERROR(AD968,
                        0)&gt;=1),
                MAX('1D'!$D$16,
                    MAX('1D'!$D$16,
                        POWER((ABS(K967)^2)/('1D'!$I$5*MAX(F967,
                                    0.1)^2),
                            1/3))),
                IF(ABS(IFERROR(AF967,
                            0))&lt;'1D'!$D$19,
                    MAX(MAX('1D'!$D$16,
                            MAX('1D'!$D$16,
                                POWER((ABS(K967)^2)/('1D'!$I$5*MAX(F967,
                                            0.1)^2),
                                    1/3))),
                        IFERROR(W967,
                            0)),
                    MAX(MAX('1D'!$D$16,
                            MAX('1D'!$D$16,
                                POWER((ABS(K967)^2)/('1D'!$I$5*MAX(F967,
                                            0.1)^2),
                                    1/3))),
                        (IFERROR(W967,
                                0))+((IFERROR(AF967,
                                    0))*'1D'!$D$18)))))))</f>
        <v>2.1389677043987478</v>
      </c>
      <c r="X967" s="5">
        <f t="shared" ca="1" si="200"/>
        <v>11.122632062873489</v>
      </c>
      <c r="Y967" s="5">
        <f t="shared" ca="1" si="201"/>
        <v>1.1735290000551568</v>
      </c>
      <c r="Z967" s="5">
        <f t="shared" ca="1" si="202"/>
        <v>4.5807502857230418</v>
      </c>
      <c r="AA967" s="5">
        <f t="shared" ca="1" si="203"/>
        <v>634.22346770439879</v>
      </c>
      <c r="AB967" s="5">
        <f ca="1">AA967+((ABS(K967)/MAX(((F967)+(G967)*(W967))*(W967),
            0.000001))^2)/(2*'1D'!$I$5)</f>
        <v>635.29295155659815</v>
      </c>
      <c r="AC967" s="5">
        <f ca="1">((ABS(K967)*'1D'!$D$6)/(MAX(((F967)+(G967)*(W967))*(W967),
            0.000001)*MAX(((((F967)+(G967)*(W967))*(W967))/MAX((F967)+2*(W967)*SQRT(1+(G967)^2),
                    0.000001))^(2/3),
            0.000001)))^2</f>
        <v>3.8141460404132466E-3</v>
      </c>
      <c r="AD967" s="5">
        <f ca="1">ABS(ABS(K967)/MAX(((F967)+(G967)*(W967))*(W967),
        0.000001))/SQRT('1D'!$I$5*MAX((((F967)+(G967)*(W967))*(W967))/MAX((F967)+2*(G967)*(W967),
            0.000001),
        0.000001))</f>
        <v>1.0000000000000004</v>
      </c>
      <c r="AE967" s="5">
        <f ca="1">((F967)*(W967)^2)/2+(G967)*(W967)^3/3+(ABS(K967)^2)/('1D'!$I$5*MAX(((F967)+(G967)*(W967))*(W967),
        0.000001))</f>
        <v>35.686426155594638</v>
      </c>
      <c r="AF967" s="5">
        <f ca="1">IF($A$2=0,
    0,
    IFERROR(AB968+(((AC967+AC968)/2)*J968)+(IF(Z967&gt;Z968,
                '1D'!$D$8*((Z967^2-Z968^2)/(2*'1D'!$I$5)),
                '1D'!$D$9*((Z968^2-Z967^2)/(2*'1D'!$I$5)))+('1D'!$D$10*(ABS(I968)/90)*(MAX(Z967^2,
                        Z968^2)/(2*'1D'!$I$5))))-AB967,
        0))</f>
        <v>3.3141460403385281E-3</v>
      </c>
      <c r="AG967" s="5">
        <f ca="1">IF($A$2=0,
    1,
    IF(IFERROR(AG968,
            0)=0,
        0,
        IFERROR(IF(OR(ROUND(AD967,
                        3)&gt;=1,
                    AND(ABS(AF967)&lt;'1D'!$D$19,
                        AD967&lt;1)),
                1,
                0),
            0)))</f>
        <v>1</v>
      </c>
      <c r="AH967" s="5">
        <f ca="1">IFERROR(IF('1D'!V32="Supercritical",
        MAX('1D'!$D$16,
            IFERROR(L967,
                MAX('1D'!$D$16,
                    POWER((ABS(K967)^2)/('1D'!$I$5*MAX(F967,
                                0.1)^2),
                        1/3)))),
        IF('1D'!V32="Subcritical",
            MAX('1D'!$D$16,
                IFERROR(W967,
                    MAX('1D'!$D$16,
                        POWER((ABS(K967)^2)/('1D'!$I$5*MAX(F967,
                                    0.1)^2),
                            1/3)))),
            IF(IFERROR(T967,
                    -1E+99)&gt;=IFERROR(AE967,
                    -1E+99),
                MAX('1D'!$D$16,
                    IFERROR(L967,
                        MAX('1D'!$D$16,
                            POWER((ABS(K967)^2)/('1D'!$I$5*MAX(F967,
                                        0.1)^2),
                                1/3)))),
                MAX('1D'!$D$16,
                    IFERROR(W967,
                        MAX('1D'!$D$16,
                            POWER((ABS(K967)^2)/('1D'!$I$5*MAX(F967,
                                        0.1)^2),
                                1/3))))))),
    MAX('1D'!$D$16,
        POWER((ABS(K967)^2)/('1D'!$I$5*MAX(F967,
                    0.1)^2),
            1/3)))</f>
        <v>2.0411692021517887</v>
      </c>
      <c r="AI967" s="5">
        <f t="shared" ca="1" si="204"/>
        <v>634.12566920215181</v>
      </c>
      <c r="AJ967" s="5">
        <f ca="1">AI967+((ABS(K967)/MAX(((F967)+(G967)*(AH967))*(AH967),
            0.000001))^2)/(2*'1D'!$I$5)</f>
        <v>635.30009253909486</v>
      </c>
      <c r="AM967">
        <v>0</v>
      </c>
      <c r="AN967">
        <v>0</v>
      </c>
      <c r="AO967" s="5">
        <f t="shared" si="205"/>
        <v>0</v>
      </c>
      <c r="AP967" s="5">
        <f t="shared" si="209"/>
        <v>0</v>
      </c>
      <c r="AQ967" s="5">
        <f ca="1">ABS(ABS(K967)/MAX(((F967)+(G967)*(AH967))*(AH967),
        0.000001))/SQRT('1D'!$I$5*MAX((((F967)+(G967)*(AH967))*(AH967))/MAX((F967)+2*(G967)*(AH967),
            0.000001),
        0.000001))</f>
        <v>1.0727235886044055</v>
      </c>
      <c r="AR967" s="5" t="str">
        <f t="shared" ca="1" si="206"/>
        <v>Supercritical</v>
      </c>
      <c r="AS967" s="5">
        <f ca="1">((ABS(K967)*'1D'!$D$6)/(MAX(((F967)+(G967)*(AH967))*(AH967),
            0.000001)*MAX(((((F967)+(G967)*(AH967))*(AH967))/MAX((F967)+2*(AH967)*SQRT(1+(G967)^2),
                    0.000001))^(2/3),
            0.000001)))^2</f>
        <v>4.3358367565141456E-3</v>
      </c>
    </row>
    <row r="968" spans="1:45" x14ac:dyDescent="0.35">
      <c r="A968">
        <v>959</v>
      </c>
      <c r="B968">
        <v>957.99599999999998</v>
      </c>
      <c r="C968">
        <v>616083.06799999997</v>
      </c>
      <c r="D968">
        <v>3097049.0189999999</v>
      </c>
      <c r="E968">
        <v>632.08399999999995</v>
      </c>
      <c r="F968">
        <v>5.2</v>
      </c>
      <c r="G968">
        <v>0</v>
      </c>
      <c r="H968" t="s">
        <v>176</v>
      </c>
      <c r="I968">
        <v>0</v>
      </c>
      <c r="J968" s="5">
        <f t="shared" si="207"/>
        <v>1</v>
      </c>
      <c r="K968" s="5">
        <f t="shared" ca="1" si="208"/>
        <v>50.95</v>
      </c>
      <c r="L968" s="5">
        <f ca="1">IF($A$2=0,
    IFERROR(L967,
        MAX('1D'!$D$16,
            POWER((ABS(K968)^2)/('1D'!$I$5*MAX(F968,
                        0.1)^2),
                1/3))),
    IF(IFERROR(V967,
            0)=0,
        IFERROR(L967,
            MAX('1D'!$D$16,
                POWER((ABS(K968)^2)/('1D'!$I$5*MAX(F968,
                            0.1)^2),
                    1/3))),
        IF(OR(IFERROR(L968,
                    0)=0,
                IFERROR(S967,
                    0)&lt;1,
                IFERROR(S968,
                    0)&lt;1),
            MAX('1D'!$D$16,
                POWER((ABS(K968)^2)/('1D'!$I$5*MAX(F968,
                            0.1)^2),
                    1/3)),
            IF(IFERROR(U968,
                    0)&gt;0,
                MAX('1D'!$D$16,
                    IFERROR(L968,
                        0)+((IFERROR(U968,
                                0))*'1D'!$D$18*IF((IFERROR(S968,
                                    0))&lt;1,
                            1,
                            -1))),
                IF(IFERROR(U968,
                        0)&lt;0,
                    IF(ABS((MAX('1D'!$D$16,
                                    POWER((ABS(K968)^2)/('1D'!$I$5*MAX(F968,
                                                0.1)^2),
                                        1/3)))-IFERROR(L968,
                                0))&gt;'1D'!$D$19,
                        MAX('1D'!$D$16,
                            IF((MAX('1D'!$D$16,
                                        POWER((ABS(K968)^2)/('1D'!$I$5*MAX(F968,
                                                    0.1)^2),
                                            1/3)))&gt;IFERROR(L968,
                                    0),
                                MIN((MAX('1D'!$D$16,
                                            POWER((ABS(K968)^2)/('1D'!$I$5*MAX(F968,
                                                        0.1)^2),
                                                1/3))),
                                    IFERROR(L968,
                                        0)+(MIN(ABS(IFERROR(U968,
                                                    0))*'1D'!$D$18,
                                            ABS((MAX('1D'!$D$16,
                                                        POWER((ABS(K968)^2)/('1D'!$I$5*MAX(F968,
                                                                    0.1)^2),
                                                            1/3)))-IFERROR(L968,
                                                    0))))),
                                MAX((MAX('1D'!$D$16,
                                            POWER((ABS(K968)^2)/('1D'!$I$5*MAX(F968,
                                                        0.1)^2),
                                                1/3))),
                                    IFERROR(L968,
                                        0)-(MIN(ABS(IFERROR(U968,
                                                    0))*'1D'!$D$18,
                                            ABS((MAX('1D'!$D$16,
                                                        POWER((ABS(K968)^2)/('1D'!$I$5*MAX(F968,
                                                                    0.1)^2),
                                                            1/3)))-IFERROR(L968,
                                                    0))))))),
                        MAX('1D'!$D$16,
                            POWER((ABS(K968)^2)/('1D'!$I$5*MAX(F968,
                                        0.1)^2),
                                1/3))),
                    MAX('1D'!$D$16,
                        IFERROR(L968,
                            0)))))))</f>
        <v>2.0411692021517887</v>
      </c>
      <c r="M968" s="5">
        <f t="shared" ca="1" si="196"/>
        <v>10.614079851189301</v>
      </c>
      <c r="N968" s="5">
        <f t="shared" ca="1" si="197"/>
        <v>1.1434704692804873</v>
      </c>
      <c r="O968" s="5">
        <f t="shared" ca="1" si="198"/>
        <v>4.8002276894771132</v>
      </c>
      <c r="P968" s="5">
        <f t="shared" ca="1" si="199"/>
        <v>634.12516920215171</v>
      </c>
      <c r="Q968" s="5">
        <f ca="1">P968+((ABS(K968)/MAX(((F968)+(G968)*(L968))*(L968),
            0.000001))^2)/(2*'1D'!$I$5)</f>
        <v>635.29959253909476</v>
      </c>
      <c r="R968" s="5">
        <f ca="1">((ABS(K968)*'1D'!$D$6)/(MAX(((F968)+(G968)*(L968))*(L968),
            0.000001)*MAX(((((F968)+(G968)*(L968))*(L968))/MAX((F968)+2*(L968)*SQRT(1+(G968)^2),
                    0.000001))^(2/3),
            0.000001)))^2</f>
        <v>4.3358367565141456E-3</v>
      </c>
      <c r="S968" s="5">
        <f ca="1">ABS(ABS(K968)/MAX(((F968)+(G968)*(L968))*(L968),
        0.000001))/SQRT('1D'!$I$5*MAX((((F968)+(G968)*(L968))*(L968))/MAX((F968)+2*(G968)*(L968),
            0.000001),
        0.000001))</f>
        <v>1.0727235886044055</v>
      </c>
      <c r="T968" s="5">
        <f ca="1">((F968)*(L968)^2)/2+(G968)*(L968)^3/3+(ABS(K968)^2)/('1D'!$I$5*MAX(((F968)+(G968)*(L968))*(L968),
        0.000001))</f>
        <v>35.763412605541333</v>
      </c>
      <c r="U968" s="5">
        <f ca="1">IF($A$2=0,
    0,
    IFERROR(Q967-(((R967+R968)/2)*J968)-(IF(O967&gt;O968,
                '1D'!$D$8*((O967^2-O968^2)/(2*'1D'!$I$5)),
                '1D'!$D$9*((O968^2-O967^2)/(2*'1D'!$I$5)))+('1D'!$D$10*(ABS(I968)/90)*(MAX(O967^2,
                        O968^2)/(2*'1D'!$I$5))))-Q968,
        0))</f>
        <v>-3.8358367563660067E-3</v>
      </c>
      <c r="V968" s="5">
        <f ca="1">IF($A$2=0,
    1,
    IF(IFERROR(V967,
            0)=0,
        0,
        IFERROR(IF(ROUND(S968,
                    3)=1,
                1,
                IF(AND(ABS(U968)&lt;'1D'!$D$19,
                        S968&gt;1),
                    1,
                    0)),
            0)))</f>
        <v>0</v>
      </c>
      <c r="W968" s="5">
        <f ca="1">IF($A$2=0,
    MAX(MAX('1D'!$D$16,
            MAX('1D'!$D$16,
                POWER((ABS(K968)^2)/('1D'!$I$5*MAX(F968,
                            0.1)^2),
                    1/3))),
        IFERROR(W1396,
            MAX(MAX('1D'!$D$16,
                    MAX('1D'!$D$16,
                        POWER((ABS(K968)^2)/('1D'!$I$5*MAX(F968,
                                    0.1)^2),
                            1/3))),
                ($L$2)-E1396))),
    IF(IFERROR(AG969,
            0)=0,
        MAX(MAX('1D'!$D$16,
                MAX('1D'!$D$16,
                    POWER((ABS(K968)^2)/('1D'!$I$5*MAX(F968,
                                0.1)^2),
                        1/3))),
            IFERROR(W1396,
                MAX(MAX('1D'!$D$16,
                        MAX('1D'!$D$16,
                            POWER((ABS(K968)^2)/('1D'!$I$5*MAX(F968,
                                        0.1)^2),
                                1/3))),
                    ($L$2)-E1396))),
        IF(IFERROR(W968,
                0)=0,
            MAX(MAX('1D'!$D$16,
                    MAX('1D'!$D$16,
                        POWER((ABS(K968)^2)/('1D'!$I$5*MAX(F968,
                                    0.1)^2),
                            1/3))),
                IFERROR(W1396,
                    MAX(MAX('1D'!$D$16,
                            MAX('1D'!$D$16,
                                POWER((ABS(K968)^2)/('1D'!$I$5*MAX(F968,
                                            0.1)^2),
                                    1/3))),
                        ($L$2)-E1396))),
            IF(OR(IFERROR(AD968,
                        0)&gt;=1,
                    IFERROR(AD969,
                        0)&gt;=1),
                MAX('1D'!$D$16,
                    MAX('1D'!$D$16,
                        POWER((ABS(K968)^2)/('1D'!$I$5*MAX(F968,
                                    0.1)^2),
                            1/3))),
                IF(ABS(IFERROR(AF968,
                            0))&lt;'1D'!$D$19,
                    MAX(MAX('1D'!$D$16,
                            MAX('1D'!$D$16,
                                POWER((ABS(K968)^2)/('1D'!$I$5*MAX(F968,
                                            0.1)^2),
                                    1/3))),
                        IFERROR(W968,
                            0)),
                    MAX(MAX('1D'!$D$16,
                            MAX('1D'!$D$16,
                                POWER((ABS(K968)^2)/('1D'!$I$5*MAX(F968,
                                            0.1)^2),
                                    1/3))),
                        (IFERROR(W968,
                                0))+((IFERROR(AF968,
                                    0))*'1D'!$D$18)))))))</f>
        <v>2.1389677043987478</v>
      </c>
      <c r="X968" s="5">
        <f t="shared" ca="1" si="200"/>
        <v>11.122632062873489</v>
      </c>
      <c r="Y968" s="5">
        <f t="shared" ca="1" si="201"/>
        <v>1.1735290000551568</v>
      </c>
      <c r="Z968" s="5">
        <f t="shared" ca="1" si="202"/>
        <v>4.5807502857230418</v>
      </c>
      <c r="AA968" s="5">
        <f t="shared" ca="1" si="203"/>
        <v>634.22296770439868</v>
      </c>
      <c r="AB968" s="5">
        <f ca="1">AA968+((ABS(K968)/MAX(((F968)+(G968)*(W968))*(W968),
            0.000001))^2)/(2*'1D'!$I$5)</f>
        <v>635.29245155659805</v>
      </c>
      <c r="AC968" s="5">
        <f ca="1">((ABS(K968)*'1D'!$D$6)/(MAX(((F968)+(G968)*(W968))*(W968),
            0.000001)*MAX(((((F968)+(G968)*(W968))*(W968))/MAX((F968)+2*(W968)*SQRT(1+(G968)^2),
                    0.000001))^(2/3),
            0.000001)))^2</f>
        <v>3.8141460404132466E-3</v>
      </c>
      <c r="AD968" s="5">
        <f ca="1">ABS(ABS(K968)/MAX(((F968)+(G968)*(W968))*(W968),
        0.000001))/SQRT('1D'!$I$5*MAX((((F968)+(G968)*(W968))*(W968))/MAX((F968)+2*(G968)*(W968),
            0.000001),
        0.000001))</f>
        <v>1.0000000000000004</v>
      </c>
      <c r="AE968" s="5">
        <f ca="1">((F968)*(W968)^2)/2+(G968)*(W968)^3/3+(ABS(K968)^2)/('1D'!$I$5*MAX(((F968)+(G968)*(W968))*(W968),
        0.000001))</f>
        <v>35.686426155594638</v>
      </c>
      <c r="AF968" s="5">
        <f ca="1">IF($A$2=0,
    0,
    IFERROR(AB969+(((AC968+AC969)/2)*J969)+(IF(Z968&gt;Z969,
                '1D'!$D$8*((Z968^2-Z969^2)/(2*'1D'!$I$5)),
                '1D'!$D$9*((Z969^2-Z968^2)/(2*'1D'!$I$5)))+('1D'!$D$10*(ABS(I969)/90)*(MAX(Z968^2,
                        Z969^2)/(2*'1D'!$I$5))))-AB968,
        0))</f>
        <v>3.3141460404522149E-3</v>
      </c>
      <c r="AG968" s="5">
        <f ca="1">IF($A$2=0,
    1,
    IF(IFERROR(AG969,
            0)=0,
        0,
        IFERROR(IF(OR(ROUND(AD968,
                        3)&gt;=1,
                    AND(ABS(AF968)&lt;'1D'!$D$19,
                        AD968&lt;1)),
                1,
                0),
            0)))</f>
        <v>1</v>
      </c>
      <c r="AH968" s="5">
        <f ca="1">IFERROR(IF('1D'!V32="Supercritical",
        MAX('1D'!$D$16,
            IFERROR(L968,
                MAX('1D'!$D$16,
                    POWER((ABS(K968)^2)/('1D'!$I$5*MAX(F968,
                                0.1)^2),
                        1/3)))),
        IF('1D'!V32="Subcritical",
            MAX('1D'!$D$16,
                IFERROR(W968,
                    MAX('1D'!$D$16,
                        POWER((ABS(K968)^2)/('1D'!$I$5*MAX(F968,
                                    0.1)^2),
                            1/3)))),
            IF(IFERROR(T968,
                    -1E+99)&gt;=IFERROR(AE968,
                    -1E+99),
                MAX('1D'!$D$16,
                    IFERROR(L968,
                        MAX('1D'!$D$16,
                            POWER((ABS(K968)^2)/('1D'!$I$5*MAX(F968,
                                        0.1)^2),
                                1/3)))),
                MAX('1D'!$D$16,
                    IFERROR(W968,
                        MAX('1D'!$D$16,
                            POWER((ABS(K968)^2)/('1D'!$I$5*MAX(F968,
                                        0.1)^2),
                                1/3))))))),
    MAX('1D'!$D$16,
        POWER((ABS(K968)^2)/('1D'!$I$5*MAX(F968,
                    0.1)^2),
            1/3)))</f>
        <v>2.0411692021517887</v>
      </c>
      <c r="AI968" s="5">
        <f t="shared" ca="1" si="204"/>
        <v>634.12516920215171</v>
      </c>
      <c r="AJ968" s="5">
        <f ca="1">AI968+((ABS(K968)/MAX(((F968)+(G968)*(AH968))*(AH968),
            0.000001))^2)/(2*'1D'!$I$5)</f>
        <v>635.29959253909476</v>
      </c>
      <c r="AM968">
        <v>0</v>
      </c>
      <c r="AN968">
        <v>0</v>
      </c>
      <c r="AO968" s="5">
        <f t="shared" si="205"/>
        <v>0</v>
      </c>
      <c r="AP968" s="5">
        <f t="shared" si="209"/>
        <v>0</v>
      </c>
      <c r="AQ968" s="5">
        <f ca="1">ABS(ABS(K968)/MAX(((F968)+(G968)*(AH968))*(AH968),
        0.000001))/SQRT('1D'!$I$5*MAX((((F968)+(G968)*(AH968))*(AH968))/MAX((F968)+2*(G968)*(AH968),
            0.000001),
        0.000001))</f>
        <v>1.0727235886044055</v>
      </c>
      <c r="AR968" s="5" t="str">
        <f t="shared" ca="1" si="206"/>
        <v>Supercritical</v>
      </c>
      <c r="AS968" s="5">
        <f ca="1">((ABS(K968)*'1D'!$D$6)/(MAX(((F968)+(G968)*(AH968))*(AH968),
            0.000001)*MAX(((((F968)+(G968)*(AH968))*(AH968))/MAX((F968)+2*(AH968)*SQRT(1+(G968)^2),
                    0.000001))^(2/3),
            0.000001)))^2</f>
        <v>4.3358367565141456E-3</v>
      </c>
    </row>
    <row r="969" spans="1:45" x14ac:dyDescent="0.35">
      <c r="A969">
        <v>960</v>
      </c>
      <c r="B969">
        <v>958.99599999999998</v>
      </c>
      <c r="C969">
        <v>616083.02599999995</v>
      </c>
      <c r="D969">
        <v>3097048.02</v>
      </c>
      <c r="E969">
        <v>632.08349999999996</v>
      </c>
      <c r="F969">
        <v>5.2</v>
      </c>
      <c r="G969">
        <v>0</v>
      </c>
      <c r="H969" t="s">
        <v>176</v>
      </c>
      <c r="I969">
        <v>0</v>
      </c>
      <c r="J969" s="5">
        <f t="shared" si="207"/>
        <v>1</v>
      </c>
      <c r="K969" s="5">
        <f t="shared" ca="1" si="208"/>
        <v>50.95</v>
      </c>
      <c r="L969" s="5">
        <f ca="1">IF($A$2=0,
    IFERROR(L968,
        MAX('1D'!$D$16,
            POWER((ABS(K969)^2)/('1D'!$I$5*MAX(F969,
                        0.1)^2),
                1/3))),
    IF(IFERROR(V968,
            0)=0,
        IFERROR(L968,
            MAX('1D'!$D$16,
                POWER((ABS(K969)^2)/('1D'!$I$5*MAX(F969,
                            0.1)^2),
                    1/3))),
        IF(OR(IFERROR(L969,
                    0)=0,
                IFERROR(S968,
                    0)&lt;1,
                IFERROR(S969,
                    0)&lt;1),
            MAX('1D'!$D$16,
                POWER((ABS(K969)^2)/('1D'!$I$5*MAX(F969,
                            0.1)^2),
                    1/3)),
            IF(IFERROR(U969,
                    0)&gt;0,
                MAX('1D'!$D$16,
                    IFERROR(L969,
                        0)+((IFERROR(U969,
                                0))*'1D'!$D$18*IF((IFERROR(S969,
                                    0))&lt;1,
                            1,
                            -1))),
                IF(IFERROR(U969,
                        0)&lt;0,
                    IF(ABS((MAX('1D'!$D$16,
                                    POWER((ABS(K969)^2)/('1D'!$I$5*MAX(F969,
                                                0.1)^2),
                                        1/3)))-IFERROR(L969,
                                0))&gt;'1D'!$D$19,
                        MAX('1D'!$D$16,
                            IF((MAX('1D'!$D$16,
                                        POWER((ABS(K969)^2)/('1D'!$I$5*MAX(F969,
                                                    0.1)^2),
                                            1/3)))&gt;IFERROR(L969,
                                    0),
                                MIN((MAX('1D'!$D$16,
                                            POWER((ABS(K969)^2)/('1D'!$I$5*MAX(F969,
                                                        0.1)^2),
                                                1/3))),
                                    IFERROR(L969,
                                        0)+(MIN(ABS(IFERROR(U969,
                                                    0))*'1D'!$D$18,
                                            ABS((MAX('1D'!$D$16,
                                                        POWER((ABS(K969)^2)/('1D'!$I$5*MAX(F969,
                                                                    0.1)^2),
                                                            1/3)))-IFERROR(L969,
                                                    0))))),
                                MAX((MAX('1D'!$D$16,
                                            POWER((ABS(K969)^2)/('1D'!$I$5*MAX(F969,
                                                        0.1)^2),
                                                1/3))),
                                    IFERROR(L969,
                                        0)-(MIN(ABS(IFERROR(U969,
                                                    0))*'1D'!$D$18,
                                            ABS((MAX('1D'!$D$16,
                                                        POWER((ABS(K969)^2)/('1D'!$I$5*MAX(F969,
                                                                    0.1)^2),
                                                            1/3)))-IFERROR(L969,
                                                    0))))))),
                        MAX('1D'!$D$16,
                            POWER((ABS(K969)^2)/('1D'!$I$5*MAX(F969,
                                        0.1)^2),
                                1/3))),
                    MAX('1D'!$D$16,
                        IFERROR(L969,
                            0)))))))</f>
        <v>2.0411692021517887</v>
      </c>
      <c r="M969" s="5">
        <f t="shared" ca="1" si="196"/>
        <v>10.614079851189301</v>
      </c>
      <c r="N969" s="5">
        <f t="shared" ca="1" si="197"/>
        <v>1.1434704692804873</v>
      </c>
      <c r="O969" s="5">
        <f t="shared" ca="1" si="198"/>
        <v>4.8002276894771132</v>
      </c>
      <c r="P969" s="5">
        <f t="shared" ca="1" si="199"/>
        <v>634.12466920215172</v>
      </c>
      <c r="Q969" s="5">
        <f ca="1">P969+((ABS(K969)/MAX(((F969)+(G969)*(L969))*(L969),
            0.000001))^2)/(2*'1D'!$I$5)</f>
        <v>635.29909253909477</v>
      </c>
      <c r="R969" s="5">
        <f ca="1">((ABS(K969)*'1D'!$D$6)/(MAX(((F969)+(G969)*(L969))*(L969),
            0.000001)*MAX(((((F969)+(G969)*(L969))*(L969))/MAX((F969)+2*(L969)*SQRT(1+(G969)^2),
                    0.000001))^(2/3),
            0.000001)))^2</f>
        <v>4.3358367565141456E-3</v>
      </c>
      <c r="S969" s="5">
        <f ca="1">ABS(ABS(K969)/MAX(((F969)+(G969)*(L969))*(L969),
        0.000001))/SQRT('1D'!$I$5*MAX((((F969)+(G969)*(L969))*(L969))/MAX((F969)+2*(G969)*(L969),
            0.000001),
        0.000001))</f>
        <v>1.0727235886044055</v>
      </c>
      <c r="T969" s="5">
        <f ca="1">((F969)*(L969)^2)/2+(G969)*(L969)^3/3+(ABS(K969)^2)/('1D'!$I$5*MAX(((F969)+(G969)*(L969))*(L969),
        0.000001))</f>
        <v>35.763412605541333</v>
      </c>
      <c r="U969" s="5">
        <f ca="1">IF($A$2=0,
    0,
    IFERROR(Q968-(((R968+R969)/2)*J969)-(IF(O968&gt;O969,
                '1D'!$D$8*((O968^2-O969^2)/(2*'1D'!$I$5)),
                '1D'!$D$9*((O969^2-O968^2)/(2*'1D'!$I$5)))+('1D'!$D$10*(ABS(I969)/90)*(MAX(O968^2,
                        O969^2)/(2*'1D'!$I$5))))-Q969,
        0))</f>
        <v>-3.8358367564796936E-3</v>
      </c>
      <c r="V969" s="5">
        <f ca="1">IF($A$2=0,
    1,
    IF(IFERROR(V968,
            0)=0,
        0,
        IFERROR(IF(ROUND(S969,
                    3)=1,
                1,
                IF(AND(ABS(U969)&lt;'1D'!$D$19,
                        S969&gt;1),
                    1,
                    0)),
            0)))</f>
        <v>0</v>
      </c>
      <c r="W969" s="5">
        <f ca="1">IF($A$2=0,
    MAX(MAX('1D'!$D$16,
            MAX('1D'!$D$16,
                POWER((ABS(K969)^2)/('1D'!$I$5*MAX(F969,
                            0.1)^2),
                    1/3))),
        IFERROR(W1396,
            MAX(MAX('1D'!$D$16,
                    MAX('1D'!$D$16,
                        POWER((ABS(K969)^2)/('1D'!$I$5*MAX(F969,
                                    0.1)^2),
                            1/3))),
                ($L$2)-E1396))),
    IF(IFERROR(AG970,
            0)=0,
        MAX(MAX('1D'!$D$16,
                MAX('1D'!$D$16,
                    POWER((ABS(K969)^2)/('1D'!$I$5*MAX(F969,
                                0.1)^2),
                        1/3))),
            IFERROR(W1396,
                MAX(MAX('1D'!$D$16,
                        MAX('1D'!$D$16,
                            POWER((ABS(K969)^2)/('1D'!$I$5*MAX(F969,
                                        0.1)^2),
                                1/3))),
                    ($L$2)-E1396))),
        IF(IFERROR(W969,
                0)=0,
            MAX(MAX('1D'!$D$16,
                    MAX('1D'!$D$16,
                        POWER((ABS(K969)^2)/('1D'!$I$5*MAX(F969,
                                    0.1)^2),
                            1/3))),
                IFERROR(W1396,
                    MAX(MAX('1D'!$D$16,
                            MAX('1D'!$D$16,
                                POWER((ABS(K969)^2)/('1D'!$I$5*MAX(F969,
                                            0.1)^2),
                                    1/3))),
                        ($L$2)-E1396))),
            IF(OR(IFERROR(AD969,
                        0)&gt;=1,
                    IFERROR(AD970,
                        0)&gt;=1),
                MAX('1D'!$D$16,
                    MAX('1D'!$D$16,
                        POWER((ABS(K969)^2)/('1D'!$I$5*MAX(F969,
                                    0.1)^2),
                            1/3))),
                IF(ABS(IFERROR(AF969,
                            0))&lt;'1D'!$D$19,
                    MAX(MAX('1D'!$D$16,
                            MAX('1D'!$D$16,
                                POWER((ABS(K969)^2)/('1D'!$I$5*MAX(F969,
                                            0.1)^2),
                                    1/3))),
                        IFERROR(W969,
                            0)),
                    MAX(MAX('1D'!$D$16,
                            MAX('1D'!$D$16,
                                POWER((ABS(K969)^2)/('1D'!$I$5*MAX(F969,
                                            0.1)^2),
                                    1/3))),
                        (IFERROR(W969,
                                0))+((IFERROR(AF969,
                                    0))*'1D'!$D$18)))))))</f>
        <v>2.1389677043987478</v>
      </c>
      <c r="X969" s="5">
        <f t="shared" ca="1" si="200"/>
        <v>11.122632062873489</v>
      </c>
      <c r="Y969" s="5">
        <f t="shared" ca="1" si="201"/>
        <v>1.1735290000551568</v>
      </c>
      <c r="Z969" s="5">
        <f t="shared" ca="1" si="202"/>
        <v>4.5807502857230418</v>
      </c>
      <c r="AA969" s="5">
        <f t="shared" ca="1" si="203"/>
        <v>634.2224677043987</v>
      </c>
      <c r="AB969" s="5">
        <f ca="1">AA969+((ABS(K969)/MAX(((F969)+(G969)*(W969))*(W969),
            0.000001))^2)/(2*'1D'!$I$5)</f>
        <v>635.29195155659806</v>
      </c>
      <c r="AC969" s="5">
        <f ca="1">((ABS(K969)*'1D'!$D$6)/(MAX(((F969)+(G969)*(W969))*(W969),
            0.000001)*MAX(((((F969)+(G969)*(W969))*(W969))/MAX((F969)+2*(W969)*SQRT(1+(G969)^2),
                    0.000001))^(2/3),
            0.000001)))^2</f>
        <v>3.8141460404132466E-3</v>
      </c>
      <c r="AD969" s="5">
        <f ca="1">ABS(ABS(K969)/MAX(((F969)+(G969)*(W969))*(W969),
        0.000001))/SQRT('1D'!$I$5*MAX((((F969)+(G969)*(W969))*(W969))/MAX((F969)+2*(G969)*(W969),
            0.000001),
        0.000001))</f>
        <v>1.0000000000000004</v>
      </c>
      <c r="AE969" s="5">
        <f ca="1">((F969)*(W969)^2)/2+(G969)*(W969)^3/3+(ABS(K969)^2)/('1D'!$I$5*MAX(((F969)+(G969)*(W969))*(W969),
        0.000001))</f>
        <v>35.686426155594638</v>
      </c>
      <c r="AF969" s="5">
        <f ca="1">IF($A$2=0,
    0,
    IFERROR(AB970+(((AC969+AC970)/2)*J970)+(IF(Z969&gt;Z970,
                '1D'!$D$8*((Z969^2-Z970^2)/(2*'1D'!$I$5)),
                '1D'!$D$9*((Z970^2-Z969^2)/(2*'1D'!$I$5)))+('1D'!$D$10*(ABS(I970)/90)*(MAX(Z969^2,
                        Z970^2)/(2*'1D'!$I$5))))-AB969,
        0))</f>
        <v>3.4157470064428708E-3</v>
      </c>
      <c r="AG969" s="5">
        <f ca="1">IF($A$2=0,
    1,
    IF(IFERROR(AG970,
            0)=0,
        0,
        IFERROR(IF(OR(ROUND(AD969,
                        3)&gt;=1,
                    AND(ABS(AF969)&lt;'1D'!$D$19,
                        AD969&lt;1)),
                1,
                0),
            0)))</f>
        <v>1</v>
      </c>
      <c r="AH969" s="5">
        <f ca="1">IFERROR(IF('1D'!V32="Supercritical",
        MAX('1D'!$D$16,
            IFERROR(L969,
                MAX('1D'!$D$16,
                    POWER((ABS(K969)^2)/('1D'!$I$5*MAX(F969,
                                0.1)^2),
                        1/3)))),
        IF('1D'!V32="Subcritical",
            MAX('1D'!$D$16,
                IFERROR(W969,
                    MAX('1D'!$D$16,
                        POWER((ABS(K969)^2)/('1D'!$I$5*MAX(F969,
                                    0.1)^2),
                            1/3)))),
            IF(IFERROR(T969,
                    -1E+99)&gt;=IFERROR(AE969,
                    -1E+99),
                MAX('1D'!$D$16,
                    IFERROR(L969,
                        MAX('1D'!$D$16,
                            POWER((ABS(K969)^2)/('1D'!$I$5*MAX(F969,
                                        0.1)^2),
                                1/3)))),
                MAX('1D'!$D$16,
                    IFERROR(W969,
                        MAX('1D'!$D$16,
                            POWER((ABS(K969)^2)/('1D'!$I$5*MAX(F969,
                                        0.1)^2),
                                1/3))))))),
    MAX('1D'!$D$16,
        POWER((ABS(K969)^2)/('1D'!$I$5*MAX(F969,
                    0.1)^2),
            1/3)))</f>
        <v>2.0411692021517887</v>
      </c>
      <c r="AI969" s="5">
        <f t="shared" ca="1" si="204"/>
        <v>634.12466920215172</v>
      </c>
      <c r="AJ969" s="5">
        <f ca="1">AI969+((ABS(K969)/MAX(((F969)+(G969)*(AH969))*(AH969),
            0.000001))^2)/(2*'1D'!$I$5)</f>
        <v>635.29909253909477</v>
      </c>
      <c r="AM969">
        <v>0</v>
      </c>
      <c r="AN969">
        <v>0</v>
      </c>
      <c r="AO969" s="5">
        <f t="shared" si="205"/>
        <v>0</v>
      </c>
      <c r="AP969" s="5">
        <f t="shared" si="209"/>
        <v>0</v>
      </c>
      <c r="AQ969" s="5">
        <f ca="1">ABS(ABS(K969)/MAX(((F969)+(G969)*(AH969))*(AH969),
        0.000001))/SQRT('1D'!$I$5*MAX((((F969)+(G969)*(AH969))*(AH969))/MAX((F969)+2*(G969)*(AH969),
            0.000001),
        0.000001))</f>
        <v>1.0727235886044055</v>
      </c>
      <c r="AR969" s="5" t="str">
        <f t="shared" ca="1" si="206"/>
        <v>Supercritical</v>
      </c>
      <c r="AS969" s="5">
        <f ca="1">((ABS(K969)*'1D'!$D$6)/(MAX(((F969)+(G969)*(AH969))*(AH969),
            0.000001)*MAX(((((F969)+(G969)*(AH969))*(AH969))/MAX((F969)+2*(AH969)*SQRT(1+(G969)^2),
                    0.000001))^(2/3),
            0.000001)))^2</f>
        <v>4.3358367565141456E-3</v>
      </c>
    </row>
    <row r="970" spans="1:45" x14ac:dyDescent="0.35">
      <c r="A970">
        <v>961</v>
      </c>
      <c r="B970">
        <v>959.99599999999998</v>
      </c>
      <c r="C970">
        <v>616082.98400000005</v>
      </c>
      <c r="D970">
        <v>3097047.0210000002</v>
      </c>
      <c r="E970">
        <v>632.08299999999997</v>
      </c>
      <c r="F970">
        <v>5.2</v>
      </c>
      <c r="G970">
        <v>0</v>
      </c>
      <c r="H970" t="s">
        <v>176</v>
      </c>
      <c r="I970">
        <v>5.7000000000000002E-2</v>
      </c>
      <c r="J970" s="5">
        <f t="shared" si="207"/>
        <v>1</v>
      </c>
      <c r="K970" s="5">
        <f t="shared" ca="1" si="208"/>
        <v>50.95</v>
      </c>
      <c r="L970" s="5">
        <f ca="1">IF($A$2=0,
    IFERROR(L969,
        MAX('1D'!$D$16,
            POWER((ABS(K970)^2)/('1D'!$I$5*MAX(F970,
                        0.1)^2),
                1/3))),
    IF(IFERROR(V969,
            0)=0,
        IFERROR(L969,
            MAX('1D'!$D$16,
                POWER((ABS(K970)^2)/('1D'!$I$5*MAX(F970,
                            0.1)^2),
                    1/3))),
        IF(OR(IFERROR(L970,
                    0)=0,
                IFERROR(S969,
                    0)&lt;1,
                IFERROR(S970,
                    0)&lt;1),
            MAX('1D'!$D$16,
                POWER((ABS(K970)^2)/('1D'!$I$5*MAX(F970,
                            0.1)^2),
                    1/3)),
            IF(IFERROR(U970,
                    0)&gt;0,
                MAX('1D'!$D$16,
                    IFERROR(L970,
                        0)+((IFERROR(U970,
                                0))*'1D'!$D$18*IF((IFERROR(S970,
                                    0))&lt;1,
                            1,
                            -1))),
                IF(IFERROR(U970,
                        0)&lt;0,
                    IF(ABS((MAX('1D'!$D$16,
                                    POWER((ABS(K970)^2)/('1D'!$I$5*MAX(F970,
                                                0.1)^2),
                                        1/3)))-IFERROR(L970,
                                0))&gt;'1D'!$D$19,
                        MAX('1D'!$D$16,
                            IF((MAX('1D'!$D$16,
                                        POWER((ABS(K970)^2)/('1D'!$I$5*MAX(F970,
                                                    0.1)^2),
                                            1/3)))&gt;IFERROR(L970,
                                    0),
                                MIN((MAX('1D'!$D$16,
                                            POWER((ABS(K970)^2)/('1D'!$I$5*MAX(F970,
                                                        0.1)^2),
                                                1/3))),
                                    IFERROR(L970,
                                        0)+(MIN(ABS(IFERROR(U970,
                                                    0))*'1D'!$D$18,
                                            ABS((MAX('1D'!$D$16,
                                                        POWER((ABS(K970)^2)/('1D'!$I$5*MAX(F970,
                                                                    0.1)^2),
                                                            1/3)))-IFERROR(L970,
                                                    0))))),
                                MAX((MAX('1D'!$D$16,
                                            POWER((ABS(K970)^2)/('1D'!$I$5*MAX(F970,
                                                        0.1)^2),
                                                1/3))),
                                    IFERROR(L970,
                                        0)-(MIN(ABS(IFERROR(U970,
                                                    0))*'1D'!$D$18,
                                            ABS((MAX('1D'!$D$16,
                                                        POWER((ABS(K970)^2)/('1D'!$I$5*MAX(F970,
                                                                    0.1)^2),
                                                            1/3)))-IFERROR(L970,
                                                    0))))))),
                        MAX('1D'!$D$16,
                            POWER((ABS(K970)^2)/('1D'!$I$5*MAX(F970,
                                        0.1)^2),
                                1/3))),
                    MAX('1D'!$D$16,
                        IFERROR(L970,
                            0)))))))</f>
        <v>2.0411692021517887</v>
      </c>
      <c r="M970" s="5">
        <f t="shared" ref="M970:M1033" ca="1" si="210">((F970)+(G970)*(L970))*(L970)</f>
        <v>10.614079851189301</v>
      </c>
      <c r="N970" s="5">
        <f t="shared" ref="N970:N1033" ca="1" si="211">(((F970)+(G970)*(L970))*(L970))/MAX((F970)+2*(L970)*SQRT(1+(G970)^2),
    0.000001)</f>
        <v>1.1434704692804873</v>
      </c>
      <c r="O970" s="5">
        <f t="shared" ref="O970:O1033" ca="1" si="212">ABS(K970)/MAX(((F970)+(G970)*(L970))*(L970),
    0.000001)</f>
        <v>4.8002276894771132</v>
      </c>
      <c r="P970" s="5">
        <f t="shared" ref="P970:P1033" ca="1" si="213">E970+L970</f>
        <v>634.12416920215173</v>
      </c>
      <c r="Q970" s="5">
        <f ca="1">P970+((ABS(K970)/MAX(((F970)+(G970)*(L970))*(L970),
            0.000001))^2)/(2*'1D'!$I$5)</f>
        <v>635.29859253909478</v>
      </c>
      <c r="R970" s="5">
        <f ca="1">((ABS(K970)*'1D'!$D$6)/(MAX(((F970)+(G970)*(L970))*(L970),
            0.000001)*MAX(((((F970)+(G970)*(L970))*(L970))/MAX((F970)+2*(L970)*SQRT(1+(G970)^2),
                    0.000001))^(2/3),
            0.000001)))^2</f>
        <v>4.3358367565141456E-3</v>
      </c>
      <c r="S970" s="5">
        <f ca="1">ABS(ABS(K970)/MAX(((F970)+(G970)*(L970))*(L970),
        0.000001))/SQRT('1D'!$I$5*MAX((((F970)+(G970)*(L970))*(L970))/MAX((F970)+2*(G970)*(L970),
            0.000001),
        0.000001))</f>
        <v>1.0727235886044055</v>
      </c>
      <c r="T970" s="5">
        <f ca="1">((F970)*(L970)^2)/2+(G970)*(L970)^3/3+(ABS(K970)^2)/('1D'!$I$5*MAX(((F970)+(G970)*(L970))*(L970),
        0.000001))</f>
        <v>35.763412605541333</v>
      </c>
      <c r="U970" s="5">
        <f ca="1">IF($A$2=0,
    0,
    IFERROR(Q969-(((R969+R970)/2)*J970)-(IF(O969&gt;O970,
                '1D'!$D$8*((O969^2-O970^2)/(2*'1D'!$I$5)),
                '1D'!$D$9*((O970^2-O969^2)/(2*'1D'!$I$5)))+('1D'!$D$10*(ABS(I970)/90)*(MAX(O969^2,
                        O970^2)/(2*'1D'!$I$5))))-Q970,
        0))</f>
        <v>-3.9474069734524164E-3</v>
      </c>
      <c r="V970" s="5">
        <f ca="1">IF($A$2=0,
    1,
    IF(IFERROR(V969,
            0)=0,
        0,
        IFERROR(IF(ROUND(S970,
                    3)=1,
                1,
                IF(AND(ABS(U970)&lt;'1D'!$D$19,
                        S970&gt;1),
                    1,
                    0)),
            0)))</f>
        <v>0</v>
      </c>
      <c r="W970" s="5">
        <f ca="1">IF($A$2=0,
    MAX(MAX('1D'!$D$16,
            MAX('1D'!$D$16,
                POWER((ABS(K970)^2)/('1D'!$I$5*MAX(F970,
                            0.1)^2),
                    1/3))),
        IFERROR(W1396,
            MAX(MAX('1D'!$D$16,
                    MAX('1D'!$D$16,
                        POWER((ABS(K970)^2)/('1D'!$I$5*MAX(F970,
                                    0.1)^2),
                            1/3))),
                ($L$2)-E1396))),
    IF(IFERROR(AG971,
            0)=0,
        MAX(MAX('1D'!$D$16,
                MAX('1D'!$D$16,
                    POWER((ABS(K970)^2)/('1D'!$I$5*MAX(F970,
                                0.1)^2),
                        1/3))),
            IFERROR(W1396,
                MAX(MAX('1D'!$D$16,
                        MAX('1D'!$D$16,
                            POWER((ABS(K970)^2)/('1D'!$I$5*MAX(F970,
                                        0.1)^2),
                                1/3))),
                    ($L$2)-E1396))),
        IF(IFERROR(W970,
                0)=0,
            MAX(MAX('1D'!$D$16,
                    MAX('1D'!$D$16,
                        POWER((ABS(K970)^2)/('1D'!$I$5*MAX(F970,
                                    0.1)^2),
                            1/3))),
                IFERROR(W1396,
                    MAX(MAX('1D'!$D$16,
                            MAX('1D'!$D$16,
                                POWER((ABS(K970)^2)/('1D'!$I$5*MAX(F970,
                                            0.1)^2),
                                    1/3))),
                        ($L$2)-E1396))),
            IF(OR(IFERROR(AD970,
                        0)&gt;=1,
                    IFERROR(AD971,
                        0)&gt;=1),
                MAX('1D'!$D$16,
                    MAX('1D'!$D$16,
                        POWER((ABS(K970)^2)/('1D'!$I$5*MAX(F970,
                                    0.1)^2),
                            1/3))),
                IF(ABS(IFERROR(AF970,
                            0))&lt;'1D'!$D$19,
                    MAX(MAX('1D'!$D$16,
                            MAX('1D'!$D$16,
                                POWER((ABS(K970)^2)/('1D'!$I$5*MAX(F970,
                                            0.1)^2),
                                    1/3))),
                        IFERROR(W970,
                            0)),
                    MAX(MAX('1D'!$D$16,
                            MAX('1D'!$D$16,
                                POWER((ABS(K970)^2)/('1D'!$I$5*MAX(F970,
                                            0.1)^2),
                                    1/3))),
                        (IFERROR(W970,
                                0))+((IFERROR(AF970,
                                    0))*'1D'!$D$18)))))))</f>
        <v>2.1389677043987478</v>
      </c>
      <c r="X970" s="5">
        <f t="shared" ref="X970:X1033" ca="1" si="214">((F970)+(G970)*(W970))*(W970)</f>
        <v>11.122632062873489</v>
      </c>
      <c r="Y970" s="5">
        <f t="shared" ref="Y970:Y1033" ca="1" si="215">(((F970)+(G970)*(W970))*(W970))/MAX((F970)+2*(W970)*SQRT(1+(G970)^2),
    0.000001)</f>
        <v>1.1735290000551568</v>
      </c>
      <c r="Z970" s="5">
        <f t="shared" ref="Z970:Z1033" ca="1" si="216">ABS(K970)/MAX(((F970)+(G970)*(W970))*(W970),
    0.000001)</f>
        <v>4.5807502857230418</v>
      </c>
      <c r="AA970" s="5">
        <f t="shared" ref="AA970:AA1033" ca="1" si="217">E970+W970</f>
        <v>634.22196770439871</v>
      </c>
      <c r="AB970" s="5">
        <f ca="1">AA970+((ABS(K970)/MAX(((F970)+(G970)*(W970))*(W970),
            0.000001))^2)/(2*'1D'!$I$5)</f>
        <v>635.29145155659808</v>
      </c>
      <c r="AC970" s="5">
        <f ca="1">((ABS(K970)*'1D'!$D$6)/(MAX(((F970)+(G970)*(W970))*(W970),
            0.000001)*MAX(((((F970)+(G970)*(W970))*(W970))/MAX((F970)+2*(W970)*SQRT(1+(G970)^2),
                    0.000001))^(2/3),
            0.000001)))^2</f>
        <v>3.8141460404132466E-3</v>
      </c>
      <c r="AD970" s="5">
        <f ca="1">ABS(ABS(K970)/MAX(((F970)+(G970)*(W970))*(W970),
        0.000001))/SQRT('1D'!$I$5*MAX((((F970)+(G970)*(W970))*(W970))/MAX((F970)+2*(G970)*(W970),
            0.000001),
        0.000001))</f>
        <v>1.0000000000000004</v>
      </c>
      <c r="AE970" s="5">
        <f ca="1">((F970)*(W970)^2)/2+(G970)*(W970)^3/3+(ABS(K970)^2)/('1D'!$I$5*MAX(((F970)+(G970)*(W970))*(W970),
        0.000001))</f>
        <v>35.686426155594638</v>
      </c>
      <c r="AF970" s="5">
        <f ca="1">IF($A$2=0,
    0,
    IFERROR(AB971+(((AC970+AC971)/2)*J971)+(IF(Z970&gt;Z971,
                '1D'!$D$8*((Z970^2-Z971^2)/(2*'1D'!$I$5)),
                '1D'!$D$9*((Z971^2-Z970^2)/(2*'1D'!$I$5)))+('1D'!$D$10*(ABS(I971)/90)*(MAX(Z970^2,
                        Z971^2)/(2*'1D'!$I$5))))-AB970,
        0))</f>
        <v>3.4157470064428708E-3</v>
      </c>
      <c r="AG970" s="5">
        <f ca="1">IF($A$2=0,
    1,
    IF(IFERROR(AG971,
            0)=0,
        0,
        IFERROR(IF(OR(ROUND(AD970,
                        3)&gt;=1,
                    AND(ABS(AF970)&lt;'1D'!$D$19,
                        AD970&lt;1)),
                1,
                0),
            0)))</f>
        <v>1</v>
      </c>
      <c r="AH970" s="5">
        <f ca="1">IFERROR(IF('1D'!V32="Supercritical",
        MAX('1D'!$D$16,
            IFERROR(L970,
                MAX('1D'!$D$16,
                    POWER((ABS(K970)^2)/('1D'!$I$5*MAX(F970,
                                0.1)^2),
                        1/3)))),
        IF('1D'!V32="Subcritical",
            MAX('1D'!$D$16,
                IFERROR(W970,
                    MAX('1D'!$D$16,
                        POWER((ABS(K970)^2)/('1D'!$I$5*MAX(F970,
                                    0.1)^2),
                            1/3)))),
            IF(IFERROR(T970,
                    -1E+99)&gt;=IFERROR(AE970,
                    -1E+99),
                MAX('1D'!$D$16,
                    IFERROR(L970,
                        MAX('1D'!$D$16,
                            POWER((ABS(K970)^2)/('1D'!$I$5*MAX(F970,
                                        0.1)^2),
                                1/3)))),
                MAX('1D'!$D$16,
                    IFERROR(W970,
                        MAX('1D'!$D$16,
                            POWER((ABS(K970)^2)/('1D'!$I$5*MAX(F970,
                                        0.1)^2),
                                1/3))))))),
    MAX('1D'!$D$16,
        POWER((ABS(K970)^2)/('1D'!$I$5*MAX(F970,
                    0.1)^2),
            1/3)))</f>
        <v>2.0411692021517887</v>
      </c>
      <c r="AI970" s="5">
        <f t="shared" ref="AI970:AI1033" ca="1" si="218">E970+AH970</f>
        <v>634.12416920215173</v>
      </c>
      <c r="AJ970" s="5">
        <f ca="1">AI970+((ABS(K970)/MAX(((F970)+(G970)*(AH970))*(AH970),
            0.000001))^2)/(2*'1D'!$I$5)</f>
        <v>635.29859253909478</v>
      </c>
      <c r="AM970">
        <v>0</v>
      </c>
      <c r="AN970">
        <v>0</v>
      </c>
      <c r="AO970" s="5">
        <f t="shared" ref="AO970:AO1033" si="219">AM970+AN970</f>
        <v>0</v>
      </c>
      <c r="AP970" s="5">
        <f t="shared" si="209"/>
        <v>0</v>
      </c>
      <c r="AQ970" s="5">
        <f ca="1">ABS(ABS(K970)/MAX(((F970)+(G970)*(AH970))*(AH970),
        0.000001))/SQRT('1D'!$I$5*MAX((((F970)+(G970)*(AH970))*(AH970))/MAX((F970)+2*(G970)*(AH970),
            0.000001),
        0.000001))</f>
        <v>1.0727235886044055</v>
      </c>
      <c r="AR970" s="5" t="str">
        <f t="shared" ref="AR970:AR1033" ca="1" si="220">IF(AQ970&lt;1,
    "Subcritical",
    "Supercritical")</f>
        <v>Supercritical</v>
      </c>
      <c r="AS970" s="5">
        <f ca="1">((ABS(K970)*'1D'!$D$6)/(MAX(((F970)+(G970)*(AH970))*(AH970),
            0.000001)*MAX(((((F970)+(G970)*(AH970))*(AH970))/MAX((F970)+2*(AH970)*SQRT(1+(G970)^2),
                    0.000001))^(2/3),
            0.000001)))^2</f>
        <v>4.3358367565141456E-3</v>
      </c>
    </row>
    <row r="971" spans="1:45" x14ac:dyDescent="0.35">
      <c r="A971">
        <v>962</v>
      </c>
      <c r="B971">
        <v>960.99599999999998</v>
      </c>
      <c r="C971">
        <v>616082.94099999999</v>
      </c>
      <c r="D971">
        <v>3097046.0219999999</v>
      </c>
      <c r="E971">
        <v>632.08249999999998</v>
      </c>
      <c r="F971">
        <v>5.2</v>
      </c>
      <c r="G971">
        <v>0</v>
      </c>
      <c r="H971" t="s">
        <v>176</v>
      </c>
      <c r="I971">
        <v>5.7000000000000002E-2</v>
      </c>
      <c r="J971" s="5">
        <f t="shared" ref="J971:J1034" si="221">B971-B970</f>
        <v>1</v>
      </c>
      <c r="K971" s="5">
        <f t="shared" ref="K971:K1034" ca="1" si="222">MAX(0,
    K970-AO970)</f>
        <v>50.95</v>
      </c>
      <c r="L971" s="5">
        <f ca="1">IF($A$2=0,
    IFERROR(L970,
        MAX('1D'!$D$16,
            POWER((ABS(K971)^2)/('1D'!$I$5*MAX(F971,
                        0.1)^2),
                1/3))),
    IF(IFERROR(V970,
            0)=0,
        IFERROR(L970,
            MAX('1D'!$D$16,
                POWER((ABS(K971)^2)/('1D'!$I$5*MAX(F971,
                            0.1)^2),
                    1/3))),
        IF(OR(IFERROR(L971,
                    0)=0,
                IFERROR(S970,
                    0)&lt;1,
                IFERROR(S971,
                    0)&lt;1),
            MAX('1D'!$D$16,
                POWER((ABS(K971)^2)/('1D'!$I$5*MAX(F971,
                            0.1)^2),
                    1/3)),
            IF(IFERROR(U971,
                    0)&gt;0,
                MAX('1D'!$D$16,
                    IFERROR(L971,
                        0)+((IFERROR(U971,
                                0))*'1D'!$D$18*IF((IFERROR(S971,
                                    0))&lt;1,
                            1,
                            -1))),
                IF(IFERROR(U971,
                        0)&lt;0,
                    IF(ABS((MAX('1D'!$D$16,
                                    POWER((ABS(K971)^2)/('1D'!$I$5*MAX(F971,
                                                0.1)^2),
                                        1/3)))-IFERROR(L971,
                                0))&gt;'1D'!$D$19,
                        MAX('1D'!$D$16,
                            IF((MAX('1D'!$D$16,
                                        POWER((ABS(K971)^2)/('1D'!$I$5*MAX(F971,
                                                    0.1)^2),
                                            1/3)))&gt;IFERROR(L971,
                                    0),
                                MIN((MAX('1D'!$D$16,
                                            POWER((ABS(K971)^2)/('1D'!$I$5*MAX(F971,
                                                        0.1)^2),
                                                1/3))),
                                    IFERROR(L971,
                                        0)+(MIN(ABS(IFERROR(U971,
                                                    0))*'1D'!$D$18,
                                            ABS((MAX('1D'!$D$16,
                                                        POWER((ABS(K971)^2)/('1D'!$I$5*MAX(F971,
                                                                    0.1)^2),
                                                            1/3)))-IFERROR(L971,
                                                    0))))),
                                MAX((MAX('1D'!$D$16,
                                            POWER((ABS(K971)^2)/('1D'!$I$5*MAX(F971,
                                                        0.1)^2),
                                                1/3))),
                                    IFERROR(L971,
                                        0)-(MIN(ABS(IFERROR(U971,
                                                    0))*'1D'!$D$18,
                                            ABS((MAX('1D'!$D$16,
                                                        POWER((ABS(K971)^2)/('1D'!$I$5*MAX(F971,
                                                                    0.1)^2),
                                                            1/3)))-IFERROR(L971,
                                                    0))))))),
                        MAX('1D'!$D$16,
                            POWER((ABS(K971)^2)/('1D'!$I$5*MAX(F971,
                                        0.1)^2),
                                1/3))),
                    MAX('1D'!$D$16,
                        IFERROR(L971,
                            0)))))))</f>
        <v>2.0411692021517887</v>
      </c>
      <c r="M971" s="5">
        <f t="shared" ca="1" si="210"/>
        <v>10.614079851189301</v>
      </c>
      <c r="N971" s="5">
        <f t="shared" ca="1" si="211"/>
        <v>1.1434704692804873</v>
      </c>
      <c r="O971" s="5">
        <f t="shared" ca="1" si="212"/>
        <v>4.8002276894771132</v>
      </c>
      <c r="P971" s="5">
        <f t="shared" ca="1" si="213"/>
        <v>634.12366920215175</v>
      </c>
      <c r="Q971" s="5">
        <f ca="1">P971+((ABS(K971)/MAX(((F971)+(G971)*(L971))*(L971),
            0.000001))^2)/(2*'1D'!$I$5)</f>
        <v>635.2980925390948</v>
      </c>
      <c r="R971" s="5">
        <f ca="1">((ABS(K971)*'1D'!$D$6)/(MAX(((F971)+(G971)*(L971))*(L971),
            0.000001)*MAX(((((F971)+(G971)*(L971))*(L971))/MAX((F971)+2*(L971)*SQRT(1+(G971)^2),
                    0.000001))^(2/3),
            0.000001)))^2</f>
        <v>4.3358367565141456E-3</v>
      </c>
      <c r="S971" s="5">
        <f ca="1">ABS(ABS(K971)/MAX(((F971)+(G971)*(L971))*(L971),
        0.000001))/SQRT('1D'!$I$5*MAX((((F971)+(G971)*(L971))*(L971))/MAX((F971)+2*(G971)*(L971),
            0.000001),
        0.000001))</f>
        <v>1.0727235886044055</v>
      </c>
      <c r="T971" s="5">
        <f ca="1">((F971)*(L971)^2)/2+(G971)*(L971)^3/3+(ABS(K971)^2)/('1D'!$I$5*MAX(((F971)+(G971)*(L971))*(L971),
        0.000001))</f>
        <v>35.763412605541333</v>
      </c>
      <c r="U971" s="5">
        <f ca="1">IF($A$2=0,
    0,
    IFERROR(Q970-(((R970+R971)/2)*J971)-(IF(O970&gt;O971,
                '1D'!$D$8*((O970^2-O971^2)/(2*'1D'!$I$5)),
                '1D'!$D$9*((O971^2-O970^2)/(2*'1D'!$I$5)))+('1D'!$D$10*(ABS(I971)/90)*(MAX(O970^2,
                        O971^2)/(2*'1D'!$I$5))))-Q971,
        0))</f>
        <v>-3.9474069734524164E-3</v>
      </c>
      <c r="V971" s="5">
        <f ca="1">IF($A$2=0,
    1,
    IF(IFERROR(V970,
            0)=0,
        0,
        IFERROR(IF(ROUND(S971,
                    3)=1,
                1,
                IF(AND(ABS(U971)&lt;'1D'!$D$19,
                        S971&gt;1),
                    1,
                    0)),
            0)))</f>
        <v>0</v>
      </c>
      <c r="W971" s="5">
        <f ca="1">IF($A$2=0,
    MAX(MAX('1D'!$D$16,
            MAX('1D'!$D$16,
                POWER((ABS(K971)^2)/('1D'!$I$5*MAX(F971,
                            0.1)^2),
                    1/3))),
        IFERROR(W1396,
            MAX(MAX('1D'!$D$16,
                    MAX('1D'!$D$16,
                        POWER((ABS(K971)^2)/('1D'!$I$5*MAX(F971,
                                    0.1)^2),
                            1/3))),
                ($L$2)-E1396))),
    IF(IFERROR(AG972,
            0)=0,
        MAX(MAX('1D'!$D$16,
                MAX('1D'!$D$16,
                    POWER((ABS(K971)^2)/('1D'!$I$5*MAX(F971,
                                0.1)^2),
                        1/3))),
            IFERROR(W1396,
                MAX(MAX('1D'!$D$16,
                        MAX('1D'!$D$16,
                            POWER((ABS(K971)^2)/('1D'!$I$5*MAX(F971,
                                        0.1)^2),
                                1/3))),
                    ($L$2)-E1396))),
        IF(IFERROR(W971,
                0)=0,
            MAX(MAX('1D'!$D$16,
                    MAX('1D'!$D$16,
                        POWER((ABS(K971)^2)/('1D'!$I$5*MAX(F971,
                                    0.1)^2),
                            1/3))),
                IFERROR(W1396,
                    MAX(MAX('1D'!$D$16,
                            MAX('1D'!$D$16,
                                POWER((ABS(K971)^2)/('1D'!$I$5*MAX(F971,
                                            0.1)^2),
                                    1/3))),
                        ($L$2)-E1396))),
            IF(OR(IFERROR(AD971,
                        0)&gt;=1,
                    IFERROR(AD972,
                        0)&gt;=1),
                MAX('1D'!$D$16,
                    MAX('1D'!$D$16,
                        POWER((ABS(K971)^2)/('1D'!$I$5*MAX(F971,
                                    0.1)^2),
                            1/3))),
                IF(ABS(IFERROR(AF971,
                            0))&lt;'1D'!$D$19,
                    MAX(MAX('1D'!$D$16,
                            MAX('1D'!$D$16,
                                POWER((ABS(K971)^2)/('1D'!$I$5*MAX(F971,
                                            0.1)^2),
                                    1/3))),
                        IFERROR(W971,
                            0)),
                    MAX(MAX('1D'!$D$16,
                            MAX('1D'!$D$16,
                                POWER((ABS(K971)^2)/('1D'!$I$5*MAX(F971,
                                            0.1)^2),
                                    1/3))),
                        (IFERROR(W971,
                                0))+((IFERROR(AF971,
                                    0))*'1D'!$D$18)))))))</f>
        <v>2.1389677043987478</v>
      </c>
      <c r="X971" s="5">
        <f t="shared" ca="1" si="214"/>
        <v>11.122632062873489</v>
      </c>
      <c r="Y971" s="5">
        <f t="shared" ca="1" si="215"/>
        <v>1.1735290000551568</v>
      </c>
      <c r="Z971" s="5">
        <f t="shared" ca="1" si="216"/>
        <v>4.5807502857230418</v>
      </c>
      <c r="AA971" s="5">
        <f t="shared" ca="1" si="217"/>
        <v>634.22146770439872</v>
      </c>
      <c r="AB971" s="5">
        <f ca="1">AA971+((ABS(K971)/MAX(((F971)+(G971)*(W971))*(W971),
            0.000001))^2)/(2*'1D'!$I$5)</f>
        <v>635.29095155659809</v>
      </c>
      <c r="AC971" s="5">
        <f ca="1">((ABS(K971)*'1D'!$D$6)/(MAX(((F971)+(G971)*(W971))*(W971),
            0.000001)*MAX(((((F971)+(G971)*(W971))*(W971))/MAX((F971)+2*(W971)*SQRT(1+(G971)^2),
                    0.000001))^(2/3),
            0.000001)))^2</f>
        <v>3.8141460404132466E-3</v>
      </c>
      <c r="AD971" s="5">
        <f ca="1">ABS(ABS(K971)/MAX(((F971)+(G971)*(W971))*(W971),
        0.000001))/SQRT('1D'!$I$5*MAX((((F971)+(G971)*(W971))*(W971))/MAX((F971)+2*(G971)*(W971),
            0.000001),
        0.000001))</f>
        <v>1.0000000000000004</v>
      </c>
      <c r="AE971" s="5">
        <f ca="1">((F971)*(W971)^2)/2+(G971)*(W971)^3/3+(ABS(K971)^2)/('1D'!$I$5*MAX(((F971)+(G971)*(W971))*(W971),
        0.000001))</f>
        <v>35.686426155594638</v>
      </c>
      <c r="AF971" s="5">
        <f ca="1">IF($A$2=0,
    0,
    IFERROR(AB972+(((AC971+AC972)/2)*J972)+(IF(Z971&gt;Z972,
                '1D'!$D$8*((Z971^2-Z972^2)/(2*'1D'!$I$5)),
                '1D'!$D$9*((Z972^2-Z971^2)/(2*'1D'!$I$5)))+('1D'!$D$10*(ABS(I972)/90)*(MAX(Z971^2,
                        Z972^2)/(2*'1D'!$I$5))))-AB971,
        0))</f>
        <v>3.3103318943403792E-3</v>
      </c>
      <c r="AG971" s="5">
        <f ca="1">IF($A$2=0,
    1,
    IF(IFERROR(AG972,
            0)=0,
        0,
        IFERROR(IF(OR(ROUND(AD971,
                        3)&gt;=1,
                    AND(ABS(AF971)&lt;'1D'!$D$19,
                        AD971&lt;1)),
                1,
                0),
            0)))</f>
        <v>1</v>
      </c>
      <c r="AH971" s="5">
        <f ca="1">IFERROR(IF('1D'!V32="Supercritical",
        MAX('1D'!$D$16,
            IFERROR(L971,
                MAX('1D'!$D$16,
                    POWER((ABS(K971)^2)/('1D'!$I$5*MAX(F971,
                                0.1)^2),
                        1/3)))),
        IF('1D'!V32="Subcritical",
            MAX('1D'!$D$16,
                IFERROR(W971,
                    MAX('1D'!$D$16,
                        POWER((ABS(K971)^2)/('1D'!$I$5*MAX(F971,
                                    0.1)^2),
                            1/3)))),
            IF(IFERROR(T971,
                    -1E+99)&gt;=IFERROR(AE971,
                    -1E+99),
                MAX('1D'!$D$16,
                    IFERROR(L971,
                        MAX('1D'!$D$16,
                            POWER((ABS(K971)^2)/('1D'!$I$5*MAX(F971,
                                        0.1)^2),
                                1/3)))),
                MAX('1D'!$D$16,
                    IFERROR(W971,
                        MAX('1D'!$D$16,
                            POWER((ABS(K971)^2)/('1D'!$I$5*MAX(F971,
                                        0.1)^2),
                                1/3))))))),
    MAX('1D'!$D$16,
        POWER((ABS(K971)^2)/('1D'!$I$5*MAX(F971,
                    0.1)^2),
            1/3)))</f>
        <v>2.0411692021517887</v>
      </c>
      <c r="AI971" s="5">
        <f t="shared" ca="1" si="218"/>
        <v>634.12366920215175</v>
      </c>
      <c r="AJ971" s="5">
        <f ca="1">AI971+((ABS(K971)/MAX(((F971)+(G971)*(AH971))*(AH971),
            0.000001))^2)/(2*'1D'!$I$5)</f>
        <v>635.2980925390948</v>
      </c>
      <c r="AM971">
        <v>0</v>
      </c>
      <c r="AN971">
        <v>0</v>
      </c>
      <c r="AO971" s="5">
        <f t="shared" si="219"/>
        <v>0</v>
      </c>
      <c r="AP971" s="5">
        <f t="shared" ref="AP971:AP1034" si="223">AP970+AO971</f>
        <v>0</v>
      </c>
      <c r="AQ971" s="5">
        <f ca="1">ABS(ABS(K971)/MAX(((F971)+(G971)*(AH971))*(AH971),
        0.000001))/SQRT('1D'!$I$5*MAX((((F971)+(G971)*(AH971))*(AH971))/MAX((F971)+2*(G971)*(AH971),
            0.000001),
        0.000001))</f>
        <v>1.0727235886044055</v>
      </c>
      <c r="AR971" s="5" t="str">
        <f t="shared" ca="1" si="220"/>
        <v>Supercritical</v>
      </c>
      <c r="AS971" s="5">
        <f ca="1">((ABS(K971)*'1D'!$D$6)/(MAX(((F971)+(G971)*(AH971))*(AH971),
            0.000001)*MAX(((((F971)+(G971)*(AH971))*(AH971))/MAX((F971)+2*(AH971)*SQRT(1+(G971)^2),
                    0.000001))^(2/3),
            0.000001)))^2</f>
        <v>4.3358367565141456E-3</v>
      </c>
    </row>
    <row r="972" spans="1:45" x14ac:dyDescent="0.35">
      <c r="A972">
        <v>963</v>
      </c>
      <c r="B972">
        <v>961.995</v>
      </c>
      <c r="C972">
        <v>616082.89899999998</v>
      </c>
      <c r="D972">
        <v>3097045.023</v>
      </c>
      <c r="E972">
        <v>632.08199999999999</v>
      </c>
      <c r="F972">
        <v>5.2</v>
      </c>
      <c r="G972">
        <v>0</v>
      </c>
      <c r="H972" t="s">
        <v>176</v>
      </c>
      <c r="I972">
        <v>0</v>
      </c>
      <c r="J972" s="5">
        <f t="shared" si="221"/>
        <v>0.99900000000002365</v>
      </c>
      <c r="K972" s="5">
        <f t="shared" ca="1" si="222"/>
        <v>50.95</v>
      </c>
      <c r="L972" s="5">
        <f ca="1">IF($A$2=0,
    IFERROR(L971,
        MAX('1D'!$D$16,
            POWER((ABS(K972)^2)/('1D'!$I$5*MAX(F972,
                        0.1)^2),
                1/3))),
    IF(IFERROR(V971,
            0)=0,
        IFERROR(L971,
            MAX('1D'!$D$16,
                POWER((ABS(K972)^2)/('1D'!$I$5*MAX(F972,
                            0.1)^2),
                    1/3))),
        IF(OR(IFERROR(L972,
                    0)=0,
                IFERROR(S971,
                    0)&lt;1,
                IFERROR(S972,
                    0)&lt;1),
            MAX('1D'!$D$16,
                POWER((ABS(K972)^2)/('1D'!$I$5*MAX(F972,
                            0.1)^2),
                    1/3)),
            IF(IFERROR(U972,
                    0)&gt;0,
                MAX('1D'!$D$16,
                    IFERROR(L972,
                        0)+((IFERROR(U972,
                                0))*'1D'!$D$18*IF((IFERROR(S972,
                                    0))&lt;1,
                            1,
                            -1))),
                IF(IFERROR(U972,
                        0)&lt;0,
                    IF(ABS((MAX('1D'!$D$16,
                                    POWER((ABS(K972)^2)/('1D'!$I$5*MAX(F972,
                                                0.1)^2),
                                        1/3)))-IFERROR(L972,
                                0))&gt;'1D'!$D$19,
                        MAX('1D'!$D$16,
                            IF((MAX('1D'!$D$16,
                                        POWER((ABS(K972)^2)/('1D'!$I$5*MAX(F972,
                                                    0.1)^2),
                                            1/3)))&gt;IFERROR(L972,
                                    0),
                                MIN((MAX('1D'!$D$16,
                                            POWER((ABS(K972)^2)/('1D'!$I$5*MAX(F972,
                                                        0.1)^2),
                                                1/3))),
                                    IFERROR(L972,
                                        0)+(MIN(ABS(IFERROR(U972,
                                                    0))*'1D'!$D$18,
                                            ABS((MAX('1D'!$D$16,
                                                        POWER((ABS(K972)^2)/('1D'!$I$5*MAX(F972,
                                                                    0.1)^2),
                                                            1/3)))-IFERROR(L972,
                                                    0))))),
                                MAX((MAX('1D'!$D$16,
                                            POWER((ABS(K972)^2)/('1D'!$I$5*MAX(F972,
                                                        0.1)^2),
                                                1/3))),
                                    IFERROR(L972,
                                        0)-(MIN(ABS(IFERROR(U972,
                                                    0))*'1D'!$D$18,
                                            ABS((MAX('1D'!$D$16,
                                                        POWER((ABS(K972)^2)/('1D'!$I$5*MAX(F972,
                                                                    0.1)^2),
                                                            1/3)))-IFERROR(L972,
                                                    0))))))),
                        MAX('1D'!$D$16,
                            POWER((ABS(K972)^2)/('1D'!$I$5*MAX(F972,
                                        0.1)^2),
                                1/3))),
                    MAX('1D'!$D$16,
                        IFERROR(L972,
                            0)))))))</f>
        <v>2.0411692021517887</v>
      </c>
      <c r="M972" s="5">
        <f t="shared" ca="1" si="210"/>
        <v>10.614079851189301</v>
      </c>
      <c r="N972" s="5">
        <f t="shared" ca="1" si="211"/>
        <v>1.1434704692804873</v>
      </c>
      <c r="O972" s="5">
        <f t="shared" ca="1" si="212"/>
        <v>4.8002276894771132</v>
      </c>
      <c r="P972" s="5">
        <f t="shared" ca="1" si="213"/>
        <v>634.12316920215176</v>
      </c>
      <c r="Q972" s="5">
        <f ca="1">P972+((ABS(K972)/MAX(((F972)+(G972)*(L972))*(L972),
            0.000001))^2)/(2*'1D'!$I$5)</f>
        <v>635.29759253909481</v>
      </c>
      <c r="R972" s="5">
        <f ca="1">((ABS(K972)*'1D'!$D$6)/(MAX(((F972)+(G972)*(L972))*(L972),
            0.000001)*MAX(((((F972)+(G972)*(L972))*(L972))/MAX((F972)+2*(L972)*SQRT(1+(G972)^2),
                    0.000001))^(2/3),
            0.000001)))^2</f>
        <v>4.3358367565141456E-3</v>
      </c>
      <c r="S972" s="5">
        <f ca="1">ABS(ABS(K972)/MAX(((F972)+(G972)*(L972))*(L972),
        0.000001))/SQRT('1D'!$I$5*MAX((((F972)+(G972)*(L972))*(L972))/MAX((F972)+2*(G972)*(L972),
            0.000001),
        0.000001))</f>
        <v>1.0727235886044055</v>
      </c>
      <c r="T972" s="5">
        <f ca="1">((F972)*(L972)^2)/2+(G972)*(L972)^3/3+(ABS(K972)^2)/('1D'!$I$5*MAX(((F972)+(G972)*(L972))*(L972),
        0.000001))</f>
        <v>35.763412605541333</v>
      </c>
      <c r="U972" s="5">
        <f ca="1">IF($A$2=0,
    0,
    IFERROR(Q971-(((R971+R972)/2)*J972)-(IF(O971&gt;O972,
                '1D'!$D$8*((O971^2-O972^2)/(2*'1D'!$I$5)),
                '1D'!$D$9*((O972^2-O971^2)/(2*'1D'!$I$5)))+('1D'!$D$10*(ABS(I972)/90)*(MAX(O971^2,
                        O972^2)/(2*'1D'!$I$5))))-Q972,
        0))</f>
        <v>-3.8315009197731342E-3</v>
      </c>
      <c r="V972" s="5">
        <f ca="1">IF($A$2=0,
    1,
    IF(IFERROR(V971,
            0)=0,
        0,
        IFERROR(IF(ROUND(S972,
                    3)=1,
                1,
                IF(AND(ABS(U972)&lt;'1D'!$D$19,
                        S972&gt;1),
                    1,
                    0)),
            0)))</f>
        <v>0</v>
      </c>
      <c r="W972" s="5">
        <f ca="1">IF($A$2=0,
    MAX(MAX('1D'!$D$16,
            MAX('1D'!$D$16,
                POWER((ABS(K972)^2)/('1D'!$I$5*MAX(F972,
                            0.1)^2),
                    1/3))),
        IFERROR(W1396,
            MAX(MAX('1D'!$D$16,
                    MAX('1D'!$D$16,
                        POWER((ABS(K972)^2)/('1D'!$I$5*MAX(F972,
                                    0.1)^2),
                            1/3))),
                ($L$2)-E1396))),
    IF(IFERROR(AG973,
            0)=0,
        MAX(MAX('1D'!$D$16,
                MAX('1D'!$D$16,
                    POWER((ABS(K972)^2)/('1D'!$I$5*MAX(F972,
                                0.1)^2),
                        1/3))),
            IFERROR(W1396,
                MAX(MAX('1D'!$D$16,
                        MAX('1D'!$D$16,
                            POWER((ABS(K972)^2)/('1D'!$I$5*MAX(F972,
                                        0.1)^2),
                                1/3))),
                    ($L$2)-E1396))),
        IF(IFERROR(W972,
                0)=0,
            MAX(MAX('1D'!$D$16,
                    MAX('1D'!$D$16,
                        POWER((ABS(K972)^2)/('1D'!$I$5*MAX(F972,
                                    0.1)^2),
                            1/3))),
                IFERROR(W1396,
                    MAX(MAX('1D'!$D$16,
                            MAX('1D'!$D$16,
                                POWER((ABS(K972)^2)/('1D'!$I$5*MAX(F972,
                                            0.1)^2),
                                    1/3))),
                        ($L$2)-E1396))),
            IF(OR(IFERROR(AD972,
                        0)&gt;=1,
                    IFERROR(AD973,
                        0)&gt;=1),
                MAX('1D'!$D$16,
                    MAX('1D'!$D$16,
                        POWER((ABS(K972)^2)/('1D'!$I$5*MAX(F972,
                                    0.1)^2),
                            1/3))),
                IF(ABS(IFERROR(AF972,
                            0))&lt;'1D'!$D$19,
                    MAX(MAX('1D'!$D$16,
                            MAX('1D'!$D$16,
                                POWER((ABS(K972)^2)/('1D'!$I$5*MAX(F972,
                                            0.1)^2),
                                    1/3))),
                        IFERROR(W972,
                            0)),
                    MAX(MAX('1D'!$D$16,
                            MAX('1D'!$D$16,
                                POWER((ABS(K972)^2)/('1D'!$I$5*MAX(F972,
                                            0.1)^2),
                                    1/3))),
                        (IFERROR(W972,
                                0))+((IFERROR(AF972,
                                    0))*'1D'!$D$18)))))))</f>
        <v>2.1389677043987478</v>
      </c>
      <c r="X972" s="5">
        <f t="shared" ca="1" si="214"/>
        <v>11.122632062873489</v>
      </c>
      <c r="Y972" s="5">
        <f t="shared" ca="1" si="215"/>
        <v>1.1735290000551568</v>
      </c>
      <c r="Z972" s="5">
        <f t="shared" ca="1" si="216"/>
        <v>4.5807502857230418</v>
      </c>
      <c r="AA972" s="5">
        <f t="shared" ca="1" si="217"/>
        <v>634.22096770439873</v>
      </c>
      <c r="AB972" s="5">
        <f ca="1">AA972+((ABS(K972)/MAX(((F972)+(G972)*(W972))*(W972),
            0.000001))^2)/(2*'1D'!$I$5)</f>
        <v>635.2904515565981</v>
      </c>
      <c r="AC972" s="5">
        <f ca="1">((ABS(K972)*'1D'!$D$6)/(MAX(((F972)+(G972)*(W972))*(W972),
            0.000001)*MAX(((((F972)+(G972)*(W972))*(W972))/MAX((F972)+2*(W972)*SQRT(1+(G972)^2),
                    0.000001))^(2/3),
            0.000001)))^2</f>
        <v>3.8141460404132466E-3</v>
      </c>
      <c r="AD972" s="5">
        <f ca="1">ABS(ABS(K972)/MAX(((F972)+(G972)*(W972))*(W972),
        0.000001))/SQRT('1D'!$I$5*MAX((((F972)+(G972)*(W972))*(W972))/MAX((F972)+2*(G972)*(W972),
            0.000001),
        0.000001))</f>
        <v>1.0000000000000004</v>
      </c>
      <c r="AE972" s="5">
        <f ca="1">((F972)*(W972)^2)/2+(G972)*(W972)^3/3+(ABS(K972)^2)/('1D'!$I$5*MAX(((F972)+(G972)*(W972))*(W972),
        0.000001))</f>
        <v>35.686426155594638</v>
      </c>
      <c r="AF972" s="5">
        <f ca="1">IF($A$2=0,
    0,
    IFERROR(AB973+(((AC972+AC973)/2)*J973)+(IF(Z972&gt;Z973,
                '1D'!$D$8*((Z972^2-Z973^2)/(2*'1D'!$I$5)),
                '1D'!$D$9*((Z973^2-Z972^2)/(2*'1D'!$I$5)))+('1D'!$D$10*(ABS(I973)/90)*(MAX(Z972^2,
                        Z973^2)/(2*'1D'!$I$5))))-AB972,
        0))</f>
        <v>3.3141460404522149E-3</v>
      </c>
      <c r="AG972" s="5">
        <f ca="1">IF($A$2=0,
    1,
    IF(IFERROR(AG973,
            0)=0,
        0,
        IFERROR(IF(OR(ROUND(AD972,
                        3)&gt;=1,
                    AND(ABS(AF972)&lt;'1D'!$D$19,
                        AD972&lt;1)),
                1,
                0),
            0)))</f>
        <v>1</v>
      </c>
      <c r="AH972" s="5">
        <f ca="1">IFERROR(IF('1D'!V32="Supercritical",
        MAX('1D'!$D$16,
            IFERROR(L972,
                MAX('1D'!$D$16,
                    POWER((ABS(K972)^2)/('1D'!$I$5*MAX(F972,
                                0.1)^2),
                        1/3)))),
        IF('1D'!V32="Subcritical",
            MAX('1D'!$D$16,
                IFERROR(W972,
                    MAX('1D'!$D$16,
                        POWER((ABS(K972)^2)/('1D'!$I$5*MAX(F972,
                                    0.1)^2),
                            1/3)))),
            IF(IFERROR(T972,
                    -1E+99)&gt;=IFERROR(AE972,
                    -1E+99),
                MAX('1D'!$D$16,
                    IFERROR(L972,
                        MAX('1D'!$D$16,
                            POWER((ABS(K972)^2)/('1D'!$I$5*MAX(F972,
                                        0.1)^2),
                                1/3)))),
                MAX('1D'!$D$16,
                    IFERROR(W972,
                        MAX('1D'!$D$16,
                            POWER((ABS(K972)^2)/('1D'!$I$5*MAX(F972,
                                        0.1)^2),
                                1/3))))))),
    MAX('1D'!$D$16,
        POWER((ABS(K972)^2)/('1D'!$I$5*MAX(F972,
                    0.1)^2),
            1/3)))</f>
        <v>2.0411692021517887</v>
      </c>
      <c r="AI972" s="5">
        <f t="shared" ca="1" si="218"/>
        <v>634.12316920215176</v>
      </c>
      <c r="AJ972" s="5">
        <f ca="1">AI972+((ABS(K972)/MAX(((F972)+(G972)*(AH972))*(AH972),
            0.000001))^2)/(2*'1D'!$I$5)</f>
        <v>635.29759253909481</v>
      </c>
      <c r="AM972">
        <v>0</v>
      </c>
      <c r="AN972">
        <v>0</v>
      </c>
      <c r="AO972" s="5">
        <f t="shared" si="219"/>
        <v>0</v>
      </c>
      <c r="AP972" s="5">
        <f t="shared" si="223"/>
        <v>0</v>
      </c>
      <c r="AQ972" s="5">
        <f ca="1">ABS(ABS(K972)/MAX(((F972)+(G972)*(AH972))*(AH972),
        0.000001))/SQRT('1D'!$I$5*MAX((((F972)+(G972)*(AH972))*(AH972))/MAX((F972)+2*(G972)*(AH972),
            0.000001),
        0.000001))</f>
        <v>1.0727235886044055</v>
      </c>
      <c r="AR972" s="5" t="str">
        <f t="shared" ca="1" si="220"/>
        <v>Supercritical</v>
      </c>
      <c r="AS972" s="5">
        <f ca="1">((ABS(K972)*'1D'!$D$6)/(MAX(((F972)+(G972)*(AH972))*(AH972),
            0.000001)*MAX(((((F972)+(G972)*(AH972))*(AH972))/MAX((F972)+2*(AH972)*SQRT(1+(G972)^2),
                    0.000001))^(2/3),
            0.000001)))^2</f>
        <v>4.3358367565141456E-3</v>
      </c>
    </row>
    <row r="973" spans="1:45" x14ac:dyDescent="0.35">
      <c r="A973">
        <v>964</v>
      </c>
      <c r="B973">
        <v>962.995</v>
      </c>
      <c r="C973">
        <v>616082.85699999996</v>
      </c>
      <c r="D973">
        <v>3097044.0240000002</v>
      </c>
      <c r="E973">
        <v>632.08150000000001</v>
      </c>
      <c r="F973">
        <v>5.2</v>
      </c>
      <c r="G973">
        <v>0</v>
      </c>
      <c r="H973" t="s">
        <v>176</v>
      </c>
      <c r="I973">
        <v>0</v>
      </c>
      <c r="J973" s="5">
        <f t="shared" si="221"/>
        <v>1</v>
      </c>
      <c r="K973" s="5">
        <f t="shared" ca="1" si="222"/>
        <v>50.95</v>
      </c>
      <c r="L973" s="5">
        <f ca="1">IF($A$2=0,
    IFERROR(L972,
        MAX('1D'!$D$16,
            POWER((ABS(K973)^2)/('1D'!$I$5*MAX(F973,
                        0.1)^2),
                1/3))),
    IF(IFERROR(V972,
            0)=0,
        IFERROR(L972,
            MAX('1D'!$D$16,
                POWER((ABS(K973)^2)/('1D'!$I$5*MAX(F973,
                            0.1)^2),
                    1/3))),
        IF(OR(IFERROR(L973,
                    0)=0,
                IFERROR(S972,
                    0)&lt;1,
                IFERROR(S973,
                    0)&lt;1),
            MAX('1D'!$D$16,
                POWER((ABS(K973)^2)/('1D'!$I$5*MAX(F973,
                            0.1)^2),
                    1/3)),
            IF(IFERROR(U973,
                    0)&gt;0,
                MAX('1D'!$D$16,
                    IFERROR(L973,
                        0)+((IFERROR(U973,
                                0))*'1D'!$D$18*IF((IFERROR(S973,
                                    0))&lt;1,
                            1,
                            -1))),
                IF(IFERROR(U973,
                        0)&lt;0,
                    IF(ABS((MAX('1D'!$D$16,
                                    POWER((ABS(K973)^2)/('1D'!$I$5*MAX(F973,
                                                0.1)^2),
                                        1/3)))-IFERROR(L973,
                                0))&gt;'1D'!$D$19,
                        MAX('1D'!$D$16,
                            IF((MAX('1D'!$D$16,
                                        POWER((ABS(K973)^2)/('1D'!$I$5*MAX(F973,
                                                    0.1)^2),
                                            1/3)))&gt;IFERROR(L973,
                                    0),
                                MIN((MAX('1D'!$D$16,
                                            POWER((ABS(K973)^2)/('1D'!$I$5*MAX(F973,
                                                        0.1)^2),
                                                1/3))),
                                    IFERROR(L973,
                                        0)+(MIN(ABS(IFERROR(U973,
                                                    0))*'1D'!$D$18,
                                            ABS((MAX('1D'!$D$16,
                                                        POWER((ABS(K973)^2)/('1D'!$I$5*MAX(F973,
                                                                    0.1)^2),
                                                            1/3)))-IFERROR(L973,
                                                    0))))),
                                MAX((MAX('1D'!$D$16,
                                            POWER((ABS(K973)^2)/('1D'!$I$5*MAX(F973,
                                                        0.1)^2),
                                                1/3))),
                                    IFERROR(L973,
                                        0)-(MIN(ABS(IFERROR(U973,
                                                    0))*'1D'!$D$18,
                                            ABS((MAX('1D'!$D$16,
                                                        POWER((ABS(K973)^2)/('1D'!$I$5*MAX(F973,
                                                                    0.1)^2),
                                                            1/3)))-IFERROR(L973,
                                                    0))))))),
                        MAX('1D'!$D$16,
                            POWER((ABS(K973)^2)/('1D'!$I$5*MAX(F973,
                                        0.1)^2),
                                1/3))),
                    MAX('1D'!$D$16,
                        IFERROR(L973,
                            0)))))))</f>
        <v>2.0411692021517887</v>
      </c>
      <c r="M973" s="5">
        <f t="shared" ca="1" si="210"/>
        <v>10.614079851189301</v>
      </c>
      <c r="N973" s="5">
        <f t="shared" ca="1" si="211"/>
        <v>1.1434704692804873</v>
      </c>
      <c r="O973" s="5">
        <f t="shared" ca="1" si="212"/>
        <v>4.8002276894771132</v>
      </c>
      <c r="P973" s="5">
        <f t="shared" ca="1" si="213"/>
        <v>634.12266920215177</v>
      </c>
      <c r="Q973" s="5">
        <f ca="1">P973+((ABS(K973)/MAX(((F973)+(G973)*(L973))*(L973),
            0.000001))^2)/(2*'1D'!$I$5)</f>
        <v>635.29709253909482</v>
      </c>
      <c r="R973" s="5">
        <f ca="1">((ABS(K973)*'1D'!$D$6)/(MAX(((F973)+(G973)*(L973))*(L973),
            0.000001)*MAX(((((F973)+(G973)*(L973))*(L973))/MAX((F973)+2*(L973)*SQRT(1+(G973)^2),
                    0.000001))^(2/3),
            0.000001)))^2</f>
        <v>4.3358367565141456E-3</v>
      </c>
      <c r="S973" s="5">
        <f ca="1">ABS(ABS(K973)/MAX(((F973)+(G973)*(L973))*(L973),
        0.000001))/SQRT('1D'!$I$5*MAX((((F973)+(G973)*(L973))*(L973))/MAX((F973)+2*(G973)*(L973),
            0.000001),
        0.000001))</f>
        <v>1.0727235886044055</v>
      </c>
      <c r="T973" s="5">
        <f ca="1">((F973)*(L973)^2)/2+(G973)*(L973)^3/3+(ABS(K973)^2)/('1D'!$I$5*MAX(((F973)+(G973)*(L973))*(L973),
        0.000001))</f>
        <v>35.763412605541333</v>
      </c>
      <c r="U973" s="5">
        <f ca="1">IF($A$2=0,
    0,
    IFERROR(Q972-(((R972+R973)/2)*J973)-(IF(O972&gt;O973,
                '1D'!$D$8*((O972^2-O973^2)/(2*'1D'!$I$5)),
                '1D'!$D$9*((O973^2-O972^2)/(2*'1D'!$I$5)))+('1D'!$D$10*(ABS(I973)/90)*(MAX(O972^2,
                        O973^2)/(2*'1D'!$I$5))))-Q973,
        0))</f>
        <v>-3.8358367564796936E-3</v>
      </c>
      <c r="V973" s="5">
        <f ca="1">IF($A$2=0,
    1,
    IF(IFERROR(V972,
            0)=0,
        0,
        IFERROR(IF(ROUND(S973,
                    3)=1,
                1,
                IF(AND(ABS(U973)&lt;'1D'!$D$19,
                        S973&gt;1),
                    1,
                    0)),
            0)))</f>
        <v>0</v>
      </c>
      <c r="W973" s="5">
        <f ca="1">IF($A$2=0,
    MAX(MAX('1D'!$D$16,
            MAX('1D'!$D$16,
                POWER((ABS(K973)^2)/('1D'!$I$5*MAX(F973,
                            0.1)^2),
                    1/3))),
        IFERROR(W1396,
            MAX(MAX('1D'!$D$16,
                    MAX('1D'!$D$16,
                        POWER((ABS(K973)^2)/('1D'!$I$5*MAX(F973,
                                    0.1)^2),
                            1/3))),
                ($L$2)-E1396))),
    IF(IFERROR(AG974,
            0)=0,
        MAX(MAX('1D'!$D$16,
                MAX('1D'!$D$16,
                    POWER((ABS(K973)^2)/('1D'!$I$5*MAX(F973,
                                0.1)^2),
                        1/3))),
            IFERROR(W1396,
                MAX(MAX('1D'!$D$16,
                        MAX('1D'!$D$16,
                            POWER((ABS(K973)^2)/('1D'!$I$5*MAX(F973,
                                        0.1)^2),
                                1/3))),
                    ($L$2)-E1396))),
        IF(IFERROR(W973,
                0)=0,
            MAX(MAX('1D'!$D$16,
                    MAX('1D'!$D$16,
                        POWER((ABS(K973)^2)/('1D'!$I$5*MAX(F973,
                                    0.1)^2),
                            1/3))),
                IFERROR(W1396,
                    MAX(MAX('1D'!$D$16,
                            MAX('1D'!$D$16,
                                POWER((ABS(K973)^2)/('1D'!$I$5*MAX(F973,
                                            0.1)^2),
                                    1/3))),
                        ($L$2)-E1396))),
            IF(OR(IFERROR(AD973,
                        0)&gt;=1,
                    IFERROR(AD974,
                        0)&gt;=1),
                MAX('1D'!$D$16,
                    MAX('1D'!$D$16,
                        POWER((ABS(K973)^2)/('1D'!$I$5*MAX(F973,
                                    0.1)^2),
                            1/3))),
                IF(ABS(IFERROR(AF973,
                            0))&lt;'1D'!$D$19,
                    MAX(MAX('1D'!$D$16,
                            MAX('1D'!$D$16,
                                POWER((ABS(K973)^2)/('1D'!$I$5*MAX(F973,
                                            0.1)^2),
                                    1/3))),
                        IFERROR(W973,
                            0)),
                    MAX(MAX('1D'!$D$16,
                            MAX('1D'!$D$16,
                                POWER((ABS(K973)^2)/('1D'!$I$5*MAX(F973,
                                            0.1)^2),
                                    1/3))),
                        (IFERROR(W973,
                                0))+((IFERROR(AF973,
                                    0))*'1D'!$D$18)))))))</f>
        <v>2.1389677043987478</v>
      </c>
      <c r="X973" s="5">
        <f t="shared" ca="1" si="214"/>
        <v>11.122632062873489</v>
      </c>
      <c r="Y973" s="5">
        <f t="shared" ca="1" si="215"/>
        <v>1.1735290000551568</v>
      </c>
      <c r="Z973" s="5">
        <f t="shared" ca="1" si="216"/>
        <v>4.5807502857230418</v>
      </c>
      <c r="AA973" s="5">
        <f t="shared" ca="1" si="217"/>
        <v>634.22046770439874</v>
      </c>
      <c r="AB973" s="5">
        <f ca="1">AA973+((ABS(K973)/MAX(((F973)+(G973)*(W973))*(W973),
            0.000001))^2)/(2*'1D'!$I$5)</f>
        <v>635.28995155659811</v>
      </c>
      <c r="AC973" s="5">
        <f ca="1">((ABS(K973)*'1D'!$D$6)/(MAX(((F973)+(G973)*(W973))*(W973),
            0.000001)*MAX(((((F973)+(G973)*(W973))*(W973))/MAX((F973)+2*(W973)*SQRT(1+(G973)^2),
                    0.000001))^(2/3),
            0.000001)))^2</f>
        <v>3.8141460404132466E-3</v>
      </c>
      <c r="AD973" s="5">
        <f ca="1">ABS(ABS(K973)/MAX(((F973)+(G973)*(W973))*(W973),
        0.000001))/SQRT('1D'!$I$5*MAX((((F973)+(G973)*(W973))*(W973))/MAX((F973)+2*(G973)*(W973),
            0.000001),
        0.000001))</f>
        <v>1.0000000000000004</v>
      </c>
      <c r="AE973" s="5">
        <f ca="1">((F973)*(W973)^2)/2+(G973)*(W973)^3/3+(ABS(K973)^2)/('1D'!$I$5*MAX(((F973)+(G973)*(W973))*(W973),
        0.000001))</f>
        <v>35.686426155594638</v>
      </c>
      <c r="AF973" s="5">
        <f ca="1">IF($A$2=0,
    0,
    IFERROR(AB974+(((AC973+AC974)/2)*J974)+(IF(Z973&gt;Z974,
                '1D'!$D$8*((Z973^2-Z974^2)/(2*'1D'!$I$5)),
                '1D'!$D$9*((Z974^2-Z973^2)/(2*'1D'!$I$5)))+('1D'!$D$10*(ABS(I974)/90)*(MAX(Z973^2,
                        Z974^2)/(2*'1D'!$I$5))))-AB973,
        0))</f>
        <v>3.4121820602877051E-3</v>
      </c>
      <c r="AG973" s="5">
        <f ca="1">IF($A$2=0,
    1,
    IF(IFERROR(AG974,
            0)=0,
        0,
        IFERROR(IF(OR(ROUND(AD973,
                        3)&gt;=1,
                    AND(ABS(AF973)&lt;'1D'!$D$19,
                        AD973&lt;1)),
                1,
                0),
            0)))</f>
        <v>1</v>
      </c>
      <c r="AH973" s="5">
        <f ca="1">IFERROR(IF('1D'!V32="Supercritical",
        MAX('1D'!$D$16,
            IFERROR(L973,
                MAX('1D'!$D$16,
                    POWER((ABS(K973)^2)/('1D'!$I$5*MAX(F973,
                                0.1)^2),
                        1/3)))),
        IF('1D'!V32="Subcritical",
            MAX('1D'!$D$16,
                IFERROR(W973,
                    MAX('1D'!$D$16,
                        POWER((ABS(K973)^2)/('1D'!$I$5*MAX(F973,
                                    0.1)^2),
                            1/3)))),
            IF(IFERROR(T973,
                    -1E+99)&gt;=IFERROR(AE973,
                    -1E+99),
                MAX('1D'!$D$16,
                    IFERROR(L973,
                        MAX('1D'!$D$16,
                            POWER((ABS(K973)^2)/('1D'!$I$5*MAX(F973,
                                        0.1)^2),
                                1/3)))),
                MAX('1D'!$D$16,
                    IFERROR(W973,
                        MAX('1D'!$D$16,
                            POWER((ABS(K973)^2)/('1D'!$I$5*MAX(F973,
                                        0.1)^2),
                                1/3))))))),
    MAX('1D'!$D$16,
        POWER((ABS(K973)^2)/('1D'!$I$5*MAX(F973,
                    0.1)^2),
            1/3)))</f>
        <v>2.0411692021517887</v>
      </c>
      <c r="AI973" s="5">
        <f t="shared" ca="1" si="218"/>
        <v>634.12266920215177</v>
      </c>
      <c r="AJ973" s="5">
        <f ca="1">AI973+((ABS(K973)/MAX(((F973)+(G973)*(AH973))*(AH973),
            0.000001))^2)/(2*'1D'!$I$5)</f>
        <v>635.29709253909482</v>
      </c>
      <c r="AM973">
        <v>0</v>
      </c>
      <c r="AN973">
        <v>0</v>
      </c>
      <c r="AO973" s="5">
        <f t="shared" si="219"/>
        <v>0</v>
      </c>
      <c r="AP973" s="5">
        <f t="shared" si="223"/>
        <v>0</v>
      </c>
      <c r="AQ973" s="5">
        <f ca="1">ABS(ABS(K973)/MAX(((F973)+(G973)*(AH973))*(AH973),
        0.000001))/SQRT('1D'!$I$5*MAX((((F973)+(G973)*(AH973))*(AH973))/MAX((F973)+2*(G973)*(AH973),
            0.000001),
        0.000001))</f>
        <v>1.0727235886044055</v>
      </c>
      <c r="AR973" s="5" t="str">
        <f t="shared" ca="1" si="220"/>
        <v>Supercritical</v>
      </c>
      <c r="AS973" s="5">
        <f ca="1">((ABS(K973)*'1D'!$D$6)/(MAX(((F973)+(G973)*(AH973))*(AH973),
            0.000001)*MAX(((((F973)+(G973)*(AH973))*(AH973))/MAX((F973)+2*(AH973)*SQRT(1+(G973)^2),
                    0.000001))^(2/3),
            0.000001)))^2</f>
        <v>4.3358367565141456E-3</v>
      </c>
    </row>
    <row r="974" spans="1:45" x14ac:dyDescent="0.35">
      <c r="A974">
        <v>965</v>
      </c>
      <c r="B974">
        <v>963.995</v>
      </c>
      <c r="C974">
        <v>616082.81499999994</v>
      </c>
      <c r="D974">
        <v>3097043.0249999999</v>
      </c>
      <c r="E974">
        <v>632.08100000000002</v>
      </c>
      <c r="F974">
        <v>5.2</v>
      </c>
      <c r="G974">
        <v>0</v>
      </c>
      <c r="H974" t="s">
        <v>176</v>
      </c>
      <c r="I974">
        <v>5.5E-2</v>
      </c>
      <c r="J974" s="5">
        <f t="shared" si="221"/>
        <v>1</v>
      </c>
      <c r="K974" s="5">
        <f t="shared" ca="1" si="222"/>
        <v>50.95</v>
      </c>
      <c r="L974" s="5">
        <f ca="1">IF($A$2=0,
    IFERROR(L973,
        MAX('1D'!$D$16,
            POWER((ABS(K974)^2)/('1D'!$I$5*MAX(F974,
                        0.1)^2),
                1/3))),
    IF(IFERROR(V973,
            0)=0,
        IFERROR(L973,
            MAX('1D'!$D$16,
                POWER((ABS(K974)^2)/('1D'!$I$5*MAX(F974,
                            0.1)^2),
                    1/3))),
        IF(OR(IFERROR(L974,
                    0)=0,
                IFERROR(S973,
                    0)&lt;1,
                IFERROR(S974,
                    0)&lt;1),
            MAX('1D'!$D$16,
                POWER((ABS(K974)^2)/('1D'!$I$5*MAX(F974,
                            0.1)^2),
                    1/3)),
            IF(IFERROR(U974,
                    0)&gt;0,
                MAX('1D'!$D$16,
                    IFERROR(L974,
                        0)+((IFERROR(U974,
                                0))*'1D'!$D$18*IF((IFERROR(S974,
                                    0))&lt;1,
                            1,
                            -1))),
                IF(IFERROR(U974,
                        0)&lt;0,
                    IF(ABS((MAX('1D'!$D$16,
                                    POWER((ABS(K974)^2)/('1D'!$I$5*MAX(F974,
                                                0.1)^2),
                                        1/3)))-IFERROR(L974,
                                0))&gt;'1D'!$D$19,
                        MAX('1D'!$D$16,
                            IF((MAX('1D'!$D$16,
                                        POWER((ABS(K974)^2)/('1D'!$I$5*MAX(F974,
                                                    0.1)^2),
                                            1/3)))&gt;IFERROR(L974,
                                    0),
                                MIN((MAX('1D'!$D$16,
                                            POWER((ABS(K974)^2)/('1D'!$I$5*MAX(F974,
                                                        0.1)^2),
                                                1/3))),
                                    IFERROR(L974,
                                        0)+(MIN(ABS(IFERROR(U974,
                                                    0))*'1D'!$D$18,
                                            ABS((MAX('1D'!$D$16,
                                                        POWER((ABS(K974)^2)/('1D'!$I$5*MAX(F974,
                                                                    0.1)^2),
                                                            1/3)))-IFERROR(L974,
                                                    0))))),
                                MAX((MAX('1D'!$D$16,
                                            POWER((ABS(K974)^2)/('1D'!$I$5*MAX(F974,
                                                        0.1)^2),
                                                1/3))),
                                    IFERROR(L974,
                                        0)-(MIN(ABS(IFERROR(U974,
                                                    0))*'1D'!$D$18,
                                            ABS((MAX('1D'!$D$16,
                                                        POWER((ABS(K974)^2)/('1D'!$I$5*MAX(F974,
                                                                    0.1)^2),
                                                            1/3)))-IFERROR(L974,
                                                    0))))))),
                        MAX('1D'!$D$16,
                            POWER((ABS(K974)^2)/('1D'!$I$5*MAX(F974,
                                        0.1)^2),
                                1/3))),
                    MAX('1D'!$D$16,
                        IFERROR(L974,
                            0)))))))</f>
        <v>2.0411692021517887</v>
      </c>
      <c r="M974" s="5">
        <f t="shared" ca="1" si="210"/>
        <v>10.614079851189301</v>
      </c>
      <c r="N974" s="5">
        <f t="shared" ca="1" si="211"/>
        <v>1.1434704692804873</v>
      </c>
      <c r="O974" s="5">
        <f t="shared" ca="1" si="212"/>
        <v>4.8002276894771132</v>
      </c>
      <c r="P974" s="5">
        <f t="shared" ca="1" si="213"/>
        <v>634.12216920215178</v>
      </c>
      <c r="Q974" s="5">
        <f ca="1">P974+((ABS(K974)/MAX(((F974)+(G974)*(L974))*(L974),
            0.000001))^2)/(2*'1D'!$I$5)</f>
        <v>635.29659253909483</v>
      </c>
      <c r="R974" s="5">
        <f ca="1">((ABS(K974)*'1D'!$D$6)/(MAX(((F974)+(G974)*(L974))*(L974),
            0.000001)*MAX(((((F974)+(G974)*(L974))*(L974))/MAX((F974)+2*(L974)*SQRT(1+(G974)^2),
                    0.000001))^(2/3),
            0.000001)))^2</f>
        <v>4.3358367565141456E-3</v>
      </c>
      <c r="S974" s="5">
        <f ca="1">ABS(ABS(K974)/MAX(((F974)+(G974)*(L974))*(L974),
        0.000001))/SQRT('1D'!$I$5*MAX((((F974)+(G974)*(L974))*(L974))/MAX((F974)+2*(G974)*(L974),
            0.000001),
        0.000001))</f>
        <v>1.0727235886044055</v>
      </c>
      <c r="T974" s="5">
        <f ca="1">((F974)*(L974)^2)/2+(G974)*(L974)^3/3+(ABS(K974)^2)/('1D'!$I$5*MAX(((F974)+(G974)*(L974))*(L974),
        0.000001))</f>
        <v>35.763412605541333</v>
      </c>
      <c r="U974" s="5">
        <f ca="1">IF($A$2=0,
    0,
    IFERROR(Q973-(((R973+R974)/2)*J974)-(IF(O973&gt;O974,
                '1D'!$D$8*((O973^2-O974^2)/(2*'1D'!$I$5)),
                '1D'!$D$9*((O974^2-O973^2)/(2*'1D'!$I$5)))+('1D'!$D$10*(ABS(I974)/90)*(MAX(O973^2,
                        O974^2)/(2*'1D'!$I$5))))-Q974,
        0))</f>
        <v>-3.9434922290411123E-3</v>
      </c>
      <c r="V974" s="5">
        <f ca="1">IF($A$2=0,
    1,
    IF(IFERROR(V973,
            0)=0,
        0,
        IFERROR(IF(ROUND(S974,
                    3)=1,
                1,
                IF(AND(ABS(U974)&lt;'1D'!$D$19,
                        S974&gt;1),
                    1,
                    0)),
            0)))</f>
        <v>0</v>
      </c>
      <c r="W974" s="5">
        <f ca="1">IF($A$2=0,
    MAX(MAX('1D'!$D$16,
            MAX('1D'!$D$16,
                POWER((ABS(K974)^2)/('1D'!$I$5*MAX(F974,
                            0.1)^2),
                    1/3))),
        IFERROR(W1396,
            MAX(MAX('1D'!$D$16,
                    MAX('1D'!$D$16,
                        POWER((ABS(K974)^2)/('1D'!$I$5*MAX(F974,
                                    0.1)^2),
                            1/3))),
                ($L$2)-E1396))),
    IF(IFERROR(AG975,
            0)=0,
        MAX(MAX('1D'!$D$16,
                MAX('1D'!$D$16,
                    POWER((ABS(K974)^2)/('1D'!$I$5*MAX(F974,
                                0.1)^2),
                        1/3))),
            IFERROR(W1396,
                MAX(MAX('1D'!$D$16,
                        MAX('1D'!$D$16,
                            POWER((ABS(K974)^2)/('1D'!$I$5*MAX(F974,
                                        0.1)^2),
                                1/3))),
                    ($L$2)-E1396))),
        IF(IFERROR(W974,
                0)=0,
            MAX(MAX('1D'!$D$16,
                    MAX('1D'!$D$16,
                        POWER((ABS(K974)^2)/('1D'!$I$5*MAX(F974,
                                    0.1)^2),
                            1/3))),
                IFERROR(W1396,
                    MAX(MAX('1D'!$D$16,
                            MAX('1D'!$D$16,
                                POWER((ABS(K974)^2)/('1D'!$I$5*MAX(F974,
                                            0.1)^2),
                                    1/3))),
                        ($L$2)-E1396))),
            IF(OR(IFERROR(AD974,
                        0)&gt;=1,
                    IFERROR(AD975,
                        0)&gt;=1),
                MAX('1D'!$D$16,
                    MAX('1D'!$D$16,
                        POWER((ABS(K974)^2)/('1D'!$I$5*MAX(F974,
                                    0.1)^2),
                            1/3))),
                IF(ABS(IFERROR(AF974,
                            0))&lt;'1D'!$D$19,
                    MAX(MAX('1D'!$D$16,
                            MAX('1D'!$D$16,
                                POWER((ABS(K974)^2)/('1D'!$I$5*MAX(F974,
                                            0.1)^2),
                                    1/3))),
                        IFERROR(W974,
                            0)),
                    MAX(MAX('1D'!$D$16,
                            MAX('1D'!$D$16,
                                POWER((ABS(K974)^2)/('1D'!$I$5*MAX(F974,
                                            0.1)^2),
                                    1/3))),
                        (IFERROR(W974,
                                0))+((IFERROR(AF974,
                                    0))*'1D'!$D$18)))))))</f>
        <v>2.1389677043987478</v>
      </c>
      <c r="X974" s="5">
        <f t="shared" ca="1" si="214"/>
        <v>11.122632062873489</v>
      </c>
      <c r="Y974" s="5">
        <f t="shared" ca="1" si="215"/>
        <v>1.1735290000551568</v>
      </c>
      <c r="Z974" s="5">
        <f t="shared" ca="1" si="216"/>
        <v>4.5807502857230418</v>
      </c>
      <c r="AA974" s="5">
        <f t="shared" ca="1" si="217"/>
        <v>634.21996770439875</v>
      </c>
      <c r="AB974" s="5">
        <f ca="1">AA974+((ABS(K974)/MAX(((F974)+(G974)*(W974))*(W974),
            0.000001))^2)/(2*'1D'!$I$5)</f>
        <v>635.28945155659812</v>
      </c>
      <c r="AC974" s="5">
        <f ca="1">((ABS(K974)*'1D'!$D$6)/(MAX(((F974)+(G974)*(W974))*(W974),
            0.000001)*MAX(((((F974)+(G974)*(W974))*(W974))/MAX((F974)+2*(W974)*SQRT(1+(G974)^2),
                    0.000001))^(2/3),
            0.000001)))^2</f>
        <v>3.8141460404132466E-3</v>
      </c>
      <c r="AD974" s="5">
        <f ca="1">ABS(ABS(K974)/MAX(((F974)+(G974)*(W974))*(W974),
        0.000001))/SQRT('1D'!$I$5*MAX((((F974)+(G974)*(W974))*(W974))/MAX((F974)+2*(G974)*(W974),
            0.000001),
        0.000001))</f>
        <v>1.0000000000000004</v>
      </c>
      <c r="AE974" s="5">
        <f ca="1">((F974)*(W974)^2)/2+(G974)*(W974)^3/3+(ABS(K974)^2)/('1D'!$I$5*MAX(((F974)+(G974)*(W974))*(W974),
        0.000001))</f>
        <v>35.686426155594638</v>
      </c>
      <c r="AF974" s="5">
        <f ca="1">IF($A$2=0,
    0,
    IFERROR(AB975+(((AC974+AC975)/2)*J975)+(IF(Z974&gt;Z975,
                '1D'!$D$8*((Z974^2-Z975^2)/(2*'1D'!$I$5)),
                '1D'!$D$9*((Z975^2-Z974^2)/(2*'1D'!$I$5)))+('1D'!$D$10*(ABS(I975)/90)*(MAX(Z974^2,
                        Z975^2)/(2*'1D'!$I$5))))-AB974,
        0))</f>
        <v>3.415996206285854E-3</v>
      </c>
      <c r="AG974" s="5">
        <f ca="1">IF($A$2=0,
    1,
    IF(IFERROR(AG975,
            0)=0,
        0,
        IFERROR(IF(OR(ROUND(AD974,
                        3)&gt;=1,
                    AND(ABS(AF974)&lt;'1D'!$D$19,
                        AD974&lt;1)),
                1,
                0),
            0)))</f>
        <v>1</v>
      </c>
      <c r="AH974" s="5">
        <f ca="1">IFERROR(IF('1D'!V32="Supercritical",
        MAX('1D'!$D$16,
            IFERROR(L974,
                MAX('1D'!$D$16,
                    POWER((ABS(K974)^2)/('1D'!$I$5*MAX(F974,
                                0.1)^2),
                        1/3)))),
        IF('1D'!V32="Subcritical",
            MAX('1D'!$D$16,
                IFERROR(W974,
                    MAX('1D'!$D$16,
                        POWER((ABS(K974)^2)/('1D'!$I$5*MAX(F974,
                                    0.1)^2),
                            1/3)))),
            IF(IFERROR(T974,
                    -1E+99)&gt;=IFERROR(AE974,
                    -1E+99),
                MAX('1D'!$D$16,
                    IFERROR(L974,
                        MAX('1D'!$D$16,
                            POWER((ABS(K974)^2)/('1D'!$I$5*MAX(F974,
                                        0.1)^2),
                                1/3)))),
                MAX('1D'!$D$16,
                    IFERROR(W974,
                        MAX('1D'!$D$16,
                            POWER((ABS(K974)^2)/('1D'!$I$5*MAX(F974,
                                        0.1)^2),
                                1/3))))))),
    MAX('1D'!$D$16,
        POWER((ABS(K974)^2)/('1D'!$I$5*MAX(F974,
                    0.1)^2),
            1/3)))</f>
        <v>2.0411692021517887</v>
      </c>
      <c r="AI974" s="5">
        <f t="shared" ca="1" si="218"/>
        <v>634.12216920215178</v>
      </c>
      <c r="AJ974" s="5">
        <f ca="1">AI974+((ABS(K974)/MAX(((F974)+(G974)*(AH974))*(AH974),
            0.000001))^2)/(2*'1D'!$I$5)</f>
        <v>635.29659253909483</v>
      </c>
      <c r="AM974">
        <v>0</v>
      </c>
      <c r="AN974">
        <v>0</v>
      </c>
      <c r="AO974" s="5">
        <f t="shared" si="219"/>
        <v>0</v>
      </c>
      <c r="AP974" s="5">
        <f t="shared" si="223"/>
        <v>0</v>
      </c>
      <c r="AQ974" s="5">
        <f ca="1">ABS(ABS(K974)/MAX(((F974)+(G974)*(AH974))*(AH974),
        0.000001))/SQRT('1D'!$I$5*MAX((((F974)+(G974)*(AH974))*(AH974))/MAX((F974)+2*(G974)*(AH974),
            0.000001),
        0.000001))</f>
        <v>1.0727235886044055</v>
      </c>
      <c r="AR974" s="5" t="str">
        <f t="shared" ca="1" si="220"/>
        <v>Supercritical</v>
      </c>
      <c r="AS974" s="5">
        <f ca="1">((ABS(K974)*'1D'!$D$6)/(MAX(((F974)+(G974)*(AH974))*(AH974),
            0.000001)*MAX(((((F974)+(G974)*(AH974))*(AH974))/MAX((F974)+2*(AH974)*SQRT(1+(G974)^2),
                    0.000001))^(2/3),
            0.000001)))^2</f>
        <v>4.3358367565141456E-3</v>
      </c>
    </row>
    <row r="975" spans="1:45" x14ac:dyDescent="0.35">
      <c r="A975">
        <v>966</v>
      </c>
      <c r="B975">
        <v>964.99599999999998</v>
      </c>
      <c r="C975">
        <v>616082.772</v>
      </c>
      <c r="D975">
        <v>3097042.0249999999</v>
      </c>
      <c r="E975">
        <v>632.08050000000003</v>
      </c>
      <c r="F975">
        <v>5.2</v>
      </c>
      <c r="G975">
        <v>0</v>
      </c>
      <c r="H975" t="s">
        <v>176</v>
      </c>
      <c r="I975">
        <v>5.5E-2</v>
      </c>
      <c r="J975" s="5">
        <f t="shared" si="221"/>
        <v>1.0009999999999764</v>
      </c>
      <c r="K975" s="5">
        <f t="shared" ca="1" si="222"/>
        <v>50.95</v>
      </c>
      <c r="L975" s="5">
        <f ca="1">IF($A$2=0,
    IFERROR(L974,
        MAX('1D'!$D$16,
            POWER((ABS(K975)^2)/('1D'!$I$5*MAX(F975,
                        0.1)^2),
                1/3))),
    IF(IFERROR(V974,
            0)=0,
        IFERROR(L974,
            MAX('1D'!$D$16,
                POWER((ABS(K975)^2)/('1D'!$I$5*MAX(F975,
                            0.1)^2),
                    1/3))),
        IF(OR(IFERROR(L975,
                    0)=0,
                IFERROR(S974,
                    0)&lt;1,
                IFERROR(S975,
                    0)&lt;1),
            MAX('1D'!$D$16,
                POWER((ABS(K975)^2)/('1D'!$I$5*MAX(F975,
                            0.1)^2),
                    1/3)),
            IF(IFERROR(U975,
                    0)&gt;0,
                MAX('1D'!$D$16,
                    IFERROR(L975,
                        0)+((IFERROR(U975,
                                0))*'1D'!$D$18*IF((IFERROR(S975,
                                    0))&lt;1,
                            1,
                            -1))),
                IF(IFERROR(U975,
                        0)&lt;0,
                    IF(ABS((MAX('1D'!$D$16,
                                    POWER((ABS(K975)^2)/('1D'!$I$5*MAX(F975,
                                                0.1)^2),
                                        1/3)))-IFERROR(L975,
                                0))&gt;'1D'!$D$19,
                        MAX('1D'!$D$16,
                            IF((MAX('1D'!$D$16,
                                        POWER((ABS(K975)^2)/('1D'!$I$5*MAX(F975,
                                                    0.1)^2),
                                            1/3)))&gt;IFERROR(L975,
                                    0),
                                MIN((MAX('1D'!$D$16,
                                            POWER((ABS(K975)^2)/('1D'!$I$5*MAX(F975,
                                                        0.1)^2),
                                                1/3))),
                                    IFERROR(L975,
                                        0)+(MIN(ABS(IFERROR(U975,
                                                    0))*'1D'!$D$18,
                                            ABS((MAX('1D'!$D$16,
                                                        POWER((ABS(K975)^2)/('1D'!$I$5*MAX(F975,
                                                                    0.1)^2),
                                                            1/3)))-IFERROR(L975,
                                                    0))))),
                                MAX((MAX('1D'!$D$16,
                                            POWER((ABS(K975)^2)/('1D'!$I$5*MAX(F975,
                                                        0.1)^2),
                                                1/3))),
                                    IFERROR(L975,
                                        0)-(MIN(ABS(IFERROR(U975,
                                                    0))*'1D'!$D$18,
                                            ABS((MAX('1D'!$D$16,
                                                        POWER((ABS(K975)^2)/('1D'!$I$5*MAX(F975,
                                                                    0.1)^2),
                                                            1/3)))-IFERROR(L975,
                                                    0))))))),
                        MAX('1D'!$D$16,
                            POWER((ABS(K975)^2)/('1D'!$I$5*MAX(F975,
                                        0.1)^2),
                                1/3))),
                    MAX('1D'!$D$16,
                        IFERROR(L975,
                            0)))))))</f>
        <v>2.0411692021517887</v>
      </c>
      <c r="M975" s="5">
        <f t="shared" ca="1" si="210"/>
        <v>10.614079851189301</v>
      </c>
      <c r="N975" s="5">
        <f t="shared" ca="1" si="211"/>
        <v>1.1434704692804873</v>
      </c>
      <c r="O975" s="5">
        <f t="shared" ca="1" si="212"/>
        <v>4.8002276894771132</v>
      </c>
      <c r="P975" s="5">
        <f t="shared" ca="1" si="213"/>
        <v>634.12166920215179</v>
      </c>
      <c r="Q975" s="5">
        <f ca="1">P975+((ABS(K975)/MAX(((F975)+(G975)*(L975))*(L975),
            0.000001))^2)/(2*'1D'!$I$5)</f>
        <v>635.29609253909484</v>
      </c>
      <c r="R975" s="5">
        <f ca="1">((ABS(K975)*'1D'!$D$6)/(MAX(((F975)+(G975)*(L975))*(L975),
            0.000001)*MAX(((((F975)+(G975)*(L975))*(L975))/MAX((F975)+2*(L975)*SQRT(1+(G975)^2),
                    0.000001))^(2/3),
            0.000001)))^2</f>
        <v>4.3358367565141456E-3</v>
      </c>
      <c r="S975" s="5">
        <f ca="1">ABS(ABS(K975)/MAX(((F975)+(G975)*(L975))*(L975),
        0.000001))/SQRT('1D'!$I$5*MAX((((F975)+(G975)*(L975))*(L975))/MAX((F975)+2*(G975)*(L975),
            0.000001),
        0.000001))</f>
        <v>1.0727235886044055</v>
      </c>
      <c r="T975" s="5">
        <f ca="1">((F975)*(L975)^2)/2+(G975)*(L975)^3/3+(ABS(K975)^2)/('1D'!$I$5*MAX(((F975)+(G975)*(L975))*(L975),
        0.000001))</f>
        <v>35.763412605541333</v>
      </c>
      <c r="U975" s="5">
        <f ca="1">IF($A$2=0,
    0,
    IFERROR(Q974-(((R974+R975)/2)*J975)-(IF(O974&gt;O975,
                '1D'!$D$8*((O974^2-O975^2)/(2*'1D'!$I$5)),
                '1D'!$D$9*((O975^2-O974^2)/(2*'1D'!$I$5)))+('1D'!$D$10*(ABS(I975)/90)*(MAX(O974^2,
                        O975^2)/(2*'1D'!$I$5))))-Q975,
        0))</f>
        <v>-3.9478280658613585E-3</v>
      </c>
      <c r="V975" s="5">
        <f ca="1">IF($A$2=0,
    1,
    IF(IFERROR(V974,
            0)=0,
        0,
        IFERROR(IF(ROUND(S975,
                    3)=1,
                1,
                IF(AND(ABS(U975)&lt;'1D'!$D$19,
                        S975&gt;1),
                    1,
                    0)),
            0)))</f>
        <v>0</v>
      </c>
      <c r="W975" s="5">
        <f ca="1">IF($A$2=0,
    MAX(MAX('1D'!$D$16,
            MAX('1D'!$D$16,
                POWER((ABS(K975)^2)/('1D'!$I$5*MAX(F975,
                            0.1)^2),
                    1/3))),
        IFERROR(W1396,
            MAX(MAX('1D'!$D$16,
                    MAX('1D'!$D$16,
                        POWER((ABS(K975)^2)/('1D'!$I$5*MAX(F975,
                                    0.1)^2),
                            1/3))),
                ($L$2)-E1396))),
    IF(IFERROR(AG976,
            0)=0,
        MAX(MAX('1D'!$D$16,
                MAX('1D'!$D$16,
                    POWER((ABS(K975)^2)/('1D'!$I$5*MAX(F975,
                                0.1)^2),
                        1/3))),
            IFERROR(W1396,
                MAX(MAX('1D'!$D$16,
                        MAX('1D'!$D$16,
                            POWER((ABS(K975)^2)/('1D'!$I$5*MAX(F975,
                                        0.1)^2),
                                1/3))),
                    ($L$2)-E1396))),
        IF(IFERROR(W975,
                0)=0,
            MAX(MAX('1D'!$D$16,
                    MAX('1D'!$D$16,
                        POWER((ABS(K975)^2)/('1D'!$I$5*MAX(F975,
                                    0.1)^2),
                            1/3))),
                IFERROR(W1396,
                    MAX(MAX('1D'!$D$16,
                            MAX('1D'!$D$16,
                                POWER((ABS(K975)^2)/('1D'!$I$5*MAX(F975,
                                            0.1)^2),
                                    1/3))),
                        ($L$2)-E1396))),
            IF(OR(IFERROR(AD975,
                        0)&gt;=1,
                    IFERROR(AD976,
                        0)&gt;=1),
                MAX('1D'!$D$16,
                    MAX('1D'!$D$16,
                        POWER((ABS(K975)^2)/('1D'!$I$5*MAX(F975,
                                    0.1)^2),
                            1/3))),
                IF(ABS(IFERROR(AF975,
                            0))&lt;'1D'!$D$19,
                    MAX(MAX('1D'!$D$16,
                            MAX('1D'!$D$16,
                                POWER((ABS(K975)^2)/('1D'!$I$5*MAX(F975,
                                            0.1)^2),
                                    1/3))),
                        IFERROR(W975,
                            0)),
                    MAX(MAX('1D'!$D$16,
                            MAX('1D'!$D$16,
                                POWER((ABS(K975)^2)/('1D'!$I$5*MAX(F975,
                                            0.1)^2),
                                    1/3))),
                        (IFERROR(W975,
                                0))+((IFERROR(AF975,
                                    0))*'1D'!$D$18)))))))</f>
        <v>2.1389677043987478</v>
      </c>
      <c r="X975" s="5">
        <f t="shared" ca="1" si="214"/>
        <v>11.122632062873489</v>
      </c>
      <c r="Y975" s="5">
        <f t="shared" ca="1" si="215"/>
        <v>1.1735290000551568</v>
      </c>
      <c r="Z975" s="5">
        <f t="shared" ca="1" si="216"/>
        <v>4.5807502857230418</v>
      </c>
      <c r="AA975" s="5">
        <f t="shared" ca="1" si="217"/>
        <v>634.21946770439877</v>
      </c>
      <c r="AB975" s="5">
        <f ca="1">AA975+((ABS(K975)/MAX(((F975)+(G975)*(W975))*(W975),
            0.000001))^2)/(2*'1D'!$I$5)</f>
        <v>635.28895155659814</v>
      </c>
      <c r="AC975" s="5">
        <f ca="1">((ABS(K975)*'1D'!$D$6)/(MAX(((F975)+(G975)*(W975))*(W975),
            0.000001)*MAX(((((F975)+(G975)*(W975))*(W975))/MAX((F975)+2*(W975)*SQRT(1+(G975)^2),
                    0.000001))^(2/3),
            0.000001)))^2</f>
        <v>3.8141460404132466E-3</v>
      </c>
      <c r="AD975" s="5">
        <f ca="1">ABS(ABS(K975)/MAX(((F975)+(G975)*(W975))*(W975),
        0.000001))/SQRT('1D'!$I$5*MAX((((F975)+(G975)*(W975))*(W975))/MAX((F975)+2*(G975)*(W975),
            0.000001),
        0.000001))</f>
        <v>1.0000000000000004</v>
      </c>
      <c r="AE975" s="5">
        <f ca="1">((F975)*(W975)^2)/2+(G975)*(W975)^3/3+(ABS(K975)^2)/('1D'!$I$5*MAX(((F975)+(G975)*(W975))*(W975),
        0.000001))</f>
        <v>35.686426155594638</v>
      </c>
      <c r="AF975" s="5">
        <f ca="1">IF($A$2=0,
    0,
    IFERROR(AB976+(((AC975+AC976)/2)*J976)+(IF(Z975&gt;Z976,
                '1D'!$D$8*((Z975^2-Z976^2)/(2*'1D'!$I$5)),
                '1D'!$D$9*((Z976^2-Z975^2)/(2*'1D'!$I$5)))+('1D'!$D$10*(ABS(I976)/90)*(MAX(Z975^2,
                        Z976^2)/(2*'1D'!$I$5))))-AB975,
        0))</f>
        <v>3.3141460404522149E-3</v>
      </c>
      <c r="AG975" s="5">
        <f ca="1">IF($A$2=0,
    1,
    IF(IFERROR(AG976,
            0)=0,
        0,
        IFERROR(IF(OR(ROUND(AD975,
                        3)&gt;=1,
                    AND(ABS(AF975)&lt;'1D'!$D$19,
                        AD975&lt;1)),
                1,
                0),
            0)))</f>
        <v>1</v>
      </c>
      <c r="AH975" s="5">
        <f ca="1">IFERROR(IF('1D'!V32="Supercritical",
        MAX('1D'!$D$16,
            IFERROR(L975,
                MAX('1D'!$D$16,
                    POWER((ABS(K975)^2)/('1D'!$I$5*MAX(F975,
                                0.1)^2),
                        1/3)))),
        IF('1D'!V32="Subcritical",
            MAX('1D'!$D$16,
                IFERROR(W975,
                    MAX('1D'!$D$16,
                        POWER((ABS(K975)^2)/('1D'!$I$5*MAX(F975,
                                    0.1)^2),
                            1/3)))),
            IF(IFERROR(T975,
                    -1E+99)&gt;=IFERROR(AE975,
                    -1E+99),
                MAX('1D'!$D$16,
                    IFERROR(L975,
                        MAX('1D'!$D$16,
                            POWER((ABS(K975)^2)/('1D'!$I$5*MAX(F975,
                                        0.1)^2),
                                1/3)))),
                MAX('1D'!$D$16,
                    IFERROR(W975,
                        MAX('1D'!$D$16,
                            POWER((ABS(K975)^2)/('1D'!$I$5*MAX(F975,
                                        0.1)^2),
                                1/3))))))),
    MAX('1D'!$D$16,
        POWER((ABS(K975)^2)/('1D'!$I$5*MAX(F975,
                    0.1)^2),
            1/3)))</f>
        <v>2.0411692021517887</v>
      </c>
      <c r="AI975" s="5">
        <f t="shared" ca="1" si="218"/>
        <v>634.12166920215179</v>
      </c>
      <c r="AJ975" s="5">
        <f ca="1">AI975+((ABS(K975)/MAX(((F975)+(G975)*(AH975))*(AH975),
            0.000001))^2)/(2*'1D'!$I$5)</f>
        <v>635.29609253909484</v>
      </c>
      <c r="AM975">
        <v>0</v>
      </c>
      <c r="AN975">
        <v>0</v>
      </c>
      <c r="AO975" s="5">
        <f t="shared" si="219"/>
        <v>0</v>
      </c>
      <c r="AP975" s="5">
        <f t="shared" si="223"/>
        <v>0</v>
      </c>
      <c r="AQ975" s="5">
        <f ca="1">ABS(ABS(K975)/MAX(((F975)+(G975)*(AH975))*(AH975),
        0.000001))/SQRT('1D'!$I$5*MAX((((F975)+(G975)*(AH975))*(AH975))/MAX((F975)+2*(G975)*(AH975),
            0.000001),
        0.000001))</f>
        <v>1.0727235886044055</v>
      </c>
      <c r="AR975" s="5" t="str">
        <f t="shared" ca="1" si="220"/>
        <v>Supercritical</v>
      </c>
      <c r="AS975" s="5">
        <f ca="1">((ABS(K975)*'1D'!$D$6)/(MAX(((F975)+(G975)*(AH975))*(AH975),
            0.000001)*MAX(((((F975)+(G975)*(AH975))*(AH975))/MAX((F975)+2*(AH975)*SQRT(1+(G975)^2),
                    0.000001))^(2/3),
            0.000001)))^2</f>
        <v>4.3358367565141456E-3</v>
      </c>
    </row>
    <row r="976" spans="1:45" x14ac:dyDescent="0.35">
      <c r="A976">
        <v>967</v>
      </c>
      <c r="B976">
        <v>965.99599999999998</v>
      </c>
      <c r="C976">
        <v>616082.73</v>
      </c>
      <c r="D976">
        <v>3097041.0260000001</v>
      </c>
      <c r="E976">
        <v>632.08000000000004</v>
      </c>
      <c r="F976">
        <v>5.2</v>
      </c>
      <c r="G976">
        <v>0</v>
      </c>
      <c r="H976" t="s">
        <v>176</v>
      </c>
      <c r="I976">
        <v>0</v>
      </c>
      <c r="J976" s="5">
        <f t="shared" si="221"/>
        <v>1</v>
      </c>
      <c r="K976" s="5">
        <f t="shared" ca="1" si="222"/>
        <v>50.95</v>
      </c>
      <c r="L976" s="5">
        <f ca="1">IF($A$2=0,
    IFERROR(L975,
        MAX('1D'!$D$16,
            POWER((ABS(K976)^2)/('1D'!$I$5*MAX(F976,
                        0.1)^2),
                1/3))),
    IF(IFERROR(V975,
            0)=0,
        IFERROR(L975,
            MAX('1D'!$D$16,
                POWER((ABS(K976)^2)/('1D'!$I$5*MAX(F976,
                            0.1)^2),
                    1/3))),
        IF(OR(IFERROR(L976,
                    0)=0,
                IFERROR(S975,
                    0)&lt;1,
                IFERROR(S976,
                    0)&lt;1),
            MAX('1D'!$D$16,
                POWER((ABS(K976)^2)/('1D'!$I$5*MAX(F976,
                            0.1)^2),
                    1/3)),
            IF(IFERROR(U976,
                    0)&gt;0,
                MAX('1D'!$D$16,
                    IFERROR(L976,
                        0)+((IFERROR(U976,
                                0))*'1D'!$D$18*IF((IFERROR(S976,
                                    0))&lt;1,
                            1,
                            -1))),
                IF(IFERROR(U976,
                        0)&lt;0,
                    IF(ABS((MAX('1D'!$D$16,
                                    POWER((ABS(K976)^2)/('1D'!$I$5*MAX(F976,
                                                0.1)^2),
                                        1/3)))-IFERROR(L976,
                                0))&gt;'1D'!$D$19,
                        MAX('1D'!$D$16,
                            IF((MAX('1D'!$D$16,
                                        POWER((ABS(K976)^2)/('1D'!$I$5*MAX(F976,
                                                    0.1)^2),
                                            1/3)))&gt;IFERROR(L976,
                                    0),
                                MIN((MAX('1D'!$D$16,
                                            POWER((ABS(K976)^2)/('1D'!$I$5*MAX(F976,
                                                        0.1)^2),
                                                1/3))),
                                    IFERROR(L976,
                                        0)+(MIN(ABS(IFERROR(U976,
                                                    0))*'1D'!$D$18,
                                            ABS((MAX('1D'!$D$16,
                                                        POWER((ABS(K976)^2)/('1D'!$I$5*MAX(F976,
                                                                    0.1)^2),
                                                            1/3)))-IFERROR(L976,
                                                    0))))),
                                MAX((MAX('1D'!$D$16,
                                            POWER((ABS(K976)^2)/('1D'!$I$5*MAX(F976,
                                                        0.1)^2),
                                                1/3))),
                                    IFERROR(L976,
                                        0)-(MIN(ABS(IFERROR(U976,
                                                    0))*'1D'!$D$18,
                                            ABS((MAX('1D'!$D$16,
                                                        POWER((ABS(K976)^2)/('1D'!$I$5*MAX(F976,
                                                                    0.1)^2),
                                                            1/3)))-IFERROR(L976,
                                                    0))))))),
                        MAX('1D'!$D$16,
                            POWER((ABS(K976)^2)/('1D'!$I$5*MAX(F976,
                                        0.1)^2),
                                1/3))),
                    MAX('1D'!$D$16,
                        IFERROR(L976,
                            0)))))))</f>
        <v>2.0411692021517887</v>
      </c>
      <c r="M976" s="5">
        <f t="shared" ca="1" si="210"/>
        <v>10.614079851189301</v>
      </c>
      <c r="N976" s="5">
        <f t="shared" ca="1" si="211"/>
        <v>1.1434704692804873</v>
      </c>
      <c r="O976" s="5">
        <f t="shared" ca="1" si="212"/>
        <v>4.8002276894771132</v>
      </c>
      <c r="P976" s="5">
        <f t="shared" ca="1" si="213"/>
        <v>634.1211692021518</v>
      </c>
      <c r="Q976" s="5">
        <f ca="1">P976+((ABS(K976)/MAX(((F976)+(G976)*(L976))*(L976),
            0.000001))^2)/(2*'1D'!$I$5)</f>
        <v>635.29559253909486</v>
      </c>
      <c r="R976" s="5">
        <f ca="1">((ABS(K976)*'1D'!$D$6)/(MAX(((F976)+(G976)*(L976))*(L976),
            0.000001)*MAX(((((F976)+(G976)*(L976))*(L976))/MAX((F976)+2*(L976)*SQRT(1+(G976)^2),
                    0.000001))^(2/3),
            0.000001)))^2</f>
        <v>4.3358367565141456E-3</v>
      </c>
      <c r="S976" s="5">
        <f ca="1">ABS(ABS(K976)/MAX(((F976)+(G976)*(L976))*(L976),
        0.000001))/SQRT('1D'!$I$5*MAX((((F976)+(G976)*(L976))*(L976))/MAX((F976)+2*(G976)*(L976),
            0.000001),
        0.000001))</f>
        <v>1.0727235886044055</v>
      </c>
      <c r="T976" s="5">
        <f ca="1">((F976)*(L976)^2)/2+(G976)*(L976)^3/3+(ABS(K976)^2)/('1D'!$I$5*MAX(((F976)+(G976)*(L976))*(L976),
        0.000001))</f>
        <v>35.763412605541333</v>
      </c>
      <c r="U976" s="5">
        <f ca="1">IF($A$2=0,
    0,
    IFERROR(Q975-(((R975+R976)/2)*J976)-(IF(O975&gt;O976,
                '1D'!$D$8*((O975^2-O976^2)/(2*'1D'!$I$5)),
                '1D'!$D$9*((O976^2-O975^2)/(2*'1D'!$I$5)))+('1D'!$D$10*(ABS(I976)/90)*(MAX(O975^2,
                        O976^2)/(2*'1D'!$I$5))))-Q976,
        0))</f>
        <v>-3.8358367564796936E-3</v>
      </c>
      <c r="V976" s="5">
        <f ca="1">IF($A$2=0,
    1,
    IF(IFERROR(V975,
            0)=0,
        0,
        IFERROR(IF(ROUND(S976,
                    3)=1,
                1,
                IF(AND(ABS(U976)&lt;'1D'!$D$19,
                        S976&gt;1),
                    1,
                    0)),
            0)))</f>
        <v>0</v>
      </c>
      <c r="W976" s="5">
        <f ca="1">IF($A$2=0,
    MAX(MAX('1D'!$D$16,
            MAX('1D'!$D$16,
                POWER((ABS(K976)^2)/('1D'!$I$5*MAX(F976,
                            0.1)^2),
                    1/3))),
        IFERROR(W1396,
            MAX(MAX('1D'!$D$16,
                    MAX('1D'!$D$16,
                        POWER((ABS(K976)^2)/('1D'!$I$5*MAX(F976,
                                    0.1)^2),
                            1/3))),
                ($L$2)-E1396))),
    IF(IFERROR(AG977,
            0)=0,
        MAX(MAX('1D'!$D$16,
                MAX('1D'!$D$16,
                    POWER((ABS(K976)^2)/('1D'!$I$5*MAX(F976,
                                0.1)^2),
                        1/3))),
            IFERROR(W1396,
                MAX(MAX('1D'!$D$16,
                        MAX('1D'!$D$16,
                            POWER((ABS(K976)^2)/('1D'!$I$5*MAX(F976,
                                        0.1)^2),
                                1/3))),
                    ($L$2)-E1396))),
        IF(IFERROR(W976,
                0)=0,
            MAX(MAX('1D'!$D$16,
                    MAX('1D'!$D$16,
                        POWER((ABS(K976)^2)/('1D'!$I$5*MAX(F976,
                                    0.1)^2),
                            1/3))),
                IFERROR(W1396,
                    MAX(MAX('1D'!$D$16,
                            MAX('1D'!$D$16,
                                POWER((ABS(K976)^2)/('1D'!$I$5*MAX(F976,
                                            0.1)^2),
                                    1/3))),
                        ($L$2)-E1396))),
            IF(OR(IFERROR(AD976,
                        0)&gt;=1,
                    IFERROR(AD977,
                        0)&gt;=1),
                MAX('1D'!$D$16,
                    MAX('1D'!$D$16,
                        POWER((ABS(K976)^2)/('1D'!$I$5*MAX(F976,
                                    0.1)^2),
                            1/3))),
                IF(ABS(IFERROR(AF976,
                            0))&lt;'1D'!$D$19,
                    MAX(MAX('1D'!$D$16,
                            MAX('1D'!$D$16,
                                POWER((ABS(K976)^2)/('1D'!$I$5*MAX(F976,
                                            0.1)^2),
                                    1/3))),
                        IFERROR(W976,
                            0)),
                    MAX(MAX('1D'!$D$16,
                            MAX('1D'!$D$16,
                                POWER((ABS(K976)^2)/('1D'!$I$5*MAX(F976,
                                            0.1)^2),
                                    1/3))),
                        (IFERROR(W976,
                                0))+((IFERROR(AF976,
                                    0))*'1D'!$D$18)))))))</f>
        <v>2.1389677043987478</v>
      </c>
      <c r="X976" s="5">
        <f t="shared" ca="1" si="214"/>
        <v>11.122632062873489</v>
      </c>
      <c r="Y976" s="5">
        <f t="shared" ca="1" si="215"/>
        <v>1.1735290000551568</v>
      </c>
      <c r="Z976" s="5">
        <f t="shared" ca="1" si="216"/>
        <v>4.5807502857230418</v>
      </c>
      <c r="AA976" s="5">
        <f t="shared" ca="1" si="217"/>
        <v>634.21896770439878</v>
      </c>
      <c r="AB976" s="5">
        <f ca="1">AA976+((ABS(K976)/MAX(((F976)+(G976)*(W976))*(W976),
            0.000001))^2)/(2*'1D'!$I$5)</f>
        <v>635.28845155659815</v>
      </c>
      <c r="AC976" s="5">
        <f ca="1">((ABS(K976)*'1D'!$D$6)/(MAX(((F976)+(G976)*(W976))*(W976),
            0.000001)*MAX(((((F976)+(G976)*(W976))*(W976))/MAX((F976)+2*(W976)*SQRT(1+(G976)^2),
                    0.000001))^(2/3),
            0.000001)))^2</f>
        <v>3.8141460404132466E-3</v>
      </c>
      <c r="AD976" s="5">
        <f ca="1">ABS(ABS(K976)/MAX(((F976)+(G976)*(W976))*(W976),
        0.000001))/SQRT('1D'!$I$5*MAX((((F976)+(G976)*(W976))*(W976))/MAX((F976)+2*(G976)*(W976),
            0.000001),
        0.000001))</f>
        <v>1.0000000000000004</v>
      </c>
      <c r="AE976" s="5">
        <f ca="1">((F976)*(W976)^2)/2+(G976)*(W976)^3/3+(ABS(K976)^2)/('1D'!$I$5*MAX(((F976)+(G976)*(W976))*(W976),
        0.000001))</f>
        <v>35.686426155594638</v>
      </c>
      <c r="AF976" s="5">
        <f ca="1">IF($A$2=0,
    0,
    IFERROR(AB977+(((AC976+AC977)/2)*J977)+(IF(Z976&gt;Z977,
                '1D'!$D$8*((Z976^2-Z977^2)/(2*'1D'!$I$5)),
                '1D'!$D$9*((Z977^2-Z976^2)/(2*'1D'!$I$5)))+('1D'!$D$10*(ABS(I977)/90)*(MAX(Z976^2,
                        Z977^2)/(2*'1D'!$I$5))))-AB976,
        0))</f>
        <v>3.3141460404522149E-3</v>
      </c>
      <c r="AG976" s="5">
        <f ca="1">IF($A$2=0,
    1,
    IF(IFERROR(AG977,
            0)=0,
        0,
        IFERROR(IF(OR(ROUND(AD976,
                        3)&gt;=1,
                    AND(ABS(AF976)&lt;'1D'!$D$19,
                        AD976&lt;1)),
                1,
                0),
            0)))</f>
        <v>1</v>
      </c>
      <c r="AH976" s="5">
        <f ca="1">IFERROR(IF('1D'!V32="Supercritical",
        MAX('1D'!$D$16,
            IFERROR(L976,
                MAX('1D'!$D$16,
                    POWER((ABS(K976)^2)/('1D'!$I$5*MAX(F976,
                                0.1)^2),
                        1/3)))),
        IF('1D'!V32="Subcritical",
            MAX('1D'!$D$16,
                IFERROR(W976,
                    MAX('1D'!$D$16,
                        POWER((ABS(K976)^2)/('1D'!$I$5*MAX(F976,
                                    0.1)^2),
                            1/3)))),
            IF(IFERROR(T976,
                    -1E+99)&gt;=IFERROR(AE976,
                    -1E+99),
                MAX('1D'!$D$16,
                    IFERROR(L976,
                        MAX('1D'!$D$16,
                            POWER((ABS(K976)^2)/('1D'!$I$5*MAX(F976,
                                        0.1)^2),
                                1/3)))),
                MAX('1D'!$D$16,
                    IFERROR(W976,
                        MAX('1D'!$D$16,
                            POWER((ABS(K976)^2)/('1D'!$I$5*MAX(F976,
                                        0.1)^2),
                                1/3))))))),
    MAX('1D'!$D$16,
        POWER((ABS(K976)^2)/('1D'!$I$5*MAX(F976,
                    0.1)^2),
            1/3)))</f>
        <v>2.0411692021517887</v>
      </c>
      <c r="AI976" s="5">
        <f t="shared" ca="1" si="218"/>
        <v>634.1211692021518</v>
      </c>
      <c r="AJ976" s="5">
        <f ca="1">AI976+((ABS(K976)/MAX(((F976)+(G976)*(AH976))*(AH976),
            0.000001))^2)/(2*'1D'!$I$5)</f>
        <v>635.29559253909486</v>
      </c>
      <c r="AM976">
        <v>0</v>
      </c>
      <c r="AN976">
        <v>0</v>
      </c>
      <c r="AO976" s="5">
        <f t="shared" si="219"/>
        <v>0</v>
      </c>
      <c r="AP976" s="5">
        <f t="shared" si="223"/>
        <v>0</v>
      </c>
      <c r="AQ976" s="5">
        <f ca="1">ABS(ABS(K976)/MAX(((F976)+(G976)*(AH976))*(AH976),
        0.000001))/SQRT('1D'!$I$5*MAX((((F976)+(G976)*(AH976))*(AH976))/MAX((F976)+2*(G976)*(AH976),
            0.000001),
        0.000001))</f>
        <v>1.0727235886044055</v>
      </c>
      <c r="AR976" s="5" t="str">
        <f t="shared" ca="1" si="220"/>
        <v>Supercritical</v>
      </c>
      <c r="AS976" s="5">
        <f ca="1">((ABS(K976)*'1D'!$D$6)/(MAX(((F976)+(G976)*(AH976))*(AH976),
            0.000001)*MAX(((((F976)+(G976)*(AH976))*(AH976))/MAX((F976)+2*(AH976)*SQRT(1+(G976)^2),
                    0.000001))^(2/3),
            0.000001)))^2</f>
        <v>4.3358367565141456E-3</v>
      </c>
    </row>
    <row r="977" spans="1:45" x14ac:dyDescent="0.35">
      <c r="A977">
        <v>968</v>
      </c>
      <c r="B977">
        <v>966.99599999999998</v>
      </c>
      <c r="C977">
        <v>616082.68799999997</v>
      </c>
      <c r="D977">
        <v>3097040.0269999998</v>
      </c>
      <c r="E977">
        <v>632.07950000000005</v>
      </c>
      <c r="F977">
        <v>5.2</v>
      </c>
      <c r="G977">
        <v>0</v>
      </c>
      <c r="H977" t="s">
        <v>176</v>
      </c>
      <c r="I977">
        <v>0</v>
      </c>
      <c r="J977" s="5">
        <f t="shared" si="221"/>
        <v>1</v>
      </c>
      <c r="K977" s="5">
        <f t="shared" ca="1" si="222"/>
        <v>50.95</v>
      </c>
      <c r="L977" s="5">
        <f ca="1">IF($A$2=0,
    IFERROR(L976,
        MAX('1D'!$D$16,
            POWER((ABS(K977)^2)/('1D'!$I$5*MAX(F977,
                        0.1)^2),
                1/3))),
    IF(IFERROR(V976,
            0)=0,
        IFERROR(L976,
            MAX('1D'!$D$16,
                POWER((ABS(K977)^2)/('1D'!$I$5*MAX(F977,
                            0.1)^2),
                    1/3))),
        IF(OR(IFERROR(L977,
                    0)=0,
                IFERROR(S976,
                    0)&lt;1,
                IFERROR(S977,
                    0)&lt;1),
            MAX('1D'!$D$16,
                POWER((ABS(K977)^2)/('1D'!$I$5*MAX(F977,
                            0.1)^2),
                    1/3)),
            IF(IFERROR(U977,
                    0)&gt;0,
                MAX('1D'!$D$16,
                    IFERROR(L977,
                        0)+((IFERROR(U977,
                                0))*'1D'!$D$18*IF((IFERROR(S977,
                                    0))&lt;1,
                            1,
                            -1))),
                IF(IFERROR(U977,
                        0)&lt;0,
                    IF(ABS((MAX('1D'!$D$16,
                                    POWER((ABS(K977)^2)/('1D'!$I$5*MAX(F977,
                                                0.1)^2),
                                        1/3)))-IFERROR(L977,
                                0))&gt;'1D'!$D$19,
                        MAX('1D'!$D$16,
                            IF((MAX('1D'!$D$16,
                                        POWER((ABS(K977)^2)/('1D'!$I$5*MAX(F977,
                                                    0.1)^2),
                                            1/3)))&gt;IFERROR(L977,
                                    0),
                                MIN((MAX('1D'!$D$16,
                                            POWER((ABS(K977)^2)/('1D'!$I$5*MAX(F977,
                                                        0.1)^2),
                                                1/3))),
                                    IFERROR(L977,
                                        0)+(MIN(ABS(IFERROR(U977,
                                                    0))*'1D'!$D$18,
                                            ABS((MAX('1D'!$D$16,
                                                        POWER((ABS(K977)^2)/('1D'!$I$5*MAX(F977,
                                                                    0.1)^2),
                                                            1/3)))-IFERROR(L977,
                                                    0))))),
                                MAX((MAX('1D'!$D$16,
                                            POWER((ABS(K977)^2)/('1D'!$I$5*MAX(F977,
                                                        0.1)^2),
                                                1/3))),
                                    IFERROR(L977,
                                        0)-(MIN(ABS(IFERROR(U977,
                                                    0))*'1D'!$D$18,
                                            ABS((MAX('1D'!$D$16,
                                                        POWER((ABS(K977)^2)/('1D'!$I$5*MAX(F977,
                                                                    0.1)^2),
                                                            1/3)))-IFERROR(L977,
                                                    0))))))),
                        MAX('1D'!$D$16,
                            POWER((ABS(K977)^2)/('1D'!$I$5*MAX(F977,
                                        0.1)^2),
                                1/3))),
                    MAX('1D'!$D$16,
                        IFERROR(L977,
                            0)))))))</f>
        <v>2.0411692021517887</v>
      </c>
      <c r="M977" s="5">
        <f t="shared" ca="1" si="210"/>
        <v>10.614079851189301</v>
      </c>
      <c r="N977" s="5">
        <f t="shared" ca="1" si="211"/>
        <v>1.1434704692804873</v>
      </c>
      <c r="O977" s="5">
        <f t="shared" ca="1" si="212"/>
        <v>4.8002276894771132</v>
      </c>
      <c r="P977" s="5">
        <f t="shared" ca="1" si="213"/>
        <v>634.12066920215182</v>
      </c>
      <c r="Q977" s="5">
        <f ca="1">P977+((ABS(K977)/MAX(((F977)+(G977)*(L977))*(L977),
            0.000001))^2)/(2*'1D'!$I$5)</f>
        <v>635.29509253909487</v>
      </c>
      <c r="R977" s="5">
        <f ca="1">((ABS(K977)*'1D'!$D$6)/(MAX(((F977)+(G977)*(L977))*(L977),
            0.000001)*MAX(((((F977)+(G977)*(L977))*(L977))/MAX((F977)+2*(L977)*SQRT(1+(G977)^2),
                    0.000001))^(2/3),
            0.000001)))^2</f>
        <v>4.3358367565141456E-3</v>
      </c>
      <c r="S977" s="5">
        <f ca="1">ABS(ABS(K977)/MAX(((F977)+(G977)*(L977))*(L977),
        0.000001))/SQRT('1D'!$I$5*MAX((((F977)+(G977)*(L977))*(L977))/MAX((F977)+2*(G977)*(L977),
            0.000001),
        0.000001))</f>
        <v>1.0727235886044055</v>
      </c>
      <c r="T977" s="5">
        <f ca="1">((F977)*(L977)^2)/2+(G977)*(L977)^3/3+(ABS(K977)^2)/('1D'!$I$5*MAX(((F977)+(G977)*(L977))*(L977),
        0.000001))</f>
        <v>35.763412605541333</v>
      </c>
      <c r="U977" s="5">
        <f ca="1">IF($A$2=0,
    0,
    IFERROR(Q976-(((R976+R977)/2)*J977)-(IF(O976&gt;O977,
                '1D'!$D$8*((O976^2-O977^2)/(2*'1D'!$I$5)),
                '1D'!$D$9*((O977^2-O976^2)/(2*'1D'!$I$5)))+('1D'!$D$10*(ABS(I977)/90)*(MAX(O976^2,
                        O977^2)/(2*'1D'!$I$5))))-Q977,
        0))</f>
        <v>-3.8358367564796936E-3</v>
      </c>
      <c r="V977" s="5">
        <f ca="1">IF($A$2=0,
    1,
    IF(IFERROR(V976,
            0)=0,
        0,
        IFERROR(IF(ROUND(S977,
                    3)=1,
                1,
                IF(AND(ABS(U977)&lt;'1D'!$D$19,
                        S977&gt;1),
                    1,
                    0)),
            0)))</f>
        <v>0</v>
      </c>
      <c r="W977" s="5">
        <f ca="1">IF($A$2=0,
    MAX(MAX('1D'!$D$16,
            MAX('1D'!$D$16,
                POWER((ABS(K977)^2)/('1D'!$I$5*MAX(F977,
                            0.1)^2),
                    1/3))),
        IFERROR(W1396,
            MAX(MAX('1D'!$D$16,
                    MAX('1D'!$D$16,
                        POWER((ABS(K977)^2)/('1D'!$I$5*MAX(F977,
                                    0.1)^2),
                            1/3))),
                ($L$2)-E1396))),
    IF(IFERROR(AG978,
            0)=0,
        MAX(MAX('1D'!$D$16,
                MAX('1D'!$D$16,
                    POWER((ABS(K977)^2)/('1D'!$I$5*MAX(F977,
                                0.1)^2),
                        1/3))),
            IFERROR(W1396,
                MAX(MAX('1D'!$D$16,
                        MAX('1D'!$D$16,
                            POWER((ABS(K977)^2)/('1D'!$I$5*MAX(F977,
                                        0.1)^2),
                                1/3))),
                    ($L$2)-E1396))),
        IF(IFERROR(W977,
                0)=0,
            MAX(MAX('1D'!$D$16,
                    MAX('1D'!$D$16,
                        POWER((ABS(K977)^2)/('1D'!$I$5*MAX(F977,
                                    0.1)^2),
                            1/3))),
                IFERROR(W1396,
                    MAX(MAX('1D'!$D$16,
                            MAX('1D'!$D$16,
                                POWER((ABS(K977)^2)/('1D'!$I$5*MAX(F977,
                                            0.1)^2),
                                    1/3))),
                        ($L$2)-E1396))),
            IF(OR(IFERROR(AD977,
                        0)&gt;=1,
                    IFERROR(AD978,
                        0)&gt;=1),
                MAX('1D'!$D$16,
                    MAX('1D'!$D$16,
                        POWER((ABS(K977)^2)/('1D'!$I$5*MAX(F977,
                                    0.1)^2),
                            1/3))),
                IF(ABS(IFERROR(AF977,
                            0))&lt;'1D'!$D$19,
                    MAX(MAX('1D'!$D$16,
                            MAX('1D'!$D$16,
                                POWER((ABS(K977)^2)/('1D'!$I$5*MAX(F977,
                                            0.1)^2),
                                    1/3))),
                        IFERROR(W977,
                            0)),
                    MAX(MAX('1D'!$D$16,
                            MAX('1D'!$D$16,
                                POWER((ABS(K977)^2)/('1D'!$I$5*MAX(F977,
                                            0.1)^2),
                                    1/3))),
                        (IFERROR(W977,
                                0))+((IFERROR(AF977,
                                    0))*'1D'!$D$18)))))))</f>
        <v>2.1389677043987478</v>
      </c>
      <c r="X977" s="5">
        <f t="shared" ca="1" si="214"/>
        <v>11.122632062873489</v>
      </c>
      <c r="Y977" s="5">
        <f t="shared" ca="1" si="215"/>
        <v>1.1735290000551568</v>
      </c>
      <c r="Z977" s="5">
        <f t="shared" ca="1" si="216"/>
        <v>4.5807502857230418</v>
      </c>
      <c r="AA977" s="5">
        <f t="shared" ca="1" si="217"/>
        <v>634.21846770439879</v>
      </c>
      <c r="AB977" s="5">
        <f ca="1">AA977+((ABS(K977)/MAX(((F977)+(G977)*(W977))*(W977),
            0.000001))^2)/(2*'1D'!$I$5)</f>
        <v>635.28795155659816</v>
      </c>
      <c r="AC977" s="5">
        <f ca="1">((ABS(K977)*'1D'!$D$6)/(MAX(((F977)+(G977)*(W977))*(W977),
            0.000001)*MAX(((((F977)+(G977)*(W977))*(W977))/MAX((F977)+2*(W977)*SQRT(1+(G977)^2),
                    0.000001))^(2/3),
            0.000001)))^2</f>
        <v>3.8141460404132466E-3</v>
      </c>
      <c r="AD977" s="5">
        <f ca="1">ABS(ABS(K977)/MAX(((F977)+(G977)*(W977))*(W977),
        0.000001))/SQRT('1D'!$I$5*MAX((((F977)+(G977)*(W977))*(W977))/MAX((F977)+2*(G977)*(W977),
            0.000001),
        0.000001))</f>
        <v>1.0000000000000004</v>
      </c>
      <c r="AE977" s="5">
        <f ca="1">((F977)*(W977)^2)/2+(G977)*(W977)^3/3+(ABS(K977)^2)/('1D'!$I$5*MAX(((F977)+(G977)*(W977))*(W977),
        0.000001))</f>
        <v>35.686426155594638</v>
      </c>
      <c r="AF977" s="5">
        <f ca="1">IF($A$2=0,
    0,
    IFERROR(AB978+(((AC977+AC978)/2)*J978)+(IF(Z977&gt;Z978,
                '1D'!$D$8*((Z977^2-Z978^2)/(2*'1D'!$I$5)),
                '1D'!$D$9*((Z978^2-Z977^2)/(2*'1D'!$I$5)))+('1D'!$D$10*(ABS(I978)/90)*(MAX(Z977^2,
                        Z978^2)/(2*'1D'!$I$5))))-AB977,
        0))</f>
        <v>3.4157470063291839E-3</v>
      </c>
      <c r="AG977" s="5">
        <f ca="1">IF($A$2=0,
    1,
    IF(IFERROR(AG978,
            0)=0,
        0,
        IFERROR(IF(OR(ROUND(AD977,
                        3)&gt;=1,
                    AND(ABS(AF977)&lt;'1D'!$D$19,
                        AD977&lt;1)),
                1,
                0),
            0)))</f>
        <v>1</v>
      </c>
      <c r="AH977" s="5">
        <f ca="1">IFERROR(IF('1D'!V32="Supercritical",
        MAX('1D'!$D$16,
            IFERROR(L977,
                MAX('1D'!$D$16,
                    POWER((ABS(K977)^2)/('1D'!$I$5*MAX(F977,
                                0.1)^2),
                        1/3)))),
        IF('1D'!V32="Subcritical",
            MAX('1D'!$D$16,
                IFERROR(W977,
                    MAX('1D'!$D$16,
                        POWER((ABS(K977)^2)/('1D'!$I$5*MAX(F977,
                                    0.1)^2),
                            1/3)))),
            IF(IFERROR(T977,
                    -1E+99)&gt;=IFERROR(AE977,
                    -1E+99),
                MAX('1D'!$D$16,
                    IFERROR(L977,
                        MAX('1D'!$D$16,
                            POWER((ABS(K977)^2)/('1D'!$I$5*MAX(F977,
                                        0.1)^2),
                                1/3)))),
                MAX('1D'!$D$16,
                    IFERROR(W977,
                        MAX('1D'!$D$16,
                            POWER((ABS(K977)^2)/('1D'!$I$5*MAX(F977,
                                        0.1)^2),
                                1/3))))))),
    MAX('1D'!$D$16,
        POWER((ABS(K977)^2)/('1D'!$I$5*MAX(F977,
                    0.1)^2),
            1/3)))</f>
        <v>2.0411692021517887</v>
      </c>
      <c r="AI977" s="5">
        <f t="shared" ca="1" si="218"/>
        <v>634.12066920215182</v>
      </c>
      <c r="AJ977" s="5">
        <f ca="1">AI977+((ABS(K977)/MAX(((F977)+(G977)*(AH977))*(AH977),
            0.000001))^2)/(2*'1D'!$I$5)</f>
        <v>635.29509253909487</v>
      </c>
      <c r="AM977">
        <v>0</v>
      </c>
      <c r="AN977">
        <v>0</v>
      </c>
      <c r="AO977" s="5">
        <f t="shared" si="219"/>
        <v>0</v>
      </c>
      <c r="AP977" s="5">
        <f t="shared" si="223"/>
        <v>0</v>
      </c>
      <c r="AQ977" s="5">
        <f ca="1">ABS(ABS(K977)/MAX(((F977)+(G977)*(AH977))*(AH977),
        0.000001))/SQRT('1D'!$I$5*MAX((((F977)+(G977)*(AH977))*(AH977))/MAX((F977)+2*(G977)*(AH977),
            0.000001),
        0.000001))</f>
        <v>1.0727235886044055</v>
      </c>
      <c r="AR977" s="5" t="str">
        <f t="shared" ca="1" si="220"/>
        <v>Supercritical</v>
      </c>
      <c r="AS977" s="5">
        <f ca="1">((ABS(K977)*'1D'!$D$6)/(MAX(((F977)+(G977)*(AH977))*(AH977),
            0.000001)*MAX(((((F977)+(G977)*(AH977))*(AH977))/MAX((F977)+2*(AH977)*SQRT(1+(G977)^2),
                    0.000001))^(2/3),
            0.000001)))^2</f>
        <v>4.3358367565141456E-3</v>
      </c>
    </row>
    <row r="978" spans="1:45" x14ac:dyDescent="0.35">
      <c r="A978">
        <v>969</v>
      </c>
      <c r="B978">
        <v>967.99599999999998</v>
      </c>
      <c r="C978">
        <v>616082.64599999995</v>
      </c>
      <c r="D978">
        <v>3097039.0279999999</v>
      </c>
      <c r="E978">
        <v>632.07899999999995</v>
      </c>
      <c r="F978">
        <v>5.2</v>
      </c>
      <c r="G978">
        <v>0</v>
      </c>
      <c r="H978" t="s">
        <v>176</v>
      </c>
      <c r="I978">
        <v>5.7000000000000002E-2</v>
      </c>
      <c r="J978" s="5">
        <f t="shared" si="221"/>
        <v>1</v>
      </c>
      <c r="K978" s="5">
        <f t="shared" ca="1" si="222"/>
        <v>50.95</v>
      </c>
      <c r="L978" s="5">
        <f ca="1">IF($A$2=0,
    IFERROR(L977,
        MAX('1D'!$D$16,
            POWER((ABS(K978)^2)/('1D'!$I$5*MAX(F978,
                        0.1)^2),
                1/3))),
    IF(IFERROR(V977,
            0)=0,
        IFERROR(L977,
            MAX('1D'!$D$16,
                POWER((ABS(K978)^2)/('1D'!$I$5*MAX(F978,
                            0.1)^2),
                    1/3))),
        IF(OR(IFERROR(L978,
                    0)=0,
                IFERROR(S977,
                    0)&lt;1,
                IFERROR(S978,
                    0)&lt;1),
            MAX('1D'!$D$16,
                POWER((ABS(K978)^2)/('1D'!$I$5*MAX(F978,
                            0.1)^2),
                    1/3)),
            IF(IFERROR(U978,
                    0)&gt;0,
                MAX('1D'!$D$16,
                    IFERROR(L978,
                        0)+((IFERROR(U978,
                                0))*'1D'!$D$18*IF((IFERROR(S978,
                                    0))&lt;1,
                            1,
                            -1))),
                IF(IFERROR(U978,
                        0)&lt;0,
                    IF(ABS((MAX('1D'!$D$16,
                                    POWER((ABS(K978)^2)/('1D'!$I$5*MAX(F978,
                                                0.1)^2),
                                        1/3)))-IFERROR(L978,
                                0))&gt;'1D'!$D$19,
                        MAX('1D'!$D$16,
                            IF((MAX('1D'!$D$16,
                                        POWER((ABS(K978)^2)/('1D'!$I$5*MAX(F978,
                                                    0.1)^2),
                                            1/3)))&gt;IFERROR(L978,
                                    0),
                                MIN((MAX('1D'!$D$16,
                                            POWER((ABS(K978)^2)/('1D'!$I$5*MAX(F978,
                                                        0.1)^2),
                                                1/3))),
                                    IFERROR(L978,
                                        0)+(MIN(ABS(IFERROR(U978,
                                                    0))*'1D'!$D$18,
                                            ABS((MAX('1D'!$D$16,
                                                        POWER((ABS(K978)^2)/('1D'!$I$5*MAX(F978,
                                                                    0.1)^2),
                                                            1/3)))-IFERROR(L978,
                                                    0))))),
                                MAX((MAX('1D'!$D$16,
                                            POWER((ABS(K978)^2)/('1D'!$I$5*MAX(F978,
                                                        0.1)^2),
                                                1/3))),
                                    IFERROR(L978,
                                        0)-(MIN(ABS(IFERROR(U978,
                                                    0))*'1D'!$D$18,
                                            ABS((MAX('1D'!$D$16,
                                                        POWER((ABS(K978)^2)/('1D'!$I$5*MAX(F978,
                                                                    0.1)^2),
                                                            1/3)))-IFERROR(L978,
                                                    0))))))),
                        MAX('1D'!$D$16,
                            POWER((ABS(K978)^2)/('1D'!$I$5*MAX(F978,
                                        0.1)^2),
                                1/3))),
                    MAX('1D'!$D$16,
                        IFERROR(L978,
                            0)))))))</f>
        <v>2.0411692021517887</v>
      </c>
      <c r="M978" s="5">
        <f t="shared" ca="1" si="210"/>
        <v>10.614079851189301</v>
      </c>
      <c r="N978" s="5">
        <f t="shared" ca="1" si="211"/>
        <v>1.1434704692804873</v>
      </c>
      <c r="O978" s="5">
        <f t="shared" ca="1" si="212"/>
        <v>4.8002276894771132</v>
      </c>
      <c r="P978" s="5">
        <f t="shared" ca="1" si="213"/>
        <v>634.12016920215171</v>
      </c>
      <c r="Q978" s="5">
        <f ca="1">P978+((ABS(K978)/MAX(((F978)+(G978)*(L978))*(L978),
            0.000001))^2)/(2*'1D'!$I$5)</f>
        <v>635.29459253909477</v>
      </c>
      <c r="R978" s="5">
        <f ca="1">((ABS(K978)*'1D'!$D$6)/(MAX(((F978)+(G978)*(L978))*(L978),
            0.000001)*MAX(((((F978)+(G978)*(L978))*(L978))/MAX((F978)+2*(L978)*SQRT(1+(G978)^2),
                    0.000001))^(2/3),
            0.000001)))^2</f>
        <v>4.3358367565141456E-3</v>
      </c>
      <c r="S978" s="5">
        <f ca="1">ABS(ABS(K978)/MAX(((F978)+(G978)*(L978))*(L978),
        0.000001))/SQRT('1D'!$I$5*MAX((((F978)+(G978)*(L978))*(L978))/MAX((F978)+2*(G978)*(L978),
            0.000001),
        0.000001))</f>
        <v>1.0727235886044055</v>
      </c>
      <c r="T978" s="5">
        <f ca="1">((F978)*(L978)^2)/2+(G978)*(L978)^3/3+(ABS(K978)^2)/('1D'!$I$5*MAX(((F978)+(G978)*(L978))*(L978),
        0.000001))</f>
        <v>35.763412605541333</v>
      </c>
      <c r="U978" s="5">
        <f ca="1">IF($A$2=0,
    0,
    IFERROR(Q977-(((R977+R978)/2)*J978)-(IF(O977&gt;O978,
                '1D'!$D$8*((O977^2-O978^2)/(2*'1D'!$I$5)),
                '1D'!$D$9*((O978^2-O977^2)/(2*'1D'!$I$5)))+('1D'!$D$10*(ABS(I978)/90)*(MAX(O977^2,
                        O978^2)/(2*'1D'!$I$5))))-Q978,
        0))</f>
        <v>-3.9474069733387296E-3</v>
      </c>
      <c r="V978" s="5">
        <f ca="1">IF($A$2=0,
    1,
    IF(IFERROR(V977,
            0)=0,
        0,
        IFERROR(IF(ROUND(S978,
                    3)=1,
                1,
                IF(AND(ABS(U978)&lt;'1D'!$D$19,
                        S978&gt;1),
                    1,
                    0)),
            0)))</f>
        <v>0</v>
      </c>
      <c r="W978" s="5">
        <f ca="1">IF($A$2=0,
    MAX(MAX('1D'!$D$16,
            MAX('1D'!$D$16,
                POWER((ABS(K978)^2)/('1D'!$I$5*MAX(F978,
                            0.1)^2),
                    1/3))),
        IFERROR(W1396,
            MAX(MAX('1D'!$D$16,
                    MAX('1D'!$D$16,
                        POWER((ABS(K978)^2)/('1D'!$I$5*MAX(F978,
                                    0.1)^2),
                            1/3))),
                ($L$2)-E1396))),
    IF(IFERROR(AG979,
            0)=0,
        MAX(MAX('1D'!$D$16,
                MAX('1D'!$D$16,
                    POWER((ABS(K978)^2)/('1D'!$I$5*MAX(F978,
                                0.1)^2),
                        1/3))),
            IFERROR(W1396,
                MAX(MAX('1D'!$D$16,
                        MAX('1D'!$D$16,
                            POWER((ABS(K978)^2)/('1D'!$I$5*MAX(F978,
                                        0.1)^2),
                                1/3))),
                    ($L$2)-E1396))),
        IF(IFERROR(W978,
                0)=0,
            MAX(MAX('1D'!$D$16,
                    MAX('1D'!$D$16,
                        POWER((ABS(K978)^2)/('1D'!$I$5*MAX(F978,
                                    0.1)^2),
                            1/3))),
                IFERROR(W1396,
                    MAX(MAX('1D'!$D$16,
                            MAX('1D'!$D$16,
                                POWER((ABS(K978)^2)/('1D'!$I$5*MAX(F978,
                                            0.1)^2),
                                    1/3))),
                        ($L$2)-E1396))),
            IF(OR(IFERROR(AD978,
                        0)&gt;=1,
                    IFERROR(AD979,
                        0)&gt;=1),
                MAX('1D'!$D$16,
                    MAX('1D'!$D$16,
                        POWER((ABS(K978)^2)/('1D'!$I$5*MAX(F978,
                                    0.1)^2),
                            1/3))),
                IF(ABS(IFERROR(AF978,
                            0))&lt;'1D'!$D$19,
                    MAX(MAX('1D'!$D$16,
                            MAX('1D'!$D$16,
                                POWER((ABS(K978)^2)/('1D'!$I$5*MAX(F978,
                                            0.1)^2),
                                    1/3))),
                        IFERROR(W978,
                            0)),
                    MAX(MAX('1D'!$D$16,
                            MAX('1D'!$D$16,
                                POWER((ABS(K978)^2)/('1D'!$I$5*MAX(F978,
                                            0.1)^2),
                                    1/3))),
                        (IFERROR(W978,
                                0))+((IFERROR(AF978,
                                    0))*'1D'!$D$18)))))))</f>
        <v>2.1389677043987478</v>
      </c>
      <c r="X978" s="5">
        <f t="shared" ca="1" si="214"/>
        <v>11.122632062873489</v>
      </c>
      <c r="Y978" s="5">
        <f t="shared" ca="1" si="215"/>
        <v>1.1735290000551568</v>
      </c>
      <c r="Z978" s="5">
        <f t="shared" ca="1" si="216"/>
        <v>4.5807502857230418</v>
      </c>
      <c r="AA978" s="5">
        <f t="shared" ca="1" si="217"/>
        <v>634.21796770439869</v>
      </c>
      <c r="AB978" s="5">
        <f ca="1">AA978+((ABS(K978)/MAX(((F978)+(G978)*(W978))*(W978),
            0.000001))^2)/(2*'1D'!$I$5)</f>
        <v>635.28745155659806</v>
      </c>
      <c r="AC978" s="5">
        <f ca="1">((ABS(K978)*'1D'!$D$6)/(MAX(((F978)+(G978)*(W978))*(W978),
            0.000001)*MAX(((((F978)+(G978)*(W978))*(W978))/MAX((F978)+2*(W978)*SQRT(1+(G978)^2),
                    0.000001))^(2/3),
            0.000001)))^2</f>
        <v>3.8141460404132466E-3</v>
      </c>
      <c r="AD978" s="5">
        <f ca="1">ABS(ABS(K978)/MAX(((F978)+(G978)*(W978))*(W978),
        0.000001))/SQRT('1D'!$I$5*MAX((((F978)+(G978)*(W978))*(W978))/MAX((F978)+2*(G978)*(W978),
            0.000001),
        0.000001))</f>
        <v>1.0000000000000004</v>
      </c>
      <c r="AE978" s="5">
        <f ca="1">((F978)*(W978)^2)/2+(G978)*(W978)^3/3+(ABS(K978)^2)/('1D'!$I$5*MAX(((F978)+(G978)*(W978))*(W978),
        0.000001))</f>
        <v>35.686426155594638</v>
      </c>
      <c r="AF978" s="5">
        <f ca="1">IF($A$2=0,
    0,
    IFERROR(AB979+(((AC978+AC979)/2)*J979)+(IF(Z978&gt;Z979,
                '1D'!$D$8*((Z978^2-Z979^2)/(2*'1D'!$I$5)),
                '1D'!$D$9*((Z979^2-Z978^2)/(2*'1D'!$I$5)))+('1D'!$D$10*(ABS(I979)/90)*(MAX(Z978^2,
                        Z979^2)/(2*'1D'!$I$5))))-AB978,
        0))</f>
        <v>3.4157470064428708E-3</v>
      </c>
      <c r="AG978" s="5">
        <f ca="1">IF($A$2=0,
    1,
    IF(IFERROR(AG979,
            0)=0,
        0,
        IFERROR(IF(OR(ROUND(AD978,
                        3)&gt;=1,
                    AND(ABS(AF978)&lt;'1D'!$D$19,
                        AD978&lt;1)),
                1,
                0),
            0)))</f>
        <v>1</v>
      </c>
      <c r="AH978" s="5">
        <f ca="1">IFERROR(IF('1D'!V32="Supercritical",
        MAX('1D'!$D$16,
            IFERROR(L978,
                MAX('1D'!$D$16,
                    POWER((ABS(K978)^2)/('1D'!$I$5*MAX(F978,
                                0.1)^2),
                        1/3)))),
        IF('1D'!V32="Subcritical",
            MAX('1D'!$D$16,
                IFERROR(W978,
                    MAX('1D'!$D$16,
                        POWER((ABS(K978)^2)/('1D'!$I$5*MAX(F978,
                                    0.1)^2),
                            1/3)))),
            IF(IFERROR(T978,
                    -1E+99)&gt;=IFERROR(AE978,
                    -1E+99),
                MAX('1D'!$D$16,
                    IFERROR(L978,
                        MAX('1D'!$D$16,
                            POWER((ABS(K978)^2)/('1D'!$I$5*MAX(F978,
                                        0.1)^2),
                                1/3)))),
                MAX('1D'!$D$16,
                    IFERROR(W978,
                        MAX('1D'!$D$16,
                            POWER((ABS(K978)^2)/('1D'!$I$5*MAX(F978,
                                        0.1)^2),
                                1/3))))))),
    MAX('1D'!$D$16,
        POWER((ABS(K978)^2)/('1D'!$I$5*MAX(F978,
                    0.1)^2),
            1/3)))</f>
        <v>2.0411692021517887</v>
      </c>
      <c r="AI978" s="5">
        <f t="shared" ca="1" si="218"/>
        <v>634.12016920215171</v>
      </c>
      <c r="AJ978" s="5">
        <f ca="1">AI978+((ABS(K978)/MAX(((F978)+(G978)*(AH978))*(AH978),
            0.000001))^2)/(2*'1D'!$I$5)</f>
        <v>635.29459253909477</v>
      </c>
      <c r="AM978">
        <v>0</v>
      </c>
      <c r="AN978">
        <v>0</v>
      </c>
      <c r="AO978" s="5">
        <f t="shared" si="219"/>
        <v>0</v>
      </c>
      <c r="AP978" s="5">
        <f t="shared" si="223"/>
        <v>0</v>
      </c>
      <c r="AQ978" s="5">
        <f ca="1">ABS(ABS(K978)/MAX(((F978)+(G978)*(AH978))*(AH978),
        0.000001))/SQRT('1D'!$I$5*MAX((((F978)+(G978)*(AH978))*(AH978))/MAX((F978)+2*(G978)*(AH978),
            0.000001),
        0.000001))</f>
        <v>1.0727235886044055</v>
      </c>
      <c r="AR978" s="5" t="str">
        <f t="shared" ca="1" si="220"/>
        <v>Supercritical</v>
      </c>
      <c r="AS978" s="5">
        <f ca="1">((ABS(K978)*'1D'!$D$6)/(MAX(((F978)+(G978)*(AH978))*(AH978),
            0.000001)*MAX(((((F978)+(G978)*(AH978))*(AH978))/MAX((F978)+2*(AH978)*SQRT(1+(G978)^2),
                    0.000001))^(2/3),
            0.000001)))^2</f>
        <v>4.3358367565141456E-3</v>
      </c>
    </row>
    <row r="979" spans="1:45" x14ac:dyDescent="0.35">
      <c r="A979">
        <v>970</v>
      </c>
      <c r="B979">
        <v>968.99599999999998</v>
      </c>
      <c r="C979">
        <v>616082.603</v>
      </c>
      <c r="D979">
        <v>3097038.0290000001</v>
      </c>
      <c r="E979">
        <v>632.07849999999996</v>
      </c>
      <c r="F979">
        <v>5.2</v>
      </c>
      <c r="G979">
        <v>0</v>
      </c>
      <c r="H979" t="s">
        <v>176</v>
      </c>
      <c r="I979">
        <v>5.7000000000000002E-2</v>
      </c>
      <c r="J979" s="5">
        <f t="shared" si="221"/>
        <v>1</v>
      </c>
      <c r="K979" s="5">
        <f t="shared" ca="1" si="222"/>
        <v>50.95</v>
      </c>
      <c r="L979" s="5">
        <f ca="1">IF($A$2=0,
    IFERROR(L978,
        MAX('1D'!$D$16,
            POWER((ABS(K979)^2)/('1D'!$I$5*MAX(F979,
                        0.1)^2),
                1/3))),
    IF(IFERROR(V978,
            0)=0,
        IFERROR(L978,
            MAX('1D'!$D$16,
                POWER((ABS(K979)^2)/('1D'!$I$5*MAX(F979,
                            0.1)^2),
                    1/3))),
        IF(OR(IFERROR(L979,
                    0)=0,
                IFERROR(S978,
                    0)&lt;1,
                IFERROR(S979,
                    0)&lt;1),
            MAX('1D'!$D$16,
                POWER((ABS(K979)^2)/('1D'!$I$5*MAX(F979,
                            0.1)^2),
                    1/3)),
            IF(IFERROR(U979,
                    0)&gt;0,
                MAX('1D'!$D$16,
                    IFERROR(L979,
                        0)+((IFERROR(U979,
                                0))*'1D'!$D$18*IF((IFERROR(S979,
                                    0))&lt;1,
                            1,
                            -1))),
                IF(IFERROR(U979,
                        0)&lt;0,
                    IF(ABS((MAX('1D'!$D$16,
                                    POWER((ABS(K979)^2)/('1D'!$I$5*MAX(F979,
                                                0.1)^2),
                                        1/3)))-IFERROR(L979,
                                0))&gt;'1D'!$D$19,
                        MAX('1D'!$D$16,
                            IF((MAX('1D'!$D$16,
                                        POWER((ABS(K979)^2)/('1D'!$I$5*MAX(F979,
                                                    0.1)^2),
                                            1/3)))&gt;IFERROR(L979,
                                    0),
                                MIN((MAX('1D'!$D$16,
                                            POWER((ABS(K979)^2)/('1D'!$I$5*MAX(F979,
                                                        0.1)^2),
                                                1/3))),
                                    IFERROR(L979,
                                        0)+(MIN(ABS(IFERROR(U979,
                                                    0))*'1D'!$D$18,
                                            ABS((MAX('1D'!$D$16,
                                                        POWER((ABS(K979)^2)/('1D'!$I$5*MAX(F979,
                                                                    0.1)^2),
                                                            1/3)))-IFERROR(L979,
                                                    0))))),
                                MAX((MAX('1D'!$D$16,
                                            POWER((ABS(K979)^2)/('1D'!$I$5*MAX(F979,
                                                        0.1)^2),
                                                1/3))),
                                    IFERROR(L979,
                                        0)-(MIN(ABS(IFERROR(U979,
                                                    0))*'1D'!$D$18,
                                            ABS((MAX('1D'!$D$16,
                                                        POWER((ABS(K979)^2)/('1D'!$I$5*MAX(F979,
                                                                    0.1)^2),
                                                            1/3)))-IFERROR(L979,
                                                    0))))))),
                        MAX('1D'!$D$16,
                            POWER((ABS(K979)^2)/('1D'!$I$5*MAX(F979,
                                        0.1)^2),
                                1/3))),
                    MAX('1D'!$D$16,
                        IFERROR(L979,
                            0)))))))</f>
        <v>2.0411692021517887</v>
      </c>
      <c r="M979" s="5">
        <f t="shared" ca="1" si="210"/>
        <v>10.614079851189301</v>
      </c>
      <c r="N979" s="5">
        <f t="shared" ca="1" si="211"/>
        <v>1.1434704692804873</v>
      </c>
      <c r="O979" s="5">
        <f t="shared" ca="1" si="212"/>
        <v>4.8002276894771132</v>
      </c>
      <c r="P979" s="5">
        <f t="shared" ca="1" si="213"/>
        <v>634.11966920215173</v>
      </c>
      <c r="Q979" s="5">
        <f ca="1">P979+((ABS(K979)/MAX(((F979)+(G979)*(L979))*(L979),
            0.000001))^2)/(2*'1D'!$I$5)</f>
        <v>635.29409253909478</v>
      </c>
      <c r="R979" s="5">
        <f ca="1">((ABS(K979)*'1D'!$D$6)/(MAX(((F979)+(G979)*(L979))*(L979),
            0.000001)*MAX(((((F979)+(G979)*(L979))*(L979))/MAX((F979)+2*(L979)*SQRT(1+(G979)^2),
                    0.000001))^(2/3),
            0.000001)))^2</f>
        <v>4.3358367565141456E-3</v>
      </c>
      <c r="S979" s="5">
        <f ca="1">ABS(ABS(K979)/MAX(((F979)+(G979)*(L979))*(L979),
        0.000001))/SQRT('1D'!$I$5*MAX((((F979)+(G979)*(L979))*(L979))/MAX((F979)+2*(G979)*(L979),
            0.000001),
        0.000001))</f>
        <v>1.0727235886044055</v>
      </c>
      <c r="T979" s="5">
        <f ca="1">((F979)*(L979)^2)/2+(G979)*(L979)^3/3+(ABS(K979)^2)/('1D'!$I$5*MAX(((F979)+(G979)*(L979))*(L979),
        0.000001))</f>
        <v>35.763412605541333</v>
      </c>
      <c r="U979" s="5">
        <f ca="1">IF($A$2=0,
    0,
    IFERROR(Q978-(((R978+R979)/2)*J979)-(IF(O978&gt;O979,
                '1D'!$D$8*((O978^2-O979^2)/(2*'1D'!$I$5)),
                '1D'!$D$9*((O979^2-O978^2)/(2*'1D'!$I$5)))+('1D'!$D$10*(ABS(I979)/90)*(MAX(O978^2,
                        O979^2)/(2*'1D'!$I$5))))-Q979,
        0))</f>
        <v>-3.9474069734524164E-3</v>
      </c>
      <c r="V979" s="5">
        <f ca="1">IF($A$2=0,
    1,
    IF(IFERROR(V978,
            0)=0,
        0,
        IFERROR(IF(ROUND(S979,
                    3)=1,
                1,
                IF(AND(ABS(U979)&lt;'1D'!$D$19,
                        S979&gt;1),
                    1,
                    0)),
            0)))</f>
        <v>0</v>
      </c>
      <c r="W979" s="5">
        <f ca="1">IF($A$2=0,
    MAX(MAX('1D'!$D$16,
            MAX('1D'!$D$16,
                POWER((ABS(K979)^2)/('1D'!$I$5*MAX(F979,
                            0.1)^2),
                    1/3))),
        IFERROR(W1396,
            MAX(MAX('1D'!$D$16,
                    MAX('1D'!$D$16,
                        POWER((ABS(K979)^2)/('1D'!$I$5*MAX(F979,
                                    0.1)^2),
                            1/3))),
                ($L$2)-E1396))),
    IF(IFERROR(AG980,
            0)=0,
        MAX(MAX('1D'!$D$16,
                MAX('1D'!$D$16,
                    POWER((ABS(K979)^2)/('1D'!$I$5*MAX(F979,
                                0.1)^2),
                        1/3))),
            IFERROR(W1396,
                MAX(MAX('1D'!$D$16,
                        MAX('1D'!$D$16,
                            POWER((ABS(K979)^2)/('1D'!$I$5*MAX(F979,
                                        0.1)^2),
                                1/3))),
                    ($L$2)-E1396))),
        IF(IFERROR(W979,
                0)=0,
            MAX(MAX('1D'!$D$16,
                    MAX('1D'!$D$16,
                        POWER((ABS(K979)^2)/('1D'!$I$5*MAX(F979,
                                    0.1)^2),
                            1/3))),
                IFERROR(W1396,
                    MAX(MAX('1D'!$D$16,
                            MAX('1D'!$D$16,
                                POWER((ABS(K979)^2)/('1D'!$I$5*MAX(F979,
                                            0.1)^2),
                                    1/3))),
                        ($L$2)-E1396))),
            IF(OR(IFERROR(AD979,
                        0)&gt;=1,
                    IFERROR(AD980,
                        0)&gt;=1),
                MAX('1D'!$D$16,
                    MAX('1D'!$D$16,
                        POWER((ABS(K979)^2)/('1D'!$I$5*MAX(F979,
                                    0.1)^2),
                            1/3))),
                IF(ABS(IFERROR(AF979,
                            0))&lt;'1D'!$D$19,
                    MAX(MAX('1D'!$D$16,
                            MAX('1D'!$D$16,
                                POWER((ABS(K979)^2)/('1D'!$I$5*MAX(F979,
                                            0.1)^2),
                                    1/3))),
                        IFERROR(W979,
                            0)),
                    MAX(MAX('1D'!$D$16,
                            MAX('1D'!$D$16,
                                POWER((ABS(K979)^2)/('1D'!$I$5*MAX(F979,
                                            0.1)^2),
                                    1/3))),
                        (IFERROR(W979,
                                0))+((IFERROR(AF979,
                                    0))*'1D'!$D$18)))))))</f>
        <v>2.1389677043987478</v>
      </c>
      <c r="X979" s="5">
        <f t="shared" ca="1" si="214"/>
        <v>11.122632062873489</v>
      </c>
      <c r="Y979" s="5">
        <f t="shared" ca="1" si="215"/>
        <v>1.1735290000551568</v>
      </c>
      <c r="Z979" s="5">
        <f t="shared" ca="1" si="216"/>
        <v>4.5807502857230418</v>
      </c>
      <c r="AA979" s="5">
        <f t="shared" ca="1" si="217"/>
        <v>634.2174677043987</v>
      </c>
      <c r="AB979" s="5">
        <f ca="1">AA979+((ABS(K979)/MAX(((F979)+(G979)*(W979))*(W979),
            0.000001))^2)/(2*'1D'!$I$5)</f>
        <v>635.28695155659807</v>
      </c>
      <c r="AC979" s="5">
        <f ca="1">((ABS(K979)*'1D'!$D$6)/(MAX(((F979)+(G979)*(W979))*(W979),
            0.000001)*MAX(((((F979)+(G979)*(W979))*(W979))/MAX((F979)+2*(W979)*SQRT(1+(G979)^2),
                    0.000001))^(2/3),
            0.000001)))^2</f>
        <v>3.8141460404132466E-3</v>
      </c>
      <c r="AD979" s="5">
        <f ca="1">ABS(ABS(K979)/MAX(((F979)+(G979)*(W979))*(W979),
        0.000001))/SQRT('1D'!$I$5*MAX((((F979)+(G979)*(W979))*(W979))/MAX((F979)+2*(G979)*(W979),
            0.000001),
        0.000001))</f>
        <v>1.0000000000000004</v>
      </c>
      <c r="AE979" s="5">
        <f ca="1">((F979)*(W979)^2)/2+(G979)*(W979)^3/3+(ABS(K979)^2)/('1D'!$I$5*MAX(((F979)+(G979)*(W979))*(W979),
        0.000001))</f>
        <v>35.686426155594638</v>
      </c>
      <c r="AF979" s="5">
        <f ca="1">IF($A$2=0,
    0,
    IFERROR(AB980+(((AC979+AC980)/2)*J980)+(IF(Z979&gt;Z980,
                '1D'!$D$8*((Z979^2-Z980^2)/(2*'1D'!$I$5)),
                '1D'!$D$9*((Z980^2-Z979^2)/(2*'1D'!$I$5)))+('1D'!$D$10*(ABS(I980)/90)*(MAX(Z979^2,
                        Z980^2)/(2*'1D'!$I$5))))-AB979,
        0))</f>
        <v>3.3141460404522149E-3</v>
      </c>
      <c r="AG979" s="5">
        <f ca="1">IF($A$2=0,
    1,
    IF(IFERROR(AG980,
            0)=0,
        0,
        IFERROR(IF(OR(ROUND(AD979,
                        3)&gt;=1,
                    AND(ABS(AF979)&lt;'1D'!$D$19,
                        AD979&lt;1)),
                1,
                0),
            0)))</f>
        <v>1</v>
      </c>
      <c r="AH979" s="5">
        <f ca="1">IFERROR(IF('1D'!V32="Supercritical",
        MAX('1D'!$D$16,
            IFERROR(L979,
                MAX('1D'!$D$16,
                    POWER((ABS(K979)^2)/('1D'!$I$5*MAX(F979,
                                0.1)^2),
                        1/3)))),
        IF('1D'!V32="Subcritical",
            MAX('1D'!$D$16,
                IFERROR(W979,
                    MAX('1D'!$D$16,
                        POWER((ABS(K979)^2)/('1D'!$I$5*MAX(F979,
                                    0.1)^2),
                            1/3)))),
            IF(IFERROR(T979,
                    -1E+99)&gt;=IFERROR(AE979,
                    -1E+99),
                MAX('1D'!$D$16,
                    IFERROR(L979,
                        MAX('1D'!$D$16,
                            POWER((ABS(K979)^2)/('1D'!$I$5*MAX(F979,
                                        0.1)^2),
                                1/3)))),
                MAX('1D'!$D$16,
                    IFERROR(W979,
                        MAX('1D'!$D$16,
                            POWER((ABS(K979)^2)/('1D'!$I$5*MAX(F979,
                                        0.1)^2),
                                1/3))))))),
    MAX('1D'!$D$16,
        POWER((ABS(K979)^2)/('1D'!$I$5*MAX(F979,
                    0.1)^2),
            1/3)))</f>
        <v>2.0411692021517887</v>
      </c>
      <c r="AI979" s="5">
        <f t="shared" ca="1" si="218"/>
        <v>634.11966920215173</v>
      </c>
      <c r="AJ979" s="5">
        <f ca="1">AI979+((ABS(K979)/MAX(((F979)+(G979)*(AH979))*(AH979),
            0.000001))^2)/(2*'1D'!$I$5)</f>
        <v>635.29409253909478</v>
      </c>
      <c r="AM979">
        <v>0</v>
      </c>
      <c r="AN979">
        <v>0</v>
      </c>
      <c r="AO979" s="5">
        <f t="shared" si="219"/>
        <v>0</v>
      </c>
      <c r="AP979" s="5">
        <f t="shared" si="223"/>
        <v>0</v>
      </c>
      <c r="AQ979" s="5">
        <f ca="1">ABS(ABS(K979)/MAX(((F979)+(G979)*(AH979))*(AH979),
        0.000001))/SQRT('1D'!$I$5*MAX((((F979)+(G979)*(AH979))*(AH979))/MAX((F979)+2*(G979)*(AH979),
            0.000001),
        0.000001))</f>
        <v>1.0727235886044055</v>
      </c>
      <c r="AR979" s="5" t="str">
        <f t="shared" ca="1" si="220"/>
        <v>Supercritical</v>
      </c>
      <c r="AS979" s="5">
        <f ca="1">((ABS(K979)*'1D'!$D$6)/(MAX(((F979)+(G979)*(AH979))*(AH979),
            0.000001)*MAX(((((F979)+(G979)*(AH979))*(AH979))/MAX((F979)+2*(AH979)*SQRT(1+(G979)^2),
                    0.000001))^(2/3),
            0.000001)))^2</f>
        <v>4.3358367565141456E-3</v>
      </c>
    </row>
    <row r="980" spans="1:45" x14ac:dyDescent="0.35">
      <c r="A980">
        <v>971</v>
      </c>
      <c r="B980">
        <v>969.99599999999998</v>
      </c>
      <c r="C980">
        <v>616082.56099999999</v>
      </c>
      <c r="D980">
        <v>3097037.03</v>
      </c>
      <c r="E980">
        <v>632.07799999999997</v>
      </c>
      <c r="F980">
        <v>5.2</v>
      </c>
      <c r="G980">
        <v>0</v>
      </c>
      <c r="H980" t="s">
        <v>176</v>
      </c>
      <c r="I980">
        <v>0</v>
      </c>
      <c r="J980" s="5">
        <f t="shared" si="221"/>
        <v>1</v>
      </c>
      <c r="K980" s="5">
        <f t="shared" ca="1" si="222"/>
        <v>50.95</v>
      </c>
      <c r="L980" s="5">
        <f ca="1">IF($A$2=0,
    IFERROR(L979,
        MAX('1D'!$D$16,
            POWER((ABS(K980)^2)/('1D'!$I$5*MAX(F980,
                        0.1)^2),
                1/3))),
    IF(IFERROR(V979,
            0)=0,
        IFERROR(L979,
            MAX('1D'!$D$16,
                POWER((ABS(K980)^2)/('1D'!$I$5*MAX(F980,
                            0.1)^2),
                    1/3))),
        IF(OR(IFERROR(L980,
                    0)=0,
                IFERROR(S979,
                    0)&lt;1,
                IFERROR(S980,
                    0)&lt;1),
            MAX('1D'!$D$16,
                POWER((ABS(K980)^2)/('1D'!$I$5*MAX(F980,
                            0.1)^2),
                    1/3)),
            IF(IFERROR(U980,
                    0)&gt;0,
                MAX('1D'!$D$16,
                    IFERROR(L980,
                        0)+((IFERROR(U980,
                                0))*'1D'!$D$18*IF((IFERROR(S980,
                                    0))&lt;1,
                            1,
                            -1))),
                IF(IFERROR(U980,
                        0)&lt;0,
                    IF(ABS((MAX('1D'!$D$16,
                                    POWER((ABS(K980)^2)/('1D'!$I$5*MAX(F980,
                                                0.1)^2),
                                        1/3)))-IFERROR(L980,
                                0))&gt;'1D'!$D$19,
                        MAX('1D'!$D$16,
                            IF((MAX('1D'!$D$16,
                                        POWER((ABS(K980)^2)/('1D'!$I$5*MAX(F980,
                                                    0.1)^2),
                                            1/3)))&gt;IFERROR(L980,
                                    0),
                                MIN((MAX('1D'!$D$16,
                                            POWER((ABS(K980)^2)/('1D'!$I$5*MAX(F980,
                                                        0.1)^2),
                                                1/3))),
                                    IFERROR(L980,
                                        0)+(MIN(ABS(IFERROR(U980,
                                                    0))*'1D'!$D$18,
                                            ABS((MAX('1D'!$D$16,
                                                        POWER((ABS(K980)^2)/('1D'!$I$5*MAX(F980,
                                                                    0.1)^2),
                                                            1/3)))-IFERROR(L980,
                                                    0))))),
                                MAX((MAX('1D'!$D$16,
                                            POWER((ABS(K980)^2)/('1D'!$I$5*MAX(F980,
                                                        0.1)^2),
                                                1/3))),
                                    IFERROR(L980,
                                        0)-(MIN(ABS(IFERROR(U980,
                                                    0))*'1D'!$D$18,
                                            ABS((MAX('1D'!$D$16,
                                                        POWER((ABS(K980)^2)/('1D'!$I$5*MAX(F980,
                                                                    0.1)^2),
                                                            1/3)))-IFERROR(L980,
                                                    0))))))),
                        MAX('1D'!$D$16,
                            POWER((ABS(K980)^2)/('1D'!$I$5*MAX(F980,
                                        0.1)^2),
                                1/3))),
                    MAX('1D'!$D$16,
                        IFERROR(L980,
                            0)))))))</f>
        <v>2.0411692021517887</v>
      </c>
      <c r="M980" s="5">
        <f t="shared" ca="1" si="210"/>
        <v>10.614079851189301</v>
      </c>
      <c r="N980" s="5">
        <f t="shared" ca="1" si="211"/>
        <v>1.1434704692804873</v>
      </c>
      <c r="O980" s="5">
        <f t="shared" ca="1" si="212"/>
        <v>4.8002276894771132</v>
      </c>
      <c r="P980" s="5">
        <f t="shared" ca="1" si="213"/>
        <v>634.11916920215174</v>
      </c>
      <c r="Q980" s="5">
        <f ca="1">P980+((ABS(K980)/MAX(((F980)+(G980)*(L980))*(L980),
            0.000001))^2)/(2*'1D'!$I$5)</f>
        <v>635.29359253909479</v>
      </c>
      <c r="R980" s="5">
        <f ca="1">((ABS(K980)*'1D'!$D$6)/(MAX(((F980)+(G980)*(L980))*(L980),
            0.000001)*MAX(((((F980)+(G980)*(L980))*(L980))/MAX((F980)+2*(L980)*SQRT(1+(G980)^2),
                    0.000001))^(2/3),
            0.000001)))^2</f>
        <v>4.3358367565141456E-3</v>
      </c>
      <c r="S980" s="5">
        <f ca="1">ABS(ABS(K980)/MAX(((F980)+(G980)*(L980))*(L980),
        0.000001))/SQRT('1D'!$I$5*MAX((((F980)+(G980)*(L980))*(L980))/MAX((F980)+2*(G980)*(L980),
            0.000001),
        0.000001))</f>
        <v>1.0727235886044055</v>
      </c>
      <c r="T980" s="5">
        <f ca="1">((F980)*(L980)^2)/2+(G980)*(L980)^3/3+(ABS(K980)^2)/('1D'!$I$5*MAX(((F980)+(G980)*(L980))*(L980),
        0.000001))</f>
        <v>35.763412605541333</v>
      </c>
      <c r="U980" s="5">
        <f ca="1">IF($A$2=0,
    0,
    IFERROR(Q979-(((R979+R980)/2)*J980)-(IF(O979&gt;O980,
                '1D'!$D$8*((O979^2-O980^2)/(2*'1D'!$I$5)),
                '1D'!$D$9*((O980^2-O979^2)/(2*'1D'!$I$5)))+('1D'!$D$10*(ABS(I980)/90)*(MAX(O979^2,
                        O980^2)/(2*'1D'!$I$5))))-Q980,
        0))</f>
        <v>-3.8358367564796936E-3</v>
      </c>
      <c r="V980" s="5">
        <f ca="1">IF($A$2=0,
    1,
    IF(IFERROR(V979,
            0)=0,
        0,
        IFERROR(IF(ROUND(S980,
                    3)=1,
                1,
                IF(AND(ABS(U980)&lt;'1D'!$D$19,
                        S980&gt;1),
                    1,
                    0)),
            0)))</f>
        <v>0</v>
      </c>
      <c r="W980" s="5">
        <f ca="1">IF($A$2=0,
    MAX(MAX('1D'!$D$16,
            MAX('1D'!$D$16,
                POWER((ABS(K980)^2)/('1D'!$I$5*MAX(F980,
                            0.1)^2),
                    1/3))),
        IFERROR(W1396,
            MAX(MAX('1D'!$D$16,
                    MAX('1D'!$D$16,
                        POWER((ABS(K980)^2)/('1D'!$I$5*MAX(F980,
                                    0.1)^2),
                            1/3))),
                ($L$2)-E1396))),
    IF(IFERROR(AG981,
            0)=0,
        MAX(MAX('1D'!$D$16,
                MAX('1D'!$D$16,
                    POWER((ABS(K980)^2)/('1D'!$I$5*MAX(F980,
                                0.1)^2),
                        1/3))),
            IFERROR(W1396,
                MAX(MAX('1D'!$D$16,
                        MAX('1D'!$D$16,
                            POWER((ABS(K980)^2)/('1D'!$I$5*MAX(F980,
                                        0.1)^2),
                                1/3))),
                    ($L$2)-E1396))),
        IF(IFERROR(W980,
                0)=0,
            MAX(MAX('1D'!$D$16,
                    MAX('1D'!$D$16,
                        POWER((ABS(K980)^2)/('1D'!$I$5*MAX(F980,
                                    0.1)^2),
                            1/3))),
                IFERROR(W1396,
                    MAX(MAX('1D'!$D$16,
                            MAX('1D'!$D$16,
                                POWER((ABS(K980)^2)/('1D'!$I$5*MAX(F980,
                                            0.1)^2),
                                    1/3))),
                        ($L$2)-E1396))),
            IF(OR(IFERROR(AD980,
                        0)&gt;=1,
                    IFERROR(AD981,
                        0)&gt;=1),
                MAX('1D'!$D$16,
                    MAX('1D'!$D$16,
                        POWER((ABS(K980)^2)/('1D'!$I$5*MAX(F980,
                                    0.1)^2),
                            1/3))),
                IF(ABS(IFERROR(AF980,
                            0))&lt;'1D'!$D$19,
                    MAX(MAX('1D'!$D$16,
                            MAX('1D'!$D$16,
                                POWER((ABS(K980)^2)/('1D'!$I$5*MAX(F980,
                                            0.1)^2),
                                    1/3))),
                        IFERROR(W980,
                            0)),
                    MAX(MAX('1D'!$D$16,
                            MAX('1D'!$D$16,
                                POWER((ABS(K980)^2)/('1D'!$I$5*MAX(F980,
                                            0.1)^2),
                                    1/3))),
                        (IFERROR(W980,
                                0))+((IFERROR(AF980,
                                    0))*'1D'!$D$18)))))))</f>
        <v>2.1389677043987478</v>
      </c>
      <c r="X980" s="5">
        <f t="shared" ca="1" si="214"/>
        <v>11.122632062873489</v>
      </c>
      <c r="Y980" s="5">
        <f t="shared" ca="1" si="215"/>
        <v>1.1735290000551568</v>
      </c>
      <c r="Z980" s="5">
        <f t="shared" ca="1" si="216"/>
        <v>4.5807502857230418</v>
      </c>
      <c r="AA980" s="5">
        <f t="shared" ca="1" si="217"/>
        <v>634.21696770439871</v>
      </c>
      <c r="AB980" s="5">
        <f ca="1">AA980+((ABS(K980)/MAX(((F980)+(G980)*(W980))*(W980),
            0.000001))^2)/(2*'1D'!$I$5)</f>
        <v>635.28645155659808</v>
      </c>
      <c r="AC980" s="5">
        <f ca="1">((ABS(K980)*'1D'!$D$6)/(MAX(((F980)+(G980)*(W980))*(W980),
            0.000001)*MAX(((((F980)+(G980)*(W980))*(W980))/MAX((F980)+2*(W980)*SQRT(1+(G980)^2),
                    0.000001))^(2/3),
            0.000001)))^2</f>
        <v>3.8141460404132466E-3</v>
      </c>
      <c r="AD980" s="5">
        <f ca="1">ABS(ABS(K980)/MAX(((F980)+(G980)*(W980))*(W980),
        0.000001))/SQRT('1D'!$I$5*MAX((((F980)+(G980)*(W980))*(W980))/MAX((F980)+2*(G980)*(W980),
            0.000001),
        0.000001))</f>
        <v>1.0000000000000004</v>
      </c>
      <c r="AE980" s="5">
        <f ca="1">((F980)*(W980)^2)/2+(G980)*(W980)^3/3+(ABS(K980)^2)/('1D'!$I$5*MAX(((F980)+(G980)*(W980))*(W980),
        0.000001))</f>
        <v>35.686426155594638</v>
      </c>
      <c r="AF980" s="5">
        <f ca="1">IF($A$2=0,
    0,
    IFERROR(AB981+(((AC980+AC981)/2)*J981)+(IF(Z980&gt;Z981,
                '1D'!$D$8*((Z980^2-Z981^2)/(2*'1D'!$I$5)),
                '1D'!$D$9*((Z981^2-Z980^2)/(2*'1D'!$I$5)))+('1D'!$D$10*(ABS(I981)/90)*(MAX(Z980^2,
                        Z981^2)/(2*'1D'!$I$5))))-AB980,
        0))</f>
        <v>3.411932860331035E-3</v>
      </c>
      <c r="AG980" s="5">
        <f ca="1">IF($A$2=0,
    1,
    IF(IFERROR(AG981,
            0)=0,
        0,
        IFERROR(IF(OR(ROUND(AD980,
                        3)&gt;=1,
                    AND(ABS(AF980)&lt;'1D'!$D$19,
                        AD980&lt;1)),
                1,
                0),
            0)))</f>
        <v>1</v>
      </c>
      <c r="AH980" s="5">
        <f ca="1">IFERROR(IF('1D'!V32="Supercritical",
        MAX('1D'!$D$16,
            IFERROR(L980,
                MAX('1D'!$D$16,
                    POWER((ABS(K980)^2)/('1D'!$I$5*MAX(F980,
                                0.1)^2),
                        1/3)))),
        IF('1D'!V32="Subcritical",
            MAX('1D'!$D$16,
                IFERROR(W980,
                    MAX('1D'!$D$16,
                        POWER((ABS(K980)^2)/('1D'!$I$5*MAX(F980,
                                    0.1)^2),
                            1/3)))),
            IF(IFERROR(T980,
                    -1E+99)&gt;=IFERROR(AE980,
                    -1E+99),
                MAX('1D'!$D$16,
                    IFERROR(L980,
                        MAX('1D'!$D$16,
                            POWER((ABS(K980)^2)/('1D'!$I$5*MAX(F980,
                                        0.1)^2),
                                1/3)))),
                MAX('1D'!$D$16,
                    IFERROR(W980,
                        MAX('1D'!$D$16,
                            POWER((ABS(K980)^2)/('1D'!$I$5*MAX(F980,
                                        0.1)^2),
                                1/3))))))),
    MAX('1D'!$D$16,
        POWER((ABS(K980)^2)/('1D'!$I$5*MAX(F980,
                    0.1)^2),
            1/3)))</f>
        <v>2.0411692021517887</v>
      </c>
      <c r="AI980" s="5">
        <f t="shared" ca="1" si="218"/>
        <v>634.11916920215174</v>
      </c>
      <c r="AJ980" s="5">
        <f ca="1">AI980+((ABS(K980)/MAX(((F980)+(G980)*(AH980))*(AH980),
            0.000001))^2)/(2*'1D'!$I$5)</f>
        <v>635.29359253909479</v>
      </c>
      <c r="AM980">
        <v>0</v>
      </c>
      <c r="AN980">
        <v>0</v>
      </c>
      <c r="AO980" s="5">
        <f t="shared" si="219"/>
        <v>0</v>
      </c>
      <c r="AP980" s="5">
        <f t="shared" si="223"/>
        <v>0</v>
      </c>
      <c r="AQ980" s="5">
        <f ca="1">ABS(ABS(K980)/MAX(((F980)+(G980)*(AH980))*(AH980),
        0.000001))/SQRT('1D'!$I$5*MAX((((F980)+(G980)*(AH980))*(AH980))/MAX((F980)+2*(G980)*(AH980),
            0.000001),
        0.000001))</f>
        <v>1.0727235886044055</v>
      </c>
      <c r="AR980" s="5" t="str">
        <f t="shared" ca="1" si="220"/>
        <v>Supercritical</v>
      </c>
      <c r="AS980" s="5">
        <f ca="1">((ABS(K980)*'1D'!$D$6)/(MAX(((F980)+(G980)*(AH980))*(AH980),
            0.000001)*MAX(((((F980)+(G980)*(AH980))*(AH980))/MAX((F980)+2*(AH980)*SQRT(1+(G980)^2),
                    0.000001))^(2/3),
            0.000001)))^2</f>
        <v>4.3358367565141456E-3</v>
      </c>
    </row>
    <row r="981" spans="1:45" x14ac:dyDescent="0.35">
      <c r="A981">
        <v>972</v>
      </c>
      <c r="B981">
        <v>970.995</v>
      </c>
      <c r="C981">
        <v>616082.51899999997</v>
      </c>
      <c r="D981">
        <v>3097036.031</v>
      </c>
      <c r="E981">
        <v>632.07749999999999</v>
      </c>
      <c r="F981">
        <v>5.2</v>
      </c>
      <c r="G981">
        <v>0</v>
      </c>
      <c r="H981" t="s">
        <v>176</v>
      </c>
      <c r="I981">
        <v>5.7000000000000002E-2</v>
      </c>
      <c r="J981" s="5">
        <f t="shared" si="221"/>
        <v>0.99900000000002365</v>
      </c>
      <c r="K981" s="5">
        <f t="shared" ca="1" si="222"/>
        <v>50.95</v>
      </c>
      <c r="L981" s="5">
        <f ca="1">IF($A$2=0,
    IFERROR(L980,
        MAX('1D'!$D$16,
            POWER((ABS(K981)^2)/('1D'!$I$5*MAX(F981,
                        0.1)^2),
                1/3))),
    IF(IFERROR(V980,
            0)=0,
        IFERROR(L980,
            MAX('1D'!$D$16,
                POWER((ABS(K981)^2)/('1D'!$I$5*MAX(F981,
                            0.1)^2),
                    1/3))),
        IF(OR(IFERROR(L981,
                    0)=0,
                IFERROR(S980,
                    0)&lt;1,
                IFERROR(S981,
                    0)&lt;1),
            MAX('1D'!$D$16,
                POWER((ABS(K981)^2)/('1D'!$I$5*MAX(F981,
                            0.1)^2),
                    1/3)),
            IF(IFERROR(U981,
                    0)&gt;0,
                MAX('1D'!$D$16,
                    IFERROR(L981,
                        0)+((IFERROR(U981,
                                0))*'1D'!$D$18*IF((IFERROR(S981,
                                    0))&lt;1,
                            1,
                            -1))),
                IF(IFERROR(U981,
                        0)&lt;0,
                    IF(ABS((MAX('1D'!$D$16,
                                    POWER((ABS(K981)^2)/('1D'!$I$5*MAX(F981,
                                                0.1)^2),
                                        1/3)))-IFERROR(L981,
                                0))&gt;'1D'!$D$19,
                        MAX('1D'!$D$16,
                            IF((MAX('1D'!$D$16,
                                        POWER((ABS(K981)^2)/('1D'!$I$5*MAX(F981,
                                                    0.1)^2),
                                            1/3)))&gt;IFERROR(L981,
                                    0),
                                MIN((MAX('1D'!$D$16,
                                            POWER((ABS(K981)^2)/('1D'!$I$5*MAX(F981,
                                                        0.1)^2),
                                                1/3))),
                                    IFERROR(L981,
                                        0)+(MIN(ABS(IFERROR(U981,
                                                    0))*'1D'!$D$18,
                                            ABS((MAX('1D'!$D$16,
                                                        POWER((ABS(K981)^2)/('1D'!$I$5*MAX(F981,
                                                                    0.1)^2),
                                                            1/3)))-IFERROR(L981,
                                                    0))))),
                                MAX((MAX('1D'!$D$16,
                                            POWER((ABS(K981)^2)/('1D'!$I$5*MAX(F981,
                                                        0.1)^2),
                                                1/3))),
                                    IFERROR(L981,
                                        0)-(MIN(ABS(IFERROR(U981,
                                                    0))*'1D'!$D$18,
                                            ABS((MAX('1D'!$D$16,
                                                        POWER((ABS(K981)^2)/('1D'!$I$5*MAX(F981,
                                                                    0.1)^2),
                                                            1/3)))-IFERROR(L981,
                                                    0))))))),
                        MAX('1D'!$D$16,
                            POWER((ABS(K981)^2)/('1D'!$I$5*MAX(F981,
                                        0.1)^2),
                                1/3))),
                    MAX('1D'!$D$16,
                        IFERROR(L981,
                            0)))))))</f>
        <v>2.0411692021517887</v>
      </c>
      <c r="M981" s="5">
        <f t="shared" ca="1" si="210"/>
        <v>10.614079851189301</v>
      </c>
      <c r="N981" s="5">
        <f t="shared" ca="1" si="211"/>
        <v>1.1434704692804873</v>
      </c>
      <c r="O981" s="5">
        <f t="shared" ca="1" si="212"/>
        <v>4.8002276894771132</v>
      </c>
      <c r="P981" s="5">
        <f t="shared" ca="1" si="213"/>
        <v>634.11866920215175</v>
      </c>
      <c r="Q981" s="5">
        <f ca="1">P981+((ABS(K981)/MAX(((F981)+(G981)*(L981))*(L981),
            0.000001))^2)/(2*'1D'!$I$5)</f>
        <v>635.2930925390948</v>
      </c>
      <c r="R981" s="5">
        <f ca="1">((ABS(K981)*'1D'!$D$6)/(MAX(((F981)+(G981)*(L981))*(L981),
            0.000001)*MAX(((((F981)+(G981)*(L981))*(L981))/MAX((F981)+2*(L981)*SQRT(1+(G981)^2),
                    0.000001))^(2/3),
            0.000001)))^2</f>
        <v>4.3358367565141456E-3</v>
      </c>
      <c r="S981" s="5">
        <f ca="1">ABS(ABS(K981)/MAX(((F981)+(G981)*(L981))*(L981),
        0.000001))/SQRT('1D'!$I$5*MAX((((F981)+(G981)*(L981))*(L981))/MAX((F981)+2*(G981)*(L981),
            0.000001),
        0.000001))</f>
        <v>1.0727235886044055</v>
      </c>
      <c r="T981" s="5">
        <f ca="1">((F981)*(L981)^2)/2+(G981)*(L981)^3/3+(ABS(K981)^2)/('1D'!$I$5*MAX(((F981)+(G981)*(L981))*(L981),
        0.000001))</f>
        <v>35.763412605541333</v>
      </c>
      <c r="U981" s="5">
        <f ca="1">IF($A$2=0,
    0,
    IFERROR(Q980-(((R980+R981)/2)*J981)-(IF(O980&gt;O981,
                '1D'!$D$8*((O980^2-O981^2)/(2*'1D'!$I$5)),
                '1D'!$D$9*((O981^2-O980^2)/(2*'1D'!$I$5)))+('1D'!$D$10*(ABS(I981)/90)*(MAX(O980^2,
                        O981^2)/(2*'1D'!$I$5))))-Q981,
        0))</f>
        <v>-3.9430711367458571E-3</v>
      </c>
      <c r="V981" s="5">
        <f ca="1">IF($A$2=0,
    1,
    IF(IFERROR(V980,
            0)=0,
        0,
        IFERROR(IF(ROUND(S981,
                    3)=1,
                1,
                IF(AND(ABS(U981)&lt;'1D'!$D$19,
                        S981&gt;1),
                    1,
                    0)),
            0)))</f>
        <v>0</v>
      </c>
      <c r="W981" s="5">
        <f ca="1">IF($A$2=0,
    MAX(MAX('1D'!$D$16,
            MAX('1D'!$D$16,
                POWER((ABS(K981)^2)/('1D'!$I$5*MAX(F981,
                            0.1)^2),
                    1/3))),
        IFERROR(W1396,
            MAX(MAX('1D'!$D$16,
                    MAX('1D'!$D$16,
                        POWER((ABS(K981)^2)/('1D'!$I$5*MAX(F981,
                                    0.1)^2),
                            1/3))),
                ($L$2)-E1396))),
    IF(IFERROR(AG982,
            0)=0,
        MAX(MAX('1D'!$D$16,
                MAX('1D'!$D$16,
                    POWER((ABS(K981)^2)/('1D'!$I$5*MAX(F981,
                                0.1)^2),
                        1/3))),
            IFERROR(W1396,
                MAX(MAX('1D'!$D$16,
                        MAX('1D'!$D$16,
                            POWER((ABS(K981)^2)/('1D'!$I$5*MAX(F981,
                                        0.1)^2),
                                1/3))),
                    ($L$2)-E1396))),
        IF(IFERROR(W981,
                0)=0,
            MAX(MAX('1D'!$D$16,
                    MAX('1D'!$D$16,
                        POWER((ABS(K981)^2)/('1D'!$I$5*MAX(F981,
                                    0.1)^2),
                            1/3))),
                IFERROR(W1396,
                    MAX(MAX('1D'!$D$16,
                            MAX('1D'!$D$16,
                                POWER((ABS(K981)^2)/('1D'!$I$5*MAX(F981,
                                            0.1)^2),
                                    1/3))),
                        ($L$2)-E1396))),
            IF(OR(IFERROR(AD981,
                        0)&gt;=1,
                    IFERROR(AD982,
                        0)&gt;=1),
                MAX('1D'!$D$16,
                    MAX('1D'!$D$16,
                        POWER((ABS(K981)^2)/('1D'!$I$5*MAX(F981,
                                    0.1)^2),
                            1/3))),
                IF(ABS(IFERROR(AF981,
                            0))&lt;'1D'!$D$19,
                    MAX(MAX('1D'!$D$16,
                            MAX('1D'!$D$16,
                                POWER((ABS(K981)^2)/('1D'!$I$5*MAX(F981,
                                            0.1)^2),
                                    1/3))),
                        IFERROR(W981,
                            0)),
                    MAX(MAX('1D'!$D$16,
                            MAX('1D'!$D$16,
                                POWER((ABS(K981)^2)/('1D'!$I$5*MAX(F981,
                                            0.1)^2),
                                    1/3))),
                        (IFERROR(W981,
                                0))+((IFERROR(AF981,
                                    0))*'1D'!$D$18)))))))</f>
        <v>2.1389677043987478</v>
      </c>
      <c r="X981" s="5">
        <f t="shared" ca="1" si="214"/>
        <v>11.122632062873489</v>
      </c>
      <c r="Y981" s="5">
        <f t="shared" ca="1" si="215"/>
        <v>1.1735290000551568</v>
      </c>
      <c r="Z981" s="5">
        <f t="shared" ca="1" si="216"/>
        <v>4.5807502857230418</v>
      </c>
      <c r="AA981" s="5">
        <f t="shared" ca="1" si="217"/>
        <v>634.21646770439872</v>
      </c>
      <c r="AB981" s="5">
        <f ca="1">AA981+((ABS(K981)/MAX(((F981)+(G981)*(W981))*(W981),
            0.000001))^2)/(2*'1D'!$I$5)</f>
        <v>635.28595155659809</v>
      </c>
      <c r="AC981" s="5">
        <f ca="1">((ABS(K981)*'1D'!$D$6)/(MAX(((F981)+(G981)*(W981))*(W981),
            0.000001)*MAX(((((F981)+(G981)*(W981))*(W981))/MAX((F981)+2*(W981)*SQRT(1+(G981)^2),
                    0.000001))^(2/3),
            0.000001)))^2</f>
        <v>3.8141460404132466E-3</v>
      </c>
      <c r="AD981" s="5">
        <f ca="1">ABS(ABS(K981)/MAX(((F981)+(G981)*(W981))*(W981),
        0.000001))/SQRT('1D'!$I$5*MAX((((F981)+(G981)*(W981))*(W981))/MAX((F981)+2*(G981)*(W981),
            0.000001),
        0.000001))</f>
        <v>1.0000000000000004</v>
      </c>
      <c r="AE981" s="5">
        <f ca="1">((F981)*(W981)^2)/2+(G981)*(W981)^3/3+(ABS(K981)^2)/('1D'!$I$5*MAX(((F981)+(G981)*(W981))*(W981),
        0.000001))</f>
        <v>35.686426155594638</v>
      </c>
      <c r="AF981" s="5">
        <f ca="1">IF($A$2=0,
    0,
    IFERROR(AB982+(((AC981+AC982)/2)*J982)+(IF(Z981&gt;Z982,
                '1D'!$D$8*((Z981^2-Z982^2)/(2*'1D'!$I$5)),
                '1D'!$D$9*((Z982^2-Z981^2)/(2*'1D'!$I$5)))+('1D'!$D$10*(ABS(I982)/90)*(MAX(Z981^2,
                        Z982^2)/(2*'1D'!$I$5))))-AB981,
        0))</f>
        <v>3.4157470064428708E-3</v>
      </c>
      <c r="AG981" s="5">
        <f ca="1">IF($A$2=0,
    1,
    IF(IFERROR(AG982,
            0)=0,
        0,
        IFERROR(IF(OR(ROUND(AD981,
                        3)&gt;=1,
                    AND(ABS(AF981)&lt;'1D'!$D$19,
                        AD981&lt;1)),
                1,
                0),
            0)))</f>
        <v>1</v>
      </c>
      <c r="AH981" s="5">
        <f ca="1">IFERROR(IF('1D'!V32="Supercritical",
        MAX('1D'!$D$16,
            IFERROR(L981,
                MAX('1D'!$D$16,
                    POWER((ABS(K981)^2)/('1D'!$I$5*MAX(F981,
                                0.1)^2),
                        1/3)))),
        IF('1D'!V32="Subcritical",
            MAX('1D'!$D$16,
                IFERROR(W981,
                    MAX('1D'!$D$16,
                        POWER((ABS(K981)^2)/('1D'!$I$5*MAX(F981,
                                    0.1)^2),
                            1/3)))),
            IF(IFERROR(T981,
                    -1E+99)&gt;=IFERROR(AE981,
                    -1E+99),
                MAX('1D'!$D$16,
                    IFERROR(L981,
                        MAX('1D'!$D$16,
                            POWER((ABS(K981)^2)/('1D'!$I$5*MAX(F981,
                                        0.1)^2),
                                1/3)))),
                MAX('1D'!$D$16,
                    IFERROR(W981,
                        MAX('1D'!$D$16,
                            POWER((ABS(K981)^2)/('1D'!$I$5*MAX(F981,
                                        0.1)^2),
                                1/3))))))),
    MAX('1D'!$D$16,
        POWER((ABS(K981)^2)/('1D'!$I$5*MAX(F981,
                    0.1)^2),
            1/3)))</f>
        <v>2.0411692021517887</v>
      </c>
      <c r="AI981" s="5">
        <f t="shared" ca="1" si="218"/>
        <v>634.11866920215175</v>
      </c>
      <c r="AJ981" s="5">
        <f ca="1">AI981+((ABS(K981)/MAX(((F981)+(G981)*(AH981))*(AH981),
            0.000001))^2)/(2*'1D'!$I$5)</f>
        <v>635.2930925390948</v>
      </c>
      <c r="AM981">
        <v>0</v>
      </c>
      <c r="AN981">
        <v>0</v>
      </c>
      <c r="AO981" s="5">
        <f t="shared" si="219"/>
        <v>0</v>
      </c>
      <c r="AP981" s="5">
        <f t="shared" si="223"/>
        <v>0</v>
      </c>
      <c r="AQ981" s="5">
        <f ca="1">ABS(ABS(K981)/MAX(((F981)+(G981)*(AH981))*(AH981),
        0.000001))/SQRT('1D'!$I$5*MAX((((F981)+(G981)*(AH981))*(AH981))/MAX((F981)+2*(G981)*(AH981),
            0.000001),
        0.000001))</f>
        <v>1.0727235886044055</v>
      </c>
      <c r="AR981" s="5" t="str">
        <f t="shared" ca="1" si="220"/>
        <v>Supercritical</v>
      </c>
      <c r="AS981" s="5">
        <f ca="1">((ABS(K981)*'1D'!$D$6)/(MAX(((F981)+(G981)*(AH981))*(AH981),
            0.000001)*MAX(((((F981)+(G981)*(AH981))*(AH981))/MAX((F981)+2*(AH981)*SQRT(1+(G981)^2),
                    0.000001))^(2/3),
            0.000001)))^2</f>
        <v>4.3358367565141456E-3</v>
      </c>
    </row>
    <row r="982" spans="1:45" x14ac:dyDescent="0.35">
      <c r="A982">
        <v>973</v>
      </c>
      <c r="B982">
        <v>971.995</v>
      </c>
      <c r="C982">
        <v>616082.47600000002</v>
      </c>
      <c r="D982">
        <v>3097035.0320000001</v>
      </c>
      <c r="E982">
        <v>632.077</v>
      </c>
      <c r="F982">
        <v>5.2</v>
      </c>
      <c r="G982">
        <v>0</v>
      </c>
      <c r="H982" t="s">
        <v>176</v>
      </c>
      <c r="I982">
        <v>5.7000000000000002E-2</v>
      </c>
      <c r="J982" s="5">
        <f t="shared" si="221"/>
        <v>1</v>
      </c>
      <c r="K982" s="5">
        <f t="shared" ca="1" si="222"/>
        <v>50.95</v>
      </c>
      <c r="L982" s="5">
        <f ca="1">IF($A$2=0,
    IFERROR(L981,
        MAX('1D'!$D$16,
            POWER((ABS(K982)^2)/('1D'!$I$5*MAX(F982,
                        0.1)^2),
                1/3))),
    IF(IFERROR(V981,
            0)=0,
        IFERROR(L981,
            MAX('1D'!$D$16,
                POWER((ABS(K982)^2)/('1D'!$I$5*MAX(F982,
                            0.1)^2),
                    1/3))),
        IF(OR(IFERROR(L982,
                    0)=0,
                IFERROR(S981,
                    0)&lt;1,
                IFERROR(S982,
                    0)&lt;1),
            MAX('1D'!$D$16,
                POWER((ABS(K982)^2)/('1D'!$I$5*MAX(F982,
                            0.1)^2),
                    1/3)),
            IF(IFERROR(U982,
                    0)&gt;0,
                MAX('1D'!$D$16,
                    IFERROR(L982,
                        0)+((IFERROR(U982,
                                0))*'1D'!$D$18*IF((IFERROR(S982,
                                    0))&lt;1,
                            1,
                            -1))),
                IF(IFERROR(U982,
                        0)&lt;0,
                    IF(ABS((MAX('1D'!$D$16,
                                    POWER((ABS(K982)^2)/('1D'!$I$5*MAX(F982,
                                                0.1)^2),
                                        1/3)))-IFERROR(L982,
                                0))&gt;'1D'!$D$19,
                        MAX('1D'!$D$16,
                            IF((MAX('1D'!$D$16,
                                        POWER((ABS(K982)^2)/('1D'!$I$5*MAX(F982,
                                                    0.1)^2),
                                            1/3)))&gt;IFERROR(L982,
                                    0),
                                MIN((MAX('1D'!$D$16,
                                            POWER((ABS(K982)^2)/('1D'!$I$5*MAX(F982,
                                                        0.1)^2),
                                                1/3))),
                                    IFERROR(L982,
                                        0)+(MIN(ABS(IFERROR(U982,
                                                    0))*'1D'!$D$18,
                                            ABS((MAX('1D'!$D$16,
                                                        POWER((ABS(K982)^2)/('1D'!$I$5*MAX(F982,
                                                                    0.1)^2),
                                                            1/3)))-IFERROR(L982,
                                                    0))))),
                                MAX((MAX('1D'!$D$16,
                                            POWER((ABS(K982)^2)/('1D'!$I$5*MAX(F982,
                                                        0.1)^2),
                                                1/3))),
                                    IFERROR(L982,
                                        0)-(MIN(ABS(IFERROR(U982,
                                                    0))*'1D'!$D$18,
                                            ABS((MAX('1D'!$D$16,
                                                        POWER((ABS(K982)^2)/('1D'!$I$5*MAX(F982,
                                                                    0.1)^2),
                                                            1/3)))-IFERROR(L982,
                                                    0))))))),
                        MAX('1D'!$D$16,
                            POWER((ABS(K982)^2)/('1D'!$I$5*MAX(F982,
                                        0.1)^2),
                                1/3))),
                    MAX('1D'!$D$16,
                        IFERROR(L982,
                            0)))))))</f>
        <v>2.0411692021517887</v>
      </c>
      <c r="M982" s="5">
        <f t="shared" ca="1" si="210"/>
        <v>10.614079851189301</v>
      </c>
      <c r="N982" s="5">
        <f t="shared" ca="1" si="211"/>
        <v>1.1434704692804873</v>
      </c>
      <c r="O982" s="5">
        <f t="shared" ca="1" si="212"/>
        <v>4.8002276894771132</v>
      </c>
      <c r="P982" s="5">
        <f t="shared" ca="1" si="213"/>
        <v>634.11816920215176</v>
      </c>
      <c r="Q982" s="5">
        <f ca="1">P982+((ABS(K982)/MAX(((F982)+(G982)*(L982))*(L982),
            0.000001))^2)/(2*'1D'!$I$5)</f>
        <v>635.29259253909481</v>
      </c>
      <c r="R982" s="5">
        <f ca="1">((ABS(K982)*'1D'!$D$6)/(MAX(((F982)+(G982)*(L982))*(L982),
            0.000001)*MAX(((((F982)+(G982)*(L982))*(L982))/MAX((F982)+2*(L982)*SQRT(1+(G982)^2),
                    0.000001))^(2/3),
            0.000001)))^2</f>
        <v>4.3358367565141456E-3</v>
      </c>
      <c r="S982" s="5">
        <f ca="1">ABS(ABS(K982)/MAX(((F982)+(G982)*(L982))*(L982),
        0.000001))/SQRT('1D'!$I$5*MAX((((F982)+(G982)*(L982))*(L982))/MAX((F982)+2*(G982)*(L982),
            0.000001),
        0.000001))</f>
        <v>1.0727235886044055</v>
      </c>
      <c r="T982" s="5">
        <f ca="1">((F982)*(L982)^2)/2+(G982)*(L982)^3/3+(ABS(K982)^2)/('1D'!$I$5*MAX(((F982)+(G982)*(L982))*(L982),
        0.000001))</f>
        <v>35.763412605541333</v>
      </c>
      <c r="U982" s="5">
        <f ca="1">IF($A$2=0,
    0,
    IFERROR(Q981-(((R981+R982)/2)*J982)-(IF(O981&gt;O982,
                '1D'!$D$8*((O981^2-O982^2)/(2*'1D'!$I$5)),
                '1D'!$D$9*((O982^2-O981^2)/(2*'1D'!$I$5)))+('1D'!$D$10*(ABS(I982)/90)*(MAX(O981^2,
                        O982^2)/(2*'1D'!$I$5))))-Q982,
        0))</f>
        <v>-3.9474069734524164E-3</v>
      </c>
      <c r="V982" s="5">
        <f ca="1">IF($A$2=0,
    1,
    IF(IFERROR(V981,
            0)=0,
        0,
        IFERROR(IF(ROUND(S982,
                    3)=1,
                1,
                IF(AND(ABS(U982)&lt;'1D'!$D$19,
                        S982&gt;1),
                    1,
                    0)),
            0)))</f>
        <v>0</v>
      </c>
      <c r="W982" s="5">
        <f ca="1">IF($A$2=0,
    MAX(MAX('1D'!$D$16,
            MAX('1D'!$D$16,
                POWER((ABS(K982)^2)/('1D'!$I$5*MAX(F982,
                            0.1)^2),
                    1/3))),
        IFERROR(W1396,
            MAX(MAX('1D'!$D$16,
                    MAX('1D'!$D$16,
                        POWER((ABS(K982)^2)/('1D'!$I$5*MAX(F982,
                                    0.1)^2),
                            1/3))),
                ($L$2)-E1396))),
    IF(IFERROR(AG983,
            0)=0,
        MAX(MAX('1D'!$D$16,
                MAX('1D'!$D$16,
                    POWER((ABS(K982)^2)/('1D'!$I$5*MAX(F982,
                                0.1)^2),
                        1/3))),
            IFERROR(W1396,
                MAX(MAX('1D'!$D$16,
                        MAX('1D'!$D$16,
                            POWER((ABS(K982)^2)/('1D'!$I$5*MAX(F982,
                                        0.1)^2),
                                1/3))),
                    ($L$2)-E1396))),
        IF(IFERROR(W982,
                0)=0,
            MAX(MAX('1D'!$D$16,
                    MAX('1D'!$D$16,
                        POWER((ABS(K982)^2)/('1D'!$I$5*MAX(F982,
                                    0.1)^2),
                            1/3))),
                IFERROR(W1396,
                    MAX(MAX('1D'!$D$16,
                            MAX('1D'!$D$16,
                                POWER((ABS(K982)^2)/('1D'!$I$5*MAX(F982,
                                            0.1)^2),
                                    1/3))),
                        ($L$2)-E1396))),
            IF(OR(IFERROR(AD982,
                        0)&gt;=1,
                    IFERROR(AD983,
                        0)&gt;=1),
                MAX('1D'!$D$16,
                    MAX('1D'!$D$16,
                        POWER((ABS(K982)^2)/('1D'!$I$5*MAX(F982,
                                    0.1)^2),
                            1/3))),
                IF(ABS(IFERROR(AF982,
                            0))&lt;'1D'!$D$19,
                    MAX(MAX('1D'!$D$16,
                            MAX('1D'!$D$16,
                                POWER((ABS(K982)^2)/('1D'!$I$5*MAX(F982,
                                            0.1)^2),
                                    1/3))),
                        IFERROR(W982,
                            0)),
                    MAX(MAX('1D'!$D$16,
                            MAX('1D'!$D$16,
                                POWER((ABS(K982)^2)/('1D'!$I$5*MAX(F982,
                                            0.1)^2),
                                    1/3))),
                        (IFERROR(W982,
                                0))+((IFERROR(AF982,
                                    0))*'1D'!$D$18)))))))</f>
        <v>2.1389677043987478</v>
      </c>
      <c r="X982" s="5">
        <f t="shared" ca="1" si="214"/>
        <v>11.122632062873489</v>
      </c>
      <c r="Y982" s="5">
        <f t="shared" ca="1" si="215"/>
        <v>1.1735290000551568</v>
      </c>
      <c r="Z982" s="5">
        <f t="shared" ca="1" si="216"/>
        <v>4.5807502857230418</v>
      </c>
      <c r="AA982" s="5">
        <f t="shared" ca="1" si="217"/>
        <v>634.21596770439874</v>
      </c>
      <c r="AB982" s="5">
        <f ca="1">AA982+((ABS(K982)/MAX(((F982)+(G982)*(W982))*(W982),
            0.000001))^2)/(2*'1D'!$I$5)</f>
        <v>635.2854515565981</v>
      </c>
      <c r="AC982" s="5">
        <f ca="1">((ABS(K982)*'1D'!$D$6)/(MAX(((F982)+(G982)*(W982))*(W982),
            0.000001)*MAX(((((F982)+(G982)*(W982))*(W982))/MAX((F982)+2*(W982)*SQRT(1+(G982)^2),
                    0.000001))^(2/3),
            0.000001)))^2</f>
        <v>3.8141460404132466E-3</v>
      </c>
      <c r="AD982" s="5">
        <f ca="1">ABS(ABS(K982)/MAX(((F982)+(G982)*(W982))*(W982),
        0.000001))/SQRT('1D'!$I$5*MAX((((F982)+(G982)*(W982))*(W982))/MAX((F982)+2*(G982)*(W982),
            0.000001),
        0.000001))</f>
        <v>1.0000000000000004</v>
      </c>
      <c r="AE982" s="5">
        <f ca="1">((F982)*(W982)^2)/2+(G982)*(W982)^3/3+(ABS(K982)^2)/('1D'!$I$5*MAX(((F982)+(G982)*(W982))*(W982),
        0.000001))</f>
        <v>35.686426155594638</v>
      </c>
      <c r="AF982" s="5">
        <f ca="1">IF($A$2=0,
    0,
    IFERROR(AB983+(((AC982+AC983)/2)*J983)+(IF(Z982&gt;Z983,
                '1D'!$D$8*((Z982^2-Z983^2)/(2*'1D'!$I$5)),
                '1D'!$D$9*((Z983^2-Z982^2)/(2*'1D'!$I$5)))+('1D'!$D$10*(ABS(I983)/90)*(MAX(Z982^2,
                        Z983^2)/(2*'1D'!$I$5))))-AB982,
        0))</f>
        <v>3.3177109866073806E-3</v>
      </c>
      <c r="AG982" s="5">
        <f ca="1">IF($A$2=0,
    1,
    IF(IFERROR(AG983,
            0)=0,
        0,
        IFERROR(IF(OR(ROUND(AD982,
                        3)&gt;=1,
                    AND(ABS(AF982)&lt;'1D'!$D$19,
                        AD982&lt;1)),
                1,
                0),
            0)))</f>
        <v>1</v>
      </c>
      <c r="AH982" s="5">
        <f ca="1">IFERROR(IF('1D'!V32="Supercritical",
        MAX('1D'!$D$16,
            IFERROR(L982,
                MAX('1D'!$D$16,
                    POWER((ABS(K982)^2)/('1D'!$I$5*MAX(F982,
                                0.1)^2),
                        1/3)))),
        IF('1D'!V32="Subcritical",
            MAX('1D'!$D$16,
                IFERROR(W982,
                    MAX('1D'!$D$16,
                        POWER((ABS(K982)^2)/('1D'!$I$5*MAX(F982,
                                    0.1)^2),
                            1/3)))),
            IF(IFERROR(T982,
                    -1E+99)&gt;=IFERROR(AE982,
                    -1E+99),
                MAX('1D'!$D$16,
                    IFERROR(L982,
                        MAX('1D'!$D$16,
                            POWER((ABS(K982)^2)/('1D'!$I$5*MAX(F982,
                                        0.1)^2),
                                1/3)))),
                MAX('1D'!$D$16,
                    IFERROR(W982,
                        MAX('1D'!$D$16,
                            POWER((ABS(K982)^2)/('1D'!$I$5*MAX(F982,
                                        0.1)^2),
                                1/3))))))),
    MAX('1D'!$D$16,
        POWER((ABS(K982)^2)/('1D'!$I$5*MAX(F982,
                    0.1)^2),
            1/3)))</f>
        <v>2.0411692021517887</v>
      </c>
      <c r="AI982" s="5">
        <f t="shared" ca="1" si="218"/>
        <v>634.11816920215176</v>
      </c>
      <c r="AJ982" s="5">
        <f ca="1">AI982+((ABS(K982)/MAX(((F982)+(G982)*(AH982))*(AH982),
            0.000001))^2)/(2*'1D'!$I$5)</f>
        <v>635.29259253909481</v>
      </c>
      <c r="AM982">
        <v>0</v>
      </c>
      <c r="AN982">
        <v>0</v>
      </c>
      <c r="AO982" s="5">
        <f t="shared" si="219"/>
        <v>0</v>
      </c>
      <c r="AP982" s="5">
        <f t="shared" si="223"/>
        <v>0</v>
      </c>
      <c r="AQ982" s="5">
        <f ca="1">ABS(ABS(K982)/MAX(((F982)+(G982)*(AH982))*(AH982),
        0.000001))/SQRT('1D'!$I$5*MAX((((F982)+(G982)*(AH982))*(AH982))/MAX((F982)+2*(G982)*(AH982),
            0.000001),
        0.000001))</f>
        <v>1.0727235886044055</v>
      </c>
      <c r="AR982" s="5" t="str">
        <f t="shared" ca="1" si="220"/>
        <v>Supercritical</v>
      </c>
      <c r="AS982" s="5">
        <f ca="1">((ABS(K982)*'1D'!$D$6)/(MAX(((F982)+(G982)*(AH982))*(AH982),
            0.000001)*MAX(((((F982)+(G982)*(AH982))*(AH982))/MAX((F982)+2*(AH982)*SQRT(1+(G982)^2),
                    0.000001))^(2/3),
            0.000001)))^2</f>
        <v>4.3358367565141456E-3</v>
      </c>
    </row>
    <row r="983" spans="1:45" x14ac:dyDescent="0.35">
      <c r="A983">
        <v>974</v>
      </c>
      <c r="B983">
        <v>972.995</v>
      </c>
      <c r="C983">
        <v>616082.43400000001</v>
      </c>
      <c r="D983">
        <v>3097034.0329999998</v>
      </c>
      <c r="E983">
        <v>632.07650000000001</v>
      </c>
      <c r="F983">
        <v>5.2</v>
      </c>
      <c r="G983">
        <v>0</v>
      </c>
      <c r="H983" t="s">
        <v>176</v>
      </c>
      <c r="I983">
        <v>2E-3</v>
      </c>
      <c r="J983" s="5">
        <f t="shared" si="221"/>
        <v>1</v>
      </c>
      <c r="K983" s="5">
        <f t="shared" ca="1" si="222"/>
        <v>50.95</v>
      </c>
      <c r="L983" s="5">
        <f ca="1">IF($A$2=0,
    IFERROR(L982,
        MAX('1D'!$D$16,
            POWER((ABS(K983)^2)/('1D'!$I$5*MAX(F983,
                        0.1)^2),
                1/3))),
    IF(IFERROR(V982,
            0)=0,
        IFERROR(L982,
            MAX('1D'!$D$16,
                POWER((ABS(K983)^2)/('1D'!$I$5*MAX(F983,
                            0.1)^2),
                    1/3))),
        IF(OR(IFERROR(L983,
                    0)=0,
                IFERROR(S982,
                    0)&lt;1,
                IFERROR(S983,
                    0)&lt;1),
            MAX('1D'!$D$16,
                POWER((ABS(K983)^2)/('1D'!$I$5*MAX(F983,
                            0.1)^2),
                    1/3)),
            IF(IFERROR(U983,
                    0)&gt;0,
                MAX('1D'!$D$16,
                    IFERROR(L983,
                        0)+((IFERROR(U983,
                                0))*'1D'!$D$18*IF((IFERROR(S983,
                                    0))&lt;1,
                            1,
                            -1))),
                IF(IFERROR(U983,
                        0)&lt;0,
                    IF(ABS((MAX('1D'!$D$16,
                                    POWER((ABS(K983)^2)/('1D'!$I$5*MAX(F983,
                                                0.1)^2),
                                        1/3)))-IFERROR(L983,
                                0))&gt;'1D'!$D$19,
                        MAX('1D'!$D$16,
                            IF((MAX('1D'!$D$16,
                                        POWER((ABS(K983)^2)/('1D'!$I$5*MAX(F983,
                                                    0.1)^2),
                                            1/3)))&gt;IFERROR(L983,
                                    0),
                                MIN((MAX('1D'!$D$16,
                                            POWER((ABS(K983)^2)/('1D'!$I$5*MAX(F983,
                                                        0.1)^2),
                                                1/3))),
                                    IFERROR(L983,
                                        0)+(MIN(ABS(IFERROR(U983,
                                                    0))*'1D'!$D$18,
                                            ABS((MAX('1D'!$D$16,
                                                        POWER((ABS(K983)^2)/('1D'!$I$5*MAX(F983,
                                                                    0.1)^2),
                                                            1/3)))-IFERROR(L983,
                                                    0))))),
                                MAX((MAX('1D'!$D$16,
                                            POWER((ABS(K983)^2)/('1D'!$I$5*MAX(F983,
                                                        0.1)^2),
                                                1/3))),
                                    IFERROR(L983,
                                        0)-(MIN(ABS(IFERROR(U983,
                                                    0))*'1D'!$D$18,
                                            ABS((MAX('1D'!$D$16,
                                                        POWER((ABS(K983)^2)/('1D'!$I$5*MAX(F983,
                                                                    0.1)^2),
                                                            1/3)))-IFERROR(L983,
                                                    0))))))),
                        MAX('1D'!$D$16,
                            POWER((ABS(K983)^2)/('1D'!$I$5*MAX(F983,
                                        0.1)^2),
                                1/3))),
                    MAX('1D'!$D$16,
                        IFERROR(L983,
                            0)))))))</f>
        <v>2.0411692021517887</v>
      </c>
      <c r="M983" s="5">
        <f t="shared" ca="1" si="210"/>
        <v>10.614079851189301</v>
      </c>
      <c r="N983" s="5">
        <f t="shared" ca="1" si="211"/>
        <v>1.1434704692804873</v>
      </c>
      <c r="O983" s="5">
        <f t="shared" ca="1" si="212"/>
        <v>4.8002276894771132</v>
      </c>
      <c r="P983" s="5">
        <f t="shared" ca="1" si="213"/>
        <v>634.11766920215177</v>
      </c>
      <c r="Q983" s="5">
        <f ca="1">P983+((ABS(K983)/MAX(((F983)+(G983)*(L983))*(L983),
            0.000001))^2)/(2*'1D'!$I$5)</f>
        <v>635.29209253909482</v>
      </c>
      <c r="R983" s="5">
        <f ca="1">((ABS(K983)*'1D'!$D$6)/(MAX(((F983)+(G983)*(L983))*(L983),
            0.000001)*MAX(((((F983)+(G983)*(L983))*(L983))/MAX((F983)+2*(L983)*SQRT(1+(G983)^2),
                    0.000001))^(2/3),
            0.000001)))^2</f>
        <v>4.3358367565141456E-3</v>
      </c>
      <c r="S983" s="5">
        <f ca="1">ABS(ABS(K983)/MAX(((F983)+(G983)*(L983))*(L983),
        0.000001))/SQRT('1D'!$I$5*MAX((((F983)+(G983)*(L983))*(L983))/MAX((F983)+2*(G983)*(L983),
            0.000001),
        0.000001))</f>
        <v>1.0727235886044055</v>
      </c>
      <c r="T983" s="5">
        <f ca="1">((F983)*(L983)^2)/2+(G983)*(L983)^3/3+(ABS(K983)^2)/('1D'!$I$5*MAX(((F983)+(G983)*(L983))*(L983),
        0.000001))</f>
        <v>35.763412605541333</v>
      </c>
      <c r="U983" s="5">
        <f ca="1">IF($A$2=0,
    0,
    IFERROR(Q982-(((R982+R983)/2)*J983)-(IF(O982&gt;O983,
                '1D'!$D$8*((O982^2-O983^2)/(2*'1D'!$I$5)),
                '1D'!$D$9*((O983^2-O982^2)/(2*'1D'!$I$5)))+('1D'!$D$10*(ABS(I983)/90)*(MAX(O982^2,
                        O983^2)/(2*'1D'!$I$5))))-Q983,
        0))</f>
        <v>-3.8397515008909977E-3</v>
      </c>
      <c r="V983" s="5">
        <f ca="1">IF($A$2=0,
    1,
    IF(IFERROR(V982,
            0)=0,
        0,
        IFERROR(IF(ROUND(S983,
                    3)=1,
                1,
                IF(AND(ABS(U983)&lt;'1D'!$D$19,
                        S983&gt;1),
                    1,
                    0)),
            0)))</f>
        <v>0</v>
      </c>
      <c r="W983" s="5">
        <f ca="1">IF($A$2=0,
    MAX(MAX('1D'!$D$16,
            MAX('1D'!$D$16,
                POWER((ABS(K983)^2)/('1D'!$I$5*MAX(F983,
                            0.1)^2),
                    1/3))),
        IFERROR(W1396,
            MAX(MAX('1D'!$D$16,
                    MAX('1D'!$D$16,
                        POWER((ABS(K983)^2)/('1D'!$I$5*MAX(F983,
                                    0.1)^2),
                            1/3))),
                ($L$2)-E1396))),
    IF(IFERROR(AG984,
            0)=0,
        MAX(MAX('1D'!$D$16,
                MAX('1D'!$D$16,
                    POWER((ABS(K983)^2)/('1D'!$I$5*MAX(F983,
                                0.1)^2),
                        1/3))),
            IFERROR(W1396,
                MAX(MAX('1D'!$D$16,
                        MAX('1D'!$D$16,
                            POWER((ABS(K983)^2)/('1D'!$I$5*MAX(F983,
                                        0.1)^2),
                                1/3))),
                    ($L$2)-E1396))),
        IF(IFERROR(W983,
                0)=0,
            MAX(MAX('1D'!$D$16,
                    MAX('1D'!$D$16,
                        POWER((ABS(K983)^2)/('1D'!$I$5*MAX(F983,
                                    0.1)^2),
                            1/3))),
                IFERROR(W1396,
                    MAX(MAX('1D'!$D$16,
                            MAX('1D'!$D$16,
                                POWER((ABS(K983)^2)/('1D'!$I$5*MAX(F983,
                                            0.1)^2),
                                    1/3))),
                        ($L$2)-E1396))),
            IF(OR(IFERROR(AD983,
                        0)&gt;=1,
                    IFERROR(AD984,
                        0)&gt;=1),
                MAX('1D'!$D$16,
                    MAX('1D'!$D$16,
                        POWER((ABS(K983)^2)/('1D'!$I$5*MAX(F983,
                                    0.1)^2),
                            1/3))),
                IF(ABS(IFERROR(AF983,
                            0))&lt;'1D'!$D$19,
                    MAX(MAX('1D'!$D$16,
                            MAX('1D'!$D$16,
                                POWER((ABS(K983)^2)/('1D'!$I$5*MAX(F983,
                                            0.1)^2),
                                    1/3))),
                        IFERROR(W983,
                            0)),
                    MAX(MAX('1D'!$D$16,
                            MAX('1D'!$D$16,
                                POWER((ABS(K983)^2)/('1D'!$I$5*MAX(F983,
                                            0.1)^2),
                                    1/3))),
                        (IFERROR(W983,
                                0))+((IFERROR(AF983,
                                    0))*'1D'!$D$18)))))))</f>
        <v>2.1389677043987478</v>
      </c>
      <c r="X983" s="5">
        <f t="shared" ca="1" si="214"/>
        <v>11.122632062873489</v>
      </c>
      <c r="Y983" s="5">
        <f t="shared" ca="1" si="215"/>
        <v>1.1735290000551568</v>
      </c>
      <c r="Z983" s="5">
        <f t="shared" ca="1" si="216"/>
        <v>4.5807502857230418</v>
      </c>
      <c r="AA983" s="5">
        <f t="shared" ca="1" si="217"/>
        <v>634.21546770439875</v>
      </c>
      <c r="AB983" s="5">
        <f ca="1">AA983+((ABS(K983)/MAX(((F983)+(G983)*(W983))*(W983),
            0.000001))^2)/(2*'1D'!$I$5)</f>
        <v>635.28495155659812</v>
      </c>
      <c r="AC983" s="5">
        <f ca="1">((ABS(K983)*'1D'!$D$6)/(MAX(((F983)+(G983)*(W983))*(W983),
            0.000001)*MAX(((((F983)+(G983)*(W983))*(W983))/MAX((F983)+2*(W983)*SQRT(1+(G983)^2),
                    0.000001))^(2/3),
            0.000001)))^2</f>
        <v>3.8141460404132466E-3</v>
      </c>
      <c r="AD983" s="5">
        <f ca="1">ABS(ABS(K983)/MAX(((F983)+(G983)*(W983))*(W983),
        0.000001))/SQRT('1D'!$I$5*MAX((((F983)+(G983)*(W983))*(W983))/MAX((F983)+2*(G983)*(W983),
            0.000001),
        0.000001))</f>
        <v>1.0000000000000004</v>
      </c>
      <c r="AE983" s="5">
        <f ca="1">((F983)*(W983)^2)/2+(G983)*(W983)^3/3+(ABS(K983)^2)/('1D'!$I$5*MAX(((F983)+(G983)*(W983))*(W983),
        0.000001))</f>
        <v>35.686426155594638</v>
      </c>
      <c r="AF983" s="5">
        <f ca="1">IF($A$2=0,
    0,
    IFERROR(AB984+(((AC983+AC984)/2)*J984)+(IF(Z983&gt;Z984,
                '1D'!$D$8*((Z983^2-Z984^2)/(2*'1D'!$I$5)),
                '1D'!$D$9*((Z984^2-Z983^2)/(2*'1D'!$I$5)))+('1D'!$D$10*(ABS(I984)/90)*(MAX(Z983^2,
                        Z984^2)/(2*'1D'!$I$5))))-AB983,
        0))</f>
        <v>3.3215251326055295E-3</v>
      </c>
      <c r="AG983" s="5">
        <f ca="1">IF($A$2=0,
    1,
    IF(IFERROR(AG984,
            0)=0,
        0,
        IFERROR(IF(OR(ROUND(AD983,
                        3)&gt;=1,
                    AND(ABS(AF983)&lt;'1D'!$D$19,
                        AD983&lt;1)),
                1,
                0),
            0)))</f>
        <v>1</v>
      </c>
      <c r="AH983" s="5">
        <f ca="1">IFERROR(IF('1D'!V32="Supercritical",
        MAX('1D'!$D$16,
            IFERROR(L983,
                MAX('1D'!$D$16,
                    POWER((ABS(K983)^2)/('1D'!$I$5*MAX(F983,
                                0.1)^2),
                        1/3)))),
        IF('1D'!V32="Subcritical",
            MAX('1D'!$D$16,
                IFERROR(W983,
                    MAX('1D'!$D$16,
                        POWER((ABS(K983)^2)/('1D'!$I$5*MAX(F983,
                                    0.1)^2),
                            1/3)))),
            IF(IFERROR(T983,
                    -1E+99)&gt;=IFERROR(AE983,
                    -1E+99),
                MAX('1D'!$D$16,
                    IFERROR(L983,
                        MAX('1D'!$D$16,
                            POWER((ABS(K983)^2)/('1D'!$I$5*MAX(F983,
                                        0.1)^2),
                                1/3)))),
                MAX('1D'!$D$16,
                    IFERROR(W983,
                        MAX('1D'!$D$16,
                            POWER((ABS(K983)^2)/('1D'!$I$5*MAX(F983,
                                        0.1)^2),
                                1/3))))))),
    MAX('1D'!$D$16,
        POWER((ABS(K983)^2)/('1D'!$I$5*MAX(F983,
                    0.1)^2),
            1/3)))</f>
        <v>2.0411692021517887</v>
      </c>
      <c r="AI983" s="5">
        <f t="shared" ca="1" si="218"/>
        <v>634.11766920215177</v>
      </c>
      <c r="AJ983" s="5">
        <f ca="1">AI983+((ABS(K983)/MAX(((F983)+(G983)*(AH983))*(AH983),
            0.000001))^2)/(2*'1D'!$I$5)</f>
        <v>635.29209253909482</v>
      </c>
      <c r="AM983">
        <v>0</v>
      </c>
      <c r="AN983">
        <v>0</v>
      </c>
      <c r="AO983" s="5">
        <f t="shared" si="219"/>
        <v>0</v>
      </c>
      <c r="AP983" s="5">
        <f t="shared" si="223"/>
        <v>0</v>
      </c>
      <c r="AQ983" s="5">
        <f ca="1">ABS(ABS(K983)/MAX(((F983)+(G983)*(AH983))*(AH983),
        0.000001))/SQRT('1D'!$I$5*MAX((((F983)+(G983)*(AH983))*(AH983))/MAX((F983)+2*(G983)*(AH983),
            0.000001),
        0.000001))</f>
        <v>1.0727235886044055</v>
      </c>
      <c r="AR983" s="5" t="str">
        <f t="shared" ca="1" si="220"/>
        <v>Supercritical</v>
      </c>
      <c r="AS983" s="5">
        <f ca="1">((ABS(K983)*'1D'!$D$6)/(MAX(((F983)+(G983)*(AH983))*(AH983),
            0.000001)*MAX(((((F983)+(G983)*(AH983))*(AH983))/MAX((F983)+2*(AH983)*SQRT(1+(G983)^2),
                    0.000001))^(2/3),
            0.000001)))^2</f>
        <v>4.3358367565141456E-3</v>
      </c>
    </row>
    <row r="984" spans="1:45" x14ac:dyDescent="0.35">
      <c r="A984">
        <v>975</v>
      </c>
      <c r="B984">
        <v>973.99599999999998</v>
      </c>
      <c r="C984">
        <v>616082.39199999999</v>
      </c>
      <c r="D984">
        <v>3097033.0329999998</v>
      </c>
      <c r="E984">
        <v>632.07600000000002</v>
      </c>
      <c r="F984">
        <v>5.2</v>
      </c>
      <c r="G984">
        <v>0</v>
      </c>
      <c r="H984" t="s">
        <v>176</v>
      </c>
      <c r="I984">
        <v>2E-3</v>
      </c>
      <c r="J984" s="5">
        <f t="shared" si="221"/>
        <v>1.0009999999999764</v>
      </c>
      <c r="K984" s="5">
        <f t="shared" ca="1" si="222"/>
        <v>50.95</v>
      </c>
      <c r="L984" s="5">
        <f ca="1">IF($A$2=0,
    IFERROR(L983,
        MAX('1D'!$D$16,
            POWER((ABS(K984)^2)/('1D'!$I$5*MAX(F984,
                        0.1)^2),
                1/3))),
    IF(IFERROR(V983,
            0)=0,
        IFERROR(L983,
            MAX('1D'!$D$16,
                POWER((ABS(K984)^2)/('1D'!$I$5*MAX(F984,
                            0.1)^2),
                    1/3))),
        IF(OR(IFERROR(L984,
                    0)=0,
                IFERROR(S983,
                    0)&lt;1,
                IFERROR(S984,
                    0)&lt;1),
            MAX('1D'!$D$16,
                POWER((ABS(K984)^2)/('1D'!$I$5*MAX(F984,
                            0.1)^2),
                    1/3)),
            IF(IFERROR(U984,
                    0)&gt;0,
                MAX('1D'!$D$16,
                    IFERROR(L984,
                        0)+((IFERROR(U984,
                                0))*'1D'!$D$18*IF((IFERROR(S984,
                                    0))&lt;1,
                            1,
                            -1))),
                IF(IFERROR(U984,
                        0)&lt;0,
                    IF(ABS((MAX('1D'!$D$16,
                                    POWER((ABS(K984)^2)/('1D'!$I$5*MAX(F984,
                                                0.1)^2),
                                        1/3)))-IFERROR(L984,
                                0))&gt;'1D'!$D$19,
                        MAX('1D'!$D$16,
                            IF((MAX('1D'!$D$16,
                                        POWER((ABS(K984)^2)/('1D'!$I$5*MAX(F984,
                                                    0.1)^2),
                                            1/3)))&gt;IFERROR(L984,
                                    0),
                                MIN((MAX('1D'!$D$16,
                                            POWER((ABS(K984)^2)/('1D'!$I$5*MAX(F984,
                                                        0.1)^2),
                                                1/3))),
                                    IFERROR(L984,
                                        0)+(MIN(ABS(IFERROR(U984,
                                                    0))*'1D'!$D$18,
                                            ABS((MAX('1D'!$D$16,
                                                        POWER((ABS(K984)^2)/('1D'!$I$5*MAX(F984,
                                                                    0.1)^2),
                                                            1/3)))-IFERROR(L984,
                                                    0))))),
                                MAX((MAX('1D'!$D$16,
                                            POWER((ABS(K984)^2)/('1D'!$I$5*MAX(F984,
                                                        0.1)^2),
                                                1/3))),
                                    IFERROR(L984,
                                        0)-(MIN(ABS(IFERROR(U984,
                                                    0))*'1D'!$D$18,
                                            ABS((MAX('1D'!$D$16,
                                                        POWER((ABS(K984)^2)/('1D'!$I$5*MAX(F984,
                                                                    0.1)^2),
                                                            1/3)))-IFERROR(L984,
                                                    0))))))),
                        MAX('1D'!$D$16,
                            POWER((ABS(K984)^2)/('1D'!$I$5*MAX(F984,
                                        0.1)^2),
                                1/3))),
                    MAX('1D'!$D$16,
                        IFERROR(L984,
                            0)))))))</f>
        <v>2.0411692021517887</v>
      </c>
      <c r="M984" s="5">
        <f t="shared" ca="1" si="210"/>
        <v>10.614079851189301</v>
      </c>
      <c r="N984" s="5">
        <f t="shared" ca="1" si="211"/>
        <v>1.1434704692804873</v>
      </c>
      <c r="O984" s="5">
        <f t="shared" ca="1" si="212"/>
        <v>4.8002276894771132</v>
      </c>
      <c r="P984" s="5">
        <f t="shared" ca="1" si="213"/>
        <v>634.11716920215179</v>
      </c>
      <c r="Q984" s="5">
        <f ca="1">P984+((ABS(K984)/MAX(((F984)+(G984)*(L984))*(L984),
            0.000001))^2)/(2*'1D'!$I$5)</f>
        <v>635.29159253909484</v>
      </c>
      <c r="R984" s="5">
        <f ca="1">((ABS(K984)*'1D'!$D$6)/(MAX(((F984)+(G984)*(L984))*(L984),
            0.000001)*MAX(((((F984)+(G984)*(L984))*(L984))/MAX((F984)+2*(L984)*SQRT(1+(G984)^2),
                    0.000001))^(2/3),
            0.000001)))^2</f>
        <v>4.3358367565141456E-3</v>
      </c>
      <c r="S984" s="5">
        <f ca="1">ABS(ABS(K984)/MAX(((F984)+(G984)*(L984))*(L984),
        0.000001))/SQRT('1D'!$I$5*MAX((((F984)+(G984)*(L984))*(L984))/MAX((F984)+2*(G984)*(L984),
            0.000001),
        0.000001))</f>
        <v>1.0727235886044055</v>
      </c>
      <c r="T984" s="5">
        <f ca="1">((F984)*(L984)^2)/2+(G984)*(L984)^3/3+(ABS(K984)^2)/('1D'!$I$5*MAX(((F984)+(G984)*(L984))*(L984),
        0.000001))</f>
        <v>35.763412605541333</v>
      </c>
      <c r="U984" s="5">
        <f ca="1">IF($A$2=0,
    0,
    IFERROR(Q983-(((R983+R984)/2)*J984)-(IF(O983&gt;O984,
                '1D'!$D$8*((O983^2-O984^2)/(2*'1D'!$I$5)),
                '1D'!$D$9*((O984^2-O983^2)/(2*'1D'!$I$5)))+('1D'!$D$10*(ABS(I984)/90)*(MAX(O983^2,
                        O984^2)/(2*'1D'!$I$5))))-Q984,
        0))</f>
        <v>-3.8440873377112439E-3</v>
      </c>
      <c r="V984" s="5">
        <f ca="1">IF($A$2=0,
    1,
    IF(IFERROR(V983,
            0)=0,
        0,
        IFERROR(IF(ROUND(S984,
                    3)=1,
                1,
                IF(AND(ABS(U984)&lt;'1D'!$D$19,
                        S984&gt;1),
                    1,
                    0)),
            0)))</f>
        <v>0</v>
      </c>
      <c r="W984" s="5">
        <f ca="1">IF($A$2=0,
    MAX(MAX('1D'!$D$16,
            MAX('1D'!$D$16,
                POWER((ABS(K984)^2)/('1D'!$I$5*MAX(F984,
                            0.1)^2),
                    1/3))),
        IFERROR(W1396,
            MAX(MAX('1D'!$D$16,
                    MAX('1D'!$D$16,
                        POWER((ABS(K984)^2)/('1D'!$I$5*MAX(F984,
                                    0.1)^2),
                            1/3))),
                ($L$2)-E1396))),
    IF(IFERROR(AG985,
            0)=0,
        MAX(MAX('1D'!$D$16,
                MAX('1D'!$D$16,
                    POWER((ABS(K984)^2)/('1D'!$I$5*MAX(F984,
                                0.1)^2),
                        1/3))),
            IFERROR(W1396,
                MAX(MAX('1D'!$D$16,
                        MAX('1D'!$D$16,
                            POWER((ABS(K984)^2)/('1D'!$I$5*MAX(F984,
                                        0.1)^2),
                                1/3))),
                    ($L$2)-E1396))),
        IF(IFERROR(W984,
                0)=0,
            MAX(MAX('1D'!$D$16,
                    MAX('1D'!$D$16,
                        POWER((ABS(K984)^2)/('1D'!$I$5*MAX(F984,
                                    0.1)^2),
                            1/3))),
                IFERROR(W1396,
                    MAX(MAX('1D'!$D$16,
                            MAX('1D'!$D$16,
                                POWER((ABS(K984)^2)/('1D'!$I$5*MAX(F984,
                                            0.1)^2),
                                    1/3))),
                        ($L$2)-E1396))),
            IF(OR(IFERROR(AD984,
                        0)&gt;=1,
                    IFERROR(AD985,
                        0)&gt;=1),
                MAX('1D'!$D$16,
                    MAX('1D'!$D$16,
                        POWER((ABS(K984)^2)/('1D'!$I$5*MAX(F984,
                                    0.1)^2),
                            1/3))),
                IF(ABS(IFERROR(AF984,
                            0))&lt;'1D'!$D$19,
                    MAX(MAX('1D'!$D$16,
                            MAX('1D'!$D$16,
                                POWER((ABS(K984)^2)/('1D'!$I$5*MAX(F984,
                                            0.1)^2),
                                    1/3))),
                        IFERROR(W984,
                            0)),
                    MAX(MAX('1D'!$D$16,
                            MAX('1D'!$D$16,
                                POWER((ABS(K984)^2)/('1D'!$I$5*MAX(F984,
                                            0.1)^2),
                                    1/3))),
                        (IFERROR(W984,
                                0))+((IFERROR(AF984,
                                    0))*'1D'!$D$18)))))))</f>
        <v>2.1389677043987478</v>
      </c>
      <c r="X984" s="5">
        <f t="shared" ca="1" si="214"/>
        <v>11.122632062873489</v>
      </c>
      <c r="Y984" s="5">
        <f t="shared" ca="1" si="215"/>
        <v>1.1735290000551568</v>
      </c>
      <c r="Z984" s="5">
        <f t="shared" ca="1" si="216"/>
        <v>4.5807502857230418</v>
      </c>
      <c r="AA984" s="5">
        <f t="shared" ca="1" si="217"/>
        <v>634.21496770439876</v>
      </c>
      <c r="AB984" s="5">
        <f ca="1">AA984+((ABS(K984)/MAX(((F984)+(G984)*(W984))*(W984),
            0.000001))^2)/(2*'1D'!$I$5)</f>
        <v>635.28445155659813</v>
      </c>
      <c r="AC984" s="5">
        <f ca="1">((ABS(K984)*'1D'!$D$6)/(MAX(((F984)+(G984)*(W984))*(W984),
            0.000001)*MAX(((((F984)+(G984)*(W984))*(W984))/MAX((F984)+2*(W984)*SQRT(1+(G984)^2),
                    0.000001))^(2/3),
            0.000001)))^2</f>
        <v>3.8141460404132466E-3</v>
      </c>
      <c r="AD984" s="5">
        <f ca="1">ABS(ABS(K984)/MAX(((F984)+(G984)*(W984))*(W984),
        0.000001))/SQRT('1D'!$I$5*MAX((((F984)+(G984)*(W984))*(W984))/MAX((F984)+2*(G984)*(W984),
            0.000001),
        0.000001))</f>
        <v>1.0000000000000004</v>
      </c>
      <c r="AE984" s="5">
        <f ca="1">((F984)*(W984)^2)/2+(G984)*(W984)^3/3+(ABS(K984)^2)/('1D'!$I$5*MAX(((F984)+(G984)*(W984))*(W984),
        0.000001))</f>
        <v>35.686426155594638</v>
      </c>
      <c r="AF984" s="5">
        <f ca="1">IF($A$2=0,
    0,
    IFERROR(AB985+(((AC984+AC985)/2)*J985)+(IF(Z984&gt;Z985,
                '1D'!$D$8*((Z984^2-Z985^2)/(2*'1D'!$I$5)),
                '1D'!$D$9*((Z985^2-Z984^2)/(2*'1D'!$I$5)))+('1D'!$D$10*(ABS(I985)/90)*(MAX(Z984^2,
                        Z985^2)/(2*'1D'!$I$5))))-AB984,
        0))</f>
        <v>3.4157470064428708E-3</v>
      </c>
      <c r="AG984" s="5">
        <f ca="1">IF($A$2=0,
    1,
    IF(IFERROR(AG985,
            0)=0,
        0,
        IFERROR(IF(OR(ROUND(AD984,
                        3)&gt;=1,
                    AND(ABS(AF984)&lt;'1D'!$D$19,
                        AD984&lt;1)),
                1,
                0),
            0)))</f>
        <v>1</v>
      </c>
      <c r="AH984" s="5">
        <f ca="1">IFERROR(IF('1D'!V32="Supercritical",
        MAX('1D'!$D$16,
            IFERROR(L984,
                MAX('1D'!$D$16,
                    POWER((ABS(K984)^2)/('1D'!$I$5*MAX(F984,
                                0.1)^2),
                        1/3)))),
        IF('1D'!V32="Subcritical",
            MAX('1D'!$D$16,
                IFERROR(W984,
                    MAX('1D'!$D$16,
                        POWER((ABS(K984)^2)/('1D'!$I$5*MAX(F984,
                                    0.1)^2),
                            1/3)))),
            IF(IFERROR(T984,
                    -1E+99)&gt;=IFERROR(AE984,
                    -1E+99),
                MAX('1D'!$D$16,
                    IFERROR(L984,
                        MAX('1D'!$D$16,
                            POWER((ABS(K984)^2)/('1D'!$I$5*MAX(F984,
                                        0.1)^2),
                                1/3)))),
                MAX('1D'!$D$16,
                    IFERROR(W984,
                        MAX('1D'!$D$16,
                            POWER((ABS(K984)^2)/('1D'!$I$5*MAX(F984,
                                        0.1)^2),
                                1/3))))))),
    MAX('1D'!$D$16,
        POWER((ABS(K984)^2)/('1D'!$I$5*MAX(F984,
                    0.1)^2),
            1/3)))</f>
        <v>2.0411692021517887</v>
      </c>
      <c r="AI984" s="5">
        <f t="shared" ca="1" si="218"/>
        <v>634.11716920215179</v>
      </c>
      <c r="AJ984" s="5">
        <f ca="1">AI984+((ABS(K984)/MAX(((F984)+(G984)*(AH984))*(AH984),
            0.000001))^2)/(2*'1D'!$I$5)</f>
        <v>635.29159253909484</v>
      </c>
      <c r="AM984">
        <v>0</v>
      </c>
      <c r="AN984">
        <v>0</v>
      </c>
      <c r="AO984" s="5">
        <f t="shared" si="219"/>
        <v>0</v>
      </c>
      <c r="AP984" s="5">
        <f t="shared" si="223"/>
        <v>0</v>
      </c>
      <c r="AQ984" s="5">
        <f ca="1">ABS(ABS(K984)/MAX(((F984)+(G984)*(AH984))*(AH984),
        0.000001))/SQRT('1D'!$I$5*MAX((((F984)+(G984)*(AH984))*(AH984))/MAX((F984)+2*(G984)*(AH984),
            0.000001),
        0.000001))</f>
        <v>1.0727235886044055</v>
      </c>
      <c r="AR984" s="5" t="str">
        <f t="shared" ca="1" si="220"/>
        <v>Supercritical</v>
      </c>
      <c r="AS984" s="5">
        <f ca="1">((ABS(K984)*'1D'!$D$6)/(MAX(((F984)+(G984)*(AH984))*(AH984),
            0.000001)*MAX(((((F984)+(G984)*(AH984))*(AH984))/MAX((F984)+2*(AH984)*SQRT(1+(G984)^2),
                    0.000001))^(2/3),
            0.000001)))^2</f>
        <v>4.3358367565141456E-3</v>
      </c>
    </row>
    <row r="985" spans="1:45" x14ac:dyDescent="0.35">
      <c r="A985">
        <v>976</v>
      </c>
      <c r="B985">
        <v>974.99599999999998</v>
      </c>
      <c r="C985">
        <v>616082.35</v>
      </c>
      <c r="D985">
        <v>3097032.034</v>
      </c>
      <c r="E985">
        <v>632.07550000000003</v>
      </c>
      <c r="F985">
        <v>5.2</v>
      </c>
      <c r="G985">
        <v>0</v>
      </c>
      <c r="H985" t="s">
        <v>176</v>
      </c>
      <c r="I985">
        <v>5.7000000000000002E-2</v>
      </c>
      <c r="J985" s="5">
        <f t="shared" si="221"/>
        <v>1</v>
      </c>
      <c r="K985" s="5">
        <f t="shared" ca="1" si="222"/>
        <v>50.95</v>
      </c>
      <c r="L985" s="5">
        <f ca="1">IF($A$2=0,
    IFERROR(L984,
        MAX('1D'!$D$16,
            POWER((ABS(K985)^2)/('1D'!$I$5*MAX(F985,
                        0.1)^2),
                1/3))),
    IF(IFERROR(V984,
            0)=0,
        IFERROR(L984,
            MAX('1D'!$D$16,
                POWER((ABS(K985)^2)/('1D'!$I$5*MAX(F985,
                            0.1)^2),
                    1/3))),
        IF(OR(IFERROR(L985,
                    0)=0,
                IFERROR(S984,
                    0)&lt;1,
                IFERROR(S985,
                    0)&lt;1),
            MAX('1D'!$D$16,
                POWER((ABS(K985)^2)/('1D'!$I$5*MAX(F985,
                            0.1)^2),
                    1/3)),
            IF(IFERROR(U985,
                    0)&gt;0,
                MAX('1D'!$D$16,
                    IFERROR(L985,
                        0)+((IFERROR(U985,
                                0))*'1D'!$D$18*IF((IFERROR(S985,
                                    0))&lt;1,
                            1,
                            -1))),
                IF(IFERROR(U985,
                        0)&lt;0,
                    IF(ABS((MAX('1D'!$D$16,
                                    POWER((ABS(K985)^2)/('1D'!$I$5*MAX(F985,
                                                0.1)^2),
                                        1/3)))-IFERROR(L985,
                                0))&gt;'1D'!$D$19,
                        MAX('1D'!$D$16,
                            IF((MAX('1D'!$D$16,
                                        POWER((ABS(K985)^2)/('1D'!$I$5*MAX(F985,
                                                    0.1)^2),
                                            1/3)))&gt;IFERROR(L985,
                                    0),
                                MIN((MAX('1D'!$D$16,
                                            POWER((ABS(K985)^2)/('1D'!$I$5*MAX(F985,
                                                        0.1)^2),
                                                1/3))),
                                    IFERROR(L985,
                                        0)+(MIN(ABS(IFERROR(U985,
                                                    0))*'1D'!$D$18,
                                            ABS((MAX('1D'!$D$16,
                                                        POWER((ABS(K985)^2)/('1D'!$I$5*MAX(F985,
                                                                    0.1)^2),
                                                            1/3)))-IFERROR(L985,
                                                    0))))),
                                MAX((MAX('1D'!$D$16,
                                            POWER((ABS(K985)^2)/('1D'!$I$5*MAX(F985,
                                                        0.1)^2),
                                                1/3))),
                                    IFERROR(L985,
                                        0)-(MIN(ABS(IFERROR(U985,
                                                    0))*'1D'!$D$18,
                                            ABS((MAX('1D'!$D$16,
                                                        POWER((ABS(K985)^2)/('1D'!$I$5*MAX(F985,
                                                                    0.1)^2),
                                                            1/3)))-IFERROR(L985,
                                                    0))))))),
                        MAX('1D'!$D$16,
                            POWER((ABS(K985)^2)/('1D'!$I$5*MAX(F985,
                                        0.1)^2),
                                1/3))),
                    MAX('1D'!$D$16,
                        IFERROR(L985,
                            0)))))))</f>
        <v>2.0411692021517887</v>
      </c>
      <c r="M985" s="5">
        <f t="shared" ca="1" si="210"/>
        <v>10.614079851189301</v>
      </c>
      <c r="N985" s="5">
        <f t="shared" ca="1" si="211"/>
        <v>1.1434704692804873</v>
      </c>
      <c r="O985" s="5">
        <f t="shared" ca="1" si="212"/>
        <v>4.8002276894771132</v>
      </c>
      <c r="P985" s="5">
        <f t="shared" ca="1" si="213"/>
        <v>634.1166692021518</v>
      </c>
      <c r="Q985" s="5">
        <f ca="1">P985+((ABS(K985)/MAX(((F985)+(G985)*(L985))*(L985),
            0.000001))^2)/(2*'1D'!$I$5)</f>
        <v>635.29109253909485</v>
      </c>
      <c r="R985" s="5">
        <f ca="1">((ABS(K985)*'1D'!$D$6)/(MAX(((F985)+(G985)*(L985))*(L985),
            0.000001)*MAX(((((F985)+(G985)*(L985))*(L985))/MAX((F985)+2*(L985)*SQRT(1+(G985)^2),
                    0.000001))^(2/3),
            0.000001)))^2</f>
        <v>4.3358367565141456E-3</v>
      </c>
      <c r="S985" s="5">
        <f ca="1">ABS(ABS(K985)/MAX(((F985)+(G985)*(L985))*(L985),
        0.000001))/SQRT('1D'!$I$5*MAX((((F985)+(G985)*(L985))*(L985))/MAX((F985)+2*(G985)*(L985),
            0.000001),
        0.000001))</f>
        <v>1.0727235886044055</v>
      </c>
      <c r="T985" s="5">
        <f ca="1">((F985)*(L985)^2)/2+(G985)*(L985)^3/3+(ABS(K985)^2)/('1D'!$I$5*MAX(((F985)+(G985)*(L985))*(L985),
        0.000001))</f>
        <v>35.763412605541333</v>
      </c>
      <c r="U985" s="5">
        <f ca="1">IF($A$2=0,
    0,
    IFERROR(Q984-(((R984+R985)/2)*J985)-(IF(O984&gt;O985,
                '1D'!$D$8*((O984^2-O985^2)/(2*'1D'!$I$5)),
                '1D'!$D$9*((O985^2-O984^2)/(2*'1D'!$I$5)))+('1D'!$D$10*(ABS(I985)/90)*(MAX(O984^2,
                        O985^2)/(2*'1D'!$I$5))))-Q985,
        0))</f>
        <v>-3.9474069734524164E-3</v>
      </c>
      <c r="V985" s="5">
        <f ca="1">IF($A$2=0,
    1,
    IF(IFERROR(V984,
            0)=0,
        0,
        IFERROR(IF(ROUND(S985,
                    3)=1,
                1,
                IF(AND(ABS(U985)&lt;'1D'!$D$19,
                        S985&gt;1),
                    1,
                    0)),
            0)))</f>
        <v>0</v>
      </c>
      <c r="W985" s="5">
        <f ca="1">IF($A$2=0,
    MAX(MAX('1D'!$D$16,
            MAX('1D'!$D$16,
                POWER((ABS(K985)^2)/('1D'!$I$5*MAX(F985,
                            0.1)^2),
                    1/3))),
        IFERROR(W1396,
            MAX(MAX('1D'!$D$16,
                    MAX('1D'!$D$16,
                        POWER((ABS(K985)^2)/('1D'!$I$5*MAX(F985,
                                    0.1)^2),
                            1/3))),
                ($L$2)-E1396))),
    IF(IFERROR(AG986,
            0)=0,
        MAX(MAX('1D'!$D$16,
                MAX('1D'!$D$16,
                    POWER((ABS(K985)^2)/('1D'!$I$5*MAX(F985,
                                0.1)^2),
                        1/3))),
            IFERROR(W1396,
                MAX(MAX('1D'!$D$16,
                        MAX('1D'!$D$16,
                            POWER((ABS(K985)^2)/('1D'!$I$5*MAX(F985,
                                        0.1)^2),
                                1/3))),
                    ($L$2)-E1396))),
        IF(IFERROR(W985,
                0)=0,
            MAX(MAX('1D'!$D$16,
                    MAX('1D'!$D$16,
                        POWER((ABS(K985)^2)/('1D'!$I$5*MAX(F985,
                                    0.1)^2),
                            1/3))),
                IFERROR(W1396,
                    MAX(MAX('1D'!$D$16,
                            MAX('1D'!$D$16,
                                POWER((ABS(K985)^2)/('1D'!$I$5*MAX(F985,
                                            0.1)^2),
                                    1/3))),
                        ($L$2)-E1396))),
            IF(OR(IFERROR(AD985,
                        0)&gt;=1,
                    IFERROR(AD986,
                        0)&gt;=1),
                MAX('1D'!$D$16,
                    MAX('1D'!$D$16,
                        POWER((ABS(K985)^2)/('1D'!$I$5*MAX(F985,
                                    0.1)^2),
                            1/3))),
                IF(ABS(IFERROR(AF985,
                            0))&lt;'1D'!$D$19,
                    MAX(MAX('1D'!$D$16,
                            MAX('1D'!$D$16,
                                POWER((ABS(K985)^2)/('1D'!$I$5*MAX(F985,
                                            0.1)^2),
                                    1/3))),
                        IFERROR(W985,
                            0)),
                    MAX(MAX('1D'!$D$16,
                            MAX('1D'!$D$16,
                                POWER((ABS(K985)^2)/('1D'!$I$5*MAX(F985,
                                            0.1)^2),
                                    1/3))),
                        (IFERROR(W985,
                                0))+((IFERROR(AF985,
                                    0))*'1D'!$D$18)))))))</f>
        <v>2.1389677043987478</v>
      </c>
      <c r="X985" s="5">
        <f t="shared" ca="1" si="214"/>
        <v>11.122632062873489</v>
      </c>
      <c r="Y985" s="5">
        <f t="shared" ca="1" si="215"/>
        <v>1.1735290000551568</v>
      </c>
      <c r="Z985" s="5">
        <f t="shared" ca="1" si="216"/>
        <v>4.5807502857230418</v>
      </c>
      <c r="AA985" s="5">
        <f t="shared" ca="1" si="217"/>
        <v>634.21446770439877</v>
      </c>
      <c r="AB985" s="5">
        <f ca="1">AA985+((ABS(K985)/MAX(((F985)+(G985)*(W985))*(W985),
            0.000001))^2)/(2*'1D'!$I$5)</f>
        <v>635.28395155659814</v>
      </c>
      <c r="AC985" s="5">
        <f ca="1">((ABS(K985)*'1D'!$D$6)/(MAX(((F985)+(G985)*(W985))*(W985),
            0.000001)*MAX(((((F985)+(G985)*(W985))*(W985))/MAX((F985)+2*(W985)*SQRT(1+(G985)^2),
                    0.000001))^(2/3),
            0.000001)))^2</f>
        <v>3.8141460404132466E-3</v>
      </c>
      <c r="AD985" s="5">
        <f ca="1">ABS(ABS(K985)/MAX(((F985)+(G985)*(W985))*(W985),
        0.000001))/SQRT('1D'!$I$5*MAX((((F985)+(G985)*(W985))*(W985))/MAX((F985)+2*(G985)*(W985),
            0.000001),
        0.000001))</f>
        <v>1.0000000000000004</v>
      </c>
      <c r="AE985" s="5">
        <f ca="1">((F985)*(W985)^2)/2+(G985)*(W985)^3/3+(ABS(K985)^2)/('1D'!$I$5*MAX(((F985)+(G985)*(W985))*(W985),
        0.000001))</f>
        <v>35.686426155594638</v>
      </c>
      <c r="AF985" s="5">
        <f ca="1">IF($A$2=0,
    0,
    IFERROR(AB986+(((AC985+AC986)/2)*J986)+(IF(Z985&gt;Z986,
                '1D'!$D$8*((Z985^2-Z986^2)/(2*'1D'!$I$5)),
                '1D'!$D$9*((Z986^2-Z985^2)/(2*'1D'!$I$5)))+('1D'!$D$10*(ABS(I986)/90)*(MAX(Z985^2,
                        Z986^2)/(2*'1D'!$I$5))))-AB985,
        0))</f>
        <v>3.4157470064428708E-3</v>
      </c>
      <c r="AG985" s="5">
        <f ca="1">IF($A$2=0,
    1,
    IF(IFERROR(AG986,
            0)=0,
        0,
        IFERROR(IF(OR(ROUND(AD985,
                        3)&gt;=1,
                    AND(ABS(AF985)&lt;'1D'!$D$19,
                        AD985&lt;1)),
                1,
                0),
            0)))</f>
        <v>1</v>
      </c>
      <c r="AH985" s="5">
        <f ca="1">IFERROR(IF('1D'!V32="Supercritical",
        MAX('1D'!$D$16,
            IFERROR(L985,
                MAX('1D'!$D$16,
                    POWER((ABS(K985)^2)/('1D'!$I$5*MAX(F985,
                                0.1)^2),
                        1/3)))),
        IF('1D'!V32="Subcritical",
            MAX('1D'!$D$16,
                IFERROR(W985,
                    MAX('1D'!$D$16,
                        POWER((ABS(K985)^2)/('1D'!$I$5*MAX(F985,
                                    0.1)^2),
                            1/3)))),
            IF(IFERROR(T985,
                    -1E+99)&gt;=IFERROR(AE985,
                    -1E+99),
                MAX('1D'!$D$16,
                    IFERROR(L985,
                        MAX('1D'!$D$16,
                            POWER((ABS(K985)^2)/('1D'!$I$5*MAX(F985,
                                        0.1)^2),
                                1/3)))),
                MAX('1D'!$D$16,
                    IFERROR(W985,
                        MAX('1D'!$D$16,
                            POWER((ABS(K985)^2)/('1D'!$I$5*MAX(F985,
                                        0.1)^2),
                                1/3))))))),
    MAX('1D'!$D$16,
        POWER((ABS(K985)^2)/('1D'!$I$5*MAX(F985,
                    0.1)^2),
            1/3)))</f>
        <v>2.0411692021517887</v>
      </c>
      <c r="AI985" s="5">
        <f t="shared" ca="1" si="218"/>
        <v>634.1166692021518</v>
      </c>
      <c r="AJ985" s="5">
        <f ca="1">AI985+((ABS(K985)/MAX(((F985)+(G985)*(AH985))*(AH985),
            0.000001))^2)/(2*'1D'!$I$5)</f>
        <v>635.29109253909485</v>
      </c>
      <c r="AM985">
        <v>0</v>
      </c>
      <c r="AN985">
        <v>0</v>
      </c>
      <c r="AO985" s="5">
        <f t="shared" si="219"/>
        <v>0</v>
      </c>
      <c r="AP985" s="5">
        <f t="shared" si="223"/>
        <v>0</v>
      </c>
      <c r="AQ985" s="5">
        <f ca="1">ABS(ABS(K985)/MAX(((F985)+(G985)*(AH985))*(AH985),
        0.000001))/SQRT('1D'!$I$5*MAX((((F985)+(G985)*(AH985))*(AH985))/MAX((F985)+2*(G985)*(AH985),
            0.000001),
        0.000001))</f>
        <v>1.0727235886044055</v>
      </c>
      <c r="AR985" s="5" t="str">
        <f t="shared" ca="1" si="220"/>
        <v>Supercritical</v>
      </c>
      <c r="AS985" s="5">
        <f ca="1">((ABS(K985)*'1D'!$D$6)/(MAX(((F985)+(G985)*(AH985))*(AH985),
            0.000001)*MAX(((((F985)+(G985)*(AH985))*(AH985))/MAX((F985)+2*(AH985)*SQRT(1+(G985)^2),
                    0.000001))^(2/3),
            0.000001)))^2</f>
        <v>4.3358367565141456E-3</v>
      </c>
    </row>
    <row r="986" spans="1:45" x14ac:dyDescent="0.35">
      <c r="A986">
        <v>977</v>
      </c>
      <c r="B986">
        <v>975.99599999999998</v>
      </c>
      <c r="C986">
        <v>616082.30700000003</v>
      </c>
      <c r="D986">
        <v>3097031.0350000001</v>
      </c>
      <c r="E986">
        <v>632.07500000000005</v>
      </c>
      <c r="F986">
        <v>5.2</v>
      </c>
      <c r="G986">
        <v>0</v>
      </c>
      <c r="H986" t="s">
        <v>176</v>
      </c>
      <c r="I986">
        <v>5.7000000000000002E-2</v>
      </c>
      <c r="J986" s="5">
        <f t="shared" si="221"/>
        <v>1</v>
      </c>
      <c r="K986" s="5">
        <f t="shared" ca="1" si="222"/>
        <v>50.95</v>
      </c>
      <c r="L986" s="5">
        <f ca="1">IF($A$2=0,
    IFERROR(L985,
        MAX('1D'!$D$16,
            POWER((ABS(K986)^2)/('1D'!$I$5*MAX(F986,
                        0.1)^2),
                1/3))),
    IF(IFERROR(V985,
            0)=0,
        IFERROR(L985,
            MAX('1D'!$D$16,
                POWER((ABS(K986)^2)/('1D'!$I$5*MAX(F986,
                            0.1)^2),
                    1/3))),
        IF(OR(IFERROR(L986,
                    0)=0,
                IFERROR(S985,
                    0)&lt;1,
                IFERROR(S986,
                    0)&lt;1),
            MAX('1D'!$D$16,
                POWER((ABS(K986)^2)/('1D'!$I$5*MAX(F986,
                            0.1)^2),
                    1/3)),
            IF(IFERROR(U986,
                    0)&gt;0,
                MAX('1D'!$D$16,
                    IFERROR(L986,
                        0)+((IFERROR(U986,
                                0))*'1D'!$D$18*IF((IFERROR(S986,
                                    0))&lt;1,
                            1,
                            -1))),
                IF(IFERROR(U986,
                        0)&lt;0,
                    IF(ABS((MAX('1D'!$D$16,
                                    POWER((ABS(K986)^2)/('1D'!$I$5*MAX(F986,
                                                0.1)^2),
                                        1/3)))-IFERROR(L986,
                                0))&gt;'1D'!$D$19,
                        MAX('1D'!$D$16,
                            IF((MAX('1D'!$D$16,
                                        POWER((ABS(K986)^2)/('1D'!$I$5*MAX(F986,
                                                    0.1)^2),
                                            1/3)))&gt;IFERROR(L986,
                                    0),
                                MIN((MAX('1D'!$D$16,
                                            POWER((ABS(K986)^2)/('1D'!$I$5*MAX(F986,
                                                        0.1)^2),
                                                1/3))),
                                    IFERROR(L986,
                                        0)+(MIN(ABS(IFERROR(U986,
                                                    0))*'1D'!$D$18,
                                            ABS((MAX('1D'!$D$16,
                                                        POWER((ABS(K986)^2)/('1D'!$I$5*MAX(F986,
                                                                    0.1)^2),
                                                            1/3)))-IFERROR(L986,
                                                    0))))),
                                MAX((MAX('1D'!$D$16,
                                            POWER((ABS(K986)^2)/('1D'!$I$5*MAX(F986,
                                                        0.1)^2),
                                                1/3))),
                                    IFERROR(L986,
                                        0)-(MIN(ABS(IFERROR(U986,
                                                    0))*'1D'!$D$18,
                                            ABS((MAX('1D'!$D$16,
                                                        POWER((ABS(K986)^2)/('1D'!$I$5*MAX(F986,
                                                                    0.1)^2),
                                                            1/3)))-IFERROR(L986,
                                                    0))))))),
                        MAX('1D'!$D$16,
                            POWER((ABS(K986)^2)/('1D'!$I$5*MAX(F986,
                                        0.1)^2),
                                1/3))),
                    MAX('1D'!$D$16,
                        IFERROR(L986,
                            0)))))))</f>
        <v>2.0411692021517887</v>
      </c>
      <c r="M986" s="5">
        <f t="shared" ca="1" si="210"/>
        <v>10.614079851189301</v>
      </c>
      <c r="N986" s="5">
        <f t="shared" ca="1" si="211"/>
        <v>1.1434704692804873</v>
      </c>
      <c r="O986" s="5">
        <f t="shared" ca="1" si="212"/>
        <v>4.8002276894771132</v>
      </c>
      <c r="P986" s="5">
        <f t="shared" ca="1" si="213"/>
        <v>634.11616920215181</v>
      </c>
      <c r="Q986" s="5">
        <f ca="1">P986+((ABS(K986)/MAX(((F986)+(G986)*(L986))*(L986),
            0.000001))^2)/(2*'1D'!$I$5)</f>
        <v>635.29059253909486</v>
      </c>
      <c r="R986" s="5">
        <f ca="1">((ABS(K986)*'1D'!$D$6)/(MAX(((F986)+(G986)*(L986))*(L986),
            0.000001)*MAX(((((F986)+(G986)*(L986))*(L986))/MAX((F986)+2*(L986)*SQRT(1+(G986)^2),
                    0.000001))^(2/3),
            0.000001)))^2</f>
        <v>4.3358367565141456E-3</v>
      </c>
      <c r="S986" s="5">
        <f ca="1">ABS(ABS(K986)/MAX(((F986)+(G986)*(L986))*(L986),
        0.000001))/SQRT('1D'!$I$5*MAX((((F986)+(G986)*(L986))*(L986))/MAX((F986)+2*(G986)*(L986),
            0.000001),
        0.000001))</f>
        <v>1.0727235886044055</v>
      </c>
      <c r="T986" s="5">
        <f ca="1">((F986)*(L986)^2)/2+(G986)*(L986)^3/3+(ABS(K986)^2)/('1D'!$I$5*MAX(((F986)+(G986)*(L986))*(L986),
        0.000001))</f>
        <v>35.763412605541333</v>
      </c>
      <c r="U986" s="5">
        <f ca="1">IF($A$2=0,
    0,
    IFERROR(Q985-(((R985+R986)/2)*J986)-(IF(O985&gt;O986,
                '1D'!$D$8*((O985^2-O986^2)/(2*'1D'!$I$5)),
                '1D'!$D$9*((O986^2-O985^2)/(2*'1D'!$I$5)))+('1D'!$D$10*(ABS(I986)/90)*(MAX(O985^2,
                        O986^2)/(2*'1D'!$I$5))))-Q986,
        0))</f>
        <v>-3.9474069734524164E-3</v>
      </c>
      <c r="V986" s="5">
        <f ca="1">IF($A$2=0,
    1,
    IF(IFERROR(V985,
            0)=0,
        0,
        IFERROR(IF(ROUND(S986,
                    3)=1,
                1,
                IF(AND(ABS(U986)&lt;'1D'!$D$19,
                        S986&gt;1),
                    1,
                    0)),
            0)))</f>
        <v>0</v>
      </c>
      <c r="W986" s="5">
        <f ca="1">IF($A$2=0,
    MAX(MAX('1D'!$D$16,
            MAX('1D'!$D$16,
                POWER((ABS(K986)^2)/('1D'!$I$5*MAX(F986,
                            0.1)^2),
                    1/3))),
        IFERROR(W1396,
            MAX(MAX('1D'!$D$16,
                    MAX('1D'!$D$16,
                        POWER((ABS(K986)^2)/('1D'!$I$5*MAX(F986,
                                    0.1)^2),
                            1/3))),
                ($L$2)-E1396))),
    IF(IFERROR(AG987,
            0)=0,
        MAX(MAX('1D'!$D$16,
                MAX('1D'!$D$16,
                    POWER((ABS(K986)^2)/('1D'!$I$5*MAX(F986,
                                0.1)^2),
                        1/3))),
            IFERROR(W1396,
                MAX(MAX('1D'!$D$16,
                        MAX('1D'!$D$16,
                            POWER((ABS(K986)^2)/('1D'!$I$5*MAX(F986,
                                        0.1)^2),
                                1/3))),
                    ($L$2)-E1396))),
        IF(IFERROR(W986,
                0)=0,
            MAX(MAX('1D'!$D$16,
                    MAX('1D'!$D$16,
                        POWER((ABS(K986)^2)/('1D'!$I$5*MAX(F986,
                                    0.1)^2),
                            1/3))),
                IFERROR(W1396,
                    MAX(MAX('1D'!$D$16,
                            MAX('1D'!$D$16,
                                POWER((ABS(K986)^2)/('1D'!$I$5*MAX(F986,
                                            0.1)^2),
                                    1/3))),
                        ($L$2)-E1396))),
            IF(OR(IFERROR(AD986,
                        0)&gt;=1,
                    IFERROR(AD987,
                        0)&gt;=1),
                MAX('1D'!$D$16,
                    MAX('1D'!$D$16,
                        POWER((ABS(K986)^2)/('1D'!$I$5*MAX(F986,
                                    0.1)^2),
                            1/3))),
                IF(ABS(IFERROR(AF986,
                            0))&lt;'1D'!$D$19,
                    MAX(MAX('1D'!$D$16,
                            MAX('1D'!$D$16,
                                POWER((ABS(K986)^2)/('1D'!$I$5*MAX(F986,
                                            0.1)^2),
                                    1/3))),
                        IFERROR(W986,
                            0)),
                    MAX(MAX('1D'!$D$16,
                            MAX('1D'!$D$16,
                                POWER((ABS(K986)^2)/('1D'!$I$5*MAX(F986,
                                            0.1)^2),
                                    1/3))),
                        (IFERROR(W986,
                                0))+((IFERROR(AF986,
                                    0))*'1D'!$D$18)))))))</f>
        <v>2.1389677043987478</v>
      </c>
      <c r="X986" s="5">
        <f t="shared" ca="1" si="214"/>
        <v>11.122632062873489</v>
      </c>
      <c r="Y986" s="5">
        <f t="shared" ca="1" si="215"/>
        <v>1.1735290000551568</v>
      </c>
      <c r="Z986" s="5">
        <f t="shared" ca="1" si="216"/>
        <v>4.5807502857230418</v>
      </c>
      <c r="AA986" s="5">
        <f t="shared" ca="1" si="217"/>
        <v>634.21396770439878</v>
      </c>
      <c r="AB986" s="5">
        <f ca="1">AA986+((ABS(K986)/MAX(((F986)+(G986)*(W986))*(W986),
            0.000001))^2)/(2*'1D'!$I$5)</f>
        <v>635.28345155659815</v>
      </c>
      <c r="AC986" s="5">
        <f ca="1">((ABS(K986)*'1D'!$D$6)/(MAX(((F986)+(G986)*(W986))*(W986),
            0.000001)*MAX(((((F986)+(G986)*(W986))*(W986))/MAX((F986)+2*(W986)*SQRT(1+(G986)^2),
                    0.000001))^(2/3),
            0.000001)))^2</f>
        <v>3.8141460404132466E-3</v>
      </c>
      <c r="AD986" s="5">
        <f ca="1">ABS(ABS(K986)/MAX(((F986)+(G986)*(W986))*(W986),
        0.000001))/SQRT('1D'!$I$5*MAX((((F986)+(G986)*(W986))*(W986))/MAX((F986)+2*(G986)*(W986),
            0.000001),
        0.000001))</f>
        <v>1.0000000000000004</v>
      </c>
      <c r="AE986" s="5">
        <f ca="1">((F986)*(W986)^2)/2+(G986)*(W986)^3/3+(ABS(K986)^2)/('1D'!$I$5*MAX(((F986)+(G986)*(W986))*(W986),
        0.000001))</f>
        <v>35.686426155594638</v>
      </c>
      <c r="AF986" s="5">
        <f ca="1">IF($A$2=0,
    0,
    IFERROR(AB987+(((AC986+AC987)/2)*J987)+(IF(Z986&gt;Z987,
                '1D'!$D$8*((Z986^2-Z987^2)/(2*'1D'!$I$5)),
                '1D'!$D$9*((Z987^2-Z986^2)/(2*'1D'!$I$5)))+('1D'!$D$10*(ABS(I987)/90)*(MAX(Z986^2,
                        Z987^2)/(2*'1D'!$I$5))))-AB986,
        0))</f>
        <v>3.3141460403385281E-3</v>
      </c>
      <c r="AG986" s="5">
        <f ca="1">IF($A$2=0,
    1,
    IF(IFERROR(AG987,
            0)=0,
        0,
        IFERROR(IF(OR(ROUND(AD986,
                        3)&gt;=1,
                    AND(ABS(AF986)&lt;'1D'!$D$19,
                        AD986&lt;1)),
                1,
                0),
            0)))</f>
        <v>1</v>
      </c>
      <c r="AH986" s="5">
        <f ca="1">IFERROR(IF('1D'!V32="Supercritical",
        MAX('1D'!$D$16,
            IFERROR(L986,
                MAX('1D'!$D$16,
                    POWER((ABS(K986)^2)/('1D'!$I$5*MAX(F986,
                                0.1)^2),
                        1/3)))),
        IF('1D'!V32="Subcritical",
            MAX('1D'!$D$16,
                IFERROR(W986,
                    MAX('1D'!$D$16,
                        POWER((ABS(K986)^2)/('1D'!$I$5*MAX(F986,
                                    0.1)^2),
                            1/3)))),
            IF(IFERROR(T986,
                    -1E+99)&gt;=IFERROR(AE986,
                    -1E+99),
                MAX('1D'!$D$16,
                    IFERROR(L986,
                        MAX('1D'!$D$16,
                            POWER((ABS(K986)^2)/('1D'!$I$5*MAX(F986,
                                        0.1)^2),
                                1/3)))),
                MAX('1D'!$D$16,
                    IFERROR(W986,
                        MAX('1D'!$D$16,
                            POWER((ABS(K986)^2)/('1D'!$I$5*MAX(F986,
                                        0.1)^2),
                                1/3))))))),
    MAX('1D'!$D$16,
        POWER((ABS(K986)^2)/('1D'!$I$5*MAX(F986,
                    0.1)^2),
            1/3)))</f>
        <v>2.0411692021517887</v>
      </c>
      <c r="AI986" s="5">
        <f t="shared" ca="1" si="218"/>
        <v>634.11616920215181</v>
      </c>
      <c r="AJ986" s="5">
        <f ca="1">AI986+((ABS(K986)/MAX(((F986)+(G986)*(AH986))*(AH986),
            0.000001))^2)/(2*'1D'!$I$5)</f>
        <v>635.29059253909486</v>
      </c>
      <c r="AM986">
        <v>0</v>
      </c>
      <c r="AN986">
        <v>0</v>
      </c>
      <c r="AO986" s="5">
        <f t="shared" si="219"/>
        <v>0</v>
      </c>
      <c r="AP986" s="5">
        <f t="shared" si="223"/>
        <v>0</v>
      </c>
      <c r="AQ986" s="5">
        <f ca="1">ABS(ABS(K986)/MAX(((F986)+(G986)*(AH986))*(AH986),
        0.000001))/SQRT('1D'!$I$5*MAX((((F986)+(G986)*(AH986))*(AH986))/MAX((F986)+2*(G986)*(AH986),
            0.000001),
        0.000001))</f>
        <v>1.0727235886044055</v>
      </c>
      <c r="AR986" s="5" t="str">
        <f t="shared" ca="1" si="220"/>
        <v>Supercritical</v>
      </c>
      <c r="AS986" s="5">
        <f ca="1">((ABS(K986)*'1D'!$D$6)/(MAX(((F986)+(G986)*(AH986))*(AH986),
            0.000001)*MAX(((((F986)+(G986)*(AH986))*(AH986))/MAX((F986)+2*(AH986)*SQRT(1+(G986)^2),
                    0.000001))^(2/3),
            0.000001)))^2</f>
        <v>4.3358367565141456E-3</v>
      </c>
    </row>
    <row r="987" spans="1:45" x14ac:dyDescent="0.35">
      <c r="A987">
        <v>978</v>
      </c>
      <c r="B987">
        <v>976.99599999999998</v>
      </c>
      <c r="C987">
        <v>616082.26500000001</v>
      </c>
      <c r="D987">
        <v>3097030.0359999998</v>
      </c>
      <c r="E987">
        <v>632.07449999999994</v>
      </c>
      <c r="F987">
        <v>5.2</v>
      </c>
      <c r="G987">
        <v>0</v>
      </c>
      <c r="H987" t="s">
        <v>176</v>
      </c>
      <c r="I987">
        <v>0</v>
      </c>
      <c r="J987" s="5">
        <f t="shared" si="221"/>
        <v>1</v>
      </c>
      <c r="K987" s="5">
        <f t="shared" ca="1" si="222"/>
        <v>50.95</v>
      </c>
      <c r="L987" s="5">
        <f ca="1">IF($A$2=0,
    IFERROR(L986,
        MAX('1D'!$D$16,
            POWER((ABS(K987)^2)/('1D'!$I$5*MAX(F987,
                        0.1)^2),
                1/3))),
    IF(IFERROR(V986,
            0)=0,
        IFERROR(L986,
            MAX('1D'!$D$16,
                POWER((ABS(K987)^2)/('1D'!$I$5*MAX(F987,
                            0.1)^2),
                    1/3))),
        IF(OR(IFERROR(L987,
                    0)=0,
                IFERROR(S986,
                    0)&lt;1,
                IFERROR(S987,
                    0)&lt;1),
            MAX('1D'!$D$16,
                POWER((ABS(K987)^2)/('1D'!$I$5*MAX(F987,
                            0.1)^2),
                    1/3)),
            IF(IFERROR(U987,
                    0)&gt;0,
                MAX('1D'!$D$16,
                    IFERROR(L987,
                        0)+((IFERROR(U987,
                                0))*'1D'!$D$18*IF((IFERROR(S987,
                                    0))&lt;1,
                            1,
                            -1))),
                IF(IFERROR(U987,
                        0)&lt;0,
                    IF(ABS((MAX('1D'!$D$16,
                                    POWER((ABS(K987)^2)/('1D'!$I$5*MAX(F987,
                                                0.1)^2),
                                        1/3)))-IFERROR(L987,
                                0))&gt;'1D'!$D$19,
                        MAX('1D'!$D$16,
                            IF((MAX('1D'!$D$16,
                                        POWER((ABS(K987)^2)/('1D'!$I$5*MAX(F987,
                                                    0.1)^2),
                                            1/3)))&gt;IFERROR(L987,
                                    0),
                                MIN((MAX('1D'!$D$16,
                                            POWER((ABS(K987)^2)/('1D'!$I$5*MAX(F987,
                                                        0.1)^2),
                                                1/3))),
                                    IFERROR(L987,
                                        0)+(MIN(ABS(IFERROR(U987,
                                                    0))*'1D'!$D$18,
                                            ABS((MAX('1D'!$D$16,
                                                        POWER((ABS(K987)^2)/('1D'!$I$5*MAX(F987,
                                                                    0.1)^2),
                                                            1/3)))-IFERROR(L987,
                                                    0))))),
                                MAX((MAX('1D'!$D$16,
                                            POWER((ABS(K987)^2)/('1D'!$I$5*MAX(F987,
                                                        0.1)^2),
                                                1/3))),
                                    IFERROR(L987,
                                        0)-(MIN(ABS(IFERROR(U987,
                                                    0))*'1D'!$D$18,
                                            ABS((MAX('1D'!$D$16,
                                                        POWER((ABS(K987)^2)/('1D'!$I$5*MAX(F987,
                                                                    0.1)^2),
                                                            1/3)))-IFERROR(L987,
                                                    0))))))),
                        MAX('1D'!$D$16,
                            POWER((ABS(K987)^2)/('1D'!$I$5*MAX(F987,
                                        0.1)^2),
                                1/3))),
                    MAX('1D'!$D$16,
                        IFERROR(L987,
                            0)))))))</f>
        <v>2.0411692021517887</v>
      </c>
      <c r="M987" s="5">
        <f t="shared" ca="1" si="210"/>
        <v>10.614079851189301</v>
      </c>
      <c r="N987" s="5">
        <f t="shared" ca="1" si="211"/>
        <v>1.1434704692804873</v>
      </c>
      <c r="O987" s="5">
        <f t="shared" ca="1" si="212"/>
        <v>4.8002276894771132</v>
      </c>
      <c r="P987" s="5">
        <f t="shared" ca="1" si="213"/>
        <v>634.11566920215171</v>
      </c>
      <c r="Q987" s="5">
        <f ca="1">P987+((ABS(K987)/MAX(((F987)+(G987)*(L987))*(L987),
            0.000001))^2)/(2*'1D'!$I$5)</f>
        <v>635.29009253909476</v>
      </c>
      <c r="R987" s="5">
        <f ca="1">((ABS(K987)*'1D'!$D$6)/(MAX(((F987)+(G987)*(L987))*(L987),
            0.000001)*MAX(((((F987)+(G987)*(L987))*(L987))/MAX((F987)+2*(L987)*SQRT(1+(G987)^2),
                    0.000001))^(2/3),
            0.000001)))^2</f>
        <v>4.3358367565141456E-3</v>
      </c>
      <c r="S987" s="5">
        <f ca="1">ABS(ABS(K987)/MAX(((F987)+(G987)*(L987))*(L987),
        0.000001))/SQRT('1D'!$I$5*MAX((((F987)+(G987)*(L987))*(L987))/MAX((F987)+2*(G987)*(L987),
            0.000001),
        0.000001))</f>
        <v>1.0727235886044055</v>
      </c>
      <c r="T987" s="5">
        <f ca="1">((F987)*(L987)^2)/2+(G987)*(L987)^3/3+(ABS(K987)^2)/('1D'!$I$5*MAX(((F987)+(G987)*(L987))*(L987),
        0.000001))</f>
        <v>35.763412605541333</v>
      </c>
      <c r="U987" s="5">
        <f ca="1">IF($A$2=0,
    0,
    IFERROR(Q986-(((R986+R987)/2)*J987)-(IF(O986&gt;O987,
                '1D'!$D$8*((O986^2-O987^2)/(2*'1D'!$I$5)),
                '1D'!$D$9*((O987^2-O986^2)/(2*'1D'!$I$5)))+('1D'!$D$10*(ABS(I987)/90)*(MAX(O986^2,
                        O987^2)/(2*'1D'!$I$5))))-Q987,
        0))</f>
        <v>-3.8358367563660067E-3</v>
      </c>
      <c r="V987" s="5">
        <f ca="1">IF($A$2=0,
    1,
    IF(IFERROR(V986,
            0)=0,
        0,
        IFERROR(IF(ROUND(S987,
                    3)=1,
                1,
                IF(AND(ABS(U987)&lt;'1D'!$D$19,
                        S987&gt;1),
                    1,
                    0)),
            0)))</f>
        <v>0</v>
      </c>
      <c r="W987" s="5">
        <f ca="1">IF($A$2=0,
    MAX(MAX('1D'!$D$16,
            MAX('1D'!$D$16,
                POWER((ABS(K987)^2)/('1D'!$I$5*MAX(F987,
                            0.1)^2),
                    1/3))),
        IFERROR(W1396,
            MAX(MAX('1D'!$D$16,
                    MAX('1D'!$D$16,
                        POWER((ABS(K987)^2)/('1D'!$I$5*MAX(F987,
                                    0.1)^2),
                            1/3))),
                ($L$2)-E1396))),
    IF(IFERROR(AG988,
            0)=0,
        MAX(MAX('1D'!$D$16,
                MAX('1D'!$D$16,
                    POWER((ABS(K987)^2)/('1D'!$I$5*MAX(F987,
                                0.1)^2),
                        1/3))),
            IFERROR(W1396,
                MAX(MAX('1D'!$D$16,
                        MAX('1D'!$D$16,
                            POWER((ABS(K987)^2)/('1D'!$I$5*MAX(F987,
                                        0.1)^2),
                                1/3))),
                    ($L$2)-E1396))),
        IF(IFERROR(W987,
                0)=0,
            MAX(MAX('1D'!$D$16,
                    MAX('1D'!$D$16,
                        POWER((ABS(K987)^2)/('1D'!$I$5*MAX(F987,
                                    0.1)^2),
                            1/3))),
                IFERROR(W1396,
                    MAX(MAX('1D'!$D$16,
                            MAX('1D'!$D$16,
                                POWER((ABS(K987)^2)/('1D'!$I$5*MAX(F987,
                                            0.1)^2),
                                    1/3))),
                        ($L$2)-E1396))),
            IF(OR(IFERROR(AD987,
                        0)&gt;=1,
                    IFERROR(AD988,
                        0)&gt;=1),
                MAX('1D'!$D$16,
                    MAX('1D'!$D$16,
                        POWER((ABS(K987)^2)/('1D'!$I$5*MAX(F987,
                                    0.1)^2),
                            1/3))),
                IF(ABS(IFERROR(AF987,
                            0))&lt;'1D'!$D$19,
                    MAX(MAX('1D'!$D$16,
                            MAX('1D'!$D$16,
                                POWER((ABS(K987)^2)/('1D'!$I$5*MAX(F987,
                                            0.1)^2),
                                    1/3))),
                        IFERROR(W987,
                            0)),
                    MAX(MAX('1D'!$D$16,
                            MAX('1D'!$D$16,
                                POWER((ABS(K987)^2)/('1D'!$I$5*MAX(F987,
                                            0.1)^2),
                                    1/3))),
                        (IFERROR(W987,
                                0))+((IFERROR(AF987,
                                    0))*'1D'!$D$18)))))))</f>
        <v>2.1389677043987478</v>
      </c>
      <c r="X987" s="5">
        <f t="shared" ca="1" si="214"/>
        <v>11.122632062873489</v>
      </c>
      <c r="Y987" s="5">
        <f t="shared" ca="1" si="215"/>
        <v>1.1735290000551568</v>
      </c>
      <c r="Z987" s="5">
        <f t="shared" ca="1" si="216"/>
        <v>4.5807502857230418</v>
      </c>
      <c r="AA987" s="5">
        <f t="shared" ca="1" si="217"/>
        <v>634.21346770439868</v>
      </c>
      <c r="AB987" s="5">
        <f ca="1">AA987+((ABS(K987)/MAX(((F987)+(G987)*(W987))*(W987),
            0.000001))^2)/(2*'1D'!$I$5)</f>
        <v>635.28295155659805</v>
      </c>
      <c r="AC987" s="5">
        <f ca="1">((ABS(K987)*'1D'!$D$6)/(MAX(((F987)+(G987)*(W987))*(W987),
            0.000001)*MAX(((((F987)+(G987)*(W987))*(W987))/MAX((F987)+2*(W987)*SQRT(1+(G987)^2),
                    0.000001))^(2/3),
            0.000001)))^2</f>
        <v>3.8141460404132466E-3</v>
      </c>
      <c r="AD987" s="5">
        <f ca="1">ABS(ABS(K987)/MAX(((F987)+(G987)*(W987))*(W987),
        0.000001))/SQRT('1D'!$I$5*MAX((((F987)+(G987)*(W987))*(W987))/MAX((F987)+2*(G987)*(W987),
            0.000001),
        0.000001))</f>
        <v>1.0000000000000004</v>
      </c>
      <c r="AE987" s="5">
        <f ca="1">((F987)*(W987)^2)/2+(G987)*(W987)^3/3+(ABS(K987)^2)/('1D'!$I$5*MAX(((F987)+(G987)*(W987))*(W987),
        0.000001))</f>
        <v>35.686426155594638</v>
      </c>
      <c r="AF987" s="5">
        <f ca="1">IF($A$2=0,
    0,
    IFERROR(AB988+(((AC987+AC988)/2)*J988)+(IF(Z987&gt;Z988,
                '1D'!$D$8*((Z987^2-Z988^2)/(2*'1D'!$I$5)),
                '1D'!$D$9*((Z988^2-Z987^2)/(2*'1D'!$I$5)))+('1D'!$D$10*(ABS(I988)/90)*(MAX(Z987^2,
                        Z988^2)/(2*'1D'!$I$5))))-AB987,
        0))</f>
        <v>3.3141460404522149E-3</v>
      </c>
      <c r="AG987" s="5">
        <f ca="1">IF($A$2=0,
    1,
    IF(IFERROR(AG988,
            0)=0,
        0,
        IFERROR(IF(OR(ROUND(AD987,
                        3)&gt;=1,
                    AND(ABS(AF987)&lt;'1D'!$D$19,
                        AD987&lt;1)),
                1,
                0),
            0)))</f>
        <v>1</v>
      </c>
      <c r="AH987" s="5">
        <f ca="1">IFERROR(IF('1D'!V32="Supercritical",
        MAX('1D'!$D$16,
            IFERROR(L987,
                MAX('1D'!$D$16,
                    POWER((ABS(K987)^2)/('1D'!$I$5*MAX(F987,
                                0.1)^2),
                        1/3)))),
        IF('1D'!V32="Subcritical",
            MAX('1D'!$D$16,
                IFERROR(W987,
                    MAX('1D'!$D$16,
                        POWER((ABS(K987)^2)/('1D'!$I$5*MAX(F987,
                                    0.1)^2),
                            1/3)))),
            IF(IFERROR(T987,
                    -1E+99)&gt;=IFERROR(AE987,
                    -1E+99),
                MAX('1D'!$D$16,
                    IFERROR(L987,
                        MAX('1D'!$D$16,
                            POWER((ABS(K987)^2)/('1D'!$I$5*MAX(F987,
                                        0.1)^2),
                                1/3)))),
                MAX('1D'!$D$16,
                    IFERROR(W987,
                        MAX('1D'!$D$16,
                            POWER((ABS(K987)^2)/('1D'!$I$5*MAX(F987,
                                        0.1)^2),
                                1/3))))))),
    MAX('1D'!$D$16,
        POWER((ABS(K987)^2)/('1D'!$I$5*MAX(F987,
                    0.1)^2),
            1/3)))</f>
        <v>2.0411692021517887</v>
      </c>
      <c r="AI987" s="5">
        <f t="shared" ca="1" si="218"/>
        <v>634.11566920215171</v>
      </c>
      <c r="AJ987" s="5">
        <f ca="1">AI987+((ABS(K987)/MAX(((F987)+(G987)*(AH987))*(AH987),
            0.000001))^2)/(2*'1D'!$I$5)</f>
        <v>635.29009253909476</v>
      </c>
      <c r="AM987">
        <v>0</v>
      </c>
      <c r="AN987">
        <v>0</v>
      </c>
      <c r="AO987" s="5">
        <f t="shared" si="219"/>
        <v>0</v>
      </c>
      <c r="AP987" s="5">
        <f t="shared" si="223"/>
        <v>0</v>
      </c>
      <c r="AQ987" s="5">
        <f ca="1">ABS(ABS(K987)/MAX(((F987)+(G987)*(AH987))*(AH987),
        0.000001))/SQRT('1D'!$I$5*MAX((((F987)+(G987)*(AH987))*(AH987))/MAX((F987)+2*(G987)*(AH987),
            0.000001),
        0.000001))</f>
        <v>1.0727235886044055</v>
      </c>
      <c r="AR987" s="5" t="str">
        <f t="shared" ca="1" si="220"/>
        <v>Supercritical</v>
      </c>
      <c r="AS987" s="5">
        <f ca="1">((ABS(K987)*'1D'!$D$6)/(MAX(((F987)+(G987)*(AH987))*(AH987),
            0.000001)*MAX(((((F987)+(G987)*(AH987))*(AH987))/MAX((F987)+2*(AH987)*SQRT(1+(G987)^2),
                    0.000001))^(2/3),
            0.000001)))^2</f>
        <v>4.3358367565141456E-3</v>
      </c>
    </row>
    <row r="988" spans="1:45" x14ac:dyDescent="0.35">
      <c r="A988">
        <v>979</v>
      </c>
      <c r="B988">
        <v>977.99599999999998</v>
      </c>
      <c r="C988">
        <v>616082.223</v>
      </c>
      <c r="D988">
        <v>3097029.037</v>
      </c>
      <c r="E988">
        <v>632.07399999999996</v>
      </c>
      <c r="F988">
        <v>5.2</v>
      </c>
      <c r="G988">
        <v>0</v>
      </c>
      <c r="H988" t="s">
        <v>176</v>
      </c>
      <c r="I988">
        <v>0</v>
      </c>
      <c r="J988" s="5">
        <f t="shared" si="221"/>
        <v>1</v>
      </c>
      <c r="K988" s="5">
        <f t="shared" ca="1" si="222"/>
        <v>50.95</v>
      </c>
      <c r="L988" s="5">
        <f ca="1">IF($A$2=0,
    IFERROR(L987,
        MAX('1D'!$D$16,
            POWER((ABS(K988)^2)/('1D'!$I$5*MAX(F988,
                        0.1)^2),
                1/3))),
    IF(IFERROR(V987,
            0)=0,
        IFERROR(L987,
            MAX('1D'!$D$16,
                POWER((ABS(K988)^2)/('1D'!$I$5*MAX(F988,
                            0.1)^2),
                    1/3))),
        IF(OR(IFERROR(L988,
                    0)=0,
                IFERROR(S987,
                    0)&lt;1,
                IFERROR(S988,
                    0)&lt;1),
            MAX('1D'!$D$16,
                POWER((ABS(K988)^2)/('1D'!$I$5*MAX(F988,
                            0.1)^2),
                    1/3)),
            IF(IFERROR(U988,
                    0)&gt;0,
                MAX('1D'!$D$16,
                    IFERROR(L988,
                        0)+((IFERROR(U988,
                                0))*'1D'!$D$18*IF((IFERROR(S988,
                                    0))&lt;1,
                            1,
                            -1))),
                IF(IFERROR(U988,
                        0)&lt;0,
                    IF(ABS((MAX('1D'!$D$16,
                                    POWER((ABS(K988)^2)/('1D'!$I$5*MAX(F988,
                                                0.1)^2),
                                        1/3)))-IFERROR(L988,
                                0))&gt;'1D'!$D$19,
                        MAX('1D'!$D$16,
                            IF((MAX('1D'!$D$16,
                                        POWER((ABS(K988)^2)/('1D'!$I$5*MAX(F988,
                                                    0.1)^2),
                                            1/3)))&gt;IFERROR(L988,
                                    0),
                                MIN((MAX('1D'!$D$16,
                                            POWER((ABS(K988)^2)/('1D'!$I$5*MAX(F988,
                                                        0.1)^2),
                                                1/3))),
                                    IFERROR(L988,
                                        0)+(MIN(ABS(IFERROR(U988,
                                                    0))*'1D'!$D$18,
                                            ABS((MAX('1D'!$D$16,
                                                        POWER((ABS(K988)^2)/('1D'!$I$5*MAX(F988,
                                                                    0.1)^2),
                                                            1/3)))-IFERROR(L988,
                                                    0))))),
                                MAX((MAX('1D'!$D$16,
                                            POWER((ABS(K988)^2)/('1D'!$I$5*MAX(F988,
                                                        0.1)^2),
                                                1/3))),
                                    IFERROR(L988,
                                        0)-(MIN(ABS(IFERROR(U988,
                                                    0))*'1D'!$D$18,
                                            ABS((MAX('1D'!$D$16,
                                                        POWER((ABS(K988)^2)/('1D'!$I$5*MAX(F988,
                                                                    0.1)^2),
                                                            1/3)))-IFERROR(L988,
                                                    0))))))),
                        MAX('1D'!$D$16,
                            POWER((ABS(K988)^2)/('1D'!$I$5*MAX(F988,
                                        0.1)^2),
                                1/3))),
                    MAX('1D'!$D$16,
                        IFERROR(L988,
                            0)))))))</f>
        <v>2.0411692021517887</v>
      </c>
      <c r="M988" s="5">
        <f t="shared" ca="1" si="210"/>
        <v>10.614079851189301</v>
      </c>
      <c r="N988" s="5">
        <f t="shared" ca="1" si="211"/>
        <v>1.1434704692804873</v>
      </c>
      <c r="O988" s="5">
        <f t="shared" ca="1" si="212"/>
        <v>4.8002276894771132</v>
      </c>
      <c r="P988" s="5">
        <f t="shared" ca="1" si="213"/>
        <v>634.11516920215172</v>
      </c>
      <c r="Q988" s="5">
        <f ca="1">P988+((ABS(K988)/MAX(((F988)+(G988)*(L988))*(L988),
            0.000001))^2)/(2*'1D'!$I$5)</f>
        <v>635.28959253909477</v>
      </c>
      <c r="R988" s="5">
        <f ca="1">((ABS(K988)*'1D'!$D$6)/(MAX(((F988)+(G988)*(L988))*(L988),
            0.000001)*MAX(((((F988)+(G988)*(L988))*(L988))/MAX((F988)+2*(L988)*SQRT(1+(G988)^2),
                    0.000001))^(2/3),
            0.000001)))^2</f>
        <v>4.3358367565141456E-3</v>
      </c>
      <c r="S988" s="5">
        <f ca="1">ABS(ABS(K988)/MAX(((F988)+(G988)*(L988))*(L988),
        0.000001))/SQRT('1D'!$I$5*MAX((((F988)+(G988)*(L988))*(L988))/MAX((F988)+2*(G988)*(L988),
            0.000001),
        0.000001))</f>
        <v>1.0727235886044055</v>
      </c>
      <c r="T988" s="5">
        <f ca="1">((F988)*(L988)^2)/2+(G988)*(L988)^3/3+(ABS(K988)^2)/('1D'!$I$5*MAX(((F988)+(G988)*(L988))*(L988),
        0.000001))</f>
        <v>35.763412605541333</v>
      </c>
      <c r="U988" s="5">
        <f ca="1">IF($A$2=0,
    0,
    IFERROR(Q987-(((R987+R988)/2)*J988)-(IF(O987&gt;O988,
                '1D'!$D$8*((O987^2-O988^2)/(2*'1D'!$I$5)),
                '1D'!$D$9*((O988^2-O987^2)/(2*'1D'!$I$5)))+('1D'!$D$10*(ABS(I988)/90)*(MAX(O987^2,
                        O988^2)/(2*'1D'!$I$5))))-Q988,
        0))</f>
        <v>-3.8358367564796936E-3</v>
      </c>
      <c r="V988" s="5">
        <f ca="1">IF($A$2=0,
    1,
    IF(IFERROR(V987,
            0)=0,
        0,
        IFERROR(IF(ROUND(S988,
                    3)=1,
                1,
                IF(AND(ABS(U988)&lt;'1D'!$D$19,
                        S988&gt;1),
                    1,
                    0)),
            0)))</f>
        <v>0</v>
      </c>
      <c r="W988" s="5">
        <f ca="1">IF($A$2=0,
    MAX(MAX('1D'!$D$16,
            MAX('1D'!$D$16,
                POWER((ABS(K988)^2)/('1D'!$I$5*MAX(F988,
                            0.1)^2),
                    1/3))),
        IFERROR(W1396,
            MAX(MAX('1D'!$D$16,
                    MAX('1D'!$D$16,
                        POWER((ABS(K988)^2)/('1D'!$I$5*MAX(F988,
                                    0.1)^2),
                            1/3))),
                ($L$2)-E1396))),
    IF(IFERROR(AG989,
            0)=0,
        MAX(MAX('1D'!$D$16,
                MAX('1D'!$D$16,
                    POWER((ABS(K988)^2)/('1D'!$I$5*MAX(F988,
                                0.1)^2),
                        1/3))),
            IFERROR(W1396,
                MAX(MAX('1D'!$D$16,
                        MAX('1D'!$D$16,
                            POWER((ABS(K988)^2)/('1D'!$I$5*MAX(F988,
                                        0.1)^2),
                                1/3))),
                    ($L$2)-E1396))),
        IF(IFERROR(W988,
                0)=0,
            MAX(MAX('1D'!$D$16,
                    MAX('1D'!$D$16,
                        POWER((ABS(K988)^2)/('1D'!$I$5*MAX(F988,
                                    0.1)^2),
                            1/3))),
                IFERROR(W1396,
                    MAX(MAX('1D'!$D$16,
                            MAX('1D'!$D$16,
                                POWER((ABS(K988)^2)/('1D'!$I$5*MAX(F988,
                                            0.1)^2),
                                    1/3))),
                        ($L$2)-E1396))),
            IF(OR(IFERROR(AD988,
                        0)&gt;=1,
                    IFERROR(AD989,
                        0)&gt;=1),
                MAX('1D'!$D$16,
                    MAX('1D'!$D$16,
                        POWER((ABS(K988)^2)/('1D'!$I$5*MAX(F988,
                                    0.1)^2),
                            1/3))),
                IF(ABS(IFERROR(AF988,
                            0))&lt;'1D'!$D$19,
                    MAX(MAX('1D'!$D$16,
                            MAX('1D'!$D$16,
                                POWER((ABS(K988)^2)/('1D'!$I$5*MAX(F988,
                                            0.1)^2),
                                    1/3))),
                        IFERROR(W988,
                            0)),
                    MAX(MAX('1D'!$D$16,
                            MAX('1D'!$D$16,
                                POWER((ABS(K988)^2)/('1D'!$I$5*MAX(F988,
                                            0.1)^2),
                                    1/3))),
                        (IFERROR(W988,
                                0))+((IFERROR(AF988,
                                    0))*'1D'!$D$18)))))))</f>
        <v>2.1389677043987478</v>
      </c>
      <c r="X988" s="5">
        <f t="shared" ca="1" si="214"/>
        <v>11.122632062873489</v>
      </c>
      <c r="Y988" s="5">
        <f t="shared" ca="1" si="215"/>
        <v>1.1735290000551568</v>
      </c>
      <c r="Z988" s="5">
        <f t="shared" ca="1" si="216"/>
        <v>4.5807502857230418</v>
      </c>
      <c r="AA988" s="5">
        <f t="shared" ca="1" si="217"/>
        <v>634.21296770439869</v>
      </c>
      <c r="AB988" s="5">
        <f ca="1">AA988+((ABS(K988)/MAX(((F988)+(G988)*(W988))*(W988),
            0.000001))^2)/(2*'1D'!$I$5)</f>
        <v>635.28245155659806</v>
      </c>
      <c r="AC988" s="5">
        <f ca="1">((ABS(K988)*'1D'!$D$6)/(MAX(((F988)+(G988)*(W988))*(W988),
            0.000001)*MAX(((((F988)+(G988)*(W988))*(W988))/MAX((F988)+2*(W988)*SQRT(1+(G988)^2),
                    0.000001))^(2/3),
            0.000001)))^2</f>
        <v>3.8141460404132466E-3</v>
      </c>
      <c r="AD988" s="5">
        <f ca="1">ABS(ABS(K988)/MAX(((F988)+(G988)*(W988))*(W988),
        0.000001))/SQRT('1D'!$I$5*MAX((((F988)+(G988)*(W988))*(W988))/MAX((F988)+2*(G988)*(W988),
            0.000001),
        0.000001))</f>
        <v>1.0000000000000004</v>
      </c>
      <c r="AE988" s="5">
        <f ca="1">((F988)*(W988)^2)/2+(G988)*(W988)^3/3+(ABS(K988)^2)/('1D'!$I$5*MAX(((F988)+(G988)*(W988))*(W988),
        0.000001))</f>
        <v>35.686426155594638</v>
      </c>
      <c r="AF988" s="5">
        <f ca="1">IF($A$2=0,
    0,
    IFERROR(AB989+(((AC988+AC989)/2)*J989)+(IF(Z988&gt;Z989,
                '1D'!$D$8*((Z988^2-Z989^2)/(2*'1D'!$I$5)),
                '1D'!$D$9*((Z989^2-Z988^2)/(2*'1D'!$I$5)))+('1D'!$D$10*(ABS(I989)/90)*(MAX(Z988^2,
                        Z989^2)/(2*'1D'!$I$5))))-AB988,
        0))</f>
        <v>3.4157470064428708E-3</v>
      </c>
      <c r="AG988" s="5">
        <f ca="1">IF($A$2=0,
    1,
    IF(IFERROR(AG989,
            0)=0,
        0,
        IFERROR(IF(OR(ROUND(AD988,
                        3)&gt;=1,
                    AND(ABS(AF988)&lt;'1D'!$D$19,
                        AD988&lt;1)),
                1,
                0),
            0)))</f>
        <v>1</v>
      </c>
      <c r="AH988" s="5">
        <f ca="1">IFERROR(IF('1D'!V32="Supercritical",
        MAX('1D'!$D$16,
            IFERROR(L988,
                MAX('1D'!$D$16,
                    POWER((ABS(K988)^2)/('1D'!$I$5*MAX(F988,
                                0.1)^2),
                        1/3)))),
        IF('1D'!V32="Subcritical",
            MAX('1D'!$D$16,
                IFERROR(W988,
                    MAX('1D'!$D$16,
                        POWER((ABS(K988)^2)/('1D'!$I$5*MAX(F988,
                                    0.1)^2),
                            1/3)))),
            IF(IFERROR(T988,
                    -1E+99)&gt;=IFERROR(AE988,
                    -1E+99),
                MAX('1D'!$D$16,
                    IFERROR(L988,
                        MAX('1D'!$D$16,
                            POWER((ABS(K988)^2)/('1D'!$I$5*MAX(F988,
                                        0.1)^2),
                                1/3)))),
                MAX('1D'!$D$16,
                    IFERROR(W988,
                        MAX('1D'!$D$16,
                            POWER((ABS(K988)^2)/('1D'!$I$5*MAX(F988,
                                        0.1)^2),
                                1/3))))))),
    MAX('1D'!$D$16,
        POWER((ABS(K988)^2)/('1D'!$I$5*MAX(F988,
                    0.1)^2),
            1/3)))</f>
        <v>2.0411692021517887</v>
      </c>
      <c r="AI988" s="5">
        <f t="shared" ca="1" si="218"/>
        <v>634.11516920215172</v>
      </c>
      <c r="AJ988" s="5">
        <f ca="1">AI988+((ABS(K988)/MAX(((F988)+(G988)*(AH988))*(AH988),
            0.000001))^2)/(2*'1D'!$I$5)</f>
        <v>635.28959253909477</v>
      </c>
      <c r="AM988">
        <v>0</v>
      </c>
      <c r="AN988">
        <v>0</v>
      </c>
      <c r="AO988" s="5">
        <f t="shared" si="219"/>
        <v>0</v>
      </c>
      <c r="AP988" s="5">
        <f t="shared" si="223"/>
        <v>0</v>
      </c>
      <c r="AQ988" s="5">
        <f ca="1">ABS(ABS(K988)/MAX(((F988)+(G988)*(AH988))*(AH988),
        0.000001))/SQRT('1D'!$I$5*MAX((((F988)+(G988)*(AH988))*(AH988))/MAX((F988)+2*(G988)*(AH988),
            0.000001),
        0.000001))</f>
        <v>1.0727235886044055</v>
      </c>
      <c r="AR988" s="5" t="str">
        <f t="shared" ca="1" si="220"/>
        <v>Supercritical</v>
      </c>
      <c r="AS988" s="5">
        <f ca="1">((ABS(K988)*'1D'!$D$6)/(MAX(((F988)+(G988)*(AH988))*(AH988),
            0.000001)*MAX(((((F988)+(G988)*(AH988))*(AH988))/MAX((F988)+2*(AH988)*SQRT(1+(G988)^2),
                    0.000001))^(2/3),
            0.000001)))^2</f>
        <v>4.3358367565141456E-3</v>
      </c>
    </row>
    <row r="989" spans="1:45" x14ac:dyDescent="0.35">
      <c r="A989">
        <v>980</v>
      </c>
      <c r="B989">
        <v>978.99599999999998</v>
      </c>
      <c r="C989">
        <v>616082.18099999998</v>
      </c>
      <c r="D989">
        <v>3097028.0380000002</v>
      </c>
      <c r="E989">
        <v>632.07349999999997</v>
      </c>
      <c r="F989">
        <v>5.2</v>
      </c>
      <c r="G989">
        <v>0</v>
      </c>
      <c r="H989" t="s">
        <v>176</v>
      </c>
      <c r="I989">
        <v>5.7000000000000002E-2</v>
      </c>
      <c r="J989" s="5">
        <f t="shared" si="221"/>
        <v>1</v>
      </c>
      <c r="K989" s="5">
        <f t="shared" ca="1" si="222"/>
        <v>50.95</v>
      </c>
      <c r="L989" s="5">
        <f ca="1">IF($A$2=0,
    IFERROR(L988,
        MAX('1D'!$D$16,
            POWER((ABS(K989)^2)/('1D'!$I$5*MAX(F989,
                        0.1)^2),
                1/3))),
    IF(IFERROR(V988,
            0)=0,
        IFERROR(L988,
            MAX('1D'!$D$16,
                POWER((ABS(K989)^2)/('1D'!$I$5*MAX(F989,
                            0.1)^2),
                    1/3))),
        IF(OR(IFERROR(L989,
                    0)=0,
                IFERROR(S988,
                    0)&lt;1,
                IFERROR(S989,
                    0)&lt;1),
            MAX('1D'!$D$16,
                POWER((ABS(K989)^2)/('1D'!$I$5*MAX(F989,
                            0.1)^2),
                    1/3)),
            IF(IFERROR(U989,
                    0)&gt;0,
                MAX('1D'!$D$16,
                    IFERROR(L989,
                        0)+((IFERROR(U989,
                                0))*'1D'!$D$18*IF((IFERROR(S989,
                                    0))&lt;1,
                            1,
                            -1))),
                IF(IFERROR(U989,
                        0)&lt;0,
                    IF(ABS((MAX('1D'!$D$16,
                                    POWER((ABS(K989)^2)/('1D'!$I$5*MAX(F989,
                                                0.1)^2),
                                        1/3)))-IFERROR(L989,
                                0))&gt;'1D'!$D$19,
                        MAX('1D'!$D$16,
                            IF((MAX('1D'!$D$16,
                                        POWER((ABS(K989)^2)/('1D'!$I$5*MAX(F989,
                                                    0.1)^2),
                                            1/3)))&gt;IFERROR(L989,
                                    0),
                                MIN((MAX('1D'!$D$16,
                                            POWER((ABS(K989)^2)/('1D'!$I$5*MAX(F989,
                                                        0.1)^2),
                                                1/3))),
                                    IFERROR(L989,
                                        0)+(MIN(ABS(IFERROR(U989,
                                                    0))*'1D'!$D$18,
                                            ABS((MAX('1D'!$D$16,
                                                        POWER((ABS(K989)^2)/('1D'!$I$5*MAX(F989,
                                                                    0.1)^2),
                                                            1/3)))-IFERROR(L989,
                                                    0))))),
                                MAX((MAX('1D'!$D$16,
                                            POWER((ABS(K989)^2)/('1D'!$I$5*MAX(F989,
                                                        0.1)^2),
                                                1/3))),
                                    IFERROR(L989,
                                        0)-(MIN(ABS(IFERROR(U989,
                                                    0))*'1D'!$D$18,
                                            ABS((MAX('1D'!$D$16,
                                                        POWER((ABS(K989)^2)/('1D'!$I$5*MAX(F989,
                                                                    0.1)^2),
                                                            1/3)))-IFERROR(L989,
                                                    0))))))),
                        MAX('1D'!$D$16,
                            POWER((ABS(K989)^2)/('1D'!$I$5*MAX(F989,
                                        0.1)^2),
                                1/3))),
                    MAX('1D'!$D$16,
                        IFERROR(L989,
                            0)))))))</f>
        <v>2.0411692021517887</v>
      </c>
      <c r="M989" s="5">
        <f t="shared" ca="1" si="210"/>
        <v>10.614079851189301</v>
      </c>
      <c r="N989" s="5">
        <f t="shared" ca="1" si="211"/>
        <v>1.1434704692804873</v>
      </c>
      <c r="O989" s="5">
        <f t="shared" ca="1" si="212"/>
        <v>4.8002276894771132</v>
      </c>
      <c r="P989" s="5">
        <f t="shared" ca="1" si="213"/>
        <v>634.11466920215173</v>
      </c>
      <c r="Q989" s="5">
        <f ca="1">P989+((ABS(K989)/MAX(((F989)+(G989)*(L989))*(L989),
            0.000001))^2)/(2*'1D'!$I$5)</f>
        <v>635.28909253909478</v>
      </c>
      <c r="R989" s="5">
        <f ca="1">((ABS(K989)*'1D'!$D$6)/(MAX(((F989)+(G989)*(L989))*(L989),
            0.000001)*MAX(((((F989)+(G989)*(L989))*(L989))/MAX((F989)+2*(L989)*SQRT(1+(G989)^2),
                    0.000001))^(2/3),
            0.000001)))^2</f>
        <v>4.3358367565141456E-3</v>
      </c>
      <c r="S989" s="5">
        <f ca="1">ABS(ABS(K989)/MAX(((F989)+(G989)*(L989))*(L989),
        0.000001))/SQRT('1D'!$I$5*MAX((((F989)+(G989)*(L989))*(L989))/MAX((F989)+2*(G989)*(L989),
            0.000001),
        0.000001))</f>
        <v>1.0727235886044055</v>
      </c>
      <c r="T989" s="5">
        <f ca="1">((F989)*(L989)^2)/2+(G989)*(L989)^3/3+(ABS(K989)^2)/('1D'!$I$5*MAX(((F989)+(G989)*(L989))*(L989),
        0.000001))</f>
        <v>35.763412605541333</v>
      </c>
      <c r="U989" s="5">
        <f ca="1">IF($A$2=0,
    0,
    IFERROR(Q988-(((R988+R989)/2)*J989)-(IF(O988&gt;O989,
                '1D'!$D$8*((O988^2-O989^2)/(2*'1D'!$I$5)),
                '1D'!$D$9*((O989^2-O988^2)/(2*'1D'!$I$5)))+('1D'!$D$10*(ABS(I989)/90)*(MAX(O988^2,
                        O989^2)/(2*'1D'!$I$5))))-Q989,
        0))</f>
        <v>-3.9474069734524164E-3</v>
      </c>
      <c r="V989" s="5">
        <f ca="1">IF($A$2=0,
    1,
    IF(IFERROR(V988,
            0)=0,
        0,
        IFERROR(IF(ROUND(S989,
                    3)=1,
                1,
                IF(AND(ABS(U989)&lt;'1D'!$D$19,
                        S989&gt;1),
                    1,
                    0)),
            0)))</f>
        <v>0</v>
      </c>
      <c r="W989" s="5">
        <f ca="1">IF($A$2=0,
    MAX(MAX('1D'!$D$16,
            MAX('1D'!$D$16,
                POWER((ABS(K989)^2)/('1D'!$I$5*MAX(F989,
                            0.1)^2),
                    1/3))),
        IFERROR(W1396,
            MAX(MAX('1D'!$D$16,
                    MAX('1D'!$D$16,
                        POWER((ABS(K989)^2)/('1D'!$I$5*MAX(F989,
                                    0.1)^2),
                            1/3))),
                ($L$2)-E1396))),
    IF(IFERROR(AG990,
            0)=0,
        MAX(MAX('1D'!$D$16,
                MAX('1D'!$D$16,
                    POWER((ABS(K989)^2)/('1D'!$I$5*MAX(F989,
                                0.1)^2),
                        1/3))),
            IFERROR(W1396,
                MAX(MAX('1D'!$D$16,
                        MAX('1D'!$D$16,
                            POWER((ABS(K989)^2)/('1D'!$I$5*MAX(F989,
                                        0.1)^2),
                                1/3))),
                    ($L$2)-E1396))),
        IF(IFERROR(W989,
                0)=0,
            MAX(MAX('1D'!$D$16,
                    MAX('1D'!$D$16,
                        POWER((ABS(K989)^2)/('1D'!$I$5*MAX(F989,
                                    0.1)^2),
                            1/3))),
                IFERROR(W1396,
                    MAX(MAX('1D'!$D$16,
                            MAX('1D'!$D$16,
                                POWER((ABS(K989)^2)/('1D'!$I$5*MAX(F989,
                                            0.1)^2),
                                    1/3))),
                        ($L$2)-E1396))),
            IF(OR(IFERROR(AD989,
                        0)&gt;=1,
                    IFERROR(AD990,
                        0)&gt;=1),
                MAX('1D'!$D$16,
                    MAX('1D'!$D$16,
                        POWER((ABS(K989)^2)/('1D'!$I$5*MAX(F989,
                                    0.1)^2),
                            1/3))),
                IF(ABS(IFERROR(AF989,
                            0))&lt;'1D'!$D$19,
                    MAX(MAX('1D'!$D$16,
                            MAX('1D'!$D$16,
                                POWER((ABS(K989)^2)/('1D'!$I$5*MAX(F989,
                                            0.1)^2),
                                    1/3))),
                        IFERROR(W989,
                            0)),
                    MAX(MAX('1D'!$D$16,
                            MAX('1D'!$D$16,
                                POWER((ABS(K989)^2)/('1D'!$I$5*MAX(F989,
                                            0.1)^2),
                                    1/3))),
                        (IFERROR(W989,
                                0))+((IFERROR(AF989,
                                    0))*'1D'!$D$18)))))))</f>
        <v>2.1389677043987478</v>
      </c>
      <c r="X989" s="5">
        <f t="shared" ca="1" si="214"/>
        <v>11.122632062873489</v>
      </c>
      <c r="Y989" s="5">
        <f t="shared" ca="1" si="215"/>
        <v>1.1735290000551568</v>
      </c>
      <c r="Z989" s="5">
        <f t="shared" ca="1" si="216"/>
        <v>4.5807502857230418</v>
      </c>
      <c r="AA989" s="5">
        <f t="shared" ca="1" si="217"/>
        <v>634.2124677043987</v>
      </c>
      <c r="AB989" s="5">
        <f ca="1">AA989+((ABS(K989)/MAX(((F989)+(G989)*(W989))*(W989),
            0.000001))^2)/(2*'1D'!$I$5)</f>
        <v>635.28195155659807</v>
      </c>
      <c r="AC989" s="5">
        <f ca="1">((ABS(K989)*'1D'!$D$6)/(MAX(((F989)+(G989)*(W989))*(W989),
            0.000001)*MAX(((((F989)+(G989)*(W989))*(W989))/MAX((F989)+2*(W989)*SQRT(1+(G989)^2),
                    0.000001))^(2/3),
            0.000001)))^2</f>
        <v>3.8141460404132466E-3</v>
      </c>
      <c r="AD989" s="5">
        <f ca="1">ABS(ABS(K989)/MAX(((F989)+(G989)*(W989))*(W989),
        0.000001))/SQRT('1D'!$I$5*MAX((((F989)+(G989)*(W989))*(W989))/MAX((F989)+2*(G989)*(W989),
            0.000001),
        0.000001))</f>
        <v>1.0000000000000004</v>
      </c>
      <c r="AE989" s="5">
        <f ca="1">((F989)*(W989)^2)/2+(G989)*(W989)^3/3+(ABS(K989)^2)/('1D'!$I$5*MAX(((F989)+(G989)*(W989))*(W989),
        0.000001))</f>
        <v>35.686426155594638</v>
      </c>
      <c r="AF989" s="5">
        <f ca="1">IF($A$2=0,
    0,
    IFERROR(AB990+(((AC989+AC990)/2)*J990)+(IF(Z989&gt;Z990,
                '1D'!$D$8*((Z989^2-Z990^2)/(2*'1D'!$I$5)),
                '1D'!$D$9*((Z990^2-Z989^2)/(2*'1D'!$I$5)))+('1D'!$D$10*(ABS(I990)/90)*(MAX(Z989^2,
                        Z990^2)/(2*'1D'!$I$5))))-AB989,
        0))</f>
        <v>3.411932860331035E-3</v>
      </c>
      <c r="AG989" s="5">
        <f ca="1">IF($A$2=0,
    1,
    IF(IFERROR(AG990,
            0)=0,
        0,
        IFERROR(IF(OR(ROUND(AD989,
                        3)&gt;=1,
                    AND(ABS(AF989)&lt;'1D'!$D$19,
                        AD989&lt;1)),
                1,
                0),
            0)))</f>
        <v>1</v>
      </c>
      <c r="AH989" s="5">
        <f ca="1">IFERROR(IF('1D'!V32="Supercritical",
        MAX('1D'!$D$16,
            IFERROR(L989,
                MAX('1D'!$D$16,
                    POWER((ABS(K989)^2)/('1D'!$I$5*MAX(F989,
                                0.1)^2),
                        1/3)))),
        IF('1D'!V32="Subcritical",
            MAX('1D'!$D$16,
                IFERROR(W989,
                    MAX('1D'!$D$16,
                        POWER((ABS(K989)^2)/('1D'!$I$5*MAX(F989,
                                    0.1)^2),
                            1/3)))),
            IF(IFERROR(T989,
                    -1E+99)&gt;=IFERROR(AE989,
                    -1E+99),
                MAX('1D'!$D$16,
                    IFERROR(L989,
                        MAX('1D'!$D$16,
                            POWER((ABS(K989)^2)/('1D'!$I$5*MAX(F989,
                                        0.1)^2),
                                1/3)))),
                MAX('1D'!$D$16,
                    IFERROR(W989,
                        MAX('1D'!$D$16,
                            POWER((ABS(K989)^2)/('1D'!$I$5*MAX(F989,
                                        0.1)^2),
                                1/3))))))),
    MAX('1D'!$D$16,
        POWER((ABS(K989)^2)/('1D'!$I$5*MAX(F989,
                    0.1)^2),
            1/3)))</f>
        <v>2.0411692021517887</v>
      </c>
      <c r="AI989" s="5">
        <f t="shared" ca="1" si="218"/>
        <v>634.11466920215173</v>
      </c>
      <c r="AJ989" s="5">
        <f ca="1">AI989+((ABS(K989)/MAX(((F989)+(G989)*(AH989))*(AH989),
            0.000001))^2)/(2*'1D'!$I$5)</f>
        <v>635.28909253909478</v>
      </c>
      <c r="AM989">
        <v>0</v>
      </c>
      <c r="AN989">
        <v>0</v>
      </c>
      <c r="AO989" s="5">
        <f t="shared" si="219"/>
        <v>0</v>
      </c>
      <c r="AP989" s="5">
        <f t="shared" si="223"/>
        <v>0</v>
      </c>
      <c r="AQ989" s="5">
        <f ca="1">ABS(ABS(K989)/MAX(((F989)+(G989)*(AH989))*(AH989),
        0.000001))/SQRT('1D'!$I$5*MAX((((F989)+(G989)*(AH989))*(AH989))/MAX((F989)+2*(G989)*(AH989),
            0.000001),
        0.000001))</f>
        <v>1.0727235886044055</v>
      </c>
      <c r="AR989" s="5" t="str">
        <f t="shared" ca="1" si="220"/>
        <v>Supercritical</v>
      </c>
      <c r="AS989" s="5">
        <f ca="1">((ABS(K989)*'1D'!$D$6)/(MAX(((F989)+(G989)*(AH989))*(AH989),
            0.000001)*MAX(((((F989)+(G989)*(AH989))*(AH989))/MAX((F989)+2*(AH989)*SQRT(1+(G989)^2),
                    0.000001))^(2/3),
            0.000001)))^2</f>
        <v>4.3358367565141456E-3</v>
      </c>
    </row>
    <row r="990" spans="1:45" x14ac:dyDescent="0.35">
      <c r="A990">
        <v>981</v>
      </c>
      <c r="B990">
        <v>979.995</v>
      </c>
      <c r="C990">
        <v>616082.13800000004</v>
      </c>
      <c r="D990">
        <v>3097027.0389999999</v>
      </c>
      <c r="E990">
        <v>632.07299999999998</v>
      </c>
      <c r="F990">
        <v>5.2</v>
      </c>
      <c r="G990">
        <v>0</v>
      </c>
      <c r="H990" t="s">
        <v>176</v>
      </c>
      <c r="I990">
        <v>5.7000000000000002E-2</v>
      </c>
      <c r="J990" s="5">
        <f t="shared" si="221"/>
        <v>0.99900000000002365</v>
      </c>
      <c r="K990" s="5">
        <f t="shared" ca="1" si="222"/>
        <v>50.95</v>
      </c>
      <c r="L990" s="5">
        <f ca="1">IF($A$2=0,
    IFERROR(L989,
        MAX('1D'!$D$16,
            POWER((ABS(K990)^2)/('1D'!$I$5*MAX(F990,
                        0.1)^2),
                1/3))),
    IF(IFERROR(V989,
            0)=0,
        IFERROR(L989,
            MAX('1D'!$D$16,
                POWER((ABS(K990)^2)/('1D'!$I$5*MAX(F990,
                            0.1)^2),
                    1/3))),
        IF(OR(IFERROR(L990,
                    0)=0,
                IFERROR(S989,
                    0)&lt;1,
                IFERROR(S990,
                    0)&lt;1),
            MAX('1D'!$D$16,
                POWER((ABS(K990)^2)/('1D'!$I$5*MAX(F990,
                            0.1)^2),
                    1/3)),
            IF(IFERROR(U990,
                    0)&gt;0,
                MAX('1D'!$D$16,
                    IFERROR(L990,
                        0)+((IFERROR(U990,
                                0))*'1D'!$D$18*IF((IFERROR(S990,
                                    0))&lt;1,
                            1,
                            -1))),
                IF(IFERROR(U990,
                        0)&lt;0,
                    IF(ABS((MAX('1D'!$D$16,
                                    POWER((ABS(K990)^2)/('1D'!$I$5*MAX(F990,
                                                0.1)^2),
                                        1/3)))-IFERROR(L990,
                                0))&gt;'1D'!$D$19,
                        MAX('1D'!$D$16,
                            IF((MAX('1D'!$D$16,
                                        POWER((ABS(K990)^2)/('1D'!$I$5*MAX(F990,
                                                    0.1)^2),
                                            1/3)))&gt;IFERROR(L990,
                                    0),
                                MIN((MAX('1D'!$D$16,
                                            POWER((ABS(K990)^2)/('1D'!$I$5*MAX(F990,
                                                        0.1)^2),
                                                1/3))),
                                    IFERROR(L990,
                                        0)+(MIN(ABS(IFERROR(U990,
                                                    0))*'1D'!$D$18,
                                            ABS((MAX('1D'!$D$16,
                                                        POWER((ABS(K990)^2)/('1D'!$I$5*MAX(F990,
                                                                    0.1)^2),
                                                            1/3)))-IFERROR(L990,
                                                    0))))),
                                MAX((MAX('1D'!$D$16,
                                            POWER((ABS(K990)^2)/('1D'!$I$5*MAX(F990,
                                                        0.1)^2),
                                                1/3))),
                                    IFERROR(L990,
                                        0)-(MIN(ABS(IFERROR(U990,
                                                    0))*'1D'!$D$18,
                                            ABS((MAX('1D'!$D$16,
                                                        POWER((ABS(K990)^2)/('1D'!$I$5*MAX(F990,
                                                                    0.1)^2),
                                                            1/3)))-IFERROR(L990,
                                                    0))))))),
                        MAX('1D'!$D$16,
                            POWER((ABS(K990)^2)/('1D'!$I$5*MAX(F990,
                                        0.1)^2),
                                1/3))),
                    MAX('1D'!$D$16,
                        IFERROR(L990,
                            0)))))))</f>
        <v>2.0411692021517887</v>
      </c>
      <c r="M990" s="5">
        <f t="shared" ca="1" si="210"/>
        <v>10.614079851189301</v>
      </c>
      <c r="N990" s="5">
        <f t="shared" ca="1" si="211"/>
        <v>1.1434704692804873</v>
      </c>
      <c r="O990" s="5">
        <f t="shared" ca="1" si="212"/>
        <v>4.8002276894771132</v>
      </c>
      <c r="P990" s="5">
        <f t="shared" ca="1" si="213"/>
        <v>634.11416920215174</v>
      </c>
      <c r="Q990" s="5">
        <f ca="1">P990+((ABS(K990)/MAX(((F990)+(G990)*(L990))*(L990),
            0.000001))^2)/(2*'1D'!$I$5)</f>
        <v>635.28859253909479</v>
      </c>
      <c r="R990" s="5">
        <f ca="1">((ABS(K990)*'1D'!$D$6)/(MAX(((F990)+(G990)*(L990))*(L990),
            0.000001)*MAX(((((F990)+(G990)*(L990))*(L990))/MAX((F990)+2*(L990)*SQRT(1+(G990)^2),
                    0.000001))^(2/3),
            0.000001)))^2</f>
        <v>4.3358367565141456E-3</v>
      </c>
      <c r="S990" s="5">
        <f ca="1">ABS(ABS(K990)/MAX(((F990)+(G990)*(L990))*(L990),
        0.000001))/SQRT('1D'!$I$5*MAX((((F990)+(G990)*(L990))*(L990))/MAX((F990)+2*(G990)*(L990),
            0.000001),
        0.000001))</f>
        <v>1.0727235886044055</v>
      </c>
      <c r="T990" s="5">
        <f ca="1">((F990)*(L990)^2)/2+(G990)*(L990)^3/3+(ABS(K990)^2)/('1D'!$I$5*MAX(((F990)+(G990)*(L990))*(L990),
        0.000001))</f>
        <v>35.763412605541333</v>
      </c>
      <c r="U990" s="5">
        <f ca="1">IF($A$2=0,
    0,
    IFERROR(Q989-(((R989+R990)/2)*J990)-(IF(O989&gt;O990,
                '1D'!$D$8*((O989^2-O990^2)/(2*'1D'!$I$5)),
                '1D'!$D$9*((O990^2-O989^2)/(2*'1D'!$I$5)))+('1D'!$D$10*(ABS(I990)/90)*(MAX(O989^2,
                        O990^2)/(2*'1D'!$I$5))))-Q990,
        0))</f>
        <v>-3.9430711367458571E-3</v>
      </c>
      <c r="V990" s="5">
        <f ca="1">IF($A$2=0,
    1,
    IF(IFERROR(V989,
            0)=0,
        0,
        IFERROR(IF(ROUND(S990,
                    3)=1,
                1,
                IF(AND(ABS(U990)&lt;'1D'!$D$19,
                        S990&gt;1),
                    1,
                    0)),
            0)))</f>
        <v>0</v>
      </c>
      <c r="W990" s="5">
        <f ca="1">IF($A$2=0,
    MAX(MAX('1D'!$D$16,
            MAX('1D'!$D$16,
                POWER((ABS(K990)^2)/('1D'!$I$5*MAX(F990,
                            0.1)^2),
                    1/3))),
        IFERROR(W1396,
            MAX(MAX('1D'!$D$16,
                    MAX('1D'!$D$16,
                        POWER((ABS(K990)^2)/('1D'!$I$5*MAX(F990,
                                    0.1)^2),
                            1/3))),
                ($L$2)-E1396))),
    IF(IFERROR(AG991,
            0)=0,
        MAX(MAX('1D'!$D$16,
                MAX('1D'!$D$16,
                    POWER((ABS(K990)^2)/('1D'!$I$5*MAX(F990,
                                0.1)^2),
                        1/3))),
            IFERROR(W1396,
                MAX(MAX('1D'!$D$16,
                        MAX('1D'!$D$16,
                            POWER((ABS(K990)^2)/('1D'!$I$5*MAX(F990,
                                        0.1)^2),
                                1/3))),
                    ($L$2)-E1396))),
        IF(IFERROR(W990,
                0)=0,
            MAX(MAX('1D'!$D$16,
                    MAX('1D'!$D$16,
                        POWER((ABS(K990)^2)/('1D'!$I$5*MAX(F990,
                                    0.1)^2),
                            1/3))),
                IFERROR(W1396,
                    MAX(MAX('1D'!$D$16,
                            MAX('1D'!$D$16,
                                POWER((ABS(K990)^2)/('1D'!$I$5*MAX(F990,
                                            0.1)^2),
                                    1/3))),
                        ($L$2)-E1396))),
            IF(OR(IFERROR(AD990,
                        0)&gt;=1,
                    IFERROR(AD991,
                        0)&gt;=1),
                MAX('1D'!$D$16,
                    MAX('1D'!$D$16,
                        POWER((ABS(K990)^2)/('1D'!$I$5*MAX(F990,
                                    0.1)^2),
                            1/3))),
                IF(ABS(IFERROR(AF990,
                            0))&lt;'1D'!$D$19,
                    MAX(MAX('1D'!$D$16,
                            MAX('1D'!$D$16,
                                POWER((ABS(K990)^2)/('1D'!$I$5*MAX(F990,
                                            0.1)^2),
                                    1/3))),
                        IFERROR(W990,
                            0)),
                    MAX(MAX('1D'!$D$16,
                            MAX('1D'!$D$16,
                                POWER((ABS(K990)^2)/('1D'!$I$5*MAX(F990,
                                            0.1)^2),
                                    1/3))),
                        (IFERROR(W990,
                                0))+((IFERROR(AF990,
                                    0))*'1D'!$D$18)))))))</f>
        <v>2.1389677043987478</v>
      </c>
      <c r="X990" s="5">
        <f t="shared" ca="1" si="214"/>
        <v>11.122632062873489</v>
      </c>
      <c r="Y990" s="5">
        <f t="shared" ca="1" si="215"/>
        <v>1.1735290000551568</v>
      </c>
      <c r="Z990" s="5">
        <f t="shared" ca="1" si="216"/>
        <v>4.5807502857230418</v>
      </c>
      <c r="AA990" s="5">
        <f t="shared" ca="1" si="217"/>
        <v>634.21196770439872</v>
      </c>
      <c r="AB990" s="5">
        <f ca="1">AA990+((ABS(K990)/MAX(((F990)+(G990)*(W990))*(W990),
            0.000001))^2)/(2*'1D'!$I$5)</f>
        <v>635.28145155659809</v>
      </c>
      <c r="AC990" s="5">
        <f ca="1">((ABS(K990)*'1D'!$D$6)/(MAX(((F990)+(G990)*(W990))*(W990),
            0.000001)*MAX(((((F990)+(G990)*(W990))*(W990))/MAX((F990)+2*(W990)*SQRT(1+(G990)^2),
                    0.000001))^(2/3),
            0.000001)))^2</f>
        <v>3.8141460404132466E-3</v>
      </c>
      <c r="AD990" s="5">
        <f ca="1">ABS(ABS(K990)/MAX(((F990)+(G990)*(W990))*(W990),
        0.000001))/SQRT('1D'!$I$5*MAX((((F990)+(G990)*(W990))*(W990))/MAX((F990)+2*(G990)*(W990),
            0.000001),
        0.000001))</f>
        <v>1.0000000000000004</v>
      </c>
      <c r="AE990" s="5">
        <f ca="1">((F990)*(W990)^2)/2+(G990)*(W990)^3/3+(ABS(K990)^2)/('1D'!$I$5*MAX(((F990)+(G990)*(W990))*(W990),
        0.000001))</f>
        <v>35.686426155594638</v>
      </c>
      <c r="AF990" s="5">
        <f ca="1">IF($A$2=0,
    0,
    IFERROR(AB991+(((AC990+AC991)/2)*J991)+(IF(Z990&gt;Z991,
                '1D'!$D$8*((Z990^2-Z991^2)/(2*'1D'!$I$5)),
                '1D'!$D$9*((Z991^2-Z990^2)/(2*'1D'!$I$5)))+('1D'!$D$10*(ABS(I991)/90)*(MAX(Z990^2,
                        Z991^2)/(2*'1D'!$I$5))))-AB990,
        0))</f>
        <v>3.3141460404522149E-3</v>
      </c>
      <c r="AG990" s="5">
        <f ca="1">IF($A$2=0,
    1,
    IF(IFERROR(AG991,
            0)=0,
        0,
        IFERROR(IF(OR(ROUND(AD990,
                        3)&gt;=1,
                    AND(ABS(AF990)&lt;'1D'!$D$19,
                        AD990&lt;1)),
                1,
                0),
            0)))</f>
        <v>1</v>
      </c>
      <c r="AH990" s="5">
        <f ca="1">IFERROR(IF('1D'!V32="Supercritical",
        MAX('1D'!$D$16,
            IFERROR(L990,
                MAX('1D'!$D$16,
                    POWER((ABS(K990)^2)/('1D'!$I$5*MAX(F990,
                                0.1)^2),
                        1/3)))),
        IF('1D'!V32="Subcritical",
            MAX('1D'!$D$16,
                IFERROR(W990,
                    MAX('1D'!$D$16,
                        POWER((ABS(K990)^2)/('1D'!$I$5*MAX(F990,
                                    0.1)^2),
                            1/3)))),
            IF(IFERROR(T990,
                    -1E+99)&gt;=IFERROR(AE990,
                    -1E+99),
                MAX('1D'!$D$16,
                    IFERROR(L990,
                        MAX('1D'!$D$16,
                            POWER((ABS(K990)^2)/('1D'!$I$5*MAX(F990,
                                        0.1)^2),
                                1/3)))),
                MAX('1D'!$D$16,
                    IFERROR(W990,
                        MAX('1D'!$D$16,
                            POWER((ABS(K990)^2)/('1D'!$I$5*MAX(F990,
                                        0.1)^2),
                                1/3))))))),
    MAX('1D'!$D$16,
        POWER((ABS(K990)^2)/('1D'!$I$5*MAX(F990,
                    0.1)^2),
            1/3)))</f>
        <v>2.0411692021517887</v>
      </c>
      <c r="AI990" s="5">
        <f t="shared" ca="1" si="218"/>
        <v>634.11416920215174</v>
      </c>
      <c r="AJ990" s="5">
        <f ca="1">AI990+((ABS(K990)/MAX(((F990)+(G990)*(AH990))*(AH990),
            0.000001))^2)/(2*'1D'!$I$5)</f>
        <v>635.28859253909479</v>
      </c>
      <c r="AM990">
        <v>0</v>
      </c>
      <c r="AN990">
        <v>0</v>
      </c>
      <c r="AO990" s="5">
        <f t="shared" si="219"/>
        <v>0</v>
      </c>
      <c r="AP990" s="5">
        <f t="shared" si="223"/>
        <v>0</v>
      </c>
      <c r="AQ990" s="5">
        <f ca="1">ABS(ABS(K990)/MAX(((F990)+(G990)*(AH990))*(AH990),
        0.000001))/SQRT('1D'!$I$5*MAX((((F990)+(G990)*(AH990))*(AH990))/MAX((F990)+2*(G990)*(AH990),
            0.000001),
        0.000001))</f>
        <v>1.0727235886044055</v>
      </c>
      <c r="AR990" s="5" t="str">
        <f t="shared" ca="1" si="220"/>
        <v>Supercritical</v>
      </c>
      <c r="AS990" s="5">
        <f ca="1">((ABS(K990)*'1D'!$D$6)/(MAX(((F990)+(G990)*(AH990))*(AH990),
            0.000001)*MAX(((((F990)+(G990)*(AH990))*(AH990))/MAX((F990)+2*(AH990)*SQRT(1+(G990)^2),
                    0.000001))^(2/3),
            0.000001)))^2</f>
        <v>4.3358367565141456E-3</v>
      </c>
    </row>
    <row r="991" spans="1:45" x14ac:dyDescent="0.35">
      <c r="A991">
        <v>982</v>
      </c>
      <c r="B991">
        <v>980.995</v>
      </c>
      <c r="C991">
        <v>616082.09600000002</v>
      </c>
      <c r="D991">
        <v>3097026.04</v>
      </c>
      <c r="E991">
        <v>632.07249999999999</v>
      </c>
      <c r="F991">
        <v>5.2</v>
      </c>
      <c r="G991">
        <v>0</v>
      </c>
      <c r="H991" t="s">
        <v>176</v>
      </c>
      <c r="I991">
        <v>0</v>
      </c>
      <c r="J991" s="5">
        <f t="shared" si="221"/>
        <v>1</v>
      </c>
      <c r="K991" s="5">
        <f t="shared" ca="1" si="222"/>
        <v>50.95</v>
      </c>
      <c r="L991" s="5">
        <f ca="1">IF($A$2=0,
    IFERROR(L990,
        MAX('1D'!$D$16,
            POWER((ABS(K991)^2)/('1D'!$I$5*MAX(F991,
                        0.1)^2),
                1/3))),
    IF(IFERROR(V990,
            0)=0,
        IFERROR(L990,
            MAX('1D'!$D$16,
                POWER((ABS(K991)^2)/('1D'!$I$5*MAX(F991,
                            0.1)^2),
                    1/3))),
        IF(OR(IFERROR(L991,
                    0)=0,
                IFERROR(S990,
                    0)&lt;1,
                IFERROR(S991,
                    0)&lt;1),
            MAX('1D'!$D$16,
                POWER((ABS(K991)^2)/('1D'!$I$5*MAX(F991,
                            0.1)^2),
                    1/3)),
            IF(IFERROR(U991,
                    0)&gt;0,
                MAX('1D'!$D$16,
                    IFERROR(L991,
                        0)+((IFERROR(U991,
                                0))*'1D'!$D$18*IF((IFERROR(S991,
                                    0))&lt;1,
                            1,
                            -1))),
                IF(IFERROR(U991,
                        0)&lt;0,
                    IF(ABS((MAX('1D'!$D$16,
                                    POWER((ABS(K991)^2)/('1D'!$I$5*MAX(F991,
                                                0.1)^2),
                                        1/3)))-IFERROR(L991,
                                0))&gt;'1D'!$D$19,
                        MAX('1D'!$D$16,
                            IF((MAX('1D'!$D$16,
                                        POWER((ABS(K991)^2)/('1D'!$I$5*MAX(F991,
                                                    0.1)^2),
                                            1/3)))&gt;IFERROR(L991,
                                    0),
                                MIN((MAX('1D'!$D$16,
                                            POWER((ABS(K991)^2)/('1D'!$I$5*MAX(F991,
                                                        0.1)^2),
                                                1/3))),
                                    IFERROR(L991,
                                        0)+(MIN(ABS(IFERROR(U991,
                                                    0))*'1D'!$D$18,
                                            ABS((MAX('1D'!$D$16,
                                                        POWER((ABS(K991)^2)/('1D'!$I$5*MAX(F991,
                                                                    0.1)^2),
                                                            1/3)))-IFERROR(L991,
                                                    0))))),
                                MAX((MAX('1D'!$D$16,
                                            POWER((ABS(K991)^2)/('1D'!$I$5*MAX(F991,
                                                        0.1)^2),
                                                1/3))),
                                    IFERROR(L991,
                                        0)-(MIN(ABS(IFERROR(U991,
                                                    0))*'1D'!$D$18,
                                            ABS((MAX('1D'!$D$16,
                                                        POWER((ABS(K991)^2)/('1D'!$I$5*MAX(F991,
                                                                    0.1)^2),
                                                            1/3)))-IFERROR(L991,
                                                    0))))))),
                        MAX('1D'!$D$16,
                            POWER((ABS(K991)^2)/('1D'!$I$5*MAX(F991,
                                        0.1)^2),
                                1/3))),
                    MAX('1D'!$D$16,
                        IFERROR(L991,
                            0)))))))</f>
        <v>2.0411692021517887</v>
      </c>
      <c r="M991" s="5">
        <f t="shared" ca="1" si="210"/>
        <v>10.614079851189301</v>
      </c>
      <c r="N991" s="5">
        <f t="shared" ca="1" si="211"/>
        <v>1.1434704692804873</v>
      </c>
      <c r="O991" s="5">
        <f t="shared" ca="1" si="212"/>
        <v>4.8002276894771132</v>
      </c>
      <c r="P991" s="5">
        <f t="shared" ca="1" si="213"/>
        <v>634.11366920215175</v>
      </c>
      <c r="Q991" s="5">
        <f ca="1">P991+((ABS(K991)/MAX(((F991)+(G991)*(L991))*(L991),
            0.000001))^2)/(2*'1D'!$I$5)</f>
        <v>635.28809253909481</v>
      </c>
      <c r="R991" s="5">
        <f ca="1">((ABS(K991)*'1D'!$D$6)/(MAX(((F991)+(G991)*(L991))*(L991),
            0.000001)*MAX(((((F991)+(G991)*(L991))*(L991))/MAX((F991)+2*(L991)*SQRT(1+(G991)^2),
                    0.000001))^(2/3),
            0.000001)))^2</f>
        <v>4.3358367565141456E-3</v>
      </c>
      <c r="S991" s="5">
        <f ca="1">ABS(ABS(K991)/MAX(((F991)+(G991)*(L991))*(L991),
        0.000001))/SQRT('1D'!$I$5*MAX((((F991)+(G991)*(L991))*(L991))/MAX((F991)+2*(G991)*(L991),
            0.000001),
        0.000001))</f>
        <v>1.0727235886044055</v>
      </c>
      <c r="T991" s="5">
        <f ca="1">((F991)*(L991)^2)/2+(G991)*(L991)^3/3+(ABS(K991)^2)/('1D'!$I$5*MAX(((F991)+(G991)*(L991))*(L991),
        0.000001))</f>
        <v>35.763412605541333</v>
      </c>
      <c r="U991" s="5">
        <f ca="1">IF($A$2=0,
    0,
    IFERROR(Q990-(((R990+R991)/2)*J991)-(IF(O990&gt;O991,
                '1D'!$D$8*((O990^2-O991^2)/(2*'1D'!$I$5)),
                '1D'!$D$9*((O991^2-O990^2)/(2*'1D'!$I$5)))+('1D'!$D$10*(ABS(I991)/90)*(MAX(O990^2,
                        O991^2)/(2*'1D'!$I$5))))-Q991,
        0))</f>
        <v>-3.8358367564796936E-3</v>
      </c>
      <c r="V991" s="5">
        <f ca="1">IF($A$2=0,
    1,
    IF(IFERROR(V990,
            0)=0,
        0,
        IFERROR(IF(ROUND(S991,
                    3)=1,
                1,
                IF(AND(ABS(U991)&lt;'1D'!$D$19,
                        S991&gt;1),
                    1,
                    0)),
            0)))</f>
        <v>0</v>
      </c>
      <c r="W991" s="5">
        <f ca="1">IF($A$2=0,
    MAX(MAX('1D'!$D$16,
            MAX('1D'!$D$16,
                POWER((ABS(K991)^2)/('1D'!$I$5*MAX(F991,
                            0.1)^2),
                    1/3))),
        IFERROR(W1396,
            MAX(MAX('1D'!$D$16,
                    MAX('1D'!$D$16,
                        POWER((ABS(K991)^2)/('1D'!$I$5*MAX(F991,
                                    0.1)^2),
                            1/3))),
                ($L$2)-E1396))),
    IF(IFERROR(AG992,
            0)=0,
        MAX(MAX('1D'!$D$16,
                MAX('1D'!$D$16,
                    POWER((ABS(K991)^2)/('1D'!$I$5*MAX(F991,
                                0.1)^2),
                        1/3))),
            IFERROR(W1396,
                MAX(MAX('1D'!$D$16,
                        MAX('1D'!$D$16,
                            POWER((ABS(K991)^2)/('1D'!$I$5*MAX(F991,
                                        0.1)^2),
                                1/3))),
                    ($L$2)-E1396))),
        IF(IFERROR(W991,
                0)=0,
            MAX(MAX('1D'!$D$16,
                    MAX('1D'!$D$16,
                        POWER((ABS(K991)^2)/('1D'!$I$5*MAX(F991,
                                    0.1)^2),
                            1/3))),
                IFERROR(W1396,
                    MAX(MAX('1D'!$D$16,
                            MAX('1D'!$D$16,
                                POWER((ABS(K991)^2)/('1D'!$I$5*MAX(F991,
                                            0.1)^2),
                                    1/3))),
                        ($L$2)-E1396))),
            IF(OR(IFERROR(AD991,
                        0)&gt;=1,
                    IFERROR(AD992,
                        0)&gt;=1),
                MAX('1D'!$D$16,
                    MAX('1D'!$D$16,
                        POWER((ABS(K991)^2)/('1D'!$I$5*MAX(F991,
                                    0.1)^2),
                            1/3))),
                IF(ABS(IFERROR(AF991,
                            0))&lt;'1D'!$D$19,
                    MAX(MAX('1D'!$D$16,
                            MAX('1D'!$D$16,
                                POWER((ABS(K991)^2)/('1D'!$I$5*MAX(F991,
                                            0.1)^2),
                                    1/3))),
                        IFERROR(W991,
                            0)),
                    MAX(MAX('1D'!$D$16,
                            MAX('1D'!$D$16,
                                POWER((ABS(K991)^2)/('1D'!$I$5*MAX(F991,
                                            0.1)^2),
                                    1/3))),
                        (IFERROR(W991,
                                0))+((IFERROR(AF991,
                                    0))*'1D'!$D$18)))))))</f>
        <v>2.1389677043987478</v>
      </c>
      <c r="X991" s="5">
        <f t="shared" ca="1" si="214"/>
        <v>11.122632062873489</v>
      </c>
      <c r="Y991" s="5">
        <f t="shared" ca="1" si="215"/>
        <v>1.1735290000551568</v>
      </c>
      <c r="Z991" s="5">
        <f t="shared" ca="1" si="216"/>
        <v>4.5807502857230418</v>
      </c>
      <c r="AA991" s="5">
        <f t="shared" ca="1" si="217"/>
        <v>634.21146770439873</v>
      </c>
      <c r="AB991" s="5">
        <f ca="1">AA991+((ABS(K991)/MAX(((F991)+(G991)*(W991))*(W991),
            0.000001))^2)/(2*'1D'!$I$5)</f>
        <v>635.2809515565981</v>
      </c>
      <c r="AC991" s="5">
        <f ca="1">((ABS(K991)*'1D'!$D$6)/(MAX(((F991)+(G991)*(W991))*(W991),
            0.000001)*MAX(((((F991)+(G991)*(W991))*(W991))/MAX((F991)+2*(W991)*SQRT(1+(G991)^2),
                    0.000001))^(2/3),
            0.000001)))^2</f>
        <v>3.8141460404132466E-3</v>
      </c>
      <c r="AD991" s="5">
        <f ca="1">ABS(ABS(K991)/MAX(((F991)+(G991)*(W991))*(W991),
        0.000001))/SQRT('1D'!$I$5*MAX((((F991)+(G991)*(W991))*(W991))/MAX((F991)+2*(G991)*(W991),
            0.000001),
        0.000001))</f>
        <v>1.0000000000000004</v>
      </c>
      <c r="AE991" s="5">
        <f ca="1">((F991)*(W991)^2)/2+(G991)*(W991)^3/3+(ABS(K991)^2)/('1D'!$I$5*MAX(((F991)+(G991)*(W991))*(W991),
        0.000001))</f>
        <v>35.686426155594638</v>
      </c>
      <c r="AF991" s="5">
        <f ca="1">IF($A$2=0,
    0,
    IFERROR(AB992+(((AC991+AC992)/2)*J992)+(IF(Z991&gt;Z992,
                '1D'!$D$8*((Z991^2-Z992^2)/(2*'1D'!$I$5)),
                '1D'!$D$9*((Z992^2-Z991^2)/(2*'1D'!$I$5)))+('1D'!$D$10*(ABS(I992)/90)*(MAX(Z991^2,
                        Z992^2)/(2*'1D'!$I$5))))-AB991,
        0))</f>
        <v>3.3141460404522149E-3</v>
      </c>
      <c r="AG991" s="5">
        <f ca="1">IF($A$2=0,
    1,
    IF(IFERROR(AG992,
            0)=0,
        0,
        IFERROR(IF(OR(ROUND(AD991,
                        3)&gt;=1,
                    AND(ABS(AF991)&lt;'1D'!$D$19,
                        AD991&lt;1)),
                1,
                0),
            0)))</f>
        <v>1</v>
      </c>
      <c r="AH991" s="5">
        <f ca="1">IFERROR(IF('1D'!V32="Supercritical",
        MAX('1D'!$D$16,
            IFERROR(L991,
                MAX('1D'!$D$16,
                    POWER((ABS(K991)^2)/('1D'!$I$5*MAX(F991,
                                0.1)^2),
                        1/3)))),
        IF('1D'!V32="Subcritical",
            MAX('1D'!$D$16,
                IFERROR(W991,
                    MAX('1D'!$D$16,
                        POWER((ABS(K991)^2)/('1D'!$I$5*MAX(F991,
                                    0.1)^2),
                            1/3)))),
            IF(IFERROR(T991,
                    -1E+99)&gt;=IFERROR(AE991,
                    -1E+99),
                MAX('1D'!$D$16,
                    IFERROR(L991,
                        MAX('1D'!$D$16,
                            POWER((ABS(K991)^2)/('1D'!$I$5*MAX(F991,
                                        0.1)^2),
                                1/3)))),
                MAX('1D'!$D$16,
                    IFERROR(W991,
                        MAX('1D'!$D$16,
                            POWER((ABS(K991)^2)/('1D'!$I$5*MAX(F991,
                                        0.1)^2),
                                1/3))))))),
    MAX('1D'!$D$16,
        POWER((ABS(K991)^2)/('1D'!$I$5*MAX(F991,
                    0.1)^2),
            1/3)))</f>
        <v>2.0411692021517887</v>
      </c>
      <c r="AI991" s="5">
        <f t="shared" ca="1" si="218"/>
        <v>634.11366920215175</v>
      </c>
      <c r="AJ991" s="5">
        <f ca="1">AI991+((ABS(K991)/MAX(((F991)+(G991)*(AH991))*(AH991),
            0.000001))^2)/(2*'1D'!$I$5)</f>
        <v>635.28809253909481</v>
      </c>
      <c r="AM991">
        <v>0</v>
      </c>
      <c r="AN991">
        <v>0</v>
      </c>
      <c r="AO991" s="5">
        <f t="shared" si="219"/>
        <v>0</v>
      </c>
      <c r="AP991" s="5">
        <f t="shared" si="223"/>
        <v>0</v>
      </c>
      <c r="AQ991" s="5">
        <f ca="1">ABS(ABS(K991)/MAX(((F991)+(G991)*(AH991))*(AH991),
        0.000001))/SQRT('1D'!$I$5*MAX((((F991)+(G991)*(AH991))*(AH991))/MAX((F991)+2*(G991)*(AH991),
            0.000001),
        0.000001))</f>
        <v>1.0727235886044055</v>
      </c>
      <c r="AR991" s="5" t="str">
        <f t="shared" ca="1" si="220"/>
        <v>Supercritical</v>
      </c>
      <c r="AS991" s="5">
        <f ca="1">((ABS(K991)*'1D'!$D$6)/(MAX(((F991)+(G991)*(AH991))*(AH991),
            0.000001)*MAX(((((F991)+(G991)*(AH991))*(AH991))/MAX((F991)+2*(AH991)*SQRT(1+(G991)^2),
                    0.000001))^(2/3),
            0.000001)))^2</f>
        <v>4.3358367565141456E-3</v>
      </c>
    </row>
    <row r="992" spans="1:45" x14ac:dyDescent="0.35">
      <c r="A992">
        <v>983</v>
      </c>
      <c r="B992">
        <v>981.995</v>
      </c>
      <c r="C992">
        <v>616082.054</v>
      </c>
      <c r="D992">
        <v>3097025.0410000002</v>
      </c>
      <c r="E992">
        <v>632.072</v>
      </c>
      <c r="F992">
        <v>5.2</v>
      </c>
      <c r="G992">
        <v>0</v>
      </c>
      <c r="H992" t="s">
        <v>176</v>
      </c>
      <c r="I992">
        <v>0</v>
      </c>
      <c r="J992" s="5">
        <f t="shared" si="221"/>
        <v>1</v>
      </c>
      <c r="K992" s="5">
        <f t="shared" ca="1" si="222"/>
        <v>50.95</v>
      </c>
      <c r="L992" s="5">
        <f ca="1">IF($A$2=0,
    IFERROR(L991,
        MAX('1D'!$D$16,
            POWER((ABS(K992)^2)/('1D'!$I$5*MAX(F992,
                        0.1)^2),
                1/3))),
    IF(IFERROR(V991,
            0)=0,
        IFERROR(L991,
            MAX('1D'!$D$16,
                POWER((ABS(K992)^2)/('1D'!$I$5*MAX(F992,
                            0.1)^2),
                    1/3))),
        IF(OR(IFERROR(L992,
                    0)=0,
                IFERROR(S991,
                    0)&lt;1,
                IFERROR(S992,
                    0)&lt;1),
            MAX('1D'!$D$16,
                POWER((ABS(K992)^2)/('1D'!$I$5*MAX(F992,
                            0.1)^2),
                    1/3)),
            IF(IFERROR(U992,
                    0)&gt;0,
                MAX('1D'!$D$16,
                    IFERROR(L992,
                        0)+((IFERROR(U992,
                                0))*'1D'!$D$18*IF((IFERROR(S992,
                                    0))&lt;1,
                            1,
                            -1))),
                IF(IFERROR(U992,
                        0)&lt;0,
                    IF(ABS((MAX('1D'!$D$16,
                                    POWER((ABS(K992)^2)/('1D'!$I$5*MAX(F992,
                                                0.1)^2),
                                        1/3)))-IFERROR(L992,
                                0))&gt;'1D'!$D$19,
                        MAX('1D'!$D$16,
                            IF((MAX('1D'!$D$16,
                                        POWER((ABS(K992)^2)/('1D'!$I$5*MAX(F992,
                                                    0.1)^2),
                                            1/3)))&gt;IFERROR(L992,
                                    0),
                                MIN((MAX('1D'!$D$16,
                                            POWER((ABS(K992)^2)/('1D'!$I$5*MAX(F992,
                                                        0.1)^2),
                                                1/3))),
                                    IFERROR(L992,
                                        0)+(MIN(ABS(IFERROR(U992,
                                                    0))*'1D'!$D$18,
                                            ABS((MAX('1D'!$D$16,
                                                        POWER((ABS(K992)^2)/('1D'!$I$5*MAX(F992,
                                                                    0.1)^2),
                                                            1/3)))-IFERROR(L992,
                                                    0))))),
                                MAX((MAX('1D'!$D$16,
                                            POWER((ABS(K992)^2)/('1D'!$I$5*MAX(F992,
                                                        0.1)^2),
                                                1/3))),
                                    IFERROR(L992,
                                        0)-(MIN(ABS(IFERROR(U992,
                                                    0))*'1D'!$D$18,
                                            ABS((MAX('1D'!$D$16,
                                                        POWER((ABS(K992)^2)/('1D'!$I$5*MAX(F992,
                                                                    0.1)^2),
                                                            1/3)))-IFERROR(L992,
                                                    0))))))),
                        MAX('1D'!$D$16,
                            POWER((ABS(K992)^2)/('1D'!$I$5*MAX(F992,
                                        0.1)^2),
                                1/3))),
                    MAX('1D'!$D$16,
                        IFERROR(L992,
                            0)))))))</f>
        <v>2.0411692021517887</v>
      </c>
      <c r="M992" s="5">
        <f t="shared" ca="1" si="210"/>
        <v>10.614079851189301</v>
      </c>
      <c r="N992" s="5">
        <f t="shared" ca="1" si="211"/>
        <v>1.1434704692804873</v>
      </c>
      <c r="O992" s="5">
        <f t="shared" ca="1" si="212"/>
        <v>4.8002276894771132</v>
      </c>
      <c r="P992" s="5">
        <f t="shared" ca="1" si="213"/>
        <v>634.11316920215177</v>
      </c>
      <c r="Q992" s="5">
        <f ca="1">P992+((ABS(K992)/MAX(((F992)+(G992)*(L992))*(L992),
            0.000001))^2)/(2*'1D'!$I$5)</f>
        <v>635.28759253909482</v>
      </c>
      <c r="R992" s="5">
        <f ca="1">((ABS(K992)*'1D'!$D$6)/(MAX(((F992)+(G992)*(L992))*(L992),
            0.000001)*MAX(((((F992)+(G992)*(L992))*(L992))/MAX((F992)+2*(L992)*SQRT(1+(G992)^2),
                    0.000001))^(2/3),
            0.000001)))^2</f>
        <v>4.3358367565141456E-3</v>
      </c>
      <c r="S992" s="5">
        <f ca="1">ABS(ABS(K992)/MAX(((F992)+(G992)*(L992))*(L992),
        0.000001))/SQRT('1D'!$I$5*MAX((((F992)+(G992)*(L992))*(L992))/MAX((F992)+2*(G992)*(L992),
            0.000001),
        0.000001))</f>
        <v>1.0727235886044055</v>
      </c>
      <c r="T992" s="5">
        <f ca="1">((F992)*(L992)^2)/2+(G992)*(L992)^3/3+(ABS(K992)^2)/('1D'!$I$5*MAX(((F992)+(G992)*(L992))*(L992),
        0.000001))</f>
        <v>35.763412605541333</v>
      </c>
      <c r="U992" s="5">
        <f ca="1">IF($A$2=0,
    0,
    IFERROR(Q991-(((R991+R992)/2)*J992)-(IF(O991&gt;O992,
                '1D'!$D$8*((O991^2-O992^2)/(2*'1D'!$I$5)),
                '1D'!$D$9*((O992^2-O991^2)/(2*'1D'!$I$5)))+('1D'!$D$10*(ABS(I992)/90)*(MAX(O991^2,
                        O992^2)/(2*'1D'!$I$5))))-Q992,
        0))</f>
        <v>-3.8358367564796936E-3</v>
      </c>
      <c r="V992" s="5">
        <f ca="1">IF($A$2=0,
    1,
    IF(IFERROR(V991,
            0)=0,
        0,
        IFERROR(IF(ROUND(S992,
                    3)=1,
                1,
                IF(AND(ABS(U992)&lt;'1D'!$D$19,
                        S992&gt;1),
                    1,
                    0)),
            0)))</f>
        <v>0</v>
      </c>
      <c r="W992" s="5">
        <f ca="1">IF($A$2=0,
    MAX(MAX('1D'!$D$16,
            MAX('1D'!$D$16,
                POWER((ABS(K992)^2)/('1D'!$I$5*MAX(F992,
                            0.1)^2),
                    1/3))),
        IFERROR(W1396,
            MAX(MAX('1D'!$D$16,
                    MAX('1D'!$D$16,
                        POWER((ABS(K992)^2)/('1D'!$I$5*MAX(F992,
                                    0.1)^2),
                            1/3))),
                ($L$2)-E1396))),
    IF(IFERROR(AG993,
            0)=0,
        MAX(MAX('1D'!$D$16,
                MAX('1D'!$D$16,
                    POWER((ABS(K992)^2)/('1D'!$I$5*MAX(F992,
                                0.1)^2),
                        1/3))),
            IFERROR(W1396,
                MAX(MAX('1D'!$D$16,
                        MAX('1D'!$D$16,
                            POWER((ABS(K992)^2)/('1D'!$I$5*MAX(F992,
                                        0.1)^2),
                                1/3))),
                    ($L$2)-E1396))),
        IF(IFERROR(W992,
                0)=0,
            MAX(MAX('1D'!$D$16,
                    MAX('1D'!$D$16,
                        POWER((ABS(K992)^2)/('1D'!$I$5*MAX(F992,
                                    0.1)^2),
                            1/3))),
                IFERROR(W1396,
                    MAX(MAX('1D'!$D$16,
                            MAX('1D'!$D$16,
                                POWER((ABS(K992)^2)/('1D'!$I$5*MAX(F992,
                                            0.1)^2),
                                    1/3))),
                        ($L$2)-E1396))),
            IF(OR(IFERROR(AD992,
                        0)&gt;=1,
                    IFERROR(AD993,
                        0)&gt;=1),
                MAX('1D'!$D$16,
                    MAX('1D'!$D$16,
                        POWER((ABS(K992)^2)/('1D'!$I$5*MAX(F992,
                                    0.1)^2),
                            1/3))),
                IF(ABS(IFERROR(AF992,
                            0))&lt;'1D'!$D$19,
                    MAX(MAX('1D'!$D$16,
                            MAX('1D'!$D$16,
                                POWER((ABS(K992)^2)/('1D'!$I$5*MAX(F992,
                                            0.1)^2),
                                    1/3))),
                        IFERROR(W992,
                            0)),
                    MAX(MAX('1D'!$D$16,
                            MAX('1D'!$D$16,
                                POWER((ABS(K992)^2)/('1D'!$I$5*MAX(F992,
                                            0.1)^2),
                                    1/3))),
                        (IFERROR(W992,
                                0))+((IFERROR(AF992,
                                    0))*'1D'!$D$18)))))))</f>
        <v>2.1389677043987478</v>
      </c>
      <c r="X992" s="5">
        <f t="shared" ca="1" si="214"/>
        <v>11.122632062873489</v>
      </c>
      <c r="Y992" s="5">
        <f t="shared" ca="1" si="215"/>
        <v>1.1735290000551568</v>
      </c>
      <c r="Z992" s="5">
        <f t="shared" ca="1" si="216"/>
        <v>4.5807502857230418</v>
      </c>
      <c r="AA992" s="5">
        <f t="shared" ca="1" si="217"/>
        <v>634.21096770439874</v>
      </c>
      <c r="AB992" s="5">
        <f ca="1">AA992+((ABS(K992)/MAX(((F992)+(G992)*(W992))*(W992),
            0.000001))^2)/(2*'1D'!$I$5)</f>
        <v>635.28045155659811</v>
      </c>
      <c r="AC992" s="5">
        <f ca="1">((ABS(K992)*'1D'!$D$6)/(MAX(((F992)+(G992)*(W992))*(W992),
            0.000001)*MAX(((((F992)+(G992)*(W992))*(W992))/MAX((F992)+2*(W992)*SQRT(1+(G992)^2),
                    0.000001))^(2/3),
            0.000001)))^2</f>
        <v>3.8141460404132466E-3</v>
      </c>
      <c r="AD992" s="5">
        <f ca="1">ABS(ABS(K992)/MAX(((F992)+(G992)*(W992))*(W992),
        0.000001))/SQRT('1D'!$I$5*MAX((((F992)+(G992)*(W992))*(W992))/MAX((F992)+2*(G992)*(W992),
            0.000001),
        0.000001))</f>
        <v>1.0000000000000004</v>
      </c>
      <c r="AE992" s="5">
        <f ca="1">((F992)*(W992)^2)/2+(G992)*(W992)^3/3+(ABS(K992)^2)/('1D'!$I$5*MAX(((F992)+(G992)*(W992))*(W992),
        0.000001))</f>
        <v>35.686426155594638</v>
      </c>
      <c r="AF992" s="5">
        <f ca="1">IF($A$2=0,
    0,
    IFERROR(AB993+(((AC992+AC993)/2)*J993)+(IF(Z992&gt;Z993,
                '1D'!$D$8*((Z992^2-Z993^2)/(2*'1D'!$I$5)),
                '1D'!$D$9*((Z993^2-Z992^2)/(2*'1D'!$I$5)))+('1D'!$D$10*(ABS(I993)/90)*(MAX(Z992^2,
                        Z993^2)/(2*'1D'!$I$5))))-AB992,
        0))</f>
        <v>3.4121820602877051E-3</v>
      </c>
      <c r="AG992" s="5">
        <f ca="1">IF($A$2=0,
    1,
    IF(IFERROR(AG993,
            0)=0,
        0,
        IFERROR(IF(OR(ROUND(AD992,
                        3)&gt;=1,
                    AND(ABS(AF992)&lt;'1D'!$D$19,
                        AD992&lt;1)),
                1,
                0),
            0)))</f>
        <v>1</v>
      </c>
      <c r="AH992" s="5">
        <f ca="1">IFERROR(IF('1D'!V32="Supercritical",
        MAX('1D'!$D$16,
            IFERROR(L992,
                MAX('1D'!$D$16,
                    POWER((ABS(K992)^2)/('1D'!$I$5*MAX(F992,
                                0.1)^2),
                        1/3)))),
        IF('1D'!V32="Subcritical",
            MAX('1D'!$D$16,
                IFERROR(W992,
                    MAX('1D'!$D$16,
                        POWER((ABS(K992)^2)/('1D'!$I$5*MAX(F992,
                                    0.1)^2),
                            1/3)))),
            IF(IFERROR(T992,
                    -1E+99)&gt;=IFERROR(AE992,
                    -1E+99),
                MAX('1D'!$D$16,
                    IFERROR(L992,
                        MAX('1D'!$D$16,
                            POWER((ABS(K992)^2)/('1D'!$I$5*MAX(F992,
                                        0.1)^2),
                                1/3)))),
                MAX('1D'!$D$16,
                    IFERROR(W992,
                        MAX('1D'!$D$16,
                            POWER((ABS(K992)^2)/('1D'!$I$5*MAX(F992,
                                        0.1)^2),
                                1/3))))))),
    MAX('1D'!$D$16,
        POWER((ABS(K992)^2)/('1D'!$I$5*MAX(F992,
                    0.1)^2),
            1/3)))</f>
        <v>2.0411692021517887</v>
      </c>
      <c r="AI992" s="5">
        <f t="shared" ca="1" si="218"/>
        <v>634.11316920215177</v>
      </c>
      <c r="AJ992" s="5">
        <f ca="1">AI992+((ABS(K992)/MAX(((F992)+(G992)*(AH992))*(AH992),
            0.000001))^2)/(2*'1D'!$I$5)</f>
        <v>635.28759253909482</v>
      </c>
      <c r="AM992">
        <v>0</v>
      </c>
      <c r="AN992">
        <v>0</v>
      </c>
      <c r="AO992" s="5">
        <f t="shared" si="219"/>
        <v>0</v>
      </c>
      <c r="AP992" s="5">
        <f t="shared" si="223"/>
        <v>0</v>
      </c>
      <c r="AQ992" s="5">
        <f ca="1">ABS(ABS(K992)/MAX(((F992)+(G992)*(AH992))*(AH992),
        0.000001))/SQRT('1D'!$I$5*MAX((((F992)+(G992)*(AH992))*(AH992))/MAX((F992)+2*(G992)*(AH992),
            0.000001),
        0.000001))</f>
        <v>1.0727235886044055</v>
      </c>
      <c r="AR992" s="5" t="str">
        <f t="shared" ca="1" si="220"/>
        <v>Supercritical</v>
      </c>
      <c r="AS992" s="5">
        <f ca="1">((ABS(K992)*'1D'!$D$6)/(MAX(((F992)+(G992)*(AH992))*(AH992),
            0.000001)*MAX(((((F992)+(G992)*(AH992))*(AH992))/MAX((F992)+2*(AH992)*SQRT(1+(G992)^2),
                    0.000001))^(2/3),
            0.000001)))^2</f>
        <v>4.3358367565141456E-3</v>
      </c>
    </row>
    <row r="993" spans="1:45" x14ac:dyDescent="0.35">
      <c r="A993">
        <v>984</v>
      </c>
      <c r="B993">
        <v>982.995</v>
      </c>
      <c r="C993">
        <v>616082.01199999999</v>
      </c>
      <c r="D993">
        <v>3097024.0419999999</v>
      </c>
      <c r="E993">
        <v>632.07150000000001</v>
      </c>
      <c r="F993">
        <v>5.2</v>
      </c>
      <c r="G993">
        <v>0</v>
      </c>
      <c r="H993" t="s">
        <v>176</v>
      </c>
      <c r="I993">
        <v>5.5E-2</v>
      </c>
      <c r="J993" s="5">
        <f t="shared" si="221"/>
        <v>1</v>
      </c>
      <c r="K993" s="5">
        <f t="shared" ca="1" si="222"/>
        <v>50.95</v>
      </c>
      <c r="L993" s="5">
        <f ca="1">IF($A$2=0,
    IFERROR(L992,
        MAX('1D'!$D$16,
            POWER((ABS(K993)^2)/('1D'!$I$5*MAX(F993,
                        0.1)^2),
                1/3))),
    IF(IFERROR(V992,
            0)=0,
        IFERROR(L992,
            MAX('1D'!$D$16,
                POWER((ABS(K993)^2)/('1D'!$I$5*MAX(F993,
                            0.1)^2),
                    1/3))),
        IF(OR(IFERROR(L993,
                    0)=0,
                IFERROR(S992,
                    0)&lt;1,
                IFERROR(S993,
                    0)&lt;1),
            MAX('1D'!$D$16,
                POWER((ABS(K993)^2)/('1D'!$I$5*MAX(F993,
                            0.1)^2),
                    1/3)),
            IF(IFERROR(U993,
                    0)&gt;0,
                MAX('1D'!$D$16,
                    IFERROR(L993,
                        0)+((IFERROR(U993,
                                0))*'1D'!$D$18*IF((IFERROR(S993,
                                    0))&lt;1,
                            1,
                            -1))),
                IF(IFERROR(U993,
                        0)&lt;0,
                    IF(ABS((MAX('1D'!$D$16,
                                    POWER((ABS(K993)^2)/('1D'!$I$5*MAX(F993,
                                                0.1)^2),
                                        1/3)))-IFERROR(L993,
                                0))&gt;'1D'!$D$19,
                        MAX('1D'!$D$16,
                            IF((MAX('1D'!$D$16,
                                        POWER((ABS(K993)^2)/('1D'!$I$5*MAX(F993,
                                                    0.1)^2),
                                            1/3)))&gt;IFERROR(L993,
                                    0),
                                MIN((MAX('1D'!$D$16,
                                            POWER((ABS(K993)^2)/('1D'!$I$5*MAX(F993,
                                                        0.1)^2),
                                                1/3))),
                                    IFERROR(L993,
                                        0)+(MIN(ABS(IFERROR(U993,
                                                    0))*'1D'!$D$18,
                                            ABS((MAX('1D'!$D$16,
                                                        POWER((ABS(K993)^2)/('1D'!$I$5*MAX(F993,
                                                                    0.1)^2),
                                                            1/3)))-IFERROR(L993,
                                                    0))))),
                                MAX((MAX('1D'!$D$16,
                                            POWER((ABS(K993)^2)/('1D'!$I$5*MAX(F993,
                                                        0.1)^2),
                                                1/3))),
                                    IFERROR(L993,
                                        0)-(MIN(ABS(IFERROR(U993,
                                                    0))*'1D'!$D$18,
                                            ABS((MAX('1D'!$D$16,
                                                        POWER((ABS(K993)^2)/('1D'!$I$5*MAX(F993,
                                                                    0.1)^2),
                                                            1/3)))-IFERROR(L993,
                                                    0))))))),
                        MAX('1D'!$D$16,
                            POWER((ABS(K993)^2)/('1D'!$I$5*MAX(F993,
                                        0.1)^2),
                                1/3))),
                    MAX('1D'!$D$16,
                        IFERROR(L993,
                            0)))))))</f>
        <v>2.0411692021517887</v>
      </c>
      <c r="M993" s="5">
        <f t="shared" ca="1" si="210"/>
        <v>10.614079851189301</v>
      </c>
      <c r="N993" s="5">
        <f t="shared" ca="1" si="211"/>
        <v>1.1434704692804873</v>
      </c>
      <c r="O993" s="5">
        <f t="shared" ca="1" si="212"/>
        <v>4.8002276894771132</v>
      </c>
      <c r="P993" s="5">
        <f t="shared" ca="1" si="213"/>
        <v>634.11266920215178</v>
      </c>
      <c r="Q993" s="5">
        <f ca="1">P993+((ABS(K993)/MAX(((F993)+(G993)*(L993))*(L993),
            0.000001))^2)/(2*'1D'!$I$5)</f>
        <v>635.28709253909483</v>
      </c>
      <c r="R993" s="5">
        <f ca="1">((ABS(K993)*'1D'!$D$6)/(MAX(((F993)+(G993)*(L993))*(L993),
            0.000001)*MAX(((((F993)+(G993)*(L993))*(L993))/MAX((F993)+2*(L993)*SQRT(1+(G993)^2),
                    0.000001))^(2/3),
            0.000001)))^2</f>
        <v>4.3358367565141456E-3</v>
      </c>
      <c r="S993" s="5">
        <f ca="1">ABS(ABS(K993)/MAX(((F993)+(G993)*(L993))*(L993),
        0.000001))/SQRT('1D'!$I$5*MAX((((F993)+(G993)*(L993))*(L993))/MAX((F993)+2*(G993)*(L993),
            0.000001),
        0.000001))</f>
        <v>1.0727235886044055</v>
      </c>
      <c r="T993" s="5">
        <f ca="1">((F993)*(L993)^2)/2+(G993)*(L993)^3/3+(ABS(K993)^2)/('1D'!$I$5*MAX(((F993)+(G993)*(L993))*(L993),
        0.000001))</f>
        <v>35.763412605541333</v>
      </c>
      <c r="U993" s="5">
        <f ca="1">IF($A$2=0,
    0,
    IFERROR(Q992-(((R992+R993)/2)*J993)-(IF(O992&gt;O993,
                '1D'!$D$8*((O992^2-O993^2)/(2*'1D'!$I$5)),
                '1D'!$D$9*((O993^2-O992^2)/(2*'1D'!$I$5)))+('1D'!$D$10*(ABS(I993)/90)*(MAX(O992^2,
                        O993^2)/(2*'1D'!$I$5))))-Q993,
        0))</f>
        <v>-3.9434922290411123E-3</v>
      </c>
      <c r="V993" s="5">
        <f ca="1">IF($A$2=0,
    1,
    IF(IFERROR(V992,
            0)=0,
        0,
        IFERROR(IF(ROUND(S993,
                    3)=1,
                1,
                IF(AND(ABS(U993)&lt;'1D'!$D$19,
                        S993&gt;1),
                    1,
                    0)),
            0)))</f>
        <v>0</v>
      </c>
      <c r="W993" s="5">
        <f ca="1">IF($A$2=0,
    MAX(MAX('1D'!$D$16,
            MAX('1D'!$D$16,
                POWER((ABS(K993)^2)/('1D'!$I$5*MAX(F993,
                            0.1)^2),
                    1/3))),
        IFERROR(W1396,
            MAX(MAX('1D'!$D$16,
                    MAX('1D'!$D$16,
                        POWER((ABS(K993)^2)/('1D'!$I$5*MAX(F993,
                                    0.1)^2),
                            1/3))),
                ($L$2)-E1396))),
    IF(IFERROR(AG994,
            0)=0,
        MAX(MAX('1D'!$D$16,
                MAX('1D'!$D$16,
                    POWER((ABS(K993)^2)/('1D'!$I$5*MAX(F993,
                                0.1)^2),
                        1/3))),
            IFERROR(W1396,
                MAX(MAX('1D'!$D$16,
                        MAX('1D'!$D$16,
                            POWER((ABS(K993)^2)/('1D'!$I$5*MAX(F993,
                                        0.1)^2),
                                1/3))),
                    ($L$2)-E1396))),
        IF(IFERROR(W993,
                0)=0,
            MAX(MAX('1D'!$D$16,
                    MAX('1D'!$D$16,
                        POWER((ABS(K993)^2)/('1D'!$I$5*MAX(F993,
                                    0.1)^2),
                            1/3))),
                IFERROR(W1396,
                    MAX(MAX('1D'!$D$16,
                            MAX('1D'!$D$16,
                                POWER((ABS(K993)^2)/('1D'!$I$5*MAX(F993,
                                            0.1)^2),
                                    1/3))),
                        ($L$2)-E1396))),
            IF(OR(IFERROR(AD993,
                        0)&gt;=1,
                    IFERROR(AD994,
                        0)&gt;=1),
                MAX('1D'!$D$16,
                    MAX('1D'!$D$16,
                        POWER((ABS(K993)^2)/('1D'!$I$5*MAX(F993,
                                    0.1)^2),
                            1/3))),
                IF(ABS(IFERROR(AF993,
                            0))&lt;'1D'!$D$19,
                    MAX(MAX('1D'!$D$16,
                            MAX('1D'!$D$16,
                                POWER((ABS(K993)^2)/('1D'!$I$5*MAX(F993,
                                            0.1)^2),
                                    1/3))),
                        IFERROR(W993,
                            0)),
                    MAX(MAX('1D'!$D$16,
                            MAX('1D'!$D$16,
                                POWER((ABS(K993)^2)/('1D'!$I$5*MAX(F993,
                                            0.1)^2),
                                    1/3))),
                        (IFERROR(W993,
                                0))+((IFERROR(AF993,
                                    0))*'1D'!$D$18)))))))</f>
        <v>2.1389677043987478</v>
      </c>
      <c r="X993" s="5">
        <f t="shared" ca="1" si="214"/>
        <v>11.122632062873489</v>
      </c>
      <c r="Y993" s="5">
        <f t="shared" ca="1" si="215"/>
        <v>1.1735290000551568</v>
      </c>
      <c r="Z993" s="5">
        <f t="shared" ca="1" si="216"/>
        <v>4.5807502857230418</v>
      </c>
      <c r="AA993" s="5">
        <f t="shared" ca="1" si="217"/>
        <v>634.21046770439875</v>
      </c>
      <c r="AB993" s="5">
        <f ca="1">AA993+((ABS(K993)/MAX(((F993)+(G993)*(W993))*(W993),
            0.000001))^2)/(2*'1D'!$I$5)</f>
        <v>635.27995155659812</v>
      </c>
      <c r="AC993" s="5">
        <f ca="1">((ABS(K993)*'1D'!$D$6)/(MAX(((F993)+(G993)*(W993))*(W993),
            0.000001)*MAX(((((F993)+(G993)*(W993))*(W993))/MAX((F993)+2*(W993)*SQRT(1+(G993)^2),
                    0.000001))^(2/3),
            0.000001)))^2</f>
        <v>3.8141460404132466E-3</v>
      </c>
      <c r="AD993" s="5">
        <f ca="1">ABS(ABS(K993)/MAX(((F993)+(G993)*(W993))*(W993),
        0.000001))/SQRT('1D'!$I$5*MAX((((F993)+(G993)*(W993))*(W993))/MAX((F993)+2*(G993)*(W993),
            0.000001),
        0.000001))</f>
        <v>1.0000000000000004</v>
      </c>
      <c r="AE993" s="5">
        <f ca="1">((F993)*(W993)^2)/2+(G993)*(W993)^3/3+(ABS(K993)^2)/('1D'!$I$5*MAX(((F993)+(G993)*(W993))*(W993),
        0.000001))</f>
        <v>35.686426155594638</v>
      </c>
      <c r="AF993" s="5">
        <f ca="1">IF($A$2=0,
    0,
    IFERROR(AB994+(((AC993+AC994)/2)*J994)+(IF(Z993&gt;Z994,
                '1D'!$D$8*((Z993^2-Z994^2)/(2*'1D'!$I$5)),
                '1D'!$D$9*((Z994^2-Z993^2)/(2*'1D'!$I$5)))+('1D'!$D$10*(ABS(I994)/90)*(MAX(Z993^2,
                        Z994^2)/(2*'1D'!$I$5))))-AB993,
        0))</f>
        <v>3.415996206285854E-3</v>
      </c>
      <c r="AG993" s="5">
        <f ca="1">IF($A$2=0,
    1,
    IF(IFERROR(AG994,
            0)=0,
        0,
        IFERROR(IF(OR(ROUND(AD993,
                        3)&gt;=1,
                    AND(ABS(AF993)&lt;'1D'!$D$19,
                        AD993&lt;1)),
                1,
                0),
            0)))</f>
        <v>1</v>
      </c>
      <c r="AH993" s="5">
        <f ca="1">IFERROR(IF('1D'!V32="Supercritical",
        MAX('1D'!$D$16,
            IFERROR(L993,
                MAX('1D'!$D$16,
                    POWER((ABS(K993)^2)/('1D'!$I$5*MAX(F993,
                                0.1)^2),
                        1/3)))),
        IF('1D'!V32="Subcritical",
            MAX('1D'!$D$16,
                IFERROR(W993,
                    MAX('1D'!$D$16,
                        POWER((ABS(K993)^2)/('1D'!$I$5*MAX(F993,
                                    0.1)^2),
                            1/3)))),
            IF(IFERROR(T993,
                    -1E+99)&gt;=IFERROR(AE993,
                    -1E+99),
                MAX('1D'!$D$16,
                    IFERROR(L993,
                        MAX('1D'!$D$16,
                            POWER((ABS(K993)^2)/('1D'!$I$5*MAX(F993,
                                        0.1)^2),
                                1/3)))),
                MAX('1D'!$D$16,
                    IFERROR(W993,
                        MAX('1D'!$D$16,
                            POWER((ABS(K993)^2)/('1D'!$I$5*MAX(F993,
                                        0.1)^2),
                                1/3))))))),
    MAX('1D'!$D$16,
        POWER((ABS(K993)^2)/('1D'!$I$5*MAX(F993,
                    0.1)^2),
            1/3)))</f>
        <v>2.0411692021517887</v>
      </c>
      <c r="AI993" s="5">
        <f t="shared" ca="1" si="218"/>
        <v>634.11266920215178</v>
      </c>
      <c r="AJ993" s="5">
        <f ca="1">AI993+((ABS(K993)/MAX(((F993)+(G993)*(AH993))*(AH993),
            0.000001))^2)/(2*'1D'!$I$5)</f>
        <v>635.28709253909483</v>
      </c>
      <c r="AM993">
        <v>0</v>
      </c>
      <c r="AN993">
        <v>0</v>
      </c>
      <c r="AO993" s="5">
        <f t="shared" si="219"/>
        <v>0</v>
      </c>
      <c r="AP993" s="5">
        <f t="shared" si="223"/>
        <v>0</v>
      </c>
      <c r="AQ993" s="5">
        <f ca="1">ABS(ABS(K993)/MAX(((F993)+(G993)*(AH993))*(AH993),
        0.000001))/SQRT('1D'!$I$5*MAX((((F993)+(G993)*(AH993))*(AH993))/MAX((F993)+2*(G993)*(AH993),
            0.000001),
        0.000001))</f>
        <v>1.0727235886044055</v>
      </c>
      <c r="AR993" s="5" t="str">
        <f t="shared" ca="1" si="220"/>
        <v>Supercritical</v>
      </c>
      <c r="AS993" s="5">
        <f ca="1">((ABS(K993)*'1D'!$D$6)/(MAX(((F993)+(G993)*(AH993))*(AH993),
            0.000001)*MAX(((((F993)+(G993)*(AH993))*(AH993))/MAX((F993)+2*(AH993)*SQRT(1+(G993)^2),
                    0.000001))^(2/3),
            0.000001)))^2</f>
        <v>4.3358367565141456E-3</v>
      </c>
    </row>
    <row r="994" spans="1:45" x14ac:dyDescent="0.35">
      <c r="A994">
        <v>985</v>
      </c>
      <c r="B994">
        <v>983.99599999999998</v>
      </c>
      <c r="C994">
        <v>616081.96900000004</v>
      </c>
      <c r="D994">
        <v>3097023.0419999999</v>
      </c>
      <c r="E994">
        <v>632.07100000000003</v>
      </c>
      <c r="F994">
        <v>5.2</v>
      </c>
      <c r="G994">
        <v>0</v>
      </c>
      <c r="H994" t="s">
        <v>176</v>
      </c>
      <c r="I994">
        <v>5.5E-2</v>
      </c>
      <c r="J994" s="5">
        <f t="shared" si="221"/>
        <v>1.0009999999999764</v>
      </c>
      <c r="K994" s="5">
        <f t="shared" ca="1" si="222"/>
        <v>50.95</v>
      </c>
      <c r="L994" s="5">
        <f ca="1">IF($A$2=0,
    IFERROR(L993,
        MAX('1D'!$D$16,
            POWER((ABS(K994)^2)/('1D'!$I$5*MAX(F994,
                        0.1)^2),
                1/3))),
    IF(IFERROR(V993,
            0)=0,
        IFERROR(L993,
            MAX('1D'!$D$16,
                POWER((ABS(K994)^2)/('1D'!$I$5*MAX(F994,
                            0.1)^2),
                    1/3))),
        IF(OR(IFERROR(L994,
                    0)=0,
                IFERROR(S993,
                    0)&lt;1,
                IFERROR(S994,
                    0)&lt;1),
            MAX('1D'!$D$16,
                POWER((ABS(K994)^2)/('1D'!$I$5*MAX(F994,
                            0.1)^2),
                    1/3)),
            IF(IFERROR(U994,
                    0)&gt;0,
                MAX('1D'!$D$16,
                    IFERROR(L994,
                        0)+((IFERROR(U994,
                                0))*'1D'!$D$18*IF((IFERROR(S994,
                                    0))&lt;1,
                            1,
                            -1))),
                IF(IFERROR(U994,
                        0)&lt;0,
                    IF(ABS((MAX('1D'!$D$16,
                                    POWER((ABS(K994)^2)/('1D'!$I$5*MAX(F994,
                                                0.1)^2),
                                        1/3)))-IFERROR(L994,
                                0))&gt;'1D'!$D$19,
                        MAX('1D'!$D$16,
                            IF((MAX('1D'!$D$16,
                                        POWER((ABS(K994)^2)/('1D'!$I$5*MAX(F994,
                                                    0.1)^2),
                                            1/3)))&gt;IFERROR(L994,
                                    0),
                                MIN((MAX('1D'!$D$16,
                                            POWER((ABS(K994)^2)/('1D'!$I$5*MAX(F994,
                                                        0.1)^2),
                                                1/3))),
                                    IFERROR(L994,
                                        0)+(MIN(ABS(IFERROR(U994,
                                                    0))*'1D'!$D$18,
                                            ABS((MAX('1D'!$D$16,
                                                        POWER((ABS(K994)^2)/('1D'!$I$5*MAX(F994,
                                                                    0.1)^2),
                                                            1/3)))-IFERROR(L994,
                                                    0))))),
                                MAX((MAX('1D'!$D$16,
                                            POWER((ABS(K994)^2)/('1D'!$I$5*MAX(F994,
                                                        0.1)^2),
                                                1/3))),
                                    IFERROR(L994,
                                        0)-(MIN(ABS(IFERROR(U994,
                                                    0))*'1D'!$D$18,
                                            ABS((MAX('1D'!$D$16,
                                                        POWER((ABS(K994)^2)/('1D'!$I$5*MAX(F994,
                                                                    0.1)^2),
                                                            1/3)))-IFERROR(L994,
                                                    0))))))),
                        MAX('1D'!$D$16,
                            POWER((ABS(K994)^2)/('1D'!$I$5*MAX(F994,
                                        0.1)^2),
                                1/3))),
                    MAX('1D'!$D$16,
                        IFERROR(L994,
                            0)))))))</f>
        <v>2.0411692021517887</v>
      </c>
      <c r="M994" s="5">
        <f t="shared" ca="1" si="210"/>
        <v>10.614079851189301</v>
      </c>
      <c r="N994" s="5">
        <f t="shared" ca="1" si="211"/>
        <v>1.1434704692804873</v>
      </c>
      <c r="O994" s="5">
        <f t="shared" ca="1" si="212"/>
        <v>4.8002276894771132</v>
      </c>
      <c r="P994" s="5">
        <f t="shared" ca="1" si="213"/>
        <v>634.11216920215179</v>
      </c>
      <c r="Q994" s="5">
        <f ca="1">P994+((ABS(K994)/MAX(((F994)+(G994)*(L994))*(L994),
            0.000001))^2)/(2*'1D'!$I$5)</f>
        <v>635.28659253909484</v>
      </c>
      <c r="R994" s="5">
        <f ca="1">((ABS(K994)*'1D'!$D$6)/(MAX(((F994)+(G994)*(L994))*(L994),
            0.000001)*MAX(((((F994)+(G994)*(L994))*(L994))/MAX((F994)+2*(L994)*SQRT(1+(G994)^2),
                    0.000001))^(2/3),
            0.000001)))^2</f>
        <v>4.3358367565141456E-3</v>
      </c>
      <c r="S994" s="5">
        <f ca="1">ABS(ABS(K994)/MAX(((F994)+(G994)*(L994))*(L994),
        0.000001))/SQRT('1D'!$I$5*MAX((((F994)+(G994)*(L994))*(L994))/MAX((F994)+2*(G994)*(L994),
            0.000001),
        0.000001))</f>
        <v>1.0727235886044055</v>
      </c>
      <c r="T994" s="5">
        <f ca="1">((F994)*(L994)^2)/2+(G994)*(L994)^3/3+(ABS(K994)^2)/('1D'!$I$5*MAX(((F994)+(G994)*(L994))*(L994),
        0.000001))</f>
        <v>35.763412605541333</v>
      </c>
      <c r="U994" s="5">
        <f ca="1">IF($A$2=0,
    0,
    IFERROR(Q993-(((R993+R994)/2)*J994)-(IF(O993&gt;O994,
                '1D'!$D$8*((O993^2-O994^2)/(2*'1D'!$I$5)),
                '1D'!$D$9*((O994^2-O993^2)/(2*'1D'!$I$5)))+('1D'!$D$10*(ABS(I994)/90)*(MAX(O993^2,
                        O994^2)/(2*'1D'!$I$5))))-Q994,
        0))</f>
        <v>-3.9478280658613585E-3</v>
      </c>
      <c r="V994" s="5">
        <f ca="1">IF($A$2=0,
    1,
    IF(IFERROR(V993,
            0)=0,
        0,
        IFERROR(IF(ROUND(S994,
                    3)=1,
                1,
                IF(AND(ABS(U994)&lt;'1D'!$D$19,
                        S994&gt;1),
                    1,
                    0)),
            0)))</f>
        <v>0</v>
      </c>
      <c r="W994" s="5">
        <f ca="1">IF($A$2=0,
    MAX(MAX('1D'!$D$16,
            MAX('1D'!$D$16,
                POWER((ABS(K994)^2)/('1D'!$I$5*MAX(F994,
                            0.1)^2),
                    1/3))),
        IFERROR(W1396,
            MAX(MAX('1D'!$D$16,
                    MAX('1D'!$D$16,
                        POWER((ABS(K994)^2)/('1D'!$I$5*MAX(F994,
                                    0.1)^2),
                            1/3))),
                ($L$2)-E1396))),
    IF(IFERROR(AG995,
            0)=0,
        MAX(MAX('1D'!$D$16,
                MAX('1D'!$D$16,
                    POWER((ABS(K994)^2)/('1D'!$I$5*MAX(F994,
                                0.1)^2),
                        1/3))),
            IFERROR(W1396,
                MAX(MAX('1D'!$D$16,
                        MAX('1D'!$D$16,
                            POWER((ABS(K994)^2)/('1D'!$I$5*MAX(F994,
                                        0.1)^2),
                                1/3))),
                    ($L$2)-E1396))),
        IF(IFERROR(W994,
                0)=0,
            MAX(MAX('1D'!$D$16,
                    MAX('1D'!$D$16,
                        POWER((ABS(K994)^2)/('1D'!$I$5*MAX(F994,
                                    0.1)^2),
                            1/3))),
                IFERROR(W1396,
                    MAX(MAX('1D'!$D$16,
                            MAX('1D'!$D$16,
                                POWER((ABS(K994)^2)/('1D'!$I$5*MAX(F994,
                                            0.1)^2),
                                    1/3))),
                        ($L$2)-E1396))),
            IF(OR(IFERROR(AD994,
                        0)&gt;=1,
                    IFERROR(AD995,
                        0)&gt;=1),
                MAX('1D'!$D$16,
                    MAX('1D'!$D$16,
                        POWER((ABS(K994)^2)/('1D'!$I$5*MAX(F994,
                                    0.1)^2),
                            1/3))),
                IF(ABS(IFERROR(AF994,
                            0))&lt;'1D'!$D$19,
                    MAX(MAX('1D'!$D$16,
                            MAX('1D'!$D$16,
                                POWER((ABS(K994)^2)/('1D'!$I$5*MAX(F994,
                                            0.1)^2),
                                    1/3))),
                        IFERROR(W994,
                            0)),
                    MAX(MAX('1D'!$D$16,
                            MAX('1D'!$D$16,
                                POWER((ABS(K994)^2)/('1D'!$I$5*MAX(F994,
                                            0.1)^2),
                                    1/3))),
                        (IFERROR(W994,
                                0))+((IFERROR(AF994,
                                    0))*'1D'!$D$18)))))))</f>
        <v>2.1389677043987478</v>
      </c>
      <c r="X994" s="5">
        <f t="shared" ca="1" si="214"/>
        <v>11.122632062873489</v>
      </c>
      <c r="Y994" s="5">
        <f t="shared" ca="1" si="215"/>
        <v>1.1735290000551568</v>
      </c>
      <c r="Z994" s="5">
        <f t="shared" ca="1" si="216"/>
        <v>4.5807502857230418</v>
      </c>
      <c r="AA994" s="5">
        <f t="shared" ca="1" si="217"/>
        <v>634.20996770439876</v>
      </c>
      <c r="AB994" s="5">
        <f ca="1">AA994+((ABS(K994)/MAX(((F994)+(G994)*(W994))*(W994),
            0.000001))^2)/(2*'1D'!$I$5)</f>
        <v>635.27945155659813</v>
      </c>
      <c r="AC994" s="5">
        <f ca="1">((ABS(K994)*'1D'!$D$6)/(MAX(((F994)+(G994)*(W994))*(W994),
            0.000001)*MAX(((((F994)+(G994)*(W994))*(W994))/MAX((F994)+2*(W994)*SQRT(1+(G994)^2),
                    0.000001))^(2/3),
            0.000001)))^2</f>
        <v>3.8141460404132466E-3</v>
      </c>
      <c r="AD994" s="5">
        <f ca="1">ABS(ABS(K994)/MAX(((F994)+(G994)*(W994))*(W994),
        0.000001))/SQRT('1D'!$I$5*MAX((((F994)+(G994)*(W994))*(W994))/MAX((F994)+2*(G994)*(W994),
            0.000001),
        0.000001))</f>
        <v>1.0000000000000004</v>
      </c>
      <c r="AE994" s="5">
        <f ca="1">((F994)*(W994)^2)/2+(G994)*(W994)^3/3+(ABS(K994)^2)/('1D'!$I$5*MAX(((F994)+(G994)*(W994))*(W994),
        0.000001))</f>
        <v>35.686426155594638</v>
      </c>
      <c r="AF994" s="5">
        <f ca="1">IF($A$2=0,
    0,
    IFERROR(AB995+(((AC994+AC995)/2)*J995)+(IF(Z994&gt;Z995,
                '1D'!$D$8*((Z994^2-Z995^2)/(2*'1D'!$I$5)),
                '1D'!$D$9*((Z995^2-Z994^2)/(2*'1D'!$I$5)))+('1D'!$D$10*(ABS(I995)/90)*(MAX(Z994^2,
                        Z995^2)/(2*'1D'!$I$5))))-AB994,
        0))</f>
        <v>3.3141460404522149E-3</v>
      </c>
      <c r="AG994" s="5">
        <f ca="1">IF($A$2=0,
    1,
    IF(IFERROR(AG995,
            0)=0,
        0,
        IFERROR(IF(OR(ROUND(AD994,
                        3)&gt;=1,
                    AND(ABS(AF994)&lt;'1D'!$D$19,
                        AD994&lt;1)),
                1,
                0),
            0)))</f>
        <v>1</v>
      </c>
      <c r="AH994" s="5">
        <f ca="1">IFERROR(IF('1D'!V32="Supercritical",
        MAX('1D'!$D$16,
            IFERROR(L994,
                MAX('1D'!$D$16,
                    POWER((ABS(K994)^2)/('1D'!$I$5*MAX(F994,
                                0.1)^2),
                        1/3)))),
        IF('1D'!V32="Subcritical",
            MAX('1D'!$D$16,
                IFERROR(W994,
                    MAX('1D'!$D$16,
                        POWER((ABS(K994)^2)/('1D'!$I$5*MAX(F994,
                                    0.1)^2),
                            1/3)))),
            IF(IFERROR(T994,
                    -1E+99)&gt;=IFERROR(AE994,
                    -1E+99),
                MAX('1D'!$D$16,
                    IFERROR(L994,
                        MAX('1D'!$D$16,
                            POWER((ABS(K994)^2)/('1D'!$I$5*MAX(F994,
                                        0.1)^2),
                                1/3)))),
                MAX('1D'!$D$16,
                    IFERROR(W994,
                        MAX('1D'!$D$16,
                            POWER((ABS(K994)^2)/('1D'!$I$5*MAX(F994,
                                        0.1)^2),
                                1/3))))))),
    MAX('1D'!$D$16,
        POWER((ABS(K994)^2)/('1D'!$I$5*MAX(F994,
                    0.1)^2),
            1/3)))</f>
        <v>2.0411692021517887</v>
      </c>
      <c r="AI994" s="5">
        <f t="shared" ca="1" si="218"/>
        <v>634.11216920215179</v>
      </c>
      <c r="AJ994" s="5">
        <f ca="1">AI994+((ABS(K994)/MAX(((F994)+(G994)*(AH994))*(AH994),
            0.000001))^2)/(2*'1D'!$I$5)</f>
        <v>635.28659253909484</v>
      </c>
      <c r="AM994">
        <v>0</v>
      </c>
      <c r="AN994">
        <v>0</v>
      </c>
      <c r="AO994" s="5">
        <f t="shared" si="219"/>
        <v>0</v>
      </c>
      <c r="AP994" s="5">
        <f t="shared" si="223"/>
        <v>0</v>
      </c>
      <c r="AQ994" s="5">
        <f ca="1">ABS(ABS(K994)/MAX(((F994)+(G994)*(AH994))*(AH994),
        0.000001))/SQRT('1D'!$I$5*MAX((((F994)+(G994)*(AH994))*(AH994))/MAX((F994)+2*(G994)*(AH994),
            0.000001),
        0.000001))</f>
        <v>1.0727235886044055</v>
      </c>
      <c r="AR994" s="5" t="str">
        <f t="shared" ca="1" si="220"/>
        <v>Supercritical</v>
      </c>
      <c r="AS994" s="5">
        <f ca="1">((ABS(K994)*'1D'!$D$6)/(MAX(((F994)+(G994)*(AH994))*(AH994),
            0.000001)*MAX(((((F994)+(G994)*(AH994))*(AH994))/MAX((F994)+2*(AH994)*SQRT(1+(G994)^2),
                    0.000001))^(2/3),
            0.000001)))^2</f>
        <v>4.3358367565141456E-3</v>
      </c>
    </row>
    <row r="995" spans="1:45" x14ac:dyDescent="0.35">
      <c r="A995">
        <v>986</v>
      </c>
      <c r="B995">
        <v>984.99599999999998</v>
      </c>
      <c r="C995">
        <v>616081.92700000003</v>
      </c>
      <c r="D995">
        <v>3097022.0430000001</v>
      </c>
      <c r="E995">
        <v>632.07050000000004</v>
      </c>
      <c r="F995">
        <v>5.2</v>
      </c>
      <c r="G995">
        <v>0</v>
      </c>
      <c r="H995" t="s">
        <v>176</v>
      </c>
      <c r="I995">
        <v>0</v>
      </c>
      <c r="J995" s="5">
        <f t="shared" si="221"/>
        <v>1</v>
      </c>
      <c r="K995" s="5">
        <f t="shared" ca="1" si="222"/>
        <v>50.95</v>
      </c>
      <c r="L995" s="5">
        <f ca="1">IF($A$2=0,
    IFERROR(L994,
        MAX('1D'!$D$16,
            POWER((ABS(K995)^2)/('1D'!$I$5*MAX(F995,
                        0.1)^2),
                1/3))),
    IF(IFERROR(V994,
            0)=0,
        IFERROR(L994,
            MAX('1D'!$D$16,
                POWER((ABS(K995)^2)/('1D'!$I$5*MAX(F995,
                            0.1)^2),
                    1/3))),
        IF(OR(IFERROR(L995,
                    0)=0,
                IFERROR(S994,
                    0)&lt;1,
                IFERROR(S995,
                    0)&lt;1),
            MAX('1D'!$D$16,
                POWER((ABS(K995)^2)/('1D'!$I$5*MAX(F995,
                            0.1)^2),
                    1/3)),
            IF(IFERROR(U995,
                    0)&gt;0,
                MAX('1D'!$D$16,
                    IFERROR(L995,
                        0)+((IFERROR(U995,
                                0))*'1D'!$D$18*IF((IFERROR(S995,
                                    0))&lt;1,
                            1,
                            -1))),
                IF(IFERROR(U995,
                        0)&lt;0,
                    IF(ABS((MAX('1D'!$D$16,
                                    POWER((ABS(K995)^2)/('1D'!$I$5*MAX(F995,
                                                0.1)^2),
                                        1/3)))-IFERROR(L995,
                                0))&gt;'1D'!$D$19,
                        MAX('1D'!$D$16,
                            IF((MAX('1D'!$D$16,
                                        POWER((ABS(K995)^2)/('1D'!$I$5*MAX(F995,
                                                    0.1)^2),
                                            1/3)))&gt;IFERROR(L995,
                                    0),
                                MIN((MAX('1D'!$D$16,
                                            POWER((ABS(K995)^2)/('1D'!$I$5*MAX(F995,
                                                        0.1)^2),
                                                1/3))),
                                    IFERROR(L995,
                                        0)+(MIN(ABS(IFERROR(U995,
                                                    0))*'1D'!$D$18,
                                            ABS((MAX('1D'!$D$16,
                                                        POWER((ABS(K995)^2)/('1D'!$I$5*MAX(F995,
                                                                    0.1)^2),
                                                            1/3)))-IFERROR(L995,
                                                    0))))),
                                MAX((MAX('1D'!$D$16,
                                            POWER((ABS(K995)^2)/('1D'!$I$5*MAX(F995,
                                                        0.1)^2),
                                                1/3))),
                                    IFERROR(L995,
                                        0)-(MIN(ABS(IFERROR(U995,
                                                    0))*'1D'!$D$18,
                                            ABS((MAX('1D'!$D$16,
                                                        POWER((ABS(K995)^2)/('1D'!$I$5*MAX(F995,
                                                                    0.1)^2),
                                                            1/3)))-IFERROR(L995,
                                                    0))))))),
                        MAX('1D'!$D$16,
                            POWER((ABS(K995)^2)/('1D'!$I$5*MAX(F995,
                                        0.1)^2),
                                1/3))),
                    MAX('1D'!$D$16,
                        IFERROR(L995,
                            0)))))))</f>
        <v>2.0411692021517887</v>
      </c>
      <c r="M995" s="5">
        <f t="shared" ca="1" si="210"/>
        <v>10.614079851189301</v>
      </c>
      <c r="N995" s="5">
        <f t="shared" ca="1" si="211"/>
        <v>1.1434704692804873</v>
      </c>
      <c r="O995" s="5">
        <f t="shared" ca="1" si="212"/>
        <v>4.8002276894771132</v>
      </c>
      <c r="P995" s="5">
        <f t="shared" ca="1" si="213"/>
        <v>634.1116692021518</v>
      </c>
      <c r="Q995" s="5">
        <f ca="1">P995+((ABS(K995)/MAX(((F995)+(G995)*(L995))*(L995),
            0.000001))^2)/(2*'1D'!$I$5)</f>
        <v>635.28609253909485</v>
      </c>
      <c r="R995" s="5">
        <f ca="1">((ABS(K995)*'1D'!$D$6)/(MAX(((F995)+(G995)*(L995))*(L995),
            0.000001)*MAX(((((F995)+(G995)*(L995))*(L995))/MAX((F995)+2*(L995)*SQRT(1+(G995)^2),
                    0.000001))^(2/3),
            0.000001)))^2</f>
        <v>4.3358367565141456E-3</v>
      </c>
      <c r="S995" s="5">
        <f ca="1">ABS(ABS(K995)/MAX(((F995)+(G995)*(L995))*(L995),
        0.000001))/SQRT('1D'!$I$5*MAX((((F995)+(G995)*(L995))*(L995))/MAX((F995)+2*(G995)*(L995),
            0.000001),
        0.000001))</f>
        <v>1.0727235886044055</v>
      </c>
      <c r="T995" s="5">
        <f ca="1">((F995)*(L995)^2)/2+(G995)*(L995)^3/3+(ABS(K995)^2)/('1D'!$I$5*MAX(((F995)+(G995)*(L995))*(L995),
        0.000001))</f>
        <v>35.763412605541333</v>
      </c>
      <c r="U995" s="5">
        <f ca="1">IF($A$2=0,
    0,
    IFERROR(Q994-(((R994+R995)/2)*J995)-(IF(O994&gt;O995,
                '1D'!$D$8*((O994^2-O995^2)/(2*'1D'!$I$5)),
                '1D'!$D$9*((O995^2-O994^2)/(2*'1D'!$I$5)))+('1D'!$D$10*(ABS(I995)/90)*(MAX(O994^2,
                        O995^2)/(2*'1D'!$I$5))))-Q995,
        0))</f>
        <v>-3.8358367564796936E-3</v>
      </c>
      <c r="V995" s="5">
        <f ca="1">IF($A$2=0,
    1,
    IF(IFERROR(V994,
            0)=0,
        0,
        IFERROR(IF(ROUND(S995,
                    3)=1,
                1,
                IF(AND(ABS(U995)&lt;'1D'!$D$19,
                        S995&gt;1),
                    1,
                    0)),
            0)))</f>
        <v>0</v>
      </c>
      <c r="W995" s="5">
        <f ca="1">IF($A$2=0,
    MAX(MAX('1D'!$D$16,
            MAX('1D'!$D$16,
                POWER((ABS(K995)^2)/('1D'!$I$5*MAX(F995,
                            0.1)^2),
                    1/3))),
        IFERROR(W1396,
            MAX(MAX('1D'!$D$16,
                    MAX('1D'!$D$16,
                        POWER((ABS(K995)^2)/('1D'!$I$5*MAX(F995,
                                    0.1)^2),
                            1/3))),
                ($L$2)-E1396))),
    IF(IFERROR(AG996,
            0)=0,
        MAX(MAX('1D'!$D$16,
                MAX('1D'!$D$16,
                    POWER((ABS(K995)^2)/('1D'!$I$5*MAX(F995,
                                0.1)^2),
                        1/3))),
            IFERROR(W1396,
                MAX(MAX('1D'!$D$16,
                        MAX('1D'!$D$16,
                            POWER((ABS(K995)^2)/('1D'!$I$5*MAX(F995,
                                        0.1)^2),
                                1/3))),
                    ($L$2)-E1396))),
        IF(IFERROR(W995,
                0)=0,
            MAX(MAX('1D'!$D$16,
                    MAX('1D'!$D$16,
                        POWER((ABS(K995)^2)/('1D'!$I$5*MAX(F995,
                                    0.1)^2),
                            1/3))),
                IFERROR(W1396,
                    MAX(MAX('1D'!$D$16,
                            MAX('1D'!$D$16,
                                POWER((ABS(K995)^2)/('1D'!$I$5*MAX(F995,
                                            0.1)^2),
                                    1/3))),
                        ($L$2)-E1396))),
            IF(OR(IFERROR(AD995,
                        0)&gt;=1,
                    IFERROR(AD996,
                        0)&gt;=1),
                MAX('1D'!$D$16,
                    MAX('1D'!$D$16,
                        POWER((ABS(K995)^2)/('1D'!$I$5*MAX(F995,
                                    0.1)^2),
                            1/3))),
                IF(ABS(IFERROR(AF995,
                            0))&lt;'1D'!$D$19,
                    MAX(MAX('1D'!$D$16,
                            MAX('1D'!$D$16,
                                POWER((ABS(K995)^2)/('1D'!$I$5*MAX(F995,
                                            0.1)^2),
                                    1/3))),
                        IFERROR(W995,
                            0)),
                    MAX(MAX('1D'!$D$16,
                            MAX('1D'!$D$16,
                                POWER((ABS(K995)^2)/('1D'!$I$5*MAX(F995,
                                            0.1)^2),
                                    1/3))),
                        (IFERROR(W995,
                                0))+((IFERROR(AF995,
                                    0))*'1D'!$D$18)))))))</f>
        <v>2.1389677043987478</v>
      </c>
      <c r="X995" s="5">
        <f t="shared" ca="1" si="214"/>
        <v>11.122632062873489</v>
      </c>
      <c r="Y995" s="5">
        <f t="shared" ca="1" si="215"/>
        <v>1.1735290000551568</v>
      </c>
      <c r="Z995" s="5">
        <f t="shared" ca="1" si="216"/>
        <v>4.5807502857230418</v>
      </c>
      <c r="AA995" s="5">
        <f t="shared" ca="1" si="217"/>
        <v>634.20946770439878</v>
      </c>
      <c r="AB995" s="5">
        <f ca="1">AA995+((ABS(K995)/MAX(((F995)+(G995)*(W995))*(W995),
            0.000001))^2)/(2*'1D'!$I$5)</f>
        <v>635.27895155659814</v>
      </c>
      <c r="AC995" s="5">
        <f ca="1">((ABS(K995)*'1D'!$D$6)/(MAX(((F995)+(G995)*(W995))*(W995),
            0.000001)*MAX(((((F995)+(G995)*(W995))*(W995))/MAX((F995)+2*(W995)*SQRT(1+(G995)^2),
                    0.000001))^(2/3),
            0.000001)))^2</f>
        <v>3.8141460404132466E-3</v>
      </c>
      <c r="AD995" s="5">
        <f ca="1">ABS(ABS(K995)/MAX(((F995)+(G995)*(W995))*(W995),
        0.000001))/SQRT('1D'!$I$5*MAX((((F995)+(G995)*(W995))*(W995))/MAX((F995)+2*(G995)*(W995),
            0.000001),
        0.000001))</f>
        <v>1.0000000000000004</v>
      </c>
      <c r="AE995" s="5">
        <f ca="1">((F995)*(W995)^2)/2+(G995)*(W995)^3/3+(ABS(K995)^2)/('1D'!$I$5*MAX(((F995)+(G995)*(W995))*(W995),
        0.000001))</f>
        <v>35.686426155594638</v>
      </c>
      <c r="AF995" s="5">
        <f ca="1">IF($A$2=0,
    0,
    IFERROR(AB996+(((AC995+AC996)/2)*J996)+(IF(Z995&gt;Z996,
                '1D'!$D$8*((Z995^2-Z996^2)/(2*'1D'!$I$5)),
                '1D'!$D$9*((Z996^2-Z995^2)/(2*'1D'!$I$5)))+('1D'!$D$10*(ABS(I996)/90)*(MAX(Z995^2,
                        Z996^2)/(2*'1D'!$I$5))))-AB995,
        0))</f>
        <v>3.3141460404522149E-3</v>
      </c>
      <c r="AG995" s="5">
        <f ca="1">IF($A$2=0,
    1,
    IF(IFERROR(AG996,
            0)=0,
        0,
        IFERROR(IF(OR(ROUND(AD995,
                        3)&gt;=1,
                    AND(ABS(AF995)&lt;'1D'!$D$19,
                        AD995&lt;1)),
                1,
                0),
            0)))</f>
        <v>1</v>
      </c>
      <c r="AH995" s="5">
        <f ca="1">IFERROR(IF('1D'!V32="Supercritical",
        MAX('1D'!$D$16,
            IFERROR(L995,
                MAX('1D'!$D$16,
                    POWER((ABS(K995)^2)/('1D'!$I$5*MAX(F995,
                                0.1)^2),
                        1/3)))),
        IF('1D'!V32="Subcritical",
            MAX('1D'!$D$16,
                IFERROR(W995,
                    MAX('1D'!$D$16,
                        POWER((ABS(K995)^2)/('1D'!$I$5*MAX(F995,
                                    0.1)^2),
                            1/3)))),
            IF(IFERROR(T995,
                    -1E+99)&gt;=IFERROR(AE995,
                    -1E+99),
                MAX('1D'!$D$16,
                    IFERROR(L995,
                        MAX('1D'!$D$16,
                            POWER((ABS(K995)^2)/('1D'!$I$5*MAX(F995,
                                        0.1)^2),
                                1/3)))),
                MAX('1D'!$D$16,
                    IFERROR(W995,
                        MAX('1D'!$D$16,
                            POWER((ABS(K995)^2)/('1D'!$I$5*MAX(F995,
                                        0.1)^2),
                                1/3))))))),
    MAX('1D'!$D$16,
        POWER((ABS(K995)^2)/('1D'!$I$5*MAX(F995,
                    0.1)^2),
            1/3)))</f>
        <v>2.0411692021517887</v>
      </c>
      <c r="AI995" s="5">
        <f t="shared" ca="1" si="218"/>
        <v>634.1116692021518</v>
      </c>
      <c r="AJ995" s="5">
        <f ca="1">AI995+((ABS(K995)/MAX(((F995)+(G995)*(AH995))*(AH995),
            0.000001))^2)/(2*'1D'!$I$5)</f>
        <v>635.28609253909485</v>
      </c>
      <c r="AM995">
        <v>0</v>
      </c>
      <c r="AN995">
        <v>0</v>
      </c>
      <c r="AO995" s="5">
        <f t="shared" si="219"/>
        <v>0</v>
      </c>
      <c r="AP995" s="5">
        <f t="shared" si="223"/>
        <v>0</v>
      </c>
      <c r="AQ995" s="5">
        <f ca="1">ABS(ABS(K995)/MAX(((F995)+(G995)*(AH995))*(AH995),
        0.000001))/SQRT('1D'!$I$5*MAX((((F995)+(G995)*(AH995))*(AH995))/MAX((F995)+2*(G995)*(AH995),
            0.000001),
        0.000001))</f>
        <v>1.0727235886044055</v>
      </c>
      <c r="AR995" s="5" t="str">
        <f t="shared" ca="1" si="220"/>
        <v>Supercritical</v>
      </c>
      <c r="AS995" s="5">
        <f ca="1">((ABS(K995)*'1D'!$D$6)/(MAX(((F995)+(G995)*(AH995))*(AH995),
            0.000001)*MAX(((((F995)+(G995)*(AH995))*(AH995))/MAX((F995)+2*(AH995)*SQRT(1+(G995)^2),
                    0.000001))^(2/3),
            0.000001)))^2</f>
        <v>4.3358367565141456E-3</v>
      </c>
    </row>
    <row r="996" spans="1:45" x14ac:dyDescent="0.35">
      <c r="A996">
        <v>987</v>
      </c>
      <c r="B996">
        <v>985.99599999999998</v>
      </c>
      <c r="C996">
        <v>616081.88500000001</v>
      </c>
      <c r="D996">
        <v>3097021.0440000002</v>
      </c>
      <c r="E996">
        <v>632.07000000000005</v>
      </c>
      <c r="F996">
        <v>5.2</v>
      </c>
      <c r="G996">
        <v>0</v>
      </c>
      <c r="H996" t="s">
        <v>176</v>
      </c>
      <c r="I996">
        <v>0</v>
      </c>
      <c r="J996" s="5">
        <f t="shared" si="221"/>
        <v>1</v>
      </c>
      <c r="K996" s="5">
        <f t="shared" ca="1" si="222"/>
        <v>50.95</v>
      </c>
      <c r="L996" s="5">
        <f ca="1">IF($A$2=0,
    IFERROR(L995,
        MAX('1D'!$D$16,
            POWER((ABS(K996)^2)/('1D'!$I$5*MAX(F996,
                        0.1)^2),
                1/3))),
    IF(IFERROR(V995,
            0)=0,
        IFERROR(L995,
            MAX('1D'!$D$16,
                POWER((ABS(K996)^2)/('1D'!$I$5*MAX(F996,
                            0.1)^2),
                    1/3))),
        IF(OR(IFERROR(L996,
                    0)=0,
                IFERROR(S995,
                    0)&lt;1,
                IFERROR(S996,
                    0)&lt;1),
            MAX('1D'!$D$16,
                POWER((ABS(K996)^2)/('1D'!$I$5*MAX(F996,
                            0.1)^2),
                    1/3)),
            IF(IFERROR(U996,
                    0)&gt;0,
                MAX('1D'!$D$16,
                    IFERROR(L996,
                        0)+((IFERROR(U996,
                                0))*'1D'!$D$18*IF((IFERROR(S996,
                                    0))&lt;1,
                            1,
                            -1))),
                IF(IFERROR(U996,
                        0)&lt;0,
                    IF(ABS((MAX('1D'!$D$16,
                                    POWER((ABS(K996)^2)/('1D'!$I$5*MAX(F996,
                                                0.1)^2),
                                        1/3)))-IFERROR(L996,
                                0))&gt;'1D'!$D$19,
                        MAX('1D'!$D$16,
                            IF((MAX('1D'!$D$16,
                                        POWER((ABS(K996)^2)/('1D'!$I$5*MAX(F996,
                                                    0.1)^2),
                                            1/3)))&gt;IFERROR(L996,
                                    0),
                                MIN((MAX('1D'!$D$16,
                                            POWER((ABS(K996)^2)/('1D'!$I$5*MAX(F996,
                                                        0.1)^2),
                                                1/3))),
                                    IFERROR(L996,
                                        0)+(MIN(ABS(IFERROR(U996,
                                                    0))*'1D'!$D$18,
                                            ABS((MAX('1D'!$D$16,
                                                        POWER((ABS(K996)^2)/('1D'!$I$5*MAX(F996,
                                                                    0.1)^2),
                                                            1/3)))-IFERROR(L996,
                                                    0))))),
                                MAX((MAX('1D'!$D$16,
                                            POWER((ABS(K996)^2)/('1D'!$I$5*MAX(F996,
                                                        0.1)^2),
                                                1/3))),
                                    IFERROR(L996,
                                        0)-(MIN(ABS(IFERROR(U996,
                                                    0))*'1D'!$D$18,
                                            ABS((MAX('1D'!$D$16,
                                                        POWER((ABS(K996)^2)/('1D'!$I$5*MAX(F996,
                                                                    0.1)^2),
                                                            1/3)))-IFERROR(L996,
                                                    0))))))),
                        MAX('1D'!$D$16,
                            POWER((ABS(K996)^2)/('1D'!$I$5*MAX(F996,
                                        0.1)^2),
                                1/3))),
                    MAX('1D'!$D$16,
                        IFERROR(L996,
                            0)))))))</f>
        <v>2.0411692021517887</v>
      </c>
      <c r="M996" s="5">
        <f t="shared" ca="1" si="210"/>
        <v>10.614079851189301</v>
      </c>
      <c r="N996" s="5">
        <f t="shared" ca="1" si="211"/>
        <v>1.1434704692804873</v>
      </c>
      <c r="O996" s="5">
        <f t="shared" ca="1" si="212"/>
        <v>4.8002276894771132</v>
      </c>
      <c r="P996" s="5">
        <f t="shared" ca="1" si="213"/>
        <v>634.11116920215181</v>
      </c>
      <c r="Q996" s="5">
        <f ca="1">P996+((ABS(K996)/MAX(((F996)+(G996)*(L996))*(L996),
            0.000001))^2)/(2*'1D'!$I$5)</f>
        <v>635.28559253909486</v>
      </c>
      <c r="R996" s="5">
        <f ca="1">((ABS(K996)*'1D'!$D$6)/(MAX(((F996)+(G996)*(L996))*(L996),
            0.000001)*MAX(((((F996)+(G996)*(L996))*(L996))/MAX((F996)+2*(L996)*SQRT(1+(G996)^2),
                    0.000001))^(2/3),
            0.000001)))^2</f>
        <v>4.3358367565141456E-3</v>
      </c>
      <c r="S996" s="5">
        <f ca="1">ABS(ABS(K996)/MAX(((F996)+(G996)*(L996))*(L996),
        0.000001))/SQRT('1D'!$I$5*MAX((((F996)+(G996)*(L996))*(L996))/MAX((F996)+2*(G996)*(L996),
            0.000001),
        0.000001))</f>
        <v>1.0727235886044055</v>
      </c>
      <c r="T996" s="5">
        <f ca="1">((F996)*(L996)^2)/2+(G996)*(L996)^3/3+(ABS(K996)^2)/('1D'!$I$5*MAX(((F996)+(G996)*(L996))*(L996),
        0.000001))</f>
        <v>35.763412605541333</v>
      </c>
      <c r="U996" s="5">
        <f ca="1">IF($A$2=0,
    0,
    IFERROR(Q995-(((R995+R996)/2)*J996)-(IF(O995&gt;O996,
                '1D'!$D$8*((O995^2-O996^2)/(2*'1D'!$I$5)),
                '1D'!$D$9*((O996^2-O995^2)/(2*'1D'!$I$5)))+('1D'!$D$10*(ABS(I996)/90)*(MAX(O995^2,
                        O996^2)/(2*'1D'!$I$5))))-Q996,
        0))</f>
        <v>-3.8358367564796936E-3</v>
      </c>
      <c r="V996" s="5">
        <f ca="1">IF($A$2=0,
    1,
    IF(IFERROR(V995,
            0)=0,
        0,
        IFERROR(IF(ROUND(S996,
                    3)=1,
                1,
                IF(AND(ABS(U996)&lt;'1D'!$D$19,
                        S996&gt;1),
                    1,
                    0)),
            0)))</f>
        <v>0</v>
      </c>
      <c r="W996" s="5">
        <f ca="1">IF($A$2=0,
    MAX(MAX('1D'!$D$16,
            MAX('1D'!$D$16,
                POWER((ABS(K996)^2)/('1D'!$I$5*MAX(F996,
                            0.1)^2),
                    1/3))),
        IFERROR(W1396,
            MAX(MAX('1D'!$D$16,
                    MAX('1D'!$D$16,
                        POWER((ABS(K996)^2)/('1D'!$I$5*MAX(F996,
                                    0.1)^2),
                            1/3))),
                ($L$2)-E1396))),
    IF(IFERROR(AG997,
            0)=0,
        MAX(MAX('1D'!$D$16,
                MAX('1D'!$D$16,
                    POWER((ABS(K996)^2)/('1D'!$I$5*MAX(F996,
                                0.1)^2),
                        1/3))),
            IFERROR(W1396,
                MAX(MAX('1D'!$D$16,
                        MAX('1D'!$D$16,
                            POWER((ABS(K996)^2)/('1D'!$I$5*MAX(F996,
                                        0.1)^2),
                                1/3))),
                    ($L$2)-E1396))),
        IF(IFERROR(W996,
                0)=0,
            MAX(MAX('1D'!$D$16,
                    MAX('1D'!$D$16,
                        POWER((ABS(K996)^2)/('1D'!$I$5*MAX(F996,
                                    0.1)^2),
                            1/3))),
                IFERROR(W1396,
                    MAX(MAX('1D'!$D$16,
                            MAX('1D'!$D$16,
                                POWER((ABS(K996)^2)/('1D'!$I$5*MAX(F996,
                                            0.1)^2),
                                    1/3))),
                        ($L$2)-E1396))),
            IF(OR(IFERROR(AD996,
                        0)&gt;=1,
                    IFERROR(AD997,
                        0)&gt;=1),
                MAX('1D'!$D$16,
                    MAX('1D'!$D$16,
                        POWER((ABS(K996)^2)/('1D'!$I$5*MAX(F996,
                                    0.1)^2),
                            1/3))),
                IF(ABS(IFERROR(AF996,
                            0))&lt;'1D'!$D$19,
                    MAX(MAX('1D'!$D$16,
                            MAX('1D'!$D$16,
                                POWER((ABS(K996)^2)/('1D'!$I$5*MAX(F996,
                                            0.1)^2),
                                    1/3))),
                        IFERROR(W996,
                            0)),
                    MAX(MAX('1D'!$D$16,
                            MAX('1D'!$D$16,
                                POWER((ABS(K996)^2)/('1D'!$I$5*MAX(F996,
                                            0.1)^2),
                                    1/3))),
                        (IFERROR(W996,
                                0))+((IFERROR(AF996,
                                    0))*'1D'!$D$18)))))))</f>
        <v>2.1389677043987478</v>
      </c>
      <c r="X996" s="5">
        <f t="shared" ca="1" si="214"/>
        <v>11.122632062873489</v>
      </c>
      <c r="Y996" s="5">
        <f t="shared" ca="1" si="215"/>
        <v>1.1735290000551568</v>
      </c>
      <c r="Z996" s="5">
        <f t="shared" ca="1" si="216"/>
        <v>4.5807502857230418</v>
      </c>
      <c r="AA996" s="5">
        <f t="shared" ca="1" si="217"/>
        <v>634.20896770439879</v>
      </c>
      <c r="AB996" s="5">
        <f ca="1">AA996+((ABS(K996)/MAX(((F996)+(G996)*(W996))*(W996),
            0.000001))^2)/(2*'1D'!$I$5)</f>
        <v>635.27845155659816</v>
      </c>
      <c r="AC996" s="5">
        <f ca="1">((ABS(K996)*'1D'!$D$6)/(MAX(((F996)+(G996)*(W996))*(W996),
            0.000001)*MAX(((((F996)+(G996)*(W996))*(W996))/MAX((F996)+2*(W996)*SQRT(1+(G996)^2),
                    0.000001))^(2/3),
            0.000001)))^2</f>
        <v>3.8141460404132466E-3</v>
      </c>
      <c r="AD996" s="5">
        <f ca="1">ABS(ABS(K996)/MAX(((F996)+(G996)*(W996))*(W996),
        0.000001))/SQRT('1D'!$I$5*MAX((((F996)+(G996)*(W996))*(W996))/MAX((F996)+2*(G996)*(W996),
            0.000001),
        0.000001))</f>
        <v>1.0000000000000004</v>
      </c>
      <c r="AE996" s="5">
        <f ca="1">((F996)*(W996)^2)/2+(G996)*(W996)^3/3+(ABS(K996)^2)/('1D'!$I$5*MAX(((F996)+(G996)*(W996))*(W996),
        0.000001))</f>
        <v>35.686426155594638</v>
      </c>
      <c r="AF996" s="5">
        <f ca="1">IF($A$2=0,
    0,
    IFERROR(AB997+(((AC996+AC997)/2)*J997)+(IF(Z996&gt;Z997,
                '1D'!$D$8*((Z996^2-Z997^2)/(2*'1D'!$I$5)),
                '1D'!$D$9*((Z997^2-Z996^2)/(2*'1D'!$I$5)))+('1D'!$D$10*(ABS(I997)/90)*(MAX(Z996^2,
                        Z997^2)/(2*'1D'!$I$5))))-AB996,
        0))</f>
        <v>3.4157470063291839E-3</v>
      </c>
      <c r="AG996" s="5">
        <f ca="1">IF($A$2=0,
    1,
    IF(IFERROR(AG997,
            0)=0,
        0,
        IFERROR(IF(OR(ROUND(AD996,
                        3)&gt;=1,
                    AND(ABS(AF996)&lt;'1D'!$D$19,
                        AD996&lt;1)),
                1,
                0),
            0)))</f>
        <v>1</v>
      </c>
      <c r="AH996" s="5">
        <f ca="1">IFERROR(IF('1D'!V32="Supercritical",
        MAX('1D'!$D$16,
            IFERROR(L996,
                MAX('1D'!$D$16,
                    POWER((ABS(K996)^2)/('1D'!$I$5*MAX(F996,
                                0.1)^2),
                        1/3)))),
        IF('1D'!V32="Subcritical",
            MAX('1D'!$D$16,
                IFERROR(W996,
                    MAX('1D'!$D$16,
                        POWER((ABS(K996)^2)/('1D'!$I$5*MAX(F996,
                                    0.1)^2),
                            1/3)))),
            IF(IFERROR(T996,
                    -1E+99)&gt;=IFERROR(AE996,
                    -1E+99),
                MAX('1D'!$D$16,
                    IFERROR(L996,
                        MAX('1D'!$D$16,
                            POWER((ABS(K996)^2)/('1D'!$I$5*MAX(F996,
                                        0.1)^2),
                                1/3)))),
                MAX('1D'!$D$16,
                    IFERROR(W996,
                        MAX('1D'!$D$16,
                            POWER((ABS(K996)^2)/('1D'!$I$5*MAX(F996,
                                        0.1)^2),
                                1/3))))))),
    MAX('1D'!$D$16,
        POWER((ABS(K996)^2)/('1D'!$I$5*MAX(F996,
                    0.1)^2),
            1/3)))</f>
        <v>2.0411692021517887</v>
      </c>
      <c r="AI996" s="5">
        <f t="shared" ca="1" si="218"/>
        <v>634.11116920215181</v>
      </c>
      <c r="AJ996" s="5">
        <f ca="1">AI996+((ABS(K996)/MAX(((F996)+(G996)*(AH996))*(AH996),
            0.000001))^2)/(2*'1D'!$I$5)</f>
        <v>635.28559253909486</v>
      </c>
      <c r="AM996">
        <v>0</v>
      </c>
      <c r="AN996">
        <v>0</v>
      </c>
      <c r="AO996" s="5">
        <f t="shared" si="219"/>
        <v>0</v>
      </c>
      <c r="AP996" s="5">
        <f t="shared" si="223"/>
        <v>0</v>
      </c>
      <c r="AQ996" s="5">
        <f ca="1">ABS(ABS(K996)/MAX(((F996)+(G996)*(AH996))*(AH996),
        0.000001))/SQRT('1D'!$I$5*MAX((((F996)+(G996)*(AH996))*(AH996))/MAX((F996)+2*(G996)*(AH996),
            0.000001),
        0.000001))</f>
        <v>1.0727235886044055</v>
      </c>
      <c r="AR996" s="5" t="str">
        <f t="shared" ca="1" si="220"/>
        <v>Supercritical</v>
      </c>
      <c r="AS996" s="5">
        <f ca="1">((ABS(K996)*'1D'!$D$6)/(MAX(((F996)+(G996)*(AH996))*(AH996),
            0.000001)*MAX(((((F996)+(G996)*(AH996))*(AH996))/MAX((F996)+2*(AH996)*SQRT(1+(G996)^2),
                    0.000001))^(2/3),
            0.000001)))^2</f>
        <v>4.3358367565141456E-3</v>
      </c>
    </row>
    <row r="997" spans="1:45" x14ac:dyDescent="0.35">
      <c r="A997">
        <v>988</v>
      </c>
      <c r="B997">
        <v>986.99599999999998</v>
      </c>
      <c r="C997">
        <v>616081.84299999999</v>
      </c>
      <c r="D997">
        <v>3097020.0449999999</v>
      </c>
      <c r="E997">
        <v>632.06949999999995</v>
      </c>
      <c r="F997">
        <v>5.2</v>
      </c>
      <c r="G997">
        <v>0</v>
      </c>
      <c r="H997" t="s">
        <v>176</v>
      </c>
      <c r="I997">
        <v>5.7000000000000002E-2</v>
      </c>
      <c r="J997" s="5">
        <f t="shared" si="221"/>
        <v>1</v>
      </c>
      <c r="K997" s="5">
        <f t="shared" ca="1" si="222"/>
        <v>50.95</v>
      </c>
      <c r="L997" s="5">
        <f ca="1">IF($A$2=0,
    IFERROR(L996,
        MAX('1D'!$D$16,
            POWER((ABS(K997)^2)/('1D'!$I$5*MAX(F997,
                        0.1)^2),
                1/3))),
    IF(IFERROR(V996,
            0)=0,
        IFERROR(L996,
            MAX('1D'!$D$16,
                POWER((ABS(K997)^2)/('1D'!$I$5*MAX(F997,
                            0.1)^2),
                    1/3))),
        IF(OR(IFERROR(L997,
                    0)=0,
                IFERROR(S996,
                    0)&lt;1,
                IFERROR(S997,
                    0)&lt;1),
            MAX('1D'!$D$16,
                POWER((ABS(K997)^2)/('1D'!$I$5*MAX(F997,
                            0.1)^2),
                    1/3)),
            IF(IFERROR(U997,
                    0)&gt;0,
                MAX('1D'!$D$16,
                    IFERROR(L997,
                        0)+((IFERROR(U997,
                                0))*'1D'!$D$18*IF((IFERROR(S997,
                                    0))&lt;1,
                            1,
                            -1))),
                IF(IFERROR(U997,
                        0)&lt;0,
                    IF(ABS((MAX('1D'!$D$16,
                                    POWER((ABS(K997)^2)/('1D'!$I$5*MAX(F997,
                                                0.1)^2),
                                        1/3)))-IFERROR(L997,
                                0))&gt;'1D'!$D$19,
                        MAX('1D'!$D$16,
                            IF((MAX('1D'!$D$16,
                                        POWER((ABS(K997)^2)/('1D'!$I$5*MAX(F997,
                                                    0.1)^2),
                                            1/3)))&gt;IFERROR(L997,
                                    0),
                                MIN((MAX('1D'!$D$16,
                                            POWER((ABS(K997)^2)/('1D'!$I$5*MAX(F997,
                                                        0.1)^2),
                                                1/3))),
                                    IFERROR(L997,
                                        0)+(MIN(ABS(IFERROR(U997,
                                                    0))*'1D'!$D$18,
                                            ABS((MAX('1D'!$D$16,
                                                        POWER((ABS(K997)^2)/('1D'!$I$5*MAX(F997,
                                                                    0.1)^2),
                                                            1/3)))-IFERROR(L997,
                                                    0))))),
                                MAX((MAX('1D'!$D$16,
                                            POWER((ABS(K997)^2)/('1D'!$I$5*MAX(F997,
                                                        0.1)^2),
                                                1/3))),
                                    IFERROR(L997,
                                        0)-(MIN(ABS(IFERROR(U997,
                                                    0))*'1D'!$D$18,
                                            ABS((MAX('1D'!$D$16,
                                                        POWER((ABS(K997)^2)/('1D'!$I$5*MAX(F997,
                                                                    0.1)^2),
                                                            1/3)))-IFERROR(L997,
                                                    0))))))),
                        MAX('1D'!$D$16,
                            POWER((ABS(K997)^2)/('1D'!$I$5*MAX(F997,
                                        0.1)^2),
                                1/3))),
                    MAX('1D'!$D$16,
                        IFERROR(L997,
                            0)))))))</f>
        <v>2.0411692021517887</v>
      </c>
      <c r="M997" s="5">
        <f t="shared" ca="1" si="210"/>
        <v>10.614079851189301</v>
      </c>
      <c r="N997" s="5">
        <f t="shared" ca="1" si="211"/>
        <v>1.1434704692804873</v>
      </c>
      <c r="O997" s="5">
        <f t="shared" ca="1" si="212"/>
        <v>4.8002276894771132</v>
      </c>
      <c r="P997" s="5">
        <f t="shared" ca="1" si="213"/>
        <v>634.11066920215171</v>
      </c>
      <c r="Q997" s="5">
        <f ca="1">P997+((ABS(K997)/MAX(((F997)+(G997)*(L997))*(L997),
            0.000001))^2)/(2*'1D'!$I$5)</f>
        <v>635.28509253909476</v>
      </c>
      <c r="R997" s="5">
        <f ca="1">((ABS(K997)*'1D'!$D$6)/(MAX(((F997)+(G997)*(L997))*(L997),
            0.000001)*MAX(((((F997)+(G997)*(L997))*(L997))/MAX((F997)+2*(L997)*SQRT(1+(G997)^2),
                    0.000001))^(2/3),
            0.000001)))^2</f>
        <v>4.3358367565141456E-3</v>
      </c>
      <c r="S997" s="5">
        <f ca="1">ABS(ABS(K997)/MAX(((F997)+(G997)*(L997))*(L997),
        0.000001))/SQRT('1D'!$I$5*MAX((((F997)+(G997)*(L997))*(L997))/MAX((F997)+2*(G997)*(L997),
            0.000001),
        0.000001))</f>
        <v>1.0727235886044055</v>
      </c>
      <c r="T997" s="5">
        <f ca="1">((F997)*(L997)^2)/2+(G997)*(L997)^3/3+(ABS(K997)^2)/('1D'!$I$5*MAX(((F997)+(G997)*(L997))*(L997),
        0.000001))</f>
        <v>35.763412605541333</v>
      </c>
      <c r="U997" s="5">
        <f ca="1">IF($A$2=0,
    0,
    IFERROR(Q996-(((R996+R997)/2)*J997)-(IF(O996&gt;O997,
                '1D'!$D$8*((O996^2-O997^2)/(2*'1D'!$I$5)),
                '1D'!$D$9*((O997^2-O996^2)/(2*'1D'!$I$5)))+('1D'!$D$10*(ABS(I997)/90)*(MAX(O996^2,
                        O997^2)/(2*'1D'!$I$5))))-Q997,
        0))</f>
        <v>-3.9474069733387296E-3</v>
      </c>
      <c r="V997" s="5">
        <f ca="1">IF($A$2=0,
    1,
    IF(IFERROR(V996,
            0)=0,
        0,
        IFERROR(IF(ROUND(S997,
                    3)=1,
                1,
                IF(AND(ABS(U997)&lt;'1D'!$D$19,
                        S997&gt;1),
                    1,
                    0)),
            0)))</f>
        <v>0</v>
      </c>
      <c r="W997" s="5">
        <f ca="1">IF($A$2=0,
    MAX(MAX('1D'!$D$16,
            MAX('1D'!$D$16,
                POWER((ABS(K997)^2)/('1D'!$I$5*MAX(F997,
                            0.1)^2),
                    1/3))),
        IFERROR(W1396,
            MAX(MAX('1D'!$D$16,
                    MAX('1D'!$D$16,
                        POWER((ABS(K997)^2)/('1D'!$I$5*MAX(F997,
                                    0.1)^2),
                            1/3))),
                ($L$2)-E1396))),
    IF(IFERROR(AG998,
            0)=0,
        MAX(MAX('1D'!$D$16,
                MAX('1D'!$D$16,
                    POWER((ABS(K997)^2)/('1D'!$I$5*MAX(F997,
                                0.1)^2),
                        1/3))),
            IFERROR(W1396,
                MAX(MAX('1D'!$D$16,
                        MAX('1D'!$D$16,
                            POWER((ABS(K997)^2)/('1D'!$I$5*MAX(F997,
                                        0.1)^2),
                                1/3))),
                    ($L$2)-E1396))),
        IF(IFERROR(W997,
                0)=0,
            MAX(MAX('1D'!$D$16,
                    MAX('1D'!$D$16,
                        POWER((ABS(K997)^2)/('1D'!$I$5*MAX(F997,
                                    0.1)^2),
                            1/3))),
                IFERROR(W1396,
                    MAX(MAX('1D'!$D$16,
                            MAX('1D'!$D$16,
                                POWER((ABS(K997)^2)/('1D'!$I$5*MAX(F997,
                                            0.1)^2),
                                    1/3))),
                        ($L$2)-E1396))),
            IF(OR(IFERROR(AD997,
                        0)&gt;=1,
                    IFERROR(AD998,
                        0)&gt;=1),
                MAX('1D'!$D$16,
                    MAX('1D'!$D$16,
                        POWER((ABS(K997)^2)/('1D'!$I$5*MAX(F997,
                                    0.1)^2),
                            1/3))),
                IF(ABS(IFERROR(AF997,
                            0))&lt;'1D'!$D$19,
                    MAX(MAX('1D'!$D$16,
                            MAX('1D'!$D$16,
                                POWER((ABS(K997)^2)/('1D'!$I$5*MAX(F997,
                                            0.1)^2),
                                    1/3))),
                        IFERROR(W997,
                            0)),
                    MAX(MAX('1D'!$D$16,
                            MAX('1D'!$D$16,
                                POWER((ABS(K997)^2)/('1D'!$I$5*MAX(F997,
                                            0.1)^2),
                                    1/3))),
                        (IFERROR(W997,
                                0))+((IFERROR(AF997,
                                    0))*'1D'!$D$18)))))))</f>
        <v>2.1389677043987478</v>
      </c>
      <c r="X997" s="5">
        <f t="shared" ca="1" si="214"/>
        <v>11.122632062873489</v>
      </c>
      <c r="Y997" s="5">
        <f t="shared" ca="1" si="215"/>
        <v>1.1735290000551568</v>
      </c>
      <c r="Z997" s="5">
        <f t="shared" ca="1" si="216"/>
        <v>4.5807502857230418</v>
      </c>
      <c r="AA997" s="5">
        <f t="shared" ca="1" si="217"/>
        <v>634.20846770439869</v>
      </c>
      <c r="AB997" s="5">
        <f ca="1">AA997+((ABS(K997)/MAX(((F997)+(G997)*(W997))*(W997),
            0.000001))^2)/(2*'1D'!$I$5)</f>
        <v>635.27795155659805</v>
      </c>
      <c r="AC997" s="5">
        <f ca="1">((ABS(K997)*'1D'!$D$6)/(MAX(((F997)+(G997)*(W997))*(W997),
            0.000001)*MAX(((((F997)+(G997)*(W997))*(W997))/MAX((F997)+2*(W997)*SQRT(1+(G997)^2),
                    0.000001))^(2/3),
            0.000001)))^2</f>
        <v>3.8141460404132466E-3</v>
      </c>
      <c r="AD997" s="5">
        <f ca="1">ABS(ABS(K997)/MAX(((F997)+(G997)*(W997))*(W997),
        0.000001))/SQRT('1D'!$I$5*MAX((((F997)+(G997)*(W997))*(W997))/MAX((F997)+2*(G997)*(W997),
            0.000001),
        0.000001))</f>
        <v>1.0000000000000004</v>
      </c>
      <c r="AE997" s="5">
        <f ca="1">((F997)*(W997)^2)/2+(G997)*(W997)^3/3+(ABS(K997)^2)/('1D'!$I$5*MAX(((F997)+(G997)*(W997))*(W997),
        0.000001))</f>
        <v>35.686426155594638</v>
      </c>
      <c r="AF997" s="5">
        <f ca="1">IF($A$2=0,
    0,
    IFERROR(AB998+(((AC997+AC998)/2)*J998)+(IF(Z997&gt;Z998,
                '1D'!$D$8*((Z997^2-Z998^2)/(2*'1D'!$I$5)),
                '1D'!$D$9*((Z998^2-Z997^2)/(2*'1D'!$I$5)))+('1D'!$D$10*(ABS(I998)/90)*(MAX(Z997^2,
                        Z998^2)/(2*'1D'!$I$5))))-AB997,
        0))</f>
        <v>3.4157470064428708E-3</v>
      </c>
      <c r="AG997" s="5">
        <f ca="1">IF($A$2=0,
    1,
    IF(IFERROR(AG998,
            0)=0,
        0,
        IFERROR(IF(OR(ROUND(AD997,
                        3)&gt;=1,
                    AND(ABS(AF997)&lt;'1D'!$D$19,
                        AD997&lt;1)),
                1,
                0),
            0)))</f>
        <v>1</v>
      </c>
      <c r="AH997" s="5">
        <f ca="1">IFERROR(IF('1D'!V32="Supercritical",
        MAX('1D'!$D$16,
            IFERROR(L997,
                MAX('1D'!$D$16,
                    POWER((ABS(K997)^2)/('1D'!$I$5*MAX(F997,
                                0.1)^2),
                        1/3)))),
        IF('1D'!V32="Subcritical",
            MAX('1D'!$D$16,
                IFERROR(W997,
                    MAX('1D'!$D$16,
                        POWER((ABS(K997)^2)/('1D'!$I$5*MAX(F997,
                                    0.1)^2),
                            1/3)))),
            IF(IFERROR(T997,
                    -1E+99)&gt;=IFERROR(AE997,
                    -1E+99),
                MAX('1D'!$D$16,
                    IFERROR(L997,
                        MAX('1D'!$D$16,
                            POWER((ABS(K997)^2)/('1D'!$I$5*MAX(F997,
                                        0.1)^2),
                                1/3)))),
                MAX('1D'!$D$16,
                    IFERROR(W997,
                        MAX('1D'!$D$16,
                            POWER((ABS(K997)^2)/('1D'!$I$5*MAX(F997,
                                        0.1)^2),
                                1/3))))))),
    MAX('1D'!$D$16,
        POWER((ABS(K997)^2)/('1D'!$I$5*MAX(F997,
                    0.1)^2),
            1/3)))</f>
        <v>2.0411692021517887</v>
      </c>
      <c r="AI997" s="5">
        <f t="shared" ca="1" si="218"/>
        <v>634.11066920215171</v>
      </c>
      <c r="AJ997" s="5">
        <f ca="1">AI997+((ABS(K997)/MAX(((F997)+(G997)*(AH997))*(AH997),
            0.000001))^2)/(2*'1D'!$I$5)</f>
        <v>635.28509253909476</v>
      </c>
      <c r="AM997">
        <v>0</v>
      </c>
      <c r="AN997">
        <v>0</v>
      </c>
      <c r="AO997" s="5">
        <f t="shared" si="219"/>
        <v>0</v>
      </c>
      <c r="AP997" s="5">
        <f t="shared" si="223"/>
        <v>0</v>
      </c>
      <c r="AQ997" s="5">
        <f ca="1">ABS(ABS(K997)/MAX(((F997)+(G997)*(AH997))*(AH997),
        0.000001))/SQRT('1D'!$I$5*MAX((((F997)+(G997)*(AH997))*(AH997))/MAX((F997)+2*(G997)*(AH997),
            0.000001),
        0.000001))</f>
        <v>1.0727235886044055</v>
      </c>
      <c r="AR997" s="5" t="str">
        <f t="shared" ca="1" si="220"/>
        <v>Supercritical</v>
      </c>
      <c r="AS997" s="5">
        <f ca="1">((ABS(K997)*'1D'!$D$6)/(MAX(((F997)+(G997)*(AH997))*(AH997),
            0.000001)*MAX(((((F997)+(G997)*(AH997))*(AH997))/MAX((F997)+2*(AH997)*SQRT(1+(G997)^2),
                    0.000001))^(2/3),
            0.000001)))^2</f>
        <v>4.3358367565141456E-3</v>
      </c>
    </row>
    <row r="998" spans="1:45" x14ac:dyDescent="0.35">
      <c r="A998">
        <v>989</v>
      </c>
      <c r="B998">
        <v>987.99599999999998</v>
      </c>
      <c r="C998">
        <v>616081.80000000005</v>
      </c>
      <c r="D998">
        <v>3097019.0460000001</v>
      </c>
      <c r="E998">
        <v>632.06899999999996</v>
      </c>
      <c r="F998">
        <v>5.2</v>
      </c>
      <c r="G998">
        <v>0</v>
      </c>
      <c r="H998" t="s">
        <v>176</v>
      </c>
      <c r="I998">
        <v>5.7000000000000002E-2</v>
      </c>
      <c r="J998" s="5">
        <f t="shared" si="221"/>
        <v>1</v>
      </c>
      <c r="K998" s="5">
        <f t="shared" ca="1" si="222"/>
        <v>50.95</v>
      </c>
      <c r="L998" s="5">
        <f ca="1">IF($A$2=0,
    IFERROR(L997,
        MAX('1D'!$D$16,
            POWER((ABS(K998)^2)/('1D'!$I$5*MAX(F998,
                        0.1)^2),
                1/3))),
    IF(IFERROR(V997,
            0)=0,
        IFERROR(L997,
            MAX('1D'!$D$16,
                POWER((ABS(K998)^2)/('1D'!$I$5*MAX(F998,
                            0.1)^2),
                    1/3))),
        IF(OR(IFERROR(L998,
                    0)=0,
                IFERROR(S997,
                    0)&lt;1,
                IFERROR(S998,
                    0)&lt;1),
            MAX('1D'!$D$16,
                POWER((ABS(K998)^2)/('1D'!$I$5*MAX(F998,
                            0.1)^2),
                    1/3)),
            IF(IFERROR(U998,
                    0)&gt;0,
                MAX('1D'!$D$16,
                    IFERROR(L998,
                        0)+((IFERROR(U998,
                                0))*'1D'!$D$18*IF((IFERROR(S998,
                                    0))&lt;1,
                            1,
                            -1))),
                IF(IFERROR(U998,
                        0)&lt;0,
                    IF(ABS((MAX('1D'!$D$16,
                                    POWER((ABS(K998)^2)/('1D'!$I$5*MAX(F998,
                                                0.1)^2),
                                        1/3)))-IFERROR(L998,
                                0))&gt;'1D'!$D$19,
                        MAX('1D'!$D$16,
                            IF((MAX('1D'!$D$16,
                                        POWER((ABS(K998)^2)/('1D'!$I$5*MAX(F998,
                                                    0.1)^2),
                                            1/3)))&gt;IFERROR(L998,
                                    0),
                                MIN((MAX('1D'!$D$16,
                                            POWER((ABS(K998)^2)/('1D'!$I$5*MAX(F998,
                                                        0.1)^2),
                                                1/3))),
                                    IFERROR(L998,
                                        0)+(MIN(ABS(IFERROR(U998,
                                                    0))*'1D'!$D$18,
                                            ABS((MAX('1D'!$D$16,
                                                        POWER((ABS(K998)^2)/('1D'!$I$5*MAX(F998,
                                                                    0.1)^2),
                                                            1/3)))-IFERROR(L998,
                                                    0))))),
                                MAX((MAX('1D'!$D$16,
                                            POWER((ABS(K998)^2)/('1D'!$I$5*MAX(F998,
                                                        0.1)^2),
                                                1/3))),
                                    IFERROR(L998,
                                        0)-(MIN(ABS(IFERROR(U998,
                                                    0))*'1D'!$D$18,
                                            ABS((MAX('1D'!$D$16,
                                                        POWER((ABS(K998)^2)/('1D'!$I$5*MAX(F998,
                                                                    0.1)^2),
                                                            1/3)))-IFERROR(L998,
                                                    0))))))),
                        MAX('1D'!$D$16,
                            POWER((ABS(K998)^2)/('1D'!$I$5*MAX(F998,
                                        0.1)^2),
                                1/3))),
                    MAX('1D'!$D$16,
                        IFERROR(L998,
                            0)))))))</f>
        <v>2.0411692021517887</v>
      </c>
      <c r="M998" s="5">
        <f t="shared" ca="1" si="210"/>
        <v>10.614079851189301</v>
      </c>
      <c r="N998" s="5">
        <f t="shared" ca="1" si="211"/>
        <v>1.1434704692804873</v>
      </c>
      <c r="O998" s="5">
        <f t="shared" ca="1" si="212"/>
        <v>4.8002276894771132</v>
      </c>
      <c r="P998" s="5">
        <f t="shared" ca="1" si="213"/>
        <v>634.11016920215172</v>
      </c>
      <c r="Q998" s="5">
        <f ca="1">P998+((ABS(K998)/MAX(((F998)+(G998)*(L998))*(L998),
            0.000001))^2)/(2*'1D'!$I$5)</f>
        <v>635.28459253909477</v>
      </c>
      <c r="R998" s="5">
        <f ca="1">((ABS(K998)*'1D'!$D$6)/(MAX(((F998)+(G998)*(L998))*(L998),
            0.000001)*MAX(((((F998)+(G998)*(L998))*(L998))/MAX((F998)+2*(L998)*SQRT(1+(G998)^2),
                    0.000001))^(2/3),
            0.000001)))^2</f>
        <v>4.3358367565141456E-3</v>
      </c>
      <c r="S998" s="5">
        <f ca="1">ABS(ABS(K998)/MAX(((F998)+(G998)*(L998))*(L998),
        0.000001))/SQRT('1D'!$I$5*MAX((((F998)+(G998)*(L998))*(L998))/MAX((F998)+2*(G998)*(L998),
            0.000001),
        0.000001))</f>
        <v>1.0727235886044055</v>
      </c>
      <c r="T998" s="5">
        <f ca="1">((F998)*(L998)^2)/2+(G998)*(L998)^3/3+(ABS(K998)^2)/('1D'!$I$5*MAX(((F998)+(G998)*(L998))*(L998),
        0.000001))</f>
        <v>35.763412605541333</v>
      </c>
      <c r="U998" s="5">
        <f ca="1">IF($A$2=0,
    0,
    IFERROR(Q997-(((R997+R998)/2)*J998)-(IF(O997&gt;O998,
                '1D'!$D$8*((O997^2-O998^2)/(2*'1D'!$I$5)),
                '1D'!$D$9*((O998^2-O997^2)/(2*'1D'!$I$5)))+('1D'!$D$10*(ABS(I998)/90)*(MAX(O997^2,
                        O998^2)/(2*'1D'!$I$5))))-Q998,
        0))</f>
        <v>-3.9474069734524164E-3</v>
      </c>
      <c r="V998" s="5">
        <f ca="1">IF($A$2=0,
    1,
    IF(IFERROR(V997,
            0)=0,
        0,
        IFERROR(IF(ROUND(S998,
                    3)=1,
                1,
                IF(AND(ABS(U998)&lt;'1D'!$D$19,
                        S998&gt;1),
                    1,
                    0)),
            0)))</f>
        <v>0</v>
      </c>
      <c r="W998" s="5">
        <f ca="1">IF($A$2=0,
    MAX(MAX('1D'!$D$16,
            MAX('1D'!$D$16,
                POWER((ABS(K998)^2)/('1D'!$I$5*MAX(F998,
                            0.1)^2),
                    1/3))),
        IFERROR(W1396,
            MAX(MAX('1D'!$D$16,
                    MAX('1D'!$D$16,
                        POWER((ABS(K998)^2)/('1D'!$I$5*MAX(F998,
                                    0.1)^2),
                            1/3))),
                ($L$2)-E1396))),
    IF(IFERROR(AG999,
            0)=0,
        MAX(MAX('1D'!$D$16,
                MAX('1D'!$D$16,
                    POWER((ABS(K998)^2)/('1D'!$I$5*MAX(F998,
                                0.1)^2),
                        1/3))),
            IFERROR(W1396,
                MAX(MAX('1D'!$D$16,
                        MAX('1D'!$D$16,
                            POWER((ABS(K998)^2)/('1D'!$I$5*MAX(F998,
                                        0.1)^2),
                                1/3))),
                    ($L$2)-E1396))),
        IF(IFERROR(W998,
                0)=0,
            MAX(MAX('1D'!$D$16,
                    MAX('1D'!$D$16,
                        POWER((ABS(K998)^2)/('1D'!$I$5*MAX(F998,
                                    0.1)^2),
                            1/3))),
                IFERROR(W1396,
                    MAX(MAX('1D'!$D$16,
                            MAX('1D'!$D$16,
                                POWER((ABS(K998)^2)/('1D'!$I$5*MAX(F998,
                                            0.1)^2),
                                    1/3))),
                        ($L$2)-E1396))),
            IF(OR(IFERROR(AD998,
                        0)&gt;=1,
                    IFERROR(AD999,
                        0)&gt;=1),
                MAX('1D'!$D$16,
                    MAX('1D'!$D$16,
                        POWER((ABS(K998)^2)/('1D'!$I$5*MAX(F998,
                                    0.1)^2),
                            1/3))),
                IF(ABS(IFERROR(AF998,
                            0))&lt;'1D'!$D$19,
                    MAX(MAX('1D'!$D$16,
                            MAX('1D'!$D$16,
                                POWER((ABS(K998)^2)/('1D'!$I$5*MAX(F998,
                                            0.1)^2),
                                    1/3))),
                        IFERROR(W998,
                            0)),
                    MAX(MAX('1D'!$D$16,
                            MAX('1D'!$D$16,
                                POWER((ABS(K998)^2)/('1D'!$I$5*MAX(F998,
                                            0.1)^2),
                                    1/3))),
                        (IFERROR(W998,
                                0))+((IFERROR(AF998,
                                    0))*'1D'!$D$18)))))))</f>
        <v>2.1389677043987478</v>
      </c>
      <c r="X998" s="5">
        <f t="shared" ca="1" si="214"/>
        <v>11.122632062873489</v>
      </c>
      <c r="Y998" s="5">
        <f t="shared" ca="1" si="215"/>
        <v>1.1735290000551568</v>
      </c>
      <c r="Z998" s="5">
        <f t="shared" ca="1" si="216"/>
        <v>4.5807502857230418</v>
      </c>
      <c r="AA998" s="5">
        <f t="shared" ca="1" si="217"/>
        <v>634.2079677043987</v>
      </c>
      <c r="AB998" s="5">
        <f ca="1">AA998+((ABS(K998)/MAX(((F998)+(G998)*(W998))*(W998),
            0.000001))^2)/(2*'1D'!$I$5)</f>
        <v>635.27745155659807</v>
      </c>
      <c r="AC998" s="5">
        <f ca="1">((ABS(K998)*'1D'!$D$6)/(MAX(((F998)+(G998)*(W998))*(W998),
            0.000001)*MAX(((((F998)+(G998)*(W998))*(W998))/MAX((F998)+2*(W998)*SQRT(1+(G998)^2),
                    0.000001))^(2/3),
            0.000001)))^2</f>
        <v>3.8141460404132466E-3</v>
      </c>
      <c r="AD998" s="5">
        <f ca="1">ABS(ABS(K998)/MAX(((F998)+(G998)*(W998))*(W998),
        0.000001))/SQRT('1D'!$I$5*MAX((((F998)+(G998)*(W998))*(W998))/MAX((F998)+2*(G998)*(W998),
            0.000001),
        0.000001))</f>
        <v>1.0000000000000004</v>
      </c>
      <c r="AE998" s="5">
        <f ca="1">((F998)*(W998)^2)/2+(G998)*(W998)^3/3+(ABS(K998)^2)/('1D'!$I$5*MAX(((F998)+(G998)*(W998))*(W998),
        0.000001))</f>
        <v>35.686426155594638</v>
      </c>
      <c r="AF998" s="5">
        <f ca="1">IF($A$2=0,
    0,
    IFERROR(AB999+(((AC998+AC999)/2)*J999)+(IF(Z998&gt;Z999,
                '1D'!$D$8*((Z998^2-Z999^2)/(2*'1D'!$I$5)),
                '1D'!$D$9*((Z999^2-Z998^2)/(2*'1D'!$I$5)))+('1D'!$D$10*(ABS(I999)/90)*(MAX(Z998^2,
                        Z999^2)/(2*'1D'!$I$5))))-AB998,
        0))</f>
        <v>3.3141460404522149E-3</v>
      </c>
      <c r="AG998" s="5">
        <f ca="1">IF($A$2=0,
    1,
    IF(IFERROR(AG999,
            0)=0,
        0,
        IFERROR(IF(OR(ROUND(AD998,
                        3)&gt;=1,
                    AND(ABS(AF998)&lt;'1D'!$D$19,
                        AD998&lt;1)),
                1,
                0),
            0)))</f>
        <v>1</v>
      </c>
      <c r="AH998" s="5">
        <f ca="1">IFERROR(IF('1D'!V32="Supercritical",
        MAX('1D'!$D$16,
            IFERROR(L998,
                MAX('1D'!$D$16,
                    POWER((ABS(K998)^2)/('1D'!$I$5*MAX(F998,
                                0.1)^2),
                        1/3)))),
        IF('1D'!V32="Subcritical",
            MAX('1D'!$D$16,
                IFERROR(W998,
                    MAX('1D'!$D$16,
                        POWER((ABS(K998)^2)/('1D'!$I$5*MAX(F998,
                                    0.1)^2),
                            1/3)))),
            IF(IFERROR(T998,
                    -1E+99)&gt;=IFERROR(AE998,
                    -1E+99),
                MAX('1D'!$D$16,
                    IFERROR(L998,
                        MAX('1D'!$D$16,
                            POWER((ABS(K998)^2)/('1D'!$I$5*MAX(F998,
                                        0.1)^2),
                                1/3)))),
                MAX('1D'!$D$16,
                    IFERROR(W998,
                        MAX('1D'!$D$16,
                            POWER((ABS(K998)^2)/('1D'!$I$5*MAX(F998,
                                        0.1)^2),
                                1/3))))))),
    MAX('1D'!$D$16,
        POWER((ABS(K998)^2)/('1D'!$I$5*MAX(F998,
                    0.1)^2),
            1/3)))</f>
        <v>2.0411692021517887</v>
      </c>
      <c r="AI998" s="5">
        <f t="shared" ca="1" si="218"/>
        <v>634.11016920215172</v>
      </c>
      <c r="AJ998" s="5">
        <f ca="1">AI998+((ABS(K998)/MAX(((F998)+(G998)*(AH998))*(AH998),
            0.000001))^2)/(2*'1D'!$I$5)</f>
        <v>635.28459253909477</v>
      </c>
      <c r="AM998">
        <v>0</v>
      </c>
      <c r="AN998">
        <v>0</v>
      </c>
      <c r="AO998" s="5">
        <f t="shared" si="219"/>
        <v>0</v>
      </c>
      <c r="AP998" s="5">
        <f t="shared" si="223"/>
        <v>0</v>
      </c>
      <c r="AQ998" s="5">
        <f ca="1">ABS(ABS(K998)/MAX(((F998)+(G998)*(AH998))*(AH998),
        0.000001))/SQRT('1D'!$I$5*MAX((((F998)+(G998)*(AH998))*(AH998))/MAX((F998)+2*(G998)*(AH998),
            0.000001),
        0.000001))</f>
        <v>1.0727235886044055</v>
      </c>
      <c r="AR998" s="5" t="str">
        <f t="shared" ca="1" si="220"/>
        <v>Supercritical</v>
      </c>
      <c r="AS998" s="5">
        <f ca="1">((ABS(K998)*'1D'!$D$6)/(MAX(((F998)+(G998)*(AH998))*(AH998),
            0.000001)*MAX(((((F998)+(G998)*(AH998))*(AH998))/MAX((F998)+2*(AH998)*SQRT(1+(G998)^2),
                    0.000001))^(2/3),
            0.000001)))^2</f>
        <v>4.3358367565141456E-3</v>
      </c>
    </row>
    <row r="999" spans="1:45" x14ac:dyDescent="0.35">
      <c r="A999">
        <v>990</v>
      </c>
      <c r="B999">
        <v>988.99599999999998</v>
      </c>
      <c r="C999">
        <v>616081.75800000003</v>
      </c>
      <c r="D999">
        <v>3097018.0469999998</v>
      </c>
      <c r="E999">
        <v>632.06849999999997</v>
      </c>
      <c r="F999">
        <v>5.2</v>
      </c>
      <c r="G999">
        <v>0</v>
      </c>
      <c r="H999" t="s">
        <v>176</v>
      </c>
      <c r="I999">
        <v>0</v>
      </c>
      <c r="J999" s="5">
        <f t="shared" si="221"/>
        <v>1</v>
      </c>
      <c r="K999" s="5">
        <f t="shared" ca="1" si="222"/>
        <v>50.95</v>
      </c>
      <c r="L999" s="5">
        <f ca="1">IF($A$2=0,
    IFERROR(L998,
        MAX('1D'!$D$16,
            POWER((ABS(K999)^2)/('1D'!$I$5*MAX(F999,
                        0.1)^2),
                1/3))),
    IF(IFERROR(V998,
            0)=0,
        IFERROR(L998,
            MAX('1D'!$D$16,
                POWER((ABS(K999)^2)/('1D'!$I$5*MAX(F999,
                            0.1)^2),
                    1/3))),
        IF(OR(IFERROR(L999,
                    0)=0,
                IFERROR(S998,
                    0)&lt;1,
                IFERROR(S999,
                    0)&lt;1),
            MAX('1D'!$D$16,
                POWER((ABS(K999)^2)/('1D'!$I$5*MAX(F999,
                            0.1)^2),
                    1/3)),
            IF(IFERROR(U999,
                    0)&gt;0,
                MAX('1D'!$D$16,
                    IFERROR(L999,
                        0)+((IFERROR(U999,
                                0))*'1D'!$D$18*IF((IFERROR(S999,
                                    0))&lt;1,
                            1,
                            -1))),
                IF(IFERROR(U999,
                        0)&lt;0,
                    IF(ABS((MAX('1D'!$D$16,
                                    POWER((ABS(K999)^2)/('1D'!$I$5*MAX(F999,
                                                0.1)^2),
                                        1/3)))-IFERROR(L999,
                                0))&gt;'1D'!$D$19,
                        MAX('1D'!$D$16,
                            IF((MAX('1D'!$D$16,
                                        POWER((ABS(K999)^2)/('1D'!$I$5*MAX(F999,
                                                    0.1)^2),
                                            1/3)))&gt;IFERROR(L999,
                                    0),
                                MIN((MAX('1D'!$D$16,
                                            POWER((ABS(K999)^2)/('1D'!$I$5*MAX(F999,
                                                        0.1)^2),
                                                1/3))),
                                    IFERROR(L999,
                                        0)+(MIN(ABS(IFERROR(U999,
                                                    0))*'1D'!$D$18,
                                            ABS((MAX('1D'!$D$16,
                                                        POWER((ABS(K999)^2)/('1D'!$I$5*MAX(F999,
                                                                    0.1)^2),
                                                            1/3)))-IFERROR(L999,
                                                    0))))),
                                MAX((MAX('1D'!$D$16,
                                            POWER((ABS(K999)^2)/('1D'!$I$5*MAX(F999,
                                                        0.1)^2),
                                                1/3))),
                                    IFERROR(L999,
                                        0)-(MIN(ABS(IFERROR(U999,
                                                    0))*'1D'!$D$18,
                                            ABS((MAX('1D'!$D$16,
                                                        POWER((ABS(K999)^2)/('1D'!$I$5*MAX(F999,
                                                                    0.1)^2),
                                                            1/3)))-IFERROR(L999,
                                                    0))))))),
                        MAX('1D'!$D$16,
                            POWER((ABS(K999)^2)/('1D'!$I$5*MAX(F999,
                                        0.1)^2),
                                1/3))),
                    MAX('1D'!$D$16,
                        IFERROR(L999,
                            0)))))))</f>
        <v>2.0411692021517887</v>
      </c>
      <c r="M999" s="5">
        <f t="shared" ca="1" si="210"/>
        <v>10.614079851189301</v>
      </c>
      <c r="N999" s="5">
        <f t="shared" ca="1" si="211"/>
        <v>1.1434704692804873</v>
      </c>
      <c r="O999" s="5">
        <f t="shared" ca="1" si="212"/>
        <v>4.8002276894771132</v>
      </c>
      <c r="P999" s="5">
        <f t="shared" ca="1" si="213"/>
        <v>634.10966920215174</v>
      </c>
      <c r="Q999" s="5">
        <f ca="1">P999+((ABS(K999)/MAX(((F999)+(G999)*(L999))*(L999),
            0.000001))^2)/(2*'1D'!$I$5)</f>
        <v>635.28409253909479</v>
      </c>
      <c r="R999" s="5">
        <f ca="1">((ABS(K999)*'1D'!$D$6)/(MAX(((F999)+(G999)*(L999))*(L999),
            0.000001)*MAX(((((F999)+(G999)*(L999))*(L999))/MAX((F999)+2*(L999)*SQRT(1+(G999)^2),
                    0.000001))^(2/3),
            0.000001)))^2</f>
        <v>4.3358367565141456E-3</v>
      </c>
      <c r="S999" s="5">
        <f ca="1">ABS(ABS(K999)/MAX(((F999)+(G999)*(L999))*(L999),
        0.000001))/SQRT('1D'!$I$5*MAX((((F999)+(G999)*(L999))*(L999))/MAX((F999)+2*(G999)*(L999),
            0.000001),
        0.000001))</f>
        <v>1.0727235886044055</v>
      </c>
      <c r="T999" s="5">
        <f ca="1">((F999)*(L999)^2)/2+(G999)*(L999)^3/3+(ABS(K999)^2)/('1D'!$I$5*MAX(((F999)+(G999)*(L999))*(L999),
        0.000001))</f>
        <v>35.763412605541333</v>
      </c>
      <c r="U999" s="5">
        <f ca="1">IF($A$2=0,
    0,
    IFERROR(Q998-(((R998+R999)/2)*J999)-(IF(O998&gt;O999,
                '1D'!$D$8*((O998^2-O999^2)/(2*'1D'!$I$5)),
                '1D'!$D$9*((O999^2-O998^2)/(2*'1D'!$I$5)))+('1D'!$D$10*(ABS(I999)/90)*(MAX(O998^2,
                        O999^2)/(2*'1D'!$I$5))))-Q999,
        0))</f>
        <v>-3.8358367564796936E-3</v>
      </c>
      <c r="V999" s="5">
        <f ca="1">IF($A$2=0,
    1,
    IF(IFERROR(V998,
            0)=0,
        0,
        IFERROR(IF(ROUND(S999,
                    3)=1,
                1,
                IF(AND(ABS(U999)&lt;'1D'!$D$19,
                        S999&gt;1),
                    1,
                    0)),
            0)))</f>
        <v>0</v>
      </c>
      <c r="W999" s="5">
        <f ca="1">IF($A$2=0,
    MAX(MAX('1D'!$D$16,
            MAX('1D'!$D$16,
                POWER((ABS(K999)^2)/('1D'!$I$5*MAX(F999,
                            0.1)^2),
                    1/3))),
        IFERROR(W1396,
            MAX(MAX('1D'!$D$16,
                    MAX('1D'!$D$16,
                        POWER((ABS(K999)^2)/('1D'!$I$5*MAX(F999,
                                    0.1)^2),
                            1/3))),
                ($L$2)-E1396))),
    IF(IFERROR(AG1000,
            0)=0,
        MAX(MAX('1D'!$D$16,
                MAX('1D'!$D$16,
                    POWER((ABS(K999)^2)/('1D'!$I$5*MAX(F999,
                                0.1)^2),
                        1/3))),
            IFERROR(W1396,
                MAX(MAX('1D'!$D$16,
                        MAX('1D'!$D$16,
                            POWER((ABS(K999)^2)/('1D'!$I$5*MAX(F999,
                                        0.1)^2),
                                1/3))),
                    ($L$2)-E1396))),
        IF(IFERROR(W999,
                0)=0,
            MAX(MAX('1D'!$D$16,
                    MAX('1D'!$D$16,
                        POWER((ABS(K999)^2)/('1D'!$I$5*MAX(F999,
                                    0.1)^2),
                            1/3))),
                IFERROR(W1396,
                    MAX(MAX('1D'!$D$16,
                            MAX('1D'!$D$16,
                                POWER((ABS(K999)^2)/('1D'!$I$5*MAX(F999,
                                            0.1)^2),
                                    1/3))),
                        ($L$2)-E1396))),
            IF(OR(IFERROR(AD999,
                        0)&gt;=1,
                    IFERROR(AD1000,
                        0)&gt;=1),
                MAX('1D'!$D$16,
                    MAX('1D'!$D$16,
                        POWER((ABS(K999)^2)/('1D'!$I$5*MAX(F999,
                                    0.1)^2),
                            1/3))),
                IF(ABS(IFERROR(AF999,
                            0))&lt;'1D'!$D$19,
                    MAX(MAX('1D'!$D$16,
                            MAX('1D'!$D$16,
                                POWER((ABS(K999)^2)/('1D'!$I$5*MAX(F999,
                                            0.1)^2),
                                    1/3))),
                        IFERROR(W999,
                            0)),
                    MAX(MAX('1D'!$D$16,
                            MAX('1D'!$D$16,
                                POWER((ABS(K999)^2)/('1D'!$I$5*MAX(F999,
                                            0.1)^2),
                                    1/3))),
                        (IFERROR(W999,
                                0))+((IFERROR(AF999,
                                    0))*'1D'!$D$18)))))))</f>
        <v>2.1389677043987478</v>
      </c>
      <c r="X999" s="5">
        <f t="shared" ca="1" si="214"/>
        <v>11.122632062873489</v>
      </c>
      <c r="Y999" s="5">
        <f t="shared" ca="1" si="215"/>
        <v>1.1735290000551568</v>
      </c>
      <c r="Z999" s="5">
        <f t="shared" ca="1" si="216"/>
        <v>4.5807502857230418</v>
      </c>
      <c r="AA999" s="5">
        <f t="shared" ca="1" si="217"/>
        <v>634.20746770439871</v>
      </c>
      <c r="AB999" s="5">
        <f ca="1">AA999+((ABS(K999)/MAX(((F999)+(G999)*(W999))*(W999),
            0.000001))^2)/(2*'1D'!$I$5)</f>
        <v>635.27695155659808</v>
      </c>
      <c r="AC999" s="5">
        <f ca="1">((ABS(K999)*'1D'!$D$6)/(MAX(((F999)+(G999)*(W999))*(W999),
            0.000001)*MAX(((((F999)+(G999)*(W999))*(W999))/MAX((F999)+2*(W999)*SQRT(1+(G999)^2),
                    0.000001))^(2/3),
            0.000001)))^2</f>
        <v>3.8141460404132466E-3</v>
      </c>
      <c r="AD999" s="5">
        <f ca="1">ABS(ABS(K999)/MAX(((F999)+(G999)*(W999))*(W999),
        0.000001))/SQRT('1D'!$I$5*MAX((((F999)+(G999)*(W999))*(W999))/MAX((F999)+2*(G999)*(W999),
            0.000001),
        0.000001))</f>
        <v>1.0000000000000004</v>
      </c>
      <c r="AE999" s="5">
        <f ca="1">((F999)*(W999)^2)/2+(G999)*(W999)^3/3+(ABS(K999)^2)/('1D'!$I$5*MAX(((F999)+(G999)*(W999))*(W999),
        0.000001))</f>
        <v>35.686426155594638</v>
      </c>
      <c r="AF999" s="5">
        <f ca="1">IF($A$2=0,
    0,
    IFERROR(AB1000+(((AC999+AC1000)/2)*J1000)+(IF(Z999&gt;Z1000,
                '1D'!$D$8*((Z999^2-Z1000^2)/(2*'1D'!$I$5)),
                '1D'!$D$9*((Z1000^2-Z999^2)/(2*'1D'!$I$5)))+('1D'!$D$10*(ABS(I1000)/90)*(MAX(Z999^2,
                        Z1000^2)/(2*'1D'!$I$5))))-AB999,
        0))</f>
        <v>3.3103318943403792E-3</v>
      </c>
      <c r="AG999" s="5">
        <f ca="1">IF($A$2=0,
    1,
    IF(IFERROR(AG1000,
            0)=0,
        0,
        IFERROR(IF(OR(ROUND(AD999,
                        3)&gt;=1,
                    AND(ABS(AF999)&lt;'1D'!$D$19,
                        AD999&lt;1)),
                1,
                0),
            0)))</f>
        <v>1</v>
      </c>
      <c r="AH999" s="5">
        <f ca="1">IFERROR(IF('1D'!V32="Supercritical",
        MAX('1D'!$D$16,
            IFERROR(L999,
                MAX('1D'!$D$16,
                    POWER((ABS(K999)^2)/('1D'!$I$5*MAX(F999,
                                0.1)^2),
                        1/3)))),
        IF('1D'!V32="Subcritical",
            MAX('1D'!$D$16,
                IFERROR(W999,
                    MAX('1D'!$D$16,
                        POWER((ABS(K999)^2)/('1D'!$I$5*MAX(F999,
                                    0.1)^2),
                            1/3)))),
            IF(IFERROR(T999,
                    -1E+99)&gt;=IFERROR(AE999,
                    -1E+99),
                MAX('1D'!$D$16,
                    IFERROR(L999,
                        MAX('1D'!$D$16,
                            POWER((ABS(K999)^2)/('1D'!$I$5*MAX(F999,
                                        0.1)^2),
                                1/3)))),
                MAX('1D'!$D$16,
                    IFERROR(W999,
                        MAX('1D'!$D$16,
                            POWER((ABS(K999)^2)/('1D'!$I$5*MAX(F999,
                                        0.1)^2),
                                1/3))))))),
    MAX('1D'!$D$16,
        POWER((ABS(K999)^2)/('1D'!$I$5*MAX(F999,
                    0.1)^2),
            1/3)))</f>
        <v>2.0411692021517887</v>
      </c>
      <c r="AI999" s="5">
        <f t="shared" ca="1" si="218"/>
        <v>634.10966920215174</v>
      </c>
      <c r="AJ999" s="5">
        <f ca="1">AI999+((ABS(K999)/MAX(((F999)+(G999)*(AH999))*(AH999),
            0.000001))^2)/(2*'1D'!$I$5)</f>
        <v>635.28409253909479</v>
      </c>
      <c r="AM999">
        <v>0</v>
      </c>
      <c r="AN999">
        <v>0</v>
      </c>
      <c r="AO999" s="5">
        <f t="shared" si="219"/>
        <v>0</v>
      </c>
      <c r="AP999" s="5">
        <f t="shared" si="223"/>
        <v>0</v>
      </c>
      <c r="AQ999" s="5">
        <f ca="1">ABS(ABS(K999)/MAX(((F999)+(G999)*(AH999))*(AH999),
        0.000001))/SQRT('1D'!$I$5*MAX((((F999)+(G999)*(AH999))*(AH999))/MAX((F999)+2*(G999)*(AH999),
            0.000001),
        0.000001))</f>
        <v>1.0727235886044055</v>
      </c>
      <c r="AR999" s="5" t="str">
        <f t="shared" ca="1" si="220"/>
        <v>Supercritical</v>
      </c>
      <c r="AS999" s="5">
        <f ca="1">((ABS(K999)*'1D'!$D$6)/(MAX(((F999)+(G999)*(AH999))*(AH999),
            0.000001)*MAX(((((F999)+(G999)*(AH999))*(AH999))/MAX((F999)+2*(AH999)*SQRT(1+(G999)^2),
                    0.000001))^(2/3),
            0.000001)))^2</f>
        <v>4.3358367565141456E-3</v>
      </c>
    </row>
    <row r="1000" spans="1:45" x14ac:dyDescent="0.35">
      <c r="A1000">
        <v>991</v>
      </c>
      <c r="B1000">
        <v>989.995</v>
      </c>
      <c r="C1000">
        <v>616081.71600000001</v>
      </c>
      <c r="D1000">
        <v>3097017.048</v>
      </c>
      <c r="E1000">
        <v>632.06799999999998</v>
      </c>
      <c r="F1000">
        <v>5.2</v>
      </c>
      <c r="G1000">
        <v>0</v>
      </c>
      <c r="H1000" t="s">
        <v>176</v>
      </c>
      <c r="I1000">
        <v>0</v>
      </c>
      <c r="J1000" s="5">
        <f t="shared" si="221"/>
        <v>0.99900000000002365</v>
      </c>
      <c r="K1000" s="5">
        <f t="shared" ca="1" si="222"/>
        <v>50.95</v>
      </c>
      <c r="L1000" s="5">
        <f ca="1">IF($A$2=0,
    IFERROR(L999,
        MAX('1D'!$D$16,
            POWER((ABS(K1000)^2)/('1D'!$I$5*MAX(F1000,
                        0.1)^2),
                1/3))),
    IF(IFERROR(V999,
            0)=0,
        IFERROR(L999,
            MAX('1D'!$D$16,
                POWER((ABS(K1000)^2)/('1D'!$I$5*MAX(F1000,
                            0.1)^2),
                    1/3))),
        IF(OR(IFERROR(L1000,
                    0)=0,
                IFERROR(S999,
                    0)&lt;1,
                IFERROR(S1000,
                    0)&lt;1),
            MAX('1D'!$D$16,
                POWER((ABS(K1000)^2)/('1D'!$I$5*MAX(F1000,
                            0.1)^2),
                    1/3)),
            IF(IFERROR(U1000,
                    0)&gt;0,
                MAX('1D'!$D$16,
                    IFERROR(L1000,
                        0)+((IFERROR(U1000,
                                0))*'1D'!$D$18*IF((IFERROR(S1000,
                                    0))&lt;1,
                            1,
                            -1))),
                IF(IFERROR(U1000,
                        0)&lt;0,
                    IF(ABS((MAX('1D'!$D$16,
                                    POWER((ABS(K1000)^2)/('1D'!$I$5*MAX(F1000,
                                                0.1)^2),
                                        1/3)))-IFERROR(L1000,
                                0))&gt;'1D'!$D$19,
                        MAX('1D'!$D$16,
                            IF((MAX('1D'!$D$16,
                                        POWER((ABS(K1000)^2)/('1D'!$I$5*MAX(F1000,
                                                    0.1)^2),
                                            1/3)))&gt;IFERROR(L1000,
                                    0),
                                MIN((MAX('1D'!$D$16,
                                            POWER((ABS(K1000)^2)/('1D'!$I$5*MAX(F1000,
                                                        0.1)^2),
                                                1/3))),
                                    IFERROR(L1000,
                                        0)+(MIN(ABS(IFERROR(U1000,
                                                    0))*'1D'!$D$18,
                                            ABS((MAX('1D'!$D$16,
                                                        POWER((ABS(K1000)^2)/('1D'!$I$5*MAX(F1000,
                                                                    0.1)^2),
                                                            1/3)))-IFERROR(L1000,
                                                    0))))),
                                MAX((MAX('1D'!$D$16,
                                            POWER((ABS(K1000)^2)/('1D'!$I$5*MAX(F1000,
                                                        0.1)^2),
                                                1/3))),
                                    IFERROR(L1000,
                                        0)-(MIN(ABS(IFERROR(U1000,
                                                    0))*'1D'!$D$18,
                                            ABS((MAX('1D'!$D$16,
                                                        POWER((ABS(K1000)^2)/('1D'!$I$5*MAX(F1000,
                                                                    0.1)^2),
                                                            1/3)))-IFERROR(L1000,
                                                    0))))))),
                        MAX('1D'!$D$16,
                            POWER((ABS(K1000)^2)/('1D'!$I$5*MAX(F1000,
                                        0.1)^2),
                                1/3))),
                    MAX('1D'!$D$16,
                        IFERROR(L1000,
                            0)))))))</f>
        <v>2.0411692021517887</v>
      </c>
      <c r="M1000" s="5">
        <f t="shared" ca="1" si="210"/>
        <v>10.614079851189301</v>
      </c>
      <c r="N1000" s="5">
        <f t="shared" ca="1" si="211"/>
        <v>1.1434704692804873</v>
      </c>
      <c r="O1000" s="5">
        <f t="shared" ca="1" si="212"/>
        <v>4.8002276894771132</v>
      </c>
      <c r="P1000" s="5">
        <f t="shared" ca="1" si="213"/>
        <v>634.10916920215175</v>
      </c>
      <c r="Q1000" s="5">
        <f ca="1">P1000+((ABS(K1000)/MAX(((F1000)+(G1000)*(L1000))*(L1000),
            0.000001))^2)/(2*'1D'!$I$5)</f>
        <v>635.2835925390948</v>
      </c>
      <c r="R1000" s="5">
        <f ca="1">((ABS(K1000)*'1D'!$D$6)/(MAX(((F1000)+(G1000)*(L1000))*(L1000),
            0.000001)*MAX(((((F1000)+(G1000)*(L1000))*(L1000))/MAX((F1000)+2*(L1000)*SQRT(1+(G1000)^2),
                    0.000001))^(2/3),
            0.000001)))^2</f>
        <v>4.3358367565141456E-3</v>
      </c>
      <c r="S1000" s="5">
        <f ca="1">ABS(ABS(K1000)/MAX(((F1000)+(G1000)*(L1000))*(L1000),
        0.000001))/SQRT('1D'!$I$5*MAX((((F1000)+(G1000)*(L1000))*(L1000))/MAX((F1000)+2*(G1000)*(L1000),
            0.000001),
        0.000001))</f>
        <v>1.0727235886044055</v>
      </c>
      <c r="T1000" s="5">
        <f ca="1">((F1000)*(L1000)^2)/2+(G1000)*(L1000)^3/3+(ABS(K1000)^2)/('1D'!$I$5*MAX(((F1000)+(G1000)*(L1000))*(L1000),
        0.000001))</f>
        <v>35.763412605541333</v>
      </c>
      <c r="U1000" s="5">
        <f ca="1">IF($A$2=0,
    0,
    IFERROR(Q999-(((R999+R1000)/2)*J1000)-(IF(O999&gt;O1000,
                '1D'!$D$8*((O999^2-O1000^2)/(2*'1D'!$I$5)),
                '1D'!$D$9*((O1000^2-O999^2)/(2*'1D'!$I$5)))+('1D'!$D$10*(ABS(I1000)/90)*(MAX(O999^2,
                        O1000^2)/(2*'1D'!$I$5))))-Q1000,
        0))</f>
        <v>-3.8315009197731342E-3</v>
      </c>
      <c r="V1000" s="5">
        <f ca="1">IF($A$2=0,
    1,
    IF(IFERROR(V999,
            0)=0,
        0,
        IFERROR(IF(ROUND(S1000,
                    3)=1,
                1,
                IF(AND(ABS(U1000)&lt;'1D'!$D$19,
                        S1000&gt;1),
                    1,
                    0)),
            0)))</f>
        <v>0</v>
      </c>
      <c r="W1000" s="5">
        <f ca="1">IF($A$2=0,
    MAX(MAX('1D'!$D$16,
            MAX('1D'!$D$16,
                POWER((ABS(K1000)^2)/('1D'!$I$5*MAX(F1000,
                            0.1)^2),
                    1/3))),
        IFERROR(W1396,
            MAX(MAX('1D'!$D$16,
                    MAX('1D'!$D$16,
                        POWER((ABS(K1000)^2)/('1D'!$I$5*MAX(F1000,
                                    0.1)^2),
                            1/3))),
                ($L$2)-E1396))),
    IF(IFERROR(AG1001,
            0)=0,
        MAX(MAX('1D'!$D$16,
                MAX('1D'!$D$16,
                    POWER((ABS(K1000)^2)/('1D'!$I$5*MAX(F1000,
                                0.1)^2),
                        1/3))),
            IFERROR(W1396,
                MAX(MAX('1D'!$D$16,
                        MAX('1D'!$D$16,
                            POWER((ABS(K1000)^2)/('1D'!$I$5*MAX(F1000,
                                        0.1)^2),
                                1/3))),
                    ($L$2)-E1396))),
        IF(IFERROR(W1000,
                0)=0,
            MAX(MAX('1D'!$D$16,
                    MAX('1D'!$D$16,
                        POWER((ABS(K1000)^2)/('1D'!$I$5*MAX(F1000,
                                    0.1)^2),
                            1/3))),
                IFERROR(W1396,
                    MAX(MAX('1D'!$D$16,
                            MAX('1D'!$D$16,
                                POWER((ABS(K1000)^2)/('1D'!$I$5*MAX(F1000,
                                            0.1)^2),
                                    1/3))),
                        ($L$2)-E1396))),
            IF(OR(IFERROR(AD1000,
                        0)&gt;=1,
                    IFERROR(AD1001,
                        0)&gt;=1),
                MAX('1D'!$D$16,
                    MAX('1D'!$D$16,
                        POWER((ABS(K1000)^2)/('1D'!$I$5*MAX(F1000,
                                    0.1)^2),
                            1/3))),
                IF(ABS(IFERROR(AF1000,
                            0))&lt;'1D'!$D$19,
                    MAX(MAX('1D'!$D$16,
                            MAX('1D'!$D$16,
                                POWER((ABS(K1000)^2)/('1D'!$I$5*MAX(F1000,
                                            0.1)^2),
                                    1/3))),
                        IFERROR(W1000,
                            0)),
                    MAX(MAX('1D'!$D$16,
                            MAX('1D'!$D$16,
                                POWER((ABS(K1000)^2)/('1D'!$I$5*MAX(F1000,
                                            0.1)^2),
                                    1/3))),
                        (IFERROR(W1000,
                                0))+((IFERROR(AF1000,
                                    0))*'1D'!$D$18)))))))</f>
        <v>2.1389677043987478</v>
      </c>
      <c r="X1000" s="5">
        <f t="shared" ca="1" si="214"/>
        <v>11.122632062873489</v>
      </c>
      <c r="Y1000" s="5">
        <f t="shared" ca="1" si="215"/>
        <v>1.1735290000551568</v>
      </c>
      <c r="Z1000" s="5">
        <f t="shared" ca="1" si="216"/>
        <v>4.5807502857230418</v>
      </c>
      <c r="AA1000" s="5">
        <f t="shared" ca="1" si="217"/>
        <v>634.20696770439872</v>
      </c>
      <c r="AB1000" s="5">
        <f ca="1">AA1000+((ABS(K1000)/MAX(((F1000)+(G1000)*(W1000))*(W1000),
            0.000001))^2)/(2*'1D'!$I$5)</f>
        <v>635.27645155659809</v>
      </c>
      <c r="AC1000" s="5">
        <f ca="1">((ABS(K1000)*'1D'!$D$6)/(MAX(((F1000)+(G1000)*(W1000))*(W1000),
            0.000001)*MAX(((((F1000)+(G1000)*(W1000))*(W1000))/MAX((F1000)+2*(W1000)*SQRT(1+(G1000)^2),
                    0.000001))^(2/3),
            0.000001)))^2</f>
        <v>3.8141460404132466E-3</v>
      </c>
      <c r="AD1000" s="5">
        <f ca="1">ABS(ABS(K1000)/MAX(((F1000)+(G1000)*(W1000))*(W1000),
        0.000001))/SQRT('1D'!$I$5*MAX((((F1000)+(G1000)*(W1000))*(W1000))/MAX((F1000)+2*(G1000)*(W1000),
            0.000001),
        0.000001))</f>
        <v>1.0000000000000004</v>
      </c>
      <c r="AE1000" s="5">
        <f ca="1">((F1000)*(W1000)^2)/2+(G1000)*(W1000)^3/3+(ABS(K1000)^2)/('1D'!$I$5*MAX(((F1000)+(G1000)*(W1000))*(W1000),
        0.000001))</f>
        <v>35.686426155594638</v>
      </c>
      <c r="AF1000" s="5">
        <f ca="1">IF($A$2=0,
    0,
    IFERROR(AB1001+(((AC1000+AC1001)/2)*J1001)+(IF(Z1000&gt;Z1001,
                '1D'!$D$8*((Z1000^2-Z1001^2)/(2*'1D'!$I$5)),
                '1D'!$D$9*((Z1001^2-Z1000^2)/(2*'1D'!$I$5)))+('1D'!$D$10*(ABS(I1001)/90)*(MAX(Z1000^2,
                        Z1001^2)/(2*'1D'!$I$5))))-AB1000,
        0))</f>
        <v>3.4157470064428708E-3</v>
      </c>
      <c r="AG1000" s="5">
        <f ca="1">IF($A$2=0,
    1,
    IF(IFERROR(AG1001,
            0)=0,
        0,
        IFERROR(IF(OR(ROUND(AD1000,
                        3)&gt;=1,
                    AND(ABS(AF1000)&lt;'1D'!$D$19,
                        AD1000&lt;1)),
                1,
                0),
            0)))</f>
        <v>1</v>
      </c>
      <c r="AH1000" s="5">
        <f ca="1">IFERROR(IF('1D'!V32="Supercritical",
        MAX('1D'!$D$16,
            IFERROR(L1000,
                MAX('1D'!$D$16,
                    POWER((ABS(K1000)^2)/('1D'!$I$5*MAX(F1000,
                                0.1)^2),
                        1/3)))),
        IF('1D'!V32="Subcritical",
            MAX('1D'!$D$16,
                IFERROR(W1000,
                    MAX('1D'!$D$16,
                        POWER((ABS(K1000)^2)/('1D'!$I$5*MAX(F1000,
                                    0.1)^2),
                            1/3)))),
            IF(IFERROR(T1000,
                    -1E+99)&gt;=IFERROR(AE1000,
                    -1E+99),
                MAX('1D'!$D$16,
                    IFERROR(L1000,
                        MAX('1D'!$D$16,
                            POWER((ABS(K1000)^2)/('1D'!$I$5*MAX(F1000,
                                        0.1)^2),
                                1/3)))),
                MAX('1D'!$D$16,
                    IFERROR(W1000,
                        MAX('1D'!$D$16,
                            POWER((ABS(K1000)^2)/('1D'!$I$5*MAX(F1000,
                                        0.1)^2),
                                1/3))))))),
    MAX('1D'!$D$16,
        POWER((ABS(K1000)^2)/('1D'!$I$5*MAX(F1000,
                    0.1)^2),
            1/3)))</f>
        <v>2.0411692021517887</v>
      </c>
      <c r="AI1000" s="5">
        <f t="shared" ca="1" si="218"/>
        <v>634.10916920215175</v>
      </c>
      <c r="AJ1000" s="5">
        <f ca="1">AI1000+((ABS(K1000)/MAX(((F1000)+(G1000)*(AH1000))*(AH1000),
            0.000001))^2)/(2*'1D'!$I$5)</f>
        <v>635.2835925390948</v>
      </c>
      <c r="AM1000">
        <v>0</v>
      </c>
      <c r="AN1000">
        <v>0</v>
      </c>
      <c r="AO1000" s="5">
        <f t="shared" si="219"/>
        <v>0</v>
      </c>
      <c r="AP1000" s="5">
        <f t="shared" si="223"/>
        <v>0</v>
      </c>
      <c r="AQ1000" s="5">
        <f ca="1">ABS(ABS(K1000)/MAX(((F1000)+(G1000)*(AH1000))*(AH1000),
        0.000001))/SQRT('1D'!$I$5*MAX((((F1000)+(G1000)*(AH1000))*(AH1000))/MAX((F1000)+2*(G1000)*(AH1000),
            0.000001),
        0.000001))</f>
        <v>1.0727235886044055</v>
      </c>
      <c r="AR1000" s="5" t="str">
        <f t="shared" ca="1" si="220"/>
        <v>Supercritical</v>
      </c>
      <c r="AS1000" s="5">
        <f ca="1">((ABS(K1000)*'1D'!$D$6)/(MAX(((F1000)+(G1000)*(AH1000))*(AH1000),
            0.000001)*MAX(((((F1000)+(G1000)*(AH1000))*(AH1000))/MAX((F1000)+2*(AH1000)*SQRT(1+(G1000)^2),
                    0.000001))^(2/3),
            0.000001)))^2</f>
        <v>4.3358367565141456E-3</v>
      </c>
    </row>
    <row r="1001" spans="1:45" x14ac:dyDescent="0.35">
      <c r="A1001">
        <v>992</v>
      </c>
      <c r="B1001">
        <v>990.995</v>
      </c>
      <c r="C1001">
        <v>616081.674</v>
      </c>
      <c r="D1001">
        <v>3097016.0490000001</v>
      </c>
      <c r="E1001">
        <v>632.0675</v>
      </c>
      <c r="F1001">
        <v>5.2</v>
      </c>
      <c r="G1001">
        <v>0</v>
      </c>
      <c r="H1001" t="s">
        <v>176</v>
      </c>
      <c r="I1001">
        <v>5.7000000000000002E-2</v>
      </c>
      <c r="J1001" s="5">
        <f t="shared" si="221"/>
        <v>1</v>
      </c>
      <c r="K1001" s="5">
        <f t="shared" ca="1" si="222"/>
        <v>50.95</v>
      </c>
      <c r="L1001" s="5">
        <f ca="1">IF($A$2=0,
    IFERROR(L1000,
        MAX('1D'!$D$16,
            POWER((ABS(K1001)^2)/('1D'!$I$5*MAX(F1001,
                        0.1)^2),
                1/3))),
    IF(IFERROR(V1000,
            0)=0,
        IFERROR(L1000,
            MAX('1D'!$D$16,
                POWER((ABS(K1001)^2)/('1D'!$I$5*MAX(F1001,
                            0.1)^2),
                    1/3))),
        IF(OR(IFERROR(L1001,
                    0)=0,
                IFERROR(S1000,
                    0)&lt;1,
                IFERROR(S1001,
                    0)&lt;1),
            MAX('1D'!$D$16,
                POWER((ABS(K1001)^2)/('1D'!$I$5*MAX(F1001,
                            0.1)^2),
                    1/3)),
            IF(IFERROR(U1001,
                    0)&gt;0,
                MAX('1D'!$D$16,
                    IFERROR(L1001,
                        0)+((IFERROR(U1001,
                                0))*'1D'!$D$18*IF((IFERROR(S1001,
                                    0))&lt;1,
                            1,
                            -1))),
                IF(IFERROR(U1001,
                        0)&lt;0,
                    IF(ABS((MAX('1D'!$D$16,
                                    POWER((ABS(K1001)^2)/('1D'!$I$5*MAX(F1001,
                                                0.1)^2),
                                        1/3)))-IFERROR(L1001,
                                0))&gt;'1D'!$D$19,
                        MAX('1D'!$D$16,
                            IF((MAX('1D'!$D$16,
                                        POWER((ABS(K1001)^2)/('1D'!$I$5*MAX(F1001,
                                                    0.1)^2),
                                            1/3)))&gt;IFERROR(L1001,
                                    0),
                                MIN((MAX('1D'!$D$16,
                                            POWER((ABS(K1001)^2)/('1D'!$I$5*MAX(F1001,
                                                        0.1)^2),
                                                1/3))),
                                    IFERROR(L1001,
                                        0)+(MIN(ABS(IFERROR(U1001,
                                                    0))*'1D'!$D$18,
                                            ABS((MAX('1D'!$D$16,
                                                        POWER((ABS(K1001)^2)/('1D'!$I$5*MAX(F1001,
                                                                    0.1)^2),
                                                            1/3)))-IFERROR(L1001,
                                                    0))))),
                                MAX((MAX('1D'!$D$16,
                                            POWER((ABS(K1001)^2)/('1D'!$I$5*MAX(F1001,
                                                        0.1)^2),
                                                1/3))),
                                    IFERROR(L1001,
                                        0)-(MIN(ABS(IFERROR(U1001,
                                                    0))*'1D'!$D$18,
                                            ABS((MAX('1D'!$D$16,
                                                        POWER((ABS(K1001)^2)/('1D'!$I$5*MAX(F1001,
                                                                    0.1)^2),
                                                            1/3)))-IFERROR(L1001,
                                                    0))))))),
                        MAX('1D'!$D$16,
                            POWER((ABS(K1001)^2)/('1D'!$I$5*MAX(F1001,
                                        0.1)^2),
                                1/3))),
                    MAX('1D'!$D$16,
                        IFERROR(L1001,
                            0)))))))</f>
        <v>2.0411692021517887</v>
      </c>
      <c r="M1001" s="5">
        <f t="shared" ca="1" si="210"/>
        <v>10.614079851189301</v>
      </c>
      <c r="N1001" s="5">
        <f t="shared" ca="1" si="211"/>
        <v>1.1434704692804873</v>
      </c>
      <c r="O1001" s="5">
        <f t="shared" ca="1" si="212"/>
        <v>4.8002276894771132</v>
      </c>
      <c r="P1001" s="5">
        <f t="shared" ca="1" si="213"/>
        <v>634.10866920215176</v>
      </c>
      <c r="Q1001" s="5">
        <f ca="1">P1001+((ABS(K1001)/MAX(((F1001)+(G1001)*(L1001))*(L1001),
            0.000001))^2)/(2*'1D'!$I$5)</f>
        <v>635.28309253909481</v>
      </c>
      <c r="R1001" s="5">
        <f ca="1">((ABS(K1001)*'1D'!$D$6)/(MAX(((F1001)+(G1001)*(L1001))*(L1001),
            0.000001)*MAX(((((F1001)+(G1001)*(L1001))*(L1001))/MAX((F1001)+2*(L1001)*SQRT(1+(G1001)^2),
                    0.000001))^(2/3),
            0.000001)))^2</f>
        <v>4.3358367565141456E-3</v>
      </c>
      <c r="S1001" s="5">
        <f ca="1">ABS(ABS(K1001)/MAX(((F1001)+(G1001)*(L1001))*(L1001),
        0.000001))/SQRT('1D'!$I$5*MAX((((F1001)+(G1001)*(L1001))*(L1001))/MAX((F1001)+2*(G1001)*(L1001),
            0.000001),
        0.000001))</f>
        <v>1.0727235886044055</v>
      </c>
      <c r="T1001" s="5">
        <f ca="1">((F1001)*(L1001)^2)/2+(G1001)*(L1001)^3/3+(ABS(K1001)^2)/('1D'!$I$5*MAX(((F1001)+(G1001)*(L1001))*(L1001),
        0.000001))</f>
        <v>35.763412605541333</v>
      </c>
      <c r="U1001" s="5">
        <f ca="1">IF($A$2=0,
    0,
    IFERROR(Q1000-(((R1000+R1001)/2)*J1001)-(IF(O1000&gt;O1001,
                '1D'!$D$8*((O1000^2-O1001^2)/(2*'1D'!$I$5)),
                '1D'!$D$9*((O1001^2-O1000^2)/(2*'1D'!$I$5)))+('1D'!$D$10*(ABS(I1001)/90)*(MAX(O1000^2,
                        O1001^2)/(2*'1D'!$I$5))))-Q1001,
        0))</f>
        <v>-3.9474069734524164E-3</v>
      </c>
      <c r="V1001" s="5">
        <f ca="1">IF($A$2=0,
    1,
    IF(IFERROR(V1000,
            0)=0,
        0,
        IFERROR(IF(ROUND(S1001,
                    3)=1,
                1,
                IF(AND(ABS(U1001)&lt;'1D'!$D$19,
                        S1001&gt;1),
                    1,
                    0)),
            0)))</f>
        <v>0</v>
      </c>
      <c r="W1001" s="5">
        <f ca="1">IF($A$2=0,
    MAX(MAX('1D'!$D$16,
            MAX('1D'!$D$16,
                POWER((ABS(K1001)^2)/('1D'!$I$5*MAX(F1001,
                            0.1)^2),
                    1/3))),
        IFERROR(W1396,
            MAX(MAX('1D'!$D$16,
                    MAX('1D'!$D$16,
                        POWER((ABS(K1001)^2)/('1D'!$I$5*MAX(F1001,
                                    0.1)^2),
                            1/3))),
                ($L$2)-E1396))),
    IF(IFERROR(AG1002,
            0)=0,
        MAX(MAX('1D'!$D$16,
                MAX('1D'!$D$16,
                    POWER((ABS(K1001)^2)/('1D'!$I$5*MAX(F1001,
                                0.1)^2),
                        1/3))),
            IFERROR(W1396,
                MAX(MAX('1D'!$D$16,
                        MAX('1D'!$D$16,
                            POWER((ABS(K1001)^2)/('1D'!$I$5*MAX(F1001,
                                        0.1)^2),
                                1/3))),
                    ($L$2)-E1396))),
        IF(IFERROR(W1001,
                0)=0,
            MAX(MAX('1D'!$D$16,
                    MAX('1D'!$D$16,
                        POWER((ABS(K1001)^2)/('1D'!$I$5*MAX(F1001,
                                    0.1)^2),
                            1/3))),
                IFERROR(W1396,
                    MAX(MAX('1D'!$D$16,
                            MAX('1D'!$D$16,
                                POWER((ABS(K1001)^2)/('1D'!$I$5*MAX(F1001,
                                            0.1)^2),
                                    1/3))),
                        ($L$2)-E1396))),
            IF(OR(IFERROR(AD1001,
                        0)&gt;=1,
                    IFERROR(AD1002,
                        0)&gt;=1),
                MAX('1D'!$D$16,
                    MAX('1D'!$D$16,
                        POWER((ABS(K1001)^2)/('1D'!$I$5*MAX(F1001,
                                    0.1)^2),
                            1/3))),
                IF(ABS(IFERROR(AF1001,
                            0))&lt;'1D'!$D$19,
                    MAX(MAX('1D'!$D$16,
                            MAX('1D'!$D$16,
                                POWER((ABS(K1001)^2)/('1D'!$I$5*MAX(F1001,
                                            0.1)^2),
                                    1/3))),
                        IFERROR(W1001,
                            0)),
                    MAX(MAX('1D'!$D$16,
                            MAX('1D'!$D$16,
                                POWER((ABS(K1001)^2)/('1D'!$I$5*MAX(F1001,
                                            0.1)^2),
                                    1/3))),
                        (IFERROR(W1001,
                                0))+((IFERROR(AF1001,
                                    0))*'1D'!$D$18)))))))</f>
        <v>2.1389677043987478</v>
      </c>
      <c r="X1001" s="5">
        <f t="shared" ca="1" si="214"/>
        <v>11.122632062873489</v>
      </c>
      <c r="Y1001" s="5">
        <f t="shared" ca="1" si="215"/>
        <v>1.1735290000551568</v>
      </c>
      <c r="Z1001" s="5">
        <f t="shared" ca="1" si="216"/>
        <v>4.5807502857230418</v>
      </c>
      <c r="AA1001" s="5">
        <f t="shared" ca="1" si="217"/>
        <v>634.20646770439873</v>
      </c>
      <c r="AB1001" s="5">
        <f ca="1">AA1001+((ABS(K1001)/MAX(((F1001)+(G1001)*(W1001))*(W1001),
            0.000001))^2)/(2*'1D'!$I$5)</f>
        <v>635.2759515565981</v>
      </c>
      <c r="AC1001" s="5">
        <f ca="1">((ABS(K1001)*'1D'!$D$6)/(MAX(((F1001)+(G1001)*(W1001))*(W1001),
            0.000001)*MAX(((((F1001)+(G1001)*(W1001))*(W1001))/MAX((F1001)+2*(W1001)*SQRT(1+(G1001)^2),
                    0.000001))^(2/3),
            0.000001)))^2</f>
        <v>3.8141460404132466E-3</v>
      </c>
      <c r="AD1001" s="5">
        <f ca="1">ABS(ABS(K1001)/MAX(((F1001)+(G1001)*(W1001))*(W1001),
        0.000001))/SQRT('1D'!$I$5*MAX((((F1001)+(G1001)*(W1001))*(W1001))/MAX((F1001)+2*(G1001)*(W1001),
            0.000001),
        0.000001))</f>
        <v>1.0000000000000004</v>
      </c>
      <c r="AE1001" s="5">
        <f ca="1">((F1001)*(W1001)^2)/2+(G1001)*(W1001)^3/3+(ABS(K1001)^2)/('1D'!$I$5*MAX(((F1001)+(G1001)*(W1001))*(W1001),
        0.000001))</f>
        <v>35.686426155594638</v>
      </c>
      <c r="AF1001" s="5">
        <f ca="1">IF($A$2=0,
    0,
    IFERROR(AB1002+(((AC1001+AC1002)/2)*J1002)+(IF(Z1001&gt;Z1002,
                '1D'!$D$8*((Z1001^2-Z1002^2)/(2*'1D'!$I$5)),
                '1D'!$D$9*((Z1002^2-Z1001^2)/(2*'1D'!$I$5)))+('1D'!$D$10*(ABS(I1002)/90)*(MAX(Z1001^2,
                        Z1002^2)/(2*'1D'!$I$5))))-AB1001,
        0))</f>
        <v>3.4210944256756193E-3</v>
      </c>
      <c r="AG1001" s="5">
        <f ca="1">IF($A$2=0,
    1,
    IF(IFERROR(AG1002,
            0)=0,
        0,
        IFERROR(IF(OR(ROUND(AD1001,
                        3)&gt;=1,
                    AND(ABS(AF1001)&lt;'1D'!$D$19,
                        AD1001&lt;1)),
                1,
                0),
            0)))</f>
        <v>1</v>
      </c>
      <c r="AH1001" s="5">
        <f ca="1">IFERROR(IF('1D'!V32="Supercritical",
        MAX('1D'!$D$16,
            IFERROR(L1001,
                MAX('1D'!$D$16,
                    POWER((ABS(K1001)^2)/('1D'!$I$5*MAX(F1001,
                                0.1)^2),
                        1/3)))),
        IF('1D'!V32="Subcritical",
            MAX('1D'!$D$16,
                IFERROR(W1001,
                    MAX('1D'!$D$16,
                        POWER((ABS(K1001)^2)/('1D'!$I$5*MAX(F1001,
                                    0.1)^2),
                            1/3)))),
            IF(IFERROR(T1001,
                    -1E+99)&gt;=IFERROR(AE1001,
                    -1E+99),
                MAX('1D'!$D$16,
                    IFERROR(L1001,
                        MAX('1D'!$D$16,
                            POWER((ABS(K1001)^2)/('1D'!$I$5*MAX(F1001,
                                        0.1)^2),
                                1/3)))),
                MAX('1D'!$D$16,
                    IFERROR(W1001,
                        MAX('1D'!$D$16,
                            POWER((ABS(K1001)^2)/('1D'!$I$5*MAX(F1001,
                                        0.1)^2),
                                1/3))))))),
    MAX('1D'!$D$16,
        POWER((ABS(K1001)^2)/('1D'!$I$5*MAX(F1001,
                    0.1)^2),
            1/3)))</f>
        <v>2.0411692021517887</v>
      </c>
      <c r="AI1001" s="5">
        <f t="shared" ca="1" si="218"/>
        <v>634.10866920215176</v>
      </c>
      <c r="AJ1001" s="5">
        <f ca="1">AI1001+((ABS(K1001)/MAX(((F1001)+(G1001)*(AH1001))*(AH1001),
            0.000001))^2)/(2*'1D'!$I$5)</f>
        <v>635.28309253909481</v>
      </c>
      <c r="AM1001">
        <v>0</v>
      </c>
      <c r="AN1001">
        <v>0</v>
      </c>
      <c r="AO1001" s="5">
        <f t="shared" si="219"/>
        <v>0</v>
      </c>
      <c r="AP1001" s="5">
        <f t="shared" si="223"/>
        <v>0</v>
      </c>
      <c r="AQ1001" s="5">
        <f ca="1">ABS(ABS(K1001)/MAX(((F1001)+(G1001)*(AH1001))*(AH1001),
        0.000001))/SQRT('1D'!$I$5*MAX((((F1001)+(G1001)*(AH1001))*(AH1001))/MAX((F1001)+2*(G1001)*(AH1001),
            0.000001),
        0.000001))</f>
        <v>1.0727235886044055</v>
      </c>
      <c r="AR1001" s="5" t="str">
        <f t="shared" ca="1" si="220"/>
        <v>Supercritical</v>
      </c>
      <c r="AS1001" s="5">
        <f ca="1">((ABS(K1001)*'1D'!$D$6)/(MAX(((F1001)+(G1001)*(AH1001))*(AH1001),
            0.000001)*MAX(((((F1001)+(G1001)*(AH1001))*(AH1001))/MAX((F1001)+2*(AH1001)*SQRT(1+(G1001)^2),
                    0.000001))^(2/3),
            0.000001)))^2</f>
        <v>4.3358367565141456E-3</v>
      </c>
    </row>
    <row r="1002" spans="1:45" x14ac:dyDescent="0.35">
      <c r="A1002">
        <v>993</v>
      </c>
      <c r="B1002">
        <v>991.995</v>
      </c>
      <c r="C1002">
        <v>616081.63100000005</v>
      </c>
      <c r="D1002">
        <v>3097015.05</v>
      </c>
      <c r="E1002">
        <v>632.06700000000001</v>
      </c>
      <c r="F1002">
        <v>5.2</v>
      </c>
      <c r="G1002">
        <v>0</v>
      </c>
      <c r="H1002" t="s">
        <v>176</v>
      </c>
      <c r="I1002">
        <v>0.06</v>
      </c>
      <c r="J1002" s="5">
        <f t="shared" si="221"/>
        <v>1</v>
      </c>
      <c r="K1002" s="5">
        <f t="shared" ca="1" si="222"/>
        <v>50.95</v>
      </c>
      <c r="L1002" s="5">
        <f ca="1">IF($A$2=0,
    IFERROR(L1001,
        MAX('1D'!$D$16,
            POWER((ABS(K1002)^2)/('1D'!$I$5*MAX(F1002,
                        0.1)^2),
                1/3))),
    IF(IFERROR(V1001,
            0)=0,
        IFERROR(L1001,
            MAX('1D'!$D$16,
                POWER((ABS(K1002)^2)/('1D'!$I$5*MAX(F1002,
                            0.1)^2),
                    1/3))),
        IF(OR(IFERROR(L1002,
                    0)=0,
                IFERROR(S1001,
                    0)&lt;1,
                IFERROR(S1002,
                    0)&lt;1),
            MAX('1D'!$D$16,
                POWER((ABS(K1002)^2)/('1D'!$I$5*MAX(F1002,
                            0.1)^2),
                    1/3)),
            IF(IFERROR(U1002,
                    0)&gt;0,
                MAX('1D'!$D$16,
                    IFERROR(L1002,
                        0)+((IFERROR(U1002,
                                0))*'1D'!$D$18*IF((IFERROR(S1002,
                                    0))&lt;1,
                            1,
                            -1))),
                IF(IFERROR(U1002,
                        0)&lt;0,
                    IF(ABS((MAX('1D'!$D$16,
                                    POWER((ABS(K1002)^2)/('1D'!$I$5*MAX(F1002,
                                                0.1)^2),
                                        1/3)))-IFERROR(L1002,
                                0))&gt;'1D'!$D$19,
                        MAX('1D'!$D$16,
                            IF((MAX('1D'!$D$16,
                                        POWER((ABS(K1002)^2)/('1D'!$I$5*MAX(F1002,
                                                    0.1)^2),
                                            1/3)))&gt;IFERROR(L1002,
                                    0),
                                MIN((MAX('1D'!$D$16,
                                            POWER((ABS(K1002)^2)/('1D'!$I$5*MAX(F1002,
                                                        0.1)^2),
                                                1/3))),
                                    IFERROR(L1002,
                                        0)+(MIN(ABS(IFERROR(U1002,
                                                    0))*'1D'!$D$18,
                                            ABS((MAX('1D'!$D$16,
                                                        POWER((ABS(K1002)^2)/('1D'!$I$5*MAX(F1002,
                                                                    0.1)^2),
                                                            1/3)))-IFERROR(L1002,
                                                    0))))),
                                MAX((MAX('1D'!$D$16,
                                            POWER((ABS(K1002)^2)/('1D'!$I$5*MAX(F1002,
                                                        0.1)^2),
                                                1/3))),
                                    IFERROR(L1002,
                                        0)-(MIN(ABS(IFERROR(U1002,
                                                    0))*'1D'!$D$18,
                                            ABS((MAX('1D'!$D$16,
                                                        POWER((ABS(K1002)^2)/('1D'!$I$5*MAX(F1002,
                                                                    0.1)^2),
                                                            1/3)))-IFERROR(L1002,
                                                    0))))))),
                        MAX('1D'!$D$16,
                            POWER((ABS(K1002)^2)/('1D'!$I$5*MAX(F1002,
                                        0.1)^2),
                                1/3))),
                    MAX('1D'!$D$16,
                        IFERROR(L1002,
                            0)))))))</f>
        <v>2.0411692021517887</v>
      </c>
      <c r="M1002" s="5">
        <f t="shared" ca="1" si="210"/>
        <v>10.614079851189301</v>
      </c>
      <c r="N1002" s="5">
        <f t="shared" ca="1" si="211"/>
        <v>1.1434704692804873</v>
      </c>
      <c r="O1002" s="5">
        <f t="shared" ca="1" si="212"/>
        <v>4.8002276894771132</v>
      </c>
      <c r="P1002" s="5">
        <f t="shared" ca="1" si="213"/>
        <v>634.10816920215177</v>
      </c>
      <c r="Q1002" s="5">
        <f ca="1">P1002+((ABS(K1002)/MAX(((F1002)+(G1002)*(L1002))*(L1002),
            0.000001))^2)/(2*'1D'!$I$5)</f>
        <v>635.28259253909482</v>
      </c>
      <c r="R1002" s="5">
        <f ca="1">((ABS(K1002)*'1D'!$D$6)/(MAX(((F1002)+(G1002)*(L1002))*(L1002),
            0.000001)*MAX(((((F1002)+(G1002)*(L1002))*(L1002))/MAX((F1002)+2*(L1002)*SQRT(1+(G1002)^2),
                    0.000001))^(2/3),
            0.000001)))^2</f>
        <v>4.3358367565141456E-3</v>
      </c>
      <c r="S1002" s="5">
        <f ca="1">ABS(ABS(K1002)/MAX(((F1002)+(G1002)*(L1002))*(L1002),
        0.000001))/SQRT('1D'!$I$5*MAX((((F1002)+(G1002)*(L1002))*(L1002))/MAX((F1002)+2*(G1002)*(L1002),
            0.000001),
        0.000001))</f>
        <v>1.0727235886044055</v>
      </c>
      <c r="T1002" s="5">
        <f ca="1">((F1002)*(L1002)^2)/2+(G1002)*(L1002)^3/3+(ABS(K1002)^2)/('1D'!$I$5*MAX(((F1002)+(G1002)*(L1002))*(L1002),
        0.000001))</f>
        <v>35.763412605541333</v>
      </c>
      <c r="U1002" s="5">
        <f ca="1">IF($A$2=0,
    0,
    IFERROR(Q1001-(((R1001+R1002)/2)*J1002)-(IF(O1001&gt;O1002,
                '1D'!$D$8*((O1001^2-O1002^2)/(2*'1D'!$I$5)),
                '1D'!$D$9*((O1002^2-O1001^2)/(2*'1D'!$I$5)))+('1D'!$D$10*(ABS(I1002)/90)*(MAX(O1001^2,
                        O1002^2)/(2*'1D'!$I$5))))-Q1002,
        0))</f>
        <v>-3.9532790901830595E-3</v>
      </c>
      <c r="V1002" s="5">
        <f ca="1">IF($A$2=0,
    1,
    IF(IFERROR(V1001,
            0)=0,
        0,
        IFERROR(IF(ROUND(S1002,
                    3)=1,
                1,
                IF(AND(ABS(U1002)&lt;'1D'!$D$19,
                        S1002&gt;1),
                    1,
                    0)),
            0)))</f>
        <v>0</v>
      </c>
      <c r="W1002" s="5">
        <f ca="1">IF($A$2=0,
    MAX(MAX('1D'!$D$16,
            MAX('1D'!$D$16,
                POWER((ABS(K1002)^2)/('1D'!$I$5*MAX(F1002,
                            0.1)^2),
                    1/3))),
        IFERROR(W1396,
            MAX(MAX('1D'!$D$16,
                    MAX('1D'!$D$16,
                        POWER((ABS(K1002)^2)/('1D'!$I$5*MAX(F1002,
                                    0.1)^2),
                            1/3))),
                ($L$2)-E1396))),
    IF(IFERROR(AG1003,
            0)=0,
        MAX(MAX('1D'!$D$16,
                MAX('1D'!$D$16,
                    POWER((ABS(K1002)^2)/('1D'!$I$5*MAX(F1002,
                                0.1)^2),
                        1/3))),
            IFERROR(W1396,
                MAX(MAX('1D'!$D$16,
                        MAX('1D'!$D$16,
                            POWER((ABS(K1002)^2)/('1D'!$I$5*MAX(F1002,
                                        0.1)^2),
                                1/3))),
                    ($L$2)-E1396))),
        IF(IFERROR(W1002,
                0)=0,
            MAX(MAX('1D'!$D$16,
                    MAX('1D'!$D$16,
                        POWER((ABS(K1002)^2)/('1D'!$I$5*MAX(F1002,
                                    0.1)^2),
                            1/3))),
                IFERROR(W1396,
                    MAX(MAX('1D'!$D$16,
                            MAX('1D'!$D$16,
                                POWER((ABS(K1002)^2)/('1D'!$I$5*MAX(F1002,
                                            0.1)^2),
                                    1/3))),
                        ($L$2)-E1396))),
            IF(OR(IFERROR(AD1002,
                        0)&gt;=1,
                    IFERROR(AD1003,
                        0)&gt;=1),
                MAX('1D'!$D$16,
                    MAX('1D'!$D$16,
                        POWER((ABS(K1002)^2)/('1D'!$I$5*MAX(F1002,
                                    0.1)^2),
                            1/3))),
                IF(ABS(IFERROR(AF1002,
                            0))&lt;'1D'!$D$19,
                    MAX(MAX('1D'!$D$16,
                            MAX('1D'!$D$16,
                                POWER((ABS(K1002)^2)/('1D'!$I$5*MAX(F1002,
                                            0.1)^2),
                                    1/3))),
                        IFERROR(W1002,
                            0)),
                    MAX(MAX('1D'!$D$16,
                            MAX('1D'!$D$16,
                                POWER((ABS(K1002)^2)/('1D'!$I$5*MAX(F1002,
                                            0.1)^2),
                                    1/3))),
                        (IFERROR(W1002,
                                0))+((IFERROR(AF1002,
                                    0))*'1D'!$D$18)))))))</f>
        <v>2.1389677043987478</v>
      </c>
      <c r="X1002" s="5">
        <f t="shared" ca="1" si="214"/>
        <v>11.122632062873489</v>
      </c>
      <c r="Y1002" s="5">
        <f t="shared" ca="1" si="215"/>
        <v>1.1735290000551568</v>
      </c>
      <c r="Z1002" s="5">
        <f t="shared" ca="1" si="216"/>
        <v>4.5807502857230418</v>
      </c>
      <c r="AA1002" s="5">
        <f t="shared" ca="1" si="217"/>
        <v>634.20596770439874</v>
      </c>
      <c r="AB1002" s="5">
        <f ca="1">AA1002+((ABS(K1002)/MAX(((F1002)+(G1002)*(W1002))*(W1002),
            0.000001))^2)/(2*'1D'!$I$5)</f>
        <v>635.27545155659811</v>
      </c>
      <c r="AC1002" s="5">
        <f ca="1">((ABS(K1002)*'1D'!$D$6)/(MAX(((F1002)+(G1002)*(W1002))*(W1002),
            0.000001)*MAX(((((F1002)+(G1002)*(W1002))*(W1002))/MAX((F1002)+2*(W1002)*SQRT(1+(G1002)^2),
                    0.000001))^(2/3),
            0.000001)))^2</f>
        <v>3.8141460404132466E-3</v>
      </c>
      <c r="AD1002" s="5">
        <f ca="1">ABS(ABS(K1002)/MAX(((F1002)+(G1002)*(W1002))*(W1002),
        0.000001))/SQRT('1D'!$I$5*MAX((((F1002)+(G1002)*(W1002))*(W1002))/MAX((F1002)+2*(G1002)*(W1002),
            0.000001),
        0.000001))</f>
        <v>1.0000000000000004</v>
      </c>
      <c r="AE1002" s="5">
        <f ca="1">((F1002)*(W1002)^2)/2+(G1002)*(W1002)^3/3+(ABS(K1002)^2)/('1D'!$I$5*MAX(((F1002)+(G1002)*(W1002))*(W1002),
        0.000001))</f>
        <v>35.686426155594638</v>
      </c>
      <c r="AF1002" s="5">
        <f ca="1">IF($A$2=0,
    0,
    IFERROR(AB1003+(((AC1002+AC1003)/2)*J1003)+(IF(Z1002&gt;Z1003,
                '1D'!$D$8*((Z1002^2-Z1003^2)/(2*'1D'!$I$5)),
                '1D'!$D$9*((Z1003^2-Z1002^2)/(2*'1D'!$I$5)))+('1D'!$D$10*(ABS(I1003)/90)*(MAX(Z1002^2,
                        Z1003^2)/(2*'1D'!$I$5))))-AB1002,
        0))</f>
        <v>3.3215251326055295E-3</v>
      </c>
      <c r="AG1002" s="5">
        <f ca="1">IF($A$2=0,
    1,
    IF(IFERROR(AG1003,
            0)=0,
        0,
        IFERROR(IF(OR(ROUND(AD1002,
                        3)&gt;=1,
                    AND(ABS(AF1002)&lt;'1D'!$D$19,
                        AD1002&lt;1)),
                1,
                0),
            0)))</f>
        <v>1</v>
      </c>
      <c r="AH1002" s="5">
        <f ca="1">IFERROR(IF('1D'!V32="Supercritical",
        MAX('1D'!$D$16,
            IFERROR(L1002,
                MAX('1D'!$D$16,
                    POWER((ABS(K1002)^2)/('1D'!$I$5*MAX(F1002,
                                0.1)^2),
                        1/3)))),
        IF('1D'!V32="Subcritical",
            MAX('1D'!$D$16,
                IFERROR(W1002,
                    MAX('1D'!$D$16,
                        POWER((ABS(K1002)^2)/('1D'!$I$5*MAX(F1002,
                                    0.1)^2),
                            1/3)))),
            IF(IFERROR(T1002,
                    -1E+99)&gt;=IFERROR(AE1002,
                    -1E+99),
                MAX('1D'!$D$16,
                    IFERROR(L1002,
                        MAX('1D'!$D$16,
                            POWER((ABS(K1002)^2)/('1D'!$I$5*MAX(F1002,
                                        0.1)^2),
                                1/3)))),
                MAX('1D'!$D$16,
                    IFERROR(W1002,
                        MAX('1D'!$D$16,
                            POWER((ABS(K1002)^2)/('1D'!$I$5*MAX(F1002,
                                        0.1)^2),
                                1/3))))))),
    MAX('1D'!$D$16,
        POWER((ABS(K1002)^2)/('1D'!$I$5*MAX(F1002,
                    0.1)^2),
            1/3)))</f>
        <v>2.0411692021517887</v>
      </c>
      <c r="AI1002" s="5">
        <f t="shared" ca="1" si="218"/>
        <v>634.10816920215177</v>
      </c>
      <c r="AJ1002" s="5">
        <f ca="1">AI1002+((ABS(K1002)/MAX(((F1002)+(G1002)*(AH1002))*(AH1002),
            0.000001))^2)/(2*'1D'!$I$5)</f>
        <v>635.28259253909482</v>
      </c>
      <c r="AM1002">
        <v>0</v>
      </c>
      <c r="AN1002">
        <v>0</v>
      </c>
      <c r="AO1002" s="5">
        <f t="shared" si="219"/>
        <v>0</v>
      </c>
      <c r="AP1002" s="5">
        <f t="shared" si="223"/>
        <v>0</v>
      </c>
      <c r="AQ1002" s="5">
        <f ca="1">ABS(ABS(K1002)/MAX(((F1002)+(G1002)*(AH1002))*(AH1002),
        0.000001))/SQRT('1D'!$I$5*MAX((((F1002)+(G1002)*(AH1002))*(AH1002))/MAX((F1002)+2*(G1002)*(AH1002),
            0.000001),
        0.000001))</f>
        <v>1.0727235886044055</v>
      </c>
      <c r="AR1002" s="5" t="str">
        <f t="shared" ca="1" si="220"/>
        <v>Supercritical</v>
      </c>
      <c r="AS1002" s="5">
        <f ca="1">((ABS(K1002)*'1D'!$D$6)/(MAX(((F1002)+(G1002)*(AH1002))*(AH1002),
            0.000001)*MAX(((((F1002)+(G1002)*(AH1002))*(AH1002))/MAX((F1002)+2*(AH1002)*SQRT(1+(G1002)^2),
                    0.000001))^(2/3),
            0.000001)))^2</f>
        <v>4.3358367565141456E-3</v>
      </c>
    </row>
    <row r="1003" spans="1:45" x14ac:dyDescent="0.35">
      <c r="A1003">
        <v>994</v>
      </c>
      <c r="B1003">
        <v>992.99599999999998</v>
      </c>
      <c r="C1003">
        <v>616081.58900000004</v>
      </c>
      <c r="D1003">
        <v>3097014.05</v>
      </c>
      <c r="E1003">
        <v>632.06650000000002</v>
      </c>
      <c r="F1003">
        <v>5.2</v>
      </c>
      <c r="G1003">
        <v>0</v>
      </c>
      <c r="H1003" t="s">
        <v>176</v>
      </c>
      <c r="I1003">
        <v>2E-3</v>
      </c>
      <c r="J1003" s="5">
        <f t="shared" si="221"/>
        <v>1.0009999999999764</v>
      </c>
      <c r="K1003" s="5">
        <f t="shared" ca="1" si="222"/>
        <v>50.95</v>
      </c>
      <c r="L1003" s="5">
        <f ca="1">IF($A$2=0,
    IFERROR(L1002,
        MAX('1D'!$D$16,
            POWER((ABS(K1003)^2)/('1D'!$I$5*MAX(F1003,
                        0.1)^2),
                1/3))),
    IF(IFERROR(V1002,
            0)=0,
        IFERROR(L1002,
            MAX('1D'!$D$16,
                POWER((ABS(K1003)^2)/('1D'!$I$5*MAX(F1003,
                            0.1)^2),
                    1/3))),
        IF(OR(IFERROR(L1003,
                    0)=0,
                IFERROR(S1002,
                    0)&lt;1,
                IFERROR(S1003,
                    0)&lt;1),
            MAX('1D'!$D$16,
                POWER((ABS(K1003)^2)/('1D'!$I$5*MAX(F1003,
                            0.1)^2),
                    1/3)),
            IF(IFERROR(U1003,
                    0)&gt;0,
                MAX('1D'!$D$16,
                    IFERROR(L1003,
                        0)+((IFERROR(U1003,
                                0))*'1D'!$D$18*IF((IFERROR(S1003,
                                    0))&lt;1,
                            1,
                            -1))),
                IF(IFERROR(U1003,
                        0)&lt;0,
                    IF(ABS((MAX('1D'!$D$16,
                                    POWER((ABS(K1003)^2)/('1D'!$I$5*MAX(F1003,
                                                0.1)^2),
                                        1/3)))-IFERROR(L1003,
                                0))&gt;'1D'!$D$19,
                        MAX('1D'!$D$16,
                            IF((MAX('1D'!$D$16,
                                        POWER((ABS(K1003)^2)/('1D'!$I$5*MAX(F1003,
                                                    0.1)^2),
                                            1/3)))&gt;IFERROR(L1003,
                                    0),
                                MIN((MAX('1D'!$D$16,
                                            POWER((ABS(K1003)^2)/('1D'!$I$5*MAX(F1003,
                                                        0.1)^2),
                                                1/3))),
                                    IFERROR(L1003,
                                        0)+(MIN(ABS(IFERROR(U1003,
                                                    0))*'1D'!$D$18,
                                            ABS((MAX('1D'!$D$16,
                                                        POWER((ABS(K1003)^2)/('1D'!$I$5*MAX(F1003,
                                                                    0.1)^2),
                                                            1/3)))-IFERROR(L1003,
                                                    0))))),
                                MAX((MAX('1D'!$D$16,
                                            POWER((ABS(K1003)^2)/('1D'!$I$5*MAX(F1003,
                                                        0.1)^2),
                                                1/3))),
                                    IFERROR(L1003,
                                        0)-(MIN(ABS(IFERROR(U1003,
                                                    0))*'1D'!$D$18,
                                            ABS((MAX('1D'!$D$16,
                                                        POWER((ABS(K1003)^2)/('1D'!$I$5*MAX(F1003,
                                                                    0.1)^2),
                                                            1/3)))-IFERROR(L1003,
                                                    0))))))),
                        MAX('1D'!$D$16,
                            POWER((ABS(K1003)^2)/('1D'!$I$5*MAX(F1003,
                                        0.1)^2),
                                1/3))),
                    MAX('1D'!$D$16,
                        IFERROR(L1003,
                            0)))))))</f>
        <v>2.0411692021517887</v>
      </c>
      <c r="M1003" s="5">
        <f t="shared" ca="1" si="210"/>
        <v>10.614079851189301</v>
      </c>
      <c r="N1003" s="5">
        <f t="shared" ca="1" si="211"/>
        <v>1.1434704692804873</v>
      </c>
      <c r="O1003" s="5">
        <f t="shared" ca="1" si="212"/>
        <v>4.8002276894771132</v>
      </c>
      <c r="P1003" s="5">
        <f t="shared" ca="1" si="213"/>
        <v>634.10766920215178</v>
      </c>
      <c r="Q1003" s="5">
        <f ca="1">P1003+((ABS(K1003)/MAX(((F1003)+(G1003)*(L1003))*(L1003),
            0.000001))^2)/(2*'1D'!$I$5)</f>
        <v>635.28209253909483</v>
      </c>
      <c r="R1003" s="5">
        <f ca="1">((ABS(K1003)*'1D'!$D$6)/(MAX(((F1003)+(G1003)*(L1003))*(L1003),
            0.000001)*MAX(((((F1003)+(G1003)*(L1003))*(L1003))/MAX((F1003)+2*(L1003)*SQRT(1+(G1003)^2),
                    0.000001))^(2/3),
            0.000001)))^2</f>
        <v>4.3358367565141456E-3</v>
      </c>
      <c r="S1003" s="5">
        <f ca="1">ABS(ABS(K1003)/MAX(((F1003)+(G1003)*(L1003))*(L1003),
        0.000001))/SQRT('1D'!$I$5*MAX((((F1003)+(G1003)*(L1003))*(L1003))/MAX((F1003)+2*(G1003)*(L1003),
            0.000001),
        0.000001))</f>
        <v>1.0727235886044055</v>
      </c>
      <c r="T1003" s="5">
        <f ca="1">((F1003)*(L1003)^2)/2+(G1003)*(L1003)^3/3+(ABS(K1003)^2)/('1D'!$I$5*MAX(((F1003)+(G1003)*(L1003))*(L1003),
        0.000001))</f>
        <v>35.763412605541333</v>
      </c>
      <c r="U1003" s="5">
        <f ca="1">IF($A$2=0,
    0,
    IFERROR(Q1002-(((R1002+R1003)/2)*J1003)-(IF(O1002&gt;O1003,
                '1D'!$D$8*((O1002^2-O1003^2)/(2*'1D'!$I$5)),
                '1D'!$D$9*((O1003^2-O1002^2)/(2*'1D'!$I$5)))+('1D'!$D$10*(ABS(I1003)/90)*(MAX(O1002^2,
                        O1003^2)/(2*'1D'!$I$5))))-Q1003,
        0))</f>
        <v>-3.8440873377112439E-3</v>
      </c>
      <c r="V1003" s="5">
        <f ca="1">IF($A$2=0,
    1,
    IF(IFERROR(V1002,
            0)=0,
        0,
        IFERROR(IF(ROUND(S1003,
                    3)=1,
                1,
                IF(AND(ABS(U1003)&lt;'1D'!$D$19,
                        S1003&gt;1),
                    1,
                    0)),
            0)))</f>
        <v>0</v>
      </c>
      <c r="W1003" s="5">
        <f ca="1">IF($A$2=0,
    MAX(MAX('1D'!$D$16,
            MAX('1D'!$D$16,
                POWER((ABS(K1003)^2)/('1D'!$I$5*MAX(F1003,
                            0.1)^2),
                    1/3))),
        IFERROR(W1396,
            MAX(MAX('1D'!$D$16,
                    MAX('1D'!$D$16,
                        POWER((ABS(K1003)^2)/('1D'!$I$5*MAX(F1003,
                                    0.1)^2),
                            1/3))),
                ($L$2)-E1396))),
    IF(IFERROR(AG1004,
            0)=0,
        MAX(MAX('1D'!$D$16,
                MAX('1D'!$D$16,
                    POWER((ABS(K1003)^2)/('1D'!$I$5*MAX(F1003,
                                0.1)^2),
                        1/3))),
            IFERROR(W1396,
                MAX(MAX('1D'!$D$16,
                        MAX('1D'!$D$16,
                            POWER((ABS(K1003)^2)/('1D'!$I$5*MAX(F1003,
                                        0.1)^2),
                                1/3))),
                    ($L$2)-E1396))),
        IF(IFERROR(W1003,
                0)=0,
            MAX(MAX('1D'!$D$16,
                    MAX('1D'!$D$16,
                        POWER((ABS(K1003)^2)/('1D'!$I$5*MAX(F1003,
                                    0.1)^2),
                            1/3))),
                IFERROR(W1396,
                    MAX(MAX('1D'!$D$16,
                            MAX('1D'!$D$16,
                                POWER((ABS(K1003)^2)/('1D'!$I$5*MAX(F1003,
                                            0.1)^2),
                                    1/3))),
                        ($L$2)-E1396))),
            IF(OR(IFERROR(AD1003,
                        0)&gt;=1,
                    IFERROR(AD1004,
                        0)&gt;=1),
                MAX('1D'!$D$16,
                    MAX('1D'!$D$16,
                        POWER((ABS(K1003)^2)/('1D'!$I$5*MAX(F1003,
                                    0.1)^2),
                            1/3))),
                IF(ABS(IFERROR(AF1003,
                            0))&lt;'1D'!$D$19,
                    MAX(MAX('1D'!$D$16,
                            MAX('1D'!$D$16,
                                POWER((ABS(K1003)^2)/('1D'!$I$5*MAX(F1003,
                                            0.1)^2),
                                    1/3))),
                        IFERROR(W1003,
                            0)),
                    MAX(MAX('1D'!$D$16,
                            MAX('1D'!$D$16,
                                POWER((ABS(K1003)^2)/('1D'!$I$5*MAX(F1003,
                                            0.1)^2),
                                    1/3))),
                        (IFERROR(W1003,
                                0))+((IFERROR(AF1003,
                                    0))*'1D'!$D$18)))))))</f>
        <v>2.1389677043987478</v>
      </c>
      <c r="X1003" s="5">
        <f t="shared" ca="1" si="214"/>
        <v>11.122632062873489</v>
      </c>
      <c r="Y1003" s="5">
        <f t="shared" ca="1" si="215"/>
        <v>1.1735290000551568</v>
      </c>
      <c r="Z1003" s="5">
        <f t="shared" ca="1" si="216"/>
        <v>4.5807502857230418</v>
      </c>
      <c r="AA1003" s="5">
        <f t="shared" ca="1" si="217"/>
        <v>634.20546770439876</v>
      </c>
      <c r="AB1003" s="5">
        <f ca="1">AA1003+((ABS(K1003)/MAX(((F1003)+(G1003)*(W1003))*(W1003),
            0.000001))^2)/(2*'1D'!$I$5)</f>
        <v>635.27495155659813</v>
      </c>
      <c r="AC1003" s="5">
        <f ca="1">((ABS(K1003)*'1D'!$D$6)/(MAX(((F1003)+(G1003)*(W1003))*(W1003),
            0.000001)*MAX(((((F1003)+(G1003)*(W1003))*(W1003))/MAX((F1003)+2*(W1003)*SQRT(1+(G1003)^2),
                    0.000001))^(2/3),
            0.000001)))^2</f>
        <v>3.8141460404132466E-3</v>
      </c>
      <c r="AD1003" s="5">
        <f ca="1">ABS(ABS(K1003)/MAX(((F1003)+(G1003)*(W1003))*(W1003),
        0.000001))/SQRT('1D'!$I$5*MAX((((F1003)+(G1003)*(W1003))*(W1003))/MAX((F1003)+2*(G1003)*(W1003),
            0.000001),
        0.000001))</f>
        <v>1.0000000000000004</v>
      </c>
      <c r="AE1003" s="5">
        <f ca="1">((F1003)*(W1003)^2)/2+(G1003)*(W1003)^3/3+(ABS(K1003)^2)/('1D'!$I$5*MAX(((F1003)+(G1003)*(W1003))*(W1003),
        0.000001))</f>
        <v>35.686426155594638</v>
      </c>
      <c r="AF1003" s="5">
        <f ca="1">IF($A$2=0,
    0,
    IFERROR(AB1004+(((AC1003+AC1004)/2)*J1004)+(IF(Z1003&gt;Z1004,
                '1D'!$D$8*((Z1003^2-Z1004^2)/(2*'1D'!$I$5)),
                '1D'!$D$9*((Z1004^2-Z1003^2)/(2*'1D'!$I$5)))+('1D'!$D$10*(ABS(I1004)/90)*(MAX(Z1003^2,
                        Z1004^2)/(2*'1D'!$I$5))))-AB1003,
        0))</f>
        <v>3.3141460404522149E-3</v>
      </c>
      <c r="AG1003" s="5">
        <f ca="1">IF($A$2=0,
    1,
    IF(IFERROR(AG1004,
            0)=0,
        0,
        IFERROR(IF(OR(ROUND(AD1003,
                        3)&gt;=1,
                    AND(ABS(AF1003)&lt;'1D'!$D$19,
                        AD1003&lt;1)),
                1,
                0),
            0)))</f>
        <v>1</v>
      </c>
      <c r="AH1003" s="5">
        <f ca="1">IFERROR(IF('1D'!V32="Supercritical",
        MAX('1D'!$D$16,
            IFERROR(L1003,
                MAX('1D'!$D$16,
                    POWER((ABS(K1003)^2)/('1D'!$I$5*MAX(F1003,
                                0.1)^2),
                        1/3)))),
        IF('1D'!V32="Subcritical",
            MAX('1D'!$D$16,
                IFERROR(W1003,
                    MAX('1D'!$D$16,
                        POWER((ABS(K1003)^2)/('1D'!$I$5*MAX(F1003,
                                    0.1)^2),
                            1/3)))),
            IF(IFERROR(T1003,
                    -1E+99)&gt;=IFERROR(AE1003,
                    -1E+99),
                MAX('1D'!$D$16,
                    IFERROR(L1003,
                        MAX('1D'!$D$16,
                            POWER((ABS(K1003)^2)/('1D'!$I$5*MAX(F1003,
                                        0.1)^2),
                                1/3)))),
                MAX('1D'!$D$16,
                    IFERROR(W1003,
                        MAX('1D'!$D$16,
                            POWER((ABS(K1003)^2)/('1D'!$I$5*MAX(F1003,
                                        0.1)^2),
                                1/3))))))),
    MAX('1D'!$D$16,
        POWER((ABS(K1003)^2)/('1D'!$I$5*MAX(F1003,
                    0.1)^2),
            1/3)))</f>
        <v>2.0411692021517887</v>
      </c>
      <c r="AI1003" s="5">
        <f t="shared" ca="1" si="218"/>
        <v>634.10766920215178</v>
      </c>
      <c r="AJ1003" s="5">
        <f ca="1">AI1003+((ABS(K1003)/MAX(((F1003)+(G1003)*(AH1003))*(AH1003),
            0.000001))^2)/(2*'1D'!$I$5)</f>
        <v>635.28209253909483</v>
      </c>
      <c r="AM1003">
        <v>0</v>
      </c>
      <c r="AN1003">
        <v>0</v>
      </c>
      <c r="AO1003" s="5">
        <f t="shared" si="219"/>
        <v>0</v>
      </c>
      <c r="AP1003" s="5">
        <f t="shared" si="223"/>
        <v>0</v>
      </c>
      <c r="AQ1003" s="5">
        <f ca="1">ABS(ABS(K1003)/MAX(((F1003)+(G1003)*(AH1003))*(AH1003),
        0.000001))/SQRT('1D'!$I$5*MAX((((F1003)+(G1003)*(AH1003))*(AH1003))/MAX((F1003)+2*(G1003)*(AH1003),
            0.000001),
        0.000001))</f>
        <v>1.0727235886044055</v>
      </c>
      <c r="AR1003" s="5" t="str">
        <f t="shared" ca="1" si="220"/>
        <v>Supercritical</v>
      </c>
      <c r="AS1003" s="5">
        <f ca="1">((ABS(K1003)*'1D'!$D$6)/(MAX(((F1003)+(G1003)*(AH1003))*(AH1003),
            0.000001)*MAX(((((F1003)+(G1003)*(AH1003))*(AH1003))/MAX((F1003)+2*(AH1003)*SQRT(1+(G1003)^2),
                    0.000001))^(2/3),
            0.000001)))^2</f>
        <v>4.3358367565141456E-3</v>
      </c>
    </row>
    <row r="1004" spans="1:45" x14ac:dyDescent="0.35">
      <c r="A1004">
        <v>995</v>
      </c>
      <c r="B1004">
        <v>993.99599999999998</v>
      </c>
      <c r="C1004">
        <v>616081.54700000002</v>
      </c>
      <c r="D1004">
        <v>3097013.051</v>
      </c>
      <c r="E1004">
        <v>632.06600000000003</v>
      </c>
      <c r="F1004">
        <v>5.2</v>
      </c>
      <c r="G1004">
        <v>0</v>
      </c>
      <c r="H1004" t="s">
        <v>176</v>
      </c>
      <c r="I1004">
        <v>0</v>
      </c>
      <c r="J1004" s="5">
        <f t="shared" si="221"/>
        <v>1</v>
      </c>
      <c r="K1004" s="5">
        <f t="shared" ca="1" si="222"/>
        <v>50.95</v>
      </c>
      <c r="L1004" s="5">
        <f ca="1">IF($A$2=0,
    IFERROR(L1003,
        MAX('1D'!$D$16,
            POWER((ABS(K1004)^2)/('1D'!$I$5*MAX(F1004,
                        0.1)^2),
                1/3))),
    IF(IFERROR(V1003,
            0)=0,
        IFERROR(L1003,
            MAX('1D'!$D$16,
                POWER((ABS(K1004)^2)/('1D'!$I$5*MAX(F1004,
                            0.1)^2),
                    1/3))),
        IF(OR(IFERROR(L1004,
                    0)=0,
                IFERROR(S1003,
                    0)&lt;1,
                IFERROR(S1004,
                    0)&lt;1),
            MAX('1D'!$D$16,
                POWER((ABS(K1004)^2)/('1D'!$I$5*MAX(F1004,
                            0.1)^2),
                    1/3)),
            IF(IFERROR(U1004,
                    0)&gt;0,
                MAX('1D'!$D$16,
                    IFERROR(L1004,
                        0)+((IFERROR(U1004,
                                0))*'1D'!$D$18*IF((IFERROR(S1004,
                                    0))&lt;1,
                            1,
                            -1))),
                IF(IFERROR(U1004,
                        0)&lt;0,
                    IF(ABS((MAX('1D'!$D$16,
                                    POWER((ABS(K1004)^2)/('1D'!$I$5*MAX(F1004,
                                                0.1)^2),
                                        1/3)))-IFERROR(L1004,
                                0))&gt;'1D'!$D$19,
                        MAX('1D'!$D$16,
                            IF((MAX('1D'!$D$16,
                                        POWER((ABS(K1004)^2)/('1D'!$I$5*MAX(F1004,
                                                    0.1)^2),
                                            1/3)))&gt;IFERROR(L1004,
                                    0),
                                MIN((MAX('1D'!$D$16,
                                            POWER((ABS(K1004)^2)/('1D'!$I$5*MAX(F1004,
                                                        0.1)^2),
                                                1/3))),
                                    IFERROR(L1004,
                                        0)+(MIN(ABS(IFERROR(U1004,
                                                    0))*'1D'!$D$18,
                                            ABS((MAX('1D'!$D$16,
                                                        POWER((ABS(K1004)^2)/('1D'!$I$5*MAX(F1004,
                                                                    0.1)^2),
                                                            1/3)))-IFERROR(L1004,
                                                    0))))),
                                MAX((MAX('1D'!$D$16,
                                            POWER((ABS(K1004)^2)/('1D'!$I$5*MAX(F1004,
                                                        0.1)^2),
                                                1/3))),
                                    IFERROR(L1004,
                                        0)-(MIN(ABS(IFERROR(U1004,
                                                    0))*'1D'!$D$18,
                                            ABS((MAX('1D'!$D$16,
                                                        POWER((ABS(K1004)^2)/('1D'!$I$5*MAX(F1004,
                                                                    0.1)^2),
                                                            1/3)))-IFERROR(L1004,
                                                    0))))))),
                        MAX('1D'!$D$16,
                            POWER((ABS(K1004)^2)/('1D'!$I$5*MAX(F1004,
                                        0.1)^2),
                                1/3))),
                    MAX('1D'!$D$16,
                        IFERROR(L1004,
                            0)))))))</f>
        <v>2.0411692021517887</v>
      </c>
      <c r="M1004" s="5">
        <f t="shared" ca="1" si="210"/>
        <v>10.614079851189301</v>
      </c>
      <c r="N1004" s="5">
        <f t="shared" ca="1" si="211"/>
        <v>1.1434704692804873</v>
      </c>
      <c r="O1004" s="5">
        <f t="shared" ca="1" si="212"/>
        <v>4.8002276894771132</v>
      </c>
      <c r="P1004" s="5">
        <f t="shared" ca="1" si="213"/>
        <v>634.10716920215179</v>
      </c>
      <c r="Q1004" s="5">
        <f ca="1">P1004+((ABS(K1004)/MAX(((F1004)+(G1004)*(L1004))*(L1004),
            0.000001))^2)/(2*'1D'!$I$5)</f>
        <v>635.28159253909485</v>
      </c>
      <c r="R1004" s="5">
        <f ca="1">((ABS(K1004)*'1D'!$D$6)/(MAX(((F1004)+(G1004)*(L1004))*(L1004),
            0.000001)*MAX(((((F1004)+(G1004)*(L1004))*(L1004))/MAX((F1004)+2*(L1004)*SQRT(1+(G1004)^2),
                    0.000001))^(2/3),
            0.000001)))^2</f>
        <v>4.3358367565141456E-3</v>
      </c>
      <c r="S1004" s="5">
        <f ca="1">ABS(ABS(K1004)/MAX(((F1004)+(G1004)*(L1004))*(L1004),
        0.000001))/SQRT('1D'!$I$5*MAX((((F1004)+(G1004)*(L1004))*(L1004))/MAX((F1004)+2*(G1004)*(L1004),
            0.000001),
        0.000001))</f>
        <v>1.0727235886044055</v>
      </c>
      <c r="T1004" s="5">
        <f ca="1">((F1004)*(L1004)^2)/2+(G1004)*(L1004)^3/3+(ABS(K1004)^2)/('1D'!$I$5*MAX(((F1004)+(G1004)*(L1004))*(L1004),
        0.000001))</f>
        <v>35.763412605541333</v>
      </c>
      <c r="U1004" s="5">
        <f ca="1">IF($A$2=0,
    0,
    IFERROR(Q1003-(((R1003+R1004)/2)*J1004)-(IF(O1003&gt;O1004,
                '1D'!$D$8*((O1003^2-O1004^2)/(2*'1D'!$I$5)),
                '1D'!$D$9*((O1004^2-O1003^2)/(2*'1D'!$I$5)))+('1D'!$D$10*(ABS(I1004)/90)*(MAX(O1003^2,
                        O1004^2)/(2*'1D'!$I$5))))-Q1004,
        0))</f>
        <v>-3.8358367564796936E-3</v>
      </c>
      <c r="V1004" s="5">
        <f ca="1">IF($A$2=0,
    1,
    IF(IFERROR(V1003,
            0)=0,
        0,
        IFERROR(IF(ROUND(S1004,
                    3)=1,
                1,
                IF(AND(ABS(U1004)&lt;'1D'!$D$19,
                        S1004&gt;1),
                    1,
                    0)),
            0)))</f>
        <v>0</v>
      </c>
      <c r="W1004" s="5">
        <f ca="1">IF($A$2=0,
    MAX(MAX('1D'!$D$16,
            MAX('1D'!$D$16,
                POWER((ABS(K1004)^2)/('1D'!$I$5*MAX(F1004,
                            0.1)^2),
                    1/3))),
        IFERROR(W1396,
            MAX(MAX('1D'!$D$16,
                    MAX('1D'!$D$16,
                        POWER((ABS(K1004)^2)/('1D'!$I$5*MAX(F1004,
                                    0.1)^2),
                            1/3))),
                ($L$2)-E1396))),
    IF(IFERROR(AG1005,
            0)=0,
        MAX(MAX('1D'!$D$16,
                MAX('1D'!$D$16,
                    POWER((ABS(K1004)^2)/('1D'!$I$5*MAX(F1004,
                                0.1)^2),
                        1/3))),
            IFERROR(W1396,
                MAX(MAX('1D'!$D$16,
                        MAX('1D'!$D$16,
                            POWER((ABS(K1004)^2)/('1D'!$I$5*MAX(F1004,
                                        0.1)^2),
                                1/3))),
                    ($L$2)-E1396))),
        IF(IFERROR(W1004,
                0)=0,
            MAX(MAX('1D'!$D$16,
                    MAX('1D'!$D$16,
                        POWER((ABS(K1004)^2)/('1D'!$I$5*MAX(F1004,
                                    0.1)^2),
                            1/3))),
                IFERROR(W1396,
                    MAX(MAX('1D'!$D$16,
                            MAX('1D'!$D$16,
                                POWER((ABS(K1004)^2)/('1D'!$I$5*MAX(F1004,
                                            0.1)^2),
                                    1/3))),
                        ($L$2)-E1396))),
            IF(OR(IFERROR(AD1004,
                        0)&gt;=1,
                    IFERROR(AD1005,
                        0)&gt;=1),
                MAX('1D'!$D$16,
                    MAX('1D'!$D$16,
                        POWER((ABS(K1004)^2)/('1D'!$I$5*MAX(F1004,
                                    0.1)^2),
                            1/3))),
                IF(ABS(IFERROR(AF1004,
                            0))&lt;'1D'!$D$19,
                    MAX(MAX('1D'!$D$16,
                            MAX('1D'!$D$16,
                                POWER((ABS(K1004)^2)/('1D'!$I$5*MAX(F1004,
                                            0.1)^2),
                                    1/3))),
                        IFERROR(W1004,
                            0)),
                    MAX(MAX('1D'!$D$16,
                            MAX('1D'!$D$16,
                                POWER((ABS(K1004)^2)/('1D'!$I$5*MAX(F1004,
                                            0.1)^2),
                                    1/3))),
                        (IFERROR(W1004,
                                0))+((IFERROR(AF1004,
                                    0))*'1D'!$D$18)))))))</f>
        <v>2.1389677043987478</v>
      </c>
      <c r="X1004" s="5">
        <f t="shared" ca="1" si="214"/>
        <v>11.122632062873489</v>
      </c>
      <c r="Y1004" s="5">
        <f t="shared" ca="1" si="215"/>
        <v>1.1735290000551568</v>
      </c>
      <c r="Z1004" s="5">
        <f t="shared" ca="1" si="216"/>
        <v>4.5807502857230418</v>
      </c>
      <c r="AA1004" s="5">
        <f t="shared" ca="1" si="217"/>
        <v>634.20496770439877</v>
      </c>
      <c r="AB1004" s="5">
        <f ca="1">AA1004+((ABS(K1004)/MAX(((F1004)+(G1004)*(W1004))*(W1004),
            0.000001))^2)/(2*'1D'!$I$5)</f>
        <v>635.27445155659814</v>
      </c>
      <c r="AC1004" s="5">
        <f ca="1">((ABS(K1004)*'1D'!$D$6)/(MAX(((F1004)+(G1004)*(W1004))*(W1004),
            0.000001)*MAX(((((F1004)+(G1004)*(W1004))*(W1004))/MAX((F1004)+2*(W1004)*SQRT(1+(G1004)^2),
                    0.000001))^(2/3),
            0.000001)))^2</f>
        <v>3.8141460404132466E-3</v>
      </c>
      <c r="AD1004" s="5">
        <f ca="1">ABS(ABS(K1004)/MAX(((F1004)+(G1004)*(W1004))*(W1004),
        0.000001))/SQRT('1D'!$I$5*MAX((((F1004)+(G1004)*(W1004))*(W1004))/MAX((F1004)+2*(G1004)*(W1004),
            0.000001),
        0.000001))</f>
        <v>1.0000000000000004</v>
      </c>
      <c r="AE1004" s="5">
        <f ca="1">((F1004)*(W1004)^2)/2+(G1004)*(W1004)^3/3+(ABS(K1004)^2)/('1D'!$I$5*MAX(((F1004)+(G1004)*(W1004))*(W1004),
        0.000001))</f>
        <v>35.686426155594638</v>
      </c>
      <c r="AF1004" s="5">
        <f ca="1">IF($A$2=0,
    0,
    IFERROR(AB1005+(((AC1004+AC1005)/2)*J1005)+(IF(Z1004&gt;Z1005,
                '1D'!$D$8*((Z1004^2-Z1005^2)/(2*'1D'!$I$5)),
                '1D'!$D$9*((Z1005^2-Z1004^2)/(2*'1D'!$I$5)))+('1D'!$D$10*(ABS(I1005)/90)*(MAX(Z1004^2,
                        Z1005^2)/(2*'1D'!$I$5))))-AB1004,
        0))</f>
        <v>3.4157470064428708E-3</v>
      </c>
      <c r="AG1004" s="5">
        <f ca="1">IF($A$2=0,
    1,
    IF(IFERROR(AG1005,
            0)=0,
        0,
        IFERROR(IF(OR(ROUND(AD1004,
                        3)&gt;=1,
                    AND(ABS(AF1004)&lt;'1D'!$D$19,
                        AD1004&lt;1)),
                1,
                0),
            0)))</f>
        <v>1</v>
      </c>
      <c r="AH1004" s="5">
        <f ca="1">IFERROR(IF('1D'!V32="Supercritical",
        MAX('1D'!$D$16,
            IFERROR(L1004,
                MAX('1D'!$D$16,
                    POWER((ABS(K1004)^2)/('1D'!$I$5*MAX(F1004,
                                0.1)^2),
                        1/3)))),
        IF('1D'!V32="Subcritical",
            MAX('1D'!$D$16,
                IFERROR(W1004,
                    MAX('1D'!$D$16,
                        POWER((ABS(K1004)^2)/('1D'!$I$5*MAX(F1004,
                                    0.1)^2),
                            1/3)))),
            IF(IFERROR(T1004,
                    -1E+99)&gt;=IFERROR(AE1004,
                    -1E+99),
                MAX('1D'!$D$16,
                    IFERROR(L1004,
                        MAX('1D'!$D$16,
                            POWER((ABS(K1004)^2)/('1D'!$I$5*MAX(F1004,
                                        0.1)^2),
                                1/3)))),
                MAX('1D'!$D$16,
                    IFERROR(W1004,
                        MAX('1D'!$D$16,
                            POWER((ABS(K1004)^2)/('1D'!$I$5*MAX(F1004,
                                        0.1)^2),
                                1/3))))))),
    MAX('1D'!$D$16,
        POWER((ABS(K1004)^2)/('1D'!$I$5*MAX(F1004,
                    0.1)^2),
            1/3)))</f>
        <v>2.0411692021517887</v>
      </c>
      <c r="AI1004" s="5">
        <f t="shared" ca="1" si="218"/>
        <v>634.10716920215179</v>
      </c>
      <c r="AJ1004" s="5">
        <f ca="1">AI1004+((ABS(K1004)/MAX(((F1004)+(G1004)*(AH1004))*(AH1004),
            0.000001))^2)/(2*'1D'!$I$5)</f>
        <v>635.28159253909485</v>
      </c>
      <c r="AM1004">
        <v>0</v>
      </c>
      <c r="AN1004">
        <v>0</v>
      </c>
      <c r="AO1004" s="5">
        <f t="shared" si="219"/>
        <v>0</v>
      </c>
      <c r="AP1004" s="5">
        <f t="shared" si="223"/>
        <v>0</v>
      </c>
      <c r="AQ1004" s="5">
        <f ca="1">ABS(ABS(K1004)/MAX(((F1004)+(G1004)*(AH1004))*(AH1004),
        0.000001))/SQRT('1D'!$I$5*MAX((((F1004)+(G1004)*(AH1004))*(AH1004))/MAX((F1004)+2*(G1004)*(AH1004),
            0.000001),
        0.000001))</f>
        <v>1.0727235886044055</v>
      </c>
      <c r="AR1004" s="5" t="str">
        <f t="shared" ca="1" si="220"/>
        <v>Supercritical</v>
      </c>
      <c r="AS1004" s="5">
        <f ca="1">((ABS(K1004)*'1D'!$D$6)/(MAX(((F1004)+(G1004)*(AH1004))*(AH1004),
            0.000001)*MAX(((((F1004)+(G1004)*(AH1004))*(AH1004))/MAX((F1004)+2*(AH1004)*SQRT(1+(G1004)^2),
                    0.000001))^(2/3),
            0.000001)))^2</f>
        <v>4.3358367565141456E-3</v>
      </c>
    </row>
    <row r="1005" spans="1:45" x14ac:dyDescent="0.35">
      <c r="A1005">
        <v>996</v>
      </c>
      <c r="B1005">
        <v>994.99599999999998</v>
      </c>
      <c r="C1005">
        <v>616081.505</v>
      </c>
      <c r="D1005">
        <v>3097012.0520000001</v>
      </c>
      <c r="E1005">
        <v>632.06550000000004</v>
      </c>
      <c r="F1005">
        <v>5.2</v>
      </c>
      <c r="G1005">
        <v>0</v>
      </c>
      <c r="H1005" t="s">
        <v>176</v>
      </c>
      <c r="I1005">
        <v>5.7000000000000002E-2</v>
      </c>
      <c r="J1005" s="5">
        <f t="shared" si="221"/>
        <v>1</v>
      </c>
      <c r="K1005" s="5">
        <f t="shared" ca="1" si="222"/>
        <v>50.95</v>
      </c>
      <c r="L1005" s="5">
        <f ca="1">IF($A$2=0,
    IFERROR(L1004,
        MAX('1D'!$D$16,
            POWER((ABS(K1005)^2)/('1D'!$I$5*MAX(F1005,
                        0.1)^2),
                1/3))),
    IF(IFERROR(V1004,
            0)=0,
        IFERROR(L1004,
            MAX('1D'!$D$16,
                POWER((ABS(K1005)^2)/('1D'!$I$5*MAX(F1005,
                            0.1)^2),
                    1/3))),
        IF(OR(IFERROR(L1005,
                    0)=0,
                IFERROR(S1004,
                    0)&lt;1,
                IFERROR(S1005,
                    0)&lt;1),
            MAX('1D'!$D$16,
                POWER((ABS(K1005)^2)/('1D'!$I$5*MAX(F1005,
                            0.1)^2),
                    1/3)),
            IF(IFERROR(U1005,
                    0)&gt;0,
                MAX('1D'!$D$16,
                    IFERROR(L1005,
                        0)+((IFERROR(U1005,
                                0))*'1D'!$D$18*IF((IFERROR(S1005,
                                    0))&lt;1,
                            1,
                            -1))),
                IF(IFERROR(U1005,
                        0)&lt;0,
                    IF(ABS((MAX('1D'!$D$16,
                                    POWER((ABS(K1005)^2)/('1D'!$I$5*MAX(F1005,
                                                0.1)^2),
                                        1/3)))-IFERROR(L1005,
                                0))&gt;'1D'!$D$19,
                        MAX('1D'!$D$16,
                            IF((MAX('1D'!$D$16,
                                        POWER((ABS(K1005)^2)/('1D'!$I$5*MAX(F1005,
                                                    0.1)^2),
                                            1/3)))&gt;IFERROR(L1005,
                                    0),
                                MIN((MAX('1D'!$D$16,
                                            POWER((ABS(K1005)^2)/('1D'!$I$5*MAX(F1005,
                                                        0.1)^2),
                                                1/3))),
                                    IFERROR(L1005,
                                        0)+(MIN(ABS(IFERROR(U1005,
                                                    0))*'1D'!$D$18,
                                            ABS((MAX('1D'!$D$16,
                                                        POWER((ABS(K1005)^2)/('1D'!$I$5*MAX(F1005,
                                                                    0.1)^2),
                                                            1/3)))-IFERROR(L1005,
                                                    0))))),
                                MAX((MAX('1D'!$D$16,
                                            POWER((ABS(K1005)^2)/('1D'!$I$5*MAX(F1005,
                                                        0.1)^2),
                                                1/3))),
                                    IFERROR(L1005,
                                        0)-(MIN(ABS(IFERROR(U1005,
                                                    0))*'1D'!$D$18,
                                            ABS((MAX('1D'!$D$16,
                                                        POWER((ABS(K1005)^2)/('1D'!$I$5*MAX(F1005,
                                                                    0.1)^2),
                                                            1/3)))-IFERROR(L1005,
                                                    0))))))),
                        MAX('1D'!$D$16,
                            POWER((ABS(K1005)^2)/('1D'!$I$5*MAX(F1005,
                                        0.1)^2),
                                1/3))),
                    MAX('1D'!$D$16,
                        IFERROR(L1005,
                            0)))))))</f>
        <v>2.0411692021517887</v>
      </c>
      <c r="M1005" s="5">
        <f t="shared" ca="1" si="210"/>
        <v>10.614079851189301</v>
      </c>
      <c r="N1005" s="5">
        <f t="shared" ca="1" si="211"/>
        <v>1.1434704692804873</v>
      </c>
      <c r="O1005" s="5">
        <f t="shared" ca="1" si="212"/>
        <v>4.8002276894771132</v>
      </c>
      <c r="P1005" s="5">
        <f t="shared" ca="1" si="213"/>
        <v>634.10666920215181</v>
      </c>
      <c r="Q1005" s="5">
        <f ca="1">P1005+((ABS(K1005)/MAX(((F1005)+(G1005)*(L1005))*(L1005),
            0.000001))^2)/(2*'1D'!$I$5)</f>
        <v>635.28109253909486</v>
      </c>
      <c r="R1005" s="5">
        <f ca="1">((ABS(K1005)*'1D'!$D$6)/(MAX(((F1005)+(G1005)*(L1005))*(L1005),
            0.000001)*MAX(((((F1005)+(G1005)*(L1005))*(L1005))/MAX((F1005)+2*(L1005)*SQRT(1+(G1005)^2),
                    0.000001))^(2/3),
            0.000001)))^2</f>
        <v>4.3358367565141456E-3</v>
      </c>
      <c r="S1005" s="5">
        <f ca="1">ABS(ABS(K1005)/MAX(((F1005)+(G1005)*(L1005))*(L1005),
        0.000001))/SQRT('1D'!$I$5*MAX((((F1005)+(G1005)*(L1005))*(L1005))/MAX((F1005)+2*(G1005)*(L1005),
            0.000001),
        0.000001))</f>
        <v>1.0727235886044055</v>
      </c>
      <c r="T1005" s="5">
        <f ca="1">((F1005)*(L1005)^2)/2+(G1005)*(L1005)^3/3+(ABS(K1005)^2)/('1D'!$I$5*MAX(((F1005)+(G1005)*(L1005))*(L1005),
        0.000001))</f>
        <v>35.763412605541333</v>
      </c>
      <c r="U1005" s="5">
        <f ca="1">IF($A$2=0,
    0,
    IFERROR(Q1004-(((R1004+R1005)/2)*J1005)-(IF(O1004&gt;O1005,
                '1D'!$D$8*((O1004^2-O1005^2)/(2*'1D'!$I$5)),
                '1D'!$D$9*((O1005^2-O1004^2)/(2*'1D'!$I$5)))+('1D'!$D$10*(ABS(I1005)/90)*(MAX(O1004^2,
                        O1005^2)/(2*'1D'!$I$5))))-Q1005,
        0))</f>
        <v>-3.9474069734524164E-3</v>
      </c>
      <c r="V1005" s="5">
        <f ca="1">IF($A$2=0,
    1,
    IF(IFERROR(V1004,
            0)=0,
        0,
        IFERROR(IF(ROUND(S1005,
                    3)=1,
                1,
                IF(AND(ABS(U1005)&lt;'1D'!$D$19,
                        S1005&gt;1),
                    1,
                    0)),
            0)))</f>
        <v>0</v>
      </c>
      <c r="W1005" s="5">
        <f ca="1">IF($A$2=0,
    MAX(MAX('1D'!$D$16,
            MAX('1D'!$D$16,
                POWER((ABS(K1005)^2)/('1D'!$I$5*MAX(F1005,
                            0.1)^2),
                    1/3))),
        IFERROR(W1396,
            MAX(MAX('1D'!$D$16,
                    MAX('1D'!$D$16,
                        POWER((ABS(K1005)^2)/('1D'!$I$5*MAX(F1005,
                                    0.1)^2),
                            1/3))),
                ($L$2)-E1396))),
    IF(IFERROR(AG1006,
            0)=0,
        MAX(MAX('1D'!$D$16,
                MAX('1D'!$D$16,
                    POWER((ABS(K1005)^2)/('1D'!$I$5*MAX(F1005,
                                0.1)^2),
                        1/3))),
            IFERROR(W1396,
                MAX(MAX('1D'!$D$16,
                        MAX('1D'!$D$16,
                            POWER((ABS(K1005)^2)/('1D'!$I$5*MAX(F1005,
                                        0.1)^2),
                                1/3))),
                    ($L$2)-E1396))),
        IF(IFERROR(W1005,
                0)=0,
            MAX(MAX('1D'!$D$16,
                    MAX('1D'!$D$16,
                        POWER((ABS(K1005)^2)/('1D'!$I$5*MAX(F1005,
                                    0.1)^2),
                            1/3))),
                IFERROR(W1396,
                    MAX(MAX('1D'!$D$16,
                            MAX('1D'!$D$16,
                                POWER((ABS(K1005)^2)/('1D'!$I$5*MAX(F1005,
                                            0.1)^2),
                                    1/3))),
                        ($L$2)-E1396))),
            IF(OR(IFERROR(AD1005,
                        0)&gt;=1,
                    IFERROR(AD1006,
                        0)&gt;=1),
                MAX('1D'!$D$16,
                    MAX('1D'!$D$16,
                        POWER((ABS(K1005)^2)/('1D'!$I$5*MAX(F1005,
                                    0.1)^2),
                            1/3))),
                IF(ABS(IFERROR(AF1005,
                            0))&lt;'1D'!$D$19,
                    MAX(MAX('1D'!$D$16,
                            MAX('1D'!$D$16,
                                POWER((ABS(K1005)^2)/('1D'!$I$5*MAX(F1005,
                                            0.1)^2),
                                    1/3))),
                        IFERROR(W1005,
                            0)),
                    MAX(MAX('1D'!$D$16,
                            MAX('1D'!$D$16,
                                POWER((ABS(K1005)^2)/('1D'!$I$5*MAX(F1005,
                                            0.1)^2),
                                    1/3))),
                        (IFERROR(W1005,
                                0))+((IFERROR(AF1005,
                                    0))*'1D'!$D$18)))))))</f>
        <v>2.1389677043987478</v>
      </c>
      <c r="X1005" s="5">
        <f t="shared" ca="1" si="214"/>
        <v>11.122632062873489</v>
      </c>
      <c r="Y1005" s="5">
        <f t="shared" ca="1" si="215"/>
        <v>1.1735290000551568</v>
      </c>
      <c r="Z1005" s="5">
        <f t="shared" ca="1" si="216"/>
        <v>4.5807502857230418</v>
      </c>
      <c r="AA1005" s="5">
        <f t="shared" ca="1" si="217"/>
        <v>634.20446770439878</v>
      </c>
      <c r="AB1005" s="5">
        <f ca="1">AA1005+((ABS(K1005)/MAX(((F1005)+(G1005)*(W1005))*(W1005),
            0.000001))^2)/(2*'1D'!$I$5)</f>
        <v>635.27395155659815</v>
      </c>
      <c r="AC1005" s="5">
        <f ca="1">((ABS(K1005)*'1D'!$D$6)/(MAX(((F1005)+(G1005)*(W1005))*(W1005),
            0.000001)*MAX(((((F1005)+(G1005)*(W1005))*(W1005))/MAX((F1005)+2*(W1005)*SQRT(1+(G1005)^2),
                    0.000001))^(2/3),
            0.000001)))^2</f>
        <v>3.8141460404132466E-3</v>
      </c>
      <c r="AD1005" s="5">
        <f ca="1">ABS(ABS(K1005)/MAX(((F1005)+(G1005)*(W1005))*(W1005),
        0.000001))/SQRT('1D'!$I$5*MAX((((F1005)+(G1005)*(W1005))*(W1005))/MAX((F1005)+2*(G1005)*(W1005),
            0.000001),
        0.000001))</f>
        <v>1.0000000000000004</v>
      </c>
      <c r="AE1005" s="5">
        <f ca="1">((F1005)*(W1005)^2)/2+(G1005)*(W1005)^3/3+(ABS(K1005)^2)/('1D'!$I$5*MAX(((F1005)+(G1005)*(W1005))*(W1005),
        0.000001))</f>
        <v>35.686426155594638</v>
      </c>
      <c r="AF1005" s="5">
        <f ca="1">IF($A$2=0,
    0,
    IFERROR(AB1006+(((AC1005+AC1006)/2)*J1006)+(IF(Z1005&gt;Z1006,
                '1D'!$D$8*((Z1005^2-Z1006^2)/(2*'1D'!$I$5)),
                '1D'!$D$9*((Z1006^2-Z1005^2)/(2*'1D'!$I$5)))+('1D'!$D$10*(ABS(I1006)/90)*(MAX(Z1005^2,
                        Z1006^2)/(2*'1D'!$I$5))))-AB1005,
        0))</f>
        <v>3.4157470064428708E-3</v>
      </c>
      <c r="AG1005" s="5">
        <f ca="1">IF($A$2=0,
    1,
    IF(IFERROR(AG1006,
            0)=0,
        0,
        IFERROR(IF(OR(ROUND(AD1005,
                        3)&gt;=1,
                    AND(ABS(AF1005)&lt;'1D'!$D$19,
                        AD1005&lt;1)),
                1,
                0),
            0)))</f>
        <v>1</v>
      </c>
      <c r="AH1005" s="5">
        <f ca="1">IFERROR(IF('1D'!V32="Supercritical",
        MAX('1D'!$D$16,
            IFERROR(L1005,
                MAX('1D'!$D$16,
                    POWER((ABS(K1005)^2)/('1D'!$I$5*MAX(F1005,
                                0.1)^2),
                        1/3)))),
        IF('1D'!V32="Subcritical",
            MAX('1D'!$D$16,
                IFERROR(W1005,
                    MAX('1D'!$D$16,
                        POWER((ABS(K1005)^2)/('1D'!$I$5*MAX(F1005,
                                    0.1)^2),
                            1/3)))),
            IF(IFERROR(T1005,
                    -1E+99)&gt;=IFERROR(AE1005,
                    -1E+99),
                MAX('1D'!$D$16,
                    IFERROR(L1005,
                        MAX('1D'!$D$16,
                            POWER((ABS(K1005)^2)/('1D'!$I$5*MAX(F1005,
                                        0.1)^2),
                                1/3)))),
                MAX('1D'!$D$16,
                    IFERROR(W1005,
                        MAX('1D'!$D$16,
                            POWER((ABS(K1005)^2)/('1D'!$I$5*MAX(F1005,
                                        0.1)^2),
                                1/3))))))),
    MAX('1D'!$D$16,
        POWER((ABS(K1005)^2)/('1D'!$I$5*MAX(F1005,
                    0.1)^2),
            1/3)))</f>
        <v>2.0411692021517887</v>
      </c>
      <c r="AI1005" s="5">
        <f t="shared" ca="1" si="218"/>
        <v>634.10666920215181</v>
      </c>
      <c r="AJ1005" s="5">
        <f ca="1">AI1005+((ABS(K1005)/MAX(((F1005)+(G1005)*(AH1005))*(AH1005),
            0.000001))^2)/(2*'1D'!$I$5)</f>
        <v>635.28109253909486</v>
      </c>
      <c r="AM1005">
        <v>0</v>
      </c>
      <c r="AN1005">
        <v>0</v>
      </c>
      <c r="AO1005" s="5">
        <f t="shared" si="219"/>
        <v>0</v>
      </c>
      <c r="AP1005" s="5">
        <f t="shared" si="223"/>
        <v>0</v>
      </c>
      <c r="AQ1005" s="5">
        <f ca="1">ABS(ABS(K1005)/MAX(((F1005)+(G1005)*(AH1005))*(AH1005),
        0.000001))/SQRT('1D'!$I$5*MAX((((F1005)+(G1005)*(AH1005))*(AH1005))/MAX((F1005)+2*(G1005)*(AH1005),
            0.000001),
        0.000001))</f>
        <v>1.0727235886044055</v>
      </c>
      <c r="AR1005" s="5" t="str">
        <f t="shared" ca="1" si="220"/>
        <v>Supercritical</v>
      </c>
      <c r="AS1005" s="5">
        <f ca="1">((ABS(K1005)*'1D'!$D$6)/(MAX(((F1005)+(G1005)*(AH1005))*(AH1005),
            0.000001)*MAX(((((F1005)+(G1005)*(AH1005))*(AH1005))/MAX((F1005)+2*(AH1005)*SQRT(1+(G1005)^2),
                    0.000001))^(2/3),
            0.000001)))^2</f>
        <v>4.3358367565141456E-3</v>
      </c>
    </row>
    <row r="1006" spans="1:45" x14ac:dyDescent="0.35">
      <c r="A1006">
        <v>997</v>
      </c>
      <c r="B1006">
        <v>995.99599999999998</v>
      </c>
      <c r="C1006">
        <v>616081.46200000006</v>
      </c>
      <c r="D1006">
        <v>3097011.0529999998</v>
      </c>
      <c r="E1006">
        <v>632.06500000000005</v>
      </c>
      <c r="F1006">
        <v>5.2</v>
      </c>
      <c r="G1006">
        <v>0</v>
      </c>
      <c r="H1006" t="s">
        <v>176</v>
      </c>
      <c r="I1006">
        <v>5.7000000000000002E-2</v>
      </c>
      <c r="J1006" s="5">
        <f t="shared" si="221"/>
        <v>1</v>
      </c>
      <c r="K1006" s="5">
        <f t="shared" ca="1" si="222"/>
        <v>50.95</v>
      </c>
      <c r="L1006" s="5">
        <f ca="1">IF($A$2=0,
    IFERROR(L1005,
        MAX('1D'!$D$16,
            POWER((ABS(K1006)^2)/('1D'!$I$5*MAX(F1006,
                        0.1)^2),
                1/3))),
    IF(IFERROR(V1005,
            0)=0,
        IFERROR(L1005,
            MAX('1D'!$D$16,
                POWER((ABS(K1006)^2)/('1D'!$I$5*MAX(F1006,
                            0.1)^2),
                    1/3))),
        IF(OR(IFERROR(L1006,
                    0)=0,
                IFERROR(S1005,
                    0)&lt;1,
                IFERROR(S1006,
                    0)&lt;1),
            MAX('1D'!$D$16,
                POWER((ABS(K1006)^2)/('1D'!$I$5*MAX(F1006,
                            0.1)^2),
                    1/3)),
            IF(IFERROR(U1006,
                    0)&gt;0,
                MAX('1D'!$D$16,
                    IFERROR(L1006,
                        0)+((IFERROR(U1006,
                                0))*'1D'!$D$18*IF((IFERROR(S1006,
                                    0))&lt;1,
                            1,
                            -1))),
                IF(IFERROR(U1006,
                        0)&lt;0,
                    IF(ABS((MAX('1D'!$D$16,
                                    POWER((ABS(K1006)^2)/('1D'!$I$5*MAX(F1006,
                                                0.1)^2),
                                        1/3)))-IFERROR(L1006,
                                0))&gt;'1D'!$D$19,
                        MAX('1D'!$D$16,
                            IF((MAX('1D'!$D$16,
                                        POWER((ABS(K1006)^2)/('1D'!$I$5*MAX(F1006,
                                                    0.1)^2),
                                            1/3)))&gt;IFERROR(L1006,
                                    0),
                                MIN((MAX('1D'!$D$16,
                                            POWER((ABS(K1006)^2)/('1D'!$I$5*MAX(F1006,
                                                        0.1)^2),
                                                1/3))),
                                    IFERROR(L1006,
                                        0)+(MIN(ABS(IFERROR(U1006,
                                                    0))*'1D'!$D$18,
                                            ABS((MAX('1D'!$D$16,
                                                        POWER((ABS(K1006)^2)/('1D'!$I$5*MAX(F1006,
                                                                    0.1)^2),
                                                            1/3)))-IFERROR(L1006,
                                                    0))))),
                                MAX((MAX('1D'!$D$16,
                                            POWER((ABS(K1006)^2)/('1D'!$I$5*MAX(F1006,
                                                        0.1)^2),
                                                1/3))),
                                    IFERROR(L1006,
                                        0)-(MIN(ABS(IFERROR(U1006,
                                                    0))*'1D'!$D$18,
                                            ABS((MAX('1D'!$D$16,
                                                        POWER((ABS(K1006)^2)/('1D'!$I$5*MAX(F1006,
                                                                    0.1)^2),
                                                            1/3)))-IFERROR(L1006,
                                                    0))))))),
                        MAX('1D'!$D$16,
                            POWER((ABS(K1006)^2)/('1D'!$I$5*MAX(F1006,
                                        0.1)^2),
                                1/3))),
                    MAX('1D'!$D$16,
                        IFERROR(L1006,
                            0)))))))</f>
        <v>2.0411692021517887</v>
      </c>
      <c r="M1006" s="5">
        <f t="shared" ca="1" si="210"/>
        <v>10.614079851189301</v>
      </c>
      <c r="N1006" s="5">
        <f t="shared" ca="1" si="211"/>
        <v>1.1434704692804873</v>
      </c>
      <c r="O1006" s="5">
        <f t="shared" ca="1" si="212"/>
        <v>4.8002276894771132</v>
      </c>
      <c r="P1006" s="5">
        <f t="shared" ca="1" si="213"/>
        <v>634.10616920215182</v>
      </c>
      <c r="Q1006" s="5">
        <f ca="1">P1006+((ABS(K1006)/MAX(((F1006)+(G1006)*(L1006))*(L1006),
            0.000001))^2)/(2*'1D'!$I$5)</f>
        <v>635.28059253909487</v>
      </c>
      <c r="R1006" s="5">
        <f ca="1">((ABS(K1006)*'1D'!$D$6)/(MAX(((F1006)+(G1006)*(L1006))*(L1006),
            0.000001)*MAX(((((F1006)+(G1006)*(L1006))*(L1006))/MAX((F1006)+2*(L1006)*SQRT(1+(G1006)^2),
                    0.000001))^(2/3),
            0.000001)))^2</f>
        <v>4.3358367565141456E-3</v>
      </c>
      <c r="S1006" s="5">
        <f ca="1">ABS(ABS(K1006)/MAX(((F1006)+(G1006)*(L1006))*(L1006),
        0.000001))/SQRT('1D'!$I$5*MAX((((F1006)+(G1006)*(L1006))*(L1006))/MAX((F1006)+2*(G1006)*(L1006),
            0.000001),
        0.000001))</f>
        <v>1.0727235886044055</v>
      </c>
      <c r="T1006" s="5">
        <f ca="1">((F1006)*(L1006)^2)/2+(G1006)*(L1006)^3/3+(ABS(K1006)^2)/('1D'!$I$5*MAX(((F1006)+(G1006)*(L1006))*(L1006),
        0.000001))</f>
        <v>35.763412605541333</v>
      </c>
      <c r="U1006" s="5">
        <f ca="1">IF($A$2=0,
    0,
    IFERROR(Q1005-(((R1005+R1006)/2)*J1006)-(IF(O1005&gt;O1006,
                '1D'!$D$8*((O1005^2-O1006^2)/(2*'1D'!$I$5)),
                '1D'!$D$9*((O1006^2-O1005^2)/(2*'1D'!$I$5)))+('1D'!$D$10*(ABS(I1006)/90)*(MAX(O1005^2,
                        O1006^2)/(2*'1D'!$I$5))))-Q1006,
        0))</f>
        <v>-3.9474069734524164E-3</v>
      </c>
      <c r="V1006" s="5">
        <f ca="1">IF($A$2=0,
    1,
    IF(IFERROR(V1005,
            0)=0,
        0,
        IFERROR(IF(ROUND(S1006,
                    3)=1,
                1,
                IF(AND(ABS(U1006)&lt;'1D'!$D$19,
                        S1006&gt;1),
                    1,
                    0)),
            0)))</f>
        <v>0</v>
      </c>
      <c r="W1006" s="5">
        <f ca="1">IF($A$2=0,
    MAX(MAX('1D'!$D$16,
            MAX('1D'!$D$16,
                POWER((ABS(K1006)^2)/('1D'!$I$5*MAX(F1006,
                            0.1)^2),
                    1/3))),
        IFERROR(W1396,
            MAX(MAX('1D'!$D$16,
                    MAX('1D'!$D$16,
                        POWER((ABS(K1006)^2)/('1D'!$I$5*MAX(F1006,
                                    0.1)^2),
                            1/3))),
                ($L$2)-E1396))),
    IF(IFERROR(AG1007,
            0)=0,
        MAX(MAX('1D'!$D$16,
                MAX('1D'!$D$16,
                    POWER((ABS(K1006)^2)/('1D'!$I$5*MAX(F1006,
                                0.1)^2),
                        1/3))),
            IFERROR(W1396,
                MAX(MAX('1D'!$D$16,
                        MAX('1D'!$D$16,
                            POWER((ABS(K1006)^2)/('1D'!$I$5*MAX(F1006,
                                        0.1)^2),
                                1/3))),
                    ($L$2)-E1396))),
        IF(IFERROR(W1006,
                0)=0,
            MAX(MAX('1D'!$D$16,
                    MAX('1D'!$D$16,
                        POWER((ABS(K1006)^2)/('1D'!$I$5*MAX(F1006,
                                    0.1)^2),
                            1/3))),
                IFERROR(W1396,
                    MAX(MAX('1D'!$D$16,
                            MAX('1D'!$D$16,
                                POWER((ABS(K1006)^2)/('1D'!$I$5*MAX(F1006,
                                            0.1)^2),
                                    1/3))),
                        ($L$2)-E1396))),
            IF(OR(IFERROR(AD1006,
                        0)&gt;=1,
                    IFERROR(AD1007,
                        0)&gt;=1),
                MAX('1D'!$D$16,
                    MAX('1D'!$D$16,
                        POWER((ABS(K1006)^2)/('1D'!$I$5*MAX(F1006,
                                    0.1)^2),
                            1/3))),
                IF(ABS(IFERROR(AF1006,
                            0))&lt;'1D'!$D$19,
                    MAX(MAX('1D'!$D$16,
                            MAX('1D'!$D$16,
                                POWER((ABS(K1006)^2)/('1D'!$I$5*MAX(F1006,
                                            0.1)^2),
                                    1/3))),
                        IFERROR(W1006,
                            0)),
                    MAX(MAX('1D'!$D$16,
                            MAX('1D'!$D$16,
                                POWER((ABS(K1006)^2)/('1D'!$I$5*MAX(F1006,
                                            0.1)^2),
                                    1/3))),
                        (IFERROR(W1006,
                                0))+((IFERROR(AF1006,
                                    0))*'1D'!$D$18)))))))</f>
        <v>2.1389677043987478</v>
      </c>
      <c r="X1006" s="5">
        <f t="shared" ca="1" si="214"/>
        <v>11.122632062873489</v>
      </c>
      <c r="Y1006" s="5">
        <f t="shared" ca="1" si="215"/>
        <v>1.1735290000551568</v>
      </c>
      <c r="Z1006" s="5">
        <f t="shared" ca="1" si="216"/>
        <v>4.5807502857230418</v>
      </c>
      <c r="AA1006" s="5">
        <f t="shared" ca="1" si="217"/>
        <v>634.20396770439879</v>
      </c>
      <c r="AB1006" s="5">
        <f ca="1">AA1006+((ABS(K1006)/MAX(((F1006)+(G1006)*(W1006))*(W1006),
            0.000001))^2)/(2*'1D'!$I$5)</f>
        <v>635.27345155659816</v>
      </c>
      <c r="AC1006" s="5">
        <f ca="1">((ABS(K1006)*'1D'!$D$6)/(MAX(((F1006)+(G1006)*(W1006))*(W1006),
            0.000001)*MAX(((((F1006)+(G1006)*(W1006))*(W1006))/MAX((F1006)+2*(W1006)*SQRT(1+(G1006)^2),
                    0.000001))^(2/3),
            0.000001)))^2</f>
        <v>3.8141460404132466E-3</v>
      </c>
      <c r="AD1006" s="5">
        <f ca="1">ABS(ABS(K1006)/MAX(((F1006)+(G1006)*(W1006))*(W1006),
        0.000001))/SQRT('1D'!$I$5*MAX((((F1006)+(G1006)*(W1006))*(W1006))/MAX((F1006)+2*(G1006)*(W1006),
            0.000001),
        0.000001))</f>
        <v>1.0000000000000004</v>
      </c>
      <c r="AE1006" s="5">
        <f ca="1">((F1006)*(W1006)^2)/2+(G1006)*(W1006)^3/3+(ABS(K1006)^2)/('1D'!$I$5*MAX(((F1006)+(G1006)*(W1006))*(W1006),
        0.000001))</f>
        <v>35.686426155594638</v>
      </c>
      <c r="AF1006" s="5">
        <f ca="1">IF($A$2=0,
    0,
    IFERROR(AB1007+(((AC1006+AC1007)/2)*J1007)+(IF(Z1006&gt;Z1007,
                '1D'!$D$8*((Z1006^2-Z1007^2)/(2*'1D'!$I$5)),
                '1D'!$D$9*((Z1007^2-Z1006^2)/(2*'1D'!$I$5)))+('1D'!$D$10*(ABS(I1007)/90)*(MAX(Z1006^2,
                        Z1007^2)/(2*'1D'!$I$5))))-AB1006,
        0))</f>
        <v>3.3141460403385281E-3</v>
      </c>
      <c r="AG1006" s="5">
        <f ca="1">IF($A$2=0,
    1,
    IF(IFERROR(AG1007,
            0)=0,
        0,
        IFERROR(IF(OR(ROUND(AD1006,
                        3)&gt;=1,
                    AND(ABS(AF1006)&lt;'1D'!$D$19,
                        AD1006&lt;1)),
                1,
                0),
            0)))</f>
        <v>1</v>
      </c>
      <c r="AH1006" s="5">
        <f ca="1">IFERROR(IF('1D'!V32="Supercritical",
        MAX('1D'!$D$16,
            IFERROR(L1006,
                MAX('1D'!$D$16,
                    POWER((ABS(K1006)^2)/('1D'!$I$5*MAX(F1006,
                                0.1)^2),
                        1/3)))),
        IF('1D'!V32="Subcritical",
            MAX('1D'!$D$16,
                IFERROR(W1006,
                    MAX('1D'!$D$16,
                        POWER((ABS(K1006)^2)/('1D'!$I$5*MAX(F1006,
                                    0.1)^2),
                            1/3)))),
            IF(IFERROR(T1006,
                    -1E+99)&gt;=IFERROR(AE1006,
                    -1E+99),
                MAX('1D'!$D$16,
                    IFERROR(L1006,
                        MAX('1D'!$D$16,
                            POWER((ABS(K1006)^2)/('1D'!$I$5*MAX(F1006,
                                        0.1)^2),
                                1/3)))),
                MAX('1D'!$D$16,
                    IFERROR(W1006,
                        MAX('1D'!$D$16,
                            POWER((ABS(K1006)^2)/('1D'!$I$5*MAX(F1006,
                                        0.1)^2),
                                1/3))))))),
    MAX('1D'!$D$16,
        POWER((ABS(K1006)^2)/('1D'!$I$5*MAX(F1006,
                    0.1)^2),
            1/3)))</f>
        <v>2.0411692021517887</v>
      </c>
      <c r="AI1006" s="5">
        <f t="shared" ca="1" si="218"/>
        <v>634.10616920215182</v>
      </c>
      <c r="AJ1006" s="5">
        <f ca="1">AI1006+((ABS(K1006)/MAX(((F1006)+(G1006)*(AH1006))*(AH1006),
            0.000001))^2)/(2*'1D'!$I$5)</f>
        <v>635.28059253909487</v>
      </c>
      <c r="AM1006">
        <v>0</v>
      </c>
      <c r="AN1006">
        <v>0</v>
      </c>
      <c r="AO1006" s="5">
        <f t="shared" si="219"/>
        <v>0</v>
      </c>
      <c r="AP1006" s="5">
        <f t="shared" si="223"/>
        <v>0</v>
      </c>
      <c r="AQ1006" s="5">
        <f ca="1">ABS(ABS(K1006)/MAX(((F1006)+(G1006)*(AH1006))*(AH1006),
        0.000001))/SQRT('1D'!$I$5*MAX((((F1006)+(G1006)*(AH1006))*(AH1006))/MAX((F1006)+2*(G1006)*(AH1006),
            0.000001),
        0.000001))</f>
        <v>1.0727235886044055</v>
      </c>
      <c r="AR1006" s="5" t="str">
        <f t="shared" ca="1" si="220"/>
        <v>Supercritical</v>
      </c>
      <c r="AS1006" s="5">
        <f ca="1">((ABS(K1006)*'1D'!$D$6)/(MAX(((F1006)+(G1006)*(AH1006))*(AH1006),
            0.000001)*MAX(((((F1006)+(G1006)*(AH1006))*(AH1006))/MAX((F1006)+2*(AH1006)*SQRT(1+(G1006)^2),
                    0.000001))^(2/3),
            0.000001)))^2</f>
        <v>4.3358367565141456E-3</v>
      </c>
    </row>
    <row r="1007" spans="1:45" x14ac:dyDescent="0.35">
      <c r="A1007">
        <v>998</v>
      </c>
      <c r="B1007">
        <v>996.99599999999998</v>
      </c>
      <c r="C1007">
        <v>616081.42000000004</v>
      </c>
      <c r="D1007">
        <v>3097010.054</v>
      </c>
      <c r="E1007">
        <v>632.06449999999995</v>
      </c>
      <c r="F1007">
        <v>5.2</v>
      </c>
      <c r="G1007">
        <v>0</v>
      </c>
      <c r="H1007" t="s">
        <v>176</v>
      </c>
      <c r="I1007">
        <v>0</v>
      </c>
      <c r="J1007" s="5">
        <f t="shared" si="221"/>
        <v>1</v>
      </c>
      <c r="K1007" s="5">
        <f t="shared" ca="1" si="222"/>
        <v>50.95</v>
      </c>
      <c r="L1007" s="5">
        <f ca="1">IF($A$2=0,
    IFERROR(L1006,
        MAX('1D'!$D$16,
            POWER((ABS(K1007)^2)/('1D'!$I$5*MAX(F1007,
                        0.1)^2),
                1/3))),
    IF(IFERROR(V1006,
            0)=0,
        IFERROR(L1006,
            MAX('1D'!$D$16,
                POWER((ABS(K1007)^2)/('1D'!$I$5*MAX(F1007,
                            0.1)^2),
                    1/3))),
        IF(OR(IFERROR(L1007,
                    0)=0,
                IFERROR(S1006,
                    0)&lt;1,
                IFERROR(S1007,
                    0)&lt;1),
            MAX('1D'!$D$16,
                POWER((ABS(K1007)^2)/('1D'!$I$5*MAX(F1007,
                            0.1)^2),
                    1/3)),
            IF(IFERROR(U1007,
                    0)&gt;0,
                MAX('1D'!$D$16,
                    IFERROR(L1007,
                        0)+((IFERROR(U1007,
                                0))*'1D'!$D$18*IF((IFERROR(S1007,
                                    0))&lt;1,
                            1,
                            -1))),
                IF(IFERROR(U1007,
                        0)&lt;0,
                    IF(ABS((MAX('1D'!$D$16,
                                    POWER((ABS(K1007)^2)/('1D'!$I$5*MAX(F1007,
                                                0.1)^2),
                                        1/3)))-IFERROR(L1007,
                                0))&gt;'1D'!$D$19,
                        MAX('1D'!$D$16,
                            IF((MAX('1D'!$D$16,
                                        POWER((ABS(K1007)^2)/('1D'!$I$5*MAX(F1007,
                                                    0.1)^2),
                                            1/3)))&gt;IFERROR(L1007,
                                    0),
                                MIN((MAX('1D'!$D$16,
                                            POWER((ABS(K1007)^2)/('1D'!$I$5*MAX(F1007,
                                                        0.1)^2),
                                                1/3))),
                                    IFERROR(L1007,
                                        0)+(MIN(ABS(IFERROR(U1007,
                                                    0))*'1D'!$D$18,
                                            ABS((MAX('1D'!$D$16,
                                                        POWER((ABS(K1007)^2)/('1D'!$I$5*MAX(F1007,
                                                                    0.1)^2),
                                                            1/3)))-IFERROR(L1007,
                                                    0))))),
                                MAX((MAX('1D'!$D$16,
                                            POWER((ABS(K1007)^2)/('1D'!$I$5*MAX(F1007,
                                                        0.1)^2),
                                                1/3))),
                                    IFERROR(L1007,
                                        0)-(MIN(ABS(IFERROR(U1007,
                                                    0))*'1D'!$D$18,
                                            ABS((MAX('1D'!$D$16,
                                                        POWER((ABS(K1007)^2)/('1D'!$I$5*MAX(F1007,
                                                                    0.1)^2),
                                                            1/3)))-IFERROR(L1007,
                                                    0))))))),
                        MAX('1D'!$D$16,
                            POWER((ABS(K1007)^2)/('1D'!$I$5*MAX(F1007,
                                        0.1)^2),
                                1/3))),
                    MAX('1D'!$D$16,
                        IFERROR(L1007,
                            0)))))))</f>
        <v>2.0411692021517887</v>
      </c>
      <c r="M1007" s="5">
        <f t="shared" ca="1" si="210"/>
        <v>10.614079851189301</v>
      </c>
      <c r="N1007" s="5">
        <f t="shared" ca="1" si="211"/>
        <v>1.1434704692804873</v>
      </c>
      <c r="O1007" s="5">
        <f t="shared" ca="1" si="212"/>
        <v>4.8002276894771132</v>
      </c>
      <c r="P1007" s="5">
        <f t="shared" ca="1" si="213"/>
        <v>634.10566920215172</v>
      </c>
      <c r="Q1007" s="5">
        <f ca="1">P1007+((ABS(K1007)/MAX(((F1007)+(G1007)*(L1007))*(L1007),
            0.000001))^2)/(2*'1D'!$I$5)</f>
        <v>635.28009253909477</v>
      </c>
      <c r="R1007" s="5">
        <f ca="1">((ABS(K1007)*'1D'!$D$6)/(MAX(((F1007)+(G1007)*(L1007))*(L1007),
            0.000001)*MAX(((((F1007)+(G1007)*(L1007))*(L1007))/MAX((F1007)+2*(L1007)*SQRT(1+(G1007)^2),
                    0.000001))^(2/3),
            0.000001)))^2</f>
        <v>4.3358367565141456E-3</v>
      </c>
      <c r="S1007" s="5">
        <f ca="1">ABS(ABS(K1007)/MAX(((F1007)+(G1007)*(L1007))*(L1007),
        0.000001))/SQRT('1D'!$I$5*MAX((((F1007)+(G1007)*(L1007))*(L1007))/MAX((F1007)+2*(G1007)*(L1007),
            0.000001),
        0.000001))</f>
        <v>1.0727235886044055</v>
      </c>
      <c r="T1007" s="5">
        <f ca="1">((F1007)*(L1007)^2)/2+(G1007)*(L1007)^3/3+(ABS(K1007)^2)/('1D'!$I$5*MAX(((F1007)+(G1007)*(L1007))*(L1007),
        0.000001))</f>
        <v>35.763412605541333</v>
      </c>
      <c r="U1007" s="5">
        <f ca="1">IF($A$2=0,
    0,
    IFERROR(Q1006-(((R1006+R1007)/2)*J1007)-(IF(O1006&gt;O1007,
                '1D'!$D$8*((O1006^2-O1007^2)/(2*'1D'!$I$5)),
                '1D'!$D$9*((O1007^2-O1006^2)/(2*'1D'!$I$5)))+('1D'!$D$10*(ABS(I1007)/90)*(MAX(O1006^2,
                        O1007^2)/(2*'1D'!$I$5))))-Q1007,
        0))</f>
        <v>-3.8358367563660067E-3</v>
      </c>
      <c r="V1007" s="5">
        <f ca="1">IF($A$2=0,
    1,
    IF(IFERROR(V1006,
            0)=0,
        0,
        IFERROR(IF(ROUND(S1007,
                    3)=1,
                1,
                IF(AND(ABS(U1007)&lt;'1D'!$D$19,
                        S1007&gt;1),
                    1,
                    0)),
            0)))</f>
        <v>0</v>
      </c>
      <c r="W1007" s="5">
        <f ca="1">IF($A$2=0,
    MAX(MAX('1D'!$D$16,
            MAX('1D'!$D$16,
                POWER((ABS(K1007)^2)/('1D'!$I$5*MAX(F1007,
                            0.1)^2),
                    1/3))),
        IFERROR(W1396,
            MAX(MAX('1D'!$D$16,
                    MAX('1D'!$D$16,
                        POWER((ABS(K1007)^2)/('1D'!$I$5*MAX(F1007,
                                    0.1)^2),
                            1/3))),
                ($L$2)-E1396))),
    IF(IFERROR(AG1008,
            0)=0,
        MAX(MAX('1D'!$D$16,
                MAX('1D'!$D$16,
                    POWER((ABS(K1007)^2)/('1D'!$I$5*MAX(F1007,
                                0.1)^2),
                        1/3))),
            IFERROR(W1396,
                MAX(MAX('1D'!$D$16,
                        MAX('1D'!$D$16,
                            POWER((ABS(K1007)^2)/('1D'!$I$5*MAX(F1007,
                                        0.1)^2),
                                1/3))),
                    ($L$2)-E1396))),
        IF(IFERROR(W1007,
                0)=0,
            MAX(MAX('1D'!$D$16,
                    MAX('1D'!$D$16,
                        POWER((ABS(K1007)^2)/('1D'!$I$5*MAX(F1007,
                                    0.1)^2),
                            1/3))),
                IFERROR(W1396,
                    MAX(MAX('1D'!$D$16,
                            MAX('1D'!$D$16,
                                POWER((ABS(K1007)^2)/('1D'!$I$5*MAX(F1007,
                                            0.1)^2),
                                    1/3))),
                        ($L$2)-E1396))),
            IF(OR(IFERROR(AD1007,
                        0)&gt;=1,
                    IFERROR(AD1008,
                        0)&gt;=1),
                MAX('1D'!$D$16,
                    MAX('1D'!$D$16,
                        POWER((ABS(K1007)^2)/('1D'!$I$5*MAX(F1007,
                                    0.1)^2),
                            1/3))),
                IF(ABS(IFERROR(AF1007,
                            0))&lt;'1D'!$D$19,
                    MAX(MAX('1D'!$D$16,
                            MAX('1D'!$D$16,
                                POWER((ABS(K1007)^2)/('1D'!$I$5*MAX(F1007,
                                            0.1)^2),
                                    1/3))),
                        IFERROR(W1007,
                            0)),
                    MAX(MAX('1D'!$D$16,
                            MAX('1D'!$D$16,
                                POWER((ABS(K1007)^2)/('1D'!$I$5*MAX(F1007,
                                            0.1)^2),
                                    1/3))),
                        (IFERROR(W1007,
                                0))+((IFERROR(AF1007,
                                    0))*'1D'!$D$18)))))))</f>
        <v>2.1389677043987478</v>
      </c>
      <c r="X1007" s="5">
        <f t="shared" ca="1" si="214"/>
        <v>11.122632062873489</v>
      </c>
      <c r="Y1007" s="5">
        <f t="shared" ca="1" si="215"/>
        <v>1.1735290000551568</v>
      </c>
      <c r="Z1007" s="5">
        <f t="shared" ca="1" si="216"/>
        <v>4.5807502857230418</v>
      </c>
      <c r="AA1007" s="5">
        <f t="shared" ca="1" si="217"/>
        <v>634.20346770439869</v>
      </c>
      <c r="AB1007" s="5">
        <f ca="1">AA1007+((ABS(K1007)/MAX(((F1007)+(G1007)*(W1007))*(W1007),
            0.000001))^2)/(2*'1D'!$I$5)</f>
        <v>635.27295155659806</v>
      </c>
      <c r="AC1007" s="5">
        <f ca="1">((ABS(K1007)*'1D'!$D$6)/(MAX(((F1007)+(G1007)*(W1007))*(W1007),
            0.000001)*MAX(((((F1007)+(G1007)*(W1007))*(W1007))/MAX((F1007)+2*(W1007)*SQRT(1+(G1007)^2),
                    0.000001))^(2/3),
            0.000001)))^2</f>
        <v>3.8141460404132466E-3</v>
      </c>
      <c r="AD1007" s="5">
        <f ca="1">ABS(ABS(K1007)/MAX(((F1007)+(G1007)*(W1007))*(W1007),
        0.000001))/SQRT('1D'!$I$5*MAX((((F1007)+(G1007)*(W1007))*(W1007))/MAX((F1007)+2*(G1007)*(W1007),
            0.000001),
        0.000001))</f>
        <v>1.0000000000000004</v>
      </c>
      <c r="AE1007" s="5">
        <f ca="1">((F1007)*(W1007)^2)/2+(G1007)*(W1007)^3/3+(ABS(K1007)^2)/('1D'!$I$5*MAX(((F1007)+(G1007)*(W1007))*(W1007),
        0.000001))</f>
        <v>35.686426155594638</v>
      </c>
      <c r="AF1007" s="5">
        <f ca="1">IF($A$2=0,
    0,
    IFERROR(AB1008+(((AC1007+AC1008)/2)*J1008)+(IF(Z1007&gt;Z1008,
                '1D'!$D$8*((Z1007^2-Z1008^2)/(2*'1D'!$I$5)),
                '1D'!$D$9*((Z1008^2-Z1007^2)/(2*'1D'!$I$5)))+('1D'!$D$10*(ABS(I1008)/90)*(MAX(Z1007^2,
                        Z1008^2)/(2*'1D'!$I$5))))-AB1007,
        0))</f>
        <v>3.3141460404522149E-3</v>
      </c>
      <c r="AG1007" s="5">
        <f ca="1">IF($A$2=0,
    1,
    IF(IFERROR(AG1008,
            0)=0,
        0,
        IFERROR(IF(OR(ROUND(AD1007,
                        3)&gt;=1,
                    AND(ABS(AF1007)&lt;'1D'!$D$19,
                        AD1007&lt;1)),
                1,
                0),
            0)))</f>
        <v>1</v>
      </c>
      <c r="AH1007" s="5">
        <f ca="1">IFERROR(IF('1D'!V32="Supercritical",
        MAX('1D'!$D$16,
            IFERROR(L1007,
                MAX('1D'!$D$16,
                    POWER((ABS(K1007)^2)/('1D'!$I$5*MAX(F1007,
                                0.1)^2),
                        1/3)))),
        IF('1D'!V32="Subcritical",
            MAX('1D'!$D$16,
                IFERROR(W1007,
                    MAX('1D'!$D$16,
                        POWER((ABS(K1007)^2)/('1D'!$I$5*MAX(F1007,
                                    0.1)^2),
                            1/3)))),
            IF(IFERROR(T1007,
                    -1E+99)&gt;=IFERROR(AE1007,
                    -1E+99),
                MAX('1D'!$D$16,
                    IFERROR(L1007,
                        MAX('1D'!$D$16,
                            POWER((ABS(K1007)^2)/('1D'!$I$5*MAX(F1007,
                                        0.1)^2),
                                1/3)))),
                MAX('1D'!$D$16,
                    IFERROR(W1007,
                        MAX('1D'!$D$16,
                            POWER((ABS(K1007)^2)/('1D'!$I$5*MAX(F1007,
                                        0.1)^2),
                                1/3))))))),
    MAX('1D'!$D$16,
        POWER((ABS(K1007)^2)/('1D'!$I$5*MAX(F1007,
                    0.1)^2),
            1/3)))</f>
        <v>2.0411692021517887</v>
      </c>
      <c r="AI1007" s="5">
        <f t="shared" ca="1" si="218"/>
        <v>634.10566920215172</v>
      </c>
      <c r="AJ1007" s="5">
        <f ca="1">AI1007+((ABS(K1007)/MAX(((F1007)+(G1007)*(AH1007))*(AH1007),
            0.000001))^2)/(2*'1D'!$I$5)</f>
        <v>635.28009253909477</v>
      </c>
      <c r="AM1007">
        <v>0</v>
      </c>
      <c r="AN1007">
        <v>0</v>
      </c>
      <c r="AO1007" s="5">
        <f t="shared" si="219"/>
        <v>0</v>
      </c>
      <c r="AP1007" s="5">
        <f t="shared" si="223"/>
        <v>0</v>
      </c>
      <c r="AQ1007" s="5">
        <f ca="1">ABS(ABS(K1007)/MAX(((F1007)+(G1007)*(AH1007))*(AH1007),
        0.000001))/SQRT('1D'!$I$5*MAX((((F1007)+(G1007)*(AH1007))*(AH1007))/MAX((F1007)+2*(G1007)*(AH1007),
            0.000001),
        0.000001))</f>
        <v>1.0727235886044055</v>
      </c>
      <c r="AR1007" s="5" t="str">
        <f t="shared" ca="1" si="220"/>
        <v>Supercritical</v>
      </c>
      <c r="AS1007" s="5">
        <f ca="1">((ABS(K1007)*'1D'!$D$6)/(MAX(((F1007)+(G1007)*(AH1007))*(AH1007),
            0.000001)*MAX(((((F1007)+(G1007)*(AH1007))*(AH1007))/MAX((F1007)+2*(AH1007)*SQRT(1+(G1007)^2),
                    0.000001))^(2/3),
            0.000001)))^2</f>
        <v>4.3358367565141456E-3</v>
      </c>
    </row>
    <row r="1008" spans="1:45" x14ac:dyDescent="0.35">
      <c r="A1008">
        <v>999</v>
      </c>
      <c r="B1008">
        <v>997.99599999999998</v>
      </c>
      <c r="C1008">
        <v>616081.37800000003</v>
      </c>
      <c r="D1008">
        <v>3097009.0550000002</v>
      </c>
      <c r="E1008">
        <v>632.06399999999996</v>
      </c>
      <c r="F1008">
        <v>5.2</v>
      </c>
      <c r="G1008">
        <v>0</v>
      </c>
      <c r="H1008" t="s">
        <v>176</v>
      </c>
      <c r="I1008">
        <v>0</v>
      </c>
      <c r="J1008" s="5">
        <f t="shared" si="221"/>
        <v>1</v>
      </c>
      <c r="K1008" s="5">
        <f t="shared" ca="1" si="222"/>
        <v>50.95</v>
      </c>
      <c r="L1008" s="5">
        <f ca="1">IF($A$2=0,
    IFERROR(L1007,
        MAX('1D'!$D$16,
            POWER((ABS(K1008)^2)/('1D'!$I$5*MAX(F1008,
                        0.1)^2),
                1/3))),
    IF(IFERROR(V1007,
            0)=0,
        IFERROR(L1007,
            MAX('1D'!$D$16,
                POWER((ABS(K1008)^2)/('1D'!$I$5*MAX(F1008,
                            0.1)^2),
                    1/3))),
        IF(OR(IFERROR(L1008,
                    0)=0,
                IFERROR(S1007,
                    0)&lt;1,
                IFERROR(S1008,
                    0)&lt;1),
            MAX('1D'!$D$16,
                POWER((ABS(K1008)^2)/('1D'!$I$5*MAX(F1008,
                            0.1)^2),
                    1/3)),
            IF(IFERROR(U1008,
                    0)&gt;0,
                MAX('1D'!$D$16,
                    IFERROR(L1008,
                        0)+((IFERROR(U1008,
                                0))*'1D'!$D$18*IF((IFERROR(S1008,
                                    0))&lt;1,
                            1,
                            -1))),
                IF(IFERROR(U1008,
                        0)&lt;0,
                    IF(ABS((MAX('1D'!$D$16,
                                    POWER((ABS(K1008)^2)/('1D'!$I$5*MAX(F1008,
                                                0.1)^2),
                                        1/3)))-IFERROR(L1008,
                                0))&gt;'1D'!$D$19,
                        MAX('1D'!$D$16,
                            IF((MAX('1D'!$D$16,
                                        POWER((ABS(K1008)^2)/('1D'!$I$5*MAX(F1008,
                                                    0.1)^2),
                                            1/3)))&gt;IFERROR(L1008,
                                    0),
                                MIN((MAX('1D'!$D$16,
                                            POWER((ABS(K1008)^2)/('1D'!$I$5*MAX(F1008,
                                                        0.1)^2),
                                                1/3))),
                                    IFERROR(L1008,
                                        0)+(MIN(ABS(IFERROR(U1008,
                                                    0))*'1D'!$D$18,
                                            ABS((MAX('1D'!$D$16,
                                                        POWER((ABS(K1008)^2)/('1D'!$I$5*MAX(F1008,
                                                                    0.1)^2),
                                                            1/3)))-IFERROR(L1008,
                                                    0))))),
                                MAX((MAX('1D'!$D$16,
                                            POWER((ABS(K1008)^2)/('1D'!$I$5*MAX(F1008,
                                                        0.1)^2),
                                                1/3))),
                                    IFERROR(L1008,
                                        0)-(MIN(ABS(IFERROR(U1008,
                                                    0))*'1D'!$D$18,
                                            ABS((MAX('1D'!$D$16,
                                                        POWER((ABS(K1008)^2)/('1D'!$I$5*MAX(F1008,
                                                                    0.1)^2),
                                                            1/3)))-IFERROR(L1008,
                                                    0))))))),
                        MAX('1D'!$D$16,
                            POWER((ABS(K1008)^2)/('1D'!$I$5*MAX(F1008,
                                        0.1)^2),
                                1/3))),
                    MAX('1D'!$D$16,
                        IFERROR(L1008,
                            0)))))))</f>
        <v>2.0411692021517887</v>
      </c>
      <c r="M1008" s="5">
        <f t="shared" ca="1" si="210"/>
        <v>10.614079851189301</v>
      </c>
      <c r="N1008" s="5">
        <f t="shared" ca="1" si="211"/>
        <v>1.1434704692804873</v>
      </c>
      <c r="O1008" s="5">
        <f t="shared" ca="1" si="212"/>
        <v>4.8002276894771132</v>
      </c>
      <c r="P1008" s="5">
        <f t="shared" ca="1" si="213"/>
        <v>634.10516920215173</v>
      </c>
      <c r="Q1008" s="5">
        <f ca="1">P1008+((ABS(K1008)/MAX(((F1008)+(G1008)*(L1008))*(L1008),
            0.000001))^2)/(2*'1D'!$I$5)</f>
        <v>635.27959253909478</v>
      </c>
      <c r="R1008" s="5">
        <f ca="1">((ABS(K1008)*'1D'!$D$6)/(MAX(((F1008)+(G1008)*(L1008))*(L1008),
            0.000001)*MAX(((((F1008)+(G1008)*(L1008))*(L1008))/MAX((F1008)+2*(L1008)*SQRT(1+(G1008)^2),
                    0.000001))^(2/3),
            0.000001)))^2</f>
        <v>4.3358367565141456E-3</v>
      </c>
      <c r="S1008" s="5">
        <f ca="1">ABS(ABS(K1008)/MAX(((F1008)+(G1008)*(L1008))*(L1008),
        0.000001))/SQRT('1D'!$I$5*MAX((((F1008)+(G1008)*(L1008))*(L1008))/MAX((F1008)+2*(G1008)*(L1008),
            0.000001),
        0.000001))</f>
        <v>1.0727235886044055</v>
      </c>
      <c r="T1008" s="5">
        <f ca="1">((F1008)*(L1008)^2)/2+(G1008)*(L1008)^3/3+(ABS(K1008)^2)/('1D'!$I$5*MAX(((F1008)+(G1008)*(L1008))*(L1008),
        0.000001))</f>
        <v>35.763412605541333</v>
      </c>
      <c r="U1008" s="5">
        <f ca="1">IF($A$2=0,
    0,
    IFERROR(Q1007-(((R1007+R1008)/2)*J1008)-(IF(O1007&gt;O1008,
                '1D'!$D$8*((O1007^2-O1008^2)/(2*'1D'!$I$5)),
                '1D'!$D$9*((O1008^2-O1007^2)/(2*'1D'!$I$5)))+('1D'!$D$10*(ABS(I1008)/90)*(MAX(O1007^2,
                        O1008^2)/(2*'1D'!$I$5))))-Q1008,
        0))</f>
        <v>-3.8358367564796936E-3</v>
      </c>
      <c r="V1008" s="5">
        <f ca="1">IF($A$2=0,
    1,
    IF(IFERROR(V1007,
            0)=0,
        0,
        IFERROR(IF(ROUND(S1008,
                    3)=1,
                1,
                IF(AND(ABS(U1008)&lt;'1D'!$D$19,
                        S1008&gt;1),
                    1,
                    0)),
            0)))</f>
        <v>0</v>
      </c>
      <c r="W1008" s="5">
        <f ca="1">IF($A$2=0,
    MAX(MAX('1D'!$D$16,
            MAX('1D'!$D$16,
                POWER((ABS(K1008)^2)/('1D'!$I$5*MAX(F1008,
                            0.1)^2),
                    1/3))),
        IFERROR(W1396,
            MAX(MAX('1D'!$D$16,
                    MAX('1D'!$D$16,
                        POWER((ABS(K1008)^2)/('1D'!$I$5*MAX(F1008,
                                    0.1)^2),
                            1/3))),
                ($L$2)-E1396))),
    IF(IFERROR(AG1009,
            0)=0,
        MAX(MAX('1D'!$D$16,
                MAX('1D'!$D$16,
                    POWER((ABS(K1008)^2)/('1D'!$I$5*MAX(F1008,
                                0.1)^2),
                        1/3))),
            IFERROR(W1396,
                MAX(MAX('1D'!$D$16,
                        MAX('1D'!$D$16,
                            POWER((ABS(K1008)^2)/('1D'!$I$5*MAX(F1008,
                                        0.1)^2),
                                1/3))),
                    ($L$2)-E1396))),
        IF(IFERROR(W1008,
                0)=0,
            MAX(MAX('1D'!$D$16,
                    MAX('1D'!$D$16,
                        POWER((ABS(K1008)^2)/('1D'!$I$5*MAX(F1008,
                                    0.1)^2),
                            1/3))),
                IFERROR(W1396,
                    MAX(MAX('1D'!$D$16,
                            MAX('1D'!$D$16,
                                POWER((ABS(K1008)^2)/('1D'!$I$5*MAX(F1008,
                                            0.1)^2),
                                    1/3))),
                        ($L$2)-E1396))),
            IF(OR(IFERROR(AD1008,
                        0)&gt;=1,
                    IFERROR(AD1009,
                        0)&gt;=1),
                MAX('1D'!$D$16,
                    MAX('1D'!$D$16,
                        POWER((ABS(K1008)^2)/('1D'!$I$5*MAX(F1008,
                                    0.1)^2),
                            1/3))),
                IF(ABS(IFERROR(AF1008,
                            0))&lt;'1D'!$D$19,
                    MAX(MAX('1D'!$D$16,
                            MAX('1D'!$D$16,
                                POWER((ABS(K1008)^2)/('1D'!$I$5*MAX(F1008,
                                            0.1)^2),
                                    1/3))),
                        IFERROR(W1008,
                            0)),
                    MAX(MAX('1D'!$D$16,
                            MAX('1D'!$D$16,
                                POWER((ABS(K1008)^2)/('1D'!$I$5*MAX(F1008,
                                            0.1)^2),
                                    1/3))),
                        (IFERROR(W1008,
                                0))+((IFERROR(AF1008,
                                    0))*'1D'!$D$18)))))))</f>
        <v>2.1389677043987478</v>
      </c>
      <c r="X1008" s="5">
        <f t="shared" ca="1" si="214"/>
        <v>11.122632062873489</v>
      </c>
      <c r="Y1008" s="5">
        <f t="shared" ca="1" si="215"/>
        <v>1.1735290000551568</v>
      </c>
      <c r="Z1008" s="5">
        <f t="shared" ca="1" si="216"/>
        <v>4.5807502857230418</v>
      </c>
      <c r="AA1008" s="5">
        <f t="shared" ca="1" si="217"/>
        <v>634.2029677043987</v>
      </c>
      <c r="AB1008" s="5">
        <f ca="1">AA1008+((ABS(K1008)/MAX(((F1008)+(G1008)*(W1008))*(W1008),
            0.000001))^2)/(2*'1D'!$I$5)</f>
        <v>635.27245155659807</v>
      </c>
      <c r="AC1008" s="5">
        <f ca="1">((ABS(K1008)*'1D'!$D$6)/(MAX(((F1008)+(G1008)*(W1008))*(W1008),
            0.000001)*MAX(((((F1008)+(G1008)*(W1008))*(W1008))/MAX((F1008)+2*(W1008)*SQRT(1+(G1008)^2),
                    0.000001))^(2/3),
            0.000001)))^2</f>
        <v>3.8141460404132466E-3</v>
      </c>
      <c r="AD1008" s="5">
        <f ca="1">ABS(ABS(K1008)/MAX(((F1008)+(G1008)*(W1008))*(W1008),
        0.000001))/SQRT('1D'!$I$5*MAX((((F1008)+(G1008)*(W1008))*(W1008))/MAX((F1008)+2*(G1008)*(W1008),
            0.000001),
        0.000001))</f>
        <v>1.0000000000000004</v>
      </c>
      <c r="AE1008" s="5">
        <f ca="1">((F1008)*(W1008)^2)/2+(G1008)*(W1008)^3/3+(ABS(K1008)^2)/('1D'!$I$5*MAX(((F1008)+(G1008)*(W1008))*(W1008),
        0.000001))</f>
        <v>35.686426155594638</v>
      </c>
      <c r="AF1008" s="5">
        <f ca="1">IF($A$2=0,
    0,
    IFERROR(AB1009+(((AC1008+AC1009)/2)*J1009)+(IF(Z1008&gt;Z1009,
                '1D'!$D$8*((Z1008^2-Z1009^2)/(2*'1D'!$I$5)),
                '1D'!$D$9*((Z1009^2-Z1008^2)/(2*'1D'!$I$5)))+('1D'!$D$10*(ABS(I1009)/90)*(MAX(Z1008^2,
                        Z1009^2)/(2*'1D'!$I$5))))-AB1008,
        0))</f>
        <v>3.411932860331035E-3</v>
      </c>
      <c r="AG1008" s="5">
        <f ca="1">IF($A$2=0,
    1,
    IF(IFERROR(AG1009,
            0)=0,
        0,
        IFERROR(IF(OR(ROUND(AD1008,
                        3)&gt;=1,
                    AND(ABS(AF1008)&lt;'1D'!$D$19,
                        AD1008&lt;1)),
                1,
                0),
            0)))</f>
        <v>1</v>
      </c>
      <c r="AH1008" s="5">
        <f ca="1">IFERROR(IF('1D'!V32="Supercritical",
        MAX('1D'!$D$16,
            IFERROR(L1008,
                MAX('1D'!$D$16,
                    POWER((ABS(K1008)^2)/('1D'!$I$5*MAX(F1008,
                                0.1)^2),
                        1/3)))),
        IF('1D'!V32="Subcritical",
            MAX('1D'!$D$16,
                IFERROR(W1008,
                    MAX('1D'!$D$16,
                        POWER((ABS(K1008)^2)/('1D'!$I$5*MAX(F1008,
                                    0.1)^2),
                            1/3)))),
            IF(IFERROR(T1008,
                    -1E+99)&gt;=IFERROR(AE1008,
                    -1E+99),
                MAX('1D'!$D$16,
                    IFERROR(L1008,
                        MAX('1D'!$D$16,
                            POWER((ABS(K1008)^2)/('1D'!$I$5*MAX(F1008,
                                        0.1)^2),
                                1/3)))),
                MAX('1D'!$D$16,
                    IFERROR(W1008,
                        MAX('1D'!$D$16,
                            POWER((ABS(K1008)^2)/('1D'!$I$5*MAX(F1008,
                                        0.1)^2),
                                1/3))))))),
    MAX('1D'!$D$16,
        POWER((ABS(K1008)^2)/('1D'!$I$5*MAX(F1008,
                    0.1)^2),
            1/3)))</f>
        <v>2.0411692021517887</v>
      </c>
      <c r="AI1008" s="5">
        <f t="shared" ca="1" si="218"/>
        <v>634.10516920215173</v>
      </c>
      <c r="AJ1008" s="5">
        <f ca="1">AI1008+((ABS(K1008)/MAX(((F1008)+(G1008)*(AH1008))*(AH1008),
            0.000001))^2)/(2*'1D'!$I$5)</f>
        <v>635.27959253909478</v>
      </c>
      <c r="AM1008">
        <v>0</v>
      </c>
      <c r="AN1008">
        <v>0</v>
      </c>
      <c r="AO1008" s="5">
        <f t="shared" si="219"/>
        <v>0</v>
      </c>
      <c r="AP1008" s="5">
        <f t="shared" si="223"/>
        <v>0</v>
      </c>
      <c r="AQ1008" s="5">
        <f ca="1">ABS(ABS(K1008)/MAX(((F1008)+(G1008)*(AH1008))*(AH1008),
        0.000001))/SQRT('1D'!$I$5*MAX((((F1008)+(G1008)*(AH1008))*(AH1008))/MAX((F1008)+2*(G1008)*(AH1008),
            0.000001),
        0.000001))</f>
        <v>1.0727235886044055</v>
      </c>
      <c r="AR1008" s="5" t="str">
        <f t="shared" ca="1" si="220"/>
        <v>Supercritical</v>
      </c>
      <c r="AS1008" s="5">
        <f ca="1">((ABS(K1008)*'1D'!$D$6)/(MAX(((F1008)+(G1008)*(AH1008))*(AH1008),
            0.000001)*MAX(((((F1008)+(G1008)*(AH1008))*(AH1008))/MAX((F1008)+2*(AH1008)*SQRT(1+(G1008)^2),
                    0.000001))^(2/3),
            0.000001)))^2</f>
        <v>4.3358367565141456E-3</v>
      </c>
    </row>
    <row r="1009" spans="1:45" x14ac:dyDescent="0.35">
      <c r="A1009">
        <v>1000</v>
      </c>
      <c r="B1009">
        <v>998.995</v>
      </c>
      <c r="C1009">
        <v>616081.33600000001</v>
      </c>
      <c r="D1009">
        <v>3097008.0559999999</v>
      </c>
      <c r="E1009">
        <v>632.06349999999998</v>
      </c>
      <c r="F1009">
        <v>5.2</v>
      </c>
      <c r="G1009">
        <v>0</v>
      </c>
      <c r="H1009" t="s">
        <v>176</v>
      </c>
      <c r="I1009">
        <v>5.7000000000000002E-2</v>
      </c>
      <c r="J1009" s="5">
        <f t="shared" si="221"/>
        <v>0.99900000000002365</v>
      </c>
      <c r="K1009" s="5">
        <f t="shared" ca="1" si="222"/>
        <v>50.95</v>
      </c>
      <c r="L1009" s="5">
        <f ca="1">IF($A$2=0,
    IFERROR(L1008,
        MAX('1D'!$D$16,
            POWER((ABS(K1009)^2)/('1D'!$I$5*MAX(F1009,
                        0.1)^2),
                1/3))),
    IF(IFERROR(V1008,
            0)=0,
        IFERROR(L1008,
            MAX('1D'!$D$16,
                POWER((ABS(K1009)^2)/('1D'!$I$5*MAX(F1009,
                            0.1)^2),
                    1/3))),
        IF(OR(IFERROR(L1009,
                    0)=0,
                IFERROR(S1008,
                    0)&lt;1,
                IFERROR(S1009,
                    0)&lt;1),
            MAX('1D'!$D$16,
                POWER((ABS(K1009)^2)/('1D'!$I$5*MAX(F1009,
                            0.1)^2),
                    1/3)),
            IF(IFERROR(U1009,
                    0)&gt;0,
                MAX('1D'!$D$16,
                    IFERROR(L1009,
                        0)+((IFERROR(U1009,
                                0))*'1D'!$D$18*IF((IFERROR(S1009,
                                    0))&lt;1,
                            1,
                            -1))),
                IF(IFERROR(U1009,
                        0)&lt;0,
                    IF(ABS((MAX('1D'!$D$16,
                                    POWER((ABS(K1009)^2)/('1D'!$I$5*MAX(F1009,
                                                0.1)^2),
                                        1/3)))-IFERROR(L1009,
                                0))&gt;'1D'!$D$19,
                        MAX('1D'!$D$16,
                            IF((MAX('1D'!$D$16,
                                        POWER((ABS(K1009)^2)/('1D'!$I$5*MAX(F1009,
                                                    0.1)^2),
                                            1/3)))&gt;IFERROR(L1009,
                                    0),
                                MIN((MAX('1D'!$D$16,
                                            POWER((ABS(K1009)^2)/('1D'!$I$5*MAX(F1009,
                                                        0.1)^2),
                                                1/3))),
                                    IFERROR(L1009,
                                        0)+(MIN(ABS(IFERROR(U1009,
                                                    0))*'1D'!$D$18,
                                            ABS((MAX('1D'!$D$16,
                                                        POWER((ABS(K1009)^2)/('1D'!$I$5*MAX(F1009,
                                                                    0.1)^2),
                                                            1/3)))-IFERROR(L1009,
                                                    0))))),
                                MAX((MAX('1D'!$D$16,
                                            POWER((ABS(K1009)^2)/('1D'!$I$5*MAX(F1009,
                                                        0.1)^2),
                                                1/3))),
                                    IFERROR(L1009,
                                        0)-(MIN(ABS(IFERROR(U1009,
                                                    0))*'1D'!$D$18,
                                            ABS((MAX('1D'!$D$16,
                                                        POWER((ABS(K1009)^2)/('1D'!$I$5*MAX(F1009,
                                                                    0.1)^2),
                                                            1/3)))-IFERROR(L1009,
                                                    0))))))),
                        MAX('1D'!$D$16,
                            POWER((ABS(K1009)^2)/('1D'!$I$5*MAX(F1009,
                                        0.1)^2),
                                1/3))),
                    MAX('1D'!$D$16,
                        IFERROR(L1009,
                            0)))))))</f>
        <v>2.0411692021517887</v>
      </c>
      <c r="M1009" s="5">
        <f t="shared" ca="1" si="210"/>
        <v>10.614079851189301</v>
      </c>
      <c r="N1009" s="5">
        <f t="shared" ca="1" si="211"/>
        <v>1.1434704692804873</v>
      </c>
      <c r="O1009" s="5">
        <f t="shared" ca="1" si="212"/>
        <v>4.8002276894771132</v>
      </c>
      <c r="P1009" s="5">
        <f t="shared" ca="1" si="213"/>
        <v>634.10466920215174</v>
      </c>
      <c r="Q1009" s="5">
        <f ca="1">P1009+((ABS(K1009)/MAX(((F1009)+(G1009)*(L1009))*(L1009),
            0.000001))^2)/(2*'1D'!$I$5)</f>
        <v>635.27909253909479</v>
      </c>
      <c r="R1009" s="5">
        <f ca="1">((ABS(K1009)*'1D'!$D$6)/(MAX(((F1009)+(G1009)*(L1009))*(L1009),
            0.000001)*MAX(((((F1009)+(G1009)*(L1009))*(L1009))/MAX((F1009)+2*(L1009)*SQRT(1+(G1009)^2),
                    0.000001))^(2/3),
            0.000001)))^2</f>
        <v>4.3358367565141456E-3</v>
      </c>
      <c r="S1009" s="5">
        <f ca="1">ABS(ABS(K1009)/MAX(((F1009)+(G1009)*(L1009))*(L1009),
        0.000001))/SQRT('1D'!$I$5*MAX((((F1009)+(G1009)*(L1009))*(L1009))/MAX((F1009)+2*(G1009)*(L1009),
            0.000001),
        0.000001))</f>
        <v>1.0727235886044055</v>
      </c>
      <c r="T1009" s="5">
        <f ca="1">((F1009)*(L1009)^2)/2+(G1009)*(L1009)^3/3+(ABS(K1009)^2)/('1D'!$I$5*MAX(((F1009)+(G1009)*(L1009))*(L1009),
        0.000001))</f>
        <v>35.763412605541333</v>
      </c>
      <c r="U1009" s="5">
        <f ca="1">IF($A$2=0,
    0,
    IFERROR(Q1008-(((R1008+R1009)/2)*J1009)-(IF(O1008&gt;O1009,
                '1D'!$D$8*((O1008^2-O1009^2)/(2*'1D'!$I$5)),
                '1D'!$D$9*((O1009^2-O1008^2)/(2*'1D'!$I$5)))+('1D'!$D$10*(ABS(I1009)/90)*(MAX(O1008^2,
                        O1009^2)/(2*'1D'!$I$5))))-Q1009,
        0))</f>
        <v>-3.9430711367458571E-3</v>
      </c>
      <c r="V1009" s="5">
        <f ca="1">IF($A$2=0,
    1,
    IF(IFERROR(V1008,
            0)=0,
        0,
        IFERROR(IF(ROUND(S1009,
                    3)=1,
                1,
                IF(AND(ABS(U1009)&lt;'1D'!$D$19,
                        S1009&gt;1),
                    1,
                    0)),
            0)))</f>
        <v>0</v>
      </c>
      <c r="W1009" s="5">
        <f ca="1">IF($A$2=0,
    MAX(MAX('1D'!$D$16,
            MAX('1D'!$D$16,
                POWER((ABS(K1009)^2)/('1D'!$I$5*MAX(F1009,
                            0.1)^2),
                    1/3))),
        IFERROR(W1396,
            MAX(MAX('1D'!$D$16,
                    MAX('1D'!$D$16,
                        POWER((ABS(K1009)^2)/('1D'!$I$5*MAX(F1009,
                                    0.1)^2),
                            1/3))),
                ($L$2)-E1396))),
    IF(IFERROR(AG1010,
            0)=0,
        MAX(MAX('1D'!$D$16,
                MAX('1D'!$D$16,
                    POWER((ABS(K1009)^2)/('1D'!$I$5*MAX(F1009,
                                0.1)^2),
                        1/3))),
            IFERROR(W1396,
                MAX(MAX('1D'!$D$16,
                        MAX('1D'!$D$16,
                            POWER((ABS(K1009)^2)/('1D'!$I$5*MAX(F1009,
                                        0.1)^2),
                                1/3))),
                    ($L$2)-E1396))),
        IF(IFERROR(W1009,
                0)=0,
            MAX(MAX('1D'!$D$16,
                    MAX('1D'!$D$16,
                        POWER((ABS(K1009)^2)/('1D'!$I$5*MAX(F1009,
                                    0.1)^2),
                            1/3))),
                IFERROR(W1396,
                    MAX(MAX('1D'!$D$16,
                            MAX('1D'!$D$16,
                                POWER((ABS(K1009)^2)/('1D'!$I$5*MAX(F1009,
                                            0.1)^2),
                                    1/3))),
                        ($L$2)-E1396))),
            IF(OR(IFERROR(AD1009,
                        0)&gt;=1,
                    IFERROR(AD1010,
                        0)&gt;=1),
                MAX('1D'!$D$16,
                    MAX('1D'!$D$16,
                        POWER((ABS(K1009)^2)/('1D'!$I$5*MAX(F1009,
                                    0.1)^2),
                            1/3))),
                IF(ABS(IFERROR(AF1009,
                            0))&lt;'1D'!$D$19,
                    MAX(MAX('1D'!$D$16,
                            MAX('1D'!$D$16,
                                POWER((ABS(K1009)^2)/('1D'!$I$5*MAX(F1009,
                                            0.1)^2),
                                    1/3))),
                        IFERROR(W1009,
                            0)),
                    MAX(MAX('1D'!$D$16,
                            MAX('1D'!$D$16,
                                POWER((ABS(K1009)^2)/('1D'!$I$5*MAX(F1009,
                                            0.1)^2),
                                    1/3))),
                        (IFERROR(W1009,
                                0))+((IFERROR(AF1009,
                                    0))*'1D'!$D$18)))))))</f>
        <v>2.1389677043987478</v>
      </c>
      <c r="X1009" s="5">
        <f t="shared" ca="1" si="214"/>
        <v>11.122632062873489</v>
      </c>
      <c r="Y1009" s="5">
        <f t="shared" ca="1" si="215"/>
        <v>1.1735290000551568</v>
      </c>
      <c r="Z1009" s="5">
        <f t="shared" ca="1" si="216"/>
        <v>4.5807502857230418</v>
      </c>
      <c r="AA1009" s="5">
        <f t="shared" ca="1" si="217"/>
        <v>634.20246770439871</v>
      </c>
      <c r="AB1009" s="5">
        <f ca="1">AA1009+((ABS(K1009)/MAX(((F1009)+(G1009)*(W1009))*(W1009),
            0.000001))^2)/(2*'1D'!$I$5)</f>
        <v>635.27195155659808</v>
      </c>
      <c r="AC1009" s="5">
        <f ca="1">((ABS(K1009)*'1D'!$D$6)/(MAX(((F1009)+(G1009)*(W1009))*(W1009),
            0.000001)*MAX(((((F1009)+(G1009)*(W1009))*(W1009))/MAX((F1009)+2*(W1009)*SQRT(1+(G1009)^2),
                    0.000001))^(2/3),
            0.000001)))^2</f>
        <v>3.8141460404132466E-3</v>
      </c>
      <c r="AD1009" s="5">
        <f ca="1">ABS(ABS(K1009)/MAX(((F1009)+(G1009)*(W1009))*(W1009),
        0.000001))/SQRT('1D'!$I$5*MAX((((F1009)+(G1009)*(W1009))*(W1009))/MAX((F1009)+2*(G1009)*(W1009),
            0.000001),
        0.000001))</f>
        <v>1.0000000000000004</v>
      </c>
      <c r="AE1009" s="5">
        <f ca="1">((F1009)*(W1009)^2)/2+(G1009)*(W1009)^3/3+(ABS(K1009)^2)/('1D'!$I$5*MAX(((F1009)+(G1009)*(W1009))*(W1009),
        0.000001))</f>
        <v>35.686426155594638</v>
      </c>
      <c r="AF1009" s="5">
        <f ca="1">IF($A$2=0,
    0,
    IFERROR(AB1010+(((AC1009+AC1010)/2)*J1010)+(IF(Z1009&gt;Z1010,
                '1D'!$D$8*((Z1009^2-Z1010^2)/(2*'1D'!$I$5)),
                '1D'!$D$9*((Z1010^2-Z1009^2)/(2*'1D'!$I$5)))+('1D'!$D$10*(ABS(I1010)/90)*(MAX(Z1009^2,
                        Z1010^2)/(2*'1D'!$I$5))))-AB1009,
        0))</f>
        <v>3.4157470064428708E-3</v>
      </c>
      <c r="AG1009" s="5">
        <f ca="1">IF($A$2=0,
    1,
    IF(IFERROR(AG1010,
            0)=0,
        0,
        IFERROR(IF(OR(ROUND(AD1009,
                        3)&gt;=1,
                    AND(ABS(AF1009)&lt;'1D'!$D$19,
                        AD1009&lt;1)),
                1,
                0),
            0)))</f>
        <v>1</v>
      </c>
      <c r="AH1009" s="5">
        <f ca="1">IFERROR(IF('1D'!V32="Supercritical",
        MAX('1D'!$D$16,
            IFERROR(L1009,
                MAX('1D'!$D$16,
                    POWER((ABS(K1009)^2)/('1D'!$I$5*MAX(F1009,
                                0.1)^2),
                        1/3)))),
        IF('1D'!V32="Subcritical",
            MAX('1D'!$D$16,
                IFERROR(W1009,
                    MAX('1D'!$D$16,
                        POWER((ABS(K1009)^2)/('1D'!$I$5*MAX(F1009,
                                    0.1)^2),
                            1/3)))),
            IF(IFERROR(T1009,
                    -1E+99)&gt;=IFERROR(AE1009,
                    -1E+99),
                MAX('1D'!$D$16,
                    IFERROR(L1009,
                        MAX('1D'!$D$16,
                            POWER((ABS(K1009)^2)/('1D'!$I$5*MAX(F1009,
                                        0.1)^2),
                                1/3)))),
                MAX('1D'!$D$16,
                    IFERROR(W1009,
                        MAX('1D'!$D$16,
                            POWER((ABS(K1009)^2)/('1D'!$I$5*MAX(F1009,
                                        0.1)^2),
                                1/3))))))),
    MAX('1D'!$D$16,
        POWER((ABS(K1009)^2)/('1D'!$I$5*MAX(F1009,
                    0.1)^2),
            1/3)))</f>
        <v>2.0411692021517887</v>
      </c>
      <c r="AI1009" s="5">
        <f t="shared" ca="1" si="218"/>
        <v>634.10466920215174</v>
      </c>
      <c r="AJ1009" s="5">
        <f ca="1">AI1009+((ABS(K1009)/MAX(((F1009)+(G1009)*(AH1009))*(AH1009),
            0.000001))^2)/(2*'1D'!$I$5)</f>
        <v>635.27909253909479</v>
      </c>
      <c r="AM1009">
        <v>0</v>
      </c>
      <c r="AN1009">
        <v>0</v>
      </c>
      <c r="AO1009" s="5">
        <f t="shared" si="219"/>
        <v>0</v>
      </c>
      <c r="AP1009" s="5">
        <f t="shared" si="223"/>
        <v>0</v>
      </c>
      <c r="AQ1009" s="5">
        <f ca="1">ABS(ABS(K1009)/MAX(((F1009)+(G1009)*(AH1009))*(AH1009),
        0.000001))/SQRT('1D'!$I$5*MAX((((F1009)+(G1009)*(AH1009))*(AH1009))/MAX((F1009)+2*(G1009)*(AH1009),
            0.000001),
        0.000001))</f>
        <v>1.0727235886044055</v>
      </c>
      <c r="AR1009" s="5" t="str">
        <f t="shared" ca="1" si="220"/>
        <v>Supercritical</v>
      </c>
      <c r="AS1009" s="5">
        <f ca="1">((ABS(K1009)*'1D'!$D$6)/(MAX(((F1009)+(G1009)*(AH1009))*(AH1009),
            0.000001)*MAX(((((F1009)+(G1009)*(AH1009))*(AH1009))/MAX((F1009)+2*(AH1009)*SQRT(1+(G1009)^2),
                    0.000001))^(2/3),
            0.000001)))^2</f>
        <v>4.3358367565141456E-3</v>
      </c>
    </row>
    <row r="1010" spans="1:45" x14ac:dyDescent="0.35">
      <c r="A1010">
        <v>1001</v>
      </c>
      <c r="B1010">
        <v>999.995</v>
      </c>
      <c r="C1010">
        <v>616081.29299999995</v>
      </c>
      <c r="D1010">
        <v>3097007.057</v>
      </c>
      <c r="E1010">
        <v>632.06299999999999</v>
      </c>
      <c r="F1010">
        <v>5.2</v>
      </c>
      <c r="G1010">
        <v>0</v>
      </c>
      <c r="H1010" t="s">
        <v>176</v>
      </c>
      <c r="I1010">
        <v>5.7000000000000002E-2</v>
      </c>
      <c r="J1010" s="5">
        <f t="shared" si="221"/>
        <v>1</v>
      </c>
      <c r="K1010" s="5">
        <f t="shared" ca="1" si="222"/>
        <v>50.95</v>
      </c>
      <c r="L1010" s="5">
        <f ca="1">IF($A$2=0,
    IFERROR(L1009,
        MAX('1D'!$D$16,
            POWER((ABS(K1010)^2)/('1D'!$I$5*MAX(F1010,
                        0.1)^2),
                1/3))),
    IF(IFERROR(V1009,
            0)=0,
        IFERROR(L1009,
            MAX('1D'!$D$16,
                POWER((ABS(K1010)^2)/('1D'!$I$5*MAX(F1010,
                            0.1)^2),
                    1/3))),
        IF(OR(IFERROR(L1010,
                    0)=0,
                IFERROR(S1009,
                    0)&lt;1,
                IFERROR(S1010,
                    0)&lt;1),
            MAX('1D'!$D$16,
                POWER((ABS(K1010)^2)/('1D'!$I$5*MAX(F1010,
                            0.1)^2),
                    1/3)),
            IF(IFERROR(U1010,
                    0)&gt;0,
                MAX('1D'!$D$16,
                    IFERROR(L1010,
                        0)+((IFERROR(U1010,
                                0))*'1D'!$D$18*IF((IFERROR(S1010,
                                    0))&lt;1,
                            1,
                            -1))),
                IF(IFERROR(U1010,
                        0)&lt;0,
                    IF(ABS((MAX('1D'!$D$16,
                                    POWER((ABS(K1010)^2)/('1D'!$I$5*MAX(F1010,
                                                0.1)^2),
                                        1/3)))-IFERROR(L1010,
                                0))&gt;'1D'!$D$19,
                        MAX('1D'!$D$16,
                            IF((MAX('1D'!$D$16,
                                        POWER((ABS(K1010)^2)/('1D'!$I$5*MAX(F1010,
                                                    0.1)^2),
                                            1/3)))&gt;IFERROR(L1010,
                                    0),
                                MIN((MAX('1D'!$D$16,
                                            POWER((ABS(K1010)^2)/('1D'!$I$5*MAX(F1010,
                                                        0.1)^2),
                                                1/3))),
                                    IFERROR(L1010,
                                        0)+(MIN(ABS(IFERROR(U1010,
                                                    0))*'1D'!$D$18,
                                            ABS((MAX('1D'!$D$16,
                                                        POWER((ABS(K1010)^2)/('1D'!$I$5*MAX(F1010,
                                                                    0.1)^2),
                                                            1/3)))-IFERROR(L1010,
                                                    0))))),
                                MAX((MAX('1D'!$D$16,
                                            POWER((ABS(K1010)^2)/('1D'!$I$5*MAX(F1010,
                                                        0.1)^2),
                                                1/3))),
                                    IFERROR(L1010,
                                        0)-(MIN(ABS(IFERROR(U1010,
                                                    0))*'1D'!$D$18,
                                            ABS((MAX('1D'!$D$16,
                                                        POWER((ABS(K1010)^2)/('1D'!$I$5*MAX(F1010,
                                                                    0.1)^2),
                                                            1/3)))-IFERROR(L1010,
                                                    0))))))),
                        MAX('1D'!$D$16,
                            POWER((ABS(K1010)^2)/('1D'!$I$5*MAX(F1010,
                                        0.1)^2),
                                1/3))),
                    MAX('1D'!$D$16,
                        IFERROR(L1010,
                            0)))))))</f>
        <v>2.0411692021517887</v>
      </c>
      <c r="M1010" s="5">
        <f t="shared" ca="1" si="210"/>
        <v>10.614079851189301</v>
      </c>
      <c r="N1010" s="5">
        <f t="shared" ca="1" si="211"/>
        <v>1.1434704692804873</v>
      </c>
      <c r="O1010" s="5">
        <f t="shared" ca="1" si="212"/>
        <v>4.8002276894771132</v>
      </c>
      <c r="P1010" s="5">
        <f t="shared" ca="1" si="213"/>
        <v>634.10416920215175</v>
      </c>
      <c r="Q1010" s="5">
        <f ca="1">P1010+((ABS(K1010)/MAX(((F1010)+(G1010)*(L1010))*(L1010),
            0.000001))^2)/(2*'1D'!$I$5)</f>
        <v>635.2785925390948</v>
      </c>
      <c r="R1010" s="5">
        <f ca="1">((ABS(K1010)*'1D'!$D$6)/(MAX(((F1010)+(G1010)*(L1010))*(L1010),
            0.000001)*MAX(((((F1010)+(G1010)*(L1010))*(L1010))/MAX((F1010)+2*(L1010)*SQRT(1+(G1010)^2),
                    0.000001))^(2/3),
            0.000001)))^2</f>
        <v>4.3358367565141456E-3</v>
      </c>
      <c r="S1010" s="5">
        <f ca="1">ABS(ABS(K1010)/MAX(((F1010)+(G1010)*(L1010))*(L1010),
        0.000001))/SQRT('1D'!$I$5*MAX((((F1010)+(G1010)*(L1010))*(L1010))/MAX((F1010)+2*(G1010)*(L1010),
            0.000001),
        0.000001))</f>
        <v>1.0727235886044055</v>
      </c>
      <c r="T1010" s="5">
        <f ca="1">((F1010)*(L1010)^2)/2+(G1010)*(L1010)^3/3+(ABS(K1010)^2)/('1D'!$I$5*MAX(((F1010)+(G1010)*(L1010))*(L1010),
        0.000001))</f>
        <v>35.763412605541333</v>
      </c>
      <c r="U1010" s="5">
        <f ca="1">IF($A$2=0,
    0,
    IFERROR(Q1009-(((R1009+R1010)/2)*J1010)-(IF(O1009&gt;O1010,
                '1D'!$D$8*((O1009^2-O1010^2)/(2*'1D'!$I$5)),
                '1D'!$D$9*((O1010^2-O1009^2)/(2*'1D'!$I$5)))+('1D'!$D$10*(ABS(I1010)/90)*(MAX(O1009^2,
                        O1010^2)/(2*'1D'!$I$5))))-Q1010,
        0))</f>
        <v>-3.9474069734524164E-3</v>
      </c>
      <c r="V1010" s="5">
        <f ca="1">IF($A$2=0,
    1,
    IF(IFERROR(V1009,
            0)=0,
        0,
        IFERROR(IF(ROUND(S1010,
                    3)=1,
                1,
                IF(AND(ABS(U1010)&lt;'1D'!$D$19,
                        S1010&gt;1),
                    1,
                    0)),
            0)))</f>
        <v>0</v>
      </c>
      <c r="W1010" s="5">
        <f ca="1">IF($A$2=0,
    MAX(MAX('1D'!$D$16,
            MAX('1D'!$D$16,
                POWER((ABS(K1010)^2)/('1D'!$I$5*MAX(F1010,
                            0.1)^2),
                    1/3))),
        IFERROR(W1396,
            MAX(MAX('1D'!$D$16,
                    MAX('1D'!$D$16,
                        POWER((ABS(K1010)^2)/('1D'!$I$5*MAX(F1010,
                                    0.1)^2),
                            1/3))),
                ($L$2)-E1396))),
    IF(IFERROR(AG1011,
            0)=0,
        MAX(MAX('1D'!$D$16,
                MAX('1D'!$D$16,
                    POWER((ABS(K1010)^2)/('1D'!$I$5*MAX(F1010,
                                0.1)^2),
                        1/3))),
            IFERROR(W1396,
                MAX(MAX('1D'!$D$16,
                        MAX('1D'!$D$16,
                            POWER((ABS(K1010)^2)/('1D'!$I$5*MAX(F1010,
                                        0.1)^2),
                                1/3))),
                    ($L$2)-E1396))),
        IF(IFERROR(W1010,
                0)=0,
            MAX(MAX('1D'!$D$16,
                    MAX('1D'!$D$16,
                        POWER((ABS(K1010)^2)/('1D'!$I$5*MAX(F1010,
                                    0.1)^2),
                            1/3))),
                IFERROR(W1396,
                    MAX(MAX('1D'!$D$16,
                            MAX('1D'!$D$16,
                                POWER((ABS(K1010)^2)/('1D'!$I$5*MAX(F1010,
                                            0.1)^2),
                                    1/3))),
                        ($L$2)-E1396))),
            IF(OR(IFERROR(AD1010,
                        0)&gt;=1,
                    IFERROR(AD1011,
                        0)&gt;=1),
                MAX('1D'!$D$16,
                    MAX('1D'!$D$16,
                        POWER((ABS(K1010)^2)/('1D'!$I$5*MAX(F1010,
                                    0.1)^2),
                            1/3))),
                IF(ABS(IFERROR(AF1010,
                            0))&lt;'1D'!$D$19,
                    MAX(MAX('1D'!$D$16,
                            MAX('1D'!$D$16,
                                POWER((ABS(K1010)^2)/('1D'!$I$5*MAX(F1010,
                                            0.1)^2),
                                    1/3))),
                        IFERROR(W1010,
                            0)),
                    MAX(MAX('1D'!$D$16,
                            MAX('1D'!$D$16,
                                POWER((ABS(K1010)^2)/('1D'!$I$5*MAX(F1010,
                                            0.1)^2),
                                    1/3))),
                        (IFERROR(W1010,
                                0))+((IFERROR(AF1010,
                                    0))*'1D'!$D$18)))))))</f>
        <v>2.1389677043987478</v>
      </c>
      <c r="X1010" s="5">
        <f t="shared" ca="1" si="214"/>
        <v>11.122632062873489</v>
      </c>
      <c r="Y1010" s="5">
        <f t="shared" ca="1" si="215"/>
        <v>1.1735290000551568</v>
      </c>
      <c r="Z1010" s="5">
        <f t="shared" ca="1" si="216"/>
        <v>4.5807502857230418</v>
      </c>
      <c r="AA1010" s="5">
        <f t="shared" ca="1" si="217"/>
        <v>634.20196770439873</v>
      </c>
      <c r="AB1010" s="5">
        <f ca="1">AA1010+((ABS(K1010)/MAX(((F1010)+(G1010)*(W1010))*(W1010),
            0.000001))^2)/(2*'1D'!$I$5)</f>
        <v>635.27145155659809</v>
      </c>
      <c r="AC1010" s="5">
        <f ca="1">((ABS(K1010)*'1D'!$D$6)/(MAX(((F1010)+(G1010)*(W1010))*(W1010),
            0.000001)*MAX(((((F1010)+(G1010)*(W1010))*(W1010))/MAX((F1010)+2*(W1010)*SQRT(1+(G1010)^2),
                    0.000001))^(2/3),
            0.000001)))^2</f>
        <v>3.8141460404132466E-3</v>
      </c>
      <c r="AD1010" s="5">
        <f ca="1">ABS(ABS(K1010)/MAX(((F1010)+(G1010)*(W1010))*(W1010),
        0.000001))/SQRT('1D'!$I$5*MAX((((F1010)+(G1010)*(W1010))*(W1010))/MAX((F1010)+2*(G1010)*(W1010),
            0.000001),
        0.000001))</f>
        <v>1.0000000000000004</v>
      </c>
      <c r="AE1010" s="5">
        <f ca="1">((F1010)*(W1010)^2)/2+(G1010)*(W1010)^3/3+(ABS(K1010)^2)/('1D'!$I$5*MAX(((F1010)+(G1010)*(W1010))*(W1010),
        0.000001))</f>
        <v>35.686426155594638</v>
      </c>
      <c r="AF1010" s="5">
        <f ca="1">IF($A$2=0,
    0,
    IFERROR(AB1011+(((AC1010+AC1011)/2)*J1011)+(IF(Z1010&gt;Z1011,
                '1D'!$D$8*((Z1010^2-Z1011^2)/(2*'1D'!$I$5)),
                '1D'!$D$9*((Z1011^2-Z1010^2)/(2*'1D'!$I$5)))+('1D'!$D$10*(ABS(I1011)/90)*(MAX(Z1010^2,
                        Z1011^2)/(2*'1D'!$I$5))))-AB1010,
        0))</f>
        <v>3.3177109866073806E-3</v>
      </c>
      <c r="AG1010" s="5">
        <f ca="1">IF($A$2=0,
    1,
    IF(IFERROR(AG1011,
            0)=0,
        0,
        IFERROR(IF(OR(ROUND(AD1010,
                        3)&gt;=1,
                    AND(ABS(AF1010)&lt;'1D'!$D$19,
                        AD1010&lt;1)),
                1,
                0),
            0)))</f>
        <v>1</v>
      </c>
      <c r="AH1010" s="5">
        <f ca="1">IFERROR(IF('1D'!V32="Supercritical",
        MAX('1D'!$D$16,
            IFERROR(L1010,
                MAX('1D'!$D$16,
                    POWER((ABS(K1010)^2)/('1D'!$I$5*MAX(F1010,
                                0.1)^2),
                        1/3)))),
        IF('1D'!V32="Subcritical",
            MAX('1D'!$D$16,
                IFERROR(W1010,
                    MAX('1D'!$D$16,
                        POWER((ABS(K1010)^2)/('1D'!$I$5*MAX(F1010,
                                    0.1)^2),
                            1/3)))),
            IF(IFERROR(T1010,
                    -1E+99)&gt;=IFERROR(AE1010,
                    -1E+99),
                MAX('1D'!$D$16,
                    IFERROR(L1010,
                        MAX('1D'!$D$16,
                            POWER((ABS(K1010)^2)/('1D'!$I$5*MAX(F1010,
                                        0.1)^2),
                                1/3)))),
                MAX('1D'!$D$16,
                    IFERROR(W1010,
                        MAX('1D'!$D$16,
                            POWER((ABS(K1010)^2)/('1D'!$I$5*MAX(F1010,
                                        0.1)^2),
                                1/3))))))),
    MAX('1D'!$D$16,
        POWER((ABS(K1010)^2)/('1D'!$I$5*MAX(F1010,
                    0.1)^2),
            1/3)))</f>
        <v>2.0411692021517887</v>
      </c>
      <c r="AI1010" s="5">
        <f t="shared" ca="1" si="218"/>
        <v>634.10416920215175</v>
      </c>
      <c r="AJ1010" s="5">
        <f ca="1">AI1010+((ABS(K1010)/MAX(((F1010)+(G1010)*(AH1010))*(AH1010),
            0.000001))^2)/(2*'1D'!$I$5)</f>
        <v>635.2785925390948</v>
      </c>
      <c r="AM1010">
        <v>0</v>
      </c>
      <c r="AN1010">
        <v>0</v>
      </c>
      <c r="AO1010" s="5">
        <f t="shared" si="219"/>
        <v>0</v>
      </c>
      <c r="AP1010" s="5">
        <f t="shared" si="223"/>
        <v>0</v>
      </c>
      <c r="AQ1010" s="5">
        <f ca="1">ABS(ABS(K1010)/MAX(((F1010)+(G1010)*(AH1010))*(AH1010),
        0.000001))/SQRT('1D'!$I$5*MAX((((F1010)+(G1010)*(AH1010))*(AH1010))/MAX((F1010)+2*(G1010)*(AH1010),
            0.000001),
        0.000001))</f>
        <v>1.0727235886044055</v>
      </c>
      <c r="AR1010" s="5" t="str">
        <f t="shared" ca="1" si="220"/>
        <v>Supercritical</v>
      </c>
      <c r="AS1010" s="5">
        <f ca="1">((ABS(K1010)*'1D'!$D$6)/(MAX(((F1010)+(G1010)*(AH1010))*(AH1010),
            0.000001)*MAX(((((F1010)+(G1010)*(AH1010))*(AH1010))/MAX((F1010)+2*(AH1010)*SQRT(1+(G1010)^2),
                    0.000001))^(2/3),
            0.000001)))^2</f>
        <v>4.3358367565141456E-3</v>
      </c>
    </row>
    <row r="1011" spans="1:45" x14ac:dyDescent="0.35">
      <c r="A1011">
        <v>1002</v>
      </c>
      <c r="B1011">
        <v>1000.995</v>
      </c>
      <c r="C1011">
        <v>616081.25100000005</v>
      </c>
      <c r="D1011">
        <v>3097006.0580000002</v>
      </c>
      <c r="E1011">
        <v>632.0625</v>
      </c>
      <c r="F1011">
        <v>5.2</v>
      </c>
      <c r="G1011">
        <v>0</v>
      </c>
      <c r="H1011" t="s">
        <v>176</v>
      </c>
      <c r="I1011">
        <v>2E-3</v>
      </c>
      <c r="J1011" s="5">
        <f t="shared" si="221"/>
        <v>1</v>
      </c>
      <c r="K1011" s="5">
        <f t="shared" ca="1" si="222"/>
        <v>50.95</v>
      </c>
      <c r="L1011" s="5">
        <f ca="1">IF($A$2=0,
    IFERROR(L1010,
        MAX('1D'!$D$16,
            POWER((ABS(K1011)^2)/('1D'!$I$5*MAX(F1011,
                        0.1)^2),
                1/3))),
    IF(IFERROR(V1010,
            0)=0,
        IFERROR(L1010,
            MAX('1D'!$D$16,
                POWER((ABS(K1011)^2)/('1D'!$I$5*MAX(F1011,
                            0.1)^2),
                    1/3))),
        IF(OR(IFERROR(L1011,
                    0)=0,
                IFERROR(S1010,
                    0)&lt;1,
                IFERROR(S1011,
                    0)&lt;1),
            MAX('1D'!$D$16,
                POWER((ABS(K1011)^2)/('1D'!$I$5*MAX(F1011,
                            0.1)^2),
                    1/3)),
            IF(IFERROR(U1011,
                    0)&gt;0,
                MAX('1D'!$D$16,
                    IFERROR(L1011,
                        0)+((IFERROR(U1011,
                                0))*'1D'!$D$18*IF((IFERROR(S1011,
                                    0))&lt;1,
                            1,
                            -1))),
                IF(IFERROR(U1011,
                        0)&lt;0,
                    IF(ABS((MAX('1D'!$D$16,
                                    POWER((ABS(K1011)^2)/('1D'!$I$5*MAX(F1011,
                                                0.1)^2),
                                        1/3)))-IFERROR(L1011,
                                0))&gt;'1D'!$D$19,
                        MAX('1D'!$D$16,
                            IF((MAX('1D'!$D$16,
                                        POWER((ABS(K1011)^2)/('1D'!$I$5*MAX(F1011,
                                                    0.1)^2),
                                            1/3)))&gt;IFERROR(L1011,
                                    0),
                                MIN((MAX('1D'!$D$16,
                                            POWER((ABS(K1011)^2)/('1D'!$I$5*MAX(F1011,
                                                        0.1)^2),
                                                1/3))),
                                    IFERROR(L1011,
                                        0)+(MIN(ABS(IFERROR(U1011,
                                                    0))*'1D'!$D$18,
                                            ABS((MAX('1D'!$D$16,
                                                        POWER((ABS(K1011)^2)/('1D'!$I$5*MAX(F1011,
                                                                    0.1)^2),
                                                            1/3)))-IFERROR(L1011,
                                                    0))))),
                                MAX((MAX('1D'!$D$16,
                                            POWER((ABS(K1011)^2)/('1D'!$I$5*MAX(F1011,
                                                        0.1)^2),
                                                1/3))),
                                    IFERROR(L1011,
                                        0)-(MIN(ABS(IFERROR(U1011,
                                                    0))*'1D'!$D$18,
                                            ABS((MAX('1D'!$D$16,
                                                        POWER((ABS(K1011)^2)/('1D'!$I$5*MAX(F1011,
                                                                    0.1)^2),
                                                            1/3)))-IFERROR(L1011,
                                                    0))))))),
                        MAX('1D'!$D$16,
                            POWER((ABS(K1011)^2)/('1D'!$I$5*MAX(F1011,
                                        0.1)^2),
                                1/3))),
                    MAX('1D'!$D$16,
                        IFERROR(L1011,
                            0)))))))</f>
        <v>2.0411692021517887</v>
      </c>
      <c r="M1011" s="5">
        <f t="shared" ca="1" si="210"/>
        <v>10.614079851189301</v>
      </c>
      <c r="N1011" s="5">
        <f t="shared" ca="1" si="211"/>
        <v>1.1434704692804873</v>
      </c>
      <c r="O1011" s="5">
        <f t="shared" ca="1" si="212"/>
        <v>4.8002276894771132</v>
      </c>
      <c r="P1011" s="5">
        <f t="shared" ca="1" si="213"/>
        <v>634.10366920215176</v>
      </c>
      <c r="Q1011" s="5">
        <f ca="1">P1011+((ABS(K1011)/MAX(((F1011)+(G1011)*(L1011))*(L1011),
            0.000001))^2)/(2*'1D'!$I$5)</f>
        <v>635.27809253909481</v>
      </c>
      <c r="R1011" s="5">
        <f ca="1">((ABS(K1011)*'1D'!$D$6)/(MAX(((F1011)+(G1011)*(L1011))*(L1011),
            0.000001)*MAX(((((F1011)+(G1011)*(L1011))*(L1011))/MAX((F1011)+2*(L1011)*SQRT(1+(G1011)^2),
                    0.000001))^(2/3),
            0.000001)))^2</f>
        <v>4.3358367565141456E-3</v>
      </c>
      <c r="S1011" s="5">
        <f ca="1">ABS(ABS(K1011)/MAX(((F1011)+(G1011)*(L1011))*(L1011),
        0.000001))/SQRT('1D'!$I$5*MAX((((F1011)+(G1011)*(L1011))*(L1011))/MAX((F1011)+2*(G1011)*(L1011),
            0.000001),
        0.000001))</f>
        <v>1.0727235886044055</v>
      </c>
      <c r="T1011" s="5">
        <f ca="1">((F1011)*(L1011)^2)/2+(G1011)*(L1011)^3/3+(ABS(K1011)^2)/('1D'!$I$5*MAX(((F1011)+(G1011)*(L1011))*(L1011),
        0.000001))</f>
        <v>35.763412605541333</v>
      </c>
      <c r="U1011" s="5">
        <f ca="1">IF($A$2=0,
    0,
    IFERROR(Q1010-(((R1010+R1011)/2)*J1011)-(IF(O1010&gt;O1011,
                '1D'!$D$8*((O1010^2-O1011^2)/(2*'1D'!$I$5)),
                '1D'!$D$9*((O1011^2-O1010^2)/(2*'1D'!$I$5)))+('1D'!$D$10*(ABS(I1011)/90)*(MAX(O1010^2,
                        O1011^2)/(2*'1D'!$I$5))))-Q1011,
        0))</f>
        <v>-3.8397515008909977E-3</v>
      </c>
      <c r="V1011" s="5">
        <f ca="1">IF($A$2=0,
    1,
    IF(IFERROR(V1010,
            0)=0,
        0,
        IFERROR(IF(ROUND(S1011,
                    3)=1,
                1,
                IF(AND(ABS(U1011)&lt;'1D'!$D$19,
                        S1011&gt;1),
                    1,
                    0)),
            0)))</f>
        <v>0</v>
      </c>
      <c r="W1011" s="5">
        <f ca="1">IF($A$2=0,
    MAX(MAX('1D'!$D$16,
            MAX('1D'!$D$16,
                POWER((ABS(K1011)^2)/('1D'!$I$5*MAX(F1011,
                            0.1)^2),
                    1/3))),
        IFERROR(W1396,
            MAX(MAX('1D'!$D$16,
                    MAX('1D'!$D$16,
                        POWER((ABS(K1011)^2)/('1D'!$I$5*MAX(F1011,
                                    0.1)^2),
                            1/3))),
                ($L$2)-E1396))),
    IF(IFERROR(AG1012,
            0)=0,
        MAX(MAX('1D'!$D$16,
                MAX('1D'!$D$16,
                    POWER((ABS(K1011)^2)/('1D'!$I$5*MAX(F1011,
                                0.1)^2),
                        1/3))),
            IFERROR(W1396,
                MAX(MAX('1D'!$D$16,
                        MAX('1D'!$D$16,
                            POWER((ABS(K1011)^2)/('1D'!$I$5*MAX(F1011,
                                        0.1)^2),
                                1/3))),
                    ($L$2)-E1396))),
        IF(IFERROR(W1011,
                0)=0,
            MAX(MAX('1D'!$D$16,
                    MAX('1D'!$D$16,
                        POWER((ABS(K1011)^2)/('1D'!$I$5*MAX(F1011,
                                    0.1)^2),
                            1/3))),
                IFERROR(W1396,
                    MAX(MAX('1D'!$D$16,
                            MAX('1D'!$D$16,
                                POWER((ABS(K1011)^2)/('1D'!$I$5*MAX(F1011,
                                            0.1)^2),
                                    1/3))),
                        ($L$2)-E1396))),
            IF(OR(IFERROR(AD1011,
                        0)&gt;=1,
                    IFERROR(AD1012,
                        0)&gt;=1),
                MAX('1D'!$D$16,
                    MAX('1D'!$D$16,
                        POWER((ABS(K1011)^2)/('1D'!$I$5*MAX(F1011,
                                    0.1)^2),
                            1/3))),
                IF(ABS(IFERROR(AF1011,
                            0))&lt;'1D'!$D$19,
                    MAX(MAX('1D'!$D$16,
                            MAX('1D'!$D$16,
                                POWER((ABS(K1011)^2)/('1D'!$I$5*MAX(F1011,
                                            0.1)^2),
                                    1/3))),
                        IFERROR(W1011,
                            0)),
                    MAX(MAX('1D'!$D$16,
                            MAX('1D'!$D$16,
                                POWER((ABS(K1011)^2)/('1D'!$I$5*MAX(F1011,
                                            0.1)^2),
                                    1/3))),
                        (IFERROR(W1011,
                                0))+((IFERROR(AF1011,
                                    0))*'1D'!$D$18)))))))</f>
        <v>2.1389677043987478</v>
      </c>
      <c r="X1011" s="5">
        <f t="shared" ca="1" si="214"/>
        <v>11.122632062873489</v>
      </c>
      <c r="Y1011" s="5">
        <f t="shared" ca="1" si="215"/>
        <v>1.1735290000551568</v>
      </c>
      <c r="Z1011" s="5">
        <f t="shared" ca="1" si="216"/>
        <v>4.5807502857230418</v>
      </c>
      <c r="AA1011" s="5">
        <f t="shared" ca="1" si="217"/>
        <v>634.20146770439874</v>
      </c>
      <c r="AB1011" s="5">
        <f ca="1">AA1011+((ABS(K1011)/MAX(((F1011)+(G1011)*(W1011))*(W1011),
            0.000001))^2)/(2*'1D'!$I$5)</f>
        <v>635.27095155659811</v>
      </c>
      <c r="AC1011" s="5">
        <f ca="1">((ABS(K1011)*'1D'!$D$6)/(MAX(((F1011)+(G1011)*(W1011))*(W1011),
            0.000001)*MAX(((((F1011)+(G1011)*(W1011))*(W1011))/MAX((F1011)+2*(W1011)*SQRT(1+(G1011)^2),
                    0.000001))^(2/3),
            0.000001)))^2</f>
        <v>3.8141460404132466E-3</v>
      </c>
      <c r="AD1011" s="5">
        <f ca="1">ABS(ABS(K1011)/MAX(((F1011)+(G1011)*(W1011))*(W1011),
        0.000001))/SQRT('1D'!$I$5*MAX((((F1011)+(G1011)*(W1011))*(W1011))/MAX((F1011)+2*(G1011)*(W1011),
            0.000001),
        0.000001))</f>
        <v>1.0000000000000004</v>
      </c>
      <c r="AE1011" s="5">
        <f ca="1">((F1011)*(W1011)^2)/2+(G1011)*(W1011)^3/3+(ABS(K1011)^2)/('1D'!$I$5*MAX(((F1011)+(G1011)*(W1011))*(W1011),
        0.000001))</f>
        <v>35.686426155594638</v>
      </c>
      <c r="AF1011" s="5">
        <f ca="1">IF($A$2=0,
    0,
    IFERROR(AB1012+(((AC1011+AC1012)/2)*J1012)+(IF(Z1011&gt;Z1012,
                '1D'!$D$8*((Z1011^2-Z1012^2)/(2*'1D'!$I$5)),
                '1D'!$D$9*((Z1012^2-Z1011^2)/(2*'1D'!$I$5)))+('1D'!$D$10*(ABS(I1012)/90)*(MAX(Z1011^2,
                        Z1012^2)/(2*'1D'!$I$5))))-AB1011,
        0))</f>
        <v>3.4249085716737682E-3</v>
      </c>
      <c r="AG1011" s="5">
        <f ca="1">IF($A$2=0,
    1,
    IF(IFERROR(AG1012,
            0)=0,
        0,
        IFERROR(IF(OR(ROUND(AD1011,
                        3)&gt;=1,
                    AND(ABS(AF1011)&lt;'1D'!$D$19,
                        AD1011&lt;1)),
                1,
                0),
            0)))</f>
        <v>1</v>
      </c>
      <c r="AH1011" s="5">
        <f ca="1">IFERROR(IF('1D'!V32="Supercritical",
        MAX('1D'!$D$16,
            IFERROR(L1011,
                MAX('1D'!$D$16,
                    POWER((ABS(K1011)^2)/('1D'!$I$5*MAX(F1011,
                                0.1)^2),
                        1/3)))),
        IF('1D'!V32="Subcritical",
            MAX('1D'!$D$16,
                IFERROR(W1011,
                    MAX('1D'!$D$16,
                        POWER((ABS(K1011)^2)/('1D'!$I$5*MAX(F1011,
                                    0.1)^2),
                            1/3)))),
            IF(IFERROR(T1011,
                    -1E+99)&gt;=IFERROR(AE1011,
                    -1E+99),
                MAX('1D'!$D$16,
                    IFERROR(L1011,
                        MAX('1D'!$D$16,
                            POWER((ABS(K1011)^2)/('1D'!$I$5*MAX(F1011,
                                        0.1)^2),
                                1/3)))),
                MAX('1D'!$D$16,
                    IFERROR(W1011,
                        MAX('1D'!$D$16,
                            POWER((ABS(K1011)^2)/('1D'!$I$5*MAX(F1011,
                                        0.1)^2),
                                1/3))))))),
    MAX('1D'!$D$16,
        POWER((ABS(K1011)^2)/('1D'!$I$5*MAX(F1011,
                    0.1)^2),
            1/3)))</f>
        <v>2.0411692021517887</v>
      </c>
      <c r="AI1011" s="5">
        <f t="shared" ca="1" si="218"/>
        <v>634.10366920215176</v>
      </c>
      <c r="AJ1011" s="5">
        <f ca="1">AI1011+((ABS(K1011)/MAX(((F1011)+(G1011)*(AH1011))*(AH1011),
            0.000001))^2)/(2*'1D'!$I$5)</f>
        <v>635.27809253909481</v>
      </c>
      <c r="AM1011">
        <v>0</v>
      </c>
      <c r="AN1011">
        <v>0</v>
      </c>
      <c r="AO1011" s="5">
        <f t="shared" si="219"/>
        <v>0</v>
      </c>
      <c r="AP1011" s="5">
        <f t="shared" si="223"/>
        <v>0</v>
      </c>
      <c r="AQ1011" s="5">
        <f ca="1">ABS(ABS(K1011)/MAX(((F1011)+(G1011)*(AH1011))*(AH1011),
        0.000001))/SQRT('1D'!$I$5*MAX((((F1011)+(G1011)*(AH1011))*(AH1011))/MAX((F1011)+2*(G1011)*(AH1011),
            0.000001),
        0.000001))</f>
        <v>1.0727235886044055</v>
      </c>
      <c r="AR1011" s="5" t="str">
        <f t="shared" ca="1" si="220"/>
        <v>Supercritical</v>
      </c>
      <c r="AS1011" s="5">
        <f ca="1">((ABS(K1011)*'1D'!$D$6)/(MAX(((F1011)+(G1011)*(AH1011))*(AH1011),
            0.000001)*MAX(((((F1011)+(G1011)*(AH1011))*(AH1011))/MAX((F1011)+2*(AH1011)*SQRT(1+(G1011)^2),
                    0.000001))^(2/3),
            0.000001)))^2</f>
        <v>4.3358367565141456E-3</v>
      </c>
    </row>
    <row r="1012" spans="1:45" x14ac:dyDescent="0.35">
      <c r="A1012">
        <v>1003</v>
      </c>
      <c r="B1012">
        <v>1001.996</v>
      </c>
      <c r="C1012">
        <v>616081.20900000003</v>
      </c>
      <c r="D1012">
        <v>3097005.0580000002</v>
      </c>
      <c r="E1012">
        <v>632.06200000000001</v>
      </c>
      <c r="F1012">
        <v>5.2</v>
      </c>
      <c r="G1012">
        <v>0</v>
      </c>
      <c r="H1012" t="s">
        <v>176</v>
      </c>
      <c r="I1012">
        <v>0.06</v>
      </c>
      <c r="J1012" s="5">
        <f t="shared" si="221"/>
        <v>1.0009999999999764</v>
      </c>
      <c r="K1012" s="5">
        <f t="shared" ca="1" si="222"/>
        <v>50.95</v>
      </c>
      <c r="L1012" s="5">
        <f ca="1">IF($A$2=0,
    IFERROR(L1011,
        MAX('1D'!$D$16,
            POWER((ABS(K1012)^2)/('1D'!$I$5*MAX(F1012,
                        0.1)^2),
                1/3))),
    IF(IFERROR(V1011,
            0)=0,
        IFERROR(L1011,
            MAX('1D'!$D$16,
                POWER((ABS(K1012)^2)/('1D'!$I$5*MAX(F1012,
                            0.1)^2),
                    1/3))),
        IF(OR(IFERROR(L1012,
                    0)=0,
                IFERROR(S1011,
                    0)&lt;1,
                IFERROR(S1012,
                    0)&lt;1),
            MAX('1D'!$D$16,
                POWER((ABS(K1012)^2)/('1D'!$I$5*MAX(F1012,
                            0.1)^2),
                    1/3)),
            IF(IFERROR(U1012,
                    0)&gt;0,
                MAX('1D'!$D$16,
                    IFERROR(L1012,
                        0)+((IFERROR(U1012,
                                0))*'1D'!$D$18*IF((IFERROR(S1012,
                                    0))&lt;1,
                            1,
                            -1))),
                IF(IFERROR(U1012,
                        0)&lt;0,
                    IF(ABS((MAX('1D'!$D$16,
                                    POWER((ABS(K1012)^2)/('1D'!$I$5*MAX(F1012,
                                                0.1)^2),
                                        1/3)))-IFERROR(L1012,
                                0))&gt;'1D'!$D$19,
                        MAX('1D'!$D$16,
                            IF((MAX('1D'!$D$16,
                                        POWER((ABS(K1012)^2)/('1D'!$I$5*MAX(F1012,
                                                    0.1)^2),
                                            1/3)))&gt;IFERROR(L1012,
                                    0),
                                MIN((MAX('1D'!$D$16,
                                            POWER((ABS(K1012)^2)/('1D'!$I$5*MAX(F1012,
                                                        0.1)^2),
                                                1/3))),
                                    IFERROR(L1012,
                                        0)+(MIN(ABS(IFERROR(U1012,
                                                    0))*'1D'!$D$18,
                                            ABS((MAX('1D'!$D$16,
                                                        POWER((ABS(K1012)^2)/('1D'!$I$5*MAX(F1012,
                                                                    0.1)^2),
                                                            1/3)))-IFERROR(L1012,
                                                    0))))),
                                MAX((MAX('1D'!$D$16,
                                            POWER((ABS(K1012)^2)/('1D'!$I$5*MAX(F1012,
                                                        0.1)^2),
                                                1/3))),
                                    IFERROR(L1012,
                                        0)-(MIN(ABS(IFERROR(U1012,
                                                    0))*'1D'!$D$18,
                                            ABS((MAX('1D'!$D$16,
                                                        POWER((ABS(K1012)^2)/('1D'!$I$5*MAX(F1012,
                                                                    0.1)^2),
                                                            1/3)))-IFERROR(L1012,
                                                    0))))))),
                        MAX('1D'!$D$16,
                            POWER((ABS(K1012)^2)/('1D'!$I$5*MAX(F1012,
                                        0.1)^2),
                                1/3))),
                    MAX('1D'!$D$16,
                        IFERROR(L1012,
                            0)))))))</f>
        <v>2.0411692021517887</v>
      </c>
      <c r="M1012" s="5">
        <f t="shared" ca="1" si="210"/>
        <v>10.614079851189301</v>
      </c>
      <c r="N1012" s="5">
        <f t="shared" ca="1" si="211"/>
        <v>1.1434704692804873</v>
      </c>
      <c r="O1012" s="5">
        <f t="shared" ca="1" si="212"/>
        <v>4.8002276894771132</v>
      </c>
      <c r="P1012" s="5">
        <f t="shared" ca="1" si="213"/>
        <v>634.10316920215178</v>
      </c>
      <c r="Q1012" s="5">
        <f ca="1">P1012+((ABS(K1012)/MAX(((F1012)+(G1012)*(L1012))*(L1012),
            0.000001))^2)/(2*'1D'!$I$5)</f>
        <v>635.27759253909483</v>
      </c>
      <c r="R1012" s="5">
        <f ca="1">((ABS(K1012)*'1D'!$D$6)/(MAX(((F1012)+(G1012)*(L1012))*(L1012),
            0.000001)*MAX(((((F1012)+(G1012)*(L1012))*(L1012))/MAX((F1012)+2*(L1012)*SQRT(1+(G1012)^2),
                    0.000001))^(2/3),
            0.000001)))^2</f>
        <v>4.3358367565141456E-3</v>
      </c>
      <c r="S1012" s="5">
        <f ca="1">ABS(ABS(K1012)/MAX(((F1012)+(G1012)*(L1012))*(L1012),
        0.000001))/SQRT('1D'!$I$5*MAX((((F1012)+(G1012)*(L1012))*(L1012))/MAX((F1012)+2*(G1012)*(L1012),
            0.000001),
        0.000001))</f>
        <v>1.0727235886044055</v>
      </c>
      <c r="T1012" s="5">
        <f ca="1">((F1012)*(L1012)^2)/2+(G1012)*(L1012)^3/3+(ABS(K1012)^2)/('1D'!$I$5*MAX(((F1012)+(G1012)*(L1012))*(L1012),
        0.000001))</f>
        <v>35.763412605541333</v>
      </c>
      <c r="U1012" s="5">
        <f ca="1">IF($A$2=0,
    0,
    IFERROR(Q1011-(((R1011+R1012)/2)*J1012)-(IF(O1011&gt;O1012,
                '1D'!$D$8*((O1011^2-O1012^2)/(2*'1D'!$I$5)),
                '1D'!$D$9*((O1012^2-O1011^2)/(2*'1D'!$I$5)))+('1D'!$D$10*(ABS(I1012)/90)*(MAX(O1011^2,
                        O1012^2)/(2*'1D'!$I$5))))-Q1012,
        0))</f>
        <v>-3.9576149270033056E-3</v>
      </c>
      <c r="V1012" s="5">
        <f ca="1">IF($A$2=0,
    1,
    IF(IFERROR(V1011,
            0)=0,
        0,
        IFERROR(IF(ROUND(S1012,
                    3)=1,
                1,
                IF(AND(ABS(U1012)&lt;'1D'!$D$19,
                        S1012&gt;1),
                    1,
                    0)),
            0)))</f>
        <v>0</v>
      </c>
      <c r="W1012" s="5">
        <f ca="1">IF($A$2=0,
    MAX(MAX('1D'!$D$16,
            MAX('1D'!$D$16,
                POWER((ABS(K1012)^2)/('1D'!$I$5*MAX(F1012,
                            0.1)^2),
                    1/3))),
        IFERROR(W1396,
            MAX(MAX('1D'!$D$16,
                    MAX('1D'!$D$16,
                        POWER((ABS(K1012)^2)/('1D'!$I$5*MAX(F1012,
                                    0.1)^2),
                            1/3))),
                ($L$2)-E1396))),
    IF(IFERROR(AG1013,
            0)=0,
        MAX(MAX('1D'!$D$16,
                MAX('1D'!$D$16,
                    POWER((ABS(K1012)^2)/('1D'!$I$5*MAX(F1012,
                                0.1)^2),
                        1/3))),
            IFERROR(W1396,
                MAX(MAX('1D'!$D$16,
                        MAX('1D'!$D$16,
                            POWER((ABS(K1012)^2)/('1D'!$I$5*MAX(F1012,
                                        0.1)^2),
                                1/3))),
                    ($L$2)-E1396))),
        IF(IFERROR(W1012,
                0)=0,
            MAX(MAX('1D'!$D$16,
                    MAX('1D'!$D$16,
                        POWER((ABS(K1012)^2)/('1D'!$I$5*MAX(F1012,
                                    0.1)^2),
                            1/3))),
                IFERROR(W1396,
                    MAX(MAX('1D'!$D$16,
                            MAX('1D'!$D$16,
                                POWER((ABS(K1012)^2)/('1D'!$I$5*MAX(F1012,
                                            0.1)^2),
                                    1/3))),
                        ($L$2)-E1396))),
            IF(OR(IFERROR(AD1012,
                        0)&gt;=1,
                    IFERROR(AD1013,
                        0)&gt;=1),
                MAX('1D'!$D$16,
                    MAX('1D'!$D$16,
                        POWER((ABS(K1012)^2)/('1D'!$I$5*MAX(F1012,
                                    0.1)^2),
                            1/3))),
                IF(ABS(IFERROR(AF1012,
                            0))&lt;'1D'!$D$19,
                    MAX(MAX('1D'!$D$16,
                            MAX('1D'!$D$16,
                                POWER((ABS(K1012)^2)/('1D'!$I$5*MAX(F1012,
                                            0.1)^2),
                                    1/3))),
                        IFERROR(W1012,
                            0)),
                    MAX(MAX('1D'!$D$16,
                            MAX('1D'!$D$16,
                                POWER((ABS(K1012)^2)/('1D'!$I$5*MAX(F1012,
                                            0.1)^2),
                                    1/3))),
                        (IFERROR(W1012,
                                0))+((IFERROR(AF1012,
                                    0))*'1D'!$D$18)))))))</f>
        <v>2.1389677043987478</v>
      </c>
      <c r="X1012" s="5">
        <f t="shared" ca="1" si="214"/>
        <v>11.122632062873489</v>
      </c>
      <c r="Y1012" s="5">
        <f t="shared" ca="1" si="215"/>
        <v>1.1735290000551568</v>
      </c>
      <c r="Z1012" s="5">
        <f t="shared" ca="1" si="216"/>
        <v>4.5807502857230418</v>
      </c>
      <c r="AA1012" s="5">
        <f t="shared" ca="1" si="217"/>
        <v>634.20096770439875</v>
      </c>
      <c r="AB1012" s="5">
        <f ca="1">AA1012+((ABS(K1012)/MAX(((F1012)+(G1012)*(W1012))*(W1012),
            0.000001))^2)/(2*'1D'!$I$5)</f>
        <v>635.27045155659812</v>
      </c>
      <c r="AC1012" s="5">
        <f ca="1">((ABS(K1012)*'1D'!$D$6)/(MAX(((F1012)+(G1012)*(W1012))*(W1012),
            0.000001)*MAX(((((F1012)+(G1012)*(W1012))*(W1012))/MAX((F1012)+2*(W1012)*SQRT(1+(G1012)^2),
                    0.000001))^(2/3),
            0.000001)))^2</f>
        <v>3.8141460404132466E-3</v>
      </c>
      <c r="AD1012" s="5">
        <f ca="1">ABS(ABS(K1012)/MAX(((F1012)+(G1012)*(W1012))*(W1012),
        0.000001))/SQRT('1D'!$I$5*MAX((((F1012)+(G1012)*(W1012))*(W1012))/MAX((F1012)+2*(G1012)*(W1012),
            0.000001),
        0.000001))</f>
        <v>1.0000000000000004</v>
      </c>
      <c r="AE1012" s="5">
        <f ca="1">((F1012)*(W1012)^2)/2+(G1012)*(W1012)^3/3+(ABS(K1012)^2)/('1D'!$I$5*MAX(((F1012)+(G1012)*(W1012))*(W1012),
        0.000001))</f>
        <v>35.686426155594638</v>
      </c>
      <c r="AF1012" s="5">
        <f ca="1">IF($A$2=0,
    0,
    IFERROR(AB1013+(((AC1012+AC1013)/2)*J1013)+(IF(Z1012&gt;Z1013,
                '1D'!$D$8*((Z1012^2-Z1013^2)/(2*'1D'!$I$5)),
                '1D'!$D$9*((Z1013^2-Z1012^2)/(2*'1D'!$I$5)))+('1D'!$D$10*(ABS(I1013)/90)*(MAX(Z1012^2,
                        Z1013^2)/(2*'1D'!$I$5))))-AB1012,
        0))</f>
        <v>3.4157470064428708E-3</v>
      </c>
      <c r="AG1012" s="5">
        <f ca="1">IF($A$2=0,
    1,
    IF(IFERROR(AG1013,
            0)=0,
        0,
        IFERROR(IF(OR(ROUND(AD1012,
                        3)&gt;=1,
                    AND(ABS(AF1012)&lt;'1D'!$D$19,
                        AD1012&lt;1)),
                1,
                0),
            0)))</f>
        <v>1</v>
      </c>
      <c r="AH1012" s="5">
        <f ca="1">IFERROR(IF('1D'!V32="Supercritical",
        MAX('1D'!$D$16,
            IFERROR(L1012,
                MAX('1D'!$D$16,
                    POWER((ABS(K1012)^2)/('1D'!$I$5*MAX(F1012,
                                0.1)^2),
                        1/3)))),
        IF('1D'!V32="Subcritical",
            MAX('1D'!$D$16,
                IFERROR(W1012,
                    MAX('1D'!$D$16,
                        POWER((ABS(K1012)^2)/('1D'!$I$5*MAX(F1012,
                                    0.1)^2),
                            1/3)))),
            IF(IFERROR(T1012,
                    -1E+99)&gt;=IFERROR(AE1012,
                    -1E+99),
                MAX('1D'!$D$16,
                    IFERROR(L1012,
                        MAX('1D'!$D$16,
                            POWER((ABS(K1012)^2)/('1D'!$I$5*MAX(F1012,
                                        0.1)^2),
                                1/3)))),
                MAX('1D'!$D$16,
                    IFERROR(W1012,
                        MAX('1D'!$D$16,
                            POWER((ABS(K1012)^2)/('1D'!$I$5*MAX(F1012,
                                        0.1)^2),
                                1/3))))))),
    MAX('1D'!$D$16,
        POWER((ABS(K1012)^2)/('1D'!$I$5*MAX(F1012,
                    0.1)^2),
            1/3)))</f>
        <v>2.0411692021517887</v>
      </c>
      <c r="AI1012" s="5">
        <f t="shared" ca="1" si="218"/>
        <v>634.10316920215178</v>
      </c>
      <c r="AJ1012" s="5">
        <f ca="1">AI1012+((ABS(K1012)/MAX(((F1012)+(G1012)*(AH1012))*(AH1012),
            0.000001))^2)/(2*'1D'!$I$5)</f>
        <v>635.27759253909483</v>
      </c>
      <c r="AM1012">
        <v>0</v>
      </c>
      <c r="AN1012">
        <v>0</v>
      </c>
      <c r="AO1012" s="5">
        <f t="shared" si="219"/>
        <v>0</v>
      </c>
      <c r="AP1012" s="5">
        <f t="shared" si="223"/>
        <v>0</v>
      </c>
      <c r="AQ1012" s="5">
        <f ca="1">ABS(ABS(K1012)/MAX(((F1012)+(G1012)*(AH1012))*(AH1012),
        0.000001))/SQRT('1D'!$I$5*MAX((((F1012)+(G1012)*(AH1012))*(AH1012))/MAX((F1012)+2*(G1012)*(AH1012),
            0.000001),
        0.000001))</f>
        <v>1.0727235886044055</v>
      </c>
      <c r="AR1012" s="5" t="str">
        <f t="shared" ca="1" si="220"/>
        <v>Supercritical</v>
      </c>
      <c r="AS1012" s="5">
        <f ca="1">((ABS(K1012)*'1D'!$D$6)/(MAX(((F1012)+(G1012)*(AH1012))*(AH1012),
            0.000001)*MAX(((((F1012)+(G1012)*(AH1012))*(AH1012))/MAX((F1012)+2*(AH1012)*SQRT(1+(G1012)^2),
                    0.000001))^(2/3),
            0.000001)))^2</f>
        <v>4.3358367565141456E-3</v>
      </c>
    </row>
    <row r="1013" spans="1:45" x14ac:dyDescent="0.35">
      <c r="A1013">
        <v>1004</v>
      </c>
      <c r="B1013">
        <v>1002.996</v>
      </c>
      <c r="C1013">
        <v>616081.16599999997</v>
      </c>
      <c r="D1013">
        <v>3097004.0589999999</v>
      </c>
      <c r="E1013">
        <v>632.06150000000002</v>
      </c>
      <c r="F1013">
        <v>5.2</v>
      </c>
      <c r="G1013">
        <v>0</v>
      </c>
      <c r="H1013" t="s">
        <v>176</v>
      </c>
      <c r="I1013">
        <v>5.7000000000000002E-2</v>
      </c>
      <c r="J1013" s="5">
        <f t="shared" si="221"/>
        <v>1</v>
      </c>
      <c r="K1013" s="5">
        <f t="shared" ca="1" si="222"/>
        <v>50.95</v>
      </c>
      <c r="L1013" s="5">
        <f ca="1">IF($A$2=0,
    IFERROR(L1012,
        MAX('1D'!$D$16,
            POWER((ABS(K1013)^2)/('1D'!$I$5*MAX(F1013,
                        0.1)^2),
                1/3))),
    IF(IFERROR(V1012,
            0)=0,
        IFERROR(L1012,
            MAX('1D'!$D$16,
                POWER((ABS(K1013)^2)/('1D'!$I$5*MAX(F1013,
                            0.1)^2),
                    1/3))),
        IF(OR(IFERROR(L1013,
                    0)=0,
                IFERROR(S1012,
                    0)&lt;1,
                IFERROR(S1013,
                    0)&lt;1),
            MAX('1D'!$D$16,
                POWER((ABS(K1013)^2)/('1D'!$I$5*MAX(F1013,
                            0.1)^2),
                    1/3)),
            IF(IFERROR(U1013,
                    0)&gt;0,
                MAX('1D'!$D$16,
                    IFERROR(L1013,
                        0)+((IFERROR(U1013,
                                0))*'1D'!$D$18*IF((IFERROR(S1013,
                                    0))&lt;1,
                            1,
                            -1))),
                IF(IFERROR(U1013,
                        0)&lt;0,
                    IF(ABS((MAX('1D'!$D$16,
                                    POWER((ABS(K1013)^2)/('1D'!$I$5*MAX(F1013,
                                                0.1)^2),
                                        1/3)))-IFERROR(L1013,
                                0))&gt;'1D'!$D$19,
                        MAX('1D'!$D$16,
                            IF((MAX('1D'!$D$16,
                                        POWER((ABS(K1013)^2)/('1D'!$I$5*MAX(F1013,
                                                    0.1)^2),
                                            1/3)))&gt;IFERROR(L1013,
                                    0),
                                MIN((MAX('1D'!$D$16,
                                            POWER((ABS(K1013)^2)/('1D'!$I$5*MAX(F1013,
                                                        0.1)^2),
                                                1/3))),
                                    IFERROR(L1013,
                                        0)+(MIN(ABS(IFERROR(U1013,
                                                    0))*'1D'!$D$18,
                                            ABS((MAX('1D'!$D$16,
                                                        POWER((ABS(K1013)^2)/('1D'!$I$5*MAX(F1013,
                                                                    0.1)^2),
                                                            1/3)))-IFERROR(L1013,
                                                    0))))),
                                MAX((MAX('1D'!$D$16,
                                            POWER((ABS(K1013)^2)/('1D'!$I$5*MAX(F1013,
                                                        0.1)^2),
                                                1/3))),
                                    IFERROR(L1013,
                                        0)-(MIN(ABS(IFERROR(U1013,
                                                    0))*'1D'!$D$18,
                                            ABS((MAX('1D'!$D$16,
                                                        POWER((ABS(K1013)^2)/('1D'!$I$5*MAX(F1013,
                                                                    0.1)^2),
                                                            1/3)))-IFERROR(L1013,
                                                    0))))))),
                        MAX('1D'!$D$16,
                            POWER((ABS(K1013)^2)/('1D'!$I$5*MAX(F1013,
                                        0.1)^2),
                                1/3))),
                    MAX('1D'!$D$16,
                        IFERROR(L1013,
                            0)))))))</f>
        <v>2.0411692021517887</v>
      </c>
      <c r="M1013" s="5">
        <f t="shared" ca="1" si="210"/>
        <v>10.614079851189301</v>
      </c>
      <c r="N1013" s="5">
        <f t="shared" ca="1" si="211"/>
        <v>1.1434704692804873</v>
      </c>
      <c r="O1013" s="5">
        <f t="shared" ca="1" si="212"/>
        <v>4.8002276894771132</v>
      </c>
      <c r="P1013" s="5">
        <f t="shared" ca="1" si="213"/>
        <v>634.10266920215179</v>
      </c>
      <c r="Q1013" s="5">
        <f ca="1">P1013+((ABS(K1013)/MAX(((F1013)+(G1013)*(L1013))*(L1013),
            0.000001))^2)/(2*'1D'!$I$5)</f>
        <v>635.27709253909484</v>
      </c>
      <c r="R1013" s="5">
        <f ca="1">((ABS(K1013)*'1D'!$D$6)/(MAX(((F1013)+(G1013)*(L1013))*(L1013),
            0.000001)*MAX(((((F1013)+(G1013)*(L1013))*(L1013))/MAX((F1013)+2*(L1013)*SQRT(1+(G1013)^2),
                    0.000001))^(2/3),
            0.000001)))^2</f>
        <v>4.3358367565141456E-3</v>
      </c>
      <c r="S1013" s="5">
        <f ca="1">ABS(ABS(K1013)/MAX(((F1013)+(G1013)*(L1013))*(L1013),
        0.000001))/SQRT('1D'!$I$5*MAX((((F1013)+(G1013)*(L1013))*(L1013))/MAX((F1013)+2*(G1013)*(L1013),
            0.000001),
        0.000001))</f>
        <v>1.0727235886044055</v>
      </c>
      <c r="T1013" s="5">
        <f ca="1">((F1013)*(L1013)^2)/2+(G1013)*(L1013)^3/3+(ABS(K1013)^2)/('1D'!$I$5*MAX(((F1013)+(G1013)*(L1013))*(L1013),
        0.000001))</f>
        <v>35.763412605541333</v>
      </c>
      <c r="U1013" s="5">
        <f ca="1">IF($A$2=0,
    0,
    IFERROR(Q1012-(((R1012+R1013)/2)*J1013)-(IF(O1012&gt;O1013,
                '1D'!$D$8*((O1012^2-O1013^2)/(2*'1D'!$I$5)),
                '1D'!$D$9*((O1013^2-O1012^2)/(2*'1D'!$I$5)))+('1D'!$D$10*(ABS(I1013)/90)*(MAX(O1012^2,
                        O1013^2)/(2*'1D'!$I$5))))-Q1013,
        0))</f>
        <v>-3.9474069734524164E-3</v>
      </c>
      <c r="V1013" s="5">
        <f ca="1">IF($A$2=0,
    1,
    IF(IFERROR(V1012,
            0)=0,
        0,
        IFERROR(IF(ROUND(S1013,
                    3)=1,
                1,
                IF(AND(ABS(U1013)&lt;'1D'!$D$19,
                        S1013&gt;1),
                    1,
                    0)),
            0)))</f>
        <v>0</v>
      </c>
      <c r="W1013" s="5">
        <f ca="1">IF($A$2=0,
    MAX(MAX('1D'!$D$16,
            MAX('1D'!$D$16,
                POWER((ABS(K1013)^2)/('1D'!$I$5*MAX(F1013,
                            0.1)^2),
                    1/3))),
        IFERROR(W1396,
            MAX(MAX('1D'!$D$16,
                    MAX('1D'!$D$16,
                        POWER((ABS(K1013)^2)/('1D'!$I$5*MAX(F1013,
                                    0.1)^2),
                            1/3))),
                ($L$2)-E1396))),
    IF(IFERROR(AG1014,
            0)=0,
        MAX(MAX('1D'!$D$16,
                MAX('1D'!$D$16,
                    POWER((ABS(K1013)^2)/('1D'!$I$5*MAX(F1013,
                                0.1)^2),
                        1/3))),
            IFERROR(W1396,
                MAX(MAX('1D'!$D$16,
                        MAX('1D'!$D$16,
                            POWER((ABS(K1013)^2)/('1D'!$I$5*MAX(F1013,
                                        0.1)^2),
                                1/3))),
                    ($L$2)-E1396))),
        IF(IFERROR(W1013,
                0)=0,
            MAX(MAX('1D'!$D$16,
                    MAX('1D'!$D$16,
                        POWER((ABS(K1013)^2)/('1D'!$I$5*MAX(F1013,
                                    0.1)^2),
                            1/3))),
                IFERROR(W1396,
                    MAX(MAX('1D'!$D$16,
                            MAX('1D'!$D$16,
                                POWER((ABS(K1013)^2)/('1D'!$I$5*MAX(F1013,
                                            0.1)^2),
                                    1/3))),
                        ($L$2)-E1396))),
            IF(OR(IFERROR(AD1013,
                        0)&gt;=1,
                    IFERROR(AD1014,
                        0)&gt;=1),
                MAX('1D'!$D$16,
                    MAX('1D'!$D$16,
                        POWER((ABS(K1013)^2)/('1D'!$I$5*MAX(F1013,
                                    0.1)^2),
                            1/3))),
                IF(ABS(IFERROR(AF1013,
                            0))&lt;'1D'!$D$19,
                    MAX(MAX('1D'!$D$16,
                            MAX('1D'!$D$16,
                                POWER((ABS(K1013)^2)/('1D'!$I$5*MAX(F1013,
                                            0.1)^2),
                                    1/3))),
                        IFERROR(W1013,
                            0)),
                    MAX(MAX('1D'!$D$16,
                            MAX('1D'!$D$16,
                                POWER((ABS(K1013)^2)/('1D'!$I$5*MAX(F1013,
                                            0.1)^2),
                                    1/3))),
                        (IFERROR(W1013,
                                0))+((IFERROR(AF1013,
                                    0))*'1D'!$D$18)))))))</f>
        <v>2.1389677043987478</v>
      </c>
      <c r="X1013" s="5">
        <f t="shared" ca="1" si="214"/>
        <v>11.122632062873489</v>
      </c>
      <c r="Y1013" s="5">
        <f t="shared" ca="1" si="215"/>
        <v>1.1735290000551568</v>
      </c>
      <c r="Z1013" s="5">
        <f t="shared" ca="1" si="216"/>
        <v>4.5807502857230418</v>
      </c>
      <c r="AA1013" s="5">
        <f t="shared" ca="1" si="217"/>
        <v>634.20046770439876</v>
      </c>
      <c r="AB1013" s="5">
        <f ca="1">AA1013+((ABS(K1013)/MAX(((F1013)+(G1013)*(W1013))*(W1013),
            0.000001))^2)/(2*'1D'!$I$5)</f>
        <v>635.26995155659813</v>
      </c>
      <c r="AC1013" s="5">
        <f ca="1">((ABS(K1013)*'1D'!$D$6)/(MAX(((F1013)+(G1013)*(W1013))*(W1013),
            0.000001)*MAX(((((F1013)+(G1013)*(W1013))*(W1013))/MAX((F1013)+2*(W1013)*SQRT(1+(G1013)^2),
                    0.000001))^(2/3),
            0.000001)))^2</f>
        <v>3.8141460404132466E-3</v>
      </c>
      <c r="AD1013" s="5">
        <f ca="1">ABS(ABS(K1013)/MAX(((F1013)+(G1013)*(W1013))*(W1013),
        0.000001))/SQRT('1D'!$I$5*MAX((((F1013)+(G1013)*(W1013))*(W1013))/MAX((F1013)+2*(G1013)*(W1013),
            0.000001),
        0.000001))</f>
        <v>1.0000000000000004</v>
      </c>
      <c r="AE1013" s="5">
        <f ca="1">((F1013)*(W1013)^2)/2+(G1013)*(W1013)^3/3+(ABS(K1013)^2)/('1D'!$I$5*MAX(((F1013)+(G1013)*(W1013))*(W1013),
        0.000001))</f>
        <v>35.686426155594638</v>
      </c>
      <c r="AF1013" s="5">
        <f ca="1">IF($A$2=0,
    0,
    IFERROR(AB1014+(((AC1013+AC1014)/2)*J1014)+(IF(Z1013&gt;Z1014,
                '1D'!$D$8*((Z1013^2-Z1014^2)/(2*'1D'!$I$5)),
                '1D'!$D$9*((Z1014^2-Z1013^2)/(2*'1D'!$I$5)))+('1D'!$D$10*(ABS(I1014)/90)*(MAX(Z1013^2,
                        Z1014^2)/(2*'1D'!$I$5))))-AB1013,
        0))</f>
        <v>3.3141460404522149E-3</v>
      </c>
      <c r="AG1013" s="5">
        <f ca="1">IF($A$2=0,
    1,
    IF(IFERROR(AG1014,
            0)=0,
        0,
        IFERROR(IF(OR(ROUND(AD1013,
                        3)&gt;=1,
                    AND(ABS(AF1013)&lt;'1D'!$D$19,
                        AD1013&lt;1)),
                1,
                0),
            0)))</f>
        <v>1</v>
      </c>
      <c r="AH1013" s="5">
        <f ca="1">IFERROR(IF('1D'!V32="Supercritical",
        MAX('1D'!$D$16,
            IFERROR(L1013,
                MAX('1D'!$D$16,
                    POWER((ABS(K1013)^2)/('1D'!$I$5*MAX(F1013,
                                0.1)^2),
                        1/3)))),
        IF('1D'!V32="Subcritical",
            MAX('1D'!$D$16,
                IFERROR(W1013,
                    MAX('1D'!$D$16,
                        POWER((ABS(K1013)^2)/('1D'!$I$5*MAX(F1013,
                                    0.1)^2),
                            1/3)))),
            IF(IFERROR(T1013,
                    -1E+99)&gt;=IFERROR(AE1013,
                    -1E+99),
                MAX('1D'!$D$16,
                    IFERROR(L1013,
                        MAX('1D'!$D$16,
                            POWER((ABS(K1013)^2)/('1D'!$I$5*MAX(F1013,
                                        0.1)^2),
                                1/3)))),
                MAX('1D'!$D$16,
                    IFERROR(W1013,
                        MAX('1D'!$D$16,
                            POWER((ABS(K1013)^2)/('1D'!$I$5*MAX(F1013,
                                        0.1)^2),
                                1/3))))))),
    MAX('1D'!$D$16,
        POWER((ABS(K1013)^2)/('1D'!$I$5*MAX(F1013,
                    0.1)^2),
            1/3)))</f>
        <v>2.0411692021517887</v>
      </c>
      <c r="AI1013" s="5">
        <f t="shared" ca="1" si="218"/>
        <v>634.10266920215179</v>
      </c>
      <c r="AJ1013" s="5">
        <f ca="1">AI1013+((ABS(K1013)/MAX(((F1013)+(G1013)*(AH1013))*(AH1013),
            0.000001))^2)/(2*'1D'!$I$5)</f>
        <v>635.27709253909484</v>
      </c>
      <c r="AM1013">
        <v>0</v>
      </c>
      <c r="AN1013">
        <v>0</v>
      </c>
      <c r="AO1013" s="5">
        <f t="shared" si="219"/>
        <v>0</v>
      </c>
      <c r="AP1013" s="5">
        <f t="shared" si="223"/>
        <v>0</v>
      </c>
      <c r="AQ1013" s="5">
        <f ca="1">ABS(ABS(K1013)/MAX(((F1013)+(G1013)*(AH1013))*(AH1013),
        0.000001))/SQRT('1D'!$I$5*MAX((((F1013)+(G1013)*(AH1013))*(AH1013))/MAX((F1013)+2*(G1013)*(AH1013),
            0.000001),
        0.000001))</f>
        <v>1.0727235886044055</v>
      </c>
      <c r="AR1013" s="5" t="str">
        <f t="shared" ca="1" si="220"/>
        <v>Supercritical</v>
      </c>
      <c r="AS1013" s="5">
        <f ca="1">((ABS(K1013)*'1D'!$D$6)/(MAX(((F1013)+(G1013)*(AH1013))*(AH1013),
            0.000001)*MAX(((((F1013)+(G1013)*(AH1013))*(AH1013))/MAX((F1013)+2*(AH1013)*SQRT(1+(G1013)^2),
                    0.000001))^(2/3),
            0.000001)))^2</f>
        <v>4.3358367565141456E-3</v>
      </c>
    </row>
    <row r="1014" spans="1:45" x14ac:dyDescent="0.35">
      <c r="A1014">
        <v>1005</v>
      </c>
      <c r="B1014">
        <v>1003.996</v>
      </c>
      <c r="C1014">
        <v>616081.12399999995</v>
      </c>
      <c r="D1014">
        <v>3097003.06</v>
      </c>
      <c r="E1014">
        <v>632.06100000000004</v>
      </c>
      <c r="F1014">
        <v>5.2</v>
      </c>
      <c r="G1014">
        <v>0</v>
      </c>
      <c r="H1014" t="s">
        <v>176</v>
      </c>
      <c r="I1014">
        <v>0</v>
      </c>
      <c r="J1014" s="5">
        <f t="shared" si="221"/>
        <v>1</v>
      </c>
      <c r="K1014" s="5">
        <f t="shared" ca="1" si="222"/>
        <v>50.95</v>
      </c>
      <c r="L1014" s="5">
        <f ca="1">IF($A$2=0,
    IFERROR(L1013,
        MAX('1D'!$D$16,
            POWER((ABS(K1014)^2)/('1D'!$I$5*MAX(F1014,
                        0.1)^2),
                1/3))),
    IF(IFERROR(V1013,
            0)=0,
        IFERROR(L1013,
            MAX('1D'!$D$16,
                POWER((ABS(K1014)^2)/('1D'!$I$5*MAX(F1014,
                            0.1)^2),
                    1/3))),
        IF(OR(IFERROR(L1014,
                    0)=0,
                IFERROR(S1013,
                    0)&lt;1,
                IFERROR(S1014,
                    0)&lt;1),
            MAX('1D'!$D$16,
                POWER((ABS(K1014)^2)/('1D'!$I$5*MAX(F1014,
                            0.1)^2),
                    1/3)),
            IF(IFERROR(U1014,
                    0)&gt;0,
                MAX('1D'!$D$16,
                    IFERROR(L1014,
                        0)+((IFERROR(U1014,
                                0))*'1D'!$D$18*IF((IFERROR(S1014,
                                    0))&lt;1,
                            1,
                            -1))),
                IF(IFERROR(U1014,
                        0)&lt;0,
                    IF(ABS((MAX('1D'!$D$16,
                                    POWER((ABS(K1014)^2)/('1D'!$I$5*MAX(F1014,
                                                0.1)^2),
                                        1/3)))-IFERROR(L1014,
                                0))&gt;'1D'!$D$19,
                        MAX('1D'!$D$16,
                            IF((MAX('1D'!$D$16,
                                        POWER((ABS(K1014)^2)/('1D'!$I$5*MAX(F1014,
                                                    0.1)^2),
                                            1/3)))&gt;IFERROR(L1014,
                                    0),
                                MIN((MAX('1D'!$D$16,
                                            POWER((ABS(K1014)^2)/('1D'!$I$5*MAX(F1014,
                                                        0.1)^2),
                                                1/3))),
                                    IFERROR(L1014,
                                        0)+(MIN(ABS(IFERROR(U1014,
                                                    0))*'1D'!$D$18,
                                            ABS((MAX('1D'!$D$16,
                                                        POWER((ABS(K1014)^2)/('1D'!$I$5*MAX(F1014,
                                                                    0.1)^2),
                                                            1/3)))-IFERROR(L1014,
                                                    0))))),
                                MAX((MAX('1D'!$D$16,
                                            POWER((ABS(K1014)^2)/('1D'!$I$5*MAX(F1014,
                                                        0.1)^2),
                                                1/3))),
                                    IFERROR(L1014,
                                        0)-(MIN(ABS(IFERROR(U1014,
                                                    0))*'1D'!$D$18,
                                            ABS((MAX('1D'!$D$16,
                                                        POWER((ABS(K1014)^2)/('1D'!$I$5*MAX(F1014,
                                                                    0.1)^2),
                                                            1/3)))-IFERROR(L1014,
                                                    0))))))),
                        MAX('1D'!$D$16,
                            POWER((ABS(K1014)^2)/('1D'!$I$5*MAX(F1014,
                                        0.1)^2),
                                1/3))),
                    MAX('1D'!$D$16,
                        IFERROR(L1014,
                            0)))))))</f>
        <v>2.0411692021517887</v>
      </c>
      <c r="M1014" s="5">
        <f t="shared" ca="1" si="210"/>
        <v>10.614079851189301</v>
      </c>
      <c r="N1014" s="5">
        <f t="shared" ca="1" si="211"/>
        <v>1.1434704692804873</v>
      </c>
      <c r="O1014" s="5">
        <f t="shared" ca="1" si="212"/>
        <v>4.8002276894771132</v>
      </c>
      <c r="P1014" s="5">
        <f t="shared" ca="1" si="213"/>
        <v>634.1021692021518</v>
      </c>
      <c r="Q1014" s="5">
        <f ca="1">P1014+((ABS(K1014)/MAX(((F1014)+(G1014)*(L1014))*(L1014),
            0.000001))^2)/(2*'1D'!$I$5)</f>
        <v>635.27659253909485</v>
      </c>
      <c r="R1014" s="5">
        <f ca="1">((ABS(K1014)*'1D'!$D$6)/(MAX(((F1014)+(G1014)*(L1014))*(L1014),
            0.000001)*MAX(((((F1014)+(G1014)*(L1014))*(L1014))/MAX((F1014)+2*(L1014)*SQRT(1+(G1014)^2),
                    0.000001))^(2/3),
            0.000001)))^2</f>
        <v>4.3358367565141456E-3</v>
      </c>
      <c r="S1014" s="5">
        <f ca="1">ABS(ABS(K1014)/MAX(((F1014)+(G1014)*(L1014))*(L1014),
        0.000001))/SQRT('1D'!$I$5*MAX((((F1014)+(G1014)*(L1014))*(L1014))/MAX((F1014)+2*(G1014)*(L1014),
            0.000001),
        0.000001))</f>
        <v>1.0727235886044055</v>
      </c>
      <c r="T1014" s="5">
        <f ca="1">((F1014)*(L1014)^2)/2+(G1014)*(L1014)^3/3+(ABS(K1014)^2)/('1D'!$I$5*MAX(((F1014)+(G1014)*(L1014))*(L1014),
        0.000001))</f>
        <v>35.763412605541333</v>
      </c>
      <c r="U1014" s="5">
        <f ca="1">IF($A$2=0,
    0,
    IFERROR(Q1013-(((R1013+R1014)/2)*J1014)-(IF(O1013&gt;O1014,
                '1D'!$D$8*((O1013^2-O1014^2)/(2*'1D'!$I$5)),
                '1D'!$D$9*((O1014^2-O1013^2)/(2*'1D'!$I$5)))+('1D'!$D$10*(ABS(I1014)/90)*(MAX(O1013^2,
                        O1014^2)/(2*'1D'!$I$5))))-Q1014,
        0))</f>
        <v>-3.8358367564796936E-3</v>
      </c>
      <c r="V1014" s="5">
        <f ca="1">IF($A$2=0,
    1,
    IF(IFERROR(V1013,
            0)=0,
        0,
        IFERROR(IF(ROUND(S1014,
                    3)=1,
                1,
                IF(AND(ABS(U1014)&lt;'1D'!$D$19,
                        S1014&gt;1),
                    1,
                    0)),
            0)))</f>
        <v>0</v>
      </c>
      <c r="W1014" s="5">
        <f ca="1">IF($A$2=0,
    MAX(MAX('1D'!$D$16,
            MAX('1D'!$D$16,
                POWER((ABS(K1014)^2)/('1D'!$I$5*MAX(F1014,
                            0.1)^2),
                    1/3))),
        IFERROR(W1396,
            MAX(MAX('1D'!$D$16,
                    MAX('1D'!$D$16,
                        POWER((ABS(K1014)^2)/('1D'!$I$5*MAX(F1014,
                                    0.1)^2),
                            1/3))),
                ($L$2)-E1396))),
    IF(IFERROR(AG1015,
            0)=0,
        MAX(MAX('1D'!$D$16,
                MAX('1D'!$D$16,
                    POWER((ABS(K1014)^2)/('1D'!$I$5*MAX(F1014,
                                0.1)^2),
                        1/3))),
            IFERROR(W1396,
                MAX(MAX('1D'!$D$16,
                        MAX('1D'!$D$16,
                            POWER((ABS(K1014)^2)/('1D'!$I$5*MAX(F1014,
                                        0.1)^2),
                                1/3))),
                    ($L$2)-E1396))),
        IF(IFERROR(W1014,
                0)=0,
            MAX(MAX('1D'!$D$16,
                    MAX('1D'!$D$16,
                        POWER((ABS(K1014)^2)/('1D'!$I$5*MAX(F1014,
                                    0.1)^2),
                            1/3))),
                IFERROR(W1396,
                    MAX(MAX('1D'!$D$16,
                            MAX('1D'!$D$16,
                                POWER((ABS(K1014)^2)/('1D'!$I$5*MAX(F1014,
                                            0.1)^2),
                                    1/3))),
                        ($L$2)-E1396))),
            IF(OR(IFERROR(AD1014,
                        0)&gt;=1,
                    IFERROR(AD1015,
                        0)&gt;=1),
                MAX('1D'!$D$16,
                    MAX('1D'!$D$16,
                        POWER((ABS(K1014)^2)/('1D'!$I$5*MAX(F1014,
                                    0.1)^2),
                            1/3))),
                IF(ABS(IFERROR(AF1014,
                            0))&lt;'1D'!$D$19,
                    MAX(MAX('1D'!$D$16,
                            MAX('1D'!$D$16,
                                POWER((ABS(K1014)^2)/('1D'!$I$5*MAX(F1014,
                                            0.1)^2),
                                    1/3))),
                        IFERROR(W1014,
                            0)),
                    MAX(MAX('1D'!$D$16,
                            MAX('1D'!$D$16,
                                POWER((ABS(K1014)^2)/('1D'!$I$5*MAX(F1014,
                                            0.1)^2),
                                    1/3))),
                        (IFERROR(W1014,
                                0))+((IFERROR(AF1014,
                                    0))*'1D'!$D$18)))))))</f>
        <v>2.1389677043987478</v>
      </c>
      <c r="X1014" s="5">
        <f t="shared" ca="1" si="214"/>
        <v>11.122632062873489</v>
      </c>
      <c r="Y1014" s="5">
        <f t="shared" ca="1" si="215"/>
        <v>1.1735290000551568</v>
      </c>
      <c r="Z1014" s="5">
        <f t="shared" ca="1" si="216"/>
        <v>4.5807502857230418</v>
      </c>
      <c r="AA1014" s="5">
        <f t="shared" ca="1" si="217"/>
        <v>634.19996770439877</v>
      </c>
      <c r="AB1014" s="5">
        <f ca="1">AA1014+((ABS(K1014)/MAX(((F1014)+(G1014)*(W1014))*(W1014),
            0.000001))^2)/(2*'1D'!$I$5)</f>
        <v>635.26945155659814</v>
      </c>
      <c r="AC1014" s="5">
        <f ca="1">((ABS(K1014)*'1D'!$D$6)/(MAX(((F1014)+(G1014)*(W1014))*(W1014),
            0.000001)*MAX(((((F1014)+(G1014)*(W1014))*(W1014))/MAX((F1014)+2*(W1014)*SQRT(1+(G1014)^2),
                    0.000001))^(2/3),
            0.000001)))^2</f>
        <v>3.8141460404132466E-3</v>
      </c>
      <c r="AD1014" s="5">
        <f ca="1">ABS(ABS(K1014)/MAX(((F1014)+(G1014)*(W1014))*(W1014),
        0.000001))/SQRT('1D'!$I$5*MAX((((F1014)+(G1014)*(W1014))*(W1014))/MAX((F1014)+2*(G1014)*(W1014),
            0.000001),
        0.000001))</f>
        <v>1.0000000000000004</v>
      </c>
      <c r="AE1014" s="5">
        <f ca="1">((F1014)*(W1014)^2)/2+(G1014)*(W1014)^3/3+(ABS(K1014)^2)/('1D'!$I$5*MAX(((F1014)+(G1014)*(W1014))*(W1014),
        0.000001))</f>
        <v>35.686426155594638</v>
      </c>
      <c r="AF1014" s="5">
        <f ca="1">IF($A$2=0,
    0,
    IFERROR(AB1015+(((AC1014+AC1015)/2)*J1015)+(IF(Z1014&gt;Z1015,
                '1D'!$D$8*((Z1014^2-Z1015^2)/(2*'1D'!$I$5)),
                '1D'!$D$9*((Z1015^2-Z1014^2)/(2*'1D'!$I$5)))+('1D'!$D$10*(ABS(I1015)/90)*(MAX(Z1014^2,
                        Z1015^2)/(2*'1D'!$I$5))))-AB1014,
        0))</f>
        <v>3.3141460404522149E-3</v>
      </c>
      <c r="AG1014" s="5">
        <f ca="1">IF($A$2=0,
    1,
    IF(IFERROR(AG1015,
            0)=0,
        0,
        IFERROR(IF(OR(ROUND(AD1014,
                        3)&gt;=1,
                    AND(ABS(AF1014)&lt;'1D'!$D$19,
                        AD1014&lt;1)),
                1,
                0),
            0)))</f>
        <v>1</v>
      </c>
      <c r="AH1014" s="5">
        <f ca="1">IFERROR(IF('1D'!V32="Supercritical",
        MAX('1D'!$D$16,
            IFERROR(L1014,
                MAX('1D'!$D$16,
                    POWER((ABS(K1014)^2)/('1D'!$I$5*MAX(F1014,
                                0.1)^2),
                        1/3)))),
        IF('1D'!V32="Subcritical",
            MAX('1D'!$D$16,
                IFERROR(W1014,
                    MAX('1D'!$D$16,
                        POWER((ABS(K1014)^2)/('1D'!$I$5*MAX(F1014,
                                    0.1)^2),
                            1/3)))),
            IF(IFERROR(T1014,
                    -1E+99)&gt;=IFERROR(AE1014,
                    -1E+99),
                MAX('1D'!$D$16,
                    IFERROR(L1014,
                        MAX('1D'!$D$16,
                            POWER((ABS(K1014)^2)/('1D'!$I$5*MAX(F1014,
                                        0.1)^2),
                                1/3)))),
                MAX('1D'!$D$16,
                    IFERROR(W1014,
                        MAX('1D'!$D$16,
                            POWER((ABS(K1014)^2)/('1D'!$I$5*MAX(F1014,
                                        0.1)^2),
                                1/3))))))),
    MAX('1D'!$D$16,
        POWER((ABS(K1014)^2)/('1D'!$I$5*MAX(F1014,
                    0.1)^2),
            1/3)))</f>
        <v>2.0411692021517887</v>
      </c>
      <c r="AI1014" s="5">
        <f t="shared" ca="1" si="218"/>
        <v>634.1021692021518</v>
      </c>
      <c r="AJ1014" s="5">
        <f ca="1">AI1014+((ABS(K1014)/MAX(((F1014)+(G1014)*(AH1014))*(AH1014),
            0.000001))^2)/(2*'1D'!$I$5)</f>
        <v>635.27659253909485</v>
      </c>
      <c r="AM1014">
        <v>0</v>
      </c>
      <c r="AN1014">
        <v>0</v>
      </c>
      <c r="AO1014" s="5">
        <f t="shared" si="219"/>
        <v>0</v>
      </c>
      <c r="AP1014" s="5">
        <f t="shared" si="223"/>
        <v>0</v>
      </c>
      <c r="AQ1014" s="5">
        <f ca="1">ABS(ABS(K1014)/MAX(((F1014)+(G1014)*(AH1014))*(AH1014),
        0.000001))/SQRT('1D'!$I$5*MAX((((F1014)+(G1014)*(AH1014))*(AH1014))/MAX((F1014)+2*(G1014)*(AH1014),
            0.000001),
        0.000001))</f>
        <v>1.0727235886044055</v>
      </c>
      <c r="AR1014" s="5" t="str">
        <f t="shared" ca="1" si="220"/>
        <v>Supercritical</v>
      </c>
      <c r="AS1014" s="5">
        <f ca="1">((ABS(K1014)*'1D'!$D$6)/(MAX(((F1014)+(G1014)*(AH1014))*(AH1014),
            0.000001)*MAX(((((F1014)+(G1014)*(AH1014))*(AH1014))/MAX((F1014)+2*(AH1014)*SQRT(1+(G1014)^2),
                    0.000001))^(2/3),
            0.000001)))^2</f>
        <v>4.3358367565141456E-3</v>
      </c>
    </row>
    <row r="1015" spans="1:45" x14ac:dyDescent="0.35">
      <c r="A1015">
        <v>1006</v>
      </c>
      <c r="B1015">
        <v>1004.996</v>
      </c>
      <c r="C1015">
        <v>616081.08200000005</v>
      </c>
      <c r="D1015">
        <v>3097002.0610000002</v>
      </c>
      <c r="E1015">
        <v>632.06050000000005</v>
      </c>
      <c r="F1015">
        <v>5.2</v>
      </c>
      <c r="G1015">
        <v>0</v>
      </c>
      <c r="H1015" t="s">
        <v>176</v>
      </c>
      <c r="I1015">
        <v>0</v>
      </c>
      <c r="J1015" s="5">
        <f t="shared" si="221"/>
        <v>1</v>
      </c>
      <c r="K1015" s="5">
        <f t="shared" ca="1" si="222"/>
        <v>50.95</v>
      </c>
      <c r="L1015" s="5">
        <f ca="1">IF($A$2=0,
    IFERROR(L1014,
        MAX('1D'!$D$16,
            POWER((ABS(K1015)^2)/('1D'!$I$5*MAX(F1015,
                        0.1)^2),
                1/3))),
    IF(IFERROR(V1014,
            0)=0,
        IFERROR(L1014,
            MAX('1D'!$D$16,
                POWER((ABS(K1015)^2)/('1D'!$I$5*MAX(F1015,
                            0.1)^2),
                    1/3))),
        IF(OR(IFERROR(L1015,
                    0)=0,
                IFERROR(S1014,
                    0)&lt;1,
                IFERROR(S1015,
                    0)&lt;1),
            MAX('1D'!$D$16,
                POWER((ABS(K1015)^2)/('1D'!$I$5*MAX(F1015,
                            0.1)^2),
                    1/3)),
            IF(IFERROR(U1015,
                    0)&gt;0,
                MAX('1D'!$D$16,
                    IFERROR(L1015,
                        0)+((IFERROR(U1015,
                                0))*'1D'!$D$18*IF((IFERROR(S1015,
                                    0))&lt;1,
                            1,
                            -1))),
                IF(IFERROR(U1015,
                        0)&lt;0,
                    IF(ABS((MAX('1D'!$D$16,
                                    POWER((ABS(K1015)^2)/('1D'!$I$5*MAX(F1015,
                                                0.1)^2),
                                        1/3)))-IFERROR(L1015,
                                0))&gt;'1D'!$D$19,
                        MAX('1D'!$D$16,
                            IF((MAX('1D'!$D$16,
                                        POWER((ABS(K1015)^2)/('1D'!$I$5*MAX(F1015,
                                                    0.1)^2),
                                            1/3)))&gt;IFERROR(L1015,
                                    0),
                                MIN((MAX('1D'!$D$16,
                                            POWER((ABS(K1015)^2)/('1D'!$I$5*MAX(F1015,
                                                        0.1)^2),
                                                1/3))),
                                    IFERROR(L1015,
                                        0)+(MIN(ABS(IFERROR(U1015,
                                                    0))*'1D'!$D$18,
                                            ABS((MAX('1D'!$D$16,
                                                        POWER((ABS(K1015)^2)/('1D'!$I$5*MAX(F1015,
                                                                    0.1)^2),
                                                            1/3)))-IFERROR(L1015,
                                                    0))))),
                                MAX((MAX('1D'!$D$16,
                                            POWER((ABS(K1015)^2)/('1D'!$I$5*MAX(F1015,
                                                        0.1)^2),
                                                1/3))),
                                    IFERROR(L1015,
                                        0)-(MIN(ABS(IFERROR(U1015,
                                                    0))*'1D'!$D$18,
                                            ABS((MAX('1D'!$D$16,
                                                        POWER((ABS(K1015)^2)/('1D'!$I$5*MAX(F1015,
                                                                    0.1)^2),
                                                            1/3)))-IFERROR(L1015,
                                                    0))))))),
                        MAX('1D'!$D$16,
                            POWER((ABS(K1015)^2)/('1D'!$I$5*MAX(F1015,
                                        0.1)^2),
                                1/3))),
                    MAX('1D'!$D$16,
                        IFERROR(L1015,
                            0)))))))</f>
        <v>2.0411692021517887</v>
      </c>
      <c r="M1015" s="5">
        <f t="shared" ca="1" si="210"/>
        <v>10.614079851189301</v>
      </c>
      <c r="N1015" s="5">
        <f t="shared" ca="1" si="211"/>
        <v>1.1434704692804873</v>
      </c>
      <c r="O1015" s="5">
        <f t="shared" ca="1" si="212"/>
        <v>4.8002276894771132</v>
      </c>
      <c r="P1015" s="5">
        <f t="shared" ca="1" si="213"/>
        <v>634.10166920215181</v>
      </c>
      <c r="Q1015" s="5">
        <f ca="1">P1015+((ABS(K1015)/MAX(((F1015)+(G1015)*(L1015))*(L1015),
            0.000001))^2)/(2*'1D'!$I$5)</f>
        <v>635.27609253909486</v>
      </c>
      <c r="R1015" s="5">
        <f ca="1">((ABS(K1015)*'1D'!$D$6)/(MAX(((F1015)+(G1015)*(L1015))*(L1015),
            0.000001)*MAX(((((F1015)+(G1015)*(L1015))*(L1015))/MAX((F1015)+2*(L1015)*SQRT(1+(G1015)^2),
                    0.000001))^(2/3),
            0.000001)))^2</f>
        <v>4.3358367565141456E-3</v>
      </c>
      <c r="S1015" s="5">
        <f ca="1">ABS(ABS(K1015)/MAX(((F1015)+(G1015)*(L1015))*(L1015),
        0.000001))/SQRT('1D'!$I$5*MAX((((F1015)+(G1015)*(L1015))*(L1015))/MAX((F1015)+2*(G1015)*(L1015),
            0.000001),
        0.000001))</f>
        <v>1.0727235886044055</v>
      </c>
      <c r="T1015" s="5">
        <f ca="1">((F1015)*(L1015)^2)/2+(G1015)*(L1015)^3/3+(ABS(K1015)^2)/('1D'!$I$5*MAX(((F1015)+(G1015)*(L1015))*(L1015),
        0.000001))</f>
        <v>35.763412605541333</v>
      </c>
      <c r="U1015" s="5">
        <f ca="1">IF($A$2=0,
    0,
    IFERROR(Q1014-(((R1014+R1015)/2)*J1015)-(IF(O1014&gt;O1015,
                '1D'!$D$8*((O1014^2-O1015^2)/(2*'1D'!$I$5)),
                '1D'!$D$9*((O1015^2-O1014^2)/(2*'1D'!$I$5)))+('1D'!$D$10*(ABS(I1015)/90)*(MAX(O1014^2,
                        O1015^2)/(2*'1D'!$I$5))))-Q1015,
        0))</f>
        <v>-3.8358367564796936E-3</v>
      </c>
      <c r="V1015" s="5">
        <f ca="1">IF($A$2=0,
    1,
    IF(IFERROR(V1014,
            0)=0,
        0,
        IFERROR(IF(ROUND(S1015,
                    3)=1,
                1,
                IF(AND(ABS(U1015)&lt;'1D'!$D$19,
                        S1015&gt;1),
                    1,
                    0)),
            0)))</f>
        <v>0</v>
      </c>
      <c r="W1015" s="5">
        <f ca="1">IF($A$2=0,
    MAX(MAX('1D'!$D$16,
            MAX('1D'!$D$16,
                POWER((ABS(K1015)^2)/('1D'!$I$5*MAX(F1015,
                            0.1)^2),
                    1/3))),
        IFERROR(W1396,
            MAX(MAX('1D'!$D$16,
                    MAX('1D'!$D$16,
                        POWER((ABS(K1015)^2)/('1D'!$I$5*MAX(F1015,
                                    0.1)^2),
                            1/3))),
                ($L$2)-E1396))),
    IF(IFERROR(AG1016,
            0)=0,
        MAX(MAX('1D'!$D$16,
                MAX('1D'!$D$16,
                    POWER((ABS(K1015)^2)/('1D'!$I$5*MAX(F1015,
                                0.1)^2),
                        1/3))),
            IFERROR(W1396,
                MAX(MAX('1D'!$D$16,
                        MAX('1D'!$D$16,
                            POWER((ABS(K1015)^2)/('1D'!$I$5*MAX(F1015,
                                        0.1)^2),
                                1/3))),
                    ($L$2)-E1396))),
        IF(IFERROR(W1015,
                0)=0,
            MAX(MAX('1D'!$D$16,
                    MAX('1D'!$D$16,
                        POWER((ABS(K1015)^2)/('1D'!$I$5*MAX(F1015,
                                    0.1)^2),
                            1/3))),
                IFERROR(W1396,
                    MAX(MAX('1D'!$D$16,
                            MAX('1D'!$D$16,
                                POWER((ABS(K1015)^2)/('1D'!$I$5*MAX(F1015,
                                            0.1)^2),
                                    1/3))),
                        ($L$2)-E1396))),
            IF(OR(IFERROR(AD1015,
                        0)&gt;=1,
                    IFERROR(AD1016,
                        0)&gt;=1),
                MAX('1D'!$D$16,
                    MAX('1D'!$D$16,
                        POWER((ABS(K1015)^2)/('1D'!$I$5*MAX(F1015,
                                    0.1)^2),
                            1/3))),
                IF(ABS(IFERROR(AF1015,
                            0))&lt;'1D'!$D$19,
                    MAX(MAX('1D'!$D$16,
                            MAX('1D'!$D$16,
                                POWER((ABS(K1015)^2)/('1D'!$I$5*MAX(F1015,
                                            0.1)^2),
                                    1/3))),
                        IFERROR(W1015,
                            0)),
                    MAX(MAX('1D'!$D$16,
                            MAX('1D'!$D$16,
                                POWER((ABS(K1015)^2)/('1D'!$I$5*MAX(F1015,
                                            0.1)^2),
                                    1/3))),
                        (IFERROR(W1015,
                                0))+((IFERROR(AF1015,
                                    0))*'1D'!$D$18)))))))</f>
        <v>2.1389677043987478</v>
      </c>
      <c r="X1015" s="5">
        <f t="shared" ca="1" si="214"/>
        <v>11.122632062873489</v>
      </c>
      <c r="Y1015" s="5">
        <f t="shared" ca="1" si="215"/>
        <v>1.1735290000551568</v>
      </c>
      <c r="Z1015" s="5">
        <f t="shared" ca="1" si="216"/>
        <v>4.5807502857230418</v>
      </c>
      <c r="AA1015" s="5">
        <f t="shared" ca="1" si="217"/>
        <v>634.19946770439878</v>
      </c>
      <c r="AB1015" s="5">
        <f ca="1">AA1015+((ABS(K1015)/MAX(((F1015)+(G1015)*(W1015))*(W1015),
            0.000001))^2)/(2*'1D'!$I$5)</f>
        <v>635.26895155659815</v>
      </c>
      <c r="AC1015" s="5">
        <f ca="1">((ABS(K1015)*'1D'!$D$6)/(MAX(((F1015)+(G1015)*(W1015))*(W1015),
            0.000001)*MAX(((((F1015)+(G1015)*(W1015))*(W1015))/MAX((F1015)+2*(W1015)*SQRT(1+(G1015)^2),
                    0.000001))^(2/3),
            0.000001)))^2</f>
        <v>3.8141460404132466E-3</v>
      </c>
      <c r="AD1015" s="5">
        <f ca="1">ABS(ABS(K1015)/MAX(((F1015)+(G1015)*(W1015))*(W1015),
        0.000001))/SQRT('1D'!$I$5*MAX((((F1015)+(G1015)*(W1015))*(W1015))/MAX((F1015)+2*(G1015)*(W1015),
            0.000001),
        0.000001))</f>
        <v>1.0000000000000004</v>
      </c>
      <c r="AE1015" s="5">
        <f ca="1">((F1015)*(W1015)^2)/2+(G1015)*(W1015)^3/3+(ABS(K1015)^2)/('1D'!$I$5*MAX(((F1015)+(G1015)*(W1015))*(W1015),
        0.000001))</f>
        <v>35.686426155594638</v>
      </c>
      <c r="AF1015" s="5">
        <f ca="1">IF($A$2=0,
    0,
    IFERROR(AB1016+(((AC1015+AC1016)/2)*J1016)+(IF(Z1015&gt;Z1016,
                '1D'!$D$8*((Z1015^2-Z1016^2)/(2*'1D'!$I$5)),
                '1D'!$D$9*((Z1016^2-Z1015^2)/(2*'1D'!$I$5)))+('1D'!$D$10*(ABS(I1016)/90)*(MAX(Z1015^2,
                        Z1016^2)/(2*'1D'!$I$5))))-AB1015,
        0))</f>
        <v>3.4157470063291839E-3</v>
      </c>
      <c r="AG1015" s="5">
        <f ca="1">IF($A$2=0,
    1,
    IF(IFERROR(AG1016,
            0)=0,
        0,
        IFERROR(IF(OR(ROUND(AD1015,
                        3)&gt;=1,
                    AND(ABS(AF1015)&lt;'1D'!$D$19,
                        AD1015&lt;1)),
                1,
                0),
            0)))</f>
        <v>1</v>
      </c>
      <c r="AH1015" s="5">
        <f ca="1">IFERROR(IF('1D'!V32="Supercritical",
        MAX('1D'!$D$16,
            IFERROR(L1015,
                MAX('1D'!$D$16,
                    POWER((ABS(K1015)^2)/('1D'!$I$5*MAX(F1015,
                                0.1)^2),
                        1/3)))),
        IF('1D'!V32="Subcritical",
            MAX('1D'!$D$16,
                IFERROR(W1015,
                    MAX('1D'!$D$16,
                        POWER((ABS(K1015)^2)/('1D'!$I$5*MAX(F1015,
                                    0.1)^2),
                            1/3)))),
            IF(IFERROR(T1015,
                    -1E+99)&gt;=IFERROR(AE1015,
                    -1E+99),
                MAX('1D'!$D$16,
                    IFERROR(L1015,
                        MAX('1D'!$D$16,
                            POWER((ABS(K1015)^2)/('1D'!$I$5*MAX(F1015,
                                        0.1)^2),
                                1/3)))),
                MAX('1D'!$D$16,
                    IFERROR(W1015,
                        MAX('1D'!$D$16,
                            POWER((ABS(K1015)^2)/('1D'!$I$5*MAX(F1015,
                                        0.1)^2),
                                1/3))))))),
    MAX('1D'!$D$16,
        POWER((ABS(K1015)^2)/('1D'!$I$5*MAX(F1015,
                    0.1)^2),
            1/3)))</f>
        <v>2.0411692021517887</v>
      </c>
      <c r="AI1015" s="5">
        <f t="shared" ca="1" si="218"/>
        <v>634.10166920215181</v>
      </c>
      <c r="AJ1015" s="5">
        <f ca="1">AI1015+((ABS(K1015)/MAX(((F1015)+(G1015)*(AH1015))*(AH1015),
            0.000001))^2)/(2*'1D'!$I$5)</f>
        <v>635.27609253909486</v>
      </c>
      <c r="AM1015">
        <v>0</v>
      </c>
      <c r="AN1015">
        <v>0</v>
      </c>
      <c r="AO1015" s="5">
        <f t="shared" si="219"/>
        <v>0</v>
      </c>
      <c r="AP1015" s="5">
        <f t="shared" si="223"/>
        <v>0</v>
      </c>
      <c r="AQ1015" s="5">
        <f ca="1">ABS(ABS(K1015)/MAX(((F1015)+(G1015)*(AH1015))*(AH1015),
        0.000001))/SQRT('1D'!$I$5*MAX((((F1015)+(G1015)*(AH1015))*(AH1015))/MAX((F1015)+2*(G1015)*(AH1015),
            0.000001),
        0.000001))</f>
        <v>1.0727235886044055</v>
      </c>
      <c r="AR1015" s="5" t="str">
        <f t="shared" ca="1" si="220"/>
        <v>Supercritical</v>
      </c>
      <c r="AS1015" s="5">
        <f ca="1">((ABS(K1015)*'1D'!$D$6)/(MAX(((F1015)+(G1015)*(AH1015))*(AH1015),
            0.000001)*MAX(((((F1015)+(G1015)*(AH1015))*(AH1015))/MAX((F1015)+2*(AH1015)*SQRT(1+(G1015)^2),
                    0.000001))^(2/3),
            0.000001)))^2</f>
        <v>4.3358367565141456E-3</v>
      </c>
    </row>
    <row r="1016" spans="1:45" x14ac:dyDescent="0.35">
      <c r="A1016">
        <v>1007</v>
      </c>
      <c r="B1016">
        <v>1005.996</v>
      </c>
      <c r="C1016">
        <v>616081.04</v>
      </c>
      <c r="D1016">
        <v>3097001.0619999999</v>
      </c>
      <c r="E1016">
        <v>632.05999999999995</v>
      </c>
      <c r="F1016">
        <v>5.2</v>
      </c>
      <c r="G1016">
        <v>0</v>
      </c>
      <c r="H1016" t="s">
        <v>176</v>
      </c>
      <c r="I1016">
        <v>5.7000000000000002E-2</v>
      </c>
      <c r="J1016" s="5">
        <f t="shared" si="221"/>
        <v>1</v>
      </c>
      <c r="K1016" s="5">
        <f t="shared" ca="1" si="222"/>
        <v>50.95</v>
      </c>
      <c r="L1016" s="5">
        <f ca="1">IF($A$2=0,
    IFERROR(L1015,
        MAX('1D'!$D$16,
            POWER((ABS(K1016)^2)/('1D'!$I$5*MAX(F1016,
                        0.1)^2),
                1/3))),
    IF(IFERROR(V1015,
            0)=0,
        IFERROR(L1015,
            MAX('1D'!$D$16,
                POWER((ABS(K1016)^2)/('1D'!$I$5*MAX(F1016,
                            0.1)^2),
                    1/3))),
        IF(OR(IFERROR(L1016,
                    0)=0,
                IFERROR(S1015,
                    0)&lt;1,
                IFERROR(S1016,
                    0)&lt;1),
            MAX('1D'!$D$16,
                POWER((ABS(K1016)^2)/('1D'!$I$5*MAX(F1016,
                            0.1)^2),
                    1/3)),
            IF(IFERROR(U1016,
                    0)&gt;0,
                MAX('1D'!$D$16,
                    IFERROR(L1016,
                        0)+((IFERROR(U1016,
                                0))*'1D'!$D$18*IF((IFERROR(S1016,
                                    0))&lt;1,
                            1,
                            -1))),
                IF(IFERROR(U1016,
                        0)&lt;0,
                    IF(ABS((MAX('1D'!$D$16,
                                    POWER((ABS(K1016)^2)/('1D'!$I$5*MAX(F1016,
                                                0.1)^2),
                                        1/3)))-IFERROR(L1016,
                                0))&gt;'1D'!$D$19,
                        MAX('1D'!$D$16,
                            IF((MAX('1D'!$D$16,
                                        POWER((ABS(K1016)^2)/('1D'!$I$5*MAX(F1016,
                                                    0.1)^2),
                                            1/3)))&gt;IFERROR(L1016,
                                    0),
                                MIN((MAX('1D'!$D$16,
                                            POWER((ABS(K1016)^2)/('1D'!$I$5*MAX(F1016,
                                                        0.1)^2),
                                                1/3))),
                                    IFERROR(L1016,
                                        0)+(MIN(ABS(IFERROR(U1016,
                                                    0))*'1D'!$D$18,
                                            ABS((MAX('1D'!$D$16,
                                                        POWER((ABS(K1016)^2)/('1D'!$I$5*MAX(F1016,
                                                                    0.1)^2),
                                                            1/3)))-IFERROR(L1016,
                                                    0))))),
                                MAX((MAX('1D'!$D$16,
                                            POWER((ABS(K1016)^2)/('1D'!$I$5*MAX(F1016,
                                                        0.1)^2),
                                                1/3))),
                                    IFERROR(L1016,
                                        0)-(MIN(ABS(IFERROR(U1016,
                                                    0))*'1D'!$D$18,
                                            ABS((MAX('1D'!$D$16,
                                                        POWER((ABS(K1016)^2)/('1D'!$I$5*MAX(F1016,
                                                                    0.1)^2),
                                                            1/3)))-IFERROR(L1016,
                                                    0))))))),
                        MAX('1D'!$D$16,
                            POWER((ABS(K1016)^2)/('1D'!$I$5*MAX(F1016,
                                        0.1)^2),
                                1/3))),
                    MAX('1D'!$D$16,
                        IFERROR(L1016,
                            0)))))))</f>
        <v>2.0411692021517887</v>
      </c>
      <c r="M1016" s="5">
        <f t="shared" ca="1" si="210"/>
        <v>10.614079851189301</v>
      </c>
      <c r="N1016" s="5">
        <f t="shared" ca="1" si="211"/>
        <v>1.1434704692804873</v>
      </c>
      <c r="O1016" s="5">
        <f t="shared" ca="1" si="212"/>
        <v>4.8002276894771132</v>
      </c>
      <c r="P1016" s="5">
        <f t="shared" ca="1" si="213"/>
        <v>634.10116920215171</v>
      </c>
      <c r="Q1016" s="5">
        <f ca="1">P1016+((ABS(K1016)/MAX(((F1016)+(G1016)*(L1016))*(L1016),
            0.000001))^2)/(2*'1D'!$I$5)</f>
        <v>635.27559253909476</v>
      </c>
      <c r="R1016" s="5">
        <f ca="1">((ABS(K1016)*'1D'!$D$6)/(MAX(((F1016)+(G1016)*(L1016))*(L1016),
            0.000001)*MAX(((((F1016)+(G1016)*(L1016))*(L1016))/MAX((F1016)+2*(L1016)*SQRT(1+(G1016)^2),
                    0.000001))^(2/3),
            0.000001)))^2</f>
        <v>4.3358367565141456E-3</v>
      </c>
      <c r="S1016" s="5">
        <f ca="1">ABS(ABS(K1016)/MAX(((F1016)+(G1016)*(L1016))*(L1016),
        0.000001))/SQRT('1D'!$I$5*MAX((((F1016)+(G1016)*(L1016))*(L1016))/MAX((F1016)+2*(G1016)*(L1016),
            0.000001),
        0.000001))</f>
        <v>1.0727235886044055</v>
      </c>
      <c r="T1016" s="5">
        <f ca="1">((F1016)*(L1016)^2)/2+(G1016)*(L1016)^3/3+(ABS(K1016)^2)/('1D'!$I$5*MAX(((F1016)+(G1016)*(L1016))*(L1016),
        0.000001))</f>
        <v>35.763412605541333</v>
      </c>
      <c r="U1016" s="5">
        <f ca="1">IF($A$2=0,
    0,
    IFERROR(Q1015-(((R1015+R1016)/2)*J1016)-(IF(O1015&gt;O1016,
                '1D'!$D$8*((O1015^2-O1016^2)/(2*'1D'!$I$5)),
                '1D'!$D$9*((O1016^2-O1015^2)/(2*'1D'!$I$5)))+('1D'!$D$10*(ABS(I1016)/90)*(MAX(O1015^2,
                        O1016^2)/(2*'1D'!$I$5))))-Q1016,
        0))</f>
        <v>-3.9474069733387296E-3</v>
      </c>
      <c r="V1016" s="5">
        <f ca="1">IF($A$2=0,
    1,
    IF(IFERROR(V1015,
            0)=0,
        0,
        IFERROR(IF(ROUND(S1016,
                    3)=1,
                1,
                IF(AND(ABS(U1016)&lt;'1D'!$D$19,
                        S1016&gt;1),
                    1,
                    0)),
            0)))</f>
        <v>0</v>
      </c>
      <c r="W1016" s="5">
        <f ca="1">IF($A$2=0,
    MAX(MAX('1D'!$D$16,
            MAX('1D'!$D$16,
                POWER((ABS(K1016)^2)/('1D'!$I$5*MAX(F1016,
                            0.1)^2),
                    1/3))),
        IFERROR(W1396,
            MAX(MAX('1D'!$D$16,
                    MAX('1D'!$D$16,
                        POWER((ABS(K1016)^2)/('1D'!$I$5*MAX(F1016,
                                    0.1)^2),
                            1/3))),
                ($L$2)-E1396))),
    IF(IFERROR(AG1017,
            0)=0,
        MAX(MAX('1D'!$D$16,
                MAX('1D'!$D$16,
                    POWER((ABS(K1016)^2)/('1D'!$I$5*MAX(F1016,
                                0.1)^2),
                        1/3))),
            IFERROR(W1396,
                MAX(MAX('1D'!$D$16,
                        MAX('1D'!$D$16,
                            POWER((ABS(K1016)^2)/('1D'!$I$5*MAX(F1016,
                                        0.1)^2),
                                1/3))),
                    ($L$2)-E1396))),
        IF(IFERROR(W1016,
                0)=0,
            MAX(MAX('1D'!$D$16,
                    MAX('1D'!$D$16,
                        POWER((ABS(K1016)^2)/('1D'!$I$5*MAX(F1016,
                                    0.1)^2),
                            1/3))),
                IFERROR(W1396,
                    MAX(MAX('1D'!$D$16,
                            MAX('1D'!$D$16,
                                POWER((ABS(K1016)^2)/('1D'!$I$5*MAX(F1016,
                                            0.1)^2),
                                    1/3))),
                        ($L$2)-E1396))),
            IF(OR(IFERROR(AD1016,
                        0)&gt;=1,
                    IFERROR(AD1017,
                        0)&gt;=1),
                MAX('1D'!$D$16,
                    MAX('1D'!$D$16,
                        POWER((ABS(K1016)^2)/('1D'!$I$5*MAX(F1016,
                                    0.1)^2),
                            1/3))),
                IF(ABS(IFERROR(AF1016,
                            0))&lt;'1D'!$D$19,
                    MAX(MAX('1D'!$D$16,
                            MAX('1D'!$D$16,
                                POWER((ABS(K1016)^2)/('1D'!$I$5*MAX(F1016,
                                            0.1)^2),
                                    1/3))),
                        IFERROR(W1016,
                            0)),
                    MAX(MAX('1D'!$D$16,
                            MAX('1D'!$D$16,
                                POWER((ABS(K1016)^2)/('1D'!$I$5*MAX(F1016,
                                            0.1)^2),
                                    1/3))),
                        (IFERROR(W1016,
                                0))+((IFERROR(AF1016,
                                    0))*'1D'!$D$18)))))))</f>
        <v>2.1389677043987478</v>
      </c>
      <c r="X1016" s="5">
        <f t="shared" ca="1" si="214"/>
        <v>11.122632062873489</v>
      </c>
      <c r="Y1016" s="5">
        <f t="shared" ca="1" si="215"/>
        <v>1.1735290000551568</v>
      </c>
      <c r="Z1016" s="5">
        <f t="shared" ca="1" si="216"/>
        <v>4.5807502857230418</v>
      </c>
      <c r="AA1016" s="5">
        <f t="shared" ca="1" si="217"/>
        <v>634.19896770439868</v>
      </c>
      <c r="AB1016" s="5">
        <f ca="1">AA1016+((ABS(K1016)/MAX(((F1016)+(G1016)*(W1016))*(W1016),
            0.000001))^2)/(2*'1D'!$I$5)</f>
        <v>635.26845155659805</v>
      </c>
      <c r="AC1016" s="5">
        <f ca="1">((ABS(K1016)*'1D'!$D$6)/(MAX(((F1016)+(G1016)*(W1016))*(W1016),
            0.000001)*MAX(((((F1016)+(G1016)*(W1016))*(W1016))/MAX((F1016)+2*(W1016)*SQRT(1+(G1016)^2),
                    0.000001))^(2/3),
            0.000001)))^2</f>
        <v>3.8141460404132466E-3</v>
      </c>
      <c r="AD1016" s="5">
        <f ca="1">ABS(ABS(K1016)/MAX(((F1016)+(G1016)*(W1016))*(W1016),
        0.000001))/SQRT('1D'!$I$5*MAX((((F1016)+(G1016)*(W1016))*(W1016))/MAX((F1016)+2*(G1016)*(W1016),
            0.000001),
        0.000001))</f>
        <v>1.0000000000000004</v>
      </c>
      <c r="AE1016" s="5">
        <f ca="1">((F1016)*(W1016)^2)/2+(G1016)*(W1016)^3/3+(ABS(K1016)^2)/('1D'!$I$5*MAX(((F1016)+(G1016)*(W1016))*(W1016),
        0.000001))</f>
        <v>35.686426155594638</v>
      </c>
      <c r="AF1016" s="5">
        <f ca="1">IF($A$2=0,
    0,
    IFERROR(AB1017+(((AC1016+AC1017)/2)*J1017)+(IF(Z1016&gt;Z1017,
                '1D'!$D$8*((Z1016^2-Z1017^2)/(2*'1D'!$I$5)),
                '1D'!$D$9*((Z1017^2-Z1016^2)/(2*'1D'!$I$5)))+('1D'!$D$10*(ABS(I1017)/90)*(MAX(Z1016^2,
                        Z1017^2)/(2*'1D'!$I$5))))-AB1016,
        0))</f>
        <v>3.4157470064428708E-3</v>
      </c>
      <c r="AG1016" s="5">
        <f ca="1">IF($A$2=0,
    1,
    IF(IFERROR(AG1017,
            0)=0,
        0,
        IFERROR(IF(OR(ROUND(AD1016,
                        3)&gt;=1,
                    AND(ABS(AF1016)&lt;'1D'!$D$19,
                        AD1016&lt;1)),
                1,
                0),
            0)))</f>
        <v>1</v>
      </c>
      <c r="AH1016" s="5">
        <f ca="1">IFERROR(IF('1D'!V32="Supercritical",
        MAX('1D'!$D$16,
            IFERROR(L1016,
                MAX('1D'!$D$16,
                    POWER((ABS(K1016)^2)/('1D'!$I$5*MAX(F1016,
                                0.1)^2),
                        1/3)))),
        IF('1D'!V32="Subcritical",
            MAX('1D'!$D$16,
                IFERROR(W1016,
                    MAX('1D'!$D$16,
                        POWER((ABS(K1016)^2)/('1D'!$I$5*MAX(F1016,
                                    0.1)^2),
                            1/3)))),
            IF(IFERROR(T1016,
                    -1E+99)&gt;=IFERROR(AE1016,
                    -1E+99),
                MAX('1D'!$D$16,
                    IFERROR(L1016,
                        MAX('1D'!$D$16,
                            POWER((ABS(K1016)^2)/('1D'!$I$5*MAX(F1016,
                                        0.1)^2),
                                1/3)))),
                MAX('1D'!$D$16,
                    IFERROR(W1016,
                        MAX('1D'!$D$16,
                            POWER((ABS(K1016)^2)/('1D'!$I$5*MAX(F1016,
                                        0.1)^2),
                                1/3))))))),
    MAX('1D'!$D$16,
        POWER((ABS(K1016)^2)/('1D'!$I$5*MAX(F1016,
                    0.1)^2),
            1/3)))</f>
        <v>2.0411692021517887</v>
      </c>
      <c r="AI1016" s="5">
        <f t="shared" ca="1" si="218"/>
        <v>634.10116920215171</v>
      </c>
      <c r="AJ1016" s="5">
        <f ca="1">AI1016+((ABS(K1016)/MAX(((F1016)+(G1016)*(AH1016))*(AH1016),
            0.000001))^2)/(2*'1D'!$I$5)</f>
        <v>635.27559253909476</v>
      </c>
      <c r="AM1016">
        <v>0</v>
      </c>
      <c r="AN1016">
        <v>0</v>
      </c>
      <c r="AO1016" s="5">
        <f t="shared" si="219"/>
        <v>0</v>
      </c>
      <c r="AP1016" s="5">
        <f t="shared" si="223"/>
        <v>0</v>
      </c>
      <c r="AQ1016" s="5">
        <f ca="1">ABS(ABS(K1016)/MAX(((F1016)+(G1016)*(AH1016))*(AH1016),
        0.000001))/SQRT('1D'!$I$5*MAX((((F1016)+(G1016)*(AH1016))*(AH1016))/MAX((F1016)+2*(G1016)*(AH1016),
            0.000001),
        0.000001))</f>
        <v>1.0727235886044055</v>
      </c>
      <c r="AR1016" s="5" t="str">
        <f t="shared" ca="1" si="220"/>
        <v>Supercritical</v>
      </c>
      <c r="AS1016" s="5">
        <f ca="1">((ABS(K1016)*'1D'!$D$6)/(MAX(((F1016)+(G1016)*(AH1016))*(AH1016),
            0.000001)*MAX(((((F1016)+(G1016)*(AH1016))*(AH1016))/MAX((F1016)+2*(AH1016)*SQRT(1+(G1016)^2),
                    0.000001))^(2/3),
            0.000001)))^2</f>
        <v>4.3358367565141456E-3</v>
      </c>
    </row>
    <row r="1017" spans="1:45" x14ac:dyDescent="0.35">
      <c r="A1017">
        <v>1008</v>
      </c>
      <c r="B1017">
        <v>1006.996</v>
      </c>
      <c r="C1017">
        <v>616080.99699999997</v>
      </c>
      <c r="D1017">
        <v>3097000.0630000001</v>
      </c>
      <c r="E1017">
        <v>632.05949999999996</v>
      </c>
      <c r="F1017">
        <v>5.2</v>
      </c>
      <c r="G1017">
        <v>0</v>
      </c>
      <c r="H1017" t="s">
        <v>176</v>
      </c>
      <c r="I1017">
        <v>5.7000000000000002E-2</v>
      </c>
      <c r="J1017" s="5">
        <f t="shared" si="221"/>
        <v>1</v>
      </c>
      <c r="K1017" s="5">
        <f t="shared" ca="1" si="222"/>
        <v>50.95</v>
      </c>
      <c r="L1017" s="5">
        <f ca="1">IF($A$2=0,
    IFERROR(L1016,
        MAX('1D'!$D$16,
            POWER((ABS(K1017)^2)/('1D'!$I$5*MAX(F1017,
                        0.1)^2),
                1/3))),
    IF(IFERROR(V1016,
            0)=0,
        IFERROR(L1016,
            MAX('1D'!$D$16,
                POWER((ABS(K1017)^2)/('1D'!$I$5*MAX(F1017,
                            0.1)^2),
                    1/3))),
        IF(OR(IFERROR(L1017,
                    0)=0,
                IFERROR(S1016,
                    0)&lt;1,
                IFERROR(S1017,
                    0)&lt;1),
            MAX('1D'!$D$16,
                POWER((ABS(K1017)^2)/('1D'!$I$5*MAX(F1017,
                            0.1)^2),
                    1/3)),
            IF(IFERROR(U1017,
                    0)&gt;0,
                MAX('1D'!$D$16,
                    IFERROR(L1017,
                        0)+((IFERROR(U1017,
                                0))*'1D'!$D$18*IF((IFERROR(S1017,
                                    0))&lt;1,
                            1,
                            -1))),
                IF(IFERROR(U1017,
                        0)&lt;0,
                    IF(ABS((MAX('1D'!$D$16,
                                    POWER((ABS(K1017)^2)/('1D'!$I$5*MAX(F1017,
                                                0.1)^2),
                                        1/3)))-IFERROR(L1017,
                                0))&gt;'1D'!$D$19,
                        MAX('1D'!$D$16,
                            IF((MAX('1D'!$D$16,
                                        POWER((ABS(K1017)^2)/('1D'!$I$5*MAX(F1017,
                                                    0.1)^2),
                                            1/3)))&gt;IFERROR(L1017,
                                    0),
                                MIN((MAX('1D'!$D$16,
                                            POWER((ABS(K1017)^2)/('1D'!$I$5*MAX(F1017,
                                                        0.1)^2),
                                                1/3))),
                                    IFERROR(L1017,
                                        0)+(MIN(ABS(IFERROR(U1017,
                                                    0))*'1D'!$D$18,
                                            ABS((MAX('1D'!$D$16,
                                                        POWER((ABS(K1017)^2)/('1D'!$I$5*MAX(F1017,
                                                                    0.1)^2),
                                                            1/3)))-IFERROR(L1017,
                                                    0))))),
                                MAX((MAX('1D'!$D$16,
                                            POWER((ABS(K1017)^2)/('1D'!$I$5*MAX(F1017,
                                                        0.1)^2),
                                                1/3))),
                                    IFERROR(L1017,
                                        0)-(MIN(ABS(IFERROR(U1017,
                                                    0))*'1D'!$D$18,
                                            ABS((MAX('1D'!$D$16,
                                                        POWER((ABS(K1017)^2)/('1D'!$I$5*MAX(F1017,
                                                                    0.1)^2),
                                                            1/3)))-IFERROR(L1017,
                                                    0))))))),
                        MAX('1D'!$D$16,
                            POWER((ABS(K1017)^2)/('1D'!$I$5*MAX(F1017,
                                        0.1)^2),
                                1/3))),
                    MAX('1D'!$D$16,
                        IFERROR(L1017,
                            0)))))))</f>
        <v>2.0411692021517887</v>
      </c>
      <c r="M1017" s="5">
        <f t="shared" ca="1" si="210"/>
        <v>10.614079851189301</v>
      </c>
      <c r="N1017" s="5">
        <f t="shared" ca="1" si="211"/>
        <v>1.1434704692804873</v>
      </c>
      <c r="O1017" s="5">
        <f t="shared" ca="1" si="212"/>
        <v>4.8002276894771132</v>
      </c>
      <c r="P1017" s="5">
        <f t="shared" ca="1" si="213"/>
        <v>634.10066920215172</v>
      </c>
      <c r="Q1017" s="5">
        <f ca="1">P1017+((ABS(K1017)/MAX(((F1017)+(G1017)*(L1017))*(L1017),
            0.000001))^2)/(2*'1D'!$I$5)</f>
        <v>635.27509253909477</v>
      </c>
      <c r="R1017" s="5">
        <f ca="1">((ABS(K1017)*'1D'!$D$6)/(MAX(((F1017)+(G1017)*(L1017))*(L1017),
            0.000001)*MAX(((((F1017)+(G1017)*(L1017))*(L1017))/MAX((F1017)+2*(L1017)*SQRT(1+(G1017)^2),
                    0.000001))^(2/3),
            0.000001)))^2</f>
        <v>4.3358367565141456E-3</v>
      </c>
      <c r="S1017" s="5">
        <f ca="1">ABS(ABS(K1017)/MAX(((F1017)+(G1017)*(L1017))*(L1017),
        0.000001))/SQRT('1D'!$I$5*MAX((((F1017)+(G1017)*(L1017))*(L1017))/MAX((F1017)+2*(G1017)*(L1017),
            0.000001),
        0.000001))</f>
        <v>1.0727235886044055</v>
      </c>
      <c r="T1017" s="5">
        <f ca="1">((F1017)*(L1017)^2)/2+(G1017)*(L1017)^3/3+(ABS(K1017)^2)/('1D'!$I$5*MAX(((F1017)+(G1017)*(L1017))*(L1017),
        0.000001))</f>
        <v>35.763412605541333</v>
      </c>
      <c r="U1017" s="5">
        <f ca="1">IF($A$2=0,
    0,
    IFERROR(Q1016-(((R1016+R1017)/2)*J1017)-(IF(O1016&gt;O1017,
                '1D'!$D$8*((O1016^2-O1017^2)/(2*'1D'!$I$5)),
                '1D'!$D$9*((O1017^2-O1016^2)/(2*'1D'!$I$5)))+('1D'!$D$10*(ABS(I1017)/90)*(MAX(O1016^2,
                        O1017^2)/(2*'1D'!$I$5))))-Q1017,
        0))</f>
        <v>-3.9474069734524164E-3</v>
      </c>
      <c r="V1017" s="5">
        <f ca="1">IF($A$2=0,
    1,
    IF(IFERROR(V1016,
            0)=0,
        0,
        IFERROR(IF(ROUND(S1017,
                    3)=1,
                1,
                IF(AND(ABS(U1017)&lt;'1D'!$D$19,
                        S1017&gt;1),
                    1,
                    0)),
            0)))</f>
        <v>0</v>
      </c>
      <c r="W1017" s="5">
        <f ca="1">IF($A$2=0,
    MAX(MAX('1D'!$D$16,
            MAX('1D'!$D$16,
                POWER((ABS(K1017)^2)/('1D'!$I$5*MAX(F1017,
                            0.1)^2),
                    1/3))),
        IFERROR(W1396,
            MAX(MAX('1D'!$D$16,
                    MAX('1D'!$D$16,
                        POWER((ABS(K1017)^2)/('1D'!$I$5*MAX(F1017,
                                    0.1)^2),
                            1/3))),
                ($L$2)-E1396))),
    IF(IFERROR(AG1018,
            0)=0,
        MAX(MAX('1D'!$D$16,
                MAX('1D'!$D$16,
                    POWER((ABS(K1017)^2)/('1D'!$I$5*MAX(F1017,
                                0.1)^2),
                        1/3))),
            IFERROR(W1396,
                MAX(MAX('1D'!$D$16,
                        MAX('1D'!$D$16,
                            POWER((ABS(K1017)^2)/('1D'!$I$5*MAX(F1017,
                                        0.1)^2),
                                1/3))),
                    ($L$2)-E1396))),
        IF(IFERROR(W1017,
                0)=0,
            MAX(MAX('1D'!$D$16,
                    MAX('1D'!$D$16,
                        POWER((ABS(K1017)^2)/('1D'!$I$5*MAX(F1017,
                                    0.1)^2),
                            1/3))),
                IFERROR(W1396,
                    MAX(MAX('1D'!$D$16,
                            MAX('1D'!$D$16,
                                POWER((ABS(K1017)^2)/('1D'!$I$5*MAX(F1017,
                                            0.1)^2),
                                    1/3))),
                        ($L$2)-E1396))),
            IF(OR(IFERROR(AD1017,
                        0)&gt;=1,
                    IFERROR(AD1018,
                        0)&gt;=1),
                MAX('1D'!$D$16,
                    MAX('1D'!$D$16,
                        POWER((ABS(K1017)^2)/('1D'!$I$5*MAX(F1017,
                                    0.1)^2),
                            1/3))),
                IF(ABS(IFERROR(AF1017,
                            0))&lt;'1D'!$D$19,
                    MAX(MAX('1D'!$D$16,
                            MAX('1D'!$D$16,
                                POWER((ABS(K1017)^2)/('1D'!$I$5*MAX(F1017,
                                            0.1)^2),
                                    1/3))),
                        IFERROR(W1017,
                            0)),
                    MAX(MAX('1D'!$D$16,
                            MAX('1D'!$D$16,
                                POWER((ABS(K1017)^2)/('1D'!$I$5*MAX(F1017,
                                            0.1)^2),
                                    1/3))),
                        (IFERROR(W1017,
                                0))+((IFERROR(AF1017,
                                    0))*'1D'!$D$18)))))))</f>
        <v>2.1389677043987478</v>
      </c>
      <c r="X1017" s="5">
        <f t="shared" ca="1" si="214"/>
        <v>11.122632062873489</v>
      </c>
      <c r="Y1017" s="5">
        <f t="shared" ca="1" si="215"/>
        <v>1.1735290000551568</v>
      </c>
      <c r="Z1017" s="5">
        <f t="shared" ca="1" si="216"/>
        <v>4.5807502857230418</v>
      </c>
      <c r="AA1017" s="5">
        <f t="shared" ca="1" si="217"/>
        <v>634.19846770439869</v>
      </c>
      <c r="AB1017" s="5">
        <f ca="1">AA1017+((ABS(K1017)/MAX(((F1017)+(G1017)*(W1017))*(W1017),
            0.000001))^2)/(2*'1D'!$I$5)</f>
        <v>635.26795155659806</v>
      </c>
      <c r="AC1017" s="5">
        <f ca="1">((ABS(K1017)*'1D'!$D$6)/(MAX(((F1017)+(G1017)*(W1017))*(W1017),
            0.000001)*MAX(((((F1017)+(G1017)*(W1017))*(W1017))/MAX((F1017)+2*(W1017)*SQRT(1+(G1017)^2),
                    0.000001))^(2/3),
            0.000001)))^2</f>
        <v>3.8141460404132466E-3</v>
      </c>
      <c r="AD1017" s="5">
        <f ca="1">ABS(ABS(K1017)/MAX(((F1017)+(G1017)*(W1017))*(W1017),
        0.000001))/SQRT('1D'!$I$5*MAX((((F1017)+(G1017)*(W1017))*(W1017))/MAX((F1017)+2*(G1017)*(W1017),
            0.000001),
        0.000001))</f>
        <v>1.0000000000000004</v>
      </c>
      <c r="AE1017" s="5">
        <f ca="1">((F1017)*(W1017)^2)/2+(G1017)*(W1017)^3/3+(ABS(K1017)^2)/('1D'!$I$5*MAX(((F1017)+(G1017)*(W1017))*(W1017),
        0.000001))</f>
        <v>35.686426155594638</v>
      </c>
      <c r="AF1017" s="5">
        <f ca="1">IF($A$2=0,
    0,
    IFERROR(AB1018+(((AC1017+AC1018)/2)*J1018)+(IF(Z1017&gt;Z1018,
                '1D'!$D$8*((Z1017^2-Z1018^2)/(2*'1D'!$I$5)),
                '1D'!$D$9*((Z1018^2-Z1017^2)/(2*'1D'!$I$5)))+('1D'!$D$10*(ABS(I1018)/90)*(MAX(Z1017^2,
                        Z1018^2)/(2*'1D'!$I$5))))-AB1017,
        0))</f>
        <v>3.3103318943403792E-3</v>
      </c>
      <c r="AG1017" s="5">
        <f ca="1">IF($A$2=0,
    1,
    IF(IFERROR(AG1018,
            0)=0,
        0,
        IFERROR(IF(OR(ROUND(AD1017,
                        3)&gt;=1,
                    AND(ABS(AF1017)&lt;'1D'!$D$19,
                        AD1017&lt;1)),
                1,
                0),
            0)))</f>
        <v>1</v>
      </c>
      <c r="AH1017" s="5">
        <f ca="1">IFERROR(IF('1D'!V32="Supercritical",
        MAX('1D'!$D$16,
            IFERROR(L1017,
                MAX('1D'!$D$16,
                    POWER((ABS(K1017)^2)/('1D'!$I$5*MAX(F1017,
                                0.1)^2),
                        1/3)))),
        IF('1D'!V32="Subcritical",
            MAX('1D'!$D$16,
                IFERROR(W1017,
                    MAX('1D'!$D$16,
                        POWER((ABS(K1017)^2)/('1D'!$I$5*MAX(F1017,
                                    0.1)^2),
                            1/3)))),
            IF(IFERROR(T1017,
                    -1E+99)&gt;=IFERROR(AE1017,
                    -1E+99),
                MAX('1D'!$D$16,
                    IFERROR(L1017,
                        MAX('1D'!$D$16,
                            POWER((ABS(K1017)^2)/('1D'!$I$5*MAX(F1017,
                                        0.1)^2),
                                1/3)))),
                MAX('1D'!$D$16,
                    IFERROR(W1017,
                        MAX('1D'!$D$16,
                            POWER((ABS(K1017)^2)/('1D'!$I$5*MAX(F1017,
                                        0.1)^2),
                                1/3))))))),
    MAX('1D'!$D$16,
        POWER((ABS(K1017)^2)/('1D'!$I$5*MAX(F1017,
                    0.1)^2),
            1/3)))</f>
        <v>2.0411692021517887</v>
      </c>
      <c r="AI1017" s="5">
        <f t="shared" ca="1" si="218"/>
        <v>634.10066920215172</v>
      </c>
      <c r="AJ1017" s="5">
        <f ca="1">AI1017+((ABS(K1017)/MAX(((F1017)+(G1017)*(AH1017))*(AH1017),
            0.000001))^2)/(2*'1D'!$I$5)</f>
        <v>635.27509253909477</v>
      </c>
      <c r="AM1017">
        <v>0</v>
      </c>
      <c r="AN1017">
        <v>0</v>
      </c>
      <c r="AO1017" s="5">
        <f t="shared" si="219"/>
        <v>0</v>
      </c>
      <c r="AP1017" s="5">
        <f t="shared" si="223"/>
        <v>0</v>
      </c>
      <c r="AQ1017" s="5">
        <f ca="1">ABS(ABS(K1017)/MAX(((F1017)+(G1017)*(AH1017))*(AH1017),
        0.000001))/SQRT('1D'!$I$5*MAX((((F1017)+(G1017)*(AH1017))*(AH1017))/MAX((F1017)+2*(G1017)*(AH1017),
            0.000001),
        0.000001))</f>
        <v>1.0727235886044055</v>
      </c>
      <c r="AR1017" s="5" t="str">
        <f t="shared" ca="1" si="220"/>
        <v>Supercritical</v>
      </c>
      <c r="AS1017" s="5">
        <f ca="1">((ABS(K1017)*'1D'!$D$6)/(MAX(((F1017)+(G1017)*(AH1017))*(AH1017),
            0.000001)*MAX(((((F1017)+(G1017)*(AH1017))*(AH1017))/MAX((F1017)+2*(AH1017)*SQRT(1+(G1017)^2),
                    0.000001))^(2/3),
            0.000001)))^2</f>
        <v>4.3358367565141456E-3</v>
      </c>
    </row>
    <row r="1018" spans="1:45" x14ac:dyDescent="0.35">
      <c r="A1018">
        <v>1009</v>
      </c>
      <c r="B1018">
        <v>1007.995</v>
      </c>
      <c r="C1018">
        <v>616080.95499999996</v>
      </c>
      <c r="D1018">
        <v>3096999.0639999998</v>
      </c>
      <c r="E1018">
        <v>632.05899999999997</v>
      </c>
      <c r="F1018">
        <v>5.2</v>
      </c>
      <c r="G1018">
        <v>0</v>
      </c>
      <c r="H1018" t="s">
        <v>176</v>
      </c>
      <c r="I1018">
        <v>0</v>
      </c>
      <c r="J1018" s="5">
        <f t="shared" si="221"/>
        <v>0.99900000000002365</v>
      </c>
      <c r="K1018" s="5">
        <f t="shared" ca="1" si="222"/>
        <v>50.95</v>
      </c>
      <c r="L1018" s="5">
        <f ca="1">IF($A$2=0,
    IFERROR(L1017,
        MAX('1D'!$D$16,
            POWER((ABS(K1018)^2)/('1D'!$I$5*MAX(F1018,
                        0.1)^2),
                1/3))),
    IF(IFERROR(V1017,
            0)=0,
        IFERROR(L1017,
            MAX('1D'!$D$16,
                POWER((ABS(K1018)^2)/('1D'!$I$5*MAX(F1018,
                            0.1)^2),
                    1/3))),
        IF(OR(IFERROR(L1018,
                    0)=0,
                IFERROR(S1017,
                    0)&lt;1,
                IFERROR(S1018,
                    0)&lt;1),
            MAX('1D'!$D$16,
                POWER((ABS(K1018)^2)/('1D'!$I$5*MAX(F1018,
                            0.1)^2),
                    1/3)),
            IF(IFERROR(U1018,
                    0)&gt;0,
                MAX('1D'!$D$16,
                    IFERROR(L1018,
                        0)+((IFERROR(U1018,
                                0))*'1D'!$D$18*IF((IFERROR(S1018,
                                    0))&lt;1,
                            1,
                            -1))),
                IF(IFERROR(U1018,
                        0)&lt;0,
                    IF(ABS((MAX('1D'!$D$16,
                                    POWER((ABS(K1018)^2)/('1D'!$I$5*MAX(F1018,
                                                0.1)^2),
                                        1/3)))-IFERROR(L1018,
                                0))&gt;'1D'!$D$19,
                        MAX('1D'!$D$16,
                            IF((MAX('1D'!$D$16,
                                        POWER((ABS(K1018)^2)/('1D'!$I$5*MAX(F1018,
                                                    0.1)^2),
                                            1/3)))&gt;IFERROR(L1018,
                                    0),
                                MIN((MAX('1D'!$D$16,
                                            POWER((ABS(K1018)^2)/('1D'!$I$5*MAX(F1018,
                                                        0.1)^2),
                                                1/3))),
                                    IFERROR(L1018,
                                        0)+(MIN(ABS(IFERROR(U1018,
                                                    0))*'1D'!$D$18,
                                            ABS((MAX('1D'!$D$16,
                                                        POWER((ABS(K1018)^2)/('1D'!$I$5*MAX(F1018,
                                                                    0.1)^2),
                                                            1/3)))-IFERROR(L1018,
                                                    0))))),
                                MAX((MAX('1D'!$D$16,
                                            POWER((ABS(K1018)^2)/('1D'!$I$5*MAX(F1018,
                                                        0.1)^2),
                                                1/3))),
                                    IFERROR(L1018,
                                        0)-(MIN(ABS(IFERROR(U1018,
                                                    0))*'1D'!$D$18,
                                            ABS((MAX('1D'!$D$16,
                                                        POWER((ABS(K1018)^2)/('1D'!$I$5*MAX(F1018,
                                                                    0.1)^2),
                                                            1/3)))-IFERROR(L1018,
                                                    0))))))),
                        MAX('1D'!$D$16,
                            POWER((ABS(K1018)^2)/('1D'!$I$5*MAX(F1018,
                                        0.1)^2),
                                1/3))),
                    MAX('1D'!$D$16,
                        IFERROR(L1018,
                            0)))))))</f>
        <v>2.0411692021517887</v>
      </c>
      <c r="M1018" s="5">
        <f t="shared" ca="1" si="210"/>
        <v>10.614079851189301</v>
      </c>
      <c r="N1018" s="5">
        <f t="shared" ca="1" si="211"/>
        <v>1.1434704692804873</v>
      </c>
      <c r="O1018" s="5">
        <f t="shared" ca="1" si="212"/>
        <v>4.8002276894771132</v>
      </c>
      <c r="P1018" s="5">
        <f t="shared" ca="1" si="213"/>
        <v>634.10016920215173</v>
      </c>
      <c r="Q1018" s="5">
        <f ca="1">P1018+((ABS(K1018)/MAX(((F1018)+(G1018)*(L1018))*(L1018),
            0.000001))^2)/(2*'1D'!$I$5)</f>
        <v>635.27459253909478</v>
      </c>
      <c r="R1018" s="5">
        <f ca="1">((ABS(K1018)*'1D'!$D$6)/(MAX(((F1018)+(G1018)*(L1018))*(L1018),
            0.000001)*MAX(((((F1018)+(G1018)*(L1018))*(L1018))/MAX((F1018)+2*(L1018)*SQRT(1+(G1018)^2),
                    0.000001))^(2/3),
            0.000001)))^2</f>
        <v>4.3358367565141456E-3</v>
      </c>
      <c r="S1018" s="5">
        <f ca="1">ABS(ABS(K1018)/MAX(((F1018)+(G1018)*(L1018))*(L1018),
        0.000001))/SQRT('1D'!$I$5*MAX((((F1018)+(G1018)*(L1018))*(L1018))/MAX((F1018)+2*(G1018)*(L1018),
            0.000001),
        0.000001))</f>
        <v>1.0727235886044055</v>
      </c>
      <c r="T1018" s="5">
        <f ca="1">((F1018)*(L1018)^2)/2+(G1018)*(L1018)^3/3+(ABS(K1018)^2)/('1D'!$I$5*MAX(((F1018)+(G1018)*(L1018))*(L1018),
        0.000001))</f>
        <v>35.763412605541333</v>
      </c>
      <c r="U1018" s="5">
        <f ca="1">IF($A$2=0,
    0,
    IFERROR(Q1017-(((R1017+R1018)/2)*J1018)-(IF(O1017&gt;O1018,
                '1D'!$D$8*((O1017^2-O1018^2)/(2*'1D'!$I$5)),
                '1D'!$D$9*((O1018^2-O1017^2)/(2*'1D'!$I$5)))+('1D'!$D$10*(ABS(I1018)/90)*(MAX(O1017^2,
                        O1018^2)/(2*'1D'!$I$5))))-Q1018,
        0))</f>
        <v>-3.8315009197731342E-3</v>
      </c>
      <c r="V1018" s="5">
        <f ca="1">IF($A$2=0,
    1,
    IF(IFERROR(V1017,
            0)=0,
        0,
        IFERROR(IF(ROUND(S1018,
                    3)=1,
                1,
                IF(AND(ABS(U1018)&lt;'1D'!$D$19,
                        S1018&gt;1),
                    1,
                    0)),
            0)))</f>
        <v>0</v>
      </c>
      <c r="W1018" s="5">
        <f ca="1">IF($A$2=0,
    MAX(MAX('1D'!$D$16,
            MAX('1D'!$D$16,
                POWER((ABS(K1018)^2)/('1D'!$I$5*MAX(F1018,
                            0.1)^2),
                    1/3))),
        IFERROR(W1396,
            MAX(MAX('1D'!$D$16,
                    MAX('1D'!$D$16,
                        POWER((ABS(K1018)^2)/('1D'!$I$5*MAX(F1018,
                                    0.1)^2),
                            1/3))),
                ($L$2)-E1396))),
    IF(IFERROR(AG1019,
            0)=0,
        MAX(MAX('1D'!$D$16,
                MAX('1D'!$D$16,
                    POWER((ABS(K1018)^2)/('1D'!$I$5*MAX(F1018,
                                0.1)^2),
                        1/3))),
            IFERROR(W1396,
                MAX(MAX('1D'!$D$16,
                        MAX('1D'!$D$16,
                            POWER((ABS(K1018)^2)/('1D'!$I$5*MAX(F1018,
                                        0.1)^2),
                                1/3))),
                    ($L$2)-E1396))),
        IF(IFERROR(W1018,
                0)=0,
            MAX(MAX('1D'!$D$16,
                    MAX('1D'!$D$16,
                        POWER((ABS(K1018)^2)/('1D'!$I$5*MAX(F1018,
                                    0.1)^2),
                            1/3))),
                IFERROR(W1396,
                    MAX(MAX('1D'!$D$16,
                            MAX('1D'!$D$16,
                                POWER((ABS(K1018)^2)/('1D'!$I$5*MAX(F1018,
                                            0.1)^2),
                                    1/3))),
                        ($L$2)-E1396))),
            IF(OR(IFERROR(AD1018,
                        0)&gt;=1,
                    IFERROR(AD1019,
                        0)&gt;=1),
                MAX('1D'!$D$16,
                    MAX('1D'!$D$16,
                        POWER((ABS(K1018)^2)/('1D'!$I$5*MAX(F1018,
                                    0.1)^2),
                            1/3))),
                IF(ABS(IFERROR(AF1018,
                            0))&lt;'1D'!$D$19,
                    MAX(MAX('1D'!$D$16,
                            MAX('1D'!$D$16,
                                POWER((ABS(K1018)^2)/('1D'!$I$5*MAX(F1018,
                                            0.1)^2),
                                    1/3))),
                        IFERROR(W1018,
                            0)),
                    MAX(MAX('1D'!$D$16,
                            MAX('1D'!$D$16,
                                POWER((ABS(K1018)^2)/('1D'!$I$5*MAX(F1018,
                                            0.1)^2),
                                    1/3))),
                        (IFERROR(W1018,
                                0))+((IFERROR(AF1018,
                                    0))*'1D'!$D$18)))))))</f>
        <v>2.1389677043987478</v>
      </c>
      <c r="X1018" s="5">
        <f t="shared" ca="1" si="214"/>
        <v>11.122632062873489</v>
      </c>
      <c r="Y1018" s="5">
        <f t="shared" ca="1" si="215"/>
        <v>1.1735290000551568</v>
      </c>
      <c r="Z1018" s="5">
        <f t="shared" ca="1" si="216"/>
        <v>4.5807502857230418</v>
      </c>
      <c r="AA1018" s="5">
        <f t="shared" ca="1" si="217"/>
        <v>634.19796770439871</v>
      </c>
      <c r="AB1018" s="5">
        <f ca="1">AA1018+((ABS(K1018)/MAX(((F1018)+(G1018)*(W1018))*(W1018),
            0.000001))^2)/(2*'1D'!$I$5)</f>
        <v>635.26745155659808</v>
      </c>
      <c r="AC1018" s="5">
        <f ca="1">((ABS(K1018)*'1D'!$D$6)/(MAX(((F1018)+(G1018)*(W1018))*(W1018),
            0.000001)*MAX(((((F1018)+(G1018)*(W1018))*(W1018))/MAX((F1018)+2*(W1018)*SQRT(1+(G1018)^2),
                    0.000001))^(2/3),
            0.000001)))^2</f>
        <v>3.8141460404132466E-3</v>
      </c>
      <c r="AD1018" s="5">
        <f ca="1">ABS(ABS(K1018)/MAX(((F1018)+(G1018)*(W1018))*(W1018),
        0.000001))/SQRT('1D'!$I$5*MAX((((F1018)+(G1018)*(W1018))*(W1018))/MAX((F1018)+2*(G1018)*(W1018),
            0.000001),
        0.000001))</f>
        <v>1.0000000000000004</v>
      </c>
      <c r="AE1018" s="5">
        <f ca="1">((F1018)*(W1018)^2)/2+(G1018)*(W1018)^3/3+(ABS(K1018)^2)/('1D'!$I$5*MAX(((F1018)+(G1018)*(W1018))*(W1018),
        0.000001))</f>
        <v>35.686426155594638</v>
      </c>
      <c r="AF1018" s="5">
        <f ca="1">IF($A$2=0,
    0,
    IFERROR(AB1019+(((AC1018+AC1019)/2)*J1019)+(IF(Z1018&gt;Z1019,
                '1D'!$D$8*((Z1018^2-Z1019^2)/(2*'1D'!$I$5)),
                '1D'!$D$9*((Z1019^2-Z1018^2)/(2*'1D'!$I$5)))+('1D'!$D$10*(ABS(I1019)/90)*(MAX(Z1018^2,
                        Z1019^2)/(2*'1D'!$I$5))))-AB1018,
        0))</f>
        <v>3.3141460404522149E-3</v>
      </c>
      <c r="AG1018" s="5">
        <f ca="1">IF($A$2=0,
    1,
    IF(IFERROR(AG1019,
            0)=0,
        0,
        IFERROR(IF(OR(ROUND(AD1018,
                        3)&gt;=1,
                    AND(ABS(AF1018)&lt;'1D'!$D$19,
                        AD1018&lt;1)),
                1,
                0),
            0)))</f>
        <v>1</v>
      </c>
      <c r="AH1018" s="5">
        <f ca="1">IFERROR(IF('1D'!V32="Supercritical",
        MAX('1D'!$D$16,
            IFERROR(L1018,
                MAX('1D'!$D$16,
                    POWER((ABS(K1018)^2)/('1D'!$I$5*MAX(F1018,
                                0.1)^2),
                        1/3)))),
        IF('1D'!V32="Subcritical",
            MAX('1D'!$D$16,
                IFERROR(W1018,
                    MAX('1D'!$D$16,
                        POWER((ABS(K1018)^2)/('1D'!$I$5*MAX(F1018,
                                    0.1)^2),
                            1/3)))),
            IF(IFERROR(T1018,
                    -1E+99)&gt;=IFERROR(AE1018,
                    -1E+99),
                MAX('1D'!$D$16,
                    IFERROR(L1018,
                        MAX('1D'!$D$16,
                            POWER((ABS(K1018)^2)/('1D'!$I$5*MAX(F1018,
                                        0.1)^2),
                                1/3)))),
                MAX('1D'!$D$16,
                    IFERROR(W1018,
                        MAX('1D'!$D$16,
                            POWER((ABS(K1018)^2)/('1D'!$I$5*MAX(F1018,
                                        0.1)^2),
                                1/3))))))),
    MAX('1D'!$D$16,
        POWER((ABS(K1018)^2)/('1D'!$I$5*MAX(F1018,
                    0.1)^2),
            1/3)))</f>
        <v>2.0411692021517887</v>
      </c>
      <c r="AI1018" s="5">
        <f t="shared" ca="1" si="218"/>
        <v>634.10016920215173</v>
      </c>
      <c r="AJ1018" s="5">
        <f ca="1">AI1018+((ABS(K1018)/MAX(((F1018)+(G1018)*(AH1018))*(AH1018),
            0.000001))^2)/(2*'1D'!$I$5)</f>
        <v>635.27459253909478</v>
      </c>
      <c r="AM1018">
        <v>0</v>
      </c>
      <c r="AN1018">
        <v>0</v>
      </c>
      <c r="AO1018" s="5">
        <f t="shared" si="219"/>
        <v>0</v>
      </c>
      <c r="AP1018" s="5">
        <f t="shared" si="223"/>
        <v>0</v>
      </c>
      <c r="AQ1018" s="5">
        <f ca="1">ABS(ABS(K1018)/MAX(((F1018)+(G1018)*(AH1018))*(AH1018),
        0.000001))/SQRT('1D'!$I$5*MAX((((F1018)+(G1018)*(AH1018))*(AH1018))/MAX((F1018)+2*(G1018)*(AH1018),
            0.000001),
        0.000001))</f>
        <v>1.0727235886044055</v>
      </c>
      <c r="AR1018" s="5" t="str">
        <f t="shared" ca="1" si="220"/>
        <v>Supercritical</v>
      </c>
      <c r="AS1018" s="5">
        <f ca="1">((ABS(K1018)*'1D'!$D$6)/(MAX(((F1018)+(G1018)*(AH1018))*(AH1018),
            0.000001)*MAX(((((F1018)+(G1018)*(AH1018))*(AH1018))/MAX((F1018)+2*(AH1018)*SQRT(1+(G1018)^2),
                    0.000001))^(2/3),
            0.000001)))^2</f>
        <v>4.3358367565141456E-3</v>
      </c>
    </row>
    <row r="1019" spans="1:45" x14ac:dyDescent="0.35">
      <c r="A1019">
        <v>1010</v>
      </c>
      <c r="B1019">
        <v>1008.995</v>
      </c>
      <c r="C1019">
        <v>616080.91299999994</v>
      </c>
      <c r="D1019">
        <v>3096998.0649999999</v>
      </c>
      <c r="E1019">
        <v>632.05849999999998</v>
      </c>
      <c r="F1019">
        <v>5.2</v>
      </c>
      <c r="G1019">
        <v>0</v>
      </c>
      <c r="H1019" t="s">
        <v>176</v>
      </c>
      <c r="I1019">
        <v>0</v>
      </c>
      <c r="J1019" s="5">
        <f t="shared" si="221"/>
        <v>1</v>
      </c>
      <c r="K1019" s="5">
        <f t="shared" ca="1" si="222"/>
        <v>50.95</v>
      </c>
      <c r="L1019" s="5">
        <f ca="1">IF($A$2=0,
    IFERROR(L1018,
        MAX('1D'!$D$16,
            POWER((ABS(K1019)^2)/('1D'!$I$5*MAX(F1019,
                        0.1)^2),
                1/3))),
    IF(IFERROR(V1018,
            0)=0,
        IFERROR(L1018,
            MAX('1D'!$D$16,
                POWER((ABS(K1019)^2)/('1D'!$I$5*MAX(F1019,
                            0.1)^2),
                    1/3))),
        IF(OR(IFERROR(L1019,
                    0)=0,
                IFERROR(S1018,
                    0)&lt;1,
                IFERROR(S1019,
                    0)&lt;1),
            MAX('1D'!$D$16,
                POWER((ABS(K1019)^2)/('1D'!$I$5*MAX(F1019,
                            0.1)^2),
                    1/3)),
            IF(IFERROR(U1019,
                    0)&gt;0,
                MAX('1D'!$D$16,
                    IFERROR(L1019,
                        0)+((IFERROR(U1019,
                                0))*'1D'!$D$18*IF((IFERROR(S1019,
                                    0))&lt;1,
                            1,
                            -1))),
                IF(IFERROR(U1019,
                        0)&lt;0,
                    IF(ABS((MAX('1D'!$D$16,
                                    POWER((ABS(K1019)^2)/('1D'!$I$5*MAX(F1019,
                                                0.1)^2),
                                        1/3)))-IFERROR(L1019,
                                0))&gt;'1D'!$D$19,
                        MAX('1D'!$D$16,
                            IF((MAX('1D'!$D$16,
                                        POWER((ABS(K1019)^2)/('1D'!$I$5*MAX(F1019,
                                                    0.1)^2),
                                            1/3)))&gt;IFERROR(L1019,
                                    0),
                                MIN((MAX('1D'!$D$16,
                                            POWER((ABS(K1019)^2)/('1D'!$I$5*MAX(F1019,
                                                        0.1)^2),
                                                1/3))),
                                    IFERROR(L1019,
                                        0)+(MIN(ABS(IFERROR(U1019,
                                                    0))*'1D'!$D$18,
                                            ABS((MAX('1D'!$D$16,
                                                        POWER((ABS(K1019)^2)/('1D'!$I$5*MAX(F1019,
                                                                    0.1)^2),
                                                            1/3)))-IFERROR(L1019,
                                                    0))))),
                                MAX((MAX('1D'!$D$16,
                                            POWER((ABS(K1019)^2)/('1D'!$I$5*MAX(F1019,
                                                        0.1)^2),
                                                1/3))),
                                    IFERROR(L1019,
                                        0)-(MIN(ABS(IFERROR(U1019,
                                                    0))*'1D'!$D$18,
                                            ABS((MAX('1D'!$D$16,
                                                        POWER((ABS(K1019)^2)/('1D'!$I$5*MAX(F1019,
                                                                    0.1)^2),
                                                            1/3)))-IFERROR(L1019,
                                                    0))))))),
                        MAX('1D'!$D$16,
                            POWER((ABS(K1019)^2)/('1D'!$I$5*MAX(F1019,
                                        0.1)^2),
                                1/3))),
                    MAX('1D'!$D$16,
                        IFERROR(L1019,
                            0)))))))</f>
        <v>2.0411692021517887</v>
      </c>
      <c r="M1019" s="5">
        <f t="shared" ca="1" si="210"/>
        <v>10.614079851189301</v>
      </c>
      <c r="N1019" s="5">
        <f t="shared" ca="1" si="211"/>
        <v>1.1434704692804873</v>
      </c>
      <c r="O1019" s="5">
        <f t="shared" ca="1" si="212"/>
        <v>4.8002276894771132</v>
      </c>
      <c r="P1019" s="5">
        <f t="shared" ca="1" si="213"/>
        <v>634.09966920215174</v>
      </c>
      <c r="Q1019" s="5">
        <f ca="1">P1019+((ABS(K1019)/MAX(((F1019)+(G1019)*(L1019))*(L1019),
            0.000001))^2)/(2*'1D'!$I$5)</f>
        <v>635.2740925390948</v>
      </c>
      <c r="R1019" s="5">
        <f ca="1">((ABS(K1019)*'1D'!$D$6)/(MAX(((F1019)+(G1019)*(L1019))*(L1019),
            0.000001)*MAX(((((F1019)+(G1019)*(L1019))*(L1019))/MAX((F1019)+2*(L1019)*SQRT(1+(G1019)^2),
                    0.000001))^(2/3),
            0.000001)))^2</f>
        <v>4.3358367565141456E-3</v>
      </c>
      <c r="S1019" s="5">
        <f ca="1">ABS(ABS(K1019)/MAX(((F1019)+(G1019)*(L1019))*(L1019),
        0.000001))/SQRT('1D'!$I$5*MAX((((F1019)+(G1019)*(L1019))*(L1019))/MAX((F1019)+2*(G1019)*(L1019),
            0.000001),
        0.000001))</f>
        <v>1.0727235886044055</v>
      </c>
      <c r="T1019" s="5">
        <f ca="1">((F1019)*(L1019)^2)/2+(G1019)*(L1019)^3/3+(ABS(K1019)^2)/('1D'!$I$5*MAX(((F1019)+(G1019)*(L1019))*(L1019),
        0.000001))</f>
        <v>35.763412605541333</v>
      </c>
      <c r="U1019" s="5">
        <f ca="1">IF($A$2=0,
    0,
    IFERROR(Q1018-(((R1018+R1019)/2)*J1019)-(IF(O1018&gt;O1019,
                '1D'!$D$8*((O1018^2-O1019^2)/(2*'1D'!$I$5)),
                '1D'!$D$9*((O1019^2-O1018^2)/(2*'1D'!$I$5)))+('1D'!$D$10*(ABS(I1019)/90)*(MAX(O1018^2,
                        O1019^2)/(2*'1D'!$I$5))))-Q1019,
        0))</f>
        <v>-3.8358367564796936E-3</v>
      </c>
      <c r="V1019" s="5">
        <f ca="1">IF($A$2=0,
    1,
    IF(IFERROR(V1018,
            0)=0,
        0,
        IFERROR(IF(ROUND(S1019,
                    3)=1,
                1,
                IF(AND(ABS(U1019)&lt;'1D'!$D$19,
                        S1019&gt;1),
                    1,
                    0)),
            0)))</f>
        <v>0</v>
      </c>
      <c r="W1019" s="5">
        <f ca="1">IF($A$2=0,
    MAX(MAX('1D'!$D$16,
            MAX('1D'!$D$16,
                POWER((ABS(K1019)^2)/('1D'!$I$5*MAX(F1019,
                            0.1)^2),
                    1/3))),
        IFERROR(W1396,
            MAX(MAX('1D'!$D$16,
                    MAX('1D'!$D$16,
                        POWER((ABS(K1019)^2)/('1D'!$I$5*MAX(F1019,
                                    0.1)^2),
                            1/3))),
                ($L$2)-E1396))),
    IF(IFERROR(AG1020,
            0)=0,
        MAX(MAX('1D'!$D$16,
                MAX('1D'!$D$16,
                    POWER((ABS(K1019)^2)/('1D'!$I$5*MAX(F1019,
                                0.1)^2),
                        1/3))),
            IFERROR(W1396,
                MAX(MAX('1D'!$D$16,
                        MAX('1D'!$D$16,
                            POWER((ABS(K1019)^2)/('1D'!$I$5*MAX(F1019,
                                        0.1)^2),
                                1/3))),
                    ($L$2)-E1396))),
        IF(IFERROR(W1019,
                0)=0,
            MAX(MAX('1D'!$D$16,
                    MAX('1D'!$D$16,
                        POWER((ABS(K1019)^2)/('1D'!$I$5*MAX(F1019,
                                    0.1)^2),
                            1/3))),
                IFERROR(W1396,
                    MAX(MAX('1D'!$D$16,
                            MAX('1D'!$D$16,
                                POWER((ABS(K1019)^2)/('1D'!$I$5*MAX(F1019,
                                            0.1)^2),
                                    1/3))),
                        ($L$2)-E1396))),
            IF(OR(IFERROR(AD1019,
                        0)&gt;=1,
                    IFERROR(AD1020,
                        0)&gt;=1),
                MAX('1D'!$D$16,
                    MAX('1D'!$D$16,
                        POWER((ABS(K1019)^2)/('1D'!$I$5*MAX(F1019,
                                    0.1)^2),
                            1/3))),
                IF(ABS(IFERROR(AF1019,
                            0))&lt;'1D'!$D$19,
                    MAX(MAX('1D'!$D$16,
                            MAX('1D'!$D$16,
                                POWER((ABS(K1019)^2)/('1D'!$I$5*MAX(F1019,
                                            0.1)^2),
                                    1/3))),
                        IFERROR(W1019,
                            0)),
                    MAX(MAX('1D'!$D$16,
                            MAX('1D'!$D$16,
                                POWER((ABS(K1019)^2)/('1D'!$I$5*MAX(F1019,
                                            0.1)^2),
                                    1/3))),
                        (IFERROR(W1019,
                                0))+((IFERROR(AF1019,
                                    0))*'1D'!$D$18)))))))</f>
        <v>2.1389677043987478</v>
      </c>
      <c r="X1019" s="5">
        <f t="shared" ca="1" si="214"/>
        <v>11.122632062873489</v>
      </c>
      <c r="Y1019" s="5">
        <f t="shared" ca="1" si="215"/>
        <v>1.1735290000551568</v>
      </c>
      <c r="Z1019" s="5">
        <f t="shared" ca="1" si="216"/>
        <v>4.5807502857230418</v>
      </c>
      <c r="AA1019" s="5">
        <f t="shared" ca="1" si="217"/>
        <v>634.19746770439872</v>
      </c>
      <c r="AB1019" s="5">
        <f ca="1">AA1019+((ABS(K1019)/MAX(((F1019)+(G1019)*(W1019))*(W1019),
            0.000001))^2)/(2*'1D'!$I$5)</f>
        <v>635.26695155659809</v>
      </c>
      <c r="AC1019" s="5">
        <f ca="1">((ABS(K1019)*'1D'!$D$6)/(MAX(((F1019)+(G1019)*(W1019))*(W1019),
            0.000001)*MAX(((((F1019)+(G1019)*(W1019))*(W1019))/MAX((F1019)+2*(W1019)*SQRT(1+(G1019)^2),
                    0.000001))^(2/3),
            0.000001)))^2</f>
        <v>3.8141460404132466E-3</v>
      </c>
      <c r="AD1019" s="5">
        <f ca="1">ABS(ABS(K1019)/MAX(((F1019)+(G1019)*(W1019))*(W1019),
        0.000001))/SQRT('1D'!$I$5*MAX((((F1019)+(G1019)*(W1019))*(W1019))/MAX((F1019)+2*(G1019)*(W1019),
            0.000001),
        0.000001))</f>
        <v>1.0000000000000004</v>
      </c>
      <c r="AE1019" s="5">
        <f ca="1">((F1019)*(W1019)^2)/2+(G1019)*(W1019)^3/3+(ABS(K1019)^2)/('1D'!$I$5*MAX(((F1019)+(G1019)*(W1019))*(W1019),
        0.000001))</f>
        <v>35.686426155594638</v>
      </c>
      <c r="AF1019" s="5">
        <f ca="1">IF($A$2=0,
    0,
    IFERROR(AB1020+(((AC1019+AC1020)/2)*J1020)+(IF(Z1019&gt;Z1020,
                '1D'!$D$8*((Z1019^2-Z1020^2)/(2*'1D'!$I$5)),
                '1D'!$D$9*((Z1020^2-Z1019^2)/(2*'1D'!$I$5)))+('1D'!$D$10*(ABS(I1020)/90)*(MAX(Z1019^2,
                        Z1020^2)/(2*'1D'!$I$5))))-AB1019,
        0))</f>
        <v>3.4157470064428708E-3</v>
      </c>
      <c r="AG1019" s="5">
        <f ca="1">IF($A$2=0,
    1,
    IF(IFERROR(AG1020,
            0)=0,
        0,
        IFERROR(IF(OR(ROUND(AD1019,
                        3)&gt;=1,
                    AND(ABS(AF1019)&lt;'1D'!$D$19,
                        AD1019&lt;1)),
                1,
                0),
            0)))</f>
        <v>1</v>
      </c>
      <c r="AH1019" s="5">
        <f ca="1">IFERROR(IF('1D'!V32="Supercritical",
        MAX('1D'!$D$16,
            IFERROR(L1019,
                MAX('1D'!$D$16,
                    POWER((ABS(K1019)^2)/('1D'!$I$5*MAX(F1019,
                                0.1)^2),
                        1/3)))),
        IF('1D'!V32="Subcritical",
            MAX('1D'!$D$16,
                IFERROR(W1019,
                    MAX('1D'!$D$16,
                        POWER((ABS(K1019)^2)/('1D'!$I$5*MAX(F1019,
                                    0.1)^2),
                            1/3)))),
            IF(IFERROR(T1019,
                    -1E+99)&gt;=IFERROR(AE1019,
                    -1E+99),
                MAX('1D'!$D$16,
                    IFERROR(L1019,
                        MAX('1D'!$D$16,
                            POWER((ABS(K1019)^2)/('1D'!$I$5*MAX(F1019,
                                        0.1)^2),
                                1/3)))),
                MAX('1D'!$D$16,
                    IFERROR(W1019,
                        MAX('1D'!$D$16,
                            POWER((ABS(K1019)^2)/('1D'!$I$5*MAX(F1019,
                                        0.1)^2),
                                1/3))))))),
    MAX('1D'!$D$16,
        POWER((ABS(K1019)^2)/('1D'!$I$5*MAX(F1019,
                    0.1)^2),
            1/3)))</f>
        <v>2.0411692021517887</v>
      </c>
      <c r="AI1019" s="5">
        <f t="shared" ca="1" si="218"/>
        <v>634.09966920215174</v>
      </c>
      <c r="AJ1019" s="5">
        <f ca="1">AI1019+((ABS(K1019)/MAX(((F1019)+(G1019)*(AH1019))*(AH1019),
            0.000001))^2)/(2*'1D'!$I$5)</f>
        <v>635.2740925390948</v>
      </c>
      <c r="AM1019">
        <v>0</v>
      </c>
      <c r="AN1019">
        <v>0</v>
      </c>
      <c r="AO1019" s="5">
        <f t="shared" si="219"/>
        <v>0</v>
      </c>
      <c r="AP1019" s="5">
        <f t="shared" si="223"/>
        <v>0</v>
      </c>
      <c r="AQ1019" s="5">
        <f ca="1">ABS(ABS(K1019)/MAX(((F1019)+(G1019)*(AH1019))*(AH1019),
        0.000001))/SQRT('1D'!$I$5*MAX((((F1019)+(G1019)*(AH1019))*(AH1019))/MAX((F1019)+2*(G1019)*(AH1019),
            0.000001),
        0.000001))</f>
        <v>1.0727235886044055</v>
      </c>
      <c r="AR1019" s="5" t="str">
        <f t="shared" ca="1" si="220"/>
        <v>Supercritical</v>
      </c>
      <c r="AS1019" s="5">
        <f ca="1">((ABS(K1019)*'1D'!$D$6)/(MAX(((F1019)+(G1019)*(AH1019))*(AH1019),
            0.000001)*MAX(((((F1019)+(G1019)*(AH1019))*(AH1019))/MAX((F1019)+2*(AH1019)*SQRT(1+(G1019)^2),
                    0.000001))^(2/3),
            0.000001)))^2</f>
        <v>4.3358367565141456E-3</v>
      </c>
    </row>
    <row r="1020" spans="1:45" x14ac:dyDescent="0.35">
      <c r="A1020">
        <v>1011</v>
      </c>
      <c r="B1020">
        <v>1009.995</v>
      </c>
      <c r="C1020">
        <v>616080.87100000004</v>
      </c>
      <c r="D1020">
        <v>3096997.0660000001</v>
      </c>
      <c r="E1020">
        <v>632.05799999999999</v>
      </c>
      <c r="F1020">
        <v>5.2</v>
      </c>
      <c r="G1020">
        <v>0</v>
      </c>
      <c r="H1020" t="s">
        <v>176</v>
      </c>
      <c r="I1020">
        <v>5.7000000000000002E-2</v>
      </c>
      <c r="J1020" s="5">
        <f t="shared" si="221"/>
        <v>1</v>
      </c>
      <c r="K1020" s="5">
        <f t="shared" ca="1" si="222"/>
        <v>50.95</v>
      </c>
      <c r="L1020" s="5">
        <f ca="1">IF($A$2=0,
    IFERROR(L1019,
        MAX('1D'!$D$16,
            POWER((ABS(K1020)^2)/('1D'!$I$5*MAX(F1020,
                        0.1)^2),
                1/3))),
    IF(IFERROR(V1019,
            0)=0,
        IFERROR(L1019,
            MAX('1D'!$D$16,
                POWER((ABS(K1020)^2)/('1D'!$I$5*MAX(F1020,
                            0.1)^2),
                    1/3))),
        IF(OR(IFERROR(L1020,
                    0)=0,
                IFERROR(S1019,
                    0)&lt;1,
                IFERROR(S1020,
                    0)&lt;1),
            MAX('1D'!$D$16,
                POWER((ABS(K1020)^2)/('1D'!$I$5*MAX(F1020,
                            0.1)^2),
                    1/3)),
            IF(IFERROR(U1020,
                    0)&gt;0,
                MAX('1D'!$D$16,
                    IFERROR(L1020,
                        0)+((IFERROR(U1020,
                                0))*'1D'!$D$18*IF((IFERROR(S1020,
                                    0))&lt;1,
                            1,
                            -1))),
                IF(IFERROR(U1020,
                        0)&lt;0,
                    IF(ABS((MAX('1D'!$D$16,
                                    POWER((ABS(K1020)^2)/('1D'!$I$5*MAX(F1020,
                                                0.1)^2),
                                        1/3)))-IFERROR(L1020,
                                0))&gt;'1D'!$D$19,
                        MAX('1D'!$D$16,
                            IF((MAX('1D'!$D$16,
                                        POWER((ABS(K1020)^2)/('1D'!$I$5*MAX(F1020,
                                                    0.1)^2),
                                            1/3)))&gt;IFERROR(L1020,
                                    0),
                                MIN((MAX('1D'!$D$16,
                                            POWER((ABS(K1020)^2)/('1D'!$I$5*MAX(F1020,
                                                        0.1)^2),
                                                1/3))),
                                    IFERROR(L1020,
                                        0)+(MIN(ABS(IFERROR(U1020,
                                                    0))*'1D'!$D$18,
                                            ABS((MAX('1D'!$D$16,
                                                        POWER((ABS(K1020)^2)/('1D'!$I$5*MAX(F1020,
                                                                    0.1)^2),
                                                            1/3)))-IFERROR(L1020,
                                                    0))))),
                                MAX((MAX('1D'!$D$16,
                                            POWER((ABS(K1020)^2)/('1D'!$I$5*MAX(F1020,
                                                        0.1)^2),
                                                1/3))),
                                    IFERROR(L1020,
                                        0)-(MIN(ABS(IFERROR(U1020,
                                                    0))*'1D'!$D$18,
                                            ABS((MAX('1D'!$D$16,
                                                        POWER((ABS(K1020)^2)/('1D'!$I$5*MAX(F1020,
                                                                    0.1)^2),
                                                            1/3)))-IFERROR(L1020,
                                                    0))))))),
                        MAX('1D'!$D$16,
                            POWER((ABS(K1020)^2)/('1D'!$I$5*MAX(F1020,
                                        0.1)^2),
                                1/3))),
                    MAX('1D'!$D$16,
                        IFERROR(L1020,
                            0)))))))</f>
        <v>2.0411692021517887</v>
      </c>
      <c r="M1020" s="5">
        <f t="shared" ca="1" si="210"/>
        <v>10.614079851189301</v>
      </c>
      <c r="N1020" s="5">
        <f t="shared" ca="1" si="211"/>
        <v>1.1434704692804873</v>
      </c>
      <c r="O1020" s="5">
        <f t="shared" ca="1" si="212"/>
        <v>4.8002276894771132</v>
      </c>
      <c r="P1020" s="5">
        <f t="shared" ca="1" si="213"/>
        <v>634.09916920215176</v>
      </c>
      <c r="Q1020" s="5">
        <f ca="1">P1020+((ABS(K1020)/MAX(((F1020)+(G1020)*(L1020))*(L1020),
            0.000001))^2)/(2*'1D'!$I$5)</f>
        <v>635.27359253909481</v>
      </c>
      <c r="R1020" s="5">
        <f ca="1">((ABS(K1020)*'1D'!$D$6)/(MAX(((F1020)+(G1020)*(L1020))*(L1020),
            0.000001)*MAX(((((F1020)+(G1020)*(L1020))*(L1020))/MAX((F1020)+2*(L1020)*SQRT(1+(G1020)^2),
                    0.000001))^(2/3),
            0.000001)))^2</f>
        <v>4.3358367565141456E-3</v>
      </c>
      <c r="S1020" s="5">
        <f ca="1">ABS(ABS(K1020)/MAX(((F1020)+(G1020)*(L1020))*(L1020),
        0.000001))/SQRT('1D'!$I$5*MAX((((F1020)+(G1020)*(L1020))*(L1020))/MAX((F1020)+2*(G1020)*(L1020),
            0.000001),
        0.000001))</f>
        <v>1.0727235886044055</v>
      </c>
      <c r="T1020" s="5">
        <f ca="1">((F1020)*(L1020)^2)/2+(G1020)*(L1020)^3/3+(ABS(K1020)^2)/('1D'!$I$5*MAX(((F1020)+(G1020)*(L1020))*(L1020),
        0.000001))</f>
        <v>35.763412605541333</v>
      </c>
      <c r="U1020" s="5">
        <f ca="1">IF($A$2=0,
    0,
    IFERROR(Q1019-(((R1019+R1020)/2)*J1020)-(IF(O1019&gt;O1020,
                '1D'!$D$8*((O1019^2-O1020^2)/(2*'1D'!$I$5)),
                '1D'!$D$9*((O1020^2-O1019^2)/(2*'1D'!$I$5)))+('1D'!$D$10*(ABS(I1020)/90)*(MAX(O1019^2,
                        O1020^2)/(2*'1D'!$I$5))))-Q1020,
        0))</f>
        <v>-3.9474069734524164E-3</v>
      </c>
      <c r="V1020" s="5">
        <f ca="1">IF($A$2=0,
    1,
    IF(IFERROR(V1019,
            0)=0,
        0,
        IFERROR(IF(ROUND(S1020,
                    3)=1,
                1,
                IF(AND(ABS(U1020)&lt;'1D'!$D$19,
                        S1020&gt;1),
                    1,
                    0)),
            0)))</f>
        <v>0</v>
      </c>
      <c r="W1020" s="5">
        <f ca="1">IF($A$2=0,
    MAX(MAX('1D'!$D$16,
            MAX('1D'!$D$16,
                POWER((ABS(K1020)^2)/('1D'!$I$5*MAX(F1020,
                            0.1)^2),
                    1/3))),
        IFERROR(W1396,
            MAX(MAX('1D'!$D$16,
                    MAX('1D'!$D$16,
                        POWER((ABS(K1020)^2)/('1D'!$I$5*MAX(F1020,
                                    0.1)^2),
                            1/3))),
                ($L$2)-E1396))),
    IF(IFERROR(AG1021,
            0)=0,
        MAX(MAX('1D'!$D$16,
                MAX('1D'!$D$16,
                    POWER((ABS(K1020)^2)/('1D'!$I$5*MAX(F1020,
                                0.1)^2),
                        1/3))),
            IFERROR(W1396,
                MAX(MAX('1D'!$D$16,
                        MAX('1D'!$D$16,
                            POWER((ABS(K1020)^2)/('1D'!$I$5*MAX(F1020,
                                        0.1)^2),
                                1/3))),
                    ($L$2)-E1396))),
        IF(IFERROR(W1020,
                0)=0,
            MAX(MAX('1D'!$D$16,
                    MAX('1D'!$D$16,
                        POWER((ABS(K1020)^2)/('1D'!$I$5*MAX(F1020,
                                    0.1)^2),
                            1/3))),
                IFERROR(W1396,
                    MAX(MAX('1D'!$D$16,
                            MAX('1D'!$D$16,
                                POWER((ABS(K1020)^2)/('1D'!$I$5*MAX(F1020,
                                            0.1)^2),
                                    1/3))),
                        ($L$2)-E1396))),
            IF(OR(IFERROR(AD1020,
                        0)&gt;=1,
                    IFERROR(AD1021,
                        0)&gt;=1),
                MAX('1D'!$D$16,
                    MAX('1D'!$D$16,
                        POWER((ABS(K1020)^2)/('1D'!$I$5*MAX(F1020,
                                    0.1)^2),
                            1/3))),
                IF(ABS(IFERROR(AF1020,
                            0))&lt;'1D'!$D$19,
                    MAX(MAX('1D'!$D$16,
                            MAX('1D'!$D$16,
                                POWER((ABS(K1020)^2)/('1D'!$I$5*MAX(F1020,
                                            0.1)^2),
                                    1/3))),
                        IFERROR(W1020,
                            0)),
                    MAX(MAX('1D'!$D$16,
                            MAX('1D'!$D$16,
                                POWER((ABS(K1020)^2)/('1D'!$I$5*MAX(F1020,
                                            0.1)^2),
                                    1/3))),
                        (IFERROR(W1020,
                                0))+((IFERROR(AF1020,
                                    0))*'1D'!$D$18)))))))</f>
        <v>2.1389677043987478</v>
      </c>
      <c r="X1020" s="5">
        <f t="shared" ca="1" si="214"/>
        <v>11.122632062873489</v>
      </c>
      <c r="Y1020" s="5">
        <f t="shared" ca="1" si="215"/>
        <v>1.1735290000551568</v>
      </c>
      <c r="Z1020" s="5">
        <f t="shared" ca="1" si="216"/>
        <v>4.5807502857230418</v>
      </c>
      <c r="AA1020" s="5">
        <f t="shared" ca="1" si="217"/>
        <v>634.19696770439873</v>
      </c>
      <c r="AB1020" s="5">
        <f ca="1">AA1020+((ABS(K1020)/MAX(((F1020)+(G1020)*(W1020))*(W1020),
            0.000001))^2)/(2*'1D'!$I$5)</f>
        <v>635.2664515565981</v>
      </c>
      <c r="AC1020" s="5">
        <f ca="1">((ABS(K1020)*'1D'!$D$6)/(MAX(((F1020)+(G1020)*(W1020))*(W1020),
            0.000001)*MAX(((((F1020)+(G1020)*(W1020))*(W1020))/MAX((F1020)+2*(W1020)*SQRT(1+(G1020)^2),
                    0.000001))^(2/3),
            0.000001)))^2</f>
        <v>3.8141460404132466E-3</v>
      </c>
      <c r="AD1020" s="5">
        <f ca="1">ABS(ABS(K1020)/MAX(((F1020)+(G1020)*(W1020))*(W1020),
        0.000001))/SQRT('1D'!$I$5*MAX((((F1020)+(G1020)*(W1020))*(W1020))/MAX((F1020)+2*(G1020)*(W1020),
            0.000001),
        0.000001))</f>
        <v>1.0000000000000004</v>
      </c>
      <c r="AE1020" s="5">
        <f ca="1">((F1020)*(W1020)^2)/2+(G1020)*(W1020)^3/3+(ABS(K1020)^2)/('1D'!$I$5*MAX(((F1020)+(G1020)*(W1020))*(W1020),
        0.000001))</f>
        <v>35.686426155594638</v>
      </c>
      <c r="AF1020" s="5">
        <f ca="1">IF($A$2=0,
    0,
    IFERROR(AB1021+(((AC1020+AC1021)/2)*J1021)+(IF(Z1020&gt;Z1021,
                '1D'!$D$8*((Z1020^2-Z1021^2)/(2*'1D'!$I$5)),
                '1D'!$D$9*((Z1021^2-Z1020^2)/(2*'1D'!$I$5)))+('1D'!$D$10*(ABS(I1021)/90)*(MAX(Z1020^2,
                        Z1021^2)/(2*'1D'!$I$5))))-AB1020,
        0))</f>
        <v>3.4210944256756193E-3</v>
      </c>
      <c r="AG1020" s="5">
        <f ca="1">IF($A$2=0,
    1,
    IF(IFERROR(AG1021,
            0)=0,
        0,
        IFERROR(IF(OR(ROUND(AD1020,
                        3)&gt;=1,
                    AND(ABS(AF1020)&lt;'1D'!$D$19,
                        AD1020&lt;1)),
                1,
                0),
            0)))</f>
        <v>1</v>
      </c>
      <c r="AH1020" s="5">
        <f ca="1">IFERROR(IF('1D'!V32="Supercritical",
        MAX('1D'!$D$16,
            IFERROR(L1020,
                MAX('1D'!$D$16,
                    POWER((ABS(K1020)^2)/('1D'!$I$5*MAX(F1020,
                                0.1)^2),
                        1/3)))),
        IF('1D'!V32="Subcritical",
            MAX('1D'!$D$16,
                IFERROR(W1020,
                    MAX('1D'!$D$16,
                        POWER((ABS(K1020)^2)/('1D'!$I$5*MAX(F1020,
                                    0.1)^2),
                            1/3)))),
            IF(IFERROR(T1020,
                    -1E+99)&gt;=IFERROR(AE1020,
                    -1E+99),
                MAX('1D'!$D$16,
                    IFERROR(L1020,
                        MAX('1D'!$D$16,
                            POWER((ABS(K1020)^2)/('1D'!$I$5*MAX(F1020,
                                        0.1)^2),
                                1/3)))),
                MAX('1D'!$D$16,
                    IFERROR(W1020,
                        MAX('1D'!$D$16,
                            POWER((ABS(K1020)^2)/('1D'!$I$5*MAX(F1020,
                                        0.1)^2),
                                1/3))))))),
    MAX('1D'!$D$16,
        POWER((ABS(K1020)^2)/('1D'!$I$5*MAX(F1020,
                    0.1)^2),
            1/3)))</f>
        <v>2.0411692021517887</v>
      </c>
      <c r="AI1020" s="5">
        <f t="shared" ca="1" si="218"/>
        <v>634.09916920215176</v>
      </c>
      <c r="AJ1020" s="5">
        <f ca="1">AI1020+((ABS(K1020)/MAX(((F1020)+(G1020)*(AH1020))*(AH1020),
            0.000001))^2)/(2*'1D'!$I$5)</f>
        <v>635.27359253909481</v>
      </c>
      <c r="AM1020">
        <v>0</v>
      </c>
      <c r="AN1020">
        <v>0</v>
      </c>
      <c r="AO1020" s="5">
        <f t="shared" si="219"/>
        <v>0</v>
      </c>
      <c r="AP1020" s="5">
        <f t="shared" si="223"/>
        <v>0</v>
      </c>
      <c r="AQ1020" s="5">
        <f ca="1">ABS(ABS(K1020)/MAX(((F1020)+(G1020)*(AH1020))*(AH1020),
        0.000001))/SQRT('1D'!$I$5*MAX((((F1020)+(G1020)*(AH1020))*(AH1020))/MAX((F1020)+2*(G1020)*(AH1020),
            0.000001),
        0.000001))</f>
        <v>1.0727235886044055</v>
      </c>
      <c r="AR1020" s="5" t="str">
        <f t="shared" ca="1" si="220"/>
        <v>Supercritical</v>
      </c>
      <c r="AS1020" s="5">
        <f ca="1">((ABS(K1020)*'1D'!$D$6)/(MAX(((F1020)+(G1020)*(AH1020))*(AH1020),
            0.000001)*MAX(((((F1020)+(G1020)*(AH1020))*(AH1020))/MAX((F1020)+2*(AH1020)*SQRT(1+(G1020)^2),
                    0.000001))^(2/3),
            0.000001)))^2</f>
        <v>4.3358367565141456E-3</v>
      </c>
    </row>
    <row r="1021" spans="1:45" x14ac:dyDescent="0.35">
      <c r="A1021">
        <v>1012</v>
      </c>
      <c r="B1021">
        <v>1010.995</v>
      </c>
      <c r="C1021">
        <v>616080.82799999998</v>
      </c>
      <c r="D1021">
        <v>3096996.0669999998</v>
      </c>
      <c r="E1021">
        <v>632.0575</v>
      </c>
      <c r="F1021">
        <v>5.2</v>
      </c>
      <c r="G1021">
        <v>0</v>
      </c>
      <c r="H1021" t="s">
        <v>176</v>
      </c>
      <c r="I1021">
        <v>0.06</v>
      </c>
      <c r="J1021" s="5">
        <f t="shared" si="221"/>
        <v>1</v>
      </c>
      <c r="K1021" s="5">
        <f t="shared" ca="1" si="222"/>
        <v>50.95</v>
      </c>
      <c r="L1021" s="5">
        <f ca="1">IF($A$2=0,
    IFERROR(L1020,
        MAX('1D'!$D$16,
            POWER((ABS(K1021)^2)/('1D'!$I$5*MAX(F1021,
                        0.1)^2),
                1/3))),
    IF(IFERROR(V1020,
            0)=0,
        IFERROR(L1020,
            MAX('1D'!$D$16,
                POWER((ABS(K1021)^2)/('1D'!$I$5*MAX(F1021,
                            0.1)^2),
                    1/3))),
        IF(OR(IFERROR(L1021,
                    0)=0,
                IFERROR(S1020,
                    0)&lt;1,
                IFERROR(S1021,
                    0)&lt;1),
            MAX('1D'!$D$16,
                POWER((ABS(K1021)^2)/('1D'!$I$5*MAX(F1021,
                            0.1)^2),
                    1/3)),
            IF(IFERROR(U1021,
                    0)&gt;0,
                MAX('1D'!$D$16,
                    IFERROR(L1021,
                        0)+((IFERROR(U1021,
                                0))*'1D'!$D$18*IF((IFERROR(S1021,
                                    0))&lt;1,
                            1,
                            -1))),
                IF(IFERROR(U1021,
                        0)&lt;0,
                    IF(ABS((MAX('1D'!$D$16,
                                    POWER((ABS(K1021)^2)/('1D'!$I$5*MAX(F1021,
                                                0.1)^2),
                                        1/3)))-IFERROR(L1021,
                                0))&gt;'1D'!$D$19,
                        MAX('1D'!$D$16,
                            IF((MAX('1D'!$D$16,
                                        POWER((ABS(K1021)^2)/('1D'!$I$5*MAX(F1021,
                                                    0.1)^2),
                                            1/3)))&gt;IFERROR(L1021,
                                    0),
                                MIN((MAX('1D'!$D$16,
                                            POWER((ABS(K1021)^2)/('1D'!$I$5*MAX(F1021,
                                                        0.1)^2),
                                                1/3))),
                                    IFERROR(L1021,
                                        0)+(MIN(ABS(IFERROR(U1021,
                                                    0))*'1D'!$D$18,
                                            ABS((MAX('1D'!$D$16,
                                                        POWER((ABS(K1021)^2)/('1D'!$I$5*MAX(F1021,
                                                                    0.1)^2),
                                                            1/3)))-IFERROR(L1021,
                                                    0))))),
                                MAX((MAX('1D'!$D$16,
                                            POWER((ABS(K1021)^2)/('1D'!$I$5*MAX(F1021,
                                                        0.1)^2),
                                                1/3))),
                                    IFERROR(L1021,
                                        0)-(MIN(ABS(IFERROR(U1021,
                                                    0))*'1D'!$D$18,
                                            ABS((MAX('1D'!$D$16,
                                                        POWER((ABS(K1021)^2)/('1D'!$I$5*MAX(F1021,
                                                                    0.1)^2),
                                                            1/3)))-IFERROR(L1021,
                                                    0))))))),
                        MAX('1D'!$D$16,
                            POWER((ABS(K1021)^2)/('1D'!$I$5*MAX(F1021,
                                        0.1)^2),
                                1/3))),
                    MAX('1D'!$D$16,
                        IFERROR(L1021,
                            0)))))))</f>
        <v>2.0411692021517887</v>
      </c>
      <c r="M1021" s="5">
        <f t="shared" ca="1" si="210"/>
        <v>10.614079851189301</v>
      </c>
      <c r="N1021" s="5">
        <f t="shared" ca="1" si="211"/>
        <v>1.1434704692804873</v>
      </c>
      <c r="O1021" s="5">
        <f t="shared" ca="1" si="212"/>
        <v>4.8002276894771132</v>
      </c>
      <c r="P1021" s="5">
        <f t="shared" ca="1" si="213"/>
        <v>634.09866920215177</v>
      </c>
      <c r="Q1021" s="5">
        <f ca="1">P1021+((ABS(K1021)/MAX(((F1021)+(G1021)*(L1021))*(L1021),
            0.000001))^2)/(2*'1D'!$I$5)</f>
        <v>635.27309253909482</v>
      </c>
      <c r="R1021" s="5">
        <f ca="1">((ABS(K1021)*'1D'!$D$6)/(MAX(((F1021)+(G1021)*(L1021))*(L1021),
            0.000001)*MAX(((((F1021)+(G1021)*(L1021))*(L1021))/MAX((F1021)+2*(L1021)*SQRT(1+(G1021)^2),
                    0.000001))^(2/3),
            0.000001)))^2</f>
        <v>4.3358367565141456E-3</v>
      </c>
      <c r="S1021" s="5">
        <f ca="1">ABS(ABS(K1021)/MAX(((F1021)+(G1021)*(L1021))*(L1021),
        0.000001))/SQRT('1D'!$I$5*MAX((((F1021)+(G1021)*(L1021))*(L1021))/MAX((F1021)+2*(G1021)*(L1021),
            0.000001),
        0.000001))</f>
        <v>1.0727235886044055</v>
      </c>
      <c r="T1021" s="5">
        <f ca="1">((F1021)*(L1021)^2)/2+(G1021)*(L1021)^3/3+(ABS(K1021)^2)/('1D'!$I$5*MAX(((F1021)+(G1021)*(L1021))*(L1021),
        0.000001))</f>
        <v>35.763412605541333</v>
      </c>
      <c r="U1021" s="5">
        <f ca="1">IF($A$2=0,
    0,
    IFERROR(Q1020-(((R1020+R1021)/2)*J1021)-(IF(O1020&gt;O1021,
                '1D'!$D$8*((O1020^2-O1021^2)/(2*'1D'!$I$5)),
                '1D'!$D$9*((O1021^2-O1020^2)/(2*'1D'!$I$5)))+('1D'!$D$10*(ABS(I1021)/90)*(MAX(O1020^2,
                        O1021^2)/(2*'1D'!$I$5))))-Q1021,
        0))</f>
        <v>-3.9532790901830595E-3</v>
      </c>
      <c r="V1021" s="5">
        <f ca="1">IF($A$2=0,
    1,
    IF(IFERROR(V1020,
            0)=0,
        0,
        IFERROR(IF(ROUND(S1021,
                    3)=1,
                1,
                IF(AND(ABS(U1021)&lt;'1D'!$D$19,
                        S1021&gt;1),
                    1,
                    0)),
            0)))</f>
        <v>0</v>
      </c>
      <c r="W1021" s="5">
        <f ca="1">IF($A$2=0,
    MAX(MAX('1D'!$D$16,
            MAX('1D'!$D$16,
                POWER((ABS(K1021)^2)/('1D'!$I$5*MAX(F1021,
                            0.1)^2),
                    1/3))),
        IFERROR(W1396,
            MAX(MAX('1D'!$D$16,
                    MAX('1D'!$D$16,
                        POWER((ABS(K1021)^2)/('1D'!$I$5*MAX(F1021,
                                    0.1)^2),
                            1/3))),
                ($L$2)-E1396))),
    IF(IFERROR(AG1022,
            0)=0,
        MAX(MAX('1D'!$D$16,
                MAX('1D'!$D$16,
                    POWER((ABS(K1021)^2)/('1D'!$I$5*MAX(F1021,
                                0.1)^2),
                        1/3))),
            IFERROR(W1396,
                MAX(MAX('1D'!$D$16,
                        MAX('1D'!$D$16,
                            POWER((ABS(K1021)^2)/('1D'!$I$5*MAX(F1021,
                                        0.1)^2),
                                1/3))),
                    ($L$2)-E1396))),
        IF(IFERROR(W1021,
                0)=0,
            MAX(MAX('1D'!$D$16,
                    MAX('1D'!$D$16,
                        POWER((ABS(K1021)^2)/('1D'!$I$5*MAX(F1021,
                                    0.1)^2),
                            1/3))),
                IFERROR(W1396,
                    MAX(MAX('1D'!$D$16,
                            MAX('1D'!$D$16,
                                POWER((ABS(K1021)^2)/('1D'!$I$5*MAX(F1021,
                                            0.1)^2),
                                    1/3))),
                        ($L$2)-E1396))),
            IF(OR(IFERROR(AD1021,
                        0)&gt;=1,
                    IFERROR(AD1022,
                        0)&gt;=1),
                MAX('1D'!$D$16,
                    MAX('1D'!$D$16,
                        POWER((ABS(K1021)^2)/('1D'!$I$5*MAX(F1021,
                                    0.1)^2),
                            1/3))),
                IF(ABS(IFERROR(AF1021,
                            0))&lt;'1D'!$D$19,
                    MAX(MAX('1D'!$D$16,
                            MAX('1D'!$D$16,
                                POWER((ABS(K1021)^2)/('1D'!$I$5*MAX(F1021,
                                            0.1)^2),
                                    1/3))),
                        IFERROR(W1021,
                            0)),
                    MAX(MAX('1D'!$D$16,
                            MAX('1D'!$D$16,
                                POWER((ABS(K1021)^2)/('1D'!$I$5*MAX(F1021,
                                            0.1)^2),
                                    1/3))),
                        (IFERROR(W1021,
                                0))+((IFERROR(AF1021,
                                    0))*'1D'!$D$18)))))))</f>
        <v>2.1389677043987478</v>
      </c>
      <c r="X1021" s="5">
        <f t="shared" ca="1" si="214"/>
        <v>11.122632062873489</v>
      </c>
      <c r="Y1021" s="5">
        <f t="shared" ca="1" si="215"/>
        <v>1.1735290000551568</v>
      </c>
      <c r="Z1021" s="5">
        <f t="shared" ca="1" si="216"/>
        <v>4.5807502857230418</v>
      </c>
      <c r="AA1021" s="5">
        <f t="shared" ca="1" si="217"/>
        <v>634.19646770439874</v>
      </c>
      <c r="AB1021" s="5">
        <f ca="1">AA1021+((ABS(K1021)/MAX(((F1021)+(G1021)*(W1021))*(W1021),
            0.000001))^2)/(2*'1D'!$I$5)</f>
        <v>635.26595155659811</v>
      </c>
      <c r="AC1021" s="5">
        <f ca="1">((ABS(K1021)*'1D'!$D$6)/(MAX(((F1021)+(G1021)*(W1021))*(W1021),
            0.000001)*MAX(((((F1021)+(G1021)*(W1021))*(W1021))/MAX((F1021)+2*(W1021)*SQRT(1+(G1021)^2),
                    0.000001))^(2/3),
            0.000001)))^2</f>
        <v>3.8141460404132466E-3</v>
      </c>
      <c r="AD1021" s="5">
        <f ca="1">ABS(ABS(K1021)/MAX(((F1021)+(G1021)*(W1021))*(W1021),
        0.000001))/SQRT('1D'!$I$5*MAX((((F1021)+(G1021)*(W1021))*(W1021))/MAX((F1021)+2*(G1021)*(W1021),
            0.000001),
        0.000001))</f>
        <v>1.0000000000000004</v>
      </c>
      <c r="AE1021" s="5">
        <f ca="1">((F1021)*(W1021)^2)/2+(G1021)*(W1021)^3/3+(ABS(K1021)^2)/('1D'!$I$5*MAX(((F1021)+(G1021)*(W1021))*(W1021),
        0.000001))</f>
        <v>35.686426155594638</v>
      </c>
      <c r="AF1021" s="5">
        <f ca="1">IF($A$2=0,
    0,
    IFERROR(AB1022+(((AC1021+AC1022)/2)*J1022)+(IF(Z1021&gt;Z1022,
                '1D'!$D$8*((Z1021^2-Z1022^2)/(2*'1D'!$I$5)),
                '1D'!$D$9*((Z1022^2-Z1021^2)/(2*'1D'!$I$5)))+('1D'!$D$10*(ABS(I1022)/90)*(MAX(Z1021^2,
                        Z1022^2)/(2*'1D'!$I$5))))-AB1021,
        0))</f>
        <v>3.3215251326055295E-3</v>
      </c>
      <c r="AG1021" s="5">
        <f ca="1">IF($A$2=0,
    1,
    IF(IFERROR(AG1022,
            0)=0,
        0,
        IFERROR(IF(OR(ROUND(AD1021,
                        3)&gt;=1,
                    AND(ABS(AF1021)&lt;'1D'!$D$19,
                        AD1021&lt;1)),
                1,
                0),
            0)))</f>
        <v>1</v>
      </c>
      <c r="AH1021" s="5">
        <f ca="1">IFERROR(IF('1D'!V32="Supercritical",
        MAX('1D'!$D$16,
            IFERROR(L1021,
                MAX('1D'!$D$16,
                    POWER((ABS(K1021)^2)/('1D'!$I$5*MAX(F1021,
                                0.1)^2),
                        1/3)))),
        IF('1D'!V32="Subcritical",
            MAX('1D'!$D$16,
                IFERROR(W1021,
                    MAX('1D'!$D$16,
                        POWER((ABS(K1021)^2)/('1D'!$I$5*MAX(F1021,
                                    0.1)^2),
                            1/3)))),
            IF(IFERROR(T1021,
                    -1E+99)&gt;=IFERROR(AE1021,
                    -1E+99),
                MAX('1D'!$D$16,
                    IFERROR(L1021,
                        MAX('1D'!$D$16,
                            POWER((ABS(K1021)^2)/('1D'!$I$5*MAX(F1021,
                                        0.1)^2),
                                1/3)))),
                MAX('1D'!$D$16,
                    IFERROR(W1021,
                        MAX('1D'!$D$16,
                            POWER((ABS(K1021)^2)/('1D'!$I$5*MAX(F1021,
                                        0.1)^2),
                                1/3))))))),
    MAX('1D'!$D$16,
        POWER((ABS(K1021)^2)/('1D'!$I$5*MAX(F1021,
                    0.1)^2),
            1/3)))</f>
        <v>2.0411692021517887</v>
      </c>
      <c r="AI1021" s="5">
        <f t="shared" ca="1" si="218"/>
        <v>634.09866920215177</v>
      </c>
      <c r="AJ1021" s="5">
        <f ca="1">AI1021+((ABS(K1021)/MAX(((F1021)+(G1021)*(AH1021))*(AH1021),
            0.000001))^2)/(2*'1D'!$I$5)</f>
        <v>635.27309253909482</v>
      </c>
      <c r="AM1021">
        <v>0</v>
      </c>
      <c r="AN1021">
        <v>0</v>
      </c>
      <c r="AO1021" s="5">
        <f t="shared" si="219"/>
        <v>0</v>
      </c>
      <c r="AP1021" s="5">
        <f t="shared" si="223"/>
        <v>0</v>
      </c>
      <c r="AQ1021" s="5">
        <f ca="1">ABS(ABS(K1021)/MAX(((F1021)+(G1021)*(AH1021))*(AH1021),
        0.000001))/SQRT('1D'!$I$5*MAX((((F1021)+(G1021)*(AH1021))*(AH1021))/MAX((F1021)+2*(G1021)*(AH1021),
            0.000001),
        0.000001))</f>
        <v>1.0727235886044055</v>
      </c>
      <c r="AR1021" s="5" t="str">
        <f t="shared" ca="1" si="220"/>
        <v>Supercritical</v>
      </c>
      <c r="AS1021" s="5">
        <f ca="1">((ABS(K1021)*'1D'!$D$6)/(MAX(((F1021)+(G1021)*(AH1021))*(AH1021),
            0.000001)*MAX(((((F1021)+(G1021)*(AH1021))*(AH1021))/MAX((F1021)+2*(AH1021)*SQRT(1+(G1021)^2),
                    0.000001))^(2/3),
            0.000001)))^2</f>
        <v>4.3358367565141456E-3</v>
      </c>
    </row>
    <row r="1022" spans="1:45" x14ac:dyDescent="0.35">
      <c r="A1022">
        <v>1013</v>
      </c>
      <c r="B1022">
        <v>1011.996</v>
      </c>
      <c r="C1022">
        <v>616080.78599999996</v>
      </c>
      <c r="D1022">
        <v>3096995.0669999998</v>
      </c>
      <c r="E1022">
        <v>632.05700000000002</v>
      </c>
      <c r="F1022">
        <v>5.2</v>
      </c>
      <c r="G1022">
        <v>0</v>
      </c>
      <c r="H1022" t="s">
        <v>176</v>
      </c>
      <c r="I1022">
        <v>2E-3</v>
      </c>
      <c r="J1022" s="5">
        <f t="shared" si="221"/>
        <v>1.0009999999999764</v>
      </c>
      <c r="K1022" s="5">
        <f t="shared" ca="1" si="222"/>
        <v>50.95</v>
      </c>
      <c r="L1022" s="5">
        <f ca="1">IF($A$2=0,
    IFERROR(L1021,
        MAX('1D'!$D$16,
            POWER((ABS(K1022)^2)/('1D'!$I$5*MAX(F1022,
                        0.1)^2),
                1/3))),
    IF(IFERROR(V1021,
            0)=0,
        IFERROR(L1021,
            MAX('1D'!$D$16,
                POWER((ABS(K1022)^2)/('1D'!$I$5*MAX(F1022,
                            0.1)^2),
                    1/3))),
        IF(OR(IFERROR(L1022,
                    0)=0,
                IFERROR(S1021,
                    0)&lt;1,
                IFERROR(S1022,
                    0)&lt;1),
            MAX('1D'!$D$16,
                POWER((ABS(K1022)^2)/('1D'!$I$5*MAX(F1022,
                            0.1)^2),
                    1/3)),
            IF(IFERROR(U1022,
                    0)&gt;0,
                MAX('1D'!$D$16,
                    IFERROR(L1022,
                        0)+((IFERROR(U1022,
                                0))*'1D'!$D$18*IF((IFERROR(S1022,
                                    0))&lt;1,
                            1,
                            -1))),
                IF(IFERROR(U1022,
                        0)&lt;0,
                    IF(ABS((MAX('1D'!$D$16,
                                    POWER((ABS(K1022)^2)/('1D'!$I$5*MAX(F1022,
                                                0.1)^2),
                                        1/3)))-IFERROR(L1022,
                                0))&gt;'1D'!$D$19,
                        MAX('1D'!$D$16,
                            IF((MAX('1D'!$D$16,
                                        POWER((ABS(K1022)^2)/('1D'!$I$5*MAX(F1022,
                                                    0.1)^2),
                                            1/3)))&gt;IFERROR(L1022,
                                    0),
                                MIN((MAX('1D'!$D$16,
                                            POWER((ABS(K1022)^2)/('1D'!$I$5*MAX(F1022,
                                                        0.1)^2),
                                                1/3))),
                                    IFERROR(L1022,
                                        0)+(MIN(ABS(IFERROR(U1022,
                                                    0))*'1D'!$D$18,
                                            ABS((MAX('1D'!$D$16,
                                                        POWER((ABS(K1022)^2)/('1D'!$I$5*MAX(F1022,
                                                                    0.1)^2),
                                                            1/3)))-IFERROR(L1022,
                                                    0))))),
                                MAX((MAX('1D'!$D$16,
                                            POWER((ABS(K1022)^2)/('1D'!$I$5*MAX(F1022,
                                                        0.1)^2),
                                                1/3))),
                                    IFERROR(L1022,
                                        0)-(MIN(ABS(IFERROR(U1022,
                                                    0))*'1D'!$D$18,
                                            ABS((MAX('1D'!$D$16,
                                                        POWER((ABS(K1022)^2)/('1D'!$I$5*MAX(F1022,
                                                                    0.1)^2),
                                                            1/3)))-IFERROR(L1022,
                                                    0))))))),
                        MAX('1D'!$D$16,
                            POWER((ABS(K1022)^2)/('1D'!$I$5*MAX(F1022,
                                        0.1)^2),
                                1/3))),
                    MAX('1D'!$D$16,
                        IFERROR(L1022,
                            0)))))))</f>
        <v>2.0411692021517887</v>
      </c>
      <c r="M1022" s="5">
        <f t="shared" ca="1" si="210"/>
        <v>10.614079851189301</v>
      </c>
      <c r="N1022" s="5">
        <f t="shared" ca="1" si="211"/>
        <v>1.1434704692804873</v>
      </c>
      <c r="O1022" s="5">
        <f t="shared" ca="1" si="212"/>
        <v>4.8002276894771132</v>
      </c>
      <c r="P1022" s="5">
        <f t="shared" ca="1" si="213"/>
        <v>634.09816920215178</v>
      </c>
      <c r="Q1022" s="5">
        <f ca="1">P1022+((ABS(K1022)/MAX(((F1022)+(G1022)*(L1022))*(L1022),
            0.000001))^2)/(2*'1D'!$I$5)</f>
        <v>635.27259253909483</v>
      </c>
      <c r="R1022" s="5">
        <f ca="1">((ABS(K1022)*'1D'!$D$6)/(MAX(((F1022)+(G1022)*(L1022))*(L1022),
            0.000001)*MAX(((((F1022)+(G1022)*(L1022))*(L1022))/MAX((F1022)+2*(L1022)*SQRT(1+(G1022)^2),
                    0.000001))^(2/3),
            0.000001)))^2</f>
        <v>4.3358367565141456E-3</v>
      </c>
      <c r="S1022" s="5">
        <f ca="1">ABS(ABS(K1022)/MAX(((F1022)+(G1022)*(L1022))*(L1022),
        0.000001))/SQRT('1D'!$I$5*MAX((((F1022)+(G1022)*(L1022))*(L1022))/MAX((F1022)+2*(G1022)*(L1022),
            0.000001),
        0.000001))</f>
        <v>1.0727235886044055</v>
      </c>
      <c r="T1022" s="5">
        <f ca="1">((F1022)*(L1022)^2)/2+(G1022)*(L1022)^3/3+(ABS(K1022)^2)/('1D'!$I$5*MAX(((F1022)+(G1022)*(L1022))*(L1022),
        0.000001))</f>
        <v>35.763412605541333</v>
      </c>
      <c r="U1022" s="5">
        <f ca="1">IF($A$2=0,
    0,
    IFERROR(Q1021-(((R1021+R1022)/2)*J1022)-(IF(O1021&gt;O1022,
                '1D'!$D$8*((O1021^2-O1022^2)/(2*'1D'!$I$5)),
                '1D'!$D$9*((O1022^2-O1021^2)/(2*'1D'!$I$5)))+('1D'!$D$10*(ABS(I1022)/90)*(MAX(O1021^2,
                        O1022^2)/(2*'1D'!$I$5))))-Q1022,
        0))</f>
        <v>-3.8440873377112439E-3</v>
      </c>
      <c r="V1022" s="5">
        <f ca="1">IF($A$2=0,
    1,
    IF(IFERROR(V1021,
            0)=0,
        0,
        IFERROR(IF(ROUND(S1022,
                    3)=1,
                1,
                IF(AND(ABS(U1022)&lt;'1D'!$D$19,
                        S1022&gt;1),
                    1,
                    0)),
            0)))</f>
        <v>0</v>
      </c>
      <c r="W1022" s="5">
        <f ca="1">IF($A$2=0,
    MAX(MAX('1D'!$D$16,
            MAX('1D'!$D$16,
                POWER((ABS(K1022)^2)/('1D'!$I$5*MAX(F1022,
                            0.1)^2),
                    1/3))),
        IFERROR(W1396,
            MAX(MAX('1D'!$D$16,
                    MAX('1D'!$D$16,
                        POWER((ABS(K1022)^2)/('1D'!$I$5*MAX(F1022,
                                    0.1)^2),
                            1/3))),
                ($L$2)-E1396))),
    IF(IFERROR(AG1023,
            0)=0,
        MAX(MAX('1D'!$D$16,
                MAX('1D'!$D$16,
                    POWER((ABS(K1022)^2)/('1D'!$I$5*MAX(F1022,
                                0.1)^2),
                        1/3))),
            IFERROR(W1396,
                MAX(MAX('1D'!$D$16,
                        MAX('1D'!$D$16,
                            POWER((ABS(K1022)^2)/('1D'!$I$5*MAX(F1022,
                                        0.1)^2),
                                1/3))),
                    ($L$2)-E1396))),
        IF(IFERROR(W1022,
                0)=0,
            MAX(MAX('1D'!$D$16,
                    MAX('1D'!$D$16,
                        POWER((ABS(K1022)^2)/('1D'!$I$5*MAX(F1022,
                                    0.1)^2),
                            1/3))),
                IFERROR(W1396,
                    MAX(MAX('1D'!$D$16,
                            MAX('1D'!$D$16,
                                POWER((ABS(K1022)^2)/('1D'!$I$5*MAX(F1022,
                                            0.1)^2),
                                    1/3))),
                        ($L$2)-E1396))),
            IF(OR(IFERROR(AD1022,
                        0)&gt;=1,
                    IFERROR(AD1023,
                        0)&gt;=1),
                MAX('1D'!$D$16,
                    MAX('1D'!$D$16,
                        POWER((ABS(K1022)^2)/('1D'!$I$5*MAX(F1022,
                                    0.1)^2),
                            1/3))),
                IF(ABS(IFERROR(AF1022,
                            0))&lt;'1D'!$D$19,
                    MAX(MAX('1D'!$D$16,
                            MAX('1D'!$D$16,
                                POWER((ABS(K1022)^2)/('1D'!$I$5*MAX(F1022,
                                            0.1)^2),
                                    1/3))),
                        IFERROR(W1022,
                            0)),
                    MAX(MAX('1D'!$D$16,
                            MAX('1D'!$D$16,
                                POWER((ABS(K1022)^2)/('1D'!$I$5*MAX(F1022,
                                            0.1)^2),
                                    1/3))),
                        (IFERROR(W1022,
                                0))+((IFERROR(AF1022,
                                    0))*'1D'!$D$18)))))))</f>
        <v>2.1389677043987478</v>
      </c>
      <c r="X1022" s="5">
        <f t="shared" ca="1" si="214"/>
        <v>11.122632062873489</v>
      </c>
      <c r="Y1022" s="5">
        <f t="shared" ca="1" si="215"/>
        <v>1.1735290000551568</v>
      </c>
      <c r="Z1022" s="5">
        <f t="shared" ca="1" si="216"/>
        <v>4.5807502857230418</v>
      </c>
      <c r="AA1022" s="5">
        <f t="shared" ca="1" si="217"/>
        <v>634.19596770439875</v>
      </c>
      <c r="AB1022" s="5">
        <f ca="1">AA1022+((ABS(K1022)/MAX(((F1022)+(G1022)*(W1022))*(W1022),
            0.000001))^2)/(2*'1D'!$I$5)</f>
        <v>635.26545155659812</v>
      </c>
      <c r="AC1022" s="5">
        <f ca="1">((ABS(K1022)*'1D'!$D$6)/(MAX(((F1022)+(G1022)*(W1022))*(W1022),
            0.000001)*MAX(((((F1022)+(G1022)*(W1022))*(W1022))/MAX((F1022)+2*(W1022)*SQRT(1+(G1022)^2),
                    0.000001))^(2/3),
            0.000001)))^2</f>
        <v>3.8141460404132466E-3</v>
      </c>
      <c r="AD1022" s="5">
        <f ca="1">ABS(ABS(K1022)/MAX(((F1022)+(G1022)*(W1022))*(W1022),
        0.000001))/SQRT('1D'!$I$5*MAX((((F1022)+(G1022)*(W1022))*(W1022))/MAX((F1022)+2*(G1022)*(W1022),
            0.000001),
        0.000001))</f>
        <v>1.0000000000000004</v>
      </c>
      <c r="AE1022" s="5">
        <f ca="1">((F1022)*(W1022)^2)/2+(G1022)*(W1022)^3/3+(ABS(K1022)^2)/('1D'!$I$5*MAX(((F1022)+(G1022)*(W1022))*(W1022),
        0.000001))</f>
        <v>35.686426155594638</v>
      </c>
      <c r="AF1022" s="5">
        <f ca="1">IF($A$2=0,
    0,
    IFERROR(AB1023+(((AC1022+AC1023)/2)*J1023)+(IF(Z1022&gt;Z1023,
                '1D'!$D$8*((Z1022^2-Z1023^2)/(2*'1D'!$I$5)),
                '1D'!$D$9*((Z1023^2-Z1022^2)/(2*'1D'!$I$5)))+('1D'!$D$10*(ABS(I1023)/90)*(MAX(Z1022^2,
                        Z1023^2)/(2*'1D'!$I$5))))-AB1022,
        0))</f>
        <v>3.3141460404522149E-3</v>
      </c>
      <c r="AG1022" s="5">
        <f ca="1">IF($A$2=0,
    1,
    IF(IFERROR(AG1023,
            0)=0,
        0,
        IFERROR(IF(OR(ROUND(AD1022,
                        3)&gt;=1,
                    AND(ABS(AF1022)&lt;'1D'!$D$19,
                        AD1022&lt;1)),
                1,
                0),
            0)))</f>
        <v>1</v>
      </c>
      <c r="AH1022" s="5">
        <f ca="1">IFERROR(IF('1D'!V32="Supercritical",
        MAX('1D'!$D$16,
            IFERROR(L1022,
                MAX('1D'!$D$16,
                    POWER((ABS(K1022)^2)/('1D'!$I$5*MAX(F1022,
                                0.1)^2),
                        1/3)))),
        IF('1D'!V32="Subcritical",
            MAX('1D'!$D$16,
                IFERROR(W1022,
                    MAX('1D'!$D$16,
                        POWER((ABS(K1022)^2)/('1D'!$I$5*MAX(F1022,
                                    0.1)^2),
                            1/3)))),
            IF(IFERROR(T1022,
                    -1E+99)&gt;=IFERROR(AE1022,
                    -1E+99),
                MAX('1D'!$D$16,
                    IFERROR(L1022,
                        MAX('1D'!$D$16,
                            POWER((ABS(K1022)^2)/('1D'!$I$5*MAX(F1022,
                                        0.1)^2),
                                1/3)))),
                MAX('1D'!$D$16,
                    IFERROR(W1022,
                        MAX('1D'!$D$16,
                            POWER((ABS(K1022)^2)/('1D'!$I$5*MAX(F1022,
                                        0.1)^2),
                                1/3))))))),
    MAX('1D'!$D$16,
        POWER((ABS(K1022)^2)/('1D'!$I$5*MAX(F1022,
                    0.1)^2),
            1/3)))</f>
        <v>2.0411692021517887</v>
      </c>
      <c r="AI1022" s="5">
        <f t="shared" ca="1" si="218"/>
        <v>634.09816920215178</v>
      </c>
      <c r="AJ1022" s="5">
        <f ca="1">AI1022+((ABS(K1022)/MAX(((F1022)+(G1022)*(AH1022))*(AH1022),
            0.000001))^2)/(2*'1D'!$I$5)</f>
        <v>635.27259253909483</v>
      </c>
      <c r="AM1022">
        <v>0</v>
      </c>
      <c r="AN1022">
        <v>0</v>
      </c>
      <c r="AO1022" s="5">
        <f t="shared" si="219"/>
        <v>0</v>
      </c>
      <c r="AP1022" s="5">
        <f t="shared" si="223"/>
        <v>0</v>
      </c>
      <c r="AQ1022" s="5">
        <f ca="1">ABS(ABS(K1022)/MAX(((F1022)+(G1022)*(AH1022))*(AH1022),
        0.000001))/SQRT('1D'!$I$5*MAX((((F1022)+(G1022)*(AH1022))*(AH1022))/MAX((F1022)+2*(G1022)*(AH1022),
            0.000001),
        0.000001))</f>
        <v>1.0727235886044055</v>
      </c>
      <c r="AR1022" s="5" t="str">
        <f t="shared" ca="1" si="220"/>
        <v>Supercritical</v>
      </c>
      <c r="AS1022" s="5">
        <f ca="1">((ABS(K1022)*'1D'!$D$6)/(MAX(((F1022)+(G1022)*(AH1022))*(AH1022),
            0.000001)*MAX(((((F1022)+(G1022)*(AH1022))*(AH1022))/MAX((F1022)+2*(AH1022)*SQRT(1+(G1022)^2),
                    0.000001))^(2/3),
            0.000001)))^2</f>
        <v>4.3358367565141456E-3</v>
      </c>
    </row>
    <row r="1023" spans="1:45" x14ac:dyDescent="0.35">
      <c r="A1023">
        <v>1014</v>
      </c>
      <c r="B1023">
        <v>1012.996</v>
      </c>
      <c r="C1023">
        <v>616080.74399999995</v>
      </c>
      <c r="D1023">
        <v>3096994.068</v>
      </c>
      <c r="E1023">
        <v>632.05650000000003</v>
      </c>
      <c r="F1023">
        <v>5.2</v>
      </c>
      <c r="G1023">
        <v>0</v>
      </c>
      <c r="H1023" t="s">
        <v>176</v>
      </c>
      <c r="I1023">
        <v>0</v>
      </c>
      <c r="J1023" s="5">
        <f t="shared" si="221"/>
        <v>1</v>
      </c>
      <c r="K1023" s="5">
        <f t="shared" ca="1" si="222"/>
        <v>50.95</v>
      </c>
      <c r="L1023" s="5">
        <f ca="1">IF($A$2=0,
    IFERROR(L1022,
        MAX('1D'!$D$16,
            POWER((ABS(K1023)^2)/('1D'!$I$5*MAX(F1023,
                        0.1)^2),
                1/3))),
    IF(IFERROR(V1022,
            0)=0,
        IFERROR(L1022,
            MAX('1D'!$D$16,
                POWER((ABS(K1023)^2)/('1D'!$I$5*MAX(F1023,
                            0.1)^2),
                    1/3))),
        IF(OR(IFERROR(L1023,
                    0)=0,
                IFERROR(S1022,
                    0)&lt;1,
                IFERROR(S1023,
                    0)&lt;1),
            MAX('1D'!$D$16,
                POWER((ABS(K1023)^2)/('1D'!$I$5*MAX(F1023,
                            0.1)^2),
                    1/3)),
            IF(IFERROR(U1023,
                    0)&gt;0,
                MAX('1D'!$D$16,
                    IFERROR(L1023,
                        0)+((IFERROR(U1023,
                                0))*'1D'!$D$18*IF((IFERROR(S1023,
                                    0))&lt;1,
                            1,
                            -1))),
                IF(IFERROR(U1023,
                        0)&lt;0,
                    IF(ABS((MAX('1D'!$D$16,
                                    POWER((ABS(K1023)^2)/('1D'!$I$5*MAX(F1023,
                                                0.1)^2),
                                        1/3)))-IFERROR(L1023,
                                0))&gt;'1D'!$D$19,
                        MAX('1D'!$D$16,
                            IF((MAX('1D'!$D$16,
                                        POWER((ABS(K1023)^2)/('1D'!$I$5*MAX(F1023,
                                                    0.1)^2),
                                            1/3)))&gt;IFERROR(L1023,
                                    0),
                                MIN((MAX('1D'!$D$16,
                                            POWER((ABS(K1023)^2)/('1D'!$I$5*MAX(F1023,
                                                        0.1)^2),
                                                1/3))),
                                    IFERROR(L1023,
                                        0)+(MIN(ABS(IFERROR(U1023,
                                                    0))*'1D'!$D$18,
                                            ABS((MAX('1D'!$D$16,
                                                        POWER((ABS(K1023)^2)/('1D'!$I$5*MAX(F1023,
                                                                    0.1)^2),
                                                            1/3)))-IFERROR(L1023,
                                                    0))))),
                                MAX((MAX('1D'!$D$16,
                                            POWER((ABS(K1023)^2)/('1D'!$I$5*MAX(F1023,
                                                        0.1)^2),
                                                1/3))),
                                    IFERROR(L1023,
                                        0)-(MIN(ABS(IFERROR(U1023,
                                                    0))*'1D'!$D$18,
                                            ABS((MAX('1D'!$D$16,
                                                        POWER((ABS(K1023)^2)/('1D'!$I$5*MAX(F1023,
                                                                    0.1)^2),
                                                            1/3)))-IFERROR(L1023,
                                                    0))))))),
                        MAX('1D'!$D$16,
                            POWER((ABS(K1023)^2)/('1D'!$I$5*MAX(F1023,
                                        0.1)^2),
                                1/3))),
                    MAX('1D'!$D$16,
                        IFERROR(L1023,
                            0)))))))</f>
        <v>2.0411692021517887</v>
      </c>
      <c r="M1023" s="5">
        <f t="shared" ca="1" si="210"/>
        <v>10.614079851189301</v>
      </c>
      <c r="N1023" s="5">
        <f t="shared" ca="1" si="211"/>
        <v>1.1434704692804873</v>
      </c>
      <c r="O1023" s="5">
        <f t="shared" ca="1" si="212"/>
        <v>4.8002276894771132</v>
      </c>
      <c r="P1023" s="5">
        <f t="shared" ca="1" si="213"/>
        <v>634.09766920215179</v>
      </c>
      <c r="Q1023" s="5">
        <f ca="1">P1023+((ABS(K1023)/MAX(((F1023)+(G1023)*(L1023))*(L1023),
            0.000001))^2)/(2*'1D'!$I$5)</f>
        <v>635.27209253909484</v>
      </c>
      <c r="R1023" s="5">
        <f ca="1">((ABS(K1023)*'1D'!$D$6)/(MAX(((F1023)+(G1023)*(L1023))*(L1023),
            0.000001)*MAX(((((F1023)+(G1023)*(L1023))*(L1023))/MAX((F1023)+2*(L1023)*SQRT(1+(G1023)^2),
                    0.000001))^(2/3),
            0.000001)))^2</f>
        <v>4.3358367565141456E-3</v>
      </c>
      <c r="S1023" s="5">
        <f ca="1">ABS(ABS(K1023)/MAX(((F1023)+(G1023)*(L1023))*(L1023),
        0.000001))/SQRT('1D'!$I$5*MAX((((F1023)+(G1023)*(L1023))*(L1023))/MAX((F1023)+2*(G1023)*(L1023),
            0.000001),
        0.000001))</f>
        <v>1.0727235886044055</v>
      </c>
      <c r="T1023" s="5">
        <f ca="1">((F1023)*(L1023)^2)/2+(G1023)*(L1023)^3/3+(ABS(K1023)^2)/('1D'!$I$5*MAX(((F1023)+(G1023)*(L1023))*(L1023),
        0.000001))</f>
        <v>35.763412605541333</v>
      </c>
      <c r="U1023" s="5">
        <f ca="1">IF($A$2=0,
    0,
    IFERROR(Q1022-(((R1022+R1023)/2)*J1023)-(IF(O1022&gt;O1023,
                '1D'!$D$8*((O1022^2-O1023^2)/(2*'1D'!$I$5)),
                '1D'!$D$9*((O1023^2-O1022^2)/(2*'1D'!$I$5)))+('1D'!$D$10*(ABS(I1023)/90)*(MAX(O1022^2,
                        O1023^2)/(2*'1D'!$I$5))))-Q1023,
        0))</f>
        <v>-3.8358367564796936E-3</v>
      </c>
      <c r="V1023" s="5">
        <f ca="1">IF($A$2=0,
    1,
    IF(IFERROR(V1022,
            0)=0,
        0,
        IFERROR(IF(ROUND(S1023,
                    3)=1,
                1,
                IF(AND(ABS(U1023)&lt;'1D'!$D$19,
                        S1023&gt;1),
                    1,
                    0)),
            0)))</f>
        <v>0</v>
      </c>
      <c r="W1023" s="5">
        <f ca="1">IF($A$2=0,
    MAX(MAX('1D'!$D$16,
            MAX('1D'!$D$16,
                POWER((ABS(K1023)^2)/('1D'!$I$5*MAX(F1023,
                            0.1)^2),
                    1/3))),
        IFERROR(W1396,
            MAX(MAX('1D'!$D$16,
                    MAX('1D'!$D$16,
                        POWER((ABS(K1023)^2)/('1D'!$I$5*MAX(F1023,
                                    0.1)^2),
                            1/3))),
                ($L$2)-E1396))),
    IF(IFERROR(AG1024,
            0)=0,
        MAX(MAX('1D'!$D$16,
                MAX('1D'!$D$16,
                    POWER((ABS(K1023)^2)/('1D'!$I$5*MAX(F1023,
                                0.1)^2),
                        1/3))),
            IFERROR(W1396,
                MAX(MAX('1D'!$D$16,
                        MAX('1D'!$D$16,
                            POWER((ABS(K1023)^2)/('1D'!$I$5*MAX(F1023,
                                        0.1)^2),
                                1/3))),
                    ($L$2)-E1396))),
        IF(IFERROR(W1023,
                0)=0,
            MAX(MAX('1D'!$D$16,
                    MAX('1D'!$D$16,
                        POWER((ABS(K1023)^2)/('1D'!$I$5*MAX(F1023,
                                    0.1)^2),
                            1/3))),
                IFERROR(W1396,
                    MAX(MAX('1D'!$D$16,
                            MAX('1D'!$D$16,
                                POWER((ABS(K1023)^2)/('1D'!$I$5*MAX(F1023,
                                            0.1)^2),
                                    1/3))),
                        ($L$2)-E1396))),
            IF(OR(IFERROR(AD1023,
                        0)&gt;=1,
                    IFERROR(AD1024,
                        0)&gt;=1),
                MAX('1D'!$D$16,
                    MAX('1D'!$D$16,
                        POWER((ABS(K1023)^2)/('1D'!$I$5*MAX(F1023,
                                    0.1)^2),
                            1/3))),
                IF(ABS(IFERROR(AF1023,
                            0))&lt;'1D'!$D$19,
                    MAX(MAX('1D'!$D$16,
                            MAX('1D'!$D$16,
                                POWER((ABS(K1023)^2)/('1D'!$I$5*MAX(F1023,
                                            0.1)^2),
                                    1/3))),
                        IFERROR(W1023,
                            0)),
                    MAX(MAX('1D'!$D$16,
                            MAX('1D'!$D$16,
                                POWER((ABS(K1023)^2)/('1D'!$I$5*MAX(F1023,
                                            0.1)^2),
                                    1/3))),
                        (IFERROR(W1023,
                                0))+((IFERROR(AF1023,
                                    0))*'1D'!$D$18)))))))</f>
        <v>2.1389677043987478</v>
      </c>
      <c r="X1023" s="5">
        <f t="shared" ca="1" si="214"/>
        <v>11.122632062873489</v>
      </c>
      <c r="Y1023" s="5">
        <f t="shared" ca="1" si="215"/>
        <v>1.1735290000551568</v>
      </c>
      <c r="Z1023" s="5">
        <f t="shared" ca="1" si="216"/>
        <v>4.5807502857230418</v>
      </c>
      <c r="AA1023" s="5">
        <f t="shared" ca="1" si="217"/>
        <v>634.19546770439877</v>
      </c>
      <c r="AB1023" s="5">
        <f ca="1">AA1023+((ABS(K1023)/MAX(((F1023)+(G1023)*(W1023))*(W1023),
            0.000001))^2)/(2*'1D'!$I$5)</f>
        <v>635.26495155659813</v>
      </c>
      <c r="AC1023" s="5">
        <f ca="1">((ABS(K1023)*'1D'!$D$6)/(MAX(((F1023)+(G1023)*(W1023))*(W1023),
            0.000001)*MAX(((((F1023)+(G1023)*(W1023))*(W1023))/MAX((F1023)+2*(W1023)*SQRT(1+(G1023)^2),
                    0.000001))^(2/3),
            0.000001)))^2</f>
        <v>3.8141460404132466E-3</v>
      </c>
      <c r="AD1023" s="5">
        <f ca="1">ABS(ABS(K1023)/MAX(((F1023)+(G1023)*(W1023))*(W1023),
        0.000001))/SQRT('1D'!$I$5*MAX((((F1023)+(G1023)*(W1023))*(W1023))/MAX((F1023)+2*(G1023)*(W1023),
            0.000001),
        0.000001))</f>
        <v>1.0000000000000004</v>
      </c>
      <c r="AE1023" s="5">
        <f ca="1">((F1023)*(W1023)^2)/2+(G1023)*(W1023)^3/3+(ABS(K1023)^2)/('1D'!$I$5*MAX(((F1023)+(G1023)*(W1023))*(W1023),
        0.000001))</f>
        <v>35.686426155594638</v>
      </c>
      <c r="AF1023" s="5">
        <f ca="1">IF($A$2=0,
    0,
    IFERROR(AB1024+(((AC1023+AC1024)/2)*J1024)+(IF(Z1023&gt;Z1024,
                '1D'!$D$8*((Z1023^2-Z1024^2)/(2*'1D'!$I$5)),
                '1D'!$D$9*((Z1024^2-Z1023^2)/(2*'1D'!$I$5)))+('1D'!$D$10*(ABS(I1024)/90)*(MAX(Z1023^2,
                        Z1024^2)/(2*'1D'!$I$5))))-AB1023,
        0))</f>
        <v>3.4157470064428708E-3</v>
      </c>
      <c r="AG1023" s="5">
        <f ca="1">IF($A$2=0,
    1,
    IF(IFERROR(AG1024,
            0)=0,
        0,
        IFERROR(IF(OR(ROUND(AD1023,
                        3)&gt;=1,
                    AND(ABS(AF1023)&lt;'1D'!$D$19,
                        AD1023&lt;1)),
                1,
                0),
            0)))</f>
        <v>1</v>
      </c>
      <c r="AH1023" s="5">
        <f ca="1">IFERROR(IF('1D'!V32="Supercritical",
        MAX('1D'!$D$16,
            IFERROR(L1023,
                MAX('1D'!$D$16,
                    POWER((ABS(K1023)^2)/('1D'!$I$5*MAX(F1023,
                                0.1)^2),
                        1/3)))),
        IF('1D'!V32="Subcritical",
            MAX('1D'!$D$16,
                IFERROR(W1023,
                    MAX('1D'!$D$16,
                        POWER((ABS(K1023)^2)/('1D'!$I$5*MAX(F1023,
                                    0.1)^2),
                            1/3)))),
            IF(IFERROR(T1023,
                    -1E+99)&gt;=IFERROR(AE1023,
                    -1E+99),
                MAX('1D'!$D$16,
                    IFERROR(L1023,
                        MAX('1D'!$D$16,
                            POWER((ABS(K1023)^2)/('1D'!$I$5*MAX(F1023,
                                        0.1)^2),
                                1/3)))),
                MAX('1D'!$D$16,
                    IFERROR(W1023,
                        MAX('1D'!$D$16,
                            POWER((ABS(K1023)^2)/('1D'!$I$5*MAX(F1023,
                                        0.1)^2),
                                1/3))))))),
    MAX('1D'!$D$16,
        POWER((ABS(K1023)^2)/('1D'!$I$5*MAX(F1023,
                    0.1)^2),
            1/3)))</f>
        <v>2.0411692021517887</v>
      </c>
      <c r="AI1023" s="5">
        <f t="shared" ca="1" si="218"/>
        <v>634.09766920215179</v>
      </c>
      <c r="AJ1023" s="5">
        <f ca="1">AI1023+((ABS(K1023)/MAX(((F1023)+(G1023)*(AH1023))*(AH1023),
            0.000001))^2)/(2*'1D'!$I$5)</f>
        <v>635.27209253909484</v>
      </c>
      <c r="AM1023">
        <v>0</v>
      </c>
      <c r="AN1023">
        <v>0</v>
      </c>
      <c r="AO1023" s="5">
        <f t="shared" si="219"/>
        <v>0</v>
      </c>
      <c r="AP1023" s="5">
        <f t="shared" si="223"/>
        <v>0</v>
      </c>
      <c r="AQ1023" s="5">
        <f ca="1">ABS(ABS(K1023)/MAX(((F1023)+(G1023)*(AH1023))*(AH1023),
        0.000001))/SQRT('1D'!$I$5*MAX((((F1023)+(G1023)*(AH1023))*(AH1023))/MAX((F1023)+2*(G1023)*(AH1023),
            0.000001),
        0.000001))</f>
        <v>1.0727235886044055</v>
      </c>
      <c r="AR1023" s="5" t="str">
        <f t="shared" ca="1" si="220"/>
        <v>Supercritical</v>
      </c>
      <c r="AS1023" s="5">
        <f ca="1">((ABS(K1023)*'1D'!$D$6)/(MAX(((F1023)+(G1023)*(AH1023))*(AH1023),
            0.000001)*MAX(((((F1023)+(G1023)*(AH1023))*(AH1023))/MAX((F1023)+2*(AH1023)*SQRT(1+(G1023)^2),
                    0.000001))^(2/3),
            0.000001)))^2</f>
        <v>4.3358367565141456E-3</v>
      </c>
    </row>
    <row r="1024" spans="1:45" x14ac:dyDescent="0.35">
      <c r="A1024">
        <v>1015</v>
      </c>
      <c r="B1024">
        <v>1013.996</v>
      </c>
      <c r="C1024">
        <v>616080.70200000005</v>
      </c>
      <c r="D1024">
        <v>3096993.0690000001</v>
      </c>
      <c r="E1024">
        <v>632.05600000000004</v>
      </c>
      <c r="F1024">
        <v>5.2</v>
      </c>
      <c r="G1024">
        <v>0</v>
      </c>
      <c r="H1024" t="s">
        <v>176</v>
      </c>
      <c r="I1024">
        <v>5.7000000000000002E-2</v>
      </c>
      <c r="J1024" s="5">
        <f t="shared" si="221"/>
        <v>1</v>
      </c>
      <c r="K1024" s="5">
        <f t="shared" ca="1" si="222"/>
        <v>50.95</v>
      </c>
      <c r="L1024" s="5">
        <f ca="1">IF($A$2=0,
    IFERROR(L1023,
        MAX('1D'!$D$16,
            POWER((ABS(K1024)^2)/('1D'!$I$5*MAX(F1024,
                        0.1)^2),
                1/3))),
    IF(IFERROR(V1023,
            0)=0,
        IFERROR(L1023,
            MAX('1D'!$D$16,
                POWER((ABS(K1024)^2)/('1D'!$I$5*MAX(F1024,
                            0.1)^2),
                    1/3))),
        IF(OR(IFERROR(L1024,
                    0)=0,
                IFERROR(S1023,
                    0)&lt;1,
                IFERROR(S1024,
                    0)&lt;1),
            MAX('1D'!$D$16,
                POWER((ABS(K1024)^2)/('1D'!$I$5*MAX(F1024,
                            0.1)^2),
                    1/3)),
            IF(IFERROR(U1024,
                    0)&gt;0,
                MAX('1D'!$D$16,
                    IFERROR(L1024,
                        0)+((IFERROR(U1024,
                                0))*'1D'!$D$18*IF((IFERROR(S1024,
                                    0))&lt;1,
                            1,
                            -1))),
                IF(IFERROR(U1024,
                        0)&lt;0,
                    IF(ABS((MAX('1D'!$D$16,
                                    POWER((ABS(K1024)^2)/('1D'!$I$5*MAX(F1024,
                                                0.1)^2),
                                        1/3)))-IFERROR(L1024,
                                0))&gt;'1D'!$D$19,
                        MAX('1D'!$D$16,
                            IF((MAX('1D'!$D$16,
                                        POWER((ABS(K1024)^2)/('1D'!$I$5*MAX(F1024,
                                                    0.1)^2),
                                            1/3)))&gt;IFERROR(L1024,
                                    0),
                                MIN((MAX('1D'!$D$16,
                                            POWER((ABS(K1024)^2)/('1D'!$I$5*MAX(F1024,
                                                        0.1)^2),
                                                1/3))),
                                    IFERROR(L1024,
                                        0)+(MIN(ABS(IFERROR(U1024,
                                                    0))*'1D'!$D$18,
                                            ABS((MAX('1D'!$D$16,
                                                        POWER((ABS(K1024)^2)/('1D'!$I$5*MAX(F1024,
                                                                    0.1)^2),
                                                            1/3)))-IFERROR(L1024,
                                                    0))))),
                                MAX((MAX('1D'!$D$16,
                                            POWER((ABS(K1024)^2)/('1D'!$I$5*MAX(F1024,
                                                        0.1)^2),
                                                1/3))),
                                    IFERROR(L1024,
                                        0)-(MIN(ABS(IFERROR(U1024,
                                                    0))*'1D'!$D$18,
                                            ABS((MAX('1D'!$D$16,
                                                        POWER((ABS(K1024)^2)/('1D'!$I$5*MAX(F1024,
                                                                    0.1)^2),
                                                            1/3)))-IFERROR(L1024,
                                                    0))))))),
                        MAX('1D'!$D$16,
                            POWER((ABS(K1024)^2)/('1D'!$I$5*MAX(F1024,
                                        0.1)^2),
                                1/3))),
                    MAX('1D'!$D$16,
                        IFERROR(L1024,
                            0)))))))</f>
        <v>2.0411692021517887</v>
      </c>
      <c r="M1024" s="5">
        <f t="shared" ca="1" si="210"/>
        <v>10.614079851189301</v>
      </c>
      <c r="N1024" s="5">
        <f t="shared" ca="1" si="211"/>
        <v>1.1434704692804873</v>
      </c>
      <c r="O1024" s="5">
        <f t="shared" ca="1" si="212"/>
        <v>4.8002276894771132</v>
      </c>
      <c r="P1024" s="5">
        <f t="shared" ca="1" si="213"/>
        <v>634.0971692021518</v>
      </c>
      <c r="Q1024" s="5">
        <f ca="1">P1024+((ABS(K1024)/MAX(((F1024)+(G1024)*(L1024))*(L1024),
            0.000001))^2)/(2*'1D'!$I$5)</f>
        <v>635.27159253909485</v>
      </c>
      <c r="R1024" s="5">
        <f ca="1">((ABS(K1024)*'1D'!$D$6)/(MAX(((F1024)+(G1024)*(L1024))*(L1024),
            0.000001)*MAX(((((F1024)+(G1024)*(L1024))*(L1024))/MAX((F1024)+2*(L1024)*SQRT(1+(G1024)^2),
                    0.000001))^(2/3),
            0.000001)))^2</f>
        <v>4.3358367565141456E-3</v>
      </c>
      <c r="S1024" s="5">
        <f ca="1">ABS(ABS(K1024)/MAX(((F1024)+(G1024)*(L1024))*(L1024),
        0.000001))/SQRT('1D'!$I$5*MAX((((F1024)+(G1024)*(L1024))*(L1024))/MAX((F1024)+2*(G1024)*(L1024),
            0.000001),
        0.000001))</f>
        <v>1.0727235886044055</v>
      </c>
      <c r="T1024" s="5">
        <f ca="1">((F1024)*(L1024)^2)/2+(G1024)*(L1024)^3/3+(ABS(K1024)^2)/('1D'!$I$5*MAX(((F1024)+(G1024)*(L1024))*(L1024),
        0.000001))</f>
        <v>35.763412605541333</v>
      </c>
      <c r="U1024" s="5">
        <f ca="1">IF($A$2=0,
    0,
    IFERROR(Q1023-(((R1023+R1024)/2)*J1024)-(IF(O1023&gt;O1024,
                '1D'!$D$8*((O1023^2-O1024^2)/(2*'1D'!$I$5)),
                '1D'!$D$9*((O1024^2-O1023^2)/(2*'1D'!$I$5)))+('1D'!$D$10*(ABS(I1024)/90)*(MAX(O1023^2,
                        O1024^2)/(2*'1D'!$I$5))))-Q1024,
        0))</f>
        <v>-3.9474069734524164E-3</v>
      </c>
      <c r="V1024" s="5">
        <f ca="1">IF($A$2=0,
    1,
    IF(IFERROR(V1023,
            0)=0,
        0,
        IFERROR(IF(ROUND(S1024,
                    3)=1,
                1,
                IF(AND(ABS(U1024)&lt;'1D'!$D$19,
                        S1024&gt;1),
                    1,
                    0)),
            0)))</f>
        <v>0</v>
      </c>
      <c r="W1024" s="5">
        <f ca="1">IF($A$2=0,
    MAX(MAX('1D'!$D$16,
            MAX('1D'!$D$16,
                POWER((ABS(K1024)^2)/('1D'!$I$5*MAX(F1024,
                            0.1)^2),
                    1/3))),
        IFERROR(W1396,
            MAX(MAX('1D'!$D$16,
                    MAX('1D'!$D$16,
                        POWER((ABS(K1024)^2)/('1D'!$I$5*MAX(F1024,
                                    0.1)^2),
                            1/3))),
                ($L$2)-E1396))),
    IF(IFERROR(AG1025,
            0)=0,
        MAX(MAX('1D'!$D$16,
                MAX('1D'!$D$16,
                    POWER((ABS(K1024)^2)/('1D'!$I$5*MAX(F1024,
                                0.1)^2),
                        1/3))),
            IFERROR(W1396,
                MAX(MAX('1D'!$D$16,
                        MAX('1D'!$D$16,
                            POWER((ABS(K1024)^2)/('1D'!$I$5*MAX(F1024,
                                        0.1)^2),
                                1/3))),
                    ($L$2)-E1396))),
        IF(IFERROR(W1024,
                0)=0,
            MAX(MAX('1D'!$D$16,
                    MAX('1D'!$D$16,
                        POWER((ABS(K1024)^2)/('1D'!$I$5*MAX(F1024,
                                    0.1)^2),
                            1/3))),
                IFERROR(W1396,
                    MAX(MAX('1D'!$D$16,
                            MAX('1D'!$D$16,
                                POWER((ABS(K1024)^2)/('1D'!$I$5*MAX(F1024,
                                            0.1)^2),
                                    1/3))),
                        ($L$2)-E1396))),
            IF(OR(IFERROR(AD1024,
                        0)&gt;=1,
                    IFERROR(AD1025,
                        0)&gt;=1),
                MAX('1D'!$D$16,
                    MAX('1D'!$D$16,
                        POWER((ABS(K1024)^2)/('1D'!$I$5*MAX(F1024,
                                    0.1)^2),
                            1/3))),
                IF(ABS(IFERROR(AF1024,
                            0))&lt;'1D'!$D$19,
                    MAX(MAX('1D'!$D$16,
                            MAX('1D'!$D$16,
                                POWER((ABS(K1024)^2)/('1D'!$I$5*MAX(F1024,
                                            0.1)^2),
                                    1/3))),
                        IFERROR(W1024,
                            0)),
                    MAX(MAX('1D'!$D$16,
                            MAX('1D'!$D$16,
                                POWER((ABS(K1024)^2)/('1D'!$I$5*MAX(F1024,
                                            0.1)^2),
                                    1/3))),
                        (IFERROR(W1024,
                                0))+((IFERROR(AF1024,
                                    0))*'1D'!$D$18)))))))</f>
        <v>2.1389677043987478</v>
      </c>
      <c r="X1024" s="5">
        <f t="shared" ca="1" si="214"/>
        <v>11.122632062873489</v>
      </c>
      <c r="Y1024" s="5">
        <f t="shared" ca="1" si="215"/>
        <v>1.1735290000551568</v>
      </c>
      <c r="Z1024" s="5">
        <f t="shared" ca="1" si="216"/>
        <v>4.5807502857230418</v>
      </c>
      <c r="AA1024" s="5">
        <f t="shared" ca="1" si="217"/>
        <v>634.19496770439878</v>
      </c>
      <c r="AB1024" s="5">
        <f ca="1">AA1024+((ABS(K1024)/MAX(((F1024)+(G1024)*(W1024))*(W1024),
            0.000001))^2)/(2*'1D'!$I$5)</f>
        <v>635.26445155659815</v>
      </c>
      <c r="AC1024" s="5">
        <f ca="1">((ABS(K1024)*'1D'!$D$6)/(MAX(((F1024)+(G1024)*(W1024))*(W1024),
            0.000001)*MAX(((((F1024)+(G1024)*(W1024))*(W1024))/MAX((F1024)+2*(W1024)*SQRT(1+(G1024)^2),
                    0.000001))^(2/3),
            0.000001)))^2</f>
        <v>3.8141460404132466E-3</v>
      </c>
      <c r="AD1024" s="5">
        <f ca="1">ABS(ABS(K1024)/MAX(((F1024)+(G1024)*(W1024))*(W1024),
        0.000001))/SQRT('1D'!$I$5*MAX((((F1024)+(G1024)*(W1024))*(W1024))/MAX((F1024)+2*(G1024)*(W1024),
            0.000001),
        0.000001))</f>
        <v>1.0000000000000004</v>
      </c>
      <c r="AE1024" s="5">
        <f ca="1">((F1024)*(W1024)^2)/2+(G1024)*(W1024)^3/3+(ABS(K1024)^2)/('1D'!$I$5*MAX(((F1024)+(G1024)*(W1024))*(W1024),
        0.000001))</f>
        <v>35.686426155594638</v>
      </c>
      <c r="AF1024" s="5">
        <f ca="1">IF($A$2=0,
    0,
    IFERROR(AB1025+(((AC1024+AC1025)/2)*J1025)+(IF(Z1024&gt;Z1025,
                '1D'!$D$8*((Z1024^2-Z1025^2)/(2*'1D'!$I$5)),
                '1D'!$D$9*((Z1025^2-Z1024^2)/(2*'1D'!$I$5)))+('1D'!$D$10*(ABS(I1025)/90)*(MAX(Z1024^2,
                        Z1025^2)/(2*'1D'!$I$5))))-AB1024,
        0))</f>
        <v>3.4157470064428708E-3</v>
      </c>
      <c r="AG1024" s="5">
        <f ca="1">IF($A$2=0,
    1,
    IF(IFERROR(AG1025,
            0)=0,
        0,
        IFERROR(IF(OR(ROUND(AD1024,
                        3)&gt;=1,
                    AND(ABS(AF1024)&lt;'1D'!$D$19,
                        AD1024&lt;1)),
                1,
                0),
            0)))</f>
        <v>1</v>
      </c>
      <c r="AH1024" s="5">
        <f ca="1">IFERROR(IF('1D'!V32="Supercritical",
        MAX('1D'!$D$16,
            IFERROR(L1024,
                MAX('1D'!$D$16,
                    POWER((ABS(K1024)^2)/('1D'!$I$5*MAX(F1024,
                                0.1)^2),
                        1/3)))),
        IF('1D'!V32="Subcritical",
            MAX('1D'!$D$16,
                IFERROR(W1024,
                    MAX('1D'!$D$16,
                        POWER((ABS(K1024)^2)/('1D'!$I$5*MAX(F1024,
                                    0.1)^2),
                            1/3)))),
            IF(IFERROR(T1024,
                    -1E+99)&gt;=IFERROR(AE1024,
                    -1E+99),
                MAX('1D'!$D$16,
                    IFERROR(L1024,
                        MAX('1D'!$D$16,
                            POWER((ABS(K1024)^2)/('1D'!$I$5*MAX(F1024,
                                        0.1)^2),
                                1/3)))),
                MAX('1D'!$D$16,
                    IFERROR(W1024,
                        MAX('1D'!$D$16,
                            POWER((ABS(K1024)^2)/('1D'!$I$5*MAX(F1024,
                                        0.1)^2),
                                1/3))))))),
    MAX('1D'!$D$16,
        POWER((ABS(K1024)^2)/('1D'!$I$5*MAX(F1024,
                    0.1)^2),
            1/3)))</f>
        <v>2.0411692021517887</v>
      </c>
      <c r="AI1024" s="5">
        <f t="shared" ca="1" si="218"/>
        <v>634.0971692021518</v>
      </c>
      <c r="AJ1024" s="5">
        <f ca="1">AI1024+((ABS(K1024)/MAX(((F1024)+(G1024)*(AH1024))*(AH1024),
            0.000001))^2)/(2*'1D'!$I$5)</f>
        <v>635.27159253909485</v>
      </c>
      <c r="AM1024">
        <v>0</v>
      </c>
      <c r="AN1024">
        <v>0</v>
      </c>
      <c r="AO1024" s="5">
        <f t="shared" si="219"/>
        <v>0</v>
      </c>
      <c r="AP1024" s="5">
        <f t="shared" si="223"/>
        <v>0</v>
      </c>
      <c r="AQ1024" s="5">
        <f ca="1">ABS(ABS(K1024)/MAX(((F1024)+(G1024)*(AH1024))*(AH1024),
        0.000001))/SQRT('1D'!$I$5*MAX((((F1024)+(G1024)*(AH1024))*(AH1024))/MAX((F1024)+2*(G1024)*(AH1024),
            0.000001),
        0.000001))</f>
        <v>1.0727235886044055</v>
      </c>
      <c r="AR1024" s="5" t="str">
        <f t="shared" ca="1" si="220"/>
        <v>Supercritical</v>
      </c>
      <c r="AS1024" s="5">
        <f ca="1">((ABS(K1024)*'1D'!$D$6)/(MAX(((F1024)+(G1024)*(AH1024))*(AH1024),
            0.000001)*MAX(((((F1024)+(G1024)*(AH1024))*(AH1024))/MAX((F1024)+2*(AH1024)*SQRT(1+(G1024)^2),
                    0.000001))^(2/3),
            0.000001)))^2</f>
        <v>4.3358367565141456E-3</v>
      </c>
    </row>
    <row r="1025" spans="1:45" x14ac:dyDescent="0.35">
      <c r="A1025">
        <v>1016</v>
      </c>
      <c r="B1025">
        <v>1014.996</v>
      </c>
      <c r="C1025">
        <v>616080.65899999999</v>
      </c>
      <c r="D1025">
        <v>3096992.07</v>
      </c>
      <c r="E1025">
        <v>632.05550000000005</v>
      </c>
      <c r="F1025">
        <v>5.2</v>
      </c>
      <c r="G1025">
        <v>0</v>
      </c>
      <c r="H1025" t="s">
        <v>176</v>
      </c>
      <c r="I1025">
        <v>5.7000000000000002E-2</v>
      </c>
      <c r="J1025" s="5">
        <f t="shared" si="221"/>
        <v>1</v>
      </c>
      <c r="K1025" s="5">
        <f t="shared" ca="1" si="222"/>
        <v>50.95</v>
      </c>
      <c r="L1025" s="5">
        <f ca="1">IF($A$2=0,
    IFERROR(L1024,
        MAX('1D'!$D$16,
            POWER((ABS(K1025)^2)/('1D'!$I$5*MAX(F1025,
                        0.1)^2),
                1/3))),
    IF(IFERROR(V1024,
            0)=0,
        IFERROR(L1024,
            MAX('1D'!$D$16,
                POWER((ABS(K1025)^2)/('1D'!$I$5*MAX(F1025,
                            0.1)^2),
                    1/3))),
        IF(OR(IFERROR(L1025,
                    0)=0,
                IFERROR(S1024,
                    0)&lt;1,
                IFERROR(S1025,
                    0)&lt;1),
            MAX('1D'!$D$16,
                POWER((ABS(K1025)^2)/('1D'!$I$5*MAX(F1025,
                            0.1)^2),
                    1/3)),
            IF(IFERROR(U1025,
                    0)&gt;0,
                MAX('1D'!$D$16,
                    IFERROR(L1025,
                        0)+((IFERROR(U1025,
                                0))*'1D'!$D$18*IF((IFERROR(S1025,
                                    0))&lt;1,
                            1,
                            -1))),
                IF(IFERROR(U1025,
                        0)&lt;0,
                    IF(ABS((MAX('1D'!$D$16,
                                    POWER((ABS(K1025)^2)/('1D'!$I$5*MAX(F1025,
                                                0.1)^2),
                                        1/3)))-IFERROR(L1025,
                                0))&gt;'1D'!$D$19,
                        MAX('1D'!$D$16,
                            IF((MAX('1D'!$D$16,
                                        POWER((ABS(K1025)^2)/('1D'!$I$5*MAX(F1025,
                                                    0.1)^2),
                                            1/3)))&gt;IFERROR(L1025,
                                    0),
                                MIN((MAX('1D'!$D$16,
                                            POWER((ABS(K1025)^2)/('1D'!$I$5*MAX(F1025,
                                                        0.1)^2),
                                                1/3))),
                                    IFERROR(L1025,
                                        0)+(MIN(ABS(IFERROR(U1025,
                                                    0))*'1D'!$D$18,
                                            ABS((MAX('1D'!$D$16,
                                                        POWER((ABS(K1025)^2)/('1D'!$I$5*MAX(F1025,
                                                                    0.1)^2),
                                                            1/3)))-IFERROR(L1025,
                                                    0))))),
                                MAX((MAX('1D'!$D$16,
                                            POWER((ABS(K1025)^2)/('1D'!$I$5*MAX(F1025,
                                                        0.1)^2),
                                                1/3))),
                                    IFERROR(L1025,
                                        0)-(MIN(ABS(IFERROR(U1025,
                                                    0))*'1D'!$D$18,
                                            ABS((MAX('1D'!$D$16,
                                                        POWER((ABS(K1025)^2)/('1D'!$I$5*MAX(F1025,
                                                                    0.1)^2),
                                                            1/3)))-IFERROR(L1025,
                                                    0))))))),
                        MAX('1D'!$D$16,
                            POWER((ABS(K1025)^2)/('1D'!$I$5*MAX(F1025,
                                        0.1)^2),
                                1/3))),
                    MAX('1D'!$D$16,
                        IFERROR(L1025,
                            0)))))))</f>
        <v>2.0411692021517887</v>
      </c>
      <c r="M1025" s="5">
        <f t="shared" ca="1" si="210"/>
        <v>10.614079851189301</v>
      </c>
      <c r="N1025" s="5">
        <f t="shared" ca="1" si="211"/>
        <v>1.1434704692804873</v>
      </c>
      <c r="O1025" s="5">
        <f t="shared" ca="1" si="212"/>
        <v>4.8002276894771132</v>
      </c>
      <c r="P1025" s="5">
        <f t="shared" ca="1" si="213"/>
        <v>634.09666920215182</v>
      </c>
      <c r="Q1025" s="5">
        <f ca="1">P1025+((ABS(K1025)/MAX(((F1025)+(G1025)*(L1025))*(L1025),
            0.000001))^2)/(2*'1D'!$I$5)</f>
        <v>635.27109253909487</v>
      </c>
      <c r="R1025" s="5">
        <f ca="1">((ABS(K1025)*'1D'!$D$6)/(MAX(((F1025)+(G1025)*(L1025))*(L1025),
            0.000001)*MAX(((((F1025)+(G1025)*(L1025))*(L1025))/MAX((F1025)+2*(L1025)*SQRT(1+(G1025)^2),
                    0.000001))^(2/3),
            0.000001)))^2</f>
        <v>4.3358367565141456E-3</v>
      </c>
      <c r="S1025" s="5">
        <f ca="1">ABS(ABS(K1025)/MAX(((F1025)+(G1025)*(L1025))*(L1025),
        0.000001))/SQRT('1D'!$I$5*MAX((((F1025)+(G1025)*(L1025))*(L1025))/MAX((F1025)+2*(G1025)*(L1025),
            0.000001),
        0.000001))</f>
        <v>1.0727235886044055</v>
      </c>
      <c r="T1025" s="5">
        <f ca="1">((F1025)*(L1025)^2)/2+(G1025)*(L1025)^3/3+(ABS(K1025)^2)/('1D'!$I$5*MAX(((F1025)+(G1025)*(L1025))*(L1025),
        0.000001))</f>
        <v>35.763412605541333</v>
      </c>
      <c r="U1025" s="5">
        <f ca="1">IF($A$2=0,
    0,
    IFERROR(Q1024-(((R1024+R1025)/2)*J1025)-(IF(O1024&gt;O1025,
                '1D'!$D$8*((O1024^2-O1025^2)/(2*'1D'!$I$5)),
                '1D'!$D$9*((O1025^2-O1024^2)/(2*'1D'!$I$5)))+('1D'!$D$10*(ABS(I1025)/90)*(MAX(O1024^2,
                        O1025^2)/(2*'1D'!$I$5))))-Q1025,
        0))</f>
        <v>-3.9474069734524164E-3</v>
      </c>
      <c r="V1025" s="5">
        <f ca="1">IF($A$2=0,
    1,
    IF(IFERROR(V1024,
            0)=0,
        0,
        IFERROR(IF(ROUND(S1025,
                    3)=1,
                1,
                IF(AND(ABS(U1025)&lt;'1D'!$D$19,
                        S1025&gt;1),
                    1,
                    0)),
            0)))</f>
        <v>0</v>
      </c>
      <c r="W1025" s="5">
        <f ca="1">IF($A$2=0,
    MAX(MAX('1D'!$D$16,
            MAX('1D'!$D$16,
                POWER((ABS(K1025)^2)/('1D'!$I$5*MAX(F1025,
                            0.1)^2),
                    1/3))),
        IFERROR(W1396,
            MAX(MAX('1D'!$D$16,
                    MAX('1D'!$D$16,
                        POWER((ABS(K1025)^2)/('1D'!$I$5*MAX(F1025,
                                    0.1)^2),
                            1/3))),
                ($L$2)-E1396))),
    IF(IFERROR(AG1026,
            0)=0,
        MAX(MAX('1D'!$D$16,
                MAX('1D'!$D$16,
                    POWER((ABS(K1025)^2)/('1D'!$I$5*MAX(F1025,
                                0.1)^2),
                        1/3))),
            IFERROR(W1396,
                MAX(MAX('1D'!$D$16,
                        MAX('1D'!$D$16,
                            POWER((ABS(K1025)^2)/('1D'!$I$5*MAX(F1025,
                                        0.1)^2),
                                1/3))),
                    ($L$2)-E1396))),
        IF(IFERROR(W1025,
                0)=0,
            MAX(MAX('1D'!$D$16,
                    MAX('1D'!$D$16,
                        POWER((ABS(K1025)^2)/('1D'!$I$5*MAX(F1025,
                                    0.1)^2),
                            1/3))),
                IFERROR(W1396,
                    MAX(MAX('1D'!$D$16,
                            MAX('1D'!$D$16,
                                POWER((ABS(K1025)^2)/('1D'!$I$5*MAX(F1025,
                                            0.1)^2),
                                    1/3))),
                        ($L$2)-E1396))),
            IF(OR(IFERROR(AD1025,
                        0)&gt;=1,
                    IFERROR(AD1026,
                        0)&gt;=1),
                MAX('1D'!$D$16,
                    MAX('1D'!$D$16,
                        POWER((ABS(K1025)^2)/('1D'!$I$5*MAX(F1025,
                                    0.1)^2),
                            1/3))),
                IF(ABS(IFERROR(AF1025,
                            0))&lt;'1D'!$D$19,
                    MAX(MAX('1D'!$D$16,
                            MAX('1D'!$D$16,
                                POWER((ABS(K1025)^2)/('1D'!$I$5*MAX(F1025,
                                            0.1)^2),
                                    1/3))),
                        IFERROR(W1025,
                            0)),
                    MAX(MAX('1D'!$D$16,
                            MAX('1D'!$D$16,
                                POWER((ABS(K1025)^2)/('1D'!$I$5*MAX(F1025,
                                            0.1)^2),
                                    1/3))),
                        (IFERROR(W1025,
                                0))+((IFERROR(AF1025,
                                    0))*'1D'!$D$18)))))))</f>
        <v>2.1389677043987478</v>
      </c>
      <c r="X1025" s="5">
        <f t="shared" ca="1" si="214"/>
        <v>11.122632062873489</v>
      </c>
      <c r="Y1025" s="5">
        <f t="shared" ca="1" si="215"/>
        <v>1.1735290000551568</v>
      </c>
      <c r="Z1025" s="5">
        <f t="shared" ca="1" si="216"/>
        <v>4.5807502857230418</v>
      </c>
      <c r="AA1025" s="5">
        <f t="shared" ca="1" si="217"/>
        <v>634.19446770439879</v>
      </c>
      <c r="AB1025" s="5">
        <f ca="1">AA1025+((ABS(K1025)/MAX(((F1025)+(G1025)*(W1025))*(W1025),
            0.000001))^2)/(2*'1D'!$I$5)</f>
        <v>635.26395155659816</v>
      </c>
      <c r="AC1025" s="5">
        <f ca="1">((ABS(K1025)*'1D'!$D$6)/(MAX(((F1025)+(G1025)*(W1025))*(W1025),
            0.000001)*MAX(((((F1025)+(G1025)*(W1025))*(W1025))/MAX((F1025)+2*(W1025)*SQRT(1+(G1025)^2),
                    0.000001))^(2/3),
            0.000001)))^2</f>
        <v>3.8141460404132466E-3</v>
      </c>
      <c r="AD1025" s="5">
        <f ca="1">ABS(ABS(K1025)/MAX(((F1025)+(G1025)*(W1025))*(W1025),
        0.000001))/SQRT('1D'!$I$5*MAX((((F1025)+(G1025)*(W1025))*(W1025))/MAX((F1025)+2*(G1025)*(W1025),
            0.000001),
        0.000001))</f>
        <v>1.0000000000000004</v>
      </c>
      <c r="AE1025" s="5">
        <f ca="1">((F1025)*(W1025)^2)/2+(G1025)*(W1025)^3/3+(ABS(K1025)^2)/('1D'!$I$5*MAX(((F1025)+(G1025)*(W1025))*(W1025),
        0.000001))</f>
        <v>35.686426155594638</v>
      </c>
      <c r="AF1025" s="5">
        <f ca="1">IF($A$2=0,
    0,
    IFERROR(AB1026+(((AC1025+AC1026)/2)*J1026)+(IF(Z1025&gt;Z1026,
                '1D'!$D$8*((Z1025^2-Z1026^2)/(2*'1D'!$I$5)),
                '1D'!$D$9*((Z1026^2-Z1025^2)/(2*'1D'!$I$5)))+('1D'!$D$10*(ABS(I1026)/90)*(MAX(Z1025^2,
                        Z1026^2)/(2*'1D'!$I$5))))-AB1025,
        0))</f>
        <v>3.3141460403385281E-3</v>
      </c>
      <c r="AG1025" s="5">
        <f ca="1">IF($A$2=0,
    1,
    IF(IFERROR(AG1026,
            0)=0,
        0,
        IFERROR(IF(OR(ROUND(AD1025,
                        3)&gt;=1,
                    AND(ABS(AF1025)&lt;'1D'!$D$19,
                        AD1025&lt;1)),
                1,
                0),
            0)))</f>
        <v>1</v>
      </c>
      <c r="AH1025" s="5">
        <f ca="1">IFERROR(IF('1D'!V32="Supercritical",
        MAX('1D'!$D$16,
            IFERROR(L1025,
                MAX('1D'!$D$16,
                    POWER((ABS(K1025)^2)/('1D'!$I$5*MAX(F1025,
                                0.1)^2),
                        1/3)))),
        IF('1D'!V32="Subcritical",
            MAX('1D'!$D$16,
                IFERROR(W1025,
                    MAX('1D'!$D$16,
                        POWER((ABS(K1025)^2)/('1D'!$I$5*MAX(F1025,
                                    0.1)^2),
                            1/3)))),
            IF(IFERROR(T1025,
                    -1E+99)&gt;=IFERROR(AE1025,
                    -1E+99),
                MAX('1D'!$D$16,
                    IFERROR(L1025,
                        MAX('1D'!$D$16,
                            POWER((ABS(K1025)^2)/('1D'!$I$5*MAX(F1025,
                                        0.1)^2),
                                1/3)))),
                MAX('1D'!$D$16,
                    IFERROR(W1025,
                        MAX('1D'!$D$16,
                            POWER((ABS(K1025)^2)/('1D'!$I$5*MAX(F1025,
                                        0.1)^2),
                                1/3))))))),
    MAX('1D'!$D$16,
        POWER((ABS(K1025)^2)/('1D'!$I$5*MAX(F1025,
                    0.1)^2),
            1/3)))</f>
        <v>2.0411692021517887</v>
      </c>
      <c r="AI1025" s="5">
        <f t="shared" ca="1" si="218"/>
        <v>634.09666920215182</v>
      </c>
      <c r="AJ1025" s="5">
        <f ca="1">AI1025+((ABS(K1025)/MAX(((F1025)+(G1025)*(AH1025))*(AH1025),
            0.000001))^2)/(2*'1D'!$I$5)</f>
        <v>635.27109253909487</v>
      </c>
      <c r="AM1025">
        <v>0</v>
      </c>
      <c r="AN1025">
        <v>0</v>
      </c>
      <c r="AO1025" s="5">
        <f t="shared" si="219"/>
        <v>0</v>
      </c>
      <c r="AP1025" s="5">
        <f t="shared" si="223"/>
        <v>0</v>
      </c>
      <c r="AQ1025" s="5">
        <f ca="1">ABS(ABS(K1025)/MAX(((F1025)+(G1025)*(AH1025))*(AH1025),
        0.000001))/SQRT('1D'!$I$5*MAX((((F1025)+(G1025)*(AH1025))*(AH1025))/MAX((F1025)+2*(G1025)*(AH1025),
            0.000001),
        0.000001))</f>
        <v>1.0727235886044055</v>
      </c>
      <c r="AR1025" s="5" t="str">
        <f t="shared" ca="1" si="220"/>
        <v>Supercritical</v>
      </c>
      <c r="AS1025" s="5">
        <f ca="1">((ABS(K1025)*'1D'!$D$6)/(MAX(((F1025)+(G1025)*(AH1025))*(AH1025),
            0.000001)*MAX(((((F1025)+(G1025)*(AH1025))*(AH1025))/MAX((F1025)+2*(AH1025)*SQRT(1+(G1025)^2),
                    0.000001))^(2/3),
            0.000001)))^2</f>
        <v>4.3358367565141456E-3</v>
      </c>
    </row>
    <row r="1026" spans="1:45" x14ac:dyDescent="0.35">
      <c r="A1026">
        <v>1017</v>
      </c>
      <c r="B1026">
        <v>1015.996</v>
      </c>
      <c r="C1026">
        <v>616080.61699999997</v>
      </c>
      <c r="D1026">
        <v>3096991.071</v>
      </c>
      <c r="E1026">
        <v>632.05499999999995</v>
      </c>
      <c r="F1026">
        <v>5.2</v>
      </c>
      <c r="G1026">
        <v>0</v>
      </c>
      <c r="H1026" t="s">
        <v>176</v>
      </c>
      <c r="I1026">
        <v>0</v>
      </c>
      <c r="J1026" s="5">
        <f t="shared" si="221"/>
        <v>1</v>
      </c>
      <c r="K1026" s="5">
        <f t="shared" ca="1" si="222"/>
        <v>50.95</v>
      </c>
      <c r="L1026" s="5">
        <f ca="1">IF($A$2=0,
    IFERROR(L1025,
        MAX('1D'!$D$16,
            POWER((ABS(K1026)^2)/('1D'!$I$5*MAX(F1026,
                        0.1)^2),
                1/3))),
    IF(IFERROR(V1025,
            0)=0,
        IFERROR(L1025,
            MAX('1D'!$D$16,
                POWER((ABS(K1026)^2)/('1D'!$I$5*MAX(F1026,
                            0.1)^2),
                    1/3))),
        IF(OR(IFERROR(L1026,
                    0)=0,
                IFERROR(S1025,
                    0)&lt;1,
                IFERROR(S1026,
                    0)&lt;1),
            MAX('1D'!$D$16,
                POWER((ABS(K1026)^2)/('1D'!$I$5*MAX(F1026,
                            0.1)^2),
                    1/3)),
            IF(IFERROR(U1026,
                    0)&gt;0,
                MAX('1D'!$D$16,
                    IFERROR(L1026,
                        0)+((IFERROR(U1026,
                                0))*'1D'!$D$18*IF((IFERROR(S1026,
                                    0))&lt;1,
                            1,
                            -1))),
                IF(IFERROR(U1026,
                        0)&lt;0,
                    IF(ABS((MAX('1D'!$D$16,
                                    POWER((ABS(K1026)^2)/('1D'!$I$5*MAX(F1026,
                                                0.1)^2),
                                        1/3)))-IFERROR(L1026,
                                0))&gt;'1D'!$D$19,
                        MAX('1D'!$D$16,
                            IF((MAX('1D'!$D$16,
                                        POWER((ABS(K1026)^2)/('1D'!$I$5*MAX(F1026,
                                                    0.1)^2),
                                            1/3)))&gt;IFERROR(L1026,
                                    0),
                                MIN((MAX('1D'!$D$16,
                                            POWER((ABS(K1026)^2)/('1D'!$I$5*MAX(F1026,
                                                        0.1)^2),
                                                1/3))),
                                    IFERROR(L1026,
                                        0)+(MIN(ABS(IFERROR(U1026,
                                                    0))*'1D'!$D$18,
                                            ABS((MAX('1D'!$D$16,
                                                        POWER((ABS(K1026)^2)/('1D'!$I$5*MAX(F1026,
                                                                    0.1)^2),
                                                            1/3)))-IFERROR(L1026,
                                                    0))))),
                                MAX((MAX('1D'!$D$16,
                                            POWER((ABS(K1026)^2)/('1D'!$I$5*MAX(F1026,
                                                        0.1)^2),
                                                1/3))),
                                    IFERROR(L1026,
                                        0)-(MIN(ABS(IFERROR(U1026,
                                                    0))*'1D'!$D$18,
                                            ABS((MAX('1D'!$D$16,
                                                        POWER((ABS(K1026)^2)/('1D'!$I$5*MAX(F1026,
                                                                    0.1)^2),
                                                            1/3)))-IFERROR(L1026,
                                                    0))))))),
                        MAX('1D'!$D$16,
                            POWER((ABS(K1026)^2)/('1D'!$I$5*MAX(F1026,
                                        0.1)^2),
                                1/3))),
                    MAX('1D'!$D$16,
                        IFERROR(L1026,
                            0)))))))</f>
        <v>2.0411692021517887</v>
      </c>
      <c r="M1026" s="5">
        <f t="shared" ca="1" si="210"/>
        <v>10.614079851189301</v>
      </c>
      <c r="N1026" s="5">
        <f t="shared" ca="1" si="211"/>
        <v>1.1434704692804873</v>
      </c>
      <c r="O1026" s="5">
        <f t="shared" ca="1" si="212"/>
        <v>4.8002276894771132</v>
      </c>
      <c r="P1026" s="5">
        <f t="shared" ca="1" si="213"/>
        <v>634.09616920215171</v>
      </c>
      <c r="Q1026" s="5">
        <f ca="1">P1026+((ABS(K1026)/MAX(((F1026)+(G1026)*(L1026))*(L1026),
            0.000001))^2)/(2*'1D'!$I$5)</f>
        <v>635.27059253909476</v>
      </c>
      <c r="R1026" s="5">
        <f ca="1">((ABS(K1026)*'1D'!$D$6)/(MAX(((F1026)+(G1026)*(L1026))*(L1026),
            0.000001)*MAX(((((F1026)+(G1026)*(L1026))*(L1026))/MAX((F1026)+2*(L1026)*SQRT(1+(G1026)^2),
                    0.000001))^(2/3),
            0.000001)))^2</f>
        <v>4.3358367565141456E-3</v>
      </c>
      <c r="S1026" s="5">
        <f ca="1">ABS(ABS(K1026)/MAX(((F1026)+(G1026)*(L1026))*(L1026),
        0.000001))/SQRT('1D'!$I$5*MAX((((F1026)+(G1026)*(L1026))*(L1026))/MAX((F1026)+2*(G1026)*(L1026),
            0.000001),
        0.000001))</f>
        <v>1.0727235886044055</v>
      </c>
      <c r="T1026" s="5">
        <f ca="1">((F1026)*(L1026)^2)/2+(G1026)*(L1026)^3/3+(ABS(K1026)^2)/('1D'!$I$5*MAX(((F1026)+(G1026)*(L1026))*(L1026),
        0.000001))</f>
        <v>35.763412605541333</v>
      </c>
      <c r="U1026" s="5">
        <f ca="1">IF($A$2=0,
    0,
    IFERROR(Q1025-(((R1025+R1026)/2)*J1026)-(IF(O1025&gt;O1026,
                '1D'!$D$8*((O1025^2-O1026^2)/(2*'1D'!$I$5)),
                '1D'!$D$9*((O1026^2-O1025^2)/(2*'1D'!$I$5)))+('1D'!$D$10*(ABS(I1026)/90)*(MAX(O1025^2,
                        O1026^2)/(2*'1D'!$I$5))))-Q1026,
        0))</f>
        <v>-3.8358367563660067E-3</v>
      </c>
      <c r="V1026" s="5">
        <f ca="1">IF($A$2=0,
    1,
    IF(IFERROR(V1025,
            0)=0,
        0,
        IFERROR(IF(ROUND(S1026,
                    3)=1,
                1,
                IF(AND(ABS(U1026)&lt;'1D'!$D$19,
                        S1026&gt;1),
                    1,
                    0)),
            0)))</f>
        <v>0</v>
      </c>
      <c r="W1026" s="5">
        <f ca="1">IF($A$2=0,
    MAX(MAX('1D'!$D$16,
            MAX('1D'!$D$16,
                POWER((ABS(K1026)^2)/('1D'!$I$5*MAX(F1026,
                            0.1)^2),
                    1/3))),
        IFERROR(W1396,
            MAX(MAX('1D'!$D$16,
                    MAX('1D'!$D$16,
                        POWER((ABS(K1026)^2)/('1D'!$I$5*MAX(F1026,
                                    0.1)^2),
                            1/3))),
                ($L$2)-E1396))),
    IF(IFERROR(AG1027,
            0)=0,
        MAX(MAX('1D'!$D$16,
                MAX('1D'!$D$16,
                    POWER((ABS(K1026)^2)/('1D'!$I$5*MAX(F1026,
                                0.1)^2),
                        1/3))),
            IFERROR(W1396,
                MAX(MAX('1D'!$D$16,
                        MAX('1D'!$D$16,
                            POWER((ABS(K1026)^2)/('1D'!$I$5*MAX(F1026,
                                        0.1)^2),
                                1/3))),
                    ($L$2)-E1396))),
        IF(IFERROR(W1026,
                0)=0,
            MAX(MAX('1D'!$D$16,
                    MAX('1D'!$D$16,
                        POWER((ABS(K1026)^2)/('1D'!$I$5*MAX(F1026,
                                    0.1)^2),
                            1/3))),
                IFERROR(W1396,
                    MAX(MAX('1D'!$D$16,
                            MAX('1D'!$D$16,
                                POWER((ABS(K1026)^2)/('1D'!$I$5*MAX(F1026,
                                            0.1)^2),
                                    1/3))),
                        ($L$2)-E1396))),
            IF(OR(IFERROR(AD1026,
                        0)&gt;=1,
                    IFERROR(AD1027,
                        0)&gt;=1),
                MAX('1D'!$D$16,
                    MAX('1D'!$D$16,
                        POWER((ABS(K1026)^2)/('1D'!$I$5*MAX(F1026,
                                    0.1)^2),
                            1/3))),
                IF(ABS(IFERROR(AF1026,
                            0))&lt;'1D'!$D$19,
                    MAX(MAX('1D'!$D$16,
                            MAX('1D'!$D$16,
                                POWER((ABS(K1026)^2)/('1D'!$I$5*MAX(F1026,
                                            0.1)^2),
                                    1/3))),
                        IFERROR(W1026,
                            0)),
                    MAX(MAX('1D'!$D$16,
                            MAX('1D'!$D$16,
                                POWER((ABS(K1026)^2)/('1D'!$I$5*MAX(F1026,
                                            0.1)^2),
                                    1/3))),
                        (IFERROR(W1026,
                                0))+((IFERROR(AF1026,
                                    0))*'1D'!$D$18)))))))</f>
        <v>2.1389677043987478</v>
      </c>
      <c r="X1026" s="5">
        <f t="shared" ca="1" si="214"/>
        <v>11.122632062873489</v>
      </c>
      <c r="Y1026" s="5">
        <f t="shared" ca="1" si="215"/>
        <v>1.1735290000551568</v>
      </c>
      <c r="Z1026" s="5">
        <f t="shared" ca="1" si="216"/>
        <v>4.5807502857230418</v>
      </c>
      <c r="AA1026" s="5">
        <f t="shared" ca="1" si="217"/>
        <v>634.19396770439869</v>
      </c>
      <c r="AB1026" s="5">
        <f ca="1">AA1026+((ABS(K1026)/MAX(((F1026)+(G1026)*(W1026))*(W1026),
            0.000001))^2)/(2*'1D'!$I$5)</f>
        <v>635.26345155659806</v>
      </c>
      <c r="AC1026" s="5">
        <f ca="1">((ABS(K1026)*'1D'!$D$6)/(MAX(((F1026)+(G1026)*(W1026))*(W1026),
            0.000001)*MAX(((((F1026)+(G1026)*(W1026))*(W1026))/MAX((F1026)+2*(W1026)*SQRT(1+(G1026)^2),
                    0.000001))^(2/3),
            0.000001)))^2</f>
        <v>3.8141460404132466E-3</v>
      </c>
      <c r="AD1026" s="5">
        <f ca="1">ABS(ABS(K1026)/MAX(((F1026)+(G1026)*(W1026))*(W1026),
        0.000001))/SQRT('1D'!$I$5*MAX((((F1026)+(G1026)*(W1026))*(W1026))/MAX((F1026)+2*(G1026)*(W1026),
            0.000001),
        0.000001))</f>
        <v>1.0000000000000004</v>
      </c>
      <c r="AE1026" s="5">
        <f ca="1">((F1026)*(W1026)^2)/2+(G1026)*(W1026)^3/3+(ABS(K1026)^2)/('1D'!$I$5*MAX(((F1026)+(G1026)*(W1026))*(W1026),
        0.000001))</f>
        <v>35.686426155594638</v>
      </c>
      <c r="AF1026" s="5">
        <f ca="1">IF($A$2=0,
    0,
    IFERROR(AB1027+(((AC1026+AC1027)/2)*J1027)+(IF(Z1026&gt;Z1027,
                '1D'!$D$8*((Z1026^2-Z1027^2)/(2*'1D'!$I$5)),
                '1D'!$D$9*((Z1027^2-Z1026^2)/(2*'1D'!$I$5)))+('1D'!$D$10*(ABS(I1027)/90)*(MAX(Z1026^2,
                        Z1027^2)/(2*'1D'!$I$5))))-AB1026,
        0))</f>
        <v>3.3141460404522149E-3</v>
      </c>
      <c r="AG1026" s="5">
        <f ca="1">IF($A$2=0,
    1,
    IF(IFERROR(AG1027,
            0)=0,
        0,
        IFERROR(IF(OR(ROUND(AD1026,
                        3)&gt;=1,
                    AND(ABS(AF1026)&lt;'1D'!$D$19,
                        AD1026&lt;1)),
                1,
                0),
            0)))</f>
        <v>1</v>
      </c>
      <c r="AH1026" s="5">
        <f ca="1">IFERROR(IF('1D'!V32="Supercritical",
        MAX('1D'!$D$16,
            IFERROR(L1026,
                MAX('1D'!$D$16,
                    POWER((ABS(K1026)^2)/('1D'!$I$5*MAX(F1026,
                                0.1)^2),
                        1/3)))),
        IF('1D'!V32="Subcritical",
            MAX('1D'!$D$16,
                IFERROR(W1026,
                    MAX('1D'!$D$16,
                        POWER((ABS(K1026)^2)/('1D'!$I$5*MAX(F1026,
                                    0.1)^2),
                            1/3)))),
            IF(IFERROR(T1026,
                    -1E+99)&gt;=IFERROR(AE1026,
                    -1E+99),
                MAX('1D'!$D$16,
                    IFERROR(L1026,
                        MAX('1D'!$D$16,
                            POWER((ABS(K1026)^2)/('1D'!$I$5*MAX(F1026,
                                        0.1)^2),
                                1/3)))),
                MAX('1D'!$D$16,
                    IFERROR(W1026,
                        MAX('1D'!$D$16,
                            POWER((ABS(K1026)^2)/('1D'!$I$5*MAX(F1026,
                                        0.1)^2),
                                1/3))))))),
    MAX('1D'!$D$16,
        POWER((ABS(K1026)^2)/('1D'!$I$5*MAX(F1026,
                    0.1)^2),
            1/3)))</f>
        <v>2.0411692021517887</v>
      </c>
      <c r="AI1026" s="5">
        <f t="shared" ca="1" si="218"/>
        <v>634.09616920215171</v>
      </c>
      <c r="AJ1026" s="5">
        <f ca="1">AI1026+((ABS(K1026)/MAX(((F1026)+(G1026)*(AH1026))*(AH1026),
            0.000001))^2)/(2*'1D'!$I$5)</f>
        <v>635.27059253909476</v>
      </c>
      <c r="AM1026">
        <v>0</v>
      </c>
      <c r="AN1026">
        <v>0</v>
      </c>
      <c r="AO1026" s="5">
        <f t="shared" si="219"/>
        <v>0</v>
      </c>
      <c r="AP1026" s="5">
        <f t="shared" si="223"/>
        <v>0</v>
      </c>
      <c r="AQ1026" s="5">
        <f ca="1">ABS(ABS(K1026)/MAX(((F1026)+(G1026)*(AH1026))*(AH1026),
        0.000001))/SQRT('1D'!$I$5*MAX((((F1026)+(G1026)*(AH1026))*(AH1026))/MAX((F1026)+2*(G1026)*(AH1026),
            0.000001),
        0.000001))</f>
        <v>1.0727235886044055</v>
      </c>
      <c r="AR1026" s="5" t="str">
        <f t="shared" ca="1" si="220"/>
        <v>Supercritical</v>
      </c>
      <c r="AS1026" s="5">
        <f ca="1">((ABS(K1026)*'1D'!$D$6)/(MAX(((F1026)+(G1026)*(AH1026))*(AH1026),
            0.000001)*MAX(((((F1026)+(G1026)*(AH1026))*(AH1026))/MAX((F1026)+2*(AH1026)*SQRT(1+(G1026)^2),
                    0.000001))^(2/3),
            0.000001)))^2</f>
        <v>4.3358367565141456E-3</v>
      </c>
    </row>
    <row r="1027" spans="1:45" x14ac:dyDescent="0.35">
      <c r="A1027">
        <v>1018</v>
      </c>
      <c r="B1027">
        <v>1016.996</v>
      </c>
      <c r="C1027">
        <v>616080.57499999995</v>
      </c>
      <c r="D1027">
        <v>3096990.0720000002</v>
      </c>
      <c r="E1027">
        <v>632.05449999999996</v>
      </c>
      <c r="F1027">
        <v>5.2</v>
      </c>
      <c r="G1027">
        <v>0</v>
      </c>
      <c r="H1027" t="s">
        <v>176</v>
      </c>
      <c r="I1027">
        <v>0</v>
      </c>
      <c r="J1027" s="5">
        <f t="shared" si="221"/>
        <v>1</v>
      </c>
      <c r="K1027" s="5">
        <f t="shared" ca="1" si="222"/>
        <v>50.95</v>
      </c>
      <c r="L1027" s="5">
        <f ca="1">IF($A$2=0,
    IFERROR(L1026,
        MAX('1D'!$D$16,
            POWER((ABS(K1027)^2)/('1D'!$I$5*MAX(F1027,
                        0.1)^2),
                1/3))),
    IF(IFERROR(V1026,
            0)=0,
        IFERROR(L1026,
            MAX('1D'!$D$16,
                POWER((ABS(K1027)^2)/('1D'!$I$5*MAX(F1027,
                            0.1)^2),
                    1/3))),
        IF(OR(IFERROR(L1027,
                    0)=0,
                IFERROR(S1026,
                    0)&lt;1,
                IFERROR(S1027,
                    0)&lt;1),
            MAX('1D'!$D$16,
                POWER((ABS(K1027)^2)/('1D'!$I$5*MAX(F1027,
                            0.1)^2),
                    1/3)),
            IF(IFERROR(U1027,
                    0)&gt;0,
                MAX('1D'!$D$16,
                    IFERROR(L1027,
                        0)+((IFERROR(U1027,
                                0))*'1D'!$D$18*IF((IFERROR(S1027,
                                    0))&lt;1,
                            1,
                            -1))),
                IF(IFERROR(U1027,
                        0)&lt;0,
                    IF(ABS((MAX('1D'!$D$16,
                                    POWER((ABS(K1027)^2)/('1D'!$I$5*MAX(F1027,
                                                0.1)^2),
                                        1/3)))-IFERROR(L1027,
                                0))&gt;'1D'!$D$19,
                        MAX('1D'!$D$16,
                            IF((MAX('1D'!$D$16,
                                        POWER((ABS(K1027)^2)/('1D'!$I$5*MAX(F1027,
                                                    0.1)^2),
                                            1/3)))&gt;IFERROR(L1027,
                                    0),
                                MIN((MAX('1D'!$D$16,
                                            POWER((ABS(K1027)^2)/('1D'!$I$5*MAX(F1027,
                                                        0.1)^2),
                                                1/3))),
                                    IFERROR(L1027,
                                        0)+(MIN(ABS(IFERROR(U1027,
                                                    0))*'1D'!$D$18,
                                            ABS((MAX('1D'!$D$16,
                                                        POWER((ABS(K1027)^2)/('1D'!$I$5*MAX(F1027,
                                                                    0.1)^2),
                                                            1/3)))-IFERROR(L1027,
                                                    0))))),
                                MAX((MAX('1D'!$D$16,
                                            POWER((ABS(K1027)^2)/('1D'!$I$5*MAX(F1027,
                                                        0.1)^2),
                                                1/3))),
                                    IFERROR(L1027,
                                        0)-(MIN(ABS(IFERROR(U1027,
                                                    0))*'1D'!$D$18,
                                            ABS((MAX('1D'!$D$16,
                                                        POWER((ABS(K1027)^2)/('1D'!$I$5*MAX(F1027,
                                                                    0.1)^2),
                                                            1/3)))-IFERROR(L1027,
                                                    0))))))),
                        MAX('1D'!$D$16,
                            POWER((ABS(K1027)^2)/('1D'!$I$5*MAX(F1027,
                                        0.1)^2),
                                1/3))),
                    MAX('1D'!$D$16,
                        IFERROR(L1027,
                            0)))))))</f>
        <v>2.0411692021517887</v>
      </c>
      <c r="M1027" s="5">
        <f t="shared" ca="1" si="210"/>
        <v>10.614079851189301</v>
      </c>
      <c r="N1027" s="5">
        <f t="shared" ca="1" si="211"/>
        <v>1.1434704692804873</v>
      </c>
      <c r="O1027" s="5">
        <f t="shared" ca="1" si="212"/>
        <v>4.8002276894771132</v>
      </c>
      <c r="P1027" s="5">
        <f t="shared" ca="1" si="213"/>
        <v>634.09566920215173</v>
      </c>
      <c r="Q1027" s="5">
        <f ca="1">P1027+((ABS(K1027)/MAX(((F1027)+(G1027)*(L1027))*(L1027),
            0.000001))^2)/(2*'1D'!$I$5)</f>
        <v>635.27009253909478</v>
      </c>
      <c r="R1027" s="5">
        <f ca="1">((ABS(K1027)*'1D'!$D$6)/(MAX(((F1027)+(G1027)*(L1027))*(L1027),
            0.000001)*MAX(((((F1027)+(G1027)*(L1027))*(L1027))/MAX((F1027)+2*(L1027)*SQRT(1+(G1027)^2),
                    0.000001))^(2/3),
            0.000001)))^2</f>
        <v>4.3358367565141456E-3</v>
      </c>
      <c r="S1027" s="5">
        <f ca="1">ABS(ABS(K1027)/MAX(((F1027)+(G1027)*(L1027))*(L1027),
        0.000001))/SQRT('1D'!$I$5*MAX((((F1027)+(G1027)*(L1027))*(L1027))/MAX((F1027)+2*(G1027)*(L1027),
            0.000001),
        0.000001))</f>
        <v>1.0727235886044055</v>
      </c>
      <c r="T1027" s="5">
        <f ca="1">((F1027)*(L1027)^2)/2+(G1027)*(L1027)^3/3+(ABS(K1027)^2)/('1D'!$I$5*MAX(((F1027)+(G1027)*(L1027))*(L1027),
        0.000001))</f>
        <v>35.763412605541333</v>
      </c>
      <c r="U1027" s="5">
        <f ca="1">IF($A$2=0,
    0,
    IFERROR(Q1026-(((R1026+R1027)/2)*J1027)-(IF(O1026&gt;O1027,
                '1D'!$D$8*((O1026^2-O1027^2)/(2*'1D'!$I$5)),
                '1D'!$D$9*((O1027^2-O1026^2)/(2*'1D'!$I$5)))+('1D'!$D$10*(ABS(I1027)/90)*(MAX(O1026^2,
                        O1027^2)/(2*'1D'!$I$5))))-Q1027,
        0))</f>
        <v>-3.8358367564796936E-3</v>
      </c>
      <c r="V1027" s="5">
        <f ca="1">IF($A$2=0,
    1,
    IF(IFERROR(V1026,
            0)=0,
        0,
        IFERROR(IF(ROUND(S1027,
                    3)=1,
                1,
                IF(AND(ABS(U1027)&lt;'1D'!$D$19,
                        S1027&gt;1),
                    1,
                    0)),
            0)))</f>
        <v>0</v>
      </c>
      <c r="W1027" s="5">
        <f ca="1">IF($A$2=0,
    MAX(MAX('1D'!$D$16,
            MAX('1D'!$D$16,
                POWER((ABS(K1027)^2)/('1D'!$I$5*MAX(F1027,
                            0.1)^2),
                    1/3))),
        IFERROR(W1396,
            MAX(MAX('1D'!$D$16,
                    MAX('1D'!$D$16,
                        POWER((ABS(K1027)^2)/('1D'!$I$5*MAX(F1027,
                                    0.1)^2),
                            1/3))),
                ($L$2)-E1396))),
    IF(IFERROR(AG1028,
            0)=0,
        MAX(MAX('1D'!$D$16,
                MAX('1D'!$D$16,
                    POWER((ABS(K1027)^2)/('1D'!$I$5*MAX(F1027,
                                0.1)^2),
                        1/3))),
            IFERROR(W1396,
                MAX(MAX('1D'!$D$16,
                        MAX('1D'!$D$16,
                            POWER((ABS(K1027)^2)/('1D'!$I$5*MAX(F1027,
                                        0.1)^2),
                                1/3))),
                    ($L$2)-E1396))),
        IF(IFERROR(W1027,
                0)=0,
            MAX(MAX('1D'!$D$16,
                    MAX('1D'!$D$16,
                        POWER((ABS(K1027)^2)/('1D'!$I$5*MAX(F1027,
                                    0.1)^2),
                            1/3))),
                IFERROR(W1396,
                    MAX(MAX('1D'!$D$16,
                            MAX('1D'!$D$16,
                                POWER((ABS(K1027)^2)/('1D'!$I$5*MAX(F1027,
                                            0.1)^2),
                                    1/3))),
                        ($L$2)-E1396))),
            IF(OR(IFERROR(AD1027,
                        0)&gt;=1,
                    IFERROR(AD1028,
                        0)&gt;=1),
                MAX('1D'!$D$16,
                    MAX('1D'!$D$16,
                        POWER((ABS(K1027)^2)/('1D'!$I$5*MAX(F1027,
                                    0.1)^2),
                            1/3))),
                IF(ABS(IFERROR(AF1027,
                            0))&lt;'1D'!$D$19,
                    MAX(MAX('1D'!$D$16,
                            MAX('1D'!$D$16,
                                POWER((ABS(K1027)^2)/('1D'!$I$5*MAX(F1027,
                                            0.1)^2),
                                    1/3))),
                        IFERROR(W1027,
                            0)),
                    MAX(MAX('1D'!$D$16,
                            MAX('1D'!$D$16,
                                POWER((ABS(K1027)^2)/('1D'!$I$5*MAX(F1027,
                                            0.1)^2),
                                    1/3))),
                        (IFERROR(W1027,
                                0))+((IFERROR(AF1027,
                                    0))*'1D'!$D$18)))))))</f>
        <v>2.1389677043987478</v>
      </c>
      <c r="X1027" s="5">
        <f t="shared" ca="1" si="214"/>
        <v>11.122632062873489</v>
      </c>
      <c r="Y1027" s="5">
        <f t="shared" ca="1" si="215"/>
        <v>1.1735290000551568</v>
      </c>
      <c r="Z1027" s="5">
        <f t="shared" ca="1" si="216"/>
        <v>4.5807502857230418</v>
      </c>
      <c r="AA1027" s="5">
        <f t="shared" ca="1" si="217"/>
        <v>634.1934677043987</v>
      </c>
      <c r="AB1027" s="5">
        <f ca="1">AA1027+((ABS(K1027)/MAX(((F1027)+(G1027)*(W1027))*(W1027),
            0.000001))^2)/(2*'1D'!$I$5)</f>
        <v>635.26295155659807</v>
      </c>
      <c r="AC1027" s="5">
        <f ca="1">((ABS(K1027)*'1D'!$D$6)/(MAX(((F1027)+(G1027)*(W1027))*(W1027),
            0.000001)*MAX(((((F1027)+(G1027)*(W1027))*(W1027))/MAX((F1027)+2*(W1027)*SQRT(1+(G1027)^2),
                    0.000001))^(2/3),
            0.000001)))^2</f>
        <v>3.8141460404132466E-3</v>
      </c>
      <c r="AD1027" s="5">
        <f ca="1">ABS(ABS(K1027)/MAX(((F1027)+(G1027)*(W1027))*(W1027),
        0.000001))/SQRT('1D'!$I$5*MAX((((F1027)+(G1027)*(W1027))*(W1027))/MAX((F1027)+2*(G1027)*(W1027),
            0.000001),
        0.000001))</f>
        <v>1.0000000000000004</v>
      </c>
      <c r="AE1027" s="5">
        <f ca="1">((F1027)*(W1027)^2)/2+(G1027)*(W1027)^3/3+(ABS(K1027)^2)/('1D'!$I$5*MAX(((F1027)+(G1027)*(W1027))*(W1027),
        0.000001))</f>
        <v>35.686426155594638</v>
      </c>
      <c r="AF1027" s="5">
        <f ca="1">IF($A$2=0,
    0,
    IFERROR(AB1028+(((AC1027+AC1028)/2)*J1028)+(IF(Z1027&gt;Z1028,
                '1D'!$D$8*((Z1027^2-Z1028^2)/(2*'1D'!$I$5)),
                '1D'!$D$9*((Z1028^2-Z1027^2)/(2*'1D'!$I$5)))+('1D'!$D$10*(ABS(I1028)/90)*(MAX(Z1027^2,
                        Z1028^2)/(2*'1D'!$I$5))))-AB1027,
        0))</f>
        <v>3.411932860331035E-3</v>
      </c>
      <c r="AG1027" s="5">
        <f ca="1">IF($A$2=0,
    1,
    IF(IFERROR(AG1028,
            0)=0,
        0,
        IFERROR(IF(OR(ROUND(AD1027,
                        3)&gt;=1,
                    AND(ABS(AF1027)&lt;'1D'!$D$19,
                        AD1027&lt;1)),
                1,
                0),
            0)))</f>
        <v>1</v>
      </c>
      <c r="AH1027" s="5">
        <f ca="1">IFERROR(IF('1D'!V32="Supercritical",
        MAX('1D'!$D$16,
            IFERROR(L1027,
                MAX('1D'!$D$16,
                    POWER((ABS(K1027)^2)/('1D'!$I$5*MAX(F1027,
                                0.1)^2),
                        1/3)))),
        IF('1D'!V32="Subcritical",
            MAX('1D'!$D$16,
                IFERROR(W1027,
                    MAX('1D'!$D$16,
                        POWER((ABS(K1027)^2)/('1D'!$I$5*MAX(F1027,
                                    0.1)^2),
                            1/3)))),
            IF(IFERROR(T1027,
                    -1E+99)&gt;=IFERROR(AE1027,
                    -1E+99),
                MAX('1D'!$D$16,
                    IFERROR(L1027,
                        MAX('1D'!$D$16,
                            POWER((ABS(K1027)^2)/('1D'!$I$5*MAX(F1027,
                                        0.1)^2),
                                1/3)))),
                MAX('1D'!$D$16,
                    IFERROR(W1027,
                        MAX('1D'!$D$16,
                            POWER((ABS(K1027)^2)/('1D'!$I$5*MAX(F1027,
                                        0.1)^2),
                                1/3))))))),
    MAX('1D'!$D$16,
        POWER((ABS(K1027)^2)/('1D'!$I$5*MAX(F1027,
                    0.1)^2),
            1/3)))</f>
        <v>2.0411692021517887</v>
      </c>
      <c r="AI1027" s="5">
        <f t="shared" ca="1" si="218"/>
        <v>634.09566920215173</v>
      </c>
      <c r="AJ1027" s="5">
        <f ca="1">AI1027+((ABS(K1027)/MAX(((F1027)+(G1027)*(AH1027))*(AH1027),
            0.000001))^2)/(2*'1D'!$I$5)</f>
        <v>635.27009253909478</v>
      </c>
      <c r="AM1027">
        <v>0</v>
      </c>
      <c r="AN1027">
        <v>0</v>
      </c>
      <c r="AO1027" s="5">
        <f t="shared" si="219"/>
        <v>0</v>
      </c>
      <c r="AP1027" s="5">
        <f t="shared" si="223"/>
        <v>0</v>
      </c>
      <c r="AQ1027" s="5">
        <f ca="1">ABS(ABS(K1027)/MAX(((F1027)+(G1027)*(AH1027))*(AH1027),
        0.000001))/SQRT('1D'!$I$5*MAX((((F1027)+(G1027)*(AH1027))*(AH1027))/MAX((F1027)+2*(G1027)*(AH1027),
            0.000001),
        0.000001))</f>
        <v>1.0727235886044055</v>
      </c>
      <c r="AR1027" s="5" t="str">
        <f t="shared" ca="1" si="220"/>
        <v>Supercritical</v>
      </c>
      <c r="AS1027" s="5">
        <f ca="1">((ABS(K1027)*'1D'!$D$6)/(MAX(((F1027)+(G1027)*(AH1027))*(AH1027),
            0.000001)*MAX(((((F1027)+(G1027)*(AH1027))*(AH1027))/MAX((F1027)+2*(AH1027)*SQRT(1+(G1027)^2),
                    0.000001))^(2/3),
            0.000001)))^2</f>
        <v>4.3358367565141456E-3</v>
      </c>
    </row>
    <row r="1028" spans="1:45" x14ac:dyDescent="0.35">
      <c r="A1028">
        <v>1019</v>
      </c>
      <c r="B1028">
        <v>1017.995</v>
      </c>
      <c r="C1028">
        <v>616080.53300000005</v>
      </c>
      <c r="D1028">
        <v>3096989.0729999999</v>
      </c>
      <c r="E1028">
        <v>632.05399999999997</v>
      </c>
      <c r="F1028">
        <v>5.2</v>
      </c>
      <c r="G1028">
        <v>0</v>
      </c>
      <c r="H1028" t="s">
        <v>176</v>
      </c>
      <c r="I1028">
        <v>5.7000000000000002E-2</v>
      </c>
      <c r="J1028" s="5">
        <f t="shared" si="221"/>
        <v>0.99900000000002365</v>
      </c>
      <c r="K1028" s="5">
        <f t="shared" ca="1" si="222"/>
        <v>50.95</v>
      </c>
      <c r="L1028" s="5">
        <f ca="1">IF($A$2=0,
    IFERROR(L1027,
        MAX('1D'!$D$16,
            POWER((ABS(K1028)^2)/('1D'!$I$5*MAX(F1028,
                        0.1)^2),
                1/3))),
    IF(IFERROR(V1027,
            0)=0,
        IFERROR(L1027,
            MAX('1D'!$D$16,
                POWER((ABS(K1028)^2)/('1D'!$I$5*MAX(F1028,
                            0.1)^2),
                    1/3))),
        IF(OR(IFERROR(L1028,
                    0)=0,
                IFERROR(S1027,
                    0)&lt;1,
                IFERROR(S1028,
                    0)&lt;1),
            MAX('1D'!$D$16,
                POWER((ABS(K1028)^2)/('1D'!$I$5*MAX(F1028,
                            0.1)^2),
                    1/3)),
            IF(IFERROR(U1028,
                    0)&gt;0,
                MAX('1D'!$D$16,
                    IFERROR(L1028,
                        0)+((IFERROR(U1028,
                                0))*'1D'!$D$18*IF((IFERROR(S1028,
                                    0))&lt;1,
                            1,
                            -1))),
                IF(IFERROR(U1028,
                        0)&lt;0,
                    IF(ABS((MAX('1D'!$D$16,
                                    POWER((ABS(K1028)^2)/('1D'!$I$5*MAX(F1028,
                                                0.1)^2),
                                        1/3)))-IFERROR(L1028,
                                0))&gt;'1D'!$D$19,
                        MAX('1D'!$D$16,
                            IF((MAX('1D'!$D$16,
                                        POWER((ABS(K1028)^2)/('1D'!$I$5*MAX(F1028,
                                                    0.1)^2),
                                            1/3)))&gt;IFERROR(L1028,
                                    0),
                                MIN((MAX('1D'!$D$16,
                                            POWER((ABS(K1028)^2)/('1D'!$I$5*MAX(F1028,
                                                        0.1)^2),
                                                1/3))),
                                    IFERROR(L1028,
                                        0)+(MIN(ABS(IFERROR(U1028,
                                                    0))*'1D'!$D$18,
                                            ABS((MAX('1D'!$D$16,
                                                        POWER((ABS(K1028)^2)/('1D'!$I$5*MAX(F1028,
                                                                    0.1)^2),
                                                            1/3)))-IFERROR(L1028,
                                                    0))))),
                                MAX((MAX('1D'!$D$16,
                                            POWER((ABS(K1028)^2)/('1D'!$I$5*MAX(F1028,
                                                        0.1)^2),
                                                1/3))),
                                    IFERROR(L1028,
                                        0)-(MIN(ABS(IFERROR(U1028,
                                                    0))*'1D'!$D$18,
                                            ABS((MAX('1D'!$D$16,
                                                        POWER((ABS(K1028)^2)/('1D'!$I$5*MAX(F1028,
                                                                    0.1)^2),
                                                            1/3)))-IFERROR(L1028,
                                                    0))))))),
                        MAX('1D'!$D$16,
                            POWER((ABS(K1028)^2)/('1D'!$I$5*MAX(F1028,
                                        0.1)^2),
                                1/3))),
                    MAX('1D'!$D$16,
                        IFERROR(L1028,
                            0)))))))</f>
        <v>2.0411692021517887</v>
      </c>
      <c r="M1028" s="5">
        <f t="shared" ca="1" si="210"/>
        <v>10.614079851189301</v>
      </c>
      <c r="N1028" s="5">
        <f t="shared" ca="1" si="211"/>
        <v>1.1434704692804873</v>
      </c>
      <c r="O1028" s="5">
        <f t="shared" ca="1" si="212"/>
        <v>4.8002276894771132</v>
      </c>
      <c r="P1028" s="5">
        <f t="shared" ca="1" si="213"/>
        <v>634.09516920215174</v>
      </c>
      <c r="Q1028" s="5">
        <f ca="1">P1028+((ABS(K1028)/MAX(((F1028)+(G1028)*(L1028))*(L1028),
            0.000001))^2)/(2*'1D'!$I$5)</f>
        <v>635.26959253909479</v>
      </c>
      <c r="R1028" s="5">
        <f ca="1">((ABS(K1028)*'1D'!$D$6)/(MAX(((F1028)+(G1028)*(L1028))*(L1028),
            0.000001)*MAX(((((F1028)+(G1028)*(L1028))*(L1028))/MAX((F1028)+2*(L1028)*SQRT(1+(G1028)^2),
                    0.000001))^(2/3),
            0.000001)))^2</f>
        <v>4.3358367565141456E-3</v>
      </c>
      <c r="S1028" s="5">
        <f ca="1">ABS(ABS(K1028)/MAX(((F1028)+(G1028)*(L1028))*(L1028),
        0.000001))/SQRT('1D'!$I$5*MAX((((F1028)+(G1028)*(L1028))*(L1028))/MAX((F1028)+2*(G1028)*(L1028),
            0.000001),
        0.000001))</f>
        <v>1.0727235886044055</v>
      </c>
      <c r="T1028" s="5">
        <f ca="1">((F1028)*(L1028)^2)/2+(G1028)*(L1028)^3/3+(ABS(K1028)^2)/('1D'!$I$5*MAX(((F1028)+(G1028)*(L1028))*(L1028),
        0.000001))</f>
        <v>35.763412605541333</v>
      </c>
      <c r="U1028" s="5">
        <f ca="1">IF($A$2=0,
    0,
    IFERROR(Q1027-(((R1027+R1028)/2)*J1028)-(IF(O1027&gt;O1028,
                '1D'!$D$8*((O1027^2-O1028^2)/(2*'1D'!$I$5)),
                '1D'!$D$9*((O1028^2-O1027^2)/(2*'1D'!$I$5)))+('1D'!$D$10*(ABS(I1028)/90)*(MAX(O1027^2,
                        O1028^2)/(2*'1D'!$I$5))))-Q1028,
        0))</f>
        <v>-3.9430711367458571E-3</v>
      </c>
      <c r="V1028" s="5">
        <f ca="1">IF($A$2=0,
    1,
    IF(IFERROR(V1027,
            0)=0,
        0,
        IFERROR(IF(ROUND(S1028,
                    3)=1,
                1,
                IF(AND(ABS(U1028)&lt;'1D'!$D$19,
                        S1028&gt;1),
                    1,
                    0)),
            0)))</f>
        <v>0</v>
      </c>
      <c r="W1028" s="5">
        <f ca="1">IF($A$2=0,
    MAX(MAX('1D'!$D$16,
            MAX('1D'!$D$16,
                POWER((ABS(K1028)^2)/('1D'!$I$5*MAX(F1028,
                            0.1)^2),
                    1/3))),
        IFERROR(W1396,
            MAX(MAX('1D'!$D$16,
                    MAX('1D'!$D$16,
                        POWER((ABS(K1028)^2)/('1D'!$I$5*MAX(F1028,
                                    0.1)^2),
                            1/3))),
                ($L$2)-E1396))),
    IF(IFERROR(AG1029,
            0)=0,
        MAX(MAX('1D'!$D$16,
                MAX('1D'!$D$16,
                    POWER((ABS(K1028)^2)/('1D'!$I$5*MAX(F1028,
                                0.1)^2),
                        1/3))),
            IFERROR(W1396,
                MAX(MAX('1D'!$D$16,
                        MAX('1D'!$D$16,
                            POWER((ABS(K1028)^2)/('1D'!$I$5*MAX(F1028,
                                        0.1)^2),
                                1/3))),
                    ($L$2)-E1396))),
        IF(IFERROR(W1028,
                0)=0,
            MAX(MAX('1D'!$D$16,
                    MAX('1D'!$D$16,
                        POWER((ABS(K1028)^2)/('1D'!$I$5*MAX(F1028,
                                    0.1)^2),
                            1/3))),
                IFERROR(W1396,
                    MAX(MAX('1D'!$D$16,
                            MAX('1D'!$D$16,
                                POWER((ABS(K1028)^2)/('1D'!$I$5*MAX(F1028,
                                            0.1)^2),
                                    1/3))),
                        ($L$2)-E1396))),
            IF(OR(IFERROR(AD1028,
                        0)&gt;=1,
                    IFERROR(AD1029,
                        0)&gt;=1),
                MAX('1D'!$D$16,
                    MAX('1D'!$D$16,
                        POWER((ABS(K1028)^2)/('1D'!$I$5*MAX(F1028,
                                    0.1)^2),
                            1/3))),
                IF(ABS(IFERROR(AF1028,
                            0))&lt;'1D'!$D$19,
                    MAX(MAX('1D'!$D$16,
                            MAX('1D'!$D$16,
                                POWER((ABS(K1028)^2)/('1D'!$I$5*MAX(F1028,
                                            0.1)^2),
                                    1/3))),
                        IFERROR(W1028,
                            0)),
                    MAX(MAX('1D'!$D$16,
                            MAX('1D'!$D$16,
                                POWER((ABS(K1028)^2)/('1D'!$I$5*MAX(F1028,
                                            0.1)^2),
                                    1/3))),
                        (IFERROR(W1028,
                                0))+((IFERROR(AF1028,
                                    0))*'1D'!$D$18)))))))</f>
        <v>2.1389677043987478</v>
      </c>
      <c r="X1028" s="5">
        <f t="shared" ca="1" si="214"/>
        <v>11.122632062873489</v>
      </c>
      <c r="Y1028" s="5">
        <f t="shared" ca="1" si="215"/>
        <v>1.1735290000551568</v>
      </c>
      <c r="Z1028" s="5">
        <f t="shared" ca="1" si="216"/>
        <v>4.5807502857230418</v>
      </c>
      <c r="AA1028" s="5">
        <f t="shared" ca="1" si="217"/>
        <v>634.19296770439871</v>
      </c>
      <c r="AB1028" s="5">
        <f ca="1">AA1028+((ABS(K1028)/MAX(((F1028)+(G1028)*(W1028))*(W1028),
            0.000001))^2)/(2*'1D'!$I$5)</f>
        <v>635.26245155659808</v>
      </c>
      <c r="AC1028" s="5">
        <f ca="1">((ABS(K1028)*'1D'!$D$6)/(MAX(((F1028)+(G1028)*(W1028))*(W1028),
            0.000001)*MAX(((((F1028)+(G1028)*(W1028))*(W1028))/MAX((F1028)+2*(W1028)*SQRT(1+(G1028)^2),
                    0.000001))^(2/3),
            0.000001)))^2</f>
        <v>3.8141460404132466E-3</v>
      </c>
      <c r="AD1028" s="5">
        <f ca="1">ABS(ABS(K1028)/MAX(((F1028)+(G1028)*(W1028))*(W1028),
        0.000001))/SQRT('1D'!$I$5*MAX((((F1028)+(G1028)*(W1028))*(W1028))/MAX((F1028)+2*(G1028)*(W1028),
            0.000001),
        0.000001))</f>
        <v>1.0000000000000004</v>
      </c>
      <c r="AE1028" s="5">
        <f ca="1">((F1028)*(W1028)^2)/2+(G1028)*(W1028)^3/3+(ABS(K1028)^2)/('1D'!$I$5*MAX(((F1028)+(G1028)*(W1028))*(W1028),
        0.000001))</f>
        <v>35.686426155594638</v>
      </c>
      <c r="AF1028" s="5">
        <f ca="1">IF($A$2=0,
    0,
    IFERROR(AB1029+(((AC1028+AC1029)/2)*J1029)+(IF(Z1028&gt;Z1029,
                '1D'!$D$8*((Z1028^2-Z1029^2)/(2*'1D'!$I$5)),
                '1D'!$D$9*((Z1029^2-Z1028^2)/(2*'1D'!$I$5)))+('1D'!$D$10*(ABS(I1029)/90)*(MAX(Z1028^2,
                        Z1029^2)/(2*'1D'!$I$5))))-AB1028,
        0))</f>
        <v>3.4157470064428708E-3</v>
      </c>
      <c r="AG1028" s="5">
        <f ca="1">IF($A$2=0,
    1,
    IF(IFERROR(AG1029,
            0)=0,
        0,
        IFERROR(IF(OR(ROUND(AD1028,
                        3)&gt;=1,
                    AND(ABS(AF1028)&lt;'1D'!$D$19,
                        AD1028&lt;1)),
                1,
                0),
            0)))</f>
        <v>1</v>
      </c>
      <c r="AH1028" s="5">
        <f ca="1">IFERROR(IF('1D'!V32="Supercritical",
        MAX('1D'!$D$16,
            IFERROR(L1028,
                MAX('1D'!$D$16,
                    POWER((ABS(K1028)^2)/('1D'!$I$5*MAX(F1028,
                                0.1)^2),
                        1/3)))),
        IF('1D'!V32="Subcritical",
            MAX('1D'!$D$16,
                IFERROR(W1028,
                    MAX('1D'!$D$16,
                        POWER((ABS(K1028)^2)/('1D'!$I$5*MAX(F1028,
                                    0.1)^2),
                            1/3)))),
            IF(IFERROR(T1028,
                    -1E+99)&gt;=IFERROR(AE1028,
                    -1E+99),
                MAX('1D'!$D$16,
                    IFERROR(L1028,
                        MAX('1D'!$D$16,
                            POWER((ABS(K1028)^2)/('1D'!$I$5*MAX(F1028,
                                        0.1)^2),
                                1/3)))),
                MAX('1D'!$D$16,
                    IFERROR(W1028,
                        MAX('1D'!$D$16,
                            POWER((ABS(K1028)^2)/('1D'!$I$5*MAX(F1028,
                                        0.1)^2),
                                1/3))))))),
    MAX('1D'!$D$16,
        POWER((ABS(K1028)^2)/('1D'!$I$5*MAX(F1028,
                    0.1)^2),
            1/3)))</f>
        <v>2.0411692021517887</v>
      </c>
      <c r="AI1028" s="5">
        <f t="shared" ca="1" si="218"/>
        <v>634.09516920215174</v>
      </c>
      <c r="AJ1028" s="5">
        <f ca="1">AI1028+((ABS(K1028)/MAX(((F1028)+(G1028)*(AH1028))*(AH1028),
            0.000001))^2)/(2*'1D'!$I$5)</f>
        <v>635.26959253909479</v>
      </c>
      <c r="AM1028">
        <v>0</v>
      </c>
      <c r="AN1028">
        <v>0</v>
      </c>
      <c r="AO1028" s="5">
        <f t="shared" si="219"/>
        <v>0</v>
      </c>
      <c r="AP1028" s="5">
        <f t="shared" si="223"/>
        <v>0</v>
      </c>
      <c r="AQ1028" s="5">
        <f ca="1">ABS(ABS(K1028)/MAX(((F1028)+(G1028)*(AH1028))*(AH1028),
        0.000001))/SQRT('1D'!$I$5*MAX((((F1028)+(G1028)*(AH1028))*(AH1028))/MAX((F1028)+2*(G1028)*(AH1028),
            0.000001),
        0.000001))</f>
        <v>1.0727235886044055</v>
      </c>
      <c r="AR1028" s="5" t="str">
        <f t="shared" ca="1" si="220"/>
        <v>Supercritical</v>
      </c>
      <c r="AS1028" s="5">
        <f ca="1">((ABS(K1028)*'1D'!$D$6)/(MAX(((F1028)+(G1028)*(AH1028))*(AH1028),
            0.000001)*MAX(((((F1028)+(G1028)*(AH1028))*(AH1028))/MAX((F1028)+2*(AH1028)*SQRT(1+(G1028)^2),
                    0.000001))^(2/3),
            0.000001)))^2</f>
        <v>4.3358367565141456E-3</v>
      </c>
    </row>
    <row r="1029" spans="1:45" x14ac:dyDescent="0.35">
      <c r="A1029">
        <v>1020</v>
      </c>
      <c r="B1029">
        <v>1018.995</v>
      </c>
      <c r="C1029">
        <v>616080.49</v>
      </c>
      <c r="D1029">
        <v>3096988.074</v>
      </c>
      <c r="E1029">
        <v>632.05349999999999</v>
      </c>
      <c r="F1029">
        <v>5.2</v>
      </c>
      <c r="G1029">
        <v>0</v>
      </c>
      <c r="H1029" t="s">
        <v>176</v>
      </c>
      <c r="I1029">
        <v>5.7000000000000002E-2</v>
      </c>
      <c r="J1029" s="5">
        <f t="shared" si="221"/>
        <v>1</v>
      </c>
      <c r="K1029" s="5">
        <f t="shared" ca="1" si="222"/>
        <v>50.95</v>
      </c>
      <c r="L1029" s="5">
        <f ca="1">IF($A$2=0,
    IFERROR(L1028,
        MAX('1D'!$D$16,
            POWER((ABS(K1029)^2)/('1D'!$I$5*MAX(F1029,
                        0.1)^2),
                1/3))),
    IF(IFERROR(V1028,
            0)=0,
        IFERROR(L1028,
            MAX('1D'!$D$16,
                POWER((ABS(K1029)^2)/('1D'!$I$5*MAX(F1029,
                            0.1)^2),
                    1/3))),
        IF(OR(IFERROR(L1029,
                    0)=0,
                IFERROR(S1028,
                    0)&lt;1,
                IFERROR(S1029,
                    0)&lt;1),
            MAX('1D'!$D$16,
                POWER((ABS(K1029)^2)/('1D'!$I$5*MAX(F1029,
                            0.1)^2),
                    1/3)),
            IF(IFERROR(U1029,
                    0)&gt;0,
                MAX('1D'!$D$16,
                    IFERROR(L1029,
                        0)+((IFERROR(U1029,
                                0))*'1D'!$D$18*IF((IFERROR(S1029,
                                    0))&lt;1,
                            1,
                            -1))),
                IF(IFERROR(U1029,
                        0)&lt;0,
                    IF(ABS((MAX('1D'!$D$16,
                                    POWER((ABS(K1029)^2)/('1D'!$I$5*MAX(F1029,
                                                0.1)^2),
                                        1/3)))-IFERROR(L1029,
                                0))&gt;'1D'!$D$19,
                        MAX('1D'!$D$16,
                            IF((MAX('1D'!$D$16,
                                        POWER((ABS(K1029)^2)/('1D'!$I$5*MAX(F1029,
                                                    0.1)^2),
                                            1/3)))&gt;IFERROR(L1029,
                                    0),
                                MIN((MAX('1D'!$D$16,
                                            POWER((ABS(K1029)^2)/('1D'!$I$5*MAX(F1029,
                                                        0.1)^2),
                                                1/3))),
                                    IFERROR(L1029,
                                        0)+(MIN(ABS(IFERROR(U1029,
                                                    0))*'1D'!$D$18,
                                            ABS((MAX('1D'!$D$16,
                                                        POWER((ABS(K1029)^2)/('1D'!$I$5*MAX(F1029,
                                                                    0.1)^2),
                                                            1/3)))-IFERROR(L1029,
                                                    0))))),
                                MAX((MAX('1D'!$D$16,
                                            POWER((ABS(K1029)^2)/('1D'!$I$5*MAX(F1029,
                                                        0.1)^2),
                                                1/3))),
                                    IFERROR(L1029,
                                        0)-(MIN(ABS(IFERROR(U1029,
                                                    0))*'1D'!$D$18,
                                            ABS((MAX('1D'!$D$16,
                                                        POWER((ABS(K1029)^2)/('1D'!$I$5*MAX(F1029,
                                                                    0.1)^2),
                                                            1/3)))-IFERROR(L1029,
                                                    0))))))),
                        MAX('1D'!$D$16,
                            POWER((ABS(K1029)^2)/('1D'!$I$5*MAX(F1029,
                                        0.1)^2),
                                1/3))),
                    MAX('1D'!$D$16,
                        IFERROR(L1029,
                            0)))))))</f>
        <v>2.0411692021517887</v>
      </c>
      <c r="M1029" s="5">
        <f t="shared" ca="1" si="210"/>
        <v>10.614079851189301</v>
      </c>
      <c r="N1029" s="5">
        <f t="shared" ca="1" si="211"/>
        <v>1.1434704692804873</v>
      </c>
      <c r="O1029" s="5">
        <f t="shared" ca="1" si="212"/>
        <v>4.8002276894771132</v>
      </c>
      <c r="P1029" s="5">
        <f t="shared" ca="1" si="213"/>
        <v>634.09466920215175</v>
      </c>
      <c r="Q1029" s="5">
        <f ca="1">P1029+((ABS(K1029)/MAX(((F1029)+(G1029)*(L1029))*(L1029),
            0.000001))^2)/(2*'1D'!$I$5)</f>
        <v>635.2690925390948</v>
      </c>
      <c r="R1029" s="5">
        <f ca="1">((ABS(K1029)*'1D'!$D$6)/(MAX(((F1029)+(G1029)*(L1029))*(L1029),
            0.000001)*MAX(((((F1029)+(G1029)*(L1029))*(L1029))/MAX((F1029)+2*(L1029)*SQRT(1+(G1029)^2),
                    0.000001))^(2/3),
            0.000001)))^2</f>
        <v>4.3358367565141456E-3</v>
      </c>
      <c r="S1029" s="5">
        <f ca="1">ABS(ABS(K1029)/MAX(((F1029)+(G1029)*(L1029))*(L1029),
        0.000001))/SQRT('1D'!$I$5*MAX((((F1029)+(G1029)*(L1029))*(L1029))/MAX((F1029)+2*(G1029)*(L1029),
            0.000001),
        0.000001))</f>
        <v>1.0727235886044055</v>
      </c>
      <c r="T1029" s="5">
        <f ca="1">((F1029)*(L1029)^2)/2+(G1029)*(L1029)^3/3+(ABS(K1029)^2)/('1D'!$I$5*MAX(((F1029)+(G1029)*(L1029))*(L1029),
        0.000001))</f>
        <v>35.763412605541333</v>
      </c>
      <c r="U1029" s="5">
        <f ca="1">IF($A$2=0,
    0,
    IFERROR(Q1028-(((R1028+R1029)/2)*J1029)-(IF(O1028&gt;O1029,
                '1D'!$D$8*((O1028^2-O1029^2)/(2*'1D'!$I$5)),
                '1D'!$D$9*((O1029^2-O1028^2)/(2*'1D'!$I$5)))+('1D'!$D$10*(ABS(I1029)/90)*(MAX(O1028^2,
                        O1029^2)/(2*'1D'!$I$5))))-Q1029,
        0))</f>
        <v>-3.9474069734524164E-3</v>
      </c>
      <c r="V1029" s="5">
        <f ca="1">IF($A$2=0,
    1,
    IF(IFERROR(V1028,
            0)=0,
        0,
        IFERROR(IF(ROUND(S1029,
                    3)=1,
                1,
                IF(AND(ABS(U1029)&lt;'1D'!$D$19,
                        S1029&gt;1),
                    1,
                    0)),
            0)))</f>
        <v>0</v>
      </c>
      <c r="W1029" s="5">
        <f ca="1">IF($A$2=0,
    MAX(MAX('1D'!$D$16,
            MAX('1D'!$D$16,
                POWER((ABS(K1029)^2)/('1D'!$I$5*MAX(F1029,
                            0.1)^2),
                    1/3))),
        IFERROR(W1396,
            MAX(MAX('1D'!$D$16,
                    MAX('1D'!$D$16,
                        POWER((ABS(K1029)^2)/('1D'!$I$5*MAX(F1029,
                                    0.1)^2),
                            1/3))),
                ($L$2)-E1396))),
    IF(IFERROR(AG1030,
            0)=0,
        MAX(MAX('1D'!$D$16,
                MAX('1D'!$D$16,
                    POWER((ABS(K1029)^2)/('1D'!$I$5*MAX(F1029,
                                0.1)^2),
                        1/3))),
            IFERROR(W1396,
                MAX(MAX('1D'!$D$16,
                        MAX('1D'!$D$16,
                            POWER((ABS(K1029)^2)/('1D'!$I$5*MAX(F1029,
                                        0.1)^2),
                                1/3))),
                    ($L$2)-E1396))),
        IF(IFERROR(W1029,
                0)=0,
            MAX(MAX('1D'!$D$16,
                    MAX('1D'!$D$16,
                        POWER((ABS(K1029)^2)/('1D'!$I$5*MAX(F1029,
                                    0.1)^2),
                            1/3))),
                IFERROR(W1396,
                    MAX(MAX('1D'!$D$16,
                            MAX('1D'!$D$16,
                                POWER((ABS(K1029)^2)/('1D'!$I$5*MAX(F1029,
                                            0.1)^2),
                                    1/3))),
                        ($L$2)-E1396))),
            IF(OR(IFERROR(AD1029,
                        0)&gt;=1,
                    IFERROR(AD1030,
                        0)&gt;=1),
                MAX('1D'!$D$16,
                    MAX('1D'!$D$16,
                        POWER((ABS(K1029)^2)/('1D'!$I$5*MAX(F1029,
                                    0.1)^2),
                            1/3))),
                IF(ABS(IFERROR(AF1029,
                            0))&lt;'1D'!$D$19,
                    MAX(MAX('1D'!$D$16,
                            MAX('1D'!$D$16,
                                POWER((ABS(K1029)^2)/('1D'!$I$5*MAX(F1029,
                                            0.1)^2),
                                    1/3))),
                        IFERROR(W1029,
                            0)),
                    MAX(MAX('1D'!$D$16,
                            MAX('1D'!$D$16,
                                POWER((ABS(K1029)^2)/('1D'!$I$5*MAX(F1029,
                                            0.1)^2),
                                    1/3))),
                        (IFERROR(W1029,
                                0))+((IFERROR(AF1029,
                                    0))*'1D'!$D$18)))))))</f>
        <v>2.1389677043987478</v>
      </c>
      <c r="X1029" s="5">
        <f t="shared" ca="1" si="214"/>
        <v>11.122632062873489</v>
      </c>
      <c r="Y1029" s="5">
        <f t="shared" ca="1" si="215"/>
        <v>1.1735290000551568</v>
      </c>
      <c r="Z1029" s="5">
        <f t="shared" ca="1" si="216"/>
        <v>4.5807502857230418</v>
      </c>
      <c r="AA1029" s="5">
        <f t="shared" ca="1" si="217"/>
        <v>634.19246770439872</v>
      </c>
      <c r="AB1029" s="5">
        <f ca="1">AA1029+((ABS(K1029)/MAX(((F1029)+(G1029)*(W1029))*(W1029),
            0.000001))^2)/(2*'1D'!$I$5)</f>
        <v>635.26195155659809</v>
      </c>
      <c r="AC1029" s="5">
        <f ca="1">((ABS(K1029)*'1D'!$D$6)/(MAX(((F1029)+(G1029)*(W1029))*(W1029),
            0.000001)*MAX(((((F1029)+(G1029)*(W1029))*(W1029))/MAX((F1029)+2*(W1029)*SQRT(1+(G1029)^2),
                    0.000001))^(2/3),
            0.000001)))^2</f>
        <v>3.8141460404132466E-3</v>
      </c>
      <c r="AD1029" s="5">
        <f ca="1">ABS(ABS(K1029)/MAX(((F1029)+(G1029)*(W1029))*(W1029),
        0.000001))/SQRT('1D'!$I$5*MAX((((F1029)+(G1029)*(W1029))*(W1029))/MAX((F1029)+2*(G1029)*(W1029),
            0.000001),
        0.000001))</f>
        <v>1.0000000000000004</v>
      </c>
      <c r="AE1029" s="5">
        <f ca="1">((F1029)*(W1029)^2)/2+(G1029)*(W1029)^3/3+(ABS(K1029)^2)/('1D'!$I$5*MAX(((F1029)+(G1029)*(W1029))*(W1029),
        0.000001))</f>
        <v>35.686426155594638</v>
      </c>
      <c r="AF1029" s="5">
        <f ca="1">IF($A$2=0,
    0,
    IFERROR(AB1030+(((AC1029+AC1030)/2)*J1030)+(IF(Z1029&gt;Z1030,
                '1D'!$D$8*((Z1029^2-Z1030^2)/(2*'1D'!$I$5)),
                '1D'!$D$9*((Z1030^2-Z1029^2)/(2*'1D'!$I$5)))+('1D'!$D$10*(ABS(I1030)/90)*(MAX(Z1029^2,
                        Z1030^2)/(2*'1D'!$I$5))))-AB1029,
        0))</f>
        <v>3.3177109866073806E-3</v>
      </c>
      <c r="AG1029" s="5">
        <f ca="1">IF($A$2=0,
    1,
    IF(IFERROR(AG1030,
            0)=0,
        0,
        IFERROR(IF(OR(ROUND(AD1029,
                        3)&gt;=1,
                    AND(ABS(AF1029)&lt;'1D'!$D$19,
                        AD1029&lt;1)),
                1,
                0),
            0)))</f>
        <v>1</v>
      </c>
      <c r="AH1029" s="5">
        <f ca="1">IFERROR(IF('1D'!V32="Supercritical",
        MAX('1D'!$D$16,
            IFERROR(L1029,
                MAX('1D'!$D$16,
                    POWER((ABS(K1029)^2)/('1D'!$I$5*MAX(F1029,
                                0.1)^2),
                        1/3)))),
        IF('1D'!V32="Subcritical",
            MAX('1D'!$D$16,
                IFERROR(W1029,
                    MAX('1D'!$D$16,
                        POWER((ABS(K1029)^2)/('1D'!$I$5*MAX(F1029,
                                    0.1)^2),
                            1/3)))),
            IF(IFERROR(T1029,
                    -1E+99)&gt;=IFERROR(AE1029,
                    -1E+99),
                MAX('1D'!$D$16,
                    IFERROR(L1029,
                        MAX('1D'!$D$16,
                            POWER((ABS(K1029)^2)/('1D'!$I$5*MAX(F1029,
                                        0.1)^2),
                                1/3)))),
                MAX('1D'!$D$16,
                    IFERROR(W1029,
                        MAX('1D'!$D$16,
                            POWER((ABS(K1029)^2)/('1D'!$I$5*MAX(F1029,
                                        0.1)^2),
                                1/3))))))),
    MAX('1D'!$D$16,
        POWER((ABS(K1029)^2)/('1D'!$I$5*MAX(F1029,
                    0.1)^2),
            1/3)))</f>
        <v>2.0411692021517887</v>
      </c>
      <c r="AI1029" s="5">
        <f t="shared" ca="1" si="218"/>
        <v>634.09466920215175</v>
      </c>
      <c r="AJ1029" s="5">
        <f ca="1">AI1029+((ABS(K1029)/MAX(((F1029)+(G1029)*(AH1029))*(AH1029),
            0.000001))^2)/(2*'1D'!$I$5)</f>
        <v>635.2690925390948</v>
      </c>
      <c r="AM1029">
        <v>0</v>
      </c>
      <c r="AN1029">
        <v>0</v>
      </c>
      <c r="AO1029" s="5">
        <f t="shared" si="219"/>
        <v>0</v>
      </c>
      <c r="AP1029" s="5">
        <f t="shared" si="223"/>
        <v>0</v>
      </c>
      <c r="AQ1029" s="5">
        <f ca="1">ABS(ABS(K1029)/MAX(((F1029)+(G1029)*(AH1029))*(AH1029),
        0.000001))/SQRT('1D'!$I$5*MAX((((F1029)+(G1029)*(AH1029))*(AH1029))/MAX((F1029)+2*(G1029)*(AH1029),
            0.000001),
        0.000001))</f>
        <v>1.0727235886044055</v>
      </c>
      <c r="AR1029" s="5" t="str">
        <f t="shared" ca="1" si="220"/>
        <v>Supercritical</v>
      </c>
      <c r="AS1029" s="5">
        <f ca="1">((ABS(K1029)*'1D'!$D$6)/(MAX(((F1029)+(G1029)*(AH1029))*(AH1029),
            0.000001)*MAX(((((F1029)+(G1029)*(AH1029))*(AH1029))/MAX((F1029)+2*(AH1029)*SQRT(1+(G1029)^2),
                    0.000001))^(2/3),
            0.000001)))^2</f>
        <v>4.3358367565141456E-3</v>
      </c>
    </row>
    <row r="1030" spans="1:45" x14ac:dyDescent="0.35">
      <c r="A1030">
        <v>1021</v>
      </c>
      <c r="B1030">
        <v>1019.995</v>
      </c>
      <c r="C1030">
        <v>616080.44799999997</v>
      </c>
      <c r="D1030">
        <v>3096987.0750000002</v>
      </c>
      <c r="E1030">
        <v>632.053</v>
      </c>
      <c r="F1030">
        <v>5.2</v>
      </c>
      <c r="G1030">
        <v>0</v>
      </c>
      <c r="H1030" t="s">
        <v>176</v>
      </c>
      <c r="I1030">
        <v>2E-3</v>
      </c>
      <c r="J1030" s="5">
        <f t="shared" si="221"/>
        <v>1</v>
      </c>
      <c r="K1030" s="5">
        <f t="shared" ca="1" si="222"/>
        <v>50.95</v>
      </c>
      <c r="L1030" s="5">
        <f ca="1">IF($A$2=0,
    IFERROR(L1029,
        MAX('1D'!$D$16,
            POWER((ABS(K1030)^2)/('1D'!$I$5*MAX(F1030,
                        0.1)^2),
                1/3))),
    IF(IFERROR(V1029,
            0)=0,
        IFERROR(L1029,
            MAX('1D'!$D$16,
                POWER((ABS(K1030)^2)/('1D'!$I$5*MAX(F1030,
                            0.1)^2),
                    1/3))),
        IF(OR(IFERROR(L1030,
                    0)=0,
                IFERROR(S1029,
                    0)&lt;1,
                IFERROR(S1030,
                    0)&lt;1),
            MAX('1D'!$D$16,
                POWER((ABS(K1030)^2)/('1D'!$I$5*MAX(F1030,
                            0.1)^2),
                    1/3)),
            IF(IFERROR(U1030,
                    0)&gt;0,
                MAX('1D'!$D$16,
                    IFERROR(L1030,
                        0)+((IFERROR(U1030,
                                0))*'1D'!$D$18*IF((IFERROR(S1030,
                                    0))&lt;1,
                            1,
                            -1))),
                IF(IFERROR(U1030,
                        0)&lt;0,
                    IF(ABS((MAX('1D'!$D$16,
                                    POWER((ABS(K1030)^2)/('1D'!$I$5*MAX(F1030,
                                                0.1)^2),
                                        1/3)))-IFERROR(L1030,
                                0))&gt;'1D'!$D$19,
                        MAX('1D'!$D$16,
                            IF((MAX('1D'!$D$16,
                                        POWER((ABS(K1030)^2)/('1D'!$I$5*MAX(F1030,
                                                    0.1)^2),
                                            1/3)))&gt;IFERROR(L1030,
                                    0),
                                MIN((MAX('1D'!$D$16,
                                            POWER((ABS(K1030)^2)/('1D'!$I$5*MAX(F1030,
                                                        0.1)^2),
                                                1/3))),
                                    IFERROR(L1030,
                                        0)+(MIN(ABS(IFERROR(U1030,
                                                    0))*'1D'!$D$18,
                                            ABS((MAX('1D'!$D$16,
                                                        POWER((ABS(K1030)^2)/('1D'!$I$5*MAX(F1030,
                                                                    0.1)^2),
                                                            1/3)))-IFERROR(L1030,
                                                    0))))),
                                MAX((MAX('1D'!$D$16,
                                            POWER((ABS(K1030)^2)/('1D'!$I$5*MAX(F1030,
                                                        0.1)^2),
                                                1/3))),
                                    IFERROR(L1030,
                                        0)-(MIN(ABS(IFERROR(U1030,
                                                    0))*'1D'!$D$18,
                                            ABS((MAX('1D'!$D$16,
                                                        POWER((ABS(K1030)^2)/('1D'!$I$5*MAX(F1030,
                                                                    0.1)^2),
                                                            1/3)))-IFERROR(L1030,
                                                    0))))))),
                        MAX('1D'!$D$16,
                            POWER((ABS(K1030)^2)/('1D'!$I$5*MAX(F1030,
                                        0.1)^2),
                                1/3))),
                    MAX('1D'!$D$16,
                        IFERROR(L1030,
                            0)))))))</f>
        <v>2.0411692021517887</v>
      </c>
      <c r="M1030" s="5">
        <f t="shared" ca="1" si="210"/>
        <v>10.614079851189301</v>
      </c>
      <c r="N1030" s="5">
        <f t="shared" ca="1" si="211"/>
        <v>1.1434704692804873</v>
      </c>
      <c r="O1030" s="5">
        <f t="shared" ca="1" si="212"/>
        <v>4.8002276894771132</v>
      </c>
      <c r="P1030" s="5">
        <f t="shared" ca="1" si="213"/>
        <v>634.09416920215176</v>
      </c>
      <c r="Q1030" s="5">
        <f ca="1">P1030+((ABS(K1030)/MAX(((F1030)+(G1030)*(L1030))*(L1030),
            0.000001))^2)/(2*'1D'!$I$5)</f>
        <v>635.26859253909481</v>
      </c>
      <c r="R1030" s="5">
        <f ca="1">((ABS(K1030)*'1D'!$D$6)/(MAX(((F1030)+(G1030)*(L1030))*(L1030),
            0.000001)*MAX(((((F1030)+(G1030)*(L1030))*(L1030))/MAX((F1030)+2*(L1030)*SQRT(1+(G1030)^2),
                    0.000001))^(2/3),
            0.000001)))^2</f>
        <v>4.3358367565141456E-3</v>
      </c>
      <c r="S1030" s="5">
        <f ca="1">ABS(ABS(K1030)/MAX(((F1030)+(G1030)*(L1030))*(L1030),
        0.000001))/SQRT('1D'!$I$5*MAX((((F1030)+(G1030)*(L1030))*(L1030))/MAX((F1030)+2*(G1030)*(L1030),
            0.000001),
        0.000001))</f>
        <v>1.0727235886044055</v>
      </c>
      <c r="T1030" s="5">
        <f ca="1">((F1030)*(L1030)^2)/2+(G1030)*(L1030)^3/3+(ABS(K1030)^2)/('1D'!$I$5*MAX(((F1030)+(G1030)*(L1030))*(L1030),
        0.000001))</f>
        <v>35.763412605541333</v>
      </c>
      <c r="U1030" s="5">
        <f ca="1">IF($A$2=0,
    0,
    IFERROR(Q1029-(((R1029+R1030)/2)*J1030)-(IF(O1029&gt;O1030,
                '1D'!$D$8*((O1029^2-O1030^2)/(2*'1D'!$I$5)),
                '1D'!$D$9*((O1030^2-O1029^2)/(2*'1D'!$I$5)))+('1D'!$D$10*(ABS(I1030)/90)*(MAX(O1029^2,
                        O1030^2)/(2*'1D'!$I$5))))-Q1030,
        0))</f>
        <v>-3.8397515008909977E-3</v>
      </c>
      <c r="V1030" s="5">
        <f ca="1">IF($A$2=0,
    1,
    IF(IFERROR(V1029,
            0)=0,
        0,
        IFERROR(IF(ROUND(S1030,
                    3)=1,
                1,
                IF(AND(ABS(U1030)&lt;'1D'!$D$19,
                        S1030&gt;1),
                    1,
                    0)),
            0)))</f>
        <v>0</v>
      </c>
      <c r="W1030" s="5">
        <f ca="1">IF($A$2=0,
    MAX(MAX('1D'!$D$16,
            MAX('1D'!$D$16,
                POWER((ABS(K1030)^2)/('1D'!$I$5*MAX(F1030,
                            0.1)^2),
                    1/3))),
        IFERROR(W1396,
            MAX(MAX('1D'!$D$16,
                    MAX('1D'!$D$16,
                        POWER((ABS(K1030)^2)/('1D'!$I$5*MAX(F1030,
                                    0.1)^2),
                            1/3))),
                ($L$2)-E1396))),
    IF(IFERROR(AG1031,
            0)=0,
        MAX(MAX('1D'!$D$16,
                MAX('1D'!$D$16,
                    POWER((ABS(K1030)^2)/('1D'!$I$5*MAX(F1030,
                                0.1)^2),
                        1/3))),
            IFERROR(W1396,
                MAX(MAX('1D'!$D$16,
                        MAX('1D'!$D$16,
                            POWER((ABS(K1030)^2)/('1D'!$I$5*MAX(F1030,
                                        0.1)^2),
                                1/3))),
                    ($L$2)-E1396))),
        IF(IFERROR(W1030,
                0)=0,
            MAX(MAX('1D'!$D$16,
                    MAX('1D'!$D$16,
                        POWER((ABS(K1030)^2)/('1D'!$I$5*MAX(F1030,
                                    0.1)^2),
                            1/3))),
                IFERROR(W1396,
                    MAX(MAX('1D'!$D$16,
                            MAX('1D'!$D$16,
                                POWER((ABS(K1030)^2)/('1D'!$I$5*MAX(F1030,
                                            0.1)^2),
                                    1/3))),
                        ($L$2)-E1396))),
            IF(OR(IFERROR(AD1030,
                        0)&gt;=1,
                    IFERROR(AD1031,
                        0)&gt;=1),
                MAX('1D'!$D$16,
                    MAX('1D'!$D$16,
                        POWER((ABS(K1030)^2)/('1D'!$I$5*MAX(F1030,
                                    0.1)^2),
                            1/3))),
                IF(ABS(IFERROR(AF1030,
                            0))&lt;'1D'!$D$19,
                    MAX(MAX('1D'!$D$16,
                            MAX('1D'!$D$16,
                                POWER((ABS(K1030)^2)/('1D'!$I$5*MAX(F1030,
                                            0.1)^2),
                                    1/3))),
                        IFERROR(W1030,
                            0)),
                    MAX(MAX('1D'!$D$16,
                            MAX('1D'!$D$16,
                                POWER((ABS(K1030)^2)/('1D'!$I$5*MAX(F1030,
                                            0.1)^2),
                                    1/3))),
                        (IFERROR(W1030,
                                0))+((IFERROR(AF1030,
                                    0))*'1D'!$D$18)))))))</f>
        <v>2.1389677043987478</v>
      </c>
      <c r="X1030" s="5">
        <f t="shared" ca="1" si="214"/>
        <v>11.122632062873489</v>
      </c>
      <c r="Y1030" s="5">
        <f t="shared" ca="1" si="215"/>
        <v>1.1735290000551568</v>
      </c>
      <c r="Z1030" s="5">
        <f t="shared" ca="1" si="216"/>
        <v>4.5807502857230418</v>
      </c>
      <c r="AA1030" s="5">
        <f t="shared" ca="1" si="217"/>
        <v>634.19196770439873</v>
      </c>
      <c r="AB1030" s="5">
        <f ca="1">AA1030+((ABS(K1030)/MAX(((F1030)+(G1030)*(W1030))*(W1030),
            0.000001))^2)/(2*'1D'!$I$5)</f>
        <v>635.2614515565981</v>
      </c>
      <c r="AC1030" s="5">
        <f ca="1">((ABS(K1030)*'1D'!$D$6)/(MAX(((F1030)+(G1030)*(W1030))*(W1030),
            0.000001)*MAX(((((F1030)+(G1030)*(W1030))*(W1030))/MAX((F1030)+2*(W1030)*SQRT(1+(G1030)^2),
                    0.000001))^(2/3),
            0.000001)))^2</f>
        <v>3.8141460404132466E-3</v>
      </c>
      <c r="AD1030" s="5">
        <f ca="1">ABS(ABS(K1030)/MAX(((F1030)+(G1030)*(W1030))*(W1030),
        0.000001))/SQRT('1D'!$I$5*MAX((((F1030)+(G1030)*(W1030))*(W1030))/MAX((F1030)+2*(G1030)*(W1030),
            0.000001),
        0.000001))</f>
        <v>1.0000000000000004</v>
      </c>
      <c r="AE1030" s="5">
        <f ca="1">((F1030)*(W1030)^2)/2+(G1030)*(W1030)^3/3+(ABS(K1030)^2)/('1D'!$I$5*MAX(((F1030)+(G1030)*(W1030))*(W1030),
        0.000001))</f>
        <v>35.686426155594638</v>
      </c>
      <c r="AF1030" s="5">
        <f ca="1">IF($A$2=0,
    0,
    IFERROR(AB1031+(((AC1030+AC1031)/2)*J1031)+(IF(Z1030&gt;Z1031,
                '1D'!$D$8*((Z1030^2-Z1031^2)/(2*'1D'!$I$5)),
                '1D'!$D$9*((Z1031^2-Z1030^2)/(2*'1D'!$I$5)))+('1D'!$D$10*(ABS(I1031)/90)*(MAX(Z1030^2,
                        Z1031^2)/(2*'1D'!$I$5))))-AB1030,
        0))</f>
        <v>3.3215251326055295E-3</v>
      </c>
      <c r="AG1030" s="5">
        <f ca="1">IF($A$2=0,
    1,
    IF(IFERROR(AG1031,
            0)=0,
        0,
        IFERROR(IF(OR(ROUND(AD1030,
                        3)&gt;=1,
                    AND(ABS(AF1030)&lt;'1D'!$D$19,
                        AD1030&lt;1)),
                1,
                0),
            0)))</f>
        <v>1</v>
      </c>
      <c r="AH1030" s="5">
        <f ca="1">IFERROR(IF('1D'!V32="Supercritical",
        MAX('1D'!$D$16,
            IFERROR(L1030,
                MAX('1D'!$D$16,
                    POWER((ABS(K1030)^2)/('1D'!$I$5*MAX(F1030,
                                0.1)^2),
                        1/3)))),
        IF('1D'!V32="Subcritical",
            MAX('1D'!$D$16,
                IFERROR(W1030,
                    MAX('1D'!$D$16,
                        POWER((ABS(K1030)^2)/('1D'!$I$5*MAX(F1030,
                                    0.1)^2),
                            1/3)))),
            IF(IFERROR(T1030,
                    -1E+99)&gt;=IFERROR(AE1030,
                    -1E+99),
                MAX('1D'!$D$16,
                    IFERROR(L1030,
                        MAX('1D'!$D$16,
                            POWER((ABS(K1030)^2)/('1D'!$I$5*MAX(F1030,
                                        0.1)^2),
                                1/3)))),
                MAX('1D'!$D$16,
                    IFERROR(W1030,
                        MAX('1D'!$D$16,
                            POWER((ABS(K1030)^2)/('1D'!$I$5*MAX(F1030,
                                        0.1)^2),
                                1/3))))))),
    MAX('1D'!$D$16,
        POWER((ABS(K1030)^2)/('1D'!$I$5*MAX(F1030,
                    0.1)^2),
            1/3)))</f>
        <v>2.0411692021517887</v>
      </c>
      <c r="AI1030" s="5">
        <f t="shared" ca="1" si="218"/>
        <v>634.09416920215176</v>
      </c>
      <c r="AJ1030" s="5">
        <f ca="1">AI1030+((ABS(K1030)/MAX(((F1030)+(G1030)*(AH1030))*(AH1030),
            0.000001))^2)/(2*'1D'!$I$5)</f>
        <v>635.26859253909481</v>
      </c>
      <c r="AM1030">
        <v>0</v>
      </c>
      <c r="AN1030">
        <v>0</v>
      </c>
      <c r="AO1030" s="5">
        <f t="shared" si="219"/>
        <v>0</v>
      </c>
      <c r="AP1030" s="5">
        <f t="shared" si="223"/>
        <v>0</v>
      </c>
      <c r="AQ1030" s="5">
        <f ca="1">ABS(ABS(K1030)/MAX(((F1030)+(G1030)*(AH1030))*(AH1030),
        0.000001))/SQRT('1D'!$I$5*MAX((((F1030)+(G1030)*(AH1030))*(AH1030))/MAX((F1030)+2*(G1030)*(AH1030),
            0.000001),
        0.000001))</f>
        <v>1.0727235886044055</v>
      </c>
      <c r="AR1030" s="5" t="str">
        <f t="shared" ca="1" si="220"/>
        <v>Supercritical</v>
      </c>
      <c r="AS1030" s="5">
        <f ca="1">((ABS(K1030)*'1D'!$D$6)/(MAX(((F1030)+(G1030)*(AH1030))*(AH1030),
            0.000001)*MAX(((((F1030)+(G1030)*(AH1030))*(AH1030))/MAX((F1030)+2*(AH1030)*SQRT(1+(G1030)^2),
                    0.000001))^(2/3),
            0.000001)))^2</f>
        <v>4.3358367565141456E-3</v>
      </c>
    </row>
    <row r="1031" spans="1:45" x14ac:dyDescent="0.35">
      <c r="A1031">
        <v>1022</v>
      </c>
      <c r="B1031">
        <v>1020.996</v>
      </c>
      <c r="C1031">
        <v>616080.40599999996</v>
      </c>
      <c r="D1031">
        <v>3096986.0750000002</v>
      </c>
      <c r="E1031">
        <v>632.05250000000001</v>
      </c>
      <c r="F1031">
        <v>5.2</v>
      </c>
      <c r="G1031">
        <v>0</v>
      </c>
      <c r="H1031" t="s">
        <v>176</v>
      </c>
      <c r="I1031">
        <v>2E-3</v>
      </c>
      <c r="J1031" s="5">
        <f t="shared" si="221"/>
        <v>1.0009999999999764</v>
      </c>
      <c r="K1031" s="5">
        <f t="shared" ca="1" si="222"/>
        <v>50.95</v>
      </c>
      <c r="L1031" s="5">
        <f ca="1">IF($A$2=0,
    IFERROR(L1030,
        MAX('1D'!$D$16,
            POWER((ABS(K1031)^2)/('1D'!$I$5*MAX(F1031,
                        0.1)^2),
                1/3))),
    IF(IFERROR(V1030,
            0)=0,
        IFERROR(L1030,
            MAX('1D'!$D$16,
                POWER((ABS(K1031)^2)/('1D'!$I$5*MAX(F1031,
                            0.1)^2),
                    1/3))),
        IF(OR(IFERROR(L1031,
                    0)=0,
                IFERROR(S1030,
                    0)&lt;1,
                IFERROR(S1031,
                    0)&lt;1),
            MAX('1D'!$D$16,
                POWER((ABS(K1031)^2)/('1D'!$I$5*MAX(F1031,
                            0.1)^2),
                    1/3)),
            IF(IFERROR(U1031,
                    0)&gt;0,
                MAX('1D'!$D$16,
                    IFERROR(L1031,
                        0)+((IFERROR(U1031,
                                0))*'1D'!$D$18*IF((IFERROR(S1031,
                                    0))&lt;1,
                            1,
                            -1))),
                IF(IFERROR(U1031,
                        0)&lt;0,
                    IF(ABS((MAX('1D'!$D$16,
                                    POWER((ABS(K1031)^2)/('1D'!$I$5*MAX(F1031,
                                                0.1)^2),
                                        1/3)))-IFERROR(L1031,
                                0))&gt;'1D'!$D$19,
                        MAX('1D'!$D$16,
                            IF((MAX('1D'!$D$16,
                                        POWER((ABS(K1031)^2)/('1D'!$I$5*MAX(F1031,
                                                    0.1)^2),
                                            1/3)))&gt;IFERROR(L1031,
                                    0),
                                MIN((MAX('1D'!$D$16,
                                            POWER((ABS(K1031)^2)/('1D'!$I$5*MAX(F1031,
                                                        0.1)^2),
                                                1/3))),
                                    IFERROR(L1031,
                                        0)+(MIN(ABS(IFERROR(U1031,
                                                    0))*'1D'!$D$18,
                                            ABS((MAX('1D'!$D$16,
                                                        POWER((ABS(K1031)^2)/('1D'!$I$5*MAX(F1031,
                                                                    0.1)^2),
                                                            1/3)))-IFERROR(L1031,
                                                    0))))),
                                MAX((MAX('1D'!$D$16,
                                            POWER((ABS(K1031)^2)/('1D'!$I$5*MAX(F1031,
                                                        0.1)^2),
                                                1/3))),
                                    IFERROR(L1031,
                                        0)-(MIN(ABS(IFERROR(U1031,
                                                    0))*'1D'!$D$18,
                                            ABS((MAX('1D'!$D$16,
                                                        POWER((ABS(K1031)^2)/('1D'!$I$5*MAX(F1031,
                                                                    0.1)^2),
                                                            1/3)))-IFERROR(L1031,
                                                    0))))))),
                        MAX('1D'!$D$16,
                            POWER((ABS(K1031)^2)/('1D'!$I$5*MAX(F1031,
                                        0.1)^2),
                                1/3))),
                    MAX('1D'!$D$16,
                        IFERROR(L1031,
                            0)))))))</f>
        <v>2.0411692021517887</v>
      </c>
      <c r="M1031" s="5">
        <f t="shared" ca="1" si="210"/>
        <v>10.614079851189301</v>
      </c>
      <c r="N1031" s="5">
        <f t="shared" ca="1" si="211"/>
        <v>1.1434704692804873</v>
      </c>
      <c r="O1031" s="5">
        <f t="shared" ca="1" si="212"/>
        <v>4.8002276894771132</v>
      </c>
      <c r="P1031" s="5">
        <f t="shared" ca="1" si="213"/>
        <v>634.09366920215177</v>
      </c>
      <c r="Q1031" s="5">
        <f ca="1">P1031+((ABS(K1031)/MAX(((F1031)+(G1031)*(L1031))*(L1031),
            0.000001))^2)/(2*'1D'!$I$5)</f>
        <v>635.26809253909482</v>
      </c>
      <c r="R1031" s="5">
        <f ca="1">((ABS(K1031)*'1D'!$D$6)/(MAX(((F1031)+(G1031)*(L1031))*(L1031),
            0.000001)*MAX(((((F1031)+(G1031)*(L1031))*(L1031))/MAX((F1031)+2*(L1031)*SQRT(1+(G1031)^2),
                    0.000001))^(2/3),
            0.000001)))^2</f>
        <v>4.3358367565141456E-3</v>
      </c>
      <c r="S1031" s="5">
        <f ca="1">ABS(ABS(K1031)/MAX(((F1031)+(G1031)*(L1031))*(L1031),
        0.000001))/SQRT('1D'!$I$5*MAX((((F1031)+(G1031)*(L1031))*(L1031))/MAX((F1031)+2*(G1031)*(L1031),
            0.000001),
        0.000001))</f>
        <v>1.0727235886044055</v>
      </c>
      <c r="T1031" s="5">
        <f ca="1">((F1031)*(L1031)^2)/2+(G1031)*(L1031)^3/3+(ABS(K1031)^2)/('1D'!$I$5*MAX(((F1031)+(G1031)*(L1031))*(L1031),
        0.000001))</f>
        <v>35.763412605541333</v>
      </c>
      <c r="U1031" s="5">
        <f ca="1">IF($A$2=0,
    0,
    IFERROR(Q1030-(((R1030+R1031)/2)*J1031)-(IF(O1030&gt;O1031,
                '1D'!$D$8*((O1030^2-O1031^2)/(2*'1D'!$I$5)),
                '1D'!$D$9*((O1031^2-O1030^2)/(2*'1D'!$I$5)))+('1D'!$D$10*(ABS(I1031)/90)*(MAX(O1030^2,
                        O1031^2)/(2*'1D'!$I$5))))-Q1031,
        0))</f>
        <v>-3.8440873377112439E-3</v>
      </c>
      <c r="V1031" s="5">
        <f ca="1">IF($A$2=0,
    1,
    IF(IFERROR(V1030,
            0)=0,
        0,
        IFERROR(IF(ROUND(S1031,
                    3)=1,
                1,
                IF(AND(ABS(U1031)&lt;'1D'!$D$19,
                        S1031&gt;1),
                    1,
                    0)),
            0)))</f>
        <v>0</v>
      </c>
      <c r="W1031" s="5">
        <f ca="1">IF($A$2=0,
    MAX(MAX('1D'!$D$16,
            MAX('1D'!$D$16,
                POWER((ABS(K1031)^2)/('1D'!$I$5*MAX(F1031,
                            0.1)^2),
                    1/3))),
        IFERROR(W1396,
            MAX(MAX('1D'!$D$16,
                    MAX('1D'!$D$16,
                        POWER((ABS(K1031)^2)/('1D'!$I$5*MAX(F1031,
                                    0.1)^2),
                            1/3))),
                ($L$2)-E1396))),
    IF(IFERROR(AG1032,
            0)=0,
        MAX(MAX('1D'!$D$16,
                MAX('1D'!$D$16,
                    POWER((ABS(K1031)^2)/('1D'!$I$5*MAX(F1031,
                                0.1)^2),
                        1/3))),
            IFERROR(W1396,
                MAX(MAX('1D'!$D$16,
                        MAX('1D'!$D$16,
                            POWER((ABS(K1031)^2)/('1D'!$I$5*MAX(F1031,
                                        0.1)^2),
                                1/3))),
                    ($L$2)-E1396))),
        IF(IFERROR(W1031,
                0)=0,
            MAX(MAX('1D'!$D$16,
                    MAX('1D'!$D$16,
                        POWER((ABS(K1031)^2)/('1D'!$I$5*MAX(F1031,
                                    0.1)^2),
                            1/3))),
                IFERROR(W1396,
                    MAX(MAX('1D'!$D$16,
                            MAX('1D'!$D$16,
                                POWER((ABS(K1031)^2)/('1D'!$I$5*MAX(F1031,
                                            0.1)^2),
                                    1/3))),
                        ($L$2)-E1396))),
            IF(OR(IFERROR(AD1031,
                        0)&gt;=1,
                    IFERROR(AD1032,
                        0)&gt;=1),
                MAX('1D'!$D$16,
                    MAX('1D'!$D$16,
                        POWER((ABS(K1031)^2)/('1D'!$I$5*MAX(F1031,
                                    0.1)^2),
                            1/3))),
                IF(ABS(IFERROR(AF1031,
                            0))&lt;'1D'!$D$19,
                    MAX(MAX('1D'!$D$16,
                            MAX('1D'!$D$16,
                                POWER((ABS(K1031)^2)/('1D'!$I$5*MAX(F1031,
                                            0.1)^2),
                                    1/3))),
                        IFERROR(W1031,
                            0)),
                    MAX(MAX('1D'!$D$16,
                            MAX('1D'!$D$16,
                                POWER((ABS(K1031)^2)/('1D'!$I$5*MAX(F1031,
                                            0.1)^2),
                                    1/3))),
                        (IFERROR(W1031,
                                0))+((IFERROR(AF1031,
                                    0))*'1D'!$D$18)))))))</f>
        <v>2.1389677043987478</v>
      </c>
      <c r="X1031" s="5">
        <f t="shared" ca="1" si="214"/>
        <v>11.122632062873489</v>
      </c>
      <c r="Y1031" s="5">
        <f t="shared" ca="1" si="215"/>
        <v>1.1735290000551568</v>
      </c>
      <c r="Z1031" s="5">
        <f t="shared" ca="1" si="216"/>
        <v>4.5807502857230418</v>
      </c>
      <c r="AA1031" s="5">
        <f t="shared" ca="1" si="217"/>
        <v>634.19146770439875</v>
      </c>
      <c r="AB1031" s="5">
        <f ca="1">AA1031+((ABS(K1031)/MAX(((F1031)+(G1031)*(W1031))*(W1031),
            0.000001))^2)/(2*'1D'!$I$5)</f>
        <v>635.26095155659812</v>
      </c>
      <c r="AC1031" s="5">
        <f ca="1">((ABS(K1031)*'1D'!$D$6)/(MAX(((F1031)+(G1031)*(W1031))*(W1031),
            0.000001)*MAX(((((F1031)+(G1031)*(W1031))*(W1031))/MAX((F1031)+2*(W1031)*SQRT(1+(G1031)^2),
                    0.000001))^(2/3),
            0.000001)))^2</f>
        <v>3.8141460404132466E-3</v>
      </c>
      <c r="AD1031" s="5">
        <f ca="1">ABS(ABS(K1031)/MAX(((F1031)+(G1031)*(W1031))*(W1031),
        0.000001))/SQRT('1D'!$I$5*MAX((((F1031)+(G1031)*(W1031))*(W1031))/MAX((F1031)+2*(G1031)*(W1031),
            0.000001),
        0.000001))</f>
        <v>1.0000000000000004</v>
      </c>
      <c r="AE1031" s="5">
        <f ca="1">((F1031)*(W1031)^2)/2+(G1031)*(W1031)^3/3+(ABS(K1031)^2)/('1D'!$I$5*MAX(((F1031)+(G1031)*(W1031))*(W1031),
        0.000001))</f>
        <v>35.686426155594638</v>
      </c>
      <c r="AF1031" s="5">
        <f ca="1">IF($A$2=0,
    0,
    IFERROR(AB1032+(((AC1031+AC1032)/2)*J1032)+(IF(Z1031&gt;Z1032,
                '1D'!$D$8*((Z1031^2-Z1032^2)/(2*'1D'!$I$5)),
                '1D'!$D$9*((Z1032^2-Z1031^2)/(2*'1D'!$I$5)))+('1D'!$D$10*(ABS(I1032)/90)*(MAX(Z1031^2,
                        Z1032^2)/(2*'1D'!$I$5))))-AB1031,
        0))</f>
        <v>3.4157470064428708E-3</v>
      </c>
      <c r="AG1031" s="5">
        <f ca="1">IF($A$2=0,
    1,
    IF(IFERROR(AG1032,
            0)=0,
        0,
        IFERROR(IF(OR(ROUND(AD1031,
                        3)&gt;=1,
                    AND(ABS(AF1031)&lt;'1D'!$D$19,
                        AD1031&lt;1)),
                1,
                0),
            0)))</f>
        <v>1</v>
      </c>
      <c r="AH1031" s="5">
        <f ca="1">IFERROR(IF('1D'!V32="Supercritical",
        MAX('1D'!$D$16,
            IFERROR(L1031,
                MAX('1D'!$D$16,
                    POWER((ABS(K1031)^2)/('1D'!$I$5*MAX(F1031,
                                0.1)^2),
                        1/3)))),
        IF('1D'!V32="Subcritical",
            MAX('1D'!$D$16,
                IFERROR(W1031,
                    MAX('1D'!$D$16,
                        POWER((ABS(K1031)^2)/('1D'!$I$5*MAX(F1031,
                                    0.1)^2),
                            1/3)))),
            IF(IFERROR(T1031,
                    -1E+99)&gt;=IFERROR(AE1031,
                    -1E+99),
                MAX('1D'!$D$16,
                    IFERROR(L1031,
                        MAX('1D'!$D$16,
                            POWER((ABS(K1031)^2)/('1D'!$I$5*MAX(F1031,
                                        0.1)^2),
                                1/3)))),
                MAX('1D'!$D$16,
                    IFERROR(W1031,
                        MAX('1D'!$D$16,
                            POWER((ABS(K1031)^2)/('1D'!$I$5*MAX(F1031,
                                        0.1)^2),
                                1/3))))))),
    MAX('1D'!$D$16,
        POWER((ABS(K1031)^2)/('1D'!$I$5*MAX(F1031,
                    0.1)^2),
            1/3)))</f>
        <v>2.0411692021517887</v>
      </c>
      <c r="AI1031" s="5">
        <f t="shared" ca="1" si="218"/>
        <v>634.09366920215177</v>
      </c>
      <c r="AJ1031" s="5">
        <f ca="1">AI1031+((ABS(K1031)/MAX(((F1031)+(G1031)*(AH1031))*(AH1031),
            0.000001))^2)/(2*'1D'!$I$5)</f>
        <v>635.26809253909482</v>
      </c>
      <c r="AM1031">
        <v>0</v>
      </c>
      <c r="AN1031">
        <v>0</v>
      </c>
      <c r="AO1031" s="5">
        <f t="shared" si="219"/>
        <v>0</v>
      </c>
      <c r="AP1031" s="5">
        <f t="shared" si="223"/>
        <v>0</v>
      </c>
      <c r="AQ1031" s="5">
        <f ca="1">ABS(ABS(K1031)/MAX(((F1031)+(G1031)*(AH1031))*(AH1031),
        0.000001))/SQRT('1D'!$I$5*MAX((((F1031)+(G1031)*(AH1031))*(AH1031))/MAX((F1031)+2*(G1031)*(AH1031),
            0.000001),
        0.000001))</f>
        <v>1.0727235886044055</v>
      </c>
      <c r="AR1031" s="5" t="str">
        <f t="shared" ca="1" si="220"/>
        <v>Supercritical</v>
      </c>
      <c r="AS1031" s="5">
        <f ca="1">((ABS(K1031)*'1D'!$D$6)/(MAX(((F1031)+(G1031)*(AH1031))*(AH1031),
            0.000001)*MAX(((((F1031)+(G1031)*(AH1031))*(AH1031))/MAX((F1031)+2*(AH1031)*SQRT(1+(G1031)^2),
                    0.000001))^(2/3),
            0.000001)))^2</f>
        <v>4.3358367565141456E-3</v>
      </c>
    </row>
    <row r="1032" spans="1:45" x14ac:dyDescent="0.35">
      <c r="A1032">
        <v>1023</v>
      </c>
      <c r="B1032">
        <v>1021.996</v>
      </c>
      <c r="C1032">
        <v>616080.36399999994</v>
      </c>
      <c r="D1032">
        <v>3096985.0759999999</v>
      </c>
      <c r="E1032">
        <v>632.05200000000002</v>
      </c>
      <c r="F1032">
        <v>5.2</v>
      </c>
      <c r="G1032">
        <v>0</v>
      </c>
      <c r="H1032" t="s">
        <v>176</v>
      </c>
      <c r="I1032">
        <v>5.7000000000000002E-2</v>
      </c>
      <c r="J1032" s="5">
        <f t="shared" si="221"/>
        <v>1</v>
      </c>
      <c r="K1032" s="5">
        <f t="shared" ca="1" si="222"/>
        <v>50.95</v>
      </c>
      <c r="L1032" s="5">
        <f ca="1">IF($A$2=0,
    IFERROR(L1031,
        MAX('1D'!$D$16,
            POWER((ABS(K1032)^2)/('1D'!$I$5*MAX(F1032,
                        0.1)^2),
                1/3))),
    IF(IFERROR(V1031,
            0)=0,
        IFERROR(L1031,
            MAX('1D'!$D$16,
                POWER((ABS(K1032)^2)/('1D'!$I$5*MAX(F1032,
                            0.1)^2),
                    1/3))),
        IF(OR(IFERROR(L1032,
                    0)=0,
                IFERROR(S1031,
                    0)&lt;1,
                IFERROR(S1032,
                    0)&lt;1),
            MAX('1D'!$D$16,
                POWER((ABS(K1032)^2)/('1D'!$I$5*MAX(F1032,
                            0.1)^2),
                    1/3)),
            IF(IFERROR(U1032,
                    0)&gt;0,
                MAX('1D'!$D$16,
                    IFERROR(L1032,
                        0)+((IFERROR(U1032,
                                0))*'1D'!$D$18*IF((IFERROR(S1032,
                                    0))&lt;1,
                            1,
                            -1))),
                IF(IFERROR(U1032,
                        0)&lt;0,
                    IF(ABS((MAX('1D'!$D$16,
                                    POWER((ABS(K1032)^2)/('1D'!$I$5*MAX(F1032,
                                                0.1)^2),
                                        1/3)))-IFERROR(L1032,
                                0))&gt;'1D'!$D$19,
                        MAX('1D'!$D$16,
                            IF((MAX('1D'!$D$16,
                                        POWER((ABS(K1032)^2)/('1D'!$I$5*MAX(F1032,
                                                    0.1)^2),
                                            1/3)))&gt;IFERROR(L1032,
                                    0),
                                MIN((MAX('1D'!$D$16,
                                            POWER((ABS(K1032)^2)/('1D'!$I$5*MAX(F1032,
                                                        0.1)^2),
                                                1/3))),
                                    IFERROR(L1032,
                                        0)+(MIN(ABS(IFERROR(U1032,
                                                    0))*'1D'!$D$18,
                                            ABS((MAX('1D'!$D$16,
                                                        POWER((ABS(K1032)^2)/('1D'!$I$5*MAX(F1032,
                                                                    0.1)^2),
                                                            1/3)))-IFERROR(L1032,
                                                    0))))),
                                MAX((MAX('1D'!$D$16,
                                            POWER((ABS(K1032)^2)/('1D'!$I$5*MAX(F1032,
                                                        0.1)^2),
                                                1/3))),
                                    IFERROR(L1032,
                                        0)-(MIN(ABS(IFERROR(U1032,
                                                    0))*'1D'!$D$18,
                                            ABS((MAX('1D'!$D$16,
                                                        POWER((ABS(K1032)^2)/('1D'!$I$5*MAX(F1032,
                                                                    0.1)^2),
                                                            1/3)))-IFERROR(L1032,
                                                    0))))))),
                        MAX('1D'!$D$16,
                            POWER((ABS(K1032)^2)/('1D'!$I$5*MAX(F1032,
                                        0.1)^2),
                                1/3))),
                    MAX('1D'!$D$16,
                        IFERROR(L1032,
                            0)))))))</f>
        <v>2.0411692021517887</v>
      </c>
      <c r="M1032" s="5">
        <f t="shared" ca="1" si="210"/>
        <v>10.614079851189301</v>
      </c>
      <c r="N1032" s="5">
        <f t="shared" ca="1" si="211"/>
        <v>1.1434704692804873</v>
      </c>
      <c r="O1032" s="5">
        <f t="shared" ca="1" si="212"/>
        <v>4.8002276894771132</v>
      </c>
      <c r="P1032" s="5">
        <f t="shared" ca="1" si="213"/>
        <v>634.09316920215178</v>
      </c>
      <c r="Q1032" s="5">
        <f ca="1">P1032+((ABS(K1032)/MAX(((F1032)+(G1032)*(L1032))*(L1032),
            0.000001))^2)/(2*'1D'!$I$5)</f>
        <v>635.26759253909484</v>
      </c>
      <c r="R1032" s="5">
        <f ca="1">((ABS(K1032)*'1D'!$D$6)/(MAX(((F1032)+(G1032)*(L1032))*(L1032),
            0.000001)*MAX(((((F1032)+(G1032)*(L1032))*(L1032))/MAX((F1032)+2*(L1032)*SQRT(1+(G1032)^2),
                    0.000001))^(2/3),
            0.000001)))^2</f>
        <v>4.3358367565141456E-3</v>
      </c>
      <c r="S1032" s="5">
        <f ca="1">ABS(ABS(K1032)/MAX(((F1032)+(G1032)*(L1032))*(L1032),
        0.000001))/SQRT('1D'!$I$5*MAX((((F1032)+(G1032)*(L1032))*(L1032))/MAX((F1032)+2*(G1032)*(L1032),
            0.000001),
        0.000001))</f>
        <v>1.0727235886044055</v>
      </c>
      <c r="T1032" s="5">
        <f ca="1">((F1032)*(L1032)^2)/2+(G1032)*(L1032)^3/3+(ABS(K1032)^2)/('1D'!$I$5*MAX(((F1032)+(G1032)*(L1032))*(L1032),
        0.000001))</f>
        <v>35.763412605541333</v>
      </c>
      <c r="U1032" s="5">
        <f ca="1">IF($A$2=0,
    0,
    IFERROR(Q1031-(((R1031+R1032)/2)*J1032)-(IF(O1031&gt;O1032,
                '1D'!$D$8*((O1031^2-O1032^2)/(2*'1D'!$I$5)),
                '1D'!$D$9*((O1032^2-O1031^2)/(2*'1D'!$I$5)))+('1D'!$D$10*(ABS(I1032)/90)*(MAX(O1031^2,
                        O1032^2)/(2*'1D'!$I$5))))-Q1032,
        0))</f>
        <v>-3.9474069734524164E-3</v>
      </c>
      <c r="V1032" s="5">
        <f ca="1">IF($A$2=0,
    1,
    IF(IFERROR(V1031,
            0)=0,
        0,
        IFERROR(IF(ROUND(S1032,
                    3)=1,
                1,
                IF(AND(ABS(U1032)&lt;'1D'!$D$19,
                        S1032&gt;1),
                    1,
                    0)),
            0)))</f>
        <v>0</v>
      </c>
      <c r="W1032" s="5">
        <f ca="1">IF($A$2=0,
    MAX(MAX('1D'!$D$16,
            MAX('1D'!$D$16,
                POWER((ABS(K1032)^2)/('1D'!$I$5*MAX(F1032,
                            0.1)^2),
                    1/3))),
        IFERROR(W1396,
            MAX(MAX('1D'!$D$16,
                    MAX('1D'!$D$16,
                        POWER((ABS(K1032)^2)/('1D'!$I$5*MAX(F1032,
                                    0.1)^2),
                            1/3))),
                ($L$2)-E1396))),
    IF(IFERROR(AG1033,
            0)=0,
        MAX(MAX('1D'!$D$16,
                MAX('1D'!$D$16,
                    POWER((ABS(K1032)^2)/('1D'!$I$5*MAX(F1032,
                                0.1)^2),
                        1/3))),
            IFERROR(W1396,
                MAX(MAX('1D'!$D$16,
                        MAX('1D'!$D$16,
                            POWER((ABS(K1032)^2)/('1D'!$I$5*MAX(F1032,
                                        0.1)^2),
                                1/3))),
                    ($L$2)-E1396))),
        IF(IFERROR(W1032,
                0)=0,
            MAX(MAX('1D'!$D$16,
                    MAX('1D'!$D$16,
                        POWER((ABS(K1032)^2)/('1D'!$I$5*MAX(F1032,
                                    0.1)^2),
                            1/3))),
                IFERROR(W1396,
                    MAX(MAX('1D'!$D$16,
                            MAX('1D'!$D$16,
                                POWER((ABS(K1032)^2)/('1D'!$I$5*MAX(F1032,
                                            0.1)^2),
                                    1/3))),
                        ($L$2)-E1396))),
            IF(OR(IFERROR(AD1032,
                        0)&gt;=1,
                    IFERROR(AD1033,
                        0)&gt;=1),
                MAX('1D'!$D$16,
                    MAX('1D'!$D$16,
                        POWER((ABS(K1032)^2)/('1D'!$I$5*MAX(F1032,
                                    0.1)^2),
                            1/3))),
                IF(ABS(IFERROR(AF1032,
                            0))&lt;'1D'!$D$19,
                    MAX(MAX('1D'!$D$16,
                            MAX('1D'!$D$16,
                                POWER((ABS(K1032)^2)/('1D'!$I$5*MAX(F1032,
                                            0.1)^2),
                                    1/3))),
                        IFERROR(W1032,
                            0)),
                    MAX(MAX('1D'!$D$16,
                            MAX('1D'!$D$16,
                                POWER((ABS(K1032)^2)/('1D'!$I$5*MAX(F1032,
                                            0.1)^2),
                                    1/3))),
                        (IFERROR(W1032,
                                0))+((IFERROR(AF1032,
                                    0))*'1D'!$D$18)))))))</f>
        <v>2.1389677043987478</v>
      </c>
      <c r="X1032" s="5">
        <f t="shared" ca="1" si="214"/>
        <v>11.122632062873489</v>
      </c>
      <c r="Y1032" s="5">
        <f t="shared" ca="1" si="215"/>
        <v>1.1735290000551568</v>
      </c>
      <c r="Z1032" s="5">
        <f t="shared" ca="1" si="216"/>
        <v>4.5807502857230418</v>
      </c>
      <c r="AA1032" s="5">
        <f t="shared" ca="1" si="217"/>
        <v>634.19096770439876</v>
      </c>
      <c r="AB1032" s="5">
        <f ca="1">AA1032+((ABS(K1032)/MAX(((F1032)+(G1032)*(W1032))*(W1032),
            0.000001))^2)/(2*'1D'!$I$5)</f>
        <v>635.26045155659813</v>
      </c>
      <c r="AC1032" s="5">
        <f ca="1">((ABS(K1032)*'1D'!$D$6)/(MAX(((F1032)+(G1032)*(W1032))*(W1032),
            0.000001)*MAX(((((F1032)+(G1032)*(W1032))*(W1032))/MAX((F1032)+2*(W1032)*SQRT(1+(G1032)^2),
                    0.000001))^(2/3),
            0.000001)))^2</f>
        <v>3.8141460404132466E-3</v>
      </c>
      <c r="AD1032" s="5">
        <f ca="1">ABS(ABS(K1032)/MAX(((F1032)+(G1032)*(W1032))*(W1032),
        0.000001))/SQRT('1D'!$I$5*MAX((((F1032)+(G1032)*(W1032))*(W1032))/MAX((F1032)+2*(G1032)*(W1032),
            0.000001),
        0.000001))</f>
        <v>1.0000000000000004</v>
      </c>
      <c r="AE1032" s="5">
        <f ca="1">((F1032)*(W1032)^2)/2+(G1032)*(W1032)^3/3+(ABS(K1032)^2)/('1D'!$I$5*MAX(((F1032)+(G1032)*(W1032))*(W1032),
        0.000001))</f>
        <v>35.686426155594638</v>
      </c>
      <c r="AF1032" s="5">
        <f ca="1">IF($A$2=0,
    0,
    IFERROR(AB1033+(((AC1032+AC1033)/2)*J1033)+(IF(Z1032&gt;Z1033,
                '1D'!$D$8*((Z1032^2-Z1033^2)/(2*'1D'!$I$5)),
                '1D'!$D$9*((Z1033^2-Z1032^2)/(2*'1D'!$I$5)))+('1D'!$D$10*(ABS(I1033)/90)*(MAX(Z1032^2,
                        Z1033^2)/(2*'1D'!$I$5))))-AB1032,
        0))</f>
        <v>3.4157470064428708E-3</v>
      </c>
      <c r="AG1032" s="5">
        <f ca="1">IF($A$2=0,
    1,
    IF(IFERROR(AG1033,
            0)=0,
        0,
        IFERROR(IF(OR(ROUND(AD1032,
                        3)&gt;=1,
                    AND(ABS(AF1032)&lt;'1D'!$D$19,
                        AD1032&lt;1)),
                1,
                0),
            0)))</f>
        <v>1</v>
      </c>
      <c r="AH1032" s="5">
        <f ca="1">IFERROR(IF('1D'!V32="Supercritical",
        MAX('1D'!$D$16,
            IFERROR(L1032,
                MAX('1D'!$D$16,
                    POWER((ABS(K1032)^2)/('1D'!$I$5*MAX(F1032,
                                0.1)^2),
                        1/3)))),
        IF('1D'!V32="Subcritical",
            MAX('1D'!$D$16,
                IFERROR(W1032,
                    MAX('1D'!$D$16,
                        POWER((ABS(K1032)^2)/('1D'!$I$5*MAX(F1032,
                                    0.1)^2),
                            1/3)))),
            IF(IFERROR(T1032,
                    -1E+99)&gt;=IFERROR(AE1032,
                    -1E+99),
                MAX('1D'!$D$16,
                    IFERROR(L1032,
                        MAX('1D'!$D$16,
                            POWER((ABS(K1032)^2)/('1D'!$I$5*MAX(F1032,
                                        0.1)^2),
                                1/3)))),
                MAX('1D'!$D$16,
                    IFERROR(W1032,
                        MAX('1D'!$D$16,
                            POWER((ABS(K1032)^2)/('1D'!$I$5*MAX(F1032,
                                        0.1)^2),
                                1/3))))))),
    MAX('1D'!$D$16,
        POWER((ABS(K1032)^2)/('1D'!$I$5*MAX(F1032,
                    0.1)^2),
            1/3)))</f>
        <v>2.0411692021517887</v>
      </c>
      <c r="AI1032" s="5">
        <f t="shared" ca="1" si="218"/>
        <v>634.09316920215178</v>
      </c>
      <c r="AJ1032" s="5">
        <f ca="1">AI1032+((ABS(K1032)/MAX(((F1032)+(G1032)*(AH1032))*(AH1032),
            0.000001))^2)/(2*'1D'!$I$5)</f>
        <v>635.26759253909484</v>
      </c>
      <c r="AM1032">
        <v>0</v>
      </c>
      <c r="AN1032">
        <v>0</v>
      </c>
      <c r="AO1032" s="5">
        <f t="shared" si="219"/>
        <v>0</v>
      </c>
      <c r="AP1032" s="5">
        <f t="shared" si="223"/>
        <v>0</v>
      </c>
      <c r="AQ1032" s="5">
        <f ca="1">ABS(ABS(K1032)/MAX(((F1032)+(G1032)*(AH1032))*(AH1032),
        0.000001))/SQRT('1D'!$I$5*MAX((((F1032)+(G1032)*(AH1032))*(AH1032))/MAX((F1032)+2*(G1032)*(AH1032),
            0.000001),
        0.000001))</f>
        <v>1.0727235886044055</v>
      </c>
      <c r="AR1032" s="5" t="str">
        <f t="shared" ca="1" si="220"/>
        <v>Supercritical</v>
      </c>
      <c r="AS1032" s="5">
        <f ca="1">((ABS(K1032)*'1D'!$D$6)/(MAX(((F1032)+(G1032)*(AH1032))*(AH1032),
            0.000001)*MAX(((((F1032)+(G1032)*(AH1032))*(AH1032))/MAX((F1032)+2*(AH1032)*SQRT(1+(G1032)^2),
                    0.000001))^(2/3),
            0.000001)))^2</f>
        <v>4.3358367565141456E-3</v>
      </c>
    </row>
    <row r="1033" spans="1:45" x14ac:dyDescent="0.35">
      <c r="A1033">
        <v>1024</v>
      </c>
      <c r="B1033">
        <v>1022.996</v>
      </c>
      <c r="C1033">
        <v>616080.321</v>
      </c>
      <c r="D1033">
        <v>3096984.077</v>
      </c>
      <c r="E1033">
        <v>632.05150000000003</v>
      </c>
      <c r="F1033">
        <v>5.2</v>
      </c>
      <c r="G1033">
        <v>0</v>
      </c>
      <c r="H1033" t="s">
        <v>176</v>
      </c>
      <c r="I1033">
        <v>5.7000000000000002E-2</v>
      </c>
      <c r="J1033" s="5">
        <f t="shared" si="221"/>
        <v>1</v>
      </c>
      <c r="K1033" s="5">
        <f t="shared" ca="1" si="222"/>
        <v>50.95</v>
      </c>
      <c r="L1033" s="5">
        <f ca="1">IF($A$2=0,
    IFERROR(L1032,
        MAX('1D'!$D$16,
            POWER((ABS(K1033)^2)/('1D'!$I$5*MAX(F1033,
                        0.1)^2),
                1/3))),
    IF(IFERROR(V1032,
            0)=0,
        IFERROR(L1032,
            MAX('1D'!$D$16,
                POWER((ABS(K1033)^2)/('1D'!$I$5*MAX(F1033,
                            0.1)^2),
                    1/3))),
        IF(OR(IFERROR(L1033,
                    0)=0,
                IFERROR(S1032,
                    0)&lt;1,
                IFERROR(S1033,
                    0)&lt;1),
            MAX('1D'!$D$16,
                POWER((ABS(K1033)^2)/('1D'!$I$5*MAX(F1033,
                            0.1)^2),
                    1/3)),
            IF(IFERROR(U1033,
                    0)&gt;0,
                MAX('1D'!$D$16,
                    IFERROR(L1033,
                        0)+((IFERROR(U1033,
                                0))*'1D'!$D$18*IF((IFERROR(S1033,
                                    0))&lt;1,
                            1,
                            -1))),
                IF(IFERROR(U1033,
                        0)&lt;0,
                    IF(ABS((MAX('1D'!$D$16,
                                    POWER((ABS(K1033)^2)/('1D'!$I$5*MAX(F1033,
                                                0.1)^2),
                                        1/3)))-IFERROR(L1033,
                                0))&gt;'1D'!$D$19,
                        MAX('1D'!$D$16,
                            IF((MAX('1D'!$D$16,
                                        POWER((ABS(K1033)^2)/('1D'!$I$5*MAX(F1033,
                                                    0.1)^2),
                                            1/3)))&gt;IFERROR(L1033,
                                    0),
                                MIN((MAX('1D'!$D$16,
                                            POWER((ABS(K1033)^2)/('1D'!$I$5*MAX(F1033,
                                                        0.1)^2),
                                                1/3))),
                                    IFERROR(L1033,
                                        0)+(MIN(ABS(IFERROR(U1033,
                                                    0))*'1D'!$D$18,
                                            ABS((MAX('1D'!$D$16,
                                                        POWER((ABS(K1033)^2)/('1D'!$I$5*MAX(F1033,
                                                                    0.1)^2),
                                                            1/3)))-IFERROR(L1033,
                                                    0))))),
                                MAX((MAX('1D'!$D$16,
                                            POWER((ABS(K1033)^2)/('1D'!$I$5*MAX(F1033,
                                                        0.1)^2),
                                                1/3))),
                                    IFERROR(L1033,
                                        0)-(MIN(ABS(IFERROR(U1033,
                                                    0))*'1D'!$D$18,
                                            ABS((MAX('1D'!$D$16,
                                                        POWER((ABS(K1033)^2)/('1D'!$I$5*MAX(F1033,
                                                                    0.1)^2),
                                                            1/3)))-IFERROR(L1033,
                                                    0))))))),
                        MAX('1D'!$D$16,
                            POWER((ABS(K1033)^2)/('1D'!$I$5*MAX(F1033,
                                        0.1)^2),
                                1/3))),
                    MAX('1D'!$D$16,
                        IFERROR(L1033,
                            0)))))))</f>
        <v>2.0411692021517887</v>
      </c>
      <c r="M1033" s="5">
        <f t="shared" ca="1" si="210"/>
        <v>10.614079851189301</v>
      </c>
      <c r="N1033" s="5">
        <f t="shared" ca="1" si="211"/>
        <v>1.1434704692804873</v>
      </c>
      <c r="O1033" s="5">
        <f t="shared" ca="1" si="212"/>
        <v>4.8002276894771132</v>
      </c>
      <c r="P1033" s="5">
        <f t="shared" ca="1" si="213"/>
        <v>634.0926692021518</v>
      </c>
      <c r="Q1033" s="5">
        <f ca="1">P1033+((ABS(K1033)/MAX(((F1033)+(G1033)*(L1033))*(L1033),
            0.000001))^2)/(2*'1D'!$I$5)</f>
        <v>635.26709253909485</v>
      </c>
      <c r="R1033" s="5">
        <f ca="1">((ABS(K1033)*'1D'!$D$6)/(MAX(((F1033)+(G1033)*(L1033))*(L1033),
            0.000001)*MAX(((((F1033)+(G1033)*(L1033))*(L1033))/MAX((F1033)+2*(L1033)*SQRT(1+(G1033)^2),
                    0.000001))^(2/3),
            0.000001)))^2</f>
        <v>4.3358367565141456E-3</v>
      </c>
      <c r="S1033" s="5">
        <f ca="1">ABS(ABS(K1033)/MAX(((F1033)+(G1033)*(L1033))*(L1033),
        0.000001))/SQRT('1D'!$I$5*MAX((((F1033)+(G1033)*(L1033))*(L1033))/MAX((F1033)+2*(G1033)*(L1033),
            0.000001),
        0.000001))</f>
        <v>1.0727235886044055</v>
      </c>
      <c r="T1033" s="5">
        <f ca="1">((F1033)*(L1033)^2)/2+(G1033)*(L1033)^3/3+(ABS(K1033)^2)/('1D'!$I$5*MAX(((F1033)+(G1033)*(L1033))*(L1033),
        0.000001))</f>
        <v>35.763412605541333</v>
      </c>
      <c r="U1033" s="5">
        <f ca="1">IF($A$2=0,
    0,
    IFERROR(Q1032-(((R1032+R1033)/2)*J1033)-(IF(O1032&gt;O1033,
                '1D'!$D$8*((O1032^2-O1033^2)/(2*'1D'!$I$5)),
                '1D'!$D$9*((O1033^2-O1032^2)/(2*'1D'!$I$5)))+('1D'!$D$10*(ABS(I1033)/90)*(MAX(O1032^2,
                        O1033^2)/(2*'1D'!$I$5))))-Q1033,
        0))</f>
        <v>-3.9474069734524164E-3</v>
      </c>
      <c r="V1033" s="5">
        <f ca="1">IF($A$2=0,
    1,
    IF(IFERROR(V1032,
            0)=0,
        0,
        IFERROR(IF(ROUND(S1033,
                    3)=1,
                1,
                IF(AND(ABS(U1033)&lt;'1D'!$D$19,
                        S1033&gt;1),
                    1,
                    0)),
            0)))</f>
        <v>0</v>
      </c>
      <c r="W1033" s="5">
        <f ca="1">IF($A$2=0,
    MAX(MAX('1D'!$D$16,
            MAX('1D'!$D$16,
                POWER((ABS(K1033)^2)/('1D'!$I$5*MAX(F1033,
                            0.1)^2),
                    1/3))),
        IFERROR(W1396,
            MAX(MAX('1D'!$D$16,
                    MAX('1D'!$D$16,
                        POWER((ABS(K1033)^2)/('1D'!$I$5*MAX(F1033,
                                    0.1)^2),
                            1/3))),
                ($L$2)-E1396))),
    IF(IFERROR(AG1034,
            0)=0,
        MAX(MAX('1D'!$D$16,
                MAX('1D'!$D$16,
                    POWER((ABS(K1033)^2)/('1D'!$I$5*MAX(F1033,
                                0.1)^2),
                        1/3))),
            IFERROR(W1396,
                MAX(MAX('1D'!$D$16,
                        MAX('1D'!$D$16,
                            POWER((ABS(K1033)^2)/('1D'!$I$5*MAX(F1033,
                                        0.1)^2),
                                1/3))),
                    ($L$2)-E1396))),
        IF(IFERROR(W1033,
                0)=0,
            MAX(MAX('1D'!$D$16,
                    MAX('1D'!$D$16,
                        POWER((ABS(K1033)^2)/('1D'!$I$5*MAX(F1033,
                                    0.1)^2),
                            1/3))),
                IFERROR(W1396,
                    MAX(MAX('1D'!$D$16,
                            MAX('1D'!$D$16,
                                POWER((ABS(K1033)^2)/('1D'!$I$5*MAX(F1033,
                                            0.1)^2),
                                    1/3))),
                        ($L$2)-E1396))),
            IF(OR(IFERROR(AD1033,
                        0)&gt;=1,
                    IFERROR(AD1034,
                        0)&gt;=1),
                MAX('1D'!$D$16,
                    MAX('1D'!$D$16,
                        POWER((ABS(K1033)^2)/('1D'!$I$5*MAX(F1033,
                                    0.1)^2),
                            1/3))),
                IF(ABS(IFERROR(AF1033,
                            0))&lt;'1D'!$D$19,
                    MAX(MAX('1D'!$D$16,
                            MAX('1D'!$D$16,
                                POWER((ABS(K1033)^2)/('1D'!$I$5*MAX(F1033,
                                            0.1)^2),
                                    1/3))),
                        IFERROR(W1033,
                            0)),
                    MAX(MAX('1D'!$D$16,
                            MAX('1D'!$D$16,
                                POWER((ABS(K1033)^2)/('1D'!$I$5*MAX(F1033,
                                            0.1)^2),
                                    1/3))),
                        (IFERROR(W1033,
                                0))+((IFERROR(AF1033,
                                    0))*'1D'!$D$18)))))))</f>
        <v>2.1389677043987478</v>
      </c>
      <c r="X1033" s="5">
        <f t="shared" ca="1" si="214"/>
        <v>11.122632062873489</v>
      </c>
      <c r="Y1033" s="5">
        <f t="shared" ca="1" si="215"/>
        <v>1.1735290000551568</v>
      </c>
      <c r="Z1033" s="5">
        <f t="shared" ca="1" si="216"/>
        <v>4.5807502857230418</v>
      </c>
      <c r="AA1033" s="5">
        <f t="shared" ca="1" si="217"/>
        <v>634.19046770439877</v>
      </c>
      <c r="AB1033" s="5">
        <f ca="1">AA1033+((ABS(K1033)/MAX(((F1033)+(G1033)*(W1033))*(W1033),
            0.000001))^2)/(2*'1D'!$I$5)</f>
        <v>635.25995155659814</v>
      </c>
      <c r="AC1033" s="5">
        <f ca="1">((ABS(K1033)*'1D'!$D$6)/(MAX(((F1033)+(G1033)*(W1033))*(W1033),
            0.000001)*MAX(((((F1033)+(G1033)*(W1033))*(W1033))/MAX((F1033)+2*(W1033)*SQRT(1+(G1033)^2),
                    0.000001))^(2/3),
            0.000001)))^2</f>
        <v>3.8141460404132466E-3</v>
      </c>
      <c r="AD1033" s="5">
        <f ca="1">ABS(ABS(K1033)/MAX(((F1033)+(G1033)*(W1033))*(W1033),
        0.000001))/SQRT('1D'!$I$5*MAX((((F1033)+(G1033)*(W1033))*(W1033))/MAX((F1033)+2*(G1033)*(W1033),
            0.000001),
        0.000001))</f>
        <v>1.0000000000000004</v>
      </c>
      <c r="AE1033" s="5">
        <f ca="1">((F1033)*(W1033)^2)/2+(G1033)*(W1033)^3/3+(ABS(K1033)^2)/('1D'!$I$5*MAX(((F1033)+(G1033)*(W1033))*(W1033),
        0.000001))</f>
        <v>35.686426155594638</v>
      </c>
      <c r="AF1033" s="5">
        <f ca="1">IF($A$2=0,
    0,
    IFERROR(AB1034+(((AC1033+AC1034)/2)*J1034)+(IF(Z1033&gt;Z1034,
                '1D'!$D$8*((Z1033^2-Z1034^2)/(2*'1D'!$I$5)),
                '1D'!$D$9*((Z1034^2-Z1033^2)/(2*'1D'!$I$5)))+('1D'!$D$10*(ABS(I1034)/90)*(MAX(Z1033^2,
                        Z1034^2)/(2*'1D'!$I$5))))-AB1033,
        0))</f>
        <v>3.3141460404522149E-3</v>
      </c>
      <c r="AG1033" s="5">
        <f ca="1">IF($A$2=0,
    1,
    IF(IFERROR(AG1034,
            0)=0,
        0,
        IFERROR(IF(OR(ROUND(AD1033,
                        3)&gt;=1,
                    AND(ABS(AF1033)&lt;'1D'!$D$19,
                        AD1033&lt;1)),
                1,
                0),
            0)))</f>
        <v>1</v>
      </c>
      <c r="AH1033" s="5">
        <f ca="1">IFERROR(IF('1D'!V32="Supercritical",
        MAX('1D'!$D$16,
            IFERROR(L1033,
                MAX('1D'!$D$16,
                    POWER((ABS(K1033)^2)/('1D'!$I$5*MAX(F1033,
                                0.1)^2),
                        1/3)))),
        IF('1D'!V32="Subcritical",
            MAX('1D'!$D$16,
                IFERROR(W1033,
                    MAX('1D'!$D$16,
                        POWER((ABS(K1033)^2)/('1D'!$I$5*MAX(F1033,
                                    0.1)^2),
                            1/3)))),
            IF(IFERROR(T1033,
                    -1E+99)&gt;=IFERROR(AE1033,
                    -1E+99),
                MAX('1D'!$D$16,
                    IFERROR(L1033,
                        MAX('1D'!$D$16,
                            POWER((ABS(K1033)^2)/('1D'!$I$5*MAX(F1033,
                                        0.1)^2),
                                1/3)))),
                MAX('1D'!$D$16,
                    IFERROR(W1033,
                        MAX('1D'!$D$16,
                            POWER((ABS(K1033)^2)/('1D'!$I$5*MAX(F1033,
                                        0.1)^2),
                                1/3))))))),
    MAX('1D'!$D$16,
        POWER((ABS(K1033)^2)/('1D'!$I$5*MAX(F1033,
                    0.1)^2),
            1/3)))</f>
        <v>2.0411692021517887</v>
      </c>
      <c r="AI1033" s="5">
        <f t="shared" ca="1" si="218"/>
        <v>634.0926692021518</v>
      </c>
      <c r="AJ1033" s="5">
        <f ca="1">AI1033+((ABS(K1033)/MAX(((F1033)+(G1033)*(AH1033))*(AH1033),
            0.000001))^2)/(2*'1D'!$I$5)</f>
        <v>635.26709253909485</v>
      </c>
      <c r="AM1033">
        <v>0</v>
      </c>
      <c r="AN1033">
        <v>0</v>
      </c>
      <c r="AO1033" s="5">
        <f t="shared" si="219"/>
        <v>0</v>
      </c>
      <c r="AP1033" s="5">
        <f t="shared" si="223"/>
        <v>0</v>
      </c>
      <c r="AQ1033" s="5">
        <f ca="1">ABS(ABS(K1033)/MAX(((F1033)+(G1033)*(AH1033))*(AH1033),
        0.000001))/SQRT('1D'!$I$5*MAX((((F1033)+(G1033)*(AH1033))*(AH1033))/MAX((F1033)+2*(G1033)*(AH1033),
            0.000001),
        0.000001))</f>
        <v>1.0727235886044055</v>
      </c>
      <c r="AR1033" s="5" t="str">
        <f t="shared" ca="1" si="220"/>
        <v>Supercritical</v>
      </c>
      <c r="AS1033" s="5">
        <f ca="1">((ABS(K1033)*'1D'!$D$6)/(MAX(((F1033)+(G1033)*(AH1033))*(AH1033),
            0.000001)*MAX(((((F1033)+(G1033)*(AH1033))*(AH1033))/MAX((F1033)+2*(AH1033)*SQRT(1+(G1033)^2),
                    0.000001))^(2/3),
            0.000001)))^2</f>
        <v>4.3358367565141456E-3</v>
      </c>
    </row>
    <row r="1034" spans="1:45" x14ac:dyDescent="0.35">
      <c r="A1034">
        <v>1025</v>
      </c>
      <c r="B1034">
        <v>1023.996</v>
      </c>
      <c r="C1034">
        <v>616080.27899999998</v>
      </c>
      <c r="D1034">
        <v>3096983.0780000002</v>
      </c>
      <c r="E1034">
        <v>632.05100000000004</v>
      </c>
      <c r="F1034">
        <v>5.2</v>
      </c>
      <c r="G1034">
        <v>0</v>
      </c>
      <c r="H1034" t="s">
        <v>176</v>
      </c>
      <c r="I1034">
        <v>0</v>
      </c>
      <c r="J1034" s="5">
        <f t="shared" si="221"/>
        <v>1</v>
      </c>
      <c r="K1034" s="5">
        <f t="shared" ca="1" si="222"/>
        <v>50.95</v>
      </c>
      <c r="L1034" s="5">
        <f ca="1">IF($A$2=0,
    IFERROR(L1033,
        MAX('1D'!$D$16,
            POWER((ABS(K1034)^2)/('1D'!$I$5*MAX(F1034,
                        0.1)^2),
                1/3))),
    IF(IFERROR(V1033,
            0)=0,
        IFERROR(L1033,
            MAX('1D'!$D$16,
                POWER((ABS(K1034)^2)/('1D'!$I$5*MAX(F1034,
                            0.1)^2),
                    1/3))),
        IF(OR(IFERROR(L1034,
                    0)=0,
                IFERROR(S1033,
                    0)&lt;1,
                IFERROR(S1034,
                    0)&lt;1),
            MAX('1D'!$D$16,
                POWER((ABS(K1034)^2)/('1D'!$I$5*MAX(F1034,
                            0.1)^2),
                    1/3)),
            IF(IFERROR(U1034,
                    0)&gt;0,
                MAX('1D'!$D$16,
                    IFERROR(L1034,
                        0)+((IFERROR(U1034,
                                0))*'1D'!$D$18*IF((IFERROR(S1034,
                                    0))&lt;1,
                            1,
                            -1))),
                IF(IFERROR(U1034,
                        0)&lt;0,
                    IF(ABS((MAX('1D'!$D$16,
                                    POWER((ABS(K1034)^2)/('1D'!$I$5*MAX(F1034,
                                                0.1)^2),
                                        1/3)))-IFERROR(L1034,
                                0))&gt;'1D'!$D$19,
                        MAX('1D'!$D$16,
                            IF((MAX('1D'!$D$16,
                                        POWER((ABS(K1034)^2)/('1D'!$I$5*MAX(F1034,
                                                    0.1)^2),
                                            1/3)))&gt;IFERROR(L1034,
                                    0),
                                MIN((MAX('1D'!$D$16,
                                            POWER((ABS(K1034)^2)/('1D'!$I$5*MAX(F1034,
                                                        0.1)^2),
                                                1/3))),
                                    IFERROR(L1034,
                                        0)+(MIN(ABS(IFERROR(U1034,
                                                    0))*'1D'!$D$18,
                                            ABS((MAX('1D'!$D$16,
                                                        POWER((ABS(K1034)^2)/('1D'!$I$5*MAX(F1034,
                                                                    0.1)^2),
                                                            1/3)))-IFERROR(L1034,
                                                    0))))),
                                MAX((MAX('1D'!$D$16,
                                            POWER((ABS(K1034)^2)/('1D'!$I$5*MAX(F1034,
                                                        0.1)^2),
                                                1/3))),
                                    IFERROR(L1034,
                                        0)-(MIN(ABS(IFERROR(U1034,
                                                    0))*'1D'!$D$18,
                                            ABS((MAX('1D'!$D$16,
                                                        POWER((ABS(K1034)^2)/('1D'!$I$5*MAX(F1034,
                                                                    0.1)^2),
                                                            1/3)))-IFERROR(L1034,
                                                    0))))))),
                        MAX('1D'!$D$16,
                            POWER((ABS(K1034)^2)/('1D'!$I$5*MAX(F1034,
                                        0.1)^2),
                                1/3))),
                    MAX('1D'!$D$16,
                        IFERROR(L1034,
                            0)))))))</f>
        <v>2.0411692021517887</v>
      </c>
      <c r="M1034" s="5">
        <f t="shared" ref="M1034:M1097" ca="1" si="224">((F1034)+(G1034)*(L1034))*(L1034)</f>
        <v>10.614079851189301</v>
      </c>
      <c r="N1034" s="5">
        <f t="shared" ref="N1034:N1097" ca="1" si="225">(((F1034)+(G1034)*(L1034))*(L1034))/MAX((F1034)+2*(L1034)*SQRT(1+(G1034)^2),
    0.000001)</f>
        <v>1.1434704692804873</v>
      </c>
      <c r="O1034" s="5">
        <f t="shared" ref="O1034:O1097" ca="1" si="226">ABS(K1034)/MAX(((F1034)+(G1034)*(L1034))*(L1034),
    0.000001)</f>
        <v>4.8002276894771132</v>
      </c>
      <c r="P1034" s="5">
        <f t="shared" ref="P1034:P1097" ca="1" si="227">E1034+L1034</f>
        <v>634.09216920215181</v>
      </c>
      <c r="Q1034" s="5">
        <f ca="1">P1034+((ABS(K1034)/MAX(((F1034)+(G1034)*(L1034))*(L1034),
            0.000001))^2)/(2*'1D'!$I$5)</f>
        <v>635.26659253909486</v>
      </c>
      <c r="R1034" s="5">
        <f ca="1">((ABS(K1034)*'1D'!$D$6)/(MAX(((F1034)+(G1034)*(L1034))*(L1034),
            0.000001)*MAX(((((F1034)+(G1034)*(L1034))*(L1034))/MAX((F1034)+2*(L1034)*SQRT(1+(G1034)^2),
                    0.000001))^(2/3),
            0.000001)))^2</f>
        <v>4.3358367565141456E-3</v>
      </c>
      <c r="S1034" s="5">
        <f ca="1">ABS(ABS(K1034)/MAX(((F1034)+(G1034)*(L1034))*(L1034),
        0.000001))/SQRT('1D'!$I$5*MAX((((F1034)+(G1034)*(L1034))*(L1034))/MAX((F1034)+2*(G1034)*(L1034),
            0.000001),
        0.000001))</f>
        <v>1.0727235886044055</v>
      </c>
      <c r="T1034" s="5">
        <f ca="1">((F1034)*(L1034)^2)/2+(G1034)*(L1034)^3/3+(ABS(K1034)^2)/('1D'!$I$5*MAX(((F1034)+(G1034)*(L1034))*(L1034),
        0.000001))</f>
        <v>35.763412605541333</v>
      </c>
      <c r="U1034" s="5">
        <f ca="1">IF($A$2=0,
    0,
    IFERROR(Q1033-(((R1033+R1034)/2)*J1034)-(IF(O1033&gt;O1034,
                '1D'!$D$8*((O1033^2-O1034^2)/(2*'1D'!$I$5)),
                '1D'!$D$9*((O1034^2-O1033^2)/(2*'1D'!$I$5)))+('1D'!$D$10*(ABS(I1034)/90)*(MAX(O1033^2,
                        O1034^2)/(2*'1D'!$I$5))))-Q1034,
        0))</f>
        <v>-3.8358367564796936E-3</v>
      </c>
      <c r="V1034" s="5">
        <f ca="1">IF($A$2=0,
    1,
    IF(IFERROR(V1033,
            0)=0,
        0,
        IFERROR(IF(ROUND(S1034,
                    3)=1,
                1,
                IF(AND(ABS(U1034)&lt;'1D'!$D$19,
                        S1034&gt;1),
                    1,
                    0)),
            0)))</f>
        <v>0</v>
      </c>
      <c r="W1034" s="5">
        <f ca="1">IF($A$2=0,
    MAX(MAX('1D'!$D$16,
            MAX('1D'!$D$16,
                POWER((ABS(K1034)^2)/('1D'!$I$5*MAX(F1034,
                            0.1)^2),
                    1/3))),
        IFERROR(W1396,
            MAX(MAX('1D'!$D$16,
                    MAX('1D'!$D$16,
                        POWER((ABS(K1034)^2)/('1D'!$I$5*MAX(F1034,
                                    0.1)^2),
                            1/3))),
                ($L$2)-E1396))),
    IF(IFERROR(AG1035,
            0)=0,
        MAX(MAX('1D'!$D$16,
                MAX('1D'!$D$16,
                    POWER((ABS(K1034)^2)/('1D'!$I$5*MAX(F1034,
                                0.1)^2),
                        1/3))),
            IFERROR(W1396,
                MAX(MAX('1D'!$D$16,
                        MAX('1D'!$D$16,
                            POWER((ABS(K1034)^2)/('1D'!$I$5*MAX(F1034,
                                        0.1)^2),
                                1/3))),
                    ($L$2)-E1396))),
        IF(IFERROR(W1034,
                0)=0,
            MAX(MAX('1D'!$D$16,
                    MAX('1D'!$D$16,
                        POWER((ABS(K1034)^2)/('1D'!$I$5*MAX(F1034,
                                    0.1)^2),
                            1/3))),
                IFERROR(W1396,
                    MAX(MAX('1D'!$D$16,
                            MAX('1D'!$D$16,
                                POWER((ABS(K1034)^2)/('1D'!$I$5*MAX(F1034,
                                            0.1)^2),
                                    1/3))),
                        ($L$2)-E1396))),
            IF(OR(IFERROR(AD1034,
                        0)&gt;=1,
                    IFERROR(AD1035,
                        0)&gt;=1),
                MAX('1D'!$D$16,
                    MAX('1D'!$D$16,
                        POWER((ABS(K1034)^2)/('1D'!$I$5*MAX(F1034,
                                    0.1)^2),
                            1/3))),
                IF(ABS(IFERROR(AF1034,
                            0))&lt;'1D'!$D$19,
                    MAX(MAX('1D'!$D$16,
                            MAX('1D'!$D$16,
                                POWER((ABS(K1034)^2)/('1D'!$I$5*MAX(F1034,
                                            0.1)^2),
                                    1/3))),
                        IFERROR(W1034,
                            0)),
                    MAX(MAX('1D'!$D$16,
                            MAX('1D'!$D$16,
                                POWER((ABS(K1034)^2)/('1D'!$I$5*MAX(F1034,
                                            0.1)^2),
                                    1/3))),
                        (IFERROR(W1034,
                                0))+((IFERROR(AF1034,
                                    0))*'1D'!$D$18)))))))</f>
        <v>2.1389677043987478</v>
      </c>
      <c r="X1034" s="5">
        <f t="shared" ref="X1034:X1097" ca="1" si="228">((F1034)+(G1034)*(W1034))*(W1034)</f>
        <v>11.122632062873489</v>
      </c>
      <c r="Y1034" s="5">
        <f t="shared" ref="Y1034:Y1097" ca="1" si="229">(((F1034)+(G1034)*(W1034))*(W1034))/MAX((F1034)+2*(W1034)*SQRT(1+(G1034)^2),
    0.000001)</f>
        <v>1.1735290000551568</v>
      </c>
      <c r="Z1034" s="5">
        <f t="shared" ref="Z1034:Z1097" ca="1" si="230">ABS(K1034)/MAX(((F1034)+(G1034)*(W1034))*(W1034),
    0.000001)</f>
        <v>4.5807502857230418</v>
      </c>
      <c r="AA1034" s="5">
        <f t="shared" ref="AA1034:AA1097" ca="1" si="231">E1034+W1034</f>
        <v>634.18996770439878</v>
      </c>
      <c r="AB1034" s="5">
        <f ca="1">AA1034+((ABS(K1034)/MAX(((F1034)+(G1034)*(W1034))*(W1034),
            0.000001))^2)/(2*'1D'!$I$5)</f>
        <v>635.25945155659815</v>
      </c>
      <c r="AC1034" s="5">
        <f ca="1">((ABS(K1034)*'1D'!$D$6)/(MAX(((F1034)+(G1034)*(W1034))*(W1034),
            0.000001)*MAX(((((F1034)+(G1034)*(W1034))*(W1034))/MAX((F1034)+2*(W1034)*SQRT(1+(G1034)^2),
                    0.000001))^(2/3),
            0.000001)))^2</f>
        <v>3.8141460404132466E-3</v>
      </c>
      <c r="AD1034" s="5">
        <f ca="1">ABS(ABS(K1034)/MAX(((F1034)+(G1034)*(W1034))*(W1034),
        0.000001))/SQRT('1D'!$I$5*MAX((((F1034)+(G1034)*(W1034))*(W1034))/MAX((F1034)+2*(G1034)*(W1034),
            0.000001),
        0.000001))</f>
        <v>1.0000000000000004</v>
      </c>
      <c r="AE1034" s="5">
        <f ca="1">((F1034)*(W1034)^2)/2+(G1034)*(W1034)^3/3+(ABS(K1034)^2)/('1D'!$I$5*MAX(((F1034)+(G1034)*(W1034))*(W1034),
        0.000001))</f>
        <v>35.686426155594638</v>
      </c>
      <c r="AF1034" s="5">
        <f ca="1">IF($A$2=0,
    0,
    IFERROR(AB1035+(((AC1034+AC1035)/2)*J1035)+(IF(Z1034&gt;Z1035,
                '1D'!$D$8*((Z1034^2-Z1035^2)/(2*'1D'!$I$5)),
                '1D'!$D$9*((Z1035^2-Z1034^2)/(2*'1D'!$I$5)))+('1D'!$D$10*(ABS(I1035)/90)*(MAX(Z1034^2,
                        Z1035^2)/(2*'1D'!$I$5))))-AB1034,
        0))</f>
        <v>3.3141460404522149E-3</v>
      </c>
      <c r="AG1034" s="5">
        <f ca="1">IF($A$2=0,
    1,
    IF(IFERROR(AG1035,
            0)=0,
        0,
        IFERROR(IF(OR(ROUND(AD1034,
                        3)&gt;=1,
                    AND(ABS(AF1034)&lt;'1D'!$D$19,
                        AD1034&lt;1)),
                1,
                0),
            0)))</f>
        <v>1</v>
      </c>
      <c r="AH1034" s="5">
        <f ca="1">IFERROR(IF('1D'!V32="Supercritical",
        MAX('1D'!$D$16,
            IFERROR(L1034,
                MAX('1D'!$D$16,
                    POWER((ABS(K1034)^2)/('1D'!$I$5*MAX(F1034,
                                0.1)^2),
                        1/3)))),
        IF('1D'!V32="Subcritical",
            MAX('1D'!$D$16,
                IFERROR(W1034,
                    MAX('1D'!$D$16,
                        POWER((ABS(K1034)^2)/('1D'!$I$5*MAX(F1034,
                                    0.1)^2),
                            1/3)))),
            IF(IFERROR(T1034,
                    -1E+99)&gt;=IFERROR(AE1034,
                    -1E+99),
                MAX('1D'!$D$16,
                    IFERROR(L1034,
                        MAX('1D'!$D$16,
                            POWER((ABS(K1034)^2)/('1D'!$I$5*MAX(F1034,
                                        0.1)^2),
                                1/3)))),
                MAX('1D'!$D$16,
                    IFERROR(W1034,
                        MAX('1D'!$D$16,
                            POWER((ABS(K1034)^2)/('1D'!$I$5*MAX(F1034,
                                        0.1)^2),
                                1/3))))))),
    MAX('1D'!$D$16,
        POWER((ABS(K1034)^2)/('1D'!$I$5*MAX(F1034,
                    0.1)^2),
            1/3)))</f>
        <v>2.0411692021517887</v>
      </c>
      <c r="AI1034" s="5">
        <f t="shared" ref="AI1034:AI1097" ca="1" si="232">E1034+AH1034</f>
        <v>634.09216920215181</v>
      </c>
      <c r="AJ1034" s="5">
        <f ca="1">AI1034+((ABS(K1034)/MAX(((F1034)+(G1034)*(AH1034))*(AH1034),
            0.000001))^2)/(2*'1D'!$I$5)</f>
        <v>635.26659253909486</v>
      </c>
      <c r="AM1034">
        <v>0</v>
      </c>
      <c r="AN1034">
        <v>0</v>
      </c>
      <c r="AO1034" s="5">
        <f t="shared" ref="AO1034:AO1097" si="233">AM1034+AN1034</f>
        <v>0</v>
      </c>
      <c r="AP1034" s="5">
        <f t="shared" si="223"/>
        <v>0</v>
      </c>
      <c r="AQ1034" s="5">
        <f ca="1">ABS(ABS(K1034)/MAX(((F1034)+(G1034)*(AH1034))*(AH1034),
        0.000001))/SQRT('1D'!$I$5*MAX((((F1034)+(G1034)*(AH1034))*(AH1034))/MAX((F1034)+2*(G1034)*(AH1034),
            0.000001),
        0.000001))</f>
        <v>1.0727235886044055</v>
      </c>
      <c r="AR1034" s="5" t="str">
        <f t="shared" ref="AR1034:AR1097" ca="1" si="234">IF(AQ1034&lt;1,
    "Subcritical",
    "Supercritical")</f>
        <v>Supercritical</v>
      </c>
      <c r="AS1034" s="5">
        <f ca="1">((ABS(K1034)*'1D'!$D$6)/(MAX(((F1034)+(G1034)*(AH1034))*(AH1034),
            0.000001)*MAX(((((F1034)+(G1034)*(AH1034))*(AH1034))/MAX((F1034)+2*(AH1034)*SQRT(1+(G1034)^2),
                    0.000001))^(2/3),
            0.000001)))^2</f>
        <v>4.3358367565141456E-3</v>
      </c>
    </row>
    <row r="1035" spans="1:45" x14ac:dyDescent="0.35">
      <c r="A1035">
        <v>1026</v>
      </c>
      <c r="B1035">
        <v>1024.9960000000001</v>
      </c>
      <c r="C1035">
        <v>616080.23699999996</v>
      </c>
      <c r="D1035">
        <v>3096982.0789999999</v>
      </c>
      <c r="E1035">
        <v>632.05050000000006</v>
      </c>
      <c r="F1035">
        <v>5.2</v>
      </c>
      <c r="G1035">
        <v>0</v>
      </c>
      <c r="H1035" t="s">
        <v>176</v>
      </c>
      <c r="I1035">
        <v>0</v>
      </c>
      <c r="J1035" s="5">
        <f t="shared" ref="J1035:J1098" si="235">B1035-B1034</f>
        <v>1.0000000000001137</v>
      </c>
      <c r="K1035" s="5">
        <f t="shared" ref="K1035:K1098" ca="1" si="236">MAX(0,
    K1034-AO1034)</f>
        <v>50.95</v>
      </c>
      <c r="L1035" s="5">
        <f ca="1">IF($A$2=0,
    IFERROR(L1034,
        MAX('1D'!$D$16,
            POWER((ABS(K1035)^2)/('1D'!$I$5*MAX(F1035,
                        0.1)^2),
                1/3))),
    IF(IFERROR(V1034,
            0)=0,
        IFERROR(L1034,
            MAX('1D'!$D$16,
                POWER((ABS(K1035)^2)/('1D'!$I$5*MAX(F1035,
                            0.1)^2),
                    1/3))),
        IF(OR(IFERROR(L1035,
                    0)=0,
                IFERROR(S1034,
                    0)&lt;1,
                IFERROR(S1035,
                    0)&lt;1),
            MAX('1D'!$D$16,
                POWER((ABS(K1035)^2)/('1D'!$I$5*MAX(F1035,
                            0.1)^2),
                    1/3)),
            IF(IFERROR(U1035,
                    0)&gt;0,
                MAX('1D'!$D$16,
                    IFERROR(L1035,
                        0)+((IFERROR(U1035,
                                0))*'1D'!$D$18*IF((IFERROR(S1035,
                                    0))&lt;1,
                            1,
                            -1))),
                IF(IFERROR(U1035,
                        0)&lt;0,
                    IF(ABS((MAX('1D'!$D$16,
                                    POWER((ABS(K1035)^2)/('1D'!$I$5*MAX(F1035,
                                                0.1)^2),
                                        1/3)))-IFERROR(L1035,
                                0))&gt;'1D'!$D$19,
                        MAX('1D'!$D$16,
                            IF((MAX('1D'!$D$16,
                                        POWER((ABS(K1035)^2)/('1D'!$I$5*MAX(F1035,
                                                    0.1)^2),
                                            1/3)))&gt;IFERROR(L1035,
                                    0),
                                MIN((MAX('1D'!$D$16,
                                            POWER((ABS(K1035)^2)/('1D'!$I$5*MAX(F1035,
                                                        0.1)^2),
                                                1/3))),
                                    IFERROR(L1035,
                                        0)+(MIN(ABS(IFERROR(U1035,
                                                    0))*'1D'!$D$18,
                                            ABS((MAX('1D'!$D$16,
                                                        POWER((ABS(K1035)^2)/('1D'!$I$5*MAX(F1035,
                                                                    0.1)^2),
                                                            1/3)))-IFERROR(L1035,
                                                    0))))),
                                MAX((MAX('1D'!$D$16,
                                            POWER((ABS(K1035)^2)/('1D'!$I$5*MAX(F1035,
                                                        0.1)^2),
                                                1/3))),
                                    IFERROR(L1035,
                                        0)-(MIN(ABS(IFERROR(U1035,
                                                    0))*'1D'!$D$18,
                                            ABS((MAX('1D'!$D$16,
                                                        POWER((ABS(K1035)^2)/('1D'!$I$5*MAX(F1035,
                                                                    0.1)^2),
                                                            1/3)))-IFERROR(L1035,
                                                    0))))))),
                        MAX('1D'!$D$16,
                            POWER((ABS(K1035)^2)/('1D'!$I$5*MAX(F1035,
                                        0.1)^2),
                                1/3))),
                    MAX('1D'!$D$16,
                        IFERROR(L1035,
                            0)))))))</f>
        <v>2.0411692021517887</v>
      </c>
      <c r="M1035" s="5">
        <f t="shared" ca="1" si="224"/>
        <v>10.614079851189301</v>
      </c>
      <c r="N1035" s="5">
        <f t="shared" ca="1" si="225"/>
        <v>1.1434704692804873</v>
      </c>
      <c r="O1035" s="5">
        <f t="shared" ca="1" si="226"/>
        <v>4.8002276894771132</v>
      </c>
      <c r="P1035" s="5">
        <f t="shared" ca="1" si="227"/>
        <v>634.09166920215182</v>
      </c>
      <c r="Q1035" s="5">
        <f ca="1">P1035+((ABS(K1035)/MAX(((F1035)+(G1035)*(L1035))*(L1035),
            0.000001))^2)/(2*'1D'!$I$5)</f>
        <v>635.26609253909487</v>
      </c>
      <c r="R1035" s="5">
        <f ca="1">((ABS(K1035)*'1D'!$D$6)/(MAX(((F1035)+(G1035)*(L1035))*(L1035),
            0.000001)*MAX(((((F1035)+(G1035)*(L1035))*(L1035))/MAX((F1035)+2*(L1035)*SQRT(1+(G1035)^2),
                    0.000001))^(2/3),
            0.000001)))^2</f>
        <v>4.3358367565141456E-3</v>
      </c>
      <c r="S1035" s="5">
        <f ca="1">ABS(ABS(K1035)/MAX(((F1035)+(G1035)*(L1035))*(L1035),
        0.000001))/SQRT('1D'!$I$5*MAX((((F1035)+(G1035)*(L1035))*(L1035))/MAX((F1035)+2*(G1035)*(L1035),
            0.000001),
        0.000001))</f>
        <v>1.0727235886044055</v>
      </c>
      <c r="T1035" s="5">
        <f ca="1">((F1035)*(L1035)^2)/2+(G1035)*(L1035)^3/3+(ABS(K1035)^2)/('1D'!$I$5*MAX(((F1035)+(G1035)*(L1035))*(L1035),
        0.000001))</f>
        <v>35.763412605541333</v>
      </c>
      <c r="U1035" s="5">
        <f ca="1">IF($A$2=0,
    0,
    IFERROR(Q1034-(((R1034+R1035)/2)*J1035)-(IF(O1034&gt;O1035,
                '1D'!$D$8*((O1034^2-O1035^2)/(2*'1D'!$I$5)),
                '1D'!$D$9*((O1035^2-O1034^2)/(2*'1D'!$I$5)))+('1D'!$D$10*(ABS(I1035)/90)*(MAX(O1034^2,
                        O1035^2)/(2*'1D'!$I$5))))-Q1035,
        0))</f>
        <v>-3.8358367564796936E-3</v>
      </c>
      <c r="V1035" s="5">
        <f ca="1">IF($A$2=0,
    1,
    IF(IFERROR(V1034,
            0)=0,
        0,
        IFERROR(IF(ROUND(S1035,
                    3)=1,
                1,
                IF(AND(ABS(U1035)&lt;'1D'!$D$19,
                        S1035&gt;1),
                    1,
                    0)),
            0)))</f>
        <v>0</v>
      </c>
      <c r="W1035" s="5">
        <f ca="1">IF($A$2=0,
    MAX(MAX('1D'!$D$16,
            MAX('1D'!$D$16,
                POWER((ABS(K1035)^2)/('1D'!$I$5*MAX(F1035,
                            0.1)^2),
                    1/3))),
        IFERROR(W1396,
            MAX(MAX('1D'!$D$16,
                    MAX('1D'!$D$16,
                        POWER((ABS(K1035)^2)/('1D'!$I$5*MAX(F1035,
                                    0.1)^2),
                            1/3))),
                ($L$2)-E1396))),
    IF(IFERROR(AG1036,
            0)=0,
        MAX(MAX('1D'!$D$16,
                MAX('1D'!$D$16,
                    POWER((ABS(K1035)^2)/('1D'!$I$5*MAX(F1035,
                                0.1)^2),
                        1/3))),
            IFERROR(W1396,
                MAX(MAX('1D'!$D$16,
                        MAX('1D'!$D$16,
                            POWER((ABS(K1035)^2)/('1D'!$I$5*MAX(F1035,
                                        0.1)^2),
                                1/3))),
                    ($L$2)-E1396))),
        IF(IFERROR(W1035,
                0)=0,
            MAX(MAX('1D'!$D$16,
                    MAX('1D'!$D$16,
                        POWER((ABS(K1035)^2)/('1D'!$I$5*MAX(F1035,
                                    0.1)^2),
                            1/3))),
                IFERROR(W1396,
                    MAX(MAX('1D'!$D$16,
                            MAX('1D'!$D$16,
                                POWER((ABS(K1035)^2)/('1D'!$I$5*MAX(F1035,
                                            0.1)^2),
                                    1/3))),
                        ($L$2)-E1396))),
            IF(OR(IFERROR(AD1035,
                        0)&gt;=1,
                    IFERROR(AD1036,
                        0)&gt;=1),
                MAX('1D'!$D$16,
                    MAX('1D'!$D$16,
                        POWER((ABS(K1035)^2)/('1D'!$I$5*MAX(F1035,
                                    0.1)^2),
                            1/3))),
                IF(ABS(IFERROR(AF1035,
                            0))&lt;'1D'!$D$19,
                    MAX(MAX('1D'!$D$16,
                            MAX('1D'!$D$16,
                                POWER((ABS(K1035)^2)/('1D'!$I$5*MAX(F1035,
                                            0.1)^2),
                                    1/3))),
                        IFERROR(W1035,
                            0)),
                    MAX(MAX('1D'!$D$16,
                            MAX('1D'!$D$16,
                                POWER((ABS(K1035)^2)/('1D'!$I$5*MAX(F1035,
                                            0.1)^2),
                                    1/3))),
                        (IFERROR(W1035,
                                0))+((IFERROR(AF1035,
                                    0))*'1D'!$D$18)))))))</f>
        <v>2.1389677043987478</v>
      </c>
      <c r="X1035" s="5">
        <f t="shared" ca="1" si="228"/>
        <v>11.122632062873489</v>
      </c>
      <c r="Y1035" s="5">
        <f t="shared" ca="1" si="229"/>
        <v>1.1735290000551568</v>
      </c>
      <c r="Z1035" s="5">
        <f t="shared" ca="1" si="230"/>
        <v>4.5807502857230418</v>
      </c>
      <c r="AA1035" s="5">
        <f t="shared" ca="1" si="231"/>
        <v>634.18946770439879</v>
      </c>
      <c r="AB1035" s="5">
        <f ca="1">AA1035+((ABS(K1035)/MAX(((F1035)+(G1035)*(W1035))*(W1035),
            0.000001))^2)/(2*'1D'!$I$5)</f>
        <v>635.25895155659816</v>
      </c>
      <c r="AC1035" s="5">
        <f ca="1">((ABS(K1035)*'1D'!$D$6)/(MAX(((F1035)+(G1035)*(W1035))*(W1035),
            0.000001)*MAX(((((F1035)+(G1035)*(W1035))*(W1035))/MAX((F1035)+2*(W1035)*SQRT(1+(G1035)^2),
                    0.000001))^(2/3),
            0.000001)))^2</f>
        <v>3.8141460404132466E-3</v>
      </c>
      <c r="AD1035" s="5">
        <f ca="1">ABS(ABS(K1035)/MAX(((F1035)+(G1035)*(W1035))*(W1035),
        0.000001))/SQRT('1D'!$I$5*MAX((((F1035)+(G1035)*(W1035))*(W1035))/MAX((F1035)+2*(G1035)*(W1035),
            0.000001),
        0.000001))</f>
        <v>1.0000000000000004</v>
      </c>
      <c r="AE1035" s="5">
        <f ca="1">((F1035)*(W1035)^2)/2+(G1035)*(W1035)^3/3+(ABS(K1035)^2)/('1D'!$I$5*MAX(((F1035)+(G1035)*(W1035))*(W1035),
        0.000001))</f>
        <v>35.686426155594638</v>
      </c>
      <c r="AF1035" s="5">
        <f ca="1">IF($A$2=0,
    0,
    IFERROR(AB1036+(((AC1035+AC1036)/2)*J1036)+(IF(Z1035&gt;Z1036,
                '1D'!$D$8*((Z1035^2-Z1036^2)/(2*'1D'!$I$5)),
                '1D'!$D$9*((Z1036^2-Z1035^2)/(2*'1D'!$I$5)))+('1D'!$D$10*(ABS(I1036)/90)*(MAX(Z1035^2,
                        Z1036^2)/(2*'1D'!$I$5))))-AB1035,
        0))</f>
        <v>3.4157470063291839E-3</v>
      </c>
      <c r="AG1035" s="5">
        <f ca="1">IF($A$2=0,
    1,
    IF(IFERROR(AG1036,
            0)=0,
        0,
        IFERROR(IF(OR(ROUND(AD1035,
                        3)&gt;=1,
                    AND(ABS(AF1035)&lt;'1D'!$D$19,
                        AD1035&lt;1)),
                1,
                0),
            0)))</f>
        <v>1</v>
      </c>
      <c r="AH1035" s="5">
        <f ca="1">IFERROR(IF('1D'!V32="Supercritical",
        MAX('1D'!$D$16,
            IFERROR(L1035,
                MAX('1D'!$D$16,
                    POWER((ABS(K1035)^2)/('1D'!$I$5*MAX(F1035,
                                0.1)^2),
                        1/3)))),
        IF('1D'!V32="Subcritical",
            MAX('1D'!$D$16,
                IFERROR(W1035,
                    MAX('1D'!$D$16,
                        POWER((ABS(K1035)^2)/('1D'!$I$5*MAX(F1035,
                                    0.1)^2),
                            1/3)))),
            IF(IFERROR(T1035,
                    -1E+99)&gt;=IFERROR(AE1035,
                    -1E+99),
                MAX('1D'!$D$16,
                    IFERROR(L1035,
                        MAX('1D'!$D$16,
                            POWER((ABS(K1035)^2)/('1D'!$I$5*MAX(F1035,
                                        0.1)^2),
                                1/3)))),
                MAX('1D'!$D$16,
                    IFERROR(W1035,
                        MAX('1D'!$D$16,
                            POWER((ABS(K1035)^2)/('1D'!$I$5*MAX(F1035,
                                        0.1)^2),
                                1/3))))))),
    MAX('1D'!$D$16,
        POWER((ABS(K1035)^2)/('1D'!$I$5*MAX(F1035,
                    0.1)^2),
            1/3)))</f>
        <v>2.0411692021517887</v>
      </c>
      <c r="AI1035" s="5">
        <f t="shared" ca="1" si="232"/>
        <v>634.09166920215182</v>
      </c>
      <c r="AJ1035" s="5">
        <f ca="1">AI1035+((ABS(K1035)/MAX(((F1035)+(G1035)*(AH1035))*(AH1035),
            0.000001))^2)/(2*'1D'!$I$5)</f>
        <v>635.26609253909487</v>
      </c>
      <c r="AM1035">
        <v>0</v>
      </c>
      <c r="AN1035">
        <v>0</v>
      </c>
      <c r="AO1035" s="5">
        <f t="shared" si="233"/>
        <v>0</v>
      </c>
      <c r="AP1035" s="5">
        <f t="shared" ref="AP1035:AP1098" si="237">AP1034+AO1035</f>
        <v>0</v>
      </c>
      <c r="AQ1035" s="5">
        <f ca="1">ABS(ABS(K1035)/MAX(((F1035)+(G1035)*(AH1035))*(AH1035),
        0.000001))/SQRT('1D'!$I$5*MAX((((F1035)+(G1035)*(AH1035))*(AH1035))/MAX((F1035)+2*(G1035)*(AH1035),
            0.000001),
        0.000001))</f>
        <v>1.0727235886044055</v>
      </c>
      <c r="AR1035" s="5" t="str">
        <f t="shared" ca="1" si="234"/>
        <v>Supercritical</v>
      </c>
      <c r="AS1035" s="5">
        <f ca="1">((ABS(K1035)*'1D'!$D$6)/(MAX(((F1035)+(G1035)*(AH1035))*(AH1035),
            0.000001)*MAX(((((F1035)+(G1035)*(AH1035))*(AH1035))/MAX((F1035)+2*(AH1035)*SQRT(1+(G1035)^2),
                    0.000001))^(2/3),
            0.000001)))^2</f>
        <v>4.3358367565141456E-3</v>
      </c>
    </row>
    <row r="1036" spans="1:45" x14ac:dyDescent="0.35">
      <c r="A1036">
        <v>1027</v>
      </c>
      <c r="B1036">
        <v>1025.9960000000001</v>
      </c>
      <c r="C1036">
        <v>616080.19499999995</v>
      </c>
      <c r="D1036">
        <v>3096981.08</v>
      </c>
      <c r="E1036">
        <v>632.04999999999995</v>
      </c>
      <c r="F1036">
        <v>5.2</v>
      </c>
      <c r="G1036">
        <v>0</v>
      </c>
      <c r="H1036" t="s">
        <v>176</v>
      </c>
      <c r="I1036">
        <v>5.7000000000000002E-2</v>
      </c>
      <c r="J1036" s="5">
        <f t="shared" si="235"/>
        <v>1</v>
      </c>
      <c r="K1036" s="5">
        <f t="shared" ca="1" si="236"/>
        <v>50.95</v>
      </c>
      <c r="L1036" s="5">
        <f ca="1">IF($A$2=0,
    IFERROR(L1035,
        MAX('1D'!$D$16,
            POWER((ABS(K1036)^2)/('1D'!$I$5*MAX(F1036,
                        0.1)^2),
                1/3))),
    IF(IFERROR(V1035,
            0)=0,
        IFERROR(L1035,
            MAX('1D'!$D$16,
                POWER((ABS(K1036)^2)/('1D'!$I$5*MAX(F1036,
                            0.1)^2),
                    1/3))),
        IF(OR(IFERROR(L1036,
                    0)=0,
                IFERROR(S1035,
                    0)&lt;1,
                IFERROR(S1036,
                    0)&lt;1),
            MAX('1D'!$D$16,
                POWER((ABS(K1036)^2)/('1D'!$I$5*MAX(F1036,
                            0.1)^2),
                    1/3)),
            IF(IFERROR(U1036,
                    0)&gt;0,
                MAX('1D'!$D$16,
                    IFERROR(L1036,
                        0)+((IFERROR(U1036,
                                0))*'1D'!$D$18*IF((IFERROR(S1036,
                                    0))&lt;1,
                            1,
                            -1))),
                IF(IFERROR(U1036,
                        0)&lt;0,
                    IF(ABS((MAX('1D'!$D$16,
                                    POWER((ABS(K1036)^2)/('1D'!$I$5*MAX(F1036,
                                                0.1)^2),
                                        1/3)))-IFERROR(L1036,
                                0))&gt;'1D'!$D$19,
                        MAX('1D'!$D$16,
                            IF((MAX('1D'!$D$16,
                                        POWER((ABS(K1036)^2)/('1D'!$I$5*MAX(F1036,
                                                    0.1)^2),
                                            1/3)))&gt;IFERROR(L1036,
                                    0),
                                MIN((MAX('1D'!$D$16,
                                            POWER((ABS(K1036)^2)/('1D'!$I$5*MAX(F1036,
                                                        0.1)^2),
                                                1/3))),
                                    IFERROR(L1036,
                                        0)+(MIN(ABS(IFERROR(U1036,
                                                    0))*'1D'!$D$18,
                                            ABS((MAX('1D'!$D$16,
                                                        POWER((ABS(K1036)^2)/('1D'!$I$5*MAX(F1036,
                                                                    0.1)^2),
                                                            1/3)))-IFERROR(L1036,
                                                    0))))),
                                MAX((MAX('1D'!$D$16,
                                            POWER((ABS(K1036)^2)/('1D'!$I$5*MAX(F1036,
                                                        0.1)^2),
                                                1/3))),
                                    IFERROR(L1036,
                                        0)-(MIN(ABS(IFERROR(U1036,
                                                    0))*'1D'!$D$18,
                                            ABS((MAX('1D'!$D$16,
                                                        POWER((ABS(K1036)^2)/('1D'!$I$5*MAX(F1036,
                                                                    0.1)^2),
                                                            1/3)))-IFERROR(L1036,
                                                    0))))))),
                        MAX('1D'!$D$16,
                            POWER((ABS(K1036)^2)/('1D'!$I$5*MAX(F1036,
                                        0.1)^2),
                                1/3))),
                    MAX('1D'!$D$16,
                        IFERROR(L1036,
                            0)))))))</f>
        <v>2.0411692021517887</v>
      </c>
      <c r="M1036" s="5">
        <f t="shared" ca="1" si="224"/>
        <v>10.614079851189301</v>
      </c>
      <c r="N1036" s="5">
        <f t="shared" ca="1" si="225"/>
        <v>1.1434704692804873</v>
      </c>
      <c r="O1036" s="5">
        <f t="shared" ca="1" si="226"/>
        <v>4.8002276894771132</v>
      </c>
      <c r="P1036" s="5">
        <f t="shared" ca="1" si="227"/>
        <v>634.09116920215172</v>
      </c>
      <c r="Q1036" s="5">
        <f ca="1">P1036+((ABS(K1036)/MAX(((F1036)+(G1036)*(L1036))*(L1036),
            0.000001))^2)/(2*'1D'!$I$5)</f>
        <v>635.26559253909477</v>
      </c>
      <c r="R1036" s="5">
        <f ca="1">((ABS(K1036)*'1D'!$D$6)/(MAX(((F1036)+(G1036)*(L1036))*(L1036),
            0.000001)*MAX(((((F1036)+(G1036)*(L1036))*(L1036))/MAX((F1036)+2*(L1036)*SQRT(1+(G1036)^2),
                    0.000001))^(2/3),
            0.000001)))^2</f>
        <v>4.3358367565141456E-3</v>
      </c>
      <c r="S1036" s="5">
        <f ca="1">ABS(ABS(K1036)/MAX(((F1036)+(G1036)*(L1036))*(L1036),
        0.000001))/SQRT('1D'!$I$5*MAX((((F1036)+(G1036)*(L1036))*(L1036))/MAX((F1036)+2*(G1036)*(L1036),
            0.000001),
        0.000001))</f>
        <v>1.0727235886044055</v>
      </c>
      <c r="T1036" s="5">
        <f ca="1">((F1036)*(L1036)^2)/2+(G1036)*(L1036)^3/3+(ABS(K1036)^2)/('1D'!$I$5*MAX(((F1036)+(G1036)*(L1036))*(L1036),
        0.000001))</f>
        <v>35.763412605541333</v>
      </c>
      <c r="U1036" s="5">
        <f ca="1">IF($A$2=0,
    0,
    IFERROR(Q1035-(((R1035+R1036)/2)*J1036)-(IF(O1035&gt;O1036,
                '1D'!$D$8*((O1035^2-O1036^2)/(2*'1D'!$I$5)),
                '1D'!$D$9*((O1036^2-O1035^2)/(2*'1D'!$I$5)))+('1D'!$D$10*(ABS(I1036)/90)*(MAX(O1035^2,
                        O1036^2)/(2*'1D'!$I$5))))-Q1036,
        0))</f>
        <v>-3.9474069733387296E-3</v>
      </c>
      <c r="V1036" s="5">
        <f ca="1">IF($A$2=0,
    1,
    IF(IFERROR(V1035,
            0)=0,
        0,
        IFERROR(IF(ROUND(S1036,
                    3)=1,
                1,
                IF(AND(ABS(U1036)&lt;'1D'!$D$19,
                        S1036&gt;1),
                    1,
                    0)),
            0)))</f>
        <v>0</v>
      </c>
      <c r="W1036" s="5">
        <f ca="1">IF($A$2=0,
    MAX(MAX('1D'!$D$16,
            MAX('1D'!$D$16,
                POWER((ABS(K1036)^2)/('1D'!$I$5*MAX(F1036,
                            0.1)^2),
                    1/3))),
        IFERROR(W1396,
            MAX(MAX('1D'!$D$16,
                    MAX('1D'!$D$16,
                        POWER((ABS(K1036)^2)/('1D'!$I$5*MAX(F1036,
                                    0.1)^2),
                            1/3))),
                ($L$2)-E1396))),
    IF(IFERROR(AG1037,
            0)=0,
        MAX(MAX('1D'!$D$16,
                MAX('1D'!$D$16,
                    POWER((ABS(K1036)^2)/('1D'!$I$5*MAX(F1036,
                                0.1)^2),
                        1/3))),
            IFERROR(W1396,
                MAX(MAX('1D'!$D$16,
                        MAX('1D'!$D$16,
                            POWER((ABS(K1036)^2)/('1D'!$I$5*MAX(F1036,
                                        0.1)^2),
                                1/3))),
                    ($L$2)-E1396))),
        IF(IFERROR(W1036,
                0)=0,
            MAX(MAX('1D'!$D$16,
                    MAX('1D'!$D$16,
                        POWER((ABS(K1036)^2)/('1D'!$I$5*MAX(F1036,
                                    0.1)^2),
                            1/3))),
                IFERROR(W1396,
                    MAX(MAX('1D'!$D$16,
                            MAX('1D'!$D$16,
                                POWER((ABS(K1036)^2)/('1D'!$I$5*MAX(F1036,
                                            0.1)^2),
                                    1/3))),
                        ($L$2)-E1396))),
            IF(OR(IFERROR(AD1036,
                        0)&gt;=1,
                    IFERROR(AD1037,
                        0)&gt;=1),
                MAX('1D'!$D$16,
                    MAX('1D'!$D$16,
                        POWER((ABS(K1036)^2)/('1D'!$I$5*MAX(F1036,
                                    0.1)^2),
                            1/3))),
                IF(ABS(IFERROR(AF1036,
                            0))&lt;'1D'!$D$19,
                    MAX(MAX('1D'!$D$16,
                            MAX('1D'!$D$16,
                                POWER((ABS(K1036)^2)/('1D'!$I$5*MAX(F1036,
                                            0.1)^2),
                                    1/3))),
                        IFERROR(W1036,
                            0)),
                    MAX(MAX('1D'!$D$16,
                            MAX('1D'!$D$16,
                                POWER((ABS(K1036)^2)/('1D'!$I$5*MAX(F1036,
                                            0.1)^2),
                                    1/3))),
                        (IFERROR(W1036,
                                0))+((IFERROR(AF1036,
                                    0))*'1D'!$D$18)))))))</f>
        <v>2.1389677043987478</v>
      </c>
      <c r="X1036" s="5">
        <f t="shared" ca="1" si="228"/>
        <v>11.122632062873489</v>
      </c>
      <c r="Y1036" s="5">
        <f t="shared" ca="1" si="229"/>
        <v>1.1735290000551568</v>
      </c>
      <c r="Z1036" s="5">
        <f t="shared" ca="1" si="230"/>
        <v>4.5807502857230418</v>
      </c>
      <c r="AA1036" s="5">
        <f t="shared" ca="1" si="231"/>
        <v>634.18896770439869</v>
      </c>
      <c r="AB1036" s="5">
        <f ca="1">AA1036+((ABS(K1036)/MAX(((F1036)+(G1036)*(W1036))*(W1036),
            0.000001))^2)/(2*'1D'!$I$5)</f>
        <v>635.25845155659806</v>
      </c>
      <c r="AC1036" s="5">
        <f ca="1">((ABS(K1036)*'1D'!$D$6)/(MAX(((F1036)+(G1036)*(W1036))*(W1036),
            0.000001)*MAX(((((F1036)+(G1036)*(W1036))*(W1036))/MAX((F1036)+2*(W1036)*SQRT(1+(G1036)^2),
                    0.000001))^(2/3),
            0.000001)))^2</f>
        <v>3.8141460404132466E-3</v>
      </c>
      <c r="AD1036" s="5">
        <f ca="1">ABS(ABS(K1036)/MAX(((F1036)+(G1036)*(W1036))*(W1036),
        0.000001))/SQRT('1D'!$I$5*MAX((((F1036)+(G1036)*(W1036))*(W1036))/MAX((F1036)+2*(G1036)*(W1036),
            0.000001),
        0.000001))</f>
        <v>1.0000000000000004</v>
      </c>
      <c r="AE1036" s="5">
        <f ca="1">((F1036)*(W1036)^2)/2+(G1036)*(W1036)^3/3+(ABS(K1036)^2)/('1D'!$I$5*MAX(((F1036)+(G1036)*(W1036))*(W1036),
        0.000001))</f>
        <v>35.686426155594638</v>
      </c>
      <c r="AF1036" s="5">
        <f ca="1">IF($A$2=0,
    0,
    IFERROR(AB1037+(((AC1036+AC1037)/2)*J1037)+(IF(Z1036&gt;Z1037,
                '1D'!$D$8*((Z1036^2-Z1037^2)/(2*'1D'!$I$5)),
                '1D'!$D$9*((Z1037^2-Z1036^2)/(2*'1D'!$I$5)))+('1D'!$D$10*(ABS(I1037)/90)*(MAX(Z1036^2,
                        Z1037^2)/(2*'1D'!$I$5))))-AB1036,
        0))</f>
        <v>3.411932860331035E-3</v>
      </c>
      <c r="AG1036" s="5">
        <f ca="1">IF($A$2=0,
    1,
    IF(IFERROR(AG1037,
            0)=0,
        0,
        IFERROR(IF(OR(ROUND(AD1036,
                        3)&gt;=1,
                    AND(ABS(AF1036)&lt;'1D'!$D$19,
                        AD1036&lt;1)),
                1,
                0),
            0)))</f>
        <v>1</v>
      </c>
      <c r="AH1036" s="5">
        <f ca="1">IFERROR(IF('1D'!V32="Supercritical",
        MAX('1D'!$D$16,
            IFERROR(L1036,
                MAX('1D'!$D$16,
                    POWER((ABS(K1036)^2)/('1D'!$I$5*MAX(F1036,
                                0.1)^2),
                        1/3)))),
        IF('1D'!V32="Subcritical",
            MAX('1D'!$D$16,
                IFERROR(W1036,
                    MAX('1D'!$D$16,
                        POWER((ABS(K1036)^2)/('1D'!$I$5*MAX(F1036,
                                    0.1)^2),
                            1/3)))),
            IF(IFERROR(T1036,
                    -1E+99)&gt;=IFERROR(AE1036,
                    -1E+99),
                MAX('1D'!$D$16,
                    IFERROR(L1036,
                        MAX('1D'!$D$16,
                            POWER((ABS(K1036)^2)/('1D'!$I$5*MAX(F1036,
                                        0.1)^2),
                                1/3)))),
                MAX('1D'!$D$16,
                    IFERROR(W1036,
                        MAX('1D'!$D$16,
                            POWER((ABS(K1036)^2)/('1D'!$I$5*MAX(F1036,
                                        0.1)^2),
                                1/3))))))),
    MAX('1D'!$D$16,
        POWER((ABS(K1036)^2)/('1D'!$I$5*MAX(F1036,
                    0.1)^2),
            1/3)))</f>
        <v>2.0411692021517887</v>
      </c>
      <c r="AI1036" s="5">
        <f t="shared" ca="1" si="232"/>
        <v>634.09116920215172</v>
      </c>
      <c r="AJ1036" s="5">
        <f ca="1">AI1036+((ABS(K1036)/MAX(((F1036)+(G1036)*(AH1036))*(AH1036),
            0.000001))^2)/(2*'1D'!$I$5)</f>
        <v>635.26559253909477</v>
      </c>
      <c r="AM1036">
        <v>0</v>
      </c>
      <c r="AN1036">
        <v>0</v>
      </c>
      <c r="AO1036" s="5">
        <f t="shared" si="233"/>
        <v>0</v>
      </c>
      <c r="AP1036" s="5">
        <f t="shared" si="237"/>
        <v>0</v>
      </c>
      <c r="AQ1036" s="5">
        <f ca="1">ABS(ABS(K1036)/MAX(((F1036)+(G1036)*(AH1036))*(AH1036),
        0.000001))/SQRT('1D'!$I$5*MAX((((F1036)+(G1036)*(AH1036))*(AH1036))/MAX((F1036)+2*(G1036)*(AH1036),
            0.000001),
        0.000001))</f>
        <v>1.0727235886044055</v>
      </c>
      <c r="AR1036" s="5" t="str">
        <f t="shared" ca="1" si="234"/>
        <v>Supercritical</v>
      </c>
      <c r="AS1036" s="5">
        <f ca="1">((ABS(K1036)*'1D'!$D$6)/(MAX(((F1036)+(G1036)*(AH1036))*(AH1036),
            0.000001)*MAX(((((F1036)+(G1036)*(AH1036))*(AH1036))/MAX((F1036)+2*(AH1036)*SQRT(1+(G1036)^2),
                    0.000001))^(2/3),
            0.000001)))^2</f>
        <v>4.3358367565141456E-3</v>
      </c>
    </row>
    <row r="1037" spans="1:45" x14ac:dyDescent="0.35">
      <c r="A1037">
        <v>1028</v>
      </c>
      <c r="B1037">
        <v>1026.9949999999999</v>
      </c>
      <c r="C1037">
        <v>616080.152</v>
      </c>
      <c r="D1037">
        <v>3096980.0809999998</v>
      </c>
      <c r="E1037">
        <v>632.04949999999997</v>
      </c>
      <c r="F1037">
        <v>5.2</v>
      </c>
      <c r="G1037">
        <v>0</v>
      </c>
      <c r="H1037" t="s">
        <v>176</v>
      </c>
      <c r="I1037">
        <v>5.7000000000000002E-2</v>
      </c>
      <c r="J1037" s="5">
        <f t="shared" si="235"/>
        <v>0.99899999999979627</v>
      </c>
      <c r="K1037" s="5">
        <f t="shared" ca="1" si="236"/>
        <v>50.95</v>
      </c>
      <c r="L1037" s="5">
        <f ca="1">IF($A$2=0,
    IFERROR(L1036,
        MAX('1D'!$D$16,
            POWER((ABS(K1037)^2)/('1D'!$I$5*MAX(F1037,
                        0.1)^2),
                1/3))),
    IF(IFERROR(V1036,
            0)=0,
        IFERROR(L1036,
            MAX('1D'!$D$16,
                POWER((ABS(K1037)^2)/('1D'!$I$5*MAX(F1037,
                            0.1)^2),
                    1/3))),
        IF(OR(IFERROR(L1037,
                    0)=0,
                IFERROR(S1036,
                    0)&lt;1,
                IFERROR(S1037,
                    0)&lt;1),
            MAX('1D'!$D$16,
                POWER((ABS(K1037)^2)/('1D'!$I$5*MAX(F1037,
                            0.1)^2),
                    1/3)),
            IF(IFERROR(U1037,
                    0)&gt;0,
                MAX('1D'!$D$16,
                    IFERROR(L1037,
                        0)+((IFERROR(U1037,
                                0))*'1D'!$D$18*IF((IFERROR(S1037,
                                    0))&lt;1,
                            1,
                            -1))),
                IF(IFERROR(U1037,
                        0)&lt;0,
                    IF(ABS((MAX('1D'!$D$16,
                                    POWER((ABS(K1037)^2)/('1D'!$I$5*MAX(F1037,
                                                0.1)^2),
                                        1/3)))-IFERROR(L1037,
                                0))&gt;'1D'!$D$19,
                        MAX('1D'!$D$16,
                            IF((MAX('1D'!$D$16,
                                        POWER((ABS(K1037)^2)/('1D'!$I$5*MAX(F1037,
                                                    0.1)^2),
                                            1/3)))&gt;IFERROR(L1037,
                                    0),
                                MIN((MAX('1D'!$D$16,
                                            POWER((ABS(K1037)^2)/('1D'!$I$5*MAX(F1037,
                                                        0.1)^2),
                                                1/3))),
                                    IFERROR(L1037,
                                        0)+(MIN(ABS(IFERROR(U1037,
                                                    0))*'1D'!$D$18,
                                            ABS((MAX('1D'!$D$16,
                                                        POWER((ABS(K1037)^2)/('1D'!$I$5*MAX(F1037,
                                                                    0.1)^2),
                                                            1/3)))-IFERROR(L1037,
                                                    0))))),
                                MAX((MAX('1D'!$D$16,
                                            POWER((ABS(K1037)^2)/('1D'!$I$5*MAX(F1037,
                                                        0.1)^2),
                                                1/3))),
                                    IFERROR(L1037,
                                        0)-(MIN(ABS(IFERROR(U1037,
                                                    0))*'1D'!$D$18,
                                            ABS((MAX('1D'!$D$16,
                                                        POWER((ABS(K1037)^2)/('1D'!$I$5*MAX(F1037,
                                                                    0.1)^2),
                                                            1/3)))-IFERROR(L1037,
                                                    0))))))),
                        MAX('1D'!$D$16,
                            POWER((ABS(K1037)^2)/('1D'!$I$5*MAX(F1037,
                                        0.1)^2),
                                1/3))),
                    MAX('1D'!$D$16,
                        IFERROR(L1037,
                            0)))))))</f>
        <v>2.0411692021517887</v>
      </c>
      <c r="M1037" s="5">
        <f t="shared" ca="1" si="224"/>
        <v>10.614079851189301</v>
      </c>
      <c r="N1037" s="5">
        <f t="shared" ca="1" si="225"/>
        <v>1.1434704692804873</v>
      </c>
      <c r="O1037" s="5">
        <f t="shared" ca="1" si="226"/>
        <v>4.8002276894771132</v>
      </c>
      <c r="P1037" s="5">
        <f t="shared" ca="1" si="227"/>
        <v>634.09066920215173</v>
      </c>
      <c r="Q1037" s="5">
        <f ca="1">P1037+((ABS(K1037)/MAX(((F1037)+(G1037)*(L1037))*(L1037),
            0.000001))^2)/(2*'1D'!$I$5)</f>
        <v>635.26509253909478</v>
      </c>
      <c r="R1037" s="5">
        <f ca="1">((ABS(K1037)*'1D'!$D$6)/(MAX(((F1037)+(G1037)*(L1037))*(L1037),
            0.000001)*MAX(((((F1037)+(G1037)*(L1037))*(L1037))/MAX((F1037)+2*(L1037)*SQRT(1+(G1037)^2),
                    0.000001))^(2/3),
            0.000001)))^2</f>
        <v>4.3358367565141456E-3</v>
      </c>
      <c r="S1037" s="5">
        <f ca="1">ABS(ABS(K1037)/MAX(((F1037)+(G1037)*(L1037))*(L1037),
        0.000001))/SQRT('1D'!$I$5*MAX((((F1037)+(G1037)*(L1037))*(L1037))/MAX((F1037)+2*(G1037)*(L1037),
            0.000001),
        0.000001))</f>
        <v>1.0727235886044055</v>
      </c>
      <c r="T1037" s="5">
        <f ca="1">((F1037)*(L1037)^2)/2+(G1037)*(L1037)^3/3+(ABS(K1037)^2)/('1D'!$I$5*MAX(((F1037)+(G1037)*(L1037))*(L1037),
        0.000001))</f>
        <v>35.763412605541333</v>
      </c>
      <c r="U1037" s="5">
        <f ca="1">IF($A$2=0,
    0,
    IFERROR(Q1036-(((R1036+R1037)/2)*J1037)-(IF(O1036&gt;O1037,
                '1D'!$D$8*((O1036^2-O1037^2)/(2*'1D'!$I$5)),
                '1D'!$D$9*((O1037^2-O1036^2)/(2*'1D'!$I$5)))+('1D'!$D$10*(ABS(I1037)/90)*(MAX(O1036^2,
                        O1037^2)/(2*'1D'!$I$5))))-Q1037,
        0))</f>
        <v>-3.9430711367458571E-3</v>
      </c>
      <c r="V1037" s="5">
        <f ca="1">IF($A$2=0,
    1,
    IF(IFERROR(V1036,
            0)=0,
        0,
        IFERROR(IF(ROUND(S1037,
                    3)=1,
                1,
                IF(AND(ABS(U1037)&lt;'1D'!$D$19,
                        S1037&gt;1),
                    1,
                    0)),
            0)))</f>
        <v>0</v>
      </c>
      <c r="W1037" s="5">
        <f ca="1">IF($A$2=0,
    MAX(MAX('1D'!$D$16,
            MAX('1D'!$D$16,
                POWER((ABS(K1037)^2)/('1D'!$I$5*MAX(F1037,
                            0.1)^2),
                    1/3))),
        IFERROR(W1396,
            MAX(MAX('1D'!$D$16,
                    MAX('1D'!$D$16,
                        POWER((ABS(K1037)^2)/('1D'!$I$5*MAX(F1037,
                                    0.1)^2),
                            1/3))),
                ($L$2)-E1396))),
    IF(IFERROR(AG1038,
            0)=0,
        MAX(MAX('1D'!$D$16,
                MAX('1D'!$D$16,
                    POWER((ABS(K1037)^2)/('1D'!$I$5*MAX(F1037,
                                0.1)^2),
                        1/3))),
            IFERROR(W1396,
                MAX(MAX('1D'!$D$16,
                        MAX('1D'!$D$16,
                            POWER((ABS(K1037)^2)/('1D'!$I$5*MAX(F1037,
                                        0.1)^2),
                                1/3))),
                    ($L$2)-E1396))),
        IF(IFERROR(W1037,
                0)=0,
            MAX(MAX('1D'!$D$16,
                    MAX('1D'!$D$16,
                        POWER((ABS(K1037)^2)/('1D'!$I$5*MAX(F1037,
                                    0.1)^2),
                            1/3))),
                IFERROR(W1396,
                    MAX(MAX('1D'!$D$16,
                            MAX('1D'!$D$16,
                                POWER((ABS(K1037)^2)/('1D'!$I$5*MAX(F1037,
                                            0.1)^2),
                                    1/3))),
                        ($L$2)-E1396))),
            IF(OR(IFERROR(AD1037,
                        0)&gt;=1,
                    IFERROR(AD1038,
                        0)&gt;=1),
                MAX('1D'!$D$16,
                    MAX('1D'!$D$16,
                        POWER((ABS(K1037)^2)/('1D'!$I$5*MAX(F1037,
                                    0.1)^2),
                            1/3))),
                IF(ABS(IFERROR(AF1037,
                            0))&lt;'1D'!$D$19,
                    MAX(MAX('1D'!$D$16,
                            MAX('1D'!$D$16,
                                POWER((ABS(K1037)^2)/('1D'!$I$5*MAX(F1037,
                                            0.1)^2),
                                    1/3))),
                        IFERROR(W1037,
                            0)),
                    MAX(MAX('1D'!$D$16,
                            MAX('1D'!$D$16,
                                POWER((ABS(K1037)^2)/('1D'!$I$5*MAX(F1037,
                                            0.1)^2),
                                    1/3))),
                        (IFERROR(W1037,
                                0))+((IFERROR(AF1037,
                                    0))*'1D'!$D$18)))))))</f>
        <v>2.1389677043987478</v>
      </c>
      <c r="X1037" s="5">
        <f t="shared" ca="1" si="228"/>
        <v>11.122632062873489</v>
      </c>
      <c r="Y1037" s="5">
        <f t="shared" ca="1" si="229"/>
        <v>1.1735290000551568</v>
      </c>
      <c r="Z1037" s="5">
        <f t="shared" ca="1" si="230"/>
        <v>4.5807502857230418</v>
      </c>
      <c r="AA1037" s="5">
        <f t="shared" ca="1" si="231"/>
        <v>634.1884677043987</v>
      </c>
      <c r="AB1037" s="5">
        <f ca="1">AA1037+((ABS(K1037)/MAX(((F1037)+(G1037)*(W1037))*(W1037),
            0.000001))^2)/(2*'1D'!$I$5)</f>
        <v>635.25795155659807</v>
      </c>
      <c r="AC1037" s="5">
        <f ca="1">((ABS(K1037)*'1D'!$D$6)/(MAX(((F1037)+(G1037)*(W1037))*(W1037),
            0.000001)*MAX(((((F1037)+(G1037)*(W1037))*(W1037))/MAX((F1037)+2*(W1037)*SQRT(1+(G1037)^2),
                    0.000001))^(2/3),
            0.000001)))^2</f>
        <v>3.8141460404132466E-3</v>
      </c>
      <c r="AD1037" s="5">
        <f ca="1">ABS(ABS(K1037)/MAX(((F1037)+(G1037)*(W1037))*(W1037),
        0.000001))/SQRT('1D'!$I$5*MAX((((F1037)+(G1037)*(W1037))*(W1037))/MAX((F1037)+2*(G1037)*(W1037),
            0.000001),
        0.000001))</f>
        <v>1.0000000000000004</v>
      </c>
      <c r="AE1037" s="5">
        <f ca="1">((F1037)*(W1037)^2)/2+(G1037)*(W1037)^3/3+(ABS(K1037)^2)/('1D'!$I$5*MAX(((F1037)+(G1037)*(W1037))*(W1037),
        0.000001))</f>
        <v>35.686426155594638</v>
      </c>
      <c r="AF1037" s="5">
        <f ca="1">IF($A$2=0,
    0,
    IFERROR(AB1038+(((AC1037+AC1038)/2)*J1038)+(IF(Z1037&gt;Z1038,
                '1D'!$D$8*((Z1037^2-Z1038^2)/(2*'1D'!$I$5)),
                '1D'!$D$9*((Z1038^2-Z1037^2)/(2*'1D'!$I$5)))+('1D'!$D$10*(ABS(I1038)/90)*(MAX(Z1037^2,
                        Z1038^2)/(2*'1D'!$I$5))))-AB1037,
        0))</f>
        <v>3.3141460404522149E-3</v>
      </c>
      <c r="AG1037" s="5">
        <f ca="1">IF($A$2=0,
    1,
    IF(IFERROR(AG1038,
            0)=0,
        0,
        IFERROR(IF(OR(ROUND(AD1037,
                        3)&gt;=1,
                    AND(ABS(AF1037)&lt;'1D'!$D$19,
                        AD1037&lt;1)),
                1,
                0),
            0)))</f>
        <v>1</v>
      </c>
      <c r="AH1037" s="5">
        <f ca="1">IFERROR(IF('1D'!V32="Supercritical",
        MAX('1D'!$D$16,
            IFERROR(L1037,
                MAX('1D'!$D$16,
                    POWER((ABS(K1037)^2)/('1D'!$I$5*MAX(F1037,
                                0.1)^2),
                        1/3)))),
        IF('1D'!V32="Subcritical",
            MAX('1D'!$D$16,
                IFERROR(W1037,
                    MAX('1D'!$D$16,
                        POWER((ABS(K1037)^2)/('1D'!$I$5*MAX(F1037,
                                    0.1)^2),
                            1/3)))),
            IF(IFERROR(T1037,
                    -1E+99)&gt;=IFERROR(AE1037,
                    -1E+99),
                MAX('1D'!$D$16,
                    IFERROR(L1037,
                        MAX('1D'!$D$16,
                            POWER((ABS(K1037)^2)/('1D'!$I$5*MAX(F1037,
                                        0.1)^2),
                                1/3)))),
                MAX('1D'!$D$16,
                    IFERROR(W1037,
                        MAX('1D'!$D$16,
                            POWER((ABS(K1037)^2)/('1D'!$I$5*MAX(F1037,
                                        0.1)^2),
                                1/3))))))),
    MAX('1D'!$D$16,
        POWER((ABS(K1037)^2)/('1D'!$I$5*MAX(F1037,
                    0.1)^2),
            1/3)))</f>
        <v>2.0411692021517887</v>
      </c>
      <c r="AI1037" s="5">
        <f t="shared" ca="1" si="232"/>
        <v>634.09066920215173</v>
      </c>
      <c r="AJ1037" s="5">
        <f ca="1">AI1037+((ABS(K1037)/MAX(((F1037)+(G1037)*(AH1037))*(AH1037),
            0.000001))^2)/(2*'1D'!$I$5)</f>
        <v>635.26509253909478</v>
      </c>
      <c r="AM1037">
        <v>0</v>
      </c>
      <c r="AN1037">
        <v>0</v>
      </c>
      <c r="AO1037" s="5">
        <f t="shared" si="233"/>
        <v>0</v>
      </c>
      <c r="AP1037" s="5">
        <f t="shared" si="237"/>
        <v>0</v>
      </c>
      <c r="AQ1037" s="5">
        <f ca="1">ABS(ABS(K1037)/MAX(((F1037)+(G1037)*(AH1037))*(AH1037),
        0.000001))/SQRT('1D'!$I$5*MAX((((F1037)+(G1037)*(AH1037))*(AH1037))/MAX((F1037)+2*(G1037)*(AH1037),
            0.000001),
        0.000001))</f>
        <v>1.0727235886044055</v>
      </c>
      <c r="AR1037" s="5" t="str">
        <f t="shared" ca="1" si="234"/>
        <v>Supercritical</v>
      </c>
      <c r="AS1037" s="5">
        <f ca="1">((ABS(K1037)*'1D'!$D$6)/(MAX(((F1037)+(G1037)*(AH1037))*(AH1037),
            0.000001)*MAX(((((F1037)+(G1037)*(AH1037))*(AH1037))/MAX((F1037)+2*(AH1037)*SQRT(1+(G1037)^2),
                    0.000001))^(2/3),
            0.000001)))^2</f>
        <v>4.3358367565141456E-3</v>
      </c>
    </row>
    <row r="1038" spans="1:45" x14ac:dyDescent="0.35">
      <c r="A1038">
        <v>1029</v>
      </c>
      <c r="B1038">
        <v>1027.9949999999999</v>
      </c>
      <c r="C1038">
        <v>616080.11</v>
      </c>
      <c r="D1038">
        <v>3096979.0819999999</v>
      </c>
      <c r="E1038">
        <v>632.04899999999998</v>
      </c>
      <c r="F1038">
        <v>5.2</v>
      </c>
      <c r="G1038">
        <v>0</v>
      </c>
      <c r="H1038" t="s">
        <v>176</v>
      </c>
      <c r="I1038">
        <v>0</v>
      </c>
      <c r="J1038" s="5">
        <f t="shared" si="235"/>
        <v>1</v>
      </c>
      <c r="K1038" s="5">
        <f t="shared" ca="1" si="236"/>
        <v>50.95</v>
      </c>
      <c r="L1038" s="5">
        <f ca="1">IF($A$2=0,
    IFERROR(L1037,
        MAX('1D'!$D$16,
            POWER((ABS(K1038)^2)/('1D'!$I$5*MAX(F1038,
                        0.1)^2),
                1/3))),
    IF(IFERROR(V1037,
            0)=0,
        IFERROR(L1037,
            MAX('1D'!$D$16,
                POWER((ABS(K1038)^2)/('1D'!$I$5*MAX(F1038,
                            0.1)^2),
                    1/3))),
        IF(OR(IFERROR(L1038,
                    0)=0,
                IFERROR(S1037,
                    0)&lt;1,
                IFERROR(S1038,
                    0)&lt;1),
            MAX('1D'!$D$16,
                POWER((ABS(K1038)^2)/('1D'!$I$5*MAX(F1038,
                            0.1)^2),
                    1/3)),
            IF(IFERROR(U1038,
                    0)&gt;0,
                MAX('1D'!$D$16,
                    IFERROR(L1038,
                        0)+((IFERROR(U1038,
                                0))*'1D'!$D$18*IF((IFERROR(S1038,
                                    0))&lt;1,
                            1,
                            -1))),
                IF(IFERROR(U1038,
                        0)&lt;0,
                    IF(ABS((MAX('1D'!$D$16,
                                    POWER((ABS(K1038)^2)/('1D'!$I$5*MAX(F1038,
                                                0.1)^2),
                                        1/3)))-IFERROR(L1038,
                                0))&gt;'1D'!$D$19,
                        MAX('1D'!$D$16,
                            IF((MAX('1D'!$D$16,
                                        POWER((ABS(K1038)^2)/('1D'!$I$5*MAX(F1038,
                                                    0.1)^2),
                                            1/3)))&gt;IFERROR(L1038,
                                    0),
                                MIN((MAX('1D'!$D$16,
                                            POWER((ABS(K1038)^2)/('1D'!$I$5*MAX(F1038,
                                                        0.1)^2),
                                                1/3))),
                                    IFERROR(L1038,
                                        0)+(MIN(ABS(IFERROR(U1038,
                                                    0))*'1D'!$D$18,
                                            ABS((MAX('1D'!$D$16,
                                                        POWER((ABS(K1038)^2)/('1D'!$I$5*MAX(F1038,
                                                                    0.1)^2),
                                                            1/3)))-IFERROR(L1038,
                                                    0))))),
                                MAX((MAX('1D'!$D$16,
                                            POWER((ABS(K1038)^2)/('1D'!$I$5*MAX(F1038,
                                                        0.1)^2),
                                                1/3))),
                                    IFERROR(L1038,
                                        0)-(MIN(ABS(IFERROR(U1038,
                                                    0))*'1D'!$D$18,
                                            ABS((MAX('1D'!$D$16,
                                                        POWER((ABS(K1038)^2)/('1D'!$I$5*MAX(F1038,
                                                                    0.1)^2),
                                                            1/3)))-IFERROR(L1038,
                                                    0))))))),
                        MAX('1D'!$D$16,
                            POWER((ABS(K1038)^2)/('1D'!$I$5*MAX(F1038,
                                        0.1)^2),
                                1/3))),
                    MAX('1D'!$D$16,
                        IFERROR(L1038,
                            0)))))))</f>
        <v>2.0411692021517887</v>
      </c>
      <c r="M1038" s="5">
        <f t="shared" ca="1" si="224"/>
        <v>10.614079851189301</v>
      </c>
      <c r="N1038" s="5">
        <f t="shared" ca="1" si="225"/>
        <v>1.1434704692804873</v>
      </c>
      <c r="O1038" s="5">
        <f t="shared" ca="1" si="226"/>
        <v>4.8002276894771132</v>
      </c>
      <c r="P1038" s="5">
        <f t="shared" ca="1" si="227"/>
        <v>634.09016920215174</v>
      </c>
      <c r="Q1038" s="5">
        <f ca="1">P1038+((ABS(K1038)/MAX(((F1038)+(G1038)*(L1038))*(L1038),
            0.000001))^2)/(2*'1D'!$I$5)</f>
        <v>635.26459253909479</v>
      </c>
      <c r="R1038" s="5">
        <f ca="1">((ABS(K1038)*'1D'!$D$6)/(MAX(((F1038)+(G1038)*(L1038))*(L1038),
            0.000001)*MAX(((((F1038)+(G1038)*(L1038))*(L1038))/MAX((F1038)+2*(L1038)*SQRT(1+(G1038)^2),
                    0.000001))^(2/3),
            0.000001)))^2</f>
        <v>4.3358367565141456E-3</v>
      </c>
      <c r="S1038" s="5">
        <f ca="1">ABS(ABS(K1038)/MAX(((F1038)+(G1038)*(L1038))*(L1038),
        0.000001))/SQRT('1D'!$I$5*MAX((((F1038)+(G1038)*(L1038))*(L1038))/MAX((F1038)+2*(G1038)*(L1038),
            0.000001),
        0.000001))</f>
        <v>1.0727235886044055</v>
      </c>
      <c r="T1038" s="5">
        <f ca="1">((F1038)*(L1038)^2)/2+(G1038)*(L1038)^3/3+(ABS(K1038)^2)/('1D'!$I$5*MAX(((F1038)+(G1038)*(L1038))*(L1038),
        0.000001))</f>
        <v>35.763412605541333</v>
      </c>
      <c r="U1038" s="5">
        <f ca="1">IF($A$2=0,
    0,
    IFERROR(Q1037-(((R1037+R1038)/2)*J1038)-(IF(O1037&gt;O1038,
                '1D'!$D$8*((O1037^2-O1038^2)/(2*'1D'!$I$5)),
                '1D'!$D$9*((O1038^2-O1037^2)/(2*'1D'!$I$5)))+('1D'!$D$10*(ABS(I1038)/90)*(MAX(O1037^2,
                        O1038^2)/(2*'1D'!$I$5))))-Q1038,
        0))</f>
        <v>-3.8358367564796936E-3</v>
      </c>
      <c r="V1038" s="5">
        <f ca="1">IF($A$2=0,
    1,
    IF(IFERROR(V1037,
            0)=0,
        0,
        IFERROR(IF(ROUND(S1038,
                    3)=1,
                1,
                IF(AND(ABS(U1038)&lt;'1D'!$D$19,
                        S1038&gt;1),
                    1,
                    0)),
            0)))</f>
        <v>0</v>
      </c>
      <c r="W1038" s="5">
        <f ca="1">IF($A$2=0,
    MAX(MAX('1D'!$D$16,
            MAX('1D'!$D$16,
                POWER((ABS(K1038)^2)/('1D'!$I$5*MAX(F1038,
                            0.1)^2),
                    1/3))),
        IFERROR(W1396,
            MAX(MAX('1D'!$D$16,
                    MAX('1D'!$D$16,
                        POWER((ABS(K1038)^2)/('1D'!$I$5*MAX(F1038,
                                    0.1)^2),
                            1/3))),
                ($L$2)-E1396))),
    IF(IFERROR(AG1039,
            0)=0,
        MAX(MAX('1D'!$D$16,
                MAX('1D'!$D$16,
                    POWER((ABS(K1038)^2)/('1D'!$I$5*MAX(F1038,
                                0.1)^2),
                        1/3))),
            IFERROR(W1396,
                MAX(MAX('1D'!$D$16,
                        MAX('1D'!$D$16,
                            POWER((ABS(K1038)^2)/('1D'!$I$5*MAX(F1038,
                                        0.1)^2),
                                1/3))),
                    ($L$2)-E1396))),
        IF(IFERROR(W1038,
                0)=0,
            MAX(MAX('1D'!$D$16,
                    MAX('1D'!$D$16,
                        POWER((ABS(K1038)^2)/('1D'!$I$5*MAX(F1038,
                                    0.1)^2),
                            1/3))),
                IFERROR(W1396,
                    MAX(MAX('1D'!$D$16,
                            MAX('1D'!$D$16,
                                POWER((ABS(K1038)^2)/('1D'!$I$5*MAX(F1038,
                                            0.1)^2),
                                    1/3))),
                        ($L$2)-E1396))),
            IF(OR(IFERROR(AD1038,
                        0)&gt;=1,
                    IFERROR(AD1039,
                        0)&gt;=1),
                MAX('1D'!$D$16,
                    MAX('1D'!$D$16,
                        POWER((ABS(K1038)^2)/('1D'!$I$5*MAX(F1038,
                                    0.1)^2),
                            1/3))),
                IF(ABS(IFERROR(AF1038,
                            0))&lt;'1D'!$D$19,
                    MAX(MAX('1D'!$D$16,
                            MAX('1D'!$D$16,
                                POWER((ABS(K1038)^2)/('1D'!$I$5*MAX(F1038,
                                            0.1)^2),
                                    1/3))),
                        IFERROR(W1038,
                            0)),
                    MAX(MAX('1D'!$D$16,
                            MAX('1D'!$D$16,
                                POWER((ABS(K1038)^2)/('1D'!$I$5*MAX(F1038,
                                            0.1)^2),
                                    1/3))),
                        (IFERROR(W1038,
                                0))+((IFERROR(AF1038,
                                    0))*'1D'!$D$18)))))))</f>
        <v>2.1389677043987478</v>
      </c>
      <c r="X1038" s="5">
        <f t="shared" ca="1" si="228"/>
        <v>11.122632062873489</v>
      </c>
      <c r="Y1038" s="5">
        <f t="shared" ca="1" si="229"/>
        <v>1.1735290000551568</v>
      </c>
      <c r="Z1038" s="5">
        <f t="shared" ca="1" si="230"/>
        <v>4.5807502857230418</v>
      </c>
      <c r="AA1038" s="5">
        <f t="shared" ca="1" si="231"/>
        <v>634.18796770439872</v>
      </c>
      <c r="AB1038" s="5">
        <f ca="1">AA1038+((ABS(K1038)/MAX(((F1038)+(G1038)*(W1038))*(W1038),
            0.000001))^2)/(2*'1D'!$I$5)</f>
        <v>635.25745155659808</v>
      </c>
      <c r="AC1038" s="5">
        <f ca="1">((ABS(K1038)*'1D'!$D$6)/(MAX(((F1038)+(G1038)*(W1038))*(W1038),
            0.000001)*MAX(((((F1038)+(G1038)*(W1038))*(W1038))/MAX((F1038)+2*(W1038)*SQRT(1+(G1038)^2),
                    0.000001))^(2/3),
            0.000001)))^2</f>
        <v>3.8141460404132466E-3</v>
      </c>
      <c r="AD1038" s="5">
        <f ca="1">ABS(ABS(K1038)/MAX(((F1038)+(G1038)*(W1038))*(W1038),
        0.000001))/SQRT('1D'!$I$5*MAX((((F1038)+(G1038)*(W1038))*(W1038))/MAX((F1038)+2*(G1038)*(W1038),
            0.000001),
        0.000001))</f>
        <v>1.0000000000000004</v>
      </c>
      <c r="AE1038" s="5">
        <f ca="1">((F1038)*(W1038)^2)/2+(G1038)*(W1038)^3/3+(ABS(K1038)^2)/('1D'!$I$5*MAX(((F1038)+(G1038)*(W1038))*(W1038),
        0.000001))</f>
        <v>35.686426155594638</v>
      </c>
      <c r="AF1038" s="5">
        <f ca="1">IF($A$2=0,
    0,
    IFERROR(AB1039+(((AC1038+AC1039)/2)*J1039)+(IF(Z1038&gt;Z1039,
                '1D'!$D$8*((Z1038^2-Z1039^2)/(2*'1D'!$I$5)),
                '1D'!$D$9*((Z1039^2-Z1038^2)/(2*'1D'!$I$5)))+('1D'!$D$10*(ABS(I1039)/90)*(MAX(Z1038^2,
                        Z1039^2)/(2*'1D'!$I$5))))-AB1038,
        0))</f>
        <v>3.4121820602877051E-3</v>
      </c>
      <c r="AG1038" s="5">
        <f ca="1">IF($A$2=0,
    1,
    IF(IFERROR(AG1039,
            0)=0,
        0,
        IFERROR(IF(OR(ROUND(AD1038,
                        3)&gt;=1,
                    AND(ABS(AF1038)&lt;'1D'!$D$19,
                        AD1038&lt;1)),
                1,
                0),
            0)))</f>
        <v>1</v>
      </c>
      <c r="AH1038" s="5">
        <f ca="1">IFERROR(IF('1D'!V32="Supercritical",
        MAX('1D'!$D$16,
            IFERROR(L1038,
                MAX('1D'!$D$16,
                    POWER((ABS(K1038)^2)/('1D'!$I$5*MAX(F1038,
                                0.1)^2),
                        1/3)))),
        IF('1D'!V32="Subcritical",
            MAX('1D'!$D$16,
                IFERROR(W1038,
                    MAX('1D'!$D$16,
                        POWER((ABS(K1038)^2)/('1D'!$I$5*MAX(F1038,
                                    0.1)^2),
                            1/3)))),
            IF(IFERROR(T1038,
                    -1E+99)&gt;=IFERROR(AE1038,
                    -1E+99),
                MAX('1D'!$D$16,
                    IFERROR(L1038,
                        MAX('1D'!$D$16,
                            POWER((ABS(K1038)^2)/('1D'!$I$5*MAX(F1038,
                                        0.1)^2),
                                1/3)))),
                MAX('1D'!$D$16,
                    IFERROR(W1038,
                        MAX('1D'!$D$16,
                            POWER((ABS(K1038)^2)/('1D'!$I$5*MAX(F1038,
                                        0.1)^2),
                                1/3))))))),
    MAX('1D'!$D$16,
        POWER((ABS(K1038)^2)/('1D'!$I$5*MAX(F1038,
                    0.1)^2),
            1/3)))</f>
        <v>2.0411692021517887</v>
      </c>
      <c r="AI1038" s="5">
        <f t="shared" ca="1" si="232"/>
        <v>634.09016920215174</v>
      </c>
      <c r="AJ1038" s="5">
        <f ca="1">AI1038+((ABS(K1038)/MAX(((F1038)+(G1038)*(AH1038))*(AH1038),
            0.000001))^2)/(2*'1D'!$I$5)</f>
        <v>635.26459253909479</v>
      </c>
      <c r="AM1038">
        <v>0</v>
      </c>
      <c r="AN1038">
        <v>0</v>
      </c>
      <c r="AO1038" s="5">
        <f t="shared" si="233"/>
        <v>0</v>
      </c>
      <c r="AP1038" s="5">
        <f t="shared" si="237"/>
        <v>0</v>
      </c>
      <c r="AQ1038" s="5">
        <f ca="1">ABS(ABS(K1038)/MAX(((F1038)+(G1038)*(AH1038))*(AH1038),
        0.000001))/SQRT('1D'!$I$5*MAX((((F1038)+(G1038)*(AH1038))*(AH1038))/MAX((F1038)+2*(G1038)*(AH1038),
            0.000001),
        0.000001))</f>
        <v>1.0727235886044055</v>
      </c>
      <c r="AR1038" s="5" t="str">
        <f t="shared" ca="1" si="234"/>
        <v>Supercritical</v>
      </c>
      <c r="AS1038" s="5">
        <f ca="1">((ABS(K1038)*'1D'!$D$6)/(MAX(((F1038)+(G1038)*(AH1038))*(AH1038),
            0.000001)*MAX(((((F1038)+(G1038)*(AH1038))*(AH1038))/MAX((F1038)+2*(AH1038)*SQRT(1+(G1038)^2),
                    0.000001))^(2/3),
            0.000001)))^2</f>
        <v>4.3358367565141456E-3</v>
      </c>
    </row>
    <row r="1039" spans="1:45" x14ac:dyDescent="0.35">
      <c r="A1039">
        <v>1030</v>
      </c>
      <c r="B1039">
        <v>1028.9949999999999</v>
      </c>
      <c r="C1039">
        <v>616080.06799999997</v>
      </c>
      <c r="D1039">
        <v>3096978.0830000001</v>
      </c>
      <c r="E1039">
        <v>632.04849999999999</v>
      </c>
      <c r="F1039">
        <v>5.2</v>
      </c>
      <c r="G1039">
        <v>0</v>
      </c>
      <c r="H1039" t="s">
        <v>176</v>
      </c>
      <c r="I1039">
        <v>5.5E-2</v>
      </c>
      <c r="J1039" s="5">
        <f t="shared" si="235"/>
        <v>1</v>
      </c>
      <c r="K1039" s="5">
        <f t="shared" ca="1" si="236"/>
        <v>50.95</v>
      </c>
      <c r="L1039" s="5">
        <f ca="1">IF($A$2=0,
    IFERROR(L1038,
        MAX('1D'!$D$16,
            POWER((ABS(K1039)^2)/('1D'!$I$5*MAX(F1039,
                        0.1)^2),
                1/3))),
    IF(IFERROR(V1038,
            0)=0,
        IFERROR(L1038,
            MAX('1D'!$D$16,
                POWER((ABS(K1039)^2)/('1D'!$I$5*MAX(F1039,
                            0.1)^2),
                    1/3))),
        IF(OR(IFERROR(L1039,
                    0)=0,
                IFERROR(S1038,
                    0)&lt;1,
                IFERROR(S1039,
                    0)&lt;1),
            MAX('1D'!$D$16,
                POWER((ABS(K1039)^2)/('1D'!$I$5*MAX(F1039,
                            0.1)^2),
                    1/3)),
            IF(IFERROR(U1039,
                    0)&gt;0,
                MAX('1D'!$D$16,
                    IFERROR(L1039,
                        0)+((IFERROR(U1039,
                                0))*'1D'!$D$18*IF((IFERROR(S1039,
                                    0))&lt;1,
                            1,
                            -1))),
                IF(IFERROR(U1039,
                        0)&lt;0,
                    IF(ABS((MAX('1D'!$D$16,
                                    POWER((ABS(K1039)^2)/('1D'!$I$5*MAX(F1039,
                                                0.1)^2),
                                        1/3)))-IFERROR(L1039,
                                0))&gt;'1D'!$D$19,
                        MAX('1D'!$D$16,
                            IF((MAX('1D'!$D$16,
                                        POWER((ABS(K1039)^2)/('1D'!$I$5*MAX(F1039,
                                                    0.1)^2),
                                            1/3)))&gt;IFERROR(L1039,
                                    0),
                                MIN((MAX('1D'!$D$16,
                                            POWER((ABS(K1039)^2)/('1D'!$I$5*MAX(F1039,
                                                        0.1)^2),
                                                1/3))),
                                    IFERROR(L1039,
                                        0)+(MIN(ABS(IFERROR(U1039,
                                                    0))*'1D'!$D$18,
                                            ABS((MAX('1D'!$D$16,
                                                        POWER((ABS(K1039)^2)/('1D'!$I$5*MAX(F1039,
                                                                    0.1)^2),
                                                            1/3)))-IFERROR(L1039,
                                                    0))))),
                                MAX((MAX('1D'!$D$16,
                                            POWER((ABS(K1039)^2)/('1D'!$I$5*MAX(F1039,
                                                        0.1)^2),
                                                1/3))),
                                    IFERROR(L1039,
                                        0)-(MIN(ABS(IFERROR(U1039,
                                                    0))*'1D'!$D$18,
                                            ABS((MAX('1D'!$D$16,
                                                        POWER((ABS(K1039)^2)/('1D'!$I$5*MAX(F1039,
                                                                    0.1)^2),
                                                            1/3)))-IFERROR(L1039,
                                                    0))))))),
                        MAX('1D'!$D$16,
                            POWER((ABS(K1039)^2)/('1D'!$I$5*MAX(F1039,
                                        0.1)^2),
                                1/3))),
                    MAX('1D'!$D$16,
                        IFERROR(L1039,
                            0)))))))</f>
        <v>2.0411692021517887</v>
      </c>
      <c r="M1039" s="5">
        <f t="shared" ca="1" si="224"/>
        <v>10.614079851189301</v>
      </c>
      <c r="N1039" s="5">
        <f t="shared" ca="1" si="225"/>
        <v>1.1434704692804873</v>
      </c>
      <c r="O1039" s="5">
        <f t="shared" ca="1" si="226"/>
        <v>4.8002276894771132</v>
      </c>
      <c r="P1039" s="5">
        <f t="shared" ca="1" si="227"/>
        <v>634.08966920215175</v>
      </c>
      <c r="Q1039" s="5">
        <f ca="1">P1039+((ABS(K1039)/MAX(((F1039)+(G1039)*(L1039))*(L1039),
            0.000001))^2)/(2*'1D'!$I$5)</f>
        <v>635.2640925390948</v>
      </c>
      <c r="R1039" s="5">
        <f ca="1">((ABS(K1039)*'1D'!$D$6)/(MAX(((F1039)+(G1039)*(L1039))*(L1039),
            0.000001)*MAX(((((F1039)+(G1039)*(L1039))*(L1039))/MAX((F1039)+2*(L1039)*SQRT(1+(G1039)^2),
                    0.000001))^(2/3),
            0.000001)))^2</f>
        <v>4.3358367565141456E-3</v>
      </c>
      <c r="S1039" s="5">
        <f ca="1">ABS(ABS(K1039)/MAX(((F1039)+(G1039)*(L1039))*(L1039),
        0.000001))/SQRT('1D'!$I$5*MAX((((F1039)+(G1039)*(L1039))*(L1039))/MAX((F1039)+2*(G1039)*(L1039),
            0.000001),
        0.000001))</f>
        <v>1.0727235886044055</v>
      </c>
      <c r="T1039" s="5">
        <f ca="1">((F1039)*(L1039)^2)/2+(G1039)*(L1039)^3/3+(ABS(K1039)^2)/('1D'!$I$5*MAX(((F1039)+(G1039)*(L1039))*(L1039),
        0.000001))</f>
        <v>35.763412605541333</v>
      </c>
      <c r="U1039" s="5">
        <f ca="1">IF($A$2=0,
    0,
    IFERROR(Q1038-(((R1038+R1039)/2)*J1039)-(IF(O1038&gt;O1039,
                '1D'!$D$8*((O1038^2-O1039^2)/(2*'1D'!$I$5)),
                '1D'!$D$9*((O1039^2-O1038^2)/(2*'1D'!$I$5)))+('1D'!$D$10*(ABS(I1039)/90)*(MAX(O1038^2,
                        O1039^2)/(2*'1D'!$I$5))))-Q1039,
        0))</f>
        <v>-3.9434922290411123E-3</v>
      </c>
      <c r="V1039" s="5">
        <f ca="1">IF($A$2=0,
    1,
    IF(IFERROR(V1038,
            0)=0,
        0,
        IFERROR(IF(ROUND(S1039,
                    3)=1,
                1,
                IF(AND(ABS(U1039)&lt;'1D'!$D$19,
                        S1039&gt;1),
                    1,
                    0)),
            0)))</f>
        <v>0</v>
      </c>
      <c r="W1039" s="5">
        <f ca="1">IF($A$2=0,
    MAX(MAX('1D'!$D$16,
            MAX('1D'!$D$16,
                POWER((ABS(K1039)^2)/('1D'!$I$5*MAX(F1039,
                            0.1)^2),
                    1/3))),
        IFERROR(W1396,
            MAX(MAX('1D'!$D$16,
                    MAX('1D'!$D$16,
                        POWER((ABS(K1039)^2)/('1D'!$I$5*MAX(F1039,
                                    0.1)^2),
                            1/3))),
                ($L$2)-E1396))),
    IF(IFERROR(AG1040,
            0)=0,
        MAX(MAX('1D'!$D$16,
                MAX('1D'!$D$16,
                    POWER((ABS(K1039)^2)/('1D'!$I$5*MAX(F1039,
                                0.1)^2),
                        1/3))),
            IFERROR(W1396,
                MAX(MAX('1D'!$D$16,
                        MAX('1D'!$D$16,
                            POWER((ABS(K1039)^2)/('1D'!$I$5*MAX(F1039,
                                        0.1)^2),
                                1/3))),
                    ($L$2)-E1396))),
        IF(IFERROR(W1039,
                0)=0,
            MAX(MAX('1D'!$D$16,
                    MAX('1D'!$D$16,
                        POWER((ABS(K1039)^2)/('1D'!$I$5*MAX(F1039,
                                    0.1)^2),
                            1/3))),
                IFERROR(W1396,
                    MAX(MAX('1D'!$D$16,
                            MAX('1D'!$D$16,
                                POWER((ABS(K1039)^2)/('1D'!$I$5*MAX(F1039,
                                            0.1)^2),
                                    1/3))),
                        ($L$2)-E1396))),
            IF(OR(IFERROR(AD1039,
                        0)&gt;=1,
                    IFERROR(AD1040,
                        0)&gt;=1),
                MAX('1D'!$D$16,
                    MAX('1D'!$D$16,
                        POWER((ABS(K1039)^2)/('1D'!$I$5*MAX(F1039,
                                    0.1)^2),
                            1/3))),
                IF(ABS(IFERROR(AF1039,
                            0))&lt;'1D'!$D$19,
                    MAX(MAX('1D'!$D$16,
                            MAX('1D'!$D$16,
                                POWER((ABS(K1039)^2)/('1D'!$I$5*MAX(F1039,
                                            0.1)^2),
                                    1/3))),
                        IFERROR(W1039,
                            0)),
                    MAX(MAX('1D'!$D$16,
                            MAX('1D'!$D$16,
                                POWER((ABS(K1039)^2)/('1D'!$I$5*MAX(F1039,
                                            0.1)^2),
                                    1/3))),
                        (IFERROR(W1039,
                                0))+((IFERROR(AF1039,
                                    0))*'1D'!$D$18)))))))</f>
        <v>2.1389677043987478</v>
      </c>
      <c r="X1039" s="5">
        <f t="shared" ca="1" si="228"/>
        <v>11.122632062873489</v>
      </c>
      <c r="Y1039" s="5">
        <f t="shared" ca="1" si="229"/>
        <v>1.1735290000551568</v>
      </c>
      <c r="Z1039" s="5">
        <f t="shared" ca="1" si="230"/>
        <v>4.5807502857230418</v>
      </c>
      <c r="AA1039" s="5">
        <f t="shared" ca="1" si="231"/>
        <v>634.18746770439873</v>
      </c>
      <c r="AB1039" s="5">
        <f ca="1">AA1039+((ABS(K1039)/MAX(((F1039)+(G1039)*(W1039))*(W1039),
            0.000001))^2)/(2*'1D'!$I$5)</f>
        <v>635.2569515565981</v>
      </c>
      <c r="AC1039" s="5">
        <f ca="1">((ABS(K1039)*'1D'!$D$6)/(MAX(((F1039)+(G1039)*(W1039))*(W1039),
            0.000001)*MAX(((((F1039)+(G1039)*(W1039))*(W1039))/MAX((F1039)+2*(W1039)*SQRT(1+(G1039)^2),
                    0.000001))^(2/3),
            0.000001)))^2</f>
        <v>3.8141460404132466E-3</v>
      </c>
      <c r="AD1039" s="5">
        <f ca="1">ABS(ABS(K1039)/MAX(((F1039)+(G1039)*(W1039))*(W1039),
        0.000001))/SQRT('1D'!$I$5*MAX((((F1039)+(G1039)*(W1039))*(W1039))/MAX((F1039)+2*(G1039)*(W1039),
            0.000001),
        0.000001))</f>
        <v>1.0000000000000004</v>
      </c>
      <c r="AE1039" s="5">
        <f ca="1">((F1039)*(W1039)^2)/2+(G1039)*(W1039)^3/3+(ABS(K1039)^2)/('1D'!$I$5*MAX(((F1039)+(G1039)*(W1039))*(W1039),
        0.000001))</f>
        <v>35.686426155594638</v>
      </c>
      <c r="AF1039" s="5">
        <f ca="1">IF($A$2=0,
    0,
    IFERROR(AB1040+(((AC1039+AC1040)/2)*J1040)+(IF(Z1039&gt;Z1040,
                '1D'!$D$8*((Z1039^2-Z1040^2)/(2*'1D'!$I$5)),
                '1D'!$D$9*((Z1040^2-Z1039^2)/(2*'1D'!$I$5)))+('1D'!$D$10*(ABS(I1040)/90)*(MAX(Z1039^2,
                        Z1040^2)/(2*'1D'!$I$5))))-AB1039,
        0))</f>
        <v>3.415996206285854E-3</v>
      </c>
      <c r="AG1039" s="5">
        <f ca="1">IF($A$2=0,
    1,
    IF(IFERROR(AG1040,
            0)=0,
        0,
        IFERROR(IF(OR(ROUND(AD1039,
                        3)&gt;=1,
                    AND(ABS(AF1039)&lt;'1D'!$D$19,
                        AD1039&lt;1)),
                1,
                0),
            0)))</f>
        <v>1</v>
      </c>
      <c r="AH1039" s="5">
        <f ca="1">IFERROR(IF('1D'!V32="Supercritical",
        MAX('1D'!$D$16,
            IFERROR(L1039,
                MAX('1D'!$D$16,
                    POWER((ABS(K1039)^2)/('1D'!$I$5*MAX(F1039,
                                0.1)^2),
                        1/3)))),
        IF('1D'!V32="Subcritical",
            MAX('1D'!$D$16,
                IFERROR(W1039,
                    MAX('1D'!$D$16,
                        POWER((ABS(K1039)^2)/('1D'!$I$5*MAX(F1039,
                                    0.1)^2),
                            1/3)))),
            IF(IFERROR(T1039,
                    -1E+99)&gt;=IFERROR(AE1039,
                    -1E+99),
                MAX('1D'!$D$16,
                    IFERROR(L1039,
                        MAX('1D'!$D$16,
                            POWER((ABS(K1039)^2)/('1D'!$I$5*MAX(F1039,
                                        0.1)^2),
                                1/3)))),
                MAX('1D'!$D$16,
                    IFERROR(W1039,
                        MAX('1D'!$D$16,
                            POWER((ABS(K1039)^2)/('1D'!$I$5*MAX(F1039,
                                        0.1)^2),
                                1/3))))))),
    MAX('1D'!$D$16,
        POWER((ABS(K1039)^2)/('1D'!$I$5*MAX(F1039,
                    0.1)^2),
            1/3)))</f>
        <v>2.0411692021517887</v>
      </c>
      <c r="AI1039" s="5">
        <f t="shared" ca="1" si="232"/>
        <v>634.08966920215175</v>
      </c>
      <c r="AJ1039" s="5">
        <f ca="1">AI1039+((ABS(K1039)/MAX(((F1039)+(G1039)*(AH1039))*(AH1039),
            0.000001))^2)/(2*'1D'!$I$5)</f>
        <v>635.2640925390948</v>
      </c>
      <c r="AM1039">
        <v>0</v>
      </c>
      <c r="AN1039">
        <v>0</v>
      </c>
      <c r="AO1039" s="5">
        <f t="shared" si="233"/>
        <v>0</v>
      </c>
      <c r="AP1039" s="5">
        <f t="shared" si="237"/>
        <v>0</v>
      </c>
      <c r="AQ1039" s="5">
        <f ca="1">ABS(ABS(K1039)/MAX(((F1039)+(G1039)*(AH1039))*(AH1039),
        0.000001))/SQRT('1D'!$I$5*MAX((((F1039)+(G1039)*(AH1039))*(AH1039))/MAX((F1039)+2*(G1039)*(AH1039),
            0.000001),
        0.000001))</f>
        <v>1.0727235886044055</v>
      </c>
      <c r="AR1039" s="5" t="str">
        <f t="shared" ca="1" si="234"/>
        <v>Supercritical</v>
      </c>
      <c r="AS1039" s="5">
        <f ca="1">((ABS(K1039)*'1D'!$D$6)/(MAX(((F1039)+(G1039)*(AH1039))*(AH1039),
            0.000001)*MAX(((((F1039)+(G1039)*(AH1039))*(AH1039))/MAX((F1039)+2*(AH1039)*SQRT(1+(G1039)^2),
                    0.000001))^(2/3),
            0.000001)))^2</f>
        <v>4.3358367565141456E-3</v>
      </c>
    </row>
    <row r="1040" spans="1:45" x14ac:dyDescent="0.35">
      <c r="A1040">
        <v>1031</v>
      </c>
      <c r="B1040">
        <v>1029.9960000000001</v>
      </c>
      <c r="C1040">
        <v>616080.02500000002</v>
      </c>
      <c r="D1040">
        <v>3096977.0830000001</v>
      </c>
      <c r="E1040">
        <v>632.048</v>
      </c>
      <c r="F1040">
        <v>5.2</v>
      </c>
      <c r="G1040">
        <v>0</v>
      </c>
      <c r="H1040" t="s">
        <v>176</v>
      </c>
      <c r="I1040">
        <v>5.5E-2</v>
      </c>
      <c r="J1040" s="5">
        <f t="shared" si="235"/>
        <v>1.0010000000002037</v>
      </c>
      <c r="K1040" s="5">
        <f t="shared" ca="1" si="236"/>
        <v>50.95</v>
      </c>
      <c r="L1040" s="5">
        <f ca="1">IF($A$2=0,
    IFERROR(L1039,
        MAX('1D'!$D$16,
            POWER((ABS(K1040)^2)/('1D'!$I$5*MAX(F1040,
                        0.1)^2),
                1/3))),
    IF(IFERROR(V1039,
            0)=0,
        IFERROR(L1039,
            MAX('1D'!$D$16,
                POWER((ABS(K1040)^2)/('1D'!$I$5*MAX(F1040,
                            0.1)^2),
                    1/3))),
        IF(OR(IFERROR(L1040,
                    0)=0,
                IFERROR(S1039,
                    0)&lt;1,
                IFERROR(S1040,
                    0)&lt;1),
            MAX('1D'!$D$16,
                POWER((ABS(K1040)^2)/('1D'!$I$5*MAX(F1040,
                            0.1)^2),
                    1/3)),
            IF(IFERROR(U1040,
                    0)&gt;0,
                MAX('1D'!$D$16,
                    IFERROR(L1040,
                        0)+((IFERROR(U1040,
                                0))*'1D'!$D$18*IF((IFERROR(S1040,
                                    0))&lt;1,
                            1,
                            -1))),
                IF(IFERROR(U1040,
                        0)&lt;0,
                    IF(ABS((MAX('1D'!$D$16,
                                    POWER((ABS(K1040)^2)/('1D'!$I$5*MAX(F1040,
                                                0.1)^2),
                                        1/3)))-IFERROR(L1040,
                                0))&gt;'1D'!$D$19,
                        MAX('1D'!$D$16,
                            IF((MAX('1D'!$D$16,
                                        POWER((ABS(K1040)^2)/('1D'!$I$5*MAX(F1040,
                                                    0.1)^2),
                                            1/3)))&gt;IFERROR(L1040,
                                    0),
                                MIN((MAX('1D'!$D$16,
                                            POWER((ABS(K1040)^2)/('1D'!$I$5*MAX(F1040,
                                                        0.1)^2),
                                                1/3))),
                                    IFERROR(L1040,
                                        0)+(MIN(ABS(IFERROR(U1040,
                                                    0))*'1D'!$D$18,
                                            ABS((MAX('1D'!$D$16,
                                                        POWER((ABS(K1040)^2)/('1D'!$I$5*MAX(F1040,
                                                                    0.1)^2),
                                                            1/3)))-IFERROR(L1040,
                                                    0))))),
                                MAX((MAX('1D'!$D$16,
                                            POWER((ABS(K1040)^2)/('1D'!$I$5*MAX(F1040,
                                                        0.1)^2),
                                                1/3))),
                                    IFERROR(L1040,
                                        0)-(MIN(ABS(IFERROR(U1040,
                                                    0))*'1D'!$D$18,
                                            ABS((MAX('1D'!$D$16,
                                                        POWER((ABS(K1040)^2)/('1D'!$I$5*MAX(F1040,
                                                                    0.1)^2),
                                                            1/3)))-IFERROR(L1040,
                                                    0))))))),
                        MAX('1D'!$D$16,
                            POWER((ABS(K1040)^2)/('1D'!$I$5*MAX(F1040,
                                        0.1)^2),
                                1/3))),
                    MAX('1D'!$D$16,
                        IFERROR(L1040,
                            0)))))))</f>
        <v>2.0411692021517887</v>
      </c>
      <c r="M1040" s="5">
        <f t="shared" ca="1" si="224"/>
        <v>10.614079851189301</v>
      </c>
      <c r="N1040" s="5">
        <f t="shared" ca="1" si="225"/>
        <v>1.1434704692804873</v>
      </c>
      <c r="O1040" s="5">
        <f t="shared" ca="1" si="226"/>
        <v>4.8002276894771132</v>
      </c>
      <c r="P1040" s="5">
        <f t="shared" ca="1" si="227"/>
        <v>634.08916920215177</v>
      </c>
      <c r="Q1040" s="5">
        <f ca="1">P1040+((ABS(K1040)/MAX(((F1040)+(G1040)*(L1040))*(L1040),
            0.000001))^2)/(2*'1D'!$I$5)</f>
        <v>635.26359253909482</v>
      </c>
      <c r="R1040" s="5">
        <f ca="1">((ABS(K1040)*'1D'!$D$6)/(MAX(((F1040)+(G1040)*(L1040))*(L1040),
            0.000001)*MAX(((((F1040)+(G1040)*(L1040))*(L1040))/MAX((F1040)+2*(L1040)*SQRT(1+(G1040)^2),
                    0.000001))^(2/3),
            0.000001)))^2</f>
        <v>4.3358367565141456E-3</v>
      </c>
      <c r="S1040" s="5">
        <f ca="1">ABS(ABS(K1040)/MAX(((F1040)+(G1040)*(L1040))*(L1040),
        0.000001))/SQRT('1D'!$I$5*MAX((((F1040)+(G1040)*(L1040))*(L1040))/MAX((F1040)+2*(G1040)*(L1040),
            0.000001),
        0.000001))</f>
        <v>1.0727235886044055</v>
      </c>
      <c r="T1040" s="5">
        <f ca="1">((F1040)*(L1040)^2)/2+(G1040)*(L1040)^3/3+(ABS(K1040)^2)/('1D'!$I$5*MAX(((F1040)+(G1040)*(L1040))*(L1040),
        0.000001))</f>
        <v>35.763412605541333</v>
      </c>
      <c r="U1040" s="5">
        <f ca="1">IF($A$2=0,
    0,
    IFERROR(Q1039-(((R1039+R1040)/2)*J1040)-(IF(O1039&gt;O1040,
                '1D'!$D$8*((O1039^2-O1040^2)/(2*'1D'!$I$5)),
                '1D'!$D$9*((O1040^2-O1039^2)/(2*'1D'!$I$5)))+('1D'!$D$10*(ABS(I1040)/90)*(MAX(O1039^2,
                        O1040^2)/(2*'1D'!$I$5))))-Q1040,
        0))</f>
        <v>-3.9478280658613585E-3</v>
      </c>
      <c r="V1040" s="5">
        <f ca="1">IF($A$2=0,
    1,
    IF(IFERROR(V1039,
            0)=0,
        0,
        IFERROR(IF(ROUND(S1040,
                    3)=1,
                1,
                IF(AND(ABS(U1040)&lt;'1D'!$D$19,
                        S1040&gt;1),
                    1,
                    0)),
            0)))</f>
        <v>0</v>
      </c>
      <c r="W1040" s="5">
        <f ca="1">IF($A$2=0,
    MAX(MAX('1D'!$D$16,
            MAX('1D'!$D$16,
                POWER((ABS(K1040)^2)/('1D'!$I$5*MAX(F1040,
                            0.1)^2),
                    1/3))),
        IFERROR(W1396,
            MAX(MAX('1D'!$D$16,
                    MAX('1D'!$D$16,
                        POWER((ABS(K1040)^2)/('1D'!$I$5*MAX(F1040,
                                    0.1)^2),
                            1/3))),
                ($L$2)-E1396))),
    IF(IFERROR(AG1041,
            0)=0,
        MAX(MAX('1D'!$D$16,
                MAX('1D'!$D$16,
                    POWER((ABS(K1040)^2)/('1D'!$I$5*MAX(F1040,
                                0.1)^2),
                        1/3))),
            IFERROR(W1396,
                MAX(MAX('1D'!$D$16,
                        MAX('1D'!$D$16,
                            POWER((ABS(K1040)^2)/('1D'!$I$5*MAX(F1040,
                                        0.1)^2),
                                1/3))),
                    ($L$2)-E1396))),
        IF(IFERROR(W1040,
                0)=0,
            MAX(MAX('1D'!$D$16,
                    MAX('1D'!$D$16,
                        POWER((ABS(K1040)^2)/('1D'!$I$5*MAX(F1040,
                                    0.1)^2),
                            1/3))),
                IFERROR(W1396,
                    MAX(MAX('1D'!$D$16,
                            MAX('1D'!$D$16,
                                POWER((ABS(K1040)^2)/('1D'!$I$5*MAX(F1040,
                                            0.1)^2),
                                    1/3))),
                        ($L$2)-E1396))),
            IF(OR(IFERROR(AD1040,
                        0)&gt;=1,
                    IFERROR(AD1041,
                        0)&gt;=1),
                MAX('1D'!$D$16,
                    MAX('1D'!$D$16,
                        POWER((ABS(K1040)^2)/('1D'!$I$5*MAX(F1040,
                                    0.1)^2),
                            1/3))),
                IF(ABS(IFERROR(AF1040,
                            0))&lt;'1D'!$D$19,
                    MAX(MAX('1D'!$D$16,
                            MAX('1D'!$D$16,
                                POWER((ABS(K1040)^2)/('1D'!$I$5*MAX(F1040,
                                            0.1)^2),
                                    1/3))),
                        IFERROR(W1040,
                            0)),
                    MAX(MAX('1D'!$D$16,
                            MAX('1D'!$D$16,
                                POWER((ABS(K1040)^2)/('1D'!$I$5*MAX(F1040,
                                            0.1)^2),
                                    1/3))),
                        (IFERROR(W1040,
                                0))+((IFERROR(AF1040,
                                    0))*'1D'!$D$18)))))))</f>
        <v>2.1389677043987478</v>
      </c>
      <c r="X1040" s="5">
        <f t="shared" ca="1" si="228"/>
        <v>11.122632062873489</v>
      </c>
      <c r="Y1040" s="5">
        <f t="shared" ca="1" si="229"/>
        <v>1.1735290000551568</v>
      </c>
      <c r="Z1040" s="5">
        <f t="shared" ca="1" si="230"/>
        <v>4.5807502857230418</v>
      </c>
      <c r="AA1040" s="5">
        <f t="shared" ca="1" si="231"/>
        <v>634.18696770439874</v>
      </c>
      <c r="AB1040" s="5">
        <f ca="1">AA1040+((ABS(K1040)/MAX(((F1040)+(G1040)*(W1040))*(W1040),
            0.000001))^2)/(2*'1D'!$I$5)</f>
        <v>635.25645155659811</v>
      </c>
      <c r="AC1040" s="5">
        <f ca="1">((ABS(K1040)*'1D'!$D$6)/(MAX(((F1040)+(G1040)*(W1040))*(W1040),
            0.000001)*MAX(((((F1040)+(G1040)*(W1040))*(W1040))/MAX((F1040)+2*(W1040)*SQRT(1+(G1040)^2),
                    0.000001))^(2/3),
            0.000001)))^2</f>
        <v>3.8141460404132466E-3</v>
      </c>
      <c r="AD1040" s="5">
        <f ca="1">ABS(ABS(K1040)/MAX(((F1040)+(G1040)*(W1040))*(W1040),
        0.000001))/SQRT('1D'!$I$5*MAX((((F1040)+(G1040)*(W1040))*(W1040))/MAX((F1040)+2*(G1040)*(W1040),
            0.000001),
        0.000001))</f>
        <v>1.0000000000000004</v>
      </c>
      <c r="AE1040" s="5">
        <f ca="1">((F1040)*(W1040)^2)/2+(G1040)*(W1040)^3/3+(ABS(K1040)^2)/('1D'!$I$5*MAX(((F1040)+(G1040)*(W1040))*(W1040),
        0.000001))</f>
        <v>35.686426155594638</v>
      </c>
      <c r="AF1040" s="5">
        <f ca="1">IF($A$2=0,
    0,
    IFERROR(AB1041+(((AC1040+AC1041)/2)*J1041)+(IF(Z1040&gt;Z1041,
                '1D'!$D$8*((Z1040^2-Z1041^2)/(2*'1D'!$I$5)),
                '1D'!$D$9*((Z1041^2-Z1040^2)/(2*'1D'!$I$5)))+('1D'!$D$10*(ABS(I1041)/90)*(MAX(Z1040^2,
                        Z1041^2)/(2*'1D'!$I$5))))-AB1040,
        0))</f>
        <v>3.3141460404522149E-3</v>
      </c>
      <c r="AG1040" s="5">
        <f ca="1">IF($A$2=0,
    1,
    IF(IFERROR(AG1041,
            0)=0,
        0,
        IFERROR(IF(OR(ROUND(AD1040,
                        3)&gt;=1,
                    AND(ABS(AF1040)&lt;'1D'!$D$19,
                        AD1040&lt;1)),
                1,
                0),
            0)))</f>
        <v>1</v>
      </c>
      <c r="AH1040" s="5">
        <f ca="1">IFERROR(IF('1D'!V32="Supercritical",
        MAX('1D'!$D$16,
            IFERROR(L1040,
                MAX('1D'!$D$16,
                    POWER((ABS(K1040)^2)/('1D'!$I$5*MAX(F1040,
                                0.1)^2),
                        1/3)))),
        IF('1D'!V32="Subcritical",
            MAX('1D'!$D$16,
                IFERROR(W1040,
                    MAX('1D'!$D$16,
                        POWER((ABS(K1040)^2)/('1D'!$I$5*MAX(F1040,
                                    0.1)^2),
                            1/3)))),
            IF(IFERROR(T1040,
                    -1E+99)&gt;=IFERROR(AE1040,
                    -1E+99),
                MAX('1D'!$D$16,
                    IFERROR(L1040,
                        MAX('1D'!$D$16,
                            POWER((ABS(K1040)^2)/('1D'!$I$5*MAX(F1040,
                                        0.1)^2),
                                1/3)))),
                MAX('1D'!$D$16,
                    IFERROR(W1040,
                        MAX('1D'!$D$16,
                            POWER((ABS(K1040)^2)/('1D'!$I$5*MAX(F1040,
                                        0.1)^2),
                                1/3))))))),
    MAX('1D'!$D$16,
        POWER((ABS(K1040)^2)/('1D'!$I$5*MAX(F1040,
                    0.1)^2),
            1/3)))</f>
        <v>2.0411692021517887</v>
      </c>
      <c r="AI1040" s="5">
        <f t="shared" ca="1" si="232"/>
        <v>634.08916920215177</v>
      </c>
      <c r="AJ1040" s="5">
        <f ca="1">AI1040+((ABS(K1040)/MAX(((F1040)+(G1040)*(AH1040))*(AH1040),
            0.000001))^2)/(2*'1D'!$I$5)</f>
        <v>635.26359253909482</v>
      </c>
      <c r="AM1040">
        <v>0</v>
      </c>
      <c r="AN1040">
        <v>0</v>
      </c>
      <c r="AO1040" s="5">
        <f t="shared" si="233"/>
        <v>0</v>
      </c>
      <c r="AP1040" s="5">
        <f t="shared" si="237"/>
        <v>0</v>
      </c>
      <c r="AQ1040" s="5">
        <f ca="1">ABS(ABS(K1040)/MAX(((F1040)+(G1040)*(AH1040))*(AH1040),
        0.000001))/SQRT('1D'!$I$5*MAX((((F1040)+(G1040)*(AH1040))*(AH1040))/MAX((F1040)+2*(G1040)*(AH1040),
            0.000001),
        0.000001))</f>
        <v>1.0727235886044055</v>
      </c>
      <c r="AR1040" s="5" t="str">
        <f t="shared" ca="1" si="234"/>
        <v>Supercritical</v>
      </c>
      <c r="AS1040" s="5">
        <f ca="1">((ABS(K1040)*'1D'!$D$6)/(MAX(((F1040)+(G1040)*(AH1040))*(AH1040),
            0.000001)*MAX(((((F1040)+(G1040)*(AH1040))*(AH1040))/MAX((F1040)+2*(AH1040)*SQRT(1+(G1040)^2),
                    0.000001))^(2/3),
            0.000001)))^2</f>
        <v>4.3358367565141456E-3</v>
      </c>
    </row>
    <row r="1041" spans="1:45" x14ac:dyDescent="0.35">
      <c r="A1041">
        <v>1032</v>
      </c>
      <c r="B1041">
        <v>1030.9960000000001</v>
      </c>
      <c r="C1041">
        <v>616079.98300000001</v>
      </c>
      <c r="D1041">
        <v>3096976.0839999998</v>
      </c>
      <c r="E1041">
        <v>632.04750000000001</v>
      </c>
      <c r="F1041">
        <v>5.2</v>
      </c>
      <c r="G1041">
        <v>0</v>
      </c>
      <c r="H1041" t="s">
        <v>176</v>
      </c>
      <c r="I1041">
        <v>0</v>
      </c>
      <c r="J1041" s="5">
        <f t="shared" si="235"/>
        <v>1</v>
      </c>
      <c r="K1041" s="5">
        <f t="shared" ca="1" si="236"/>
        <v>50.95</v>
      </c>
      <c r="L1041" s="5">
        <f ca="1">IF($A$2=0,
    IFERROR(L1040,
        MAX('1D'!$D$16,
            POWER((ABS(K1041)^2)/('1D'!$I$5*MAX(F1041,
                        0.1)^2),
                1/3))),
    IF(IFERROR(V1040,
            0)=0,
        IFERROR(L1040,
            MAX('1D'!$D$16,
                POWER((ABS(K1041)^2)/('1D'!$I$5*MAX(F1041,
                            0.1)^2),
                    1/3))),
        IF(OR(IFERROR(L1041,
                    0)=0,
                IFERROR(S1040,
                    0)&lt;1,
                IFERROR(S1041,
                    0)&lt;1),
            MAX('1D'!$D$16,
                POWER((ABS(K1041)^2)/('1D'!$I$5*MAX(F1041,
                            0.1)^2),
                    1/3)),
            IF(IFERROR(U1041,
                    0)&gt;0,
                MAX('1D'!$D$16,
                    IFERROR(L1041,
                        0)+((IFERROR(U1041,
                                0))*'1D'!$D$18*IF((IFERROR(S1041,
                                    0))&lt;1,
                            1,
                            -1))),
                IF(IFERROR(U1041,
                        0)&lt;0,
                    IF(ABS((MAX('1D'!$D$16,
                                    POWER((ABS(K1041)^2)/('1D'!$I$5*MAX(F1041,
                                                0.1)^2),
                                        1/3)))-IFERROR(L1041,
                                0))&gt;'1D'!$D$19,
                        MAX('1D'!$D$16,
                            IF((MAX('1D'!$D$16,
                                        POWER((ABS(K1041)^2)/('1D'!$I$5*MAX(F1041,
                                                    0.1)^2),
                                            1/3)))&gt;IFERROR(L1041,
                                    0),
                                MIN((MAX('1D'!$D$16,
                                            POWER((ABS(K1041)^2)/('1D'!$I$5*MAX(F1041,
                                                        0.1)^2),
                                                1/3))),
                                    IFERROR(L1041,
                                        0)+(MIN(ABS(IFERROR(U1041,
                                                    0))*'1D'!$D$18,
                                            ABS((MAX('1D'!$D$16,
                                                        POWER((ABS(K1041)^2)/('1D'!$I$5*MAX(F1041,
                                                                    0.1)^2),
                                                            1/3)))-IFERROR(L1041,
                                                    0))))),
                                MAX((MAX('1D'!$D$16,
                                            POWER((ABS(K1041)^2)/('1D'!$I$5*MAX(F1041,
                                                        0.1)^2),
                                                1/3))),
                                    IFERROR(L1041,
                                        0)-(MIN(ABS(IFERROR(U1041,
                                                    0))*'1D'!$D$18,
                                            ABS((MAX('1D'!$D$16,
                                                        POWER((ABS(K1041)^2)/('1D'!$I$5*MAX(F1041,
                                                                    0.1)^2),
                                                            1/3)))-IFERROR(L1041,
                                                    0))))))),
                        MAX('1D'!$D$16,
                            POWER((ABS(K1041)^2)/('1D'!$I$5*MAX(F1041,
                                        0.1)^2),
                                1/3))),
                    MAX('1D'!$D$16,
                        IFERROR(L1041,
                            0)))))))</f>
        <v>2.0411692021517887</v>
      </c>
      <c r="M1041" s="5">
        <f t="shared" ca="1" si="224"/>
        <v>10.614079851189301</v>
      </c>
      <c r="N1041" s="5">
        <f t="shared" ca="1" si="225"/>
        <v>1.1434704692804873</v>
      </c>
      <c r="O1041" s="5">
        <f t="shared" ca="1" si="226"/>
        <v>4.8002276894771132</v>
      </c>
      <c r="P1041" s="5">
        <f t="shared" ca="1" si="227"/>
        <v>634.08866920215178</v>
      </c>
      <c r="Q1041" s="5">
        <f ca="1">P1041+((ABS(K1041)/MAX(((F1041)+(G1041)*(L1041))*(L1041),
            0.000001))^2)/(2*'1D'!$I$5)</f>
        <v>635.26309253909483</v>
      </c>
      <c r="R1041" s="5">
        <f ca="1">((ABS(K1041)*'1D'!$D$6)/(MAX(((F1041)+(G1041)*(L1041))*(L1041),
            0.000001)*MAX(((((F1041)+(G1041)*(L1041))*(L1041))/MAX((F1041)+2*(L1041)*SQRT(1+(G1041)^2),
                    0.000001))^(2/3),
            0.000001)))^2</f>
        <v>4.3358367565141456E-3</v>
      </c>
      <c r="S1041" s="5">
        <f ca="1">ABS(ABS(K1041)/MAX(((F1041)+(G1041)*(L1041))*(L1041),
        0.000001))/SQRT('1D'!$I$5*MAX((((F1041)+(G1041)*(L1041))*(L1041))/MAX((F1041)+2*(G1041)*(L1041),
            0.000001),
        0.000001))</f>
        <v>1.0727235886044055</v>
      </c>
      <c r="T1041" s="5">
        <f ca="1">((F1041)*(L1041)^2)/2+(G1041)*(L1041)^3/3+(ABS(K1041)^2)/('1D'!$I$5*MAX(((F1041)+(G1041)*(L1041))*(L1041),
        0.000001))</f>
        <v>35.763412605541333</v>
      </c>
      <c r="U1041" s="5">
        <f ca="1">IF($A$2=0,
    0,
    IFERROR(Q1040-(((R1040+R1041)/2)*J1041)-(IF(O1040&gt;O1041,
                '1D'!$D$8*((O1040^2-O1041^2)/(2*'1D'!$I$5)),
                '1D'!$D$9*((O1041^2-O1040^2)/(2*'1D'!$I$5)))+('1D'!$D$10*(ABS(I1041)/90)*(MAX(O1040^2,
                        O1041^2)/(2*'1D'!$I$5))))-Q1041,
        0))</f>
        <v>-3.8358367564796936E-3</v>
      </c>
      <c r="V1041" s="5">
        <f ca="1">IF($A$2=0,
    1,
    IF(IFERROR(V1040,
            0)=0,
        0,
        IFERROR(IF(ROUND(S1041,
                    3)=1,
                1,
                IF(AND(ABS(U1041)&lt;'1D'!$D$19,
                        S1041&gt;1),
                    1,
                    0)),
            0)))</f>
        <v>0</v>
      </c>
      <c r="W1041" s="5">
        <f ca="1">IF($A$2=0,
    MAX(MAX('1D'!$D$16,
            MAX('1D'!$D$16,
                POWER((ABS(K1041)^2)/('1D'!$I$5*MAX(F1041,
                            0.1)^2),
                    1/3))),
        IFERROR(W1396,
            MAX(MAX('1D'!$D$16,
                    MAX('1D'!$D$16,
                        POWER((ABS(K1041)^2)/('1D'!$I$5*MAX(F1041,
                                    0.1)^2),
                            1/3))),
                ($L$2)-E1396))),
    IF(IFERROR(AG1042,
            0)=0,
        MAX(MAX('1D'!$D$16,
                MAX('1D'!$D$16,
                    POWER((ABS(K1041)^2)/('1D'!$I$5*MAX(F1041,
                                0.1)^2),
                        1/3))),
            IFERROR(W1396,
                MAX(MAX('1D'!$D$16,
                        MAX('1D'!$D$16,
                            POWER((ABS(K1041)^2)/('1D'!$I$5*MAX(F1041,
                                        0.1)^2),
                                1/3))),
                    ($L$2)-E1396))),
        IF(IFERROR(W1041,
                0)=0,
            MAX(MAX('1D'!$D$16,
                    MAX('1D'!$D$16,
                        POWER((ABS(K1041)^2)/('1D'!$I$5*MAX(F1041,
                                    0.1)^2),
                            1/3))),
                IFERROR(W1396,
                    MAX(MAX('1D'!$D$16,
                            MAX('1D'!$D$16,
                                POWER((ABS(K1041)^2)/('1D'!$I$5*MAX(F1041,
                                            0.1)^2),
                                    1/3))),
                        ($L$2)-E1396))),
            IF(OR(IFERROR(AD1041,
                        0)&gt;=1,
                    IFERROR(AD1042,
                        0)&gt;=1),
                MAX('1D'!$D$16,
                    MAX('1D'!$D$16,
                        POWER((ABS(K1041)^2)/('1D'!$I$5*MAX(F1041,
                                    0.1)^2),
                            1/3))),
                IF(ABS(IFERROR(AF1041,
                            0))&lt;'1D'!$D$19,
                    MAX(MAX('1D'!$D$16,
                            MAX('1D'!$D$16,
                                POWER((ABS(K1041)^2)/('1D'!$I$5*MAX(F1041,
                                            0.1)^2),
                                    1/3))),
                        IFERROR(W1041,
                            0)),
                    MAX(MAX('1D'!$D$16,
                            MAX('1D'!$D$16,
                                POWER((ABS(K1041)^2)/('1D'!$I$5*MAX(F1041,
                                            0.1)^2),
                                    1/3))),
                        (IFERROR(W1041,
                                0))+((IFERROR(AF1041,
                                    0))*'1D'!$D$18)))))))</f>
        <v>2.1389677043987478</v>
      </c>
      <c r="X1041" s="5">
        <f t="shared" ca="1" si="228"/>
        <v>11.122632062873489</v>
      </c>
      <c r="Y1041" s="5">
        <f t="shared" ca="1" si="229"/>
        <v>1.1735290000551568</v>
      </c>
      <c r="Z1041" s="5">
        <f t="shared" ca="1" si="230"/>
        <v>4.5807502857230418</v>
      </c>
      <c r="AA1041" s="5">
        <f t="shared" ca="1" si="231"/>
        <v>634.18646770439875</v>
      </c>
      <c r="AB1041" s="5">
        <f ca="1">AA1041+((ABS(K1041)/MAX(((F1041)+(G1041)*(W1041))*(W1041),
            0.000001))^2)/(2*'1D'!$I$5)</f>
        <v>635.25595155659812</v>
      </c>
      <c r="AC1041" s="5">
        <f ca="1">((ABS(K1041)*'1D'!$D$6)/(MAX(((F1041)+(G1041)*(W1041))*(W1041),
            0.000001)*MAX(((((F1041)+(G1041)*(W1041))*(W1041))/MAX((F1041)+2*(W1041)*SQRT(1+(G1041)^2),
                    0.000001))^(2/3),
            0.000001)))^2</f>
        <v>3.8141460404132466E-3</v>
      </c>
      <c r="AD1041" s="5">
        <f ca="1">ABS(ABS(K1041)/MAX(((F1041)+(G1041)*(W1041))*(W1041),
        0.000001))/SQRT('1D'!$I$5*MAX((((F1041)+(G1041)*(W1041))*(W1041))/MAX((F1041)+2*(G1041)*(W1041),
            0.000001),
        0.000001))</f>
        <v>1.0000000000000004</v>
      </c>
      <c r="AE1041" s="5">
        <f ca="1">((F1041)*(W1041)^2)/2+(G1041)*(W1041)^3/3+(ABS(K1041)^2)/('1D'!$I$5*MAX(((F1041)+(G1041)*(W1041))*(W1041),
        0.000001))</f>
        <v>35.686426155594638</v>
      </c>
      <c r="AF1041" s="5">
        <f ca="1">IF($A$2=0,
    0,
    IFERROR(AB1042+(((AC1041+AC1042)/2)*J1042)+(IF(Z1041&gt;Z1042,
                '1D'!$D$8*((Z1041^2-Z1042^2)/(2*'1D'!$I$5)),
                '1D'!$D$9*((Z1042^2-Z1041^2)/(2*'1D'!$I$5)))+('1D'!$D$10*(ABS(I1042)/90)*(MAX(Z1041^2,
                        Z1042^2)/(2*'1D'!$I$5))))-AB1041,
        0))</f>
        <v>3.3141460404522149E-3</v>
      </c>
      <c r="AG1041" s="5">
        <f ca="1">IF($A$2=0,
    1,
    IF(IFERROR(AG1042,
            0)=0,
        0,
        IFERROR(IF(OR(ROUND(AD1041,
                        3)&gt;=1,
                    AND(ABS(AF1041)&lt;'1D'!$D$19,
                        AD1041&lt;1)),
                1,
                0),
            0)))</f>
        <v>1</v>
      </c>
      <c r="AH1041" s="5">
        <f ca="1">IFERROR(IF('1D'!V32="Supercritical",
        MAX('1D'!$D$16,
            IFERROR(L1041,
                MAX('1D'!$D$16,
                    POWER((ABS(K1041)^2)/('1D'!$I$5*MAX(F1041,
                                0.1)^2),
                        1/3)))),
        IF('1D'!V32="Subcritical",
            MAX('1D'!$D$16,
                IFERROR(W1041,
                    MAX('1D'!$D$16,
                        POWER((ABS(K1041)^2)/('1D'!$I$5*MAX(F1041,
                                    0.1)^2),
                            1/3)))),
            IF(IFERROR(T1041,
                    -1E+99)&gt;=IFERROR(AE1041,
                    -1E+99),
                MAX('1D'!$D$16,
                    IFERROR(L1041,
                        MAX('1D'!$D$16,
                            POWER((ABS(K1041)^2)/('1D'!$I$5*MAX(F1041,
                                        0.1)^2),
                                1/3)))),
                MAX('1D'!$D$16,
                    IFERROR(W1041,
                        MAX('1D'!$D$16,
                            POWER((ABS(K1041)^2)/('1D'!$I$5*MAX(F1041,
                                        0.1)^2),
                                1/3))))))),
    MAX('1D'!$D$16,
        POWER((ABS(K1041)^2)/('1D'!$I$5*MAX(F1041,
                    0.1)^2),
            1/3)))</f>
        <v>2.0411692021517887</v>
      </c>
      <c r="AI1041" s="5">
        <f t="shared" ca="1" si="232"/>
        <v>634.08866920215178</v>
      </c>
      <c r="AJ1041" s="5">
        <f ca="1">AI1041+((ABS(K1041)/MAX(((F1041)+(G1041)*(AH1041))*(AH1041),
            0.000001))^2)/(2*'1D'!$I$5)</f>
        <v>635.26309253909483</v>
      </c>
      <c r="AM1041">
        <v>0</v>
      </c>
      <c r="AN1041">
        <v>0</v>
      </c>
      <c r="AO1041" s="5">
        <f t="shared" si="233"/>
        <v>0</v>
      </c>
      <c r="AP1041" s="5">
        <f t="shared" si="237"/>
        <v>0</v>
      </c>
      <c r="AQ1041" s="5">
        <f ca="1">ABS(ABS(K1041)/MAX(((F1041)+(G1041)*(AH1041))*(AH1041),
        0.000001))/SQRT('1D'!$I$5*MAX((((F1041)+(G1041)*(AH1041))*(AH1041))/MAX((F1041)+2*(G1041)*(AH1041),
            0.000001),
        0.000001))</f>
        <v>1.0727235886044055</v>
      </c>
      <c r="AR1041" s="5" t="str">
        <f t="shared" ca="1" si="234"/>
        <v>Supercritical</v>
      </c>
      <c r="AS1041" s="5">
        <f ca="1">((ABS(K1041)*'1D'!$D$6)/(MAX(((F1041)+(G1041)*(AH1041))*(AH1041),
            0.000001)*MAX(((((F1041)+(G1041)*(AH1041))*(AH1041))/MAX((F1041)+2*(AH1041)*SQRT(1+(G1041)^2),
                    0.000001))^(2/3),
            0.000001)))^2</f>
        <v>4.3358367565141456E-3</v>
      </c>
    </row>
    <row r="1042" spans="1:45" x14ac:dyDescent="0.35">
      <c r="A1042">
        <v>1033</v>
      </c>
      <c r="B1042">
        <v>1031.9960000000001</v>
      </c>
      <c r="C1042">
        <v>616079.94099999999</v>
      </c>
      <c r="D1042">
        <v>3096975.085</v>
      </c>
      <c r="E1042">
        <v>632.04700000000003</v>
      </c>
      <c r="F1042">
        <v>5.2</v>
      </c>
      <c r="G1042">
        <v>0</v>
      </c>
      <c r="H1042" t="s">
        <v>176</v>
      </c>
      <c r="I1042">
        <v>0</v>
      </c>
      <c r="J1042" s="5">
        <f t="shared" si="235"/>
        <v>1</v>
      </c>
      <c r="K1042" s="5">
        <f t="shared" ca="1" si="236"/>
        <v>50.95</v>
      </c>
      <c r="L1042" s="5">
        <f ca="1">IF($A$2=0,
    IFERROR(L1041,
        MAX('1D'!$D$16,
            POWER((ABS(K1042)^2)/('1D'!$I$5*MAX(F1042,
                        0.1)^2),
                1/3))),
    IF(IFERROR(V1041,
            0)=0,
        IFERROR(L1041,
            MAX('1D'!$D$16,
                POWER((ABS(K1042)^2)/('1D'!$I$5*MAX(F1042,
                            0.1)^2),
                    1/3))),
        IF(OR(IFERROR(L1042,
                    0)=0,
                IFERROR(S1041,
                    0)&lt;1,
                IFERROR(S1042,
                    0)&lt;1),
            MAX('1D'!$D$16,
                POWER((ABS(K1042)^2)/('1D'!$I$5*MAX(F1042,
                            0.1)^2),
                    1/3)),
            IF(IFERROR(U1042,
                    0)&gt;0,
                MAX('1D'!$D$16,
                    IFERROR(L1042,
                        0)+((IFERROR(U1042,
                                0))*'1D'!$D$18*IF((IFERROR(S1042,
                                    0))&lt;1,
                            1,
                            -1))),
                IF(IFERROR(U1042,
                        0)&lt;0,
                    IF(ABS((MAX('1D'!$D$16,
                                    POWER((ABS(K1042)^2)/('1D'!$I$5*MAX(F1042,
                                                0.1)^2),
                                        1/3)))-IFERROR(L1042,
                                0))&gt;'1D'!$D$19,
                        MAX('1D'!$D$16,
                            IF((MAX('1D'!$D$16,
                                        POWER((ABS(K1042)^2)/('1D'!$I$5*MAX(F1042,
                                                    0.1)^2),
                                            1/3)))&gt;IFERROR(L1042,
                                    0),
                                MIN((MAX('1D'!$D$16,
                                            POWER((ABS(K1042)^2)/('1D'!$I$5*MAX(F1042,
                                                        0.1)^2),
                                                1/3))),
                                    IFERROR(L1042,
                                        0)+(MIN(ABS(IFERROR(U1042,
                                                    0))*'1D'!$D$18,
                                            ABS((MAX('1D'!$D$16,
                                                        POWER((ABS(K1042)^2)/('1D'!$I$5*MAX(F1042,
                                                                    0.1)^2),
                                                            1/3)))-IFERROR(L1042,
                                                    0))))),
                                MAX((MAX('1D'!$D$16,
                                            POWER((ABS(K1042)^2)/('1D'!$I$5*MAX(F1042,
                                                        0.1)^2),
                                                1/3))),
                                    IFERROR(L1042,
                                        0)-(MIN(ABS(IFERROR(U1042,
                                                    0))*'1D'!$D$18,
                                            ABS((MAX('1D'!$D$16,
                                                        POWER((ABS(K1042)^2)/('1D'!$I$5*MAX(F1042,
                                                                    0.1)^2),
                                                            1/3)))-IFERROR(L1042,
                                                    0))))))),
                        MAX('1D'!$D$16,
                            POWER((ABS(K1042)^2)/('1D'!$I$5*MAX(F1042,
                                        0.1)^2),
                                1/3))),
                    MAX('1D'!$D$16,
                        IFERROR(L1042,
                            0)))))))</f>
        <v>2.0411692021517887</v>
      </c>
      <c r="M1042" s="5">
        <f t="shared" ca="1" si="224"/>
        <v>10.614079851189301</v>
      </c>
      <c r="N1042" s="5">
        <f t="shared" ca="1" si="225"/>
        <v>1.1434704692804873</v>
      </c>
      <c r="O1042" s="5">
        <f t="shared" ca="1" si="226"/>
        <v>4.8002276894771132</v>
      </c>
      <c r="P1042" s="5">
        <f t="shared" ca="1" si="227"/>
        <v>634.08816920215179</v>
      </c>
      <c r="Q1042" s="5">
        <f ca="1">P1042+((ABS(K1042)/MAX(((F1042)+(G1042)*(L1042))*(L1042),
            0.000001))^2)/(2*'1D'!$I$5)</f>
        <v>635.26259253909484</v>
      </c>
      <c r="R1042" s="5">
        <f ca="1">((ABS(K1042)*'1D'!$D$6)/(MAX(((F1042)+(G1042)*(L1042))*(L1042),
            0.000001)*MAX(((((F1042)+(G1042)*(L1042))*(L1042))/MAX((F1042)+2*(L1042)*SQRT(1+(G1042)^2),
                    0.000001))^(2/3),
            0.000001)))^2</f>
        <v>4.3358367565141456E-3</v>
      </c>
      <c r="S1042" s="5">
        <f ca="1">ABS(ABS(K1042)/MAX(((F1042)+(G1042)*(L1042))*(L1042),
        0.000001))/SQRT('1D'!$I$5*MAX((((F1042)+(G1042)*(L1042))*(L1042))/MAX((F1042)+2*(G1042)*(L1042),
            0.000001),
        0.000001))</f>
        <v>1.0727235886044055</v>
      </c>
      <c r="T1042" s="5">
        <f ca="1">((F1042)*(L1042)^2)/2+(G1042)*(L1042)^3/3+(ABS(K1042)^2)/('1D'!$I$5*MAX(((F1042)+(G1042)*(L1042))*(L1042),
        0.000001))</f>
        <v>35.763412605541333</v>
      </c>
      <c r="U1042" s="5">
        <f ca="1">IF($A$2=0,
    0,
    IFERROR(Q1041-(((R1041+R1042)/2)*J1042)-(IF(O1041&gt;O1042,
                '1D'!$D$8*((O1041^2-O1042^2)/(2*'1D'!$I$5)),
                '1D'!$D$9*((O1042^2-O1041^2)/(2*'1D'!$I$5)))+('1D'!$D$10*(ABS(I1042)/90)*(MAX(O1041^2,
                        O1042^2)/(2*'1D'!$I$5))))-Q1042,
        0))</f>
        <v>-3.8358367564796936E-3</v>
      </c>
      <c r="V1042" s="5">
        <f ca="1">IF($A$2=0,
    1,
    IF(IFERROR(V1041,
            0)=0,
        0,
        IFERROR(IF(ROUND(S1042,
                    3)=1,
                1,
                IF(AND(ABS(U1042)&lt;'1D'!$D$19,
                        S1042&gt;1),
                    1,
                    0)),
            0)))</f>
        <v>0</v>
      </c>
      <c r="W1042" s="5">
        <f ca="1">IF($A$2=0,
    MAX(MAX('1D'!$D$16,
            MAX('1D'!$D$16,
                POWER((ABS(K1042)^2)/('1D'!$I$5*MAX(F1042,
                            0.1)^2),
                    1/3))),
        IFERROR(W1396,
            MAX(MAX('1D'!$D$16,
                    MAX('1D'!$D$16,
                        POWER((ABS(K1042)^2)/('1D'!$I$5*MAX(F1042,
                                    0.1)^2),
                            1/3))),
                ($L$2)-E1396))),
    IF(IFERROR(AG1043,
            0)=0,
        MAX(MAX('1D'!$D$16,
                MAX('1D'!$D$16,
                    POWER((ABS(K1042)^2)/('1D'!$I$5*MAX(F1042,
                                0.1)^2),
                        1/3))),
            IFERROR(W1396,
                MAX(MAX('1D'!$D$16,
                        MAX('1D'!$D$16,
                            POWER((ABS(K1042)^2)/('1D'!$I$5*MAX(F1042,
                                        0.1)^2),
                                1/3))),
                    ($L$2)-E1396))),
        IF(IFERROR(W1042,
                0)=0,
            MAX(MAX('1D'!$D$16,
                    MAX('1D'!$D$16,
                        POWER((ABS(K1042)^2)/('1D'!$I$5*MAX(F1042,
                                    0.1)^2),
                            1/3))),
                IFERROR(W1396,
                    MAX(MAX('1D'!$D$16,
                            MAX('1D'!$D$16,
                                POWER((ABS(K1042)^2)/('1D'!$I$5*MAX(F1042,
                                            0.1)^2),
                                    1/3))),
                        ($L$2)-E1396))),
            IF(OR(IFERROR(AD1042,
                        0)&gt;=1,
                    IFERROR(AD1043,
                        0)&gt;=1),
                MAX('1D'!$D$16,
                    MAX('1D'!$D$16,
                        POWER((ABS(K1042)^2)/('1D'!$I$5*MAX(F1042,
                                    0.1)^2),
                            1/3))),
                IF(ABS(IFERROR(AF1042,
                            0))&lt;'1D'!$D$19,
                    MAX(MAX('1D'!$D$16,
                            MAX('1D'!$D$16,
                                POWER((ABS(K1042)^2)/('1D'!$I$5*MAX(F1042,
                                            0.1)^2),
                                    1/3))),
                        IFERROR(W1042,
                            0)),
                    MAX(MAX('1D'!$D$16,
                            MAX('1D'!$D$16,
                                POWER((ABS(K1042)^2)/('1D'!$I$5*MAX(F1042,
                                            0.1)^2),
                                    1/3))),
                        (IFERROR(W1042,
                                0))+((IFERROR(AF1042,
                                    0))*'1D'!$D$18)))))))</f>
        <v>2.1389677043987478</v>
      </c>
      <c r="X1042" s="5">
        <f t="shared" ca="1" si="228"/>
        <v>11.122632062873489</v>
      </c>
      <c r="Y1042" s="5">
        <f t="shared" ca="1" si="229"/>
        <v>1.1735290000551568</v>
      </c>
      <c r="Z1042" s="5">
        <f t="shared" ca="1" si="230"/>
        <v>4.5807502857230418</v>
      </c>
      <c r="AA1042" s="5">
        <f t="shared" ca="1" si="231"/>
        <v>634.18596770439876</v>
      </c>
      <c r="AB1042" s="5">
        <f ca="1">AA1042+((ABS(K1042)/MAX(((F1042)+(G1042)*(W1042))*(W1042),
            0.000001))^2)/(2*'1D'!$I$5)</f>
        <v>635.25545155659813</v>
      </c>
      <c r="AC1042" s="5">
        <f ca="1">((ABS(K1042)*'1D'!$D$6)/(MAX(((F1042)+(G1042)*(W1042))*(W1042),
            0.000001)*MAX(((((F1042)+(G1042)*(W1042))*(W1042))/MAX((F1042)+2*(W1042)*SQRT(1+(G1042)^2),
                    0.000001))^(2/3),
            0.000001)))^2</f>
        <v>3.8141460404132466E-3</v>
      </c>
      <c r="AD1042" s="5">
        <f ca="1">ABS(ABS(K1042)/MAX(((F1042)+(G1042)*(W1042))*(W1042),
        0.000001))/SQRT('1D'!$I$5*MAX((((F1042)+(G1042)*(W1042))*(W1042))/MAX((F1042)+2*(G1042)*(W1042),
            0.000001),
        0.000001))</f>
        <v>1.0000000000000004</v>
      </c>
      <c r="AE1042" s="5">
        <f ca="1">((F1042)*(W1042)^2)/2+(G1042)*(W1042)^3/3+(ABS(K1042)^2)/('1D'!$I$5*MAX(((F1042)+(G1042)*(W1042))*(W1042),
        0.000001))</f>
        <v>35.686426155594638</v>
      </c>
      <c r="AF1042" s="5">
        <f ca="1">IF($A$2=0,
    0,
    IFERROR(AB1043+(((AC1042+AC1043)/2)*J1043)+(IF(Z1042&gt;Z1043,
                '1D'!$D$8*((Z1042^2-Z1043^2)/(2*'1D'!$I$5)),
                '1D'!$D$9*((Z1043^2-Z1042^2)/(2*'1D'!$I$5)))+('1D'!$D$10*(ABS(I1043)/90)*(MAX(Z1042^2,
                        Z1043^2)/(2*'1D'!$I$5))))-AB1042,
        0))</f>
        <v>3.4157470064428708E-3</v>
      </c>
      <c r="AG1042" s="5">
        <f ca="1">IF($A$2=0,
    1,
    IF(IFERROR(AG1043,
            0)=0,
        0,
        IFERROR(IF(OR(ROUND(AD1042,
                        3)&gt;=1,
                    AND(ABS(AF1042)&lt;'1D'!$D$19,
                        AD1042&lt;1)),
                1,
                0),
            0)))</f>
        <v>1</v>
      </c>
      <c r="AH1042" s="5">
        <f ca="1">IFERROR(IF('1D'!V32="Supercritical",
        MAX('1D'!$D$16,
            IFERROR(L1042,
                MAX('1D'!$D$16,
                    POWER((ABS(K1042)^2)/('1D'!$I$5*MAX(F1042,
                                0.1)^2),
                        1/3)))),
        IF('1D'!V32="Subcritical",
            MAX('1D'!$D$16,
                IFERROR(W1042,
                    MAX('1D'!$D$16,
                        POWER((ABS(K1042)^2)/('1D'!$I$5*MAX(F1042,
                                    0.1)^2),
                            1/3)))),
            IF(IFERROR(T1042,
                    -1E+99)&gt;=IFERROR(AE1042,
                    -1E+99),
                MAX('1D'!$D$16,
                    IFERROR(L1042,
                        MAX('1D'!$D$16,
                            POWER((ABS(K1042)^2)/('1D'!$I$5*MAX(F1042,
                                        0.1)^2),
                                1/3)))),
                MAX('1D'!$D$16,
                    IFERROR(W1042,
                        MAX('1D'!$D$16,
                            POWER((ABS(K1042)^2)/('1D'!$I$5*MAX(F1042,
                                        0.1)^2),
                                1/3))))))),
    MAX('1D'!$D$16,
        POWER((ABS(K1042)^2)/('1D'!$I$5*MAX(F1042,
                    0.1)^2),
            1/3)))</f>
        <v>2.0411692021517887</v>
      </c>
      <c r="AI1042" s="5">
        <f t="shared" ca="1" si="232"/>
        <v>634.08816920215179</v>
      </c>
      <c r="AJ1042" s="5">
        <f ca="1">AI1042+((ABS(K1042)/MAX(((F1042)+(G1042)*(AH1042))*(AH1042),
            0.000001))^2)/(2*'1D'!$I$5)</f>
        <v>635.26259253909484</v>
      </c>
      <c r="AM1042">
        <v>0</v>
      </c>
      <c r="AN1042">
        <v>0</v>
      </c>
      <c r="AO1042" s="5">
        <f t="shared" si="233"/>
        <v>0</v>
      </c>
      <c r="AP1042" s="5">
        <f t="shared" si="237"/>
        <v>0</v>
      </c>
      <c r="AQ1042" s="5">
        <f ca="1">ABS(ABS(K1042)/MAX(((F1042)+(G1042)*(AH1042))*(AH1042),
        0.000001))/SQRT('1D'!$I$5*MAX((((F1042)+(G1042)*(AH1042))*(AH1042))/MAX((F1042)+2*(G1042)*(AH1042),
            0.000001),
        0.000001))</f>
        <v>1.0727235886044055</v>
      </c>
      <c r="AR1042" s="5" t="str">
        <f t="shared" ca="1" si="234"/>
        <v>Supercritical</v>
      </c>
      <c r="AS1042" s="5">
        <f ca="1">((ABS(K1042)*'1D'!$D$6)/(MAX(((F1042)+(G1042)*(AH1042))*(AH1042),
            0.000001)*MAX(((((F1042)+(G1042)*(AH1042))*(AH1042))/MAX((F1042)+2*(AH1042)*SQRT(1+(G1042)^2),
                    0.000001))^(2/3),
            0.000001)))^2</f>
        <v>4.3358367565141456E-3</v>
      </c>
    </row>
    <row r="1043" spans="1:45" x14ac:dyDescent="0.35">
      <c r="A1043">
        <v>1034</v>
      </c>
      <c r="B1043">
        <v>1032.9960000000001</v>
      </c>
      <c r="C1043">
        <v>616079.89899999998</v>
      </c>
      <c r="D1043">
        <v>3096974.0860000001</v>
      </c>
      <c r="E1043">
        <v>632.04650000000004</v>
      </c>
      <c r="F1043">
        <v>5.2</v>
      </c>
      <c r="G1043">
        <v>0</v>
      </c>
      <c r="H1043" t="s">
        <v>176</v>
      </c>
      <c r="I1043">
        <v>5.7000000000000002E-2</v>
      </c>
      <c r="J1043" s="5">
        <f t="shared" si="235"/>
        <v>1</v>
      </c>
      <c r="K1043" s="5">
        <f t="shared" ca="1" si="236"/>
        <v>50.95</v>
      </c>
      <c r="L1043" s="5">
        <f ca="1">IF($A$2=0,
    IFERROR(L1042,
        MAX('1D'!$D$16,
            POWER((ABS(K1043)^2)/('1D'!$I$5*MAX(F1043,
                        0.1)^2),
                1/3))),
    IF(IFERROR(V1042,
            0)=0,
        IFERROR(L1042,
            MAX('1D'!$D$16,
                POWER((ABS(K1043)^2)/('1D'!$I$5*MAX(F1043,
                            0.1)^2),
                    1/3))),
        IF(OR(IFERROR(L1043,
                    0)=0,
                IFERROR(S1042,
                    0)&lt;1,
                IFERROR(S1043,
                    0)&lt;1),
            MAX('1D'!$D$16,
                POWER((ABS(K1043)^2)/('1D'!$I$5*MAX(F1043,
                            0.1)^2),
                    1/3)),
            IF(IFERROR(U1043,
                    0)&gt;0,
                MAX('1D'!$D$16,
                    IFERROR(L1043,
                        0)+((IFERROR(U1043,
                                0))*'1D'!$D$18*IF((IFERROR(S1043,
                                    0))&lt;1,
                            1,
                            -1))),
                IF(IFERROR(U1043,
                        0)&lt;0,
                    IF(ABS((MAX('1D'!$D$16,
                                    POWER((ABS(K1043)^2)/('1D'!$I$5*MAX(F1043,
                                                0.1)^2),
                                        1/3)))-IFERROR(L1043,
                                0))&gt;'1D'!$D$19,
                        MAX('1D'!$D$16,
                            IF((MAX('1D'!$D$16,
                                        POWER((ABS(K1043)^2)/('1D'!$I$5*MAX(F1043,
                                                    0.1)^2),
                                            1/3)))&gt;IFERROR(L1043,
                                    0),
                                MIN((MAX('1D'!$D$16,
                                            POWER((ABS(K1043)^2)/('1D'!$I$5*MAX(F1043,
                                                        0.1)^2),
                                                1/3))),
                                    IFERROR(L1043,
                                        0)+(MIN(ABS(IFERROR(U1043,
                                                    0))*'1D'!$D$18,
                                            ABS((MAX('1D'!$D$16,
                                                        POWER((ABS(K1043)^2)/('1D'!$I$5*MAX(F1043,
                                                                    0.1)^2),
                                                            1/3)))-IFERROR(L1043,
                                                    0))))),
                                MAX((MAX('1D'!$D$16,
                                            POWER((ABS(K1043)^2)/('1D'!$I$5*MAX(F1043,
                                                        0.1)^2),
                                                1/3))),
                                    IFERROR(L1043,
                                        0)-(MIN(ABS(IFERROR(U1043,
                                                    0))*'1D'!$D$18,
                                            ABS((MAX('1D'!$D$16,
                                                        POWER((ABS(K1043)^2)/('1D'!$I$5*MAX(F1043,
                                                                    0.1)^2),
                                                            1/3)))-IFERROR(L1043,
                                                    0))))))),
                        MAX('1D'!$D$16,
                            POWER((ABS(K1043)^2)/('1D'!$I$5*MAX(F1043,
                                        0.1)^2),
                                1/3))),
                    MAX('1D'!$D$16,
                        IFERROR(L1043,
                            0)))))))</f>
        <v>2.0411692021517887</v>
      </c>
      <c r="M1043" s="5">
        <f t="shared" ca="1" si="224"/>
        <v>10.614079851189301</v>
      </c>
      <c r="N1043" s="5">
        <f t="shared" ca="1" si="225"/>
        <v>1.1434704692804873</v>
      </c>
      <c r="O1043" s="5">
        <f t="shared" ca="1" si="226"/>
        <v>4.8002276894771132</v>
      </c>
      <c r="P1043" s="5">
        <f t="shared" ca="1" si="227"/>
        <v>634.0876692021518</v>
      </c>
      <c r="Q1043" s="5">
        <f ca="1">P1043+((ABS(K1043)/MAX(((F1043)+(G1043)*(L1043))*(L1043),
            0.000001))^2)/(2*'1D'!$I$5)</f>
        <v>635.26209253909485</v>
      </c>
      <c r="R1043" s="5">
        <f ca="1">((ABS(K1043)*'1D'!$D$6)/(MAX(((F1043)+(G1043)*(L1043))*(L1043),
            0.000001)*MAX(((((F1043)+(G1043)*(L1043))*(L1043))/MAX((F1043)+2*(L1043)*SQRT(1+(G1043)^2),
                    0.000001))^(2/3),
            0.000001)))^2</f>
        <v>4.3358367565141456E-3</v>
      </c>
      <c r="S1043" s="5">
        <f ca="1">ABS(ABS(K1043)/MAX(((F1043)+(G1043)*(L1043))*(L1043),
        0.000001))/SQRT('1D'!$I$5*MAX((((F1043)+(G1043)*(L1043))*(L1043))/MAX((F1043)+2*(G1043)*(L1043),
            0.000001),
        0.000001))</f>
        <v>1.0727235886044055</v>
      </c>
      <c r="T1043" s="5">
        <f ca="1">((F1043)*(L1043)^2)/2+(G1043)*(L1043)^3/3+(ABS(K1043)^2)/('1D'!$I$5*MAX(((F1043)+(G1043)*(L1043))*(L1043),
        0.000001))</f>
        <v>35.763412605541333</v>
      </c>
      <c r="U1043" s="5">
        <f ca="1">IF($A$2=0,
    0,
    IFERROR(Q1042-(((R1042+R1043)/2)*J1043)-(IF(O1042&gt;O1043,
                '1D'!$D$8*((O1042^2-O1043^2)/(2*'1D'!$I$5)),
                '1D'!$D$9*((O1043^2-O1042^2)/(2*'1D'!$I$5)))+('1D'!$D$10*(ABS(I1043)/90)*(MAX(O1042^2,
                        O1043^2)/(2*'1D'!$I$5))))-Q1043,
        0))</f>
        <v>-3.9474069734524164E-3</v>
      </c>
      <c r="V1043" s="5">
        <f ca="1">IF($A$2=0,
    1,
    IF(IFERROR(V1042,
            0)=0,
        0,
        IFERROR(IF(ROUND(S1043,
                    3)=1,
                1,
                IF(AND(ABS(U1043)&lt;'1D'!$D$19,
                        S1043&gt;1),
                    1,
                    0)),
            0)))</f>
        <v>0</v>
      </c>
      <c r="W1043" s="5">
        <f ca="1">IF($A$2=0,
    MAX(MAX('1D'!$D$16,
            MAX('1D'!$D$16,
                POWER((ABS(K1043)^2)/('1D'!$I$5*MAX(F1043,
                            0.1)^2),
                    1/3))),
        IFERROR(W1396,
            MAX(MAX('1D'!$D$16,
                    MAX('1D'!$D$16,
                        POWER((ABS(K1043)^2)/('1D'!$I$5*MAX(F1043,
                                    0.1)^2),
                            1/3))),
                ($L$2)-E1396))),
    IF(IFERROR(AG1044,
            0)=0,
        MAX(MAX('1D'!$D$16,
                MAX('1D'!$D$16,
                    POWER((ABS(K1043)^2)/('1D'!$I$5*MAX(F1043,
                                0.1)^2),
                        1/3))),
            IFERROR(W1396,
                MAX(MAX('1D'!$D$16,
                        MAX('1D'!$D$16,
                            POWER((ABS(K1043)^2)/('1D'!$I$5*MAX(F1043,
                                        0.1)^2),
                                1/3))),
                    ($L$2)-E1396))),
        IF(IFERROR(W1043,
                0)=0,
            MAX(MAX('1D'!$D$16,
                    MAX('1D'!$D$16,
                        POWER((ABS(K1043)^2)/('1D'!$I$5*MAX(F1043,
                                    0.1)^2),
                            1/3))),
                IFERROR(W1396,
                    MAX(MAX('1D'!$D$16,
                            MAX('1D'!$D$16,
                                POWER((ABS(K1043)^2)/('1D'!$I$5*MAX(F1043,
                                            0.1)^2),
                                    1/3))),
                        ($L$2)-E1396))),
            IF(OR(IFERROR(AD1043,
                        0)&gt;=1,
                    IFERROR(AD1044,
                        0)&gt;=1),
                MAX('1D'!$D$16,
                    MAX('1D'!$D$16,
                        POWER((ABS(K1043)^2)/('1D'!$I$5*MAX(F1043,
                                    0.1)^2),
                            1/3))),
                IF(ABS(IFERROR(AF1043,
                            0))&lt;'1D'!$D$19,
                    MAX(MAX('1D'!$D$16,
                            MAX('1D'!$D$16,
                                POWER((ABS(K1043)^2)/('1D'!$I$5*MAX(F1043,
                                            0.1)^2),
                                    1/3))),
                        IFERROR(W1043,
                            0)),
                    MAX(MAX('1D'!$D$16,
                            MAX('1D'!$D$16,
                                POWER((ABS(K1043)^2)/('1D'!$I$5*MAX(F1043,
                                            0.1)^2),
                                    1/3))),
                        (IFERROR(W1043,
                                0))+((IFERROR(AF1043,
                                    0))*'1D'!$D$18)))))))</f>
        <v>2.1389677043987478</v>
      </c>
      <c r="X1043" s="5">
        <f t="shared" ca="1" si="228"/>
        <v>11.122632062873489</v>
      </c>
      <c r="Y1043" s="5">
        <f t="shared" ca="1" si="229"/>
        <v>1.1735290000551568</v>
      </c>
      <c r="Z1043" s="5">
        <f t="shared" ca="1" si="230"/>
        <v>4.5807502857230418</v>
      </c>
      <c r="AA1043" s="5">
        <f t="shared" ca="1" si="231"/>
        <v>634.18546770439877</v>
      </c>
      <c r="AB1043" s="5">
        <f ca="1">AA1043+((ABS(K1043)/MAX(((F1043)+(G1043)*(W1043))*(W1043),
            0.000001))^2)/(2*'1D'!$I$5)</f>
        <v>635.25495155659814</v>
      </c>
      <c r="AC1043" s="5">
        <f ca="1">((ABS(K1043)*'1D'!$D$6)/(MAX(((F1043)+(G1043)*(W1043))*(W1043),
            0.000001)*MAX(((((F1043)+(G1043)*(W1043))*(W1043))/MAX((F1043)+2*(W1043)*SQRT(1+(G1043)^2),
                    0.000001))^(2/3),
            0.000001)))^2</f>
        <v>3.8141460404132466E-3</v>
      </c>
      <c r="AD1043" s="5">
        <f ca="1">ABS(ABS(K1043)/MAX(((F1043)+(G1043)*(W1043))*(W1043),
        0.000001))/SQRT('1D'!$I$5*MAX((((F1043)+(G1043)*(W1043))*(W1043))/MAX((F1043)+2*(G1043)*(W1043),
            0.000001),
        0.000001))</f>
        <v>1.0000000000000004</v>
      </c>
      <c r="AE1043" s="5">
        <f ca="1">((F1043)*(W1043)^2)/2+(G1043)*(W1043)^3/3+(ABS(K1043)^2)/('1D'!$I$5*MAX(((F1043)+(G1043)*(W1043))*(W1043),
        0.000001))</f>
        <v>35.686426155594638</v>
      </c>
      <c r="AF1043" s="5">
        <f ca="1">IF($A$2=0,
    0,
    IFERROR(AB1044+(((AC1043+AC1044)/2)*J1044)+(IF(Z1043&gt;Z1044,
                '1D'!$D$8*((Z1043^2-Z1044^2)/(2*'1D'!$I$5)),
                '1D'!$D$9*((Z1044^2-Z1043^2)/(2*'1D'!$I$5)))+('1D'!$D$10*(ABS(I1044)/90)*(MAX(Z1043^2,
                        Z1044^2)/(2*'1D'!$I$5))))-AB1043,
        0))</f>
        <v>3.4157470064428708E-3</v>
      </c>
      <c r="AG1043" s="5">
        <f ca="1">IF($A$2=0,
    1,
    IF(IFERROR(AG1044,
            0)=0,
        0,
        IFERROR(IF(OR(ROUND(AD1043,
                        3)&gt;=1,
                    AND(ABS(AF1043)&lt;'1D'!$D$19,
                        AD1043&lt;1)),
                1,
                0),
            0)))</f>
        <v>1</v>
      </c>
      <c r="AH1043" s="5">
        <f ca="1">IFERROR(IF('1D'!V32="Supercritical",
        MAX('1D'!$D$16,
            IFERROR(L1043,
                MAX('1D'!$D$16,
                    POWER((ABS(K1043)^2)/('1D'!$I$5*MAX(F1043,
                                0.1)^2),
                        1/3)))),
        IF('1D'!V32="Subcritical",
            MAX('1D'!$D$16,
                IFERROR(W1043,
                    MAX('1D'!$D$16,
                        POWER((ABS(K1043)^2)/('1D'!$I$5*MAX(F1043,
                                    0.1)^2),
                            1/3)))),
            IF(IFERROR(T1043,
                    -1E+99)&gt;=IFERROR(AE1043,
                    -1E+99),
                MAX('1D'!$D$16,
                    IFERROR(L1043,
                        MAX('1D'!$D$16,
                            POWER((ABS(K1043)^2)/('1D'!$I$5*MAX(F1043,
                                        0.1)^2),
                                1/3)))),
                MAX('1D'!$D$16,
                    IFERROR(W1043,
                        MAX('1D'!$D$16,
                            POWER((ABS(K1043)^2)/('1D'!$I$5*MAX(F1043,
                                        0.1)^2),
                                1/3))))))),
    MAX('1D'!$D$16,
        POWER((ABS(K1043)^2)/('1D'!$I$5*MAX(F1043,
                    0.1)^2),
            1/3)))</f>
        <v>2.0411692021517887</v>
      </c>
      <c r="AI1043" s="5">
        <f t="shared" ca="1" si="232"/>
        <v>634.0876692021518</v>
      </c>
      <c r="AJ1043" s="5">
        <f ca="1">AI1043+((ABS(K1043)/MAX(((F1043)+(G1043)*(AH1043))*(AH1043),
            0.000001))^2)/(2*'1D'!$I$5)</f>
        <v>635.26209253909485</v>
      </c>
      <c r="AM1043">
        <v>0</v>
      </c>
      <c r="AN1043">
        <v>0</v>
      </c>
      <c r="AO1043" s="5">
        <f t="shared" si="233"/>
        <v>0</v>
      </c>
      <c r="AP1043" s="5">
        <f t="shared" si="237"/>
        <v>0</v>
      </c>
      <c r="AQ1043" s="5">
        <f ca="1">ABS(ABS(K1043)/MAX(((F1043)+(G1043)*(AH1043))*(AH1043),
        0.000001))/SQRT('1D'!$I$5*MAX((((F1043)+(G1043)*(AH1043))*(AH1043))/MAX((F1043)+2*(G1043)*(AH1043),
            0.000001),
        0.000001))</f>
        <v>1.0727235886044055</v>
      </c>
      <c r="AR1043" s="5" t="str">
        <f t="shared" ca="1" si="234"/>
        <v>Supercritical</v>
      </c>
      <c r="AS1043" s="5">
        <f ca="1">((ABS(K1043)*'1D'!$D$6)/(MAX(((F1043)+(G1043)*(AH1043))*(AH1043),
            0.000001)*MAX(((((F1043)+(G1043)*(AH1043))*(AH1043))/MAX((F1043)+2*(AH1043)*SQRT(1+(G1043)^2),
                    0.000001))^(2/3),
            0.000001)))^2</f>
        <v>4.3358367565141456E-3</v>
      </c>
    </row>
    <row r="1044" spans="1:45" x14ac:dyDescent="0.35">
      <c r="A1044">
        <v>1035</v>
      </c>
      <c r="B1044">
        <v>1033.9960000000001</v>
      </c>
      <c r="C1044">
        <v>616079.85600000003</v>
      </c>
      <c r="D1044">
        <v>3096973.0869999998</v>
      </c>
      <c r="E1044">
        <v>632.04600000000005</v>
      </c>
      <c r="F1044">
        <v>5.2</v>
      </c>
      <c r="G1044">
        <v>0</v>
      </c>
      <c r="H1044" t="s">
        <v>176</v>
      </c>
      <c r="I1044">
        <v>5.7000000000000002E-2</v>
      </c>
      <c r="J1044" s="5">
        <f t="shared" si="235"/>
        <v>1</v>
      </c>
      <c r="K1044" s="5">
        <f t="shared" ca="1" si="236"/>
        <v>50.95</v>
      </c>
      <c r="L1044" s="5">
        <f ca="1">IF($A$2=0,
    IFERROR(L1043,
        MAX('1D'!$D$16,
            POWER((ABS(K1044)^2)/('1D'!$I$5*MAX(F1044,
                        0.1)^2),
                1/3))),
    IF(IFERROR(V1043,
            0)=0,
        IFERROR(L1043,
            MAX('1D'!$D$16,
                POWER((ABS(K1044)^2)/('1D'!$I$5*MAX(F1044,
                            0.1)^2),
                    1/3))),
        IF(OR(IFERROR(L1044,
                    0)=0,
                IFERROR(S1043,
                    0)&lt;1,
                IFERROR(S1044,
                    0)&lt;1),
            MAX('1D'!$D$16,
                POWER((ABS(K1044)^2)/('1D'!$I$5*MAX(F1044,
                            0.1)^2),
                    1/3)),
            IF(IFERROR(U1044,
                    0)&gt;0,
                MAX('1D'!$D$16,
                    IFERROR(L1044,
                        0)+((IFERROR(U1044,
                                0))*'1D'!$D$18*IF((IFERROR(S1044,
                                    0))&lt;1,
                            1,
                            -1))),
                IF(IFERROR(U1044,
                        0)&lt;0,
                    IF(ABS((MAX('1D'!$D$16,
                                    POWER((ABS(K1044)^2)/('1D'!$I$5*MAX(F1044,
                                                0.1)^2),
                                        1/3)))-IFERROR(L1044,
                                0))&gt;'1D'!$D$19,
                        MAX('1D'!$D$16,
                            IF((MAX('1D'!$D$16,
                                        POWER((ABS(K1044)^2)/('1D'!$I$5*MAX(F1044,
                                                    0.1)^2),
                                            1/3)))&gt;IFERROR(L1044,
                                    0),
                                MIN((MAX('1D'!$D$16,
                                            POWER((ABS(K1044)^2)/('1D'!$I$5*MAX(F1044,
                                                        0.1)^2),
                                                1/3))),
                                    IFERROR(L1044,
                                        0)+(MIN(ABS(IFERROR(U1044,
                                                    0))*'1D'!$D$18,
                                            ABS((MAX('1D'!$D$16,
                                                        POWER((ABS(K1044)^2)/('1D'!$I$5*MAX(F1044,
                                                                    0.1)^2),
                                                            1/3)))-IFERROR(L1044,
                                                    0))))),
                                MAX((MAX('1D'!$D$16,
                                            POWER((ABS(K1044)^2)/('1D'!$I$5*MAX(F1044,
                                                        0.1)^2),
                                                1/3))),
                                    IFERROR(L1044,
                                        0)-(MIN(ABS(IFERROR(U1044,
                                                    0))*'1D'!$D$18,
                                            ABS((MAX('1D'!$D$16,
                                                        POWER((ABS(K1044)^2)/('1D'!$I$5*MAX(F1044,
                                                                    0.1)^2),
                                                            1/3)))-IFERROR(L1044,
                                                    0))))))),
                        MAX('1D'!$D$16,
                            POWER((ABS(K1044)^2)/('1D'!$I$5*MAX(F1044,
                                        0.1)^2),
                                1/3))),
                    MAX('1D'!$D$16,
                        IFERROR(L1044,
                            0)))))))</f>
        <v>2.0411692021517887</v>
      </c>
      <c r="M1044" s="5">
        <f t="shared" ca="1" si="224"/>
        <v>10.614079851189301</v>
      </c>
      <c r="N1044" s="5">
        <f t="shared" ca="1" si="225"/>
        <v>1.1434704692804873</v>
      </c>
      <c r="O1044" s="5">
        <f t="shared" ca="1" si="226"/>
        <v>4.8002276894771132</v>
      </c>
      <c r="P1044" s="5">
        <f t="shared" ca="1" si="227"/>
        <v>634.08716920215181</v>
      </c>
      <c r="Q1044" s="5">
        <f ca="1">P1044+((ABS(K1044)/MAX(((F1044)+(G1044)*(L1044))*(L1044),
            0.000001))^2)/(2*'1D'!$I$5)</f>
        <v>635.26159253909486</v>
      </c>
      <c r="R1044" s="5">
        <f ca="1">((ABS(K1044)*'1D'!$D$6)/(MAX(((F1044)+(G1044)*(L1044))*(L1044),
            0.000001)*MAX(((((F1044)+(G1044)*(L1044))*(L1044))/MAX((F1044)+2*(L1044)*SQRT(1+(G1044)^2),
                    0.000001))^(2/3),
            0.000001)))^2</f>
        <v>4.3358367565141456E-3</v>
      </c>
      <c r="S1044" s="5">
        <f ca="1">ABS(ABS(K1044)/MAX(((F1044)+(G1044)*(L1044))*(L1044),
        0.000001))/SQRT('1D'!$I$5*MAX((((F1044)+(G1044)*(L1044))*(L1044))/MAX((F1044)+2*(G1044)*(L1044),
            0.000001),
        0.000001))</f>
        <v>1.0727235886044055</v>
      </c>
      <c r="T1044" s="5">
        <f ca="1">((F1044)*(L1044)^2)/2+(G1044)*(L1044)^3/3+(ABS(K1044)^2)/('1D'!$I$5*MAX(((F1044)+(G1044)*(L1044))*(L1044),
        0.000001))</f>
        <v>35.763412605541333</v>
      </c>
      <c r="U1044" s="5">
        <f ca="1">IF($A$2=0,
    0,
    IFERROR(Q1043-(((R1043+R1044)/2)*J1044)-(IF(O1043&gt;O1044,
                '1D'!$D$8*((O1043^2-O1044^2)/(2*'1D'!$I$5)),
                '1D'!$D$9*((O1044^2-O1043^2)/(2*'1D'!$I$5)))+('1D'!$D$10*(ABS(I1044)/90)*(MAX(O1043^2,
                        O1044^2)/(2*'1D'!$I$5))))-Q1044,
        0))</f>
        <v>-3.9474069734524164E-3</v>
      </c>
      <c r="V1044" s="5">
        <f ca="1">IF($A$2=0,
    1,
    IF(IFERROR(V1043,
            0)=0,
        0,
        IFERROR(IF(ROUND(S1044,
                    3)=1,
                1,
                IF(AND(ABS(U1044)&lt;'1D'!$D$19,
                        S1044&gt;1),
                    1,
                    0)),
            0)))</f>
        <v>0</v>
      </c>
      <c r="W1044" s="5">
        <f ca="1">IF($A$2=0,
    MAX(MAX('1D'!$D$16,
            MAX('1D'!$D$16,
                POWER((ABS(K1044)^2)/('1D'!$I$5*MAX(F1044,
                            0.1)^2),
                    1/3))),
        IFERROR(W1396,
            MAX(MAX('1D'!$D$16,
                    MAX('1D'!$D$16,
                        POWER((ABS(K1044)^2)/('1D'!$I$5*MAX(F1044,
                                    0.1)^2),
                            1/3))),
                ($L$2)-E1396))),
    IF(IFERROR(AG1045,
            0)=0,
        MAX(MAX('1D'!$D$16,
                MAX('1D'!$D$16,
                    POWER((ABS(K1044)^2)/('1D'!$I$5*MAX(F1044,
                                0.1)^2),
                        1/3))),
            IFERROR(W1396,
                MAX(MAX('1D'!$D$16,
                        MAX('1D'!$D$16,
                            POWER((ABS(K1044)^2)/('1D'!$I$5*MAX(F1044,
                                        0.1)^2),
                                1/3))),
                    ($L$2)-E1396))),
        IF(IFERROR(W1044,
                0)=0,
            MAX(MAX('1D'!$D$16,
                    MAX('1D'!$D$16,
                        POWER((ABS(K1044)^2)/('1D'!$I$5*MAX(F1044,
                                    0.1)^2),
                            1/3))),
                IFERROR(W1396,
                    MAX(MAX('1D'!$D$16,
                            MAX('1D'!$D$16,
                                POWER((ABS(K1044)^2)/('1D'!$I$5*MAX(F1044,
                                            0.1)^2),
                                    1/3))),
                        ($L$2)-E1396))),
            IF(OR(IFERROR(AD1044,
                        0)&gt;=1,
                    IFERROR(AD1045,
                        0)&gt;=1),
                MAX('1D'!$D$16,
                    MAX('1D'!$D$16,
                        POWER((ABS(K1044)^2)/('1D'!$I$5*MAX(F1044,
                                    0.1)^2),
                            1/3))),
                IF(ABS(IFERROR(AF1044,
                            0))&lt;'1D'!$D$19,
                    MAX(MAX('1D'!$D$16,
                            MAX('1D'!$D$16,
                                POWER((ABS(K1044)^2)/('1D'!$I$5*MAX(F1044,
                                            0.1)^2),
                                    1/3))),
                        IFERROR(W1044,
                            0)),
                    MAX(MAX('1D'!$D$16,
                            MAX('1D'!$D$16,
                                POWER((ABS(K1044)^2)/('1D'!$I$5*MAX(F1044,
                                            0.1)^2),
                                    1/3))),
                        (IFERROR(W1044,
                                0))+((IFERROR(AF1044,
                                    0))*'1D'!$D$18)))))))</f>
        <v>2.1389677043987478</v>
      </c>
      <c r="X1044" s="5">
        <f t="shared" ca="1" si="228"/>
        <v>11.122632062873489</v>
      </c>
      <c r="Y1044" s="5">
        <f t="shared" ca="1" si="229"/>
        <v>1.1735290000551568</v>
      </c>
      <c r="Z1044" s="5">
        <f t="shared" ca="1" si="230"/>
        <v>4.5807502857230418</v>
      </c>
      <c r="AA1044" s="5">
        <f t="shared" ca="1" si="231"/>
        <v>634.18496770439879</v>
      </c>
      <c r="AB1044" s="5">
        <f ca="1">AA1044+((ABS(K1044)/MAX(((F1044)+(G1044)*(W1044))*(W1044),
            0.000001))^2)/(2*'1D'!$I$5)</f>
        <v>635.25445155659816</v>
      </c>
      <c r="AC1044" s="5">
        <f ca="1">((ABS(K1044)*'1D'!$D$6)/(MAX(((F1044)+(G1044)*(W1044))*(W1044),
            0.000001)*MAX(((((F1044)+(G1044)*(W1044))*(W1044))/MAX((F1044)+2*(W1044)*SQRT(1+(G1044)^2),
                    0.000001))^(2/3),
            0.000001)))^2</f>
        <v>3.8141460404132466E-3</v>
      </c>
      <c r="AD1044" s="5">
        <f ca="1">ABS(ABS(K1044)/MAX(((F1044)+(G1044)*(W1044))*(W1044),
        0.000001))/SQRT('1D'!$I$5*MAX((((F1044)+(G1044)*(W1044))*(W1044))/MAX((F1044)+2*(G1044)*(W1044),
            0.000001),
        0.000001))</f>
        <v>1.0000000000000004</v>
      </c>
      <c r="AE1044" s="5">
        <f ca="1">((F1044)*(W1044)^2)/2+(G1044)*(W1044)^3/3+(ABS(K1044)^2)/('1D'!$I$5*MAX(((F1044)+(G1044)*(W1044))*(W1044),
        0.000001))</f>
        <v>35.686426155594638</v>
      </c>
      <c r="AF1044" s="5">
        <f ca="1">IF($A$2=0,
    0,
    IFERROR(AB1045+(((AC1044+AC1045)/2)*J1045)+(IF(Z1044&gt;Z1045,
                '1D'!$D$8*((Z1044^2-Z1045^2)/(2*'1D'!$I$5)),
                '1D'!$D$9*((Z1045^2-Z1044^2)/(2*'1D'!$I$5)))+('1D'!$D$10*(ABS(I1045)/90)*(MAX(Z1044^2,
                        Z1045^2)/(2*'1D'!$I$5))))-AB1044,
        0))</f>
        <v>3.3141460403385281E-3</v>
      </c>
      <c r="AG1044" s="5">
        <f ca="1">IF($A$2=0,
    1,
    IF(IFERROR(AG1045,
            0)=0,
        0,
        IFERROR(IF(OR(ROUND(AD1044,
                        3)&gt;=1,
                    AND(ABS(AF1044)&lt;'1D'!$D$19,
                        AD1044&lt;1)),
                1,
                0),
            0)))</f>
        <v>1</v>
      </c>
      <c r="AH1044" s="5">
        <f ca="1">IFERROR(IF('1D'!V32="Supercritical",
        MAX('1D'!$D$16,
            IFERROR(L1044,
                MAX('1D'!$D$16,
                    POWER((ABS(K1044)^2)/('1D'!$I$5*MAX(F1044,
                                0.1)^2),
                        1/3)))),
        IF('1D'!V32="Subcritical",
            MAX('1D'!$D$16,
                IFERROR(W1044,
                    MAX('1D'!$D$16,
                        POWER((ABS(K1044)^2)/('1D'!$I$5*MAX(F1044,
                                    0.1)^2),
                            1/3)))),
            IF(IFERROR(T1044,
                    -1E+99)&gt;=IFERROR(AE1044,
                    -1E+99),
                MAX('1D'!$D$16,
                    IFERROR(L1044,
                        MAX('1D'!$D$16,
                            POWER((ABS(K1044)^2)/('1D'!$I$5*MAX(F1044,
                                        0.1)^2),
                                1/3)))),
                MAX('1D'!$D$16,
                    IFERROR(W1044,
                        MAX('1D'!$D$16,
                            POWER((ABS(K1044)^2)/('1D'!$I$5*MAX(F1044,
                                        0.1)^2),
                                1/3))))))),
    MAX('1D'!$D$16,
        POWER((ABS(K1044)^2)/('1D'!$I$5*MAX(F1044,
                    0.1)^2),
            1/3)))</f>
        <v>2.0411692021517887</v>
      </c>
      <c r="AI1044" s="5">
        <f t="shared" ca="1" si="232"/>
        <v>634.08716920215181</v>
      </c>
      <c r="AJ1044" s="5">
        <f ca="1">AI1044+((ABS(K1044)/MAX(((F1044)+(G1044)*(AH1044))*(AH1044),
            0.000001))^2)/(2*'1D'!$I$5)</f>
        <v>635.26159253909486</v>
      </c>
      <c r="AM1044">
        <v>0</v>
      </c>
      <c r="AN1044">
        <v>0</v>
      </c>
      <c r="AO1044" s="5">
        <f t="shared" si="233"/>
        <v>0</v>
      </c>
      <c r="AP1044" s="5">
        <f t="shared" si="237"/>
        <v>0</v>
      </c>
      <c r="AQ1044" s="5">
        <f ca="1">ABS(ABS(K1044)/MAX(((F1044)+(G1044)*(AH1044))*(AH1044),
        0.000001))/SQRT('1D'!$I$5*MAX((((F1044)+(G1044)*(AH1044))*(AH1044))/MAX((F1044)+2*(G1044)*(AH1044),
            0.000001),
        0.000001))</f>
        <v>1.0727235886044055</v>
      </c>
      <c r="AR1044" s="5" t="str">
        <f t="shared" ca="1" si="234"/>
        <v>Supercritical</v>
      </c>
      <c r="AS1044" s="5">
        <f ca="1">((ABS(K1044)*'1D'!$D$6)/(MAX(((F1044)+(G1044)*(AH1044))*(AH1044),
            0.000001)*MAX(((((F1044)+(G1044)*(AH1044))*(AH1044))/MAX((F1044)+2*(AH1044)*SQRT(1+(G1044)^2),
                    0.000001))^(2/3),
            0.000001)))^2</f>
        <v>4.3358367565141456E-3</v>
      </c>
    </row>
    <row r="1045" spans="1:45" x14ac:dyDescent="0.35">
      <c r="A1045">
        <v>1036</v>
      </c>
      <c r="B1045">
        <v>1034.9960000000001</v>
      </c>
      <c r="C1045">
        <v>616079.81400000001</v>
      </c>
      <c r="D1045">
        <v>3096972.088</v>
      </c>
      <c r="E1045">
        <v>632.04549999999995</v>
      </c>
      <c r="F1045">
        <v>5.2</v>
      </c>
      <c r="G1045">
        <v>0</v>
      </c>
      <c r="H1045" t="s">
        <v>176</v>
      </c>
      <c r="I1045">
        <v>0</v>
      </c>
      <c r="J1045" s="5">
        <f t="shared" si="235"/>
        <v>1</v>
      </c>
      <c r="K1045" s="5">
        <f t="shared" ca="1" si="236"/>
        <v>50.95</v>
      </c>
      <c r="L1045" s="5">
        <f ca="1">IF($A$2=0,
    IFERROR(L1044,
        MAX('1D'!$D$16,
            POWER((ABS(K1045)^2)/('1D'!$I$5*MAX(F1045,
                        0.1)^2),
                1/3))),
    IF(IFERROR(V1044,
            0)=0,
        IFERROR(L1044,
            MAX('1D'!$D$16,
                POWER((ABS(K1045)^2)/('1D'!$I$5*MAX(F1045,
                            0.1)^2),
                    1/3))),
        IF(OR(IFERROR(L1045,
                    0)=0,
                IFERROR(S1044,
                    0)&lt;1,
                IFERROR(S1045,
                    0)&lt;1),
            MAX('1D'!$D$16,
                POWER((ABS(K1045)^2)/('1D'!$I$5*MAX(F1045,
                            0.1)^2),
                    1/3)),
            IF(IFERROR(U1045,
                    0)&gt;0,
                MAX('1D'!$D$16,
                    IFERROR(L1045,
                        0)+((IFERROR(U1045,
                                0))*'1D'!$D$18*IF((IFERROR(S1045,
                                    0))&lt;1,
                            1,
                            -1))),
                IF(IFERROR(U1045,
                        0)&lt;0,
                    IF(ABS((MAX('1D'!$D$16,
                                    POWER((ABS(K1045)^2)/('1D'!$I$5*MAX(F1045,
                                                0.1)^2),
                                        1/3)))-IFERROR(L1045,
                                0))&gt;'1D'!$D$19,
                        MAX('1D'!$D$16,
                            IF((MAX('1D'!$D$16,
                                        POWER((ABS(K1045)^2)/('1D'!$I$5*MAX(F1045,
                                                    0.1)^2),
                                            1/3)))&gt;IFERROR(L1045,
                                    0),
                                MIN((MAX('1D'!$D$16,
                                            POWER((ABS(K1045)^2)/('1D'!$I$5*MAX(F1045,
                                                        0.1)^2),
                                                1/3))),
                                    IFERROR(L1045,
                                        0)+(MIN(ABS(IFERROR(U1045,
                                                    0))*'1D'!$D$18,
                                            ABS((MAX('1D'!$D$16,
                                                        POWER((ABS(K1045)^2)/('1D'!$I$5*MAX(F1045,
                                                                    0.1)^2),
                                                            1/3)))-IFERROR(L1045,
                                                    0))))),
                                MAX((MAX('1D'!$D$16,
                                            POWER((ABS(K1045)^2)/('1D'!$I$5*MAX(F1045,
                                                        0.1)^2),
                                                1/3))),
                                    IFERROR(L1045,
                                        0)-(MIN(ABS(IFERROR(U1045,
                                                    0))*'1D'!$D$18,
                                            ABS((MAX('1D'!$D$16,
                                                        POWER((ABS(K1045)^2)/('1D'!$I$5*MAX(F1045,
                                                                    0.1)^2),
                                                            1/3)))-IFERROR(L1045,
                                                    0))))))),
                        MAX('1D'!$D$16,
                            POWER((ABS(K1045)^2)/('1D'!$I$5*MAX(F1045,
                                        0.1)^2),
                                1/3))),
                    MAX('1D'!$D$16,
                        IFERROR(L1045,
                            0)))))))</f>
        <v>2.0411692021517887</v>
      </c>
      <c r="M1045" s="5">
        <f t="shared" ca="1" si="224"/>
        <v>10.614079851189301</v>
      </c>
      <c r="N1045" s="5">
        <f t="shared" ca="1" si="225"/>
        <v>1.1434704692804873</v>
      </c>
      <c r="O1045" s="5">
        <f t="shared" ca="1" si="226"/>
        <v>4.8002276894771132</v>
      </c>
      <c r="P1045" s="5">
        <f t="shared" ca="1" si="227"/>
        <v>634.08666920215171</v>
      </c>
      <c r="Q1045" s="5">
        <f ca="1">P1045+((ABS(K1045)/MAX(((F1045)+(G1045)*(L1045))*(L1045),
            0.000001))^2)/(2*'1D'!$I$5)</f>
        <v>635.26109253909476</v>
      </c>
      <c r="R1045" s="5">
        <f ca="1">((ABS(K1045)*'1D'!$D$6)/(MAX(((F1045)+(G1045)*(L1045))*(L1045),
            0.000001)*MAX(((((F1045)+(G1045)*(L1045))*(L1045))/MAX((F1045)+2*(L1045)*SQRT(1+(G1045)^2),
                    0.000001))^(2/3),
            0.000001)))^2</f>
        <v>4.3358367565141456E-3</v>
      </c>
      <c r="S1045" s="5">
        <f ca="1">ABS(ABS(K1045)/MAX(((F1045)+(G1045)*(L1045))*(L1045),
        0.000001))/SQRT('1D'!$I$5*MAX((((F1045)+(G1045)*(L1045))*(L1045))/MAX((F1045)+2*(G1045)*(L1045),
            0.000001),
        0.000001))</f>
        <v>1.0727235886044055</v>
      </c>
      <c r="T1045" s="5">
        <f ca="1">((F1045)*(L1045)^2)/2+(G1045)*(L1045)^3/3+(ABS(K1045)^2)/('1D'!$I$5*MAX(((F1045)+(G1045)*(L1045))*(L1045),
        0.000001))</f>
        <v>35.763412605541333</v>
      </c>
      <c r="U1045" s="5">
        <f ca="1">IF($A$2=0,
    0,
    IFERROR(Q1044-(((R1044+R1045)/2)*J1045)-(IF(O1044&gt;O1045,
                '1D'!$D$8*((O1044^2-O1045^2)/(2*'1D'!$I$5)),
                '1D'!$D$9*((O1045^2-O1044^2)/(2*'1D'!$I$5)))+('1D'!$D$10*(ABS(I1045)/90)*(MAX(O1044^2,
                        O1045^2)/(2*'1D'!$I$5))))-Q1045,
        0))</f>
        <v>-3.8358367563660067E-3</v>
      </c>
      <c r="V1045" s="5">
        <f ca="1">IF($A$2=0,
    1,
    IF(IFERROR(V1044,
            0)=0,
        0,
        IFERROR(IF(ROUND(S1045,
                    3)=1,
                1,
                IF(AND(ABS(U1045)&lt;'1D'!$D$19,
                        S1045&gt;1),
                    1,
                    0)),
            0)))</f>
        <v>0</v>
      </c>
      <c r="W1045" s="5">
        <f ca="1">IF($A$2=0,
    MAX(MAX('1D'!$D$16,
            MAX('1D'!$D$16,
                POWER((ABS(K1045)^2)/('1D'!$I$5*MAX(F1045,
                            0.1)^2),
                    1/3))),
        IFERROR(W1396,
            MAX(MAX('1D'!$D$16,
                    MAX('1D'!$D$16,
                        POWER((ABS(K1045)^2)/('1D'!$I$5*MAX(F1045,
                                    0.1)^2),
                            1/3))),
                ($L$2)-E1396))),
    IF(IFERROR(AG1046,
            0)=0,
        MAX(MAX('1D'!$D$16,
                MAX('1D'!$D$16,
                    POWER((ABS(K1045)^2)/('1D'!$I$5*MAX(F1045,
                                0.1)^2),
                        1/3))),
            IFERROR(W1396,
                MAX(MAX('1D'!$D$16,
                        MAX('1D'!$D$16,
                            POWER((ABS(K1045)^2)/('1D'!$I$5*MAX(F1045,
                                        0.1)^2),
                                1/3))),
                    ($L$2)-E1396))),
        IF(IFERROR(W1045,
                0)=0,
            MAX(MAX('1D'!$D$16,
                    MAX('1D'!$D$16,
                        POWER((ABS(K1045)^2)/('1D'!$I$5*MAX(F1045,
                                    0.1)^2),
                            1/3))),
                IFERROR(W1396,
                    MAX(MAX('1D'!$D$16,
                            MAX('1D'!$D$16,
                                POWER((ABS(K1045)^2)/('1D'!$I$5*MAX(F1045,
                                            0.1)^2),
                                    1/3))),
                        ($L$2)-E1396))),
            IF(OR(IFERROR(AD1045,
                        0)&gt;=1,
                    IFERROR(AD1046,
                        0)&gt;=1),
                MAX('1D'!$D$16,
                    MAX('1D'!$D$16,
                        POWER((ABS(K1045)^2)/('1D'!$I$5*MAX(F1045,
                                    0.1)^2),
                            1/3))),
                IF(ABS(IFERROR(AF1045,
                            0))&lt;'1D'!$D$19,
                    MAX(MAX('1D'!$D$16,
                            MAX('1D'!$D$16,
                                POWER((ABS(K1045)^2)/('1D'!$I$5*MAX(F1045,
                                            0.1)^2),
                                    1/3))),
                        IFERROR(W1045,
                            0)),
                    MAX(MAX('1D'!$D$16,
                            MAX('1D'!$D$16,
                                POWER((ABS(K1045)^2)/('1D'!$I$5*MAX(F1045,
                                            0.1)^2),
                                    1/3))),
                        (IFERROR(W1045,
                                0))+((IFERROR(AF1045,
                                    0))*'1D'!$D$18)))))))</f>
        <v>2.1389677043987478</v>
      </c>
      <c r="X1045" s="5">
        <f t="shared" ca="1" si="228"/>
        <v>11.122632062873489</v>
      </c>
      <c r="Y1045" s="5">
        <f t="shared" ca="1" si="229"/>
        <v>1.1735290000551568</v>
      </c>
      <c r="Z1045" s="5">
        <f t="shared" ca="1" si="230"/>
        <v>4.5807502857230418</v>
      </c>
      <c r="AA1045" s="5">
        <f t="shared" ca="1" si="231"/>
        <v>634.18446770439868</v>
      </c>
      <c r="AB1045" s="5">
        <f ca="1">AA1045+((ABS(K1045)/MAX(((F1045)+(G1045)*(W1045))*(W1045),
            0.000001))^2)/(2*'1D'!$I$5)</f>
        <v>635.25395155659805</v>
      </c>
      <c r="AC1045" s="5">
        <f ca="1">((ABS(K1045)*'1D'!$D$6)/(MAX(((F1045)+(G1045)*(W1045))*(W1045),
            0.000001)*MAX(((((F1045)+(G1045)*(W1045))*(W1045))/MAX((F1045)+2*(W1045)*SQRT(1+(G1045)^2),
                    0.000001))^(2/3),
            0.000001)))^2</f>
        <v>3.8141460404132466E-3</v>
      </c>
      <c r="AD1045" s="5">
        <f ca="1">ABS(ABS(K1045)/MAX(((F1045)+(G1045)*(W1045))*(W1045),
        0.000001))/SQRT('1D'!$I$5*MAX((((F1045)+(G1045)*(W1045))*(W1045))/MAX((F1045)+2*(G1045)*(W1045),
            0.000001),
        0.000001))</f>
        <v>1.0000000000000004</v>
      </c>
      <c r="AE1045" s="5">
        <f ca="1">((F1045)*(W1045)^2)/2+(G1045)*(W1045)^3/3+(ABS(K1045)^2)/('1D'!$I$5*MAX(((F1045)+(G1045)*(W1045))*(W1045),
        0.000001))</f>
        <v>35.686426155594638</v>
      </c>
      <c r="AF1045" s="5">
        <f ca="1">IF($A$2=0,
    0,
    IFERROR(AB1046+(((AC1045+AC1046)/2)*J1046)+(IF(Z1045&gt;Z1046,
                '1D'!$D$8*((Z1045^2-Z1046^2)/(2*'1D'!$I$5)),
                '1D'!$D$9*((Z1046^2-Z1045^2)/(2*'1D'!$I$5)))+('1D'!$D$10*(ABS(I1046)/90)*(MAX(Z1045^2,
                        Z1046^2)/(2*'1D'!$I$5))))-AB1045,
        0))</f>
        <v>3.3103318943403792E-3</v>
      </c>
      <c r="AG1045" s="5">
        <f ca="1">IF($A$2=0,
    1,
    IF(IFERROR(AG1046,
            0)=0,
        0,
        IFERROR(IF(OR(ROUND(AD1045,
                        3)&gt;=1,
                    AND(ABS(AF1045)&lt;'1D'!$D$19,
                        AD1045&lt;1)),
                1,
                0),
            0)))</f>
        <v>1</v>
      </c>
      <c r="AH1045" s="5">
        <f ca="1">IFERROR(IF('1D'!V32="Supercritical",
        MAX('1D'!$D$16,
            IFERROR(L1045,
                MAX('1D'!$D$16,
                    POWER((ABS(K1045)^2)/('1D'!$I$5*MAX(F1045,
                                0.1)^2),
                        1/3)))),
        IF('1D'!V32="Subcritical",
            MAX('1D'!$D$16,
                IFERROR(W1045,
                    MAX('1D'!$D$16,
                        POWER((ABS(K1045)^2)/('1D'!$I$5*MAX(F1045,
                                    0.1)^2),
                            1/3)))),
            IF(IFERROR(T1045,
                    -1E+99)&gt;=IFERROR(AE1045,
                    -1E+99),
                MAX('1D'!$D$16,
                    IFERROR(L1045,
                        MAX('1D'!$D$16,
                            POWER((ABS(K1045)^2)/('1D'!$I$5*MAX(F1045,
                                        0.1)^2),
                                1/3)))),
                MAX('1D'!$D$16,
                    IFERROR(W1045,
                        MAX('1D'!$D$16,
                            POWER((ABS(K1045)^2)/('1D'!$I$5*MAX(F1045,
                                        0.1)^2),
                                1/3))))))),
    MAX('1D'!$D$16,
        POWER((ABS(K1045)^2)/('1D'!$I$5*MAX(F1045,
                    0.1)^2),
            1/3)))</f>
        <v>2.0411692021517887</v>
      </c>
      <c r="AI1045" s="5">
        <f t="shared" ca="1" si="232"/>
        <v>634.08666920215171</v>
      </c>
      <c r="AJ1045" s="5">
        <f ca="1">AI1045+((ABS(K1045)/MAX(((F1045)+(G1045)*(AH1045))*(AH1045),
            0.000001))^2)/(2*'1D'!$I$5)</f>
        <v>635.26109253909476</v>
      </c>
      <c r="AM1045">
        <v>0</v>
      </c>
      <c r="AN1045">
        <v>0</v>
      </c>
      <c r="AO1045" s="5">
        <f t="shared" si="233"/>
        <v>0</v>
      </c>
      <c r="AP1045" s="5">
        <f t="shared" si="237"/>
        <v>0</v>
      </c>
      <c r="AQ1045" s="5">
        <f ca="1">ABS(ABS(K1045)/MAX(((F1045)+(G1045)*(AH1045))*(AH1045),
        0.000001))/SQRT('1D'!$I$5*MAX((((F1045)+(G1045)*(AH1045))*(AH1045))/MAX((F1045)+2*(G1045)*(AH1045),
            0.000001),
        0.000001))</f>
        <v>1.0727235886044055</v>
      </c>
      <c r="AR1045" s="5" t="str">
        <f t="shared" ca="1" si="234"/>
        <v>Supercritical</v>
      </c>
      <c r="AS1045" s="5">
        <f ca="1">((ABS(K1045)*'1D'!$D$6)/(MAX(((F1045)+(G1045)*(AH1045))*(AH1045),
            0.000001)*MAX(((((F1045)+(G1045)*(AH1045))*(AH1045))/MAX((F1045)+2*(AH1045)*SQRT(1+(G1045)^2),
                    0.000001))^(2/3),
            0.000001)))^2</f>
        <v>4.3358367565141456E-3</v>
      </c>
    </row>
    <row r="1046" spans="1:45" x14ac:dyDescent="0.35">
      <c r="A1046">
        <v>1037</v>
      </c>
      <c r="B1046">
        <v>1035.9949999999999</v>
      </c>
      <c r="C1046">
        <v>616079.772</v>
      </c>
      <c r="D1046">
        <v>3096971.0890000002</v>
      </c>
      <c r="E1046">
        <v>632.04499999999996</v>
      </c>
      <c r="F1046">
        <v>5.2</v>
      </c>
      <c r="G1046">
        <v>0</v>
      </c>
      <c r="H1046" t="s">
        <v>176</v>
      </c>
      <c r="I1046">
        <v>0</v>
      </c>
      <c r="J1046" s="5">
        <f t="shared" si="235"/>
        <v>0.99899999999979627</v>
      </c>
      <c r="K1046" s="5">
        <f t="shared" ca="1" si="236"/>
        <v>50.95</v>
      </c>
      <c r="L1046" s="5">
        <f ca="1">IF($A$2=0,
    IFERROR(L1045,
        MAX('1D'!$D$16,
            POWER((ABS(K1046)^2)/('1D'!$I$5*MAX(F1046,
                        0.1)^2),
                1/3))),
    IF(IFERROR(V1045,
            0)=0,
        IFERROR(L1045,
            MAX('1D'!$D$16,
                POWER((ABS(K1046)^2)/('1D'!$I$5*MAX(F1046,
                            0.1)^2),
                    1/3))),
        IF(OR(IFERROR(L1046,
                    0)=0,
                IFERROR(S1045,
                    0)&lt;1,
                IFERROR(S1046,
                    0)&lt;1),
            MAX('1D'!$D$16,
                POWER((ABS(K1046)^2)/('1D'!$I$5*MAX(F1046,
                            0.1)^2),
                    1/3)),
            IF(IFERROR(U1046,
                    0)&gt;0,
                MAX('1D'!$D$16,
                    IFERROR(L1046,
                        0)+((IFERROR(U1046,
                                0))*'1D'!$D$18*IF((IFERROR(S1046,
                                    0))&lt;1,
                            1,
                            -1))),
                IF(IFERROR(U1046,
                        0)&lt;0,
                    IF(ABS((MAX('1D'!$D$16,
                                    POWER((ABS(K1046)^2)/('1D'!$I$5*MAX(F1046,
                                                0.1)^2),
                                        1/3)))-IFERROR(L1046,
                                0))&gt;'1D'!$D$19,
                        MAX('1D'!$D$16,
                            IF((MAX('1D'!$D$16,
                                        POWER((ABS(K1046)^2)/('1D'!$I$5*MAX(F1046,
                                                    0.1)^2),
                                            1/3)))&gt;IFERROR(L1046,
                                    0),
                                MIN((MAX('1D'!$D$16,
                                            POWER((ABS(K1046)^2)/('1D'!$I$5*MAX(F1046,
                                                        0.1)^2),
                                                1/3))),
                                    IFERROR(L1046,
                                        0)+(MIN(ABS(IFERROR(U1046,
                                                    0))*'1D'!$D$18,
                                            ABS((MAX('1D'!$D$16,
                                                        POWER((ABS(K1046)^2)/('1D'!$I$5*MAX(F1046,
                                                                    0.1)^2),
                                                            1/3)))-IFERROR(L1046,
                                                    0))))),
                                MAX((MAX('1D'!$D$16,
                                            POWER((ABS(K1046)^2)/('1D'!$I$5*MAX(F1046,
                                                        0.1)^2),
                                                1/3))),
                                    IFERROR(L1046,
                                        0)-(MIN(ABS(IFERROR(U1046,
                                                    0))*'1D'!$D$18,
                                            ABS((MAX('1D'!$D$16,
                                                        POWER((ABS(K1046)^2)/('1D'!$I$5*MAX(F1046,
                                                                    0.1)^2),
                                                            1/3)))-IFERROR(L1046,
                                                    0))))))),
                        MAX('1D'!$D$16,
                            POWER((ABS(K1046)^2)/('1D'!$I$5*MAX(F1046,
                                        0.1)^2),
                                1/3))),
                    MAX('1D'!$D$16,
                        IFERROR(L1046,
                            0)))))))</f>
        <v>2.0411692021517887</v>
      </c>
      <c r="M1046" s="5">
        <f t="shared" ca="1" si="224"/>
        <v>10.614079851189301</v>
      </c>
      <c r="N1046" s="5">
        <f t="shared" ca="1" si="225"/>
        <v>1.1434704692804873</v>
      </c>
      <c r="O1046" s="5">
        <f t="shared" ca="1" si="226"/>
        <v>4.8002276894771132</v>
      </c>
      <c r="P1046" s="5">
        <f t="shared" ca="1" si="227"/>
        <v>634.08616920215172</v>
      </c>
      <c r="Q1046" s="5">
        <f ca="1">P1046+((ABS(K1046)/MAX(((F1046)+(G1046)*(L1046))*(L1046),
            0.000001))^2)/(2*'1D'!$I$5)</f>
        <v>635.26059253909477</v>
      </c>
      <c r="R1046" s="5">
        <f ca="1">((ABS(K1046)*'1D'!$D$6)/(MAX(((F1046)+(G1046)*(L1046))*(L1046),
            0.000001)*MAX(((((F1046)+(G1046)*(L1046))*(L1046))/MAX((F1046)+2*(L1046)*SQRT(1+(G1046)^2),
                    0.000001))^(2/3),
            0.000001)))^2</f>
        <v>4.3358367565141456E-3</v>
      </c>
      <c r="S1046" s="5">
        <f ca="1">ABS(ABS(K1046)/MAX(((F1046)+(G1046)*(L1046))*(L1046),
        0.000001))/SQRT('1D'!$I$5*MAX((((F1046)+(G1046)*(L1046))*(L1046))/MAX((F1046)+2*(G1046)*(L1046),
            0.000001),
        0.000001))</f>
        <v>1.0727235886044055</v>
      </c>
      <c r="T1046" s="5">
        <f ca="1">((F1046)*(L1046)^2)/2+(G1046)*(L1046)^3/3+(ABS(K1046)^2)/('1D'!$I$5*MAX(((F1046)+(G1046)*(L1046))*(L1046),
        0.000001))</f>
        <v>35.763412605541333</v>
      </c>
      <c r="U1046" s="5">
        <f ca="1">IF($A$2=0,
    0,
    IFERROR(Q1045-(((R1045+R1046)/2)*J1046)-(IF(O1045&gt;O1046,
                '1D'!$D$8*((O1045^2-O1046^2)/(2*'1D'!$I$5)),
                '1D'!$D$9*((O1046^2-O1045^2)/(2*'1D'!$I$5)))+('1D'!$D$10*(ABS(I1046)/90)*(MAX(O1045^2,
                        O1046^2)/(2*'1D'!$I$5))))-Q1046,
        0))</f>
        <v>-3.8315009197731342E-3</v>
      </c>
      <c r="V1046" s="5">
        <f ca="1">IF($A$2=0,
    1,
    IF(IFERROR(V1045,
            0)=0,
        0,
        IFERROR(IF(ROUND(S1046,
                    3)=1,
                1,
                IF(AND(ABS(U1046)&lt;'1D'!$D$19,
                        S1046&gt;1),
                    1,
                    0)),
            0)))</f>
        <v>0</v>
      </c>
      <c r="W1046" s="5">
        <f ca="1">IF($A$2=0,
    MAX(MAX('1D'!$D$16,
            MAX('1D'!$D$16,
                POWER((ABS(K1046)^2)/('1D'!$I$5*MAX(F1046,
                            0.1)^2),
                    1/3))),
        IFERROR(W1396,
            MAX(MAX('1D'!$D$16,
                    MAX('1D'!$D$16,
                        POWER((ABS(K1046)^2)/('1D'!$I$5*MAX(F1046,
                                    0.1)^2),
                            1/3))),
                ($L$2)-E1396))),
    IF(IFERROR(AG1047,
            0)=0,
        MAX(MAX('1D'!$D$16,
                MAX('1D'!$D$16,
                    POWER((ABS(K1046)^2)/('1D'!$I$5*MAX(F1046,
                                0.1)^2),
                        1/3))),
            IFERROR(W1396,
                MAX(MAX('1D'!$D$16,
                        MAX('1D'!$D$16,
                            POWER((ABS(K1046)^2)/('1D'!$I$5*MAX(F1046,
                                        0.1)^2),
                                1/3))),
                    ($L$2)-E1396))),
        IF(IFERROR(W1046,
                0)=0,
            MAX(MAX('1D'!$D$16,
                    MAX('1D'!$D$16,
                        POWER((ABS(K1046)^2)/('1D'!$I$5*MAX(F1046,
                                    0.1)^2),
                            1/3))),
                IFERROR(W1396,
                    MAX(MAX('1D'!$D$16,
                            MAX('1D'!$D$16,
                                POWER((ABS(K1046)^2)/('1D'!$I$5*MAX(F1046,
                                            0.1)^2),
                                    1/3))),
                        ($L$2)-E1396))),
            IF(OR(IFERROR(AD1046,
                        0)&gt;=1,
                    IFERROR(AD1047,
                        0)&gt;=1),
                MAX('1D'!$D$16,
                    MAX('1D'!$D$16,
                        POWER((ABS(K1046)^2)/('1D'!$I$5*MAX(F1046,
                                    0.1)^2),
                            1/3))),
                IF(ABS(IFERROR(AF1046,
                            0))&lt;'1D'!$D$19,
                    MAX(MAX('1D'!$D$16,
                            MAX('1D'!$D$16,
                                POWER((ABS(K1046)^2)/('1D'!$I$5*MAX(F1046,
                                            0.1)^2),
                                    1/3))),
                        IFERROR(W1046,
                            0)),
                    MAX(MAX('1D'!$D$16,
                            MAX('1D'!$D$16,
                                POWER((ABS(K1046)^2)/('1D'!$I$5*MAX(F1046,
                                            0.1)^2),
                                    1/3))),
                        (IFERROR(W1046,
                                0))+((IFERROR(AF1046,
                                    0))*'1D'!$D$18)))))))</f>
        <v>2.1389677043987478</v>
      </c>
      <c r="X1046" s="5">
        <f t="shared" ca="1" si="228"/>
        <v>11.122632062873489</v>
      </c>
      <c r="Y1046" s="5">
        <f t="shared" ca="1" si="229"/>
        <v>1.1735290000551568</v>
      </c>
      <c r="Z1046" s="5">
        <f t="shared" ca="1" si="230"/>
        <v>4.5807502857230418</v>
      </c>
      <c r="AA1046" s="5">
        <f t="shared" ca="1" si="231"/>
        <v>634.1839677043987</v>
      </c>
      <c r="AB1046" s="5">
        <f ca="1">AA1046+((ABS(K1046)/MAX(((F1046)+(G1046)*(W1046))*(W1046),
            0.000001))^2)/(2*'1D'!$I$5)</f>
        <v>635.25345155659807</v>
      </c>
      <c r="AC1046" s="5">
        <f ca="1">((ABS(K1046)*'1D'!$D$6)/(MAX(((F1046)+(G1046)*(W1046))*(W1046),
            0.000001)*MAX(((((F1046)+(G1046)*(W1046))*(W1046))/MAX((F1046)+2*(W1046)*SQRT(1+(G1046)^2),
                    0.000001))^(2/3),
            0.000001)))^2</f>
        <v>3.8141460404132466E-3</v>
      </c>
      <c r="AD1046" s="5">
        <f ca="1">ABS(ABS(K1046)/MAX(((F1046)+(G1046)*(W1046))*(W1046),
        0.000001))/SQRT('1D'!$I$5*MAX((((F1046)+(G1046)*(W1046))*(W1046))/MAX((F1046)+2*(G1046)*(W1046),
            0.000001),
        0.000001))</f>
        <v>1.0000000000000004</v>
      </c>
      <c r="AE1046" s="5">
        <f ca="1">((F1046)*(W1046)^2)/2+(G1046)*(W1046)^3/3+(ABS(K1046)^2)/('1D'!$I$5*MAX(((F1046)+(G1046)*(W1046))*(W1046),
        0.000001))</f>
        <v>35.686426155594638</v>
      </c>
      <c r="AF1046" s="5">
        <f ca="1">IF($A$2=0,
    0,
    IFERROR(AB1047+(((AC1046+AC1047)/2)*J1047)+(IF(Z1046&gt;Z1047,
                '1D'!$D$8*((Z1046^2-Z1047^2)/(2*'1D'!$I$5)),
                '1D'!$D$9*((Z1047^2-Z1046^2)/(2*'1D'!$I$5)))+('1D'!$D$10*(ABS(I1047)/90)*(MAX(Z1046^2,
                        Z1047^2)/(2*'1D'!$I$5))))-AB1046,
        0))</f>
        <v>3.4157470064428708E-3</v>
      </c>
      <c r="AG1046" s="5">
        <f ca="1">IF($A$2=0,
    1,
    IF(IFERROR(AG1047,
            0)=0,
        0,
        IFERROR(IF(OR(ROUND(AD1046,
                        3)&gt;=1,
                    AND(ABS(AF1046)&lt;'1D'!$D$19,
                        AD1046&lt;1)),
                1,
                0),
            0)))</f>
        <v>1</v>
      </c>
      <c r="AH1046" s="5">
        <f ca="1">IFERROR(IF('1D'!V32="Supercritical",
        MAX('1D'!$D$16,
            IFERROR(L1046,
                MAX('1D'!$D$16,
                    POWER((ABS(K1046)^2)/('1D'!$I$5*MAX(F1046,
                                0.1)^2),
                        1/3)))),
        IF('1D'!V32="Subcritical",
            MAX('1D'!$D$16,
                IFERROR(W1046,
                    MAX('1D'!$D$16,
                        POWER((ABS(K1046)^2)/('1D'!$I$5*MAX(F1046,
                                    0.1)^2),
                            1/3)))),
            IF(IFERROR(T1046,
                    -1E+99)&gt;=IFERROR(AE1046,
                    -1E+99),
                MAX('1D'!$D$16,
                    IFERROR(L1046,
                        MAX('1D'!$D$16,
                            POWER((ABS(K1046)^2)/('1D'!$I$5*MAX(F1046,
                                        0.1)^2),
                                1/3)))),
                MAX('1D'!$D$16,
                    IFERROR(W1046,
                        MAX('1D'!$D$16,
                            POWER((ABS(K1046)^2)/('1D'!$I$5*MAX(F1046,
                                        0.1)^2),
                                1/3))))))),
    MAX('1D'!$D$16,
        POWER((ABS(K1046)^2)/('1D'!$I$5*MAX(F1046,
                    0.1)^2),
            1/3)))</f>
        <v>2.0411692021517887</v>
      </c>
      <c r="AI1046" s="5">
        <f t="shared" ca="1" si="232"/>
        <v>634.08616920215172</v>
      </c>
      <c r="AJ1046" s="5">
        <f ca="1">AI1046+((ABS(K1046)/MAX(((F1046)+(G1046)*(AH1046))*(AH1046),
            0.000001))^2)/(2*'1D'!$I$5)</f>
        <v>635.26059253909477</v>
      </c>
      <c r="AM1046">
        <v>0</v>
      </c>
      <c r="AN1046">
        <v>0</v>
      </c>
      <c r="AO1046" s="5">
        <f t="shared" si="233"/>
        <v>0</v>
      </c>
      <c r="AP1046" s="5">
        <f t="shared" si="237"/>
        <v>0</v>
      </c>
      <c r="AQ1046" s="5">
        <f ca="1">ABS(ABS(K1046)/MAX(((F1046)+(G1046)*(AH1046))*(AH1046),
        0.000001))/SQRT('1D'!$I$5*MAX((((F1046)+(G1046)*(AH1046))*(AH1046))/MAX((F1046)+2*(G1046)*(AH1046),
            0.000001),
        0.000001))</f>
        <v>1.0727235886044055</v>
      </c>
      <c r="AR1046" s="5" t="str">
        <f t="shared" ca="1" si="234"/>
        <v>Supercritical</v>
      </c>
      <c r="AS1046" s="5">
        <f ca="1">((ABS(K1046)*'1D'!$D$6)/(MAX(((F1046)+(G1046)*(AH1046))*(AH1046),
            0.000001)*MAX(((((F1046)+(G1046)*(AH1046))*(AH1046))/MAX((F1046)+2*(AH1046)*SQRT(1+(G1046)^2),
                    0.000001))^(2/3),
            0.000001)))^2</f>
        <v>4.3358367565141456E-3</v>
      </c>
    </row>
    <row r="1047" spans="1:45" x14ac:dyDescent="0.35">
      <c r="A1047">
        <v>1038</v>
      </c>
      <c r="B1047">
        <v>1036.9949999999999</v>
      </c>
      <c r="C1047">
        <v>616079.73</v>
      </c>
      <c r="D1047">
        <v>3096970.09</v>
      </c>
      <c r="E1047">
        <v>632.04449999999997</v>
      </c>
      <c r="F1047">
        <v>5.2</v>
      </c>
      <c r="G1047">
        <v>0</v>
      </c>
      <c r="H1047" t="s">
        <v>176</v>
      </c>
      <c r="I1047">
        <v>5.7000000000000002E-2</v>
      </c>
      <c r="J1047" s="5">
        <f t="shared" si="235"/>
        <v>1</v>
      </c>
      <c r="K1047" s="5">
        <f t="shared" ca="1" si="236"/>
        <v>50.95</v>
      </c>
      <c r="L1047" s="5">
        <f ca="1">IF($A$2=0,
    IFERROR(L1046,
        MAX('1D'!$D$16,
            POWER((ABS(K1047)^2)/('1D'!$I$5*MAX(F1047,
                        0.1)^2),
                1/3))),
    IF(IFERROR(V1046,
            0)=0,
        IFERROR(L1046,
            MAX('1D'!$D$16,
                POWER((ABS(K1047)^2)/('1D'!$I$5*MAX(F1047,
                            0.1)^2),
                    1/3))),
        IF(OR(IFERROR(L1047,
                    0)=0,
                IFERROR(S1046,
                    0)&lt;1,
                IFERROR(S1047,
                    0)&lt;1),
            MAX('1D'!$D$16,
                POWER((ABS(K1047)^2)/('1D'!$I$5*MAX(F1047,
                            0.1)^2),
                    1/3)),
            IF(IFERROR(U1047,
                    0)&gt;0,
                MAX('1D'!$D$16,
                    IFERROR(L1047,
                        0)+((IFERROR(U1047,
                                0))*'1D'!$D$18*IF((IFERROR(S1047,
                                    0))&lt;1,
                            1,
                            -1))),
                IF(IFERROR(U1047,
                        0)&lt;0,
                    IF(ABS((MAX('1D'!$D$16,
                                    POWER((ABS(K1047)^2)/('1D'!$I$5*MAX(F1047,
                                                0.1)^2),
                                        1/3)))-IFERROR(L1047,
                                0))&gt;'1D'!$D$19,
                        MAX('1D'!$D$16,
                            IF((MAX('1D'!$D$16,
                                        POWER((ABS(K1047)^2)/('1D'!$I$5*MAX(F1047,
                                                    0.1)^2),
                                            1/3)))&gt;IFERROR(L1047,
                                    0),
                                MIN((MAX('1D'!$D$16,
                                            POWER((ABS(K1047)^2)/('1D'!$I$5*MAX(F1047,
                                                        0.1)^2),
                                                1/3))),
                                    IFERROR(L1047,
                                        0)+(MIN(ABS(IFERROR(U1047,
                                                    0))*'1D'!$D$18,
                                            ABS((MAX('1D'!$D$16,
                                                        POWER((ABS(K1047)^2)/('1D'!$I$5*MAX(F1047,
                                                                    0.1)^2),
                                                            1/3)))-IFERROR(L1047,
                                                    0))))),
                                MAX((MAX('1D'!$D$16,
                                            POWER((ABS(K1047)^2)/('1D'!$I$5*MAX(F1047,
                                                        0.1)^2),
                                                1/3))),
                                    IFERROR(L1047,
                                        0)-(MIN(ABS(IFERROR(U1047,
                                                    0))*'1D'!$D$18,
                                            ABS((MAX('1D'!$D$16,
                                                        POWER((ABS(K1047)^2)/('1D'!$I$5*MAX(F1047,
                                                                    0.1)^2),
                                                            1/3)))-IFERROR(L1047,
                                                    0))))))),
                        MAX('1D'!$D$16,
                            POWER((ABS(K1047)^2)/('1D'!$I$5*MAX(F1047,
                                        0.1)^2),
                                1/3))),
                    MAX('1D'!$D$16,
                        IFERROR(L1047,
                            0)))))))</f>
        <v>2.0411692021517887</v>
      </c>
      <c r="M1047" s="5">
        <f t="shared" ca="1" si="224"/>
        <v>10.614079851189301</v>
      </c>
      <c r="N1047" s="5">
        <f t="shared" ca="1" si="225"/>
        <v>1.1434704692804873</v>
      </c>
      <c r="O1047" s="5">
        <f t="shared" ca="1" si="226"/>
        <v>4.8002276894771132</v>
      </c>
      <c r="P1047" s="5">
        <f t="shared" ca="1" si="227"/>
        <v>634.08566920215173</v>
      </c>
      <c r="Q1047" s="5">
        <f ca="1">P1047+((ABS(K1047)/MAX(((F1047)+(G1047)*(L1047))*(L1047),
            0.000001))^2)/(2*'1D'!$I$5)</f>
        <v>635.26009253909479</v>
      </c>
      <c r="R1047" s="5">
        <f ca="1">((ABS(K1047)*'1D'!$D$6)/(MAX(((F1047)+(G1047)*(L1047))*(L1047),
            0.000001)*MAX(((((F1047)+(G1047)*(L1047))*(L1047))/MAX((F1047)+2*(L1047)*SQRT(1+(G1047)^2),
                    0.000001))^(2/3),
            0.000001)))^2</f>
        <v>4.3358367565141456E-3</v>
      </c>
      <c r="S1047" s="5">
        <f ca="1">ABS(ABS(K1047)/MAX(((F1047)+(G1047)*(L1047))*(L1047),
        0.000001))/SQRT('1D'!$I$5*MAX((((F1047)+(G1047)*(L1047))*(L1047))/MAX((F1047)+2*(G1047)*(L1047),
            0.000001),
        0.000001))</f>
        <v>1.0727235886044055</v>
      </c>
      <c r="T1047" s="5">
        <f ca="1">((F1047)*(L1047)^2)/2+(G1047)*(L1047)^3/3+(ABS(K1047)^2)/('1D'!$I$5*MAX(((F1047)+(G1047)*(L1047))*(L1047),
        0.000001))</f>
        <v>35.763412605541333</v>
      </c>
      <c r="U1047" s="5">
        <f ca="1">IF($A$2=0,
    0,
    IFERROR(Q1046-(((R1046+R1047)/2)*J1047)-(IF(O1046&gt;O1047,
                '1D'!$D$8*((O1046^2-O1047^2)/(2*'1D'!$I$5)),
                '1D'!$D$9*((O1047^2-O1046^2)/(2*'1D'!$I$5)))+('1D'!$D$10*(ABS(I1047)/90)*(MAX(O1046^2,
                        O1047^2)/(2*'1D'!$I$5))))-Q1047,
        0))</f>
        <v>-3.9474069734524164E-3</v>
      </c>
      <c r="V1047" s="5">
        <f ca="1">IF($A$2=0,
    1,
    IF(IFERROR(V1046,
            0)=0,
        0,
        IFERROR(IF(ROUND(S1047,
                    3)=1,
                1,
                IF(AND(ABS(U1047)&lt;'1D'!$D$19,
                        S1047&gt;1),
                    1,
                    0)),
            0)))</f>
        <v>0</v>
      </c>
      <c r="W1047" s="5">
        <f ca="1">IF($A$2=0,
    MAX(MAX('1D'!$D$16,
            MAX('1D'!$D$16,
                POWER((ABS(K1047)^2)/('1D'!$I$5*MAX(F1047,
                            0.1)^2),
                    1/3))),
        IFERROR(W1396,
            MAX(MAX('1D'!$D$16,
                    MAX('1D'!$D$16,
                        POWER((ABS(K1047)^2)/('1D'!$I$5*MAX(F1047,
                                    0.1)^2),
                            1/3))),
                ($L$2)-E1396))),
    IF(IFERROR(AG1048,
            0)=0,
        MAX(MAX('1D'!$D$16,
                MAX('1D'!$D$16,
                    POWER((ABS(K1047)^2)/('1D'!$I$5*MAX(F1047,
                                0.1)^2),
                        1/3))),
            IFERROR(W1396,
                MAX(MAX('1D'!$D$16,
                        MAX('1D'!$D$16,
                            POWER((ABS(K1047)^2)/('1D'!$I$5*MAX(F1047,
                                        0.1)^2),
                                1/3))),
                    ($L$2)-E1396))),
        IF(IFERROR(W1047,
                0)=0,
            MAX(MAX('1D'!$D$16,
                    MAX('1D'!$D$16,
                        POWER((ABS(K1047)^2)/('1D'!$I$5*MAX(F1047,
                                    0.1)^2),
                            1/3))),
                IFERROR(W1396,
                    MAX(MAX('1D'!$D$16,
                            MAX('1D'!$D$16,
                                POWER((ABS(K1047)^2)/('1D'!$I$5*MAX(F1047,
                                            0.1)^2),
                                    1/3))),
                        ($L$2)-E1396))),
            IF(OR(IFERROR(AD1047,
                        0)&gt;=1,
                    IFERROR(AD1048,
                        0)&gt;=1),
                MAX('1D'!$D$16,
                    MAX('1D'!$D$16,
                        POWER((ABS(K1047)^2)/('1D'!$I$5*MAX(F1047,
                                    0.1)^2),
                            1/3))),
                IF(ABS(IFERROR(AF1047,
                            0))&lt;'1D'!$D$19,
                    MAX(MAX('1D'!$D$16,
                            MAX('1D'!$D$16,
                                POWER((ABS(K1047)^2)/('1D'!$I$5*MAX(F1047,
                                            0.1)^2),
                                    1/3))),
                        IFERROR(W1047,
                            0)),
                    MAX(MAX('1D'!$D$16,
                            MAX('1D'!$D$16,
                                POWER((ABS(K1047)^2)/('1D'!$I$5*MAX(F1047,
                                            0.1)^2),
                                    1/3))),
                        (IFERROR(W1047,
                                0))+((IFERROR(AF1047,
                                    0))*'1D'!$D$18)))))))</f>
        <v>2.1389677043987478</v>
      </c>
      <c r="X1047" s="5">
        <f t="shared" ca="1" si="228"/>
        <v>11.122632062873489</v>
      </c>
      <c r="Y1047" s="5">
        <f t="shared" ca="1" si="229"/>
        <v>1.1735290000551568</v>
      </c>
      <c r="Z1047" s="5">
        <f t="shared" ca="1" si="230"/>
        <v>4.5807502857230418</v>
      </c>
      <c r="AA1047" s="5">
        <f t="shared" ca="1" si="231"/>
        <v>634.18346770439871</v>
      </c>
      <c r="AB1047" s="5">
        <f ca="1">AA1047+((ABS(K1047)/MAX(((F1047)+(G1047)*(W1047))*(W1047),
            0.000001))^2)/(2*'1D'!$I$5)</f>
        <v>635.25295155659808</v>
      </c>
      <c r="AC1047" s="5">
        <f ca="1">((ABS(K1047)*'1D'!$D$6)/(MAX(((F1047)+(G1047)*(W1047))*(W1047),
            0.000001)*MAX(((((F1047)+(G1047)*(W1047))*(W1047))/MAX((F1047)+2*(W1047)*SQRT(1+(G1047)^2),
                    0.000001))^(2/3),
            0.000001)))^2</f>
        <v>3.8141460404132466E-3</v>
      </c>
      <c r="AD1047" s="5">
        <f ca="1">ABS(ABS(K1047)/MAX(((F1047)+(G1047)*(W1047))*(W1047),
        0.000001))/SQRT('1D'!$I$5*MAX((((F1047)+(G1047)*(W1047))*(W1047))/MAX((F1047)+2*(G1047)*(W1047),
            0.000001),
        0.000001))</f>
        <v>1.0000000000000004</v>
      </c>
      <c r="AE1047" s="5">
        <f ca="1">((F1047)*(W1047)^2)/2+(G1047)*(W1047)^3/3+(ABS(K1047)^2)/('1D'!$I$5*MAX(((F1047)+(G1047)*(W1047))*(W1047),
        0.000001))</f>
        <v>35.686426155594638</v>
      </c>
      <c r="AF1047" s="5">
        <f ca="1">IF($A$2=0,
    0,
    IFERROR(AB1048+(((AC1047+AC1048)/2)*J1048)+(IF(Z1047&gt;Z1048,
                '1D'!$D$8*((Z1047^2-Z1048^2)/(2*'1D'!$I$5)),
                '1D'!$D$9*((Z1048^2-Z1047^2)/(2*'1D'!$I$5)))+('1D'!$D$10*(ABS(I1048)/90)*(MAX(Z1047^2,
                        Z1048^2)/(2*'1D'!$I$5))))-AB1047,
        0))</f>
        <v>3.4157470064428708E-3</v>
      </c>
      <c r="AG1047" s="5">
        <f ca="1">IF($A$2=0,
    1,
    IF(IFERROR(AG1048,
            0)=0,
        0,
        IFERROR(IF(OR(ROUND(AD1047,
                        3)&gt;=1,
                    AND(ABS(AF1047)&lt;'1D'!$D$19,
                        AD1047&lt;1)),
                1,
                0),
            0)))</f>
        <v>1</v>
      </c>
      <c r="AH1047" s="5">
        <f ca="1">IFERROR(IF('1D'!V32="Supercritical",
        MAX('1D'!$D$16,
            IFERROR(L1047,
                MAX('1D'!$D$16,
                    POWER((ABS(K1047)^2)/('1D'!$I$5*MAX(F1047,
                                0.1)^2),
                        1/3)))),
        IF('1D'!V32="Subcritical",
            MAX('1D'!$D$16,
                IFERROR(W1047,
                    MAX('1D'!$D$16,
                        POWER((ABS(K1047)^2)/('1D'!$I$5*MAX(F1047,
                                    0.1)^2),
                            1/3)))),
            IF(IFERROR(T1047,
                    -1E+99)&gt;=IFERROR(AE1047,
                    -1E+99),
                MAX('1D'!$D$16,
                    IFERROR(L1047,
                        MAX('1D'!$D$16,
                            POWER((ABS(K1047)^2)/('1D'!$I$5*MAX(F1047,
                                        0.1)^2),
                                1/3)))),
                MAX('1D'!$D$16,
                    IFERROR(W1047,
                        MAX('1D'!$D$16,
                            POWER((ABS(K1047)^2)/('1D'!$I$5*MAX(F1047,
                                        0.1)^2),
                                1/3))))))),
    MAX('1D'!$D$16,
        POWER((ABS(K1047)^2)/('1D'!$I$5*MAX(F1047,
                    0.1)^2),
            1/3)))</f>
        <v>2.0411692021517887</v>
      </c>
      <c r="AI1047" s="5">
        <f t="shared" ca="1" si="232"/>
        <v>634.08566920215173</v>
      </c>
      <c r="AJ1047" s="5">
        <f ca="1">AI1047+((ABS(K1047)/MAX(((F1047)+(G1047)*(AH1047))*(AH1047),
            0.000001))^2)/(2*'1D'!$I$5)</f>
        <v>635.26009253909479</v>
      </c>
      <c r="AM1047">
        <v>0</v>
      </c>
      <c r="AN1047">
        <v>0</v>
      </c>
      <c r="AO1047" s="5">
        <f t="shared" si="233"/>
        <v>0</v>
      </c>
      <c r="AP1047" s="5">
        <f t="shared" si="237"/>
        <v>0</v>
      </c>
      <c r="AQ1047" s="5">
        <f ca="1">ABS(ABS(K1047)/MAX(((F1047)+(G1047)*(AH1047))*(AH1047),
        0.000001))/SQRT('1D'!$I$5*MAX((((F1047)+(G1047)*(AH1047))*(AH1047))/MAX((F1047)+2*(G1047)*(AH1047),
            0.000001),
        0.000001))</f>
        <v>1.0727235886044055</v>
      </c>
      <c r="AR1047" s="5" t="str">
        <f t="shared" ca="1" si="234"/>
        <v>Supercritical</v>
      </c>
      <c r="AS1047" s="5">
        <f ca="1">((ABS(K1047)*'1D'!$D$6)/(MAX(((F1047)+(G1047)*(AH1047))*(AH1047),
            0.000001)*MAX(((((F1047)+(G1047)*(AH1047))*(AH1047))/MAX((F1047)+2*(AH1047)*SQRT(1+(G1047)^2),
                    0.000001))^(2/3),
            0.000001)))^2</f>
        <v>4.3358367565141456E-3</v>
      </c>
    </row>
    <row r="1048" spans="1:45" x14ac:dyDescent="0.35">
      <c r="A1048">
        <v>1039</v>
      </c>
      <c r="B1048">
        <v>1037.9949999999999</v>
      </c>
      <c r="C1048">
        <v>616079.68700000003</v>
      </c>
      <c r="D1048">
        <v>3096969.091</v>
      </c>
      <c r="E1048">
        <v>632.04399999999998</v>
      </c>
      <c r="F1048">
        <v>5.2</v>
      </c>
      <c r="G1048">
        <v>0</v>
      </c>
      <c r="H1048" t="s">
        <v>176</v>
      </c>
      <c r="I1048">
        <v>5.7000000000000002E-2</v>
      </c>
      <c r="J1048" s="5">
        <f t="shared" si="235"/>
        <v>1</v>
      </c>
      <c r="K1048" s="5">
        <f t="shared" ca="1" si="236"/>
        <v>50.95</v>
      </c>
      <c r="L1048" s="5">
        <f ca="1">IF($A$2=0,
    IFERROR(L1047,
        MAX('1D'!$D$16,
            POWER((ABS(K1048)^2)/('1D'!$I$5*MAX(F1048,
                        0.1)^2),
                1/3))),
    IF(IFERROR(V1047,
            0)=0,
        IFERROR(L1047,
            MAX('1D'!$D$16,
                POWER((ABS(K1048)^2)/('1D'!$I$5*MAX(F1048,
                            0.1)^2),
                    1/3))),
        IF(OR(IFERROR(L1048,
                    0)=0,
                IFERROR(S1047,
                    0)&lt;1,
                IFERROR(S1048,
                    0)&lt;1),
            MAX('1D'!$D$16,
                POWER((ABS(K1048)^2)/('1D'!$I$5*MAX(F1048,
                            0.1)^2),
                    1/3)),
            IF(IFERROR(U1048,
                    0)&gt;0,
                MAX('1D'!$D$16,
                    IFERROR(L1048,
                        0)+((IFERROR(U1048,
                                0))*'1D'!$D$18*IF((IFERROR(S1048,
                                    0))&lt;1,
                            1,
                            -1))),
                IF(IFERROR(U1048,
                        0)&lt;0,
                    IF(ABS((MAX('1D'!$D$16,
                                    POWER((ABS(K1048)^2)/('1D'!$I$5*MAX(F1048,
                                                0.1)^2),
                                        1/3)))-IFERROR(L1048,
                                0))&gt;'1D'!$D$19,
                        MAX('1D'!$D$16,
                            IF((MAX('1D'!$D$16,
                                        POWER((ABS(K1048)^2)/('1D'!$I$5*MAX(F1048,
                                                    0.1)^2),
                                            1/3)))&gt;IFERROR(L1048,
                                    0),
                                MIN((MAX('1D'!$D$16,
                                            POWER((ABS(K1048)^2)/('1D'!$I$5*MAX(F1048,
                                                        0.1)^2),
                                                1/3))),
                                    IFERROR(L1048,
                                        0)+(MIN(ABS(IFERROR(U1048,
                                                    0))*'1D'!$D$18,
                                            ABS((MAX('1D'!$D$16,
                                                        POWER((ABS(K1048)^2)/('1D'!$I$5*MAX(F1048,
                                                                    0.1)^2),
                                                            1/3)))-IFERROR(L1048,
                                                    0))))),
                                MAX((MAX('1D'!$D$16,
                                            POWER((ABS(K1048)^2)/('1D'!$I$5*MAX(F1048,
                                                        0.1)^2),
                                                1/3))),
                                    IFERROR(L1048,
                                        0)-(MIN(ABS(IFERROR(U1048,
                                                    0))*'1D'!$D$18,
                                            ABS((MAX('1D'!$D$16,
                                                        POWER((ABS(K1048)^2)/('1D'!$I$5*MAX(F1048,
                                                                    0.1)^2),
                                                            1/3)))-IFERROR(L1048,
                                                    0))))))),
                        MAX('1D'!$D$16,
                            POWER((ABS(K1048)^2)/('1D'!$I$5*MAX(F1048,
                                        0.1)^2),
                                1/3))),
                    MAX('1D'!$D$16,
                        IFERROR(L1048,
                            0)))))))</f>
        <v>2.0411692021517887</v>
      </c>
      <c r="M1048" s="5">
        <f t="shared" ca="1" si="224"/>
        <v>10.614079851189301</v>
      </c>
      <c r="N1048" s="5">
        <f t="shared" ca="1" si="225"/>
        <v>1.1434704692804873</v>
      </c>
      <c r="O1048" s="5">
        <f t="shared" ca="1" si="226"/>
        <v>4.8002276894771132</v>
      </c>
      <c r="P1048" s="5">
        <f t="shared" ca="1" si="227"/>
        <v>634.08516920215175</v>
      </c>
      <c r="Q1048" s="5">
        <f ca="1">P1048+((ABS(K1048)/MAX(((F1048)+(G1048)*(L1048))*(L1048),
            0.000001))^2)/(2*'1D'!$I$5)</f>
        <v>635.2595925390948</v>
      </c>
      <c r="R1048" s="5">
        <f ca="1">((ABS(K1048)*'1D'!$D$6)/(MAX(((F1048)+(G1048)*(L1048))*(L1048),
            0.000001)*MAX(((((F1048)+(G1048)*(L1048))*(L1048))/MAX((F1048)+2*(L1048)*SQRT(1+(G1048)^2),
                    0.000001))^(2/3),
            0.000001)))^2</f>
        <v>4.3358367565141456E-3</v>
      </c>
      <c r="S1048" s="5">
        <f ca="1">ABS(ABS(K1048)/MAX(((F1048)+(G1048)*(L1048))*(L1048),
        0.000001))/SQRT('1D'!$I$5*MAX((((F1048)+(G1048)*(L1048))*(L1048))/MAX((F1048)+2*(G1048)*(L1048),
            0.000001),
        0.000001))</f>
        <v>1.0727235886044055</v>
      </c>
      <c r="T1048" s="5">
        <f ca="1">((F1048)*(L1048)^2)/2+(G1048)*(L1048)^3/3+(ABS(K1048)^2)/('1D'!$I$5*MAX(((F1048)+(G1048)*(L1048))*(L1048),
        0.000001))</f>
        <v>35.763412605541333</v>
      </c>
      <c r="U1048" s="5">
        <f ca="1">IF($A$2=0,
    0,
    IFERROR(Q1047-(((R1047+R1048)/2)*J1048)-(IF(O1047&gt;O1048,
                '1D'!$D$8*((O1047^2-O1048^2)/(2*'1D'!$I$5)),
                '1D'!$D$9*((O1048^2-O1047^2)/(2*'1D'!$I$5)))+('1D'!$D$10*(ABS(I1048)/90)*(MAX(O1047^2,
                        O1048^2)/(2*'1D'!$I$5))))-Q1048,
        0))</f>
        <v>-3.9474069734524164E-3</v>
      </c>
      <c r="V1048" s="5">
        <f ca="1">IF($A$2=0,
    1,
    IF(IFERROR(V1047,
            0)=0,
        0,
        IFERROR(IF(ROUND(S1048,
                    3)=1,
                1,
                IF(AND(ABS(U1048)&lt;'1D'!$D$19,
                        S1048&gt;1),
                    1,
                    0)),
            0)))</f>
        <v>0</v>
      </c>
      <c r="W1048" s="5">
        <f ca="1">IF($A$2=0,
    MAX(MAX('1D'!$D$16,
            MAX('1D'!$D$16,
                POWER((ABS(K1048)^2)/('1D'!$I$5*MAX(F1048,
                            0.1)^2),
                    1/3))),
        IFERROR(W1396,
            MAX(MAX('1D'!$D$16,
                    MAX('1D'!$D$16,
                        POWER((ABS(K1048)^2)/('1D'!$I$5*MAX(F1048,
                                    0.1)^2),
                            1/3))),
                ($L$2)-E1396))),
    IF(IFERROR(AG1049,
            0)=0,
        MAX(MAX('1D'!$D$16,
                MAX('1D'!$D$16,
                    POWER((ABS(K1048)^2)/('1D'!$I$5*MAX(F1048,
                                0.1)^2),
                        1/3))),
            IFERROR(W1396,
                MAX(MAX('1D'!$D$16,
                        MAX('1D'!$D$16,
                            POWER((ABS(K1048)^2)/('1D'!$I$5*MAX(F1048,
                                        0.1)^2),
                                1/3))),
                    ($L$2)-E1396))),
        IF(IFERROR(W1048,
                0)=0,
            MAX(MAX('1D'!$D$16,
                    MAX('1D'!$D$16,
                        POWER((ABS(K1048)^2)/('1D'!$I$5*MAX(F1048,
                                    0.1)^2),
                            1/3))),
                IFERROR(W1396,
                    MAX(MAX('1D'!$D$16,
                            MAX('1D'!$D$16,
                                POWER((ABS(K1048)^2)/('1D'!$I$5*MAX(F1048,
                                            0.1)^2),
                                    1/3))),
                        ($L$2)-E1396))),
            IF(OR(IFERROR(AD1048,
                        0)&gt;=1,
                    IFERROR(AD1049,
                        0)&gt;=1),
                MAX('1D'!$D$16,
                    MAX('1D'!$D$16,
                        POWER((ABS(K1048)^2)/('1D'!$I$5*MAX(F1048,
                                    0.1)^2),
                            1/3))),
                IF(ABS(IFERROR(AF1048,
                            0))&lt;'1D'!$D$19,
                    MAX(MAX('1D'!$D$16,
                            MAX('1D'!$D$16,
                                POWER((ABS(K1048)^2)/('1D'!$I$5*MAX(F1048,
                                            0.1)^2),
                                    1/3))),
                        IFERROR(W1048,
                            0)),
                    MAX(MAX('1D'!$D$16,
                            MAX('1D'!$D$16,
                                POWER((ABS(K1048)^2)/('1D'!$I$5*MAX(F1048,
                                            0.1)^2),
                                    1/3))),
                        (IFERROR(W1048,
                                0))+((IFERROR(AF1048,
                                    0))*'1D'!$D$18)))))))</f>
        <v>2.1389677043987478</v>
      </c>
      <c r="X1048" s="5">
        <f t="shared" ca="1" si="228"/>
        <v>11.122632062873489</v>
      </c>
      <c r="Y1048" s="5">
        <f t="shared" ca="1" si="229"/>
        <v>1.1735290000551568</v>
      </c>
      <c r="Z1048" s="5">
        <f t="shared" ca="1" si="230"/>
        <v>4.5807502857230418</v>
      </c>
      <c r="AA1048" s="5">
        <f t="shared" ca="1" si="231"/>
        <v>634.18296770439872</v>
      </c>
      <c r="AB1048" s="5">
        <f ca="1">AA1048+((ABS(K1048)/MAX(((F1048)+(G1048)*(W1048))*(W1048),
            0.000001))^2)/(2*'1D'!$I$5)</f>
        <v>635.25245155659809</v>
      </c>
      <c r="AC1048" s="5">
        <f ca="1">((ABS(K1048)*'1D'!$D$6)/(MAX(((F1048)+(G1048)*(W1048))*(W1048),
            0.000001)*MAX(((((F1048)+(G1048)*(W1048))*(W1048))/MAX((F1048)+2*(W1048)*SQRT(1+(G1048)^2),
                    0.000001))^(2/3),
            0.000001)))^2</f>
        <v>3.8141460404132466E-3</v>
      </c>
      <c r="AD1048" s="5">
        <f ca="1">ABS(ABS(K1048)/MAX(((F1048)+(G1048)*(W1048))*(W1048),
        0.000001))/SQRT('1D'!$I$5*MAX((((F1048)+(G1048)*(W1048))*(W1048))/MAX((F1048)+2*(G1048)*(W1048),
            0.000001),
        0.000001))</f>
        <v>1.0000000000000004</v>
      </c>
      <c r="AE1048" s="5">
        <f ca="1">((F1048)*(W1048)^2)/2+(G1048)*(W1048)^3/3+(ABS(K1048)^2)/('1D'!$I$5*MAX(((F1048)+(G1048)*(W1048))*(W1048),
        0.000001))</f>
        <v>35.686426155594638</v>
      </c>
      <c r="AF1048" s="5">
        <f ca="1">IF($A$2=0,
    0,
    IFERROR(AB1049+(((AC1048+AC1049)/2)*J1049)+(IF(Z1048&gt;Z1049,
                '1D'!$D$8*((Z1048^2-Z1049^2)/(2*'1D'!$I$5)),
                '1D'!$D$9*((Z1049^2-Z1048^2)/(2*'1D'!$I$5)))+('1D'!$D$10*(ABS(I1049)/90)*(MAX(Z1048^2,
                        Z1049^2)/(2*'1D'!$I$5))))-AB1048,
        0))</f>
        <v>3.3177109866073806E-3</v>
      </c>
      <c r="AG1048" s="5">
        <f ca="1">IF($A$2=0,
    1,
    IF(IFERROR(AG1049,
            0)=0,
        0,
        IFERROR(IF(OR(ROUND(AD1048,
                        3)&gt;=1,
                    AND(ABS(AF1048)&lt;'1D'!$D$19,
                        AD1048&lt;1)),
                1,
                0),
            0)))</f>
        <v>1</v>
      </c>
      <c r="AH1048" s="5">
        <f ca="1">IFERROR(IF('1D'!V32="Supercritical",
        MAX('1D'!$D$16,
            IFERROR(L1048,
                MAX('1D'!$D$16,
                    POWER((ABS(K1048)^2)/('1D'!$I$5*MAX(F1048,
                                0.1)^2),
                        1/3)))),
        IF('1D'!V32="Subcritical",
            MAX('1D'!$D$16,
                IFERROR(W1048,
                    MAX('1D'!$D$16,
                        POWER((ABS(K1048)^2)/('1D'!$I$5*MAX(F1048,
                                    0.1)^2),
                            1/3)))),
            IF(IFERROR(T1048,
                    -1E+99)&gt;=IFERROR(AE1048,
                    -1E+99),
                MAX('1D'!$D$16,
                    IFERROR(L1048,
                        MAX('1D'!$D$16,
                            POWER((ABS(K1048)^2)/('1D'!$I$5*MAX(F1048,
                                        0.1)^2),
                                1/3)))),
                MAX('1D'!$D$16,
                    IFERROR(W1048,
                        MAX('1D'!$D$16,
                            POWER((ABS(K1048)^2)/('1D'!$I$5*MAX(F1048,
                                        0.1)^2),
                                1/3))))))),
    MAX('1D'!$D$16,
        POWER((ABS(K1048)^2)/('1D'!$I$5*MAX(F1048,
                    0.1)^2),
            1/3)))</f>
        <v>2.0411692021517887</v>
      </c>
      <c r="AI1048" s="5">
        <f t="shared" ca="1" si="232"/>
        <v>634.08516920215175</v>
      </c>
      <c r="AJ1048" s="5">
        <f ca="1">AI1048+((ABS(K1048)/MAX(((F1048)+(G1048)*(AH1048))*(AH1048),
            0.000001))^2)/(2*'1D'!$I$5)</f>
        <v>635.2595925390948</v>
      </c>
      <c r="AM1048">
        <v>0</v>
      </c>
      <c r="AN1048">
        <v>0</v>
      </c>
      <c r="AO1048" s="5">
        <f t="shared" si="233"/>
        <v>0</v>
      </c>
      <c r="AP1048" s="5">
        <f t="shared" si="237"/>
        <v>0</v>
      </c>
      <c r="AQ1048" s="5">
        <f ca="1">ABS(ABS(K1048)/MAX(((F1048)+(G1048)*(AH1048))*(AH1048),
        0.000001))/SQRT('1D'!$I$5*MAX((((F1048)+(G1048)*(AH1048))*(AH1048))/MAX((F1048)+2*(G1048)*(AH1048),
            0.000001),
        0.000001))</f>
        <v>1.0727235886044055</v>
      </c>
      <c r="AR1048" s="5" t="str">
        <f t="shared" ca="1" si="234"/>
        <v>Supercritical</v>
      </c>
      <c r="AS1048" s="5">
        <f ca="1">((ABS(K1048)*'1D'!$D$6)/(MAX(((F1048)+(G1048)*(AH1048))*(AH1048),
            0.000001)*MAX(((((F1048)+(G1048)*(AH1048))*(AH1048))/MAX((F1048)+2*(AH1048)*SQRT(1+(G1048)^2),
                    0.000001))^(2/3),
            0.000001)))^2</f>
        <v>4.3358367565141456E-3</v>
      </c>
    </row>
    <row r="1049" spans="1:45" x14ac:dyDescent="0.35">
      <c r="A1049">
        <v>1040</v>
      </c>
      <c r="B1049">
        <v>1038.9949999999999</v>
      </c>
      <c r="C1049">
        <v>616079.64500000002</v>
      </c>
      <c r="D1049">
        <v>3096968.0920000002</v>
      </c>
      <c r="E1049">
        <v>632.04349999999999</v>
      </c>
      <c r="F1049">
        <v>5.2</v>
      </c>
      <c r="G1049">
        <v>0</v>
      </c>
      <c r="H1049" t="s">
        <v>176</v>
      </c>
      <c r="I1049">
        <v>2E-3</v>
      </c>
      <c r="J1049" s="5">
        <f t="shared" si="235"/>
        <v>1</v>
      </c>
      <c r="K1049" s="5">
        <f t="shared" ca="1" si="236"/>
        <v>50.95</v>
      </c>
      <c r="L1049" s="5">
        <f ca="1">IF($A$2=0,
    IFERROR(L1048,
        MAX('1D'!$D$16,
            POWER((ABS(K1049)^2)/('1D'!$I$5*MAX(F1049,
                        0.1)^2),
                1/3))),
    IF(IFERROR(V1048,
            0)=0,
        IFERROR(L1048,
            MAX('1D'!$D$16,
                POWER((ABS(K1049)^2)/('1D'!$I$5*MAX(F1049,
                            0.1)^2),
                    1/3))),
        IF(OR(IFERROR(L1049,
                    0)=0,
                IFERROR(S1048,
                    0)&lt;1,
                IFERROR(S1049,
                    0)&lt;1),
            MAX('1D'!$D$16,
                POWER((ABS(K1049)^2)/('1D'!$I$5*MAX(F1049,
                            0.1)^2),
                    1/3)),
            IF(IFERROR(U1049,
                    0)&gt;0,
                MAX('1D'!$D$16,
                    IFERROR(L1049,
                        0)+((IFERROR(U1049,
                                0))*'1D'!$D$18*IF((IFERROR(S1049,
                                    0))&lt;1,
                            1,
                            -1))),
                IF(IFERROR(U1049,
                        0)&lt;0,
                    IF(ABS((MAX('1D'!$D$16,
                                    POWER((ABS(K1049)^2)/('1D'!$I$5*MAX(F1049,
                                                0.1)^2),
                                        1/3)))-IFERROR(L1049,
                                0))&gt;'1D'!$D$19,
                        MAX('1D'!$D$16,
                            IF((MAX('1D'!$D$16,
                                        POWER((ABS(K1049)^2)/('1D'!$I$5*MAX(F1049,
                                                    0.1)^2),
                                            1/3)))&gt;IFERROR(L1049,
                                    0),
                                MIN((MAX('1D'!$D$16,
                                            POWER((ABS(K1049)^2)/('1D'!$I$5*MAX(F1049,
                                                        0.1)^2),
                                                1/3))),
                                    IFERROR(L1049,
                                        0)+(MIN(ABS(IFERROR(U1049,
                                                    0))*'1D'!$D$18,
                                            ABS((MAX('1D'!$D$16,
                                                        POWER((ABS(K1049)^2)/('1D'!$I$5*MAX(F1049,
                                                                    0.1)^2),
                                                            1/3)))-IFERROR(L1049,
                                                    0))))),
                                MAX((MAX('1D'!$D$16,
                                            POWER((ABS(K1049)^2)/('1D'!$I$5*MAX(F1049,
                                                        0.1)^2),
                                                1/3))),
                                    IFERROR(L1049,
                                        0)-(MIN(ABS(IFERROR(U1049,
                                                    0))*'1D'!$D$18,
                                            ABS((MAX('1D'!$D$16,
                                                        POWER((ABS(K1049)^2)/('1D'!$I$5*MAX(F1049,
                                                                    0.1)^2),
                                                            1/3)))-IFERROR(L1049,
                                                    0))))))),
                        MAX('1D'!$D$16,
                            POWER((ABS(K1049)^2)/('1D'!$I$5*MAX(F1049,
                                        0.1)^2),
                                1/3))),
                    MAX('1D'!$D$16,
                        IFERROR(L1049,
                            0)))))))</f>
        <v>2.0411692021517887</v>
      </c>
      <c r="M1049" s="5">
        <f t="shared" ca="1" si="224"/>
        <v>10.614079851189301</v>
      </c>
      <c r="N1049" s="5">
        <f t="shared" ca="1" si="225"/>
        <v>1.1434704692804873</v>
      </c>
      <c r="O1049" s="5">
        <f t="shared" ca="1" si="226"/>
        <v>4.8002276894771132</v>
      </c>
      <c r="P1049" s="5">
        <f t="shared" ca="1" si="227"/>
        <v>634.08466920215176</v>
      </c>
      <c r="Q1049" s="5">
        <f ca="1">P1049+((ABS(K1049)/MAX(((F1049)+(G1049)*(L1049))*(L1049),
            0.000001))^2)/(2*'1D'!$I$5)</f>
        <v>635.25909253909481</v>
      </c>
      <c r="R1049" s="5">
        <f ca="1">((ABS(K1049)*'1D'!$D$6)/(MAX(((F1049)+(G1049)*(L1049))*(L1049),
            0.000001)*MAX(((((F1049)+(G1049)*(L1049))*(L1049))/MAX((F1049)+2*(L1049)*SQRT(1+(G1049)^2),
                    0.000001))^(2/3),
            0.000001)))^2</f>
        <v>4.3358367565141456E-3</v>
      </c>
      <c r="S1049" s="5">
        <f ca="1">ABS(ABS(K1049)/MAX(((F1049)+(G1049)*(L1049))*(L1049),
        0.000001))/SQRT('1D'!$I$5*MAX((((F1049)+(G1049)*(L1049))*(L1049))/MAX((F1049)+2*(G1049)*(L1049),
            0.000001),
        0.000001))</f>
        <v>1.0727235886044055</v>
      </c>
      <c r="T1049" s="5">
        <f ca="1">((F1049)*(L1049)^2)/2+(G1049)*(L1049)^3/3+(ABS(K1049)^2)/('1D'!$I$5*MAX(((F1049)+(G1049)*(L1049))*(L1049),
        0.000001))</f>
        <v>35.763412605541333</v>
      </c>
      <c r="U1049" s="5">
        <f ca="1">IF($A$2=0,
    0,
    IFERROR(Q1048-(((R1048+R1049)/2)*J1049)-(IF(O1048&gt;O1049,
                '1D'!$D$8*((O1048^2-O1049^2)/(2*'1D'!$I$5)),
                '1D'!$D$9*((O1049^2-O1048^2)/(2*'1D'!$I$5)))+('1D'!$D$10*(ABS(I1049)/90)*(MAX(O1048^2,
                        O1049^2)/(2*'1D'!$I$5))))-Q1049,
        0))</f>
        <v>-3.8397515008909977E-3</v>
      </c>
      <c r="V1049" s="5">
        <f ca="1">IF($A$2=0,
    1,
    IF(IFERROR(V1048,
            0)=0,
        0,
        IFERROR(IF(ROUND(S1049,
                    3)=1,
                1,
                IF(AND(ABS(U1049)&lt;'1D'!$D$19,
                        S1049&gt;1),
                    1,
                    0)),
            0)))</f>
        <v>0</v>
      </c>
      <c r="W1049" s="5">
        <f ca="1">IF($A$2=0,
    MAX(MAX('1D'!$D$16,
            MAX('1D'!$D$16,
                POWER((ABS(K1049)^2)/('1D'!$I$5*MAX(F1049,
                            0.1)^2),
                    1/3))),
        IFERROR(W1396,
            MAX(MAX('1D'!$D$16,
                    MAX('1D'!$D$16,
                        POWER((ABS(K1049)^2)/('1D'!$I$5*MAX(F1049,
                                    0.1)^2),
                            1/3))),
                ($L$2)-E1396))),
    IF(IFERROR(AG1050,
            0)=0,
        MAX(MAX('1D'!$D$16,
                MAX('1D'!$D$16,
                    POWER((ABS(K1049)^2)/('1D'!$I$5*MAX(F1049,
                                0.1)^2),
                        1/3))),
            IFERROR(W1396,
                MAX(MAX('1D'!$D$16,
                        MAX('1D'!$D$16,
                            POWER((ABS(K1049)^2)/('1D'!$I$5*MAX(F1049,
                                        0.1)^2),
                                1/3))),
                    ($L$2)-E1396))),
        IF(IFERROR(W1049,
                0)=0,
            MAX(MAX('1D'!$D$16,
                    MAX('1D'!$D$16,
                        POWER((ABS(K1049)^2)/('1D'!$I$5*MAX(F1049,
                                    0.1)^2),
                            1/3))),
                IFERROR(W1396,
                    MAX(MAX('1D'!$D$16,
                            MAX('1D'!$D$16,
                                POWER((ABS(K1049)^2)/('1D'!$I$5*MAX(F1049,
                                            0.1)^2),
                                    1/3))),
                        ($L$2)-E1396))),
            IF(OR(IFERROR(AD1049,
                        0)&gt;=1,
                    IFERROR(AD1050,
                        0)&gt;=1),
                MAX('1D'!$D$16,
                    MAX('1D'!$D$16,
                        POWER((ABS(K1049)^2)/('1D'!$I$5*MAX(F1049,
                                    0.1)^2),
                            1/3))),
                IF(ABS(IFERROR(AF1049,
                            0))&lt;'1D'!$D$19,
                    MAX(MAX('1D'!$D$16,
                            MAX('1D'!$D$16,
                                POWER((ABS(K1049)^2)/('1D'!$I$5*MAX(F1049,
                                            0.1)^2),
                                    1/3))),
                        IFERROR(W1049,
                            0)),
                    MAX(MAX('1D'!$D$16,
                            MAX('1D'!$D$16,
                                POWER((ABS(K1049)^2)/('1D'!$I$5*MAX(F1049,
                                            0.1)^2),
                                    1/3))),
                        (IFERROR(W1049,
                                0))+((IFERROR(AF1049,
                                    0))*'1D'!$D$18)))))))</f>
        <v>2.1389677043987478</v>
      </c>
      <c r="X1049" s="5">
        <f t="shared" ca="1" si="228"/>
        <v>11.122632062873489</v>
      </c>
      <c r="Y1049" s="5">
        <f t="shared" ca="1" si="229"/>
        <v>1.1735290000551568</v>
      </c>
      <c r="Z1049" s="5">
        <f t="shared" ca="1" si="230"/>
        <v>4.5807502857230418</v>
      </c>
      <c r="AA1049" s="5">
        <f t="shared" ca="1" si="231"/>
        <v>634.18246770439873</v>
      </c>
      <c r="AB1049" s="5">
        <f ca="1">AA1049+((ABS(K1049)/MAX(((F1049)+(G1049)*(W1049))*(W1049),
            0.000001))^2)/(2*'1D'!$I$5)</f>
        <v>635.2519515565981</v>
      </c>
      <c r="AC1049" s="5">
        <f ca="1">((ABS(K1049)*'1D'!$D$6)/(MAX(((F1049)+(G1049)*(W1049))*(W1049),
            0.000001)*MAX(((((F1049)+(G1049)*(W1049))*(W1049))/MAX((F1049)+2*(W1049)*SQRT(1+(G1049)^2),
                    0.000001))^(2/3),
            0.000001)))^2</f>
        <v>3.8141460404132466E-3</v>
      </c>
      <c r="AD1049" s="5">
        <f ca="1">ABS(ABS(K1049)/MAX(((F1049)+(G1049)*(W1049))*(W1049),
        0.000001))/SQRT('1D'!$I$5*MAX((((F1049)+(G1049)*(W1049))*(W1049))/MAX((F1049)+2*(G1049)*(W1049),
            0.000001),
        0.000001))</f>
        <v>1.0000000000000004</v>
      </c>
      <c r="AE1049" s="5">
        <f ca="1">((F1049)*(W1049)^2)/2+(G1049)*(W1049)^3/3+(ABS(K1049)^2)/('1D'!$I$5*MAX(((F1049)+(G1049)*(W1049))*(W1049),
        0.000001))</f>
        <v>35.686426155594638</v>
      </c>
      <c r="AF1049" s="5">
        <f ca="1">IF($A$2=0,
    0,
    IFERROR(AB1050+(((AC1049+AC1050)/2)*J1050)+(IF(Z1049&gt;Z1050,
                '1D'!$D$8*((Z1049^2-Z1050^2)/(2*'1D'!$I$5)),
                '1D'!$D$9*((Z1050^2-Z1049^2)/(2*'1D'!$I$5)))+('1D'!$D$10*(ABS(I1050)/90)*(MAX(Z1049^2,
                        Z1050^2)/(2*'1D'!$I$5))))-AB1049,
        0))</f>
        <v>3.3215251326055295E-3</v>
      </c>
      <c r="AG1049" s="5">
        <f ca="1">IF($A$2=0,
    1,
    IF(IFERROR(AG1050,
            0)=0,
        0,
        IFERROR(IF(OR(ROUND(AD1049,
                        3)&gt;=1,
                    AND(ABS(AF1049)&lt;'1D'!$D$19,
                        AD1049&lt;1)),
                1,
                0),
            0)))</f>
        <v>1</v>
      </c>
      <c r="AH1049" s="5">
        <f ca="1">IFERROR(IF('1D'!V32="Supercritical",
        MAX('1D'!$D$16,
            IFERROR(L1049,
                MAX('1D'!$D$16,
                    POWER((ABS(K1049)^2)/('1D'!$I$5*MAX(F1049,
                                0.1)^2),
                        1/3)))),
        IF('1D'!V32="Subcritical",
            MAX('1D'!$D$16,
                IFERROR(W1049,
                    MAX('1D'!$D$16,
                        POWER((ABS(K1049)^2)/('1D'!$I$5*MAX(F1049,
                                    0.1)^2),
                            1/3)))),
            IF(IFERROR(T1049,
                    -1E+99)&gt;=IFERROR(AE1049,
                    -1E+99),
                MAX('1D'!$D$16,
                    IFERROR(L1049,
                        MAX('1D'!$D$16,
                            POWER((ABS(K1049)^2)/('1D'!$I$5*MAX(F1049,
                                        0.1)^2),
                                1/3)))),
                MAX('1D'!$D$16,
                    IFERROR(W1049,
                        MAX('1D'!$D$16,
                            POWER((ABS(K1049)^2)/('1D'!$I$5*MAX(F1049,
                                        0.1)^2),
                                1/3))))))),
    MAX('1D'!$D$16,
        POWER((ABS(K1049)^2)/('1D'!$I$5*MAX(F1049,
                    0.1)^2),
            1/3)))</f>
        <v>2.0411692021517887</v>
      </c>
      <c r="AI1049" s="5">
        <f t="shared" ca="1" si="232"/>
        <v>634.08466920215176</v>
      </c>
      <c r="AJ1049" s="5">
        <f ca="1">AI1049+((ABS(K1049)/MAX(((F1049)+(G1049)*(AH1049))*(AH1049),
            0.000001))^2)/(2*'1D'!$I$5)</f>
        <v>635.25909253909481</v>
      </c>
      <c r="AM1049">
        <v>0</v>
      </c>
      <c r="AN1049">
        <v>0</v>
      </c>
      <c r="AO1049" s="5">
        <f t="shared" si="233"/>
        <v>0</v>
      </c>
      <c r="AP1049" s="5">
        <f t="shared" si="237"/>
        <v>0</v>
      </c>
      <c r="AQ1049" s="5">
        <f ca="1">ABS(ABS(K1049)/MAX(((F1049)+(G1049)*(AH1049))*(AH1049),
        0.000001))/SQRT('1D'!$I$5*MAX((((F1049)+(G1049)*(AH1049))*(AH1049))/MAX((F1049)+2*(G1049)*(AH1049),
            0.000001),
        0.000001))</f>
        <v>1.0727235886044055</v>
      </c>
      <c r="AR1049" s="5" t="str">
        <f t="shared" ca="1" si="234"/>
        <v>Supercritical</v>
      </c>
      <c r="AS1049" s="5">
        <f ca="1">((ABS(K1049)*'1D'!$D$6)/(MAX(((F1049)+(G1049)*(AH1049))*(AH1049),
            0.000001)*MAX(((((F1049)+(G1049)*(AH1049))*(AH1049))/MAX((F1049)+2*(AH1049)*SQRT(1+(G1049)^2),
                    0.000001))^(2/3),
            0.000001)))^2</f>
        <v>4.3358367565141456E-3</v>
      </c>
    </row>
    <row r="1050" spans="1:45" x14ac:dyDescent="0.35">
      <c r="A1050">
        <v>1041</v>
      </c>
      <c r="B1050">
        <v>1039.9960000000001</v>
      </c>
      <c r="C1050">
        <v>616079.603</v>
      </c>
      <c r="D1050">
        <v>3096967.0920000002</v>
      </c>
      <c r="E1050">
        <v>632.04300000000001</v>
      </c>
      <c r="F1050">
        <v>5.2</v>
      </c>
      <c r="G1050">
        <v>0</v>
      </c>
      <c r="H1050" t="s">
        <v>176</v>
      </c>
      <c r="I1050">
        <v>2E-3</v>
      </c>
      <c r="J1050" s="5">
        <f t="shared" si="235"/>
        <v>1.0010000000002037</v>
      </c>
      <c r="K1050" s="5">
        <f t="shared" ca="1" si="236"/>
        <v>50.95</v>
      </c>
      <c r="L1050" s="5">
        <f ca="1">IF($A$2=0,
    IFERROR(L1049,
        MAX('1D'!$D$16,
            POWER((ABS(K1050)^2)/('1D'!$I$5*MAX(F1050,
                        0.1)^2),
                1/3))),
    IF(IFERROR(V1049,
            0)=0,
        IFERROR(L1049,
            MAX('1D'!$D$16,
                POWER((ABS(K1050)^2)/('1D'!$I$5*MAX(F1050,
                            0.1)^2),
                    1/3))),
        IF(OR(IFERROR(L1050,
                    0)=0,
                IFERROR(S1049,
                    0)&lt;1,
                IFERROR(S1050,
                    0)&lt;1),
            MAX('1D'!$D$16,
                POWER((ABS(K1050)^2)/('1D'!$I$5*MAX(F1050,
                            0.1)^2),
                    1/3)),
            IF(IFERROR(U1050,
                    0)&gt;0,
                MAX('1D'!$D$16,
                    IFERROR(L1050,
                        0)+((IFERROR(U1050,
                                0))*'1D'!$D$18*IF((IFERROR(S1050,
                                    0))&lt;1,
                            1,
                            -1))),
                IF(IFERROR(U1050,
                        0)&lt;0,
                    IF(ABS((MAX('1D'!$D$16,
                                    POWER((ABS(K1050)^2)/('1D'!$I$5*MAX(F1050,
                                                0.1)^2),
                                        1/3)))-IFERROR(L1050,
                                0))&gt;'1D'!$D$19,
                        MAX('1D'!$D$16,
                            IF((MAX('1D'!$D$16,
                                        POWER((ABS(K1050)^2)/('1D'!$I$5*MAX(F1050,
                                                    0.1)^2),
                                            1/3)))&gt;IFERROR(L1050,
                                    0),
                                MIN((MAX('1D'!$D$16,
                                            POWER((ABS(K1050)^2)/('1D'!$I$5*MAX(F1050,
                                                        0.1)^2),
                                                1/3))),
                                    IFERROR(L1050,
                                        0)+(MIN(ABS(IFERROR(U1050,
                                                    0))*'1D'!$D$18,
                                            ABS((MAX('1D'!$D$16,
                                                        POWER((ABS(K1050)^2)/('1D'!$I$5*MAX(F1050,
                                                                    0.1)^2),
                                                            1/3)))-IFERROR(L1050,
                                                    0))))),
                                MAX((MAX('1D'!$D$16,
                                            POWER((ABS(K1050)^2)/('1D'!$I$5*MAX(F1050,
                                                        0.1)^2),
                                                1/3))),
                                    IFERROR(L1050,
                                        0)-(MIN(ABS(IFERROR(U1050,
                                                    0))*'1D'!$D$18,
                                            ABS((MAX('1D'!$D$16,
                                                        POWER((ABS(K1050)^2)/('1D'!$I$5*MAX(F1050,
                                                                    0.1)^2),
                                                            1/3)))-IFERROR(L1050,
                                                    0))))))),
                        MAX('1D'!$D$16,
                            POWER((ABS(K1050)^2)/('1D'!$I$5*MAX(F1050,
                                        0.1)^2),
                                1/3))),
                    MAX('1D'!$D$16,
                        IFERROR(L1050,
                            0)))))))</f>
        <v>2.0411692021517887</v>
      </c>
      <c r="M1050" s="5">
        <f t="shared" ca="1" si="224"/>
        <v>10.614079851189301</v>
      </c>
      <c r="N1050" s="5">
        <f t="shared" ca="1" si="225"/>
        <v>1.1434704692804873</v>
      </c>
      <c r="O1050" s="5">
        <f t="shared" ca="1" si="226"/>
        <v>4.8002276894771132</v>
      </c>
      <c r="P1050" s="5">
        <f t="shared" ca="1" si="227"/>
        <v>634.08416920215177</v>
      </c>
      <c r="Q1050" s="5">
        <f ca="1">P1050+((ABS(K1050)/MAX(((F1050)+(G1050)*(L1050))*(L1050),
            0.000001))^2)/(2*'1D'!$I$5)</f>
        <v>635.25859253909482</v>
      </c>
      <c r="R1050" s="5">
        <f ca="1">((ABS(K1050)*'1D'!$D$6)/(MAX(((F1050)+(G1050)*(L1050))*(L1050),
            0.000001)*MAX(((((F1050)+(G1050)*(L1050))*(L1050))/MAX((F1050)+2*(L1050)*SQRT(1+(G1050)^2),
                    0.000001))^(2/3),
            0.000001)))^2</f>
        <v>4.3358367565141456E-3</v>
      </c>
      <c r="S1050" s="5">
        <f ca="1">ABS(ABS(K1050)/MAX(((F1050)+(G1050)*(L1050))*(L1050),
        0.000001))/SQRT('1D'!$I$5*MAX((((F1050)+(G1050)*(L1050))*(L1050))/MAX((F1050)+2*(G1050)*(L1050),
            0.000001),
        0.000001))</f>
        <v>1.0727235886044055</v>
      </c>
      <c r="T1050" s="5">
        <f ca="1">((F1050)*(L1050)^2)/2+(G1050)*(L1050)^3/3+(ABS(K1050)^2)/('1D'!$I$5*MAX(((F1050)+(G1050)*(L1050))*(L1050),
        0.000001))</f>
        <v>35.763412605541333</v>
      </c>
      <c r="U1050" s="5">
        <f ca="1">IF($A$2=0,
    0,
    IFERROR(Q1049-(((R1049+R1050)/2)*J1050)-(IF(O1049&gt;O1050,
                '1D'!$D$8*((O1049^2-O1050^2)/(2*'1D'!$I$5)),
                '1D'!$D$9*((O1050^2-O1049^2)/(2*'1D'!$I$5)))+('1D'!$D$10*(ABS(I1050)/90)*(MAX(O1049^2,
                        O1050^2)/(2*'1D'!$I$5))))-Q1050,
        0))</f>
        <v>-3.8440873377112439E-3</v>
      </c>
      <c r="V1050" s="5">
        <f ca="1">IF($A$2=0,
    1,
    IF(IFERROR(V1049,
            0)=0,
        0,
        IFERROR(IF(ROUND(S1050,
                    3)=1,
                1,
                IF(AND(ABS(U1050)&lt;'1D'!$D$19,
                        S1050&gt;1),
                    1,
                    0)),
            0)))</f>
        <v>0</v>
      </c>
      <c r="W1050" s="5">
        <f ca="1">IF($A$2=0,
    MAX(MAX('1D'!$D$16,
            MAX('1D'!$D$16,
                POWER((ABS(K1050)^2)/('1D'!$I$5*MAX(F1050,
                            0.1)^2),
                    1/3))),
        IFERROR(W1396,
            MAX(MAX('1D'!$D$16,
                    MAX('1D'!$D$16,
                        POWER((ABS(K1050)^2)/('1D'!$I$5*MAX(F1050,
                                    0.1)^2),
                            1/3))),
                ($L$2)-E1396))),
    IF(IFERROR(AG1051,
            0)=0,
        MAX(MAX('1D'!$D$16,
                MAX('1D'!$D$16,
                    POWER((ABS(K1050)^2)/('1D'!$I$5*MAX(F1050,
                                0.1)^2),
                        1/3))),
            IFERROR(W1396,
                MAX(MAX('1D'!$D$16,
                        MAX('1D'!$D$16,
                            POWER((ABS(K1050)^2)/('1D'!$I$5*MAX(F1050,
                                        0.1)^2),
                                1/3))),
                    ($L$2)-E1396))),
        IF(IFERROR(W1050,
                0)=0,
            MAX(MAX('1D'!$D$16,
                    MAX('1D'!$D$16,
                        POWER((ABS(K1050)^2)/('1D'!$I$5*MAX(F1050,
                                    0.1)^2),
                            1/3))),
                IFERROR(W1396,
                    MAX(MAX('1D'!$D$16,
                            MAX('1D'!$D$16,
                                POWER((ABS(K1050)^2)/('1D'!$I$5*MAX(F1050,
                                            0.1)^2),
                                    1/3))),
                        ($L$2)-E1396))),
            IF(OR(IFERROR(AD1050,
                        0)&gt;=1,
                    IFERROR(AD1051,
                        0)&gt;=1),
                MAX('1D'!$D$16,
                    MAX('1D'!$D$16,
                        POWER((ABS(K1050)^2)/('1D'!$I$5*MAX(F1050,
                                    0.1)^2),
                            1/3))),
                IF(ABS(IFERROR(AF1050,
                            0))&lt;'1D'!$D$19,
                    MAX(MAX('1D'!$D$16,
                            MAX('1D'!$D$16,
                                POWER((ABS(K1050)^2)/('1D'!$I$5*MAX(F1050,
                                            0.1)^2),
                                    1/3))),
                        IFERROR(W1050,
                            0)),
                    MAX(MAX('1D'!$D$16,
                            MAX('1D'!$D$16,
                                POWER((ABS(K1050)^2)/('1D'!$I$5*MAX(F1050,
                                            0.1)^2),
                                    1/3))),
                        (IFERROR(W1050,
                                0))+((IFERROR(AF1050,
                                    0))*'1D'!$D$18)))))))</f>
        <v>2.1389677043987478</v>
      </c>
      <c r="X1050" s="5">
        <f t="shared" ca="1" si="228"/>
        <v>11.122632062873489</v>
      </c>
      <c r="Y1050" s="5">
        <f t="shared" ca="1" si="229"/>
        <v>1.1735290000551568</v>
      </c>
      <c r="Z1050" s="5">
        <f t="shared" ca="1" si="230"/>
        <v>4.5807502857230418</v>
      </c>
      <c r="AA1050" s="5">
        <f t="shared" ca="1" si="231"/>
        <v>634.18196770439874</v>
      </c>
      <c r="AB1050" s="5">
        <f ca="1">AA1050+((ABS(K1050)/MAX(((F1050)+(G1050)*(W1050))*(W1050),
            0.000001))^2)/(2*'1D'!$I$5)</f>
        <v>635.25145155659811</v>
      </c>
      <c r="AC1050" s="5">
        <f ca="1">((ABS(K1050)*'1D'!$D$6)/(MAX(((F1050)+(G1050)*(W1050))*(W1050),
            0.000001)*MAX(((((F1050)+(G1050)*(W1050))*(W1050))/MAX((F1050)+2*(W1050)*SQRT(1+(G1050)^2),
                    0.000001))^(2/3),
            0.000001)))^2</f>
        <v>3.8141460404132466E-3</v>
      </c>
      <c r="AD1050" s="5">
        <f ca="1">ABS(ABS(K1050)/MAX(((F1050)+(G1050)*(W1050))*(W1050),
        0.000001))/SQRT('1D'!$I$5*MAX((((F1050)+(G1050)*(W1050))*(W1050))/MAX((F1050)+2*(G1050)*(W1050),
            0.000001),
        0.000001))</f>
        <v>1.0000000000000004</v>
      </c>
      <c r="AE1050" s="5">
        <f ca="1">((F1050)*(W1050)^2)/2+(G1050)*(W1050)^3/3+(ABS(K1050)^2)/('1D'!$I$5*MAX(((F1050)+(G1050)*(W1050))*(W1050),
        0.000001))</f>
        <v>35.686426155594638</v>
      </c>
      <c r="AF1050" s="5">
        <f ca="1">IF($A$2=0,
    0,
    IFERROR(AB1051+(((AC1050+AC1051)/2)*J1051)+(IF(Z1050&gt;Z1051,
                '1D'!$D$8*((Z1050^2-Z1051^2)/(2*'1D'!$I$5)),
                '1D'!$D$9*((Z1051^2-Z1050^2)/(2*'1D'!$I$5)))+('1D'!$D$10*(ABS(I1051)/90)*(MAX(Z1050^2,
                        Z1051^2)/(2*'1D'!$I$5))))-AB1050,
        0))</f>
        <v>3.4157470064428708E-3</v>
      </c>
      <c r="AG1050" s="5">
        <f ca="1">IF($A$2=0,
    1,
    IF(IFERROR(AG1051,
            0)=0,
        0,
        IFERROR(IF(OR(ROUND(AD1050,
                        3)&gt;=1,
                    AND(ABS(AF1050)&lt;'1D'!$D$19,
                        AD1050&lt;1)),
                1,
                0),
            0)))</f>
        <v>1</v>
      </c>
      <c r="AH1050" s="5">
        <f ca="1">IFERROR(IF('1D'!V32="Supercritical",
        MAX('1D'!$D$16,
            IFERROR(L1050,
                MAX('1D'!$D$16,
                    POWER((ABS(K1050)^2)/('1D'!$I$5*MAX(F1050,
                                0.1)^2),
                        1/3)))),
        IF('1D'!V32="Subcritical",
            MAX('1D'!$D$16,
                IFERROR(W1050,
                    MAX('1D'!$D$16,
                        POWER((ABS(K1050)^2)/('1D'!$I$5*MAX(F1050,
                                    0.1)^2),
                            1/3)))),
            IF(IFERROR(T1050,
                    -1E+99)&gt;=IFERROR(AE1050,
                    -1E+99),
                MAX('1D'!$D$16,
                    IFERROR(L1050,
                        MAX('1D'!$D$16,
                            POWER((ABS(K1050)^2)/('1D'!$I$5*MAX(F1050,
                                        0.1)^2),
                                1/3)))),
                MAX('1D'!$D$16,
                    IFERROR(W1050,
                        MAX('1D'!$D$16,
                            POWER((ABS(K1050)^2)/('1D'!$I$5*MAX(F1050,
                                        0.1)^2),
                                1/3))))))),
    MAX('1D'!$D$16,
        POWER((ABS(K1050)^2)/('1D'!$I$5*MAX(F1050,
                    0.1)^2),
            1/3)))</f>
        <v>2.0411692021517887</v>
      </c>
      <c r="AI1050" s="5">
        <f t="shared" ca="1" si="232"/>
        <v>634.08416920215177</v>
      </c>
      <c r="AJ1050" s="5">
        <f ca="1">AI1050+((ABS(K1050)/MAX(((F1050)+(G1050)*(AH1050))*(AH1050),
            0.000001))^2)/(2*'1D'!$I$5)</f>
        <v>635.25859253909482</v>
      </c>
      <c r="AM1050">
        <v>0</v>
      </c>
      <c r="AN1050">
        <v>0</v>
      </c>
      <c r="AO1050" s="5">
        <f t="shared" si="233"/>
        <v>0</v>
      </c>
      <c r="AP1050" s="5">
        <f t="shared" si="237"/>
        <v>0</v>
      </c>
      <c r="AQ1050" s="5">
        <f ca="1">ABS(ABS(K1050)/MAX(((F1050)+(G1050)*(AH1050))*(AH1050),
        0.000001))/SQRT('1D'!$I$5*MAX((((F1050)+(G1050)*(AH1050))*(AH1050))/MAX((F1050)+2*(G1050)*(AH1050),
            0.000001),
        0.000001))</f>
        <v>1.0727235886044055</v>
      </c>
      <c r="AR1050" s="5" t="str">
        <f t="shared" ca="1" si="234"/>
        <v>Supercritical</v>
      </c>
      <c r="AS1050" s="5">
        <f ca="1">((ABS(K1050)*'1D'!$D$6)/(MAX(((F1050)+(G1050)*(AH1050))*(AH1050),
            0.000001)*MAX(((((F1050)+(G1050)*(AH1050))*(AH1050))/MAX((F1050)+2*(AH1050)*SQRT(1+(G1050)^2),
                    0.000001))^(2/3),
            0.000001)))^2</f>
        <v>4.3358367565141456E-3</v>
      </c>
    </row>
    <row r="1051" spans="1:45" x14ac:dyDescent="0.35">
      <c r="A1051">
        <v>1042</v>
      </c>
      <c r="B1051">
        <v>1040.9960000000001</v>
      </c>
      <c r="C1051">
        <v>616079.56099999999</v>
      </c>
      <c r="D1051">
        <v>3096966.0929999999</v>
      </c>
      <c r="E1051">
        <v>632.04250000000002</v>
      </c>
      <c r="F1051">
        <v>5.2</v>
      </c>
      <c r="G1051">
        <v>0</v>
      </c>
      <c r="H1051" t="s">
        <v>176</v>
      </c>
      <c r="I1051">
        <v>5.7000000000000002E-2</v>
      </c>
      <c r="J1051" s="5">
        <f t="shared" si="235"/>
        <v>1</v>
      </c>
      <c r="K1051" s="5">
        <f t="shared" ca="1" si="236"/>
        <v>50.95</v>
      </c>
      <c r="L1051" s="5">
        <f ca="1">IF($A$2=0,
    IFERROR(L1050,
        MAX('1D'!$D$16,
            POWER((ABS(K1051)^2)/('1D'!$I$5*MAX(F1051,
                        0.1)^2),
                1/3))),
    IF(IFERROR(V1050,
            0)=0,
        IFERROR(L1050,
            MAX('1D'!$D$16,
                POWER((ABS(K1051)^2)/('1D'!$I$5*MAX(F1051,
                            0.1)^2),
                    1/3))),
        IF(OR(IFERROR(L1051,
                    0)=0,
                IFERROR(S1050,
                    0)&lt;1,
                IFERROR(S1051,
                    0)&lt;1),
            MAX('1D'!$D$16,
                POWER((ABS(K1051)^2)/('1D'!$I$5*MAX(F1051,
                            0.1)^2),
                    1/3)),
            IF(IFERROR(U1051,
                    0)&gt;0,
                MAX('1D'!$D$16,
                    IFERROR(L1051,
                        0)+((IFERROR(U1051,
                                0))*'1D'!$D$18*IF((IFERROR(S1051,
                                    0))&lt;1,
                            1,
                            -1))),
                IF(IFERROR(U1051,
                        0)&lt;0,
                    IF(ABS((MAX('1D'!$D$16,
                                    POWER((ABS(K1051)^2)/('1D'!$I$5*MAX(F1051,
                                                0.1)^2),
                                        1/3)))-IFERROR(L1051,
                                0))&gt;'1D'!$D$19,
                        MAX('1D'!$D$16,
                            IF((MAX('1D'!$D$16,
                                        POWER((ABS(K1051)^2)/('1D'!$I$5*MAX(F1051,
                                                    0.1)^2),
                                            1/3)))&gt;IFERROR(L1051,
                                    0),
                                MIN((MAX('1D'!$D$16,
                                            POWER((ABS(K1051)^2)/('1D'!$I$5*MAX(F1051,
                                                        0.1)^2),
                                                1/3))),
                                    IFERROR(L1051,
                                        0)+(MIN(ABS(IFERROR(U1051,
                                                    0))*'1D'!$D$18,
                                            ABS((MAX('1D'!$D$16,
                                                        POWER((ABS(K1051)^2)/('1D'!$I$5*MAX(F1051,
                                                                    0.1)^2),
                                                            1/3)))-IFERROR(L1051,
                                                    0))))),
                                MAX((MAX('1D'!$D$16,
                                            POWER((ABS(K1051)^2)/('1D'!$I$5*MAX(F1051,
                                                        0.1)^2),
                                                1/3))),
                                    IFERROR(L1051,
                                        0)-(MIN(ABS(IFERROR(U1051,
                                                    0))*'1D'!$D$18,
                                            ABS((MAX('1D'!$D$16,
                                                        POWER((ABS(K1051)^2)/('1D'!$I$5*MAX(F1051,
                                                                    0.1)^2),
                                                            1/3)))-IFERROR(L1051,
                                                    0))))))),
                        MAX('1D'!$D$16,
                            POWER((ABS(K1051)^2)/('1D'!$I$5*MAX(F1051,
                                        0.1)^2),
                                1/3))),
                    MAX('1D'!$D$16,
                        IFERROR(L1051,
                            0)))))))</f>
        <v>2.0411692021517887</v>
      </c>
      <c r="M1051" s="5">
        <f t="shared" ca="1" si="224"/>
        <v>10.614079851189301</v>
      </c>
      <c r="N1051" s="5">
        <f t="shared" ca="1" si="225"/>
        <v>1.1434704692804873</v>
      </c>
      <c r="O1051" s="5">
        <f t="shared" ca="1" si="226"/>
        <v>4.8002276894771132</v>
      </c>
      <c r="P1051" s="5">
        <f t="shared" ca="1" si="227"/>
        <v>634.08366920215178</v>
      </c>
      <c r="Q1051" s="5">
        <f ca="1">P1051+((ABS(K1051)/MAX(((F1051)+(G1051)*(L1051))*(L1051),
            0.000001))^2)/(2*'1D'!$I$5)</f>
        <v>635.25809253909483</v>
      </c>
      <c r="R1051" s="5">
        <f ca="1">((ABS(K1051)*'1D'!$D$6)/(MAX(((F1051)+(G1051)*(L1051))*(L1051),
            0.000001)*MAX(((((F1051)+(G1051)*(L1051))*(L1051))/MAX((F1051)+2*(L1051)*SQRT(1+(G1051)^2),
                    0.000001))^(2/3),
            0.000001)))^2</f>
        <v>4.3358367565141456E-3</v>
      </c>
      <c r="S1051" s="5">
        <f ca="1">ABS(ABS(K1051)/MAX(((F1051)+(G1051)*(L1051))*(L1051),
        0.000001))/SQRT('1D'!$I$5*MAX((((F1051)+(G1051)*(L1051))*(L1051))/MAX((F1051)+2*(G1051)*(L1051),
            0.000001),
        0.000001))</f>
        <v>1.0727235886044055</v>
      </c>
      <c r="T1051" s="5">
        <f ca="1">((F1051)*(L1051)^2)/2+(G1051)*(L1051)^3/3+(ABS(K1051)^2)/('1D'!$I$5*MAX(((F1051)+(G1051)*(L1051))*(L1051),
        0.000001))</f>
        <v>35.763412605541333</v>
      </c>
      <c r="U1051" s="5">
        <f ca="1">IF($A$2=0,
    0,
    IFERROR(Q1050-(((R1050+R1051)/2)*J1051)-(IF(O1050&gt;O1051,
                '1D'!$D$8*((O1050^2-O1051^2)/(2*'1D'!$I$5)),
                '1D'!$D$9*((O1051^2-O1050^2)/(2*'1D'!$I$5)))+('1D'!$D$10*(ABS(I1051)/90)*(MAX(O1050^2,
                        O1051^2)/(2*'1D'!$I$5))))-Q1051,
        0))</f>
        <v>-3.9474069734524164E-3</v>
      </c>
      <c r="V1051" s="5">
        <f ca="1">IF($A$2=0,
    1,
    IF(IFERROR(V1050,
            0)=0,
        0,
        IFERROR(IF(ROUND(S1051,
                    3)=1,
                1,
                IF(AND(ABS(U1051)&lt;'1D'!$D$19,
                        S1051&gt;1),
                    1,
                    0)),
            0)))</f>
        <v>0</v>
      </c>
      <c r="W1051" s="5">
        <f ca="1">IF($A$2=0,
    MAX(MAX('1D'!$D$16,
            MAX('1D'!$D$16,
                POWER((ABS(K1051)^2)/('1D'!$I$5*MAX(F1051,
                            0.1)^2),
                    1/3))),
        IFERROR(W1396,
            MAX(MAX('1D'!$D$16,
                    MAX('1D'!$D$16,
                        POWER((ABS(K1051)^2)/('1D'!$I$5*MAX(F1051,
                                    0.1)^2),
                            1/3))),
                ($L$2)-E1396))),
    IF(IFERROR(AG1052,
            0)=0,
        MAX(MAX('1D'!$D$16,
                MAX('1D'!$D$16,
                    POWER((ABS(K1051)^2)/('1D'!$I$5*MAX(F1051,
                                0.1)^2),
                        1/3))),
            IFERROR(W1396,
                MAX(MAX('1D'!$D$16,
                        MAX('1D'!$D$16,
                            POWER((ABS(K1051)^2)/('1D'!$I$5*MAX(F1051,
                                        0.1)^2),
                                1/3))),
                    ($L$2)-E1396))),
        IF(IFERROR(W1051,
                0)=0,
            MAX(MAX('1D'!$D$16,
                    MAX('1D'!$D$16,
                        POWER((ABS(K1051)^2)/('1D'!$I$5*MAX(F1051,
                                    0.1)^2),
                            1/3))),
                IFERROR(W1396,
                    MAX(MAX('1D'!$D$16,
                            MAX('1D'!$D$16,
                                POWER((ABS(K1051)^2)/('1D'!$I$5*MAX(F1051,
                                            0.1)^2),
                                    1/3))),
                        ($L$2)-E1396))),
            IF(OR(IFERROR(AD1051,
                        0)&gt;=1,
                    IFERROR(AD1052,
                        0)&gt;=1),
                MAX('1D'!$D$16,
                    MAX('1D'!$D$16,
                        POWER((ABS(K1051)^2)/('1D'!$I$5*MAX(F1051,
                                    0.1)^2),
                            1/3))),
                IF(ABS(IFERROR(AF1051,
                            0))&lt;'1D'!$D$19,
                    MAX(MAX('1D'!$D$16,
                            MAX('1D'!$D$16,
                                POWER((ABS(K1051)^2)/('1D'!$I$5*MAX(F1051,
                                            0.1)^2),
                                    1/3))),
                        IFERROR(W1051,
                            0)),
                    MAX(MAX('1D'!$D$16,
                            MAX('1D'!$D$16,
                                POWER((ABS(K1051)^2)/('1D'!$I$5*MAX(F1051,
                                            0.1)^2),
                                    1/3))),
                        (IFERROR(W1051,
                                0))+((IFERROR(AF1051,
                                    0))*'1D'!$D$18)))))))</f>
        <v>2.1389677043987478</v>
      </c>
      <c r="X1051" s="5">
        <f t="shared" ca="1" si="228"/>
        <v>11.122632062873489</v>
      </c>
      <c r="Y1051" s="5">
        <f t="shared" ca="1" si="229"/>
        <v>1.1735290000551568</v>
      </c>
      <c r="Z1051" s="5">
        <f t="shared" ca="1" si="230"/>
        <v>4.5807502857230418</v>
      </c>
      <c r="AA1051" s="5">
        <f t="shared" ca="1" si="231"/>
        <v>634.18146770439876</v>
      </c>
      <c r="AB1051" s="5">
        <f ca="1">AA1051+((ABS(K1051)/MAX(((F1051)+(G1051)*(W1051))*(W1051),
            0.000001))^2)/(2*'1D'!$I$5)</f>
        <v>635.25095155659812</v>
      </c>
      <c r="AC1051" s="5">
        <f ca="1">((ABS(K1051)*'1D'!$D$6)/(MAX(((F1051)+(G1051)*(W1051))*(W1051),
            0.000001)*MAX(((((F1051)+(G1051)*(W1051))*(W1051))/MAX((F1051)+2*(W1051)*SQRT(1+(G1051)^2),
                    0.000001))^(2/3),
            0.000001)))^2</f>
        <v>3.8141460404132466E-3</v>
      </c>
      <c r="AD1051" s="5">
        <f ca="1">ABS(ABS(K1051)/MAX(((F1051)+(G1051)*(W1051))*(W1051),
        0.000001))/SQRT('1D'!$I$5*MAX((((F1051)+(G1051)*(W1051))*(W1051))/MAX((F1051)+2*(G1051)*(W1051),
            0.000001),
        0.000001))</f>
        <v>1.0000000000000004</v>
      </c>
      <c r="AE1051" s="5">
        <f ca="1">((F1051)*(W1051)^2)/2+(G1051)*(W1051)^3/3+(ABS(K1051)^2)/('1D'!$I$5*MAX(((F1051)+(G1051)*(W1051))*(W1051),
        0.000001))</f>
        <v>35.686426155594638</v>
      </c>
      <c r="AF1051" s="5">
        <f ca="1">IF($A$2=0,
    0,
    IFERROR(AB1052+(((AC1051+AC1052)/2)*J1052)+(IF(Z1051&gt;Z1052,
                '1D'!$D$8*((Z1051^2-Z1052^2)/(2*'1D'!$I$5)),
                '1D'!$D$9*((Z1052^2-Z1051^2)/(2*'1D'!$I$5)))+('1D'!$D$10*(ABS(I1052)/90)*(MAX(Z1051^2,
                        Z1052^2)/(2*'1D'!$I$5))))-AB1051,
        0))</f>
        <v>3.4157470064428708E-3</v>
      </c>
      <c r="AG1051" s="5">
        <f ca="1">IF($A$2=0,
    1,
    IF(IFERROR(AG1052,
            0)=0,
        0,
        IFERROR(IF(OR(ROUND(AD1051,
                        3)&gt;=1,
                    AND(ABS(AF1051)&lt;'1D'!$D$19,
                        AD1051&lt;1)),
                1,
                0),
            0)))</f>
        <v>1</v>
      </c>
      <c r="AH1051" s="5">
        <f ca="1">IFERROR(IF('1D'!V32="Supercritical",
        MAX('1D'!$D$16,
            IFERROR(L1051,
                MAX('1D'!$D$16,
                    POWER((ABS(K1051)^2)/('1D'!$I$5*MAX(F1051,
                                0.1)^2),
                        1/3)))),
        IF('1D'!V32="Subcritical",
            MAX('1D'!$D$16,
                IFERROR(W1051,
                    MAX('1D'!$D$16,
                        POWER((ABS(K1051)^2)/('1D'!$I$5*MAX(F1051,
                                    0.1)^2),
                            1/3)))),
            IF(IFERROR(T1051,
                    -1E+99)&gt;=IFERROR(AE1051,
                    -1E+99),
                MAX('1D'!$D$16,
                    IFERROR(L1051,
                        MAX('1D'!$D$16,
                            POWER((ABS(K1051)^2)/('1D'!$I$5*MAX(F1051,
                                        0.1)^2),
                                1/3)))),
                MAX('1D'!$D$16,
                    IFERROR(W1051,
                        MAX('1D'!$D$16,
                            POWER((ABS(K1051)^2)/('1D'!$I$5*MAX(F1051,
                                        0.1)^2),
                                1/3))))))),
    MAX('1D'!$D$16,
        POWER((ABS(K1051)^2)/('1D'!$I$5*MAX(F1051,
                    0.1)^2),
            1/3)))</f>
        <v>2.0411692021517887</v>
      </c>
      <c r="AI1051" s="5">
        <f t="shared" ca="1" si="232"/>
        <v>634.08366920215178</v>
      </c>
      <c r="AJ1051" s="5">
        <f ca="1">AI1051+((ABS(K1051)/MAX(((F1051)+(G1051)*(AH1051))*(AH1051),
            0.000001))^2)/(2*'1D'!$I$5)</f>
        <v>635.25809253909483</v>
      </c>
      <c r="AM1051">
        <v>0</v>
      </c>
      <c r="AN1051">
        <v>0</v>
      </c>
      <c r="AO1051" s="5">
        <f t="shared" si="233"/>
        <v>0</v>
      </c>
      <c r="AP1051" s="5">
        <f t="shared" si="237"/>
        <v>0</v>
      </c>
      <c r="AQ1051" s="5">
        <f ca="1">ABS(ABS(K1051)/MAX(((F1051)+(G1051)*(AH1051))*(AH1051),
        0.000001))/SQRT('1D'!$I$5*MAX((((F1051)+(G1051)*(AH1051))*(AH1051))/MAX((F1051)+2*(G1051)*(AH1051),
            0.000001),
        0.000001))</f>
        <v>1.0727235886044055</v>
      </c>
      <c r="AR1051" s="5" t="str">
        <f t="shared" ca="1" si="234"/>
        <v>Supercritical</v>
      </c>
      <c r="AS1051" s="5">
        <f ca="1">((ABS(K1051)*'1D'!$D$6)/(MAX(((F1051)+(G1051)*(AH1051))*(AH1051),
            0.000001)*MAX(((((F1051)+(G1051)*(AH1051))*(AH1051))/MAX((F1051)+2*(AH1051)*SQRT(1+(G1051)^2),
                    0.000001))^(2/3),
            0.000001)))^2</f>
        <v>4.3358367565141456E-3</v>
      </c>
    </row>
    <row r="1052" spans="1:45" x14ac:dyDescent="0.35">
      <c r="A1052">
        <v>1043</v>
      </c>
      <c r="B1052">
        <v>1041.9960000000001</v>
      </c>
      <c r="C1052">
        <v>616079.51800000004</v>
      </c>
      <c r="D1052">
        <v>3096965.094</v>
      </c>
      <c r="E1052">
        <v>632.04200000000003</v>
      </c>
      <c r="F1052">
        <v>5.2</v>
      </c>
      <c r="G1052">
        <v>0</v>
      </c>
      <c r="H1052" t="s">
        <v>176</v>
      </c>
      <c r="I1052">
        <v>5.7000000000000002E-2</v>
      </c>
      <c r="J1052" s="5">
        <f t="shared" si="235"/>
        <v>1</v>
      </c>
      <c r="K1052" s="5">
        <f t="shared" ca="1" si="236"/>
        <v>50.95</v>
      </c>
      <c r="L1052" s="5">
        <f ca="1">IF($A$2=0,
    IFERROR(L1051,
        MAX('1D'!$D$16,
            POWER((ABS(K1052)^2)/('1D'!$I$5*MAX(F1052,
                        0.1)^2),
                1/3))),
    IF(IFERROR(V1051,
            0)=0,
        IFERROR(L1051,
            MAX('1D'!$D$16,
                POWER((ABS(K1052)^2)/('1D'!$I$5*MAX(F1052,
                            0.1)^2),
                    1/3))),
        IF(OR(IFERROR(L1052,
                    0)=0,
                IFERROR(S1051,
                    0)&lt;1,
                IFERROR(S1052,
                    0)&lt;1),
            MAX('1D'!$D$16,
                POWER((ABS(K1052)^2)/('1D'!$I$5*MAX(F1052,
                            0.1)^2),
                    1/3)),
            IF(IFERROR(U1052,
                    0)&gt;0,
                MAX('1D'!$D$16,
                    IFERROR(L1052,
                        0)+((IFERROR(U1052,
                                0))*'1D'!$D$18*IF((IFERROR(S1052,
                                    0))&lt;1,
                            1,
                            -1))),
                IF(IFERROR(U1052,
                        0)&lt;0,
                    IF(ABS((MAX('1D'!$D$16,
                                    POWER((ABS(K1052)^2)/('1D'!$I$5*MAX(F1052,
                                                0.1)^2),
                                        1/3)))-IFERROR(L1052,
                                0))&gt;'1D'!$D$19,
                        MAX('1D'!$D$16,
                            IF((MAX('1D'!$D$16,
                                        POWER((ABS(K1052)^2)/('1D'!$I$5*MAX(F1052,
                                                    0.1)^2),
                                            1/3)))&gt;IFERROR(L1052,
                                    0),
                                MIN((MAX('1D'!$D$16,
                                            POWER((ABS(K1052)^2)/('1D'!$I$5*MAX(F1052,
                                                        0.1)^2),
                                                1/3))),
                                    IFERROR(L1052,
                                        0)+(MIN(ABS(IFERROR(U1052,
                                                    0))*'1D'!$D$18,
                                            ABS((MAX('1D'!$D$16,
                                                        POWER((ABS(K1052)^2)/('1D'!$I$5*MAX(F1052,
                                                                    0.1)^2),
                                                            1/3)))-IFERROR(L1052,
                                                    0))))),
                                MAX((MAX('1D'!$D$16,
                                            POWER((ABS(K1052)^2)/('1D'!$I$5*MAX(F1052,
                                                        0.1)^2),
                                                1/3))),
                                    IFERROR(L1052,
                                        0)-(MIN(ABS(IFERROR(U1052,
                                                    0))*'1D'!$D$18,
                                            ABS((MAX('1D'!$D$16,
                                                        POWER((ABS(K1052)^2)/('1D'!$I$5*MAX(F1052,
                                                                    0.1)^2),
                                                            1/3)))-IFERROR(L1052,
                                                    0))))))),
                        MAX('1D'!$D$16,
                            POWER((ABS(K1052)^2)/('1D'!$I$5*MAX(F1052,
                                        0.1)^2),
                                1/3))),
                    MAX('1D'!$D$16,
                        IFERROR(L1052,
                            0)))))))</f>
        <v>2.0411692021517887</v>
      </c>
      <c r="M1052" s="5">
        <f t="shared" ca="1" si="224"/>
        <v>10.614079851189301</v>
      </c>
      <c r="N1052" s="5">
        <f t="shared" ca="1" si="225"/>
        <v>1.1434704692804873</v>
      </c>
      <c r="O1052" s="5">
        <f t="shared" ca="1" si="226"/>
        <v>4.8002276894771132</v>
      </c>
      <c r="P1052" s="5">
        <f t="shared" ca="1" si="227"/>
        <v>634.08316920215179</v>
      </c>
      <c r="Q1052" s="5">
        <f ca="1">P1052+((ABS(K1052)/MAX(((F1052)+(G1052)*(L1052))*(L1052),
            0.000001))^2)/(2*'1D'!$I$5)</f>
        <v>635.25759253909484</v>
      </c>
      <c r="R1052" s="5">
        <f ca="1">((ABS(K1052)*'1D'!$D$6)/(MAX(((F1052)+(G1052)*(L1052))*(L1052),
            0.000001)*MAX(((((F1052)+(G1052)*(L1052))*(L1052))/MAX((F1052)+2*(L1052)*SQRT(1+(G1052)^2),
                    0.000001))^(2/3),
            0.000001)))^2</f>
        <v>4.3358367565141456E-3</v>
      </c>
      <c r="S1052" s="5">
        <f ca="1">ABS(ABS(K1052)/MAX(((F1052)+(G1052)*(L1052))*(L1052),
        0.000001))/SQRT('1D'!$I$5*MAX((((F1052)+(G1052)*(L1052))*(L1052))/MAX((F1052)+2*(G1052)*(L1052),
            0.000001),
        0.000001))</f>
        <v>1.0727235886044055</v>
      </c>
      <c r="T1052" s="5">
        <f ca="1">((F1052)*(L1052)^2)/2+(G1052)*(L1052)^3/3+(ABS(K1052)^2)/('1D'!$I$5*MAX(((F1052)+(G1052)*(L1052))*(L1052),
        0.000001))</f>
        <v>35.763412605541333</v>
      </c>
      <c r="U1052" s="5">
        <f ca="1">IF($A$2=0,
    0,
    IFERROR(Q1051-(((R1051+R1052)/2)*J1052)-(IF(O1051&gt;O1052,
                '1D'!$D$8*((O1051^2-O1052^2)/(2*'1D'!$I$5)),
                '1D'!$D$9*((O1052^2-O1051^2)/(2*'1D'!$I$5)))+('1D'!$D$10*(ABS(I1052)/90)*(MAX(O1051^2,
                        O1052^2)/(2*'1D'!$I$5))))-Q1052,
        0))</f>
        <v>-3.9474069734524164E-3</v>
      </c>
      <c r="V1052" s="5">
        <f ca="1">IF($A$2=0,
    1,
    IF(IFERROR(V1051,
            0)=0,
        0,
        IFERROR(IF(ROUND(S1052,
                    3)=1,
                1,
                IF(AND(ABS(U1052)&lt;'1D'!$D$19,
                        S1052&gt;1),
                    1,
                    0)),
            0)))</f>
        <v>0</v>
      </c>
      <c r="W1052" s="5">
        <f ca="1">IF($A$2=0,
    MAX(MAX('1D'!$D$16,
            MAX('1D'!$D$16,
                POWER((ABS(K1052)^2)/('1D'!$I$5*MAX(F1052,
                            0.1)^2),
                    1/3))),
        IFERROR(W1396,
            MAX(MAX('1D'!$D$16,
                    MAX('1D'!$D$16,
                        POWER((ABS(K1052)^2)/('1D'!$I$5*MAX(F1052,
                                    0.1)^2),
                            1/3))),
                ($L$2)-E1396))),
    IF(IFERROR(AG1053,
            0)=0,
        MAX(MAX('1D'!$D$16,
                MAX('1D'!$D$16,
                    POWER((ABS(K1052)^2)/('1D'!$I$5*MAX(F1052,
                                0.1)^2),
                        1/3))),
            IFERROR(W1396,
                MAX(MAX('1D'!$D$16,
                        MAX('1D'!$D$16,
                            POWER((ABS(K1052)^2)/('1D'!$I$5*MAX(F1052,
                                        0.1)^2),
                                1/3))),
                    ($L$2)-E1396))),
        IF(IFERROR(W1052,
                0)=0,
            MAX(MAX('1D'!$D$16,
                    MAX('1D'!$D$16,
                        POWER((ABS(K1052)^2)/('1D'!$I$5*MAX(F1052,
                                    0.1)^2),
                            1/3))),
                IFERROR(W1396,
                    MAX(MAX('1D'!$D$16,
                            MAX('1D'!$D$16,
                                POWER((ABS(K1052)^2)/('1D'!$I$5*MAX(F1052,
                                            0.1)^2),
                                    1/3))),
                        ($L$2)-E1396))),
            IF(OR(IFERROR(AD1052,
                        0)&gt;=1,
                    IFERROR(AD1053,
                        0)&gt;=1),
                MAX('1D'!$D$16,
                    MAX('1D'!$D$16,
                        POWER((ABS(K1052)^2)/('1D'!$I$5*MAX(F1052,
                                    0.1)^2),
                            1/3))),
                IF(ABS(IFERROR(AF1052,
                            0))&lt;'1D'!$D$19,
                    MAX(MAX('1D'!$D$16,
                            MAX('1D'!$D$16,
                                POWER((ABS(K1052)^2)/('1D'!$I$5*MAX(F1052,
                                            0.1)^2),
                                    1/3))),
                        IFERROR(W1052,
                            0)),
                    MAX(MAX('1D'!$D$16,
                            MAX('1D'!$D$16,
                                POWER((ABS(K1052)^2)/('1D'!$I$5*MAX(F1052,
                                            0.1)^2),
                                    1/3))),
                        (IFERROR(W1052,
                                0))+((IFERROR(AF1052,
                                    0))*'1D'!$D$18)))))))</f>
        <v>2.1389677043987478</v>
      </c>
      <c r="X1052" s="5">
        <f t="shared" ca="1" si="228"/>
        <v>11.122632062873489</v>
      </c>
      <c r="Y1052" s="5">
        <f t="shared" ca="1" si="229"/>
        <v>1.1735290000551568</v>
      </c>
      <c r="Z1052" s="5">
        <f t="shared" ca="1" si="230"/>
        <v>4.5807502857230418</v>
      </c>
      <c r="AA1052" s="5">
        <f t="shared" ca="1" si="231"/>
        <v>634.18096770439877</v>
      </c>
      <c r="AB1052" s="5">
        <f ca="1">AA1052+((ABS(K1052)/MAX(((F1052)+(G1052)*(W1052))*(W1052),
            0.000001))^2)/(2*'1D'!$I$5)</f>
        <v>635.25045155659814</v>
      </c>
      <c r="AC1052" s="5">
        <f ca="1">((ABS(K1052)*'1D'!$D$6)/(MAX(((F1052)+(G1052)*(W1052))*(W1052),
            0.000001)*MAX(((((F1052)+(G1052)*(W1052))*(W1052))/MAX((F1052)+2*(W1052)*SQRT(1+(G1052)^2),
                    0.000001))^(2/3),
            0.000001)))^2</f>
        <v>3.8141460404132466E-3</v>
      </c>
      <c r="AD1052" s="5">
        <f ca="1">ABS(ABS(K1052)/MAX(((F1052)+(G1052)*(W1052))*(W1052),
        0.000001))/SQRT('1D'!$I$5*MAX((((F1052)+(G1052)*(W1052))*(W1052))/MAX((F1052)+2*(G1052)*(W1052),
            0.000001),
        0.000001))</f>
        <v>1.0000000000000004</v>
      </c>
      <c r="AE1052" s="5">
        <f ca="1">((F1052)*(W1052)^2)/2+(G1052)*(W1052)^3/3+(ABS(K1052)^2)/('1D'!$I$5*MAX(((F1052)+(G1052)*(W1052))*(W1052),
        0.000001))</f>
        <v>35.686426155594638</v>
      </c>
      <c r="AF1052" s="5">
        <f ca="1">IF($A$2=0,
    0,
    IFERROR(AB1053+(((AC1052+AC1053)/2)*J1053)+(IF(Z1052&gt;Z1053,
                '1D'!$D$8*((Z1052^2-Z1053^2)/(2*'1D'!$I$5)),
                '1D'!$D$9*((Z1053^2-Z1052^2)/(2*'1D'!$I$5)))+('1D'!$D$10*(ABS(I1053)/90)*(MAX(Z1052^2,
                        Z1053^2)/(2*'1D'!$I$5))))-AB1052,
        0))</f>
        <v>3.3141460404522149E-3</v>
      </c>
      <c r="AG1052" s="5">
        <f ca="1">IF($A$2=0,
    1,
    IF(IFERROR(AG1053,
            0)=0,
        0,
        IFERROR(IF(OR(ROUND(AD1052,
                        3)&gt;=1,
                    AND(ABS(AF1052)&lt;'1D'!$D$19,
                        AD1052&lt;1)),
                1,
                0),
            0)))</f>
        <v>1</v>
      </c>
      <c r="AH1052" s="5">
        <f ca="1">IFERROR(IF('1D'!V32="Supercritical",
        MAX('1D'!$D$16,
            IFERROR(L1052,
                MAX('1D'!$D$16,
                    POWER((ABS(K1052)^2)/('1D'!$I$5*MAX(F1052,
                                0.1)^2),
                        1/3)))),
        IF('1D'!V32="Subcritical",
            MAX('1D'!$D$16,
                IFERROR(W1052,
                    MAX('1D'!$D$16,
                        POWER((ABS(K1052)^2)/('1D'!$I$5*MAX(F1052,
                                    0.1)^2),
                            1/3)))),
            IF(IFERROR(T1052,
                    -1E+99)&gt;=IFERROR(AE1052,
                    -1E+99),
                MAX('1D'!$D$16,
                    IFERROR(L1052,
                        MAX('1D'!$D$16,
                            POWER((ABS(K1052)^2)/('1D'!$I$5*MAX(F1052,
                                        0.1)^2),
                                1/3)))),
                MAX('1D'!$D$16,
                    IFERROR(W1052,
                        MAX('1D'!$D$16,
                            POWER((ABS(K1052)^2)/('1D'!$I$5*MAX(F1052,
                                        0.1)^2),
                                1/3))))))),
    MAX('1D'!$D$16,
        POWER((ABS(K1052)^2)/('1D'!$I$5*MAX(F1052,
                    0.1)^2),
            1/3)))</f>
        <v>2.0411692021517887</v>
      </c>
      <c r="AI1052" s="5">
        <f t="shared" ca="1" si="232"/>
        <v>634.08316920215179</v>
      </c>
      <c r="AJ1052" s="5">
        <f ca="1">AI1052+((ABS(K1052)/MAX(((F1052)+(G1052)*(AH1052))*(AH1052),
            0.000001))^2)/(2*'1D'!$I$5)</f>
        <v>635.25759253909484</v>
      </c>
      <c r="AM1052">
        <v>0</v>
      </c>
      <c r="AN1052">
        <v>0</v>
      </c>
      <c r="AO1052" s="5">
        <f t="shared" si="233"/>
        <v>0</v>
      </c>
      <c r="AP1052" s="5">
        <f t="shared" si="237"/>
        <v>0</v>
      </c>
      <c r="AQ1052" s="5">
        <f ca="1">ABS(ABS(K1052)/MAX(((F1052)+(G1052)*(AH1052))*(AH1052),
        0.000001))/SQRT('1D'!$I$5*MAX((((F1052)+(G1052)*(AH1052))*(AH1052))/MAX((F1052)+2*(G1052)*(AH1052),
            0.000001),
        0.000001))</f>
        <v>1.0727235886044055</v>
      </c>
      <c r="AR1052" s="5" t="str">
        <f t="shared" ca="1" si="234"/>
        <v>Supercritical</v>
      </c>
      <c r="AS1052" s="5">
        <f ca="1">((ABS(K1052)*'1D'!$D$6)/(MAX(((F1052)+(G1052)*(AH1052))*(AH1052),
            0.000001)*MAX(((((F1052)+(G1052)*(AH1052))*(AH1052))/MAX((F1052)+2*(AH1052)*SQRT(1+(G1052)^2),
                    0.000001))^(2/3),
            0.000001)))^2</f>
        <v>4.3358367565141456E-3</v>
      </c>
    </row>
    <row r="1053" spans="1:45" x14ac:dyDescent="0.35">
      <c r="A1053">
        <v>1044</v>
      </c>
      <c r="B1053">
        <v>1042.9960000000001</v>
      </c>
      <c r="C1053">
        <v>616079.47600000002</v>
      </c>
      <c r="D1053">
        <v>3096964.0950000002</v>
      </c>
      <c r="E1053">
        <v>632.04150000000004</v>
      </c>
      <c r="F1053">
        <v>5.2</v>
      </c>
      <c r="G1053">
        <v>0</v>
      </c>
      <c r="H1053" t="s">
        <v>176</v>
      </c>
      <c r="I1053">
        <v>0</v>
      </c>
      <c r="J1053" s="5">
        <f t="shared" si="235"/>
        <v>1</v>
      </c>
      <c r="K1053" s="5">
        <f t="shared" ca="1" si="236"/>
        <v>50.95</v>
      </c>
      <c r="L1053" s="5">
        <f ca="1">IF($A$2=0,
    IFERROR(L1052,
        MAX('1D'!$D$16,
            POWER((ABS(K1053)^2)/('1D'!$I$5*MAX(F1053,
                        0.1)^2),
                1/3))),
    IF(IFERROR(V1052,
            0)=0,
        IFERROR(L1052,
            MAX('1D'!$D$16,
                POWER((ABS(K1053)^2)/('1D'!$I$5*MAX(F1053,
                            0.1)^2),
                    1/3))),
        IF(OR(IFERROR(L1053,
                    0)=0,
                IFERROR(S1052,
                    0)&lt;1,
                IFERROR(S1053,
                    0)&lt;1),
            MAX('1D'!$D$16,
                POWER((ABS(K1053)^2)/('1D'!$I$5*MAX(F1053,
                            0.1)^2),
                    1/3)),
            IF(IFERROR(U1053,
                    0)&gt;0,
                MAX('1D'!$D$16,
                    IFERROR(L1053,
                        0)+((IFERROR(U1053,
                                0))*'1D'!$D$18*IF((IFERROR(S1053,
                                    0))&lt;1,
                            1,
                            -1))),
                IF(IFERROR(U1053,
                        0)&lt;0,
                    IF(ABS((MAX('1D'!$D$16,
                                    POWER((ABS(K1053)^2)/('1D'!$I$5*MAX(F1053,
                                                0.1)^2),
                                        1/3)))-IFERROR(L1053,
                                0))&gt;'1D'!$D$19,
                        MAX('1D'!$D$16,
                            IF((MAX('1D'!$D$16,
                                        POWER((ABS(K1053)^2)/('1D'!$I$5*MAX(F1053,
                                                    0.1)^2),
                                            1/3)))&gt;IFERROR(L1053,
                                    0),
                                MIN((MAX('1D'!$D$16,
                                            POWER((ABS(K1053)^2)/('1D'!$I$5*MAX(F1053,
                                                        0.1)^2),
                                                1/3))),
                                    IFERROR(L1053,
                                        0)+(MIN(ABS(IFERROR(U1053,
                                                    0))*'1D'!$D$18,
                                            ABS((MAX('1D'!$D$16,
                                                        POWER((ABS(K1053)^2)/('1D'!$I$5*MAX(F1053,
                                                                    0.1)^2),
                                                            1/3)))-IFERROR(L1053,
                                                    0))))),
                                MAX((MAX('1D'!$D$16,
                                            POWER((ABS(K1053)^2)/('1D'!$I$5*MAX(F1053,
                                                        0.1)^2),
                                                1/3))),
                                    IFERROR(L1053,
                                        0)-(MIN(ABS(IFERROR(U1053,
                                                    0))*'1D'!$D$18,
                                            ABS((MAX('1D'!$D$16,
                                                        POWER((ABS(K1053)^2)/('1D'!$I$5*MAX(F1053,
                                                                    0.1)^2),
                                                            1/3)))-IFERROR(L1053,
                                                    0))))))),
                        MAX('1D'!$D$16,
                            POWER((ABS(K1053)^2)/('1D'!$I$5*MAX(F1053,
                                        0.1)^2),
                                1/3))),
                    MAX('1D'!$D$16,
                        IFERROR(L1053,
                            0)))))))</f>
        <v>2.0411692021517887</v>
      </c>
      <c r="M1053" s="5">
        <f t="shared" ca="1" si="224"/>
        <v>10.614079851189301</v>
      </c>
      <c r="N1053" s="5">
        <f t="shared" ca="1" si="225"/>
        <v>1.1434704692804873</v>
      </c>
      <c r="O1053" s="5">
        <f t="shared" ca="1" si="226"/>
        <v>4.8002276894771132</v>
      </c>
      <c r="P1053" s="5">
        <f t="shared" ca="1" si="227"/>
        <v>634.08266920215181</v>
      </c>
      <c r="Q1053" s="5">
        <f ca="1">P1053+((ABS(K1053)/MAX(((F1053)+(G1053)*(L1053))*(L1053),
            0.000001))^2)/(2*'1D'!$I$5)</f>
        <v>635.25709253909486</v>
      </c>
      <c r="R1053" s="5">
        <f ca="1">((ABS(K1053)*'1D'!$D$6)/(MAX(((F1053)+(G1053)*(L1053))*(L1053),
            0.000001)*MAX(((((F1053)+(G1053)*(L1053))*(L1053))/MAX((F1053)+2*(L1053)*SQRT(1+(G1053)^2),
                    0.000001))^(2/3),
            0.000001)))^2</f>
        <v>4.3358367565141456E-3</v>
      </c>
      <c r="S1053" s="5">
        <f ca="1">ABS(ABS(K1053)/MAX(((F1053)+(G1053)*(L1053))*(L1053),
        0.000001))/SQRT('1D'!$I$5*MAX((((F1053)+(G1053)*(L1053))*(L1053))/MAX((F1053)+2*(G1053)*(L1053),
            0.000001),
        0.000001))</f>
        <v>1.0727235886044055</v>
      </c>
      <c r="T1053" s="5">
        <f ca="1">((F1053)*(L1053)^2)/2+(G1053)*(L1053)^3/3+(ABS(K1053)^2)/('1D'!$I$5*MAX(((F1053)+(G1053)*(L1053))*(L1053),
        0.000001))</f>
        <v>35.763412605541333</v>
      </c>
      <c r="U1053" s="5">
        <f ca="1">IF($A$2=0,
    0,
    IFERROR(Q1052-(((R1052+R1053)/2)*J1053)-(IF(O1052&gt;O1053,
                '1D'!$D$8*((O1052^2-O1053^2)/(2*'1D'!$I$5)),
                '1D'!$D$9*((O1053^2-O1052^2)/(2*'1D'!$I$5)))+('1D'!$D$10*(ABS(I1053)/90)*(MAX(O1052^2,
                        O1053^2)/(2*'1D'!$I$5))))-Q1053,
        0))</f>
        <v>-3.8358367564796936E-3</v>
      </c>
      <c r="V1053" s="5">
        <f ca="1">IF($A$2=0,
    1,
    IF(IFERROR(V1052,
            0)=0,
        0,
        IFERROR(IF(ROUND(S1053,
                    3)=1,
                1,
                IF(AND(ABS(U1053)&lt;'1D'!$D$19,
                        S1053&gt;1),
                    1,
                    0)),
            0)))</f>
        <v>0</v>
      </c>
      <c r="W1053" s="5">
        <f ca="1">IF($A$2=0,
    MAX(MAX('1D'!$D$16,
            MAX('1D'!$D$16,
                POWER((ABS(K1053)^2)/('1D'!$I$5*MAX(F1053,
                            0.1)^2),
                    1/3))),
        IFERROR(W1396,
            MAX(MAX('1D'!$D$16,
                    MAX('1D'!$D$16,
                        POWER((ABS(K1053)^2)/('1D'!$I$5*MAX(F1053,
                                    0.1)^2),
                            1/3))),
                ($L$2)-E1396))),
    IF(IFERROR(AG1054,
            0)=0,
        MAX(MAX('1D'!$D$16,
                MAX('1D'!$D$16,
                    POWER((ABS(K1053)^2)/('1D'!$I$5*MAX(F1053,
                                0.1)^2),
                        1/3))),
            IFERROR(W1396,
                MAX(MAX('1D'!$D$16,
                        MAX('1D'!$D$16,
                            POWER((ABS(K1053)^2)/('1D'!$I$5*MAX(F1053,
                                        0.1)^2),
                                1/3))),
                    ($L$2)-E1396))),
        IF(IFERROR(W1053,
                0)=0,
            MAX(MAX('1D'!$D$16,
                    MAX('1D'!$D$16,
                        POWER((ABS(K1053)^2)/('1D'!$I$5*MAX(F1053,
                                    0.1)^2),
                            1/3))),
                IFERROR(W1396,
                    MAX(MAX('1D'!$D$16,
                            MAX('1D'!$D$16,
                                POWER((ABS(K1053)^2)/('1D'!$I$5*MAX(F1053,
                                            0.1)^2),
                                    1/3))),
                        ($L$2)-E1396))),
            IF(OR(IFERROR(AD1053,
                        0)&gt;=1,
                    IFERROR(AD1054,
                        0)&gt;=1),
                MAX('1D'!$D$16,
                    MAX('1D'!$D$16,
                        POWER((ABS(K1053)^2)/('1D'!$I$5*MAX(F1053,
                                    0.1)^2),
                            1/3))),
                IF(ABS(IFERROR(AF1053,
                            0))&lt;'1D'!$D$19,
                    MAX(MAX('1D'!$D$16,
                            MAX('1D'!$D$16,
                                POWER((ABS(K1053)^2)/('1D'!$I$5*MAX(F1053,
                                            0.1)^2),
                                    1/3))),
                        IFERROR(W1053,
                            0)),
                    MAX(MAX('1D'!$D$16,
                            MAX('1D'!$D$16,
                                POWER((ABS(K1053)^2)/('1D'!$I$5*MAX(F1053,
                                            0.1)^2),
                                    1/3))),
                        (IFERROR(W1053,
                                0))+((IFERROR(AF1053,
                                    0))*'1D'!$D$18)))))))</f>
        <v>2.1389677043987478</v>
      </c>
      <c r="X1053" s="5">
        <f t="shared" ca="1" si="228"/>
        <v>11.122632062873489</v>
      </c>
      <c r="Y1053" s="5">
        <f t="shared" ca="1" si="229"/>
        <v>1.1735290000551568</v>
      </c>
      <c r="Z1053" s="5">
        <f t="shared" ca="1" si="230"/>
        <v>4.5807502857230418</v>
      </c>
      <c r="AA1053" s="5">
        <f t="shared" ca="1" si="231"/>
        <v>634.18046770439878</v>
      </c>
      <c r="AB1053" s="5">
        <f ca="1">AA1053+((ABS(K1053)/MAX(((F1053)+(G1053)*(W1053))*(W1053),
            0.000001))^2)/(2*'1D'!$I$5)</f>
        <v>635.24995155659815</v>
      </c>
      <c r="AC1053" s="5">
        <f ca="1">((ABS(K1053)*'1D'!$D$6)/(MAX(((F1053)+(G1053)*(W1053))*(W1053),
            0.000001)*MAX(((((F1053)+(G1053)*(W1053))*(W1053))/MAX((F1053)+2*(W1053)*SQRT(1+(G1053)^2),
                    0.000001))^(2/3),
            0.000001)))^2</f>
        <v>3.8141460404132466E-3</v>
      </c>
      <c r="AD1053" s="5">
        <f ca="1">ABS(ABS(K1053)/MAX(((F1053)+(G1053)*(W1053))*(W1053),
        0.000001))/SQRT('1D'!$I$5*MAX((((F1053)+(G1053)*(W1053))*(W1053))/MAX((F1053)+2*(G1053)*(W1053),
            0.000001),
        0.000001))</f>
        <v>1.0000000000000004</v>
      </c>
      <c r="AE1053" s="5">
        <f ca="1">((F1053)*(W1053)^2)/2+(G1053)*(W1053)^3/3+(ABS(K1053)^2)/('1D'!$I$5*MAX(((F1053)+(G1053)*(W1053))*(W1053),
        0.000001))</f>
        <v>35.686426155594638</v>
      </c>
      <c r="AF1053" s="5">
        <f ca="1">IF($A$2=0,
    0,
    IFERROR(AB1054+(((AC1053+AC1054)/2)*J1054)+(IF(Z1053&gt;Z1054,
                '1D'!$D$8*((Z1053^2-Z1054^2)/(2*'1D'!$I$5)),
                '1D'!$D$9*((Z1054^2-Z1053^2)/(2*'1D'!$I$5)))+('1D'!$D$10*(ABS(I1054)/90)*(MAX(Z1053^2,
                        Z1054^2)/(2*'1D'!$I$5))))-AB1053,
        0))</f>
        <v>3.3141460404522149E-3</v>
      </c>
      <c r="AG1053" s="5">
        <f ca="1">IF($A$2=0,
    1,
    IF(IFERROR(AG1054,
            0)=0,
        0,
        IFERROR(IF(OR(ROUND(AD1053,
                        3)&gt;=1,
                    AND(ABS(AF1053)&lt;'1D'!$D$19,
                        AD1053&lt;1)),
                1,
                0),
            0)))</f>
        <v>1</v>
      </c>
      <c r="AH1053" s="5">
        <f ca="1">IFERROR(IF('1D'!V32="Supercritical",
        MAX('1D'!$D$16,
            IFERROR(L1053,
                MAX('1D'!$D$16,
                    POWER((ABS(K1053)^2)/('1D'!$I$5*MAX(F1053,
                                0.1)^2),
                        1/3)))),
        IF('1D'!V32="Subcritical",
            MAX('1D'!$D$16,
                IFERROR(W1053,
                    MAX('1D'!$D$16,
                        POWER((ABS(K1053)^2)/('1D'!$I$5*MAX(F1053,
                                    0.1)^2),
                            1/3)))),
            IF(IFERROR(T1053,
                    -1E+99)&gt;=IFERROR(AE1053,
                    -1E+99),
                MAX('1D'!$D$16,
                    IFERROR(L1053,
                        MAX('1D'!$D$16,
                            POWER((ABS(K1053)^2)/('1D'!$I$5*MAX(F1053,
                                        0.1)^2),
                                1/3)))),
                MAX('1D'!$D$16,
                    IFERROR(W1053,
                        MAX('1D'!$D$16,
                            POWER((ABS(K1053)^2)/('1D'!$I$5*MAX(F1053,
                                        0.1)^2),
                                1/3))))))),
    MAX('1D'!$D$16,
        POWER((ABS(K1053)^2)/('1D'!$I$5*MAX(F1053,
                    0.1)^2),
            1/3)))</f>
        <v>2.0411692021517887</v>
      </c>
      <c r="AI1053" s="5">
        <f t="shared" ca="1" si="232"/>
        <v>634.08266920215181</v>
      </c>
      <c r="AJ1053" s="5">
        <f ca="1">AI1053+((ABS(K1053)/MAX(((F1053)+(G1053)*(AH1053))*(AH1053),
            0.000001))^2)/(2*'1D'!$I$5)</f>
        <v>635.25709253909486</v>
      </c>
      <c r="AM1053">
        <v>0</v>
      </c>
      <c r="AN1053">
        <v>0</v>
      </c>
      <c r="AO1053" s="5">
        <f t="shared" si="233"/>
        <v>0</v>
      </c>
      <c r="AP1053" s="5">
        <f t="shared" si="237"/>
        <v>0</v>
      </c>
      <c r="AQ1053" s="5">
        <f ca="1">ABS(ABS(K1053)/MAX(((F1053)+(G1053)*(AH1053))*(AH1053),
        0.000001))/SQRT('1D'!$I$5*MAX((((F1053)+(G1053)*(AH1053))*(AH1053))/MAX((F1053)+2*(G1053)*(AH1053),
            0.000001),
        0.000001))</f>
        <v>1.0727235886044055</v>
      </c>
      <c r="AR1053" s="5" t="str">
        <f t="shared" ca="1" si="234"/>
        <v>Supercritical</v>
      </c>
      <c r="AS1053" s="5">
        <f ca="1">((ABS(K1053)*'1D'!$D$6)/(MAX(((F1053)+(G1053)*(AH1053))*(AH1053),
            0.000001)*MAX(((((F1053)+(G1053)*(AH1053))*(AH1053))/MAX((F1053)+2*(AH1053)*SQRT(1+(G1053)^2),
                    0.000001))^(2/3),
            0.000001)))^2</f>
        <v>4.3358367565141456E-3</v>
      </c>
    </row>
    <row r="1054" spans="1:45" x14ac:dyDescent="0.35">
      <c r="A1054">
        <v>1045</v>
      </c>
      <c r="B1054">
        <v>1043.9960000000001</v>
      </c>
      <c r="C1054">
        <v>616079.43400000001</v>
      </c>
      <c r="D1054">
        <v>3096963.0959999999</v>
      </c>
      <c r="E1054">
        <v>632.04100000000005</v>
      </c>
      <c r="F1054">
        <v>5.2</v>
      </c>
      <c r="G1054">
        <v>0</v>
      </c>
      <c r="H1054" t="s">
        <v>176</v>
      </c>
      <c r="I1054">
        <v>0</v>
      </c>
      <c r="J1054" s="5">
        <f t="shared" si="235"/>
        <v>1</v>
      </c>
      <c r="K1054" s="5">
        <f t="shared" ca="1" si="236"/>
        <v>50.95</v>
      </c>
      <c r="L1054" s="5">
        <f ca="1">IF($A$2=0,
    IFERROR(L1053,
        MAX('1D'!$D$16,
            POWER((ABS(K1054)^2)/('1D'!$I$5*MAX(F1054,
                        0.1)^2),
                1/3))),
    IF(IFERROR(V1053,
            0)=0,
        IFERROR(L1053,
            MAX('1D'!$D$16,
                POWER((ABS(K1054)^2)/('1D'!$I$5*MAX(F1054,
                            0.1)^2),
                    1/3))),
        IF(OR(IFERROR(L1054,
                    0)=0,
                IFERROR(S1053,
                    0)&lt;1,
                IFERROR(S1054,
                    0)&lt;1),
            MAX('1D'!$D$16,
                POWER((ABS(K1054)^2)/('1D'!$I$5*MAX(F1054,
                            0.1)^2),
                    1/3)),
            IF(IFERROR(U1054,
                    0)&gt;0,
                MAX('1D'!$D$16,
                    IFERROR(L1054,
                        0)+((IFERROR(U1054,
                                0))*'1D'!$D$18*IF((IFERROR(S1054,
                                    0))&lt;1,
                            1,
                            -1))),
                IF(IFERROR(U1054,
                        0)&lt;0,
                    IF(ABS((MAX('1D'!$D$16,
                                    POWER((ABS(K1054)^2)/('1D'!$I$5*MAX(F1054,
                                                0.1)^2),
                                        1/3)))-IFERROR(L1054,
                                0))&gt;'1D'!$D$19,
                        MAX('1D'!$D$16,
                            IF((MAX('1D'!$D$16,
                                        POWER((ABS(K1054)^2)/('1D'!$I$5*MAX(F1054,
                                                    0.1)^2),
                                            1/3)))&gt;IFERROR(L1054,
                                    0),
                                MIN((MAX('1D'!$D$16,
                                            POWER((ABS(K1054)^2)/('1D'!$I$5*MAX(F1054,
                                                        0.1)^2),
                                                1/3))),
                                    IFERROR(L1054,
                                        0)+(MIN(ABS(IFERROR(U1054,
                                                    0))*'1D'!$D$18,
                                            ABS((MAX('1D'!$D$16,
                                                        POWER((ABS(K1054)^2)/('1D'!$I$5*MAX(F1054,
                                                                    0.1)^2),
                                                            1/3)))-IFERROR(L1054,
                                                    0))))),
                                MAX((MAX('1D'!$D$16,
                                            POWER((ABS(K1054)^2)/('1D'!$I$5*MAX(F1054,
                                                        0.1)^2),
                                                1/3))),
                                    IFERROR(L1054,
                                        0)-(MIN(ABS(IFERROR(U1054,
                                                    0))*'1D'!$D$18,
                                            ABS((MAX('1D'!$D$16,
                                                        POWER((ABS(K1054)^2)/('1D'!$I$5*MAX(F1054,
                                                                    0.1)^2),
                                                            1/3)))-IFERROR(L1054,
                                                    0))))))),
                        MAX('1D'!$D$16,
                            POWER((ABS(K1054)^2)/('1D'!$I$5*MAX(F1054,
                                        0.1)^2),
                                1/3))),
                    MAX('1D'!$D$16,
                        IFERROR(L1054,
                            0)))))))</f>
        <v>2.0411692021517887</v>
      </c>
      <c r="M1054" s="5">
        <f t="shared" ca="1" si="224"/>
        <v>10.614079851189301</v>
      </c>
      <c r="N1054" s="5">
        <f t="shared" ca="1" si="225"/>
        <v>1.1434704692804873</v>
      </c>
      <c r="O1054" s="5">
        <f t="shared" ca="1" si="226"/>
        <v>4.8002276894771132</v>
      </c>
      <c r="P1054" s="5">
        <f t="shared" ca="1" si="227"/>
        <v>634.08216920215182</v>
      </c>
      <c r="Q1054" s="5">
        <f ca="1">P1054+((ABS(K1054)/MAX(((F1054)+(G1054)*(L1054))*(L1054),
            0.000001))^2)/(2*'1D'!$I$5)</f>
        <v>635.25659253909487</v>
      </c>
      <c r="R1054" s="5">
        <f ca="1">((ABS(K1054)*'1D'!$D$6)/(MAX(((F1054)+(G1054)*(L1054))*(L1054),
            0.000001)*MAX(((((F1054)+(G1054)*(L1054))*(L1054))/MAX((F1054)+2*(L1054)*SQRT(1+(G1054)^2),
                    0.000001))^(2/3),
            0.000001)))^2</f>
        <v>4.3358367565141456E-3</v>
      </c>
      <c r="S1054" s="5">
        <f ca="1">ABS(ABS(K1054)/MAX(((F1054)+(G1054)*(L1054))*(L1054),
        0.000001))/SQRT('1D'!$I$5*MAX((((F1054)+(G1054)*(L1054))*(L1054))/MAX((F1054)+2*(G1054)*(L1054),
            0.000001),
        0.000001))</f>
        <v>1.0727235886044055</v>
      </c>
      <c r="T1054" s="5">
        <f ca="1">((F1054)*(L1054)^2)/2+(G1054)*(L1054)^3/3+(ABS(K1054)^2)/('1D'!$I$5*MAX(((F1054)+(G1054)*(L1054))*(L1054),
        0.000001))</f>
        <v>35.763412605541333</v>
      </c>
      <c r="U1054" s="5">
        <f ca="1">IF($A$2=0,
    0,
    IFERROR(Q1053-(((R1053+R1054)/2)*J1054)-(IF(O1053&gt;O1054,
                '1D'!$D$8*((O1053^2-O1054^2)/(2*'1D'!$I$5)),
                '1D'!$D$9*((O1054^2-O1053^2)/(2*'1D'!$I$5)))+('1D'!$D$10*(ABS(I1054)/90)*(MAX(O1053^2,
                        O1054^2)/(2*'1D'!$I$5))))-Q1054,
        0))</f>
        <v>-3.8358367564796936E-3</v>
      </c>
      <c r="V1054" s="5">
        <f ca="1">IF($A$2=0,
    1,
    IF(IFERROR(V1053,
            0)=0,
        0,
        IFERROR(IF(ROUND(S1054,
                    3)=1,
                1,
                IF(AND(ABS(U1054)&lt;'1D'!$D$19,
                        S1054&gt;1),
                    1,
                    0)),
            0)))</f>
        <v>0</v>
      </c>
      <c r="W1054" s="5">
        <f ca="1">IF($A$2=0,
    MAX(MAX('1D'!$D$16,
            MAX('1D'!$D$16,
                POWER((ABS(K1054)^2)/('1D'!$I$5*MAX(F1054,
                            0.1)^2),
                    1/3))),
        IFERROR(W1396,
            MAX(MAX('1D'!$D$16,
                    MAX('1D'!$D$16,
                        POWER((ABS(K1054)^2)/('1D'!$I$5*MAX(F1054,
                                    0.1)^2),
                            1/3))),
                ($L$2)-E1396))),
    IF(IFERROR(AG1055,
            0)=0,
        MAX(MAX('1D'!$D$16,
                MAX('1D'!$D$16,
                    POWER((ABS(K1054)^2)/('1D'!$I$5*MAX(F1054,
                                0.1)^2),
                        1/3))),
            IFERROR(W1396,
                MAX(MAX('1D'!$D$16,
                        MAX('1D'!$D$16,
                            POWER((ABS(K1054)^2)/('1D'!$I$5*MAX(F1054,
                                        0.1)^2),
                                1/3))),
                    ($L$2)-E1396))),
        IF(IFERROR(W1054,
                0)=0,
            MAX(MAX('1D'!$D$16,
                    MAX('1D'!$D$16,
                        POWER((ABS(K1054)^2)/('1D'!$I$5*MAX(F1054,
                                    0.1)^2),
                            1/3))),
                IFERROR(W1396,
                    MAX(MAX('1D'!$D$16,
                            MAX('1D'!$D$16,
                                POWER((ABS(K1054)^2)/('1D'!$I$5*MAX(F1054,
                                            0.1)^2),
                                    1/3))),
                        ($L$2)-E1396))),
            IF(OR(IFERROR(AD1054,
                        0)&gt;=1,
                    IFERROR(AD1055,
                        0)&gt;=1),
                MAX('1D'!$D$16,
                    MAX('1D'!$D$16,
                        POWER((ABS(K1054)^2)/('1D'!$I$5*MAX(F1054,
                                    0.1)^2),
                            1/3))),
                IF(ABS(IFERROR(AF1054,
                            0))&lt;'1D'!$D$19,
                    MAX(MAX('1D'!$D$16,
                            MAX('1D'!$D$16,
                                POWER((ABS(K1054)^2)/('1D'!$I$5*MAX(F1054,
                                            0.1)^2),
                                    1/3))),
                        IFERROR(W1054,
                            0)),
                    MAX(MAX('1D'!$D$16,
                            MAX('1D'!$D$16,
                                POWER((ABS(K1054)^2)/('1D'!$I$5*MAX(F1054,
                                            0.1)^2),
                                    1/3))),
                        (IFERROR(W1054,
                                0))+((IFERROR(AF1054,
                                    0))*'1D'!$D$18)))))))</f>
        <v>2.1389677043987478</v>
      </c>
      <c r="X1054" s="5">
        <f t="shared" ca="1" si="228"/>
        <v>11.122632062873489</v>
      </c>
      <c r="Y1054" s="5">
        <f t="shared" ca="1" si="229"/>
        <v>1.1735290000551568</v>
      </c>
      <c r="Z1054" s="5">
        <f t="shared" ca="1" si="230"/>
        <v>4.5807502857230418</v>
      </c>
      <c r="AA1054" s="5">
        <f t="shared" ca="1" si="231"/>
        <v>634.17996770439879</v>
      </c>
      <c r="AB1054" s="5">
        <f ca="1">AA1054+((ABS(K1054)/MAX(((F1054)+(G1054)*(W1054))*(W1054),
            0.000001))^2)/(2*'1D'!$I$5)</f>
        <v>635.24945155659816</v>
      </c>
      <c r="AC1054" s="5">
        <f ca="1">((ABS(K1054)*'1D'!$D$6)/(MAX(((F1054)+(G1054)*(W1054))*(W1054),
            0.000001)*MAX(((((F1054)+(G1054)*(W1054))*(W1054))/MAX((F1054)+2*(W1054)*SQRT(1+(G1054)^2),
                    0.000001))^(2/3),
            0.000001)))^2</f>
        <v>3.8141460404132466E-3</v>
      </c>
      <c r="AD1054" s="5">
        <f ca="1">ABS(ABS(K1054)/MAX(((F1054)+(G1054)*(W1054))*(W1054),
        0.000001))/SQRT('1D'!$I$5*MAX((((F1054)+(G1054)*(W1054))*(W1054))/MAX((F1054)+2*(G1054)*(W1054),
            0.000001),
        0.000001))</f>
        <v>1.0000000000000004</v>
      </c>
      <c r="AE1054" s="5">
        <f ca="1">((F1054)*(W1054)^2)/2+(G1054)*(W1054)^3/3+(ABS(K1054)^2)/('1D'!$I$5*MAX(((F1054)+(G1054)*(W1054))*(W1054),
        0.000001))</f>
        <v>35.686426155594638</v>
      </c>
      <c r="AF1054" s="5">
        <f ca="1">IF($A$2=0,
    0,
    IFERROR(AB1055+(((AC1054+AC1055)/2)*J1055)+(IF(Z1054&gt;Z1055,
                '1D'!$D$8*((Z1054^2-Z1055^2)/(2*'1D'!$I$5)),
                '1D'!$D$9*((Z1055^2-Z1054^2)/(2*'1D'!$I$5)))+('1D'!$D$10*(ABS(I1055)/90)*(MAX(Z1054^2,
                        Z1055^2)/(2*'1D'!$I$5))))-AB1054,
        0))</f>
        <v>3.4157470063291839E-3</v>
      </c>
      <c r="AG1054" s="5">
        <f ca="1">IF($A$2=0,
    1,
    IF(IFERROR(AG1055,
            0)=0,
        0,
        IFERROR(IF(OR(ROUND(AD1054,
                        3)&gt;=1,
                    AND(ABS(AF1054)&lt;'1D'!$D$19,
                        AD1054&lt;1)),
                1,
                0),
            0)))</f>
        <v>1</v>
      </c>
      <c r="AH1054" s="5">
        <f ca="1">IFERROR(IF('1D'!V32="Supercritical",
        MAX('1D'!$D$16,
            IFERROR(L1054,
                MAX('1D'!$D$16,
                    POWER((ABS(K1054)^2)/('1D'!$I$5*MAX(F1054,
                                0.1)^2),
                        1/3)))),
        IF('1D'!V32="Subcritical",
            MAX('1D'!$D$16,
                IFERROR(W1054,
                    MAX('1D'!$D$16,
                        POWER((ABS(K1054)^2)/('1D'!$I$5*MAX(F1054,
                                    0.1)^2),
                            1/3)))),
            IF(IFERROR(T1054,
                    -1E+99)&gt;=IFERROR(AE1054,
                    -1E+99),
                MAX('1D'!$D$16,
                    IFERROR(L1054,
                        MAX('1D'!$D$16,
                            POWER((ABS(K1054)^2)/('1D'!$I$5*MAX(F1054,
                                        0.1)^2),
                                1/3)))),
                MAX('1D'!$D$16,
                    IFERROR(W1054,
                        MAX('1D'!$D$16,
                            POWER((ABS(K1054)^2)/('1D'!$I$5*MAX(F1054,
                                        0.1)^2),
                                1/3))))))),
    MAX('1D'!$D$16,
        POWER((ABS(K1054)^2)/('1D'!$I$5*MAX(F1054,
                    0.1)^2),
            1/3)))</f>
        <v>2.0411692021517887</v>
      </c>
      <c r="AI1054" s="5">
        <f t="shared" ca="1" si="232"/>
        <v>634.08216920215182</v>
      </c>
      <c r="AJ1054" s="5">
        <f ca="1">AI1054+((ABS(K1054)/MAX(((F1054)+(G1054)*(AH1054))*(AH1054),
            0.000001))^2)/(2*'1D'!$I$5)</f>
        <v>635.25659253909487</v>
      </c>
      <c r="AM1054">
        <v>0</v>
      </c>
      <c r="AN1054">
        <v>0</v>
      </c>
      <c r="AO1054" s="5">
        <f t="shared" si="233"/>
        <v>0</v>
      </c>
      <c r="AP1054" s="5">
        <f t="shared" si="237"/>
        <v>0</v>
      </c>
      <c r="AQ1054" s="5">
        <f ca="1">ABS(ABS(K1054)/MAX(((F1054)+(G1054)*(AH1054))*(AH1054),
        0.000001))/SQRT('1D'!$I$5*MAX((((F1054)+(G1054)*(AH1054))*(AH1054))/MAX((F1054)+2*(G1054)*(AH1054),
            0.000001),
        0.000001))</f>
        <v>1.0727235886044055</v>
      </c>
      <c r="AR1054" s="5" t="str">
        <f t="shared" ca="1" si="234"/>
        <v>Supercritical</v>
      </c>
      <c r="AS1054" s="5">
        <f ca="1">((ABS(K1054)*'1D'!$D$6)/(MAX(((F1054)+(G1054)*(AH1054))*(AH1054),
            0.000001)*MAX(((((F1054)+(G1054)*(AH1054))*(AH1054))/MAX((F1054)+2*(AH1054)*SQRT(1+(G1054)^2),
                    0.000001))^(2/3),
            0.000001)))^2</f>
        <v>4.3358367565141456E-3</v>
      </c>
    </row>
    <row r="1055" spans="1:45" x14ac:dyDescent="0.35">
      <c r="A1055">
        <v>1046</v>
      </c>
      <c r="B1055">
        <v>1044.9960000000001</v>
      </c>
      <c r="C1055">
        <v>616079.39199999999</v>
      </c>
      <c r="D1055">
        <v>3096962.0970000001</v>
      </c>
      <c r="E1055">
        <v>632.04049999999995</v>
      </c>
      <c r="F1055">
        <v>5.2</v>
      </c>
      <c r="G1055">
        <v>0</v>
      </c>
      <c r="H1055" t="s">
        <v>176</v>
      </c>
      <c r="I1055">
        <v>5.7000000000000002E-2</v>
      </c>
      <c r="J1055" s="5">
        <f t="shared" si="235"/>
        <v>1</v>
      </c>
      <c r="K1055" s="5">
        <f t="shared" ca="1" si="236"/>
        <v>50.95</v>
      </c>
      <c r="L1055" s="5">
        <f ca="1">IF($A$2=0,
    IFERROR(L1054,
        MAX('1D'!$D$16,
            POWER((ABS(K1055)^2)/('1D'!$I$5*MAX(F1055,
                        0.1)^2),
                1/3))),
    IF(IFERROR(V1054,
            0)=0,
        IFERROR(L1054,
            MAX('1D'!$D$16,
                POWER((ABS(K1055)^2)/('1D'!$I$5*MAX(F1055,
                            0.1)^2),
                    1/3))),
        IF(OR(IFERROR(L1055,
                    0)=0,
                IFERROR(S1054,
                    0)&lt;1,
                IFERROR(S1055,
                    0)&lt;1),
            MAX('1D'!$D$16,
                POWER((ABS(K1055)^2)/('1D'!$I$5*MAX(F1055,
                            0.1)^2),
                    1/3)),
            IF(IFERROR(U1055,
                    0)&gt;0,
                MAX('1D'!$D$16,
                    IFERROR(L1055,
                        0)+((IFERROR(U1055,
                                0))*'1D'!$D$18*IF((IFERROR(S1055,
                                    0))&lt;1,
                            1,
                            -1))),
                IF(IFERROR(U1055,
                        0)&lt;0,
                    IF(ABS((MAX('1D'!$D$16,
                                    POWER((ABS(K1055)^2)/('1D'!$I$5*MAX(F1055,
                                                0.1)^2),
                                        1/3)))-IFERROR(L1055,
                                0))&gt;'1D'!$D$19,
                        MAX('1D'!$D$16,
                            IF((MAX('1D'!$D$16,
                                        POWER((ABS(K1055)^2)/('1D'!$I$5*MAX(F1055,
                                                    0.1)^2),
                                            1/3)))&gt;IFERROR(L1055,
                                    0),
                                MIN((MAX('1D'!$D$16,
                                            POWER((ABS(K1055)^2)/('1D'!$I$5*MAX(F1055,
                                                        0.1)^2),
                                                1/3))),
                                    IFERROR(L1055,
                                        0)+(MIN(ABS(IFERROR(U1055,
                                                    0))*'1D'!$D$18,
                                            ABS((MAX('1D'!$D$16,
                                                        POWER((ABS(K1055)^2)/('1D'!$I$5*MAX(F1055,
                                                                    0.1)^2),
                                                            1/3)))-IFERROR(L1055,
                                                    0))))),
                                MAX((MAX('1D'!$D$16,
                                            POWER((ABS(K1055)^2)/('1D'!$I$5*MAX(F1055,
                                                        0.1)^2),
                                                1/3))),
                                    IFERROR(L1055,
                                        0)-(MIN(ABS(IFERROR(U1055,
                                                    0))*'1D'!$D$18,
                                            ABS((MAX('1D'!$D$16,
                                                        POWER((ABS(K1055)^2)/('1D'!$I$5*MAX(F1055,
                                                                    0.1)^2),
                                                            1/3)))-IFERROR(L1055,
                                                    0))))))),
                        MAX('1D'!$D$16,
                            POWER((ABS(K1055)^2)/('1D'!$I$5*MAX(F1055,
                                        0.1)^2),
                                1/3))),
                    MAX('1D'!$D$16,
                        IFERROR(L1055,
                            0)))))))</f>
        <v>2.0411692021517887</v>
      </c>
      <c r="M1055" s="5">
        <f t="shared" ca="1" si="224"/>
        <v>10.614079851189301</v>
      </c>
      <c r="N1055" s="5">
        <f t="shared" ca="1" si="225"/>
        <v>1.1434704692804873</v>
      </c>
      <c r="O1055" s="5">
        <f t="shared" ca="1" si="226"/>
        <v>4.8002276894771132</v>
      </c>
      <c r="P1055" s="5">
        <f t="shared" ca="1" si="227"/>
        <v>634.08166920215172</v>
      </c>
      <c r="Q1055" s="5">
        <f ca="1">P1055+((ABS(K1055)/MAX(((F1055)+(G1055)*(L1055))*(L1055),
            0.000001))^2)/(2*'1D'!$I$5)</f>
        <v>635.25609253909477</v>
      </c>
      <c r="R1055" s="5">
        <f ca="1">((ABS(K1055)*'1D'!$D$6)/(MAX(((F1055)+(G1055)*(L1055))*(L1055),
            0.000001)*MAX(((((F1055)+(G1055)*(L1055))*(L1055))/MAX((F1055)+2*(L1055)*SQRT(1+(G1055)^2),
                    0.000001))^(2/3),
            0.000001)))^2</f>
        <v>4.3358367565141456E-3</v>
      </c>
      <c r="S1055" s="5">
        <f ca="1">ABS(ABS(K1055)/MAX(((F1055)+(G1055)*(L1055))*(L1055),
        0.000001))/SQRT('1D'!$I$5*MAX((((F1055)+(G1055)*(L1055))*(L1055))/MAX((F1055)+2*(G1055)*(L1055),
            0.000001),
        0.000001))</f>
        <v>1.0727235886044055</v>
      </c>
      <c r="T1055" s="5">
        <f ca="1">((F1055)*(L1055)^2)/2+(G1055)*(L1055)^3/3+(ABS(K1055)^2)/('1D'!$I$5*MAX(((F1055)+(G1055)*(L1055))*(L1055),
        0.000001))</f>
        <v>35.763412605541333</v>
      </c>
      <c r="U1055" s="5">
        <f ca="1">IF($A$2=0,
    0,
    IFERROR(Q1054-(((R1054+R1055)/2)*J1055)-(IF(O1054&gt;O1055,
                '1D'!$D$8*((O1054^2-O1055^2)/(2*'1D'!$I$5)),
                '1D'!$D$9*((O1055^2-O1054^2)/(2*'1D'!$I$5)))+('1D'!$D$10*(ABS(I1055)/90)*(MAX(O1054^2,
                        O1055^2)/(2*'1D'!$I$5))))-Q1055,
        0))</f>
        <v>-3.9474069733387296E-3</v>
      </c>
      <c r="V1055" s="5">
        <f ca="1">IF($A$2=0,
    1,
    IF(IFERROR(V1054,
            0)=0,
        0,
        IFERROR(IF(ROUND(S1055,
                    3)=1,
                1,
                IF(AND(ABS(U1055)&lt;'1D'!$D$19,
                        S1055&gt;1),
                    1,
                    0)),
            0)))</f>
        <v>0</v>
      </c>
      <c r="W1055" s="5">
        <f ca="1">IF($A$2=0,
    MAX(MAX('1D'!$D$16,
            MAX('1D'!$D$16,
                POWER((ABS(K1055)^2)/('1D'!$I$5*MAX(F1055,
                            0.1)^2),
                    1/3))),
        IFERROR(W1396,
            MAX(MAX('1D'!$D$16,
                    MAX('1D'!$D$16,
                        POWER((ABS(K1055)^2)/('1D'!$I$5*MAX(F1055,
                                    0.1)^2),
                            1/3))),
                ($L$2)-E1396))),
    IF(IFERROR(AG1056,
            0)=0,
        MAX(MAX('1D'!$D$16,
                MAX('1D'!$D$16,
                    POWER((ABS(K1055)^2)/('1D'!$I$5*MAX(F1055,
                                0.1)^2),
                        1/3))),
            IFERROR(W1396,
                MAX(MAX('1D'!$D$16,
                        MAX('1D'!$D$16,
                            POWER((ABS(K1055)^2)/('1D'!$I$5*MAX(F1055,
                                        0.1)^2),
                                1/3))),
                    ($L$2)-E1396))),
        IF(IFERROR(W1055,
                0)=0,
            MAX(MAX('1D'!$D$16,
                    MAX('1D'!$D$16,
                        POWER((ABS(K1055)^2)/('1D'!$I$5*MAX(F1055,
                                    0.1)^2),
                            1/3))),
                IFERROR(W1396,
                    MAX(MAX('1D'!$D$16,
                            MAX('1D'!$D$16,
                                POWER((ABS(K1055)^2)/('1D'!$I$5*MAX(F1055,
                                            0.1)^2),
                                    1/3))),
                        ($L$2)-E1396))),
            IF(OR(IFERROR(AD1055,
                        0)&gt;=1,
                    IFERROR(AD1056,
                        0)&gt;=1),
                MAX('1D'!$D$16,
                    MAX('1D'!$D$16,
                        POWER((ABS(K1055)^2)/('1D'!$I$5*MAX(F1055,
                                    0.1)^2),
                            1/3))),
                IF(ABS(IFERROR(AF1055,
                            0))&lt;'1D'!$D$19,
                    MAX(MAX('1D'!$D$16,
                            MAX('1D'!$D$16,
                                POWER((ABS(K1055)^2)/('1D'!$I$5*MAX(F1055,
                                            0.1)^2),
                                    1/3))),
                        IFERROR(W1055,
                            0)),
                    MAX(MAX('1D'!$D$16,
                            MAX('1D'!$D$16,
                                POWER((ABS(K1055)^2)/('1D'!$I$5*MAX(F1055,
                                            0.1)^2),
                                    1/3))),
                        (IFERROR(W1055,
                                0))+((IFERROR(AF1055,
                                    0))*'1D'!$D$18)))))))</f>
        <v>2.1389677043987478</v>
      </c>
      <c r="X1055" s="5">
        <f t="shared" ca="1" si="228"/>
        <v>11.122632062873489</v>
      </c>
      <c r="Y1055" s="5">
        <f t="shared" ca="1" si="229"/>
        <v>1.1735290000551568</v>
      </c>
      <c r="Z1055" s="5">
        <f t="shared" ca="1" si="230"/>
        <v>4.5807502857230418</v>
      </c>
      <c r="AA1055" s="5">
        <f t="shared" ca="1" si="231"/>
        <v>634.17946770439869</v>
      </c>
      <c r="AB1055" s="5">
        <f ca="1">AA1055+((ABS(K1055)/MAX(((F1055)+(G1055)*(W1055))*(W1055),
            0.000001))^2)/(2*'1D'!$I$5)</f>
        <v>635.24895155659806</v>
      </c>
      <c r="AC1055" s="5">
        <f ca="1">((ABS(K1055)*'1D'!$D$6)/(MAX(((F1055)+(G1055)*(W1055))*(W1055),
            0.000001)*MAX(((((F1055)+(G1055)*(W1055))*(W1055))/MAX((F1055)+2*(W1055)*SQRT(1+(G1055)^2),
                    0.000001))^(2/3),
            0.000001)))^2</f>
        <v>3.8141460404132466E-3</v>
      </c>
      <c r="AD1055" s="5">
        <f ca="1">ABS(ABS(K1055)/MAX(((F1055)+(G1055)*(W1055))*(W1055),
        0.000001))/SQRT('1D'!$I$5*MAX((((F1055)+(G1055)*(W1055))*(W1055))/MAX((F1055)+2*(G1055)*(W1055),
            0.000001),
        0.000001))</f>
        <v>1.0000000000000004</v>
      </c>
      <c r="AE1055" s="5">
        <f ca="1">((F1055)*(W1055)^2)/2+(G1055)*(W1055)^3/3+(ABS(K1055)^2)/('1D'!$I$5*MAX(((F1055)+(G1055)*(W1055))*(W1055),
        0.000001))</f>
        <v>35.686426155594638</v>
      </c>
      <c r="AF1055" s="5">
        <f ca="1">IF($A$2=0,
    0,
    IFERROR(AB1056+(((AC1055+AC1056)/2)*J1056)+(IF(Z1055&gt;Z1056,
                '1D'!$D$8*((Z1055^2-Z1056^2)/(2*'1D'!$I$5)),
                '1D'!$D$9*((Z1056^2-Z1055^2)/(2*'1D'!$I$5)))+('1D'!$D$10*(ABS(I1056)/90)*(MAX(Z1055^2,
                        Z1056^2)/(2*'1D'!$I$5))))-AB1055,
        0))</f>
        <v>3.411932860331035E-3</v>
      </c>
      <c r="AG1055" s="5">
        <f ca="1">IF($A$2=0,
    1,
    IF(IFERROR(AG1056,
            0)=0,
        0,
        IFERROR(IF(OR(ROUND(AD1055,
                        3)&gt;=1,
                    AND(ABS(AF1055)&lt;'1D'!$D$19,
                        AD1055&lt;1)),
                1,
                0),
            0)))</f>
        <v>1</v>
      </c>
      <c r="AH1055" s="5">
        <f ca="1">IFERROR(IF('1D'!V32="Supercritical",
        MAX('1D'!$D$16,
            IFERROR(L1055,
                MAX('1D'!$D$16,
                    POWER((ABS(K1055)^2)/('1D'!$I$5*MAX(F1055,
                                0.1)^2),
                        1/3)))),
        IF('1D'!V32="Subcritical",
            MAX('1D'!$D$16,
                IFERROR(W1055,
                    MAX('1D'!$D$16,
                        POWER((ABS(K1055)^2)/('1D'!$I$5*MAX(F1055,
                                    0.1)^2),
                            1/3)))),
            IF(IFERROR(T1055,
                    -1E+99)&gt;=IFERROR(AE1055,
                    -1E+99),
                MAX('1D'!$D$16,
                    IFERROR(L1055,
                        MAX('1D'!$D$16,
                            POWER((ABS(K1055)^2)/('1D'!$I$5*MAX(F1055,
                                        0.1)^2),
                                1/3)))),
                MAX('1D'!$D$16,
                    IFERROR(W1055,
                        MAX('1D'!$D$16,
                            POWER((ABS(K1055)^2)/('1D'!$I$5*MAX(F1055,
                                        0.1)^2),
                                1/3))))))),
    MAX('1D'!$D$16,
        POWER((ABS(K1055)^2)/('1D'!$I$5*MAX(F1055,
                    0.1)^2),
            1/3)))</f>
        <v>2.0411692021517887</v>
      </c>
      <c r="AI1055" s="5">
        <f t="shared" ca="1" si="232"/>
        <v>634.08166920215172</v>
      </c>
      <c r="AJ1055" s="5">
        <f ca="1">AI1055+((ABS(K1055)/MAX(((F1055)+(G1055)*(AH1055))*(AH1055),
            0.000001))^2)/(2*'1D'!$I$5)</f>
        <v>635.25609253909477</v>
      </c>
      <c r="AM1055">
        <v>0</v>
      </c>
      <c r="AN1055">
        <v>0</v>
      </c>
      <c r="AO1055" s="5">
        <f t="shared" si="233"/>
        <v>0</v>
      </c>
      <c r="AP1055" s="5">
        <f t="shared" si="237"/>
        <v>0</v>
      </c>
      <c r="AQ1055" s="5">
        <f ca="1">ABS(ABS(K1055)/MAX(((F1055)+(G1055)*(AH1055))*(AH1055),
        0.000001))/SQRT('1D'!$I$5*MAX((((F1055)+(G1055)*(AH1055))*(AH1055))/MAX((F1055)+2*(G1055)*(AH1055),
            0.000001),
        0.000001))</f>
        <v>1.0727235886044055</v>
      </c>
      <c r="AR1055" s="5" t="str">
        <f t="shared" ca="1" si="234"/>
        <v>Supercritical</v>
      </c>
      <c r="AS1055" s="5">
        <f ca="1">((ABS(K1055)*'1D'!$D$6)/(MAX(((F1055)+(G1055)*(AH1055))*(AH1055),
            0.000001)*MAX(((((F1055)+(G1055)*(AH1055))*(AH1055))/MAX((F1055)+2*(AH1055)*SQRT(1+(G1055)^2),
                    0.000001))^(2/3),
            0.000001)))^2</f>
        <v>4.3358367565141456E-3</v>
      </c>
    </row>
    <row r="1056" spans="1:45" x14ac:dyDescent="0.35">
      <c r="A1056">
        <v>1047</v>
      </c>
      <c r="B1056">
        <v>1045.9949999999999</v>
      </c>
      <c r="C1056">
        <v>616079.34900000005</v>
      </c>
      <c r="D1056">
        <v>3096961.0980000002</v>
      </c>
      <c r="E1056">
        <v>632.04</v>
      </c>
      <c r="F1056">
        <v>5.2</v>
      </c>
      <c r="G1056">
        <v>0</v>
      </c>
      <c r="H1056" t="s">
        <v>176</v>
      </c>
      <c r="I1056">
        <v>5.7000000000000002E-2</v>
      </c>
      <c r="J1056" s="5">
        <f t="shared" si="235"/>
        <v>0.99899999999979627</v>
      </c>
      <c r="K1056" s="5">
        <f t="shared" ca="1" si="236"/>
        <v>50.95</v>
      </c>
      <c r="L1056" s="5">
        <f ca="1">IF($A$2=0,
    IFERROR(L1055,
        MAX('1D'!$D$16,
            POWER((ABS(K1056)^2)/('1D'!$I$5*MAX(F1056,
                        0.1)^2),
                1/3))),
    IF(IFERROR(V1055,
            0)=0,
        IFERROR(L1055,
            MAX('1D'!$D$16,
                POWER((ABS(K1056)^2)/('1D'!$I$5*MAX(F1056,
                            0.1)^2),
                    1/3))),
        IF(OR(IFERROR(L1056,
                    0)=0,
                IFERROR(S1055,
                    0)&lt;1,
                IFERROR(S1056,
                    0)&lt;1),
            MAX('1D'!$D$16,
                POWER((ABS(K1056)^2)/('1D'!$I$5*MAX(F1056,
                            0.1)^2),
                    1/3)),
            IF(IFERROR(U1056,
                    0)&gt;0,
                MAX('1D'!$D$16,
                    IFERROR(L1056,
                        0)+((IFERROR(U1056,
                                0))*'1D'!$D$18*IF((IFERROR(S1056,
                                    0))&lt;1,
                            1,
                            -1))),
                IF(IFERROR(U1056,
                        0)&lt;0,
                    IF(ABS((MAX('1D'!$D$16,
                                    POWER((ABS(K1056)^2)/('1D'!$I$5*MAX(F1056,
                                                0.1)^2),
                                        1/3)))-IFERROR(L1056,
                                0))&gt;'1D'!$D$19,
                        MAX('1D'!$D$16,
                            IF((MAX('1D'!$D$16,
                                        POWER((ABS(K1056)^2)/('1D'!$I$5*MAX(F1056,
                                                    0.1)^2),
                                            1/3)))&gt;IFERROR(L1056,
                                    0),
                                MIN((MAX('1D'!$D$16,
                                            POWER((ABS(K1056)^2)/('1D'!$I$5*MAX(F1056,
                                                        0.1)^2),
                                                1/3))),
                                    IFERROR(L1056,
                                        0)+(MIN(ABS(IFERROR(U1056,
                                                    0))*'1D'!$D$18,
                                            ABS((MAX('1D'!$D$16,
                                                        POWER((ABS(K1056)^2)/('1D'!$I$5*MAX(F1056,
                                                                    0.1)^2),
                                                            1/3)))-IFERROR(L1056,
                                                    0))))),
                                MAX((MAX('1D'!$D$16,
                                            POWER((ABS(K1056)^2)/('1D'!$I$5*MAX(F1056,
                                                        0.1)^2),
                                                1/3))),
                                    IFERROR(L1056,
                                        0)-(MIN(ABS(IFERROR(U1056,
                                                    0))*'1D'!$D$18,
                                            ABS((MAX('1D'!$D$16,
                                                        POWER((ABS(K1056)^2)/('1D'!$I$5*MAX(F1056,
                                                                    0.1)^2),
                                                            1/3)))-IFERROR(L1056,
                                                    0))))))),
                        MAX('1D'!$D$16,
                            POWER((ABS(K1056)^2)/('1D'!$I$5*MAX(F1056,
                                        0.1)^2),
                                1/3))),
                    MAX('1D'!$D$16,
                        IFERROR(L1056,
                            0)))))))</f>
        <v>2.0411692021517887</v>
      </c>
      <c r="M1056" s="5">
        <f t="shared" ca="1" si="224"/>
        <v>10.614079851189301</v>
      </c>
      <c r="N1056" s="5">
        <f t="shared" ca="1" si="225"/>
        <v>1.1434704692804873</v>
      </c>
      <c r="O1056" s="5">
        <f t="shared" ca="1" si="226"/>
        <v>4.8002276894771132</v>
      </c>
      <c r="P1056" s="5">
        <f t="shared" ca="1" si="227"/>
        <v>634.08116920215173</v>
      </c>
      <c r="Q1056" s="5">
        <f ca="1">P1056+((ABS(K1056)/MAX(((F1056)+(G1056)*(L1056))*(L1056),
            0.000001))^2)/(2*'1D'!$I$5)</f>
        <v>635.25559253909478</v>
      </c>
      <c r="R1056" s="5">
        <f ca="1">((ABS(K1056)*'1D'!$D$6)/(MAX(((F1056)+(G1056)*(L1056))*(L1056),
            0.000001)*MAX(((((F1056)+(G1056)*(L1056))*(L1056))/MAX((F1056)+2*(L1056)*SQRT(1+(G1056)^2),
                    0.000001))^(2/3),
            0.000001)))^2</f>
        <v>4.3358367565141456E-3</v>
      </c>
      <c r="S1056" s="5">
        <f ca="1">ABS(ABS(K1056)/MAX(((F1056)+(G1056)*(L1056))*(L1056),
        0.000001))/SQRT('1D'!$I$5*MAX((((F1056)+(G1056)*(L1056))*(L1056))/MAX((F1056)+2*(G1056)*(L1056),
            0.000001),
        0.000001))</f>
        <v>1.0727235886044055</v>
      </c>
      <c r="T1056" s="5">
        <f ca="1">((F1056)*(L1056)^2)/2+(G1056)*(L1056)^3/3+(ABS(K1056)^2)/('1D'!$I$5*MAX(((F1056)+(G1056)*(L1056))*(L1056),
        0.000001))</f>
        <v>35.763412605541333</v>
      </c>
      <c r="U1056" s="5">
        <f ca="1">IF($A$2=0,
    0,
    IFERROR(Q1055-(((R1055+R1056)/2)*J1056)-(IF(O1055&gt;O1056,
                '1D'!$D$8*((O1055^2-O1056^2)/(2*'1D'!$I$5)),
                '1D'!$D$9*((O1056^2-O1055^2)/(2*'1D'!$I$5)))+('1D'!$D$10*(ABS(I1056)/90)*(MAX(O1055^2,
                        O1056^2)/(2*'1D'!$I$5))))-Q1056,
        0))</f>
        <v>-3.9430711367458571E-3</v>
      </c>
      <c r="V1056" s="5">
        <f ca="1">IF($A$2=0,
    1,
    IF(IFERROR(V1055,
            0)=0,
        0,
        IFERROR(IF(ROUND(S1056,
                    3)=1,
                1,
                IF(AND(ABS(U1056)&lt;'1D'!$D$19,
                        S1056&gt;1),
                    1,
                    0)),
            0)))</f>
        <v>0</v>
      </c>
      <c r="W1056" s="5">
        <f ca="1">IF($A$2=0,
    MAX(MAX('1D'!$D$16,
            MAX('1D'!$D$16,
                POWER((ABS(K1056)^2)/('1D'!$I$5*MAX(F1056,
                            0.1)^2),
                    1/3))),
        IFERROR(W1396,
            MAX(MAX('1D'!$D$16,
                    MAX('1D'!$D$16,
                        POWER((ABS(K1056)^2)/('1D'!$I$5*MAX(F1056,
                                    0.1)^2),
                            1/3))),
                ($L$2)-E1396))),
    IF(IFERROR(AG1057,
            0)=0,
        MAX(MAX('1D'!$D$16,
                MAX('1D'!$D$16,
                    POWER((ABS(K1056)^2)/('1D'!$I$5*MAX(F1056,
                                0.1)^2),
                        1/3))),
            IFERROR(W1396,
                MAX(MAX('1D'!$D$16,
                        MAX('1D'!$D$16,
                            POWER((ABS(K1056)^2)/('1D'!$I$5*MAX(F1056,
                                        0.1)^2),
                                1/3))),
                    ($L$2)-E1396))),
        IF(IFERROR(W1056,
                0)=0,
            MAX(MAX('1D'!$D$16,
                    MAX('1D'!$D$16,
                        POWER((ABS(K1056)^2)/('1D'!$I$5*MAX(F1056,
                                    0.1)^2),
                            1/3))),
                IFERROR(W1396,
                    MAX(MAX('1D'!$D$16,
                            MAX('1D'!$D$16,
                                POWER((ABS(K1056)^2)/('1D'!$I$5*MAX(F1056,
                                            0.1)^2),
                                    1/3))),
                        ($L$2)-E1396))),
            IF(OR(IFERROR(AD1056,
                        0)&gt;=1,
                    IFERROR(AD1057,
                        0)&gt;=1),
                MAX('1D'!$D$16,
                    MAX('1D'!$D$16,
                        POWER((ABS(K1056)^2)/('1D'!$I$5*MAX(F1056,
                                    0.1)^2),
                            1/3))),
                IF(ABS(IFERROR(AF1056,
                            0))&lt;'1D'!$D$19,
                    MAX(MAX('1D'!$D$16,
                            MAX('1D'!$D$16,
                                POWER((ABS(K1056)^2)/('1D'!$I$5*MAX(F1056,
                                            0.1)^2),
                                    1/3))),
                        IFERROR(W1056,
                            0)),
                    MAX(MAX('1D'!$D$16,
                            MAX('1D'!$D$16,
                                POWER((ABS(K1056)^2)/('1D'!$I$5*MAX(F1056,
                                            0.1)^2),
                                    1/3))),
                        (IFERROR(W1056,
                                0))+((IFERROR(AF1056,
                                    0))*'1D'!$D$18)))))))</f>
        <v>2.1389677043987478</v>
      </c>
      <c r="X1056" s="5">
        <f t="shared" ca="1" si="228"/>
        <v>11.122632062873489</v>
      </c>
      <c r="Y1056" s="5">
        <f t="shared" ca="1" si="229"/>
        <v>1.1735290000551568</v>
      </c>
      <c r="Z1056" s="5">
        <f t="shared" ca="1" si="230"/>
        <v>4.5807502857230418</v>
      </c>
      <c r="AA1056" s="5">
        <f t="shared" ca="1" si="231"/>
        <v>634.1789677043987</v>
      </c>
      <c r="AB1056" s="5">
        <f ca="1">AA1056+((ABS(K1056)/MAX(((F1056)+(G1056)*(W1056))*(W1056),
            0.000001))^2)/(2*'1D'!$I$5)</f>
        <v>635.24845155659807</v>
      </c>
      <c r="AC1056" s="5">
        <f ca="1">((ABS(K1056)*'1D'!$D$6)/(MAX(((F1056)+(G1056)*(W1056))*(W1056),
            0.000001)*MAX(((((F1056)+(G1056)*(W1056))*(W1056))/MAX((F1056)+2*(W1056)*SQRT(1+(G1056)^2),
                    0.000001))^(2/3),
            0.000001)))^2</f>
        <v>3.8141460404132466E-3</v>
      </c>
      <c r="AD1056" s="5">
        <f ca="1">ABS(ABS(K1056)/MAX(((F1056)+(G1056)*(W1056))*(W1056),
        0.000001))/SQRT('1D'!$I$5*MAX((((F1056)+(G1056)*(W1056))*(W1056))/MAX((F1056)+2*(G1056)*(W1056),
            0.000001),
        0.000001))</f>
        <v>1.0000000000000004</v>
      </c>
      <c r="AE1056" s="5">
        <f ca="1">((F1056)*(W1056)^2)/2+(G1056)*(W1056)^3/3+(ABS(K1056)^2)/('1D'!$I$5*MAX(((F1056)+(G1056)*(W1056))*(W1056),
        0.000001))</f>
        <v>35.686426155594638</v>
      </c>
      <c r="AF1056" s="5">
        <f ca="1">IF($A$2=0,
    0,
    IFERROR(AB1057+(((AC1056+AC1057)/2)*J1057)+(IF(Z1056&gt;Z1057,
                '1D'!$D$8*((Z1056^2-Z1057^2)/(2*'1D'!$I$5)),
                '1D'!$D$9*((Z1057^2-Z1056^2)/(2*'1D'!$I$5)))+('1D'!$D$10*(ABS(I1057)/90)*(MAX(Z1056^2,
                        Z1057^2)/(2*'1D'!$I$5))))-AB1056,
        0))</f>
        <v>3.3141460404522149E-3</v>
      </c>
      <c r="AG1056" s="5">
        <f ca="1">IF($A$2=0,
    1,
    IF(IFERROR(AG1057,
            0)=0,
        0,
        IFERROR(IF(OR(ROUND(AD1056,
                        3)&gt;=1,
                    AND(ABS(AF1056)&lt;'1D'!$D$19,
                        AD1056&lt;1)),
                1,
                0),
            0)))</f>
        <v>1</v>
      </c>
      <c r="AH1056" s="5">
        <f ca="1">IFERROR(IF('1D'!V32="Supercritical",
        MAX('1D'!$D$16,
            IFERROR(L1056,
                MAX('1D'!$D$16,
                    POWER((ABS(K1056)^2)/('1D'!$I$5*MAX(F1056,
                                0.1)^2),
                        1/3)))),
        IF('1D'!V32="Subcritical",
            MAX('1D'!$D$16,
                IFERROR(W1056,
                    MAX('1D'!$D$16,
                        POWER((ABS(K1056)^2)/('1D'!$I$5*MAX(F1056,
                                    0.1)^2),
                            1/3)))),
            IF(IFERROR(T1056,
                    -1E+99)&gt;=IFERROR(AE1056,
                    -1E+99),
                MAX('1D'!$D$16,
                    IFERROR(L1056,
                        MAX('1D'!$D$16,
                            POWER((ABS(K1056)^2)/('1D'!$I$5*MAX(F1056,
                                        0.1)^2),
                                1/3)))),
                MAX('1D'!$D$16,
                    IFERROR(W1056,
                        MAX('1D'!$D$16,
                            POWER((ABS(K1056)^2)/('1D'!$I$5*MAX(F1056,
                                        0.1)^2),
                                1/3))))))),
    MAX('1D'!$D$16,
        POWER((ABS(K1056)^2)/('1D'!$I$5*MAX(F1056,
                    0.1)^2),
            1/3)))</f>
        <v>2.0411692021517887</v>
      </c>
      <c r="AI1056" s="5">
        <f t="shared" ca="1" si="232"/>
        <v>634.08116920215173</v>
      </c>
      <c r="AJ1056" s="5">
        <f ca="1">AI1056+((ABS(K1056)/MAX(((F1056)+(G1056)*(AH1056))*(AH1056),
            0.000001))^2)/(2*'1D'!$I$5)</f>
        <v>635.25559253909478</v>
      </c>
      <c r="AM1056">
        <v>0</v>
      </c>
      <c r="AN1056">
        <v>0</v>
      </c>
      <c r="AO1056" s="5">
        <f t="shared" si="233"/>
        <v>0</v>
      </c>
      <c r="AP1056" s="5">
        <f t="shared" si="237"/>
        <v>0</v>
      </c>
      <c r="AQ1056" s="5">
        <f ca="1">ABS(ABS(K1056)/MAX(((F1056)+(G1056)*(AH1056))*(AH1056),
        0.000001))/SQRT('1D'!$I$5*MAX((((F1056)+(G1056)*(AH1056))*(AH1056))/MAX((F1056)+2*(G1056)*(AH1056),
            0.000001),
        0.000001))</f>
        <v>1.0727235886044055</v>
      </c>
      <c r="AR1056" s="5" t="str">
        <f t="shared" ca="1" si="234"/>
        <v>Supercritical</v>
      </c>
      <c r="AS1056" s="5">
        <f ca="1">((ABS(K1056)*'1D'!$D$6)/(MAX(((F1056)+(G1056)*(AH1056))*(AH1056),
            0.000001)*MAX(((((F1056)+(G1056)*(AH1056))*(AH1056))/MAX((F1056)+2*(AH1056)*SQRT(1+(G1056)^2),
                    0.000001))^(2/3),
            0.000001)))^2</f>
        <v>4.3358367565141456E-3</v>
      </c>
    </row>
    <row r="1057" spans="1:45" x14ac:dyDescent="0.35">
      <c r="A1057">
        <v>1048</v>
      </c>
      <c r="B1057">
        <v>1046.9949999999999</v>
      </c>
      <c r="C1057">
        <v>616079.30700000003</v>
      </c>
      <c r="D1057">
        <v>3096960.0989999999</v>
      </c>
      <c r="E1057">
        <v>632.03949999999998</v>
      </c>
      <c r="F1057">
        <v>5.2</v>
      </c>
      <c r="G1057">
        <v>0</v>
      </c>
      <c r="H1057" t="s">
        <v>176</v>
      </c>
      <c r="I1057">
        <v>0</v>
      </c>
      <c r="J1057" s="5">
        <f t="shared" si="235"/>
        <v>1</v>
      </c>
      <c r="K1057" s="5">
        <f t="shared" ca="1" si="236"/>
        <v>50.95</v>
      </c>
      <c r="L1057" s="5">
        <f ca="1">IF($A$2=0,
    IFERROR(L1056,
        MAX('1D'!$D$16,
            POWER((ABS(K1057)^2)/('1D'!$I$5*MAX(F1057,
                        0.1)^2),
                1/3))),
    IF(IFERROR(V1056,
            0)=0,
        IFERROR(L1056,
            MAX('1D'!$D$16,
                POWER((ABS(K1057)^2)/('1D'!$I$5*MAX(F1057,
                            0.1)^2),
                    1/3))),
        IF(OR(IFERROR(L1057,
                    0)=0,
                IFERROR(S1056,
                    0)&lt;1,
                IFERROR(S1057,
                    0)&lt;1),
            MAX('1D'!$D$16,
                POWER((ABS(K1057)^2)/('1D'!$I$5*MAX(F1057,
                            0.1)^2),
                    1/3)),
            IF(IFERROR(U1057,
                    0)&gt;0,
                MAX('1D'!$D$16,
                    IFERROR(L1057,
                        0)+((IFERROR(U1057,
                                0))*'1D'!$D$18*IF((IFERROR(S1057,
                                    0))&lt;1,
                            1,
                            -1))),
                IF(IFERROR(U1057,
                        0)&lt;0,
                    IF(ABS((MAX('1D'!$D$16,
                                    POWER((ABS(K1057)^2)/('1D'!$I$5*MAX(F1057,
                                                0.1)^2),
                                        1/3)))-IFERROR(L1057,
                                0))&gt;'1D'!$D$19,
                        MAX('1D'!$D$16,
                            IF((MAX('1D'!$D$16,
                                        POWER((ABS(K1057)^2)/('1D'!$I$5*MAX(F1057,
                                                    0.1)^2),
                                            1/3)))&gt;IFERROR(L1057,
                                    0),
                                MIN((MAX('1D'!$D$16,
                                            POWER((ABS(K1057)^2)/('1D'!$I$5*MAX(F1057,
                                                        0.1)^2),
                                                1/3))),
                                    IFERROR(L1057,
                                        0)+(MIN(ABS(IFERROR(U1057,
                                                    0))*'1D'!$D$18,
                                            ABS((MAX('1D'!$D$16,
                                                        POWER((ABS(K1057)^2)/('1D'!$I$5*MAX(F1057,
                                                                    0.1)^2),
                                                            1/3)))-IFERROR(L1057,
                                                    0))))),
                                MAX((MAX('1D'!$D$16,
                                            POWER((ABS(K1057)^2)/('1D'!$I$5*MAX(F1057,
                                                        0.1)^2),
                                                1/3))),
                                    IFERROR(L1057,
                                        0)-(MIN(ABS(IFERROR(U1057,
                                                    0))*'1D'!$D$18,
                                            ABS((MAX('1D'!$D$16,
                                                        POWER((ABS(K1057)^2)/('1D'!$I$5*MAX(F1057,
                                                                    0.1)^2),
                                                            1/3)))-IFERROR(L1057,
                                                    0))))))),
                        MAX('1D'!$D$16,
                            POWER((ABS(K1057)^2)/('1D'!$I$5*MAX(F1057,
                                        0.1)^2),
                                1/3))),
                    MAX('1D'!$D$16,
                        IFERROR(L1057,
                            0)))))))</f>
        <v>2.0411692021517887</v>
      </c>
      <c r="M1057" s="5">
        <f t="shared" ca="1" si="224"/>
        <v>10.614079851189301</v>
      </c>
      <c r="N1057" s="5">
        <f t="shared" ca="1" si="225"/>
        <v>1.1434704692804873</v>
      </c>
      <c r="O1057" s="5">
        <f t="shared" ca="1" si="226"/>
        <v>4.8002276894771132</v>
      </c>
      <c r="P1057" s="5">
        <f t="shared" ca="1" si="227"/>
        <v>634.08066920215174</v>
      </c>
      <c r="Q1057" s="5">
        <f ca="1">P1057+((ABS(K1057)/MAX(((F1057)+(G1057)*(L1057))*(L1057),
            0.000001))^2)/(2*'1D'!$I$5)</f>
        <v>635.25509253909479</v>
      </c>
      <c r="R1057" s="5">
        <f ca="1">((ABS(K1057)*'1D'!$D$6)/(MAX(((F1057)+(G1057)*(L1057))*(L1057),
            0.000001)*MAX(((((F1057)+(G1057)*(L1057))*(L1057))/MAX((F1057)+2*(L1057)*SQRT(1+(G1057)^2),
                    0.000001))^(2/3),
            0.000001)))^2</f>
        <v>4.3358367565141456E-3</v>
      </c>
      <c r="S1057" s="5">
        <f ca="1">ABS(ABS(K1057)/MAX(((F1057)+(G1057)*(L1057))*(L1057),
        0.000001))/SQRT('1D'!$I$5*MAX((((F1057)+(G1057)*(L1057))*(L1057))/MAX((F1057)+2*(G1057)*(L1057),
            0.000001),
        0.000001))</f>
        <v>1.0727235886044055</v>
      </c>
      <c r="T1057" s="5">
        <f ca="1">((F1057)*(L1057)^2)/2+(G1057)*(L1057)^3/3+(ABS(K1057)^2)/('1D'!$I$5*MAX(((F1057)+(G1057)*(L1057))*(L1057),
        0.000001))</f>
        <v>35.763412605541333</v>
      </c>
      <c r="U1057" s="5">
        <f ca="1">IF($A$2=0,
    0,
    IFERROR(Q1056-(((R1056+R1057)/2)*J1057)-(IF(O1056&gt;O1057,
                '1D'!$D$8*((O1056^2-O1057^2)/(2*'1D'!$I$5)),
                '1D'!$D$9*((O1057^2-O1056^2)/(2*'1D'!$I$5)))+('1D'!$D$10*(ABS(I1057)/90)*(MAX(O1056^2,
                        O1057^2)/(2*'1D'!$I$5))))-Q1057,
        0))</f>
        <v>-3.8358367564796936E-3</v>
      </c>
      <c r="V1057" s="5">
        <f ca="1">IF($A$2=0,
    1,
    IF(IFERROR(V1056,
            0)=0,
        0,
        IFERROR(IF(ROUND(S1057,
                    3)=1,
                1,
                IF(AND(ABS(U1057)&lt;'1D'!$D$19,
                        S1057&gt;1),
                    1,
                    0)),
            0)))</f>
        <v>0</v>
      </c>
      <c r="W1057" s="5">
        <f ca="1">IF($A$2=0,
    MAX(MAX('1D'!$D$16,
            MAX('1D'!$D$16,
                POWER((ABS(K1057)^2)/('1D'!$I$5*MAX(F1057,
                            0.1)^2),
                    1/3))),
        IFERROR(W1396,
            MAX(MAX('1D'!$D$16,
                    MAX('1D'!$D$16,
                        POWER((ABS(K1057)^2)/('1D'!$I$5*MAX(F1057,
                                    0.1)^2),
                            1/3))),
                ($L$2)-E1396))),
    IF(IFERROR(AG1058,
            0)=0,
        MAX(MAX('1D'!$D$16,
                MAX('1D'!$D$16,
                    POWER((ABS(K1057)^2)/('1D'!$I$5*MAX(F1057,
                                0.1)^2),
                        1/3))),
            IFERROR(W1396,
                MAX(MAX('1D'!$D$16,
                        MAX('1D'!$D$16,
                            POWER((ABS(K1057)^2)/('1D'!$I$5*MAX(F1057,
                                        0.1)^2),
                                1/3))),
                    ($L$2)-E1396))),
        IF(IFERROR(W1057,
                0)=0,
            MAX(MAX('1D'!$D$16,
                    MAX('1D'!$D$16,
                        POWER((ABS(K1057)^2)/('1D'!$I$5*MAX(F1057,
                                    0.1)^2),
                            1/3))),
                IFERROR(W1396,
                    MAX(MAX('1D'!$D$16,
                            MAX('1D'!$D$16,
                                POWER((ABS(K1057)^2)/('1D'!$I$5*MAX(F1057,
                                            0.1)^2),
                                    1/3))),
                        ($L$2)-E1396))),
            IF(OR(IFERROR(AD1057,
                        0)&gt;=1,
                    IFERROR(AD1058,
                        0)&gt;=1),
                MAX('1D'!$D$16,
                    MAX('1D'!$D$16,
                        POWER((ABS(K1057)^2)/('1D'!$I$5*MAX(F1057,
                                    0.1)^2),
                            1/3))),
                IF(ABS(IFERROR(AF1057,
                            0))&lt;'1D'!$D$19,
                    MAX(MAX('1D'!$D$16,
                            MAX('1D'!$D$16,
                                POWER((ABS(K1057)^2)/('1D'!$I$5*MAX(F1057,
                                            0.1)^2),
                                    1/3))),
                        IFERROR(W1057,
                            0)),
                    MAX(MAX('1D'!$D$16,
                            MAX('1D'!$D$16,
                                POWER((ABS(K1057)^2)/('1D'!$I$5*MAX(F1057,
                                            0.1)^2),
                                    1/3))),
                        (IFERROR(W1057,
                                0))+((IFERROR(AF1057,
                                    0))*'1D'!$D$18)))))))</f>
        <v>2.1389677043987478</v>
      </c>
      <c r="X1057" s="5">
        <f t="shared" ca="1" si="228"/>
        <v>11.122632062873489</v>
      </c>
      <c r="Y1057" s="5">
        <f t="shared" ca="1" si="229"/>
        <v>1.1735290000551568</v>
      </c>
      <c r="Z1057" s="5">
        <f t="shared" ca="1" si="230"/>
        <v>4.5807502857230418</v>
      </c>
      <c r="AA1057" s="5">
        <f t="shared" ca="1" si="231"/>
        <v>634.17846770439871</v>
      </c>
      <c r="AB1057" s="5">
        <f ca="1">AA1057+((ABS(K1057)/MAX(((F1057)+(G1057)*(W1057))*(W1057),
            0.000001))^2)/(2*'1D'!$I$5)</f>
        <v>635.24795155659808</v>
      </c>
      <c r="AC1057" s="5">
        <f ca="1">((ABS(K1057)*'1D'!$D$6)/(MAX(((F1057)+(G1057)*(W1057))*(W1057),
            0.000001)*MAX(((((F1057)+(G1057)*(W1057))*(W1057))/MAX((F1057)+2*(W1057)*SQRT(1+(G1057)^2),
                    0.000001))^(2/3),
            0.000001)))^2</f>
        <v>3.8141460404132466E-3</v>
      </c>
      <c r="AD1057" s="5">
        <f ca="1">ABS(ABS(K1057)/MAX(((F1057)+(G1057)*(W1057))*(W1057),
        0.000001))/SQRT('1D'!$I$5*MAX((((F1057)+(G1057)*(W1057))*(W1057))/MAX((F1057)+2*(G1057)*(W1057),
            0.000001),
        0.000001))</f>
        <v>1.0000000000000004</v>
      </c>
      <c r="AE1057" s="5">
        <f ca="1">((F1057)*(W1057)^2)/2+(G1057)*(W1057)^3/3+(ABS(K1057)^2)/('1D'!$I$5*MAX(((F1057)+(G1057)*(W1057))*(W1057),
        0.000001))</f>
        <v>35.686426155594638</v>
      </c>
      <c r="AF1057" s="5">
        <f ca="1">IF($A$2=0,
    0,
    IFERROR(AB1058+(((AC1057+AC1058)/2)*J1058)+(IF(Z1057&gt;Z1058,
                '1D'!$D$8*((Z1057^2-Z1058^2)/(2*'1D'!$I$5)),
                '1D'!$D$9*((Z1058^2-Z1057^2)/(2*'1D'!$I$5)))+('1D'!$D$10*(ABS(I1058)/90)*(MAX(Z1057^2,
                        Z1058^2)/(2*'1D'!$I$5))))-AB1057,
        0))</f>
        <v>3.3177109866073806E-3</v>
      </c>
      <c r="AG1057" s="5">
        <f ca="1">IF($A$2=0,
    1,
    IF(IFERROR(AG1058,
            0)=0,
        0,
        IFERROR(IF(OR(ROUND(AD1057,
                        3)&gt;=1,
                    AND(ABS(AF1057)&lt;'1D'!$D$19,
                        AD1057&lt;1)),
                1,
                0),
            0)))</f>
        <v>1</v>
      </c>
      <c r="AH1057" s="5">
        <f ca="1">IFERROR(IF('1D'!V32="Supercritical",
        MAX('1D'!$D$16,
            IFERROR(L1057,
                MAX('1D'!$D$16,
                    POWER((ABS(K1057)^2)/('1D'!$I$5*MAX(F1057,
                                0.1)^2),
                        1/3)))),
        IF('1D'!V32="Subcritical",
            MAX('1D'!$D$16,
                IFERROR(W1057,
                    MAX('1D'!$D$16,
                        POWER((ABS(K1057)^2)/('1D'!$I$5*MAX(F1057,
                                    0.1)^2),
                            1/3)))),
            IF(IFERROR(T1057,
                    -1E+99)&gt;=IFERROR(AE1057,
                    -1E+99),
                MAX('1D'!$D$16,
                    IFERROR(L1057,
                        MAX('1D'!$D$16,
                            POWER((ABS(K1057)^2)/('1D'!$I$5*MAX(F1057,
                                        0.1)^2),
                                1/3)))),
                MAX('1D'!$D$16,
                    IFERROR(W1057,
                        MAX('1D'!$D$16,
                            POWER((ABS(K1057)^2)/('1D'!$I$5*MAX(F1057,
                                        0.1)^2),
                                1/3))))))),
    MAX('1D'!$D$16,
        POWER((ABS(K1057)^2)/('1D'!$I$5*MAX(F1057,
                    0.1)^2),
            1/3)))</f>
        <v>2.0411692021517887</v>
      </c>
      <c r="AI1057" s="5">
        <f t="shared" ca="1" si="232"/>
        <v>634.08066920215174</v>
      </c>
      <c r="AJ1057" s="5">
        <f ca="1">AI1057+((ABS(K1057)/MAX(((F1057)+(G1057)*(AH1057))*(AH1057),
            0.000001))^2)/(2*'1D'!$I$5)</f>
        <v>635.25509253909479</v>
      </c>
      <c r="AM1057">
        <v>0</v>
      </c>
      <c r="AN1057">
        <v>0</v>
      </c>
      <c r="AO1057" s="5">
        <f t="shared" si="233"/>
        <v>0</v>
      </c>
      <c r="AP1057" s="5">
        <f t="shared" si="237"/>
        <v>0</v>
      </c>
      <c r="AQ1057" s="5">
        <f ca="1">ABS(ABS(K1057)/MAX(((F1057)+(G1057)*(AH1057))*(AH1057),
        0.000001))/SQRT('1D'!$I$5*MAX((((F1057)+(G1057)*(AH1057))*(AH1057))/MAX((F1057)+2*(G1057)*(AH1057),
            0.000001),
        0.000001))</f>
        <v>1.0727235886044055</v>
      </c>
      <c r="AR1057" s="5" t="str">
        <f t="shared" ca="1" si="234"/>
        <v>Supercritical</v>
      </c>
      <c r="AS1057" s="5">
        <f ca="1">((ABS(K1057)*'1D'!$D$6)/(MAX(((F1057)+(G1057)*(AH1057))*(AH1057),
            0.000001)*MAX(((((F1057)+(G1057)*(AH1057))*(AH1057))/MAX((F1057)+2*(AH1057)*SQRT(1+(G1057)^2),
                    0.000001))^(2/3),
            0.000001)))^2</f>
        <v>4.3358367565141456E-3</v>
      </c>
    </row>
    <row r="1058" spans="1:45" x14ac:dyDescent="0.35">
      <c r="A1058">
        <v>1049</v>
      </c>
      <c r="B1058">
        <v>1047.9949999999999</v>
      </c>
      <c r="C1058">
        <v>616079.26500000001</v>
      </c>
      <c r="D1058">
        <v>3096959.1</v>
      </c>
      <c r="E1058">
        <v>632.03899999999999</v>
      </c>
      <c r="F1058">
        <v>5.2</v>
      </c>
      <c r="G1058">
        <v>0</v>
      </c>
      <c r="H1058" t="s">
        <v>176</v>
      </c>
      <c r="I1058">
        <v>2E-3</v>
      </c>
      <c r="J1058" s="5">
        <f t="shared" si="235"/>
        <v>1</v>
      </c>
      <c r="K1058" s="5">
        <f t="shared" ca="1" si="236"/>
        <v>50.95</v>
      </c>
      <c r="L1058" s="5">
        <f ca="1">IF($A$2=0,
    IFERROR(L1057,
        MAX('1D'!$D$16,
            POWER((ABS(K1058)^2)/('1D'!$I$5*MAX(F1058,
                        0.1)^2),
                1/3))),
    IF(IFERROR(V1057,
            0)=0,
        IFERROR(L1057,
            MAX('1D'!$D$16,
                POWER((ABS(K1058)^2)/('1D'!$I$5*MAX(F1058,
                            0.1)^2),
                    1/3))),
        IF(OR(IFERROR(L1058,
                    0)=0,
                IFERROR(S1057,
                    0)&lt;1,
                IFERROR(S1058,
                    0)&lt;1),
            MAX('1D'!$D$16,
                POWER((ABS(K1058)^2)/('1D'!$I$5*MAX(F1058,
                            0.1)^2),
                    1/3)),
            IF(IFERROR(U1058,
                    0)&gt;0,
                MAX('1D'!$D$16,
                    IFERROR(L1058,
                        0)+((IFERROR(U1058,
                                0))*'1D'!$D$18*IF((IFERROR(S1058,
                                    0))&lt;1,
                            1,
                            -1))),
                IF(IFERROR(U1058,
                        0)&lt;0,
                    IF(ABS((MAX('1D'!$D$16,
                                    POWER((ABS(K1058)^2)/('1D'!$I$5*MAX(F1058,
                                                0.1)^2),
                                        1/3)))-IFERROR(L1058,
                                0))&gt;'1D'!$D$19,
                        MAX('1D'!$D$16,
                            IF((MAX('1D'!$D$16,
                                        POWER((ABS(K1058)^2)/('1D'!$I$5*MAX(F1058,
                                                    0.1)^2),
                                            1/3)))&gt;IFERROR(L1058,
                                    0),
                                MIN((MAX('1D'!$D$16,
                                            POWER((ABS(K1058)^2)/('1D'!$I$5*MAX(F1058,
                                                        0.1)^2),
                                                1/3))),
                                    IFERROR(L1058,
                                        0)+(MIN(ABS(IFERROR(U1058,
                                                    0))*'1D'!$D$18,
                                            ABS((MAX('1D'!$D$16,
                                                        POWER((ABS(K1058)^2)/('1D'!$I$5*MAX(F1058,
                                                                    0.1)^2),
                                                            1/3)))-IFERROR(L1058,
                                                    0))))),
                                MAX((MAX('1D'!$D$16,
                                            POWER((ABS(K1058)^2)/('1D'!$I$5*MAX(F1058,
                                                        0.1)^2),
                                                1/3))),
                                    IFERROR(L1058,
                                        0)-(MIN(ABS(IFERROR(U1058,
                                                    0))*'1D'!$D$18,
                                            ABS((MAX('1D'!$D$16,
                                                        POWER((ABS(K1058)^2)/('1D'!$I$5*MAX(F1058,
                                                                    0.1)^2),
                                                            1/3)))-IFERROR(L1058,
                                                    0))))))),
                        MAX('1D'!$D$16,
                            POWER((ABS(K1058)^2)/('1D'!$I$5*MAX(F1058,
                                        0.1)^2),
                                1/3))),
                    MAX('1D'!$D$16,
                        IFERROR(L1058,
                            0)))))))</f>
        <v>2.0411692021517887</v>
      </c>
      <c r="M1058" s="5">
        <f t="shared" ca="1" si="224"/>
        <v>10.614079851189301</v>
      </c>
      <c r="N1058" s="5">
        <f t="shared" ca="1" si="225"/>
        <v>1.1434704692804873</v>
      </c>
      <c r="O1058" s="5">
        <f t="shared" ca="1" si="226"/>
        <v>4.8002276894771132</v>
      </c>
      <c r="P1058" s="5">
        <f t="shared" ca="1" si="227"/>
        <v>634.08016920215175</v>
      </c>
      <c r="Q1058" s="5">
        <f ca="1">P1058+((ABS(K1058)/MAX(((F1058)+(G1058)*(L1058))*(L1058),
            0.000001))^2)/(2*'1D'!$I$5)</f>
        <v>635.2545925390948</v>
      </c>
      <c r="R1058" s="5">
        <f ca="1">((ABS(K1058)*'1D'!$D$6)/(MAX(((F1058)+(G1058)*(L1058))*(L1058),
            0.000001)*MAX(((((F1058)+(G1058)*(L1058))*(L1058))/MAX((F1058)+2*(L1058)*SQRT(1+(G1058)^2),
                    0.000001))^(2/3),
            0.000001)))^2</f>
        <v>4.3358367565141456E-3</v>
      </c>
      <c r="S1058" s="5">
        <f ca="1">ABS(ABS(K1058)/MAX(((F1058)+(G1058)*(L1058))*(L1058),
        0.000001))/SQRT('1D'!$I$5*MAX((((F1058)+(G1058)*(L1058))*(L1058))/MAX((F1058)+2*(G1058)*(L1058),
            0.000001),
        0.000001))</f>
        <v>1.0727235886044055</v>
      </c>
      <c r="T1058" s="5">
        <f ca="1">((F1058)*(L1058)^2)/2+(G1058)*(L1058)^3/3+(ABS(K1058)^2)/('1D'!$I$5*MAX(((F1058)+(G1058)*(L1058))*(L1058),
        0.000001))</f>
        <v>35.763412605541333</v>
      </c>
      <c r="U1058" s="5">
        <f ca="1">IF($A$2=0,
    0,
    IFERROR(Q1057-(((R1057+R1058)/2)*J1058)-(IF(O1057&gt;O1058,
                '1D'!$D$8*((O1057^2-O1058^2)/(2*'1D'!$I$5)),
                '1D'!$D$9*((O1058^2-O1057^2)/(2*'1D'!$I$5)))+('1D'!$D$10*(ABS(I1058)/90)*(MAX(O1057^2,
                        O1058^2)/(2*'1D'!$I$5))))-Q1058,
        0))</f>
        <v>-3.8397515008909977E-3</v>
      </c>
      <c r="V1058" s="5">
        <f ca="1">IF($A$2=0,
    1,
    IF(IFERROR(V1057,
            0)=0,
        0,
        IFERROR(IF(ROUND(S1058,
                    3)=1,
                1,
                IF(AND(ABS(U1058)&lt;'1D'!$D$19,
                        S1058&gt;1),
                    1,
                    0)),
            0)))</f>
        <v>0</v>
      </c>
      <c r="W1058" s="5">
        <f ca="1">IF($A$2=0,
    MAX(MAX('1D'!$D$16,
            MAX('1D'!$D$16,
                POWER((ABS(K1058)^2)/('1D'!$I$5*MAX(F1058,
                            0.1)^2),
                    1/3))),
        IFERROR(W1396,
            MAX(MAX('1D'!$D$16,
                    MAX('1D'!$D$16,
                        POWER((ABS(K1058)^2)/('1D'!$I$5*MAX(F1058,
                                    0.1)^2),
                            1/3))),
                ($L$2)-E1396))),
    IF(IFERROR(AG1059,
            0)=0,
        MAX(MAX('1D'!$D$16,
                MAX('1D'!$D$16,
                    POWER((ABS(K1058)^2)/('1D'!$I$5*MAX(F1058,
                                0.1)^2),
                        1/3))),
            IFERROR(W1396,
                MAX(MAX('1D'!$D$16,
                        MAX('1D'!$D$16,
                            POWER((ABS(K1058)^2)/('1D'!$I$5*MAX(F1058,
                                        0.1)^2),
                                1/3))),
                    ($L$2)-E1396))),
        IF(IFERROR(W1058,
                0)=0,
            MAX(MAX('1D'!$D$16,
                    MAX('1D'!$D$16,
                        POWER((ABS(K1058)^2)/('1D'!$I$5*MAX(F1058,
                                    0.1)^2),
                            1/3))),
                IFERROR(W1396,
                    MAX(MAX('1D'!$D$16,
                            MAX('1D'!$D$16,
                                POWER((ABS(K1058)^2)/('1D'!$I$5*MAX(F1058,
                                            0.1)^2),
                                    1/3))),
                        ($L$2)-E1396))),
            IF(OR(IFERROR(AD1058,
                        0)&gt;=1,
                    IFERROR(AD1059,
                        0)&gt;=1),
                MAX('1D'!$D$16,
                    MAX('1D'!$D$16,
                        POWER((ABS(K1058)^2)/('1D'!$I$5*MAX(F1058,
                                    0.1)^2),
                            1/3))),
                IF(ABS(IFERROR(AF1058,
                            0))&lt;'1D'!$D$19,
                    MAX(MAX('1D'!$D$16,
                            MAX('1D'!$D$16,
                                POWER((ABS(K1058)^2)/('1D'!$I$5*MAX(F1058,
                                            0.1)^2),
                                    1/3))),
                        IFERROR(W1058,
                            0)),
                    MAX(MAX('1D'!$D$16,
                            MAX('1D'!$D$16,
                                POWER((ABS(K1058)^2)/('1D'!$I$5*MAX(F1058,
                                            0.1)^2),
                                    1/3))),
                        (IFERROR(W1058,
                                0))+((IFERROR(AF1058,
                                    0))*'1D'!$D$18)))))))</f>
        <v>2.1389677043987478</v>
      </c>
      <c r="X1058" s="5">
        <f t="shared" ca="1" si="228"/>
        <v>11.122632062873489</v>
      </c>
      <c r="Y1058" s="5">
        <f t="shared" ca="1" si="229"/>
        <v>1.1735290000551568</v>
      </c>
      <c r="Z1058" s="5">
        <f t="shared" ca="1" si="230"/>
        <v>4.5807502857230418</v>
      </c>
      <c r="AA1058" s="5">
        <f t="shared" ca="1" si="231"/>
        <v>634.17796770439872</v>
      </c>
      <c r="AB1058" s="5">
        <f ca="1">AA1058+((ABS(K1058)/MAX(((F1058)+(G1058)*(W1058))*(W1058),
            0.000001))^2)/(2*'1D'!$I$5)</f>
        <v>635.24745155659809</v>
      </c>
      <c r="AC1058" s="5">
        <f ca="1">((ABS(K1058)*'1D'!$D$6)/(MAX(((F1058)+(G1058)*(W1058))*(W1058),
            0.000001)*MAX(((((F1058)+(G1058)*(W1058))*(W1058))/MAX((F1058)+2*(W1058)*SQRT(1+(G1058)^2),
                    0.000001))^(2/3),
            0.000001)))^2</f>
        <v>3.8141460404132466E-3</v>
      </c>
      <c r="AD1058" s="5">
        <f ca="1">ABS(ABS(K1058)/MAX(((F1058)+(G1058)*(W1058))*(W1058),
        0.000001))/SQRT('1D'!$I$5*MAX((((F1058)+(G1058)*(W1058))*(W1058))/MAX((F1058)+2*(G1058)*(W1058),
            0.000001),
        0.000001))</f>
        <v>1.0000000000000004</v>
      </c>
      <c r="AE1058" s="5">
        <f ca="1">((F1058)*(W1058)^2)/2+(G1058)*(W1058)^3/3+(ABS(K1058)^2)/('1D'!$I$5*MAX(((F1058)+(G1058)*(W1058))*(W1058),
        0.000001))</f>
        <v>35.686426155594638</v>
      </c>
      <c r="AF1058" s="5">
        <f ca="1">IF($A$2=0,
    0,
    IFERROR(AB1059+(((AC1058+AC1059)/2)*J1059)+(IF(Z1058&gt;Z1059,
                '1D'!$D$8*((Z1058^2-Z1059^2)/(2*'1D'!$I$5)),
                '1D'!$D$9*((Z1059^2-Z1058^2)/(2*'1D'!$I$5)))+('1D'!$D$10*(ABS(I1059)/90)*(MAX(Z1058^2,
                        Z1059^2)/(2*'1D'!$I$5))))-AB1058,
        0))</f>
        <v>3.4249085716737682E-3</v>
      </c>
      <c r="AG1058" s="5">
        <f ca="1">IF($A$2=0,
    1,
    IF(IFERROR(AG1059,
            0)=0,
        0,
        IFERROR(IF(OR(ROUND(AD1058,
                        3)&gt;=1,
                    AND(ABS(AF1058)&lt;'1D'!$D$19,
                        AD1058&lt;1)),
                1,
                0),
            0)))</f>
        <v>1</v>
      </c>
      <c r="AH1058" s="5">
        <f ca="1">IFERROR(IF('1D'!V32="Supercritical",
        MAX('1D'!$D$16,
            IFERROR(L1058,
                MAX('1D'!$D$16,
                    POWER((ABS(K1058)^2)/('1D'!$I$5*MAX(F1058,
                                0.1)^2),
                        1/3)))),
        IF('1D'!V32="Subcritical",
            MAX('1D'!$D$16,
                IFERROR(W1058,
                    MAX('1D'!$D$16,
                        POWER((ABS(K1058)^2)/('1D'!$I$5*MAX(F1058,
                                    0.1)^2),
                            1/3)))),
            IF(IFERROR(T1058,
                    -1E+99)&gt;=IFERROR(AE1058,
                    -1E+99),
                MAX('1D'!$D$16,
                    IFERROR(L1058,
                        MAX('1D'!$D$16,
                            POWER((ABS(K1058)^2)/('1D'!$I$5*MAX(F1058,
                                        0.1)^2),
                                1/3)))),
                MAX('1D'!$D$16,
                    IFERROR(W1058,
                        MAX('1D'!$D$16,
                            POWER((ABS(K1058)^2)/('1D'!$I$5*MAX(F1058,
                                        0.1)^2),
                                1/3))))))),
    MAX('1D'!$D$16,
        POWER((ABS(K1058)^2)/('1D'!$I$5*MAX(F1058,
                    0.1)^2),
            1/3)))</f>
        <v>2.0411692021517887</v>
      </c>
      <c r="AI1058" s="5">
        <f t="shared" ca="1" si="232"/>
        <v>634.08016920215175</v>
      </c>
      <c r="AJ1058" s="5">
        <f ca="1">AI1058+((ABS(K1058)/MAX(((F1058)+(G1058)*(AH1058))*(AH1058),
            0.000001))^2)/(2*'1D'!$I$5)</f>
        <v>635.2545925390948</v>
      </c>
      <c r="AM1058">
        <v>0</v>
      </c>
      <c r="AN1058">
        <v>0</v>
      </c>
      <c r="AO1058" s="5">
        <f t="shared" si="233"/>
        <v>0</v>
      </c>
      <c r="AP1058" s="5">
        <f t="shared" si="237"/>
        <v>0</v>
      </c>
      <c r="AQ1058" s="5">
        <f ca="1">ABS(ABS(K1058)/MAX(((F1058)+(G1058)*(AH1058))*(AH1058),
        0.000001))/SQRT('1D'!$I$5*MAX((((F1058)+(G1058)*(AH1058))*(AH1058))/MAX((F1058)+2*(G1058)*(AH1058),
            0.000001),
        0.000001))</f>
        <v>1.0727235886044055</v>
      </c>
      <c r="AR1058" s="5" t="str">
        <f t="shared" ca="1" si="234"/>
        <v>Supercritical</v>
      </c>
      <c r="AS1058" s="5">
        <f ca="1">((ABS(K1058)*'1D'!$D$6)/(MAX(((F1058)+(G1058)*(AH1058))*(AH1058),
            0.000001)*MAX(((((F1058)+(G1058)*(AH1058))*(AH1058))/MAX((F1058)+2*(AH1058)*SQRT(1+(G1058)^2),
                    0.000001))^(2/3),
            0.000001)))^2</f>
        <v>4.3358367565141456E-3</v>
      </c>
    </row>
    <row r="1059" spans="1:45" x14ac:dyDescent="0.35">
      <c r="A1059">
        <v>1050</v>
      </c>
      <c r="B1059">
        <v>1048.9960000000001</v>
      </c>
      <c r="C1059">
        <v>616079.223</v>
      </c>
      <c r="D1059">
        <v>3096958.1</v>
      </c>
      <c r="E1059">
        <v>632.0385</v>
      </c>
      <c r="F1059">
        <v>5.2</v>
      </c>
      <c r="G1059">
        <v>0</v>
      </c>
      <c r="H1059" t="s">
        <v>176</v>
      </c>
      <c r="I1059">
        <v>0.06</v>
      </c>
      <c r="J1059" s="5">
        <f t="shared" si="235"/>
        <v>1.0010000000002037</v>
      </c>
      <c r="K1059" s="5">
        <f t="shared" ca="1" si="236"/>
        <v>50.95</v>
      </c>
      <c r="L1059" s="5">
        <f ca="1">IF($A$2=0,
    IFERROR(L1058,
        MAX('1D'!$D$16,
            POWER((ABS(K1059)^2)/('1D'!$I$5*MAX(F1059,
                        0.1)^2),
                1/3))),
    IF(IFERROR(V1058,
            0)=0,
        IFERROR(L1058,
            MAX('1D'!$D$16,
                POWER((ABS(K1059)^2)/('1D'!$I$5*MAX(F1059,
                            0.1)^2),
                    1/3))),
        IF(OR(IFERROR(L1059,
                    0)=0,
                IFERROR(S1058,
                    0)&lt;1,
                IFERROR(S1059,
                    0)&lt;1),
            MAX('1D'!$D$16,
                POWER((ABS(K1059)^2)/('1D'!$I$5*MAX(F1059,
                            0.1)^2),
                    1/3)),
            IF(IFERROR(U1059,
                    0)&gt;0,
                MAX('1D'!$D$16,
                    IFERROR(L1059,
                        0)+((IFERROR(U1059,
                                0))*'1D'!$D$18*IF((IFERROR(S1059,
                                    0))&lt;1,
                            1,
                            -1))),
                IF(IFERROR(U1059,
                        0)&lt;0,
                    IF(ABS((MAX('1D'!$D$16,
                                    POWER((ABS(K1059)^2)/('1D'!$I$5*MAX(F1059,
                                                0.1)^2),
                                        1/3)))-IFERROR(L1059,
                                0))&gt;'1D'!$D$19,
                        MAX('1D'!$D$16,
                            IF((MAX('1D'!$D$16,
                                        POWER((ABS(K1059)^2)/('1D'!$I$5*MAX(F1059,
                                                    0.1)^2),
                                            1/3)))&gt;IFERROR(L1059,
                                    0),
                                MIN((MAX('1D'!$D$16,
                                            POWER((ABS(K1059)^2)/('1D'!$I$5*MAX(F1059,
                                                        0.1)^2),
                                                1/3))),
                                    IFERROR(L1059,
                                        0)+(MIN(ABS(IFERROR(U1059,
                                                    0))*'1D'!$D$18,
                                            ABS((MAX('1D'!$D$16,
                                                        POWER((ABS(K1059)^2)/('1D'!$I$5*MAX(F1059,
                                                                    0.1)^2),
                                                            1/3)))-IFERROR(L1059,
                                                    0))))),
                                MAX((MAX('1D'!$D$16,
                                            POWER((ABS(K1059)^2)/('1D'!$I$5*MAX(F1059,
                                                        0.1)^2),
                                                1/3))),
                                    IFERROR(L1059,
                                        0)-(MIN(ABS(IFERROR(U1059,
                                                    0))*'1D'!$D$18,
                                            ABS((MAX('1D'!$D$16,
                                                        POWER((ABS(K1059)^2)/('1D'!$I$5*MAX(F1059,
                                                                    0.1)^2),
                                                            1/3)))-IFERROR(L1059,
                                                    0))))))),
                        MAX('1D'!$D$16,
                            POWER((ABS(K1059)^2)/('1D'!$I$5*MAX(F1059,
                                        0.1)^2),
                                1/3))),
                    MAX('1D'!$D$16,
                        IFERROR(L1059,
                            0)))))))</f>
        <v>2.0411692021517887</v>
      </c>
      <c r="M1059" s="5">
        <f t="shared" ca="1" si="224"/>
        <v>10.614079851189301</v>
      </c>
      <c r="N1059" s="5">
        <f t="shared" ca="1" si="225"/>
        <v>1.1434704692804873</v>
      </c>
      <c r="O1059" s="5">
        <f t="shared" ca="1" si="226"/>
        <v>4.8002276894771132</v>
      </c>
      <c r="P1059" s="5">
        <f t="shared" ca="1" si="227"/>
        <v>634.07966920215176</v>
      </c>
      <c r="Q1059" s="5">
        <f ca="1">P1059+((ABS(K1059)/MAX(((F1059)+(G1059)*(L1059))*(L1059),
            0.000001))^2)/(2*'1D'!$I$5)</f>
        <v>635.25409253909481</v>
      </c>
      <c r="R1059" s="5">
        <f ca="1">((ABS(K1059)*'1D'!$D$6)/(MAX(((F1059)+(G1059)*(L1059))*(L1059),
            0.000001)*MAX(((((F1059)+(G1059)*(L1059))*(L1059))/MAX((F1059)+2*(L1059)*SQRT(1+(G1059)^2),
                    0.000001))^(2/3),
            0.000001)))^2</f>
        <v>4.3358367565141456E-3</v>
      </c>
      <c r="S1059" s="5">
        <f ca="1">ABS(ABS(K1059)/MAX(((F1059)+(G1059)*(L1059))*(L1059),
        0.000001))/SQRT('1D'!$I$5*MAX((((F1059)+(G1059)*(L1059))*(L1059))/MAX((F1059)+2*(G1059)*(L1059),
            0.000001),
        0.000001))</f>
        <v>1.0727235886044055</v>
      </c>
      <c r="T1059" s="5">
        <f ca="1">((F1059)*(L1059)^2)/2+(G1059)*(L1059)^3/3+(ABS(K1059)^2)/('1D'!$I$5*MAX(((F1059)+(G1059)*(L1059))*(L1059),
        0.000001))</f>
        <v>35.763412605541333</v>
      </c>
      <c r="U1059" s="5">
        <f ca="1">IF($A$2=0,
    0,
    IFERROR(Q1058-(((R1058+R1059)/2)*J1059)-(IF(O1058&gt;O1059,
                '1D'!$D$8*((O1058^2-O1059^2)/(2*'1D'!$I$5)),
                '1D'!$D$9*((O1059^2-O1058^2)/(2*'1D'!$I$5)))+('1D'!$D$10*(ABS(I1059)/90)*(MAX(O1058^2,
                        O1059^2)/(2*'1D'!$I$5))))-Q1059,
        0))</f>
        <v>-3.9576149270033056E-3</v>
      </c>
      <c r="V1059" s="5">
        <f ca="1">IF($A$2=0,
    1,
    IF(IFERROR(V1058,
            0)=0,
        0,
        IFERROR(IF(ROUND(S1059,
                    3)=1,
                1,
                IF(AND(ABS(U1059)&lt;'1D'!$D$19,
                        S1059&gt;1),
                    1,
                    0)),
            0)))</f>
        <v>0</v>
      </c>
      <c r="W1059" s="5">
        <f ca="1">IF($A$2=0,
    MAX(MAX('1D'!$D$16,
            MAX('1D'!$D$16,
                POWER((ABS(K1059)^2)/('1D'!$I$5*MAX(F1059,
                            0.1)^2),
                    1/3))),
        IFERROR(W1396,
            MAX(MAX('1D'!$D$16,
                    MAX('1D'!$D$16,
                        POWER((ABS(K1059)^2)/('1D'!$I$5*MAX(F1059,
                                    0.1)^2),
                            1/3))),
                ($L$2)-E1396))),
    IF(IFERROR(AG1060,
            0)=0,
        MAX(MAX('1D'!$D$16,
                MAX('1D'!$D$16,
                    POWER((ABS(K1059)^2)/('1D'!$I$5*MAX(F1059,
                                0.1)^2),
                        1/3))),
            IFERROR(W1396,
                MAX(MAX('1D'!$D$16,
                        MAX('1D'!$D$16,
                            POWER((ABS(K1059)^2)/('1D'!$I$5*MAX(F1059,
                                        0.1)^2),
                                1/3))),
                    ($L$2)-E1396))),
        IF(IFERROR(W1059,
                0)=0,
            MAX(MAX('1D'!$D$16,
                    MAX('1D'!$D$16,
                        POWER((ABS(K1059)^2)/('1D'!$I$5*MAX(F1059,
                                    0.1)^2),
                            1/3))),
                IFERROR(W1396,
                    MAX(MAX('1D'!$D$16,
                            MAX('1D'!$D$16,
                                POWER((ABS(K1059)^2)/('1D'!$I$5*MAX(F1059,
                                            0.1)^2),
                                    1/3))),
                        ($L$2)-E1396))),
            IF(OR(IFERROR(AD1059,
                        0)&gt;=1,
                    IFERROR(AD1060,
                        0)&gt;=1),
                MAX('1D'!$D$16,
                    MAX('1D'!$D$16,
                        POWER((ABS(K1059)^2)/('1D'!$I$5*MAX(F1059,
                                    0.1)^2),
                            1/3))),
                IF(ABS(IFERROR(AF1059,
                            0))&lt;'1D'!$D$19,
                    MAX(MAX('1D'!$D$16,
                            MAX('1D'!$D$16,
                                POWER((ABS(K1059)^2)/('1D'!$I$5*MAX(F1059,
                                            0.1)^2),
                                    1/3))),
                        IFERROR(W1059,
                            0)),
                    MAX(MAX('1D'!$D$16,
                            MAX('1D'!$D$16,
                                POWER((ABS(K1059)^2)/('1D'!$I$5*MAX(F1059,
                                            0.1)^2),
                                    1/3))),
                        (IFERROR(W1059,
                                0))+((IFERROR(AF1059,
                                    0))*'1D'!$D$18)))))))</f>
        <v>2.1389677043987478</v>
      </c>
      <c r="X1059" s="5">
        <f t="shared" ca="1" si="228"/>
        <v>11.122632062873489</v>
      </c>
      <c r="Y1059" s="5">
        <f t="shared" ca="1" si="229"/>
        <v>1.1735290000551568</v>
      </c>
      <c r="Z1059" s="5">
        <f t="shared" ca="1" si="230"/>
        <v>4.5807502857230418</v>
      </c>
      <c r="AA1059" s="5">
        <f t="shared" ca="1" si="231"/>
        <v>634.17746770439874</v>
      </c>
      <c r="AB1059" s="5">
        <f ca="1">AA1059+((ABS(K1059)/MAX(((F1059)+(G1059)*(W1059))*(W1059),
            0.000001))^2)/(2*'1D'!$I$5)</f>
        <v>635.24695155659811</v>
      </c>
      <c r="AC1059" s="5">
        <f ca="1">((ABS(K1059)*'1D'!$D$6)/(MAX(((F1059)+(G1059)*(W1059))*(W1059),
            0.000001)*MAX(((((F1059)+(G1059)*(W1059))*(W1059))/MAX((F1059)+2*(W1059)*SQRT(1+(G1059)^2),
                    0.000001))^(2/3),
            0.000001)))^2</f>
        <v>3.8141460404132466E-3</v>
      </c>
      <c r="AD1059" s="5">
        <f ca="1">ABS(ABS(K1059)/MAX(((F1059)+(G1059)*(W1059))*(W1059),
        0.000001))/SQRT('1D'!$I$5*MAX((((F1059)+(G1059)*(W1059))*(W1059))/MAX((F1059)+2*(G1059)*(W1059),
            0.000001),
        0.000001))</f>
        <v>1.0000000000000004</v>
      </c>
      <c r="AE1059" s="5">
        <f ca="1">((F1059)*(W1059)^2)/2+(G1059)*(W1059)^3/3+(ABS(K1059)^2)/('1D'!$I$5*MAX(((F1059)+(G1059)*(W1059))*(W1059),
        0.000001))</f>
        <v>35.686426155594638</v>
      </c>
      <c r="AF1059" s="5">
        <f ca="1">IF($A$2=0,
    0,
    IFERROR(AB1060+(((AC1059+AC1060)/2)*J1060)+(IF(Z1059&gt;Z1060,
                '1D'!$D$8*((Z1059^2-Z1060^2)/(2*'1D'!$I$5)),
                '1D'!$D$9*((Z1060^2-Z1059^2)/(2*'1D'!$I$5)))+('1D'!$D$10*(ABS(I1060)/90)*(MAX(Z1059^2,
                        Z1060^2)/(2*'1D'!$I$5))))-AB1059,
        0))</f>
        <v>3.4157470064428708E-3</v>
      </c>
      <c r="AG1059" s="5">
        <f ca="1">IF($A$2=0,
    1,
    IF(IFERROR(AG1060,
            0)=0,
        0,
        IFERROR(IF(OR(ROUND(AD1059,
                        3)&gt;=1,
                    AND(ABS(AF1059)&lt;'1D'!$D$19,
                        AD1059&lt;1)),
                1,
                0),
            0)))</f>
        <v>1</v>
      </c>
      <c r="AH1059" s="5">
        <f ca="1">IFERROR(IF('1D'!V32="Supercritical",
        MAX('1D'!$D$16,
            IFERROR(L1059,
                MAX('1D'!$D$16,
                    POWER((ABS(K1059)^2)/('1D'!$I$5*MAX(F1059,
                                0.1)^2),
                        1/3)))),
        IF('1D'!V32="Subcritical",
            MAX('1D'!$D$16,
                IFERROR(W1059,
                    MAX('1D'!$D$16,
                        POWER((ABS(K1059)^2)/('1D'!$I$5*MAX(F1059,
                                    0.1)^2),
                            1/3)))),
            IF(IFERROR(T1059,
                    -1E+99)&gt;=IFERROR(AE1059,
                    -1E+99),
                MAX('1D'!$D$16,
                    IFERROR(L1059,
                        MAX('1D'!$D$16,
                            POWER((ABS(K1059)^2)/('1D'!$I$5*MAX(F1059,
                                        0.1)^2),
                                1/3)))),
                MAX('1D'!$D$16,
                    IFERROR(W1059,
                        MAX('1D'!$D$16,
                            POWER((ABS(K1059)^2)/('1D'!$I$5*MAX(F1059,
                                        0.1)^2),
                                1/3))))))),
    MAX('1D'!$D$16,
        POWER((ABS(K1059)^2)/('1D'!$I$5*MAX(F1059,
                    0.1)^2),
            1/3)))</f>
        <v>2.0411692021517887</v>
      </c>
      <c r="AI1059" s="5">
        <f t="shared" ca="1" si="232"/>
        <v>634.07966920215176</v>
      </c>
      <c r="AJ1059" s="5">
        <f ca="1">AI1059+((ABS(K1059)/MAX(((F1059)+(G1059)*(AH1059))*(AH1059),
            0.000001))^2)/(2*'1D'!$I$5)</f>
        <v>635.25409253909481</v>
      </c>
      <c r="AM1059">
        <v>0</v>
      </c>
      <c r="AN1059">
        <v>0</v>
      </c>
      <c r="AO1059" s="5">
        <f t="shared" si="233"/>
        <v>0</v>
      </c>
      <c r="AP1059" s="5">
        <f t="shared" si="237"/>
        <v>0</v>
      </c>
      <c r="AQ1059" s="5">
        <f ca="1">ABS(ABS(K1059)/MAX(((F1059)+(G1059)*(AH1059))*(AH1059),
        0.000001))/SQRT('1D'!$I$5*MAX((((F1059)+(G1059)*(AH1059))*(AH1059))/MAX((F1059)+2*(G1059)*(AH1059),
            0.000001),
        0.000001))</f>
        <v>1.0727235886044055</v>
      </c>
      <c r="AR1059" s="5" t="str">
        <f t="shared" ca="1" si="234"/>
        <v>Supercritical</v>
      </c>
      <c r="AS1059" s="5">
        <f ca="1">((ABS(K1059)*'1D'!$D$6)/(MAX(((F1059)+(G1059)*(AH1059))*(AH1059),
            0.000001)*MAX(((((F1059)+(G1059)*(AH1059))*(AH1059))/MAX((F1059)+2*(AH1059)*SQRT(1+(G1059)^2),
                    0.000001))^(2/3),
            0.000001)))^2</f>
        <v>4.3358367565141456E-3</v>
      </c>
    </row>
    <row r="1060" spans="1:45" x14ac:dyDescent="0.35">
      <c r="A1060">
        <v>1051</v>
      </c>
      <c r="B1060">
        <v>1049.9960000000001</v>
      </c>
      <c r="C1060">
        <v>616079.18000000005</v>
      </c>
      <c r="D1060">
        <v>3096957.1009999998</v>
      </c>
      <c r="E1060">
        <v>632.03800000000001</v>
      </c>
      <c r="F1060">
        <v>5.2</v>
      </c>
      <c r="G1060">
        <v>0</v>
      </c>
      <c r="H1060" t="s">
        <v>176</v>
      </c>
      <c r="I1060">
        <v>5.7000000000000002E-2</v>
      </c>
      <c r="J1060" s="5">
        <f t="shared" si="235"/>
        <v>1</v>
      </c>
      <c r="K1060" s="5">
        <f t="shared" ca="1" si="236"/>
        <v>50.95</v>
      </c>
      <c r="L1060" s="5">
        <f ca="1">IF($A$2=0,
    IFERROR(L1059,
        MAX('1D'!$D$16,
            POWER((ABS(K1060)^2)/('1D'!$I$5*MAX(F1060,
                        0.1)^2),
                1/3))),
    IF(IFERROR(V1059,
            0)=0,
        IFERROR(L1059,
            MAX('1D'!$D$16,
                POWER((ABS(K1060)^2)/('1D'!$I$5*MAX(F1060,
                            0.1)^2),
                    1/3))),
        IF(OR(IFERROR(L1060,
                    0)=0,
                IFERROR(S1059,
                    0)&lt;1,
                IFERROR(S1060,
                    0)&lt;1),
            MAX('1D'!$D$16,
                POWER((ABS(K1060)^2)/('1D'!$I$5*MAX(F1060,
                            0.1)^2),
                    1/3)),
            IF(IFERROR(U1060,
                    0)&gt;0,
                MAX('1D'!$D$16,
                    IFERROR(L1060,
                        0)+((IFERROR(U1060,
                                0))*'1D'!$D$18*IF((IFERROR(S1060,
                                    0))&lt;1,
                            1,
                            -1))),
                IF(IFERROR(U1060,
                        0)&lt;0,
                    IF(ABS((MAX('1D'!$D$16,
                                    POWER((ABS(K1060)^2)/('1D'!$I$5*MAX(F1060,
                                                0.1)^2),
                                        1/3)))-IFERROR(L1060,
                                0))&gt;'1D'!$D$19,
                        MAX('1D'!$D$16,
                            IF((MAX('1D'!$D$16,
                                        POWER((ABS(K1060)^2)/('1D'!$I$5*MAX(F1060,
                                                    0.1)^2),
                                            1/3)))&gt;IFERROR(L1060,
                                    0),
                                MIN((MAX('1D'!$D$16,
                                            POWER((ABS(K1060)^2)/('1D'!$I$5*MAX(F1060,
                                                        0.1)^2),
                                                1/3))),
                                    IFERROR(L1060,
                                        0)+(MIN(ABS(IFERROR(U1060,
                                                    0))*'1D'!$D$18,
                                            ABS((MAX('1D'!$D$16,
                                                        POWER((ABS(K1060)^2)/('1D'!$I$5*MAX(F1060,
                                                                    0.1)^2),
                                                            1/3)))-IFERROR(L1060,
                                                    0))))),
                                MAX((MAX('1D'!$D$16,
                                            POWER((ABS(K1060)^2)/('1D'!$I$5*MAX(F1060,
                                                        0.1)^2),
                                                1/3))),
                                    IFERROR(L1060,
                                        0)-(MIN(ABS(IFERROR(U1060,
                                                    0))*'1D'!$D$18,
                                            ABS((MAX('1D'!$D$16,
                                                        POWER((ABS(K1060)^2)/('1D'!$I$5*MAX(F1060,
                                                                    0.1)^2),
                                                            1/3)))-IFERROR(L1060,
                                                    0))))))),
                        MAX('1D'!$D$16,
                            POWER((ABS(K1060)^2)/('1D'!$I$5*MAX(F1060,
                                        0.1)^2),
                                1/3))),
                    MAX('1D'!$D$16,
                        IFERROR(L1060,
                            0)))))))</f>
        <v>2.0411692021517887</v>
      </c>
      <c r="M1060" s="5">
        <f t="shared" ca="1" si="224"/>
        <v>10.614079851189301</v>
      </c>
      <c r="N1060" s="5">
        <f t="shared" ca="1" si="225"/>
        <v>1.1434704692804873</v>
      </c>
      <c r="O1060" s="5">
        <f t="shared" ca="1" si="226"/>
        <v>4.8002276894771132</v>
      </c>
      <c r="P1060" s="5">
        <f t="shared" ca="1" si="227"/>
        <v>634.07916920215177</v>
      </c>
      <c r="Q1060" s="5">
        <f ca="1">P1060+((ABS(K1060)/MAX(((F1060)+(G1060)*(L1060))*(L1060),
            0.000001))^2)/(2*'1D'!$I$5)</f>
        <v>635.25359253909483</v>
      </c>
      <c r="R1060" s="5">
        <f ca="1">((ABS(K1060)*'1D'!$D$6)/(MAX(((F1060)+(G1060)*(L1060))*(L1060),
            0.000001)*MAX(((((F1060)+(G1060)*(L1060))*(L1060))/MAX((F1060)+2*(L1060)*SQRT(1+(G1060)^2),
                    0.000001))^(2/3),
            0.000001)))^2</f>
        <v>4.3358367565141456E-3</v>
      </c>
      <c r="S1060" s="5">
        <f ca="1">ABS(ABS(K1060)/MAX(((F1060)+(G1060)*(L1060))*(L1060),
        0.000001))/SQRT('1D'!$I$5*MAX((((F1060)+(G1060)*(L1060))*(L1060))/MAX((F1060)+2*(G1060)*(L1060),
            0.000001),
        0.000001))</f>
        <v>1.0727235886044055</v>
      </c>
      <c r="T1060" s="5">
        <f ca="1">((F1060)*(L1060)^2)/2+(G1060)*(L1060)^3/3+(ABS(K1060)^2)/('1D'!$I$5*MAX(((F1060)+(G1060)*(L1060))*(L1060),
        0.000001))</f>
        <v>35.763412605541333</v>
      </c>
      <c r="U1060" s="5">
        <f ca="1">IF($A$2=0,
    0,
    IFERROR(Q1059-(((R1059+R1060)/2)*J1060)-(IF(O1059&gt;O1060,
                '1D'!$D$8*((O1059^2-O1060^2)/(2*'1D'!$I$5)),
                '1D'!$D$9*((O1060^2-O1059^2)/(2*'1D'!$I$5)))+('1D'!$D$10*(ABS(I1060)/90)*(MAX(O1059^2,
                        O1060^2)/(2*'1D'!$I$5))))-Q1060,
        0))</f>
        <v>-3.9474069734524164E-3</v>
      </c>
      <c r="V1060" s="5">
        <f ca="1">IF($A$2=0,
    1,
    IF(IFERROR(V1059,
            0)=0,
        0,
        IFERROR(IF(ROUND(S1060,
                    3)=1,
                1,
                IF(AND(ABS(U1060)&lt;'1D'!$D$19,
                        S1060&gt;1),
                    1,
                    0)),
            0)))</f>
        <v>0</v>
      </c>
      <c r="W1060" s="5">
        <f ca="1">IF($A$2=0,
    MAX(MAX('1D'!$D$16,
            MAX('1D'!$D$16,
                POWER((ABS(K1060)^2)/('1D'!$I$5*MAX(F1060,
                            0.1)^2),
                    1/3))),
        IFERROR(W1396,
            MAX(MAX('1D'!$D$16,
                    MAX('1D'!$D$16,
                        POWER((ABS(K1060)^2)/('1D'!$I$5*MAX(F1060,
                                    0.1)^2),
                            1/3))),
                ($L$2)-E1396))),
    IF(IFERROR(AG1061,
            0)=0,
        MAX(MAX('1D'!$D$16,
                MAX('1D'!$D$16,
                    POWER((ABS(K1060)^2)/('1D'!$I$5*MAX(F1060,
                                0.1)^2),
                        1/3))),
            IFERROR(W1396,
                MAX(MAX('1D'!$D$16,
                        MAX('1D'!$D$16,
                            POWER((ABS(K1060)^2)/('1D'!$I$5*MAX(F1060,
                                        0.1)^2),
                                1/3))),
                    ($L$2)-E1396))),
        IF(IFERROR(W1060,
                0)=0,
            MAX(MAX('1D'!$D$16,
                    MAX('1D'!$D$16,
                        POWER((ABS(K1060)^2)/('1D'!$I$5*MAX(F1060,
                                    0.1)^2),
                            1/3))),
                IFERROR(W1396,
                    MAX(MAX('1D'!$D$16,
                            MAX('1D'!$D$16,
                                POWER((ABS(K1060)^2)/('1D'!$I$5*MAX(F1060,
                                            0.1)^2),
                                    1/3))),
                        ($L$2)-E1396))),
            IF(OR(IFERROR(AD1060,
                        0)&gt;=1,
                    IFERROR(AD1061,
                        0)&gt;=1),
                MAX('1D'!$D$16,
                    MAX('1D'!$D$16,
                        POWER((ABS(K1060)^2)/('1D'!$I$5*MAX(F1060,
                                    0.1)^2),
                            1/3))),
                IF(ABS(IFERROR(AF1060,
                            0))&lt;'1D'!$D$19,
                    MAX(MAX('1D'!$D$16,
                            MAX('1D'!$D$16,
                                POWER((ABS(K1060)^2)/('1D'!$I$5*MAX(F1060,
                                            0.1)^2),
                                    1/3))),
                        IFERROR(W1060,
                            0)),
                    MAX(MAX('1D'!$D$16,
                            MAX('1D'!$D$16,
                                POWER((ABS(K1060)^2)/('1D'!$I$5*MAX(F1060,
                                            0.1)^2),
                                    1/3))),
                        (IFERROR(W1060,
                                0))+((IFERROR(AF1060,
                                    0))*'1D'!$D$18)))))))</f>
        <v>2.1389677043987478</v>
      </c>
      <c r="X1060" s="5">
        <f t="shared" ca="1" si="228"/>
        <v>11.122632062873489</v>
      </c>
      <c r="Y1060" s="5">
        <f t="shared" ca="1" si="229"/>
        <v>1.1735290000551568</v>
      </c>
      <c r="Z1060" s="5">
        <f t="shared" ca="1" si="230"/>
        <v>4.5807502857230418</v>
      </c>
      <c r="AA1060" s="5">
        <f t="shared" ca="1" si="231"/>
        <v>634.17696770439875</v>
      </c>
      <c r="AB1060" s="5">
        <f ca="1">AA1060+((ABS(K1060)/MAX(((F1060)+(G1060)*(W1060))*(W1060),
            0.000001))^2)/(2*'1D'!$I$5)</f>
        <v>635.24645155659812</v>
      </c>
      <c r="AC1060" s="5">
        <f ca="1">((ABS(K1060)*'1D'!$D$6)/(MAX(((F1060)+(G1060)*(W1060))*(W1060),
            0.000001)*MAX(((((F1060)+(G1060)*(W1060))*(W1060))/MAX((F1060)+2*(W1060)*SQRT(1+(G1060)^2),
                    0.000001))^(2/3),
            0.000001)))^2</f>
        <v>3.8141460404132466E-3</v>
      </c>
      <c r="AD1060" s="5">
        <f ca="1">ABS(ABS(K1060)/MAX(((F1060)+(G1060)*(W1060))*(W1060),
        0.000001))/SQRT('1D'!$I$5*MAX((((F1060)+(G1060)*(W1060))*(W1060))/MAX((F1060)+2*(G1060)*(W1060),
            0.000001),
        0.000001))</f>
        <v>1.0000000000000004</v>
      </c>
      <c r="AE1060" s="5">
        <f ca="1">((F1060)*(W1060)^2)/2+(G1060)*(W1060)^3/3+(ABS(K1060)^2)/('1D'!$I$5*MAX(((F1060)+(G1060)*(W1060))*(W1060),
        0.000001))</f>
        <v>35.686426155594638</v>
      </c>
      <c r="AF1060" s="5">
        <f ca="1">IF($A$2=0,
    0,
    IFERROR(AB1061+(((AC1060+AC1061)/2)*J1061)+(IF(Z1060&gt;Z1061,
                '1D'!$D$8*((Z1060^2-Z1061^2)/(2*'1D'!$I$5)),
                '1D'!$D$9*((Z1061^2-Z1060^2)/(2*'1D'!$I$5)))+('1D'!$D$10*(ABS(I1061)/90)*(MAX(Z1060^2,
                        Z1061^2)/(2*'1D'!$I$5))))-AB1060,
        0))</f>
        <v>3.3141460404522149E-3</v>
      </c>
      <c r="AG1060" s="5">
        <f ca="1">IF($A$2=0,
    1,
    IF(IFERROR(AG1061,
            0)=0,
        0,
        IFERROR(IF(OR(ROUND(AD1060,
                        3)&gt;=1,
                    AND(ABS(AF1060)&lt;'1D'!$D$19,
                        AD1060&lt;1)),
                1,
                0),
            0)))</f>
        <v>1</v>
      </c>
      <c r="AH1060" s="5">
        <f ca="1">IFERROR(IF('1D'!V32="Supercritical",
        MAX('1D'!$D$16,
            IFERROR(L1060,
                MAX('1D'!$D$16,
                    POWER((ABS(K1060)^2)/('1D'!$I$5*MAX(F1060,
                                0.1)^2),
                        1/3)))),
        IF('1D'!V32="Subcritical",
            MAX('1D'!$D$16,
                IFERROR(W1060,
                    MAX('1D'!$D$16,
                        POWER((ABS(K1060)^2)/('1D'!$I$5*MAX(F1060,
                                    0.1)^2),
                            1/3)))),
            IF(IFERROR(T1060,
                    -1E+99)&gt;=IFERROR(AE1060,
                    -1E+99),
                MAX('1D'!$D$16,
                    IFERROR(L1060,
                        MAX('1D'!$D$16,
                            POWER((ABS(K1060)^2)/('1D'!$I$5*MAX(F1060,
                                        0.1)^2),
                                1/3)))),
                MAX('1D'!$D$16,
                    IFERROR(W1060,
                        MAX('1D'!$D$16,
                            POWER((ABS(K1060)^2)/('1D'!$I$5*MAX(F1060,
                                        0.1)^2),
                                1/3))))))),
    MAX('1D'!$D$16,
        POWER((ABS(K1060)^2)/('1D'!$I$5*MAX(F1060,
                    0.1)^2),
            1/3)))</f>
        <v>2.0411692021517887</v>
      </c>
      <c r="AI1060" s="5">
        <f t="shared" ca="1" si="232"/>
        <v>634.07916920215177</v>
      </c>
      <c r="AJ1060" s="5">
        <f ca="1">AI1060+((ABS(K1060)/MAX(((F1060)+(G1060)*(AH1060))*(AH1060),
            0.000001))^2)/(2*'1D'!$I$5)</f>
        <v>635.25359253909483</v>
      </c>
      <c r="AM1060">
        <v>0</v>
      </c>
      <c r="AN1060">
        <v>0</v>
      </c>
      <c r="AO1060" s="5">
        <f t="shared" si="233"/>
        <v>0</v>
      </c>
      <c r="AP1060" s="5">
        <f t="shared" si="237"/>
        <v>0</v>
      </c>
      <c r="AQ1060" s="5">
        <f ca="1">ABS(ABS(K1060)/MAX(((F1060)+(G1060)*(AH1060))*(AH1060),
        0.000001))/SQRT('1D'!$I$5*MAX((((F1060)+(G1060)*(AH1060))*(AH1060))/MAX((F1060)+2*(G1060)*(AH1060),
            0.000001),
        0.000001))</f>
        <v>1.0727235886044055</v>
      </c>
      <c r="AR1060" s="5" t="str">
        <f t="shared" ca="1" si="234"/>
        <v>Supercritical</v>
      </c>
      <c r="AS1060" s="5">
        <f ca="1">((ABS(K1060)*'1D'!$D$6)/(MAX(((F1060)+(G1060)*(AH1060))*(AH1060),
            0.000001)*MAX(((((F1060)+(G1060)*(AH1060))*(AH1060))/MAX((F1060)+2*(AH1060)*SQRT(1+(G1060)^2),
                    0.000001))^(2/3),
            0.000001)))^2</f>
        <v>4.3358367565141456E-3</v>
      </c>
    </row>
    <row r="1061" spans="1:45" x14ac:dyDescent="0.35">
      <c r="A1061">
        <v>1052</v>
      </c>
      <c r="B1061">
        <v>1050.9960000000001</v>
      </c>
      <c r="C1061">
        <v>616079.13800000004</v>
      </c>
      <c r="D1061">
        <v>3096956.102</v>
      </c>
      <c r="E1061">
        <v>632.03750000000002</v>
      </c>
      <c r="F1061">
        <v>5.2</v>
      </c>
      <c r="G1061">
        <v>0</v>
      </c>
      <c r="H1061" t="s">
        <v>176</v>
      </c>
      <c r="I1061">
        <v>0</v>
      </c>
      <c r="J1061" s="5">
        <f t="shared" si="235"/>
        <v>1</v>
      </c>
      <c r="K1061" s="5">
        <f t="shared" ca="1" si="236"/>
        <v>50.95</v>
      </c>
      <c r="L1061" s="5">
        <f ca="1">IF($A$2=0,
    IFERROR(L1060,
        MAX('1D'!$D$16,
            POWER((ABS(K1061)^2)/('1D'!$I$5*MAX(F1061,
                        0.1)^2),
                1/3))),
    IF(IFERROR(V1060,
            0)=0,
        IFERROR(L1060,
            MAX('1D'!$D$16,
                POWER((ABS(K1061)^2)/('1D'!$I$5*MAX(F1061,
                            0.1)^2),
                    1/3))),
        IF(OR(IFERROR(L1061,
                    0)=0,
                IFERROR(S1060,
                    0)&lt;1,
                IFERROR(S1061,
                    0)&lt;1),
            MAX('1D'!$D$16,
                POWER((ABS(K1061)^2)/('1D'!$I$5*MAX(F1061,
                            0.1)^2),
                    1/3)),
            IF(IFERROR(U1061,
                    0)&gt;0,
                MAX('1D'!$D$16,
                    IFERROR(L1061,
                        0)+((IFERROR(U1061,
                                0))*'1D'!$D$18*IF((IFERROR(S1061,
                                    0))&lt;1,
                            1,
                            -1))),
                IF(IFERROR(U1061,
                        0)&lt;0,
                    IF(ABS((MAX('1D'!$D$16,
                                    POWER((ABS(K1061)^2)/('1D'!$I$5*MAX(F1061,
                                                0.1)^2),
                                        1/3)))-IFERROR(L1061,
                                0))&gt;'1D'!$D$19,
                        MAX('1D'!$D$16,
                            IF((MAX('1D'!$D$16,
                                        POWER((ABS(K1061)^2)/('1D'!$I$5*MAX(F1061,
                                                    0.1)^2),
                                            1/3)))&gt;IFERROR(L1061,
                                    0),
                                MIN((MAX('1D'!$D$16,
                                            POWER((ABS(K1061)^2)/('1D'!$I$5*MAX(F1061,
                                                        0.1)^2),
                                                1/3))),
                                    IFERROR(L1061,
                                        0)+(MIN(ABS(IFERROR(U1061,
                                                    0))*'1D'!$D$18,
                                            ABS((MAX('1D'!$D$16,
                                                        POWER((ABS(K1061)^2)/('1D'!$I$5*MAX(F1061,
                                                                    0.1)^2),
                                                            1/3)))-IFERROR(L1061,
                                                    0))))),
                                MAX((MAX('1D'!$D$16,
                                            POWER((ABS(K1061)^2)/('1D'!$I$5*MAX(F1061,
                                                        0.1)^2),
                                                1/3))),
                                    IFERROR(L1061,
                                        0)-(MIN(ABS(IFERROR(U1061,
                                                    0))*'1D'!$D$18,
                                            ABS((MAX('1D'!$D$16,
                                                        POWER((ABS(K1061)^2)/('1D'!$I$5*MAX(F1061,
                                                                    0.1)^2),
                                                            1/3)))-IFERROR(L1061,
                                                    0))))))),
                        MAX('1D'!$D$16,
                            POWER((ABS(K1061)^2)/('1D'!$I$5*MAX(F1061,
                                        0.1)^2),
                                1/3))),
                    MAX('1D'!$D$16,
                        IFERROR(L1061,
                            0)))))))</f>
        <v>2.0411692021517887</v>
      </c>
      <c r="M1061" s="5">
        <f t="shared" ca="1" si="224"/>
        <v>10.614079851189301</v>
      </c>
      <c r="N1061" s="5">
        <f t="shared" ca="1" si="225"/>
        <v>1.1434704692804873</v>
      </c>
      <c r="O1061" s="5">
        <f t="shared" ca="1" si="226"/>
        <v>4.8002276894771132</v>
      </c>
      <c r="P1061" s="5">
        <f t="shared" ca="1" si="227"/>
        <v>634.07866920215179</v>
      </c>
      <c r="Q1061" s="5">
        <f ca="1">P1061+((ABS(K1061)/MAX(((F1061)+(G1061)*(L1061))*(L1061),
            0.000001))^2)/(2*'1D'!$I$5)</f>
        <v>635.25309253909484</v>
      </c>
      <c r="R1061" s="5">
        <f ca="1">((ABS(K1061)*'1D'!$D$6)/(MAX(((F1061)+(G1061)*(L1061))*(L1061),
            0.000001)*MAX(((((F1061)+(G1061)*(L1061))*(L1061))/MAX((F1061)+2*(L1061)*SQRT(1+(G1061)^2),
                    0.000001))^(2/3),
            0.000001)))^2</f>
        <v>4.3358367565141456E-3</v>
      </c>
      <c r="S1061" s="5">
        <f ca="1">ABS(ABS(K1061)/MAX(((F1061)+(G1061)*(L1061))*(L1061),
        0.000001))/SQRT('1D'!$I$5*MAX((((F1061)+(G1061)*(L1061))*(L1061))/MAX((F1061)+2*(G1061)*(L1061),
            0.000001),
        0.000001))</f>
        <v>1.0727235886044055</v>
      </c>
      <c r="T1061" s="5">
        <f ca="1">((F1061)*(L1061)^2)/2+(G1061)*(L1061)^3/3+(ABS(K1061)^2)/('1D'!$I$5*MAX(((F1061)+(G1061)*(L1061))*(L1061),
        0.000001))</f>
        <v>35.763412605541333</v>
      </c>
      <c r="U1061" s="5">
        <f ca="1">IF($A$2=0,
    0,
    IFERROR(Q1060-(((R1060+R1061)/2)*J1061)-(IF(O1060&gt;O1061,
                '1D'!$D$8*((O1060^2-O1061^2)/(2*'1D'!$I$5)),
                '1D'!$D$9*((O1061^2-O1060^2)/(2*'1D'!$I$5)))+('1D'!$D$10*(ABS(I1061)/90)*(MAX(O1060^2,
                        O1061^2)/(2*'1D'!$I$5))))-Q1061,
        0))</f>
        <v>-3.8358367564796936E-3</v>
      </c>
      <c r="V1061" s="5">
        <f ca="1">IF($A$2=0,
    1,
    IF(IFERROR(V1060,
            0)=0,
        0,
        IFERROR(IF(ROUND(S1061,
                    3)=1,
                1,
                IF(AND(ABS(U1061)&lt;'1D'!$D$19,
                        S1061&gt;1),
                    1,
                    0)),
            0)))</f>
        <v>0</v>
      </c>
      <c r="W1061" s="5">
        <f ca="1">IF($A$2=0,
    MAX(MAX('1D'!$D$16,
            MAX('1D'!$D$16,
                POWER((ABS(K1061)^2)/('1D'!$I$5*MAX(F1061,
                            0.1)^2),
                    1/3))),
        IFERROR(W1396,
            MAX(MAX('1D'!$D$16,
                    MAX('1D'!$D$16,
                        POWER((ABS(K1061)^2)/('1D'!$I$5*MAX(F1061,
                                    0.1)^2),
                            1/3))),
                ($L$2)-E1396))),
    IF(IFERROR(AG1062,
            0)=0,
        MAX(MAX('1D'!$D$16,
                MAX('1D'!$D$16,
                    POWER((ABS(K1061)^2)/('1D'!$I$5*MAX(F1061,
                                0.1)^2),
                        1/3))),
            IFERROR(W1396,
                MAX(MAX('1D'!$D$16,
                        MAX('1D'!$D$16,
                            POWER((ABS(K1061)^2)/('1D'!$I$5*MAX(F1061,
                                        0.1)^2),
                                1/3))),
                    ($L$2)-E1396))),
        IF(IFERROR(W1061,
                0)=0,
            MAX(MAX('1D'!$D$16,
                    MAX('1D'!$D$16,
                        POWER((ABS(K1061)^2)/('1D'!$I$5*MAX(F1061,
                                    0.1)^2),
                            1/3))),
                IFERROR(W1396,
                    MAX(MAX('1D'!$D$16,
                            MAX('1D'!$D$16,
                                POWER((ABS(K1061)^2)/('1D'!$I$5*MAX(F1061,
                                            0.1)^2),
                                    1/3))),
                        ($L$2)-E1396))),
            IF(OR(IFERROR(AD1061,
                        0)&gt;=1,
                    IFERROR(AD1062,
                        0)&gt;=1),
                MAX('1D'!$D$16,
                    MAX('1D'!$D$16,
                        POWER((ABS(K1061)^2)/('1D'!$I$5*MAX(F1061,
                                    0.1)^2),
                            1/3))),
                IF(ABS(IFERROR(AF1061,
                            0))&lt;'1D'!$D$19,
                    MAX(MAX('1D'!$D$16,
                            MAX('1D'!$D$16,
                                POWER((ABS(K1061)^2)/('1D'!$I$5*MAX(F1061,
                                            0.1)^2),
                                    1/3))),
                        IFERROR(W1061,
                            0)),
                    MAX(MAX('1D'!$D$16,
                            MAX('1D'!$D$16,
                                POWER((ABS(K1061)^2)/('1D'!$I$5*MAX(F1061,
                                            0.1)^2),
                                    1/3))),
                        (IFERROR(W1061,
                                0))+((IFERROR(AF1061,
                                    0))*'1D'!$D$18)))))))</f>
        <v>2.1389677043987478</v>
      </c>
      <c r="X1061" s="5">
        <f t="shared" ca="1" si="228"/>
        <v>11.122632062873489</v>
      </c>
      <c r="Y1061" s="5">
        <f t="shared" ca="1" si="229"/>
        <v>1.1735290000551568</v>
      </c>
      <c r="Z1061" s="5">
        <f t="shared" ca="1" si="230"/>
        <v>4.5807502857230418</v>
      </c>
      <c r="AA1061" s="5">
        <f t="shared" ca="1" si="231"/>
        <v>634.17646770439876</v>
      </c>
      <c r="AB1061" s="5">
        <f ca="1">AA1061+((ABS(K1061)/MAX(((F1061)+(G1061)*(W1061))*(W1061),
            0.000001))^2)/(2*'1D'!$I$5)</f>
        <v>635.24595155659813</v>
      </c>
      <c r="AC1061" s="5">
        <f ca="1">((ABS(K1061)*'1D'!$D$6)/(MAX(((F1061)+(G1061)*(W1061))*(W1061),
            0.000001)*MAX(((((F1061)+(G1061)*(W1061))*(W1061))/MAX((F1061)+2*(W1061)*SQRT(1+(G1061)^2),
                    0.000001))^(2/3),
            0.000001)))^2</f>
        <v>3.8141460404132466E-3</v>
      </c>
      <c r="AD1061" s="5">
        <f ca="1">ABS(ABS(K1061)/MAX(((F1061)+(G1061)*(W1061))*(W1061),
        0.000001))/SQRT('1D'!$I$5*MAX((((F1061)+(G1061)*(W1061))*(W1061))/MAX((F1061)+2*(G1061)*(W1061),
            0.000001),
        0.000001))</f>
        <v>1.0000000000000004</v>
      </c>
      <c r="AE1061" s="5">
        <f ca="1">((F1061)*(W1061)^2)/2+(G1061)*(W1061)^3/3+(ABS(K1061)^2)/('1D'!$I$5*MAX(((F1061)+(G1061)*(W1061))*(W1061),
        0.000001))</f>
        <v>35.686426155594638</v>
      </c>
      <c r="AF1061" s="5">
        <f ca="1">IF($A$2=0,
    0,
    IFERROR(AB1062+(((AC1061+AC1062)/2)*J1062)+(IF(Z1061&gt;Z1062,
                '1D'!$D$8*((Z1061^2-Z1062^2)/(2*'1D'!$I$5)),
                '1D'!$D$9*((Z1062^2-Z1061^2)/(2*'1D'!$I$5)))+('1D'!$D$10*(ABS(I1062)/90)*(MAX(Z1061^2,
                        Z1062^2)/(2*'1D'!$I$5))))-AB1061,
        0))</f>
        <v>3.3141460404522149E-3</v>
      </c>
      <c r="AG1061" s="5">
        <f ca="1">IF($A$2=0,
    1,
    IF(IFERROR(AG1062,
            0)=0,
        0,
        IFERROR(IF(OR(ROUND(AD1061,
                        3)&gt;=1,
                    AND(ABS(AF1061)&lt;'1D'!$D$19,
                        AD1061&lt;1)),
                1,
                0),
            0)))</f>
        <v>1</v>
      </c>
      <c r="AH1061" s="5">
        <f ca="1">IFERROR(IF('1D'!V32="Supercritical",
        MAX('1D'!$D$16,
            IFERROR(L1061,
                MAX('1D'!$D$16,
                    POWER((ABS(K1061)^2)/('1D'!$I$5*MAX(F1061,
                                0.1)^2),
                        1/3)))),
        IF('1D'!V32="Subcritical",
            MAX('1D'!$D$16,
                IFERROR(W1061,
                    MAX('1D'!$D$16,
                        POWER((ABS(K1061)^2)/('1D'!$I$5*MAX(F1061,
                                    0.1)^2),
                            1/3)))),
            IF(IFERROR(T1061,
                    -1E+99)&gt;=IFERROR(AE1061,
                    -1E+99),
                MAX('1D'!$D$16,
                    IFERROR(L1061,
                        MAX('1D'!$D$16,
                            POWER((ABS(K1061)^2)/('1D'!$I$5*MAX(F1061,
                                        0.1)^2),
                                1/3)))),
                MAX('1D'!$D$16,
                    IFERROR(W1061,
                        MAX('1D'!$D$16,
                            POWER((ABS(K1061)^2)/('1D'!$I$5*MAX(F1061,
                                        0.1)^2),
                                1/3))))))),
    MAX('1D'!$D$16,
        POWER((ABS(K1061)^2)/('1D'!$I$5*MAX(F1061,
                    0.1)^2),
            1/3)))</f>
        <v>2.0411692021517887</v>
      </c>
      <c r="AI1061" s="5">
        <f t="shared" ca="1" si="232"/>
        <v>634.07866920215179</v>
      </c>
      <c r="AJ1061" s="5">
        <f ca="1">AI1061+((ABS(K1061)/MAX(((F1061)+(G1061)*(AH1061))*(AH1061),
            0.000001))^2)/(2*'1D'!$I$5)</f>
        <v>635.25309253909484</v>
      </c>
      <c r="AM1061">
        <v>0</v>
      </c>
      <c r="AN1061">
        <v>0</v>
      </c>
      <c r="AO1061" s="5">
        <f t="shared" si="233"/>
        <v>0</v>
      </c>
      <c r="AP1061" s="5">
        <f t="shared" si="237"/>
        <v>0</v>
      </c>
      <c r="AQ1061" s="5">
        <f ca="1">ABS(ABS(K1061)/MAX(((F1061)+(G1061)*(AH1061))*(AH1061),
        0.000001))/SQRT('1D'!$I$5*MAX((((F1061)+(G1061)*(AH1061))*(AH1061))/MAX((F1061)+2*(G1061)*(AH1061),
            0.000001),
        0.000001))</f>
        <v>1.0727235886044055</v>
      </c>
      <c r="AR1061" s="5" t="str">
        <f t="shared" ca="1" si="234"/>
        <v>Supercritical</v>
      </c>
      <c r="AS1061" s="5">
        <f ca="1">((ABS(K1061)*'1D'!$D$6)/(MAX(((F1061)+(G1061)*(AH1061))*(AH1061),
            0.000001)*MAX(((((F1061)+(G1061)*(AH1061))*(AH1061))/MAX((F1061)+2*(AH1061)*SQRT(1+(G1061)^2),
                    0.000001))^(2/3),
            0.000001)))^2</f>
        <v>4.3358367565141456E-3</v>
      </c>
    </row>
    <row r="1062" spans="1:45" x14ac:dyDescent="0.35">
      <c r="A1062">
        <v>1053</v>
      </c>
      <c r="B1062">
        <v>1051.9960000000001</v>
      </c>
      <c r="C1062">
        <v>616079.09600000002</v>
      </c>
      <c r="D1062">
        <v>3096955.1030000001</v>
      </c>
      <c r="E1062">
        <v>632.03700000000003</v>
      </c>
      <c r="F1062">
        <v>5.2</v>
      </c>
      <c r="G1062">
        <v>0</v>
      </c>
      <c r="H1062" t="s">
        <v>176</v>
      </c>
      <c r="I1062">
        <v>0</v>
      </c>
      <c r="J1062" s="5">
        <f t="shared" si="235"/>
        <v>1</v>
      </c>
      <c r="K1062" s="5">
        <f t="shared" ca="1" si="236"/>
        <v>50.95</v>
      </c>
      <c r="L1062" s="5">
        <f ca="1">IF($A$2=0,
    IFERROR(L1061,
        MAX('1D'!$D$16,
            POWER((ABS(K1062)^2)/('1D'!$I$5*MAX(F1062,
                        0.1)^2),
                1/3))),
    IF(IFERROR(V1061,
            0)=0,
        IFERROR(L1061,
            MAX('1D'!$D$16,
                POWER((ABS(K1062)^2)/('1D'!$I$5*MAX(F1062,
                            0.1)^2),
                    1/3))),
        IF(OR(IFERROR(L1062,
                    0)=0,
                IFERROR(S1061,
                    0)&lt;1,
                IFERROR(S1062,
                    0)&lt;1),
            MAX('1D'!$D$16,
                POWER((ABS(K1062)^2)/('1D'!$I$5*MAX(F1062,
                            0.1)^2),
                    1/3)),
            IF(IFERROR(U1062,
                    0)&gt;0,
                MAX('1D'!$D$16,
                    IFERROR(L1062,
                        0)+((IFERROR(U1062,
                                0))*'1D'!$D$18*IF((IFERROR(S1062,
                                    0))&lt;1,
                            1,
                            -1))),
                IF(IFERROR(U1062,
                        0)&lt;0,
                    IF(ABS((MAX('1D'!$D$16,
                                    POWER((ABS(K1062)^2)/('1D'!$I$5*MAX(F1062,
                                                0.1)^2),
                                        1/3)))-IFERROR(L1062,
                                0))&gt;'1D'!$D$19,
                        MAX('1D'!$D$16,
                            IF((MAX('1D'!$D$16,
                                        POWER((ABS(K1062)^2)/('1D'!$I$5*MAX(F1062,
                                                    0.1)^2),
                                            1/3)))&gt;IFERROR(L1062,
                                    0),
                                MIN((MAX('1D'!$D$16,
                                            POWER((ABS(K1062)^2)/('1D'!$I$5*MAX(F1062,
                                                        0.1)^2),
                                                1/3))),
                                    IFERROR(L1062,
                                        0)+(MIN(ABS(IFERROR(U1062,
                                                    0))*'1D'!$D$18,
                                            ABS((MAX('1D'!$D$16,
                                                        POWER((ABS(K1062)^2)/('1D'!$I$5*MAX(F1062,
                                                                    0.1)^2),
                                                            1/3)))-IFERROR(L1062,
                                                    0))))),
                                MAX((MAX('1D'!$D$16,
                                            POWER((ABS(K1062)^2)/('1D'!$I$5*MAX(F1062,
                                                        0.1)^2),
                                                1/3))),
                                    IFERROR(L1062,
                                        0)-(MIN(ABS(IFERROR(U1062,
                                                    0))*'1D'!$D$18,
                                            ABS((MAX('1D'!$D$16,
                                                        POWER((ABS(K1062)^2)/('1D'!$I$5*MAX(F1062,
                                                                    0.1)^2),
                                                            1/3)))-IFERROR(L1062,
                                                    0))))))),
                        MAX('1D'!$D$16,
                            POWER((ABS(K1062)^2)/('1D'!$I$5*MAX(F1062,
                                        0.1)^2),
                                1/3))),
                    MAX('1D'!$D$16,
                        IFERROR(L1062,
                            0)))))))</f>
        <v>2.0411692021517887</v>
      </c>
      <c r="M1062" s="5">
        <f t="shared" ca="1" si="224"/>
        <v>10.614079851189301</v>
      </c>
      <c r="N1062" s="5">
        <f t="shared" ca="1" si="225"/>
        <v>1.1434704692804873</v>
      </c>
      <c r="O1062" s="5">
        <f t="shared" ca="1" si="226"/>
        <v>4.8002276894771132</v>
      </c>
      <c r="P1062" s="5">
        <f t="shared" ca="1" si="227"/>
        <v>634.0781692021518</v>
      </c>
      <c r="Q1062" s="5">
        <f ca="1">P1062+((ABS(K1062)/MAX(((F1062)+(G1062)*(L1062))*(L1062),
            0.000001))^2)/(2*'1D'!$I$5)</f>
        <v>635.25259253909485</v>
      </c>
      <c r="R1062" s="5">
        <f ca="1">((ABS(K1062)*'1D'!$D$6)/(MAX(((F1062)+(G1062)*(L1062))*(L1062),
            0.000001)*MAX(((((F1062)+(G1062)*(L1062))*(L1062))/MAX((F1062)+2*(L1062)*SQRT(1+(G1062)^2),
                    0.000001))^(2/3),
            0.000001)))^2</f>
        <v>4.3358367565141456E-3</v>
      </c>
      <c r="S1062" s="5">
        <f ca="1">ABS(ABS(K1062)/MAX(((F1062)+(G1062)*(L1062))*(L1062),
        0.000001))/SQRT('1D'!$I$5*MAX((((F1062)+(G1062)*(L1062))*(L1062))/MAX((F1062)+2*(G1062)*(L1062),
            0.000001),
        0.000001))</f>
        <v>1.0727235886044055</v>
      </c>
      <c r="T1062" s="5">
        <f ca="1">((F1062)*(L1062)^2)/2+(G1062)*(L1062)^3/3+(ABS(K1062)^2)/('1D'!$I$5*MAX(((F1062)+(G1062)*(L1062))*(L1062),
        0.000001))</f>
        <v>35.763412605541333</v>
      </c>
      <c r="U1062" s="5">
        <f ca="1">IF($A$2=0,
    0,
    IFERROR(Q1061-(((R1061+R1062)/2)*J1062)-(IF(O1061&gt;O1062,
                '1D'!$D$8*((O1061^2-O1062^2)/(2*'1D'!$I$5)),
                '1D'!$D$9*((O1062^2-O1061^2)/(2*'1D'!$I$5)))+('1D'!$D$10*(ABS(I1062)/90)*(MAX(O1061^2,
                        O1062^2)/(2*'1D'!$I$5))))-Q1062,
        0))</f>
        <v>-3.8358367564796936E-3</v>
      </c>
      <c r="V1062" s="5">
        <f ca="1">IF($A$2=0,
    1,
    IF(IFERROR(V1061,
            0)=0,
        0,
        IFERROR(IF(ROUND(S1062,
                    3)=1,
                1,
                IF(AND(ABS(U1062)&lt;'1D'!$D$19,
                        S1062&gt;1),
                    1,
                    0)),
            0)))</f>
        <v>0</v>
      </c>
      <c r="W1062" s="5">
        <f ca="1">IF($A$2=0,
    MAX(MAX('1D'!$D$16,
            MAX('1D'!$D$16,
                POWER((ABS(K1062)^2)/('1D'!$I$5*MAX(F1062,
                            0.1)^2),
                    1/3))),
        IFERROR(W1396,
            MAX(MAX('1D'!$D$16,
                    MAX('1D'!$D$16,
                        POWER((ABS(K1062)^2)/('1D'!$I$5*MAX(F1062,
                                    0.1)^2),
                            1/3))),
                ($L$2)-E1396))),
    IF(IFERROR(AG1063,
            0)=0,
        MAX(MAX('1D'!$D$16,
                MAX('1D'!$D$16,
                    POWER((ABS(K1062)^2)/('1D'!$I$5*MAX(F1062,
                                0.1)^2),
                        1/3))),
            IFERROR(W1396,
                MAX(MAX('1D'!$D$16,
                        MAX('1D'!$D$16,
                            POWER((ABS(K1062)^2)/('1D'!$I$5*MAX(F1062,
                                        0.1)^2),
                                1/3))),
                    ($L$2)-E1396))),
        IF(IFERROR(W1062,
                0)=0,
            MAX(MAX('1D'!$D$16,
                    MAX('1D'!$D$16,
                        POWER((ABS(K1062)^2)/('1D'!$I$5*MAX(F1062,
                                    0.1)^2),
                            1/3))),
                IFERROR(W1396,
                    MAX(MAX('1D'!$D$16,
                            MAX('1D'!$D$16,
                                POWER((ABS(K1062)^2)/('1D'!$I$5*MAX(F1062,
                                            0.1)^2),
                                    1/3))),
                        ($L$2)-E1396))),
            IF(OR(IFERROR(AD1062,
                        0)&gt;=1,
                    IFERROR(AD1063,
                        0)&gt;=1),
                MAX('1D'!$D$16,
                    MAX('1D'!$D$16,
                        POWER((ABS(K1062)^2)/('1D'!$I$5*MAX(F1062,
                                    0.1)^2),
                            1/3))),
                IF(ABS(IFERROR(AF1062,
                            0))&lt;'1D'!$D$19,
                    MAX(MAX('1D'!$D$16,
                            MAX('1D'!$D$16,
                                POWER((ABS(K1062)^2)/('1D'!$I$5*MAX(F1062,
                                            0.1)^2),
                                    1/3))),
                        IFERROR(W1062,
                            0)),
                    MAX(MAX('1D'!$D$16,
                            MAX('1D'!$D$16,
                                POWER((ABS(K1062)^2)/('1D'!$I$5*MAX(F1062,
                                            0.1)^2),
                                    1/3))),
                        (IFERROR(W1062,
                                0))+((IFERROR(AF1062,
                                    0))*'1D'!$D$18)))))))</f>
        <v>2.1389677043987478</v>
      </c>
      <c r="X1062" s="5">
        <f t="shared" ca="1" si="228"/>
        <v>11.122632062873489</v>
      </c>
      <c r="Y1062" s="5">
        <f t="shared" ca="1" si="229"/>
        <v>1.1735290000551568</v>
      </c>
      <c r="Z1062" s="5">
        <f t="shared" ca="1" si="230"/>
        <v>4.5807502857230418</v>
      </c>
      <c r="AA1062" s="5">
        <f t="shared" ca="1" si="231"/>
        <v>634.17596770439877</v>
      </c>
      <c r="AB1062" s="5">
        <f ca="1">AA1062+((ABS(K1062)/MAX(((F1062)+(G1062)*(W1062))*(W1062),
            0.000001))^2)/(2*'1D'!$I$5)</f>
        <v>635.24545155659814</v>
      </c>
      <c r="AC1062" s="5">
        <f ca="1">((ABS(K1062)*'1D'!$D$6)/(MAX(((F1062)+(G1062)*(W1062))*(W1062),
            0.000001)*MAX(((((F1062)+(G1062)*(W1062))*(W1062))/MAX((F1062)+2*(W1062)*SQRT(1+(G1062)^2),
                    0.000001))^(2/3),
            0.000001)))^2</f>
        <v>3.8141460404132466E-3</v>
      </c>
      <c r="AD1062" s="5">
        <f ca="1">ABS(ABS(K1062)/MAX(((F1062)+(G1062)*(W1062))*(W1062),
        0.000001))/SQRT('1D'!$I$5*MAX((((F1062)+(G1062)*(W1062))*(W1062))/MAX((F1062)+2*(G1062)*(W1062),
            0.000001),
        0.000001))</f>
        <v>1.0000000000000004</v>
      </c>
      <c r="AE1062" s="5">
        <f ca="1">((F1062)*(W1062)^2)/2+(G1062)*(W1062)^3/3+(ABS(K1062)^2)/('1D'!$I$5*MAX(((F1062)+(G1062)*(W1062))*(W1062),
        0.000001))</f>
        <v>35.686426155594638</v>
      </c>
      <c r="AF1062" s="5">
        <f ca="1">IF($A$2=0,
    0,
    IFERROR(AB1063+(((AC1062+AC1063)/2)*J1063)+(IF(Z1062&gt;Z1063,
                '1D'!$D$8*((Z1062^2-Z1063^2)/(2*'1D'!$I$5)),
                '1D'!$D$9*((Z1063^2-Z1062^2)/(2*'1D'!$I$5)))+('1D'!$D$10*(ABS(I1063)/90)*(MAX(Z1062^2,
                        Z1063^2)/(2*'1D'!$I$5))))-AB1062,
        0))</f>
        <v>3.4157470064428708E-3</v>
      </c>
      <c r="AG1062" s="5">
        <f ca="1">IF($A$2=0,
    1,
    IF(IFERROR(AG1063,
            0)=0,
        0,
        IFERROR(IF(OR(ROUND(AD1062,
                        3)&gt;=1,
                    AND(ABS(AF1062)&lt;'1D'!$D$19,
                        AD1062&lt;1)),
                1,
                0),
            0)))</f>
        <v>1</v>
      </c>
      <c r="AH1062" s="5">
        <f ca="1">IFERROR(IF('1D'!V32="Supercritical",
        MAX('1D'!$D$16,
            IFERROR(L1062,
                MAX('1D'!$D$16,
                    POWER((ABS(K1062)^2)/('1D'!$I$5*MAX(F1062,
                                0.1)^2),
                        1/3)))),
        IF('1D'!V32="Subcritical",
            MAX('1D'!$D$16,
                IFERROR(W1062,
                    MAX('1D'!$D$16,
                        POWER((ABS(K1062)^2)/('1D'!$I$5*MAX(F1062,
                                    0.1)^2),
                            1/3)))),
            IF(IFERROR(T1062,
                    -1E+99)&gt;=IFERROR(AE1062,
                    -1E+99),
                MAX('1D'!$D$16,
                    IFERROR(L1062,
                        MAX('1D'!$D$16,
                            POWER((ABS(K1062)^2)/('1D'!$I$5*MAX(F1062,
                                        0.1)^2),
                                1/3)))),
                MAX('1D'!$D$16,
                    IFERROR(W1062,
                        MAX('1D'!$D$16,
                            POWER((ABS(K1062)^2)/('1D'!$I$5*MAX(F1062,
                                        0.1)^2),
                                1/3))))))),
    MAX('1D'!$D$16,
        POWER((ABS(K1062)^2)/('1D'!$I$5*MAX(F1062,
                    0.1)^2),
            1/3)))</f>
        <v>2.0411692021517887</v>
      </c>
      <c r="AI1062" s="5">
        <f t="shared" ca="1" si="232"/>
        <v>634.0781692021518</v>
      </c>
      <c r="AJ1062" s="5">
        <f ca="1">AI1062+((ABS(K1062)/MAX(((F1062)+(G1062)*(AH1062))*(AH1062),
            0.000001))^2)/(2*'1D'!$I$5)</f>
        <v>635.25259253909485</v>
      </c>
      <c r="AM1062">
        <v>0</v>
      </c>
      <c r="AN1062">
        <v>0</v>
      </c>
      <c r="AO1062" s="5">
        <f t="shared" si="233"/>
        <v>0</v>
      </c>
      <c r="AP1062" s="5">
        <f t="shared" si="237"/>
        <v>0</v>
      </c>
      <c r="AQ1062" s="5">
        <f ca="1">ABS(ABS(K1062)/MAX(((F1062)+(G1062)*(AH1062))*(AH1062),
        0.000001))/SQRT('1D'!$I$5*MAX((((F1062)+(G1062)*(AH1062))*(AH1062))/MAX((F1062)+2*(G1062)*(AH1062),
            0.000001),
        0.000001))</f>
        <v>1.0727235886044055</v>
      </c>
      <c r="AR1062" s="5" t="str">
        <f t="shared" ca="1" si="234"/>
        <v>Supercritical</v>
      </c>
      <c r="AS1062" s="5">
        <f ca="1">((ABS(K1062)*'1D'!$D$6)/(MAX(((F1062)+(G1062)*(AH1062))*(AH1062),
            0.000001)*MAX(((((F1062)+(G1062)*(AH1062))*(AH1062))/MAX((F1062)+2*(AH1062)*SQRT(1+(G1062)^2),
                    0.000001))^(2/3),
            0.000001)))^2</f>
        <v>4.3358367565141456E-3</v>
      </c>
    </row>
    <row r="1063" spans="1:45" x14ac:dyDescent="0.35">
      <c r="A1063">
        <v>1054</v>
      </c>
      <c r="B1063">
        <v>1052.9960000000001</v>
      </c>
      <c r="C1063">
        <v>616079.054</v>
      </c>
      <c r="D1063">
        <v>3096954.1039999998</v>
      </c>
      <c r="E1063">
        <v>632.03650000000005</v>
      </c>
      <c r="F1063">
        <v>5.2</v>
      </c>
      <c r="G1063">
        <v>0</v>
      </c>
      <c r="H1063" t="s">
        <v>176</v>
      </c>
      <c r="I1063">
        <v>5.7000000000000002E-2</v>
      </c>
      <c r="J1063" s="5">
        <f t="shared" si="235"/>
        <v>1</v>
      </c>
      <c r="K1063" s="5">
        <f t="shared" ca="1" si="236"/>
        <v>50.95</v>
      </c>
      <c r="L1063" s="5">
        <f ca="1">IF($A$2=0,
    IFERROR(L1062,
        MAX('1D'!$D$16,
            POWER((ABS(K1063)^2)/('1D'!$I$5*MAX(F1063,
                        0.1)^2),
                1/3))),
    IF(IFERROR(V1062,
            0)=0,
        IFERROR(L1062,
            MAX('1D'!$D$16,
                POWER((ABS(K1063)^2)/('1D'!$I$5*MAX(F1063,
                            0.1)^2),
                    1/3))),
        IF(OR(IFERROR(L1063,
                    0)=0,
                IFERROR(S1062,
                    0)&lt;1,
                IFERROR(S1063,
                    0)&lt;1),
            MAX('1D'!$D$16,
                POWER((ABS(K1063)^2)/('1D'!$I$5*MAX(F1063,
                            0.1)^2),
                    1/3)),
            IF(IFERROR(U1063,
                    0)&gt;0,
                MAX('1D'!$D$16,
                    IFERROR(L1063,
                        0)+((IFERROR(U1063,
                                0))*'1D'!$D$18*IF((IFERROR(S1063,
                                    0))&lt;1,
                            1,
                            -1))),
                IF(IFERROR(U1063,
                        0)&lt;0,
                    IF(ABS((MAX('1D'!$D$16,
                                    POWER((ABS(K1063)^2)/('1D'!$I$5*MAX(F1063,
                                                0.1)^2),
                                        1/3)))-IFERROR(L1063,
                                0))&gt;'1D'!$D$19,
                        MAX('1D'!$D$16,
                            IF((MAX('1D'!$D$16,
                                        POWER((ABS(K1063)^2)/('1D'!$I$5*MAX(F1063,
                                                    0.1)^2),
                                            1/3)))&gt;IFERROR(L1063,
                                    0),
                                MIN((MAX('1D'!$D$16,
                                            POWER((ABS(K1063)^2)/('1D'!$I$5*MAX(F1063,
                                                        0.1)^2),
                                                1/3))),
                                    IFERROR(L1063,
                                        0)+(MIN(ABS(IFERROR(U1063,
                                                    0))*'1D'!$D$18,
                                            ABS((MAX('1D'!$D$16,
                                                        POWER((ABS(K1063)^2)/('1D'!$I$5*MAX(F1063,
                                                                    0.1)^2),
                                                            1/3)))-IFERROR(L1063,
                                                    0))))),
                                MAX((MAX('1D'!$D$16,
                                            POWER((ABS(K1063)^2)/('1D'!$I$5*MAX(F1063,
                                                        0.1)^2),
                                                1/3))),
                                    IFERROR(L1063,
                                        0)-(MIN(ABS(IFERROR(U1063,
                                                    0))*'1D'!$D$18,
                                            ABS((MAX('1D'!$D$16,
                                                        POWER((ABS(K1063)^2)/('1D'!$I$5*MAX(F1063,
                                                                    0.1)^2),
                                                            1/3)))-IFERROR(L1063,
                                                    0))))))),
                        MAX('1D'!$D$16,
                            POWER((ABS(K1063)^2)/('1D'!$I$5*MAX(F1063,
                                        0.1)^2),
                                1/3))),
                    MAX('1D'!$D$16,
                        IFERROR(L1063,
                            0)))))))</f>
        <v>2.0411692021517887</v>
      </c>
      <c r="M1063" s="5">
        <f t="shared" ca="1" si="224"/>
        <v>10.614079851189301</v>
      </c>
      <c r="N1063" s="5">
        <f t="shared" ca="1" si="225"/>
        <v>1.1434704692804873</v>
      </c>
      <c r="O1063" s="5">
        <f t="shared" ca="1" si="226"/>
        <v>4.8002276894771132</v>
      </c>
      <c r="P1063" s="5">
        <f t="shared" ca="1" si="227"/>
        <v>634.07766920215181</v>
      </c>
      <c r="Q1063" s="5">
        <f ca="1">P1063+((ABS(K1063)/MAX(((F1063)+(G1063)*(L1063))*(L1063),
            0.000001))^2)/(2*'1D'!$I$5)</f>
        <v>635.25209253909486</v>
      </c>
      <c r="R1063" s="5">
        <f ca="1">((ABS(K1063)*'1D'!$D$6)/(MAX(((F1063)+(G1063)*(L1063))*(L1063),
            0.000001)*MAX(((((F1063)+(G1063)*(L1063))*(L1063))/MAX((F1063)+2*(L1063)*SQRT(1+(G1063)^2),
                    0.000001))^(2/3),
            0.000001)))^2</f>
        <v>4.3358367565141456E-3</v>
      </c>
      <c r="S1063" s="5">
        <f ca="1">ABS(ABS(K1063)/MAX(((F1063)+(G1063)*(L1063))*(L1063),
        0.000001))/SQRT('1D'!$I$5*MAX((((F1063)+(G1063)*(L1063))*(L1063))/MAX((F1063)+2*(G1063)*(L1063),
            0.000001),
        0.000001))</f>
        <v>1.0727235886044055</v>
      </c>
      <c r="T1063" s="5">
        <f ca="1">((F1063)*(L1063)^2)/2+(G1063)*(L1063)^3/3+(ABS(K1063)^2)/('1D'!$I$5*MAX(((F1063)+(G1063)*(L1063))*(L1063),
        0.000001))</f>
        <v>35.763412605541333</v>
      </c>
      <c r="U1063" s="5">
        <f ca="1">IF($A$2=0,
    0,
    IFERROR(Q1062-(((R1062+R1063)/2)*J1063)-(IF(O1062&gt;O1063,
                '1D'!$D$8*((O1062^2-O1063^2)/(2*'1D'!$I$5)),
                '1D'!$D$9*((O1063^2-O1062^2)/(2*'1D'!$I$5)))+('1D'!$D$10*(ABS(I1063)/90)*(MAX(O1062^2,
                        O1063^2)/(2*'1D'!$I$5))))-Q1063,
        0))</f>
        <v>-3.9474069734524164E-3</v>
      </c>
      <c r="V1063" s="5">
        <f ca="1">IF($A$2=0,
    1,
    IF(IFERROR(V1062,
            0)=0,
        0,
        IFERROR(IF(ROUND(S1063,
                    3)=1,
                1,
                IF(AND(ABS(U1063)&lt;'1D'!$D$19,
                        S1063&gt;1),
                    1,
                    0)),
            0)))</f>
        <v>0</v>
      </c>
      <c r="W1063" s="5">
        <f ca="1">IF($A$2=0,
    MAX(MAX('1D'!$D$16,
            MAX('1D'!$D$16,
                POWER((ABS(K1063)^2)/('1D'!$I$5*MAX(F1063,
                            0.1)^2),
                    1/3))),
        IFERROR(W1396,
            MAX(MAX('1D'!$D$16,
                    MAX('1D'!$D$16,
                        POWER((ABS(K1063)^2)/('1D'!$I$5*MAX(F1063,
                                    0.1)^2),
                            1/3))),
                ($L$2)-E1396))),
    IF(IFERROR(AG1064,
            0)=0,
        MAX(MAX('1D'!$D$16,
                MAX('1D'!$D$16,
                    POWER((ABS(K1063)^2)/('1D'!$I$5*MAX(F1063,
                                0.1)^2),
                        1/3))),
            IFERROR(W1396,
                MAX(MAX('1D'!$D$16,
                        MAX('1D'!$D$16,
                            POWER((ABS(K1063)^2)/('1D'!$I$5*MAX(F1063,
                                        0.1)^2),
                                1/3))),
                    ($L$2)-E1396))),
        IF(IFERROR(W1063,
                0)=0,
            MAX(MAX('1D'!$D$16,
                    MAX('1D'!$D$16,
                        POWER((ABS(K1063)^2)/('1D'!$I$5*MAX(F1063,
                                    0.1)^2),
                            1/3))),
                IFERROR(W1396,
                    MAX(MAX('1D'!$D$16,
                            MAX('1D'!$D$16,
                                POWER((ABS(K1063)^2)/('1D'!$I$5*MAX(F1063,
                                            0.1)^2),
                                    1/3))),
                        ($L$2)-E1396))),
            IF(OR(IFERROR(AD1063,
                        0)&gt;=1,
                    IFERROR(AD1064,
                        0)&gt;=1),
                MAX('1D'!$D$16,
                    MAX('1D'!$D$16,
                        POWER((ABS(K1063)^2)/('1D'!$I$5*MAX(F1063,
                                    0.1)^2),
                            1/3))),
                IF(ABS(IFERROR(AF1063,
                            0))&lt;'1D'!$D$19,
                    MAX(MAX('1D'!$D$16,
                            MAX('1D'!$D$16,
                                POWER((ABS(K1063)^2)/('1D'!$I$5*MAX(F1063,
                                            0.1)^2),
                                    1/3))),
                        IFERROR(W1063,
                            0)),
                    MAX(MAX('1D'!$D$16,
                            MAX('1D'!$D$16,
                                POWER((ABS(K1063)^2)/('1D'!$I$5*MAX(F1063,
                                            0.1)^2),
                                    1/3))),
                        (IFERROR(W1063,
                                0))+((IFERROR(AF1063,
                                    0))*'1D'!$D$18)))))))</f>
        <v>2.1389677043987478</v>
      </c>
      <c r="X1063" s="5">
        <f t="shared" ca="1" si="228"/>
        <v>11.122632062873489</v>
      </c>
      <c r="Y1063" s="5">
        <f t="shared" ca="1" si="229"/>
        <v>1.1735290000551568</v>
      </c>
      <c r="Z1063" s="5">
        <f t="shared" ca="1" si="230"/>
        <v>4.5807502857230418</v>
      </c>
      <c r="AA1063" s="5">
        <f t="shared" ca="1" si="231"/>
        <v>634.17546770439878</v>
      </c>
      <c r="AB1063" s="5">
        <f ca="1">AA1063+((ABS(K1063)/MAX(((F1063)+(G1063)*(W1063))*(W1063),
            0.000001))^2)/(2*'1D'!$I$5)</f>
        <v>635.24495155659815</v>
      </c>
      <c r="AC1063" s="5">
        <f ca="1">((ABS(K1063)*'1D'!$D$6)/(MAX(((F1063)+(G1063)*(W1063))*(W1063),
            0.000001)*MAX(((((F1063)+(G1063)*(W1063))*(W1063))/MAX((F1063)+2*(W1063)*SQRT(1+(G1063)^2),
                    0.000001))^(2/3),
            0.000001)))^2</f>
        <v>3.8141460404132466E-3</v>
      </c>
      <c r="AD1063" s="5">
        <f ca="1">ABS(ABS(K1063)/MAX(((F1063)+(G1063)*(W1063))*(W1063),
        0.000001))/SQRT('1D'!$I$5*MAX((((F1063)+(G1063)*(W1063))*(W1063))/MAX((F1063)+2*(G1063)*(W1063),
            0.000001),
        0.000001))</f>
        <v>1.0000000000000004</v>
      </c>
      <c r="AE1063" s="5">
        <f ca="1">((F1063)*(W1063)^2)/2+(G1063)*(W1063)^3/3+(ABS(K1063)^2)/('1D'!$I$5*MAX(((F1063)+(G1063)*(W1063))*(W1063),
        0.000001))</f>
        <v>35.686426155594638</v>
      </c>
      <c r="AF1063" s="5">
        <f ca="1">IF($A$2=0,
    0,
    IFERROR(AB1064+(((AC1063+AC1064)/2)*J1064)+(IF(Z1063&gt;Z1064,
                '1D'!$D$8*((Z1063^2-Z1064^2)/(2*'1D'!$I$5)),
                '1D'!$D$9*((Z1064^2-Z1063^2)/(2*'1D'!$I$5)))+('1D'!$D$10*(ABS(I1064)/90)*(MAX(Z1063^2,
                        Z1064^2)/(2*'1D'!$I$5))))-AB1063,
        0))</f>
        <v>3.4157470063291839E-3</v>
      </c>
      <c r="AG1063" s="5">
        <f ca="1">IF($A$2=0,
    1,
    IF(IFERROR(AG1064,
            0)=0,
        0,
        IFERROR(IF(OR(ROUND(AD1063,
                        3)&gt;=1,
                    AND(ABS(AF1063)&lt;'1D'!$D$19,
                        AD1063&lt;1)),
                1,
                0),
            0)))</f>
        <v>1</v>
      </c>
      <c r="AH1063" s="5">
        <f ca="1">IFERROR(IF('1D'!V32="Supercritical",
        MAX('1D'!$D$16,
            IFERROR(L1063,
                MAX('1D'!$D$16,
                    POWER((ABS(K1063)^2)/('1D'!$I$5*MAX(F1063,
                                0.1)^2),
                        1/3)))),
        IF('1D'!V32="Subcritical",
            MAX('1D'!$D$16,
                IFERROR(W1063,
                    MAX('1D'!$D$16,
                        POWER((ABS(K1063)^2)/('1D'!$I$5*MAX(F1063,
                                    0.1)^2),
                            1/3)))),
            IF(IFERROR(T1063,
                    -1E+99)&gt;=IFERROR(AE1063,
                    -1E+99),
                MAX('1D'!$D$16,
                    IFERROR(L1063,
                        MAX('1D'!$D$16,
                            POWER((ABS(K1063)^2)/('1D'!$I$5*MAX(F1063,
                                        0.1)^2),
                                1/3)))),
                MAX('1D'!$D$16,
                    IFERROR(W1063,
                        MAX('1D'!$D$16,
                            POWER((ABS(K1063)^2)/('1D'!$I$5*MAX(F1063,
                                        0.1)^2),
                                1/3))))))),
    MAX('1D'!$D$16,
        POWER((ABS(K1063)^2)/('1D'!$I$5*MAX(F1063,
                    0.1)^2),
            1/3)))</f>
        <v>2.0411692021517887</v>
      </c>
      <c r="AI1063" s="5">
        <f t="shared" ca="1" si="232"/>
        <v>634.07766920215181</v>
      </c>
      <c r="AJ1063" s="5">
        <f ca="1">AI1063+((ABS(K1063)/MAX(((F1063)+(G1063)*(AH1063))*(AH1063),
            0.000001))^2)/(2*'1D'!$I$5)</f>
        <v>635.25209253909486</v>
      </c>
      <c r="AM1063">
        <v>0</v>
      </c>
      <c r="AN1063">
        <v>0</v>
      </c>
      <c r="AO1063" s="5">
        <f t="shared" si="233"/>
        <v>0</v>
      </c>
      <c r="AP1063" s="5">
        <f t="shared" si="237"/>
        <v>0</v>
      </c>
      <c r="AQ1063" s="5">
        <f ca="1">ABS(ABS(K1063)/MAX(((F1063)+(G1063)*(AH1063))*(AH1063),
        0.000001))/SQRT('1D'!$I$5*MAX((((F1063)+(G1063)*(AH1063))*(AH1063))/MAX((F1063)+2*(G1063)*(AH1063),
            0.000001),
        0.000001))</f>
        <v>1.0727235886044055</v>
      </c>
      <c r="AR1063" s="5" t="str">
        <f t="shared" ca="1" si="234"/>
        <v>Supercritical</v>
      </c>
      <c r="AS1063" s="5">
        <f ca="1">((ABS(K1063)*'1D'!$D$6)/(MAX(((F1063)+(G1063)*(AH1063))*(AH1063),
            0.000001)*MAX(((((F1063)+(G1063)*(AH1063))*(AH1063))/MAX((F1063)+2*(AH1063)*SQRT(1+(G1063)^2),
                    0.000001))^(2/3),
            0.000001)))^2</f>
        <v>4.3358367565141456E-3</v>
      </c>
    </row>
    <row r="1064" spans="1:45" x14ac:dyDescent="0.35">
      <c r="A1064">
        <v>1055</v>
      </c>
      <c r="B1064">
        <v>1053.9960000000001</v>
      </c>
      <c r="C1064">
        <v>616079.01100000006</v>
      </c>
      <c r="D1064">
        <v>3096953.105</v>
      </c>
      <c r="E1064">
        <v>632.03599999999994</v>
      </c>
      <c r="F1064">
        <v>5.2</v>
      </c>
      <c r="G1064">
        <v>0</v>
      </c>
      <c r="H1064" t="s">
        <v>176</v>
      </c>
      <c r="I1064">
        <v>5.7000000000000002E-2</v>
      </c>
      <c r="J1064" s="5">
        <f t="shared" si="235"/>
        <v>1</v>
      </c>
      <c r="K1064" s="5">
        <f t="shared" ca="1" si="236"/>
        <v>50.95</v>
      </c>
      <c r="L1064" s="5">
        <f ca="1">IF($A$2=0,
    IFERROR(L1063,
        MAX('1D'!$D$16,
            POWER((ABS(K1064)^2)/('1D'!$I$5*MAX(F1064,
                        0.1)^2),
                1/3))),
    IF(IFERROR(V1063,
            0)=0,
        IFERROR(L1063,
            MAX('1D'!$D$16,
                POWER((ABS(K1064)^2)/('1D'!$I$5*MAX(F1064,
                            0.1)^2),
                    1/3))),
        IF(OR(IFERROR(L1064,
                    0)=0,
                IFERROR(S1063,
                    0)&lt;1,
                IFERROR(S1064,
                    0)&lt;1),
            MAX('1D'!$D$16,
                POWER((ABS(K1064)^2)/('1D'!$I$5*MAX(F1064,
                            0.1)^2),
                    1/3)),
            IF(IFERROR(U1064,
                    0)&gt;0,
                MAX('1D'!$D$16,
                    IFERROR(L1064,
                        0)+((IFERROR(U1064,
                                0))*'1D'!$D$18*IF((IFERROR(S1064,
                                    0))&lt;1,
                            1,
                            -1))),
                IF(IFERROR(U1064,
                        0)&lt;0,
                    IF(ABS((MAX('1D'!$D$16,
                                    POWER((ABS(K1064)^2)/('1D'!$I$5*MAX(F1064,
                                                0.1)^2),
                                        1/3)))-IFERROR(L1064,
                                0))&gt;'1D'!$D$19,
                        MAX('1D'!$D$16,
                            IF((MAX('1D'!$D$16,
                                        POWER((ABS(K1064)^2)/('1D'!$I$5*MAX(F1064,
                                                    0.1)^2),
                                            1/3)))&gt;IFERROR(L1064,
                                    0),
                                MIN((MAX('1D'!$D$16,
                                            POWER((ABS(K1064)^2)/('1D'!$I$5*MAX(F1064,
                                                        0.1)^2),
                                                1/3))),
                                    IFERROR(L1064,
                                        0)+(MIN(ABS(IFERROR(U1064,
                                                    0))*'1D'!$D$18,
                                            ABS((MAX('1D'!$D$16,
                                                        POWER((ABS(K1064)^2)/('1D'!$I$5*MAX(F1064,
                                                                    0.1)^2),
                                                            1/3)))-IFERROR(L1064,
                                                    0))))),
                                MAX((MAX('1D'!$D$16,
                                            POWER((ABS(K1064)^2)/('1D'!$I$5*MAX(F1064,
                                                        0.1)^2),
                                                1/3))),
                                    IFERROR(L1064,
                                        0)-(MIN(ABS(IFERROR(U1064,
                                                    0))*'1D'!$D$18,
                                            ABS((MAX('1D'!$D$16,
                                                        POWER((ABS(K1064)^2)/('1D'!$I$5*MAX(F1064,
                                                                    0.1)^2),
                                                            1/3)))-IFERROR(L1064,
                                                    0))))))),
                        MAX('1D'!$D$16,
                            POWER((ABS(K1064)^2)/('1D'!$I$5*MAX(F1064,
                                        0.1)^2),
                                1/3))),
                    MAX('1D'!$D$16,
                        IFERROR(L1064,
                            0)))))))</f>
        <v>2.0411692021517887</v>
      </c>
      <c r="M1064" s="5">
        <f t="shared" ca="1" si="224"/>
        <v>10.614079851189301</v>
      </c>
      <c r="N1064" s="5">
        <f t="shared" ca="1" si="225"/>
        <v>1.1434704692804873</v>
      </c>
      <c r="O1064" s="5">
        <f t="shared" ca="1" si="226"/>
        <v>4.8002276894771132</v>
      </c>
      <c r="P1064" s="5">
        <f t="shared" ca="1" si="227"/>
        <v>634.07716920215171</v>
      </c>
      <c r="Q1064" s="5">
        <f ca="1">P1064+((ABS(K1064)/MAX(((F1064)+(G1064)*(L1064))*(L1064),
            0.000001))^2)/(2*'1D'!$I$5)</f>
        <v>635.25159253909476</v>
      </c>
      <c r="R1064" s="5">
        <f ca="1">((ABS(K1064)*'1D'!$D$6)/(MAX(((F1064)+(G1064)*(L1064))*(L1064),
            0.000001)*MAX(((((F1064)+(G1064)*(L1064))*(L1064))/MAX((F1064)+2*(L1064)*SQRT(1+(G1064)^2),
                    0.000001))^(2/3),
            0.000001)))^2</f>
        <v>4.3358367565141456E-3</v>
      </c>
      <c r="S1064" s="5">
        <f ca="1">ABS(ABS(K1064)/MAX(((F1064)+(G1064)*(L1064))*(L1064),
        0.000001))/SQRT('1D'!$I$5*MAX((((F1064)+(G1064)*(L1064))*(L1064))/MAX((F1064)+2*(G1064)*(L1064),
            0.000001),
        0.000001))</f>
        <v>1.0727235886044055</v>
      </c>
      <c r="T1064" s="5">
        <f ca="1">((F1064)*(L1064)^2)/2+(G1064)*(L1064)^3/3+(ABS(K1064)^2)/('1D'!$I$5*MAX(((F1064)+(G1064)*(L1064))*(L1064),
        0.000001))</f>
        <v>35.763412605541333</v>
      </c>
      <c r="U1064" s="5">
        <f ca="1">IF($A$2=0,
    0,
    IFERROR(Q1063-(((R1063+R1064)/2)*J1064)-(IF(O1063&gt;O1064,
                '1D'!$D$8*((O1063^2-O1064^2)/(2*'1D'!$I$5)),
                '1D'!$D$9*((O1064^2-O1063^2)/(2*'1D'!$I$5)))+('1D'!$D$10*(ABS(I1064)/90)*(MAX(O1063^2,
                        O1064^2)/(2*'1D'!$I$5))))-Q1064,
        0))</f>
        <v>-3.9474069733387296E-3</v>
      </c>
      <c r="V1064" s="5">
        <f ca="1">IF($A$2=0,
    1,
    IF(IFERROR(V1063,
            0)=0,
        0,
        IFERROR(IF(ROUND(S1064,
                    3)=1,
                1,
                IF(AND(ABS(U1064)&lt;'1D'!$D$19,
                        S1064&gt;1),
                    1,
                    0)),
            0)))</f>
        <v>0</v>
      </c>
      <c r="W1064" s="5">
        <f ca="1">IF($A$2=0,
    MAX(MAX('1D'!$D$16,
            MAX('1D'!$D$16,
                POWER((ABS(K1064)^2)/('1D'!$I$5*MAX(F1064,
                            0.1)^2),
                    1/3))),
        IFERROR(W1396,
            MAX(MAX('1D'!$D$16,
                    MAX('1D'!$D$16,
                        POWER((ABS(K1064)^2)/('1D'!$I$5*MAX(F1064,
                                    0.1)^2),
                            1/3))),
                ($L$2)-E1396))),
    IF(IFERROR(AG1065,
            0)=0,
        MAX(MAX('1D'!$D$16,
                MAX('1D'!$D$16,
                    POWER((ABS(K1064)^2)/('1D'!$I$5*MAX(F1064,
                                0.1)^2),
                        1/3))),
            IFERROR(W1396,
                MAX(MAX('1D'!$D$16,
                        MAX('1D'!$D$16,
                            POWER((ABS(K1064)^2)/('1D'!$I$5*MAX(F1064,
                                        0.1)^2),
                                1/3))),
                    ($L$2)-E1396))),
        IF(IFERROR(W1064,
                0)=0,
            MAX(MAX('1D'!$D$16,
                    MAX('1D'!$D$16,
                        POWER((ABS(K1064)^2)/('1D'!$I$5*MAX(F1064,
                                    0.1)^2),
                            1/3))),
                IFERROR(W1396,
                    MAX(MAX('1D'!$D$16,
                            MAX('1D'!$D$16,
                                POWER((ABS(K1064)^2)/('1D'!$I$5*MAX(F1064,
                                            0.1)^2),
                                    1/3))),
                        ($L$2)-E1396))),
            IF(OR(IFERROR(AD1064,
                        0)&gt;=1,
                    IFERROR(AD1065,
                        0)&gt;=1),
                MAX('1D'!$D$16,
                    MAX('1D'!$D$16,
                        POWER((ABS(K1064)^2)/('1D'!$I$5*MAX(F1064,
                                    0.1)^2),
                            1/3))),
                IF(ABS(IFERROR(AF1064,
                            0))&lt;'1D'!$D$19,
                    MAX(MAX('1D'!$D$16,
                            MAX('1D'!$D$16,
                                POWER((ABS(K1064)^2)/('1D'!$I$5*MAX(F1064,
                                            0.1)^2),
                                    1/3))),
                        IFERROR(W1064,
                            0)),
                    MAX(MAX('1D'!$D$16,
                            MAX('1D'!$D$16,
                                POWER((ABS(K1064)^2)/('1D'!$I$5*MAX(F1064,
                                            0.1)^2),
                                    1/3))),
                        (IFERROR(W1064,
                                0))+((IFERROR(AF1064,
                                    0))*'1D'!$D$18)))))))</f>
        <v>2.1389677043987478</v>
      </c>
      <c r="X1064" s="5">
        <f t="shared" ca="1" si="228"/>
        <v>11.122632062873489</v>
      </c>
      <c r="Y1064" s="5">
        <f t="shared" ca="1" si="229"/>
        <v>1.1735290000551568</v>
      </c>
      <c r="Z1064" s="5">
        <f t="shared" ca="1" si="230"/>
        <v>4.5807502857230418</v>
      </c>
      <c r="AA1064" s="5">
        <f t="shared" ca="1" si="231"/>
        <v>634.17496770439868</v>
      </c>
      <c r="AB1064" s="5">
        <f ca="1">AA1064+((ABS(K1064)/MAX(((F1064)+(G1064)*(W1064))*(W1064),
            0.000001))^2)/(2*'1D'!$I$5)</f>
        <v>635.24445155659805</v>
      </c>
      <c r="AC1064" s="5">
        <f ca="1">((ABS(K1064)*'1D'!$D$6)/(MAX(((F1064)+(G1064)*(W1064))*(W1064),
            0.000001)*MAX(((((F1064)+(G1064)*(W1064))*(W1064))/MAX((F1064)+2*(W1064)*SQRT(1+(G1064)^2),
                    0.000001))^(2/3),
            0.000001)))^2</f>
        <v>3.8141460404132466E-3</v>
      </c>
      <c r="AD1064" s="5">
        <f ca="1">ABS(ABS(K1064)/MAX(((F1064)+(G1064)*(W1064))*(W1064),
        0.000001))/SQRT('1D'!$I$5*MAX((((F1064)+(G1064)*(W1064))*(W1064))/MAX((F1064)+2*(G1064)*(W1064),
            0.000001),
        0.000001))</f>
        <v>1.0000000000000004</v>
      </c>
      <c r="AE1064" s="5">
        <f ca="1">((F1064)*(W1064)^2)/2+(G1064)*(W1064)^3/3+(ABS(K1064)^2)/('1D'!$I$5*MAX(((F1064)+(G1064)*(W1064))*(W1064),
        0.000001))</f>
        <v>35.686426155594638</v>
      </c>
      <c r="AF1064" s="5">
        <f ca="1">IF($A$2=0,
    0,
    IFERROR(AB1065+(((AC1064+AC1065)/2)*J1065)+(IF(Z1064&gt;Z1065,
                '1D'!$D$8*((Z1064^2-Z1065^2)/(2*'1D'!$I$5)),
                '1D'!$D$9*((Z1065^2-Z1064^2)/(2*'1D'!$I$5)))+('1D'!$D$10*(ABS(I1065)/90)*(MAX(Z1064^2,
                        Z1065^2)/(2*'1D'!$I$5))))-AB1064,
        0))</f>
        <v>3.3103318943403792E-3</v>
      </c>
      <c r="AG1064" s="5">
        <f ca="1">IF($A$2=0,
    1,
    IF(IFERROR(AG1065,
            0)=0,
        0,
        IFERROR(IF(OR(ROUND(AD1064,
                        3)&gt;=1,
                    AND(ABS(AF1064)&lt;'1D'!$D$19,
                        AD1064&lt;1)),
                1,
                0),
            0)))</f>
        <v>1</v>
      </c>
      <c r="AH1064" s="5">
        <f ca="1">IFERROR(IF('1D'!V32="Supercritical",
        MAX('1D'!$D$16,
            IFERROR(L1064,
                MAX('1D'!$D$16,
                    POWER((ABS(K1064)^2)/('1D'!$I$5*MAX(F1064,
                                0.1)^2),
                        1/3)))),
        IF('1D'!V32="Subcritical",
            MAX('1D'!$D$16,
                IFERROR(W1064,
                    MAX('1D'!$D$16,
                        POWER((ABS(K1064)^2)/('1D'!$I$5*MAX(F1064,
                                    0.1)^2),
                            1/3)))),
            IF(IFERROR(T1064,
                    -1E+99)&gt;=IFERROR(AE1064,
                    -1E+99),
                MAX('1D'!$D$16,
                    IFERROR(L1064,
                        MAX('1D'!$D$16,
                            POWER((ABS(K1064)^2)/('1D'!$I$5*MAX(F1064,
                                        0.1)^2),
                                1/3)))),
                MAX('1D'!$D$16,
                    IFERROR(W1064,
                        MAX('1D'!$D$16,
                            POWER((ABS(K1064)^2)/('1D'!$I$5*MAX(F1064,
                                        0.1)^2),
                                1/3))))))),
    MAX('1D'!$D$16,
        POWER((ABS(K1064)^2)/('1D'!$I$5*MAX(F1064,
                    0.1)^2),
            1/3)))</f>
        <v>2.0411692021517887</v>
      </c>
      <c r="AI1064" s="5">
        <f t="shared" ca="1" si="232"/>
        <v>634.07716920215171</v>
      </c>
      <c r="AJ1064" s="5">
        <f ca="1">AI1064+((ABS(K1064)/MAX(((F1064)+(G1064)*(AH1064))*(AH1064),
            0.000001))^2)/(2*'1D'!$I$5)</f>
        <v>635.25159253909476</v>
      </c>
      <c r="AM1064">
        <v>0</v>
      </c>
      <c r="AN1064">
        <v>0</v>
      </c>
      <c r="AO1064" s="5">
        <f t="shared" si="233"/>
        <v>0</v>
      </c>
      <c r="AP1064" s="5">
        <f t="shared" si="237"/>
        <v>0</v>
      </c>
      <c r="AQ1064" s="5">
        <f ca="1">ABS(ABS(K1064)/MAX(((F1064)+(G1064)*(AH1064))*(AH1064),
        0.000001))/SQRT('1D'!$I$5*MAX((((F1064)+(G1064)*(AH1064))*(AH1064))/MAX((F1064)+2*(G1064)*(AH1064),
            0.000001),
        0.000001))</f>
        <v>1.0727235886044055</v>
      </c>
      <c r="AR1064" s="5" t="str">
        <f t="shared" ca="1" si="234"/>
        <v>Supercritical</v>
      </c>
      <c r="AS1064" s="5">
        <f ca="1">((ABS(K1064)*'1D'!$D$6)/(MAX(((F1064)+(G1064)*(AH1064))*(AH1064),
            0.000001)*MAX(((((F1064)+(G1064)*(AH1064))*(AH1064))/MAX((F1064)+2*(AH1064)*SQRT(1+(G1064)^2),
                    0.000001))^(2/3),
            0.000001)))^2</f>
        <v>4.3358367565141456E-3</v>
      </c>
    </row>
    <row r="1065" spans="1:45" x14ac:dyDescent="0.35">
      <c r="A1065">
        <v>1056</v>
      </c>
      <c r="B1065">
        <v>1054.9949999999999</v>
      </c>
      <c r="C1065">
        <v>616078.96900000004</v>
      </c>
      <c r="D1065">
        <v>3096952.1060000001</v>
      </c>
      <c r="E1065">
        <v>632.03549999999996</v>
      </c>
      <c r="F1065">
        <v>5.2</v>
      </c>
      <c r="G1065">
        <v>0</v>
      </c>
      <c r="H1065" t="s">
        <v>176</v>
      </c>
      <c r="I1065">
        <v>0</v>
      </c>
      <c r="J1065" s="5">
        <f t="shared" si="235"/>
        <v>0.99899999999979627</v>
      </c>
      <c r="K1065" s="5">
        <f t="shared" ca="1" si="236"/>
        <v>50.95</v>
      </c>
      <c r="L1065" s="5">
        <f ca="1">IF($A$2=0,
    IFERROR(L1064,
        MAX('1D'!$D$16,
            POWER((ABS(K1065)^2)/('1D'!$I$5*MAX(F1065,
                        0.1)^2),
                1/3))),
    IF(IFERROR(V1064,
            0)=0,
        IFERROR(L1064,
            MAX('1D'!$D$16,
                POWER((ABS(K1065)^2)/('1D'!$I$5*MAX(F1065,
                            0.1)^2),
                    1/3))),
        IF(OR(IFERROR(L1065,
                    0)=0,
                IFERROR(S1064,
                    0)&lt;1,
                IFERROR(S1065,
                    0)&lt;1),
            MAX('1D'!$D$16,
                POWER((ABS(K1065)^2)/('1D'!$I$5*MAX(F1065,
                            0.1)^2),
                    1/3)),
            IF(IFERROR(U1065,
                    0)&gt;0,
                MAX('1D'!$D$16,
                    IFERROR(L1065,
                        0)+((IFERROR(U1065,
                                0))*'1D'!$D$18*IF((IFERROR(S1065,
                                    0))&lt;1,
                            1,
                            -1))),
                IF(IFERROR(U1065,
                        0)&lt;0,
                    IF(ABS((MAX('1D'!$D$16,
                                    POWER((ABS(K1065)^2)/('1D'!$I$5*MAX(F1065,
                                                0.1)^2),
                                        1/3)))-IFERROR(L1065,
                                0))&gt;'1D'!$D$19,
                        MAX('1D'!$D$16,
                            IF((MAX('1D'!$D$16,
                                        POWER((ABS(K1065)^2)/('1D'!$I$5*MAX(F1065,
                                                    0.1)^2),
                                            1/3)))&gt;IFERROR(L1065,
                                    0),
                                MIN((MAX('1D'!$D$16,
                                            POWER((ABS(K1065)^2)/('1D'!$I$5*MAX(F1065,
                                                        0.1)^2),
                                                1/3))),
                                    IFERROR(L1065,
                                        0)+(MIN(ABS(IFERROR(U1065,
                                                    0))*'1D'!$D$18,
                                            ABS((MAX('1D'!$D$16,
                                                        POWER((ABS(K1065)^2)/('1D'!$I$5*MAX(F1065,
                                                                    0.1)^2),
                                                            1/3)))-IFERROR(L1065,
                                                    0))))),
                                MAX((MAX('1D'!$D$16,
                                            POWER((ABS(K1065)^2)/('1D'!$I$5*MAX(F1065,
                                                        0.1)^2),
                                                1/3))),
                                    IFERROR(L1065,
                                        0)-(MIN(ABS(IFERROR(U1065,
                                                    0))*'1D'!$D$18,
                                            ABS((MAX('1D'!$D$16,
                                                        POWER((ABS(K1065)^2)/('1D'!$I$5*MAX(F1065,
                                                                    0.1)^2),
                                                            1/3)))-IFERROR(L1065,
                                                    0))))))),
                        MAX('1D'!$D$16,
                            POWER((ABS(K1065)^2)/('1D'!$I$5*MAX(F1065,
                                        0.1)^2),
                                1/3))),
                    MAX('1D'!$D$16,
                        IFERROR(L1065,
                            0)))))))</f>
        <v>2.0411692021517887</v>
      </c>
      <c r="M1065" s="5">
        <f t="shared" ca="1" si="224"/>
        <v>10.614079851189301</v>
      </c>
      <c r="N1065" s="5">
        <f t="shared" ca="1" si="225"/>
        <v>1.1434704692804873</v>
      </c>
      <c r="O1065" s="5">
        <f t="shared" ca="1" si="226"/>
        <v>4.8002276894771132</v>
      </c>
      <c r="P1065" s="5">
        <f t="shared" ca="1" si="227"/>
        <v>634.07666920215172</v>
      </c>
      <c r="Q1065" s="5">
        <f ca="1">P1065+((ABS(K1065)/MAX(((F1065)+(G1065)*(L1065))*(L1065),
            0.000001))^2)/(2*'1D'!$I$5)</f>
        <v>635.25109253909477</v>
      </c>
      <c r="R1065" s="5">
        <f ca="1">((ABS(K1065)*'1D'!$D$6)/(MAX(((F1065)+(G1065)*(L1065))*(L1065),
            0.000001)*MAX(((((F1065)+(G1065)*(L1065))*(L1065))/MAX((F1065)+2*(L1065)*SQRT(1+(G1065)^2),
                    0.000001))^(2/3),
            0.000001)))^2</f>
        <v>4.3358367565141456E-3</v>
      </c>
      <c r="S1065" s="5">
        <f ca="1">ABS(ABS(K1065)/MAX(((F1065)+(G1065)*(L1065))*(L1065),
        0.000001))/SQRT('1D'!$I$5*MAX((((F1065)+(G1065)*(L1065))*(L1065))/MAX((F1065)+2*(G1065)*(L1065),
            0.000001),
        0.000001))</f>
        <v>1.0727235886044055</v>
      </c>
      <c r="T1065" s="5">
        <f ca="1">((F1065)*(L1065)^2)/2+(G1065)*(L1065)^3/3+(ABS(K1065)^2)/('1D'!$I$5*MAX(((F1065)+(G1065)*(L1065))*(L1065),
        0.000001))</f>
        <v>35.763412605541333</v>
      </c>
      <c r="U1065" s="5">
        <f ca="1">IF($A$2=0,
    0,
    IFERROR(Q1064-(((R1064+R1065)/2)*J1065)-(IF(O1064&gt;O1065,
                '1D'!$D$8*((O1064^2-O1065^2)/(2*'1D'!$I$5)),
                '1D'!$D$9*((O1065^2-O1064^2)/(2*'1D'!$I$5)))+('1D'!$D$10*(ABS(I1065)/90)*(MAX(O1064^2,
                        O1065^2)/(2*'1D'!$I$5))))-Q1065,
        0))</f>
        <v>-3.8315009197731342E-3</v>
      </c>
      <c r="V1065" s="5">
        <f ca="1">IF($A$2=0,
    1,
    IF(IFERROR(V1064,
            0)=0,
        0,
        IFERROR(IF(ROUND(S1065,
                    3)=1,
                1,
                IF(AND(ABS(U1065)&lt;'1D'!$D$19,
                        S1065&gt;1),
                    1,
                    0)),
            0)))</f>
        <v>0</v>
      </c>
      <c r="W1065" s="5">
        <f ca="1">IF($A$2=0,
    MAX(MAX('1D'!$D$16,
            MAX('1D'!$D$16,
                POWER((ABS(K1065)^2)/('1D'!$I$5*MAX(F1065,
                            0.1)^2),
                    1/3))),
        IFERROR(W1396,
            MAX(MAX('1D'!$D$16,
                    MAX('1D'!$D$16,
                        POWER((ABS(K1065)^2)/('1D'!$I$5*MAX(F1065,
                                    0.1)^2),
                            1/3))),
                ($L$2)-E1396))),
    IF(IFERROR(AG1066,
            0)=0,
        MAX(MAX('1D'!$D$16,
                MAX('1D'!$D$16,
                    POWER((ABS(K1065)^2)/('1D'!$I$5*MAX(F1065,
                                0.1)^2),
                        1/3))),
            IFERROR(W1396,
                MAX(MAX('1D'!$D$16,
                        MAX('1D'!$D$16,
                            POWER((ABS(K1065)^2)/('1D'!$I$5*MAX(F1065,
                                        0.1)^2),
                                1/3))),
                    ($L$2)-E1396))),
        IF(IFERROR(W1065,
                0)=0,
            MAX(MAX('1D'!$D$16,
                    MAX('1D'!$D$16,
                        POWER((ABS(K1065)^2)/('1D'!$I$5*MAX(F1065,
                                    0.1)^2),
                            1/3))),
                IFERROR(W1396,
                    MAX(MAX('1D'!$D$16,
                            MAX('1D'!$D$16,
                                POWER((ABS(K1065)^2)/('1D'!$I$5*MAX(F1065,
                                            0.1)^2),
                                    1/3))),
                        ($L$2)-E1396))),
            IF(OR(IFERROR(AD1065,
                        0)&gt;=1,
                    IFERROR(AD1066,
                        0)&gt;=1),
                MAX('1D'!$D$16,
                    MAX('1D'!$D$16,
                        POWER((ABS(K1065)^2)/('1D'!$I$5*MAX(F1065,
                                    0.1)^2),
                            1/3))),
                IF(ABS(IFERROR(AF1065,
                            0))&lt;'1D'!$D$19,
                    MAX(MAX('1D'!$D$16,
                            MAX('1D'!$D$16,
                                POWER((ABS(K1065)^2)/('1D'!$I$5*MAX(F1065,
                                            0.1)^2),
                                    1/3))),
                        IFERROR(W1065,
                            0)),
                    MAX(MAX('1D'!$D$16,
                            MAX('1D'!$D$16,
                                POWER((ABS(K1065)^2)/('1D'!$I$5*MAX(F1065,
                                            0.1)^2),
                                    1/3))),
                        (IFERROR(W1065,
                                0))+((IFERROR(AF1065,
                                    0))*'1D'!$D$18)))))))</f>
        <v>2.1389677043987478</v>
      </c>
      <c r="X1065" s="5">
        <f t="shared" ca="1" si="228"/>
        <v>11.122632062873489</v>
      </c>
      <c r="Y1065" s="5">
        <f t="shared" ca="1" si="229"/>
        <v>1.1735290000551568</v>
      </c>
      <c r="Z1065" s="5">
        <f t="shared" ca="1" si="230"/>
        <v>4.5807502857230418</v>
      </c>
      <c r="AA1065" s="5">
        <f t="shared" ca="1" si="231"/>
        <v>634.17446770439869</v>
      </c>
      <c r="AB1065" s="5">
        <f ca="1">AA1065+((ABS(K1065)/MAX(((F1065)+(G1065)*(W1065))*(W1065),
            0.000001))^2)/(2*'1D'!$I$5)</f>
        <v>635.24395155659806</v>
      </c>
      <c r="AC1065" s="5">
        <f ca="1">((ABS(K1065)*'1D'!$D$6)/(MAX(((F1065)+(G1065)*(W1065))*(W1065),
            0.000001)*MAX(((((F1065)+(G1065)*(W1065))*(W1065))/MAX((F1065)+2*(W1065)*SQRT(1+(G1065)^2),
                    0.000001))^(2/3),
            0.000001)))^2</f>
        <v>3.8141460404132466E-3</v>
      </c>
      <c r="AD1065" s="5">
        <f ca="1">ABS(ABS(K1065)/MAX(((F1065)+(G1065)*(W1065))*(W1065),
        0.000001))/SQRT('1D'!$I$5*MAX((((F1065)+(G1065)*(W1065))*(W1065))/MAX((F1065)+2*(G1065)*(W1065),
            0.000001),
        0.000001))</f>
        <v>1.0000000000000004</v>
      </c>
      <c r="AE1065" s="5">
        <f ca="1">((F1065)*(W1065)^2)/2+(G1065)*(W1065)^3/3+(ABS(K1065)^2)/('1D'!$I$5*MAX(((F1065)+(G1065)*(W1065))*(W1065),
        0.000001))</f>
        <v>35.686426155594638</v>
      </c>
      <c r="AF1065" s="5">
        <f ca="1">IF($A$2=0,
    0,
    IFERROR(AB1066+(((AC1065+AC1066)/2)*J1066)+(IF(Z1065&gt;Z1066,
                '1D'!$D$8*((Z1065^2-Z1066^2)/(2*'1D'!$I$5)),
                '1D'!$D$9*((Z1066^2-Z1065^2)/(2*'1D'!$I$5)))+('1D'!$D$10*(ABS(I1066)/90)*(MAX(Z1065^2,
                        Z1066^2)/(2*'1D'!$I$5))))-AB1065,
        0))</f>
        <v>3.4157470064428708E-3</v>
      </c>
      <c r="AG1065" s="5">
        <f ca="1">IF($A$2=0,
    1,
    IF(IFERROR(AG1066,
            0)=0,
        0,
        IFERROR(IF(OR(ROUND(AD1065,
                        3)&gt;=1,
                    AND(ABS(AF1065)&lt;'1D'!$D$19,
                        AD1065&lt;1)),
                1,
                0),
            0)))</f>
        <v>1</v>
      </c>
      <c r="AH1065" s="5">
        <f ca="1">IFERROR(IF('1D'!V32="Supercritical",
        MAX('1D'!$D$16,
            IFERROR(L1065,
                MAX('1D'!$D$16,
                    POWER((ABS(K1065)^2)/('1D'!$I$5*MAX(F1065,
                                0.1)^2),
                        1/3)))),
        IF('1D'!V32="Subcritical",
            MAX('1D'!$D$16,
                IFERROR(W1065,
                    MAX('1D'!$D$16,
                        POWER((ABS(K1065)^2)/('1D'!$I$5*MAX(F1065,
                                    0.1)^2),
                            1/3)))),
            IF(IFERROR(T1065,
                    -1E+99)&gt;=IFERROR(AE1065,
                    -1E+99),
                MAX('1D'!$D$16,
                    IFERROR(L1065,
                        MAX('1D'!$D$16,
                            POWER((ABS(K1065)^2)/('1D'!$I$5*MAX(F1065,
                                        0.1)^2),
                                1/3)))),
                MAX('1D'!$D$16,
                    IFERROR(W1065,
                        MAX('1D'!$D$16,
                            POWER((ABS(K1065)^2)/('1D'!$I$5*MAX(F1065,
                                        0.1)^2),
                                1/3))))))),
    MAX('1D'!$D$16,
        POWER((ABS(K1065)^2)/('1D'!$I$5*MAX(F1065,
                    0.1)^2),
            1/3)))</f>
        <v>2.0411692021517887</v>
      </c>
      <c r="AI1065" s="5">
        <f t="shared" ca="1" si="232"/>
        <v>634.07666920215172</v>
      </c>
      <c r="AJ1065" s="5">
        <f ca="1">AI1065+((ABS(K1065)/MAX(((F1065)+(G1065)*(AH1065))*(AH1065),
            0.000001))^2)/(2*'1D'!$I$5)</f>
        <v>635.25109253909477</v>
      </c>
      <c r="AM1065">
        <v>0</v>
      </c>
      <c r="AN1065">
        <v>0</v>
      </c>
      <c r="AO1065" s="5">
        <f t="shared" si="233"/>
        <v>0</v>
      </c>
      <c r="AP1065" s="5">
        <f t="shared" si="237"/>
        <v>0</v>
      </c>
      <c r="AQ1065" s="5">
        <f ca="1">ABS(ABS(K1065)/MAX(((F1065)+(G1065)*(AH1065))*(AH1065),
        0.000001))/SQRT('1D'!$I$5*MAX((((F1065)+(G1065)*(AH1065))*(AH1065))/MAX((F1065)+2*(G1065)*(AH1065),
            0.000001),
        0.000001))</f>
        <v>1.0727235886044055</v>
      </c>
      <c r="AR1065" s="5" t="str">
        <f t="shared" ca="1" si="234"/>
        <v>Supercritical</v>
      </c>
      <c r="AS1065" s="5">
        <f ca="1">((ABS(K1065)*'1D'!$D$6)/(MAX(((F1065)+(G1065)*(AH1065))*(AH1065),
            0.000001)*MAX(((((F1065)+(G1065)*(AH1065))*(AH1065))/MAX((F1065)+2*(AH1065)*SQRT(1+(G1065)^2),
                    0.000001))^(2/3),
            0.000001)))^2</f>
        <v>4.3358367565141456E-3</v>
      </c>
    </row>
    <row r="1066" spans="1:45" x14ac:dyDescent="0.35">
      <c r="A1066">
        <v>1057</v>
      </c>
      <c r="B1066">
        <v>1055.9949999999999</v>
      </c>
      <c r="C1066">
        <v>616078.92700000003</v>
      </c>
      <c r="D1066">
        <v>3096951.1069999998</v>
      </c>
      <c r="E1066">
        <v>632.03499999999997</v>
      </c>
      <c r="F1066">
        <v>5.2</v>
      </c>
      <c r="G1066">
        <v>0</v>
      </c>
      <c r="H1066" t="s">
        <v>176</v>
      </c>
      <c r="I1066">
        <v>5.7000000000000002E-2</v>
      </c>
      <c r="J1066" s="5">
        <f t="shared" si="235"/>
        <v>1</v>
      </c>
      <c r="K1066" s="5">
        <f t="shared" ca="1" si="236"/>
        <v>50.95</v>
      </c>
      <c r="L1066" s="5">
        <f ca="1">IF($A$2=0,
    IFERROR(L1065,
        MAX('1D'!$D$16,
            POWER((ABS(K1066)^2)/('1D'!$I$5*MAX(F1066,
                        0.1)^2),
                1/3))),
    IF(IFERROR(V1065,
            0)=0,
        IFERROR(L1065,
            MAX('1D'!$D$16,
                POWER((ABS(K1066)^2)/('1D'!$I$5*MAX(F1066,
                            0.1)^2),
                    1/3))),
        IF(OR(IFERROR(L1066,
                    0)=0,
                IFERROR(S1065,
                    0)&lt;1,
                IFERROR(S1066,
                    0)&lt;1),
            MAX('1D'!$D$16,
                POWER((ABS(K1066)^2)/('1D'!$I$5*MAX(F1066,
                            0.1)^2),
                    1/3)),
            IF(IFERROR(U1066,
                    0)&gt;0,
                MAX('1D'!$D$16,
                    IFERROR(L1066,
                        0)+((IFERROR(U1066,
                                0))*'1D'!$D$18*IF((IFERROR(S1066,
                                    0))&lt;1,
                            1,
                            -1))),
                IF(IFERROR(U1066,
                        0)&lt;0,
                    IF(ABS((MAX('1D'!$D$16,
                                    POWER((ABS(K1066)^2)/('1D'!$I$5*MAX(F1066,
                                                0.1)^2),
                                        1/3)))-IFERROR(L1066,
                                0))&gt;'1D'!$D$19,
                        MAX('1D'!$D$16,
                            IF((MAX('1D'!$D$16,
                                        POWER((ABS(K1066)^2)/('1D'!$I$5*MAX(F1066,
                                                    0.1)^2),
                                            1/3)))&gt;IFERROR(L1066,
                                    0),
                                MIN((MAX('1D'!$D$16,
                                            POWER((ABS(K1066)^2)/('1D'!$I$5*MAX(F1066,
                                                        0.1)^2),
                                                1/3))),
                                    IFERROR(L1066,
                                        0)+(MIN(ABS(IFERROR(U1066,
                                                    0))*'1D'!$D$18,
                                            ABS((MAX('1D'!$D$16,
                                                        POWER((ABS(K1066)^2)/('1D'!$I$5*MAX(F1066,
                                                                    0.1)^2),
                                                            1/3)))-IFERROR(L1066,
                                                    0))))),
                                MAX((MAX('1D'!$D$16,
                                            POWER((ABS(K1066)^2)/('1D'!$I$5*MAX(F1066,
                                                        0.1)^2),
                                                1/3))),
                                    IFERROR(L1066,
                                        0)-(MIN(ABS(IFERROR(U1066,
                                                    0))*'1D'!$D$18,
                                            ABS((MAX('1D'!$D$16,
                                                        POWER((ABS(K1066)^2)/('1D'!$I$5*MAX(F1066,
                                                                    0.1)^2),
                                                            1/3)))-IFERROR(L1066,
                                                    0))))))),
                        MAX('1D'!$D$16,
                            POWER((ABS(K1066)^2)/('1D'!$I$5*MAX(F1066,
                                        0.1)^2),
                                1/3))),
                    MAX('1D'!$D$16,
                        IFERROR(L1066,
                            0)))))))</f>
        <v>2.0411692021517887</v>
      </c>
      <c r="M1066" s="5">
        <f t="shared" ca="1" si="224"/>
        <v>10.614079851189301</v>
      </c>
      <c r="N1066" s="5">
        <f t="shared" ca="1" si="225"/>
        <v>1.1434704692804873</v>
      </c>
      <c r="O1066" s="5">
        <f t="shared" ca="1" si="226"/>
        <v>4.8002276894771132</v>
      </c>
      <c r="P1066" s="5">
        <f t="shared" ca="1" si="227"/>
        <v>634.07616920215173</v>
      </c>
      <c r="Q1066" s="5">
        <f ca="1">P1066+((ABS(K1066)/MAX(((F1066)+(G1066)*(L1066))*(L1066),
            0.000001))^2)/(2*'1D'!$I$5)</f>
        <v>635.25059253909478</v>
      </c>
      <c r="R1066" s="5">
        <f ca="1">((ABS(K1066)*'1D'!$D$6)/(MAX(((F1066)+(G1066)*(L1066))*(L1066),
            0.000001)*MAX(((((F1066)+(G1066)*(L1066))*(L1066))/MAX((F1066)+2*(L1066)*SQRT(1+(G1066)^2),
                    0.000001))^(2/3),
            0.000001)))^2</f>
        <v>4.3358367565141456E-3</v>
      </c>
      <c r="S1066" s="5">
        <f ca="1">ABS(ABS(K1066)/MAX(((F1066)+(G1066)*(L1066))*(L1066),
        0.000001))/SQRT('1D'!$I$5*MAX((((F1066)+(G1066)*(L1066))*(L1066))/MAX((F1066)+2*(G1066)*(L1066),
            0.000001),
        0.000001))</f>
        <v>1.0727235886044055</v>
      </c>
      <c r="T1066" s="5">
        <f ca="1">((F1066)*(L1066)^2)/2+(G1066)*(L1066)^3/3+(ABS(K1066)^2)/('1D'!$I$5*MAX(((F1066)+(G1066)*(L1066))*(L1066),
        0.000001))</f>
        <v>35.763412605541333</v>
      </c>
      <c r="U1066" s="5">
        <f ca="1">IF($A$2=0,
    0,
    IFERROR(Q1065-(((R1065+R1066)/2)*J1066)-(IF(O1065&gt;O1066,
                '1D'!$D$8*((O1065^2-O1066^2)/(2*'1D'!$I$5)),
                '1D'!$D$9*((O1066^2-O1065^2)/(2*'1D'!$I$5)))+('1D'!$D$10*(ABS(I1066)/90)*(MAX(O1065^2,
                        O1066^2)/(2*'1D'!$I$5))))-Q1066,
        0))</f>
        <v>-3.9474069734524164E-3</v>
      </c>
      <c r="V1066" s="5">
        <f ca="1">IF($A$2=0,
    1,
    IF(IFERROR(V1065,
            0)=0,
        0,
        IFERROR(IF(ROUND(S1066,
                    3)=1,
                1,
                IF(AND(ABS(U1066)&lt;'1D'!$D$19,
                        S1066&gt;1),
                    1,
                    0)),
            0)))</f>
        <v>0</v>
      </c>
      <c r="W1066" s="5">
        <f ca="1">IF($A$2=0,
    MAX(MAX('1D'!$D$16,
            MAX('1D'!$D$16,
                POWER((ABS(K1066)^2)/('1D'!$I$5*MAX(F1066,
                            0.1)^2),
                    1/3))),
        IFERROR(W1396,
            MAX(MAX('1D'!$D$16,
                    MAX('1D'!$D$16,
                        POWER((ABS(K1066)^2)/('1D'!$I$5*MAX(F1066,
                                    0.1)^2),
                            1/3))),
                ($L$2)-E1396))),
    IF(IFERROR(AG1067,
            0)=0,
        MAX(MAX('1D'!$D$16,
                MAX('1D'!$D$16,
                    POWER((ABS(K1066)^2)/('1D'!$I$5*MAX(F1066,
                                0.1)^2),
                        1/3))),
            IFERROR(W1396,
                MAX(MAX('1D'!$D$16,
                        MAX('1D'!$D$16,
                            POWER((ABS(K1066)^2)/('1D'!$I$5*MAX(F1066,
                                        0.1)^2),
                                1/3))),
                    ($L$2)-E1396))),
        IF(IFERROR(W1066,
                0)=0,
            MAX(MAX('1D'!$D$16,
                    MAX('1D'!$D$16,
                        POWER((ABS(K1066)^2)/('1D'!$I$5*MAX(F1066,
                                    0.1)^2),
                            1/3))),
                IFERROR(W1396,
                    MAX(MAX('1D'!$D$16,
                            MAX('1D'!$D$16,
                                POWER((ABS(K1066)^2)/('1D'!$I$5*MAX(F1066,
                                            0.1)^2),
                                    1/3))),
                        ($L$2)-E1396))),
            IF(OR(IFERROR(AD1066,
                        0)&gt;=1,
                    IFERROR(AD1067,
                        0)&gt;=1),
                MAX('1D'!$D$16,
                    MAX('1D'!$D$16,
                        POWER((ABS(K1066)^2)/('1D'!$I$5*MAX(F1066,
                                    0.1)^2),
                            1/3))),
                IF(ABS(IFERROR(AF1066,
                            0))&lt;'1D'!$D$19,
                    MAX(MAX('1D'!$D$16,
                            MAX('1D'!$D$16,
                                POWER((ABS(K1066)^2)/('1D'!$I$5*MAX(F1066,
                                            0.1)^2),
                                    1/3))),
                        IFERROR(W1066,
                            0)),
                    MAX(MAX('1D'!$D$16,
                            MAX('1D'!$D$16,
                                POWER((ABS(K1066)^2)/('1D'!$I$5*MAX(F1066,
                                            0.1)^2),
                                    1/3))),
                        (IFERROR(W1066,
                                0))+((IFERROR(AF1066,
                                    0))*'1D'!$D$18)))))))</f>
        <v>2.1389677043987478</v>
      </c>
      <c r="X1066" s="5">
        <f t="shared" ca="1" si="228"/>
        <v>11.122632062873489</v>
      </c>
      <c r="Y1066" s="5">
        <f t="shared" ca="1" si="229"/>
        <v>1.1735290000551568</v>
      </c>
      <c r="Z1066" s="5">
        <f t="shared" ca="1" si="230"/>
        <v>4.5807502857230418</v>
      </c>
      <c r="AA1066" s="5">
        <f t="shared" ca="1" si="231"/>
        <v>634.17396770439871</v>
      </c>
      <c r="AB1066" s="5">
        <f ca="1">AA1066+((ABS(K1066)/MAX(((F1066)+(G1066)*(W1066))*(W1066),
            0.000001))^2)/(2*'1D'!$I$5)</f>
        <v>635.24345155659807</v>
      </c>
      <c r="AC1066" s="5">
        <f ca="1">((ABS(K1066)*'1D'!$D$6)/(MAX(((F1066)+(G1066)*(W1066))*(W1066),
            0.000001)*MAX(((((F1066)+(G1066)*(W1066))*(W1066))/MAX((F1066)+2*(W1066)*SQRT(1+(G1066)^2),
                    0.000001))^(2/3),
            0.000001)))^2</f>
        <v>3.8141460404132466E-3</v>
      </c>
      <c r="AD1066" s="5">
        <f ca="1">ABS(ABS(K1066)/MAX(((F1066)+(G1066)*(W1066))*(W1066),
        0.000001))/SQRT('1D'!$I$5*MAX((((F1066)+(G1066)*(W1066))*(W1066))/MAX((F1066)+2*(G1066)*(W1066),
            0.000001),
        0.000001))</f>
        <v>1.0000000000000004</v>
      </c>
      <c r="AE1066" s="5">
        <f ca="1">((F1066)*(W1066)^2)/2+(G1066)*(W1066)^3/3+(ABS(K1066)^2)/('1D'!$I$5*MAX(((F1066)+(G1066)*(W1066))*(W1066),
        0.000001))</f>
        <v>35.686426155594638</v>
      </c>
      <c r="AF1066" s="5">
        <f ca="1">IF($A$2=0,
    0,
    IFERROR(AB1067+(((AC1066+AC1067)/2)*J1067)+(IF(Z1066&gt;Z1067,
                '1D'!$D$8*((Z1066^2-Z1067^2)/(2*'1D'!$I$5)),
                '1D'!$D$9*((Z1067^2-Z1066^2)/(2*'1D'!$I$5)))+('1D'!$D$10*(ABS(I1067)/90)*(MAX(Z1066^2,
                        Z1067^2)/(2*'1D'!$I$5))))-AB1066,
        0))</f>
        <v>3.4157470064428708E-3</v>
      </c>
      <c r="AG1066" s="5">
        <f ca="1">IF($A$2=0,
    1,
    IF(IFERROR(AG1067,
            0)=0,
        0,
        IFERROR(IF(OR(ROUND(AD1066,
                        3)&gt;=1,
                    AND(ABS(AF1066)&lt;'1D'!$D$19,
                        AD1066&lt;1)),
                1,
                0),
            0)))</f>
        <v>1</v>
      </c>
      <c r="AH1066" s="5">
        <f ca="1">IFERROR(IF('1D'!V32="Supercritical",
        MAX('1D'!$D$16,
            IFERROR(L1066,
                MAX('1D'!$D$16,
                    POWER((ABS(K1066)^2)/('1D'!$I$5*MAX(F1066,
                                0.1)^2),
                        1/3)))),
        IF('1D'!V32="Subcritical",
            MAX('1D'!$D$16,
                IFERROR(W1066,
                    MAX('1D'!$D$16,
                        POWER((ABS(K1066)^2)/('1D'!$I$5*MAX(F1066,
                                    0.1)^2),
                            1/3)))),
            IF(IFERROR(T1066,
                    -1E+99)&gt;=IFERROR(AE1066,
                    -1E+99),
                MAX('1D'!$D$16,
                    IFERROR(L1066,
                        MAX('1D'!$D$16,
                            POWER((ABS(K1066)^2)/('1D'!$I$5*MAX(F1066,
                                        0.1)^2),
                                1/3)))),
                MAX('1D'!$D$16,
                    IFERROR(W1066,
                        MAX('1D'!$D$16,
                            POWER((ABS(K1066)^2)/('1D'!$I$5*MAX(F1066,
                                        0.1)^2),
                                1/3))))))),
    MAX('1D'!$D$16,
        POWER((ABS(K1066)^2)/('1D'!$I$5*MAX(F1066,
                    0.1)^2),
            1/3)))</f>
        <v>2.0411692021517887</v>
      </c>
      <c r="AI1066" s="5">
        <f t="shared" ca="1" si="232"/>
        <v>634.07616920215173</v>
      </c>
      <c r="AJ1066" s="5">
        <f ca="1">AI1066+((ABS(K1066)/MAX(((F1066)+(G1066)*(AH1066))*(AH1066),
            0.000001))^2)/(2*'1D'!$I$5)</f>
        <v>635.25059253909478</v>
      </c>
      <c r="AM1066">
        <v>0</v>
      </c>
      <c r="AN1066">
        <v>0</v>
      </c>
      <c r="AO1066" s="5">
        <f t="shared" si="233"/>
        <v>0</v>
      </c>
      <c r="AP1066" s="5">
        <f t="shared" si="237"/>
        <v>0</v>
      </c>
      <c r="AQ1066" s="5">
        <f ca="1">ABS(ABS(K1066)/MAX(((F1066)+(G1066)*(AH1066))*(AH1066),
        0.000001))/SQRT('1D'!$I$5*MAX((((F1066)+(G1066)*(AH1066))*(AH1066))/MAX((F1066)+2*(G1066)*(AH1066),
            0.000001),
        0.000001))</f>
        <v>1.0727235886044055</v>
      </c>
      <c r="AR1066" s="5" t="str">
        <f t="shared" ca="1" si="234"/>
        <v>Supercritical</v>
      </c>
      <c r="AS1066" s="5">
        <f ca="1">((ABS(K1066)*'1D'!$D$6)/(MAX(((F1066)+(G1066)*(AH1066))*(AH1066),
            0.000001)*MAX(((((F1066)+(G1066)*(AH1066))*(AH1066))/MAX((F1066)+2*(AH1066)*SQRT(1+(G1066)^2),
                    0.000001))^(2/3),
            0.000001)))^2</f>
        <v>4.3358367565141456E-3</v>
      </c>
    </row>
    <row r="1067" spans="1:45" x14ac:dyDescent="0.35">
      <c r="A1067">
        <v>1058</v>
      </c>
      <c r="B1067">
        <v>1056.9949999999999</v>
      </c>
      <c r="C1067">
        <v>616078.88399999996</v>
      </c>
      <c r="D1067">
        <v>3096950.108</v>
      </c>
      <c r="E1067">
        <v>632.03449999999998</v>
      </c>
      <c r="F1067">
        <v>5.2</v>
      </c>
      <c r="G1067">
        <v>0</v>
      </c>
      <c r="H1067" t="s">
        <v>176</v>
      </c>
      <c r="I1067">
        <v>5.7000000000000002E-2</v>
      </c>
      <c r="J1067" s="5">
        <f t="shared" si="235"/>
        <v>1</v>
      </c>
      <c r="K1067" s="5">
        <f t="shared" ca="1" si="236"/>
        <v>50.95</v>
      </c>
      <c r="L1067" s="5">
        <f ca="1">IF($A$2=0,
    IFERROR(L1066,
        MAX('1D'!$D$16,
            POWER((ABS(K1067)^2)/('1D'!$I$5*MAX(F1067,
                        0.1)^2),
                1/3))),
    IF(IFERROR(V1066,
            0)=0,
        IFERROR(L1066,
            MAX('1D'!$D$16,
                POWER((ABS(K1067)^2)/('1D'!$I$5*MAX(F1067,
                            0.1)^2),
                    1/3))),
        IF(OR(IFERROR(L1067,
                    0)=0,
                IFERROR(S1066,
                    0)&lt;1,
                IFERROR(S1067,
                    0)&lt;1),
            MAX('1D'!$D$16,
                POWER((ABS(K1067)^2)/('1D'!$I$5*MAX(F1067,
                            0.1)^2),
                    1/3)),
            IF(IFERROR(U1067,
                    0)&gt;0,
                MAX('1D'!$D$16,
                    IFERROR(L1067,
                        0)+((IFERROR(U1067,
                                0))*'1D'!$D$18*IF((IFERROR(S1067,
                                    0))&lt;1,
                            1,
                            -1))),
                IF(IFERROR(U1067,
                        0)&lt;0,
                    IF(ABS((MAX('1D'!$D$16,
                                    POWER((ABS(K1067)^2)/('1D'!$I$5*MAX(F1067,
                                                0.1)^2),
                                        1/3)))-IFERROR(L1067,
                                0))&gt;'1D'!$D$19,
                        MAX('1D'!$D$16,
                            IF((MAX('1D'!$D$16,
                                        POWER((ABS(K1067)^2)/('1D'!$I$5*MAX(F1067,
                                                    0.1)^2),
                                            1/3)))&gt;IFERROR(L1067,
                                    0),
                                MIN((MAX('1D'!$D$16,
                                            POWER((ABS(K1067)^2)/('1D'!$I$5*MAX(F1067,
                                                        0.1)^2),
                                                1/3))),
                                    IFERROR(L1067,
                                        0)+(MIN(ABS(IFERROR(U1067,
                                                    0))*'1D'!$D$18,
                                            ABS((MAX('1D'!$D$16,
                                                        POWER((ABS(K1067)^2)/('1D'!$I$5*MAX(F1067,
                                                                    0.1)^2),
                                                            1/3)))-IFERROR(L1067,
                                                    0))))),
                                MAX((MAX('1D'!$D$16,
                                            POWER((ABS(K1067)^2)/('1D'!$I$5*MAX(F1067,
                                                        0.1)^2),
                                                1/3))),
                                    IFERROR(L1067,
                                        0)-(MIN(ABS(IFERROR(U1067,
                                                    0))*'1D'!$D$18,
                                            ABS((MAX('1D'!$D$16,
                                                        POWER((ABS(K1067)^2)/('1D'!$I$5*MAX(F1067,
                                                                    0.1)^2),
                                                            1/3)))-IFERROR(L1067,
                                                    0))))))),
                        MAX('1D'!$D$16,
                            POWER((ABS(K1067)^2)/('1D'!$I$5*MAX(F1067,
                                        0.1)^2),
                                1/3))),
                    MAX('1D'!$D$16,
                        IFERROR(L1067,
                            0)))))))</f>
        <v>2.0411692021517887</v>
      </c>
      <c r="M1067" s="5">
        <f t="shared" ca="1" si="224"/>
        <v>10.614079851189301</v>
      </c>
      <c r="N1067" s="5">
        <f t="shared" ca="1" si="225"/>
        <v>1.1434704692804873</v>
      </c>
      <c r="O1067" s="5">
        <f t="shared" ca="1" si="226"/>
        <v>4.8002276894771132</v>
      </c>
      <c r="P1067" s="5">
        <f t="shared" ca="1" si="227"/>
        <v>634.07566920215174</v>
      </c>
      <c r="Q1067" s="5">
        <f ca="1">P1067+((ABS(K1067)/MAX(((F1067)+(G1067)*(L1067))*(L1067),
            0.000001))^2)/(2*'1D'!$I$5)</f>
        <v>635.25009253909479</v>
      </c>
      <c r="R1067" s="5">
        <f ca="1">((ABS(K1067)*'1D'!$D$6)/(MAX(((F1067)+(G1067)*(L1067))*(L1067),
            0.000001)*MAX(((((F1067)+(G1067)*(L1067))*(L1067))/MAX((F1067)+2*(L1067)*SQRT(1+(G1067)^2),
                    0.000001))^(2/3),
            0.000001)))^2</f>
        <v>4.3358367565141456E-3</v>
      </c>
      <c r="S1067" s="5">
        <f ca="1">ABS(ABS(K1067)/MAX(((F1067)+(G1067)*(L1067))*(L1067),
        0.000001))/SQRT('1D'!$I$5*MAX((((F1067)+(G1067)*(L1067))*(L1067))/MAX((F1067)+2*(G1067)*(L1067),
            0.000001),
        0.000001))</f>
        <v>1.0727235886044055</v>
      </c>
      <c r="T1067" s="5">
        <f ca="1">((F1067)*(L1067)^2)/2+(G1067)*(L1067)^3/3+(ABS(K1067)^2)/('1D'!$I$5*MAX(((F1067)+(G1067)*(L1067))*(L1067),
        0.000001))</f>
        <v>35.763412605541333</v>
      </c>
      <c r="U1067" s="5">
        <f ca="1">IF($A$2=0,
    0,
    IFERROR(Q1066-(((R1066+R1067)/2)*J1067)-(IF(O1066&gt;O1067,
                '1D'!$D$8*((O1066^2-O1067^2)/(2*'1D'!$I$5)),
                '1D'!$D$9*((O1067^2-O1066^2)/(2*'1D'!$I$5)))+('1D'!$D$10*(ABS(I1067)/90)*(MAX(O1066^2,
                        O1067^2)/(2*'1D'!$I$5))))-Q1067,
        0))</f>
        <v>-3.9474069734524164E-3</v>
      </c>
      <c r="V1067" s="5">
        <f ca="1">IF($A$2=0,
    1,
    IF(IFERROR(V1066,
            0)=0,
        0,
        IFERROR(IF(ROUND(S1067,
                    3)=1,
                1,
                IF(AND(ABS(U1067)&lt;'1D'!$D$19,
                        S1067&gt;1),
                    1,
                    0)),
            0)))</f>
        <v>0</v>
      </c>
      <c r="W1067" s="5">
        <f ca="1">IF($A$2=0,
    MAX(MAX('1D'!$D$16,
            MAX('1D'!$D$16,
                POWER((ABS(K1067)^2)/('1D'!$I$5*MAX(F1067,
                            0.1)^2),
                    1/3))),
        IFERROR(W1396,
            MAX(MAX('1D'!$D$16,
                    MAX('1D'!$D$16,
                        POWER((ABS(K1067)^2)/('1D'!$I$5*MAX(F1067,
                                    0.1)^2),
                            1/3))),
                ($L$2)-E1396))),
    IF(IFERROR(AG1068,
            0)=0,
        MAX(MAX('1D'!$D$16,
                MAX('1D'!$D$16,
                    POWER((ABS(K1067)^2)/('1D'!$I$5*MAX(F1067,
                                0.1)^2),
                        1/3))),
            IFERROR(W1396,
                MAX(MAX('1D'!$D$16,
                        MAX('1D'!$D$16,
                            POWER((ABS(K1067)^2)/('1D'!$I$5*MAX(F1067,
                                        0.1)^2),
                                1/3))),
                    ($L$2)-E1396))),
        IF(IFERROR(W1067,
                0)=0,
            MAX(MAX('1D'!$D$16,
                    MAX('1D'!$D$16,
                        POWER((ABS(K1067)^2)/('1D'!$I$5*MAX(F1067,
                                    0.1)^2),
                            1/3))),
                IFERROR(W1396,
                    MAX(MAX('1D'!$D$16,
                            MAX('1D'!$D$16,
                                POWER((ABS(K1067)^2)/('1D'!$I$5*MAX(F1067,
                                            0.1)^2),
                                    1/3))),
                        ($L$2)-E1396))),
            IF(OR(IFERROR(AD1067,
                        0)&gt;=1,
                    IFERROR(AD1068,
                        0)&gt;=1),
                MAX('1D'!$D$16,
                    MAX('1D'!$D$16,
                        POWER((ABS(K1067)^2)/('1D'!$I$5*MAX(F1067,
                                    0.1)^2),
                            1/3))),
                IF(ABS(IFERROR(AF1067,
                            0))&lt;'1D'!$D$19,
                    MAX(MAX('1D'!$D$16,
                            MAX('1D'!$D$16,
                                POWER((ABS(K1067)^2)/('1D'!$I$5*MAX(F1067,
                                            0.1)^2),
                                    1/3))),
                        IFERROR(W1067,
                            0)),
                    MAX(MAX('1D'!$D$16,
                            MAX('1D'!$D$16,
                                POWER((ABS(K1067)^2)/('1D'!$I$5*MAX(F1067,
                                            0.1)^2),
                                    1/3))),
                        (IFERROR(W1067,
                                0))+((IFERROR(AF1067,
                                    0))*'1D'!$D$18)))))))</f>
        <v>2.1389677043987478</v>
      </c>
      <c r="X1067" s="5">
        <f t="shared" ca="1" si="228"/>
        <v>11.122632062873489</v>
      </c>
      <c r="Y1067" s="5">
        <f t="shared" ca="1" si="229"/>
        <v>1.1735290000551568</v>
      </c>
      <c r="Z1067" s="5">
        <f t="shared" ca="1" si="230"/>
        <v>4.5807502857230418</v>
      </c>
      <c r="AA1067" s="5">
        <f t="shared" ca="1" si="231"/>
        <v>634.17346770439872</v>
      </c>
      <c r="AB1067" s="5">
        <f ca="1">AA1067+((ABS(K1067)/MAX(((F1067)+(G1067)*(W1067))*(W1067),
            0.000001))^2)/(2*'1D'!$I$5)</f>
        <v>635.24295155659809</v>
      </c>
      <c r="AC1067" s="5">
        <f ca="1">((ABS(K1067)*'1D'!$D$6)/(MAX(((F1067)+(G1067)*(W1067))*(W1067),
            0.000001)*MAX(((((F1067)+(G1067)*(W1067))*(W1067))/MAX((F1067)+2*(W1067)*SQRT(1+(G1067)^2),
                    0.000001))^(2/3),
            0.000001)))^2</f>
        <v>3.8141460404132466E-3</v>
      </c>
      <c r="AD1067" s="5">
        <f ca="1">ABS(ABS(K1067)/MAX(((F1067)+(G1067)*(W1067))*(W1067),
        0.000001))/SQRT('1D'!$I$5*MAX((((F1067)+(G1067)*(W1067))*(W1067))/MAX((F1067)+2*(G1067)*(W1067),
            0.000001),
        0.000001))</f>
        <v>1.0000000000000004</v>
      </c>
      <c r="AE1067" s="5">
        <f ca="1">((F1067)*(W1067)^2)/2+(G1067)*(W1067)^3/3+(ABS(K1067)^2)/('1D'!$I$5*MAX(((F1067)+(G1067)*(W1067))*(W1067),
        0.000001))</f>
        <v>35.686426155594638</v>
      </c>
      <c r="AF1067" s="5">
        <f ca="1">IF($A$2=0,
    0,
    IFERROR(AB1068+(((AC1067+AC1068)/2)*J1068)+(IF(Z1067&gt;Z1068,
                '1D'!$D$8*((Z1067^2-Z1068^2)/(2*'1D'!$I$5)),
                '1D'!$D$9*((Z1068^2-Z1067^2)/(2*'1D'!$I$5)))+('1D'!$D$10*(ABS(I1068)/90)*(MAX(Z1067^2,
                        Z1068^2)/(2*'1D'!$I$5))))-AB1067,
        0))</f>
        <v>3.3177109866073806E-3</v>
      </c>
      <c r="AG1067" s="5">
        <f ca="1">IF($A$2=0,
    1,
    IF(IFERROR(AG1068,
            0)=0,
        0,
        IFERROR(IF(OR(ROUND(AD1067,
                        3)&gt;=1,
                    AND(ABS(AF1067)&lt;'1D'!$D$19,
                        AD1067&lt;1)),
                1,
                0),
            0)))</f>
        <v>1</v>
      </c>
      <c r="AH1067" s="5">
        <f ca="1">IFERROR(IF('1D'!V32="Supercritical",
        MAX('1D'!$D$16,
            IFERROR(L1067,
                MAX('1D'!$D$16,
                    POWER((ABS(K1067)^2)/('1D'!$I$5*MAX(F1067,
                                0.1)^2),
                        1/3)))),
        IF('1D'!V32="Subcritical",
            MAX('1D'!$D$16,
                IFERROR(W1067,
                    MAX('1D'!$D$16,
                        POWER((ABS(K1067)^2)/('1D'!$I$5*MAX(F1067,
                                    0.1)^2),
                            1/3)))),
            IF(IFERROR(T1067,
                    -1E+99)&gt;=IFERROR(AE1067,
                    -1E+99),
                MAX('1D'!$D$16,
                    IFERROR(L1067,
                        MAX('1D'!$D$16,
                            POWER((ABS(K1067)^2)/('1D'!$I$5*MAX(F1067,
                                        0.1)^2),
                                1/3)))),
                MAX('1D'!$D$16,
                    IFERROR(W1067,
                        MAX('1D'!$D$16,
                            POWER((ABS(K1067)^2)/('1D'!$I$5*MAX(F1067,
                                        0.1)^2),
                                1/3))))))),
    MAX('1D'!$D$16,
        POWER((ABS(K1067)^2)/('1D'!$I$5*MAX(F1067,
                    0.1)^2),
            1/3)))</f>
        <v>2.0411692021517887</v>
      </c>
      <c r="AI1067" s="5">
        <f t="shared" ca="1" si="232"/>
        <v>634.07566920215174</v>
      </c>
      <c r="AJ1067" s="5">
        <f ca="1">AI1067+((ABS(K1067)/MAX(((F1067)+(G1067)*(AH1067))*(AH1067),
            0.000001))^2)/(2*'1D'!$I$5)</f>
        <v>635.25009253909479</v>
      </c>
      <c r="AM1067">
        <v>0</v>
      </c>
      <c r="AN1067">
        <v>0</v>
      </c>
      <c r="AO1067" s="5">
        <f t="shared" si="233"/>
        <v>0</v>
      </c>
      <c r="AP1067" s="5">
        <f t="shared" si="237"/>
        <v>0</v>
      </c>
      <c r="AQ1067" s="5">
        <f ca="1">ABS(ABS(K1067)/MAX(((F1067)+(G1067)*(AH1067))*(AH1067),
        0.000001))/SQRT('1D'!$I$5*MAX((((F1067)+(G1067)*(AH1067))*(AH1067))/MAX((F1067)+2*(G1067)*(AH1067),
            0.000001),
        0.000001))</f>
        <v>1.0727235886044055</v>
      </c>
      <c r="AR1067" s="5" t="str">
        <f t="shared" ca="1" si="234"/>
        <v>Supercritical</v>
      </c>
      <c r="AS1067" s="5">
        <f ca="1">((ABS(K1067)*'1D'!$D$6)/(MAX(((F1067)+(G1067)*(AH1067))*(AH1067),
            0.000001)*MAX(((((F1067)+(G1067)*(AH1067))*(AH1067))/MAX((F1067)+2*(AH1067)*SQRT(1+(G1067)^2),
                    0.000001))^(2/3),
            0.000001)))^2</f>
        <v>4.3358367565141456E-3</v>
      </c>
    </row>
    <row r="1068" spans="1:45" x14ac:dyDescent="0.35">
      <c r="A1068">
        <v>1059</v>
      </c>
      <c r="B1068">
        <v>1057.9949999999999</v>
      </c>
      <c r="C1068">
        <v>616078.84199999995</v>
      </c>
      <c r="D1068">
        <v>3096949.1090000002</v>
      </c>
      <c r="E1068">
        <v>632.03399999999999</v>
      </c>
      <c r="F1068">
        <v>5.2</v>
      </c>
      <c r="G1068">
        <v>0</v>
      </c>
      <c r="H1068" t="s">
        <v>176</v>
      </c>
      <c r="I1068">
        <v>2E-3</v>
      </c>
      <c r="J1068" s="5">
        <f t="shared" si="235"/>
        <v>1</v>
      </c>
      <c r="K1068" s="5">
        <f t="shared" ca="1" si="236"/>
        <v>50.95</v>
      </c>
      <c r="L1068" s="5">
        <f ca="1">IF($A$2=0,
    IFERROR(L1067,
        MAX('1D'!$D$16,
            POWER((ABS(K1068)^2)/('1D'!$I$5*MAX(F1068,
                        0.1)^2),
                1/3))),
    IF(IFERROR(V1067,
            0)=0,
        IFERROR(L1067,
            MAX('1D'!$D$16,
                POWER((ABS(K1068)^2)/('1D'!$I$5*MAX(F1068,
                            0.1)^2),
                    1/3))),
        IF(OR(IFERROR(L1068,
                    0)=0,
                IFERROR(S1067,
                    0)&lt;1,
                IFERROR(S1068,
                    0)&lt;1),
            MAX('1D'!$D$16,
                POWER((ABS(K1068)^2)/('1D'!$I$5*MAX(F1068,
                            0.1)^2),
                    1/3)),
            IF(IFERROR(U1068,
                    0)&gt;0,
                MAX('1D'!$D$16,
                    IFERROR(L1068,
                        0)+((IFERROR(U1068,
                                0))*'1D'!$D$18*IF((IFERROR(S1068,
                                    0))&lt;1,
                            1,
                            -1))),
                IF(IFERROR(U1068,
                        0)&lt;0,
                    IF(ABS((MAX('1D'!$D$16,
                                    POWER((ABS(K1068)^2)/('1D'!$I$5*MAX(F1068,
                                                0.1)^2),
                                        1/3)))-IFERROR(L1068,
                                0))&gt;'1D'!$D$19,
                        MAX('1D'!$D$16,
                            IF((MAX('1D'!$D$16,
                                        POWER((ABS(K1068)^2)/('1D'!$I$5*MAX(F1068,
                                                    0.1)^2),
                                            1/3)))&gt;IFERROR(L1068,
                                    0),
                                MIN((MAX('1D'!$D$16,
                                            POWER((ABS(K1068)^2)/('1D'!$I$5*MAX(F1068,
                                                        0.1)^2),
                                                1/3))),
                                    IFERROR(L1068,
                                        0)+(MIN(ABS(IFERROR(U1068,
                                                    0))*'1D'!$D$18,
                                            ABS((MAX('1D'!$D$16,
                                                        POWER((ABS(K1068)^2)/('1D'!$I$5*MAX(F1068,
                                                                    0.1)^2),
                                                            1/3)))-IFERROR(L1068,
                                                    0))))),
                                MAX((MAX('1D'!$D$16,
                                            POWER((ABS(K1068)^2)/('1D'!$I$5*MAX(F1068,
                                                        0.1)^2),
                                                1/3))),
                                    IFERROR(L1068,
                                        0)-(MIN(ABS(IFERROR(U1068,
                                                    0))*'1D'!$D$18,
                                            ABS((MAX('1D'!$D$16,
                                                        POWER((ABS(K1068)^2)/('1D'!$I$5*MAX(F1068,
                                                                    0.1)^2),
                                                            1/3)))-IFERROR(L1068,
                                                    0))))))),
                        MAX('1D'!$D$16,
                            POWER((ABS(K1068)^2)/('1D'!$I$5*MAX(F1068,
                                        0.1)^2),
                                1/3))),
                    MAX('1D'!$D$16,
                        IFERROR(L1068,
                            0)))))))</f>
        <v>2.0411692021517887</v>
      </c>
      <c r="M1068" s="5">
        <f t="shared" ca="1" si="224"/>
        <v>10.614079851189301</v>
      </c>
      <c r="N1068" s="5">
        <f t="shared" ca="1" si="225"/>
        <v>1.1434704692804873</v>
      </c>
      <c r="O1068" s="5">
        <f t="shared" ca="1" si="226"/>
        <v>4.8002276894771132</v>
      </c>
      <c r="P1068" s="5">
        <f t="shared" ca="1" si="227"/>
        <v>634.07516920215176</v>
      </c>
      <c r="Q1068" s="5">
        <f ca="1">P1068+((ABS(K1068)/MAX(((F1068)+(G1068)*(L1068))*(L1068),
            0.000001))^2)/(2*'1D'!$I$5)</f>
        <v>635.24959253909481</v>
      </c>
      <c r="R1068" s="5">
        <f ca="1">((ABS(K1068)*'1D'!$D$6)/(MAX(((F1068)+(G1068)*(L1068))*(L1068),
            0.000001)*MAX(((((F1068)+(G1068)*(L1068))*(L1068))/MAX((F1068)+2*(L1068)*SQRT(1+(G1068)^2),
                    0.000001))^(2/3),
            0.000001)))^2</f>
        <v>4.3358367565141456E-3</v>
      </c>
      <c r="S1068" s="5">
        <f ca="1">ABS(ABS(K1068)/MAX(((F1068)+(G1068)*(L1068))*(L1068),
        0.000001))/SQRT('1D'!$I$5*MAX((((F1068)+(G1068)*(L1068))*(L1068))/MAX((F1068)+2*(G1068)*(L1068),
            0.000001),
        0.000001))</f>
        <v>1.0727235886044055</v>
      </c>
      <c r="T1068" s="5">
        <f ca="1">((F1068)*(L1068)^2)/2+(G1068)*(L1068)^3/3+(ABS(K1068)^2)/('1D'!$I$5*MAX(((F1068)+(G1068)*(L1068))*(L1068),
        0.000001))</f>
        <v>35.763412605541333</v>
      </c>
      <c r="U1068" s="5">
        <f ca="1">IF($A$2=0,
    0,
    IFERROR(Q1067-(((R1067+R1068)/2)*J1068)-(IF(O1067&gt;O1068,
                '1D'!$D$8*((O1067^2-O1068^2)/(2*'1D'!$I$5)),
                '1D'!$D$9*((O1068^2-O1067^2)/(2*'1D'!$I$5)))+('1D'!$D$10*(ABS(I1068)/90)*(MAX(O1067^2,
                        O1068^2)/(2*'1D'!$I$5))))-Q1068,
        0))</f>
        <v>-3.8397515008909977E-3</v>
      </c>
      <c r="V1068" s="5">
        <f ca="1">IF($A$2=0,
    1,
    IF(IFERROR(V1067,
            0)=0,
        0,
        IFERROR(IF(ROUND(S1068,
                    3)=1,
                1,
                IF(AND(ABS(U1068)&lt;'1D'!$D$19,
                        S1068&gt;1),
                    1,
                    0)),
            0)))</f>
        <v>0</v>
      </c>
      <c r="W1068" s="5">
        <f ca="1">IF($A$2=0,
    MAX(MAX('1D'!$D$16,
            MAX('1D'!$D$16,
                POWER((ABS(K1068)^2)/('1D'!$I$5*MAX(F1068,
                            0.1)^2),
                    1/3))),
        IFERROR(W1396,
            MAX(MAX('1D'!$D$16,
                    MAX('1D'!$D$16,
                        POWER((ABS(K1068)^2)/('1D'!$I$5*MAX(F1068,
                                    0.1)^2),
                            1/3))),
                ($L$2)-E1396))),
    IF(IFERROR(AG1069,
            0)=0,
        MAX(MAX('1D'!$D$16,
                MAX('1D'!$D$16,
                    POWER((ABS(K1068)^2)/('1D'!$I$5*MAX(F1068,
                                0.1)^2),
                        1/3))),
            IFERROR(W1396,
                MAX(MAX('1D'!$D$16,
                        MAX('1D'!$D$16,
                            POWER((ABS(K1068)^2)/('1D'!$I$5*MAX(F1068,
                                        0.1)^2),
                                1/3))),
                    ($L$2)-E1396))),
        IF(IFERROR(W1068,
                0)=0,
            MAX(MAX('1D'!$D$16,
                    MAX('1D'!$D$16,
                        POWER((ABS(K1068)^2)/('1D'!$I$5*MAX(F1068,
                                    0.1)^2),
                            1/3))),
                IFERROR(W1396,
                    MAX(MAX('1D'!$D$16,
                            MAX('1D'!$D$16,
                                POWER((ABS(K1068)^2)/('1D'!$I$5*MAX(F1068,
                                            0.1)^2),
                                    1/3))),
                        ($L$2)-E1396))),
            IF(OR(IFERROR(AD1068,
                        0)&gt;=1,
                    IFERROR(AD1069,
                        0)&gt;=1),
                MAX('1D'!$D$16,
                    MAX('1D'!$D$16,
                        POWER((ABS(K1068)^2)/('1D'!$I$5*MAX(F1068,
                                    0.1)^2),
                            1/3))),
                IF(ABS(IFERROR(AF1068,
                            0))&lt;'1D'!$D$19,
                    MAX(MAX('1D'!$D$16,
                            MAX('1D'!$D$16,
                                POWER((ABS(K1068)^2)/('1D'!$I$5*MAX(F1068,
                                            0.1)^2),
                                    1/3))),
                        IFERROR(W1068,
                            0)),
                    MAX(MAX('1D'!$D$16,
                            MAX('1D'!$D$16,
                                POWER((ABS(K1068)^2)/('1D'!$I$5*MAX(F1068,
                                            0.1)^2),
                                    1/3))),
                        (IFERROR(W1068,
                                0))+((IFERROR(AF1068,
                                    0))*'1D'!$D$18)))))))</f>
        <v>2.1389677043987478</v>
      </c>
      <c r="X1068" s="5">
        <f t="shared" ca="1" si="228"/>
        <v>11.122632062873489</v>
      </c>
      <c r="Y1068" s="5">
        <f t="shared" ca="1" si="229"/>
        <v>1.1735290000551568</v>
      </c>
      <c r="Z1068" s="5">
        <f t="shared" ca="1" si="230"/>
        <v>4.5807502857230418</v>
      </c>
      <c r="AA1068" s="5">
        <f t="shared" ca="1" si="231"/>
        <v>634.17296770439873</v>
      </c>
      <c r="AB1068" s="5">
        <f ca="1">AA1068+((ABS(K1068)/MAX(((F1068)+(G1068)*(W1068))*(W1068),
            0.000001))^2)/(2*'1D'!$I$5)</f>
        <v>635.2424515565981</v>
      </c>
      <c r="AC1068" s="5">
        <f ca="1">((ABS(K1068)*'1D'!$D$6)/(MAX(((F1068)+(G1068)*(W1068))*(W1068),
            0.000001)*MAX(((((F1068)+(G1068)*(W1068))*(W1068))/MAX((F1068)+2*(W1068)*SQRT(1+(G1068)^2),
                    0.000001))^(2/3),
            0.000001)))^2</f>
        <v>3.8141460404132466E-3</v>
      </c>
      <c r="AD1068" s="5">
        <f ca="1">ABS(ABS(K1068)/MAX(((F1068)+(G1068)*(W1068))*(W1068),
        0.000001))/SQRT('1D'!$I$5*MAX((((F1068)+(G1068)*(W1068))*(W1068))/MAX((F1068)+2*(G1068)*(W1068),
            0.000001),
        0.000001))</f>
        <v>1.0000000000000004</v>
      </c>
      <c r="AE1068" s="5">
        <f ca="1">((F1068)*(W1068)^2)/2+(G1068)*(W1068)^3/3+(ABS(K1068)^2)/('1D'!$I$5*MAX(((F1068)+(G1068)*(W1068))*(W1068),
        0.000001))</f>
        <v>35.686426155594638</v>
      </c>
      <c r="AF1068" s="5">
        <f ca="1">IF($A$2=0,
    0,
    IFERROR(AB1069+(((AC1068+AC1069)/2)*J1069)+(IF(Z1068&gt;Z1069,
                '1D'!$D$8*((Z1068^2-Z1069^2)/(2*'1D'!$I$5)),
                '1D'!$D$9*((Z1069^2-Z1068^2)/(2*'1D'!$I$5)))+('1D'!$D$10*(ABS(I1069)/90)*(MAX(Z1068^2,
                        Z1069^2)/(2*'1D'!$I$5))))-AB1068,
        0))</f>
        <v>3.3215251326055295E-3</v>
      </c>
      <c r="AG1068" s="5">
        <f ca="1">IF($A$2=0,
    1,
    IF(IFERROR(AG1069,
            0)=0,
        0,
        IFERROR(IF(OR(ROUND(AD1068,
                        3)&gt;=1,
                    AND(ABS(AF1068)&lt;'1D'!$D$19,
                        AD1068&lt;1)),
                1,
                0),
            0)))</f>
        <v>1</v>
      </c>
      <c r="AH1068" s="5">
        <f ca="1">IFERROR(IF('1D'!V32="Supercritical",
        MAX('1D'!$D$16,
            IFERROR(L1068,
                MAX('1D'!$D$16,
                    POWER((ABS(K1068)^2)/('1D'!$I$5*MAX(F1068,
                                0.1)^2),
                        1/3)))),
        IF('1D'!V32="Subcritical",
            MAX('1D'!$D$16,
                IFERROR(W1068,
                    MAX('1D'!$D$16,
                        POWER((ABS(K1068)^2)/('1D'!$I$5*MAX(F1068,
                                    0.1)^2),
                            1/3)))),
            IF(IFERROR(T1068,
                    -1E+99)&gt;=IFERROR(AE1068,
                    -1E+99),
                MAX('1D'!$D$16,
                    IFERROR(L1068,
                        MAX('1D'!$D$16,
                            POWER((ABS(K1068)^2)/('1D'!$I$5*MAX(F1068,
                                        0.1)^2),
                                1/3)))),
                MAX('1D'!$D$16,
                    IFERROR(W1068,
                        MAX('1D'!$D$16,
                            POWER((ABS(K1068)^2)/('1D'!$I$5*MAX(F1068,
                                        0.1)^2),
                                1/3))))))),
    MAX('1D'!$D$16,
        POWER((ABS(K1068)^2)/('1D'!$I$5*MAX(F1068,
                    0.1)^2),
            1/3)))</f>
        <v>2.0411692021517887</v>
      </c>
      <c r="AI1068" s="5">
        <f t="shared" ca="1" si="232"/>
        <v>634.07516920215176</v>
      </c>
      <c r="AJ1068" s="5">
        <f ca="1">AI1068+((ABS(K1068)/MAX(((F1068)+(G1068)*(AH1068))*(AH1068),
            0.000001))^2)/(2*'1D'!$I$5)</f>
        <v>635.24959253909481</v>
      </c>
      <c r="AM1068">
        <v>0</v>
      </c>
      <c r="AN1068">
        <v>0</v>
      </c>
      <c r="AO1068" s="5">
        <f t="shared" si="233"/>
        <v>0</v>
      </c>
      <c r="AP1068" s="5">
        <f t="shared" si="237"/>
        <v>0</v>
      </c>
      <c r="AQ1068" s="5">
        <f ca="1">ABS(ABS(K1068)/MAX(((F1068)+(G1068)*(AH1068))*(AH1068),
        0.000001))/SQRT('1D'!$I$5*MAX((((F1068)+(G1068)*(AH1068))*(AH1068))/MAX((F1068)+2*(G1068)*(AH1068),
            0.000001),
        0.000001))</f>
        <v>1.0727235886044055</v>
      </c>
      <c r="AR1068" s="5" t="str">
        <f t="shared" ca="1" si="234"/>
        <v>Supercritical</v>
      </c>
      <c r="AS1068" s="5">
        <f ca="1">((ABS(K1068)*'1D'!$D$6)/(MAX(((F1068)+(G1068)*(AH1068))*(AH1068),
            0.000001)*MAX(((((F1068)+(G1068)*(AH1068))*(AH1068))/MAX((F1068)+2*(AH1068)*SQRT(1+(G1068)^2),
                    0.000001))^(2/3),
            0.000001)))^2</f>
        <v>4.3358367565141456E-3</v>
      </c>
    </row>
    <row r="1069" spans="1:45" x14ac:dyDescent="0.35">
      <c r="A1069">
        <v>1060</v>
      </c>
      <c r="B1069">
        <v>1058.9960000000001</v>
      </c>
      <c r="C1069">
        <v>616078.80000000005</v>
      </c>
      <c r="D1069">
        <v>3096948.1090000002</v>
      </c>
      <c r="E1069">
        <v>632.0335</v>
      </c>
      <c r="F1069">
        <v>5.2</v>
      </c>
      <c r="G1069">
        <v>0</v>
      </c>
      <c r="H1069" t="s">
        <v>176</v>
      </c>
      <c r="I1069">
        <v>2E-3</v>
      </c>
      <c r="J1069" s="5">
        <f t="shared" si="235"/>
        <v>1.0010000000002037</v>
      </c>
      <c r="K1069" s="5">
        <f t="shared" ca="1" si="236"/>
        <v>50.95</v>
      </c>
      <c r="L1069" s="5">
        <f ca="1">IF($A$2=0,
    IFERROR(L1068,
        MAX('1D'!$D$16,
            POWER((ABS(K1069)^2)/('1D'!$I$5*MAX(F1069,
                        0.1)^2),
                1/3))),
    IF(IFERROR(V1068,
            0)=0,
        IFERROR(L1068,
            MAX('1D'!$D$16,
                POWER((ABS(K1069)^2)/('1D'!$I$5*MAX(F1069,
                            0.1)^2),
                    1/3))),
        IF(OR(IFERROR(L1069,
                    0)=0,
                IFERROR(S1068,
                    0)&lt;1,
                IFERROR(S1069,
                    0)&lt;1),
            MAX('1D'!$D$16,
                POWER((ABS(K1069)^2)/('1D'!$I$5*MAX(F1069,
                            0.1)^2),
                    1/3)),
            IF(IFERROR(U1069,
                    0)&gt;0,
                MAX('1D'!$D$16,
                    IFERROR(L1069,
                        0)+((IFERROR(U1069,
                                0))*'1D'!$D$18*IF((IFERROR(S1069,
                                    0))&lt;1,
                            1,
                            -1))),
                IF(IFERROR(U1069,
                        0)&lt;0,
                    IF(ABS((MAX('1D'!$D$16,
                                    POWER((ABS(K1069)^2)/('1D'!$I$5*MAX(F1069,
                                                0.1)^2),
                                        1/3)))-IFERROR(L1069,
                                0))&gt;'1D'!$D$19,
                        MAX('1D'!$D$16,
                            IF((MAX('1D'!$D$16,
                                        POWER((ABS(K1069)^2)/('1D'!$I$5*MAX(F1069,
                                                    0.1)^2),
                                            1/3)))&gt;IFERROR(L1069,
                                    0),
                                MIN((MAX('1D'!$D$16,
                                            POWER((ABS(K1069)^2)/('1D'!$I$5*MAX(F1069,
                                                        0.1)^2),
                                                1/3))),
                                    IFERROR(L1069,
                                        0)+(MIN(ABS(IFERROR(U1069,
                                                    0))*'1D'!$D$18,
                                            ABS((MAX('1D'!$D$16,
                                                        POWER((ABS(K1069)^2)/('1D'!$I$5*MAX(F1069,
                                                                    0.1)^2),
                                                            1/3)))-IFERROR(L1069,
                                                    0))))),
                                MAX((MAX('1D'!$D$16,
                                            POWER((ABS(K1069)^2)/('1D'!$I$5*MAX(F1069,
                                                        0.1)^2),
                                                1/3))),
                                    IFERROR(L1069,
                                        0)-(MIN(ABS(IFERROR(U1069,
                                                    0))*'1D'!$D$18,
                                            ABS((MAX('1D'!$D$16,
                                                        POWER((ABS(K1069)^2)/('1D'!$I$5*MAX(F1069,
                                                                    0.1)^2),
                                                            1/3)))-IFERROR(L1069,
                                                    0))))))),
                        MAX('1D'!$D$16,
                            POWER((ABS(K1069)^2)/('1D'!$I$5*MAX(F1069,
                                        0.1)^2),
                                1/3))),
                    MAX('1D'!$D$16,
                        IFERROR(L1069,
                            0)))))))</f>
        <v>2.0411692021517887</v>
      </c>
      <c r="M1069" s="5">
        <f t="shared" ca="1" si="224"/>
        <v>10.614079851189301</v>
      </c>
      <c r="N1069" s="5">
        <f t="shared" ca="1" si="225"/>
        <v>1.1434704692804873</v>
      </c>
      <c r="O1069" s="5">
        <f t="shared" ca="1" si="226"/>
        <v>4.8002276894771132</v>
      </c>
      <c r="P1069" s="5">
        <f t="shared" ca="1" si="227"/>
        <v>634.07466920215177</v>
      </c>
      <c r="Q1069" s="5">
        <f ca="1">P1069+((ABS(K1069)/MAX(((F1069)+(G1069)*(L1069))*(L1069),
            0.000001))^2)/(2*'1D'!$I$5)</f>
        <v>635.24909253909482</v>
      </c>
      <c r="R1069" s="5">
        <f ca="1">((ABS(K1069)*'1D'!$D$6)/(MAX(((F1069)+(G1069)*(L1069))*(L1069),
            0.000001)*MAX(((((F1069)+(G1069)*(L1069))*(L1069))/MAX((F1069)+2*(L1069)*SQRT(1+(G1069)^2),
                    0.000001))^(2/3),
            0.000001)))^2</f>
        <v>4.3358367565141456E-3</v>
      </c>
      <c r="S1069" s="5">
        <f ca="1">ABS(ABS(K1069)/MAX(((F1069)+(G1069)*(L1069))*(L1069),
        0.000001))/SQRT('1D'!$I$5*MAX((((F1069)+(G1069)*(L1069))*(L1069))/MAX((F1069)+2*(G1069)*(L1069),
            0.000001),
        0.000001))</f>
        <v>1.0727235886044055</v>
      </c>
      <c r="T1069" s="5">
        <f ca="1">((F1069)*(L1069)^2)/2+(G1069)*(L1069)^3/3+(ABS(K1069)^2)/('1D'!$I$5*MAX(((F1069)+(G1069)*(L1069))*(L1069),
        0.000001))</f>
        <v>35.763412605541333</v>
      </c>
      <c r="U1069" s="5">
        <f ca="1">IF($A$2=0,
    0,
    IFERROR(Q1068-(((R1068+R1069)/2)*J1069)-(IF(O1068&gt;O1069,
                '1D'!$D$8*((O1068^2-O1069^2)/(2*'1D'!$I$5)),
                '1D'!$D$9*((O1069^2-O1068^2)/(2*'1D'!$I$5)))+('1D'!$D$10*(ABS(I1069)/90)*(MAX(O1068^2,
                        O1069^2)/(2*'1D'!$I$5))))-Q1069,
        0))</f>
        <v>-3.8440873377112439E-3</v>
      </c>
      <c r="V1069" s="5">
        <f ca="1">IF($A$2=0,
    1,
    IF(IFERROR(V1068,
            0)=0,
        0,
        IFERROR(IF(ROUND(S1069,
                    3)=1,
                1,
                IF(AND(ABS(U1069)&lt;'1D'!$D$19,
                        S1069&gt;1),
                    1,
                    0)),
            0)))</f>
        <v>0</v>
      </c>
      <c r="W1069" s="5">
        <f ca="1">IF($A$2=0,
    MAX(MAX('1D'!$D$16,
            MAX('1D'!$D$16,
                POWER((ABS(K1069)^2)/('1D'!$I$5*MAX(F1069,
                            0.1)^2),
                    1/3))),
        IFERROR(W1396,
            MAX(MAX('1D'!$D$16,
                    MAX('1D'!$D$16,
                        POWER((ABS(K1069)^2)/('1D'!$I$5*MAX(F1069,
                                    0.1)^2),
                            1/3))),
                ($L$2)-E1396))),
    IF(IFERROR(AG1070,
            0)=0,
        MAX(MAX('1D'!$D$16,
                MAX('1D'!$D$16,
                    POWER((ABS(K1069)^2)/('1D'!$I$5*MAX(F1069,
                                0.1)^2),
                        1/3))),
            IFERROR(W1396,
                MAX(MAX('1D'!$D$16,
                        MAX('1D'!$D$16,
                            POWER((ABS(K1069)^2)/('1D'!$I$5*MAX(F1069,
                                        0.1)^2),
                                1/3))),
                    ($L$2)-E1396))),
        IF(IFERROR(W1069,
                0)=0,
            MAX(MAX('1D'!$D$16,
                    MAX('1D'!$D$16,
                        POWER((ABS(K1069)^2)/('1D'!$I$5*MAX(F1069,
                                    0.1)^2),
                            1/3))),
                IFERROR(W1396,
                    MAX(MAX('1D'!$D$16,
                            MAX('1D'!$D$16,
                                POWER((ABS(K1069)^2)/('1D'!$I$5*MAX(F1069,
                                            0.1)^2),
                                    1/3))),
                        ($L$2)-E1396))),
            IF(OR(IFERROR(AD1069,
                        0)&gt;=1,
                    IFERROR(AD1070,
                        0)&gt;=1),
                MAX('1D'!$D$16,
                    MAX('1D'!$D$16,
                        POWER((ABS(K1069)^2)/('1D'!$I$5*MAX(F1069,
                                    0.1)^2),
                            1/3))),
                IF(ABS(IFERROR(AF1069,
                            0))&lt;'1D'!$D$19,
                    MAX(MAX('1D'!$D$16,
                            MAX('1D'!$D$16,
                                POWER((ABS(K1069)^2)/('1D'!$I$5*MAX(F1069,
                                            0.1)^2),
                                    1/3))),
                        IFERROR(W1069,
                            0)),
                    MAX(MAX('1D'!$D$16,
                            MAX('1D'!$D$16,
                                POWER((ABS(K1069)^2)/('1D'!$I$5*MAX(F1069,
                                            0.1)^2),
                                    1/3))),
                        (IFERROR(W1069,
                                0))+((IFERROR(AF1069,
                                    0))*'1D'!$D$18)))))))</f>
        <v>2.1389677043987478</v>
      </c>
      <c r="X1069" s="5">
        <f t="shared" ca="1" si="228"/>
        <v>11.122632062873489</v>
      </c>
      <c r="Y1069" s="5">
        <f t="shared" ca="1" si="229"/>
        <v>1.1735290000551568</v>
      </c>
      <c r="Z1069" s="5">
        <f t="shared" ca="1" si="230"/>
        <v>4.5807502857230418</v>
      </c>
      <c r="AA1069" s="5">
        <f t="shared" ca="1" si="231"/>
        <v>634.17246770439874</v>
      </c>
      <c r="AB1069" s="5">
        <f ca="1">AA1069+((ABS(K1069)/MAX(((F1069)+(G1069)*(W1069))*(W1069),
            0.000001))^2)/(2*'1D'!$I$5)</f>
        <v>635.24195155659811</v>
      </c>
      <c r="AC1069" s="5">
        <f ca="1">((ABS(K1069)*'1D'!$D$6)/(MAX(((F1069)+(G1069)*(W1069))*(W1069),
            0.000001)*MAX(((((F1069)+(G1069)*(W1069))*(W1069))/MAX((F1069)+2*(W1069)*SQRT(1+(G1069)^2),
                    0.000001))^(2/3),
            0.000001)))^2</f>
        <v>3.8141460404132466E-3</v>
      </c>
      <c r="AD1069" s="5">
        <f ca="1">ABS(ABS(K1069)/MAX(((F1069)+(G1069)*(W1069))*(W1069),
        0.000001))/SQRT('1D'!$I$5*MAX((((F1069)+(G1069)*(W1069))*(W1069))/MAX((F1069)+2*(G1069)*(W1069),
            0.000001),
        0.000001))</f>
        <v>1.0000000000000004</v>
      </c>
      <c r="AE1069" s="5">
        <f ca="1">((F1069)*(W1069)^2)/2+(G1069)*(W1069)^3/3+(ABS(K1069)^2)/('1D'!$I$5*MAX(((F1069)+(G1069)*(W1069))*(W1069),
        0.000001))</f>
        <v>35.686426155594638</v>
      </c>
      <c r="AF1069" s="5">
        <f ca="1">IF($A$2=0,
    0,
    IFERROR(AB1070+(((AC1069+AC1070)/2)*J1070)+(IF(Z1069&gt;Z1070,
                '1D'!$D$8*((Z1069^2-Z1070^2)/(2*'1D'!$I$5)),
                '1D'!$D$9*((Z1070^2-Z1069^2)/(2*'1D'!$I$5)))+('1D'!$D$10*(ABS(I1070)/90)*(MAX(Z1069^2,
                        Z1070^2)/(2*'1D'!$I$5))))-AB1069,
        0))</f>
        <v>3.4157470064428708E-3</v>
      </c>
      <c r="AG1069" s="5">
        <f ca="1">IF($A$2=0,
    1,
    IF(IFERROR(AG1070,
            0)=0,
        0,
        IFERROR(IF(OR(ROUND(AD1069,
                        3)&gt;=1,
                    AND(ABS(AF1069)&lt;'1D'!$D$19,
                        AD1069&lt;1)),
                1,
                0),
            0)))</f>
        <v>1</v>
      </c>
      <c r="AH1069" s="5">
        <f ca="1">IFERROR(IF('1D'!V32="Supercritical",
        MAX('1D'!$D$16,
            IFERROR(L1069,
                MAX('1D'!$D$16,
                    POWER((ABS(K1069)^2)/('1D'!$I$5*MAX(F1069,
                                0.1)^2),
                        1/3)))),
        IF('1D'!V32="Subcritical",
            MAX('1D'!$D$16,
                IFERROR(W1069,
                    MAX('1D'!$D$16,
                        POWER((ABS(K1069)^2)/('1D'!$I$5*MAX(F1069,
                                    0.1)^2),
                            1/3)))),
            IF(IFERROR(T1069,
                    -1E+99)&gt;=IFERROR(AE1069,
                    -1E+99),
                MAX('1D'!$D$16,
                    IFERROR(L1069,
                        MAX('1D'!$D$16,
                            POWER((ABS(K1069)^2)/('1D'!$I$5*MAX(F1069,
                                        0.1)^2),
                                1/3)))),
                MAX('1D'!$D$16,
                    IFERROR(W1069,
                        MAX('1D'!$D$16,
                            POWER((ABS(K1069)^2)/('1D'!$I$5*MAX(F1069,
                                        0.1)^2),
                                1/3))))))),
    MAX('1D'!$D$16,
        POWER((ABS(K1069)^2)/('1D'!$I$5*MAX(F1069,
                    0.1)^2),
            1/3)))</f>
        <v>2.0411692021517887</v>
      </c>
      <c r="AI1069" s="5">
        <f t="shared" ca="1" si="232"/>
        <v>634.07466920215177</v>
      </c>
      <c r="AJ1069" s="5">
        <f ca="1">AI1069+((ABS(K1069)/MAX(((F1069)+(G1069)*(AH1069))*(AH1069),
            0.000001))^2)/(2*'1D'!$I$5)</f>
        <v>635.24909253909482</v>
      </c>
      <c r="AM1069">
        <v>0</v>
      </c>
      <c r="AN1069">
        <v>0</v>
      </c>
      <c r="AO1069" s="5">
        <f t="shared" si="233"/>
        <v>0</v>
      </c>
      <c r="AP1069" s="5">
        <f t="shared" si="237"/>
        <v>0</v>
      </c>
      <c r="AQ1069" s="5">
        <f ca="1">ABS(ABS(K1069)/MAX(((F1069)+(G1069)*(AH1069))*(AH1069),
        0.000001))/SQRT('1D'!$I$5*MAX((((F1069)+(G1069)*(AH1069))*(AH1069))/MAX((F1069)+2*(G1069)*(AH1069),
            0.000001),
        0.000001))</f>
        <v>1.0727235886044055</v>
      </c>
      <c r="AR1069" s="5" t="str">
        <f t="shared" ca="1" si="234"/>
        <v>Supercritical</v>
      </c>
      <c r="AS1069" s="5">
        <f ca="1">((ABS(K1069)*'1D'!$D$6)/(MAX(((F1069)+(G1069)*(AH1069))*(AH1069),
            0.000001)*MAX(((((F1069)+(G1069)*(AH1069))*(AH1069))/MAX((F1069)+2*(AH1069)*SQRT(1+(G1069)^2),
                    0.000001))^(2/3),
            0.000001)))^2</f>
        <v>4.3358367565141456E-3</v>
      </c>
    </row>
    <row r="1070" spans="1:45" x14ac:dyDescent="0.35">
      <c r="A1070">
        <v>1061</v>
      </c>
      <c r="B1070">
        <v>1059.9960000000001</v>
      </c>
      <c r="C1070">
        <v>616078.75800000003</v>
      </c>
      <c r="D1070">
        <v>3096947.11</v>
      </c>
      <c r="E1070">
        <v>632.03300000000002</v>
      </c>
      <c r="F1070">
        <v>5.2</v>
      </c>
      <c r="G1070">
        <v>0</v>
      </c>
      <c r="H1070" t="s">
        <v>176</v>
      </c>
      <c r="I1070">
        <v>5.7000000000000002E-2</v>
      </c>
      <c r="J1070" s="5">
        <f t="shared" si="235"/>
        <v>1</v>
      </c>
      <c r="K1070" s="5">
        <f t="shared" ca="1" si="236"/>
        <v>50.95</v>
      </c>
      <c r="L1070" s="5">
        <f ca="1">IF($A$2=0,
    IFERROR(L1069,
        MAX('1D'!$D$16,
            POWER((ABS(K1070)^2)/('1D'!$I$5*MAX(F1070,
                        0.1)^2),
                1/3))),
    IF(IFERROR(V1069,
            0)=0,
        IFERROR(L1069,
            MAX('1D'!$D$16,
                POWER((ABS(K1070)^2)/('1D'!$I$5*MAX(F1070,
                            0.1)^2),
                    1/3))),
        IF(OR(IFERROR(L1070,
                    0)=0,
                IFERROR(S1069,
                    0)&lt;1,
                IFERROR(S1070,
                    0)&lt;1),
            MAX('1D'!$D$16,
                POWER((ABS(K1070)^2)/('1D'!$I$5*MAX(F1070,
                            0.1)^2),
                    1/3)),
            IF(IFERROR(U1070,
                    0)&gt;0,
                MAX('1D'!$D$16,
                    IFERROR(L1070,
                        0)+((IFERROR(U1070,
                                0))*'1D'!$D$18*IF((IFERROR(S1070,
                                    0))&lt;1,
                            1,
                            -1))),
                IF(IFERROR(U1070,
                        0)&lt;0,
                    IF(ABS((MAX('1D'!$D$16,
                                    POWER((ABS(K1070)^2)/('1D'!$I$5*MAX(F1070,
                                                0.1)^2),
                                        1/3)))-IFERROR(L1070,
                                0))&gt;'1D'!$D$19,
                        MAX('1D'!$D$16,
                            IF((MAX('1D'!$D$16,
                                        POWER((ABS(K1070)^2)/('1D'!$I$5*MAX(F1070,
                                                    0.1)^2),
                                            1/3)))&gt;IFERROR(L1070,
                                    0),
                                MIN((MAX('1D'!$D$16,
                                            POWER((ABS(K1070)^2)/('1D'!$I$5*MAX(F1070,
                                                        0.1)^2),
                                                1/3))),
                                    IFERROR(L1070,
                                        0)+(MIN(ABS(IFERROR(U1070,
                                                    0))*'1D'!$D$18,
                                            ABS((MAX('1D'!$D$16,
                                                        POWER((ABS(K1070)^2)/('1D'!$I$5*MAX(F1070,
                                                                    0.1)^2),
                                                            1/3)))-IFERROR(L1070,
                                                    0))))),
                                MAX((MAX('1D'!$D$16,
                                            POWER((ABS(K1070)^2)/('1D'!$I$5*MAX(F1070,
                                                        0.1)^2),
                                                1/3))),
                                    IFERROR(L1070,
                                        0)-(MIN(ABS(IFERROR(U1070,
                                                    0))*'1D'!$D$18,
                                            ABS((MAX('1D'!$D$16,
                                                        POWER((ABS(K1070)^2)/('1D'!$I$5*MAX(F1070,
                                                                    0.1)^2),
                                                            1/3)))-IFERROR(L1070,
                                                    0))))))),
                        MAX('1D'!$D$16,
                            POWER((ABS(K1070)^2)/('1D'!$I$5*MAX(F1070,
                                        0.1)^2),
                                1/3))),
                    MAX('1D'!$D$16,
                        IFERROR(L1070,
                            0)))))))</f>
        <v>2.0411692021517887</v>
      </c>
      <c r="M1070" s="5">
        <f t="shared" ca="1" si="224"/>
        <v>10.614079851189301</v>
      </c>
      <c r="N1070" s="5">
        <f t="shared" ca="1" si="225"/>
        <v>1.1434704692804873</v>
      </c>
      <c r="O1070" s="5">
        <f t="shared" ca="1" si="226"/>
        <v>4.8002276894771132</v>
      </c>
      <c r="P1070" s="5">
        <f t="shared" ca="1" si="227"/>
        <v>634.07416920215178</v>
      </c>
      <c r="Q1070" s="5">
        <f ca="1">P1070+((ABS(K1070)/MAX(((F1070)+(G1070)*(L1070))*(L1070),
            0.000001))^2)/(2*'1D'!$I$5)</f>
        <v>635.24859253909483</v>
      </c>
      <c r="R1070" s="5">
        <f ca="1">((ABS(K1070)*'1D'!$D$6)/(MAX(((F1070)+(G1070)*(L1070))*(L1070),
            0.000001)*MAX(((((F1070)+(G1070)*(L1070))*(L1070))/MAX((F1070)+2*(L1070)*SQRT(1+(G1070)^2),
                    0.000001))^(2/3),
            0.000001)))^2</f>
        <v>4.3358367565141456E-3</v>
      </c>
      <c r="S1070" s="5">
        <f ca="1">ABS(ABS(K1070)/MAX(((F1070)+(G1070)*(L1070))*(L1070),
        0.000001))/SQRT('1D'!$I$5*MAX((((F1070)+(G1070)*(L1070))*(L1070))/MAX((F1070)+2*(G1070)*(L1070),
            0.000001),
        0.000001))</f>
        <v>1.0727235886044055</v>
      </c>
      <c r="T1070" s="5">
        <f ca="1">((F1070)*(L1070)^2)/2+(G1070)*(L1070)^3/3+(ABS(K1070)^2)/('1D'!$I$5*MAX(((F1070)+(G1070)*(L1070))*(L1070),
        0.000001))</f>
        <v>35.763412605541333</v>
      </c>
      <c r="U1070" s="5">
        <f ca="1">IF($A$2=0,
    0,
    IFERROR(Q1069-(((R1069+R1070)/2)*J1070)-(IF(O1069&gt;O1070,
                '1D'!$D$8*((O1069^2-O1070^2)/(2*'1D'!$I$5)),
                '1D'!$D$9*((O1070^2-O1069^2)/(2*'1D'!$I$5)))+('1D'!$D$10*(ABS(I1070)/90)*(MAX(O1069^2,
                        O1070^2)/(2*'1D'!$I$5))))-Q1070,
        0))</f>
        <v>-3.9474069734524164E-3</v>
      </c>
      <c r="V1070" s="5">
        <f ca="1">IF($A$2=0,
    1,
    IF(IFERROR(V1069,
            0)=0,
        0,
        IFERROR(IF(ROUND(S1070,
                    3)=1,
                1,
                IF(AND(ABS(U1070)&lt;'1D'!$D$19,
                        S1070&gt;1),
                    1,
                    0)),
            0)))</f>
        <v>0</v>
      </c>
      <c r="W1070" s="5">
        <f ca="1">IF($A$2=0,
    MAX(MAX('1D'!$D$16,
            MAX('1D'!$D$16,
                POWER((ABS(K1070)^2)/('1D'!$I$5*MAX(F1070,
                            0.1)^2),
                    1/3))),
        IFERROR(W1396,
            MAX(MAX('1D'!$D$16,
                    MAX('1D'!$D$16,
                        POWER((ABS(K1070)^2)/('1D'!$I$5*MAX(F1070,
                                    0.1)^2),
                            1/3))),
                ($L$2)-E1396))),
    IF(IFERROR(AG1071,
            0)=0,
        MAX(MAX('1D'!$D$16,
                MAX('1D'!$D$16,
                    POWER((ABS(K1070)^2)/('1D'!$I$5*MAX(F1070,
                                0.1)^2),
                        1/3))),
            IFERROR(W1396,
                MAX(MAX('1D'!$D$16,
                        MAX('1D'!$D$16,
                            POWER((ABS(K1070)^2)/('1D'!$I$5*MAX(F1070,
                                        0.1)^2),
                                1/3))),
                    ($L$2)-E1396))),
        IF(IFERROR(W1070,
                0)=0,
            MAX(MAX('1D'!$D$16,
                    MAX('1D'!$D$16,
                        POWER((ABS(K1070)^2)/('1D'!$I$5*MAX(F1070,
                                    0.1)^2),
                            1/3))),
                IFERROR(W1396,
                    MAX(MAX('1D'!$D$16,
                            MAX('1D'!$D$16,
                                POWER((ABS(K1070)^2)/('1D'!$I$5*MAX(F1070,
                                            0.1)^2),
                                    1/3))),
                        ($L$2)-E1396))),
            IF(OR(IFERROR(AD1070,
                        0)&gt;=1,
                    IFERROR(AD1071,
                        0)&gt;=1),
                MAX('1D'!$D$16,
                    MAX('1D'!$D$16,
                        POWER((ABS(K1070)^2)/('1D'!$I$5*MAX(F1070,
                                    0.1)^2),
                            1/3))),
                IF(ABS(IFERROR(AF1070,
                            0))&lt;'1D'!$D$19,
                    MAX(MAX('1D'!$D$16,
                            MAX('1D'!$D$16,
                                POWER((ABS(K1070)^2)/('1D'!$I$5*MAX(F1070,
                                            0.1)^2),
                                    1/3))),
                        IFERROR(W1070,
                            0)),
                    MAX(MAX('1D'!$D$16,
                            MAX('1D'!$D$16,
                                POWER((ABS(K1070)^2)/('1D'!$I$5*MAX(F1070,
                                            0.1)^2),
                                    1/3))),
                        (IFERROR(W1070,
                                0))+((IFERROR(AF1070,
                                    0))*'1D'!$D$18)))))))</f>
        <v>2.1389677043987478</v>
      </c>
      <c r="X1070" s="5">
        <f t="shared" ca="1" si="228"/>
        <v>11.122632062873489</v>
      </c>
      <c r="Y1070" s="5">
        <f t="shared" ca="1" si="229"/>
        <v>1.1735290000551568</v>
      </c>
      <c r="Z1070" s="5">
        <f t="shared" ca="1" si="230"/>
        <v>4.5807502857230418</v>
      </c>
      <c r="AA1070" s="5">
        <f t="shared" ca="1" si="231"/>
        <v>634.17196770439875</v>
      </c>
      <c r="AB1070" s="5">
        <f ca="1">AA1070+((ABS(K1070)/MAX(((F1070)+(G1070)*(W1070))*(W1070),
            0.000001))^2)/(2*'1D'!$I$5)</f>
        <v>635.24145155659812</v>
      </c>
      <c r="AC1070" s="5">
        <f ca="1">((ABS(K1070)*'1D'!$D$6)/(MAX(((F1070)+(G1070)*(W1070))*(W1070),
            0.000001)*MAX(((((F1070)+(G1070)*(W1070))*(W1070))/MAX((F1070)+2*(W1070)*SQRT(1+(G1070)^2),
                    0.000001))^(2/3),
            0.000001)))^2</f>
        <v>3.8141460404132466E-3</v>
      </c>
      <c r="AD1070" s="5">
        <f ca="1">ABS(ABS(K1070)/MAX(((F1070)+(G1070)*(W1070))*(W1070),
        0.000001))/SQRT('1D'!$I$5*MAX((((F1070)+(G1070)*(W1070))*(W1070))/MAX((F1070)+2*(G1070)*(W1070),
            0.000001),
        0.000001))</f>
        <v>1.0000000000000004</v>
      </c>
      <c r="AE1070" s="5">
        <f ca="1">((F1070)*(W1070)^2)/2+(G1070)*(W1070)^3/3+(ABS(K1070)^2)/('1D'!$I$5*MAX(((F1070)+(G1070)*(W1070))*(W1070),
        0.000001))</f>
        <v>35.686426155594638</v>
      </c>
      <c r="AF1070" s="5">
        <f ca="1">IF($A$2=0,
    0,
    IFERROR(AB1071+(((AC1070+AC1071)/2)*J1071)+(IF(Z1070&gt;Z1071,
                '1D'!$D$8*((Z1070^2-Z1071^2)/(2*'1D'!$I$5)),
                '1D'!$D$9*((Z1071^2-Z1070^2)/(2*'1D'!$I$5)))+('1D'!$D$10*(ABS(I1071)/90)*(MAX(Z1070^2,
                        Z1071^2)/(2*'1D'!$I$5))))-AB1070,
        0))</f>
        <v>3.4157470064428708E-3</v>
      </c>
      <c r="AG1070" s="5">
        <f ca="1">IF($A$2=0,
    1,
    IF(IFERROR(AG1071,
            0)=0,
        0,
        IFERROR(IF(OR(ROUND(AD1070,
                        3)&gt;=1,
                    AND(ABS(AF1070)&lt;'1D'!$D$19,
                        AD1070&lt;1)),
                1,
                0),
            0)))</f>
        <v>1</v>
      </c>
      <c r="AH1070" s="5">
        <f ca="1">IFERROR(IF('1D'!V32="Supercritical",
        MAX('1D'!$D$16,
            IFERROR(L1070,
                MAX('1D'!$D$16,
                    POWER((ABS(K1070)^2)/('1D'!$I$5*MAX(F1070,
                                0.1)^2),
                        1/3)))),
        IF('1D'!V32="Subcritical",
            MAX('1D'!$D$16,
                IFERROR(W1070,
                    MAX('1D'!$D$16,
                        POWER((ABS(K1070)^2)/('1D'!$I$5*MAX(F1070,
                                    0.1)^2),
                            1/3)))),
            IF(IFERROR(T1070,
                    -1E+99)&gt;=IFERROR(AE1070,
                    -1E+99),
                MAX('1D'!$D$16,
                    IFERROR(L1070,
                        MAX('1D'!$D$16,
                            POWER((ABS(K1070)^2)/('1D'!$I$5*MAX(F1070,
                                        0.1)^2),
                                1/3)))),
                MAX('1D'!$D$16,
                    IFERROR(W1070,
                        MAX('1D'!$D$16,
                            POWER((ABS(K1070)^2)/('1D'!$I$5*MAX(F1070,
                                        0.1)^2),
                                1/3))))))),
    MAX('1D'!$D$16,
        POWER((ABS(K1070)^2)/('1D'!$I$5*MAX(F1070,
                    0.1)^2),
            1/3)))</f>
        <v>2.0411692021517887</v>
      </c>
      <c r="AI1070" s="5">
        <f t="shared" ca="1" si="232"/>
        <v>634.07416920215178</v>
      </c>
      <c r="AJ1070" s="5">
        <f ca="1">AI1070+((ABS(K1070)/MAX(((F1070)+(G1070)*(AH1070))*(AH1070),
            0.000001))^2)/(2*'1D'!$I$5)</f>
        <v>635.24859253909483</v>
      </c>
      <c r="AM1070">
        <v>0</v>
      </c>
      <c r="AN1070">
        <v>0</v>
      </c>
      <c r="AO1070" s="5">
        <f t="shared" si="233"/>
        <v>0</v>
      </c>
      <c r="AP1070" s="5">
        <f t="shared" si="237"/>
        <v>0</v>
      </c>
      <c r="AQ1070" s="5">
        <f ca="1">ABS(ABS(K1070)/MAX(((F1070)+(G1070)*(AH1070))*(AH1070),
        0.000001))/SQRT('1D'!$I$5*MAX((((F1070)+(G1070)*(AH1070))*(AH1070))/MAX((F1070)+2*(G1070)*(AH1070),
            0.000001),
        0.000001))</f>
        <v>1.0727235886044055</v>
      </c>
      <c r="AR1070" s="5" t="str">
        <f t="shared" ca="1" si="234"/>
        <v>Supercritical</v>
      </c>
      <c r="AS1070" s="5">
        <f ca="1">((ABS(K1070)*'1D'!$D$6)/(MAX(((F1070)+(G1070)*(AH1070))*(AH1070),
            0.000001)*MAX(((((F1070)+(G1070)*(AH1070))*(AH1070))/MAX((F1070)+2*(AH1070)*SQRT(1+(G1070)^2),
                    0.000001))^(2/3),
            0.000001)))^2</f>
        <v>4.3358367565141456E-3</v>
      </c>
    </row>
    <row r="1071" spans="1:45" x14ac:dyDescent="0.35">
      <c r="A1071">
        <v>1062</v>
      </c>
      <c r="B1071">
        <v>1060.9960000000001</v>
      </c>
      <c r="C1071">
        <v>616078.71499999997</v>
      </c>
      <c r="D1071">
        <v>3096946.111</v>
      </c>
      <c r="E1071">
        <v>632.03250000000003</v>
      </c>
      <c r="F1071">
        <v>5.2</v>
      </c>
      <c r="G1071">
        <v>0</v>
      </c>
      <c r="H1071" t="s">
        <v>176</v>
      </c>
      <c r="I1071">
        <v>5.7000000000000002E-2</v>
      </c>
      <c r="J1071" s="5">
        <f t="shared" si="235"/>
        <v>1</v>
      </c>
      <c r="K1071" s="5">
        <f t="shared" ca="1" si="236"/>
        <v>50.95</v>
      </c>
      <c r="L1071" s="5">
        <f ca="1">IF($A$2=0,
    IFERROR(L1070,
        MAX('1D'!$D$16,
            POWER((ABS(K1071)^2)/('1D'!$I$5*MAX(F1071,
                        0.1)^2),
                1/3))),
    IF(IFERROR(V1070,
            0)=0,
        IFERROR(L1070,
            MAX('1D'!$D$16,
                POWER((ABS(K1071)^2)/('1D'!$I$5*MAX(F1071,
                            0.1)^2),
                    1/3))),
        IF(OR(IFERROR(L1071,
                    0)=0,
                IFERROR(S1070,
                    0)&lt;1,
                IFERROR(S1071,
                    0)&lt;1),
            MAX('1D'!$D$16,
                POWER((ABS(K1071)^2)/('1D'!$I$5*MAX(F1071,
                            0.1)^2),
                    1/3)),
            IF(IFERROR(U1071,
                    0)&gt;0,
                MAX('1D'!$D$16,
                    IFERROR(L1071,
                        0)+((IFERROR(U1071,
                                0))*'1D'!$D$18*IF((IFERROR(S1071,
                                    0))&lt;1,
                            1,
                            -1))),
                IF(IFERROR(U1071,
                        0)&lt;0,
                    IF(ABS((MAX('1D'!$D$16,
                                    POWER((ABS(K1071)^2)/('1D'!$I$5*MAX(F1071,
                                                0.1)^2),
                                        1/3)))-IFERROR(L1071,
                                0))&gt;'1D'!$D$19,
                        MAX('1D'!$D$16,
                            IF((MAX('1D'!$D$16,
                                        POWER((ABS(K1071)^2)/('1D'!$I$5*MAX(F1071,
                                                    0.1)^2),
                                            1/3)))&gt;IFERROR(L1071,
                                    0),
                                MIN((MAX('1D'!$D$16,
                                            POWER((ABS(K1071)^2)/('1D'!$I$5*MAX(F1071,
                                                        0.1)^2),
                                                1/3))),
                                    IFERROR(L1071,
                                        0)+(MIN(ABS(IFERROR(U1071,
                                                    0))*'1D'!$D$18,
                                            ABS((MAX('1D'!$D$16,
                                                        POWER((ABS(K1071)^2)/('1D'!$I$5*MAX(F1071,
                                                                    0.1)^2),
                                                            1/3)))-IFERROR(L1071,
                                                    0))))),
                                MAX((MAX('1D'!$D$16,
                                            POWER((ABS(K1071)^2)/('1D'!$I$5*MAX(F1071,
                                                        0.1)^2),
                                                1/3))),
                                    IFERROR(L1071,
                                        0)-(MIN(ABS(IFERROR(U1071,
                                                    0))*'1D'!$D$18,
                                            ABS((MAX('1D'!$D$16,
                                                        POWER((ABS(K1071)^2)/('1D'!$I$5*MAX(F1071,
                                                                    0.1)^2),
                                                            1/3)))-IFERROR(L1071,
                                                    0))))))),
                        MAX('1D'!$D$16,
                            POWER((ABS(K1071)^2)/('1D'!$I$5*MAX(F1071,
                                        0.1)^2),
                                1/3))),
                    MAX('1D'!$D$16,
                        IFERROR(L1071,
                            0)))))))</f>
        <v>2.0411692021517887</v>
      </c>
      <c r="M1071" s="5">
        <f t="shared" ca="1" si="224"/>
        <v>10.614079851189301</v>
      </c>
      <c r="N1071" s="5">
        <f t="shared" ca="1" si="225"/>
        <v>1.1434704692804873</v>
      </c>
      <c r="O1071" s="5">
        <f t="shared" ca="1" si="226"/>
        <v>4.8002276894771132</v>
      </c>
      <c r="P1071" s="5">
        <f t="shared" ca="1" si="227"/>
        <v>634.07366920215179</v>
      </c>
      <c r="Q1071" s="5">
        <f ca="1">P1071+((ABS(K1071)/MAX(((F1071)+(G1071)*(L1071))*(L1071),
            0.000001))^2)/(2*'1D'!$I$5)</f>
        <v>635.24809253909484</v>
      </c>
      <c r="R1071" s="5">
        <f ca="1">((ABS(K1071)*'1D'!$D$6)/(MAX(((F1071)+(G1071)*(L1071))*(L1071),
            0.000001)*MAX(((((F1071)+(G1071)*(L1071))*(L1071))/MAX((F1071)+2*(L1071)*SQRT(1+(G1071)^2),
                    0.000001))^(2/3),
            0.000001)))^2</f>
        <v>4.3358367565141456E-3</v>
      </c>
      <c r="S1071" s="5">
        <f ca="1">ABS(ABS(K1071)/MAX(((F1071)+(G1071)*(L1071))*(L1071),
        0.000001))/SQRT('1D'!$I$5*MAX((((F1071)+(G1071)*(L1071))*(L1071))/MAX((F1071)+2*(G1071)*(L1071),
            0.000001),
        0.000001))</f>
        <v>1.0727235886044055</v>
      </c>
      <c r="T1071" s="5">
        <f ca="1">((F1071)*(L1071)^2)/2+(G1071)*(L1071)^3/3+(ABS(K1071)^2)/('1D'!$I$5*MAX(((F1071)+(G1071)*(L1071))*(L1071),
        0.000001))</f>
        <v>35.763412605541333</v>
      </c>
      <c r="U1071" s="5">
        <f ca="1">IF($A$2=0,
    0,
    IFERROR(Q1070-(((R1070+R1071)/2)*J1071)-(IF(O1070&gt;O1071,
                '1D'!$D$8*((O1070^2-O1071^2)/(2*'1D'!$I$5)),
                '1D'!$D$9*((O1071^2-O1070^2)/(2*'1D'!$I$5)))+('1D'!$D$10*(ABS(I1071)/90)*(MAX(O1070^2,
                        O1071^2)/(2*'1D'!$I$5))))-Q1071,
        0))</f>
        <v>-3.9474069734524164E-3</v>
      </c>
      <c r="V1071" s="5">
        <f ca="1">IF($A$2=0,
    1,
    IF(IFERROR(V1070,
            0)=0,
        0,
        IFERROR(IF(ROUND(S1071,
                    3)=1,
                1,
                IF(AND(ABS(U1071)&lt;'1D'!$D$19,
                        S1071&gt;1),
                    1,
                    0)),
            0)))</f>
        <v>0</v>
      </c>
      <c r="W1071" s="5">
        <f ca="1">IF($A$2=0,
    MAX(MAX('1D'!$D$16,
            MAX('1D'!$D$16,
                POWER((ABS(K1071)^2)/('1D'!$I$5*MAX(F1071,
                            0.1)^2),
                    1/3))),
        IFERROR(W1396,
            MAX(MAX('1D'!$D$16,
                    MAX('1D'!$D$16,
                        POWER((ABS(K1071)^2)/('1D'!$I$5*MAX(F1071,
                                    0.1)^2),
                            1/3))),
                ($L$2)-E1396))),
    IF(IFERROR(AG1072,
            0)=0,
        MAX(MAX('1D'!$D$16,
                MAX('1D'!$D$16,
                    POWER((ABS(K1071)^2)/('1D'!$I$5*MAX(F1071,
                                0.1)^2),
                        1/3))),
            IFERROR(W1396,
                MAX(MAX('1D'!$D$16,
                        MAX('1D'!$D$16,
                            POWER((ABS(K1071)^2)/('1D'!$I$5*MAX(F1071,
                                        0.1)^2),
                                1/3))),
                    ($L$2)-E1396))),
        IF(IFERROR(W1071,
                0)=0,
            MAX(MAX('1D'!$D$16,
                    MAX('1D'!$D$16,
                        POWER((ABS(K1071)^2)/('1D'!$I$5*MAX(F1071,
                                    0.1)^2),
                            1/3))),
                IFERROR(W1396,
                    MAX(MAX('1D'!$D$16,
                            MAX('1D'!$D$16,
                                POWER((ABS(K1071)^2)/('1D'!$I$5*MAX(F1071,
                                            0.1)^2),
                                    1/3))),
                        ($L$2)-E1396))),
            IF(OR(IFERROR(AD1071,
                        0)&gt;=1,
                    IFERROR(AD1072,
                        0)&gt;=1),
                MAX('1D'!$D$16,
                    MAX('1D'!$D$16,
                        POWER((ABS(K1071)^2)/('1D'!$I$5*MAX(F1071,
                                    0.1)^2),
                            1/3))),
                IF(ABS(IFERROR(AF1071,
                            0))&lt;'1D'!$D$19,
                    MAX(MAX('1D'!$D$16,
                            MAX('1D'!$D$16,
                                POWER((ABS(K1071)^2)/('1D'!$I$5*MAX(F1071,
                                            0.1)^2),
                                    1/3))),
                        IFERROR(W1071,
                            0)),
                    MAX(MAX('1D'!$D$16,
                            MAX('1D'!$D$16,
                                POWER((ABS(K1071)^2)/('1D'!$I$5*MAX(F1071,
                                            0.1)^2),
                                    1/3))),
                        (IFERROR(W1071,
                                0))+((IFERROR(AF1071,
                                    0))*'1D'!$D$18)))))))</f>
        <v>2.1389677043987478</v>
      </c>
      <c r="X1071" s="5">
        <f t="shared" ca="1" si="228"/>
        <v>11.122632062873489</v>
      </c>
      <c r="Y1071" s="5">
        <f t="shared" ca="1" si="229"/>
        <v>1.1735290000551568</v>
      </c>
      <c r="Z1071" s="5">
        <f t="shared" ca="1" si="230"/>
        <v>4.5807502857230418</v>
      </c>
      <c r="AA1071" s="5">
        <f t="shared" ca="1" si="231"/>
        <v>634.17146770439876</v>
      </c>
      <c r="AB1071" s="5">
        <f ca="1">AA1071+((ABS(K1071)/MAX(((F1071)+(G1071)*(W1071))*(W1071),
            0.000001))^2)/(2*'1D'!$I$5)</f>
        <v>635.24095155659813</v>
      </c>
      <c r="AC1071" s="5">
        <f ca="1">((ABS(K1071)*'1D'!$D$6)/(MAX(((F1071)+(G1071)*(W1071))*(W1071),
            0.000001)*MAX(((((F1071)+(G1071)*(W1071))*(W1071))/MAX((F1071)+2*(W1071)*SQRT(1+(G1071)^2),
                    0.000001))^(2/3),
            0.000001)))^2</f>
        <v>3.8141460404132466E-3</v>
      </c>
      <c r="AD1071" s="5">
        <f ca="1">ABS(ABS(K1071)/MAX(((F1071)+(G1071)*(W1071))*(W1071),
        0.000001))/SQRT('1D'!$I$5*MAX((((F1071)+(G1071)*(W1071))*(W1071))/MAX((F1071)+2*(G1071)*(W1071),
            0.000001),
        0.000001))</f>
        <v>1.0000000000000004</v>
      </c>
      <c r="AE1071" s="5">
        <f ca="1">((F1071)*(W1071)^2)/2+(G1071)*(W1071)^3/3+(ABS(K1071)^2)/('1D'!$I$5*MAX(((F1071)+(G1071)*(W1071))*(W1071),
        0.000001))</f>
        <v>35.686426155594638</v>
      </c>
      <c r="AF1071" s="5">
        <f ca="1">IF($A$2=0,
    0,
    IFERROR(AB1072+(((AC1071+AC1072)/2)*J1072)+(IF(Z1071&gt;Z1072,
                '1D'!$D$8*((Z1071^2-Z1072^2)/(2*'1D'!$I$5)),
                '1D'!$D$9*((Z1072^2-Z1071^2)/(2*'1D'!$I$5)))+('1D'!$D$10*(ABS(I1072)/90)*(MAX(Z1071^2,
                        Z1072^2)/(2*'1D'!$I$5))))-AB1071,
        0))</f>
        <v>3.3141460404522149E-3</v>
      </c>
      <c r="AG1071" s="5">
        <f ca="1">IF($A$2=0,
    1,
    IF(IFERROR(AG1072,
            0)=0,
        0,
        IFERROR(IF(OR(ROUND(AD1071,
                        3)&gt;=1,
                    AND(ABS(AF1071)&lt;'1D'!$D$19,
                        AD1071&lt;1)),
                1,
                0),
            0)))</f>
        <v>1</v>
      </c>
      <c r="AH1071" s="5">
        <f ca="1">IFERROR(IF('1D'!V32="Supercritical",
        MAX('1D'!$D$16,
            IFERROR(L1071,
                MAX('1D'!$D$16,
                    POWER((ABS(K1071)^2)/('1D'!$I$5*MAX(F1071,
                                0.1)^2),
                        1/3)))),
        IF('1D'!V32="Subcritical",
            MAX('1D'!$D$16,
                IFERROR(W1071,
                    MAX('1D'!$D$16,
                        POWER((ABS(K1071)^2)/('1D'!$I$5*MAX(F1071,
                                    0.1)^2),
                            1/3)))),
            IF(IFERROR(T1071,
                    -1E+99)&gt;=IFERROR(AE1071,
                    -1E+99),
                MAX('1D'!$D$16,
                    IFERROR(L1071,
                        MAX('1D'!$D$16,
                            POWER((ABS(K1071)^2)/('1D'!$I$5*MAX(F1071,
                                        0.1)^2),
                                1/3)))),
                MAX('1D'!$D$16,
                    IFERROR(W1071,
                        MAX('1D'!$D$16,
                            POWER((ABS(K1071)^2)/('1D'!$I$5*MAX(F1071,
                                        0.1)^2),
                                1/3))))))),
    MAX('1D'!$D$16,
        POWER((ABS(K1071)^2)/('1D'!$I$5*MAX(F1071,
                    0.1)^2),
            1/3)))</f>
        <v>2.0411692021517887</v>
      </c>
      <c r="AI1071" s="5">
        <f t="shared" ca="1" si="232"/>
        <v>634.07366920215179</v>
      </c>
      <c r="AJ1071" s="5">
        <f ca="1">AI1071+((ABS(K1071)/MAX(((F1071)+(G1071)*(AH1071))*(AH1071),
            0.000001))^2)/(2*'1D'!$I$5)</f>
        <v>635.24809253909484</v>
      </c>
      <c r="AM1071">
        <v>0</v>
      </c>
      <c r="AN1071">
        <v>0</v>
      </c>
      <c r="AO1071" s="5">
        <f t="shared" si="233"/>
        <v>0</v>
      </c>
      <c r="AP1071" s="5">
        <f t="shared" si="237"/>
        <v>0</v>
      </c>
      <c r="AQ1071" s="5">
        <f ca="1">ABS(ABS(K1071)/MAX(((F1071)+(G1071)*(AH1071))*(AH1071),
        0.000001))/SQRT('1D'!$I$5*MAX((((F1071)+(G1071)*(AH1071))*(AH1071))/MAX((F1071)+2*(G1071)*(AH1071),
            0.000001),
        0.000001))</f>
        <v>1.0727235886044055</v>
      </c>
      <c r="AR1071" s="5" t="str">
        <f t="shared" ca="1" si="234"/>
        <v>Supercritical</v>
      </c>
      <c r="AS1071" s="5">
        <f ca="1">((ABS(K1071)*'1D'!$D$6)/(MAX(((F1071)+(G1071)*(AH1071))*(AH1071),
            0.000001)*MAX(((((F1071)+(G1071)*(AH1071))*(AH1071))/MAX((F1071)+2*(AH1071)*SQRT(1+(G1071)^2),
                    0.000001))^(2/3),
            0.000001)))^2</f>
        <v>4.3358367565141456E-3</v>
      </c>
    </row>
    <row r="1072" spans="1:45" x14ac:dyDescent="0.35">
      <c r="A1072">
        <v>1063</v>
      </c>
      <c r="B1072">
        <v>1061.9960000000001</v>
      </c>
      <c r="C1072">
        <v>616078.67299999995</v>
      </c>
      <c r="D1072">
        <v>3096945.1120000002</v>
      </c>
      <c r="E1072">
        <v>632.03200000000004</v>
      </c>
      <c r="F1072">
        <v>5.2</v>
      </c>
      <c r="G1072">
        <v>0</v>
      </c>
      <c r="H1072" t="s">
        <v>176</v>
      </c>
      <c r="I1072">
        <v>0</v>
      </c>
      <c r="J1072" s="5">
        <f t="shared" si="235"/>
        <v>1</v>
      </c>
      <c r="K1072" s="5">
        <f t="shared" ca="1" si="236"/>
        <v>50.95</v>
      </c>
      <c r="L1072" s="5">
        <f ca="1">IF($A$2=0,
    IFERROR(L1071,
        MAX('1D'!$D$16,
            POWER((ABS(K1072)^2)/('1D'!$I$5*MAX(F1072,
                        0.1)^2),
                1/3))),
    IF(IFERROR(V1071,
            0)=0,
        IFERROR(L1071,
            MAX('1D'!$D$16,
                POWER((ABS(K1072)^2)/('1D'!$I$5*MAX(F1072,
                            0.1)^2),
                    1/3))),
        IF(OR(IFERROR(L1072,
                    0)=0,
                IFERROR(S1071,
                    0)&lt;1,
                IFERROR(S1072,
                    0)&lt;1),
            MAX('1D'!$D$16,
                POWER((ABS(K1072)^2)/('1D'!$I$5*MAX(F1072,
                            0.1)^2),
                    1/3)),
            IF(IFERROR(U1072,
                    0)&gt;0,
                MAX('1D'!$D$16,
                    IFERROR(L1072,
                        0)+((IFERROR(U1072,
                                0))*'1D'!$D$18*IF((IFERROR(S1072,
                                    0))&lt;1,
                            1,
                            -1))),
                IF(IFERROR(U1072,
                        0)&lt;0,
                    IF(ABS((MAX('1D'!$D$16,
                                    POWER((ABS(K1072)^2)/('1D'!$I$5*MAX(F1072,
                                                0.1)^2),
                                        1/3)))-IFERROR(L1072,
                                0))&gt;'1D'!$D$19,
                        MAX('1D'!$D$16,
                            IF((MAX('1D'!$D$16,
                                        POWER((ABS(K1072)^2)/('1D'!$I$5*MAX(F1072,
                                                    0.1)^2),
                                            1/3)))&gt;IFERROR(L1072,
                                    0),
                                MIN((MAX('1D'!$D$16,
                                            POWER((ABS(K1072)^2)/('1D'!$I$5*MAX(F1072,
                                                        0.1)^2),
                                                1/3))),
                                    IFERROR(L1072,
                                        0)+(MIN(ABS(IFERROR(U1072,
                                                    0))*'1D'!$D$18,
                                            ABS((MAX('1D'!$D$16,
                                                        POWER((ABS(K1072)^2)/('1D'!$I$5*MAX(F1072,
                                                                    0.1)^2),
                                                            1/3)))-IFERROR(L1072,
                                                    0))))),
                                MAX((MAX('1D'!$D$16,
                                            POWER((ABS(K1072)^2)/('1D'!$I$5*MAX(F1072,
                                                        0.1)^2),
                                                1/3))),
                                    IFERROR(L1072,
                                        0)-(MIN(ABS(IFERROR(U1072,
                                                    0))*'1D'!$D$18,
                                            ABS((MAX('1D'!$D$16,
                                                        POWER((ABS(K1072)^2)/('1D'!$I$5*MAX(F1072,
                                                                    0.1)^2),
                                                            1/3)))-IFERROR(L1072,
                                                    0))))))),
                        MAX('1D'!$D$16,
                            POWER((ABS(K1072)^2)/('1D'!$I$5*MAX(F1072,
                                        0.1)^2),
                                1/3))),
                    MAX('1D'!$D$16,
                        IFERROR(L1072,
                            0)))))))</f>
        <v>2.0411692021517887</v>
      </c>
      <c r="M1072" s="5">
        <f t="shared" ca="1" si="224"/>
        <v>10.614079851189301</v>
      </c>
      <c r="N1072" s="5">
        <f t="shared" ca="1" si="225"/>
        <v>1.1434704692804873</v>
      </c>
      <c r="O1072" s="5">
        <f t="shared" ca="1" si="226"/>
        <v>4.8002276894771132</v>
      </c>
      <c r="P1072" s="5">
        <f t="shared" ca="1" si="227"/>
        <v>634.0731692021518</v>
      </c>
      <c r="Q1072" s="5">
        <f ca="1">P1072+((ABS(K1072)/MAX(((F1072)+(G1072)*(L1072))*(L1072),
            0.000001))^2)/(2*'1D'!$I$5)</f>
        <v>635.24759253909485</v>
      </c>
      <c r="R1072" s="5">
        <f ca="1">((ABS(K1072)*'1D'!$D$6)/(MAX(((F1072)+(G1072)*(L1072))*(L1072),
            0.000001)*MAX(((((F1072)+(G1072)*(L1072))*(L1072))/MAX((F1072)+2*(L1072)*SQRT(1+(G1072)^2),
                    0.000001))^(2/3),
            0.000001)))^2</f>
        <v>4.3358367565141456E-3</v>
      </c>
      <c r="S1072" s="5">
        <f ca="1">ABS(ABS(K1072)/MAX(((F1072)+(G1072)*(L1072))*(L1072),
        0.000001))/SQRT('1D'!$I$5*MAX((((F1072)+(G1072)*(L1072))*(L1072))/MAX((F1072)+2*(G1072)*(L1072),
            0.000001),
        0.000001))</f>
        <v>1.0727235886044055</v>
      </c>
      <c r="T1072" s="5">
        <f ca="1">((F1072)*(L1072)^2)/2+(G1072)*(L1072)^3/3+(ABS(K1072)^2)/('1D'!$I$5*MAX(((F1072)+(G1072)*(L1072))*(L1072),
        0.000001))</f>
        <v>35.763412605541333</v>
      </c>
      <c r="U1072" s="5">
        <f ca="1">IF($A$2=0,
    0,
    IFERROR(Q1071-(((R1071+R1072)/2)*J1072)-(IF(O1071&gt;O1072,
                '1D'!$D$8*((O1071^2-O1072^2)/(2*'1D'!$I$5)),
                '1D'!$D$9*((O1072^2-O1071^2)/(2*'1D'!$I$5)))+('1D'!$D$10*(ABS(I1072)/90)*(MAX(O1071^2,
                        O1072^2)/(2*'1D'!$I$5))))-Q1072,
        0))</f>
        <v>-3.8358367564796936E-3</v>
      </c>
      <c r="V1072" s="5">
        <f ca="1">IF($A$2=0,
    1,
    IF(IFERROR(V1071,
            0)=0,
        0,
        IFERROR(IF(ROUND(S1072,
                    3)=1,
                1,
                IF(AND(ABS(U1072)&lt;'1D'!$D$19,
                        S1072&gt;1),
                    1,
                    0)),
            0)))</f>
        <v>0</v>
      </c>
      <c r="W1072" s="5">
        <f ca="1">IF($A$2=0,
    MAX(MAX('1D'!$D$16,
            MAX('1D'!$D$16,
                POWER((ABS(K1072)^2)/('1D'!$I$5*MAX(F1072,
                            0.1)^2),
                    1/3))),
        IFERROR(W1396,
            MAX(MAX('1D'!$D$16,
                    MAX('1D'!$D$16,
                        POWER((ABS(K1072)^2)/('1D'!$I$5*MAX(F1072,
                                    0.1)^2),
                            1/3))),
                ($L$2)-E1396))),
    IF(IFERROR(AG1073,
            0)=0,
        MAX(MAX('1D'!$D$16,
                MAX('1D'!$D$16,
                    POWER((ABS(K1072)^2)/('1D'!$I$5*MAX(F1072,
                                0.1)^2),
                        1/3))),
            IFERROR(W1396,
                MAX(MAX('1D'!$D$16,
                        MAX('1D'!$D$16,
                            POWER((ABS(K1072)^2)/('1D'!$I$5*MAX(F1072,
                                        0.1)^2),
                                1/3))),
                    ($L$2)-E1396))),
        IF(IFERROR(W1072,
                0)=0,
            MAX(MAX('1D'!$D$16,
                    MAX('1D'!$D$16,
                        POWER((ABS(K1072)^2)/('1D'!$I$5*MAX(F1072,
                                    0.1)^2),
                            1/3))),
                IFERROR(W1396,
                    MAX(MAX('1D'!$D$16,
                            MAX('1D'!$D$16,
                                POWER((ABS(K1072)^2)/('1D'!$I$5*MAX(F1072,
                                            0.1)^2),
                                    1/3))),
                        ($L$2)-E1396))),
            IF(OR(IFERROR(AD1072,
                        0)&gt;=1,
                    IFERROR(AD1073,
                        0)&gt;=1),
                MAX('1D'!$D$16,
                    MAX('1D'!$D$16,
                        POWER((ABS(K1072)^2)/('1D'!$I$5*MAX(F1072,
                                    0.1)^2),
                            1/3))),
                IF(ABS(IFERROR(AF1072,
                            0))&lt;'1D'!$D$19,
                    MAX(MAX('1D'!$D$16,
                            MAX('1D'!$D$16,
                                POWER((ABS(K1072)^2)/('1D'!$I$5*MAX(F1072,
                                            0.1)^2),
                                    1/3))),
                        IFERROR(W1072,
                            0)),
                    MAX(MAX('1D'!$D$16,
                            MAX('1D'!$D$16,
                                POWER((ABS(K1072)^2)/('1D'!$I$5*MAX(F1072,
                                            0.1)^2),
                                    1/3))),
                        (IFERROR(W1072,
                                0))+((IFERROR(AF1072,
                                    0))*'1D'!$D$18)))))))</f>
        <v>2.1389677043987478</v>
      </c>
      <c r="X1072" s="5">
        <f t="shared" ca="1" si="228"/>
        <v>11.122632062873489</v>
      </c>
      <c r="Y1072" s="5">
        <f t="shared" ca="1" si="229"/>
        <v>1.1735290000551568</v>
      </c>
      <c r="Z1072" s="5">
        <f t="shared" ca="1" si="230"/>
        <v>4.5807502857230418</v>
      </c>
      <c r="AA1072" s="5">
        <f t="shared" ca="1" si="231"/>
        <v>634.17096770439878</v>
      </c>
      <c r="AB1072" s="5">
        <f ca="1">AA1072+((ABS(K1072)/MAX(((F1072)+(G1072)*(W1072))*(W1072),
            0.000001))^2)/(2*'1D'!$I$5)</f>
        <v>635.24045155659815</v>
      </c>
      <c r="AC1072" s="5">
        <f ca="1">((ABS(K1072)*'1D'!$D$6)/(MAX(((F1072)+(G1072)*(W1072))*(W1072),
            0.000001)*MAX(((((F1072)+(G1072)*(W1072))*(W1072))/MAX((F1072)+2*(W1072)*SQRT(1+(G1072)^2),
                    0.000001))^(2/3),
            0.000001)))^2</f>
        <v>3.8141460404132466E-3</v>
      </c>
      <c r="AD1072" s="5">
        <f ca="1">ABS(ABS(K1072)/MAX(((F1072)+(G1072)*(W1072))*(W1072),
        0.000001))/SQRT('1D'!$I$5*MAX((((F1072)+(G1072)*(W1072))*(W1072))/MAX((F1072)+2*(G1072)*(W1072),
            0.000001),
        0.000001))</f>
        <v>1.0000000000000004</v>
      </c>
      <c r="AE1072" s="5">
        <f ca="1">((F1072)*(W1072)^2)/2+(G1072)*(W1072)^3/3+(ABS(K1072)^2)/('1D'!$I$5*MAX(((F1072)+(G1072)*(W1072))*(W1072),
        0.000001))</f>
        <v>35.686426155594638</v>
      </c>
      <c r="AF1072" s="5">
        <f ca="1">IF($A$2=0,
    0,
    IFERROR(AB1073+(((AC1072+AC1073)/2)*J1073)+(IF(Z1072&gt;Z1073,
                '1D'!$D$8*((Z1072^2-Z1073^2)/(2*'1D'!$I$5)),
                '1D'!$D$9*((Z1073^2-Z1072^2)/(2*'1D'!$I$5)))+('1D'!$D$10*(ABS(I1073)/90)*(MAX(Z1072^2,
                        Z1073^2)/(2*'1D'!$I$5))))-AB1072,
        0))</f>
        <v>3.3141460404522149E-3</v>
      </c>
      <c r="AG1072" s="5">
        <f ca="1">IF($A$2=0,
    1,
    IF(IFERROR(AG1073,
            0)=0,
        0,
        IFERROR(IF(OR(ROUND(AD1072,
                        3)&gt;=1,
                    AND(ABS(AF1072)&lt;'1D'!$D$19,
                        AD1072&lt;1)),
                1,
                0),
            0)))</f>
        <v>1</v>
      </c>
      <c r="AH1072" s="5">
        <f ca="1">IFERROR(IF('1D'!V32="Supercritical",
        MAX('1D'!$D$16,
            IFERROR(L1072,
                MAX('1D'!$D$16,
                    POWER((ABS(K1072)^2)/('1D'!$I$5*MAX(F1072,
                                0.1)^2),
                        1/3)))),
        IF('1D'!V32="Subcritical",
            MAX('1D'!$D$16,
                IFERROR(W1072,
                    MAX('1D'!$D$16,
                        POWER((ABS(K1072)^2)/('1D'!$I$5*MAX(F1072,
                                    0.1)^2),
                            1/3)))),
            IF(IFERROR(T1072,
                    -1E+99)&gt;=IFERROR(AE1072,
                    -1E+99),
                MAX('1D'!$D$16,
                    IFERROR(L1072,
                        MAX('1D'!$D$16,
                            POWER((ABS(K1072)^2)/('1D'!$I$5*MAX(F1072,
                                        0.1)^2),
                                1/3)))),
                MAX('1D'!$D$16,
                    IFERROR(W1072,
                        MAX('1D'!$D$16,
                            POWER((ABS(K1072)^2)/('1D'!$I$5*MAX(F1072,
                                        0.1)^2),
                                1/3))))))),
    MAX('1D'!$D$16,
        POWER((ABS(K1072)^2)/('1D'!$I$5*MAX(F1072,
                    0.1)^2),
            1/3)))</f>
        <v>2.0411692021517887</v>
      </c>
      <c r="AI1072" s="5">
        <f t="shared" ca="1" si="232"/>
        <v>634.0731692021518</v>
      </c>
      <c r="AJ1072" s="5">
        <f ca="1">AI1072+((ABS(K1072)/MAX(((F1072)+(G1072)*(AH1072))*(AH1072),
            0.000001))^2)/(2*'1D'!$I$5)</f>
        <v>635.24759253909485</v>
      </c>
      <c r="AM1072">
        <v>0</v>
      </c>
      <c r="AN1072">
        <v>0</v>
      </c>
      <c r="AO1072" s="5">
        <f t="shared" si="233"/>
        <v>0</v>
      </c>
      <c r="AP1072" s="5">
        <f t="shared" si="237"/>
        <v>0</v>
      </c>
      <c r="AQ1072" s="5">
        <f ca="1">ABS(ABS(K1072)/MAX(((F1072)+(G1072)*(AH1072))*(AH1072),
        0.000001))/SQRT('1D'!$I$5*MAX((((F1072)+(G1072)*(AH1072))*(AH1072))/MAX((F1072)+2*(G1072)*(AH1072),
            0.000001),
        0.000001))</f>
        <v>1.0727235886044055</v>
      </c>
      <c r="AR1072" s="5" t="str">
        <f t="shared" ca="1" si="234"/>
        <v>Supercritical</v>
      </c>
      <c r="AS1072" s="5">
        <f ca="1">((ABS(K1072)*'1D'!$D$6)/(MAX(((F1072)+(G1072)*(AH1072))*(AH1072),
            0.000001)*MAX(((((F1072)+(G1072)*(AH1072))*(AH1072))/MAX((F1072)+2*(AH1072)*SQRT(1+(G1072)^2),
                    0.000001))^(2/3),
            0.000001)))^2</f>
        <v>4.3358367565141456E-3</v>
      </c>
    </row>
    <row r="1073" spans="1:45" x14ac:dyDescent="0.35">
      <c r="A1073">
        <v>1064</v>
      </c>
      <c r="B1073">
        <v>1062.9960000000001</v>
      </c>
      <c r="C1073">
        <v>616078.63100000005</v>
      </c>
      <c r="D1073">
        <v>3096944.1129999999</v>
      </c>
      <c r="E1073">
        <v>632.03150000000005</v>
      </c>
      <c r="F1073">
        <v>5.2</v>
      </c>
      <c r="G1073">
        <v>0</v>
      </c>
      <c r="H1073" t="s">
        <v>176</v>
      </c>
      <c r="I1073">
        <v>0</v>
      </c>
      <c r="J1073" s="5">
        <f t="shared" si="235"/>
        <v>1</v>
      </c>
      <c r="K1073" s="5">
        <f t="shared" ca="1" si="236"/>
        <v>50.95</v>
      </c>
      <c r="L1073" s="5">
        <f ca="1">IF($A$2=0,
    IFERROR(L1072,
        MAX('1D'!$D$16,
            POWER((ABS(K1073)^2)/('1D'!$I$5*MAX(F1073,
                        0.1)^2),
                1/3))),
    IF(IFERROR(V1072,
            0)=0,
        IFERROR(L1072,
            MAX('1D'!$D$16,
                POWER((ABS(K1073)^2)/('1D'!$I$5*MAX(F1073,
                            0.1)^2),
                    1/3))),
        IF(OR(IFERROR(L1073,
                    0)=0,
                IFERROR(S1072,
                    0)&lt;1,
                IFERROR(S1073,
                    0)&lt;1),
            MAX('1D'!$D$16,
                POWER((ABS(K1073)^2)/('1D'!$I$5*MAX(F1073,
                            0.1)^2),
                    1/3)),
            IF(IFERROR(U1073,
                    0)&gt;0,
                MAX('1D'!$D$16,
                    IFERROR(L1073,
                        0)+((IFERROR(U1073,
                                0))*'1D'!$D$18*IF((IFERROR(S1073,
                                    0))&lt;1,
                            1,
                            -1))),
                IF(IFERROR(U1073,
                        0)&lt;0,
                    IF(ABS((MAX('1D'!$D$16,
                                    POWER((ABS(K1073)^2)/('1D'!$I$5*MAX(F1073,
                                                0.1)^2),
                                        1/3)))-IFERROR(L1073,
                                0))&gt;'1D'!$D$19,
                        MAX('1D'!$D$16,
                            IF((MAX('1D'!$D$16,
                                        POWER((ABS(K1073)^2)/('1D'!$I$5*MAX(F1073,
                                                    0.1)^2),
                                            1/3)))&gt;IFERROR(L1073,
                                    0),
                                MIN((MAX('1D'!$D$16,
                                            POWER((ABS(K1073)^2)/('1D'!$I$5*MAX(F1073,
                                                        0.1)^2),
                                                1/3))),
                                    IFERROR(L1073,
                                        0)+(MIN(ABS(IFERROR(U1073,
                                                    0))*'1D'!$D$18,
                                            ABS((MAX('1D'!$D$16,
                                                        POWER((ABS(K1073)^2)/('1D'!$I$5*MAX(F1073,
                                                                    0.1)^2),
                                                            1/3)))-IFERROR(L1073,
                                                    0))))),
                                MAX((MAX('1D'!$D$16,
                                            POWER((ABS(K1073)^2)/('1D'!$I$5*MAX(F1073,
                                                        0.1)^2),
                                                1/3))),
                                    IFERROR(L1073,
                                        0)-(MIN(ABS(IFERROR(U1073,
                                                    0))*'1D'!$D$18,
                                            ABS((MAX('1D'!$D$16,
                                                        POWER((ABS(K1073)^2)/('1D'!$I$5*MAX(F1073,
                                                                    0.1)^2),
                                                            1/3)))-IFERROR(L1073,
                                                    0))))))),
                        MAX('1D'!$D$16,
                            POWER((ABS(K1073)^2)/('1D'!$I$5*MAX(F1073,
                                        0.1)^2),
                                1/3))),
                    MAX('1D'!$D$16,
                        IFERROR(L1073,
                            0)))))))</f>
        <v>2.0411692021517887</v>
      </c>
      <c r="M1073" s="5">
        <f t="shared" ca="1" si="224"/>
        <v>10.614079851189301</v>
      </c>
      <c r="N1073" s="5">
        <f t="shared" ca="1" si="225"/>
        <v>1.1434704692804873</v>
      </c>
      <c r="O1073" s="5">
        <f t="shared" ca="1" si="226"/>
        <v>4.8002276894771132</v>
      </c>
      <c r="P1073" s="5">
        <f t="shared" ca="1" si="227"/>
        <v>634.07266920215181</v>
      </c>
      <c r="Q1073" s="5">
        <f ca="1">P1073+((ABS(K1073)/MAX(((F1073)+(G1073)*(L1073))*(L1073),
            0.000001))^2)/(2*'1D'!$I$5)</f>
        <v>635.24709253909487</v>
      </c>
      <c r="R1073" s="5">
        <f ca="1">((ABS(K1073)*'1D'!$D$6)/(MAX(((F1073)+(G1073)*(L1073))*(L1073),
            0.000001)*MAX(((((F1073)+(G1073)*(L1073))*(L1073))/MAX((F1073)+2*(L1073)*SQRT(1+(G1073)^2),
                    0.000001))^(2/3),
            0.000001)))^2</f>
        <v>4.3358367565141456E-3</v>
      </c>
      <c r="S1073" s="5">
        <f ca="1">ABS(ABS(K1073)/MAX(((F1073)+(G1073)*(L1073))*(L1073),
        0.000001))/SQRT('1D'!$I$5*MAX((((F1073)+(G1073)*(L1073))*(L1073))/MAX((F1073)+2*(G1073)*(L1073),
            0.000001),
        0.000001))</f>
        <v>1.0727235886044055</v>
      </c>
      <c r="T1073" s="5">
        <f ca="1">((F1073)*(L1073)^2)/2+(G1073)*(L1073)^3/3+(ABS(K1073)^2)/('1D'!$I$5*MAX(((F1073)+(G1073)*(L1073))*(L1073),
        0.000001))</f>
        <v>35.763412605541333</v>
      </c>
      <c r="U1073" s="5">
        <f ca="1">IF($A$2=0,
    0,
    IFERROR(Q1072-(((R1072+R1073)/2)*J1073)-(IF(O1072&gt;O1073,
                '1D'!$D$8*((O1072^2-O1073^2)/(2*'1D'!$I$5)),
                '1D'!$D$9*((O1073^2-O1072^2)/(2*'1D'!$I$5)))+('1D'!$D$10*(ABS(I1073)/90)*(MAX(O1072^2,
                        O1073^2)/(2*'1D'!$I$5))))-Q1073,
        0))</f>
        <v>-3.8358367564796936E-3</v>
      </c>
      <c r="V1073" s="5">
        <f ca="1">IF($A$2=0,
    1,
    IF(IFERROR(V1072,
            0)=0,
        0,
        IFERROR(IF(ROUND(S1073,
                    3)=1,
                1,
                IF(AND(ABS(U1073)&lt;'1D'!$D$19,
                        S1073&gt;1),
                    1,
                    0)),
            0)))</f>
        <v>0</v>
      </c>
      <c r="W1073" s="5">
        <f ca="1">IF($A$2=0,
    MAX(MAX('1D'!$D$16,
            MAX('1D'!$D$16,
                POWER((ABS(K1073)^2)/('1D'!$I$5*MAX(F1073,
                            0.1)^2),
                    1/3))),
        IFERROR(W1396,
            MAX(MAX('1D'!$D$16,
                    MAX('1D'!$D$16,
                        POWER((ABS(K1073)^2)/('1D'!$I$5*MAX(F1073,
                                    0.1)^2),
                            1/3))),
                ($L$2)-E1396))),
    IF(IFERROR(AG1074,
            0)=0,
        MAX(MAX('1D'!$D$16,
                MAX('1D'!$D$16,
                    POWER((ABS(K1073)^2)/('1D'!$I$5*MAX(F1073,
                                0.1)^2),
                        1/3))),
            IFERROR(W1396,
                MAX(MAX('1D'!$D$16,
                        MAX('1D'!$D$16,
                            POWER((ABS(K1073)^2)/('1D'!$I$5*MAX(F1073,
                                        0.1)^2),
                                1/3))),
                    ($L$2)-E1396))),
        IF(IFERROR(W1073,
                0)=0,
            MAX(MAX('1D'!$D$16,
                    MAX('1D'!$D$16,
                        POWER((ABS(K1073)^2)/('1D'!$I$5*MAX(F1073,
                                    0.1)^2),
                            1/3))),
                IFERROR(W1396,
                    MAX(MAX('1D'!$D$16,
                            MAX('1D'!$D$16,
                                POWER((ABS(K1073)^2)/('1D'!$I$5*MAX(F1073,
                                            0.1)^2),
                                    1/3))),
                        ($L$2)-E1396))),
            IF(OR(IFERROR(AD1073,
                        0)&gt;=1,
                    IFERROR(AD1074,
                        0)&gt;=1),
                MAX('1D'!$D$16,
                    MAX('1D'!$D$16,
                        POWER((ABS(K1073)^2)/('1D'!$I$5*MAX(F1073,
                                    0.1)^2),
                            1/3))),
                IF(ABS(IFERROR(AF1073,
                            0))&lt;'1D'!$D$19,
                    MAX(MAX('1D'!$D$16,
                            MAX('1D'!$D$16,
                                POWER((ABS(K1073)^2)/('1D'!$I$5*MAX(F1073,
                                            0.1)^2),
                                    1/3))),
                        IFERROR(W1073,
                            0)),
                    MAX(MAX('1D'!$D$16,
                            MAX('1D'!$D$16,
                                POWER((ABS(K1073)^2)/('1D'!$I$5*MAX(F1073,
                                            0.1)^2),
                                    1/3))),
                        (IFERROR(W1073,
                                0))+((IFERROR(AF1073,
                                    0))*'1D'!$D$18)))))))</f>
        <v>2.1389677043987478</v>
      </c>
      <c r="X1073" s="5">
        <f t="shared" ca="1" si="228"/>
        <v>11.122632062873489</v>
      </c>
      <c r="Y1073" s="5">
        <f t="shared" ca="1" si="229"/>
        <v>1.1735290000551568</v>
      </c>
      <c r="Z1073" s="5">
        <f t="shared" ca="1" si="230"/>
        <v>4.5807502857230418</v>
      </c>
      <c r="AA1073" s="5">
        <f t="shared" ca="1" si="231"/>
        <v>634.17046770439879</v>
      </c>
      <c r="AB1073" s="5">
        <f ca="1">AA1073+((ABS(K1073)/MAX(((F1073)+(G1073)*(W1073))*(W1073),
            0.000001))^2)/(2*'1D'!$I$5)</f>
        <v>635.23995155659816</v>
      </c>
      <c r="AC1073" s="5">
        <f ca="1">((ABS(K1073)*'1D'!$D$6)/(MAX(((F1073)+(G1073)*(W1073))*(W1073),
            0.000001)*MAX(((((F1073)+(G1073)*(W1073))*(W1073))/MAX((F1073)+2*(W1073)*SQRT(1+(G1073)^2),
                    0.000001))^(2/3),
            0.000001)))^2</f>
        <v>3.8141460404132466E-3</v>
      </c>
      <c r="AD1073" s="5">
        <f ca="1">ABS(ABS(K1073)/MAX(((F1073)+(G1073)*(W1073))*(W1073),
        0.000001))/SQRT('1D'!$I$5*MAX((((F1073)+(G1073)*(W1073))*(W1073))/MAX((F1073)+2*(G1073)*(W1073),
            0.000001),
        0.000001))</f>
        <v>1.0000000000000004</v>
      </c>
      <c r="AE1073" s="5">
        <f ca="1">((F1073)*(W1073)^2)/2+(G1073)*(W1073)^3/3+(ABS(K1073)^2)/('1D'!$I$5*MAX(((F1073)+(G1073)*(W1073))*(W1073),
        0.000001))</f>
        <v>35.686426155594638</v>
      </c>
      <c r="AF1073" s="5">
        <f ca="1">IF($A$2=0,
    0,
    IFERROR(AB1074+(((AC1073+AC1074)/2)*J1074)+(IF(Z1073&gt;Z1074,
                '1D'!$D$8*((Z1073^2-Z1074^2)/(2*'1D'!$I$5)),
                '1D'!$D$9*((Z1074^2-Z1073^2)/(2*'1D'!$I$5)))+('1D'!$D$10*(ABS(I1074)/90)*(MAX(Z1073^2,
                        Z1074^2)/(2*'1D'!$I$5))))-AB1073,
        0))</f>
        <v>3.4119328602173482E-3</v>
      </c>
      <c r="AG1073" s="5">
        <f ca="1">IF($A$2=0,
    1,
    IF(IFERROR(AG1074,
            0)=0,
        0,
        IFERROR(IF(OR(ROUND(AD1073,
                        3)&gt;=1,
                    AND(ABS(AF1073)&lt;'1D'!$D$19,
                        AD1073&lt;1)),
                1,
                0),
            0)))</f>
        <v>1</v>
      </c>
      <c r="AH1073" s="5">
        <f ca="1">IFERROR(IF('1D'!V32="Supercritical",
        MAX('1D'!$D$16,
            IFERROR(L1073,
                MAX('1D'!$D$16,
                    POWER((ABS(K1073)^2)/('1D'!$I$5*MAX(F1073,
                                0.1)^2),
                        1/3)))),
        IF('1D'!V32="Subcritical",
            MAX('1D'!$D$16,
                IFERROR(W1073,
                    MAX('1D'!$D$16,
                        POWER((ABS(K1073)^2)/('1D'!$I$5*MAX(F1073,
                                    0.1)^2),
                            1/3)))),
            IF(IFERROR(T1073,
                    -1E+99)&gt;=IFERROR(AE1073,
                    -1E+99),
                MAX('1D'!$D$16,
                    IFERROR(L1073,
                        MAX('1D'!$D$16,
                            POWER((ABS(K1073)^2)/('1D'!$I$5*MAX(F1073,
                                        0.1)^2),
                                1/3)))),
                MAX('1D'!$D$16,
                    IFERROR(W1073,
                        MAX('1D'!$D$16,
                            POWER((ABS(K1073)^2)/('1D'!$I$5*MAX(F1073,
                                        0.1)^2),
                                1/3))))))),
    MAX('1D'!$D$16,
        POWER((ABS(K1073)^2)/('1D'!$I$5*MAX(F1073,
                    0.1)^2),
            1/3)))</f>
        <v>2.0411692021517887</v>
      </c>
      <c r="AI1073" s="5">
        <f t="shared" ca="1" si="232"/>
        <v>634.07266920215181</v>
      </c>
      <c r="AJ1073" s="5">
        <f ca="1">AI1073+((ABS(K1073)/MAX(((F1073)+(G1073)*(AH1073))*(AH1073),
            0.000001))^2)/(2*'1D'!$I$5)</f>
        <v>635.24709253909487</v>
      </c>
      <c r="AM1073">
        <v>0</v>
      </c>
      <c r="AN1073">
        <v>0</v>
      </c>
      <c r="AO1073" s="5">
        <f t="shared" si="233"/>
        <v>0</v>
      </c>
      <c r="AP1073" s="5">
        <f t="shared" si="237"/>
        <v>0</v>
      </c>
      <c r="AQ1073" s="5">
        <f ca="1">ABS(ABS(K1073)/MAX(((F1073)+(G1073)*(AH1073))*(AH1073),
        0.000001))/SQRT('1D'!$I$5*MAX((((F1073)+(G1073)*(AH1073))*(AH1073))/MAX((F1073)+2*(G1073)*(AH1073),
            0.000001),
        0.000001))</f>
        <v>1.0727235886044055</v>
      </c>
      <c r="AR1073" s="5" t="str">
        <f t="shared" ca="1" si="234"/>
        <v>Supercritical</v>
      </c>
      <c r="AS1073" s="5">
        <f ca="1">((ABS(K1073)*'1D'!$D$6)/(MAX(((F1073)+(G1073)*(AH1073))*(AH1073),
            0.000001)*MAX(((((F1073)+(G1073)*(AH1073))*(AH1073))/MAX((F1073)+2*(AH1073)*SQRT(1+(G1073)^2),
                    0.000001))^(2/3),
            0.000001)))^2</f>
        <v>4.3358367565141456E-3</v>
      </c>
    </row>
    <row r="1074" spans="1:45" x14ac:dyDescent="0.35">
      <c r="A1074">
        <v>1065</v>
      </c>
      <c r="B1074">
        <v>1063.9949999999999</v>
      </c>
      <c r="C1074">
        <v>616078.58900000004</v>
      </c>
      <c r="D1074">
        <v>3096943.1140000001</v>
      </c>
      <c r="E1074">
        <v>632.03099999999995</v>
      </c>
      <c r="F1074">
        <v>5.2</v>
      </c>
      <c r="G1074">
        <v>0</v>
      </c>
      <c r="H1074" t="s">
        <v>176</v>
      </c>
      <c r="I1074">
        <v>5.7000000000000002E-2</v>
      </c>
      <c r="J1074" s="5">
        <f t="shared" si="235"/>
        <v>0.99899999999979627</v>
      </c>
      <c r="K1074" s="5">
        <f t="shared" ca="1" si="236"/>
        <v>50.95</v>
      </c>
      <c r="L1074" s="5">
        <f ca="1">IF($A$2=0,
    IFERROR(L1073,
        MAX('1D'!$D$16,
            POWER((ABS(K1074)^2)/('1D'!$I$5*MAX(F1074,
                        0.1)^2),
                1/3))),
    IF(IFERROR(V1073,
            0)=0,
        IFERROR(L1073,
            MAX('1D'!$D$16,
                POWER((ABS(K1074)^2)/('1D'!$I$5*MAX(F1074,
                            0.1)^2),
                    1/3))),
        IF(OR(IFERROR(L1074,
                    0)=0,
                IFERROR(S1073,
                    0)&lt;1,
                IFERROR(S1074,
                    0)&lt;1),
            MAX('1D'!$D$16,
                POWER((ABS(K1074)^2)/('1D'!$I$5*MAX(F1074,
                            0.1)^2),
                    1/3)),
            IF(IFERROR(U1074,
                    0)&gt;0,
                MAX('1D'!$D$16,
                    IFERROR(L1074,
                        0)+((IFERROR(U1074,
                                0))*'1D'!$D$18*IF((IFERROR(S1074,
                                    0))&lt;1,
                            1,
                            -1))),
                IF(IFERROR(U1074,
                        0)&lt;0,
                    IF(ABS((MAX('1D'!$D$16,
                                    POWER((ABS(K1074)^2)/('1D'!$I$5*MAX(F1074,
                                                0.1)^2),
                                        1/3)))-IFERROR(L1074,
                                0))&gt;'1D'!$D$19,
                        MAX('1D'!$D$16,
                            IF((MAX('1D'!$D$16,
                                        POWER((ABS(K1074)^2)/('1D'!$I$5*MAX(F1074,
                                                    0.1)^2),
                                            1/3)))&gt;IFERROR(L1074,
                                    0),
                                MIN((MAX('1D'!$D$16,
                                            POWER((ABS(K1074)^2)/('1D'!$I$5*MAX(F1074,
                                                        0.1)^2),
                                                1/3))),
                                    IFERROR(L1074,
                                        0)+(MIN(ABS(IFERROR(U1074,
                                                    0))*'1D'!$D$18,
                                            ABS((MAX('1D'!$D$16,
                                                        POWER((ABS(K1074)^2)/('1D'!$I$5*MAX(F1074,
                                                                    0.1)^2),
                                                            1/3)))-IFERROR(L1074,
                                                    0))))),
                                MAX((MAX('1D'!$D$16,
                                            POWER((ABS(K1074)^2)/('1D'!$I$5*MAX(F1074,
                                                        0.1)^2),
                                                1/3))),
                                    IFERROR(L1074,
                                        0)-(MIN(ABS(IFERROR(U1074,
                                                    0))*'1D'!$D$18,
                                            ABS((MAX('1D'!$D$16,
                                                        POWER((ABS(K1074)^2)/('1D'!$I$5*MAX(F1074,
                                                                    0.1)^2),
                                                            1/3)))-IFERROR(L1074,
                                                    0))))))),
                        MAX('1D'!$D$16,
                            POWER((ABS(K1074)^2)/('1D'!$I$5*MAX(F1074,
                                        0.1)^2),
                                1/3))),
                    MAX('1D'!$D$16,
                        IFERROR(L1074,
                            0)))))))</f>
        <v>2.0411692021517887</v>
      </c>
      <c r="M1074" s="5">
        <f t="shared" ca="1" si="224"/>
        <v>10.614079851189301</v>
      </c>
      <c r="N1074" s="5">
        <f t="shared" ca="1" si="225"/>
        <v>1.1434704692804873</v>
      </c>
      <c r="O1074" s="5">
        <f t="shared" ca="1" si="226"/>
        <v>4.8002276894771132</v>
      </c>
      <c r="P1074" s="5">
        <f t="shared" ca="1" si="227"/>
        <v>634.07216920215171</v>
      </c>
      <c r="Q1074" s="5">
        <f ca="1">P1074+((ABS(K1074)/MAX(((F1074)+(G1074)*(L1074))*(L1074),
            0.000001))^2)/(2*'1D'!$I$5)</f>
        <v>635.24659253909476</v>
      </c>
      <c r="R1074" s="5">
        <f ca="1">((ABS(K1074)*'1D'!$D$6)/(MAX(((F1074)+(G1074)*(L1074))*(L1074),
            0.000001)*MAX(((((F1074)+(G1074)*(L1074))*(L1074))/MAX((F1074)+2*(L1074)*SQRT(1+(G1074)^2),
                    0.000001))^(2/3),
            0.000001)))^2</f>
        <v>4.3358367565141456E-3</v>
      </c>
      <c r="S1074" s="5">
        <f ca="1">ABS(ABS(K1074)/MAX(((F1074)+(G1074)*(L1074))*(L1074),
        0.000001))/SQRT('1D'!$I$5*MAX((((F1074)+(G1074)*(L1074))*(L1074))/MAX((F1074)+2*(G1074)*(L1074),
            0.000001),
        0.000001))</f>
        <v>1.0727235886044055</v>
      </c>
      <c r="T1074" s="5">
        <f ca="1">((F1074)*(L1074)^2)/2+(G1074)*(L1074)^3/3+(ABS(K1074)^2)/('1D'!$I$5*MAX(((F1074)+(G1074)*(L1074))*(L1074),
        0.000001))</f>
        <v>35.763412605541333</v>
      </c>
      <c r="U1074" s="5">
        <f ca="1">IF($A$2=0,
    0,
    IFERROR(Q1073-(((R1073+R1074)/2)*J1074)-(IF(O1073&gt;O1074,
                '1D'!$D$8*((O1073^2-O1074^2)/(2*'1D'!$I$5)),
                '1D'!$D$9*((O1074^2-O1073^2)/(2*'1D'!$I$5)))+('1D'!$D$10*(ABS(I1074)/90)*(MAX(O1073^2,
                        O1074^2)/(2*'1D'!$I$5))))-Q1074,
        0))</f>
        <v>-3.9430711366321702E-3</v>
      </c>
      <c r="V1074" s="5">
        <f ca="1">IF($A$2=0,
    1,
    IF(IFERROR(V1073,
            0)=0,
        0,
        IFERROR(IF(ROUND(S1074,
                    3)=1,
                1,
                IF(AND(ABS(U1074)&lt;'1D'!$D$19,
                        S1074&gt;1),
                    1,
                    0)),
            0)))</f>
        <v>0</v>
      </c>
      <c r="W1074" s="5">
        <f ca="1">IF($A$2=0,
    MAX(MAX('1D'!$D$16,
            MAX('1D'!$D$16,
                POWER((ABS(K1074)^2)/('1D'!$I$5*MAX(F1074,
                            0.1)^2),
                    1/3))),
        IFERROR(W1396,
            MAX(MAX('1D'!$D$16,
                    MAX('1D'!$D$16,
                        POWER((ABS(K1074)^2)/('1D'!$I$5*MAX(F1074,
                                    0.1)^2),
                            1/3))),
                ($L$2)-E1396))),
    IF(IFERROR(AG1075,
            0)=0,
        MAX(MAX('1D'!$D$16,
                MAX('1D'!$D$16,
                    POWER((ABS(K1074)^2)/('1D'!$I$5*MAX(F1074,
                                0.1)^2),
                        1/3))),
            IFERROR(W1396,
                MAX(MAX('1D'!$D$16,
                        MAX('1D'!$D$16,
                            POWER((ABS(K1074)^2)/('1D'!$I$5*MAX(F1074,
                                        0.1)^2),
                                1/3))),
                    ($L$2)-E1396))),
        IF(IFERROR(W1074,
                0)=0,
            MAX(MAX('1D'!$D$16,
                    MAX('1D'!$D$16,
                        POWER((ABS(K1074)^2)/('1D'!$I$5*MAX(F1074,
                                    0.1)^2),
                            1/3))),
                IFERROR(W1396,
                    MAX(MAX('1D'!$D$16,
                            MAX('1D'!$D$16,
                                POWER((ABS(K1074)^2)/('1D'!$I$5*MAX(F1074,
                                            0.1)^2),
                                    1/3))),
                        ($L$2)-E1396))),
            IF(OR(IFERROR(AD1074,
                        0)&gt;=1,
                    IFERROR(AD1075,
                        0)&gt;=1),
                MAX('1D'!$D$16,
                    MAX('1D'!$D$16,
                        POWER((ABS(K1074)^2)/('1D'!$I$5*MAX(F1074,
                                    0.1)^2),
                            1/3))),
                IF(ABS(IFERROR(AF1074,
                            0))&lt;'1D'!$D$19,
                    MAX(MAX('1D'!$D$16,
                            MAX('1D'!$D$16,
                                POWER((ABS(K1074)^2)/('1D'!$I$5*MAX(F1074,
                                            0.1)^2),
                                    1/3))),
                        IFERROR(W1074,
                            0)),
                    MAX(MAX('1D'!$D$16,
                            MAX('1D'!$D$16,
                                POWER((ABS(K1074)^2)/('1D'!$I$5*MAX(F1074,
                                            0.1)^2),
                                    1/3))),
                        (IFERROR(W1074,
                                0))+((IFERROR(AF1074,
                                    0))*'1D'!$D$18)))))))</f>
        <v>2.1389677043987478</v>
      </c>
      <c r="X1074" s="5">
        <f t="shared" ca="1" si="228"/>
        <v>11.122632062873489</v>
      </c>
      <c r="Y1074" s="5">
        <f t="shared" ca="1" si="229"/>
        <v>1.1735290000551568</v>
      </c>
      <c r="Z1074" s="5">
        <f t="shared" ca="1" si="230"/>
        <v>4.5807502857230418</v>
      </c>
      <c r="AA1074" s="5">
        <f t="shared" ca="1" si="231"/>
        <v>634.16996770439869</v>
      </c>
      <c r="AB1074" s="5">
        <f ca="1">AA1074+((ABS(K1074)/MAX(((F1074)+(G1074)*(W1074))*(W1074),
            0.000001))^2)/(2*'1D'!$I$5)</f>
        <v>635.23945155659806</v>
      </c>
      <c r="AC1074" s="5">
        <f ca="1">((ABS(K1074)*'1D'!$D$6)/(MAX(((F1074)+(G1074)*(W1074))*(W1074),
            0.000001)*MAX(((((F1074)+(G1074)*(W1074))*(W1074))/MAX((F1074)+2*(W1074)*SQRT(1+(G1074)^2),
                    0.000001))^(2/3),
            0.000001)))^2</f>
        <v>3.8141460404132466E-3</v>
      </c>
      <c r="AD1074" s="5">
        <f ca="1">ABS(ABS(K1074)/MAX(((F1074)+(G1074)*(W1074))*(W1074),
        0.000001))/SQRT('1D'!$I$5*MAX((((F1074)+(G1074)*(W1074))*(W1074))/MAX((F1074)+2*(G1074)*(W1074),
            0.000001),
        0.000001))</f>
        <v>1.0000000000000004</v>
      </c>
      <c r="AE1074" s="5">
        <f ca="1">((F1074)*(W1074)^2)/2+(G1074)*(W1074)^3/3+(ABS(K1074)^2)/('1D'!$I$5*MAX(((F1074)+(G1074)*(W1074))*(W1074),
        0.000001))</f>
        <v>35.686426155594638</v>
      </c>
      <c r="AF1074" s="5">
        <f ca="1">IF($A$2=0,
    0,
    IFERROR(AB1075+(((AC1074+AC1075)/2)*J1075)+(IF(Z1074&gt;Z1075,
                '1D'!$D$8*((Z1074^2-Z1075^2)/(2*'1D'!$I$5)),
                '1D'!$D$9*((Z1075^2-Z1074^2)/(2*'1D'!$I$5)))+('1D'!$D$10*(ABS(I1075)/90)*(MAX(Z1074^2,
                        Z1075^2)/(2*'1D'!$I$5))))-AB1074,
        0))</f>
        <v>3.4157470064428708E-3</v>
      </c>
      <c r="AG1074" s="5">
        <f ca="1">IF($A$2=0,
    1,
    IF(IFERROR(AG1075,
            0)=0,
        0,
        IFERROR(IF(OR(ROUND(AD1074,
                        3)&gt;=1,
                    AND(ABS(AF1074)&lt;'1D'!$D$19,
                        AD1074&lt;1)),
                1,
                0),
            0)))</f>
        <v>1</v>
      </c>
      <c r="AH1074" s="5">
        <f ca="1">IFERROR(IF('1D'!V32="Supercritical",
        MAX('1D'!$D$16,
            IFERROR(L1074,
                MAX('1D'!$D$16,
                    POWER((ABS(K1074)^2)/('1D'!$I$5*MAX(F1074,
                                0.1)^2),
                        1/3)))),
        IF('1D'!V32="Subcritical",
            MAX('1D'!$D$16,
                IFERROR(W1074,
                    MAX('1D'!$D$16,
                        POWER((ABS(K1074)^2)/('1D'!$I$5*MAX(F1074,
                                    0.1)^2),
                            1/3)))),
            IF(IFERROR(T1074,
                    -1E+99)&gt;=IFERROR(AE1074,
                    -1E+99),
                MAX('1D'!$D$16,
                    IFERROR(L1074,
                        MAX('1D'!$D$16,
                            POWER((ABS(K1074)^2)/('1D'!$I$5*MAX(F1074,
                                        0.1)^2),
                                1/3)))),
                MAX('1D'!$D$16,
                    IFERROR(W1074,
                        MAX('1D'!$D$16,
                            POWER((ABS(K1074)^2)/('1D'!$I$5*MAX(F1074,
                                        0.1)^2),
                                1/3))))))),
    MAX('1D'!$D$16,
        POWER((ABS(K1074)^2)/('1D'!$I$5*MAX(F1074,
                    0.1)^2),
            1/3)))</f>
        <v>2.0411692021517887</v>
      </c>
      <c r="AI1074" s="5">
        <f t="shared" ca="1" si="232"/>
        <v>634.07216920215171</v>
      </c>
      <c r="AJ1074" s="5">
        <f ca="1">AI1074+((ABS(K1074)/MAX(((F1074)+(G1074)*(AH1074))*(AH1074),
            0.000001))^2)/(2*'1D'!$I$5)</f>
        <v>635.24659253909476</v>
      </c>
      <c r="AM1074">
        <v>0</v>
      </c>
      <c r="AN1074">
        <v>0</v>
      </c>
      <c r="AO1074" s="5">
        <f t="shared" si="233"/>
        <v>0</v>
      </c>
      <c r="AP1074" s="5">
        <f t="shared" si="237"/>
        <v>0</v>
      </c>
      <c r="AQ1074" s="5">
        <f ca="1">ABS(ABS(K1074)/MAX(((F1074)+(G1074)*(AH1074))*(AH1074),
        0.000001))/SQRT('1D'!$I$5*MAX((((F1074)+(G1074)*(AH1074))*(AH1074))/MAX((F1074)+2*(G1074)*(AH1074),
            0.000001),
        0.000001))</f>
        <v>1.0727235886044055</v>
      </c>
      <c r="AR1074" s="5" t="str">
        <f t="shared" ca="1" si="234"/>
        <v>Supercritical</v>
      </c>
      <c r="AS1074" s="5">
        <f ca="1">((ABS(K1074)*'1D'!$D$6)/(MAX(((F1074)+(G1074)*(AH1074))*(AH1074),
            0.000001)*MAX(((((F1074)+(G1074)*(AH1074))*(AH1074))/MAX((F1074)+2*(AH1074)*SQRT(1+(G1074)^2),
                    0.000001))^(2/3),
            0.000001)))^2</f>
        <v>4.3358367565141456E-3</v>
      </c>
    </row>
    <row r="1075" spans="1:45" x14ac:dyDescent="0.35">
      <c r="A1075">
        <v>1066</v>
      </c>
      <c r="B1075">
        <v>1064.9949999999999</v>
      </c>
      <c r="C1075">
        <v>616078.54599999997</v>
      </c>
      <c r="D1075">
        <v>3096942.1150000002</v>
      </c>
      <c r="E1075">
        <v>632.03049999999996</v>
      </c>
      <c r="F1075">
        <v>5.2</v>
      </c>
      <c r="G1075">
        <v>0</v>
      </c>
      <c r="H1075" t="s">
        <v>176</v>
      </c>
      <c r="I1075">
        <v>5.7000000000000002E-2</v>
      </c>
      <c r="J1075" s="5">
        <f t="shared" si="235"/>
        <v>1</v>
      </c>
      <c r="K1075" s="5">
        <f t="shared" ca="1" si="236"/>
        <v>50.95</v>
      </c>
      <c r="L1075" s="5">
        <f ca="1">IF($A$2=0,
    IFERROR(L1074,
        MAX('1D'!$D$16,
            POWER((ABS(K1075)^2)/('1D'!$I$5*MAX(F1075,
                        0.1)^2),
                1/3))),
    IF(IFERROR(V1074,
            0)=0,
        IFERROR(L1074,
            MAX('1D'!$D$16,
                POWER((ABS(K1075)^2)/('1D'!$I$5*MAX(F1075,
                            0.1)^2),
                    1/3))),
        IF(OR(IFERROR(L1075,
                    0)=0,
                IFERROR(S1074,
                    0)&lt;1,
                IFERROR(S1075,
                    0)&lt;1),
            MAX('1D'!$D$16,
                POWER((ABS(K1075)^2)/('1D'!$I$5*MAX(F1075,
                            0.1)^2),
                    1/3)),
            IF(IFERROR(U1075,
                    0)&gt;0,
                MAX('1D'!$D$16,
                    IFERROR(L1075,
                        0)+((IFERROR(U1075,
                                0))*'1D'!$D$18*IF((IFERROR(S1075,
                                    0))&lt;1,
                            1,
                            -1))),
                IF(IFERROR(U1075,
                        0)&lt;0,
                    IF(ABS((MAX('1D'!$D$16,
                                    POWER((ABS(K1075)^2)/('1D'!$I$5*MAX(F1075,
                                                0.1)^2),
                                        1/3)))-IFERROR(L1075,
                                0))&gt;'1D'!$D$19,
                        MAX('1D'!$D$16,
                            IF((MAX('1D'!$D$16,
                                        POWER((ABS(K1075)^2)/('1D'!$I$5*MAX(F1075,
                                                    0.1)^2),
                                            1/3)))&gt;IFERROR(L1075,
                                    0),
                                MIN((MAX('1D'!$D$16,
                                            POWER((ABS(K1075)^2)/('1D'!$I$5*MAX(F1075,
                                                        0.1)^2),
                                                1/3))),
                                    IFERROR(L1075,
                                        0)+(MIN(ABS(IFERROR(U1075,
                                                    0))*'1D'!$D$18,
                                            ABS((MAX('1D'!$D$16,
                                                        POWER((ABS(K1075)^2)/('1D'!$I$5*MAX(F1075,
                                                                    0.1)^2),
                                                            1/3)))-IFERROR(L1075,
                                                    0))))),
                                MAX((MAX('1D'!$D$16,
                                            POWER((ABS(K1075)^2)/('1D'!$I$5*MAX(F1075,
                                                        0.1)^2),
                                                1/3))),
                                    IFERROR(L1075,
                                        0)-(MIN(ABS(IFERROR(U1075,
                                                    0))*'1D'!$D$18,
                                            ABS((MAX('1D'!$D$16,
                                                        POWER((ABS(K1075)^2)/('1D'!$I$5*MAX(F1075,
                                                                    0.1)^2),
                                                            1/3)))-IFERROR(L1075,
                                                    0))))))),
                        MAX('1D'!$D$16,
                            POWER((ABS(K1075)^2)/('1D'!$I$5*MAX(F1075,
                                        0.1)^2),
                                1/3))),
                    MAX('1D'!$D$16,
                        IFERROR(L1075,
                            0)))))))</f>
        <v>2.0411692021517887</v>
      </c>
      <c r="M1075" s="5">
        <f t="shared" ca="1" si="224"/>
        <v>10.614079851189301</v>
      </c>
      <c r="N1075" s="5">
        <f t="shared" ca="1" si="225"/>
        <v>1.1434704692804873</v>
      </c>
      <c r="O1075" s="5">
        <f t="shared" ca="1" si="226"/>
        <v>4.8002276894771132</v>
      </c>
      <c r="P1075" s="5">
        <f t="shared" ca="1" si="227"/>
        <v>634.07166920215172</v>
      </c>
      <c r="Q1075" s="5">
        <f ca="1">P1075+((ABS(K1075)/MAX(((F1075)+(G1075)*(L1075))*(L1075),
            0.000001))^2)/(2*'1D'!$I$5)</f>
        <v>635.24609253909478</v>
      </c>
      <c r="R1075" s="5">
        <f ca="1">((ABS(K1075)*'1D'!$D$6)/(MAX(((F1075)+(G1075)*(L1075))*(L1075),
            0.000001)*MAX(((((F1075)+(G1075)*(L1075))*(L1075))/MAX((F1075)+2*(L1075)*SQRT(1+(G1075)^2),
                    0.000001))^(2/3),
            0.000001)))^2</f>
        <v>4.3358367565141456E-3</v>
      </c>
      <c r="S1075" s="5">
        <f ca="1">ABS(ABS(K1075)/MAX(((F1075)+(G1075)*(L1075))*(L1075),
        0.000001))/SQRT('1D'!$I$5*MAX((((F1075)+(G1075)*(L1075))*(L1075))/MAX((F1075)+2*(G1075)*(L1075),
            0.000001),
        0.000001))</f>
        <v>1.0727235886044055</v>
      </c>
      <c r="T1075" s="5">
        <f ca="1">((F1075)*(L1075)^2)/2+(G1075)*(L1075)^3/3+(ABS(K1075)^2)/('1D'!$I$5*MAX(((F1075)+(G1075)*(L1075))*(L1075),
        0.000001))</f>
        <v>35.763412605541333</v>
      </c>
      <c r="U1075" s="5">
        <f ca="1">IF($A$2=0,
    0,
    IFERROR(Q1074-(((R1074+R1075)/2)*J1075)-(IF(O1074&gt;O1075,
                '1D'!$D$8*((O1074^2-O1075^2)/(2*'1D'!$I$5)),
                '1D'!$D$9*((O1075^2-O1074^2)/(2*'1D'!$I$5)))+('1D'!$D$10*(ABS(I1075)/90)*(MAX(O1074^2,
                        O1075^2)/(2*'1D'!$I$5))))-Q1075,
        0))</f>
        <v>-3.9474069734524164E-3</v>
      </c>
      <c r="V1075" s="5">
        <f ca="1">IF($A$2=0,
    1,
    IF(IFERROR(V1074,
            0)=0,
        0,
        IFERROR(IF(ROUND(S1075,
                    3)=1,
                1,
                IF(AND(ABS(U1075)&lt;'1D'!$D$19,
                        S1075&gt;1),
                    1,
                    0)),
            0)))</f>
        <v>0</v>
      </c>
      <c r="W1075" s="5">
        <f ca="1">IF($A$2=0,
    MAX(MAX('1D'!$D$16,
            MAX('1D'!$D$16,
                POWER((ABS(K1075)^2)/('1D'!$I$5*MAX(F1075,
                            0.1)^2),
                    1/3))),
        IFERROR(W1396,
            MAX(MAX('1D'!$D$16,
                    MAX('1D'!$D$16,
                        POWER((ABS(K1075)^2)/('1D'!$I$5*MAX(F1075,
                                    0.1)^2),
                            1/3))),
                ($L$2)-E1396))),
    IF(IFERROR(AG1076,
            0)=0,
        MAX(MAX('1D'!$D$16,
                MAX('1D'!$D$16,
                    POWER((ABS(K1075)^2)/('1D'!$I$5*MAX(F1075,
                                0.1)^2),
                        1/3))),
            IFERROR(W1396,
                MAX(MAX('1D'!$D$16,
                        MAX('1D'!$D$16,
                            POWER((ABS(K1075)^2)/('1D'!$I$5*MAX(F1075,
                                        0.1)^2),
                                1/3))),
                    ($L$2)-E1396))),
        IF(IFERROR(W1075,
                0)=0,
            MAX(MAX('1D'!$D$16,
                    MAX('1D'!$D$16,
                        POWER((ABS(K1075)^2)/('1D'!$I$5*MAX(F1075,
                                    0.1)^2),
                            1/3))),
                IFERROR(W1396,
                    MAX(MAX('1D'!$D$16,
                            MAX('1D'!$D$16,
                                POWER((ABS(K1075)^2)/('1D'!$I$5*MAX(F1075,
                                            0.1)^2),
                                    1/3))),
                        ($L$2)-E1396))),
            IF(OR(IFERROR(AD1075,
                        0)&gt;=1,
                    IFERROR(AD1076,
                        0)&gt;=1),
                MAX('1D'!$D$16,
                    MAX('1D'!$D$16,
                        POWER((ABS(K1075)^2)/('1D'!$I$5*MAX(F1075,
                                    0.1)^2),
                            1/3))),
                IF(ABS(IFERROR(AF1075,
                            0))&lt;'1D'!$D$19,
                    MAX(MAX('1D'!$D$16,
                            MAX('1D'!$D$16,
                                POWER((ABS(K1075)^2)/('1D'!$I$5*MAX(F1075,
                                            0.1)^2),
                                    1/3))),
                        IFERROR(W1075,
                            0)),
                    MAX(MAX('1D'!$D$16,
                            MAX('1D'!$D$16,
                                POWER((ABS(K1075)^2)/('1D'!$I$5*MAX(F1075,
                                            0.1)^2),
                                    1/3))),
                        (IFERROR(W1075,
                                0))+((IFERROR(AF1075,
                                    0))*'1D'!$D$18)))))))</f>
        <v>2.1389677043987478</v>
      </c>
      <c r="X1075" s="5">
        <f t="shared" ca="1" si="228"/>
        <v>11.122632062873489</v>
      </c>
      <c r="Y1075" s="5">
        <f t="shared" ca="1" si="229"/>
        <v>1.1735290000551568</v>
      </c>
      <c r="Z1075" s="5">
        <f t="shared" ca="1" si="230"/>
        <v>4.5807502857230418</v>
      </c>
      <c r="AA1075" s="5">
        <f t="shared" ca="1" si="231"/>
        <v>634.1694677043987</v>
      </c>
      <c r="AB1075" s="5">
        <f ca="1">AA1075+((ABS(K1075)/MAX(((F1075)+(G1075)*(W1075))*(W1075),
            0.000001))^2)/(2*'1D'!$I$5)</f>
        <v>635.23895155659807</v>
      </c>
      <c r="AC1075" s="5">
        <f ca="1">((ABS(K1075)*'1D'!$D$6)/(MAX(((F1075)+(G1075)*(W1075))*(W1075),
            0.000001)*MAX(((((F1075)+(G1075)*(W1075))*(W1075))/MAX((F1075)+2*(W1075)*SQRT(1+(G1075)^2),
                    0.000001))^(2/3),
            0.000001)))^2</f>
        <v>3.8141460404132466E-3</v>
      </c>
      <c r="AD1075" s="5">
        <f ca="1">ABS(ABS(K1075)/MAX(((F1075)+(G1075)*(W1075))*(W1075),
        0.000001))/SQRT('1D'!$I$5*MAX((((F1075)+(G1075)*(W1075))*(W1075))/MAX((F1075)+2*(G1075)*(W1075),
            0.000001),
        0.000001))</f>
        <v>1.0000000000000004</v>
      </c>
      <c r="AE1075" s="5">
        <f ca="1">((F1075)*(W1075)^2)/2+(G1075)*(W1075)^3/3+(ABS(K1075)^2)/('1D'!$I$5*MAX(((F1075)+(G1075)*(W1075))*(W1075),
        0.000001))</f>
        <v>35.686426155594638</v>
      </c>
      <c r="AF1075" s="5">
        <f ca="1">IF($A$2=0,
    0,
    IFERROR(AB1076+(((AC1075+AC1076)/2)*J1076)+(IF(Z1075&gt;Z1076,
                '1D'!$D$8*((Z1075^2-Z1076^2)/(2*'1D'!$I$5)),
                '1D'!$D$9*((Z1076^2-Z1075^2)/(2*'1D'!$I$5)))+('1D'!$D$10*(ABS(I1076)/90)*(MAX(Z1075^2,
                        Z1076^2)/(2*'1D'!$I$5))))-AB1075,
        0))</f>
        <v>3.3141460404522149E-3</v>
      </c>
      <c r="AG1075" s="5">
        <f ca="1">IF($A$2=0,
    1,
    IF(IFERROR(AG1076,
            0)=0,
        0,
        IFERROR(IF(OR(ROUND(AD1075,
                        3)&gt;=1,
                    AND(ABS(AF1075)&lt;'1D'!$D$19,
                        AD1075&lt;1)),
                1,
                0),
            0)))</f>
        <v>1</v>
      </c>
      <c r="AH1075" s="5">
        <f ca="1">IFERROR(IF('1D'!V32="Supercritical",
        MAX('1D'!$D$16,
            IFERROR(L1075,
                MAX('1D'!$D$16,
                    POWER((ABS(K1075)^2)/('1D'!$I$5*MAX(F1075,
                                0.1)^2),
                        1/3)))),
        IF('1D'!V32="Subcritical",
            MAX('1D'!$D$16,
                IFERROR(W1075,
                    MAX('1D'!$D$16,
                        POWER((ABS(K1075)^2)/('1D'!$I$5*MAX(F1075,
                                    0.1)^2),
                            1/3)))),
            IF(IFERROR(T1075,
                    -1E+99)&gt;=IFERROR(AE1075,
                    -1E+99),
                MAX('1D'!$D$16,
                    IFERROR(L1075,
                        MAX('1D'!$D$16,
                            POWER((ABS(K1075)^2)/('1D'!$I$5*MAX(F1075,
                                        0.1)^2),
                                1/3)))),
                MAX('1D'!$D$16,
                    IFERROR(W1075,
                        MAX('1D'!$D$16,
                            POWER((ABS(K1075)^2)/('1D'!$I$5*MAX(F1075,
                                        0.1)^2),
                                1/3))))))),
    MAX('1D'!$D$16,
        POWER((ABS(K1075)^2)/('1D'!$I$5*MAX(F1075,
                    0.1)^2),
            1/3)))</f>
        <v>2.0411692021517887</v>
      </c>
      <c r="AI1075" s="5">
        <f t="shared" ca="1" si="232"/>
        <v>634.07166920215172</v>
      </c>
      <c r="AJ1075" s="5">
        <f ca="1">AI1075+((ABS(K1075)/MAX(((F1075)+(G1075)*(AH1075))*(AH1075),
            0.000001))^2)/(2*'1D'!$I$5)</f>
        <v>635.24609253909478</v>
      </c>
      <c r="AM1075">
        <v>0</v>
      </c>
      <c r="AN1075">
        <v>0</v>
      </c>
      <c r="AO1075" s="5">
        <f t="shared" si="233"/>
        <v>0</v>
      </c>
      <c r="AP1075" s="5">
        <f t="shared" si="237"/>
        <v>0</v>
      </c>
      <c r="AQ1075" s="5">
        <f ca="1">ABS(ABS(K1075)/MAX(((F1075)+(G1075)*(AH1075))*(AH1075),
        0.000001))/SQRT('1D'!$I$5*MAX((((F1075)+(G1075)*(AH1075))*(AH1075))/MAX((F1075)+2*(G1075)*(AH1075),
            0.000001),
        0.000001))</f>
        <v>1.0727235886044055</v>
      </c>
      <c r="AR1075" s="5" t="str">
        <f t="shared" ca="1" si="234"/>
        <v>Supercritical</v>
      </c>
      <c r="AS1075" s="5">
        <f ca="1">((ABS(K1075)*'1D'!$D$6)/(MAX(((F1075)+(G1075)*(AH1075))*(AH1075),
            0.000001)*MAX(((((F1075)+(G1075)*(AH1075))*(AH1075))/MAX((F1075)+2*(AH1075)*SQRT(1+(G1075)^2),
                    0.000001))^(2/3),
            0.000001)))^2</f>
        <v>4.3358367565141456E-3</v>
      </c>
    </row>
    <row r="1076" spans="1:45" x14ac:dyDescent="0.35">
      <c r="A1076">
        <v>1067</v>
      </c>
      <c r="B1076">
        <v>1065.9949999999999</v>
      </c>
      <c r="C1076">
        <v>616078.50399999996</v>
      </c>
      <c r="D1076">
        <v>3096941.1159999999</v>
      </c>
      <c r="E1076">
        <v>632.03</v>
      </c>
      <c r="F1076">
        <v>5.2</v>
      </c>
      <c r="G1076">
        <v>0</v>
      </c>
      <c r="H1076" t="s">
        <v>176</v>
      </c>
      <c r="I1076">
        <v>0</v>
      </c>
      <c r="J1076" s="5">
        <f t="shared" si="235"/>
        <v>1</v>
      </c>
      <c r="K1076" s="5">
        <f t="shared" ca="1" si="236"/>
        <v>50.95</v>
      </c>
      <c r="L1076" s="5">
        <f ca="1">IF($A$2=0,
    IFERROR(L1075,
        MAX('1D'!$D$16,
            POWER((ABS(K1076)^2)/('1D'!$I$5*MAX(F1076,
                        0.1)^2),
                1/3))),
    IF(IFERROR(V1075,
            0)=0,
        IFERROR(L1075,
            MAX('1D'!$D$16,
                POWER((ABS(K1076)^2)/('1D'!$I$5*MAX(F1076,
                            0.1)^2),
                    1/3))),
        IF(OR(IFERROR(L1076,
                    0)=0,
                IFERROR(S1075,
                    0)&lt;1,
                IFERROR(S1076,
                    0)&lt;1),
            MAX('1D'!$D$16,
                POWER((ABS(K1076)^2)/('1D'!$I$5*MAX(F1076,
                            0.1)^2),
                    1/3)),
            IF(IFERROR(U1076,
                    0)&gt;0,
                MAX('1D'!$D$16,
                    IFERROR(L1076,
                        0)+((IFERROR(U1076,
                                0))*'1D'!$D$18*IF((IFERROR(S1076,
                                    0))&lt;1,
                            1,
                            -1))),
                IF(IFERROR(U1076,
                        0)&lt;0,
                    IF(ABS((MAX('1D'!$D$16,
                                    POWER((ABS(K1076)^2)/('1D'!$I$5*MAX(F1076,
                                                0.1)^2),
                                        1/3)))-IFERROR(L1076,
                                0))&gt;'1D'!$D$19,
                        MAX('1D'!$D$16,
                            IF((MAX('1D'!$D$16,
                                        POWER((ABS(K1076)^2)/('1D'!$I$5*MAX(F1076,
                                                    0.1)^2),
                                            1/3)))&gt;IFERROR(L1076,
                                    0),
                                MIN((MAX('1D'!$D$16,
                                            POWER((ABS(K1076)^2)/('1D'!$I$5*MAX(F1076,
                                                        0.1)^2),
                                                1/3))),
                                    IFERROR(L1076,
                                        0)+(MIN(ABS(IFERROR(U1076,
                                                    0))*'1D'!$D$18,
                                            ABS((MAX('1D'!$D$16,
                                                        POWER((ABS(K1076)^2)/('1D'!$I$5*MAX(F1076,
                                                                    0.1)^2),
                                                            1/3)))-IFERROR(L1076,
                                                    0))))),
                                MAX((MAX('1D'!$D$16,
                                            POWER((ABS(K1076)^2)/('1D'!$I$5*MAX(F1076,
                                                        0.1)^2),
                                                1/3))),
                                    IFERROR(L1076,
                                        0)-(MIN(ABS(IFERROR(U1076,
                                                    0))*'1D'!$D$18,
                                            ABS((MAX('1D'!$D$16,
                                                        POWER((ABS(K1076)^2)/('1D'!$I$5*MAX(F1076,
                                                                    0.1)^2),
                                                            1/3)))-IFERROR(L1076,
                                                    0))))))),
                        MAX('1D'!$D$16,
                            POWER((ABS(K1076)^2)/('1D'!$I$5*MAX(F1076,
                                        0.1)^2),
                                1/3))),
                    MAX('1D'!$D$16,
                        IFERROR(L1076,
                            0)))))))</f>
        <v>2.0411692021517887</v>
      </c>
      <c r="M1076" s="5">
        <f t="shared" ca="1" si="224"/>
        <v>10.614079851189301</v>
      </c>
      <c r="N1076" s="5">
        <f t="shared" ca="1" si="225"/>
        <v>1.1434704692804873</v>
      </c>
      <c r="O1076" s="5">
        <f t="shared" ca="1" si="226"/>
        <v>4.8002276894771132</v>
      </c>
      <c r="P1076" s="5">
        <f t="shared" ca="1" si="227"/>
        <v>634.07116920215174</v>
      </c>
      <c r="Q1076" s="5">
        <f ca="1">P1076+((ABS(K1076)/MAX(((F1076)+(G1076)*(L1076))*(L1076),
            0.000001))^2)/(2*'1D'!$I$5)</f>
        <v>635.24559253909479</v>
      </c>
      <c r="R1076" s="5">
        <f ca="1">((ABS(K1076)*'1D'!$D$6)/(MAX(((F1076)+(G1076)*(L1076))*(L1076),
            0.000001)*MAX(((((F1076)+(G1076)*(L1076))*(L1076))/MAX((F1076)+2*(L1076)*SQRT(1+(G1076)^2),
                    0.000001))^(2/3),
            0.000001)))^2</f>
        <v>4.3358367565141456E-3</v>
      </c>
      <c r="S1076" s="5">
        <f ca="1">ABS(ABS(K1076)/MAX(((F1076)+(G1076)*(L1076))*(L1076),
        0.000001))/SQRT('1D'!$I$5*MAX((((F1076)+(G1076)*(L1076))*(L1076))/MAX((F1076)+2*(G1076)*(L1076),
            0.000001),
        0.000001))</f>
        <v>1.0727235886044055</v>
      </c>
      <c r="T1076" s="5">
        <f ca="1">((F1076)*(L1076)^2)/2+(G1076)*(L1076)^3/3+(ABS(K1076)^2)/('1D'!$I$5*MAX(((F1076)+(G1076)*(L1076))*(L1076),
        0.000001))</f>
        <v>35.763412605541333</v>
      </c>
      <c r="U1076" s="5">
        <f ca="1">IF($A$2=0,
    0,
    IFERROR(Q1075-(((R1075+R1076)/2)*J1076)-(IF(O1075&gt;O1076,
                '1D'!$D$8*((O1075^2-O1076^2)/(2*'1D'!$I$5)),
                '1D'!$D$9*((O1076^2-O1075^2)/(2*'1D'!$I$5)))+('1D'!$D$10*(ABS(I1076)/90)*(MAX(O1075^2,
                        O1076^2)/(2*'1D'!$I$5))))-Q1076,
        0))</f>
        <v>-3.8358367564796936E-3</v>
      </c>
      <c r="V1076" s="5">
        <f ca="1">IF($A$2=0,
    1,
    IF(IFERROR(V1075,
            0)=0,
        0,
        IFERROR(IF(ROUND(S1076,
                    3)=1,
                1,
                IF(AND(ABS(U1076)&lt;'1D'!$D$19,
                        S1076&gt;1),
                    1,
                    0)),
            0)))</f>
        <v>0</v>
      </c>
      <c r="W1076" s="5">
        <f ca="1">IF($A$2=0,
    MAX(MAX('1D'!$D$16,
            MAX('1D'!$D$16,
                POWER((ABS(K1076)^2)/('1D'!$I$5*MAX(F1076,
                            0.1)^2),
                    1/3))),
        IFERROR(W1396,
            MAX(MAX('1D'!$D$16,
                    MAX('1D'!$D$16,
                        POWER((ABS(K1076)^2)/('1D'!$I$5*MAX(F1076,
                                    0.1)^2),
                            1/3))),
                ($L$2)-E1396))),
    IF(IFERROR(AG1077,
            0)=0,
        MAX(MAX('1D'!$D$16,
                MAX('1D'!$D$16,
                    POWER((ABS(K1076)^2)/('1D'!$I$5*MAX(F1076,
                                0.1)^2),
                        1/3))),
            IFERROR(W1396,
                MAX(MAX('1D'!$D$16,
                        MAX('1D'!$D$16,
                            POWER((ABS(K1076)^2)/('1D'!$I$5*MAX(F1076,
                                        0.1)^2),
                                1/3))),
                    ($L$2)-E1396))),
        IF(IFERROR(W1076,
                0)=0,
            MAX(MAX('1D'!$D$16,
                    MAX('1D'!$D$16,
                        POWER((ABS(K1076)^2)/('1D'!$I$5*MAX(F1076,
                                    0.1)^2),
                            1/3))),
                IFERROR(W1396,
                    MAX(MAX('1D'!$D$16,
                            MAX('1D'!$D$16,
                                POWER((ABS(K1076)^2)/('1D'!$I$5*MAX(F1076,
                                            0.1)^2),
                                    1/3))),
                        ($L$2)-E1396))),
            IF(OR(IFERROR(AD1076,
                        0)&gt;=1,
                    IFERROR(AD1077,
                        0)&gt;=1),
                MAX('1D'!$D$16,
                    MAX('1D'!$D$16,
                        POWER((ABS(K1076)^2)/('1D'!$I$5*MAX(F1076,
                                    0.1)^2),
                            1/3))),
                IF(ABS(IFERROR(AF1076,
                            0))&lt;'1D'!$D$19,
                    MAX(MAX('1D'!$D$16,
                            MAX('1D'!$D$16,
                                POWER((ABS(K1076)^2)/('1D'!$I$5*MAX(F1076,
                                            0.1)^2),
                                    1/3))),
                        IFERROR(W1076,
                            0)),
                    MAX(MAX('1D'!$D$16,
                            MAX('1D'!$D$16,
                                POWER((ABS(K1076)^2)/('1D'!$I$5*MAX(F1076,
                                            0.1)^2),
                                    1/3))),
                        (IFERROR(W1076,
                                0))+((IFERROR(AF1076,
                                    0))*'1D'!$D$18)))))))</f>
        <v>2.1389677043987478</v>
      </c>
      <c r="X1076" s="5">
        <f t="shared" ca="1" si="228"/>
        <v>11.122632062873489</v>
      </c>
      <c r="Y1076" s="5">
        <f t="shared" ca="1" si="229"/>
        <v>1.1735290000551568</v>
      </c>
      <c r="Z1076" s="5">
        <f t="shared" ca="1" si="230"/>
        <v>4.5807502857230418</v>
      </c>
      <c r="AA1076" s="5">
        <f t="shared" ca="1" si="231"/>
        <v>634.16896770439871</v>
      </c>
      <c r="AB1076" s="5">
        <f ca="1">AA1076+((ABS(K1076)/MAX(((F1076)+(G1076)*(W1076))*(W1076),
            0.000001))^2)/(2*'1D'!$I$5)</f>
        <v>635.23845155659808</v>
      </c>
      <c r="AC1076" s="5">
        <f ca="1">((ABS(K1076)*'1D'!$D$6)/(MAX(((F1076)+(G1076)*(W1076))*(W1076),
            0.000001)*MAX(((((F1076)+(G1076)*(W1076))*(W1076))/MAX((F1076)+2*(W1076)*SQRT(1+(G1076)^2),
                    0.000001))^(2/3),
            0.000001)))^2</f>
        <v>3.8141460404132466E-3</v>
      </c>
      <c r="AD1076" s="5">
        <f ca="1">ABS(ABS(K1076)/MAX(((F1076)+(G1076)*(W1076))*(W1076),
        0.000001))/SQRT('1D'!$I$5*MAX((((F1076)+(G1076)*(W1076))*(W1076))/MAX((F1076)+2*(G1076)*(W1076),
            0.000001),
        0.000001))</f>
        <v>1.0000000000000004</v>
      </c>
      <c r="AE1076" s="5">
        <f ca="1">((F1076)*(W1076)^2)/2+(G1076)*(W1076)^3/3+(ABS(K1076)^2)/('1D'!$I$5*MAX(((F1076)+(G1076)*(W1076))*(W1076),
        0.000001))</f>
        <v>35.686426155594638</v>
      </c>
      <c r="AF1076" s="5">
        <f ca="1">IF($A$2=0,
    0,
    IFERROR(AB1077+(((AC1076+AC1077)/2)*J1077)+(IF(Z1076&gt;Z1077,
                '1D'!$D$8*((Z1076^2-Z1077^2)/(2*'1D'!$I$5)),
                '1D'!$D$9*((Z1077^2-Z1076^2)/(2*'1D'!$I$5)))+('1D'!$D$10*(ABS(I1077)/90)*(MAX(Z1076^2,
                        Z1077^2)/(2*'1D'!$I$5))))-AB1076,
        0))</f>
        <v>3.3177109866073806E-3</v>
      </c>
      <c r="AG1076" s="5">
        <f ca="1">IF($A$2=0,
    1,
    IF(IFERROR(AG1077,
            0)=0,
        0,
        IFERROR(IF(OR(ROUND(AD1076,
                        3)&gt;=1,
                    AND(ABS(AF1076)&lt;'1D'!$D$19,
                        AD1076&lt;1)),
                1,
                0),
            0)))</f>
        <v>1</v>
      </c>
      <c r="AH1076" s="5">
        <f ca="1">IFERROR(IF('1D'!V32="Supercritical",
        MAX('1D'!$D$16,
            IFERROR(L1076,
                MAX('1D'!$D$16,
                    POWER((ABS(K1076)^2)/('1D'!$I$5*MAX(F1076,
                                0.1)^2),
                        1/3)))),
        IF('1D'!V32="Subcritical",
            MAX('1D'!$D$16,
                IFERROR(W1076,
                    MAX('1D'!$D$16,
                        POWER((ABS(K1076)^2)/('1D'!$I$5*MAX(F1076,
                                    0.1)^2),
                            1/3)))),
            IF(IFERROR(T1076,
                    -1E+99)&gt;=IFERROR(AE1076,
                    -1E+99),
                MAX('1D'!$D$16,
                    IFERROR(L1076,
                        MAX('1D'!$D$16,
                            POWER((ABS(K1076)^2)/('1D'!$I$5*MAX(F1076,
                                        0.1)^2),
                                1/3)))),
                MAX('1D'!$D$16,
                    IFERROR(W1076,
                        MAX('1D'!$D$16,
                            POWER((ABS(K1076)^2)/('1D'!$I$5*MAX(F1076,
                                        0.1)^2),
                                1/3))))))),
    MAX('1D'!$D$16,
        POWER((ABS(K1076)^2)/('1D'!$I$5*MAX(F1076,
                    0.1)^2),
            1/3)))</f>
        <v>2.0411692021517887</v>
      </c>
      <c r="AI1076" s="5">
        <f t="shared" ca="1" si="232"/>
        <v>634.07116920215174</v>
      </c>
      <c r="AJ1076" s="5">
        <f ca="1">AI1076+((ABS(K1076)/MAX(((F1076)+(G1076)*(AH1076))*(AH1076),
            0.000001))^2)/(2*'1D'!$I$5)</f>
        <v>635.24559253909479</v>
      </c>
      <c r="AM1076">
        <v>0</v>
      </c>
      <c r="AN1076">
        <v>0</v>
      </c>
      <c r="AO1076" s="5">
        <f t="shared" si="233"/>
        <v>0</v>
      </c>
      <c r="AP1076" s="5">
        <f t="shared" si="237"/>
        <v>0</v>
      </c>
      <c r="AQ1076" s="5">
        <f ca="1">ABS(ABS(K1076)/MAX(((F1076)+(G1076)*(AH1076))*(AH1076),
        0.000001))/SQRT('1D'!$I$5*MAX((((F1076)+(G1076)*(AH1076))*(AH1076))/MAX((F1076)+2*(G1076)*(AH1076),
            0.000001),
        0.000001))</f>
        <v>1.0727235886044055</v>
      </c>
      <c r="AR1076" s="5" t="str">
        <f t="shared" ca="1" si="234"/>
        <v>Supercritical</v>
      </c>
      <c r="AS1076" s="5">
        <f ca="1">((ABS(K1076)*'1D'!$D$6)/(MAX(((F1076)+(G1076)*(AH1076))*(AH1076),
            0.000001)*MAX(((((F1076)+(G1076)*(AH1076))*(AH1076))/MAX((F1076)+2*(AH1076)*SQRT(1+(G1076)^2),
                    0.000001))^(2/3),
            0.000001)))^2</f>
        <v>4.3358367565141456E-3</v>
      </c>
    </row>
    <row r="1077" spans="1:45" x14ac:dyDescent="0.35">
      <c r="A1077">
        <v>1068</v>
      </c>
      <c r="B1077">
        <v>1066.9949999999999</v>
      </c>
      <c r="C1077">
        <v>616078.46200000006</v>
      </c>
      <c r="D1077">
        <v>3096940.1170000001</v>
      </c>
      <c r="E1077">
        <v>632.02949999999998</v>
      </c>
      <c r="F1077">
        <v>5.2</v>
      </c>
      <c r="G1077">
        <v>0</v>
      </c>
      <c r="H1077" t="s">
        <v>176</v>
      </c>
      <c r="I1077">
        <v>2E-3</v>
      </c>
      <c r="J1077" s="5">
        <f t="shared" si="235"/>
        <v>1</v>
      </c>
      <c r="K1077" s="5">
        <f t="shared" ca="1" si="236"/>
        <v>50.95</v>
      </c>
      <c r="L1077" s="5">
        <f ca="1">IF($A$2=0,
    IFERROR(L1076,
        MAX('1D'!$D$16,
            POWER((ABS(K1077)^2)/('1D'!$I$5*MAX(F1077,
                        0.1)^2),
                1/3))),
    IF(IFERROR(V1076,
            0)=0,
        IFERROR(L1076,
            MAX('1D'!$D$16,
                POWER((ABS(K1077)^2)/('1D'!$I$5*MAX(F1077,
                            0.1)^2),
                    1/3))),
        IF(OR(IFERROR(L1077,
                    0)=0,
                IFERROR(S1076,
                    0)&lt;1,
                IFERROR(S1077,
                    0)&lt;1),
            MAX('1D'!$D$16,
                POWER((ABS(K1077)^2)/('1D'!$I$5*MAX(F1077,
                            0.1)^2),
                    1/3)),
            IF(IFERROR(U1077,
                    0)&gt;0,
                MAX('1D'!$D$16,
                    IFERROR(L1077,
                        0)+((IFERROR(U1077,
                                0))*'1D'!$D$18*IF((IFERROR(S1077,
                                    0))&lt;1,
                            1,
                            -1))),
                IF(IFERROR(U1077,
                        0)&lt;0,
                    IF(ABS((MAX('1D'!$D$16,
                                    POWER((ABS(K1077)^2)/('1D'!$I$5*MAX(F1077,
                                                0.1)^2),
                                        1/3)))-IFERROR(L1077,
                                0))&gt;'1D'!$D$19,
                        MAX('1D'!$D$16,
                            IF((MAX('1D'!$D$16,
                                        POWER((ABS(K1077)^2)/('1D'!$I$5*MAX(F1077,
                                                    0.1)^2),
                                            1/3)))&gt;IFERROR(L1077,
                                    0),
                                MIN((MAX('1D'!$D$16,
                                            POWER((ABS(K1077)^2)/('1D'!$I$5*MAX(F1077,
                                                        0.1)^2),
                                                1/3))),
                                    IFERROR(L1077,
                                        0)+(MIN(ABS(IFERROR(U1077,
                                                    0))*'1D'!$D$18,
                                            ABS((MAX('1D'!$D$16,
                                                        POWER((ABS(K1077)^2)/('1D'!$I$5*MAX(F1077,
                                                                    0.1)^2),
                                                            1/3)))-IFERROR(L1077,
                                                    0))))),
                                MAX((MAX('1D'!$D$16,
                                            POWER((ABS(K1077)^2)/('1D'!$I$5*MAX(F1077,
                                                        0.1)^2),
                                                1/3))),
                                    IFERROR(L1077,
                                        0)-(MIN(ABS(IFERROR(U1077,
                                                    0))*'1D'!$D$18,
                                            ABS((MAX('1D'!$D$16,
                                                        POWER((ABS(K1077)^2)/('1D'!$I$5*MAX(F1077,
                                                                    0.1)^2),
                                                            1/3)))-IFERROR(L1077,
                                                    0))))))),
                        MAX('1D'!$D$16,
                            POWER((ABS(K1077)^2)/('1D'!$I$5*MAX(F1077,
                                        0.1)^2),
                                1/3))),
                    MAX('1D'!$D$16,
                        IFERROR(L1077,
                            0)))))))</f>
        <v>2.0411692021517887</v>
      </c>
      <c r="M1077" s="5">
        <f t="shared" ca="1" si="224"/>
        <v>10.614079851189301</v>
      </c>
      <c r="N1077" s="5">
        <f t="shared" ca="1" si="225"/>
        <v>1.1434704692804873</v>
      </c>
      <c r="O1077" s="5">
        <f t="shared" ca="1" si="226"/>
        <v>4.8002276894771132</v>
      </c>
      <c r="P1077" s="5">
        <f t="shared" ca="1" si="227"/>
        <v>634.07066920215175</v>
      </c>
      <c r="Q1077" s="5">
        <f ca="1">P1077+((ABS(K1077)/MAX(((F1077)+(G1077)*(L1077))*(L1077),
            0.000001))^2)/(2*'1D'!$I$5)</f>
        <v>635.2450925390948</v>
      </c>
      <c r="R1077" s="5">
        <f ca="1">((ABS(K1077)*'1D'!$D$6)/(MAX(((F1077)+(G1077)*(L1077))*(L1077),
            0.000001)*MAX(((((F1077)+(G1077)*(L1077))*(L1077))/MAX((F1077)+2*(L1077)*SQRT(1+(G1077)^2),
                    0.000001))^(2/3),
            0.000001)))^2</f>
        <v>4.3358367565141456E-3</v>
      </c>
      <c r="S1077" s="5">
        <f ca="1">ABS(ABS(K1077)/MAX(((F1077)+(G1077)*(L1077))*(L1077),
        0.000001))/SQRT('1D'!$I$5*MAX((((F1077)+(G1077)*(L1077))*(L1077))/MAX((F1077)+2*(G1077)*(L1077),
            0.000001),
        0.000001))</f>
        <v>1.0727235886044055</v>
      </c>
      <c r="T1077" s="5">
        <f ca="1">((F1077)*(L1077)^2)/2+(G1077)*(L1077)^3/3+(ABS(K1077)^2)/('1D'!$I$5*MAX(((F1077)+(G1077)*(L1077))*(L1077),
        0.000001))</f>
        <v>35.763412605541333</v>
      </c>
      <c r="U1077" s="5">
        <f ca="1">IF($A$2=0,
    0,
    IFERROR(Q1076-(((R1076+R1077)/2)*J1077)-(IF(O1076&gt;O1077,
                '1D'!$D$8*((O1076^2-O1077^2)/(2*'1D'!$I$5)),
                '1D'!$D$9*((O1077^2-O1076^2)/(2*'1D'!$I$5)))+('1D'!$D$10*(ABS(I1077)/90)*(MAX(O1076^2,
                        O1077^2)/(2*'1D'!$I$5))))-Q1077,
        0))</f>
        <v>-3.8397515008909977E-3</v>
      </c>
      <c r="V1077" s="5">
        <f ca="1">IF($A$2=0,
    1,
    IF(IFERROR(V1076,
            0)=0,
        0,
        IFERROR(IF(ROUND(S1077,
                    3)=1,
                1,
                IF(AND(ABS(U1077)&lt;'1D'!$D$19,
                        S1077&gt;1),
                    1,
                    0)),
            0)))</f>
        <v>0</v>
      </c>
      <c r="W1077" s="5">
        <f ca="1">IF($A$2=0,
    MAX(MAX('1D'!$D$16,
            MAX('1D'!$D$16,
                POWER((ABS(K1077)^2)/('1D'!$I$5*MAX(F1077,
                            0.1)^2),
                    1/3))),
        IFERROR(W1396,
            MAX(MAX('1D'!$D$16,
                    MAX('1D'!$D$16,
                        POWER((ABS(K1077)^2)/('1D'!$I$5*MAX(F1077,
                                    0.1)^2),
                            1/3))),
                ($L$2)-E1396))),
    IF(IFERROR(AG1078,
            0)=0,
        MAX(MAX('1D'!$D$16,
                MAX('1D'!$D$16,
                    POWER((ABS(K1077)^2)/('1D'!$I$5*MAX(F1077,
                                0.1)^2),
                        1/3))),
            IFERROR(W1396,
                MAX(MAX('1D'!$D$16,
                        MAX('1D'!$D$16,
                            POWER((ABS(K1077)^2)/('1D'!$I$5*MAX(F1077,
                                        0.1)^2),
                                1/3))),
                    ($L$2)-E1396))),
        IF(IFERROR(W1077,
                0)=0,
            MAX(MAX('1D'!$D$16,
                    MAX('1D'!$D$16,
                        POWER((ABS(K1077)^2)/('1D'!$I$5*MAX(F1077,
                                    0.1)^2),
                            1/3))),
                IFERROR(W1396,
                    MAX(MAX('1D'!$D$16,
                            MAX('1D'!$D$16,
                                POWER((ABS(K1077)^2)/('1D'!$I$5*MAX(F1077,
                                            0.1)^2),
                                    1/3))),
                        ($L$2)-E1396))),
            IF(OR(IFERROR(AD1077,
                        0)&gt;=1,
                    IFERROR(AD1078,
                        0)&gt;=1),
                MAX('1D'!$D$16,
                    MAX('1D'!$D$16,
                        POWER((ABS(K1077)^2)/('1D'!$I$5*MAX(F1077,
                                    0.1)^2),
                            1/3))),
                IF(ABS(IFERROR(AF1077,
                            0))&lt;'1D'!$D$19,
                    MAX(MAX('1D'!$D$16,
                            MAX('1D'!$D$16,
                                POWER((ABS(K1077)^2)/('1D'!$I$5*MAX(F1077,
                                            0.1)^2),
                                    1/3))),
                        IFERROR(W1077,
                            0)),
                    MAX(MAX('1D'!$D$16,
                            MAX('1D'!$D$16,
                                POWER((ABS(K1077)^2)/('1D'!$I$5*MAX(F1077,
                                            0.1)^2),
                                    1/3))),
                        (IFERROR(W1077,
                                0))+((IFERROR(AF1077,
                                    0))*'1D'!$D$18)))))))</f>
        <v>2.1389677043987478</v>
      </c>
      <c r="X1077" s="5">
        <f t="shared" ca="1" si="228"/>
        <v>11.122632062873489</v>
      </c>
      <c r="Y1077" s="5">
        <f t="shared" ca="1" si="229"/>
        <v>1.1735290000551568</v>
      </c>
      <c r="Z1077" s="5">
        <f t="shared" ca="1" si="230"/>
        <v>4.5807502857230418</v>
      </c>
      <c r="AA1077" s="5">
        <f t="shared" ca="1" si="231"/>
        <v>634.16846770439872</v>
      </c>
      <c r="AB1077" s="5">
        <f ca="1">AA1077+((ABS(K1077)/MAX(((F1077)+(G1077)*(W1077))*(W1077),
            0.000001))^2)/(2*'1D'!$I$5)</f>
        <v>635.23795155659809</v>
      </c>
      <c r="AC1077" s="5">
        <f ca="1">((ABS(K1077)*'1D'!$D$6)/(MAX(((F1077)+(G1077)*(W1077))*(W1077),
            0.000001)*MAX(((((F1077)+(G1077)*(W1077))*(W1077))/MAX((F1077)+2*(W1077)*SQRT(1+(G1077)^2),
                    0.000001))^(2/3),
            0.000001)))^2</f>
        <v>3.8141460404132466E-3</v>
      </c>
      <c r="AD1077" s="5">
        <f ca="1">ABS(ABS(K1077)/MAX(((F1077)+(G1077)*(W1077))*(W1077),
        0.000001))/SQRT('1D'!$I$5*MAX((((F1077)+(G1077)*(W1077))*(W1077))/MAX((F1077)+2*(G1077)*(W1077),
            0.000001),
        0.000001))</f>
        <v>1.0000000000000004</v>
      </c>
      <c r="AE1077" s="5">
        <f ca="1">((F1077)*(W1077)^2)/2+(G1077)*(W1077)^3/3+(ABS(K1077)^2)/('1D'!$I$5*MAX(((F1077)+(G1077)*(W1077))*(W1077),
        0.000001))</f>
        <v>35.686426155594638</v>
      </c>
      <c r="AF1077" s="5">
        <f ca="1">IF($A$2=0,
    0,
    IFERROR(AB1078+(((AC1077+AC1078)/2)*J1078)+(IF(Z1077&gt;Z1078,
                '1D'!$D$8*((Z1077^2-Z1078^2)/(2*'1D'!$I$5)),
                '1D'!$D$9*((Z1078^2-Z1077^2)/(2*'1D'!$I$5)))+('1D'!$D$10*(ABS(I1078)/90)*(MAX(Z1077^2,
                        Z1078^2)/(2*'1D'!$I$5))))-AB1077,
        0))</f>
        <v>3.4249085716737682E-3</v>
      </c>
      <c r="AG1077" s="5">
        <f ca="1">IF($A$2=0,
    1,
    IF(IFERROR(AG1078,
            0)=0,
        0,
        IFERROR(IF(OR(ROUND(AD1077,
                        3)&gt;=1,
                    AND(ABS(AF1077)&lt;'1D'!$D$19,
                        AD1077&lt;1)),
                1,
                0),
            0)))</f>
        <v>1</v>
      </c>
      <c r="AH1077" s="5">
        <f ca="1">IFERROR(IF('1D'!V32="Supercritical",
        MAX('1D'!$D$16,
            IFERROR(L1077,
                MAX('1D'!$D$16,
                    POWER((ABS(K1077)^2)/('1D'!$I$5*MAX(F1077,
                                0.1)^2),
                        1/3)))),
        IF('1D'!V32="Subcritical",
            MAX('1D'!$D$16,
                IFERROR(W1077,
                    MAX('1D'!$D$16,
                        POWER((ABS(K1077)^2)/('1D'!$I$5*MAX(F1077,
                                    0.1)^2),
                            1/3)))),
            IF(IFERROR(T1077,
                    -1E+99)&gt;=IFERROR(AE1077,
                    -1E+99),
                MAX('1D'!$D$16,
                    IFERROR(L1077,
                        MAX('1D'!$D$16,
                            POWER((ABS(K1077)^2)/('1D'!$I$5*MAX(F1077,
                                        0.1)^2),
                                1/3)))),
                MAX('1D'!$D$16,
                    IFERROR(W1077,
                        MAX('1D'!$D$16,
                            POWER((ABS(K1077)^2)/('1D'!$I$5*MAX(F1077,
                                        0.1)^2),
                                1/3))))))),
    MAX('1D'!$D$16,
        POWER((ABS(K1077)^2)/('1D'!$I$5*MAX(F1077,
                    0.1)^2),
            1/3)))</f>
        <v>2.0411692021517887</v>
      </c>
      <c r="AI1077" s="5">
        <f t="shared" ca="1" si="232"/>
        <v>634.07066920215175</v>
      </c>
      <c r="AJ1077" s="5">
        <f ca="1">AI1077+((ABS(K1077)/MAX(((F1077)+(G1077)*(AH1077))*(AH1077),
            0.000001))^2)/(2*'1D'!$I$5)</f>
        <v>635.2450925390948</v>
      </c>
      <c r="AM1077">
        <v>0</v>
      </c>
      <c r="AN1077">
        <v>0</v>
      </c>
      <c r="AO1077" s="5">
        <f t="shared" si="233"/>
        <v>0</v>
      </c>
      <c r="AP1077" s="5">
        <f t="shared" si="237"/>
        <v>0</v>
      </c>
      <c r="AQ1077" s="5">
        <f ca="1">ABS(ABS(K1077)/MAX(((F1077)+(G1077)*(AH1077))*(AH1077),
        0.000001))/SQRT('1D'!$I$5*MAX((((F1077)+(G1077)*(AH1077))*(AH1077))/MAX((F1077)+2*(G1077)*(AH1077),
            0.000001),
        0.000001))</f>
        <v>1.0727235886044055</v>
      </c>
      <c r="AR1077" s="5" t="str">
        <f t="shared" ca="1" si="234"/>
        <v>Supercritical</v>
      </c>
      <c r="AS1077" s="5">
        <f ca="1">((ABS(K1077)*'1D'!$D$6)/(MAX(((F1077)+(G1077)*(AH1077))*(AH1077),
            0.000001)*MAX(((((F1077)+(G1077)*(AH1077))*(AH1077))/MAX((F1077)+2*(AH1077)*SQRT(1+(G1077)^2),
                    0.000001))^(2/3),
            0.000001)))^2</f>
        <v>4.3358367565141456E-3</v>
      </c>
    </row>
    <row r="1078" spans="1:45" x14ac:dyDescent="0.35">
      <c r="A1078">
        <v>1069</v>
      </c>
      <c r="B1078">
        <v>1067.9960000000001</v>
      </c>
      <c r="C1078">
        <v>616078.42000000004</v>
      </c>
      <c r="D1078">
        <v>3096939.1170000001</v>
      </c>
      <c r="E1078">
        <v>632.029</v>
      </c>
      <c r="F1078">
        <v>5.2</v>
      </c>
      <c r="G1078">
        <v>0</v>
      </c>
      <c r="H1078" t="s">
        <v>176</v>
      </c>
      <c r="I1078">
        <v>0.06</v>
      </c>
      <c r="J1078" s="5">
        <f t="shared" si="235"/>
        <v>1.0010000000002037</v>
      </c>
      <c r="K1078" s="5">
        <f t="shared" ca="1" si="236"/>
        <v>50.95</v>
      </c>
      <c r="L1078" s="5">
        <f ca="1">IF($A$2=0,
    IFERROR(L1077,
        MAX('1D'!$D$16,
            POWER((ABS(K1078)^2)/('1D'!$I$5*MAX(F1078,
                        0.1)^2),
                1/3))),
    IF(IFERROR(V1077,
            0)=0,
        IFERROR(L1077,
            MAX('1D'!$D$16,
                POWER((ABS(K1078)^2)/('1D'!$I$5*MAX(F1078,
                            0.1)^2),
                    1/3))),
        IF(OR(IFERROR(L1078,
                    0)=0,
                IFERROR(S1077,
                    0)&lt;1,
                IFERROR(S1078,
                    0)&lt;1),
            MAX('1D'!$D$16,
                POWER((ABS(K1078)^2)/('1D'!$I$5*MAX(F1078,
                            0.1)^2),
                    1/3)),
            IF(IFERROR(U1078,
                    0)&gt;0,
                MAX('1D'!$D$16,
                    IFERROR(L1078,
                        0)+((IFERROR(U1078,
                                0))*'1D'!$D$18*IF((IFERROR(S1078,
                                    0))&lt;1,
                            1,
                            -1))),
                IF(IFERROR(U1078,
                        0)&lt;0,
                    IF(ABS((MAX('1D'!$D$16,
                                    POWER((ABS(K1078)^2)/('1D'!$I$5*MAX(F1078,
                                                0.1)^2),
                                        1/3)))-IFERROR(L1078,
                                0))&gt;'1D'!$D$19,
                        MAX('1D'!$D$16,
                            IF((MAX('1D'!$D$16,
                                        POWER((ABS(K1078)^2)/('1D'!$I$5*MAX(F1078,
                                                    0.1)^2),
                                            1/3)))&gt;IFERROR(L1078,
                                    0),
                                MIN((MAX('1D'!$D$16,
                                            POWER((ABS(K1078)^2)/('1D'!$I$5*MAX(F1078,
                                                        0.1)^2),
                                                1/3))),
                                    IFERROR(L1078,
                                        0)+(MIN(ABS(IFERROR(U1078,
                                                    0))*'1D'!$D$18,
                                            ABS((MAX('1D'!$D$16,
                                                        POWER((ABS(K1078)^2)/('1D'!$I$5*MAX(F1078,
                                                                    0.1)^2),
                                                            1/3)))-IFERROR(L1078,
                                                    0))))),
                                MAX((MAX('1D'!$D$16,
                                            POWER((ABS(K1078)^2)/('1D'!$I$5*MAX(F1078,
                                                        0.1)^2),
                                                1/3))),
                                    IFERROR(L1078,
                                        0)-(MIN(ABS(IFERROR(U1078,
                                                    0))*'1D'!$D$18,
                                            ABS((MAX('1D'!$D$16,
                                                        POWER((ABS(K1078)^2)/('1D'!$I$5*MAX(F1078,
                                                                    0.1)^2),
                                                            1/3)))-IFERROR(L1078,
                                                    0))))))),
                        MAX('1D'!$D$16,
                            POWER((ABS(K1078)^2)/('1D'!$I$5*MAX(F1078,
                                        0.1)^2),
                                1/3))),
                    MAX('1D'!$D$16,
                        IFERROR(L1078,
                            0)))))))</f>
        <v>2.0411692021517887</v>
      </c>
      <c r="M1078" s="5">
        <f t="shared" ca="1" si="224"/>
        <v>10.614079851189301</v>
      </c>
      <c r="N1078" s="5">
        <f t="shared" ca="1" si="225"/>
        <v>1.1434704692804873</v>
      </c>
      <c r="O1078" s="5">
        <f t="shared" ca="1" si="226"/>
        <v>4.8002276894771132</v>
      </c>
      <c r="P1078" s="5">
        <f t="shared" ca="1" si="227"/>
        <v>634.07016920215176</v>
      </c>
      <c r="Q1078" s="5">
        <f ca="1">P1078+((ABS(K1078)/MAX(((F1078)+(G1078)*(L1078))*(L1078),
            0.000001))^2)/(2*'1D'!$I$5)</f>
        <v>635.24459253909481</v>
      </c>
      <c r="R1078" s="5">
        <f ca="1">((ABS(K1078)*'1D'!$D$6)/(MAX(((F1078)+(G1078)*(L1078))*(L1078),
            0.000001)*MAX(((((F1078)+(G1078)*(L1078))*(L1078))/MAX((F1078)+2*(L1078)*SQRT(1+(G1078)^2),
                    0.000001))^(2/3),
            0.000001)))^2</f>
        <v>4.3358367565141456E-3</v>
      </c>
      <c r="S1078" s="5">
        <f ca="1">ABS(ABS(K1078)/MAX(((F1078)+(G1078)*(L1078))*(L1078),
        0.000001))/SQRT('1D'!$I$5*MAX((((F1078)+(G1078)*(L1078))*(L1078))/MAX((F1078)+2*(G1078)*(L1078),
            0.000001),
        0.000001))</f>
        <v>1.0727235886044055</v>
      </c>
      <c r="T1078" s="5">
        <f ca="1">((F1078)*(L1078)^2)/2+(G1078)*(L1078)^3/3+(ABS(K1078)^2)/('1D'!$I$5*MAX(((F1078)+(G1078)*(L1078))*(L1078),
        0.000001))</f>
        <v>35.763412605541333</v>
      </c>
      <c r="U1078" s="5">
        <f ca="1">IF($A$2=0,
    0,
    IFERROR(Q1077-(((R1077+R1078)/2)*J1078)-(IF(O1077&gt;O1078,
                '1D'!$D$8*((O1077^2-O1078^2)/(2*'1D'!$I$5)),
                '1D'!$D$9*((O1078^2-O1077^2)/(2*'1D'!$I$5)))+('1D'!$D$10*(ABS(I1078)/90)*(MAX(O1077^2,
                        O1078^2)/(2*'1D'!$I$5))))-Q1078,
        0))</f>
        <v>-3.9576149270033056E-3</v>
      </c>
      <c r="V1078" s="5">
        <f ca="1">IF($A$2=0,
    1,
    IF(IFERROR(V1077,
            0)=0,
        0,
        IFERROR(IF(ROUND(S1078,
                    3)=1,
                1,
                IF(AND(ABS(U1078)&lt;'1D'!$D$19,
                        S1078&gt;1),
                    1,
                    0)),
            0)))</f>
        <v>0</v>
      </c>
      <c r="W1078" s="5">
        <f ca="1">IF($A$2=0,
    MAX(MAX('1D'!$D$16,
            MAX('1D'!$D$16,
                POWER((ABS(K1078)^2)/('1D'!$I$5*MAX(F1078,
                            0.1)^2),
                    1/3))),
        IFERROR(W1396,
            MAX(MAX('1D'!$D$16,
                    MAX('1D'!$D$16,
                        POWER((ABS(K1078)^2)/('1D'!$I$5*MAX(F1078,
                                    0.1)^2),
                            1/3))),
                ($L$2)-E1396))),
    IF(IFERROR(AG1079,
            0)=0,
        MAX(MAX('1D'!$D$16,
                MAX('1D'!$D$16,
                    POWER((ABS(K1078)^2)/('1D'!$I$5*MAX(F1078,
                                0.1)^2),
                        1/3))),
            IFERROR(W1396,
                MAX(MAX('1D'!$D$16,
                        MAX('1D'!$D$16,
                            POWER((ABS(K1078)^2)/('1D'!$I$5*MAX(F1078,
                                        0.1)^2),
                                1/3))),
                    ($L$2)-E1396))),
        IF(IFERROR(W1078,
                0)=0,
            MAX(MAX('1D'!$D$16,
                    MAX('1D'!$D$16,
                        POWER((ABS(K1078)^2)/('1D'!$I$5*MAX(F1078,
                                    0.1)^2),
                            1/3))),
                IFERROR(W1396,
                    MAX(MAX('1D'!$D$16,
                            MAX('1D'!$D$16,
                                POWER((ABS(K1078)^2)/('1D'!$I$5*MAX(F1078,
                                            0.1)^2),
                                    1/3))),
                        ($L$2)-E1396))),
            IF(OR(IFERROR(AD1078,
                        0)&gt;=1,
                    IFERROR(AD1079,
                        0)&gt;=1),
                MAX('1D'!$D$16,
                    MAX('1D'!$D$16,
                        POWER((ABS(K1078)^2)/('1D'!$I$5*MAX(F1078,
                                    0.1)^2),
                            1/3))),
                IF(ABS(IFERROR(AF1078,
                            0))&lt;'1D'!$D$19,
                    MAX(MAX('1D'!$D$16,
                            MAX('1D'!$D$16,
                                POWER((ABS(K1078)^2)/('1D'!$I$5*MAX(F1078,
                                            0.1)^2),
                                    1/3))),
                        IFERROR(W1078,
                            0)),
                    MAX(MAX('1D'!$D$16,
                            MAX('1D'!$D$16,
                                POWER((ABS(K1078)^2)/('1D'!$I$5*MAX(F1078,
                                            0.1)^2),
                                    1/3))),
                        (IFERROR(W1078,
                                0))+((IFERROR(AF1078,
                                    0))*'1D'!$D$18)))))))</f>
        <v>2.1389677043987478</v>
      </c>
      <c r="X1078" s="5">
        <f t="shared" ca="1" si="228"/>
        <v>11.122632062873489</v>
      </c>
      <c r="Y1078" s="5">
        <f t="shared" ca="1" si="229"/>
        <v>1.1735290000551568</v>
      </c>
      <c r="Z1078" s="5">
        <f t="shared" ca="1" si="230"/>
        <v>4.5807502857230418</v>
      </c>
      <c r="AA1078" s="5">
        <f t="shared" ca="1" si="231"/>
        <v>634.16796770439873</v>
      </c>
      <c r="AB1078" s="5">
        <f ca="1">AA1078+((ABS(K1078)/MAX(((F1078)+(G1078)*(W1078))*(W1078),
            0.000001))^2)/(2*'1D'!$I$5)</f>
        <v>635.2374515565981</v>
      </c>
      <c r="AC1078" s="5">
        <f ca="1">((ABS(K1078)*'1D'!$D$6)/(MAX(((F1078)+(G1078)*(W1078))*(W1078),
            0.000001)*MAX(((((F1078)+(G1078)*(W1078))*(W1078))/MAX((F1078)+2*(W1078)*SQRT(1+(G1078)^2),
                    0.000001))^(2/3),
            0.000001)))^2</f>
        <v>3.8141460404132466E-3</v>
      </c>
      <c r="AD1078" s="5">
        <f ca="1">ABS(ABS(K1078)/MAX(((F1078)+(G1078)*(W1078))*(W1078),
        0.000001))/SQRT('1D'!$I$5*MAX((((F1078)+(G1078)*(W1078))*(W1078))/MAX((F1078)+2*(G1078)*(W1078),
            0.000001),
        0.000001))</f>
        <v>1.0000000000000004</v>
      </c>
      <c r="AE1078" s="5">
        <f ca="1">((F1078)*(W1078)^2)/2+(G1078)*(W1078)^3/3+(ABS(K1078)^2)/('1D'!$I$5*MAX(((F1078)+(G1078)*(W1078))*(W1078),
        0.000001))</f>
        <v>35.686426155594638</v>
      </c>
      <c r="AF1078" s="5">
        <f ca="1">IF($A$2=0,
    0,
    IFERROR(AB1079+(((AC1078+AC1079)/2)*J1079)+(IF(Z1078&gt;Z1079,
                '1D'!$D$8*((Z1078^2-Z1079^2)/(2*'1D'!$I$5)),
                '1D'!$D$9*((Z1079^2-Z1078^2)/(2*'1D'!$I$5)))+('1D'!$D$10*(ABS(I1079)/90)*(MAX(Z1078^2,
                        Z1079^2)/(2*'1D'!$I$5))))-AB1078,
        0))</f>
        <v>3.4157470064428708E-3</v>
      </c>
      <c r="AG1078" s="5">
        <f ca="1">IF($A$2=0,
    1,
    IF(IFERROR(AG1079,
            0)=0,
        0,
        IFERROR(IF(OR(ROUND(AD1078,
                        3)&gt;=1,
                    AND(ABS(AF1078)&lt;'1D'!$D$19,
                        AD1078&lt;1)),
                1,
                0),
            0)))</f>
        <v>1</v>
      </c>
      <c r="AH1078" s="5">
        <f ca="1">IFERROR(IF('1D'!V32="Supercritical",
        MAX('1D'!$D$16,
            IFERROR(L1078,
                MAX('1D'!$D$16,
                    POWER((ABS(K1078)^2)/('1D'!$I$5*MAX(F1078,
                                0.1)^2),
                        1/3)))),
        IF('1D'!V32="Subcritical",
            MAX('1D'!$D$16,
                IFERROR(W1078,
                    MAX('1D'!$D$16,
                        POWER((ABS(K1078)^2)/('1D'!$I$5*MAX(F1078,
                                    0.1)^2),
                            1/3)))),
            IF(IFERROR(T1078,
                    -1E+99)&gt;=IFERROR(AE1078,
                    -1E+99),
                MAX('1D'!$D$16,
                    IFERROR(L1078,
                        MAX('1D'!$D$16,
                            POWER((ABS(K1078)^2)/('1D'!$I$5*MAX(F1078,
                                        0.1)^2),
                                1/3)))),
                MAX('1D'!$D$16,
                    IFERROR(W1078,
                        MAX('1D'!$D$16,
                            POWER((ABS(K1078)^2)/('1D'!$I$5*MAX(F1078,
                                        0.1)^2),
                                1/3))))))),
    MAX('1D'!$D$16,
        POWER((ABS(K1078)^2)/('1D'!$I$5*MAX(F1078,
                    0.1)^2),
            1/3)))</f>
        <v>2.0411692021517887</v>
      </c>
      <c r="AI1078" s="5">
        <f t="shared" ca="1" si="232"/>
        <v>634.07016920215176</v>
      </c>
      <c r="AJ1078" s="5">
        <f ca="1">AI1078+((ABS(K1078)/MAX(((F1078)+(G1078)*(AH1078))*(AH1078),
            0.000001))^2)/(2*'1D'!$I$5)</f>
        <v>635.24459253909481</v>
      </c>
      <c r="AM1078">
        <v>0</v>
      </c>
      <c r="AN1078">
        <v>0</v>
      </c>
      <c r="AO1078" s="5">
        <f t="shared" si="233"/>
        <v>0</v>
      </c>
      <c r="AP1078" s="5">
        <f t="shared" si="237"/>
        <v>0</v>
      </c>
      <c r="AQ1078" s="5">
        <f ca="1">ABS(ABS(K1078)/MAX(((F1078)+(G1078)*(AH1078))*(AH1078),
        0.000001))/SQRT('1D'!$I$5*MAX((((F1078)+(G1078)*(AH1078))*(AH1078))/MAX((F1078)+2*(G1078)*(AH1078),
            0.000001),
        0.000001))</f>
        <v>1.0727235886044055</v>
      </c>
      <c r="AR1078" s="5" t="str">
        <f t="shared" ca="1" si="234"/>
        <v>Supercritical</v>
      </c>
      <c r="AS1078" s="5">
        <f ca="1">((ABS(K1078)*'1D'!$D$6)/(MAX(((F1078)+(G1078)*(AH1078))*(AH1078),
            0.000001)*MAX(((((F1078)+(G1078)*(AH1078))*(AH1078))/MAX((F1078)+2*(AH1078)*SQRT(1+(G1078)^2),
                    0.000001))^(2/3),
            0.000001)))^2</f>
        <v>4.3358367565141456E-3</v>
      </c>
    </row>
    <row r="1079" spans="1:45" x14ac:dyDescent="0.35">
      <c r="A1079">
        <v>1070</v>
      </c>
      <c r="B1079">
        <v>1068.9960000000001</v>
      </c>
      <c r="C1079">
        <v>616078.37699999998</v>
      </c>
      <c r="D1079">
        <v>3096938.1179999998</v>
      </c>
      <c r="E1079">
        <v>632.02850000000001</v>
      </c>
      <c r="F1079">
        <v>5.2</v>
      </c>
      <c r="G1079">
        <v>0</v>
      </c>
      <c r="H1079" t="s">
        <v>176</v>
      </c>
      <c r="I1079">
        <v>5.7000000000000002E-2</v>
      </c>
      <c r="J1079" s="5">
        <f t="shared" si="235"/>
        <v>1</v>
      </c>
      <c r="K1079" s="5">
        <f t="shared" ca="1" si="236"/>
        <v>50.95</v>
      </c>
      <c r="L1079" s="5">
        <f ca="1">IF($A$2=0,
    IFERROR(L1078,
        MAX('1D'!$D$16,
            POWER((ABS(K1079)^2)/('1D'!$I$5*MAX(F1079,
                        0.1)^2),
                1/3))),
    IF(IFERROR(V1078,
            0)=0,
        IFERROR(L1078,
            MAX('1D'!$D$16,
                POWER((ABS(K1079)^2)/('1D'!$I$5*MAX(F1079,
                            0.1)^2),
                    1/3))),
        IF(OR(IFERROR(L1079,
                    0)=0,
                IFERROR(S1078,
                    0)&lt;1,
                IFERROR(S1079,
                    0)&lt;1),
            MAX('1D'!$D$16,
                POWER((ABS(K1079)^2)/('1D'!$I$5*MAX(F1079,
                            0.1)^2),
                    1/3)),
            IF(IFERROR(U1079,
                    0)&gt;0,
                MAX('1D'!$D$16,
                    IFERROR(L1079,
                        0)+((IFERROR(U1079,
                                0))*'1D'!$D$18*IF((IFERROR(S1079,
                                    0))&lt;1,
                            1,
                            -1))),
                IF(IFERROR(U1079,
                        0)&lt;0,
                    IF(ABS((MAX('1D'!$D$16,
                                    POWER((ABS(K1079)^2)/('1D'!$I$5*MAX(F1079,
                                                0.1)^2),
                                        1/3)))-IFERROR(L1079,
                                0))&gt;'1D'!$D$19,
                        MAX('1D'!$D$16,
                            IF((MAX('1D'!$D$16,
                                        POWER((ABS(K1079)^2)/('1D'!$I$5*MAX(F1079,
                                                    0.1)^2),
                                            1/3)))&gt;IFERROR(L1079,
                                    0),
                                MIN((MAX('1D'!$D$16,
                                            POWER((ABS(K1079)^2)/('1D'!$I$5*MAX(F1079,
                                                        0.1)^2),
                                                1/3))),
                                    IFERROR(L1079,
                                        0)+(MIN(ABS(IFERROR(U1079,
                                                    0))*'1D'!$D$18,
                                            ABS((MAX('1D'!$D$16,
                                                        POWER((ABS(K1079)^2)/('1D'!$I$5*MAX(F1079,
                                                                    0.1)^2),
                                                            1/3)))-IFERROR(L1079,
                                                    0))))),
                                MAX((MAX('1D'!$D$16,
                                            POWER((ABS(K1079)^2)/('1D'!$I$5*MAX(F1079,
                                                        0.1)^2),
                                                1/3))),
                                    IFERROR(L1079,
                                        0)-(MIN(ABS(IFERROR(U1079,
                                                    0))*'1D'!$D$18,
                                            ABS((MAX('1D'!$D$16,
                                                        POWER((ABS(K1079)^2)/('1D'!$I$5*MAX(F1079,
                                                                    0.1)^2),
                                                            1/3)))-IFERROR(L1079,
                                                    0))))))),
                        MAX('1D'!$D$16,
                            POWER((ABS(K1079)^2)/('1D'!$I$5*MAX(F1079,
                                        0.1)^2),
                                1/3))),
                    MAX('1D'!$D$16,
                        IFERROR(L1079,
                            0)))))))</f>
        <v>2.0411692021517887</v>
      </c>
      <c r="M1079" s="5">
        <f t="shared" ca="1" si="224"/>
        <v>10.614079851189301</v>
      </c>
      <c r="N1079" s="5">
        <f t="shared" ca="1" si="225"/>
        <v>1.1434704692804873</v>
      </c>
      <c r="O1079" s="5">
        <f t="shared" ca="1" si="226"/>
        <v>4.8002276894771132</v>
      </c>
      <c r="P1079" s="5">
        <f t="shared" ca="1" si="227"/>
        <v>634.06966920215177</v>
      </c>
      <c r="Q1079" s="5">
        <f ca="1">P1079+((ABS(K1079)/MAX(((F1079)+(G1079)*(L1079))*(L1079),
            0.000001))^2)/(2*'1D'!$I$5)</f>
        <v>635.24409253909482</v>
      </c>
      <c r="R1079" s="5">
        <f ca="1">((ABS(K1079)*'1D'!$D$6)/(MAX(((F1079)+(G1079)*(L1079))*(L1079),
            0.000001)*MAX(((((F1079)+(G1079)*(L1079))*(L1079))/MAX((F1079)+2*(L1079)*SQRT(1+(G1079)^2),
                    0.000001))^(2/3),
            0.000001)))^2</f>
        <v>4.3358367565141456E-3</v>
      </c>
      <c r="S1079" s="5">
        <f ca="1">ABS(ABS(K1079)/MAX(((F1079)+(G1079)*(L1079))*(L1079),
        0.000001))/SQRT('1D'!$I$5*MAX((((F1079)+(G1079)*(L1079))*(L1079))/MAX((F1079)+2*(G1079)*(L1079),
            0.000001),
        0.000001))</f>
        <v>1.0727235886044055</v>
      </c>
      <c r="T1079" s="5">
        <f ca="1">((F1079)*(L1079)^2)/2+(G1079)*(L1079)^3/3+(ABS(K1079)^2)/('1D'!$I$5*MAX(((F1079)+(G1079)*(L1079))*(L1079),
        0.000001))</f>
        <v>35.763412605541333</v>
      </c>
      <c r="U1079" s="5">
        <f ca="1">IF($A$2=0,
    0,
    IFERROR(Q1078-(((R1078+R1079)/2)*J1079)-(IF(O1078&gt;O1079,
                '1D'!$D$8*((O1078^2-O1079^2)/(2*'1D'!$I$5)),
                '1D'!$D$9*((O1079^2-O1078^2)/(2*'1D'!$I$5)))+('1D'!$D$10*(ABS(I1079)/90)*(MAX(O1078^2,
                        O1079^2)/(2*'1D'!$I$5))))-Q1079,
        0))</f>
        <v>-3.9474069734524164E-3</v>
      </c>
      <c r="V1079" s="5">
        <f ca="1">IF($A$2=0,
    1,
    IF(IFERROR(V1078,
            0)=0,
        0,
        IFERROR(IF(ROUND(S1079,
                    3)=1,
                1,
                IF(AND(ABS(U1079)&lt;'1D'!$D$19,
                        S1079&gt;1),
                    1,
                    0)),
            0)))</f>
        <v>0</v>
      </c>
      <c r="W1079" s="5">
        <f ca="1">IF($A$2=0,
    MAX(MAX('1D'!$D$16,
            MAX('1D'!$D$16,
                POWER((ABS(K1079)^2)/('1D'!$I$5*MAX(F1079,
                            0.1)^2),
                    1/3))),
        IFERROR(W1396,
            MAX(MAX('1D'!$D$16,
                    MAX('1D'!$D$16,
                        POWER((ABS(K1079)^2)/('1D'!$I$5*MAX(F1079,
                                    0.1)^2),
                            1/3))),
                ($L$2)-E1396))),
    IF(IFERROR(AG1080,
            0)=0,
        MAX(MAX('1D'!$D$16,
                MAX('1D'!$D$16,
                    POWER((ABS(K1079)^2)/('1D'!$I$5*MAX(F1079,
                                0.1)^2),
                        1/3))),
            IFERROR(W1396,
                MAX(MAX('1D'!$D$16,
                        MAX('1D'!$D$16,
                            POWER((ABS(K1079)^2)/('1D'!$I$5*MAX(F1079,
                                        0.1)^2),
                                1/3))),
                    ($L$2)-E1396))),
        IF(IFERROR(W1079,
                0)=0,
            MAX(MAX('1D'!$D$16,
                    MAX('1D'!$D$16,
                        POWER((ABS(K1079)^2)/('1D'!$I$5*MAX(F1079,
                                    0.1)^2),
                            1/3))),
                IFERROR(W1396,
                    MAX(MAX('1D'!$D$16,
                            MAX('1D'!$D$16,
                                POWER((ABS(K1079)^2)/('1D'!$I$5*MAX(F1079,
                                            0.1)^2),
                                    1/3))),
                        ($L$2)-E1396))),
            IF(OR(IFERROR(AD1079,
                        0)&gt;=1,
                    IFERROR(AD1080,
                        0)&gt;=1),
                MAX('1D'!$D$16,
                    MAX('1D'!$D$16,
                        POWER((ABS(K1079)^2)/('1D'!$I$5*MAX(F1079,
                                    0.1)^2),
                            1/3))),
                IF(ABS(IFERROR(AF1079,
                            0))&lt;'1D'!$D$19,
                    MAX(MAX('1D'!$D$16,
                            MAX('1D'!$D$16,
                                POWER((ABS(K1079)^2)/('1D'!$I$5*MAX(F1079,
                                            0.1)^2),
                                    1/3))),
                        IFERROR(W1079,
                            0)),
                    MAX(MAX('1D'!$D$16,
                            MAX('1D'!$D$16,
                                POWER((ABS(K1079)^2)/('1D'!$I$5*MAX(F1079,
                                            0.1)^2),
                                    1/3))),
                        (IFERROR(W1079,
                                0))+((IFERROR(AF1079,
                                    0))*'1D'!$D$18)))))))</f>
        <v>2.1389677043987478</v>
      </c>
      <c r="X1079" s="5">
        <f t="shared" ca="1" si="228"/>
        <v>11.122632062873489</v>
      </c>
      <c r="Y1079" s="5">
        <f t="shared" ca="1" si="229"/>
        <v>1.1735290000551568</v>
      </c>
      <c r="Z1079" s="5">
        <f t="shared" ca="1" si="230"/>
        <v>4.5807502857230418</v>
      </c>
      <c r="AA1079" s="5">
        <f t="shared" ca="1" si="231"/>
        <v>634.16746770439875</v>
      </c>
      <c r="AB1079" s="5">
        <f ca="1">AA1079+((ABS(K1079)/MAX(((F1079)+(G1079)*(W1079))*(W1079),
            0.000001))^2)/(2*'1D'!$I$5)</f>
        <v>635.23695155659811</v>
      </c>
      <c r="AC1079" s="5">
        <f ca="1">((ABS(K1079)*'1D'!$D$6)/(MAX(((F1079)+(G1079)*(W1079))*(W1079),
            0.000001)*MAX(((((F1079)+(G1079)*(W1079))*(W1079))/MAX((F1079)+2*(W1079)*SQRT(1+(G1079)^2),
                    0.000001))^(2/3),
            0.000001)))^2</f>
        <v>3.8141460404132466E-3</v>
      </c>
      <c r="AD1079" s="5">
        <f ca="1">ABS(ABS(K1079)/MAX(((F1079)+(G1079)*(W1079))*(W1079),
        0.000001))/SQRT('1D'!$I$5*MAX((((F1079)+(G1079)*(W1079))*(W1079))/MAX((F1079)+2*(G1079)*(W1079),
            0.000001),
        0.000001))</f>
        <v>1.0000000000000004</v>
      </c>
      <c r="AE1079" s="5">
        <f ca="1">((F1079)*(W1079)^2)/2+(G1079)*(W1079)^3/3+(ABS(K1079)^2)/('1D'!$I$5*MAX(((F1079)+(G1079)*(W1079))*(W1079),
        0.000001))</f>
        <v>35.686426155594638</v>
      </c>
      <c r="AF1079" s="5">
        <f ca="1">IF($A$2=0,
    0,
    IFERROR(AB1080+(((AC1079+AC1080)/2)*J1080)+(IF(Z1079&gt;Z1080,
                '1D'!$D$8*((Z1079^2-Z1080^2)/(2*'1D'!$I$5)),
                '1D'!$D$9*((Z1080^2-Z1079^2)/(2*'1D'!$I$5)))+('1D'!$D$10*(ABS(I1080)/90)*(MAX(Z1079^2,
                        Z1080^2)/(2*'1D'!$I$5))))-AB1079,
        0))</f>
        <v>3.3141460404522149E-3</v>
      </c>
      <c r="AG1079" s="5">
        <f ca="1">IF($A$2=0,
    1,
    IF(IFERROR(AG1080,
            0)=0,
        0,
        IFERROR(IF(OR(ROUND(AD1079,
                        3)&gt;=1,
                    AND(ABS(AF1079)&lt;'1D'!$D$19,
                        AD1079&lt;1)),
                1,
                0),
            0)))</f>
        <v>1</v>
      </c>
      <c r="AH1079" s="5">
        <f ca="1">IFERROR(IF('1D'!V32="Supercritical",
        MAX('1D'!$D$16,
            IFERROR(L1079,
                MAX('1D'!$D$16,
                    POWER((ABS(K1079)^2)/('1D'!$I$5*MAX(F1079,
                                0.1)^2),
                        1/3)))),
        IF('1D'!V32="Subcritical",
            MAX('1D'!$D$16,
                IFERROR(W1079,
                    MAX('1D'!$D$16,
                        POWER((ABS(K1079)^2)/('1D'!$I$5*MAX(F1079,
                                    0.1)^2),
                            1/3)))),
            IF(IFERROR(T1079,
                    -1E+99)&gt;=IFERROR(AE1079,
                    -1E+99),
                MAX('1D'!$D$16,
                    IFERROR(L1079,
                        MAX('1D'!$D$16,
                            POWER((ABS(K1079)^2)/('1D'!$I$5*MAX(F1079,
                                        0.1)^2),
                                1/3)))),
                MAX('1D'!$D$16,
                    IFERROR(W1079,
                        MAX('1D'!$D$16,
                            POWER((ABS(K1079)^2)/('1D'!$I$5*MAX(F1079,
                                        0.1)^2),
                                1/3))))))),
    MAX('1D'!$D$16,
        POWER((ABS(K1079)^2)/('1D'!$I$5*MAX(F1079,
                    0.1)^2),
            1/3)))</f>
        <v>2.0411692021517887</v>
      </c>
      <c r="AI1079" s="5">
        <f t="shared" ca="1" si="232"/>
        <v>634.06966920215177</v>
      </c>
      <c r="AJ1079" s="5">
        <f ca="1">AI1079+((ABS(K1079)/MAX(((F1079)+(G1079)*(AH1079))*(AH1079),
            0.000001))^2)/(2*'1D'!$I$5)</f>
        <v>635.24409253909482</v>
      </c>
      <c r="AM1079">
        <v>0</v>
      </c>
      <c r="AN1079">
        <v>0</v>
      </c>
      <c r="AO1079" s="5">
        <f t="shared" si="233"/>
        <v>0</v>
      </c>
      <c r="AP1079" s="5">
        <f t="shared" si="237"/>
        <v>0</v>
      </c>
      <c r="AQ1079" s="5">
        <f ca="1">ABS(ABS(K1079)/MAX(((F1079)+(G1079)*(AH1079))*(AH1079),
        0.000001))/SQRT('1D'!$I$5*MAX((((F1079)+(G1079)*(AH1079))*(AH1079))/MAX((F1079)+2*(G1079)*(AH1079),
            0.000001),
        0.000001))</f>
        <v>1.0727235886044055</v>
      </c>
      <c r="AR1079" s="5" t="str">
        <f t="shared" ca="1" si="234"/>
        <v>Supercritical</v>
      </c>
      <c r="AS1079" s="5">
        <f ca="1">((ABS(K1079)*'1D'!$D$6)/(MAX(((F1079)+(G1079)*(AH1079))*(AH1079),
            0.000001)*MAX(((((F1079)+(G1079)*(AH1079))*(AH1079))/MAX((F1079)+2*(AH1079)*SQRT(1+(G1079)^2),
                    0.000001))^(2/3),
            0.000001)))^2</f>
        <v>4.3358367565141456E-3</v>
      </c>
    </row>
    <row r="1080" spans="1:45" x14ac:dyDescent="0.35">
      <c r="A1080">
        <v>1071</v>
      </c>
      <c r="B1080">
        <v>1069.9960000000001</v>
      </c>
      <c r="C1080">
        <v>616078.33499999996</v>
      </c>
      <c r="D1080">
        <v>3096937.1189999999</v>
      </c>
      <c r="E1080">
        <v>632.02800000000002</v>
      </c>
      <c r="F1080">
        <v>5.2</v>
      </c>
      <c r="G1080">
        <v>0</v>
      </c>
      <c r="H1080" t="s">
        <v>176</v>
      </c>
      <c r="I1080">
        <v>0</v>
      </c>
      <c r="J1080" s="5">
        <f t="shared" si="235"/>
        <v>1</v>
      </c>
      <c r="K1080" s="5">
        <f t="shared" ca="1" si="236"/>
        <v>50.95</v>
      </c>
      <c r="L1080" s="5">
        <f ca="1">IF($A$2=0,
    IFERROR(L1079,
        MAX('1D'!$D$16,
            POWER((ABS(K1080)^2)/('1D'!$I$5*MAX(F1080,
                        0.1)^2),
                1/3))),
    IF(IFERROR(V1079,
            0)=0,
        IFERROR(L1079,
            MAX('1D'!$D$16,
                POWER((ABS(K1080)^2)/('1D'!$I$5*MAX(F1080,
                            0.1)^2),
                    1/3))),
        IF(OR(IFERROR(L1080,
                    0)=0,
                IFERROR(S1079,
                    0)&lt;1,
                IFERROR(S1080,
                    0)&lt;1),
            MAX('1D'!$D$16,
                POWER((ABS(K1080)^2)/('1D'!$I$5*MAX(F1080,
                            0.1)^2),
                    1/3)),
            IF(IFERROR(U1080,
                    0)&gt;0,
                MAX('1D'!$D$16,
                    IFERROR(L1080,
                        0)+((IFERROR(U1080,
                                0))*'1D'!$D$18*IF((IFERROR(S1080,
                                    0))&lt;1,
                            1,
                            -1))),
                IF(IFERROR(U1080,
                        0)&lt;0,
                    IF(ABS((MAX('1D'!$D$16,
                                    POWER((ABS(K1080)^2)/('1D'!$I$5*MAX(F1080,
                                                0.1)^2),
                                        1/3)))-IFERROR(L1080,
                                0))&gt;'1D'!$D$19,
                        MAX('1D'!$D$16,
                            IF((MAX('1D'!$D$16,
                                        POWER((ABS(K1080)^2)/('1D'!$I$5*MAX(F1080,
                                                    0.1)^2),
                                            1/3)))&gt;IFERROR(L1080,
                                    0),
                                MIN((MAX('1D'!$D$16,
                                            POWER((ABS(K1080)^2)/('1D'!$I$5*MAX(F1080,
                                                        0.1)^2),
                                                1/3))),
                                    IFERROR(L1080,
                                        0)+(MIN(ABS(IFERROR(U1080,
                                                    0))*'1D'!$D$18,
                                            ABS((MAX('1D'!$D$16,
                                                        POWER((ABS(K1080)^2)/('1D'!$I$5*MAX(F1080,
                                                                    0.1)^2),
                                                            1/3)))-IFERROR(L1080,
                                                    0))))),
                                MAX((MAX('1D'!$D$16,
                                            POWER((ABS(K1080)^2)/('1D'!$I$5*MAX(F1080,
                                                        0.1)^2),
                                                1/3))),
                                    IFERROR(L1080,
                                        0)-(MIN(ABS(IFERROR(U1080,
                                                    0))*'1D'!$D$18,
                                            ABS((MAX('1D'!$D$16,
                                                        POWER((ABS(K1080)^2)/('1D'!$I$5*MAX(F1080,
                                                                    0.1)^2),
                                                            1/3)))-IFERROR(L1080,
                                                    0))))))),
                        MAX('1D'!$D$16,
                            POWER((ABS(K1080)^2)/('1D'!$I$5*MAX(F1080,
                                        0.1)^2),
                                1/3))),
                    MAX('1D'!$D$16,
                        IFERROR(L1080,
                            0)))))))</f>
        <v>2.0411692021517887</v>
      </c>
      <c r="M1080" s="5">
        <f t="shared" ca="1" si="224"/>
        <v>10.614079851189301</v>
      </c>
      <c r="N1080" s="5">
        <f t="shared" ca="1" si="225"/>
        <v>1.1434704692804873</v>
      </c>
      <c r="O1080" s="5">
        <f t="shared" ca="1" si="226"/>
        <v>4.8002276894771132</v>
      </c>
      <c r="P1080" s="5">
        <f t="shared" ca="1" si="227"/>
        <v>634.06916920215178</v>
      </c>
      <c r="Q1080" s="5">
        <f ca="1">P1080+((ABS(K1080)/MAX(((F1080)+(G1080)*(L1080))*(L1080),
            0.000001))^2)/(2*'1D'!$I$5)</f>
        <v>635.24359253909483</v>
      </c>
      <c r="R1080" s="5">
        <f ca="1">((ABS(K1080)*'1D'!$D$6)/(MAX(((F1080)+(G1080)*(L1080))*(L1080),
            0.000001)*MAX(((((F1080)+(G1080)*(L1080))*(L1080))/MAX((F1080)+2*(L1080)*SQRT(1+(G1080)^2),
                    0.000001))^(2/3),
            0.000001)))^2</f>
        <v>4.3358367565141456E-3</v>
      </c>
      <c r="S1080" s="5">
        <f ca="1">ABS(ABS(K1080)/MAX(((F1080)+(G1080)*(L1080))*(L1080),
        0.000001))/SQRT('1D'!$I$5*MAX((((F1080)+(G1080)*(L1080))*(L1080))/MAX((F1080)+2*(G1080)*(L1080),
            0.000001),
        0.000001))</f>
        <v>1.0727235886044055</v>
      </c>
      <c r="T1080" s="5">
        <f ca="1">((F1080)*(L1080)^2)/2+(G1080)*(L1080)^3/3+(ABS(K1080)^2)/('1D'!$I$5*MAX(((F1080)+(G1080)*(L1080))*(L1080),
        0.000001))</f>
        <v>35.763412605541333</v>
      </c>
      <c r="U1080" s="5">
        <f ca="1">IF($A$2=0,
    0,
    IFERROR(Q1079-(((R1079+R1080)/2)*J1080)-(IF(O1079&gt;O1080,
                '1D'!$D$8*((O1079^2-O1080^2)/(2*'1D'!$I$5)),
                '1D'!$D$9*((O1080^2-O1079^2)/(2*'1D'!$I$5)))+('1D'!$D$10*(ABS(I1080)/90)*(MAX(O1079^2,
                        O1080^2)/(2*'1D'!$I$5))))-Q1080,
        0))</f>
        <v>-3.8358367564796936E-3</v>
      </c>
      <c r="V1080" s="5">
        <f ca="1">IF($A$2=0,
    1,
    IF(IFERROR(V1079,
            0)=0,
        0,
        IFERROR(IF(ROUND(S1080,
                    3)=1,
                1,
                IF(AND(ABS(U1080)&lt;'1D'!$D$19,
                        S1080&gt;1),
                    1,
                    0)),
            0)))</f>
        <v>0</v>
      </c>
      <c r="W1080" s="5">
        <f ca="1">IF($A$2=0,
    MAX(MAX('1D'!$D$16,
            MAX('1D'!$D$16,
                POWER((ABS(K1080)^2)/('1D'!$I$5*MAX(F1080,
                            0.1)^2),
                    1/3))),
        IFERROR(W1396,
            MAX(MAX('1D'!$D$16,
                    MAX('1D'!$D$16,
                        POWER((ABS(K1080)^2)/('1D'!$I$5*MAX(F1080,
                                    0.1)^2),
                            1/3))),
                ($L$2)-E1396))),
    IF(IFERROR(AG1081,
            0)=0,
        MAX(MAX('1D'!$D$16,
                MAX('1D'!$D$16,
                    POWER((ABS(K1080)^2)/('1D'!$I$5*MAX(F1080,
                                0.1)^2),
                        1/3))),
            IFERROR(W1396,
                MAX(MAX('1D'!$D$16,
                        MAX('1D'!$D$16,
                            POWER((ABS(K1080)^2)/('1D'!$I$5*MAX(F1080,
                                        0.1)^2),
                                1/3))),
                    ($L$2)-E1396))),
        IF(IFERROR(W1080,
                0)=0,
            MAX(MAX('1D'!$D$16,
                    MAX('1D'!$D$16,
                        POWER((ABS(K1080)^2)/('1D'!$I$5*MAX(F1080,
                                    0.1)^2),
                            1/3))),
                IFERROR(W1396,
                    MAX(MAX('1D'!$D$16,
                            MAX('1D'!$D$16,
                                POWER((ABS(K1080)^2)/('1D'!$I$5*MAX(F1080,
                                            0.1)^2),
                                    1/3))),
                        ($L$2)-E1396))),
            IF(OR(IFERROR(AD1080,
                        0)&gt;=1,
                    IFERROR(AD1081,
                        0)&gt;=1),
                MAX('1D'!$D$16,
                    MAX('1D'!$D$16,
                        POWER((ABS(K1080)^2)/('1D'!$I$5*MAX(F1080,
                                    0.1)^2),
                            1/3))),
                IF(ABS(IFERROR(AF1080,
                            0))&lt;'1D'!$D$19,
                    MAX(MAX('1D'!$D$16,
                            MAX('1D'!$D$16,
                                POWER((ABS(K1080)^2)/('1D'!$I$5*MAX(F1080,
                                            0.1)^2),
                                    1/3))),
                        IFERROR(W1080,
                            0)),
                    MAX(MAX('1D'!$D$16,
                            MAX('1D'!$D$16,
                                POWER((ABS(K1080)^2)/('1D'!$I$5*MAX(F1080,
                                            0.1)^2),
                                    1/3))),
                        (IFERROR(W1080,
                                0))+((IFERROR(AF1080,
                                    0))*'1D'!$D$18)))))))</f>
        <v>2.1389677043987478</v>
      </c>
      <c r="X1080" s="5">
        <f t="shared" ca="1" si="228"/>
        <v>11.122632062873489</v>
      </c>
      <c r="Y1080" s="5">
        <f t="shared" ca="1" si="229"/>
        <v>1.1735290000551568</v>
      </c>
      <c r="Z1080" s="5">
        <f t="shared" ca="1" si="230"/>
        <v>4.5807502857230418</v>
      </c>
      <c r="AA1080" s="5">
        <f t="shared" ca="1" si="231"/>
        <v>634.16696770439876</v>
      </c>
      <c r="AB1080" s="5">
        <f ca="1">AA1080+((ABS(K1080)/MAX(((F1080)+(G1080)*(W1080))*(W1080),
            0.000001))^2)/(2*'1D'!$I$5)</f>
        <v>635.23645155659813</v>
      </c>
      <c r="AC1080" s="5">
        <f ca="1">((ABS(K1080)*'1D'!$D$6)/(MAX(((F1080)+(G1080)*(W1080))*(W1080),
            0.000001)*MAX(((((F1080)+(G1080)*(W1080))*(W1080))/MAX((F1080)+2*(W1080)*SQRT(1+(G1080)^2),
                    0.000001))^(2/3),
            0.000001)))^2</f>
        <v>3.8141460404132466E-3</v>
      </c>
      <c r="AD1080" s="5">
        <f ca="1">ABS(ABS(K1080)/MAX(((F1080)+(G1080)*(W1080))*(W1080),
        0.000001))/SQRT('1D'!$I$5*MAX((((F1080)+(G1080)*(W1080))*(W1080))/MAX((F1080)+2*(G1080)*(W1080),
            0.000001),
        0.000001))</f>
        <v>1.0000000000000004</v>
      </c>
      <c r="AE1080" s="5">
        <f ca="1">((F1080)*(W1080)^2)/2+(G1080)*(W1080)^3/3+(ABS(K1080)^2)/('1D'!$I$5*MAX(((F1080)+(G1080)*(W1080))*(W1080),
        0.000001))</f>
        <v>35.686426155594638</v>
      </c>
      <c r="AF1080" s="5">
        <f ca="1">IF($A$2=0,
    0,
    IFERROR(AB1081+(((AC1080+AC1081)/2)*J1081)+(IF(Z1080&gt;Z1081,
                '1D'!$D$8*((Z1080^2-Z1081^2)/(2*'1D'!$I$5)),
                '1D'!$D$9*((Z1081^2-Z1080^2)/(2*'1D'!$I$5)))+('1D'!$D$10*(ABS(I1081)/90)*(MAX(Z1080^2,
                        Z1081^2)/(2*'1D'!$I$5))))-AB1080,
        0))</f>
        <v>3.3141460404522149E-3</v>
      </c>
      <c r="AG1080" s="5">
        <f ca="1">IF($A$2=0,
    1,
    IF(IFERROR(AG1081,
            0)=0,
        0,
        IFERROR(IF(OR(ROUND(AD1080,
                        3)&gt;=1,
                    AND(ABS(AF1080)&lt;'1D'!$D$19,
                        AD1080&lt;1)),
                1,
                0),
            0)))</f>
        <v>1</v>
      </c>
      <c r="AH1080" s="5">
        <f ca="1">IFERROR(IF('1D'!V32="Supercritical",
        MAX('1D'!$D$16,
            IFERROR(L1080,
                MAX('1D'!$D$16,
                    POWER((ABS(K1080)^2)/('1D'!$I$5*MAX(F1080,
                                0.1)^2),
                        1/3)))),
        IF('1D'!V32="Subcritical",
            MAX('1D'!$D$16,
                IFERROR(W1080,
                    MAX('1D'!$D$16,
                        POWER((ABS(K1080)^2)/('1D'!$I$5*MAX(F1080,
                                    0.1)^2),
                            1/3)))),
            IF(IFERROR(T1080,
                    -1E+99)&gt;=IFERROR(AE1080,
                    -1E+99),
                MAX('1D'!$D$16,
                    IFERROR(L1080,
                        MAX('1D'!$D$16,
                            POWER((ABS(K1080)^2)/('1D'!$I$5*MAX(F1080,
                                        0.1)^2),
                                1/3)))),
                MAX('1D'!$D$16,
                    IFERROR(W1080,
                        MAX('1D'!$D$16,
                            POWER((ABS(K1080)^2)/('1D'!$I$5*MAX(F1080,
                                        0.1)^2),
                                1/3))))))),
    MAX('1D'!$D$16,
        POWER((ABS(K1080)^2)/('1D'!$I$5*MAX(F1080,
                    0.1)^2),
            1/3)))</f>
        <v>2.0411692021517887</v>
      </c>
      <c r="AI1080" s="5">
        <f t="shared" ca="1" si="232"/>
        <v>634.06916920215178</v>
      </c>
      <c r="AJ1080" s="5">
        <f ca="1">AI1080+((ABS(K1080)/MAX(((F1080)+(G1080)*(AH1080))*(AH1080),
            0.000001))^2)/(2*'1D'!$I$5)</f>
        <v>635.24359253909483</v>
      </c>
      <c r="AM1080">
        <v>0</v>
      </c>
      <c r="AN1080">
        <v>0</v>
      </c>
      <c r="AO1080" s="5">
        <f t="shared" si="233"/>
        <v>0</v>
      </c>
      <c r="AP1080" s="5">
        <f t="shared" si="237"/>
        <v>0</v>
      </c>
      <c r="AQ1080" s="5">
        <f ca="1">ABS(ABS(K1080)/MAX(((F1080)+(G1080)*(AH1080))*(AH1080),
        0.000001))/SQRT('1D'!$I$5*MAX((((F1080)+(G1080)*(AH1080))*(AH1080))/MAX((F1080)+2*(G1080)*(AH1080),
            0.000001),
        0.000001))</f>
        <v>1.0727235886044055</v>
      </c>
      <c r="AR1080" s="5" t="str">
        <f t="shared" ca="1" si="234"/>
        <v>Supercritical</v>
      </c>
      <c r="AS1080" s="5">
        <f ca="1">((ABS(K1080)*'1D'!$D$6)/(MAX(((F1080)+(G1080)*(AH1080))*(AH1080),
            0.000001)*MAX(((((F1080)+(G1080)*(AH1080))*(AH1080))/MAX((F1080)+2*(AH1080)*SQRT(1+(G1080)^2),
                    0.000001))^(2/3),
            0.000001)))^2</f>
        <v>4.3358367565141456E-3</v>
      </c>
    </row>
    <row r="1081" spans="1:45" x14ac:dyDescent="0.35">
      <c r="A1081">
        <v>1072</v>
      </c>
      <c r="B1081">
        <v>1070.9960000000001</v>
      </c>
      <c r="C1081">
        <v>616078.29299999995</v>
      </c>
      <c r="D1081">
        <v>3096936.12</v>
      </c>
      <c r="E1081">
        <v>632.02750000000003</v>
      </c>
      <c r="F1081">
        <v>5.2</v>
      </c>
      <c r="G1081">
        <v>0</v>
      </c>
      <c r="H1081" t="s">
        <v>176</v>
      </c>
      <c r="I1081">
        <v>0</v>
      </c>
      <c r="J1081" s="5">
        <f t="shared" si="235"/>
        <v>1</v>
      </c>
      <c r="K1081" s="5">
        <f t="shared" ca="1" si="236"/>
        <v>50.95</v>
      </c>
      <c r="L1081" s="5">
        <f ca="1">IF($A$2=0,
    IFERROR(L1080,
        MAX('1D'!$D$16,
            POWER((ABS(K1081)^2)/('1D'!$I$5*MAX(F1081,
                        0.1)^2),
                1/3))),
    IF(IFERROR(V1080,
            0)=0,
        IFERROR(L1080,
            MAX('1D'!$D$16,
                POWER((ABS(K1081)^2)/('1D'!$I$5*MAX(F1081,
                            0.1)^2),
                    1/3))),
        IF(OR(IFERROR(L1081,
                    0)=0,
                IFERROR(S1080,
                    0)&lt;1,
                IFERROR(S1081,
                    0)&lt;1),
            MAX('1D'!$D$16,
                POWER((ABS(K1081)^2)/('1D'!$I$5*MAX(F1081,
                            0.1)^2),
                    1/3)),
            IF(IFERROR(U1081,
                    0)&gt;0,
                MAX('1D'!$D$16,
                    IFERROR(L1081,
                        0)+((IFERROR(U1081,
                                0))*'1D'!$D$18*IF((IFERROR(S1081,
                                    0))&lt;1,
                            1,
                            -1))),
                IF(IFERROR(U1081,
                        0)&lt;0,
                    IF(ABS((MAX('1D'!$D$16,
                                    POWER((ABS(K1081)^2)/('1D'!$I$5*MAX(F1081,
                                                0.1)^2),
                                        1/3)))-IFERROR(L1081,
                                0))&gt;'1D'!$D$19,
                        MAX('1D'!$D$16,
                            IF((MAX('1D'!$D$16,
                                        POWER((ABS(K1081)^2)/('1D'!$I$5*MAX(F1081,
                                                    0.1)^2),
                                            1/3)))&gt;IFERROR(L1081,
                                    0),
                                MIN((MAX('1D'!$D$16,
                                            POWER((ABS(K1081)^2)/('1D'!$I$5*MAX(F1081,
                                                        0.1)^2),
                                                1/3))),
                                    IFERROR(L1081,
                                        0)+(MIN(ABS(IFERROR(U1081,
                                                    0))*'1D'!$D$18,
                                            ABS((MAX('1D'!$D$16,
                                                        POWER((ABS(K1081)^2)/('1D'!$I$5*MAX(F1081,
                                                                    0.1)^2),
                                                            1/3)))-IFERROR(L1081,
                                                    0))))),
                                MAX((MAX('1D'!$D$16,
                                            POWER((ABS(K1081)^2)/('1D'!$I$5*MAX(F1081,
                                                        0.1)^2),
                                                1/3))),
                                    IFERROR(L1081,
                                        0)-(MIN(ABS(IFERROR(U1081,
                                                    0))*'1D'!$D$18,
                                            ABS((MAX('1D'!$D$16,
                                                        POWER((ABS(K1081)^2)/('1D'!$I$5*MAX(F1081,
                                                                    0.1)^2),
                                                            1/3)))-IFERROR(L1081,
                                                    0))))))),
                        MAX('1D'!$D$16,
                            POWER((ABS(K1081)^2)/('1D'!$I$5*MAX(F1081,
                                        0.1)^2),
                                1/3))),
                    MAX('1D'!$D$16,
                        IFERROR(L1081,
                            0)))))))</f>
        <v>2.0411692021517887</v>
      </c>
      <c r="M1081" s="5">
        <f t="shared" ca="1" si="224"/>
        <v>10.614079851189301</v>
      </c>
      <c r="N1081" s="5">
        <f t="shared" ca="1" si="225"/>
        <v>1.1434704692804873</v>
      </c>
      <c r="O1081" s="5">
        <f t="shared" ca="1" si="226"/>
        <v>4.8002276894771132</v>
      </c>
      <c r="P1081" s="5">
        <f t="shared" ca="1" si="227"/>
        <v>634.0686692021518</v>
      </c>
      <c r="Q1081" s="5">
        <f ca="1">P1081+((ABS(K1081)/MAX(((F1081)+(G1081)*(L1081))*(L1081),
            0.000001))^2)/(2*'1D'!$I$5)</f>
        <v>635.24309253909485</v>
      </c>
      <c r="R1081" s="5">
        <f ca="1">((ABS(K1081)*'1D'!$D$6)/(MAX(((F1081)+(G1081)*(L1081))*(L1081),
            0.000001)*MAX(((((F1081)+(G1081)*(L1081))*(L1081))/MAX((F1081)+2*(L1081)*SQRT(1+(G1081)^2),
                    0.000001))^(2/3),
            0.000001)))^2</f>
        <v>4.3358367565141456E-3</v>
      </c>
      <c r="S1081" s="5">
        <f ca="1">ABS(ABS(K1081)/MAX(((F1081)+(G1081)*(L1081))*(L1081),
        0.000001))/SQRT('1D'!$I$5*MAX((((F1081)+(G1081)*(L1081))*(L1081))/MAX((F1081)+2*(G1081)*(L1081),
            0.000001),
        0.000001))</f>
        <v>1.0727235886044055</v>
      </c>
      <c r="T1081" s="5">
        <f ca="1">((F1081)*(L1081)^2)/2+(G1081)*(L1081)^3/3+(ABS(K1081)^2)/('1D'!$I$5*MAX(((F1081)+(G1081)*(L1081))*(L1081),
        0.000001))</f>
        <v>35.763412605541333</v>
      </c>
      <c r="U1081" s="5">
        <f ca="1">IF($A$2=0,
    0,
    IFERROR(Q1080-(((R1080+R1081)/2)*J1081)-(IF(O1080&gt;O1081,
                '1D'!$D$8*((O1080^2-O1081^2)/(2*'1D'!$I$5)),
                '1D'!$D$9*((O1081^2-O1080^2)/(2*'1D'!$I$5)))+('1D'!$D$10*(ABS(I1081)/90)*(MAX(O1080^2,
                        O1081^2)/(2*'1D'!$I$5))))-Q1081,
        0))</f>
        <v>-3.8358367564796936E-3</v>
      </c>
      <c r="V1081" s="5">
        <f ca="1">IF($A$2=0,
    1,
    IF(IFERROR(V1080,
            0)=0,
        0,
        IFERROR(IF(ROUND(S1081,
                    3)=1,
                1,
                IF(AND(ABS(U1081)&lt;'1D'!$D$19,
                        S1081&gt;1),
                    1,
                    0)),
            0)))</f>
        <v>0</v>
      </c>
      <c r="W1081" s="5">
        <f ca="1">IF($A$2=0,
    MAX(MAX('1D'!$D$16,
            MAX('1D'!$D$16,
                POWER((ABS(K1081)^2)/('1D'!$I$5*MAX(F1081,
                            0.1)^2),
                    1/3))),
        IFERROR(W1396,
            MAX(MAX('1D'!$D$16,
                    MAX('1D'!$D$16,
                        POWER((ABS(K1081)^2)/('1D'!$I$5*MAX(F1081,
                                    0.1)^2),
                            1/3))),
                ($L$2)-E1396))),
    IF(IFERROR(AG1082,
            0)=0,
        MAX(MAX('1D'!$D$16,
                MAX('1D'!$D$16,
                    POWER((ABS(K1081)^2)/('1D'!$I$5*MAX(F1081,
                                0.1)^2),
                        1/3))),
            IFERROR(W1396,
                MAX(MAX('1D'!$D$16,
                        MAX('1D'!$D$16,
                            POWER((ABS(K1081)^2)/('1D'!$I$5*MAX(F1081,
                                        0.1)^2),
                                1/3))),
                    ($L$2)-E1396))),
        IF(IFERROR(W1081,
                0)=0,
            MAX(MAX('1D'!$D$16,
                    MAX('1D'!$D$16,
                        POWER((ABS(K1081)^2)/('1D'!$I$5*MAX(F1081,
                                    0.1)^2),
                            1/3))),
                IFERROR(W1396,
                    MAX(MAX('1D'!$D$16,
                            MAX('1D'!$D$16,
                                POWER((ABS(K1081)^2)/('1D'!$I$5*MAX(F1081,
                                            0.1)^2),
                                    1/3))),
                        ($L$2)-E1396))),
            IF(OR(IFERROR(AD1081,
                        0)&gt;=1,
                    IFERROR(AD1082,
                        0)&gt;=1),
                MAX('1D'!$D$16,
                    MAX('1D'!$D$16,
                        POWER((ABS(K1081)^2)/('1D'!$I$5*MAX(F1081,
                                    0.1)^2),
                            1/3))),
                IF(ABS(IFERROR(AF1081,
                            0))&lt;'1D'!$D$19,
                    MAX(MAX('1D'!$D$16,
                            MAX('1D'!$D$16,
                                POWER((ABS(K1081)^2)/('1D'!$I$5*MAX(F1081,
                                            0.1)^2),
                                    1/3))),
                        IFERROR(W1081,
                            0)),
                    MAX(MAX('1D'!$D$16,
                            MAX('1D'!$D$16,
                                POWER((ABS(K1081)^2)/('1D'!$I$5*MAX(F1081,
                                            0.1)^2),
                                    1/3))),
                        (IFERROR(W1081,
                                0))+((IFERROR(AF1081,
                                    0))*'1D'!$D$18)))))))</f>
        <v>2.1389677043987478</v>
      </c>
      <c r="X1081" s="5">
        <f t="shared" ca="1" si="228"/>
        <v>11.122632062873489</v>
      </c>
      <c r="Y1081" s="5">
        <f t="shared" ca="1" si="229"/>
        <v>1.1735290000551568</v>
      </c>
      <c r="Z1081" s="5">
        <f t="shared" ca="1" si="230"/>
        <v>4.5807502857230418</v>
      </c>
      <c r="AA1081" s="5">
        <f t="shared" ca="1" si="231"/>
        <v>634.16646770439877</v>
      </c>
      <c r="AB1081" s="5">
        <f ca="1">AA1081+((ABS(K1081)/MAX(((F1081)+(G1081)*(W1081))*(W1081),
            0.000001))^2)/(2*'1D'!$I$5)</f>
        <v>635.23595155659814</v>
      </c>
      <c r="AC1081" s="5">
        <f ca="1">((ABS(K1081)*'1D'!$D$6)/(MAX(((F1081)+(G1081)*(W1081))*(W1081),
            0.000001)*MAX(((((F1081)+(G1081)*(W1081))*(W1081))/MAX((F1081)+2*(W1081)*SQRT(1+(G1081)^2),
                    0.000001))^(2/3),
            0.000001)))^2</f>
        <v>3.8141460404132466E-3</v>
      </c>
      <c r="AD1081" s="5">
        <f ca="1">ABS(ABS(K1081)/MAX(((F1081)+(G1081)*(W1081))*(W1081),
        0.000001))/SQRT('1D'!$I$5*MAX((((F1081)+(G1081)*(W1081))*(W1081))/MAX((F1081)+2*(G1081)*(W1081),
            0.000001),
        0.000001))</f>
        <v>1.0000000000000004</v>
      </c>
      <c r="AE1081" s="5">
        <f ca="1">((F1081)*(W1081)^2)/2+(G1081)*(W1081)^3/3+(ABS(K1081)^2)/('1D'!$I$5*MAX(((F1081)+(G1081)*(W1081))*(W1081),
        0.000001))</f>
        <v>35.686426155594638</v>
      </c>
      <c r="AF1081" s="5">
        <f ca="1">IF($A$2=0,
    0,
    IFERROR(AB1082+(((AC1081+AC1082)/2)*J1082)+(IF(Z1081&gt;Z1082,
                '1D'!$D$8*((Z1081^2-Z1082^2)/(2*'1D'!$I$5)),
                '1D'!$D$9*((Z1082^2-Z1081^2)/(2*'1D'!$I$5)))+('1D'!$D$10*(ABS(I1082)/90)*(MAX(Z1081^2,
                        Z1082^2)/(2*'1D'!$I$5))))-AB1081,
        0))</f>
        <v>3.4157470064428708E-3</v>
      </c>
      <c r="AG1081" s="5">
        <f ca="1">IF($A$2=0,
    1,
    IF(IFERROR(AG1082,
            0)=0,
        0,
        IFERROR(IF(OR(ROUND(AD1081,
                        3)&gt;=1,
                    AND(ABS(AF1081)&lt;'1D'!$D$19,
                        AD1081&lt;1)),
                1,
                0),
            0)))</f>
        <v>1</v>
      </c>
      <c r="AH1081" s="5">
        <f ca="1">IFERROR(IF('1D'!V32="Supercritical",
        MAX('1D'!$D$16,
            IFERROR(L1081,
                MAX('1D'!$D$16,
                    POWER((ABS(K1081)^2)/('1D'!$I$5*MAX(F1081,
                                0.1)^2),
                        1/3)))),
        IF('1D'!V32="Subcritical",
            MAX('1D'!$D$16,
                IFERROR(W1081,
                    MAX('1D'!$D$16,
                        POWER((ABS(K1081)^2)/('1D'!$I$5*MAX(F1081,
                                    0.1)^2),
                            1/3)))),
            IF(IFERROR(T1081,
                    -1E+99)&gt;=IFERROR(AE1081,
                    -1E+99),
                MAX('1D'!$D$16,
                    IFERROR(L1081,
                        MAX('1D'!$D$16,
                            POWER((ABS(K1081)^2)/('1D'!$I$5*MAX(F1081,
                                        0.1)^2),
                                1/3)))),
                MAX('1D'!$D$16,
                    IFERROR(W1081,
                        MAX('1D'!$D$16,
                            POWER((ABS(K1081)^2)/('1D'!$I$5*MAX(F1081,
                                        0.1)^2),
                                1/3))))))),
    MAX('1D'!$D$16,
        POWER((ABS(K1081)^2)/('1D'!$I$5*MAX(F1081,
                    0.1)^2),
            1/3)))</f>
        <v>2.0411692021517887</v>
      </c>
      <c r="AI1081" s="5">
        <f t="shared" ca="1" si="232"/>
        <v>634.0686692021518</v>
      </c>
      <c r="AJ1081" s="5">
        <f ca="1">AI1081+((ABS(K1081)/MAX(((F1081)+(G1081)*(AH1081))*(AH1081),
            0.000001))^2)/(2*'1D'!$I$5)</f>
        <v>635.24309253909485</v>
      </c>
      <c r="AM1081">
        <v>0</v>
      </c>
      <c r="AN1081">
        <v>0</v>
      </c>
      <c r="AO1081" s="5">
        <f t="shared" si="233"/>
        <v>0</v>
      </c>
      <c r="AP1081" s="5">
        <f t="shared" si="237"/>
        <v>0</v>
      </c>
      <c r="AQ1081" s="5">
        <f ca="1">ABS(ABS(K1081)/MAX(((F1081)+(G1081)*(AH1081))*(AH1081),
        0.000001))/SQRT('1D'!$I$5*MAX((((F1081)+(G1081)*(AH1081))*(AH1081))/MAX((F1081)+2*(G1081)*(AH1081),
            0.000001),
        0.000001))</f>
        <v>1.0727235886044055</v>
      </c>
      <c r="AR1081" s="5" t="str">
        <f t="shared" ca="1" si="234"/>
        <v>Supercritical</v>
      </c>
      <c r="AS1081" s="5">
        <f ca="1">((ABS(K1081)*'1D'!$D$6)/(MAX(((F1081)+(G1081)*(AH1081))*(AH1081),
            0.000001)*MAX(((((F1081)+(G1081)*(AH1081))*(AH1081))/MAX((F1081)+2*(AH1081)*SQRT(1+(G1081)^2),
                    0.000001))^(2/3),
            0.000001)))^2</f>
        <v>4.3358367565141456E-3</v>
      </c>
    </row>
    <row r="1082" spans="1:45" x14ac:dyDescent="0.35">
      <c r="A1082">
        <v>1073</v>
      </c>
      <c r="B1082">
        <v>1071.9960000000001</v>
      </c>
      <c r="C1082">
        <v>616078.25100000005</v>
      </c>
      <c r="D1082">
        <v>3096935.1209999998</v>
      </c>
      <c r="E1082">
        <v>632.02700000000004</v>
      </c>
      <c r="F1082">
        <v>5.2</v>
      </c>
      <c r="G1082">
        <v>0</v>
      </c>
      <c r="H1082" t="s">
        <v>176</v>
      </c>
      <c r="I1082">
        <v>5.7000000000000002E-2</v>
      </c>
      <c r="J1082" s="5">
        <f t="shared" si="235"/>
        <v>1</v>
      </c>
      <c r="K1082" s="5">
        <f t="shared" ca="1" si="236"/>
        <v>50.95</v>
      </c>
      <c r="L1082" s="5">
        <f ca="1">IF($A$2=0,
    IFERROR(L1081,
        MAX('1D'!$D$16,
            POWER((ABS(K1082)^2)/('1D'!$I$5*MAX(F1082,
                        0.1)^2),
                1/3))),
    IF(IFERROR(V1081,
            0)=0,
        IFERROR(L1081,
            MAX('1D'!$D$16,
                POWER((ABS(K1082)^2)/('1D'!$I$5*MAX(F1082,
                            0.1)^2),
                    1/3))),
        IF(OR(IFERROR(L1082,
                    0)=0,
                IFERROR(S1081,
                    0)&lt;1,
                IFERROR(S1082,
                    0)&lt;1),
            MAX('1D'!$D$16,
                POWER((ABS(K1082)^2)/('1D'!$I$5*MAX(F1082,
                            0.1)^2),
                    1/3)),
            IF(IFERROR(U1082,
                    0)&gt;0,
                MAX('1D'!$D$16,
                    IFERROR(L1082,
                        0)+((IFERROR(U1082,
                                0))*'1D'!$D$18*IF((IFERROR(S1082,
                                    0))&lt;1,
                            1,
                            -1))),
                IF(IFERROR(U1082,
                        0)&lt;0,
                    IF(ABS((MAX('1D'!$D$16,
                                    POWER((ABS(K1082)^2)/('1D'!$I$5*MAX(F1082,
                                                0.1)^2),
                                        1/3)))-IFERROR(L1082,
                                0))&gt;'1D'!$D$19,
                        MAX('1D'!$D$16,
                            IF((MAX('1D'!$D$16,
                                        POWER((ABS(K1082)^2)/('1D'!$I$5*MAX(F1082,
                                                    0.1)^2),
                                            1/3)))&gt;IFERROR(L1082,
                                    0),
                                MIN((MAX('1D'!$D$16,
                                            POWER((ABS(K1082)^2)/('1D'!$I$5*MAX(F1082,
                                                        0.1)^2),
                                                1/3))),
                                    IFERROR(L1082,
                                        0)+(MIN(ABS(IFERROR(U1082,
                                                    0))*'1D'!$D$18,
                                            ABS((MAX('1D'!$D$16,
                                                        POWER((ABS(K1082)^2)/('1D'!$I$5*MAX(F1082,
                                                                    0.1)^2),
                                                            1/3)))-IFERROR(L1082,
                                                    0))))),
                                MAX((MAX('1D'!$D$16,
                                            POWER((ABS(K1082)^2)/('1D'!$I$5*MAX(F1082,
                                                        0.1)^2),
                                                1/3))),
                                    IFERROR(L1082,
                                        0)-(MIN(ABS(IFERROR(U1082,
                                                    0))*'1D'!$D$18,
                                            ABS((MAX('1D'!$D$16,
                                                        POWER((ABS(K1082)^2)/('1D'!$I$5*MAX(F1082,
                                                                    0.1)^2),
                                                            1/3)))-IFERROR(L1082,
                                                    0))))))),
                        MAX('1D'!$D$16,
                            POWER((ABS(K1082)^2)/('1D'!$I$5*MAX(F1082,
                                        0.1)^2),
                                1/3))),
                    MAX('1D'!$D$16,
                        IFERROR(L1082,
                            0)))))))</f>
        <v>2.0411692021517887</v>
      </c>
      <c r="M1082" s="5">
        <f t="shared" ca="1" si="224"/>
        <v>10.614079851189301</v>
      </c>
      <c r="N1082" s="5">
        <f t="shared" ca="1" si="225"/>
        <v>1.1434704692804873</v>
      </c>
      <c r="O1082" s="5">
        <f t="shared" ca="1" si="226"/>
        <v>4.8002276894771132</v>
      </c>
      <c r="P1082" s="5">
        <f t="shared" ca="1" si="227"/>
        <v>634.06816920215181</v>
      </c>
      <c r="Q1082" s="5">
        <f ca="1">P1082+((ABS(K1082)/MAX(((F1082)+(G1082)*(L1082))*(L1082),
            0.000001))^2)/(2*'1D'!$I$5)</f>
        <v>635.24259253909486</v>
      </c>
      <c r="R1082" s="5">
        <f ca="1">((ABS(K1082)*'1D'!$D$6)/(MAX(((F1082)+(G1082)*(L1082))*(L1082),
            0.000001)*MAX(((((F1082)+(G1082)*(L1082))*(L1082))/MAX((F1082)+2*(L1082)*SQRT(1+(G1082)^2),
                    0.000001))^(2/3),
            0.000001)))^2</f>
        <v>4.3358367565141456E-3</v>
      </c>
      <c r="S1082" s="5">
        <f ca="1">ABS(ABS(K1082)/MAX(((F1082)+(G1082)*(L1082))*(L1082),
        0.000001))/SQRT('1D'!$I$5*MAX((((F1082)+(G1082)*(L1082))*(L1082))/MAX((F1082)+2*(G1082)*(L1082),
            0.000001),
        0.000001))</f>
        <v>1.0727235886044055</v>
      </c>
      <c r="T1082" s="5">
        <f ca="1">((F1082)*(L1082)^2)/2+(G1082)*(L1082)^3/3+(ABS(K1082)^2)/('1D'!$I$5*MAX(((F1082)+(G1082)*(L1082))*(L1082),
        0.000001))</f>
        <v>35.763412605541333</v>
      </c>
      <c r="U1082" s="5">
        <f ca="1">IF($A$2=0,
    0,
    IFERROR(Q1081-(((R1081+R1082)/2)*J1082)-(IF(O1081&gt;O1082,
                '1D'!$D$8*((O1081^2-O1082^2)/(2*'1D'!$I$5)),
                '1D'!$D$9*((O1082^2-O1081^2)/(2*'1D'!$I$5)))+('1D'!$D$10*(ABS(I1082)/90)*(MAX(O1081^2,
                        O1082^2)/(2*'1D'!$I$5))))-Q1082,
        0))</f>
        <v>-3.9474069734524164E-3</v>
      </c>
      <c r="V1082" s="5">
        <f ca="1">IF($A$2=0,
    1,
    IF(IFERROR(V1081,
            0)=0,
        0,
        IFERROR(IF(ROUND(S1082,
                    3)=1,
                1,
                IF(AND(ABS(U1082)&lt;'1D'!$D$19,
                        S1082&gt;1),
                    1,
                    0)),
            0)))</f>
        <v>0</v>
      </c>
      <c r="W1082" s="5">
        <f ca="1">IF($A$2=0,
    MAX(MAX('1D'!$D$16,
            MAX('1D'!$D$16,
                POWER((ABS(K1082)^2)/('1D'!$I$5*MAX(F1082,
                            0.1)^2),
                    1/3))),
        IFERROR(W1396,
            MAX(MAX('1D'!$D$16,
                    MAX('1D'!$D$16,
                        POWER((ABS(K1082)^2)/('1D'!$I$5*MAX(F1082,
                                    0.1)^2),
                            1/3))),
                ($L$2)-E1396))),
    IF(IFERROR(AG1083,
            0)=0,
        MAX(MAX('1D'!$D$16,
                MAX('1D'!$D$16,
                    POWER((ABS(K1082)^2)/('1D'!$I$5*MAX(F1082,
                                0.1)^2),
                        1/3))),
            IFERROR(W1396,
                MAX(MAX('1D'!$D$16,
                        MAX('1D'!$D$16,
                            POWER((ABS(K1082)^2)/('1D'!$I$5*MAX(F1082,
                                        0.1)^2),
                                1/3))),
                    ($L$2)-E1396))),
        IF(IFERROR(W1082,
                0)=0,
            MAX(MAX('1D'!$D$16,
                    MAX('1D'!$D$16,
                        POWER((ABS(K1082)^2)/('1D'!$I$5*MAX(F1082,
                                    0.1)^2),
                            1/3))),
                IFERROR(W1396,
                    MAX(MAX('1D'!$D$16,
                            MAX('1D'!$D$16,
                                POWER((ABS(K1082)^2)/('1D'!$I$5*MAX(F1082,
                                            0.1)^2),
                                    1/3))),
                        ($L$2)-E1396))),
            IF(OR(IFERROR(AD1082,
                        0)&gt;=1,
                    IFERROR(AD1083,
                        0)&gt;=1),
                MAX('1D'!$D$16,
                    MAX('1D'!$D$16,
                        POWER((ABS(K1082)^2)/('1D'!$I$5*MAX(F1082,
                                    0.1)^2),
                            1/3))),
                IF(ABS(IFERROR(AF1082,
                            0))&lt;'1D'!$D$19,
                    MAX(MAX('1D'!$D$16,
                            MAX('1D'!$D$16,
                                POWER((ABS(K1082)^2)/('1D'!$I$5*MAX(F1082,
                                            0.1)^2),
                                    1/3))),
                        IFERROR(W1082,
                            0)),
                    MAX(MAX('1D'!$D$16,
                            MAX('1D'!$D$16,
                                POWER((ABS(K1082)^2)/('1D'!$I$5*MAX(F1082,
                                            0.1)^2),
                                    1/3))),
                        (IFERROR(W1082,
                                0))+((IFERROR(AF1082,
                                    0))*'1D'!$D$18)))))))</f>
        <v>2.1389677043987478</v>
      </c>
      <c r="X1082" s="5">
        <f t="shared" ca="1" si="228"/>
        <v>11.122632062873489</v>
      </c>
      <c r="Y1082" s="5">
        <f t="shared" ca="1" si="229"/>
        <v>1.1735290000551568</v>
      </c>
      <c r="Z1082" s="5">
        <f t="shared" ca="1" si="230"/>
        <v>4.5807502857230418</v>
      </c>
      <c r="AA1082" s="5">
        <f t="shared" ca="1" si="231"/>
        <v>634.16596770439878</v>
      </c>
      <c r="AB1082" s="5">
        <f ca="1">AA1082+((ABS(K1082)/MAX(((F1082)+(G1082)*(W1082))*(W1082),
            0.000001))^2)/(2*'1D'!$I$5)</f>
        <v>635.23545155659815</v>
      </c>
      <c r="AC1082" s="5">
        <f ca="1">((ABS(K1082)*'1D'!$D$6)/(MAX(((F1082)+(G1082)*(W1082))*(W1082),
            0.000001)*MAX(((((F1082)+(G1082)*(W1082))*(W1082))/MAX((F1082)+2*(W1082)*SQRT(1+(G1082)^2),
                    0.000001))^(2/3),
            0.000001)))^2</f>
        <v>3.8141460404132466E-3</v>
      </c>
      <c r="AD1082" s="5">
        <f ca="1">ABS(ABS(K1082)/MAX(((F1082)+(G1082)*(W1082))*(W1082),
        0.000001))/SQRT('1D'!$I$5*MAX((((F1082)+(G1082)*(W1082))*(W1082))/MAX((F1082)+2*(G1082)*(W1082),
            0.000001),
        0.000001))</f>
        <v>1.0000000000000004</v>
      </c>
      <c r="AE1082" s="5">
        <f ca="1">((F1082)*(W1082)^2)/2+(G1082)*(W1082)^3/3+(ABS(K1082)^2)/('1D'!$I$5*MAX(((F1082)+(G1082)*(W1082))*(W1082),
        0.000001))</f>
        <v>35.686426155594638</v>
      </c>
      <c r="AF1082" s="5">
        <f ca="1">IF($A$2=0,
    0,
    IFERROR(AB1083+(((AC1082+AC1083)/2)*J1083)+(IF(Z1082&gt;Z1083,
                '1D'!$D$8*((Z1082^2-Z1083^2)/(2*'1D'!$I$5)),
                '1D'!$D$9*((Z1083^2-Z1082^2)/(2*'1D'!$I$5)))+('1D'!$D$10*(ABS(I1083)/90)*(MAX(Z1082^2,
                        Z1083^2)/(2*'1D'!$I$5))))-AB1082,
        0))</f>
        <v>3.4157470064428708E-3</v>
      </c>
      <c r="AG1082" s="5">
        <f ca="1">IF($A$2=0,
    1,
    IF(IFERROR(AG1083,
            0)=0,
        0,
        IFERROR(IF(OR(ROUND(AD1082,
                        3)&gt;=1,
                    AND(ABS(AF1082)&lt;'1D'!$D$19,
                        AD1082&lt;1)),
                1,
                0),
            0)))</f>
        <v>1</v>
      </c>
      <c r="AH1082" s="5">
        <f ca="1">IFERROR(IF('1D'!V32="Supercritical",
        MAX('1D'!$D$16,
            IFERROR(L1082,
                MAX('1D'!$D$16,
                    POWER((ABS(K1082)^2)/('1D'!$I$5*MAX(F1082,
                                0.1)^2),
                        1/3)))),
        IF('1D'!V32="Subcritical",
            MAX('1D'!$D$16,
                IFERROR(W1082,
                    MAX('1D'!$D$16,
                        POWER((ABS(K1082)^2)/('1D'!$I$5*MAX(F1082,
                                    0.1)^2),
                            1/3)))),
            IF(IFERROR(T1082,
                    -1E+99)&gt;=IFERROR(AE1082,
                    -1E+99),
                MAX('1D'!$D$16,
                    IFERROR(L1082,
                        MAX('1D'!$D$16,
                            POWER((ABS(K1082)^2)/('1D'!$I$5*MAX(F1082,
                                        0.1)^2),
                                1/3)))),
                MAX('1D'!$D$16,
                    IFERROR(W1082,
                        MAX('1D'!$D$16,
                            POWER((ABS(K1082)^2)/('1D'!$I$5*MAX(F1082,
                                        0.1)^2),
                                1/3))))))),
    MAX('1D'!$D$16,
        POWER((ABS(K1082)^2)/('1D'!$I$5*MAX(F1082,
                    0.1)^2),
            1/3)))</f>
        <v>2.0411692021517887</v>
      </c>
      <c r="AI1082" s="5">
        <f t="shared" ca="1" si="232"/>
        <v>634.06816920215181</v>
      </c>
      <c r="AJ1082" s="5">
        <f ca="1">AI1082+((ABS(K1082)/MAX(((F1082)+(G1082)*(AH1082))*(AH1082),
            0.000001))^2)/(2*'1D'!$I$5)</f>
        <v>635.24259253909486</v>
      </c>
      <c r="AM1082">
        <v>0</v>
      </c>
      <c r="AN1082">
        <v>0</v>
      </c>
      <c r="AO1082" s="5">
        <f t="shared" si="233"/>
        <v>0</v>
      </c>
      <c r="AP1082" s="5">
        <f t="shared" si="237"/>
        <v>0</v>
      </c>
      <c r="AQ1082" s="5">
        <f ca="1">ABS(ABS(K1082)/MAX(((F1082)+(G1082)*(AH1082))*(AH1082),
        0.000001))/SQRT('1D'!$I$5*MAX((((F1082)+(G1082)*(AH1082))*(AH1082))/MAX((F1082)+2*(G1082)*(AH1082),
            0.000001),
        0.000001))</f>
        <v>1.0727235886044055</v>
      </c>
      <c r="AR1082" s="5" t="str">
        <f t="shared" ca="1" si="234"/>
        <v>Supercritical</v>
      </c>
      <c r="AS1082" s="5">
        <f ca="1">((ABS(K1082)*'1D'!$D$6)/(MAX(((F1082)+(G1082)*(AH1082))*(AH1082),
            0.000001)*MAX(((((F1082)+(G1082)*(AH1082))*(AH1082))/MAX((F1082)+2*(AH1082)*SQRT(1+(G1082)^2),
                    0.000001))^(2/3),
            0.000001)))^2</f>
        <v>4.3358367565141456E-3</v>
      </c>
    </row>
    <row r="1083" spans="1:45" x14ac:dyDescent="0.35">
      <c r="A1083">
        <v>1074</v>
      </c>
      <c r="B1083">
        <v>1072.9960000000001</v>
      </c>
      <c r="C1083">
        <v>616078.20799999998</v>
      </c>
      <c r="D1083">
        <v>3096934.122</v>
      </c>
      <c r="E1083">
        <v>632.02650000000006</v>
      </c>
      <c r="F1083">
        <v>5.2</v>
      </c>
      <c r="G1083">
        <v>0</v>
      </c>
      <c r="H1083" t="s">
        <v>176</v>
      </c>
      <c r="I1083">
        <v>5.7000000000000002E-2</v>
      </c>
      <c r="J1083" s="5">
        <f t="shared" si="235"/>
        <v>1</v>
      </c>
      <c r="K1083" s="5">
        <f t="shared" ca="1" si="236"/>
        <v>50.95</v>
      </c>
      <c r="L1083" s="5">
        <f ca="1">IF($A$2=0,
    IFERROR(L1082,
        MAX('1D'!$D$16,
            POWER((ABS(K1083)^2)/('1D'!$I$5*MAX(F1083,
                        0.1)^2),
                1/3))),
    IF(IFERROR(V1082,
            0)=0,
        IFERROR(L1082,
            MAX('1D'!$D$16,
                POWER((ABS(K1083)^2)/('1D'!$I$5*MAX(F1083,
                            0.1)^2),
                    1/3))),
        IF(OR(IFERROR(L1083,
                    0)=0,
                IFERROR(S1082,
                    0)&lt;1,
                IFERROR(S1083,
                    0)&lt;1),
            MAX('1D'!$D$16,
                POWER((ABS(K1083)^2)/('1D'!$I$5*MAX(F1083,
                            0.1)^2),
                    1/3)),
            IF(IFERROR(U1083,
                    0)&gt;0,
                MAX('1D'!$D$16,
                    IFERROR(L1083,
                        0)+((IFERROR(U1083,
                                0))*'1D'!$D$18*IF((IFERROR(S1083,
                                    0))&lt;1,
                            1,
                            -1))),
                IF(IFERROR(U1083,
                        0)&lt;0,
                    IF(ABS((MAX('1D'!$D$16,
                                    POWER((ABS(K1083)^2)/('1D'!$I$5*MAX(F1083,
                                                0.1)^2),
                                        1/3)))-IFERROR(L1083,
                                0))&gt;'1D'!$D$19,
                        MAX('1D'!$D$16,
                            IF((MAX('1D'!$D$16,
                                        POWER((ABS(K1083)^2)/('1D'!$I$5*MAX(F1083,
                                                    0.1)^2),
                                            1/3)))&gt;IFERROR(L1083,
                                    0),
                                MIN((MAX('1D'!$D$16,
                                            POWER((ABS(K1083)^2)/('1D'!$I$5*MAX(F1083,
                                                        0.1)^2),
                                                1/3))),
                                    IFERROR(L1083,
                                        0)+(MIN(ABS(IFERROR(U1083,
                                                    0))*'1D'!$D$18,
                                            ABS((MAX('1D'!$D$16,
                                                        POWER((ABS(K1083)^2)/('1D'!$I$5*MAX(F1083,
                                                                    0.1)^2),
                                                            1/3)))-IFERROR(L1083,
                                                    0))))),
                                MAX((MAX('1D'!$D$16,
                                            POWER((ABS(K1083)^2)/('1D'!$I$5*MAX(F1083,
                                                        0.1)^2),
                                                1/3))),
                                    IFERROR(L1083,
                                        0)-(MIN(ABS(IFERROR(U1083,
                                                    0))*'1D'!$D$18,
                                            ABS((MAX('1D'!$D$16,
                                                        POWER((ABS(K1083)^2)/('1D'!$I$5*MAX(F1083,
                                                                    0.1)^2),
                                                            1/3)))-IFERROR(L1083,
                                                    0))))))),
                        MAX('1D'!$D$16,
                            POWER((ABS(K1083)^2)/('1D'!$I$5*MAX(F1083,
                                        0.1)^2),
                                1/3))),
                    MAX('1D'!$D$16,
                        IFERROR(L1083,
                            0)))))))</f>
        <v>2.0411692021517887</v>
      </c>
      <c r="M1083" s="5">
        <f t="shared" ca="1" si="224"/>
        <v>10.614079851189301</v>
      </c>
      <c r="N1083" s="5">
        <f t="shared" ca="1" si="225"/>
        <v>1.1434704692804873</v>
      </c>
      <c r="O1083" s="5">
        <f t="shared" ca="1" si="226"/>
        <v>4.8002276894771132</v>
      </c>
      <c r="P1083" s="5">
        <f t="shared" ca="1" si="227"/>
        <v>634.06766920215182</v>
      </c>
      <c r="Q1083" s="5">
        <f ca="1">P1083+((ABS(K1083)/MAX(((F1083)+(G1083)*(L1083))*(L1083),
            0.000001))^2)/(2*'1D'!$I$5)</f>
        <v>635.24209253909487</v>
      </c>
      <c r="R1083" s="5">
        <f ca="1">((ABS(K1083)*'1D'!$D$6)/(MAX(((F1083)+(G1083)*(L1083))*(L1083),
            0.000001)*MAX(((((F1083)+(G1083)*(L1083))*(L1083))/MAX((F1083)+2*(L1083)*SQRT(1+(G1083)^2),
                    0.000001))^(2/3),
            0.000001)))^2</f>
        <v>4.3358367565141456E-3</v>
      </c>
      <c r="S1083" s="5">
        <f ca="1">ABS(ABS(K1083)/MAX(((F1083)+(G1083)*(L1083))*(L1083),
        0.000001))/SQRT('1D'!$I$5*MAX((((F1083)+(G1083)*(L1083))*(L1083))/MAX((F1083)+2*(G1083)*(L1083),
            0.000001),
        0.000001))</f>
        <v>1.0727235886044055</v>
      </c>
      <c r="T1083" s="5">
        <f ca="1">((F1083)*(L1083)^2)/2+(G1083)*(L1083)^3/3+(ABS(K1083)^2)/('1D'!$I$5*MAX(((F1083)+(G1083)*(L1083))*(L1083),
        0.000001))</f>
        <v>35.763412605541333</v>
      </c>
      <c r="U1083" s="5">
        <f ca="1">IF($A$2=0,
    0,
    IFERROR(Q1082-(((R1082+R1083)/2)*J1083)-(IF(O1082&gt;O1083,
                '1D'!$D$8*((O1082^2-O1083^2)/(2*'1D'!$I$5)),
                '1D'!$D$9*((O1083^2-O1082^2)/(2*'1D'!$I$5)))+('1D'!$D$10*(ABS(I1083)/90)*(MAX(O1082^2,
                        O1083^2)/(2*'1D'!$I$5))))-Q1083,
        0))</f>
        <v>-3.9474069734524164E-3</v>
      </c>
      <c r="V1083" s="5">
        <f ca="1">IF($A$2=0,
    1,
    IF(IFERROR(V1082,
            0)=0,
        0,
        IFERROR(IF(ROUND(S1083,
                    3)=1,
                1,
                IF(AND(ABS(U1083)&lt;'1D'!$D$19,
                        S1083&gt;1),
                    1,
                    0)),
            0)))</f>
        <v>0</v>
      </c>
      <c r="W1083" s="5">
        <f ca="1">IF($A$2=0,
    MAX(MAX('1D'!$D$16,
            MAX('1D'!$D$16,
                POWER((ABS(K1083)^2)/('1D'!$I$5*MAX(F1083,
                            0.1)^2),
                    1/3))),
        IFERROR(W1396,
            MAX(MAX('1D'!$D$16,
                    MAX('1D'!$D$16,
                        POWER((ABS(K1083)^2)/('1D'!$I$5*MAX(F1083,
                                    0.1)^2),
                            1/3))),
                ($L$2)-E1396))),
    IF(IFERROR(AG1084,
            0)=0,
        MAX(MAX('1D'!$D$16,
                MAX('1D'!$D$16,
                    POWER((ABS(K1083)^2)/('1D'!$I$5*MAX(F1083,
                                0.1)^2),
                        1/3))),
            IFERROR(W1396,
                MAX(MAX('1D'!$D$16,
                        MAX('1D'!$D$16,
                            POWER((ABS(K1083)^2)/('1D'!$I$5*MAX(F1083,
                                        0.1)^2),
                                1/3))),
                    ($L$2)-E1396))),
        IF(IFERROR(W1083,
                0)=0,
            MAX(MAX('1D'!$D$16,
                    MAX('1D'!$D$16,
                        POWER((ABS(K1083)^2)/('1D'!$I$5*MAX(F1083,
                                    0.1)^2),
                            1/3))),
                IFERROR(W1396,
                    MAX(MAX('1D'!$D$16,
                            MAX('1D'!$D$16,
                                POWER((ABS(K1083)^2)/('1D'!$I$5*MAX(F1083,
                                            0.1)^2),
                                    1/3))),
                        ($L$2)-E1396))),
            IF(OR(IFERROR(AD1083,
                        0)&gt;=1,
                    IFERROR(AD1084,
                        0)&gt;=1),
                MAX('1D'!$D$16,
                    MAX('1D'!$D$16,
                        POWER((ABS(K1083)^2)/('1D'!$I$5*MAX(F1083,
                                    0.1)^2),
                            1/3))),
                IF(ABS(IFERROR(AF1083,
                            0))&lt;'1D'!$D$19,
                    MAX(MAX('1D'!$D$16,
                            MAX('1D'!$D$16,
                                POWER((ABS(K1083)^2)/('1D'!$I$5*MAX(F1083,
                                            0.1)^2),
                                    1/3))),
                        IFERROR(W1083,
                            0)),
                    MAX(MAX('1D'!$D$16,
                            MAX('1D'!$D$16,
                                POWER((ABS(K1083)^2)/('1D'!$I$5*MAX(F1083,
                                            0.1)^2),
                                    1/3))),
                        (IFERROR(W1083,
                                0))+((IFERROR(AF1083,
                                    0))*'1D'!$D$18)))))))</f>
        <v>2.1389677043987478</v>
      </c>
      <c r="X1083" s="5">
        <f t="shared" ca="1" si="228"/>
        <v>11.122632062873489</v>
      </c>
      <c r="Y1083" s="5">
        <f t="shared" ca="1" si="229"/>
        <v>1.1735290000551568</v>
      </c>
      <c r="Z1083" s="5">
        <f t="shared" ca="1" si="230"/>
        <v>4.5807502857230418</v>
      </c>
      <c r="AA1083" s="5">
        <f t="shared" ca="1" si="231"/>
        <v>634.16546770439879</v>
      </c>
      <c r="AB1083" s="5">
        <f ca="1">AA1083+((ABS(K1083)/MAX(((F1083)+(G1083)*(W1083))*(W1083),
            0.000001))^2)/(2*'1D'!$I$5)</f>
        <v>635.23495155659816</v>
      </c>
      <c r="AC1083" s="5">
        <f ca="1">((ABS(K1083)*'1D'!$D$6)/(MAX(((F1083)+(G1083)*(W1083))*(W1083),
            0.000001)*MAX(((((F1083)+(G1083)*(W1083))*(W1083))/MAX((F1083)+2*(W1083)*SQRT(1+(G1083)^2),
                    0.000001))^(2/3),
            0.000001)))^2</f>
        <v>3.8141460404132466E-3</v>
      </c>
      <c r="AD1083" s="5">
        <f ca="1">ABS(ABS(K1083)/MAX(((F1083)+(G1083)*(W1083))*(W1083),
        0.000001))/SQRT('1D'!$I$5*MAX((((F1083)+(G1083)*(W1083))*(W1083))/MAX((F1083)+2*(G1083)*(W1083),
            0.000001),
        0.000001))</f>
        <v>1.0000000000000004</v>
      </c>
      <c r="AE1083" s="5">
        <f ca="1">((F1083)*(W1083)^2)/2+(G1083)*(W1083)^3/3+(ABS(K1083)^2)/('1D'!$I$5*MAX(((F1083)+(G1083)*(W1083))*(W1083),
        0.000001))</f>
        <v>35.686426155594638</v>
      </c>
      <c r="AF1083" s="5">
        <f ca="1">IF($A$2=0,
    0,
    IFERROR(AB1084+(((AC1083+AC1084)/2)*J1084)+(IF(Z1083&gt;Z1084,
                '1D'!$D$8*((Z1083^2-Z1084^2)/(2*'1D'!$I$5)),
                '1D'!$D$9*((Z1084^2-Z1083^2)/(2*'1D'!$I$5)))+('1D'!$D$10*(ABS(I1084)/90)*(MAX(Z1083^2,
                        Z1084^2)/(2*'1D'!$I$5))))-AB1083,
        0))</f>
        <v>3.3103318942266924E-3</v>
      </c>
      <c r="AG1083" s="5">
        <f ca="1">IF($A$2=0,
    1,
    IF(IFERROR(AG1084,
            0)=0,
        0,
        IFERROR(IF(OR(ROUND(AD1083,
                        3)&gt;=1,
                    AND(ABS(AF1083)&lt;'1D'!$D$19,
                        AD1083&lt;1)),
                1,
                0),
            0)))</f>
        <v>1</v>
      </c>
      <c r="AH1083" s="5">
        <f ca="1">IFERROR(IF('1D'!V32="Supercritical",
        MAX('1D'!$D$16,
            IFERROR(L1083,
                MAX('1D'!$D$16,
                    POWER((ABS(K1083)^2)/('1D'!$I$5*MAX(F1083,
                                0.1)^2),
                        1/3)))),
        IF('1D'!V32="Subcritical",
            MAX('1D'!$D$16,
                IFERROR(W1083,
                    MAX('1D'!$D$16,
                        POWER((ABS(K1083)^2)/('1D'!$I$5*MAX(F1083,
                                    0.1)^2),
                            1/3)))),
            IF(IFERROR(T1083,
                    -1E+99)&gt;=IFERROR(AE1083,
                    -1E+99),
                MAX('1D'!$D$16,
                    IFERROR(L1083,
                        MAX('1D'!$D$16,
                            POWER((ABS(K1083)^2)/('1D'!$I$5*MAX(F1083,
                                        0.1)^2),
                                1/3)))),
                MAX('1D'!$D$16,
                    IFERROR(W1083,
                        MAX('1D'!$D$16,
                            POWER((ABS(K1083)^2)/('1D'!$I$5*MAX(F1083,
                                        0.1)^2),
                                1/3))))))),
    MAX('1D'!$D$16,
        POWER((ABS(K1083)^2)/('1D'!$I$5*MAX(F1083,
                    0.1)^2),
            1/3)))</f>
        <v>2.0411692021517887</v>
      </c>
      <c r="AI1083" s="5">
        <f t="shared" ca="1" si="232"/>
        <v>634.06766920215182</v>
      </c>
      <c r="AJ1083" s="5">
        <f ca="1">AI1083+((ABS(K1083)/MAX(((F1083)+(G1083)*(AH1083))*(AH1083),
            0.000001))^2)/(2*'1D'!$I$5)</f>
        <v>635.24209253909487</v>
      </c>
      <c r="AM1083">
        <v>0</v>
      </c>
      <c r="AN1083">
        <v>0</v>
      </c>
      <c r="AO1083" s="5">
        <f t="shared" si="233"/>
        <v>0</v>
      </c>
      <c r="AP1083" s="5">
        <f t="shared" si="237"/>
        <v>0</v>
      </c>
      <c r="AQ1083" s="5">
        <f ca="1">ABS(ABS(K1083)/MAX(((F1083)+(G1083)*(AH1083))*(AH1083),
        0.000001))/SQRT('1D'!$I$5*MAX((((F1083)+(G1083)*(AH1083))*(AH1083))/MAX((F1083)+2*(G1083)*(AH1083),
            0.000001),
        0.000001))</f>
        <v>1.0727235886044055</v>
      </c>
      <c r="AR1083" s="5" t="str">
        <f t="shared" ca="1" si="234"/>
        <v>Supercritical</v>
      </c>
      <c r="AS1083" s="5">
        <f ca="1">((ABS(K1083)*'1D'!$D$6)/(MAX(((F1083)+(G1083)*(AH1083))*(AH1083),
            0.000001)*MAX(((((F1083)+(G1083)*(AH1083))*(AH1083))/MAX((F1083)+2*(AH1083)*SQRT(1+(G1083)^2),
                    0.000001))^(2/3),
            0.000001)))^2</f>
        <v>4.3358367565141456E-3</v>
      </c>
    </row>
    <row r="1084" spans="1:45" x14ac:dyDescent="0.35">
      <c r="A1084">
        <v>1075</v>
      </c>
      <c r="B1084">
        <v>1073.9949999999999</v>
      </c>
      <c r="C1084">
        <v>616078.16599999997</v>
      </c>
      <c r="D1084">
        <v>3096933.1230000001</v>
      </c>
      <c r="E1084">
        <v>632.02599999999995</v>
      </c>
      <c r="F1084">
        <v>5.2</v>
      </c>
      <c r="G1084">
        <v>0</v>
      </c>
      <c r="H1084" t="s">
        <v>176</v>
      </c>
      <c r="I1084">
        <v>0</v>
      </c>
      <c r="J1084" s="5">
        <f t="shared" si="235"/>
        <v>0.99899999999979627</v>
      </c>
      <c r="K1084" s="5">
        <f t="shared" ca="1" si="236"/>
        <v>50.95</v>
      </c>
      <c r="L1084" s="5">
        <f ca="1">IF($A$2=0,
    IFERROR(L1083,
        MAX('1D'!$D$16,
            POWER((ABS(K1084)^2)/('1D'!$I$5*MAX(F1084,
                        0.1)^2),
                1/3))),
    IF(IFERROR(V1083,
            0)=0,
        IFERROR(L1083,
            MAX('1D'!$D$16,
                POWER((ABS(K1084)^2)/('1D'!$I$5*MAX(F1084,
                            0.1)^2),
                    1/3))),
        IF(OR(IFERROR(L1084,
                    0)=0,
                IFERROR(S1083,
                    0)&lt;1,
                IFERROR(S1084,
                    0)&lt;1),
            MAX('1D'!$D$16,
                POWER((ABS(K1084)^2)/('1D'!$I$5*MAX(F1084,
                            0.1)^2),
                    1/3)),
            IF(IFERROR(U1084,
                    0)&gt;0,
                MAX('1D'!$D$16,
                    IFERROR(L1084,
                        0)+((IFERROR(U1084,
                                0))*'1D'!$D$18*IF((IFERROR(S1084,
                                    0))&lt;1,
                            1,
                            -1))),
                IF(IFERROR(U1084,
                        0)&lt;0,
                    IF(ABS((MAX('1D'!$D$16,
                                    POWER((ABS(K1084)^2)/('1D'!$I$5*MAX(F1084,
                                                0.1)^2),
                                        1/3)))-IFERROR(L1084,
                                0))&gt;'1D'!$D$19,
                        MAX('1D'!$D$16,
                            IF((MAX('1D'!$D$16,
                                        POWER((ABS(K1084)^2)/('1D'!$I$5*MAX(F1084,
                                                    0.1)^2),
                                            1/3)))&gt;IFERROR(L1084,
                                    0),
                                MIN((MAX('1D'!$D$16,
                                            POWER((ABS(K1084)^2)/('1D'!$I$5*MAX(F1084,
                                                        0.1)^2),
                                                1/3))),
                                    IFERROR(L1084,
                                        0)+(MIN(ABS(IFERROR(U1084,
                                                    0))*'1D'!$D$18,
                                            ABS((MAX('1D'!$D$16,
                                                        POWER((ABS(K1084)^2)/('1D'!$I$5*MAX(F1084,
                                                                    0.1)^2),
                                                            1/3)))-IFERROR(L1084,
                                                    0))))),
                                MAX((MAX('1D'!$D$16,
                                            POWER((ABS(K1084)^2)/('1D'!$I$5*MAX(F1084,
                                                        0.1)^2),
                                                1/3))),
                                    IFERROR(L1084,
                                        0)-(MIN(ABS(IFERROR(U1084,
                                                    0))*'1D'!$D$18,
                                            ABS((MAX('1D'!$D$16,
                                                        POWER((ABS(K1084)^2)/('1D'!$I$5*MAX(F1084,
                                                                    0.1)^2),
                                                            1/3)))-IFERROR(L1084,
                                                    0))))))),
                        MAX('1D'!$D$16,
                            POWER((ABS(K1084)^2)/('1D'!$I$5*MAX(F1084,
                                        0.1)^2),
                                1/3))),
                    MAX('1D'!$D$16,
                        IFERROR(L1084,
                            0)))))))</f>
        <v>2.0411692021517887</v>
      </c>
      <c r="M1084" s="5">
        <f t="shared" ca="1" si="224"/>
        <v>10.614079851189301</v>
      </c>
      <c r="N1084" s="5">
        <f t="shared" ca="1" si="225"/>
        <v>1.1434704692804873</v>
      </c>
      <c r="O1084" s="5">
        <f t="shared" ca="1" si="226"/>
        <v>4.8002276894771132</v>
      </c>
      <c r="P1084" s="5">
        <f t="shared" ca="1" si="227"/>
        <v>634.06716920215172</v>
      </c>
      <c r="Q1084" s="5">
        <f ca="1">P1084+((ABS(K1084)/MAX(((F1084)+(G1084)*(L1084))*(L1084),
            0.000001))^2)/(2*'1D'!$I$5)</f>
        <v>635.24159253909477</v>
      </c>
      <c r="R1084" s="5">
        <f ca="1">((ABS(K1084)*'1D'!$D$6)/(MAX(((F1084)+(G1084)*(L1084))*(L1084),
            0.000001)*MAX(((((F1084)+(G1084)*(L1084))*(L1084))/MAX((F1084)+2*(L1084)*SQRT(1+(G1084)^2),
                    0.000001))^(2/3),
            0.000001)))^2</f>
        <v>4.3358367565141456E-3</v>
      </c>
      <c r="S1084" s="5">
        <f ca="1">ABS(ABS(K1084)/MAX(((F1084)+(G1084)*(L1084))*(L1084),
        0.000001))/SQRT('1D'!$I$5*MAX((((F1084)+(G1084)*(L1084))*(L1084))/MAX((F1084)+2*(G1084)*(L1084),
            0.000001),
        0.000001))</f>
        <v>1.0727235886044055</v>
      </c>
      <c r="T1084" s="5">
        <f ca="1">((F1084)*(L1084)^2)/2+(G1084)*(L1084)^3/3+(ABS(K1084)^2)/('1D'!$I$5*MAX(((F1084)+(G1084)*(L1084))*(L1084),
        0.000001))</f>
        <v>35.763412605541333</v>
      </c>
      <c r="U1084" s="5">
        <f ca="1">IF($A$2=0,
    0,
    IFERROR(Q1083-(((R1083+R1084)/2)*J1084)-(IF(O1083&gt;O1084,
                '1D'!$D$8*((O1083^2-O1084^2)/(2*'1D'!$I$5)),
                '1D'!$D$9*((O1084^2-O1083^2)/(2*'1D'!$I$5)))+('1D'!$D$10*(ABS(I1084)/90)*(MAX(O1083^2,
                        O1084^2)/(2*'1D'!$I$5))))-Q1084,
        0))</f>
        <v>-3.8315009196594474E-3</v>
      </c>
      <c r="V1084" s="5">
        <f ca="1">IF($A$2=0,
    1,
    IF(IFERROR(V1083,
            0)=0,
        0,
        IFERROR(IF(ROUND(S1084,
                    3)=1,
                1,
                IF(AND(ABS(U1084)&lt;'1D'!$D$19,
                        S1084&gt;1),
                    1,
                    0)),
            0)))</f>
        <v>0</v>
      </c>
      <c r="W1084" s="5">
        <f ca="1">IF($A$2=0,
    MAX(MAX('1D'!$D$16,
            MAX('1D'!$D$16,
                POWER((ABS(K1084)^2)/('1D'!$I$5*MAX(F1084,
                            0.1)^2),
                    1/3))),
        IFERROR(W1396,
            MAX(MAX('1D'!$D$16,
                    MAX('1D'!$D$16,
                        POWER((ABS(K1084)^2)/('1D'!$I$5*MAX(F1084,
                                    0.1)^2),
                            1/3))),
                ($L$2)-E1396))),
    IF(IFERROR(AG1085,
            0)=0,
        MAX(MAX('1D'!$D$16,
                MAX('1D'!$D$16,
                    POWER((ABS(K1084)^2)/('1D'!$I$5*MAX(F1084,
                                0.1)^2),
                        1/3))),
            IFERROR(W1396,
                MAX(MAX('1D'!$D$16,
                        MAX('1D'!$D$16,
                            POWER((ABS(K1084)^2)/('1D'!$I$5*MAX(F1084,
                                        0.1)^2),
                                1/3))),
                    ($L$2)-E1396))),
        IF(IFERROR(W1084,
                0)=0,
            MAX(MAX('1D'!$D$16,
                    MAX('1D'!$D$16,
                        POWER((ABS(K1084)^2)/('1D'!$I$5*MAX(F1084,
                                    0.1)^2),
                            1/3))),
                IFERROR(W1396,
                    MAX(MAX('1D'!$D$16,
                            MAX('1D'!$D$16,
                                POWER((ABS(K1084)^2)/('1D'!$I$5*MAX(F1084,
                                            0.1)^2),
                                    1/3))),
                        ($L$2)-E1396))),
            IF(OR(IFERROR(AD1084,
                        0)&gt;=1,
                    IFERROR(AD1085,
                        0)&gt;=1),
                MAX('1D'!$D$16,
                    MAX('1D'!$D$16,
                        POWER((ABS(K1084)^2)/('1D'!$I$5*MAX(F1084,
                                    0.1)^2),
                            1/3))),
                IF(ABS(IFERROR(AF1084,
                            0))&lt;'1D'!$D$19,
                    MAX(MAX('1D'!$D$16,
                            MAX('1D'!$D$16,
                                POWER((ABS(K1084)^2)/('1D'!$I$5*MAX(F1084,
                                            0.1)^2),
                                    1/3))),
                        IFERROR(W1084,
                            0)),
                    MAX(MAX('1D'!$D$16,
                            MAX('1D'!$D$16,
                                POWER((ABS(K1084)^2)/('1D'!$I$5*MAX(F1084,
                                            0.1)^2),
                                    1/3))),
                        (IFERROR(W1084,
                                0))+((IFERROR(AF1084,
                                    0))*'1D'!$D$18)))))))</f>
        <v>2.1389677043987478</v>
      </c>
      <c r="X1084" s="5">
        <f t="shared" ca="1" si="228"/>
        <v>11.122632062873489</v>
      </c>
      <c r="Y1084" s="5">
        <f t="shared" ca="1" si="229"/>
        <v>1.1735290000551568</v>
      </c>
      <c r="Z1084" s="5">
        <f t="shared" ca="1" si="230"/>
        <v>4.5807502857230418</v>
      </c>
      <c r="AA1084" s="5">
        <f t="shared" ca="1" si="231"/>
        <v>634.16496770439869</v>
      </c>
      <c r="AB1084" s="5">
        <f ca="1">AA1084+((ABS(K1084)/MAX(((F1084)+(G1084)*(W1084))*(W1084),
            0.000001))^2)/(2*'1D'!$I$5)</f>
        <v>635.23445155659806</v>
      </c>
      <c r="AC1084" s="5">
        <f ca="1">((ABS(K1084)*'1D'!$D$6)/(MAX(((F1084)+(G1084)*(W1084))*(W1084),
            0.000001)*MAX(((((F1084)+(G1084)*(W1084))*(W1084))/MAX((F1084)+2*(W1084)*SQRT(1+(G1084)^2),
                    0.000001))^(2/3),
            0.000001)))^2</f>
        <v>3.8141460404132466E-3</v>
      </c>
      <c r="AD1084" s="5">
        <f ca="1">ABS(ABS(K1084)/MAX(((F1084)+(G1084)*(W1084))*(W1084),
        0.000001))/SQRT('1D'!$I$5*MAX((((F1084)+(G1084)*(W1084))*(W1084))/MAX((F1084)+2*(G1084)*(W1084),
            0.000001),
        0.000001))</f>
        <v>1.0000000000000004</v>
      </c>
      <c r="AE1084" s="5">
        <f ca="1">((F1084)*(W1084)^2)/2+(G1084)*(W1084)^3/3+(ABS(K1084)^2)/('1D'!$I$5*MAX(((F1084)+(G1084)*(W1084))*(W1084),
        0.000001))</f>
        <v>35.686426155594638</v>
      </c>
      <c r="AF1084" s="5">
        <f ca="1">IF($A$2=0,
    0,
    IFERROR(AB1085+(((AC1084+AC1085)/2)*J1085)+(IF(Z1084&gt;Z1085,
                '1D'!$D$8*((Z1084^2-Z1085^2)/(2*'1D'!$I$5)),
                '1D'!$D$9*((Z1085^2-Z1084^2)/(2*'1D'!$I$5)))+('1D'!$D$10*(ABS(I1085)/90)*(MAX(Z1084^2,
                        Z1085^2)/(2*'1D'!$I$5))))-AB1084,
        0))</f>
        <v>3.3141460404522149E-3</v>
      </c>
      <c r="AG1084" s="5">
        <f ca="1">IF($A$2=0,
    1,
    IF(IFERROR(AG1085,
            0)=0,
        0,
        IFERROR(IF(OR(ROUND(AD1084,
                        3)&gt;=1,
                    AND(ABS(AF1084)&lt;'1D'!$D$19,
                        AD1084&lt;1)),
                1,
                0),
            0)))</f>
        <v>1</v>
      </c>
      <c r="AH1084" s="5">
        <f ca="1">IFERROR(IF('1D'!V32="Supercritical",
        MAX('1D'!$D$16,
            IFERROR(L1084,
                MAX('1D'!$D$16,
                    POWER((ABS(K1084)^2)/('1D'!$I$5*MAX(F1084,
                                0.1)^2),
                        1/3)))),
        IF('1D'!V32="Subcritical",
            MAX('1D'!$D$16,
                IFERROR(W1084,
                    MAX('1D'!$D$16,
                        POWER((ABS(K1084)^2)/('1D'!$I$5*MAX(F1084,
                                    0.1)^2),
                            1/3)))),
            IF(IFERROR(T1084,
                    -1E+99)&gt;=IFERROR(AE1084,
                    -1E+99),
                MAX('1D'!$D$16,
                    IFERROR(L1084,
                        MAX('1D'!$D$16,
                            POWER((ABS(K1084)^2)/('1D'!$I$5*MAX(F1084,
                                        0.1)^2),
                                1/3)))),
                MAX('1D'!$D$16,
                    IFERROR(W1084,
                        MAX('1D'!$D$16,
                            POWER((ABS(K1084)^2)/('1D'!$I$5*MAX(F1084,
                                        0.1)^2),
                                1/3))))))),
    MAX('1D'!$D$16,
        POWER((ABS(K1084)^2)/('1D'!$I$5*MAX(F1084,
                    0.1)^2),
            1/3)))</f>
        <v>2.0411692021517887</v>
      </c>
      <c r="AI1084" s="5">
        <f t="shared" ca="1" si="232"/>
        <v>634.06716920215172</v>
      </c>
      <c r="AJ1084" s="5">
        <f ca="1">AI1084+((ABS(K1084)/MAX(((F1084)+(G1084)*(AH1084))*(AH1084),
            0.000001))^2)/(2*'1D'!$I$5)</f>
        <v>635.24159253909477</v>
      </c>
      <c r="AM1084">
        <v>0</v>
      </c>
      <c r="AN1084">
        <v>0</v>
      </c>
      <c r="AO1084" s="5">
        <f t="shared" si="233"/>
        <v>0</v>
      </c>
      <c r="AP1084" s="5">
        <f t="shared" si="237"/>
        <v>0</v>
      </c>
      <c r="AQ1084" s="5">
        <f ca="1">ABS(ABS(K1084)/MAX(((F1084)+(G1084)*(AH1084))*(AH1084),
        0.000001))/SQRT('1D'!$I$5*MAX((((F1084)+(G1084)*(AH1084))*(AH1084))/MAX((F1084)+2*(G1084)*(AH1084),
            0.000001),
        0.000001))</f>
        <v>1.0727235886044055</v>
      </c>
      <c r="AR1084" s="5" t="str">
        <f t="shared" ca="1" si="234"/>
        <v>Supercritical</v>
      </c>
      <c r="AS1084" s="5">
        <f ca="1">((ABS(K1084)*'1D'!$D$6)/(MAX(((F1084)+(G1084)*(AH1084))*(AH1084),
            0.000001)*MAX(((((F1084)+(G1084)*(AH1084))*(AH1084))/MAX((F1084)+2*(AH1084)*SQRT(1+(G1084)^2),
                    0.000001))^(2/3),
            0.000001)))^2</f>
        <v>4.3358367565141456E-3</v>
      </c>
    </row>
    <row r="1085" spans="1:45" x14ac:dyDescent="0.35">
      <c r="A1085">
        <v>1076</v>
      </c>
      <c r="B1085">
        <v>1074.9949999999999</v>
      </c>
      <c r="C1085">
        <v>616078.12399999995</v>
      </c>
      <c r="D1085">
        <v>3096932.1239999998</v>
      </c>
      <c r="E1085">
        <v>632.02549999999997</v>
      </c>
      <c r="F1085">
        <v>5.2</v>
      </c>
      <c r="G1085">
        <v>0</v>
      </c>
      <c r="H1085" t="s">
        <v>176</v>
      </c>
      <c r="I1085">
        <v>0</v>
      </c>
      <c r="J1085" s="5">
        <f t="shared" si="235"/>
        <v>1</v>
      </c>
      <c r="K1085" s="5">
        <f t="shared" ca="1" si="236"/>
        <v>50.95</v>
      </c>
      <c r="L1085" s="5">
        <f ca="1">IF($A$2=0,
    IFERROR(L1084,
        MAX('1D'!$D$16,
            POWER((ABS(K1085)^2)/('1D'!$I$5*MAX(F1085,
                        0.1)^2),
                1/3))),
    IF(IFERROR(V1084,
            0)=0,
        IFERROR(L1084,
            MAX('1D'!$D$16,
                POWER((ABS(K1085)^2)/('1D'!$I$5*MAX(F1085,
                            0.1)^2),
                    1/3))),
        IF(OR(IFERROR(L1085,
                    0)=0,
                IFERROR(S1084,
                    0)&lt;1,
                IFERROR(S1085,
                    0)&lt;1),
            MAX('1D'!$D$16,
                POWER((ABS(K1085)^2)/('1D'!$I$5*MAX(F1085,
                            0.1)^2),
                    1/3)),
            IF(IFERROR(U1085,
                    0)&gt;0,
                MAX('1D'!$D$16,
                    IFERROR(L1085,
                        0)+((IFERROR(U1085,
                                0))*'1D'!$D$18*IF((IFERROR(S1085,
                                    0))&lt;1,
                            1,
                            -1))),
                IF(IFERROR(U1085,
                        0)&lt;0,
                    IF(ABS((MAX('1D'!$D$16,
                                    POWER((ABS(K1085)^2)/('1D'!$I$5*MAX(F1085,
                                                0.1)^2),
                                        1/3)))-IFERROR(L1085,
                                0))&gt;'1D'!$D$19,
                        MAX('1D'!$D$16,
                            IF((MAX('1D'!$D$16,
                                        POWER((ABS(K1085)^2)/('1D'!$I$5*MAX(F1085,
                                                    0.1)^2),
                                            1/3)))&gt;IFERROR(L1085,
                                    0),
                                MIN((MAX('1D'!$D$16,
                                            POWER((ABS(K1085)^2)/('1D'!$I$5*MAX(F1085,
                                                        0.1)^2),
                                                1/3))),
                                    IFERROR(L1085,
                                        0)+(MIN(ABS(IFERROR(U1085,
                                                    0))*'1D'!$D$18,
                                            ABS((MAX('1D'!$D$16,
                                                        POWER((ABS(K1085)^2)/('1D'!$I$5*MAX(F1085,
                                                                    0.1)^2),
                                                            1/3)))-IFERROR(L1085,
                                                    0))))),
                                MAX((MAX('1D'!$D$16,
                                            POWER((ABS(K1085)^2)/('1D'!$I$5*MAX(F1085,
                                                        0.1)^2),
                                                1/3))),
                                    IFERROR(L1085,
                                        0)-(MIN(ABS(IFERROR(U1085,
                                                    0))*'1D'!$D$18,
                                            ABS((MAX('1D'!$D$16,
                                                        POWER((ABS(K1085)^2)/('1D'!$I$5*MAX(F1085,
                                                                    0.1)^2),
                                                            1/3)))-IFERROR(L1085,
                                                    0))))))),
                        MAX('1D'!$D$16,
                            POWER((ABS(K1085)^2)/('1D'!$I$5*MAX(F1085,
                                        0.1)^2),
                                1/3))),
                    MAX('1D'!$D$16,
                        IFERROR(L1085,
                            0)))))))</f>
        <v>2.0411692021517887</v>
      </c>
      <c r="M1085" s="5">
        <f t="shared" ca="1" si="224"/>
        <v>10.614079851189301</v>
      </c>
      <c r="N1085" s="5">
        <f t="shared" ca="1" si="225"/>
        <v>1.1434704692804873</v>
      </c>
      <c r="O1085" s="5">
        <f t="shared" ca="1" si="226"/>
        <v>4.8002276894771132</v>
      </c>
      <c r="P1085" s="5">
        <f t="shared" ca="1" si="227"/>
        <v>634.06666920215173</v>
      </c>
      <c r="Q1085" s="5">
        <f ca="1">P1085+((ABS(K1085)/MAX(((F1085)+(G1085)*(L1085))*(L1085),
            0.000001))^2)/(2*'1D'!$I$5)</f>
        <v>635.24109253909478</v>
      </c>
      <c r="R1085" s="5">
        <f ca="1">((ABS(K1085)*'1D'!$D$6)/(MAX(((F1085)+(G1085)*(L1085))*(L1085),
            0.000001)*MAX(((((F1085)+(G1085)*(L1085))*(L1085))/MAX((F1085)+2*(L1085)*SQRT(1+(G1085)^2),
                    0.000001))^(2/3),
            0.000001)))^2</f>
        <v>4.3358367565141456E-3</v>
      </c>
      <c r="S1085" s="5">
        <f ca="1">ABS(ABS(K1085)/MAX(((F1085)+(G1085)*(L1085))*(L1085),
        0.000001))/SQRT('1D'!$I$5*MAX((((F1085)+(G1085)*(L1085))*(L1085))/MAX((F1085)+2*(G1085)*(L1085),
            0.000001),
        0.000001))</f>
        <v>1.0727235886044055</v>
      </c>
      <c r="T1085" s="5">
        <f ca="1">((F1085)*(L1085)^2)/2+(G1085)*(L1085)^3/3+(ABS(K1085)^2)/('1D'!$I$5*MAX(((F1085)+(G1085)*(L1085))*(L1085),
        0.000001))</f>
        <v>35.763412605541333</v>
      </c>
      <c r="U1085" s="5">
        <f ca="1">IF($A$2=0,
    0,
    IFERROR(Q1084-(((R1084+R1085)/2)*J1085)-(IF(O1084&gt;O1085,
                '1D'!$D$8*((O1084^2-O1085^2)/(2*'1D'!$I$5)),
                '1D'!$D$9*((O1085^2-O1084^2)/(2*'1D'!$I$5)))+('1D'!$D$10*(ABS(I1085)/90)*(MAX(O1084^2,
                        O1085^2)/(2*'1D'!$I$5))))-Q1085,
        0))</f>
        <v>-3.8358367564796936E-3</v>
      </c>
      <c r="V1085" s="5">
        <f ca="1">IF($A$2=0,
    1,
    IF(IFERROR(V1084,
            0)=0,
        0,
        IFERROR(IF(ROUND(S1085,
                    3)=1,
                1,
                IF(AND(ABS(U1085)&lt;'1D'!$D$19,
                        S1085&gt;1),
                    1,
                    0)),
            0)))</f>
        <v>0</v>
      </c>
      <c r="W1085" s="5">
        <f ca="1">IF($A$2=0,
    MAX(MAX('1D'!$D$16,
            MAX('1D'!$D$16,
                POWER((ABS(K1085)^2)/('1D'!$I$5*MAX(F1085,
                            0.1)^2),
                    1/3))),
        IFERROR(W1396,
            MAX(MAX('1D'!$D$16,
                    MAX('1D'!$D$16,
                        POWER((ABS(K1085)^2)/('1D'!$I$5*MAX(F1085,
                                    0.1)^2),
                            1/3))),
                ($L$2)-E1396))),
    IF(IFERROR(AG1086,
            0)=0,
        MAX(MAX('1D'!$D$16,
                MAX('1D'!$D$16,
                    POWER((ABS(K1085)^2)/('1D'!$I$5*MAX(F1085,
                                0.1)^2),
                        1/3))),
            IFERROR(W1396,
                MAX(MAX('1D'!$D$16,
                        MAX('1D'!$D$16,
                            POWER((ABS(K1085)^2)/('1D'!$I$5*MAX(F1085,
                                        0.1)^2),
                                1/3))),
                    ($L$2)-E1396))),
        IF(IFERROR(W1085,
                0)=0,
            MAX(MAX('1D'!$D$16,
                    MAX('1D'!$D$16,
                        POWER((ABS(K1085)^2)/('1D'!$I$5*MAX(F1085,
                                    0.1)^2),
                            1/3))),
                IFERROR(W1396,
                    MAX(MAX('1D'!$D$16,
                            MAX('1D'!$D$16,
                                POWER((ABS(K1085)^2)/('1D'!$I$5*MAX(F1085,
                                            0.1)^2),
                                    1/3))),
                        ($L$2)-E1396))),
            IF(OR(IFERROR(AD1085,
                        0)&gt;=1,
                    IFERROR(AD1086,
                        0)&gt;=1),
                MAX('1D'!$D$16,
                    MAX('1D'!$D$16,
                        POWER((ABS(K1085)^2)/('1D'!$I$5*MAX(F1085,
                                    0.1)^2),
                            1/3))),
                IF(ABS(IFERROR(AF1085,
                            0))&lt;'1D'!$D$19,
                    MAX(MAX('1D'!$D$16,
                            MAX('1D'!$D$16,
                                POWER((ABS(K1085)^2)/('1D'!$I$5*MAX(F1085,
                                            0.1)^2),
                                    1/3))),
                        IFERROR(W1085,
                            0)),
                    MAX(MAX('1D'!$D$16,
                            MAX('1D'!$D$16,
                                POWER((ABS(K1085)^2)/('1D'!$I$5*MAX(F1085,
                                            0.1)^2),
                                    1/3))),
                        (IFERROR(W1085,
                                0))+((IFERROR(AF1085,
                                    0))*'1D'!$D$18)))))))</f>
        <v>2.1389677043987478</v>
      </c>
      <c r="X1085" s="5">
        <f t="shared" ca="1" si="228"/>
        <v>11.122632062873489</v>
      </c>
      <c r="Y1085" s="5">
        <f t="shared" ca="1" si="229"/>
        <v>1.1735290000551568</v>
      </c>
      <c r="Z1085" s="5">
        <f t="shared" ca="1" si="230"/>
        <v>4.5807502857230418</v>
      </c>
      <c r="AA1085" s="5">
        <f t="shared" ca="1" si="231"/>
        <v>634.1644677043987</v>
      </c>
      <c r="AB1085" s="5">
        <f ca="1">AA1085+((ABS(K1085)/MAX(((F1085)+(G1085)*(W1085))*(W1085),
            0.000001))^2)/(2*'1D'!$I$5)</f>
        <v>635.23395155659807</v>
      </c>
      <c r="AC1085" s="5">
        <f ca="1">((ABS(K1085)*'1D'!$D$6)/(MAX(((F1085)+(G1085)*(W1085))*(W1085),
            0.000001)*MAX(((((F1085)+(G1085)*(W1085))*(W1085))/MAX((F1085)+2*(W1085)*SQRT(1+(G1085)^2),
                    0.000001))^(2/3),
            0.000001)))^2</f>
        <v>3.8141460404132466E-3</v>
      </c>
      <c r="AD1085" s="5">
        <f ca="1">ABS(ABS(K1085)/MAX(((F1085)+(G1085)*(W1085))*(W1085),
        0.000001))/SQRT('1D'!$I$5*MAX((((F1085)+(G1085)*(W1085))*(W1085))/MAX((F1085)+2*(G1085)*(W1085),
            0.000001),
        0.000001))</f>
        <v>1.0000000000000004</v>
      </c>
      <c r="AE1085" s="5">
        <f ca="1">((F1085)*(W1085)^2)/2+(G1085)*(W1085)^3/3+(ABS(K1085)^2)/('1D'!$I$5*MAX(((F1085)+(G1085)*(W1085))*(W1085),
        0.000001))</f>
        <v>35.686426155594638</v>
      </c>
      <c r="AF1085" s="5">
        <f ca="1">IF($A$2=0,
    0,
    IFERROR(AB1086+(((AC1085+AC1086)/2)*J1086)+(IF(Z1085&gt;Z1086,
                '1D'!$D$8*((Z1085^2-Z1086^2)/(2*'1D'!$I$5)),
                '1D'!$D$9*((Z1086^2-Z1085^2)/(2*'1D'!$I$5)))+('1D'!$D$10*(ABS(I1086)/90)*(MAX(Z1085^2,
                        Z1086^2)/(2*'1D'!$I$5))))-AB1085,
        0))</f>
        <v>3.4121820602877051E-3</v>
      </c>
      <c r="AG1085" s="5">
        <f ca="1">IF($A$2=0,
    1,
    IF(IFERROR(AG1086,
            0)=0,
        0,
        IFERROR(IF(OR(ROUND(AD1085,
                        3)&gt;=1,
                    AND(ABS(AF1085)&lt;'1D'!$D$19,
                        AD1085&lt;1)),
                1,
                0),
            0)))</f>
        <v>1</v>
      </c>
      <c r="AH1085" s="5">
        <f ca="1">IFERROR(IF('1D'!V32="Supercritical",
        MAX('1D'!$D$16,
            IFERROR(L1085,
                MAX('1D'!$D$16,
                    POWER((ABS(K1085)^2)/('1D'!$I$5*MAX(F1085,
                                0.1)^2),
                        1/3)))),
        IF('1D'!V32="Subcritical",
            MAX('1D'!$D$16,
                IFERROR(W1085,
                    MAX('1D'!$D$16,
                        POWER((ABS(K1085)^2)/('1D'!$I$5*MAX(F1085,
                                    0.1)^2),
                            1/3)))),
            IF(IFERROR(T1085,
                    -1E+99)&gt;=IFERROR(AE1085,
                    -1E+99),
                MAX('1D'!$D$16,
                    IFERROR(L1085,
                        MAX('1D'!$D$16,
                            POWER((ABS(K1085)^2)/('1D'!$I$5*MAX(F1085,
                                        0.1)^2),
                                1/3)))),
                MAX('1D'!$D$16,
                    IFERROR(W1085,
                        MAX('1D'!$D$16,
                            POWER((ABS(K1085)^2)/('1D'!$I$5*MAX(F1085,
                                        0.1)^2),
                                1/3))))))),
    MAX('1D'!$D$16,
        POWER((ABS(K1085)^2)/('1D'!$I$5*MAX(F1085,
                    0.1)^2),
            1/3)))</f>
        <v>2.0411692021517887</v>
      </c>
      <c r="AI1085" s="5">
        <f t="shared" ca="1" si="232"/>
        <v>634.06666920215173</v>
      </c>
      <c r="AJ1085" s="5">
        <f ca="1">AI1085+((ABS(K1085)/MAX(((F1085)+(G1085)*(AH1085))*(AH1085),
            0.000001))^2)/(2*'1D'!$I$5)</f>
        <v>635.24109253909478</v>
      </c>
      <c r="AM1085">
        <v>0</v>
      </c>
      <c r="AN1085">
        <v>0</v>
      </c>
      <c r="AO1085" s="5">
        <f t="shared" si="233"/>
        <v>0</v>
      </c>
      <c r="AP1085" s="5">
        <f t="shared" si="237"/>
        <v>0</v>
      </c>
      <c r="AQ1085" s="5">
        <f ca="1">ABS(ABS(K1085)/MAX(((F1085)+(G1085)*(AH1085))*(AH1085),
        0.000001))/SQRT('1D'!$I$5*MAX((((F1085)+(G1085)*(AH1085))*(AH1085))/MAX((F1085)+2*(G1085)*(AH1085),
            0.000001),
        0.000001))</f>
        <v>1.0727235886044055</v>
      </c>
      <c r="AR1085" s="5" t="str">
        <f t="shared" ca="1" si="234"/>
        <v>Supercritical</v>
      </c>
      <c r="AS1085" s="5">
        <f ca="1">((ABS(K1085)*'1D'!$D$6)/(MAX(((F1085)+(G1085)*(AH1085))*(AH1085),
            0.000001)*MAX(((((F1085)+(G1085)*(AH1085))*(AH1085))/MAX((F1085)+2*(AH1085)*SQRT(1+(G1085)^2),
                    0.000001))^(2/3),
            0.000001)))^2</f>
        <v>4.3358367565141456E-3</v>
      </c>
    </row>
    <row r="1086" spans="1:45" x14ac:dyDescent="0.35">
      <c r="A1086">
        <v>1077</v>
      </c>
      <c r="B1086">
        <v>1075.9949999999999</v>
      </c>
      <c r="C1086">
        <v>616078.08200000005</v>
      </c>
      <c r="D1086">
        <v>3096931.125</v>
      </c>
      <c r="E1086">
        <v>632.02499999999998</v>
      </c>
      <c r="F1086">
        <v>5.2</v>
      </c>
      <c r="G1086">
        <v>0</v>
      </c>
      <c r="H1086" t="s">
        <v>176</v>
      </c>
      <c r="I1086">
        <v>5.5E-2</v>
      </c>
      <c r="J1086" s="5">
        <f t="shared" si="235"/>
        <v>1</v>
      </c>
      <c r="K1086" s="5">
        <f t="shared" ca="1" si="236"/>
        <v>50.95</v>
      </c>
      <c r="L1086" s="5">
        <f ca="1">IF($A$2=0,
    IFERROR(L1085,
        MAX('1D'!$D$16,
            POWER((ABS(K1086)^2)/('1D'!$I$5*MAX(F1086,
                        0.1)^2),
                1/3))),
    IF(IFERROR(V1085,
            0)=0,
        IFERROR(L1085,
            MAX('1D'!$D$16,
                POWER((ABS(K1086)^2)/('1D'!$I$5*MAX(F1086,
                            0.1)^2),
                    1/3))),
        IF(OR(IFERROR(L1086,
                    0)=0,
                IFERROR(S1085,
                    0)&lt;1,
                IFERROR(S1086,
                    0)&lt;1),
            MAX('1D'!$D$16,
                POWER((ABS(K1086)^2)/('1D'!$I$5*MAX(F1086,
                            0.1)^2),
                    1/3)),
            IF(IFERROR(U1086,
                    0)&gt;0,
                MAX('1D'!$D$16,
                    IFERROR(L1086,
                        0)+((IFERROR(U1086,
                                0))*'1D'!$D$18*IF((IFERROR(S1086,
                                    0))&lt;1,
                            1,
                            -1))),
                IF(IFERROR(U1086,
                        0)&lt;0,
                    IF(ABS((MAX('1D'!$D$16,
                                    POWER((ABS(K1086)^2)/('1D'!$I$5*MAX(F1086,
                                                0.1)^2),
                                        1/3)))-IFERROR(L1086,
                                0))&gt;'1D'!$D$19,
                        MAX('1D'!$D$16,
                            IF((MAX('1D'!$D$16,
                                        POWER((ABS(K1086)^2)/('1D'!$I$5*MAX(F1086,
                                                    0.1)^2),
                                            1/3)))&gt;IFERROR(L1086,
                                    0),
                                MIN((MAX('1D'!$D$16,
                                            POWER((ABS(K1086)^2)/('1D'!$I$5*MAX(F1086,
                                                        0.1)^2),
                                                1/3))),
                                    IFERROR(L1086,
                                        0)+(MIN(ABS(IFERROR(U1086,
                                                    0))*'1D'!$D$18,
                                            ABS((MAX('1D'!$D$16,
                                                        POWER((ABS(K1086)^2)/('1D'!$I$5*MAX(F1086,
                                                                    0.1)^2),
                                                            1/3)))-IFERROR(L1086,
                                                    0))))),
                                MAX((MAX('1D'!$D$16,
                                            POWER((ABS(K1086)^2)/('1D'!$I$5*MAX(F1086,
                                                        0.1)^2),
                                                1/3))),
                                    IFERROR(L1086,
                                        0)-(MIN(ABS(IFERROR(U1086,
                                                    0))*'1D'!$D$18,
                                            ABS((MAX('1D'!$D$16,
                                                        POWER((ABS(K1086)^2)/('1D'!$I$5*MAX(F1086,
                                                                    0.1)^2),
                                                            1/3)))-IFERROR(L1086,
                                                    0))))))),
                        MAX('1D'!$D$16,
                            POWER((ABS(K1086)^2)/('1D'!$I$5*MAX(F1086,
                                        0.1)^2),
                                1/3))),
                    MAX('1D'!$D$16,
                        IFERROR(L1086,
                            0)))))))</f>
        <v>2.0411692021517887</v>
      </c>
      <c r="M1086" s="5">
        <f t="shared" ca="1" si="224"/>
        <v>10.614079851189301</v>
      </c>
      <c r="N1086" s="5">
        <f t="shared" ca="1" si="225"/>
        <v>1.1434704692804873</v>
      </c>
      <c r="O1086" s="5">
        <f t="shared" ca="1" si="226"/>
        <v>4.8002276894771132</v>
      </c>
      <c r="P1086" s="5">
        <f t="shared" ca="1" si="227"/>
        <v>634.06616920215174</v>
      </c>
      <c r="Q1086" s="5">
        <f ca="1">P1086+((ABS(K1086)/MAX(((F1086)+(G1086)*(L1086))*(L1086),
            0.000001))^2)/(2*'1D'!$I$5)</f>
        <v>635.24059253909479</v>
      </c>
      <c r="R1086" s="5">
        <f ca="1">((ABS(K1086)*'1D'!$D$6)/(MAX(((F1086)+(G1086)*(L1086))*(L1086),
            0.000001)*MAX(((((F1086)+(G1086)*(L1086))*(L1086))/MAX((F1086)+2*(L1086)*SQRT(1+(G1086)^2),
                    0.000001))^(2/3),
            0.000001)))^2</f>
        <v>4.3358367565141456E-3</v>
      </c>
      <c r="S1086" s="5">
        <f ca="1">ABS(ABS(K1086)/MAX(((F1086)+(G1086)*(L1086))*(L1086),
        0.000001))/SQRT('1D'!$I$5*MAX((((F1086)+(G1086)*(L1086))*(L1086))/MAX((F1086)+2*(G1086)*(L1086),
            0.000001),
        0.000001))</f>
        <v>1.0727235886044055</v>
      </c>
      <c r="T1086" s="5">
        <f ca="1">((F1086)*(L1086)^2)/2+(G1086)*(L1086)^3/3+(ABS(K1086)^2)/('1D'!$I$5*MAX(((F1086)+(G1086)*(L1086))*(L1086),
        0.000001))</f>
        <v>35.763412605541333</v>
      </c>
      <c r="U1086" s="5">
        <f ca="1">IF($A$2=0,
    0,
    IFERROR(Q1085-(((R1085+R1086)/2)*J1086)-(IF(O1085&gt;O1086,
                '1D'!$D$8*((O1085^2-O1086^2)/(2*'1D'!$I$5)),
                '1D'!$D$9*((O1086^2-O1085^2)/(2*'1D'!$I$5)))+('1D'!$D$10*(ABS(I1086)/90)*(MAX(O1085^2,
                        O1086^2)/(2*'1D'!$I$5))))-Q1086,
        0))</f>
        <v>-3.9434922290411123E-3</v>
      </c>
      <c r="V1086" s="5">
        <f ca="1">IF($A$2=0,
    1,
    IF(IFERROR(V1085,
            0)=0,
        0,
        IFERROR(IF(ROUND(S1086,
                    3)=1,
                1,
                IF(AND(ABS(U1086)&lt;'1D'!$D$19,
                        S1086&gt;1),
                    1,
                    0)),
            0)))</f>
        <v>0</v>
      </c>
      <c r="W1086" s="5">
        <f ca="1">IF($A$2=0,
    MAX(MAX('1D'!$D$16,
            MAX('1D'!$D$16,
                POWER((ABS(K1086)^2)/('1D'!$I$5*MAX(F1086,
                            0.1)^2),
                    1/3))),
        IFERROR(W1396,
            MAX(MAX('1D'!$D$16,
                    MAX('1D'!$D$16,
                        POWER((ABS(K1086)^2)/('1D'!$I$5*MAX(F1086,
                                    0.1)^2),
                            1/3))),
                ($L$2)-E1396))),
    IF(IFERROR(AG1087,
            0)=0,
        MAX(MAX('1D'!$D$16,
                MAX('1D'!$D$16,
                    POWER((ABS(K1086)^2)/('1D'!$I$5*MAX(F1086,
                                0.1)^2),
                        1/3))),
            IFERROR(W1396,
                MAX(MAX('1D'!$D$16,
                        MAX('1D'!$D$16,
                            POWER((ABS(K1086)^2)/('1D'!$I$5*MAX(F1086,
                                        0.1)^2),
                                1/3))),
                    ($L$2)-E1396))),
        IF(IFERROR(W1086,
                0)=0,
            MAX(MAX('1D'!$D$16,
                    MAX('1D'!$D$16,
                        POWER((ABS(K1086)^2)/('1D'!$I$5*MAX(F1086,
                                    0.1)^2),
                            1/3))),
                IFERROR(W1396,
                    MAX(MAX('1D'!$D$16,
                            MAX('1D'!$D$16,
                                POWER((ABS(K1086)^2)/('1D'!$I$5*MAX(F1086,
                                            0.1)^2),
                                    1/3))),
                        ($L$2)-E1396))),
            IF(OR(IFERROR(AD1086,
                        0)&gt;=1,
                    IFERROR(AD1087,
                        0)&gt;=1),
                MAX('1D'!$D$16,
                    MAX('1D'!$D$16,
                        POWER((ABS(K1086)^2)/('1D'!$I$5*MAX(F1086,
                                    0.1)^2),
                            1/3))),
                IF(ABS(IFERROR(AF1086,
                            0))&lt;'1D'!$D$19,
                    MAX(MAX('1D'!$D$16,
                            MAX('1D'!$D$16,
                                POWER((ABS(K1086)^2)/('1D'!$I$5*MAX(F1086,
                                            0.1)^2),
                                    1/3))),
                        IFERROR(W1086,
                            0)),
                    MAX(MAX('1D'!$D$16,
                            MAX('1D'!$D$16,
                                POWER((ABS(K1086)^2)/('1D'!$I$5*MAX(F1086,
                                            0.1)^2),
                                    1/3))),
                        (IFERROR(W1086,
                                0))+((IFERROR(AF1086,
                                    0))*'1D'!$D$18)))))))</f>
        <v>2.1389677043987478</v>
      </c>
      <c r="X1086" s="5">
        <f t="shared" ca="1" si="228"/>
        <v>11.122632062873489</v>
      </c>
      <c r="Y1086" s="5">
        <f t="shared" ca="1" si="229"/>
        <v>1.1735290000551568</v>
      </c>
      <c r="Z1086" s="5">
        <f t="shared" ca="1" si="230"/>
        <v>4.5807502857230418</v>
      </c>
      <c r="AA1086" s="5">
        <f t="shared" ca="1" si="231"/>
        <v>634.16396770439871</v>
      </c>
      <c r="AB1086" s="5">
        <f ca="1">AA1086+((ABS(K1086)/MAX(((F1086)+(G1086)*(W1086))*(W1086),
            0.000001))^2)/(2*'1D'!$I$5)</f>
        <v>635.23345155659808</v>
      </c>
      <c r="AC1086" s="5">
        <f ca="1">((ABS(K1086)*'1D'!$D$6)/(MAX(((F1086)+(G1086)*(W1086))*(W1086),
            0.000001)*MAX(((((F1086)+(G1086)*(W1086))*(W1086))/MAX((F1086)+2*(W1086)*SQRT(1+(G1086)^2),
                    0.000001))^(2/3),
            0.000001)))^2</f>
        <v>3.8141460404132466E-3</v>
      </c>
      <c r="AD1086" s="5">
        <f ca="1">ABS(ABS(K1086)/MAX(((F1086)+(G1086)*(W1086))*(W1086),
        0.000001))/SQRT('1D'!$I$5*MAX((((F1086)+(G1086)*(W1086))*(W1086))/MAX((F1086)+2*(G1086)*(W1086),
            0.000001),
        0.000001))</f>
        <v>1.0000000000000004</v>
      </c>
      <c r="AE1086" s="5">
        <f ca="1">((F1086)*(W1086)^2)/2+(G1086)*(W1086)^3/3+(ABS(K1086)^2)/('1D'!$I$5*MAX(((F1086)+(G1086)*(W1086))*(W1086),
        0.000001))</f>
        <v>35.686426155594638</v>
      </c>
      <c r="AF1086" s="5">
        <f ca="1">IF($A$2=0,
    0,
    IFERROR(AB1087+(((AC1086+AC1087)/2)*J1087)+(IF(Z1086&gt;Z1087,
                '1D'!$D$8*((Z1086^2-Z1087^2)/(2*'1D'!$I$5)),
                '1D'!$D$9*((Z1087^2-Z1086^2)/(2*'1D'!$I$5)))+('1D'!$D$10*(ABS(I1087)/90)*(MAX(Z1086^2,
                        Z1087^2)/(2*'1D'!$I$5))))-AB1086,
        0))</f>
        <v>3.415996206285854E-3</v>
      </c>
      <c r="AG1086" s="5">
        <f ca="1">IF($A$2=0,
    1,
    IF(IFERROR(AG1087,
            0)=0,
        0,
        IFERROR(IF(OR(ROUND(AD1086,
                        3)&gt;=1,
                    AND(ABS(AF1086)&lt;'1D'!$D$19,
                        AD1086&lt;1)),
                1,
                0),
            0)))</f>
        <v>1</v>
      </c>
      <c r="AH1086" s="5">
        <f ca="1">IFERROR(IF('1D'!V32="Supercritical",
        MAX('1D'!$D$16,
            IFERROR(L1086,
                MAX('1D'!$D$16,
                    POWER((ABS(K1086)^2)/('1D'!$I$5*MAX(F1086,
                                0.1)^2),
                        1/3)))),
        IF('1D'!V32="Subcritical",
            MAX('1D'!$D$16,
                IFERROR(W1086,
                    MAX('1D'!$D$16,
                        POWER((ABS(K1086)^2)/('1D'!$I$5*MAX(F1086,
                                    0.1)^2),
                            1/3)))),
            IF(IFERROR(T1086,
                    -1E+99)&gt;=IFERROR(AE1086,
                    -1E+99),
                MAX('1D'!$D$16,
                    IFERROR(L1086,
                        MAX('1D'!$D$16,
                            POWER((ABS(K1086)^2)/('1D'!$I$5*MAX(F1086,
                                        0.1)^2),
                                1/3)))),
                MAX('1D'!$D$16,
                    IFERROR(W1086,
                        MAX('1D'!$D$16,
                            POWER((ABS(K1086)^2)/('1D'!$I$5*MAX(F1086,
                                        0.1)^2),
                                1/3))))))),
    MAX('1D'!$D$16,
        POWER((ABS(K1086)^2)/('1D'!$I$5*MAX(F1086,
                    0.1)^2),
            1/3)))</f>
        <v>2.0411692021517887</v>
      </c>
      <c r="AI1086" s="5">
        <f t="shared" ca="1" si="232"/>
        <v>634.06616920215174</v>
      </c>
      <c r="AJ1086" s="5">
        <f ca="1">AI1086+((ABS(K1086)/MAX(((F1086)+(G1086)*(AH1086))*(AH1086),
            0.000001))^2)/(2*'1D'!$I$5)</f>
        <v>635.24059253909479</v>
      </c>
      <c r="AM1086">
        <v>0</v>
      </c>
      <c r="AN1086">
        <v>0</v>
      </c>
      <c r="AO1086" s="5">
        <f t="shared" si="233"/>
        <v>0</v>
      </c>
      <c r="AP1086" s="5">
        <f t="shared" si="237"/>
        <v>0</v>
      </c>
      <c r="AQ1086" s="5">
        <f ca="1">ABS(ABS(K1086)/MAX(((F1086)+(G1086)*(AH1086))*(AH1086),
        0.000001))/SQRT('1D'!$I$5*MAX((((F1086)+(G1086)*(AH1086))*(AH1086))/MAX((F1086)+2*(G1086)*(AH1086),
            0.000001),
        0.000001))</f>
        <v>1.0727235886044055</v>
      </c>
      <c r="AR1086" s="5" t="str">
        <f t="shared" ca="1" si="234"/>
        <v>Supercritical</v>
      </c>
      <c r="AS1086" s="5">
        <f ca="1">((ABS(K1086)*'1D'!$D$6)/(MAX(((F1086)+(G1086)*(AH1086))*(AH1086),
            0.000001)*MAX(((((F1086)+(G1086)*(AH1086))*(AH1086))/MAX((F1086)+2*(AH1086)*SQRT(1+(G1086)^2),
                    0.000001))^(2/3),
            0.000001)))^2</f>
        <v>4.3358367565141456E-3</v>
      </c>
    </row>
    <row r="1087" spans="1:45" x14ac:dyDescent="0.35">
      <c r="A1087">
        <v>1078</v>
      </c>
      <c r="B1087">
        <v>1076.9960000000001</v>
      </c>
      <c r="C1087">
        <v>616078.03899999999</v>
      </c>
      <c r="D1087">
        <v>3096930.125</v>
      </c>
      <c r="E1087">
        <v>632.02449999999999</v>
      </c>
      <c r="F1087">
        <v>5.2</v>
      </c>
      <c r="G1087">
        <v>0</v>
      </c>
      <c r="H1087" t="s">
        <v>176</v>
      </c>
      <c r="I1087">
        <v>5.5E-2</v>
      </c>
      <c r="J1087" s="5">
        <f t="shared" si="235"/>
        <v>1.0010000000002037</v>
      </c>
      <c r="K1087" s="5">
        <f t="shared" ca="1" si="236"/>
        <v>50.95</v>
      </c>
      <c r="L1087" s="5">
        <f ca="1">IF($A$2=0,
    IFERROR(L1086,
        MAX('1D'!$D$16,
            POWER((ABS(K1087)^2)/('1D'!$I$5*MAX(F1087,
                        0.1)^2),
                1/3))),
    IF(IFERROR(V1086,
            0)=0,
        IFERROR(L1086,
            MAX('1D'!$D$16,
                POWER((ABS(K1087)^2)/('1D'!$I$5*MAX(F1087,
                            0.1)^2),
                    1/3))),
        IF(OR(IFERROR(L1087,
                    0)=0,
                IFERROR(S1086,
                    0)&lt;1,
                IFERROR(S1087,
                    0)&lt;1),
            MAX('1D'!$D$16,
                POWER((ABS(K1087)^2)/('1D'!$I$5*MAX(F1087,
                            0.1)^2),
                    1/3)),
            IF(IFERROR(U1087,
                    0)&gt;0,
                MAX('1D'!$D$16,
                    IFERROR(L1087,
                        0)+((IFERROR(U1087,
                                0))*'1D'!$D$18*IF((IFERROR(S1087,
                                    0))&lt;1,
                            1,
                            -1))),
                IF(IFERROR(U1087,
                        0)&lt;0,
                    IF(ABS((MAX('1D'!$D$16,
                                    POWER((ABS(K1087)^2)/('1D'!$I$5*MAX(F1087,
                                                0.1)^2),
                                        1/3)))-IFERROR(L1087,
                                0))&gt;'1D'!$D$19,
                        MAX('1D'!$D$16,
                            IF((MAX('1D'!$D$16,
                                        POWER((ABS(K1087)^2)/('1D'!$I$5*MAX(F1087,
                                                    0.1)^2),
                                            1/3)))&gt;IFERROR(L1087,
                                    0),
                                MIN((MAX('1D'!$D$16,
                                            POWER((ABS(K1087)^2)/('1D'!$I$5*MAX(F1087,
                                                        0.1)^2),
                                                1/3))),
                                    IFERROR(L1087,
                                        0)+(MIN(ABS(IFERROR(U1087,
                                                    0))*'1D'!$D$18,
                                            ABS((MAX('1D'!$D$16,
                                                        POWER((ABS(K1087)^2)/('1D'!$I$5*MAX(F1087,
                                                                    0.1)^2),
                                                            1/3)))-IFERROR(L1087,
                                                    0))))),
                                MAX((MAX('1D'!$D$16,
                                            POWER((ABS(K1087)^2)/('1D'!$I$5*MAX(F1087,
                                                        0.1)^2),
                                                1/3))),
                                    IFERROR(L1087,
                                        0)-(MIN(ABS(IFERROR(U1087,
                                                    0))*'1D'!$D$18,
                                            ABS((MAX('1D'!$D$16,
                                                        POWER((ABS(K1087)^2)/('1D'!$I$5*MAX(F1087,
                                                                    0.1)^2),
                                                            1/3)))-IFERROR(L1087,
                                                    0))))))),
                        MAX('1D'!$D$16,
                            POWER((ABS(K1087)^2)/('1D'!$I$5*MAX(F1087,
                                        0.1)^2),
                                1/3))),
                    MAX('1D'!$D$16,
                        IFERROR(L1087,
                            0)))))))</f>
        <v>2.0411692021517887</v>
      </c>
      <c r="M1087" s="5">
        <f t="shared" ca="1" si="224"/>
        <v>10.614079851189301</v>
      </c>
      <c r="N1087" s="5">
        <f t="shared" ca="1" si="225"/>
        <v>1.1434704692804873</v>
      </c>
      <c r="O1087" s="5">
        <f t="shared" ca="1" si="226"/>
        <v>4.8002276894771132</v>
      </c>
      <c r="P1087" s="5">
        <f t="shared" ca="1" si="227"/>
        <v>634.06566920215175</v>
      </c>
      <c r="Q1087" s="5">
        <f ca="1">P1087+((ABS(K1087)/MAX(((F1087)+(G1087)*(L1087))*(L1087),
            0.000001))^2)/(2*'1D'!$I$5)</f>
        <v>635.2400925390948</v>
      </c>
      <c r="R1087" s="5">
        <f ca="1">((ABS(K1087)*'1D'!$D$6)/(MAX(((F1087)+(G1087)*(L1087))*(L1087),
            0.000001)*MAX(((((F1087)+(G1087)*(L1087))*(L1087))/MAX((F1087)+2*(L1087)*SQRT(1+(G1087)^2),
                    0.000001))^(2/3),
            0.000001)))^2</f>
        <v>4.3358367565141456E-3</v>
      </c>
      <c r="S1087" s="5">
        <f ca="1">ABS(ABS(K1087)/MAX(((F1087)+(G1087)*(L1087))*(L1087),
        0.000001))/SQRT('1D'!$I$5*MAX((((F1087)+(G1087)*(L1087))*(L1087))/MAX((F1087)+2*(G1087)*(L1087),
            0.000001),
        0.000001))</f>
        <v>1.0727235886044055</v>
      </c>
      <c r="T1087" s="5">
        <f ca="1">((F1087)*(L1087)^2)/2+(G1087)*(L1087)^3/3+(ABS(K1087)^2)/('1D'!$I$5*MAX(((F1087)+(G1087)*(L1087))*(L1087),
        0.000001))</f>
        <v>35.763412605541333</v>
      </c>
      <c r="U1087" s="5">
        <f ca="1">IF($A$2=0,
    0,
    IFERROR(Q1086-(((R1086+R1087)/2)*J1087)-(IF(O1086&gt;O1087,
                '1D'!$D$8*((O1086^2-O1087^2)/(2*'1D'!$I$5)),
                '1D'!$D$9*((O1087^2-O1086^2)/(2*'1D'!$I$5)))+('1D'!$D$10*(ABS(I1087)/90)*(MAX(O1086^2,
                        O1087^2)/(2*'1D'!$I$5))))-Q1087,
        0))</f>
        <v>-3.9478280658613585E-3</v>
      </c>
      <c r="V1087" s="5">
        <f ca="1">IF($A$2=0,
    1,
    IF(IFERROR(V1086,
            0)=0,
        0,
        IFERROR(IF(ROUND(S1087,
                    3)=1,
                1,
                IF(AND(ABS(U1087)&lt;'1D'!$D$19,
                        S1087&gt;1),
                    1,
                    0)),
            0)))</f>
        <v>0</v>
      </c>
      <c r="W1087" s="5">
        <f ca="1">IF($A$2=0,
    MAX(MAX('1D'!$D$16,
            MAX('1D'!$D$16,
                POWER((ABS(K1087)^2)/('1D'!$I$5*MAX(F1087,
                            0.1)^2),
                    1/3))),
        IFERROR(W1396,
            MAX(MAX('1D'!$D$16,
                    MAX('1D'!$D$16,
                        POWER((ABS(K1087)^2)/('1D'!$I$5*MAX(F1087,
                                    0.1)^2),
                            1/3))),
                ($L$2)-E1396))),
    IF(IFERROR(AG1088,
            0)=0,
        MAX(MAX('1D'!$D$16,
                MAX('1D'!$D$16,
                    POWER((ABS(K1087)^2)/('1D'!$I$5*MAX(F1087,
                                0.1)^2),
                        1/3))),
            IFERROR(W1396,
                MAX(MAX('1D'!$D$16,
                        MAX('1D'!$D$16,
                            POWER((ABS(K1087)^2)/('1D'!$I$5*MAX(F1087,
                                        0.1)^2),
                                1/3))),
                    ($L$2)-E1396))),
        IF(IFERROR(W1087,
                0)=0,
            MAX(MAX('1D'!$D$16,
                    MAX('1D'!$D$16,
                        POWER((ABS(K1087)^2)/('1D'!$I$5*MAX(F1087,
                                    0.1)^2),
                            1/3))),
                IFERROR(W1396,
                    MAX(MAX('1D'!$D$16,
                            MAX('1D'!$D$16,
                                POWER((ABS(K1087)^2)/('1D'!$I$5*MAX(F1087,
                                            0.1)^2),
                                    1/3))),
                        ($L$2)-E1396))),
            IF(OR(IFERROR(AD1087,
                        0)&gt;=1,
                    IFERROR(AD1088,
                        0)&gt;=1),
                MAX('1D'!$D$16,
                    MAX('1D'!$D$16,
                        POWER((ABS(K1087)^2)/('1D'!$I$5*MAX(F1087,
                                    0.1)^2),
                            1/3))),
                IF(ABS(IFERROR(AF1087,
                            0))&lt;'1D'!$D$19,
                    MAX(MAX('1D'!$D$16,
                            MAX('1D'!$D$16,
                                POWER((ABS(K1087)^2)/('1D'!$I$5*MAX(F1087,
                                            0.1)^2),
                                    1/3))),
                        IFERROR(W1087,
                            0)),
                    MAX(MAX('1D'!$D$16,
                            MAX('1D'!$D$16,
                                POWER((ABS(K1087)^2)/('1D'!$I$5*MAX(F1087,
                                            0.1)^2),
                                    1/3))),
                        (IFERROR(W1087,
                                0))+((IFERROR(AF1087,
                                    0))*'1D'!$D$18)))))))</f>
        <v>2.1389677043987478</v>
      </c>
      <c r="X1087" s="5">
        <f t="shared" ca="1" si="228"/>
        <v>11.122632062873489</v>
      </c>
      <c r="Y1087" s="5">
        <f t="shared" ca="1" si="229"/>
        <v>1.1735290000551568</v>
      </c>
      <c r="Z1087" s="5">
        <f t="shared" ca="1" si="230"/>
        <v>4.5807502857230418</v>
      </c>
      <c r="AA1087" s="5">
        <f t="shared" ca="1" si="231"/>
        <v>634.16346770439873</v>
      </c>
      <c r="AB1087" s="5">
        <f ca="1">AA1087+((ABS(K1087)/MAX(((F1087)+(G1087)*(W1087))*(W1087),
            0.000001))^2)/(2*'1D'!$I$5)</f>
        <v>635.2329515565981</v>
      </c>
      <c r="AC1087" s="5">
        <f ca="1">((ABS(K1087)*'1D'!$D$6)/(MAX(((F1087)+(G1087)*(W1087))*(W1087),
            0.000001)*MAX(((((F1087)+(G1087)*(W1087))*(W1087))/MAX((F1087)+2*(W1087)*SQRT(1+(G1087)^2),
                    0.000001))^(2/3),
            0.000001)))^2</f>
        <v>3.8141460404132466E-3</v>
      </c>
      <c r="AD1087" s="5">
        <f ca="1">ABS(ABS(K1087)/MAX(((F1087)+(G1087)*(W1087))*(W1087),
        0.000001))/SQRT('1D'!$I$5*MAX((((F1087)+(G1087)*(W1087))*(W1087))/MAX((F1087)+2*(G1087)*(W1087),
            0.000001),
        0.000001))</f>
        <v>1.0000000000000004</v>
      </c>
      <c r="AE1087" s="5">
        <f ca="1">((F1087)*(W1087)^2)/2+(G1087)*(W1087)^3/3+(ABS(K1087)^2)/('1D'!$I$5*MAX(((F1087)+(G1087)*(W1087))*(W1087),
        0.000001))</f>
        <v>35.686426155594638</v>
      </c>
      <c r="AF1087" s="5">
        <f ca="1">IF($A$2=0,
    0,
    IFERROR(AB1088+(((AC1087+AC1088)/2)*J1088)+(IF(Z1087&gt;Z1088,
                '1D'!$D$8*((Z1087^2-Z1088^2)/(2*'1D'!$I$5)),
                '1D'!$D$9*((Z1088^2-Z1087^2)/(2*'1D'!$I$5)))+('1D'!$D$10*(ABS(I1088)/90)*(MAX(Z1087^2,
                        Z1088^2)/(2*'1D'!$I$5))))-AB1087,
        0))</f>
        <v>3.3141460404522149E-3</v>
      </c>
      <c r="AG1087" s="5">
        <f ca="1">IF($A$2=0,
    1,
    IF(IFERROR(AG1088,
            0)=0,
        0,
        IFERROR(IF(OR(ROUND(AD1087,
                        3)&gt;=1,
                    AND(ABS(AF1087)&lt;'1D'!$D$19,
                        AD1087&lt;1)),
                1,
                0),
            0)))</f>
        <v>1</v>
      </c>
      <c r="AH1087" s="5">
        <f ca="1">IFERROR(IF('1D'!V32="Supercritical",
        MAX('1D'!$D$16,
            IFERROR(L1087,
                MAX('1D'!$D$16,
                    POWER((ABS(K1087)^2)/('1D'!$I$5*MAX(F1087,
                                0.1)^2),
                        1/3)))),
        IF('1D'!V32="Subcritical",
            MAX('1D'!$D$16,
                IFERROR(W1087,
                    MAX('1D'!$D$16,
                        POWER((ABS(K1087)^2)/('1D'!$I$5*MAX(F1087,
                                    0.1)^2),
                            1/3)))),
            IF(IFERROR(T1087,
                    -1E+99)&gt;=IFERROR(AE1087,
                    -1E+99),
                MAX('1D'!$D$16,
                    IFERROR(L1087,
                        MAX('1D'!$D$16,
                            POWER((ABS(K1087)^2)/('1D'!$I$5*MAX(F1087,
                                        0.1)^2),
                                1/3)))),
                MAX('1D'!$D$16,
                    IFERROR(W1087,
                        MAX('1D'!$D$16,
                            POWER((ABS(K1087)^2)/('1D'!$I$5*MAX(F1087,
                                        0.1)^2),
                                1/3))))))),
    MAX('1D'!$D$16,
        POWER((ABS(K1087)^2)/('1D'!$I$5*MAX(F1087,
                    0.1)^2),
            1/3)))</f>
        <v>2.0411692021517887</v>
      </c>
      <c r="AI1087" s="5">
        <f t="shared" ca="1" si="232"/>
        <v>634.06566920215175</v>
      </c>
      <c r="AJ1087" s="5">
        <f ca="1">AI1087+((ABS(K1087)/MAX(((F1087)+(G1087)*(AH1087))*(AH1087),
            0.000001))^2)/(2*'1D'!$I$5)</f>
        <v>635.2400925390948</v>
      </c>
      <c r="AM1087">
        <v>0</v>
      </c>
      <c r="AN1087">
        <v>0</v>
      </c>
      <c r="AO1087" s="5">
        <f t="shared" si="233"/>
        <v>0</v>
      </c>
      <c r="AP1087" s="5">
        <f t="shared" si="237"/>
        <v>0</v>
      </c>
      <c r="AQ1087" s="5">
        <f ca="1">ABS(ABS(K1087)/MAX(((F1087)+(G1087)*(AH1087))*(AH1087),
        0.000001))/SQRT('1D'!$I$5*MAX((((F1087)+(G1087)*(AH1087))*(AH1087))/MAX((F1087)+2*(G1087)*(AH1087),
            0.000001),
        0.000001))</f>
        <v>1.0727235886044055</v>
      </c>
      <c r="AR1087" s="5" t="str">
        <f t="shared" ca="1" si="234"/>
        <v>Supercritical</v>
      </c>
      <c r="AS1087" s="5">
        <f ca="1">((ABS(K1087)*'1D'!$D$6)/(MAX(((F1087)+(G1087)*(AH1087))*(AH1087),
            0.000001)*MAX(((((F1087)+(G1087)*(AH1087))*(AH1087))/MAX((F1087)+2*(AH1087)*SQRT(1+(G1087)^2),
                    0.000001))^(2/3),
            0.000001)))^2</f>
        <v>4.3358367565141456E-3</v>
      </c>
    </row>
    <row r="1088" spans="1:45" x14ac:dyDescent="0.35">
      <c r="A1088">
        <v>1079</v>
      </c>
      <c r="B1088">
        <v>1077.9960000000001</v>
      </c>
      <c r="C1088">
        <v>616077.99699999997</v>
      </c>
      <c r="D1088">
        <v>3096929.1260000002</v>
      </c>
      <c r="E1088">
        <v>632.024</v>
      </c>
      <c r="F1088">
        <v>5.2</v>
      </c>
      <c r="G1088">
        <v>0</v>
      </c>
      <c r="H1088" t="s">
        <v>176</v>
      </c>
      <c r="I1088">
        <v>0</v>
      </c>
      <c r="J1088" s="5">
        <f t="shared" si="235"/>
        <v>1</v>
      </c>
      <c r="K1088" s="5">
        <f t="shared" ca="1" si="236"/>
        <v>50.95</v>
      </c>
      <c r="L1088" s="5">
        <f ca="1">IF($A$2=0,
    IFERROR(L1087,
        MAX('1D'!$D$16,
            POWER((ABS(K1088)^2)/('1D'!$I$5*MAX(F1088,
                        0.1)^2),
                1/3))),
    IF(IFERROR(V1087,
            0)=0,
        IFERROR(L1087,
            MAX('1D'!$D$16,
                POWER((ABS(K1088)^2)/('1D'!$I$5*MAX(F1088,
                            0.1)^2),
                    1/3))),
        IF(OR(IFERROR(L1088,
                    0)=0,
                IFERROR(S1087,
                    0)&lt;1,
                IFERROR(S1088,
                    0)&lt;1),
            MAX('1D'!$D$16,
                POWER((ABS(K1088)^2)/('1D'!$I$5*MAX(F1088,
                            0.1)^2),
                    1/3)),
            IF(IFERROR(U1088,
                    0)&gt;0,
                MAX('1D'!$D$16,
                    IFERROR(L1088,
                        0)+((IFERROR(U1088,
                                0))*'1D'!$D$18*IF((IFERROR(S1088,
                                    0))&lt;1,
                            1,
                            -1))),
                IF(IFERROR(U1088,
                        0)&lt;0,
                    IF(ABS((MAX('1D'!$D$16,
                                    POWER((ABS(K1088)^2)/('1D'!$I$5*MAX(F1088,
                                                0.1)^2),
                                        1/3)))-IFERROR(L1088,
                                0))&gt;'1D'!$D$19,
                        MAX('1D'!$D$16,
                            IF((MAX('1D'!$D$16,
                                        POWER((ABS(K1088)^2)/('1D'!$I$5*MAX(F1088,
                                                    0.1)^2),
                                            1/3)))&gt;IFERROR(L1088,
                                    0),
                                MIN((MAX('1D'!$D$16,
                                            POWER((ABS(K1088)^2)/('1D'!$I$5*MAX(F1088,
                                                        0.1)^2),
                                                1/3))),
                                    IFERROR(L1088,
                                        0)+(MIN(ABS(IFERROR(U1088,
                                                    0))*'1D'!$D$18,
                                            ABS((MAX('1D'!$D$16,
                                                        POWER((ABS(K1088)^2)/('1D'!$I$5*MAX(F1088,
                                                                    0.1)^2),
                                                            1/3)))-IFERROR(L1088,
                                                    0))))),
                                MAX((MAX('1D'!$D$16,
                                            POWER((ABS(K1088)^2)/('1D'!$I$5*MAX(F1088,
                                                        0.1)^2),
                                                1/3))),
                                    IFERROR(L1088,
                                        0)-(MIN(ABS(IFERROR(U1088,
                                                    0))*'1D'!$D$18,
                                            ABS((MAX('1D'!$D$16,
                                                        POWER((ABS(K1088)^2)/('1D'!$I$5*MAX(F1088,
                                                                    0.1)^2),
                                                            1/3)))-IFERROR(L1088,
                                                    0))))))),
                        MAX('1D'!$D$16,
                            POWER((ABS(K1088)^2)/('1D'!$I$5*MAX(F1088,
                                        0.1)^2),
                                1/3))),
                    MAX('1D'!$D$16,
                        IFERROR(L1088,
                            0)))))))</f>
        <v>2.0411692021517887</v>
      </c>
      <c r="M1088" s="5">
        <f t="shared" ca="1" si="224"/>
        <v>10.614079851189301</v>
      </c>
      <c r="N1088" s="5">
        <f t="shared" ca="1" si="225"/>
        <v>1.1434704692804873</v>
      </c>
      <c r="O1088" s="5">
        <f t="shared" ca="1" si="226"/>
        <v>4.8002276894771132</v>
      </c>
      <c r="P1088" s="5">
        <f t="shared" ca="1" si="227"/>
        <v>634.06516920215176</v>
      </c>
      <c r="Q1088" s="5">
        <f ca="1">P1088+((ABS(K1088)/MAX(((F1088)+(G1088)*(L1088))*(L1088),
            0.000001))^2)/(2*'1D'!$I$5)</f>
        <v>635.23959253909482</v>
      </c>
      <c r="R1088" s="5">
        <f ca="1">((ABS(K1088)*'1D'!$D$6)/(MAX(((F1088)+(G1088)*(L1088))*(L1088),
            0.000001)*MAX(((((F1088)+(G1088)*(L1088))*(L1088))/MAX((F1088)+2*(L1088)*SQRT(1+(G1088)^2),
                    0.000001))^(2/3),
            0.000001)))^2</f>
        <v>4.3358367565141456E-3</v>
      </c>
      <c r="S1088" s="5">
        <f ca="1">ABS(ABS(K1088)/MAX(((F1088)+(G1088)*(L1088))*(L1088),
        0.000001))/SQRT('1D'!$I$5*MAX((((F1088)+(G1088)*(L1088))*(L1088))/MAX((F1088)+2*(G1088)*(L1088),
            0.000001),
        0.000001))</f>
        <v>1.0727235886044055</v>
      </c>
      <c r="T1088" s="5">
        <f ca="1">((F1088)*(L1088)^2)/2+(G1088)*(L1088)^3/3+(ABS(K1088)^2)/('1D'!$I$5*MAX(((F1088)+(G1088)*(L1088))*(L1088),
        0.000001))</f>
        <v>35.763412605541333</v>
      </c>
      <c r="U1088" s="5">
        <f ca="1">IF($A$2=0,
    0,
    IFERROR(Q1087-(((R1087+R1088)/2)*J1088)-(IF(O1087&gt;O1088,
                '1D'!$D$8*((O1087^2-O1088^2)/(2*'1D'!$I$5)),
                '1D'!$D$9*((O1088^2-O1087^2)/(2*'1D'!$I$5)))+('1D'!$D$10*(ABS(I1088)/90)*(MAX(O1087^2,
                        O1088^2)/(2*'1D'!$I$5))))-Q1088,
        0))</f>
        <v>-3.8358367564796936E-3</v>
      </c>
      <c r="V1088" s="5">
        <f ca="1">IF($A$2=0,
    1,
    IF(IFERROR(V1087,
            0)=0,
        0,
        IFERROR(IF(ROUND(S1088,
                    3)=1,
                1,
                IF(AND(ABS(U1088)&lt;'1D'!$D$19,
                        S1088&gt;1),
                    1,
                    0)),
            0)))</f>
        <v>0</v>
      </c>
      <c r="W1088" s="5">
        <f ca="1">IF($A$2=0,
    MAX(MAX('1D'!$D$16,
            MAX('1D'!$D$16,
                POWER((ABS(K1088)^2)/('1D'!$I$5*MAX(F1088,
                            0.1)^2),
                    1/3))),
        IFERROR(W1396,
            MAX(MAX('1D'!$D$16,
                    MAX('1D'!$D$16,
                        POWER((ABS(K1088)^2)/('1D'!$I$5*MAX(F1088,
                                    0.1)^2),
                            1/3))),
                ($L$2)-E1396))),
    IF(IFERROR(AG1089,
            0)=0,
        MAX(MAX('1D'!$D$16,
                MAX('1D'!$D$16,
                    POWER((ABS(K1088)^2)/('1D'!$I$5*MAX(F1088,
                                0.1)^2),
                        1/3))),
            IFERROR(W1396,
                MAX(MAX('1D'!$D$16,
                        MAX('1D'!$D$16,
                            POWER((ABS(K1088)^2)/('1D'!$I$5*MAX(F1088,
                                        0.1)^2),
                                1/3))),
                    ($L$2)-E1396))),
        IF(IFERROR(W1088,
                0)=0,
            MAX(MAX('1D'!$D$16,
                    MAX('1D'!$D$16,
                        POWER((ABS(K1088)^2)/('1D'!$I$5*MAX(F1088,
                                    0.1)^2),
                            1/3))),
                IFERROR(W1396,
                    MAX(MAX('1D'!$D$16,
                            MAX('1D'!$D$16,
                                POWER((ABS(K1088)^2)/('1D'!$I$5*MAX(F1088,
                                            0.1)^2),
                                    1/3))),
                        ($L$2)-E1396))),
            IF(OR(IFERROR(AD1088,
                        0)&gt;=1,
                    IFERROR(AD1089,
                        0)&gt;=1),
                MAX('1D'!$D$16,
                    MAX('1D'!$D$16,
                        POWER((ABS(K1088)^2)/('1D'!$I$5*MAX(F1088,
                                    0.1)^2),
                            1/3))),
                IF(ABS(IFERROR(AF1088,
                            0))&lt;'1D'!$D$19,
                    MAX(MAX('1D'!$D$16,
                            MAX('1D'!$D$16,
                                POWER((ABS(K1088)^2)/('1D'!$I$5*MAX(F1088,
                                            0.1)^2),
                                    1/3))),
                        IFERROR(W1088,
                            0)),
                    MAX(MAX('1D'!$D$16,
                            MAX('1D'!$D$16,
                                POWER((ABS(K1088)^2)/('1D'!$I$5*MAX(F1088,
                                            0.1)^2),
                                    1/3))),
                        (IFERROR(W1088,
                                0))+((IFERROR(AF1088,
                                    0))*'1D'!$D$18)))))))</f>
        <v>2.1389677043987478</v>
      </c>
      <c r="X1088" s="5">
        <f t="shared" ca="1" si="228"/>
        <v>11.122632062873489</v>
      </c>
      <c r="Y1088" s="5">
        <f t="shared" ca="1" si="229"/>
        <v>1.1735290000551568</v>
      </c>
      <c r="Z1088" s="5">
        <f t="shared" ca="1" si="230"/>
        <v>4.5807502857230418</v>
      </c>
      <c r="AA1088" s="5">
        <f t="shared" ca="1" si="231"/>
        <v>634.16296770439874</v>
      </c>
      <c r="AB1088" s="5">
        <f ca="1">AA1088+((ABS(K1088)/MAX(((F1088)+(G1088)*(W1088))*(W1088),
            0.000001))^2)/(2*'1D'!$I$5)</f>
        <v>635.23245155659811</v>
      </c>
      <c r="AC1088" s="5">
        <f ca="1">((ABS(K1088)*'1D'!$D$6)/(MAX(((F1088)+(G1088)*(W1088))*(W1088),
            0.000001)*MAX(((((F1088)+(G1088)*(W1088))*(W1088))/MAX((F1088)+2*(W1088)*SQRT(1+(G1088)^2),
                    0.000001))^(2/3),
            0.000001)))^2</f>
        <v>3.8141460404132466E-3</v>
      </c>
      <c r="AD1088" s="5">
        <f ca="1">ABS(ABS(K1088)/MAX(((F1088)+(G1088)*(W1088))*(W1088),
        0.000001))/SQRT('1D'!$I$5*MAX((((F1088)+(G1088)*(W1088))*(W1088))/MAX((F1088)+2*(G1088)*(W1088),
            0.000001),
        0.000001))</f>
        <v>1.0000000000000004</v>
      </c>
      <c r="AE1088" s="5">
        <f ca="1">((F1088)*(W1088)^2)/2+(G1088)*(W1088)^3/3+(ABS(K1088)^2)/('1D'!$I$5*MAX(((F1088)+(G1088)*(W1088))*(W1088),
        0.000001))</f>
        <v>35.686426155594638</v>
      </c>
      <c r="AF1088" s="5">
        <f ca="1">IF($A$2=0,
    0,
    IFERROR(AB1089+(((AC1088+AC1089)/2)*J1089)+(IF(Z1088&gt;Z1089,
                '1D'!$D$8*((Z1088^2-Z1089^2)/(2*'1D'!$I$5)),
                '1D'!$D$9*((Z1089^2-Z1088^2)/(2*'1D'!$I$5)))+('1D'!$D$10*(ABS(I1089)/90)*(MAX(Z1088^2,
                        Z1089^2)/(2*'1D'!$I$5))))-AB1088,
        0))</f>
        <v>3.3141460404522149E-3</v>
      </c>
      <c r="AG1088" s="5">
        <f ca="1">IF($A$2=0,
    1,
    IF(IFERROR(AG1089,
            0)=0,
        0,
        IFERROR(IF(OR(ROUND(AD1088,
                        3)&gt;=1,
                    AND(ABS(AF1088)&lt;'1D'!$D$19,
                        AD1088&lt;1)),
                1,
                0),
            0)))</f>
        <v>1</v>
      </c>
      <c r="AH1088" s="5">
        <f ca="1">IFERROR(IF('1D'!V32="Supercritical",
        MAX('1D'!$D$16,
            IFERROR(L1088,
                MAX('1D'!$D$16,
                    POWER((ABS(K1088)^2)/('1D'!$I$5*MAX(F1088,
                                0.1)^2),
                        1/3)))),
        IF('1D'!V32="Subcritical",
            MAX('1D'!$D$16,
                IFERROR(W1088,
                    MAX('1D'!$D$16,
                        POWER((ABS(K1088)^2)/('1D'!$I$5*MAX(F1088,
                                    0.1)^2),
                            1/3)))),
            IF(IFERROR(T1088,
                    -1E+99)&gt;=IFERROR(AE1088,
                    -1E+99),
                MAX('1D'!$D$16,
                    IFERROR(L1088,
                        MAX('1D'!$D$16,
                            POWER((ABS(K1088)^2)/('1D'!$I$5*MAX(F1088,
                                        0.1)^2),
                                1/3)))),
                MAX('1D'!$D$16,
                    IFERROR(W1088,
                        MAX('1D'!$D$16,
                            POWER((ABS(K1088)^2)/('1D'!$I$5*MAX(F1088,
                                        0.1)^2),
                                1/3))))))),
    MAX('1D'!$D$16,
        POWER((ABS(K1088)^2)/('1D'!$I$5*MAX(F1088,
                    0.1)^2),
            1/3)))</f>
        <v>2.0411692021517887</v>
      </c>
      <c r="AI1088" s="5">
        <f t="shared" ca="1" si="232"/>
        <v>634.06516920215176</v>
      </c>
      <c r="AJ1088" s="5">
        <f ca="1">AI1088+((ABS(K1088)/MAX(((F1088)+(G1088)*(AH1088))*(AH1088),
            0.000001))^2)/(2*'1D'!$I$5)</f>
        <v>635.23959253909482</v>
      </c>
      <c r="AM1088">
        <v>0</v>
      </c>
      <c r="AN1088">
        <v>0</v>
      </c>
      <c r="AO1088" s="5">
        <f t="shared" si="233"/>
        <v>0</v>
      </c>
      <c r="AP1088" s="5">
        <f t="shared" si="237"/>
        <v>0</v>
      </c>
      <c r="AQ1088" s="5">
        <f ca="1">ABS(ABS(K1088)/MAX(((F1088)+(G1088)*(AH1088))*(AH1088),
        0.000001))/SQRT('1D'!$I$5*MAX((((F1088)+(G1088)*(AH1088))*(AH1088))/MAX((F1088)+2*(G1088)*(AH1088),
            0.000001),
        0.000001))</f>
        <v>1.0727235886044055</v>
      </c>
      <c r="AR1088" s="5" t="str">
        <f t="shared" ca="1" si="234"/>
        <v>Supercritical</v>
      </c>
      <c r="AS1088" s="5">
        <f ca="1">((ABS(K1088)*'1D'!$D$6)/(MAX(((F1088)+(G1088)*(AH1088))*(AH1088),
            0.000001)*MAX(((((F1088)+(G1088)*(AH1088))*(AH1088))/MAX((F1088)+2*(AH1088)*SQRT(1+(G1088)^2),
                    0.000001))^(2/3),
            0.000001)))^2</f>
        <v>4.3358367565141456E-3</v>
      </c>
    </row>
    <row r="1089" spans="1:45" x14ac:dyDescent="0.35">
      <c r="A1089">
        <v>1080</v>
      </c>
      <c r="B1089">
        <v>1078.9960000000001</v>
      </c>
      <c r="C1089">
        <v>616077.95499999996</v>
      </c>
      <c r="D1089">
        <v>3096928.1269999999</v>
      </c>
      <c r="E1089">
        <v>632.02350000000001</v>
      </c>
      <c r="F1089">
        <v>5.2</v>
      </c>
      <c r="G1089">
        <v>0</v>
      </c>
      <c r="H1089" t="s">
        <v>176</v>
      </c>
      <c r="I1089">
        <v>0</v>
      </c>
      <c r="J1089" s="5">
        <f t="shared" si="235"/>
        <v>1</v>
      </c>
      <c r="K1089" s="5">
        <f t="shared" ca="1" si="236"/>
        <v>50.95</v>
      </c>
      <c r="L1089" s="5">
        <f ca="1">IF($A$2=0,
    IFERROR(L1088,
        MAX('1D'!$D$16,
            POWER((ABS(K1089)^2)/('1D'!$I$5*MAX(F1089,
                        0.1)^2),
                1/3))),
    IF(IFERROR(V1088,
            0)=0,
        IFERROR(L1088,
            MAX('1D'!$D$16,
                POWER((ABS(K1089)^2)/('1D'!$I$5*MAX(F1089,
                            0.1)^2),
                    1/3))),
        IF(OR(IFERROR(L1089,
                    0)=0,
                IFERROR(S1088,
                    0)&lt;1,
                IFERROR(S1089,
                    0)&lt;1),
            MAX('1D'!$D$16,
                POWER((ABS(K1089)^2)/('1D'!$I$5*MAX(F1089,
                            0.1)^2),
                    1/3)),
            IF(IFERROR(U1089,
                    0)&gt;0,
                MAX('1D'!$D$16,
                    IFERROR(L1089,
                        0)+((IFERROR(U1089,
                                0))*'1D'!$D$18*IF((IFERROR(S1089,
                                    0))&lt;1,
                            1,
                            -1))),
                IF(IFERROR(U1089,
                        0)&lt;0,
                    IF(ABS((MAX('1D'!$D$16,
                                    POWER((ABS(K1089)^2)/('1D'!$I$5*MAX(F1089,
                                                0.1)^2),
                                        1/3)))-IFERROR(L1089,
                                0))&gt;'1D'!$D$19,
                        MAX('1D'!$D$16,
                            IF((MAX('1D'!$D$16,
                                        POWER((ABS(K1089)^2)/('1D'!$I$5*MAX(F1089,
                                                    0.1)^2),
                                            1/3)))&gt;IFERROR(L1089,
                                    0),
                                MIN((MAX('1D'!$D$16,
                                            POWER((ABS(K1089)^2)/('1D'!$I$5*MAX(F1089,
                                                        0.1)^2),
                                                1/3))),
                                    IFERROR(L1089,
                                        0)+(MIN(ABS(IFERROR(U1089,
                                                    0))*'1D'!$D$18,
                                            ABS((MAX('1D'!$D$16,
                                                        POWER((ABS(K1089)^2)/('1D'!$I$5*MAX(F1089,
                                                                    0.1)^2),
                                                            1/3)))-IFERROR(L1089,
                                                    0))))),
                                MAX((MAX('1D'!$D$16,
                                            POWER((ABS(K1089)^2)/('1D'!$I$5*MAX(F1089,
                                                        0.1)^2),
                                                1/3))),
                                    IFERROR(L1089,
                                        0)-(MIN(ABS(IFERROR(U1089,
                                                    0))*'1D'!$D$18,
                                            ABS((MAX('1D'!$D$16,
                                                        POWER((ABS(K1089)^2)/('1D'!$I$5*MAX(F1089,
                                                                    0.1)^2),
                                                            1/3)))-IFERROR(L1089,
                                                    0))))))),
                        MAX('1D'!$D$16,
                            POWER((ABS(K1089)^2)/('1D'!$I$5*MAX(F1089,
                                        0.1)^2),
                                1/3))),
                    MAX('1D'!$D$16,
                        IFERROR(L1089,
                            0)))))))</f>
        <v>2.0411692021517887</v>
      </c>
      <c r="M1089" s="5">
        <f t="shared" ca="1" si="224"/>
        <v>10.614079851189301</v>
      </c>
      <c r="N1089" s="5">
        <f t="shared" ca="1" si="225"/>
        <v>1.1434704692804873</v>
      </c>
      <c r="O1089" s="5">
        <f t="shared" ca="1" si="226"/>
        <v>4.8002276894771132</v>
      </c>
      <c r="P1089" s="5">
        <f t="shared" ca="1" si="227"/>
        <v>634.06466920215178</v>
      </c>
      <c r="Q1089" s="5">
        <f ca="1">P1089+((ABS(K1089)/MAX(((F1089)+(G1089)*(L1089))*(L1089),
            0.000001))^2)/(2*'1D'!$I$5)</f>
        <v>635.23909253909483</v>
      </c>
      <c r="R1089" s="5">
        <f ca="1">((ABS(K1089)*'1D'!$D$6)/(MAX(((F1089)+(G1089)*(L1089))*(L1089),
            0.000001)*MAX(((((F1089)+(G1089)*(L1089))*(L1089))/MAX((F1089)+2*(L1089)*SQRT(1+(G1089)^2),
                    0.000001))^(2/3),
            0.000001)))^2</f>
        <v>4.3358367565141456E-3</v>
      </c>
      <c r="S1089" s="5">
        <f ca="1">ABS(ABS(K1089)/MAX(((F1089)+(G1089)*(L1089))*(L1089),
        0.000001))/SQRT('1D'!$I$5*MAX((((F1089)+(G1089)*(L1089))*(L1089))/MAX((F1089)+2*(G1089)*(L1089),
            0.000001),
        0.000001))</f>
        <v>1.0727235886044055</v>
      </c>
      <c r="T1089" s="5">
        <f ca="1">((F1089)*(L1089)^2)/2+(G1089)*(L1089)^3/3+(ABS(K1089)^2)/('1D'!$I$5*MAX(((F1089)+(G1089)*(L1089))*(L1089),
        0.000001))</f>
        <v>35.763412605541333</v>
      </c>
      <c r="U1089" s="5">
        <f ca="1">IF($A$2=0,
    0,
    IFERROR(Q1088-(((R1088+R1089)/2)*J1089)-(IF(O1088&gt;O1089,
                '1D'!$D$8*((O1088^2-O1089^2)/(2*'1D'!$I$5)),
                '1D'!$D$9*((O1089^2-O1088^2)/(2*'1D'!$I$5)))+('1D'!$D$10*(ABS(I1089)/90)*(MAX(O1088^2,
                        O1089^2)/(2*'1D'!$I$5))))-Q1089,
        0))</f>
        <v>-3.8358367564796936E-3</v>
      </c>
      <c r="V1089" s="5">
        <f ca="1">IF($A$2=0,
    1,
    IF(IFERROR(V1088,
            0)=0,
        0,
        IFERROR(IF(ROUND(S1089,
                    3)=1,
                1,
                IF(AND(ABS(U1089)&lt;'1D'!$D$19,
                        S1089&gt;1),
                    1,
                    0)),
            0)))</f>
        <v>0</v>
      </c>
      <c r="W1089" s="5">
        <f ca="1">IF($A$2=0,
    MAX(MAX('1D'!$D$16,
            MAX('1D'!$D$16,
                POWER((ABS(K1089)^2)/('1D'!$I$5*MAX(F1089,
                            0.1)^2),
                    1/3))),
        IFERROR(W1396,
            MAX(MAX('1D'!$D$16,
                    MAX('1D'!$D$16,
                        POWER((ABS(K1089)^2)/('1D'!$I$5*MAX(F1089,
                                    0.1)^2),
                            1/3))),
                ($L$2)-E1396))),
    IF(IFERROR(AG1090,
            0)=0,
        MAX(MAX('1D'!$D$16,
                MAX('1D'!$D$16,
                    POWER((ABS(K1089)^2)/('1D'!$I$5*MAX(F1089,
                                0.1)^2),
                        1/3))),
            IFERROR(W1396,
                MAX(MAX('1D'!$D$16,
                        MAX('1D'!$D$16,
                            POWER((ABS(K1089)^2)/('1D'!$I$5*MAX(F1089,
                                        0.1)^2),
                                1/3))),
                    ($L$2)-E1396))),
        IF(IFERROR(W1089,
                0)=0,
            MAX(MAX('1D'!$D$16,
                    MAX('1D'!$D$16,
                        POWER((ABS(K1089)^2)/('1D'!$I$5*MAX(F1089,
                                    0.1)^2),
                            1/3))),
                IFERROR(W1396,
                    MAX(MAX('1D'!$D$16,
                            MAX('1D'!$D$16,
                                POWER((ABS(K1089)^2)/('1D'!$I$5*MAX(F1089,
                                            0.1)^2),
                                    1/3))),
                        ($L$2)-E1396))),
            IF(OR(IFERROR(AD1089,
                        0)&gt;=1,
                    IFERROR(AD1090,
                        0)&gt;=1),
                MAX('1D'!$D$16,
                    MAX('1D'!$D$16,
                        POWER((ABS(K1089)^2)/('1D'!$I$5*MAX(F1089,
                                    0.1)^2),
                            1/3))),
                IF(ABS(IFERROR(AF1089,
                            0))&lt;'1D'!$D$19,
                    MAX(MAX('1D'!$D$16,
                            MAX('1D'!$D$16,
                                POWER((ABS(K1089)^2)/('1D'!$I$5*MAX(F1089,
                                            0.1)^2),
                                    1/3))),
                        IFERROR(W1089,
                            0)),
                    MAX(MAX('1D'!$D$16,
                            MAX('1D'!$D$16,
                                POWER((ABS(K1089)^2)/('1D'!$I$5*MAX(F1089,
                                            0.1)^2),
                                    1/3))),
                        (IFERROR(W1089,
                                0))+((IFERROR(AF1089,
                                    0))*'1D'!$D$18)))))))</f>
        <v>2.1389677043987478</v>
      </c>
      <c r="X1089" s="5">
        <f t="shared" ca="1" si="228"/>
        <v>11.122632062873489</v>
      </c>
      <c r="Y1089" s="5">
        <f t="shared" ca="1" si="229"/>
        <v>1.1735290000551568</v>
      </c>
      <c r="Z1089" s="5">
        <f t="shared" ca="1" si="230"/>
        <v>4.5807502857230418</v>
      </c>
      <c r="AA1089" s="5">
        <f t="shared" ca="1" si="231"/>
        <v>634.16246770439875</v>
      </c>
      <c r="AB1089" s="5">
        <f ca="1">AA1089+((ABS(K1089)/MAX(((F1089)+(G1089)*(W1089))*(W1089),
            0.000001))^2)/(2*'1D'!$I$5)</f>
        <v>635.23195155659812</v>
      </c>
      <c r="AC1089" s="5">
        <f ca="1">((ABS(K1089)*'1D'!$D$6)/(MAX(((F1089)+(G1089)*(W1089))*(W1089),
            0.000001)*MAX(((((F1089)+(G1089)*(W1089))*(W1089))/MAX((F1089)+2*(W1089)*SQRT(1+(G1089)^2),
                    0.000001))^(2/3),
            0.000001)))^2</f>
        <v>3.8141460404132466E-3</v>
      </c>
      <c r="AD1089" s="5">
        <f ca="1">ABS(ABS(K1089)/MAX(((F1089)+(G1089)*(W1089))*(W1089),
        0.000001))/SQRT('1D'!$I$5*MAX((((F1089)+(G1089)*(W1089))*(W1089))/MAX((F1089)+2*(G1089)*(W1089),
            0.000001),
        0.000001))</f>
        <v>1.0000000000000004</v>
      </c>
      <c r="AE1089" s="5">
        <f ca="1">((F1089)*(W1089)^2)/2+(G1089)*(W1089)^3/3+(ABS(K1089)^2)/('1D'!$I$5*MAX(((F1089)+(G1089)*(W1089))*(W1089),
        0.000001))</f>
        <v>35.686426155594638</v>
      </c>
      <c r="AF1089" s="5">
        <f ca="1">IF($A$2=0,
    0,
    IFERROR(AB1090+(((AC1089+AC1090)/2)*J1090)+(IF(Z1089&gt;Z1090,
                '1D'!$D$8*((Z1089^2-Z1090^2)/(2*'1D'!$I$5)),
                '1D'!$D$9*((Z1090^2-Z1089^2)/(2*'1D'!$I$5)))+('1D'!$D$10*(ABS(I1090)/90)*(MAX(Z1089^2,
                        Z1090^2)/(2*'1D'!$I$5))))-AB1089,
        0))</f>
        <v>3.4157470064428708E-3</v>
      </c>
      <c r="AG1089" s="5">
        <f ca="1">IF($A$2=0,
    1,
    IF(IFERROR(AG1090,
            0)=0,
        0,
        IFERROR(IF(OR(ROUND(AD1089,
                        3)&gt;=1,
                    AND(ABS(AF1089)&lt;'1D'!$D$19,
                        AD1089&lt;1)),
                1,
                0),
            0)))</f>
        <v>1</v>
      </c>
      <c r="AH1089" s="5">
        <f ca="1">IFERROR(IF('1D'!V32="Supercritical",
        MAX('1D'!$D$16,
            IFERROR(L1089,
                MAX('1D'!$D$16,
                    POWER((ABS(K1089)^2)/('1D'!$I$5*MAX(F1089,
                                0.1)^2),
                        1/3)))),
        IF('1D'!V32="Subcritical",
            MAX('1D'!$D$16,
                IFERROR(W1089,
                    MAX('1D'!$D$16,
                        POWER((ABS(K1089)^2)/('1D'!$I$5*MAX(F1089,
                                    0.1)^2),
                            1/3)))),
            IF(IFERROR(T1089,
                    -1E+99)&gt;=IFERROR(AE1089,
                    -1E+99),
                MAX('1D'!$D$16,
                    IFERROR(L1089,
                        MAX('1D'!$D$16,
                            POWER((ABS(K1089)^2)/('1D'!$I$5*MAX(F1089,
                                        0.1)^2),
                                1/3)))),
                MAX('1D'!$D$16,
                    IFERROR(W1089,
                        MAX('1D'!$D$16,
                            POWER((ABS(K1089)^2)/('1D'!$I$5*MAX(F1089,
                                        0.1)^2),
                                1/3))))))),
    MAX('1D'!$D$16,
        POWER((ABS(K1089)^2)/('1D'!$I$5*MAX(F1089,
                    0.1)^2),
            1/3)))</f>
        <v>2.0411692021517887</v>
      </c>
      <c r="AI1089" s="5">
        <f t="shared" ca="1" si="232"/>
        <v>634.06466920215178</v>
      </c>
      <c r="AJ1089" s="5">
        <f ca="1">AI1089+((ABS(K1089)/MAX(((F1089)+(G1089)*(AH1089))*(AH1089),
            0.000001))^2)/(2*'1D'!$I$5)</f>
        <v>635.23909253909483</v>
      </c>
      <c r="AM1089">
        <v>0</v>
      </c>
      <c r="AN1089">
        <v>0</v>
      </c>
      <c r="AO1089" s="5">
        <f t="shared" si="233"/>
        <v>0</v>
      </c>
      <c r="AP1089" s="5">
        <f t="shared" si="237"/>
        <v>0</v>
      </c>
      <c r="AQ1089" s="5">
        <f ca="1">ABS(ABS(K1089)/MAX(((F1089)+(G1089)*(AH1089))*(AH1089),
        0.000001))/SQRT('1D'!$I$5*MAX((((F1089)+(G1089)*(AH1089))*(AH1089))/MAX((F1089)+2*(G1089)*(AH1089),
            0.000001),
        0.000001))</f>
        <v>1.0727235886044055</v>
      </c>
      <c r="AR1089" s="5" t="str">
        <f t="shared" ca="1" si="234"/>
        <v>Supercritical</v>
      </c>
      <c r="AS1089" s="5">
        <f ca="1">((ABS(K1089)*'1D'!$D$6)/(MAX(((F1089)+(G1089)*(AH1089))*(AH1089),
            0.000001)*MAX(((((F1089)+(G1089)*(AH1089))*(AH1089))/MAX((F1089)+2*(AH1089)*SQRT(1+(G1089)^2),
                    0.000001))^(2/3),
            0.000001)))^2</f>
        <v>4.3358367565141456E-3</v>
      </c>
    </row>
    <row r="1090" spans="1:45" x14ac:dyDescent="0.35">
      <c r="A1090">
        <v>1081</v>
      </c>
      <c r="B1090">
        <v>1079.9960000000001</v>
      </c>
      <c r="C1090">
        <v>616077.91299999994</v>
      </c>
      <c r="D1090">
        <v>3096927.128</v>
      </c>
      <c r="E1090">
        <v>632.02300000000002</v>
      </c>
      <c r="F1090">
        <v>5.2</v>
      </c>
      <c r="G1090">
        <v>0</v>
      </c>
      <c r="H1090" t="s">
        <v>176</v>
      </c>
      <c r="I1090">
        <v>5.7000000000000002E-2</v>
      </c>
      <c r="J1090" s="5">
        <f t="shared" si="235"/>
        <v>1</v>
      </c>
      <c r="K1090" s="5">
        <f t="shared" ca="1" si="236"/>
        <v>50.95</v>
      </c>
      <c r="L1090" s="5">
        <f ca="1">IF($A$2=0,
    IFERROR(L1089,
        MAX('1D'!$D$16,
            POWER((ABS(K1090)^2)/('1D'!$I$5*MAX(F1090,
                        0.1)^2),
                1/3))),
    IF(IFERROR(V1089,
            0)=0,
        IFERROR(L1089,
            MAX('1D'!$D$16,
                POWER((ABS(K1090)^2)/('1D'!$I$5*MAX(F1090,
                            0.1)^2),
                    1/3))),
        IF(OR(IFERROR(L1090,
                    0)=0,
                IFERROR(S1089,
                    0)&lt;1,
                IFERROR(S1090,
                    0)&lt;1),
            MAX('1D'!$D$16,
                POWER((ABS(K1090)^2)/('1D'!$I$5*MAX(F1090,
                            0.1)^2),
                    1/3)),
            IF(IFERROR(U1090,
                    0)&gt;0,
                MAX('1D'!$D$16,
                    IFERROR(L1090,
                        0)+((IFERROR(U1090,
                                0))*'1D'!$D$18*IF((IFERROR(S1090,
                                    0))&lt;1,
                            1,
                            -1))),
                IF(IFERROR(U1090,
                        0)&lt;0,
                    IF(ABS((MAX('1D'!$D$16,
                                    POWER((ABS(K1090)^2)/('1D'!$I$5*MAX(F1090,
                                                0.1)^2),
                                        1/3)))-IFERROR(L1090,
                                0))&gt;'1D'!$D$19,
                        MAX('1D'!$D$16,
                            IF((MAX('1D'!$D$16,
                                        POWER((ABS(K1090)^2)/('1D'!$I$5*MAX(F1090,
                                                    0.1)^2),
                                            1/3)))&gt;IFERROR(L1090,
                                    0),
                                MIN((MAX('1D'!$D$16,
                                            POWER((ABS(K1090)^2)/('1D'!$I$5*MAX(F1090,
                                                        0.1)^2),
                                                1/3))),
                                    IFERROR(L1090,
                                        0)+(MIN(ABS(IFERROR(U1090,
                                                    0))*'1D'!$D$18,
                                            ABS((MAX('1D'!$D$16,
                                                        POWER((ABS(K1090)^2)/('1D'!$I$5*MAX(F1090,
                                                                    0.1)^2),
                                                            1/3)))-IFERROR(L1090,
                                                    0))))),
                                MAX((MAX('1D'!$D$16,
                                            POWER((ABS(K1090)^2)/('1D'!$I$5*MAX(F1090,
                                                        0.1)^2),
                                                1/3))),
                                    IFERROR(L1090,
                                        0)-(MIN(ABS(IFERROR(U1090,
                                                    0))*'1D'!$D$18,
                                            ABS((MAX('1D'!$D$16,
                                                        POWER((ABS(K1090)^2)/('1D'!$I$5*MAX(F1090,
                                                                    0.1)^2),
                                                            1/3)))-IFERROR(L1090,
                                                    0))))))),
                        MAX('1D'!$D$16,
                            POWER((ABS(K1090)^2)/('1D'!$I$5*MAX(F1090,
                                        0.1)^2),
                                1/3))),
                    MAX('1D'!$D$16,
                        IFERROR(L1090,
                            0)))))))</f>
        <v>2.0411692021517887</v>
      </c>
      <c r="M1090" s="5">
        <f t="shared" ca="1" si="224"/>
        <v>10.614079851189301</v>
      </c>
      <c r="N1090" s="5">
        <f t="shared" ca="1" si="225"/>
        <v>1.1434704692804873</v>
      </c>
      <c r="O1090" s="5">
        <f t="shared" ca="1" si="226"/>
        <v>4.8002276894771132</v>
      </c>
      <c r="P1090" s="5">
        <f t="shared" ca="1" si="227"/>
        <v>634.06416920215179</v>
      </c>
      <c r="Q1090" s="5">
        <f ca="1">P1090+((ABS(K1090)/MAX(((F1090)+(G1090)*(L1090))*(L1090),
            0.000001))^2)/(2*'1D'!$I$5)</f>
        <v>635.23859253909484</v>
      </c>
      <c r="R1090" s="5">
        <f ca="1">((ABS(K1090)*'1D'!$D$6)/(MAX(((F1090)+(G1090)*(L1090))*(L1090),
            0.000001)*MAX(((((F1090)+(G1090)*(L1090))*(L1090))/MAX((F1090)+2*(L1090)*SQRT(1+(G1090)^2),
                    0.000001))^(2/3),
            0.000001)))^2</f>
        <v>4.3358367565141456E-3</v>
      </c>
      <c r="S1090" s="5">
        <f ca="1">ABS(ABS(K1090)/MAX(((F1090)+(G1090)*(L1090))*(L1090),
        0.000001))/SQRT('1D'!$I$5*MAX((((F1090)+(G1090)*(L1090))*(L1090))/MAX((F1090)+2*(G1090)*(L1090),
            0.000001),
        0.000001))</f>
        <v>1.0727235886044055</v>
      </c>
      <c r="T1090" s="5">
        <f ca="1">((F1090)*(L1090)^2)/2+(G1090)*(L1090)^3/3+(ABS(K1090)^2)/('1D'!$I$5*MAX(((F1090)+(G1090)*(L1090))*(L1090),
        0.000001))</f>
        <v>35.763412605541333</v>
      </c>
      <c r="U1090" s="5">
        <f ca="1">IF($A$2=0,
    0,
    IFERROR(Q1089-(((R1089+R1090)/2)*J1090)-(IF(O1089&gt;O1090,
                '1D'!$D$8*((O1089^2-O1090^2)/(2*'1D'!$I$5)),
                '1D'!$D$9*((O1090^2-O1089^2)/(2*'1D'!$I$5)))+('1D'!$D$10*(ABS(I1090)/90)*(MAX(O1089^2,
                        O1090^2)/(2*'1D'!$I$5))))-Q1090,
        0))</f>
        <v>-3.9474069734524164E-3</v>
      </c>
      <c r="V1090" s="5">
        <f ca="1">IF($A$2=0,
    1,
    IF(IFERROR(V1089,
            0)=0,
        0,
        IFERROR(IF(ROUND(S1090,
                    3)=1,
                1,
                IF(AND(ABS(U1090)&lt;'1D'!$D$19,
                        S1090&gt;1),
                    1,
                    0)),
            0)))</f>
        <v>0</v>
      </c>
      <c r="W1090" s="5">
        <f ca="1">IF($A$2=0,
    MAX(MAX('1D'!$D$16,
            MAX('1D'!$D$16,
                POWER((ABS(K1090)^2)/('1D'!$I$5*MAX(F1090,
                            0.1)^2),
                    1/3))),
        IFERROR(W1396,
            MAX(MAX('1D'!$D$16,
                    MAX('1D'!$D$16,
                        POWER((ABS(K1090)^2)/('1D'!$I$5*MAX(F1090,
                                    0.1)^2),
                            1/3))),
                ($L$2)-E1396))),
    IF(IFERROR(AG1091,
            0)=0,
        MAX(MAX('1D'!$D$16,
                MAX('1D'!$D$16,
                    POWER((ABS(K1090)^2)/('1D'!$I$5*MAX(F1090,
                                0.1)^2),
                        1/3))),
            IFERROR(W1396,
                MAX(MAX('1D'!$D$16,
                        MAX('1D'!$D$16,
                            POWER((ABS(K1090)^2)/('1D'!$I$5*MAX(F1090,
                                        0.1)^2),
                                1/3))),
                    ($L$2)-E1396))),
        IF(IFERROR(W1090,
                0)=0,
            MAX(MAX('1D'!$D$16,
                    MAX('1D'!$D$16,
                        POWER((ABS(K1090)^2)/('1D'!$I$5*MAX(F1090,
                                    0.1)^2),
                            1/3))),
                IFERROR(W1396,
                    MAX(MAX('1D'!$D$16,
                            MAX('1D'!$D$16,
                                POWER((ABS(K1090)^2)/('1D'!$I$5*MAX(F1090,
                                            0.1)^2),
                                    1/3))),
                        ($L$2)-E1396))),
            IF(OR(IFERROR(AD1090,
                        0)&gt;=1,
                    IFERROR(AD1091,
                        0)&gt;=1),
                MAX('1D'!$D$16,
                    MAX('1D'!$D$16,
                        POWER((ABS(K1090)^2)/('1D'!$I$5*MAX(F1090,
                                    0.1)^2),
                            1/3))),
                IF(ABS(IFERROR(AF1090,
                            0))&lt;'1D'!$D$19,
                    MAX(MAX('1D'!$D$16,
                            MAX('1D'!$D$16,
                                POWER((ABS(K1090)^2)/('1D'!$I$5*MAX(F1090,
                                            0.1)^2),
                                    1/3))),
                        IFERROR(W1090,
                            0)),
                    MAX(MAX('1D'!$D$16,
                            MAX('1D'!$D$16,
                                POWER((ABS(K1090)^2)/('1D'!$I$5*MAX(F1090,
                                            0.1)^2),
                                    1/3))),
                        (IFERROR(W1090,
                                0))+((IFERROR(AF1090,
                                    0))*'1D'!$D$18)))))))</f>
        <v>2.1389677043987478</v>
      </c>
      <c r="X1090" s="5">
        <f t="shared" ca="1" si="228"/>
        <v>11.122632062873489</v>
      </c>
      <c r="Y1090" s="5">
        <f t="shared" ca="1" si="229"/>
        <v>1.1735290000551568</v>
      </c>
      <c r="Z1090" s="5">
        <f t="shared" ca="1" si="230"/>
        <v>4.5807502857230418</v>
      </c>
      <c r="AA1090" s="5">
        <f t="shared" ca="1" si="231"/>
        <v>634.16196770439876</v>
      </c>
      <c r="AB1090" s="5">
        <f ca="1">AA1090+((ABS(K1090)/MAX(((F1090)+(G1090)*(W1090))*(W1090),
            0.000001))^2)/(2*'1D'!$I$5)</f>
        <v>635.23145155659813</v>
      </c>
      <c r="AC1090" s="5">
        <f ca="1">((ABS(K1090)*'1D'!$D$6)/(MAX(((F1090)+(G1090)*(W1090))*(W1090),
            0.000001)*MAX(((((F1090)+(G1090)*(W1090))*(W1090))/MAX((F1090)+2*(W1090)*SQRT(1+(G1090)^2),
                    0.000001))^(2/3),
            0.000001)))^2</f>
        <v>3.8141460404132466E-3</v>
      </c>
      <c r="AD1090" s="5">
        <f ca="1">ABS(ABS(K1090)/MAX(((F1090)+(G1090)*(W1090))*(W1090),
        0.000001))/SQRT('1D'!$I$5*MAX((((F1090)+(G1090)*(W1090))*(W1090))/MAX((F1090)+2*(G1090)*(W1090),
            0.000001),
        0.000001))</f>
        <v>1.0000000000000004</v>
      </c>
      <c r="AE1090" s="5">
        <f ca="1">((F1090)*(W1090)^2)/2+(G1090)*(W1090)^3/3+(ABS(K1090)^2)/('1D'!$I$5*MAX(((F1090)+(G1090)*(W1090))*(W1090),
        0.000001))</f>
        <v>35.686426155594638</v>
      </c>
      <c r="AF1090" s="5">
        <f ca="1">IF($A$2=0,
    0,
    IFERROR(AB1091+(((AC1090+AC1091)/2)*J1091)+(IF(Z1090&gt;Z1091,
                '1D'!$D$8*((Z1090^2-Z1091^2)/(2*'1D'!$I$5)),
                '1D'!$D$9*((Z1091^2-Z1090^2)/(2*'1D'!$I$5)))+('1D'!$D$10*(ABS(I1091)/90)*(MAX(Z1090^2,
                        Z1091^2)/(2*'1D'!$I$5))))-AB1090,
        0))</f>
        <v>3.4157470064428708E-3</v>
      </c>
      <c r="AG1090" s="5">
        <f ca="1">IF($A$2=0,
    1,
    IF(IFERROR(AG1091,
            0)=0,
        0,
        IFERROR(IF(OR(ROUND(AD1090,
                        3)&gt;=1,
                    AND(ABS(AF1090)&lt;'1D'!$D$19,
                        AD1090&lt;1)),
                1,
                0),
            0)))</f>
        <v>1</v>
      </c>
      <c r="AH1090" s="5">
        <f ca="1">IFERROR(IF('1D'!V32="Supercritical",
        MAX('1D'!$D$16,
            IFERROR(L1090,
                MAX('1D'!$D$16,
                    POWER((ABS(K1090)^2)/('1D'!$I$5*MAX(F1090,
                                0.1)^2),
                        1/3)))),
        IF('1D'!V32="Subcritical",
            MAX('1D'!$D$16,
                IFERROR(W1090,
                    MAX('1D'!$D$16,
                        POWER((ABS(K1090)^2)/('1D'!$I$5*MAX(F1090,
                                    0.1)^2),
                            1/3)))),
            IF(IFERROR(T1090,
                    -1E+99)&gt;=IFERROR(AE1090,
                    -1E+99),
                MAX('1D'!$D$16,
                    IFERROR(L1090,
                        MAX('1D'!$D$16,
                            POWER((ABS(K1090)^2)/('1D'!$I$5*MAX(F1090,
                                        0.1)^2),
                                1/3)))),
                MAX('1D'!$D$16,
                    IFERROR(W1090,
                        MAX('1D'!$D$16,
                            POWER((ABS(K1090)^2)/('1D'!$I$5*MAX(F1090,
                                        0.1)^2),
                                1/3))))))),
    MAX('1D'!$D$16,
        POWER((ABS(K1090)^2)/('1D'!$I$5*MAX(F1090,
                    0.1)^2),
            1/3)))</f>
        <v>2.0411692021517887</v>
      </c>
      <c r="AI1090" s="5">
        <f t="shared" ca="1" si="232"/>
        <v>634.06416920215179</v>
      </c>
      <c r="AJ1090" s="5">
        <f ca="1">AI1090+((ABS(K1090)/MAX(((F1090)+(G1090)*(AH1090))*(AH1090),
            0.000001))^2)/(2*'1D'!$I$5)</f>
        <v>635.23859253909484</v>
      </c>
      <c r="AM1090">
        <v>0</v>
      </c>
      <c r="AN1090">
        <v>0</v>
      </c>
      <c r="AO1090" s="5">
        <f t="shared" si="233"/>
        <v>0</v>
      </c>
      <c r="AP1090" s="5">
        <f t="shared" si="237"/>
        <v>0</v>
      </c>
      <c r="AQ1090" s="5">
        <f ca="1">ABS(ABS(K1090)/MAX(((F1090)+(G1090)*(AH1090))*(AH1090),
        0.000001))/SQRT('1D'!$I$5*MAX((((F1090)+(G1090)*(AH1090))*(AH1090))/MAX((F1090)+2*(G1090)*(AH1090),
            0.000001),
        0.000001))</f>
        <v>1.0727235886044055</v>
      </c>
      <c r="AR1090" s="5" t="str">
        <f t="shared" ca="1" si="234"/>
        <v>Supercritical</v>
      </c>
      <c r="AS1090" s="5">
        <f ca="1">((ABS(K1090)*'1D'!$D$6)/(MAX(((F1090)+(G1090)*(AH1090))*(AH1090),
            0.000001)*MAX(((((F1090)+(G1090)*(AH1090))*(AH1090))/MAX((F1090)+2*(AH1090)*SQRT(1+(G1090)^2),
                    0.000001))^(2/3),
            0.000001)))^2</f>
        <v>4.3358367565141456E-3</v>
      </c>
    </row>
    <row r="1091" spans="1:45" x14ac:dyDescent="0.35">
      <c r="A1091">
        <v>1082</v>
      </c>
      <c r="B1091">
        <v>1080.9960000000001</v>
      </c>
      <c r="C1091">
        <v>616077.87</v>
      </c>
      <c r="D1091">
        <v>3096926.1290000002</v>
      </c>
      <c r="E1091">
        <v>632.02250000000004</v>
      </c>
      <c r="F1091">
        <v>5.2</v>
      </c>
      <c r="G1091">
        <v>0</v>
      </c>
      <c r="H1091" t="s">
        <v>176</v>
      </c>
      <c r="I1091">
        <v>5.7000000000000002E-2</v>
      </c>
      <c r="J1091" s="5">
        <f t="shared" si="235"/>
        <v>1</v>
      </c>
      <c r="K1091" s="5">
        <f t="shared" ca="1" si="236"/>
        <v>50.95</v>
      </c>
      <c r="L1091" s="5">
        <f ca="1">IF($A$2=0,
    IFERROR(L1090,
        MAX('1D'!$D$16,
            POWER((ABS(K1091)^2)/('1D'!$I$5*MAX(F1091,
                        0.1)^2),
                1/3))),
    IF(IFERROR(V1090,
            0)=0,
        IFERROR(L1090,
            MAX('1D'!$D$16,
                POWER((ABS(K1091)^2)/('1D'!$I$5*MAX(F1091,
                            0.1)^2),
                    1/3))),
        IF(OR(IFERROR(L1091,
                    0)=0,
                IFERROR(S1090,
                    0)&lt;1,
                IFERROR(S1091,
                    0)&lt;1),
            MAX('1D'!$D$16,
                POWER((ABS(K1091)^2)/('1D'!$I$5*MAX(F1091,
                            0.1)^2),
                    1/3)),
            IF(IFERROR(U1091,
                    0)&gt;0,
                MAX('1D'!$D$16,
                    IFERROR(L1091,
                        0)+((IFERROR(U1091,
                                0))*'1D'!$D$18*IF((IFERROR(S1091,
                                    0))&lt;1,
                            1,
                            -1))),
                IF(IFERROR(U1091,
                        0)&lt;0,
                    IF(ABS((MAX('1D'!$D$16,
                                    POWER((ABS(K1091)^2)/('1D'!$I$5*MAX(F1091,
                                                0.1)^2),
                                        1/3)))-IFERROR(L1091,
                                0))&gt;'1D'!$D$19,
                        MAX('1D'!$D$16,
                            IF((MAX('1D'!$D$16,
                                        POWER((ABS(K1091)^2)/('1D'!$I$5*MAX(F1091,
                                                    0.1)^2),
                                            1/3)))&gt;IFERROR(L1091,
                                    0),
                                MIN((MAX('1D'!$D$16,
                                            POWER((ABS(K1091)^2)/('1D'!$I$5*MAX(F1091,
                                                        0.1)^2),
                                                1/3))),
                                    IFERROR(L1091,
                                        0)+(MIN(ABS(IFERROR(U1091,
                                                    0))*'1D'!$D$18,
                                            ABS((MAX('1D'!$D$16,
                                                        POWER((ABS(K1091)^2)/('1D'!$I$5*MAX(F1091,
                                                                    0.1)^2),
                                                            1/3)))-IFERROR(L1091,
                                                    0))))),
                                MAX((MAX('1D'!$D$16,
                                            POWER((ABS(K1091)^2)/('1D'!$I$5*MAX(F1091,
                                                        0.1)^2),
                                                1/3))),
                                    IFERROR(L1091,
                                        0)-(MIN(ABS(IFERROR(U1091,
                                                    0))*'1D'!$D$18,
                                            ABS((MAX('1D'!$D$16,
                                                        POWER((ABS(K1091)^2)/('1D'!$I$5*MAX(F1091,
                                                                    0.1)^2),
                                                            1/3)))-IFERROR(L1091,
                                                    0))))))),
                        MAX('1D'!$D$16,
                            POWER((ABS(K1091)^2)/('1D'!$I$5*MAX(F1091,
                                        0.1)^2),
                                1/3))),
                    MAX('1D'!$D$16,
                        IFERROR(L1091,
                            0)))))))</f>
        <v>2.0411692021517887</v>
      </c>
      <c r="M1091" s="5">
        <f t="shared" ca="1" si="224"/>
        <v>10.614079851189301</v>
      </c>
      <c r="N1091" s="5">
        <f t="shared" ca="1" si="225"/>
        <v>1.1434704692804873</v>
      </c>
      <c r="O1091" s="5">
        <f t="shared" ca="1" si="226"/>
        <v>4.8002276894771132</v>
      </c>
      <c r="P1091" s="5">
        <f t="shared" ca="1" si="227"/>
        <v>634.0636692021518</v>
      </c>
      <c r="Q1091" s="5">
        <f ca="1">P1091+((ABS(K1091)/MAX(((F1091)+(G1091)*(L1091))*(L1091),
            0.000001))^2)/(2*'1D'!$I$5)</f>
        <v>635.23809253909485</v>
      </c>
      <c r="R1091" s="5">
        <f ca="1">((ABS(K1091)*'1D'!$D$6)/(MAX(((F1091)+(G1091)*(L1091))*(L1091),
            0.000001)*MAX(((((F1091)+(G1091)*(L1091))*(L1091))/MAX((F1091)+2*(L1091)*SQRT(1+(G1091)^2),
                    0.000001))^(2/3),
            0.000001)))^2</f>
        <v>4.3358367565141456E-3</v>
      </c>
      <c r="S1091" s="5">
        <f ca="1">ABS(ABS(K1091)/MAX(((F1091)+(G1091)*(L1091))*(L1091),
        0.000001))/SQRT('1D'!$I$5*MAX((((F1091)+(G1091)*(L1091))*(L1091))/MAX((F1091)+2*(G1091)*(L1091),
            0.000001),
        0.000001))</f>
        <v>1.0727235886044055</v>
      </c>
      <c r="T1091" s="5">
        <f ca="1">((F1091)*(L1091)^2)/2+(G1091)*(L1091)^3/3+(ABS(K1091)^2)/('1D'!$I$5*MAX(((F1091)+(G1091)*(L1091))*(L1091),
        0.000001))</f>
        <v>35.763412605541333</v>
      </c>
      <c r="U1091" s="5">
        <f ca="1">IF($A$2=0,
    0,
    IFERROR(Q1090-(((R1090+R1091)/2)*J1091)-(IF(O1090&gt;O1091,
                '1D'!$D$8*((O1090^2-O1091^2)/(2*'1D'!$I$5)),
                '1D'!$D$9*((O1091^2-O1090^2)/(2*'1D'!$I$5)))+('1D'!$D$10*(ABS(I1091)/90)*(MAX(O1090^2,
                        O1091^2)/(2*'1D'!$I$5))))-Q1091,
        0))</f>
        <v>-3.9474069734524164E-3</v>
      </c>
      <c r="V1091" s="5">
        <f ca="1">IF($A$2=0,
    1,
    IF(IFERROR(V1090,
            0)=0,
        0,
        IFERROR(IF(ROUND(S1091,
                    3)=1,
                1,
                IF(AND(ABS(U1091)&lt;'1D'!$D$19,
                        S1091&gt;1),
                    1,
                    0)),
            0)))</f>
        <v>0</v>
      </c>
      <c r="W1091" s="5">
        <f ca="1">IF($A$2=0,
    MAX(MAX('1D'!$D$16,
            MAX('1D'!$D$16,
                POWER((ABS(K1091)^2)/('1D'!$I$5*MAX(F1091,
                            0.1)^2),
                    1/3))),
        IFERROR(W1396,
            MAX(MAX('1D'!$D$16,
                    MAX('1D'!$D$16,
                        POWER((ABS(K1091)^2)/('1D'!$I$5*MAX(F1091,
                                    0.1)^2),
                            1/3))),
                ($L$2)-E1396))),
    IF(IFERROR(AG1092,
            0)=0,
        MAX(MAX('1D'!$D$16,
                MAX('1D'!$D$16,
                    POWER((ABS(K1091)^2)/('1D'!$I$5*MAX(F1091,
                                0.1)^2),
                        1/3))),
            IFERROR(W1396,
                MAX(MAX('1D'!$D$16,
                        MAX('1D'!$D$16,
                            POWER((ABS(K1091)^2)/('1D'!$I$5*MAX(F1091,
                                        0.1)^2),
                                1/3))),
                    ($L$2)-E1396))),
        IF(IFERROR(W1091,
                0)=0,
            MAX(MAX('1D'!$D$16,
                    MAX('1D'!$D$16,
                        POWER((ABS(K1091)^2)/('1D'!$I$5*MAX(F1091,
                                    0.1)^2),
                            1/3))),
                IFERROR(W1396,
                    MAX(MAX('1D'!$D$16,
                            MAX('1D'!$D$16,
                                POWER((ABS(K1091)^2)/('1D'!$I$5*MAX(F1091,
                                            0.1)^2),
                                    1/3))),
                        ($L$2)-E1396))),
            IF(OR(IFERROR(AD1091,
                        0)&gt;=1,
                    IFERROR(AD1092,
                        0)&gt;=1),
                MAX('1D'!$D$16,
                    MAX('1D'!$D$16,
                        POWER((ABS(K1091)^2)/('1D'!$I$5*MAX(F1091,
                                    0.1)^2),
                            1/3))),
                IF(ABS(IFERROR(AF1091,
                            0))&lt;'1D'!$D$19,
                    MAX(MAX('1D'!$D$16,
                            MAX('1D'!$D$16,
                                POWER((ABS(K1091)^2)/('1D'!$I$5*MAX(F1091,
                                            0.1)^2),
                                    1/3))),
                        IFERROR(W1091,
                            0)),
                    MAX(MAX('1D'!$D$16,
                            MAX('1D'!$D$16,
                                POWER((ABS(K1091)^2)/('1D'!$I$5*MAX(F1091,
                                            0.1)^2),
                                    1/3))),
                        (IFERROR(W1091,
                                0))+((IFERROR(AF1091,
                                    0))*'1D'!$D$18)))))))</f>
        <v>2.1389677043987478</v>
      </c>
      <c r="X1091" s="5">
        <f t="shared" ca="1" si="228"/>
        <v>11.122632062873489</v>
      </c>
      <c r="Y1091" s="5">
        <f t="shared" ca="1" si="229"/>
        <v>1.1735290000551568</v>
      </c>
      <c r="Z1091" s="5">
        <f t="shared" ca="1" si="230"/>
        <v>4.5807502857230418</v>
      </c>
      <c r="AA1091" s="5">
        <f t="shared" ca="1" si="231"/>
        <v>634.16146770439877</v>
      </c>
      <c r="AB1091" s="5">
        <f ca="1">AA1091+((ABS(K1091)/MAX(((F1091)+(G1091)*(W1091))*(W1091),
            0.000001))^2)/(2*'1D'!$I$5)</f>
        <v>635.23095155659814</v>
      </c>
      <c r="AC1091" s="5">
        <f ca="1">((ABS(K1091)*'1D'!$D$6)/(MAX(((F1091)+(G1091)*(W1091))*(W1091),
            0.000001)*MAX(((((F1091)+(G1091)*(W1091))*(W1091))/MAX((F1091)+2*(W1091)*SQRT(1+(G1091)^2),
                    0.000001))^(2/3),
            0.000001)))^2</f>
        <v>3.8141460404132466E-3</v>
      </c>
      <c r="AD1091" s="5">
        <f ca="1">ABS(ABS(K1091)/MAX(((F1091)+(G1091)*(W1091))*(W1091),
        0.000001))/SQRT('1D'!$I$5*MAX((((F1091)+(G1091)*(W1091))*(W1091))/MAX((F1091)+2*(G1091)*(W1091),
            0.000001),
        0.000001))</f>
        <v>1.0000000000000004</v>
      </c>
      <c r="AE1091" s="5">
        <f ca="1">((F1091)*(W1091)^2)/2+(G1091)*(W1091)^3/3+(ABS(K1091)^2)/('1D'!$I$5*MAX(((F1091)+(G1091)*(W1091))*(W1091),
        0.000001))</f>
        <v>35.686426155594638</v>
      </c>
      <c r="AF1091" s="5">
        <f ca="1">IF($A$2=0,
    0,
    IFERROR(AB1092+(((AC1091+AC1092)/2)*J1092)+(IF(Z1091&gt;Z1092,
                '1D'!$D$8*((Z1091^2-Z1092^2)/(2*'1D'!$I$5)),
                '1D'!$D$9*((Z1092^2-Z1091^2)/(2*'1D'!$I$5)))+('1D'!$D$10*(ABS(I1092)/90)*(MAX(Z1091^2,
                        Z1092^2)/(2*'1D'!$I$5))))-AB1091,
        0))</f>
        <v>3.3141460404522149E-3</v>
      </c>
      <c r="AG1091" s="5">
        <f ca="1">IF($A$2=0,
    1,
    IF(IFERROR(AG1092,
            0)=0,
        0,
        IFERROR(IF(OR(ROUND(AD1091,
                        3)&gt;=1,
                    AND(ABS(AF1091)&lt;'1D'!$D$19,
                        AD1091&lt;1)),
                1,
                0),
            0)))</f>
        <v>1</v>
      </c>
      <c r="AH1091" s="5">
        <f ca="1">IFERROR(IF('1D'!V32="Supercritical",
        MAX('1D'!$D$16,
            IFERROR(L1091,
                MAX('1D'!$D$16,
                    POWER((ABS(K1091)^2)/('1D'!$I$5*MAX(F1091,
                                0.1)^2),
                        1/3)))),
        IF('1D'!V32="Subcritical",
            MAX('1D'!$D$16,
                IFERROR(W1091,
                    MAX('1D'!$D$16,
                        POWER((ABS(K1091)^2)/('1D'!$I$5*MAX(F1091,
                                    0.1)^2),
                            1/3)))),
            IF(IFERROR(T1091,
                    -1E+99)&gt;=IFERROR(AE1091,
                    -1E+99),
                MAX('1D'!$D$16,
                    IFERROR(L1091,
                        MAX('1D'!$D$16,
                            POWER((ABS(K1091)^2)/('1D'!$I$5*MAX(F1091,
                                        0.1)^2),
                                1/3)))),
                MAX('1D'!$D$16,
                    IFERROR(W1091,
                        MAX('1D'!$D$16,
                            POWER((ABS(K1091)^2)/('1D'!$I$5*MAX(F1091,
                                        0.1)^2),
                                1/3))))))),
    MAX('1D'!$D$16,
        POWER((ABS(K1091)^2)/('1D'!$I$5*MAX(F1091,
                    0.1)^2),
            1/3)))</f>
        <v>2.0411692021517887</v>
      </c>
      <c r="AI1091" s="5">
        <f t="shared" ca="1" si="232"/>
        <v>634.0636692021518</v>
      </c>
      <c r="AJ1091" s="5">
        <f ca="1">AI1091+((ABS(K1091)/MAX(((F1091)+(G1091)*(AH1091))*(AH1091),
            0.000001))^2)/(2*'1D'!$I$5)</f>
        <v>635.23809253909485</v>
      </c>
      <c r="AM1091">
        <v>0</v>
      </c>
      <c r="AN1091">
        <v>0</v>
      </c>
      <c r="AO1091" s="5">
        <f t="shared" si="233"/>
        <v>0</v>
      </c>
      <c r="AP1091" s="5">
        <f t="shared" si="237"/>
        <v>0</v>
      </c>
      <c r="AQ1091" s="5">
        <f ca="1">ABS(ABS(K1091)/MAX(((F1091)+(G1091)*(AH1091))*(AH1091),
        0.000001))/SQRT('1D'!$I$5*MAX((((F1091)+(G1091)*(AH1091))*(AH1091))/MAX((F1091)+2*(G1091)*(AH1091),
            0.000001),
        0.000001))</f>
        <v>1.0727235886044055</v>
      </c>
      <c r="AR1091" s="5" t="str">
        <f t="shared" ca="1" si="234"/>
        <v>Supercritical</v>
      </c>
      <c r="AS1091" s="5">
        <f ca="1">((ABS(K1091)*'1D'!$D$6)/(MAX(((F1091)+(G1091)*(AH1091))*(AH1091),
            0.000001)*MAX(((((F1091)+(G1091)*(AH1091))*(AH1091))/MAX((F1091)+2*(AH1091)*SQRT(1+(G1091)^2),
                    0.000001))^(2/3),
            0.000001)))^2</f>
        <v>4.3358367565141456E-3</v>
      </c>
    </row>
    <row r="1092" spans="1:45" x14ac:dyDescent="0.35">
      <c r="A1092">
        <v>1083</v>
      </c>
      <c r="B1092">
        <v>1081.9960000000001</v>
      </c>
      <c r="C1092">
        <v>616077.82799999998</v>
      </c>
      <c r="D1092">
        <v>3096925.13</v>
      </c>
      <c r="E1092">
        <v>632.02200000000005</v>
      </c>
      <c r="F1092">
        <v>5.2</v>
      </c>
      <c r="G1092">
        <v>0</v>
      </c>
      <c r="H1092" t="s">
        <v>176</v>
      </c>
      <c r="I1092">
        <v>0</v>
      </c>
      <c r="J1092" s="5">
        <f t="shared" si="235"/>
        <v>1</v>
      </c>
      <c r="K1092" s="5">
        <f t="shared" ca="1" si="236"/>
        <v>50.95</v>
      </c>
      <c r="L1092" s="5">
        <f ca="1">IF($A$2=0,
    IFERROR(L1091,
        MAX('1D'!$D$16,
            POWER((ABS(K1092)^2)/('1D'!$I$5*MAX(F1092,
                        0.1)^2),
                1/3))),
    IF(IFERROR(V1091,
            0)=0,
        IFERROR(L1091,
            MAX('1D'!$D$16,
                POWER((ABS(K1092)^2)/('1D'!$I$5*MAX(F1092,
                            0.1)^2),
                    1/3))),
        IF(OR(IFERROR(L1092,
                    0)=0,
                IFERROR(S1091,
                    0)&lt;1,
                IFERROR(S1092,
                    0)&lt;1),
            MAX('1D'!$D$16,
                POWER((ABS(K1092)^2)/('1D'!$I$5*MAX(F1092,
                            0.1)^2),
                    1/3)),
            IF(IFERROR(U1092,
                    0)&gt;0,
                MAX('1D'!$D$16,
                    IFERROR(L1092,
                        0)+((IFERROR(U1092,
                                0))*'1D'!$D$18*IF((IFERROR(S1092,
                                    0))&lt;1,
                            1,
                            -1))),
                IF(IFERROR(U1092,
                        0)&lt;0,
                    IF(ABS((MAX('1D'!$D$16,
                                    POWER((ABS(K1092)^2)/('1D'!$I$5*MAX(F1092,
                                                0.1)^2),
                                        1/3)))-IFERROR(L1092,
                                0))&gt;'1D'!$D$19,
                        MAX('1D'!$D$16,
                            IF((MAX('1D'!$D$16,
                                        POWER((ABS(K1092)^2)/('1D'!$I$5*MAX(F1092,
                                                    0.1)^2),
                                            1/3)))&gt;IFERROR(L1092,
                                    0),
                                MIN((MAX('1D'!$D$16,
                                            POWER((ABS(K1092)^2)/('1D'!$I$5*MAX(F1092,
                                                        0.1)^2),
                                                1/3))),
                                    IFERROR(L1092,
                                        0)+(MIN(ABS(IFERROR(U1092,
                                                    0))*'1D'!$D$18,
                                            ABS((MAX('1D'!$D$16,
                                                        POWER((ABS(K1092)^2)/('1D'!$I$5*MAX(F1092,
                                                                    0.1)^2),
                                                            1/3)))-IFERROR(L1092,
                                                    0))))),
                                MAX((MAX('1D'!$D$16,
                                            POWER((ABS(K1092)^2)/('1D'!$I$5*MAX(F1092,
                                                        0.1)^2),
                                                1/3))),
                                    IFERROR(L1092,
                                        0)-(MIN(ABS(IFERROR(U1092,
                                                    0))*'1D'!$D$18,
                                            ABS((MAX('1D'!$D$16,
                                                        POWER((ABS(K1092)^2)/('1D'!$I$5*MAX(F1092,
                                                                    0.1)^2),
                                                            1/3)))-IFERROR(L1092,
                                                    0))))))),
                        MAX('1D'!$D$16,
                            POWER((ABS(K1092)^2)/('1D'!$I$5*MAX(F1092,
                                        0.1)^2),
                                1/3))),
                    MAX('1D'!$D$16,
                        IFERROR(L1092,
                            0)))))))</f>
        <v>2.0411692021517887</v>
      </c>
      <c r="M1092" s="5">
        <f t="shared" ca="1" si="224"/>
        <v>10.614079851189301</v>
      </c>
      <c r="N1092" s="5">
        <f t="shared" ca="1" si="225"/>
        <v>1.1434704692804873</v>
      </c>
      <c r="O1092" s="5">
        <f t="shared" ca="1" si="226"/>
        <v>4.8002276894771132</v>
      </c>
      <c r="P1092" s="5">
        <f t="shared" ca="1" si="227"/>
        <v>634.06316920215181</v>
      </c>
      <c r="Q1092" s="5">
        <f ca="1">P1092+((ABS(K1092)/MAX(((F1092)+(G1092)*(L1092))*(L1092),
            0.000001))^2)/(2*'1D'!$I$5)</f>
        <v>635.23759253909486</v>
      </c>
      <c r="R1092" s="5">
        <f ca="1">((ABS(K1092)*'1D'!$D$6)/(MAX(((F1092)+(G1092)*(L1092))*(L1092),
            0.000001)*MAX(((((F1092)+(G1092)*(L1092))*(L1092))/MAX((F1092)+2*(L1092)*SQRT(1+(G1092)^2),
                    0.000001))^(2/3),
            0.000001)))^2</f>
        <v>4.3358367565141456E-3</v>
      </c>
      <c r="S1092" s="5">
        <f ca="1">ABS(ABS(K1092)/MAX(((F1092)+(G1092)*(L1092))*(L1092),
        0.000001))/SQRT('1D'!$I$5*MAX((((F1092)+(G1092)*(L1092))*(L1092))/MAX((F1092)+2*(G1092)*(L1092),
            0.000001),
        0.000001))</f>
        <v>1.0727235886044055</v>
      </c>
      <c r="T1092" s="5">
        <f ca="1">((F1092)*(L1092)^2)/2+(G1092)*(L1092)^3/3+(ABS(K1092)^2)/('1D'!$I$5*MAX(((F1092)+(G1092)*(L1092))*(L1092),
        0.000001))</f>
        <v>35.763412605541333</v>
      </c>
      <c r="U1092" s="5">
        <f ca="1">IF($A$2=0,
    0,
    IFERROR(Q1091-(((R1091+R1092)/2)*J1092)-(IF(O1091&gt;O1092,
                '1D'!$D$8*((O1091^2-O1092^2)/(2*'1D'!$I$5)),
                '1D'!$D$9*((O1092^2-O1091^2)/(2*'1D'!$I$5)))+('1D'!$D$10*(ABS(I1092)/90)*(MAX(O1091^2,
                        O1092^2)/(2*'1D'!$I$5))))-Q1092,
        0))</f>
        <v>-3.8358367564796936E-3</v>
      </c>
      <c r="V1092" s="5">
        <f ca="1">IF($A$2=0,
    1,
    IF(IFERROR(V1091,
            0)=0,
        0,
        IFERROR(IF(ROUND(S1092,
                    3)=1,
                1,
                IF(AND(ABS(U1092)&lt;'1D'!$D$19,
                        S1092&gt;1),
                    1,
                    0)),
            0)))</f>
        <v>0</v>
      </c>
      <c r="W1092" s="5">
        <f ca="1">IF($A$2=0,
    MAX(MAX('1D'!$D$16,
            MAX('1D'!$D$16,
                POWER((ABS(K1092)^2)/('1D'!$I$5*MAX(F1092,
                            0.1)^2),
                    1/3))),
        IFERROR(W1396,
            MAX(MAX('1D'!$D$16,
                    MAX('1D'!$D$16,
                        POWER((ABS(K1092)^2)/('1D'!$I$5*MAX(F1092,
                                    0.1)^2),
                            1/3))),
                ($L$2)-E1396))),
    IF(IFERROR(AG1093,
            0)=0,
        MAX(MAX('1D'!$D$16,
                MAX('1D'!$D$16,
                    POWER((ABS(K1092)^2)/('1D'!$I$5*MAX(F1092,
                                0.1)^2),
                        1/3))),
            IFERROR(W1396,
                MAX(MAX('1D'!$D$16,
                        MAX('1D'!$D$16,
                            POWER((ABS(K1092)^2)/('1D'!$I$5*MAX(F1092,
                                        0.1)^2),
                                1/3))),
                    ($L$2)-E1396))),
        IF(IFERROR(W1092,
                0)=0,
            MAX(MAX('1D'!$D$16,
                    MAX('1D'!$D$16,
                        POWER((ABS(K1092)^2)/('1D'!$I$5*MAX(F1092,
                                    0.1)^2),
                            1/3))),
                IFERROR(W1396,
                    MAX(MAX('1D'!$D$16,
                            MAX('1D'!$D$16,
                                POWER((ABS(K1092)^2)/('1D'!$I$5*MAX(F1092,
                                            0.1)^2),
                                    1/3))),
                        ($L$2)-E1396))),
            IF(OR(IFERROR(AD1092,
                        0)&gt;=1,
                    IFERROR(AD1093,
                        0)&gt;=1),
                MAX('1D'!$D$16,
                    MAX('1D'!$D$16,
                        POWER((ABS(K1092)^2)/('1D'!$I$5*MAX(F1092,
                                    0.1)^2),
                            1/3))),
                IF(ABS(IFERROR(AF1092,
                            0))&lt;'1D'!$D$19,
                    MAX(MAX('1D'!$D$16,
                            MAX('1D'!$D$16,
                                POWER((ABS(K1092)^2)/('1D'!$I$5*MAX(F1092,
                                            0.1)^2),
                                    1/3))),
                        IFERROR(W1092,
                            0)),
                    MAX(MAX('1D'!$D$16,
                            MAX('1D'!$D$16,
                                POWER((ABS(K1092)^2)/('1D'!$I$5*MAX(F1092,
                                            0.1)^2),
                                    1/3))),
                        (IFERROR(W1092,
                                0))+((IFERROR(AF1092,
                                    0))*'1D'!$D$18)))))))</f>
        <v>2.1389677043987478</v>
      </c>
      <c r="X1092" s="5">
        <f t="shared" ca="1" si="228"/>
        <v>11.122632062873489</v>
      </c>
      <c r="Y1092" s="5">
        <f t="shared" ca="1" si="229"/>
        <v>1.1735290000551568</v>
      </c>
      <c r="Z1092" s="5">
        <f t="shared" ca="1" si="230"/>
        <v>4.5807502857230418</v>
      </c>
      <c r="AA1092" s="5">
        <f t="shared" ca="1" si="231"/>
        <v>634.16096770439879</v>
      </c>
      <c r="AB1092" s="5">
        <f ca="1">AA1092+((ABS(K1092)/MAX(((F1092)+(G1092)*(W1092))*(W1092),
            0.000001))^2)/(2*'1D'!$I$5)</f>
        <v>635.23045155659815</v>
      </c>
      <c r="AC1092" s="5">
        <f ca="1">((ABS(K1092)*'1D'!$D$6)/(MAX(((F1092)+(G1092)*(W1092))*(W1092),
            0.000001)*MAX(((((F1092)+(G1092)*(W1092))*(W1092))/MAX((F1092)+2*(W1092)*SQRT(1+(G1092)^2),
                    0.000001))^(2/3),
            0.000001)))^2</f>
        <v>3.8141460404132466E-3</v>
      </c>
      <c r="AD1092" s="5">
        <f ca="1">ABS(ABS(K1092)/MAX(((F1092)+(G1092)*(W1092))*(W1092),
        0.000001))/SQRT('1D'!$I$5*MAX((((F1092)+(G1092)*(W1092))*(W1092))/MAX((F1092)+2*(G1092)*(W1092),
            0.000001),
        0.000001))</f>
        <v>1.0000000000000004</v>
      </c>
      <c r="AE1092" s="5">
        <f ca="1">((F1092)*(W1092)^2)/2+(G1092)*(W1092)^3/3+(ABS(K1092)^2)/('1D'!$I$5*MAX(((F1092)+(G1092)*(W1092))*(W1092),
        0.000001))</f>
        <v>35.686426155594638</v>
      </c>
      <c r="AF1092" s="5">
        <f ca="1">IF($A$2=0,
    0,
    IFERROR(AB1093+(((AC1092+AC1093)/2)*J1093)+(IF(Z1092&gt;Z1093,
                '1D'!$D$8*((Z1092^2-Z1093^2)/(2*'1D'!$I$5)),
                '1D'!$D$9*((Z1093^2-Z1092^2)/(2*'1D'!$I$5)))+('1D'!$D$10*(ABS(I1093)/90)*(MAX(Z1092^2,
                        Z1093^2)/(2*'1D'!$I$5))))-AB1092,
        0))</f>
        <v>3.4119328602173482E-3</v>
      </c>
      <c r="AG1092" s="5">
        <f ca="1">IF($A$2=0,
    1,
    IF(IFERROR(AG1093,
            0)=0,
        0,
        IFERROR(IF(OR(ROUND(AD1092,
                        3)&gt;=1,
                    AND(ABS(AF1092)&lt;'1D'!$D$19,
                        AD1092&lt;1)),
                1,
                0),
            0)))</f>
        <v>1</v>
      </c>
      <c r="AH1092" s="5">
        <f ca="1">IFERROR(IF('1D'!V32="Supercritical",
        MAX('1D'!$D$16,
            IFERROR(L1092,
                MAX('1D'!$D$16,
                    POWER((ABS(K1092)^2)/('1D'!$I$5*MAX(F1092,
                                0.1)^2),
                        1/3)))),
        IF('1D'!V32="Subcritical",
            MAX('1D'!$D$16,
                IFERROR(W1092,
                    MAX('1D'!$D$16,
                        POWER((ABS(K1092)^2)/('1D'!$I$5*MAX(F1092,
                                    0.1)^2),
                            1/3)))),
            IF(IFERROR(T1092,
                    -1E+99)&gt;=IFERROR(AE1092,
                    -1E+99),
                MAX('1D'!$D$16,
                    IFERROR(L1092,
                        MAX('1D'!$D$16,
                            POWER((ABS(K1092)^2)/('1D'!$I$5*MAX(F1092,
                                        0.1)^2),
                                1/3)))),
                MAX('1D'!$D$16,
                    IFERROR(W1092,
                        MAX('1D'!$D$16,
                            POWER((ABS(K1092)^2)/('1D'!$I$5*MAX(F1092,
                                        0.1)^2),
                                1/3))))))),
    MAX('1D'!$D$16,
        POWER((ABS(K1092)^2)/('1D'!$I$5*MAX(F1092,
                    0.1)^2),
            1/3)))</f>
        <v>2.0411692021517887</v>
      </c>
      <c r="AI1092" s="5">
        <f t="shared" ca="1" si="232"/>
        <v>634.06316920215181</v>
      </c>
      <c r="AJ1092" s="5">
        <f ca="1">AI1092+((ABS(K1092)/MAX(((F1092)+(G1092)*(AH1092))*(AH1092),
            0.000001))^2)/(2*'1D'!$I$5)</f>
        <v>635.23759253909486</v>
      </c>
      <c r="AM1092">
        <v>0</v>
      </c>
      <c r="AN1092">
        <v>0</v>
      </c>
      <c r="AO1092" s="5">
        <f t="shared" si="233"/>
        <v>0</v>
      </c>
      <c r="AP1092" s="5">
        <f t="shared" si="237"/>
        <v>0</v>
      </c>
      <c r="AQ1092" s="5">
        <f ca="1">ABS(ABS(K1092)/MAX(((F1092)+(G1092)*(AH1092))*(AH1092),
        0.000001))/SQRT('1D'!$I$5*MAX((((F1092)+(G1092)*(AH1092))*(AH1092))/MAX((F1092)+2*(G1092)*(AH1092),
            0.000001),
        0.000001))</f>
        <v>1.0727235886044055</v>
      </c>
      <c r="AR1092" s="5" t="str">
        <f t="shared" ca="1" si="234"/>
        <v>Supercritical</v>
      </c>
      <c r="AS1092" s="5">
        <f ca="1">((ABS(K1092)*'1D'!$D$6)/(MAX(((F1092)+(G1092)*(AH1092))*(AH1092),
            0.000001)*MAX(((((F1092)+(G1092)*(AH1092))*(AH1092))/MAX((F1092)+2*(AH1092)*SQRT(1+(G1092)^2),
                    0.000001))^(2/3),
            0.000001)))^2</f>
        <v>4.3358367565141456E-3</v>
      </c>
    </row>
    <row r="1093" spans="1:45" x14ac:dyDescent="0.35">
      <c r="A1093">
        <v>1084</v>
      </c>
      <c r="B1093">
        <v>1082.9949999999999</v>
      </c>
      <c r="C1093">
        <v>616077.78599999996</v>
      </c>
      <c r="D1093">
        <v>3096924.1310000001</v>
      </c>
      <c r="E1093">
        <v>632.02149999999995</v>
      </c>
      <c r="F1093">
        <v>5.2</v>
      </c>
      <c r="G1093">
        <v>0</v>
      </c>
      <c r="H1093" t="s">
        <v>176</v>
      </c>
      <c r="I1093">
        <v>5.7000000000000002E-2</v>
      </c>
      <c r="J1093" s="5">
        <f t="shared" si="235"/>
        <v>0.99899999999979627</v>
      </c>
      <c r="K1093" s="5">
        <f t="shared" ca="1" si="236"/>
        <v>50.95</v>
      </c>
      <c r="L1093" s="5">
        <f ca="1">IF($A$2=0,
    IFERROR(L1092,
        MAX('1D'!$D$16,
            POWER((ABS(K1093)^2)/('1D'!$I$5*MAX(F1093,
                        0.1)^2),
                1/3))),
    IF(IFERROR(V1092,
            0)=0,
        IFERROR(L1092,
            MAX('1D'!$D$16,
                POWER((ABS(K1093)^2)/('1D'!$I$5*MAX(F1093,
                            0.1)^2),
                    1/3))),
        IF(OR(IFERROR(L1093,
                    0)=0,
                IFERROR(S1092,
                    0)&lt;1,
                IFERROR(S1093,
                    0)&lt;1),
            MAX('1D'!$D$16,
                POWER((ABS(K1093)^2)/('1D'!$I$5*MAX(F1093,
                            0.1)^2),
                    1/3)),
            IF(IFERROR(U1093,
                    0)&gt;0,
                MAX('1D'!$D$16,
                    IFERROR(L1093,
                        0)+((IFERROR(U1093,
                                0))*'1D'!$D$18*IF((IFERROR(S1093,
                                    0))&lt;1,
                            1,
                            -1))),
                IF(IFERROR(U1093,
                        0)&lt;0,
                    IF(ABS((MAX('1D'!$D$16,
                                    POWER((ABS(K1093)^2)/('1D'!$I$5*MAX(F1093,
                                                0.1)^2),
                                        1/3)))-IFERROR(L1093,
                                0))&gt;'1D'!$D$19,
                        MAX('1D'!$D$16,
                            IF((MAX('1D'!$D$16,
                                        POWER((ABS(K1093)^2)/('1D'!$I$5*MAX(F1093,
                                                    0.1)^2),
                                            1/3)))&gt;IFERROR(L1093,
                                    0),
                                MIN((MAX('1D'!$D$16,
                                            POWER((ABS(K1093)^2)/('1D'!$I$5*MAX(F1093,
                                                        0.1)^2),
                                                1/3))),
                                    IFERROR(L1093,
                                        0)+(MIN(ABS(IFERROR(U1093,
                                                    0))*'1D'!$D$18,
                                            ABS((MAX('1D'!$D$16,
                                                        POWER((ABS(K1093)^2)/('1D'!$I$5*MAX(F1093,
                                                                    0.1)^2),
                                                            1/3)))-IFERROR(L1093,
                                                    0))))),
                                MAX((MAX('1D'!$D$16,
                                            POWER((ABS(K1093)^2)/('1D'!$I$5*MAX(F1093,
                                                        0.1)^2),
                                                1/3))),
                                    IFERROR(L1093,
                                        0)-(MIN(ABS(IFERROR(U1093,
                                                    0))*'1D'!$D$18,
                                            ABS((MAX('1D'!$D$16,
                                                        POWER((ABS(K1093)^2)/('1D'!$I$5*MAX(F1093,
                                                                    0.1)^2),
                                                            1/3)))-IFERROR(L1093,
                                                    0))))))),
                        MAX('1D'!$D$16,
                            POWER((ABS(K1093)^2)/('1D'!$I$5*MAX(F1093,
                                        0.1)^2),
                                1/3))),
                    MAX('1D'!$D$16,
                        IFERROR(L1093,
                            0)))))))</f>
        <v>2.0411692021517887</v>
      </c>
      <c r="M1093" s="5">
        <f t="shared" ca="1" si="224"/>
        <v>10.614079851189301</v>
      </c>
      <c r="N1093" s="5">
        <f t="shared" ca="1" si="225"/>
        <v>1.1434704692804873</v>
      </c>
      <c r="O1093" s="5">
        <f t="shared" ca="1" si="226"/>
        <v>4.8002276894771132</v>
      </c>
      <c r="P1093" s="5">
        <f t="shared" ca="1" si="227"/>
        <v>634.06266920215171</v>
      </c>
      <c r="Q1093" s="5">
        <f ca="1">P1093+((ABS(K1093)/MAX(((F1093)+(G1093)*(L1093))*(L1093),
            0.000001))^2)/(2*'1D'!$I$5)</f>
        <v>635.23709253909476</v>
      </c>
      <c r="R1093" s="5">
        <f ca="1">((ABS(K1093)*'1D'!$D$6)/(MAX(((F1093)+(G1093)*(L1093))*(L1093),
            0.000001)*MAX(((((F1093)+(G1093)*(L1093))*(L1093))/MAX((F1093)+2*(L1093)*SQRT(1+(G1093)^2),
                    0.000001))^(2/3),
            0.000001)))^2</f>
        <v>4.3358367565141456E-3</v>
      </c>
      <c r="S1093" s="5">
        <f ca="1">ABS(ABS(K1093)/MAX(((F1093)+(G1093)*(L1093))*(L1093),
        0.000001))/SQRT('1D'!$I$5*MAX((((F1093)+(G1093)*(L1093))*(L1093))/MAX((F1093)+2*(G1093)*(L1093),
            0.000001),
        0.000001))</f>
        <v>1.0727235886044055</v>
      </c>
      <c r="T1093" s="5">
        <f ca="1">((F1093)*(L1093)^2)/2+(G1093)*(L1093)^3/3+(ABS(K1093)^2)/('1D'!$I$5*MAX(((F1093)+(G1093)*(L1093))*(L1093),
        0.000001))</f>
        <v>35.763412605541333</v>
      </c>
      <c r="U1093" s="5">
        <f ca="1">IF($A$2=0,
    0,
    IFERROR(Q1092-(((R1092+R1093)/2)*J1093)-(IF(O1092&gt;O1093,
                '1D'!$D$8*((O1092^2-O1093^2)/(2*'1D'!$I$5)),
                '1D'!$D$9*((O1093^2-O1092^2)/(2*'1D'!$I$5)))+('1D'!$D$10*(ABS(I1093)/90)*(MAX(O1092^2,
                        O1093^2)/(2*'1D'!$I$5))))-Q1093,
        0))</f>
        <v>-3.9430711366321702E-3</v>
      </c>
      <c r="V1093" s="5">
        <f ca="1">IF($A$2=0,
    1,
    IF(IFERROR(V1092,
            0)=0,
        0,
        IFERROR(IF(ROUND(S1093,
                    3)=1,
                1,
                IF(AND(ABS(U1093)&lt;'1D'!$D$19,
                        S1093&gt;1),
                    1,
                    0)),
            0)))</f>
        <v>0</v>
      </c>
      <c r="W1093" s="5">
        <f ca="1">IF($A$2=0,
    MAX(MAX('1D'!$D$16,
            MAX('1D'!$D$16,
                POWER((ABS(K1093)^2)/('1D'!$I$5*MAX(F1093,
                            0.1)^2),
                    1/3))),
        IFERROR(W1396,
            MAX(MAX('1D'!$D$16,
                    MAX('1D'!$D$16,
                        POWER((ABS(K1093)^2)/('1D'!$I$5*MAX(F1093,
                                    0.1)^2),
                            1/3))),
                ($L$2)-E1396))),
    IF(IFERROR(AG1094,
            0)=0,
        MAX(MAX('1D'!$D$16,
                MAX('1D'!$D$16,
                    POWER((ABS(K1093)^2)/('1D'!$I$5*MAX(F1093,
                                0.1)^2),
                        1/3))),
            IFERROR(W1396,
                MAX(MAX('1D'!$D$16,
                        MAX('1D'!$D$16,
                            POWER((ABS(K1093)^2)/('1D'!$I$5*MAX(F1093,
                                        0.1)^2),
                                1/3))),
                    ($L$2)-E1396))),
        IF(IFERROR(W1093,
                0)=0,
            MAX(MAX('1D'!$D$16,
                    MAX('1D'!$D$16,
                        POWER((ABS(K1093)^2)/('1D'!$I$5*MAX(F1093,
                                    0.1)^2),
                            1/3))),
                IFERROR(W1396,
                    MAX(MAX('1D'!$D$16,
                            MAX('1D'!$D$16,
                                POWER((ABS(K1093)^2)/('1D'!$I$5*MAX(F1093,
                                            0.1)^2),
                                    1/3))),
                        ($L$2)-E1396))),
            IF(OR(IFERROR(AD1093,
                        0)&gt;=1,
                    IFERROR(AD1094,
                        0)&gt;=1),
                MAX('1D'!$D$16,
                    MAX('1D'!$D$16,
                        POWER((ABS(K1093)^2)/('1D'!$I$5*MAX(F1093,
                                    0.1)^2),
                            1/3))),
                IF(ABS(IFERROR(AF1093,
                            0))&lt;'1D'!$D$19,
                    MAX(MAX('1D'!$D$16,
                            MAX('1D'!$D$16,
                                POWER((ABS(K1093)^2)/('1D'!$I$5*MAX(F1093,
                                            0.1)^2),
                                    1/3))),
                        IFERROR(W1093,
                            0)),
                    MAX(MAX('1D'!$D$16,
                            MAX('1D'!$D$16,
                                POWER((ABS(K1093)^2)/('1D'!$I$5*MAX(F1093,
                                            0.1)^2),
                                    1/3))),
                        (IFERROR(W1093,
                                0))+((IFERROR(AF1093,
                                    0))*'1D'!$D$18)))))))</f>
        <v>2.1389677043987478</v>
      </c>
      <c r="X1093" s="5">
        <f t="shared" ca="1" si="228"/>
        <v>11.122632062873489</v>
      </c>
      <c r="Y1093" s="5">
        <f t="shared" ca="1" si="229"/>
        <v>1.1735290000551568</v>
      </c>
      <c r="Z1093" s="5">
        <f t="shared" ca="1" si="230"/>
        <v>4.5807502857230418</v>
      </c>
      <c r="AA1093" s="5">
        <f t="shared" ca="1" si="231"/>
        <v>634.16046770439868</v>
      </c>
      <c r="AB1093" s="5">
        <f ca="1">AA1093+((ABS(K1093)/MAX(((F1093)+(G1093)*(W1093))*(W1093),
            0.000001))^2)/(2*'1D'!$I$5)</f>
        <v>635.22995155659805</v>
      </c>
      <c r="AC1093" s="5">
        <f ca="1">((ABS(K1093)*'1D'!$D$6)/(MAX(((F1093)+(G1093)*(W1093))*(W1093),
            0.000001)*MAX(((((F1093)+(G1093)*(W1093))*(W1093))/MAX((F1093)+2*(W1093)*SQRT(1+(G1093)^2),
                    0.000001))^(2/3),
            0.000001)))^2</f>
        <v>3.8141460404132466E-3</v>
      </c>
      <c r="AD1093" s="5">
        <f ca="1">ABS(ABS(K1093)/MAX(((F1093)+(G1093)*(W1093))*(W1093),
        0.000001))/SQRT('1D'!$I$5*MAX((((F1093)+(G1093)*(W1093))*(W1093))/MAX((F1093)+2*(G1093)*(W1093),
            0.000001),
        0.000001))</f>
        <v>1.0000000000000004</v>
      </c>
      <c r="AE1093" s="5">
        <f ca="1">((F1093)*(W1093)^2)/2+(G1093)*(W1093)^3/3+(ABS(K1093)^2)/('1D'!$I$5*MAX(((F1093)+(G1093)*(W1093))*(W1093),
        0.000001))</f>
        <v>35.686426155594638</v>
      </c>
      <c r="AF1093" s="5">
        <f ca="1">IF($A$2=0,
    0,
    IFERROR(AB1094+(((AC1093+AC1094)/2)*J1094)+(IF(Z1093&gt;Z1094,
                '1D'!$D$8*((Z1093^2-Z1094^2)/(2*'1D'!$I$5)),
                '1D'!$D$9*((Z1094^2-Z1093^2)/(2*'1D'!$I$5)))+('1D'!$D$10*(ABS(I1094)/90)*(MAX(Z1093^2,
                        Z1094^2)/(2*'1D'!$I$5))))-AB1093,
        0))</f>
        <v>3.4157470064428708E-3</v>
      </c>
      <c r="AG1093" s="5">
        <f ca="1">IF($A$2=0,
    1,
    IF(IFERROR(AG1094,
            0)=0,
        0,
        IFERROR(IF(OR(ROUND(AD1093,
                        3)&gt;=1,
                    AND(ABS(AF1093)&lt;'1D'!$D$19,
                        AD1093&lt;1)),
                1,
                0),
            0)))</f>
        <v>1</v>
      </c>
      <c r="AH1093" s="5">
        <f ca="1">IFERROR(IF('1D'!V32="Supercritical",
        MAX('1D'!$D$16,
            IFERROR(L1093,
                MAX('1D'!$D$16,
                    POWER((ABS(K1093)^2)/('1D'!$I$5*MAX(F1093,
                                0.1)^2),
                        1/3)))),
        IF('1D'!V32="Subcritical",
            MAX('1D'!$D$16,
                IFERROR(W1093,
                    MAX('1D'!$D$16,
                        POWER((ABS(K1093)^2)/('1D'!$I$5*MAX(F1093,
                                    0.1)^2),
                            1/3)))),
            IF(IFERROR(T1093,
                    -1E+99)&gt;=IFERROR(AE1093,
                    -1E+99),
                MAX('1D'!$D$16,
                    IFERROR(L1093,
                        MAX('1D'!$D$16,
                            POWER((ABS(K1093)^2)/('1D'!$I$5*MAX(F1093,
                                        0.1)^2),
                                1/3)))),
                MAX('1D'!$D$16,
                    IFERROR(W1093,
                        MAX('1D'!$D$16,
                            POWER((ABS(K1093)^2)/('1D'!$I$5*MAX(F1093,
                                        0.1)^2),
                                1/3))))))),
    MAX('1D'!$D$16,
        POWER((ABS(K1093)^2)/('1D'!$I$5*MAX(F1093,
                    0.1)^2),
            1/3)))</f>
        <v>2.0411692021517887</v>
      </c>
      <c r="AI1093" s="5">
        <f t="shared" ca="1" si="232"/>
        <v>634.06266920215171</v>
      </c>
      <c r="AJ1093" s="5">
        <f ca="1">AI1093+((ABS(K1093)/MAX(((F1093)+(G1093)*(AH1093))*(AH1093),
            0.000001))^2)/(2*'1D'!$I$5)</f>
        <v>635.23709253909476</v>
      </c>
      <c r="AM1093">
        <v>0</v>
      </c>
      <c r="AN1093">
        <v>0</v>
      </c>
      <c r="AO1093" s="5">
        <f t="shared" si="233"/>
        <v>0</v>
      </c>
      <c r="AP1093" s="5">
        <f t="shared" si="237"/>
        <v>0</v>
      </c>
      <c r="AQ1093" s="5">
        <f ca="1">ABS(ABS(K1093)/MAX(((F1093)+(G1093)*(AH1093))*(AH1093),
        0.000001))/SQRT('1D'!$I$5*MAX((((F1093)+(G1093)*(AH1093))*(AH1093))/MAX((F1093)+2*(G1093)*(AH1093),
            0.000001),
        0.000001))</f>
        <v>1.0727235886044055</v>
      </c>
      <c r="AR1093" s="5" t="str">
        <f t="shared" ca="1" si="234"/>
        <v>Supercritical</v>
      </c>
      <c r="AS1093" s="5">
        <f ca="1">((ABS(K1093)*'1D'!$D$6)/(MAX(((F1093)+(G1093)*(AH1093))*(AH1093),
            0.000001)*MAX(((((F1093)+(G1093)*(AH1093))*(AH1093))/MAX((F1093)+2*(AH1093)*SQRT(1+(G1093)^2),
                    0.000001))^(2/3),
            0.000001)))^2</f>
        <v>4.3358367565141456E-3</v>
      </c>
    </row>
    <row r="1094" spans="1:45" x14ac:dyDescent="0.35">
      <c r="A1094">
        <v>1085</v>
      </c>
      <c r="B1094">
        <v>1083.9949999999999</v>
      </c>
      <c r="C1094">
        <v>616077.74300000002</v>
      </c>
      <c r="D1094">
        <v>3096923.1320000002</v>
      </c>
      <c r="E1094">
        <v>632.02099999999996</v>
      </c>
      <c r="F1094">
        <v>5.2</v>
      </c>
      <c r="G1094">
        <v>0</v>
      </c>
      <c r="H1094" t="s">
        <v>176</v>
      </c>
      <c r="I1094">
        <v>5.7000000000000002E-2</v>
      </c>
      <c r="J1094" s="5">
        <f t="shared" si="235"/>
        <v>1</v>
      </c>
      <c r="K1094" s="5">
        <f t="shared" ca="1" si="236"/>
        <v>50.95</v>
      </c>
      <c r="L1094" s="5">
        <f ca="1">IF($A$2=0,
    IFERROR(L1093,
        MAX('1D'!$D$16,
            POWER((ABS(K1094)^2)/('1D'!$I$5*MAX(F1094,
                        0.1)^2),
                1/3))),
    IF(IFERROR(V1093,
            0)=0,
        IFERROR(L1093,
            MAX('1D'!$D$16,
                POWER((ABS(K1094)^2)/('1D'!$I$5*MAX(F1094,
                            0.1)^2),
                    1/3))),
        IF(OR(IFERROR(L1094,
                    0)=0,
                IFERROR(S1093,
                    0)&lt;1,
                IFERROR(S1094,
                    0)&lt;1),
            MAX('1D'!$D$16,
                POWER((ABS(K1094)^2)/('1D'!$I$5*MAX(F1094,
                            0.1)^2),
                    1/3)),
            IF(IFERROR(U1094,
                    0)&gt;0,
                MAX('1D'!$D$16,
                    IFERROR(L1094,
                        0)+((IFERROR(U1094,
                                0))*'1D'!$D$18*IF((IFERROR(S1094,
                                    0))&lt;1,
                            1,
                            -1))),
                IF(IFERROR(U1094,
                        0)&lt;0,
                    IF(ABS((MAX('1D'!$D$16,
                                    POWER((ABS(K1094)^2)/('1D'!$I$5*MAX(F1094,
                                                0.1)^2),
                                        1/3)))-IFERROR(L1094,
                                0))&gt;'1D'!$D$19,
                        MAX('1D'!$D$16,
                            IF((MAX('1D'!$D$16,
                                        POWER((ABS(K1094)^2)/('1D'!$I$5*MAX(F1094,
                                                    0.1)^2),
                                            1/3)))&gt;IFERROR(L1094,
                                    0),
                                MIN((MAX('1D'!$D$16,
                                            POWER((ABS(K1094)^2)/('1D'!$I$5*MAX(F1094,
                                                        0.1)^2),
                                                1/3))),
                                    IFERROR(L1094,
                                        0)+(MIN(ABS(IFERROR(U1094,
                                                    0))*'1D'!$D$18,
                                            ABS((MAX('1D'!$D$16,
                                                        POWER((ABS(K1094)^2)/('1D'!$I$5*MAX(F1094,
                                                                    0.1)^2),
                                                            1/3)))-IFERROR(L1094,
                                                    0))))),
                                MAX((MAX('1D'!$D$16,
                                            POWER((ABS(K1094)^2)/('1D'!$I$5*MAX(F1094,
                                                        0.1)^2),
                                                1/3))),
                                    IFERROR(L1094,
                                        0)-(MIN(ABS(IFERROR(U1094,
                                                    0))*'1D'!$D$18,
                                            ABS((MAX('1D'!$D$16,
                                                        POWER((ABS(K1094)^2)/('1D'!$I$5*MAX(F1094,
                                                                    0.1)^2),
                                                            1/3)))-IFERROR(L1094,
                                                    0))))))),
                        MAX('1D'!$D$16,
                            POWER((ABS(K1094)^2)/('1D'!$I$5*MAX(F1094,
                                        0.1)^2),
                                1/3))),
                    MAX('1D'!$D$16,
                        IFERROR(L1094,
                            0)))))))</f>
        <v>2.0411692021517887</v>
      </c>
      <c r="M1094" s="5">
        <f t="shared" ca="1" si="224"/>
        <v>10.614079851189301</v>
      </c>
      <c r="N1094" s="5">
        <f t="shared" ca="1" si="225"/>
        <v>1.1434704692804873</v>
      </c>
      <c r="O1094" s="5">
        <f t="shared" ca="1" si="226"/>
        <v>4.8002276894771132</v>
      </c>
      <c r="P1094" s="5">
        <f t="shared" ca="1" si="227"/>
        <v>634.06216920215172</v>
      </c>
      <c r="Q1094" s="5">
        <f ca="1">P1094+((ABS(K1094)/MAX(((F1094)+(G1094)*(L1094))*(L1094),
            0.000001))^2)/(2*'1D'!$I$5)</f>
        <v>635.23659253909477</v>
      </c>
      <c r="R1094" s="5">
        <f ca="1">((ABS(K1094)*'1D'!$D$6)/(MAX(((F1094)+(G1094)*(L1094))*(L1094),
            0.000001)*MAX(((((F1094)+(G1094)*(L1094))*(L1094))/MAX((F1094)+2*(L1094)*SQRT(1+(G1094)^2),
                    0.000001))^(2/3),
            0.000001)))^2</f>
        <v>4.3358367565141456E-3</v>
      </c>
      <c r="S1094" s="5">
        <f ca="1">ABS(ABS(K1094)/MAX(((F1094)+(G1094)*(L1094))*(L1094),
        0.000001))/SQRT('1D'!$I$5*MAX((((F1094)+(G1094)*(L1094))*(L1094))/MAX((F1094)+2*(G1094)*(L1094),
            0.000001),
        0.000001))</f>
        <v>1.0727235886044055</v>
      </c>
      <c r="T1094" s="5">
        <f ca="1">((F1094)*(L1094)^2)/2+(G1094)*(L1094)^3/3+(ABS(K1094)^2)/('1D'!$I$5*MAX(((F1094)+(G1094)*(L1094))*(L1094),
        0.000001))</f>
        <v>35.763412605541333</v>
      </c>
      <c r="U1094" s="5">
        <f ca="1">IF($A$2=0,
    0,
    IFERROR(Q1093-(((R1093+R1094)/2)*J1094)-(IF(O1093&gt;O1094,
                '1D'!$D$8*((O1093^2-O1094^2)/(2*'1D'!$I$5)),
                '1D'!$D$9*((O1094^2-O1093^2)/(2*'1D'!$I$5)))+('1D'!$D$10*(ABS(I1094)/90)*(MAX(O1093^2,
                        O1094^2)/(2*'1D'!$I$5))))-Q1094,
        0))</f>
        <v>-3.9474069734524164E-3</v>
      </c>
      <c r="V1094" s="5">
        <f ca="1">IF($A$2=0,
    1,
    IF(IFERROR(V1093,
            0)=0,
        0,
        IFERROR(IF(ROUND(S1094,
                    3)=1,
                1,
                IF(AND(ABS(U1094)&lt;'1D'!$D$19,
                        S1094&gt;1),
                    1,
                    0)),
            0)))</f>
        <v>0</v>
      </c>
      <c r="W1094" s="5">
        <f ca="1">IF($A$2=0,
    MAX(MAX('1D'!$D$16,
            MAX('1D'!$D$16,
                POWER((ABS(K1094)^2)/('1D'!$I$5*MAX(F1094,
                            0.1)^2),
                    1/3))),
        IFERROR(W1396,
            MAX(MAX('1D'!$D$16,
                    MAX('1D'!$D$16,
                        POWER((ABS(K1094)^2)/('1D'!$I$5*MAX(F1094,
                                    0.1)^2),
                            1/3))),
                ($L$2)-E1396))),
    IF(IFERROR(AG1095,
            0)=0,
        MAX(MAX('1D'!$D$16,
                MAX('1D'!$D$16,
                    POWER((ABS(K1094)^2)/('1D'!$I$5*MAX(F1094,
                                0.1)^2),
                        1/3))),
            IFERROR(W1396,
                MAX(MAX('1D'!$D$16,
                        MAX('1D'!$D$16,
                            POWER((ABS(K1094)^2)/('1D'!$I$5*MAX(F1094,
                                        0.1)^2),
                                1/3))),
                    ($L$2)-E1396))),
        IF(IFERROR(W1094,
                0)=0,
            MAX(MAX('1D'!$D$16,
                    MAX('1D'!$D$16,
                        POWER((ABS(K1094)^2)/('1D'!$I$5*MAX(F1094,
                                    0.1)^2),
                            1/3))),
                IFERROR(W1396,
                    MAX(MAX('1D'!$D$16,
                            MAX('1D'!$D$16,
                                POWER((ABS(K1094)^2)/('1D'!$I$5*MAX(F1094,
                                            0.1)^2),
                                    1/3))),
                        ($L$2)-E1396))),
            IF(OR(IFERROR(AD1094,
                        0)&gt;=1,
                    IFERROR(AD1095,
                        0)&gt;=1),
                MAX('1D'!$D$16,
                    MAX('1D'!$D$16,
                        POWER((ABS(K1094)^2)/('1D'!$I$5*MAX(F1094,
                                    0.1)^2),
                            1/3))),
                IF(ABS(IFERROR(AF1094,
                            0))&lt;'1D'!$D$19,
                    MAX(MAX('1D'!$D$16,
                            MAX('1D'!$D$16,
                                POWER((ABS(K1094)^2)/('1D'!$I$5*MAX(F1094,
                                            0.1)^2),
                                    1/3))),
                        IFERROR(W1094,
                            0)),
                    MAX(MAX('1D'!$D$16,
                            MAX('1D'!$D$16,
                                POWER((ABS(K1094)^2)/('1D'!$I$5*MAX(F1094,
                                            0.1)^2),
                                    1/3))),
                        (IFERROR(W1094,
                                0))+((IFERROR(AF1094,
                                    0))*'1D'!$D$18)))))))</f>
        <v>2.1389677043987478</v>
      </c>
      <c r="X1094" s="5">
        <f t="shared" ca="1" si="228"/>
        <v>11.122632062873489</v>
      </c>
      <c r="Y1094" s="5">
        <f t="shared" ca="1" si="229"/>
        <v>1.1735290000551568</v>
      </c>
      <c r="Z1094" s="5">
        <f t="shared" ca="1" si="230"/>
        <v>4.5807502857230418</v>
      </c>
      <c r="AA1094" s="5">
        <f t="shared" ca="1" si="231"/>
        <v>634.1599677043987</v>
      </c>
      <c r="AB1094" s="5">
        <f ca="1">AA1094+((ABS(K1094)/MAX(((F1094)+(G1094)*(W1094))*(W1094),
            0.000001))^2)/(2*'1D'!$I$5)</f>
        <v>635.22945155659806</v>
      </c>
      <c r="AC1094" s="5">
        <f ca="1">((ABS(K1094)*'1D'!$D$6)/(MAX(((F1094)+(G1094)*(W1094))*(W1094),
            0.000001)*MAX(((((F1094)+(G1094)*(W1094))*(W1094))/MAX((F1094)+2*(W1094)*SQRT(1+(G1094)^2),
                    0.000001))^(2/3),
            0.000001)))^2</f>
        <v>3.8141460404132466E-3</v>
      </c>
      <c r="AD1094" s="5">
        <f ca="1">ABS(ABS(K1094)/MAX(((F1094)+(G1094)*(W1094))*(W1094),
        0.000001))/SQRT('1D'!$I$5*MAX((((F1094)+(G1094)*(W1094))*(W1094))/MAX((F1094)+2*(G1094)*(W1094),
            0.000001),
        0.000001))</f>
        <v>1.0000000000000004</v>
      </c>
      <c r="AE1094" s="5">
        <f ca="1">((F1094)*(W1094)^2)/2+(G1094)*(W1094)^3/3+(ABS(K1094)^2)/('1D'!$I$5*MAX(((F1094)+(G1094)*(W1094))*(W1094),
        0.000001))</f>
        <v>35.686426155594638</v>
      </c>
      <c r="AF1094" s="5">
        <f ca="1">IF($A$2=0,
    0,
    IFERROR(AB1095+(((AC1094+AC1095)/2)*J1095)+(IF(Z1094&gt;Z1095,
                '1D'!$D$8*((Z1094^2-Z1095^2)/(2*'1D'!$I$5)),
                '1D'!$D$9*((Z1095^2-Z1094^2)/(2*'1D'!$I$5)))+('1D'!$D$10*(ABS(I1095)/90)*(MAX(Z1094^2,
                        Z1095^2)/(2*'1D'!$I$5))))-AB1094,
        0))</f>
        <v>3.3141460404522149E-3</v>
      </c>
      <c r="AG1094" s="5">
        <f ca="1">IF($A$2=0,
    1,
    IF(IFERROR(AG1095,
            0)=0,
        0,
        IFERROR(IF(OR(ROUND(AD1094,
                        3)&gt;=1,
                    AND(ABS(AF1094)&lt;'1D'!$D$19,
                        AD1094&lt;1)),
                1,
                0),
            0)))</f>
        <v>1</v>
      </c>
      <c r="AH1094" s="5">
        <f ca="1">IFERROR(IF('1D'!V32="Supercritical",
        MAX('1D'!$D$16,
            IFERROR(L1094,
                MAX('1D'!$D$16,
                    POWER((ABS(K1094)^2)/('1D'!$I$5*MAX(F1094,
                                0.1)^2),
                        1/3)))),
        IF('1D'!V32="Subcritical",
            MAX('1D'!$D$16,
                IFERROR(W1094,
                    MAX('1D'!$D$16,
                        POWER((ABS(K1094)^2)/('1D'!$I$5*MAX(F1094,
                                    0.1)^2),
                            1/3)))),
            IF(IFERROR(T1094,
                    -1E+99)&gt;=IFERROR(AE1094,
                    -1E+99),
                MAX('1D'!$D$16,
                    IFERROR(L1094,
                        MAX('1D'!$D$16,
                            POWER((ABS(K1094)^2)/('1D'!$I$5*MAX(F1094,
                                        0.1)^2),
                                1/3)))),
                MAX('1D'!$D$16,
                    IFERROR(W1094,
                        MAX('1D'!$D$16,
                            POWER((ABS(K1094)^2)/('1D'!$I$5*MAX(F1094,
                                        0.1)^2),
                                1/3))))))),
    MAX('1D'!$D$16,
        POWER((ABS(K1094)^2)/('1D'!$I$5*MAX(F1094,
                    0.1)^2),
            1/3)))</f>
        <v>2.0411692021517887</v>
      </c>
      <c r="AI1094" s="5">
        <f t="shared" ca="1" si="232"/>
        <v>634.06216920215172</v>
      </c>
      <c r="AJ1094" s="5">
        <f ca="1">AI1094+((ABS(K1094)/MAX(((F1094)+(G1094)*(AH1094))*(AH1094),
            0.000001))^2)/(2*'1D'!$I$5)</f>
        <v>635.23659253909477</v>
      </c>
      <c r="AM1094">
        <v>0</v>
      </c>
      <c r="AN1094">
        <v>0</v>
      </c>
      <c r="AO1094" s="5">
        <f t="shared" si="233"/>
        <v>0</v>
      </c>
      <c r="AP1094" s="5">
        <f t="shared" si="237"/>
        <v>0</v>
      </c>
      <c r="AQ1094" s="5">
        <f ca="1">ABS(ABS(K1094)/MAX(((F1094)+(G1094)*(AH1094))*(AH1094),
        0.000001))/SQRT('1D'!$I$5*MAX((((F1094)+(G1094)*(AH1094))*(AH1094))/MAX((F1094)+2*(G1094)*(AH1094),
            0.000001),
        0.000001))</f>
        <v>1.0727235886044055</v>
      </c>
      <c r="AR1094" s="5" t="str">
        <f t="shared" ca="1" si="234"/>
        <v>Supercritical</v>
      </c>
      <c r="AS1094" s="5">
        <f ca="1">((ABS(K1094)*'1D'!$D$6)/(MAX(((F1094)+(G1094)*(AH1094))*(AH1094),
            0.000001)*MAX(((((F1094)+(G1094)*(AH1094))*(AH1094))/MAX((F1094)+2*(AH1094)*SQRT(1+(G1094)^2),
                    0.000001))^(2/3),
            0.000001)))^2</f>
        <v>4.3358367565141456E-3</v>
      </c>
    </row>
    <row r="1095" spans="1:45" x14ac:dyDescent="0.35">
      <c r="A1095">
        <v>1086</v>
      </c>
      <c r="B1095">
        <v>1084.9949999999999</v>
      </c>
      <c r="C1095">
        <v>616077.701</v>
      </c>
      <c r="D1095">
        <v>3096922.1329999999</v>
      </c>
      <c r="E1095">
        <v>632.02049999999997</v>
      </c>
      <c r="F1095">
        <v>5.2</v>
      </c>
      <c r="G1095">
        <v>0</v>
      </c>
      <c r="H1095" t="s">
        <v>176</v>
      </c>
      <c r="I1095">
        <v>0</v>
      </c>
      <c r="J1095" s="5">
        <f t="shared" si="235"/>
        <v>1</v>
      </c>
      <c r="K1095" s="5">
        <f t="shared" ca="1" si="236"/>
        <v>50.95</v>
      </c>
      <c r="L1095" s="5">
        <f ca="1">IF($A$2=0,
    IFERROR(L1094,
        MAX('1D'!$D$16,
            POWER((ABS(K1095)^2)/('1D'!$I$5*MAX(F1095,
                        0.1)^2),
                1/3))),
    IF(IFERROR(V1094,
            0)=0,
        IFERROR(L1094,
            MAX('1D'!$D$16,
                POWER((ABS(K1095)^2)/('1D'!$I$5*MAX(F1095,
                            0.1)^2),
                    1/3))),
        IF(OR(IFERROR(L1095,
                    0)=0,
                IFERROR(S1094,
                    0)&lt;1,
                IFERROR(S1095,
                    0)&lt;1),
            MAX('1D'!$D$16,
                POWER((ABS(K1095)^2)/('1D'!$I$5*MAX(F1095,
                            0.1)^2),
                    1/3)),
            IF(IFERROR(U1095,
                    0)&gt;0,
                MAX('1D'!$D$16,
                    IFERROR(L1095,
                        0)+((IFERROR(U1095,
                                0))*'1D'!$D$18*IF((IFERROR(S1095,
                                    0))&lt;1,
                            1,
                            -1))),
                IF(IFERROR(U1095,
                        0)&lt;0,
                    IF(ABS((MAX('1D'!$D$16,
                                    POWER((ABS(K1095)^2)/('1D'!$I$5*MAX(F1095,
                                                0.1)^2),
                                        1/3)))-IFERROR(L1095,
                                0))&gt;'1D'!$D$19,
                        MAX('1D'!$D$16,
                            IF((MAX('1D'!$D$16,
                                        POWER((ABS(K1095)^2)/('1D'!$I$5*MAX(F1095,
                                                    0.1)^2),
                                            1/3)))&gt;IFERROR(L1095,
                                    0),
                                MIN((MAX('1D'!$D$16,
                                            POWER((ABS(K1095)^2)/('1D'!$I$5*MAX(F1095,
                                                        0.1)^2),
                                                1/3))),
                                    IFERROR(L1095,
                                        0)+(MIN(ABS(IFERROR(U1095,
                                                    0))*'1D'!$D$18,
                                            ABS((MAX('1D'!$D$16,
                                                        POWER((ABS(K1095)^2)/('1D'!$I$5*MAX(F1095,
                                                                    0.1)^2),
                                                            1/3)))-IFERROR(L1095,
                                                    0))))),
                                MAX((MAX('1D'!$D$16,
                                            POWER((ABS(K1095)^2)/('1D'!$I$5*MAX(F1095,
                                                        0.1)^2),
                                                1/3))),
                                    IFERROR(L1095,
                                        0)-(MIN(ABS(IFERROR(U1095,
                                                    0))*'1D'!$D$18,
                                            ABS((MAX('1D'!$D$16,
                                                        POWER((ABS(K1095)^2)/('1D'!$I$5*MAX(F1095,
                                                                    0.1)^2),
                                                            1/3)))-IFERROR(L1095,
                                                    0))))))),
                        MAX('1D'!$D$16,
                            POWER((ABS(K1095)^2)/('1D'!$I$5*MAX(F1095,
                                        0.1)^2),
                                1/3))),
                    MAX('1D'!$D$16,
                        IFERROR(L1095,
                            0)))))))</f>
        <v>2.0411692021517887</v>
      </c>
      <c r="M1095" s="5">
        <f t="shared" ca="1" si="224"/>
        <v>10.614079851189301</v>
      </c>
      <c r="N1095" s="5">
        <f t="shared" ca="1" si="225"/>
        <v>1.1434704692804873</v>
      </c>
      <c r="O1095" s="5">
        <f t="shared" ca="1" si="226"/>
        <v>4.8002276894771132</v>
      </c>
      <c r="P1095" s="5">
        <f t="shared" ca="1" si="227"/>
        <v>634.06166920215173</v>
      </c>
      <c r="Q1095" s="5">
        <f ca="1">P1095+((ABS(K1095)/MAX(((F1095)+(G1095)*(L1095))*(L1095),
            0.000001))^2)/(2*'1D'!$I$5)</f>
        <v>635.23609253909478</v>
      </c>
      <c r="R1095" s="5">
        <f ca="1">((ABS(K1095)*'1D'!$D$6)/(MAX(((F1095)+(G1095)*(L1095))*(L1095),
            0.000001)*MAX(((((F1095)+(G1095)*(L1095))*(L1095))/MAX((F1095)+2*(L1095)*SQRT(1+(G1095)^2),
                    0.000001))^(2/3),
            0.000001)))^2</f>
        <v>4.3358367565141456E-3</v>
      </c>
      <c r="S1095" s="5">
        <f ca="1">ABS(ABS(K1095)/MAX(((F1095)+(G1095)*(L1095))*(L1095),
        0.000001))/SQRT('1D'!$I$5*MAX((((F1095)+(G1095)*(L1095))*(L1095))/MAX((F1095)+2*(G1095)*(L1095),
            0.000001),
        0.000001))</f>
        <v>1.0727235886044055</v>
      </c>
      <c r="T1095" s="5">
        <f ca="1">((F1095)*(L1095)^2)/2+(G1095)*(L1095)^3/3+(ABS(K1095)^2)/('1D'!$I$5*MAX(((F1095)+(G1095)*(L1095))*(L1095),
        0.000001))</f>
        <v>35.763412605541333</v>
      </c>
      <c r="U1095" s="5">
        <f ca="1">IF($A$2=0,
    0,
    IFERROR(Q1094-(((R1094+R1095)/2)*J1095)-(IF(O1094&gt;O1095,
                '1D'!$D$8*((O1094^2-O1095^2)/(2*'1D'!$I$5)),
                '1D'!$D$9*((O1095^2-O1094^2)/(2*'1D'!$I$5)))+('1D'!$D$10*(ABS(I1095)/90)*(MAX(O1094^2,
                        O1095^2)/(2*'1D'!$I$5))))-Q1095,
        0))</f>
        <v>-3.8358367564796936E-3</v>
      </c>
      <c r="V1095" s="5">
        <f ca="1">IF($A$2=0,
    1,
    IF(IFERROR(V1094,
            0)=0,
        0,
        IFERROR(IF(ROUND(S1095,
                    3)=1,
                1,
                IF(AND(ABS(U1095)&lt;'1D'!$D$19,
                        S1095&gt;1),
                    1,
                    0)),
            0)))</f>
        <v>0</v>
      </c>
      <c r="W1095" s="5">
        <f ca="1">IF($A$2=0,
    MAX(MAX('1D'!$D$16,
            MAX('1D'!$D$16,
                POWER((ABS(K1095)^2)/('1D'!$I$5*MAX(F1095,
                            0.1)^2),
                    1/3))),
        IFERROR(W1396,
            MAX(MAX('1D'!$D$16,
                    MAX('1D'!$D$16,
                        POWER((ABS(K1095)^2)/('1D'!$I$5*MAX(F1095,
                                    0.1)^2),
                            1/3))),
                ($L$2)-E1396))),
    IF(IFERROR(AG1096,
            0)=0,
        MAX(MAX('1D'!$D$16,
                MAX('1D'!$D$16,
                    POWER((ABS(K1095)^2)/('1D'!$I$5*MAX(F1095,
                                0.1)^2),
                        1/3))),
            IFERROR(W1396,
                MAX(MAX('1D'!$D$16,
                        MAX('1D'!$D$16,
                            POWER((ABS(K1095)^2)/('1D'!$I$5*MAX(F1095,
                                        0.1)^2),
                                1/3))),
                    ($L$2)-E1396))),
        IF(IFERROR(W1095,
                0)=0,
            MAX(MAX('1D'!$D$16,
                    MAX('1D'!$D$16,
                        POWER((ABS(K1095)^2)/('1D'!$I$5*MAX(F1095,
                                    0.1)^2),
                            1/3))),
                IFERROR(W1396,
                    MAX(MAX('1D'!$D$16,
                            MAX('1D'!$D$16,
                                POWER((ABS(K1095)^2)/('1D'!$I$5*MAX(F1095,
                                            0.1)^2),
                                    1/3))),
                        ($L$2)-E1396))),
            IF(OR(IFERROR(AD1095,
                        0)&gt;=1,
                    IFERROR(AD1096,
                        0)&gt;=1),
                MAX('1D'!$D$16,
                    MAX('1D'!$D$16,
                        POWER((ABS(K1095)^2)/('1D'!$I$5*MAX(F1095,
                                    0.1)^2),
                            1/3))),
                IF(ABS(IFERROR(AF1095,
                            0))&lt;'1D'!$D$19,
                    MAX(MAX('1D'!$D$16,
                            MAX('1D'!$D$16,
                                POWER((ABS(K1095)^2)/('1D'!$I$5*MAX(F1095,
                                            0.1)^2),
                                    1/3))),
                        IFERROR(W1095,
                            0)),
                    MAX(MAX('1D'!$D$16,
                            MAX('1D'!$D$16,
                                POWER((ABS(K1095)^2)/('1D'!$I$5*MAX(F1095,
                                            0.1)^2),
                                    1/3))),
                        (IFERROR(W1095,
                                0))+((IFERROR(AF1095,
                                    0))*'1D'!$D$18)))))))</f>
        <v>2.1389677043987478</v>
      </c>
      <c r="X1095" s="5">
        <f t="shared" ca="1" si="228"/>
        <v>11.122632062873489</v>
      </c>
      <c r="Y1095" s="5">
        <f t="shared" ca="1" si="229"/>
        <v>1.1735290000551568</v>
      </c>
      <c r="Z1095" s="5">
        <f t="shared" ca="1" si="230"/>
        <v>4.5807502857230418</v>
      </c>
      <c r="AA1095" s="5">
        <f t="shared" ca="1" si="231"/>
        <v>634.15946770439871</v>
      </c>
      <c r="AB1095" s="5">
        <f ca="1">AA1095+((ABS(K1095)/MAX(((F1095)+(G1095)*(W1095))*(W1095),
            0.000001))^2)/(2*'1D'!$I$5)</f>
        <v>635.22895155659808</v>
      </c>
      <c r="AC1095" s="5">
        <f ca="1">((ABS(K1095)*'1D'!$D$6)/(MAX(((F1095)+(G1095)*(W1095))*(W1095),
            0.000001)*MAX(((((F1095)+(G1095)*(W1095))*(W1095))/MAX((F1095)+2*(W1095)*SQRT(1+(G1095)^2),
                    0.000001))^(2/3),
            0.000001)))^2</f>
        <v>3.8141460404132466E-3</v>
      </c>
      <c r="AD1095" s="5">
        <f ca="1">ABS(ABS(K1095)/MAX(((F1095)+(G1095)*(W1095))*(W1095),
        0.000001))/SQRT('1D'!$I$5*MAX((((F1095)+(G1095)*(W1095))*(W1095))/MAX((F1095)+2*(G1095)*(W1095),
            0.000001),
        0.000001))</f>
        <v>1.0000000000000004</v>
      </c>
      <c r="AE1095" s="5">
        <f ca="1">((F1095)*(W1095)^2)/2+(G1095)*(W1095)^3/3+(ABS(K1095)^2)/('1D'!$I$5*MAX(((F1095)+(G1095)*(W1095))*(W1095),
        0.000001))</f>
        <v>35.686426155594638</v>
      </c>
      <c r="AF1095" s="5">
        <f ca="1">IF($A$2=0,
    0,
    IFERROR(AB1096+(((AC1095+AC1096)/2)*J1096)+(IF(Z1095&gt;Z1096,
                '1D'!$D$8*((Z1095^2-Z1096^2)/(2*'1D'!$I$5)),
                '1D'!$D$9*((Z1096^2-Z1095^2)/(2*'1D'!$I$5)))+('1D'!$D$10*(ABS(I1096)/90)*(MAX(Z1095^2,
                        Z1096^2)/(2*'1D'!$I$5))))-AB1095,
        0))</f>
        <v>3.3177109866073806E-3</v>
      </c>
      <c r="AG1095" s="5">
        <f ca="1">IF($A$2=0,
    1,
    IF(IFERROR(AG1096,
            0)=0,
        0,
        IFERROR(IF(OR(ROUND(AD1095,
                        3)&gt;=1,
                    AND(ABS(AF1095)&lt;'1D'!$D$19,
                        AD1095&lt;1)),
                1,
                0),
            0)))</f>
        <v>1</v>
      </c>
      <c r="AH1095" s="5">
        <f ca="1">IFERROR(IF('1D'!V32="Supercritical",
        MAX('1D'!$D$16,
            IFERROR(L1095,
                MAX('1D'!$D$16,
                    POWER((ABS(K1095)^2)/('1D'!$I$5*MAX(F1095,
                                0.1)^2),
                        1/3)))),
        IF('1D'!V32="Subcritical",
            MAX('1D'!$D$16,
                IFERROR(W1095,
                    MAX('1D'!$D$16,
                        POWER((ABS(K1095)^2)/('1D'!$I$5*MAX(F1095,
                                    0.1)^2),
                            1/3)))),
            IF(IFERROR(T1095,
                    -1E+99)&gt;=IFERROR(AE1095,
                    -1E+99),
                MAX('1D'!$D$16,
                    IFERROR(L1095,
                        MAX('1D'!$D$16,
                            POWER((ABS(K1095)^2)/('1D'!$I$5*MAX(F1095,
                                        0.1)^2),
                                1/3)))),
                MAX('1D'!$D$16,
                    IFERROR(W1095,
                        MAX('1D'!$D$16,
                            POWER((ABS(K1095)^2)/('1D'!$I$5*MAX(F1095,
                                        0.1)^2),
                                1/3))))))),
    MAX('1D'!$D$16,
        POWER((ABS(K1095)^2)/('1D'!$I$5*MAX(F1095,
                    0.1)^2),
            1/3)))</f>
        <v>2.0411692021517887</v>
      </c>
      <c r="AI1095" s="5">
        <f t="shared" ca="1" si="232"/>
        <v>634.06166920215173</v>
      </c>
      <c r="AJ1095" s="5">
        <f ca="1">AI1095+((ABS(K1095)/MAX(((F1095)+(G1095)*(AH1095))*(AH1095),
            0.000001))^2)/(2*'1D'!$I$5)</f>
        <v>635.23609253909478</v>
      </c>
      <c r="AM1095">
        <v>0</v>
      </c>
      <c r="AN1095">
        <v>0</v>
      </c>
      <c r="AO1095" s="5">
        <f t="shared" si="233"/>
        <v>0</v>
      </c>
      <c r="AP1095" s="5">
        <f t="shared" si="237"/>
        <v>0</v>
      </c>
      <c r="AQ1095" s="5">
        <f ca="1">ABS(ABS(K1095)/MAX(((F1095)+(G1095)*(AH1095))*(AH1095),
        0.000001))/SQRT('1D'!$I$5*MAX((((F1095)+(G1095)*(AH1095))*(AH1095))/MAX((F1095)+2*(G1095)*(AH1095),
            0.000001),
        0.000001))</f>
        <v>1.0727235886044055</v>
      </c>
      <c r="AR1095" s="5" t="str">
        <f t="shared" ca="1" si="234"/>
        <v>Supercritical</v>
      </c>
      <c r="AS1095" s="5">
        <f ca="1">((ABS(K1095)*'1D'!$D$6)/(MAX(((F1095)+(G1095)*(AH1095))*(AH1095),
            0.000001)*MAX(((((F1095)+(G1095)*(AH1095))*(AH1095))/MAX((F1095)+2*(AH1095)*SQRT(1+(G1095)^2),
                    0.000001))^(2/3),
            0.000001)))^2</f>
        <v>4.3358367565141456E-3</v>
      </c>
    </row>
    <row r="1096" spans="1:45" x14ac:dyDescent="0.35">
      <c r="A1096">
        <v>1087</v>
      </c>
      <c r="B1096">
        <v>1085.9949999999999</v>
      </c>
      <c r="C1096">
        <v>616077.65899999999</v>
      </c>
      <c r="D1096">
        <v>3096921.1340000001</v>
      </c>
      <c r="E1096">
        <v>632.02</v>
      </c>
      <c r="F1096">
        <v>5.2</v>
      </c>
      <c r="G1096">
        <v>0</v>
      </c>
      <c r="H1096" t="s">
        <v>176</v>
      </c>
      <c r="I1096">
        <v>2E-3</v>
      </c>
      <c r="J1096" s="5">
        <f t="shared" si="235"/>
        <v>1</v>
      </c>
      <c r="K1096" s="5">
        <f t="shared" ca="1" si="236"/>
        <v>50.95</v>
      </c>
      <c r="L1096" s="5">
        <f ca="1">IF($A$2=0,
    IFERROR(L1095,
        MAX('1D'!$D$16,
            POWER((ABS(K1096)^2)/('1D'!$I$5*MAX(F1096,
                        0.1)^2),
                1/3))),
    IF(IFERROR(V1095,
            0)=0,
        IFERROR(L1095,
            MAX('1D'!$D$16,
                POWER((ABS(K1096)^2)/('1D'!$I$5*MAX(F1096,
                            0.1)^2),
                    1/3))),
        IF(OR(IFERROR(L1096,
                    0)=0,
                IFERROR(S1095,
                    0)&lt;1,
                IFERROR(S1096,
                    0)&lt;1),
            MAX('1D'!$D$16,
                POWER((ABS(K1096)^2)/('1D'!$I$5*MAX(F1096,
                            0.1)^2),
                    1/3)),
            IF(IFERROR(U1096,
                    0)&gt;0,
                MAX('1D'!$D$16,
                    IFERROR(L1096,
                        0)+((IFERROR(U1096,
                                0))*'1D'!$D$18*IF((IFERROR(S1096,
                                    0))&lt;1,
                            1,
                            -1))),
                IF(IFERROR(U1096,
                        0)&lt;0,
                    IF(ABS((MAX('1D'!$D$16,
                                    POWER((ABS(K1096)^2)/('1D'!$I$5*MAX(F1096,
                                                0.1)^2),
                                        1/3)))-IFERROR(L1096,
                                0))&gt;'1D'!$D$19,
                        MAX('1D'!$D$16,
                            IF((MAX('1D'!$D$16,
                                        POWER((ABS(K1096)^2)/('1D'!$I$5*MAX(F1096,
                                                    0.1)^2),
                                            1/3)))&gt;IFERROR(L1096,
                                    0),
                                MIN((MAX('1D'!$D$16,
                                            POWER((ABS(K1096)^2)/('1D'!$I$5*MAX(F1096,
                                                        0.1)^2),
                                                1/3))),
                                    IFERROR(L1096,
                                        0)+(MIN(ABS(IFERROR(U1096,
                                                    0))*'1D'!$D$18,
                                            ABS((MAX('1D'!$D$16,
                                                        POWER((ABS(K1096)^2)/('1D'!$I$5*MAX(F1096,
                                                                    0.1)^2),
                                                            1/3)))-IFERROR(L1096,
                                                    0))))),
                                MAX((MAX('1D'!$D$16,
                                            POWER((ABS(K1096)^2)/('1D'!$I$5*MAX(F1096,
                                                        0.1)^2),
                                                1/3))),
                                    IFERROR(L1096,
                                        0)-(MIN(ABS(IFERROR(U1096,
                                                    0))*'1D'!$D$18,
                                            ABS((MAX('1D'!$D$16,
                                                        POWER((ABS(K1096)^2)/('1D'!$I$5*MAX(F1096,
                                                                    0.1)^2),
                                                            1/3)))-IFERROR(L1096,
                                                    0))))))),
                        MAX('1D'!$D$16,
                            POWER((ABS(K1096)^2)/('1D'!$I$5*MAX(F1096,
                                        0.1)^2),
                                1/3))),
                    MAX('1D'!$D$16,
                        IFERROR(L1096,
                            0)))))))</f>
        <v>2.0411692021517887</v>
      </c>
      <c r="M1096" s="5">
        <f t="shared" ca="1" si="224"/>
        <v>10.614079851189301</v>
      </c>
      <c r="N1096" s="5">
        <f t="shared" ca="1" si="225"/>
        <v>1.1434704692804873</v>
      </c>
      <c r="O1096" s="5">
        <f t="shared" ca="1" si="226"/>
        <v>4.8002276894771132</v>
      </c>
      <c r="P1096" s="5">
        <f t="shared" ca="1" si="227"/>
        <v>634.06116920215175</v>
      </c>
      <c r="Q1096" s="5">
        <f ca="1">P1096+((ABS(K1096)/MAX(((F1096)+(G1096)*(L1096))*(L1096),
            0.000001))^2)/(2*'1D'!$I$5)</f>
        <v>635.2355925390948</v>
      </c>
      <c r="R1096" s="5">
        <f ca="1">((ABS(K1096)*'1D'!$D$6)/(MAX(((F1096)+(G1096)*(L1096))*(L1096),
            0.000001)*MAX(((((F1096)+(G1096)*(L1096))*(L1096))/MAX((F1096)+2*(L1096)*SQRT(1+(G1096)^2),
                    0.000001))^(2/3),
            0.000001)))^2</f>
        <v>4.3358367565141456E-3</v>
      </c>
      <c r="S1096" s="5">
        <f ca="1">ABS(ABS(K1096)/MAX(((F1096)+(G1096)*(L1096))*(L1096),
        0.000001))/SQRT('1D'!$I$5*MAX((((F1096)+(G1096)*(L1096))*(L1096))/MAX((F1096)+2*(G1096)*(L1096),
            0.000001),
        0.000001))</f>
        <v>1.0727235886044055</v>
      </c>
      <c r="T1096" s="5">
        <f ca="1">((F1096)*(L1096)^2)/2+(G1096)*(L1096)^3/3+(ABS(K1096)^2)/('1D'!$I$5*MAX(((F1096)+(G1096)*(L1096))*(L1096),
        0.000001))</f>
        <v>35.763412605541333</v>
      </c>
      <c r="U1096" s="5">
        <f ca="1">IF($A$2=0,
    0,
    IFERROR(Q1095-(((R1095+R1096)/2)*J1096)-(IF(O1095&gt;O1096,
                '1D'!$D$8*((O1095^2-O1096^2)/(2*'1D'!$I$5)),
                '1D'!$D$9*((O1096^2-O1095^2)/(2*'1D'!$I$5)))+('1D'!$D$10*(ABS(I1096)/90)*(MAX(O1095^2,
                        O1096^2)/(2*'1D'!$I$5))))-Q1096,
        0))</f>
        <v>-3.8397515008909977E-3</v>
      </c>
      <c r="V1096" s="5">
        <f ca="1">IF($A$2=0,
    1,
    IF(IFERROR(V1095,
            0)=0,
        0,
        IFERROR(IF(ROUND(S1096,
                    3)=1,
                1,
                IF(AND(ABS(U1096)&lt;'1D'!$D$19,
                        S1096&gt;1),
                    1,
                    0)),
            0)))</f>
        <v>0</v>
      </c>
      <c r="W1096" s="5">
        <f ca="1">IF($A$2=0,
    MAX(MAX('1D'!$D$16,
            MAX('1D'!$D$16,
                POWER((ABS(K1096)^2)/('1D'!$I$5*MAX(F1096,
                            0.1)^2),
                    1/3))),
        IFERROR(W1396,
            MAX(MAX('1D'!$D$16,
                    MAX('1D'!$D$16,
                        POWER((ABS(K1096)^2)/('1D'!$I$5*MAX(F1096,
                                    0.1)^2),
                            1/3))),
                ($L$2)-E1396))),
    IF(IFERROR(AG1097,
            0)=0,
        MAX(MAX('1D'!$D$16,
                MAX('1D'!$D$16,
                    POWER((ABS(K1096)^2)/('1D'!$I$5*MAX(F1096,
                                0.1)^2),
                        1/3))),
            IFERROR(W1396,
                MAX(MAX('1D'!$D$16,
                        MAX('1D'!$D$16,
                            POWER((ABS(K1096)^2)/('1D'!$I$5*MAX(F1096,
                                        0.1)^2),
                                1/3))),
                    ($L$2)-E1396))),
        IF(IFERROR(W1096,
                0)=0,
            MAX(MAX('1D'!$D$16,
                    MAX('1D'!$D$16,
                        POWER((ABS(K1096)^2)/('1D'!$I$5*MAX(F1096,
                                    0.1)^2),
                            1/3))),
                IFERROR(W1396,
                    MAX(MAX('1D'!$D$16,
                            MAX('1D'!$D$16,
                                POWER((ABS(K1096)^2)/('1D'!$I$5*MAX(F1096,
                                            0.1)^2),
                                    1/3))),
                        ($L$2)-E1396))),
            IF(OR(IFERROR(AD1096,
                        0)&gt;=1,
                    IFERROR(AD1097,
                        0)&gt;=1),
                MAX('1D'!$D$16,
                    MAX('1D'!$D$16,
                        POWER((ABS(K1096)^2)/('1D'!$I$5*MAX(F1096,
                                    0.1)^2),
                            1/3))),
                IF(ABS(IFERROR(AF1096,
                            0))&lt;'1D'!$D$19,
                    MAX(MAX('1D'!$D$16,
                            MAX('1D'!$D$16,
                                POWER((ABS(K1096)^2)/('1D'!$I$5*MAX(F1096,
                                            0.1)^2),
                                    1/3))),
                        IFERROR(W1096,
                            0)),
                    MAX(MAX('1D'!$D$16,
                            MAX('1D'!$D$16,
                                POWER((ABS(K1096)^2)/('1D'!$I$5*MAX(F1096,
                                            0.1)^2),
                                    1/3))),
                        (IFERROR(W1096,
                                0))+((IFERROR(AF1096,
                                    0))*'1D'!$D$18)))))))</f>
        <v>2.1389677043987478</v>
      </c>
      <c r="X1096" s="5">
        <f t="shared" ca="1" si="228"/>
        <v>11.122632062873489</v>
      </c>
      <c r="Y1096" s="5">
        <f t="shared" ca="1" si="229"/>
        <v>1.1735290000551568</v>
      </c>
      <c r="Z1096" s="5">
        <f t="shared" ca="1" si="230"/>
        <v>4.5807502857230418</v>
      </c>
      <c r="AA1096" s="5">
        <f t="shared" ca="1" si="231"/>
        <v>634.15896770439872</v>
      </c>
      <c r="AB1096" s="5">
        <f ca="1">AA1096+((ABS(K1096)/MAX(((F1096)+(G1096)*(W1096))*(W1096),
            0.000001))^2)/(2*'1D'!$I$5)</f>
        <v>635.22845155659809</v>
      </c>
      <c r="AC1096" s="5">
        <f ca="1">((ABS(K1096)*'1D'!$D$6)/(MAX(((F1096)+(G1096)*(W1096))*(W1096),
            0.000001)*MAX(((((F1096)+(G1096)*(W1096))*(W1096))/MAX((F1096)+2*(W1096)*SQRT(1+(G1096)^2),
                    0.000001))^(2/3),
            0.000001)))^2</f>
        <v>3.8141460404132466E-3</v>
      </c>
      <c r="AD1096" s="5">
        <f ca="1">ABS(ABS(K1096)/MAX(((F1096)+(G1096)*(W1096))*(W1096),
        0.000001))/SQRT('1D'!$I$5*MAX((((F1096)+(G1096)*(W1096))*(W1096))/MAX((F1096)+2*(G1096)*(W1096),
            0.000001),
        0.000001))</f>
        <v>1.0000000000000004</v>
      </c>
      <c r="AE1096" s="5">
        <f ca="1">((F1096)*(W1096)^2)/2+(G1096)*(W1096)^3/3+(ABS(K1096)^2)/('1D'!$I$5*MAX(((F1096)+(G1096)*(W1096))*(W1096),
        0.000001))</f>
        <v>35.686426155594638</v>
      </c>
      <c r="AF1096" s="5">
        <f ca="1">IF($A$2=0,
    0,
    IFERROR(AB1097+(((AC1096+AC1097)/2)*J1097)+(IF(Z1096&gt;Z1097,
                '1D'!$D$8*((Z1096^2-Z1097^2)/(2*'1D'!$I$5)),
                '1D'!$D$9*((Z1097^2-Z1096^2)/(2*'1D'!$I$5)))+('1D'!$D$10*(ABS(I1097)/90)*(MAX(Z1096^2,
                        Z1097^2)/(2*'1D'!$I$5))))-AB1096,
        0))</f>
        <v>3.4249085716737682E-3</v>
      </c>
      <c r="AG1096" s="5">
        <f ca="1">IF($A$2=0,
    1,
    IF(IFERROR(AG1097,
            0)=0,
        0,
        IFERROR(IF(OR(ROUND(AD1096,
                        3)&gt;=1,
                    AND(ABS(AF1096)&lt;'1D'!$D$19,
                        AD1096&lt;1)),
                1,
                0),
            0)))</f>
        <v>1</v>
      </c>
      <c r="AH1096" s="5">
        <f ca="1">IFERROR(IF('1D'!V32="Supercritical",
        MAX('1D'!$D$16,
            IFERROR(L1096,
                MAX('1D'!$D$16,
                    POWER((ABS(K1096)^2)/('1D'!$I$5*MAX(F1096,
                                0.1)^2),
                        1/3)))),
        IF('1D'!V32="Subcritical",
            MAX('1D'!$D$16,
                IFERROR(W1096,
                    MAX('1D'!$D$16,
                        POWER((ABS(K1096)^2)/('1D'!$I$5*MAX(F1096,
                                    0.1)^2),
                            1/3)))),
            IF(IFERROR(T1096,
                    -1E+99)&gt;=IFERROR(AE1096,
                    -1E+99),
                MAX('1D'!$D$16,
                    IFERROR(L1096,
                        MAX('1D'!$D$16,
                            POWER((ABS(K1096)^2)/('1D'!$I$5*MAX(F1096,
                                        0.1)^2),
                                1/3)))),
                MAX('1D'!$D$16,
                    IFERROR(W1096,
                        MAX('1D'!$D$16,
                            POWER((ABS(K1096)^2)/('1D'!$I$5*MAX(F1096,
                                        0.1)^2),
                                1/3))))))),
    MAX('1D'!$D$16,
        POWER((ABS(K1096)^2)/('1D'!$I$5*MAX(F1096,
                    0.1)^2),
            1/3)))</f>
        <v>2.0411692021517887</v>
      </c>
      <c r="AI1096" s="5">
        <f t="shared" ca="1" si="232"/>
        <v>634.06116920215175</v>
      </c>
      <c r="AJ1096" s="5">
        <f ca="1">AI1096+((ABS(K1096)/MAX(((F1096)+(G1096)*(AH1096))*(AH1096),
            0.000001))^2)/(2*'1D'!$I$5)</f>
        <v>635.2355925390948</v>
      </c>
      <c r="AM1096">
        <v>0</v>
      </c>
      <c r="AN1096">
        <v>0</v>
      </c>
      <c r="AO1096" s="5">
        <f t="shared" si="233"/>
        <v>0</v>
      </c>
      <c r="AP1096" s="5">
        <f t="shared" si="237"/>
        <v>0</v>
      </c>
      <c r="AQ1096" s="5">
        <f ca="1">ABS(ABS(K1096)/MAX(((F1096)+(G1096)*(AH1096))*(AH1096),
        0.000001))/SQRT('1D'!$I$5*MAX((((F1096)+(G1096)*(AH1096))*(AH1096))/MAX((F1096)+2*(G1096)*(AH1096),
            0.000001),
        0.000001))</f>
        <v>1.0727235886044055</v>
      </c>
      <c r="AR1096" s="5" t="str">
        <f t="shared" ca="1" si="234"/>
        <v>Supercritical</v>
      </c>
      <c r="AS1096" s="5">
        <f ca="1">((ABS(K1096)*'1D'!$D$6)/(MAX(((F1096)+(G1096)*(AH1096))*(AH1096),
            0.000001)*MAX(((((F1096)+(G1096)*(AH1096))*(AH1096))/MAX((F1096)+2*(AH1096)*SQRT(1+(G1096)^2),
                    0.000001))^(2/3),
            0.000001)))^2</f>
        <v>4.3358367565141456E-3</v>
      </c>
    </row>
    <row r="1097" spans="1:45" x14ac:dyDescent="0.35">
      <c r="A1097">
        <v>1088</v>
      </c>
      <c r="B1097">
        <v>1086.9960000000001</v>
      </c>
      <c r="C1097">
        <v>616077.61699999997</v>
      </c>
      <c r="D1097">
        <v>3096920.1340000001</v>
      </c>
      <c r="E1097">
        <v>632.01949999999999</v>
      </c>
      <c r="F1097">
        <v>5.2</v>
      </c>
      <c r="G1097">
        <v>0</v>
      </c>
      <c r="H1097" t="s">
        <v>176</v>
      </c>
      <c r="I1097">
        <v>0.06</v>
      </c>
      <c r="J1097" s="5">
        <f t="shared" si="235"/>
        <v>1.0010000000002037</v>
      </c>
      <c r="K1097" s="5">
        <f t="shared" ca="1" si="236"/>
        <v>50.95</v>
      </c>
      <c r="L1097" s="5">
        <f ca="1">IF($A$2=0,
    IFERROR(L1096,
        MAX('1D'!$D$16,
            POWER((ABS(K1097)^2)/('1D'!$I$5*MAX(F1097,
                        0.1)^2),
                1/3))),
    IF(IFERROR(V1096,
            0)=0,
        IFERROR(L1096,
            MAX('1D'!$D$16,
                POWER((ABS(K1097)^2)/('1D'!$I$5*MAX(F1097,
                            0.1)^2),
                    1/3))),
        IF(OR(IFERROR(L1097,
                    0)=0,
                IFERROR(S1096,
                    0)&lt;1,
                IFERROR(S1097,
                    0)&lt;1),
            MAX('1D'!$D$16,
                POWER((ABS(K1097)^2)/('1D'!$I$5*MAX(F1097,
                            0.1)^2),
                    1/3)),
            IF(IFERROR(U1097,
                    0)&gt;0,
                MAX('1D'!$D$16,
                    IFERROR(L1097,
                        0)+((IFERROR(U1097,
                                0))*'1D'!$D$18*IF((IFERROR(S1097,
                                    0))&lt;1,
                            1,
                            -1))),
                IF(IFERROR(U1097,
                        0)&lt;0,
                    IF(ABS((MAX('1D'!$D$16,
                                    POWER((ABS(K1097)^2)/('1D'!$I$5*MAX(F1097,
                                                0.1)^2),
                                        1/3)))-IFERROR(L1097,
                                0))&gt;'1D'!$D$19,
                        MAX('1D'!$D$16,
                            IF((MAX('1D'!$D$16,
                                        POWER((ABS(K1097)^2)/('1D'!$I$5*MAX(F1097,
                                                    0.1)^2),
                                            1/3)))&gt;IFERROR(L1097,
                                    0),
                                MIN((MAX('1D'!$D$16,
                                            POWER((ABS(K1097)^2)/('1D'!$I$5*MAX(F1097,
                                                        0.1)^2),
                                                1/3))),
                                    IFERROR(L1097,
                                        0)+(MIN(ABS(IFERROR(U1097,
                                                    0))*'1D'!$D$18,
                                            ABS((MAX('1D'!$D$16,
                                                        POWER((ABS(K1097)^2)/('1D'!$I$5*MAX(F1097,
                                                                    0.1)^2),
                                                            1/3)))-IFERROR(L1097,
                                                    0))))),
                                MAX((MAX('1D'!$D$16,
                                            POWER((ABS(K1097)^2)/('1D'!$I$5*MAX(F1097,
                                                        0.1)^2),
                                                1/3))),
                                    IFERROR(L1097,
                                        0)-(MIN(ABS(IFERROR(U1097,
                                                    0))*'1D'!$D$18,
                                            ABS((MAX('1D'!$D$16,
                                                        POWER((ABS(K1097)^2)/('1D'!$I$5*MAX(F1097,
                                                                    0.1)^2),
                                                            1/3)))-IFERROR(L1097,
                                                    0))))))),
                        MAX('1D'!$D$16,
                            POWER((ABS(K1097)^2)/('1D'!$I$5*MAX(F1097,
                                        0.1)^2),
                                1/3))),
                    MAX('1D'!$D$16,
                        IFERROR(L1097,
                            0)))))))</f>
        <v>2.0411692021517887</v>
      </c>
      <c r="M1097" s="5">
        <f t="shared" ca="1" si="224"/>
        <v>10.614079851189301</v>
      </c>
      <c r="N1097" s="5">
        <f t="shared" ca="1" si="225"/>
        <v>1.1434704692804873</v>
      </c>
      <c r="O1097" s="5">
        <f t="shared" ca="1" si="226"/>
        <v>4.8002276894771132</v>
      </c>
      <c r="P1097" s="5">
        <f t="shared" ca="1" si="227"/>
        <v>634.06066920215176</v>
      </c>
      <c r="Q1097" s="5">
        <f ca="1">P1097+((ABS(K1097)/MAX(((F1097)+(G1097)*(L1097))*(L1097),
            0.000001))^2)/(2*'1D'!$I$5)</f>
        <v>635.23509253909481</v>
      </c>
      <c r="R1097" s="5">
        <f ca="1">((ABS(K1097)*'1D'!$D$6)/(MAX(((F1097)+(G1097)*(L1097))*(L1097),
            0.000001)*MAX(((((F1097)+(G1097)*(L1097))*(L1097))/MAX((F1097)+2*(L1097)*SQRT(1+(G1097)^2),
                    0.000001))^(2/3),
            0.000001)))^2</f>
        <v>4.3358367565141456E-3</v>
      </c>
      <c r="S1097" s="5">
        <f ca="1">ABS(ABS(K1097)/MAX(((F1097)+(G1097)*(L1097))*(L1097),
        0.000001))/SQRT('1D'!$I$5*MAX((((F1097)+(G1097)*(L1097))*(L1097))/MAX((F1097)+2*(G1097)*(L1097),
            0.000001),
        0.000001))</f>
        <v>1.0727235886044055</v>
      </c>
      <c r="T1097" s="5">
        <f ca="1">((F1097)*(L1097)^2)/2+(G1097)*(L1097)^3/3+(ABS(K1097)^2)/('1D'!$I$5*MAX(((F1097)+(G1097)*(L1097))*(L1097),
        0.000001))</f>
        <v>35.763412605541333</v>
      </c>
      <c r="U1097" s="5">
        <f ca="1">IF($A$2=0,
    0,
    IFERROR(Q1096-(((R1096+R1097)/2)*J1097)-(IF(O1096&gt;O1097,
                '1D'!$D$8*((O1096^2-O1097^2)/(2*'1D'!$I$5)),
                '1D'!$D$9*((O1097^2-O1096^2)/(2*'1D'!$I$5)))+('1D'!$D$10*(ABS(I1097)/90)*(MAX(O1096^2,
                        O1097^2)/(2*'1D'!$I$5))))-Q1097,
        0))</f>
        <v>-3.9576149270033056E-3</v>
      </c>
      <c r="V1097" s="5">
        <f ca="1">IF($A$2=0,
    1,
    IF(IFERROR(V1096,
            0)=0,
        0,
        IFERROR(IF(ROUND(S1097,
                    3)=1,
                1,
                IF(AND(ABS(U1097)&lt;'1D'!$D$19,
                        S1097&gt;1),
                    1,
                    0)),
            0)))</f>
        <v>0</v>
      </c>
      <c r="W1097" s="5">
        <f ca="1">IF($A$2=0,
    MAX(MAX('1D'!$D$16,
            MAX('1D'!$D$16,
                POWER((ABS(K1097)^2)/('1D'!$I$5*MAX(F1097,
                            0.1)^2),
                    1/3))),
        IFERROR(W1396,
            MAX(MAX('1D'!$D$16,
                    MAX('1D'!$D$16,
                        POWER((ABS(K1097)^2)/('1D'!$I$5*MAX(F1097,
                                    0.1)^2),
                            1/3))),
                ($L$2)-E1396))),
    IF(IFERROR(AG1098,
            0)=0,
        MAX(MAX('1D'!$D$16,
                MAX('1D'!$D$16,
                    POWER((ABS(K1097)^2)/('1D'!$I$5*MAX(F1097,
                                0.1)^2),
                        1/3))),
            IFERROR(W1396,
                MAX(MAX('1D'!$D$16,
                        MAX('1D'!$D$16,
                            POWER((ABS(K1097)^2)/('1D'!$I$5*MAX(F1097,
                                        0.1)^2),
                                1/3))),
                    ($L$2)-E1396))),
        IF(IFERROR(W1097,
                0)=0,
            MAX(MAX('1D'!$D$16,
                    MAX('1D'!$D$16,
                        POWER((ABS(K1097)^2)/('1D'!$I$5*MAX(F1097,
                                    0.1)^2),
                            1/3))),
                IFERROR(W1396,
                    MAX(MAX('1D'!$D$16,
                            MAX('1D'!$D$16,
                                POWER((ABS(K1097)^2)/('1D'!$I$5*MAX(F1097,
                                            0.1)^2),
                                    1/3))),
                        ($L$2)-E1396))),
            IF(OR(IFERROR(AD1097,
                        0)&gt;=1,
                    IFERROR(AD1098,
                        0)&gt;=1),
                MAX('1D'!$D$16,
                    MAX('1D'!$D$16,
                        POWER((ABS(K1097)^2)/('1D'!$I$5*MAX(F1097,
                                    0.1)^2),
                            1/3))),
                IF(ABS(IFERROR(AF1097,
                            0))&lt;'1D'!$D$19,
                    MAX(MAX('1D'!$D$16,
                            MAX('1D'!$D$16,
                                POWER((ABS(K1097)^2)/('1D'!$I$5*MAX(F1097,
                                            0.1)^2),
                                    1/3))),
                        IFERROR(W1097,
                            0)),
                    MAX(MAX('1D'!$D$16,
                            MAX('1D'!$D$16,
                                POWER((ABS(K1097)^2)/('1D'!$I$5*MAX(F1097,
                                            0.1)^2),
                                    1/3))),
                        (IFERROR(W1097,
                                0))+((IFERROR(AF1097,
                                    0))*'1D'!$D$18)))))))</f>
        <v>2.1389677043987478</v>
      </c>
      <c r="X1097" s="5">
        <f t="shared" ca="1" si="228"/>
        <v>11.122632062873489</v>
      </c>
      <c r="Y1097" s="5">
        <f t="shared" ca="1" si="229"/>
        <v>1.1735290000551568</v>
      </c>
      <c r="Z1097" s="5">
        <f t="shared" ca="1" si="230"/>
        <v>4.5807502857230418</v>
      </c>
      <c r="AA1097" s="5">
        <f t="shared" ca="1" si="231"/>
        <v>634.15846770439873</v>
      </c>
      <c r="AB1097" s="5">
        <f ca="1">AA1097+((ABS(K1097)/MAX(((F1097)+(G1097)*(W1097))*(W1097),
            0.000001))^2)/(2*'1D'!$I$5)</f>
        <v>635.2279515565981</v>
      </c>
      <c r="AC1097" s="5">
        <f ca="1">((ABS(K1097)*'1D'!$D$6)/(MAX(((F1097)+(G1097)*(W1097))*(W1097),
            0.000001)*MAX(((((F1097)+(G1097)*(W1097))*(W1097))/MAX((F1097)+2*(W1097)*SQRT(1+(G1097)^2),
                    0.000001))^(2/3),
            0.000001)))^2</f>
        <v>3.8141460404132466E-3</v>
      </c>
      <c r="AD1097" s="5">
        <f ca="1">ABS(ABS(K1097)/MAX(((F1097)+(G1097)*(W1097))*(W1097),
        0.000001))/SQRT('1D'!$I$5*MAX((((F1097)+(G1097)*(W1097))*(W1097))/MAX((F1097)+2*(G1097)*(W1097),
            0.000001),
        0.000001))</f>
        <v>1.0000000000000004</v>
      </c>
      <c r="AE1097" s="5">
        <f ca="1">((F1097)*(W1097)^2)/2+(G1097)*(W1097)^3/3+(ABS(K1097)^2)/('1D'!$I$5*MAX(((F1097)+(G1097)*(W1097))*(W1097),
        0.000001))</f>
        <v>35.686426155594638</v>
      </c>
      <c r="AF1097" s="5">
        <f ca="1">IF($A$2=0,
    0,
    IFERROR(AB1098+(((AC1097+AC1098)/2)*J1098)+(IF(Z1097&gt;Z1098,
                '1D'!$D$8*((Z1097^2-Z1098^2)/(2*'1D'!$I$5)),
                '1D'!$D$9*((Z1098^2-Z1097^2)/(2*'1D'!$I$5)))+('1D'!$D$10*(ABS(I1098)/90)*(MAX(Z1097^2,
                        Z1098^2)/(2*'1D'!$I$5))))-AB1097,
        0))</f>
        <v>3.4157470064428708E-3</v>
      </c>
      <c r="AG1097" s="5">
        <f ca="1">IF($A$2=0,
    1,
    IF(IFERROR(AG1098,
            0)=0,
        0,
        IFERROR(IF(OR(ROUND(AD1097,
                        3)&gt;=1,
                    AND(ABS(AF1097)&lt;'1D'!$D$19,
                        AD1097&lt;1)),
                1,
                0),
            0)))</f>
        <v>1</v>
      </c>
      <c r="AH1097" s="5">
        <f ca="1">IFERROR(IF('1D'!V32="Supercritical",
        MAX('1D'!$D$16,
            IFERROR(L1097,
                MAX('1D'!$D$16,
                    POWER((ABS(K1097)^2)/('1D'!$I$5*MAX(F1097,
                                0.1)^2),
                        1/3)))),
        IF('1D'!V32="Subcritical",
            MAX('1D'!$D$16,
                IFERROR(W1097,
                    MAX('1D'!$D$16,
                        POWER((ABS(K1097)^2)/('1D'!$I$5*MAX(F1097,
                                    0.1)^2),
                            1/3)))),
            IF(IFERROR(T1097,
                    -1E+99)&gt;=IFERROR(AE1097,
                    -1E+99),
                MAX('1D'!$D$16,
                    IFERROR(L1097,
                        MAX('1D'!$D$16,
                            POWER((ABS(K1097)^2)/('1D'!$I$5*MAX(F1097,
                                        0.1)^2),
                                1/3)))),
                MAX('1D'!$D$16,
                    IFERROR(W1097,
                        MAX('1D'!$D$16,
                            POWER((ABS(K1097)^2)/('1D'!$I$5*MAX(F1097,
                                        0.1)^2),
                                1/3))))))),
    MAX('1D'!$D$16,
        POWER((ABS(K1097)^2)/('1D'!$I$5*MAX(F1097,
                    0.1)^2),
            1/3)))</f>
        <v>2.0411692021517887</v>
      </c>
      <c r="AI1097" s="5">
        <f t="shared" ca="1" si="232"/>
        <v>634.06066920215176</v>
      </c>
      <c r="AJ1097" s="5">
        <f ca="1">AI1097+((ABS(K1097)/MAX(((F1097)+(G1097)*(AH1097))*(AH1097),
            0.000001))^2)/(2*'1D'!$I$5)</f>
        <v>635.23509253909481</v>
      </c>
      <c r="AM1097">
        <v>0</v>
      </c>
      <c r="AN1097">
        <v>0</v>
      </c>
      <c r="AO1097" s="5">
        <f t="shared" si="233"/>
        <v>0</v>
      </c>
      <c r="AP1097" s="5">
        <f t="shared" si="237"/>
        <v>0</v>
      </c>
      <c r="AQ1097" s="5">
        <f ca="1">ABS(ABS(K1097)/MAX(((F1097)+(G1097)*(AH1097))*(AH1097),
        0.000001))/SQRT('1D'!$I$5*MAX((((F1097)+(G1097)*(AH1097))*(AH1097))/MAX((F1097)+2*(G1097)*(AH1097),
            0.000001),
        0.000001))</f>
        <v>1.0727235886044055</v>
      </c>
      <c r="AR1097" s="5" t="str">
        <f t="shared" ca="1" si="234"/>
        <v>Supercritical</v>
      </c>
      <c r="AS1097" s="5">
        <f ca="1">((ABS(K1097)*'1D'!$D$6)/(MAX(((F1097)+(G1097)*(AH1097))*(AH1097),
            0.000001)*MAX(((((F1097)+(G1097)*(AH1097))*(AH1097))/MAX((F1097)+2*(AH1097)*SQRT(1+(G1097)^2),
                    0.000001))^(2/3),
            0.000001)))^2</f>
        <v>4.3358367565141456E-3</v>
      </c>
    </row>
    <row r="1098" spans="1:45" x14ac:dyDescent="0.35">
      <c r="A1098">
        <v>1089</v>
      </c>
      <c r="B1098">
        <v>1087.9960000000001</v>
      </c>
      <c r="C1098">
        <v>616077.57400000002</v>
      </c>
      <c r="D1098">
        <v>3096919.1349999998</v>
      </c>
      <c r="E1098">
        <v>632.01900000000001</v>
      </c>
      <c r="F1098">
        <v>5.2</v>
      </c>
      <c r="G1098">
        <v>0</v>
      </c>
      <c r="H1098" t="s">
        <v>176</v>
      </c>
      <c r="I1098">
        <v>5.7000000000000002E-2</v>
      </c>
      <c r="J1098" s="5">
        <f t="shared" si="235"/>
        <v>1</v>
      </c>
      <c r="K1098" s="5">
        <f t="shared" ca="1" si="236"/>
        <v>50.95</v>
      </c>
      <c r="L1098" s="5">
        <f ca="1">IF($A$2=0,
    IFERROR(L1097,
        MAX('1D'!$D$16,
            POWER((ABS(K1098)^2)/('1D'!$I$5*MAX(F1098,
                        0.1)^2),
                1/3))),
    IF(IFERROR(V1097,
            0)=0,
        IFERROR(L1097,
            MAX('1D'!$D$16,
                POWER((ABS(K1098)^2)/('1D'!$I$5*MAX(F1098,
                            0.1)^2),
                    1/3))),
        IF(OR(IFERROR(L1098,
                    0)=0,
                IFERROR(S1097,
                    0)&lt;1,
                IFERROR(S1098,
                    0)&lt;1),
            MAX('1D'!$D$16,
                POWER((ABS(K1098)^2)/('1D'!$I$5*MAX(F1098,
                            0.1)^2),
                    1/3)),
            IF(IFERROR(U1098,
                    0)&gt;0,
                MAX('1D'!$D$16,
                    IFERROR(L1098,
                        0)+((IFERROR(U1098,
                                0))*'1D'!$D$18*IF((IFERROR(S1098,
                                    0))&lt;1,
                            1,
                            -1))),
                IF(IFERROR(U1098,
                        0)&lt;0,
                    IF(ABS((MAX('1D'!$D$16,
                                    POWER((ABS(K1098)^2)/('1D'!$I$5*MAX(F1098,
                                                0.1)^2),
                                        1/3)))-IFERROR(L1098,
                                0))&gt;'1D'!$D$19,
                        MAX('1D'!$D$16,
                            IF((MAX('1D'!$D$16,
                                        POWER((ABS(K1098)^2)/('1D'!$I$5*MAX(F1098,
                                                    0.1)^2),
                                            1/3)))&gt;IFERROR(L1098,
                                    0),
                                MIN((MAX('1D'!$D$16,
                                            POWER((ABS(K1098)^2)/('1D'!$I$5*MAX(F1098,
                                                        0.1)^2),
                                                1/3))),
                                    IFERROR(L1098,
                                        0)+(MIN(ABS(IFERROR(U1098,
                                                    0))*'1D'!$D$18,
                                            ABS((MAX('1D'!$D$16,
                                                        POWER((ABS(K1098)^2)/('1D'!$I$5*MAX(F1098,
                                                                    0.1)^2),
                                                            1/3)))-IFERROR(L1098,
                                                    0))))),
                                MAX((MAX('1D'!$D$16,
                                            POWER((ABS(K1098)^2)/('1D'!$I$5*MAX(F1098,
                                                        0.1)^2),
                                                1/3))),
                                    IFERROR(L1098,
                                        0)-(MIN(ABS(IFERROR(U1098,
                                                    0))*'1D'!$D$18,
                                            ABS((MAX('1D'!$D$16,
                                                        POWER((ABS(K1098)^2)/('1D'!$I$5*MAX(F1098,
                                                                    0.1)^2),
                                                            1/3)))-IFERROR(L1098,
                                                    0))))))),
                        MAX('1D'!$D$16,
                            POWER((ABS(K1098)^2)/('1D'!$I$5*MAX(F1098,
                                        0.1)^2),
                                1/3))),
                    MAX('1D'!$D$16,
                        IFERROR(L1098,
                            0)))))))</f>
        <v>2.0411692021517887</v>
      </c>
      <c r="M1098" s="5">
        <f t="shared" ref="M1098:M1161" ca="1" si="238">((F1098)+(G1098)*(L1098))*(L1098)</f>
        <v>10.614079851189301</v>
      </c>
      <c r="N1098" s="5">
        <f t="shared" ref="N1098:N1161" ca="1" si="239">(((F1098)+(G1098)*(L1098))*(L1098))/MAX((F1098)+2*(L1098)*SQRT(1+(G1098)^2),
    0.000001)</f>
        <v>1.1434704692804873</v>
      </c>
      <c r="O1098" s="5">
        <f t="shared" ref="O1098:O1161" ca="1" si="240">ABS(K1098)/MAX(((F1098)+(G1098)*(L1098))*(L1098),
    0.000001)</f>
        <v>4.8002276894771132</v>
      </c>
      <c r="P1098" s="5">
        <f t="shared" ref="P1098:P1161" ca="1" si="241">E1098+L1098</f>
        <v>634.06016920215177</v>
      </c>
      <c r="Q1098" s="5">
        <f ca="1">P1098+((ABS(K1098)/MAX(((F1098)+(G1098)*(L1098))*(L1098),
            0.000001))^2)/(2*'1D'!$I$5)</f>
        <v>635.23459253909482</v>
      </c>
      <c r="R1098" s="5">
        <f ca="1">((ABS(K1098)*'1D'!$D$6)/(MAX(((F1098)+(G1098)*(L1098))*(L1098),
            0.000001)*MAX(((((F1098)+(G1098)*(L1098))*(L1098))/MAX((F1098)+2*(L1098)*SQRT(1+(G1098)^2),
                    0.000001))^(2/3),
            0.000001)))^2</f>
        <v>4.3358367565141456E-3</v>
      </c>
      <c r="S1098" s="5">
        <f ca="1">ABS(ABS(K1098)/MAX(((F1098)+(G1098)*(L1098))*(L1098),
        0.000001))/SQRT('1D'!$I$5*MAX((((F1098)+(G1098)*(L1098))*(L1098))/MAX((F1098)+2*(G1098)*(L1098),
            0.000001),
        0.000001))</f>
        <v>1.0727235886044055</v>
      </c>
      <c r="T1098" s="5">
        <f ca="1">((F1098)*(L1098)^2)/2+(G1098)*(L1098)^3/3+(ABS(K1098)^2)/('1D'!$I$5*MAX(((F1098)+(G1098)*(L1098))*(L1098),
        0.000001))</f>
        <v>35.763412605541333</v>
      </c>
      <c r="U1098" s="5">
        <f ca="1">IF($A$2=0,
    0,
    IFERROR(Q1097-(((R1097+R1098)/2)*J1098)-(IF(O1097&gt;O1098,
                '1D'!$D$8*((O1097^2-O1098^2)/(2*'1D'!$I$5)),
                '1D'!$D$9*((O1098^2-O1097^2)/(2*'1D'!$I$5)))+('1D'!$D$10*(ABS(I1098)/90)*(MAX(O1097^2,
                        O1098^2)/(2*'1D'!$I$5))))-Q1098,
        0))</f>
        <v>-3.9474069734524164E-3</v>
      </c>
      <c r="V1098" s="5">
        <f ca="1">IF($A$2=0,
    1,
    IF(IFERROR(V1097,
            0)=0,
        0,
        IFERROR(IF(ROUND(S1098,
                    3)=1,
                1,
                IF(AND(ABS(U1098)&lt;'1D'!$D$19,
                        S1098&gt;1),
                    1,
                    0)),
            0)))</f>
        <v>0</v>
      </c>
      <c r="W1098" s="5">
        <f ca="1">IF($A$2=0,
    MAX(MAX('1D'!$D$16,
            MAX('1D'!$D$16,
                POWER((ABS(K1098)^2)/('1D'!$I$5*MAX(F1098,
                            0.1)^2),
                    1/3))),
        IFERROR(W1396,
            MAX(MAX('1D'!$D$16,
                    MAX('1D'!$D$16,
                        POWER((ABS(K1098)^2)/('1D'!$I$5*MAX(F1098,
                                    0.1)^2),
                            1/3))),
                ($L$2)-E1396))),
    IF(IFERROR(AG1099,
            0)=0,
        MAX(MAX('1D'!$D$16,
                MAX('1D'!$D$16,
                    POWER((ABS(K1098)^2)/('1D'!$I$5*MAX(F1098,
                                0.1)^2),
                        1/3))),
            IFERROR(W1396,
                MAX(MAX('1D'!$D$16,
                        MAX('1D'!$D$16,
                            POWER((ABS(K1098)^2)/('1D'!$I$5*MAX(F1098,
                                        0.1)^2),
                                1/3))),
                    ($L$2)-E1396))),
        IF(IFERROR(W1098,
                0)=0,
            MAX(MAX('1D'!$D$16,
                    MAX('1D'!$D$16,
                        POWER((ABS(K1098)^2)/('1D'!$I$5*MAX(F1098,
                                    0.1)^2),
                            1/3))),
                IFERROR(W1396,
                    MAX(MAX('1D'!$D$16,
                            MAX('1D'!$D$16,
                                POWER((ABS(K1098)^2)/('1D'!$I$5*MAX(F1098,
                                            0.1)^2),
                                    1/3))),
                        ($L$2)-E1396))),
            IF(OR(IFERROR(AD1098,
                        0)&gt;=1,
                    IFERROR(AD1099,
                        0)&gt;=1),
                MAX('1D'!$D$16,
                    MAX('1D'!$D$16,
                        POWER((ABS(K1098)^2)/('1D'!$I$5*MAX(F1098,
                                    0.1)^2),
                            1/3))),
                IF(ABS(IFERROR(AF1098,
                            0))&lt;'1D'!$D$19,
                    MAX(MAX('1D'!$D$16,
                            MAX('1D'!$D$16,
                                POWER((ABS(K1098)^2)/('1D'!$I$5*MAX(F1098,
                                            0.1)^2),
                                    1/3))),
                        IFERROR(W1098,
                            0)),
                    MAX(MAX('1D'!$D$16,
                            MAX('1D'!$D$16,
                                POWER((ABS(K1098)^2)/('1D'!$I$5*MAX(F1098,
                                            0.1)^2),
                                    1/3))),
                        (IFERROR(W1098,
                                0))+((IFERROR(AF1098,
                                    0))*'1D'!$D$18)))))))</f>
        <v>2.1389677043987478</v>
      </c>
      <c r="X1098" s="5">
        <f t="shared" ref="X1098:X1161" ca="1" si="242">((F1098)+(G1098)*(W1098))*(W1098)</f>
        <v>11.122632062873489</v>
      </c>
      <c r="Y1098" s="5">
        <f t="shared" ref="Y1098:Y1161" ca="1" si="243">(((F1098)+(G1098)*(W1098))*(W1098))/MAX((F1098)+2*(W1098)*SQRT(1+(G1098)^2),
    0.000001)</f>
        <v>1.1735290000551568</v>
      </c>
      <c r="Z1098" s="5">
        <f t="shared" ref="Z1098:Z1161" ca="1" si="244">ABS(K1098)/MAX(((F1098)+(G1098)*(W1098))*(W1098),
    0.000001)</f>
        <v>4.5807502857230418</v>
      </c>
      <c r="AA1098" s="5">
        <f t="shared" ref="AA1098:AA1161" ca="1" si="245">E1098+W1098</f>
        <v>634.15796770439874</v>
      </c>
      <c r="AB1098" s="5">
        <f ca="1">AA1098+((ABS(K1098)/MAX(((F1098)+(G1098)*(W1098))*(W1098),
            0.000001))^2)/(2*'1D'!$I$5)</f>
        <v>635.22745155659811</v>
      </c>
      <c r="AC1098" s="5">
        <f ca="1">((ABS(K1098)*'1D'!$D$6)/(MAX(((F1098)+(G1098)*(W1098))*(W1098),
            0.000001)*MAX(((((F1098)+(G1098)*(W1098))*(W1098))/MAX((F1098)+2*(W1098)*SQRT(1+(G1098)^2),
                    0.000001))^(2/3),
            0.000001)))^2</f>
        <v>3.8141460404132466E-3</v>
      </c>
      <c r="AD1098" s="5">
        <f ca="1">ABS(ABS(K1098)/MAX(((F1098)+(G1098)*(W1098))*(W1098),
        0.000001))/SQRT('1D'!$I$5*MAX((((F1098)+(G1098)*(W1098))*(W1098))/MAX((F1098)+2*(G1098)*(W1098),
            0.000001),
        0.000001))</f>
        <v>1.0000000000000004</v>
      </c>
      <c r="AE1098" s="5">
        <f ca="1">((F1098)*(W1098)^2)/2+(G1098)*(W1098)^3/3+(ABS(K1098)^2)/('1D'!$I$5*MAX(((F1098)+(G1098)*(W1098))*(W1098),
        0.000001))</f>
        <v>35.686426155594638</v>
      </c>
      <c r="AF1098" s="5">
        <f ca="1">IF($A$2=0,
    0,
    IFERROR(AB1099+(((AC1098+AC1099)/2)*J1099)+(IF(Z1098&gt;Z1099,
                '1D'!$D$8*((Z1098^2-Z1099^2)/(2*'1D'!$I$5)),
                '1D'!$D$9*((Z1099^2-Z1098^2)/(2*'1D'!$I$5)))+('1D'!$D$10*(ABS(I1099)/90)*(MAX(Z1098^2,
                        Z1099^2)/(2*'1D'!$I$5))))-AB1098,
        0))</f>
        <v>3.3141460404522149E-3</v>
      </c>
      <c r="AG1098" s="5">
        <f ca="1">IF($A$2=0,
    1,
    IF(IFERROR(AG1099,
            0)=0,
        0,
        IFERROR(IF(OR(ROUND(AD1098,
                        3)&gt;=1,
                    AND(ABS(AF1098)&lt;'1D'!$D$19,
                        AD1098&lt;1)),
                1,
                0),
            0)))</f>
        <v>1</v>
      </c>
      <c r="AH1098" s="5">
        <f ca="1">IFERROR(IF('1D'!V32="Supercritical",
        MAX('1D'!$D$16,
            IFERROR(L1098,
                MAX('1D'!$D$16,
                    POWER((ABS(K1098)^2)/('1D'!$I$5*MAX(F1098,
                                0.1)^2),
                        1/3)))),
        IF('1D'!V32="Subcritical",
            MAX('1D'!$D$16,
                IFERROR(W1098,
                    MAX('1D'!$D$16,
                        POWER((ABS(K1098)^2)/('1D'!$I$5*MAX(F1098,
                                    0.1)^2),
                            1/3)))),
            IF(IFERROR(T1098,
                    -1E+99)&gt;=IFERROR(AE1098,
                    -1E+99),
                MAX('1D'!$D$16,
                    IFERROR(L1098,
                        MAX('1D'!$D$16,
                            POWER((ABS(K1098)^2)/('1D'!$I$5*MAX(F1098,
                                        0.1)^2),
                                1/3)))),
                MAX('1D'!$D$16,
                    IFERROR(W1098,
                        MAX('1D'!$D$16,
                            POWER((ABS(K1098)^2)/('1D'!$I$5*MAX(F1098,
                                        0.1)^2),
                                1/3))))))),
    MAX('1D'!$D$16,
        POWER((ABS(K1098)^2)/('1D'!$I$5*MAX(F1098,
                    0.1)^2),
            1/3)))</f>
        <v>2.0411692021517887</v>
      </c>
      <c r="AI1098" s="5">
        <f t="shared" ref="AI1098:AI1161" ca="1" si="246">E1098+AH1098</f>
        <v>634.06016920215177</v>
      </c>
      <c r="AJ1098" s="5">
        <f ca="1">AI1098+((ABS(K1098)/MAX(((F1098)+(G1098)*(AH1098))*(AH1098),
            0.000001))^2)/(2*'1D'!$I$5)</f>
        <v>635.23459253909482</v>
      </c>
      <c r="AM1098">
        <v>0</v>
      </c>
      <c r="AN1098">
        <v>0</v>
      </c>
      <c r="AO1098" s="5">
        <f t="shared" ref="AO1098:AO1161" si="247">AM1098+AN1098</f>
        <v>0</v>
      </c>
      <c r="AP1098" s="5">
        <f t="shared" si="237"/>
        <v>0</v>
      </c>
      <c r="AQ1098" s="5">
        <f ca="1">ABS(ABS(K1098)/MAX(((F1098)+(G1098)*(AH1098))*(AH1098),
        0.000001))/SQRT('1D'!$I$5*MAX((((F1098)+(G1098)*(AH1098))*(AH1098))/MAX((F1098)+2*(G1098)*(AH1098),
            0.000001),
        0.000001))</f>
        <v>1.0727235886044055</v>
      </c>
      <c r="AR1098" s="5" t="str">
        <f t="shared" ref="AR1098:AR1161" ca="1" si="248">IF(AQ1098&lt;1,
    "Subcritical",
    "Supercritical")</f>
        <v>Supercritical</v>
      </c>
      <c r="AS1098" s="5">
        <f ca="1">((ABS(K1098)*'1D'!$D$6)/(MAX(((F1098)+(G1098)*(AH1098))*(AH1098),
            0.000001)*MAX(((((F1098)+(G1098)*(AH1098))*(AH1098))/MAX((F1098)+2*(AH1098)*SQRT(1+(G1098)^2),
                    0.000001))^(2/3),
            0.000001)))^2</f>
        <v>4.3358367565141456E-3</v>
      </c>
    </row>
    <row r="1099" spans="1:45" x14ac:dyDescent="0.35">
      <c r="A1099">
        <v>1090</v>
      </c>
      <c r="B1099">
        <v>1088.9960000000001</v>
      </c>
      <c r="C1099">
        <v>616077.53200000001</v>
      </c>
      <c r="D1099">
        <v>3096918.1359999999</v>
      </c>
      <c r="E1099">
        <v>632.01850000000002</v>
      </c>
      <c r="F1099">
        <v>5.2</v>
      </c>
      <c r="G1099">
        <v>0</v>
      </c>
      <c r="H1099" t="s">
        <v>176</v>
      </c>
      <c r="I1099">
        <v>0</v>
      </c>
      <c r="J1099" s="5">
        <f t="shared" ref="J1099:J1162" si="249">B1099-B1098</f>
        <v>1</v>
      </c>
      <c r="K1099" s="5">
        <f t="shared" ref="K1099:K1162" ca="1" si="250">MAX(0,
    K1098-AO1098)</f>
        <v>50.95</v>
      </c>
      <c r="L1099" s="5">
        <f ca="1">IF($A$2=0,
    IFERROR(L1098,
        MAX('1D'!$D$16,
            POWER((ABS(K1099)^2)/('1D'!$I$5*MAX(F1099,
                        0.1)^2),
                1/3))),
    IF(IFERROR(V1098,
            0)=0,
        IFERROR(L1098,
            MAX('1D'!$D$16,
                POWER((ABS(K1099)^2)/('1D'!$I$5*MAX(F1099,
                            0.1)^2),
                    1/3))),
        IF(OR(IFERROR(L1099,
                    0)=0,
                IFERROR(S1098,
                    0)&lt;1,
                IFERROR(S1099,
                    0)&lt;1),
            MAX('1D'!$D$16,
                POWER((ABS(K1099)^2)/('1D'!$I$5*MAX(F1099,
                            0.1)^2),
                    1/3)),
            IF(IFERROR(U1099,
                    0)&gt;0,
                MAX('1D'!$D$16,
                    IFERROR(L1099,
                        0)+((IFERROR(U1099,
                                0))*'1D'!$D$18*IF((IFERROR(S1099,
                                    0))&lt;1,
                            1,
                            -1))),
                IF(IFERROR(U1099,
                        0)&lt;0,
                    IF(ABS((MAX('1D'!$D$16,
                                    POWER((ABS(K1099)^2)/('1D'!$I$5*MAX(F1099,
                                                0.1)^2),
                                        1/3)))-IFERROR(L1099,
                                0))&gt;'1D'!$D$19,
                        MAX('1D'!$D$16,
                            IF((MAX('1D'!$D$16,
                                        POWER((ABS(K1099)^2)/('1D'!$I$5*MAX(F1099,
                                                    0.1)^2),
                                            1/3)))&gt;IFERROR(L1099,
                                    0),
                                MIN((MAX('1D'!$D$16,
                                            POWER((ABS(K1099)^2)/('1D'!$I$5*MAX(F1099,
                                                        0.1)^2),
                                                1/3))),
                                    IFERROR(L1099,
                                        0)+(MIN(ABS(IFERROR(U1099,
                                                    0))*'1D'!$D$18,
                                            ABS((MAX('1D'!$D$16,
                                                        POWER((ABS(K1099)^2)/('1D'!$I$5*MAX(F1099,
                                                                    0.1)^2),
                                                            1/3)))-IFERROR(L1099,
                                                    0))))),
                                MAX((MAX('1D'!$D$16,
                                            POWER((ABS(K1099)^2)/('1D'!$I$5*MAX(F1099,
                                                        0.1)^2),
                                                1/3))),
                                    IFERROR(L1099,
                                        0)-(MIN(ABS(IFERROR(U1099,
                                                    0))*'1D'!$D$18,
                                            ABS((MAX('1D'!$D$16,
                                                        POWER((ABS(K1099)^2)/('1D'!$I$5*MAX(F1099,
                                                                    0.1)^2),
                                                            1/3)))-IFERROR(L1099,
                                                    0))))))),
                        MAX('1D'!$D$16,
                            POWER((ABS(K1099)^2)/('1D'!$I$5*MAX(F1099,
                                        0.1)^2),
                                1/3))),
                    MAX('1D'!$D$16,
                        IFERROR(L1099,
                            0)))))))</f>
        <v>2.0411692021517887</v>
      </c>
      <c r="M1099" s="5">
        <f t="shared" ca="1" si="238"/>
        <v>10.614079851189301</v>
      </c>
      <c r="N1099" s="5">
        <f t="shared" ca="1" si="239"/>
        <v>1.1434704692804873</v>
      </c>
      <c r="O1099" s="5">
        <f t="shared" ca="1" si="240"/>
        <v>4.8002276894771132</v>
      </c>
      <c r="P1099" s="5">
        <f t="shared" ca="1" si="241"/>
        <v>634.05966920215178</v>
      </c>
      <c r="Q1099" s="5">
        <f ca="1">P1099+((ABS(K1099)/MAX(((F1099)+(G1099)*(L1099))*(L1099),
            0.000001))^2)/(2*'1D'!$I$5)</f>
        <v>635.23409253909483</v>
      </c>
      <c r="R1099" s="5">
        <f ca="1">((ABS(K1099)*'1D'!$D$6)/(MAX(((F1099)+(G1099)*(L1099))*(L1099),
            0.000001)*MAX(((((F1099)+(G1099)*(L1099))*(L1099))/MAX((F1099)+2*(L1099)*SQRT(1+(G1099)^2),
                    0.000001))^(2/3),
            0.000001)))^2</f>
        <v>4.3358367565141456E-3</v>
      </c>
      <c r="S1099" s="5">
        <f ca="1">ABS(ABS(K1099)/MAX(((F1099)+(G1099)*(L1099))*(L1099),
        0.000001))/SQRT('1D'!$I$5*MAX((((F1099)+(G1099)*(L1099))*(L1099))/MAX((F1099)+2*(G1099)*(L1099),
            0.000001),
        0.000001))</f>
        <v>1.0727235886044055</v>
      </c>
      <c r="T1099" s="5">
        <f ca="1">((F1099)*(L1099)^2)/2+(G1099)*(L1099)^3/3+(ABS(K1099)^2)/('1D'!$I$5*MAX(((F1099)+(G1099)*(L1099))*(L1099),
        0.000001))</f>
        <v>35.763412605541333</v>
      </c>
      <c r="U1099" s="5">
        <f ca="1">IF($A$2=0,
    0,
    IFERROR(Q1098-(((R1098+R1099)/2)*J1099)-(IF(O1098&gt;O1099,
                '1D'!$D$8*((O1098^2-O1099^2)/(2*'1D'!$I$5)),
                '1D'!$D$9*((O1099^2-O1098^2)/(2*'1D'!$I$5)))+('1D'!$D$10*(ABS(I1099)/90)*(MAX(O1098^2,
                        O1099^2)/(2*'1D'!$I$5))))-Q1099,
        0))</f>
        <v>-3.8358367564796936E-3</v>
      </c>
      <c r="V1099" s="5">
        <f ca="1">IF($A$2=0,
    1,
    IF(IFERROR(V1098,
            0)=0,
        0,
        IFERROR(IF(ROUND(S1099,
                    3)=1,
                1,
                IF(AND(ABS(U1099)&lt;'1D'!$D$19,
                        S1099&gt;1),
                    1,
                    0)),
            0)))</f>
        <v>0</v>
      </c>
      <c r="W1099" s="5">
        <f ca="1">IF($A$2=0,
    MAX(MAX('1D'!$D$16,
            MAX('1D'!$D$16,
                POWER((ABS(K1099)^2)/('1D'!$I$5*MAX(F1099,
                            0.1)^2),
                    1/3))),
        IFERROR(W1396,
            MAX(MAX('1D'!$D$16,
                    MAX('1D'!$D$16,
                        POWER((ABS(K1099)^2)/('1D'!$I$5*MAX(F1099,
                                    0.1)^2),
                            1/3))),
                ($L$2)-E1396))),
    IF(IFERROR(AG1100,
            0)=0,
        MAX(MAX('1D'!$D$16,
                MAX('1D'!$D$16,
                    POWER((ABS(K1099)^2)/('1D'!$I$5*MAX(F1099,
                                0.1)^2),
                        1/3))),
            IFERROR(W1396,
                MAX(MAX('1D'!$D$16,
                        MAX('1D'!$D$16,
                            POWER((ABS(K1099)^2)/('1D'!$I$5*MAX(F1099,
                                        0.1)^2),
                                1/3))),
                    ($L$2)-E1396))),
        IF(IFERROR(W1099,
                0)=0,
            MAX(MAX('1D'!$D$16,
                    MAX('1D'!$D$16,
                        POWER((ABS(K1099)^2)/('1D'!$I$5*MAX(F1099,
                                    0.1)^2),
                            1/3))),
                IFERROR(W1396,
                    MAX(MAX('1D'!$D$16,
                            MAX('1D'!$D$16,
                                POWER((ABS(K1099)^2)/('1D'!$I$5*MAX(F1099,
                                            0.1)^2),
                                    1/3))),
                        ($L$2)-E1396))),
            IF(OR(IFERROR(AD1099,
                        0)&gt;=1,
                    IFERROR(AD1100,
                        0)&gt;=1),
                MAX('1D'!$D$16,
                    MAX('1D'!$D$16,
                        POWER((ABS(K1099)^2)/('1D'!$I$5*MAX(F1099,
                                    0.1)^2),
                            1/3))),
                IF(ABS(IFERROR(AF1099,
                            0))&lt;'1D'!$D$19,
                    MAX(MAX('1D'!$D$16,
                            MAX('1D'!$D$16,
                                POWER((ABS(K1099)^2)/('1D'!$I$5*MAX(F1099,
                                            0.1)^2),
                                    1/3))),
                        IFERROR(W1099,
                            0)),
                    MAX(MAX('1D'!$D$16,
                            MAX('1D'!$D$16,
                                POWER((ABS(K1099)^2)/('1D'!$I$5*MAX(F1099,
                                            0.1)^2),
                                    1/3))),
                        (IFERROR(W1099,
                                0))+((IFERROR(AF1099,
                                    0))*'1D'!$D$18)))))))</f>
        <v>2.1389677043987478</v>
      </c>
      <c r="X1099" s="5">
        <f t="shared" ca="1" si="242"/>
        <v>11.122632062873489</v>
      </c>
      <c r="Y1099" s="5">
        <f t="shared" ca="1" si="243"/>
        <v>1.1735290000551568</v>
      </c>
      <c r="Z1099" s="5">
        <f t="shared" ca="1" si="244"/>
        <v>4.5807502857230418</v>
      </c>
      <c r="AA1099" s="5">
        <f t="shared" ca="1" si="245"/>
        <v>634.15746770439875</v>
      </c>
      <c r="AB1099" s="5">
        <f ca="1">AA1099+((ABS(K1099)/MAX(((F1099)+(G1099)*(W1099))*(W1099),
            0.000001))^2)/(2*'1D'!$I$5)</f>
        <v>635.22695155659812</v>
      </c>
      <c r="AC1099" s="5">
        <f ca="1">((ABS(K1099)*'1D'!$D$6)/(MAX(((F1099)+(G1099)*(W1099))*(W1099),
            0.000001)*MAX(((((F1099)+(G1099)*(W1099))*(W1099))/MAX((F1099)+2*(W1099)*SQRT(1+(G1099)^2),
                    0.000001))^(2/3),
            0.000001)))^2</f>
        <v>3.8141460404132466E-3</v>
      </c>
      <c r="AD1099" s="5">
        <f ca="1">ABS(ABS(K1099)/MAX(((F1099)+(G1099)*(W1099))*(W1099),
        0.000001))/SQRT('1D'!$I$5*MAX((((F1099)+(G1099)*(W1099))*(W1099))/MAX((F1099)+2*(G1099)*(W1099),
            0.000001),
        0.000001))</f>
        <v>1.0000000000000004</v>
      </c>
      <c r="AE1099" s="5">
        <f ca="1">((F1099)*(W1099)^2)/2+(G1099)*(W1099)^3/3+(ABS(K1099)^2)/('1D'!$I$5*MAX(((F1099)+(G1099)*(W1099))*(W1099),
        0.000001))</f>
        <v>35.686426155594638</v>
      </c>
      <c r="AF1099" s="5">
        <f ca="1">IF($A$2=0,
    0,
    IFERROR(AB1100+(((AC1099+AC1100)/2)*J1100)+(IF(Z1099&gt;Z1100,
                '1D'!$D$8*((Z1099^2-Z1100^2)/(2*'1D'!$I$5)),
                '1D'!$D$9*((Z1100^2-Z1099^2)/(2*'1D'!$I$5)))+('1D'!$D$10*(ABS(I1100)/90)*(MAX(Z1099^2,
                        Z1100^2)/(2*'1D'!$I$5))))-AB1099,
        0))</f>
        <v>3.3141460404522149E-3</v>
      </c>
      <c r="AG1099" s="5">
        <f ca="1">IF($A$2=0,
    1,
    IF(IFERROR(AG1100,
            0)=0,
        0,
        IFERROR(IF(OR(ROUND(AD1099,
                        3)&gt;=1,
                    AND(ABS(AF1099)&lt;'1D'!$D$19,
                        AD1099&lt;1)),
                1,
                0),
            0)))</f>
        <v>1</v>
      </c>
      <c r="AH1099" s="5">
        <f ca="1">IFERROR(IF('1D'!V32="Supercritical",
        MAX('1D'!$D$16,
            IFERROR(L1099,
                MAX('1D'!$D$16,
                    POWER((ABS(K1099)^2)/('1D'!$I$5*MAX(F1099,
                                0.1)^2),
                        1/3)))),
        IF('1D'!V32="Subcritical",
            MAX('1D'!$D$16,
                IFERROR(W1099,
                    MAX('1D'!$D$16,
                        POWER((ABS(K1099)^2)/('1D'!$I$5*MAX(F1099,
                                    0.1)^2),
                            1/3)))),
            IF(IFERROR(T1099,
                    -1E+99)&gt;=IFERROR(AE1099,
                    -1E+99),
                MAX('1D'!$D$16,
                    IFERROR(L1099,
                        MAX('1D'!$D$16,
                            POWER((ABS(K1099)^2)/('1D'!$I$5*MAX(F1099,
                                        0.1)^2),
                                1/3)))),
                MAX('1D'!$D$16,
                    IFERROR(W1099,
                        MAX('1D'!$D$16,
                            POWER((ABS(K1099)^2)/('1D'!$I$5*MAX(F1099,
                                        0.1)^2),
                                1/3))))))),
    MAX('1D'!$D$16,
        POWER((ABS(K1099)^2)/('1D'!$I$5*MAX(F1099,
                    0.1)^2),
            1/3)))</f>
        <v>2.0411692021517887</v>
      </c>
      <c r="AI1099" s="5">
        <f t="shared" ca="1" si="246"/>
        <v>634.05966920215178</v>
      </c>
      <c r="AJ1099" s="5">
        <f ca="1">AI1099+((ABS(K1099)/MAX(((F1099)+(G1099)*(AH1099))*(AH1099),
            0.000001))^2)/(2*'1D'!$I$5)</f>
        <v>635.23409253909483</v>
      </c>
      <c r="AM1099">
        <v>0</v>
      </c>
      <c r="AN1099">
        <v>0</v>
      </c>
      <c r="AO1099" s="5">
        <f t="shared" si="247"/>
        <v>0</v>
      </c>
      <c r="AP1099" s="5">
        <f t="shared" ref="AP1099:AP1162" si="251">AP1098+AO1099</f>
        <v>0</v>
      </c>
      <c r="AQ1099" s="5">
        <f ca="1">ABS(ABS(K1099)/MAX(((F1099)+(G1099)*(AH1099))*(AH1099),
        0.000001))/SQRT('1D'!$I$5*MAX((((F1099)+(G1099)*(AH1099))*(AH1099))/MAX((F1099)+2*(G1099)*(AH1099),
            0.000001),
        0.000001))</f>
        <v>1.0727235886044055</v>
      </c>
      <c r="AR1099" s="5" t="str">
        <f t="shared" ca="1" si="248"/>
        <v>Supercritical</v>
      </c>
      <c r="AS1099" s="5">
        <f ca="1">((ABS(K1099)*'1D'!$D$6)/(MAX(((F1099)+(G1099)*(AH1099))*(AH1099),
            0.000001)*MAX(((((F1099)+(G1099)*(AH1099))*(AH1099))/MAX((F1099)+2*(AH1099)*SQRT(1+(G1099)^2),
                    0.000001))^(2/3),
            0.000001)))^2</f>
        <v>4.3358367565141456E-3</v>
      </c>
    </row>
    <row r="1100" spans="1:45" x14ac:dyDescent="0.35">
      <c r="A1100">
        <v>1091</v>
      </c>
      <c r="B1100">
        <v>1089.9960000000001</v>
      </c>
      <c r="C1100">
        <v>616077.49</v>
      </c>
      <c r="D1100">
        <v>3096917.1370000001</v>
      </c>
      <c r="E1100">
        <v>632.01800000000003</v>
      </c>
      <c r="F1100">
        <v>5.2</v>
      </c>
      <c r="G1100">
        <v>0</v>
      </c>
      <c r="H1100" t="s">
        <v>176</v>
      </c>
      <c r="I1100">
        <v>0</v>
      </c>
      <c r="J1100" s="5">
        <f t="shared" si="249"/>
        <v>1</v>
      </c>
      <c r="K1100" s="5">
        <f t="shared" ca="1" si="250"/>
        <v>50.95</v>
      </c>
      <c r="L1100" s="5">
        <f ca="1">IF($A$2=0,
    IFERROR(L1099,
        MAX('1D'!$D$16,
            POWER((ABS(K1100)^2)/('1D'!$I$5*MAX(F1100,
                        0.1)^2),
                1/3))),
    IF(IFERROR(V1099,
            0)=0,
        IFERROR(L1099,
            MAX('1D'!$D$16,
                POWER((ABS(K1100)^2)/('1D'!$I$5*MAX(F1100,
                            0.1)^2),
                    1/3))),
        IF(OR(IFERROR(L1100,
                    0)=0,
                IFERROR(S1099,
                    0)&lt;1,
                IFERROR(S1100,
                    0)&lt;1),
            MAX('1D'!$D$16,
                POWER((ABS(K1100)^2)/('1D'!$I$5*MAX(F1100,
                            0.1)^2),
                    1/3)),
            IF(IFERROR(U1100,
                    0)&gt;0,
                MAX('1D'!$D$16,
                    IFERROR(L1100,
                        0)+((IFERROR(U1100,
                                0))*'1D'!$D$18*IF((IFERROR(S1100,
                                    0))&lt;1,
                            1,
                            -1))),
                IF(IFERROR(U1100,
                        0)&lt;0,
                    IF(ABS((MAX('1D'!$D$16,
                                    POWER((ABS(K1100)^2)/('1D'!$I$5*MAX(F1100,
                                                0.1)^2),
                                        1/3)))-IFERROR(L1100,
                                0))&gt;'1D'!$D$19,
                        MAX('1D'!$D$16,
                            IF((MAX('1D'!$D$16,
                                        POWER((ABS(K1100)^2)/('1D'!$I$5*MAX(F1100,
                                                    0.1)^2),
                                            1/3)))&gt;IFERROR(L1100,
                                    0),
                                MIN((MAX('1D'!$D$16,
                                            POWER((ABS(K1100)^2)/('1D'!$I$5*MAX(F1100,
                                                        0.1)^2),
                                                1/3))),
                                    IFERROR(L1100,
                                        0)+(MIN(ABS(IFERROR(U1100,
                                                    0))*'1D'!$D$18,
                                            ABS((MAX('1D'!$D$16,
                                                        POWER((ABS(K1100)^2)/('1D'!$I$5*MAX(F1100,
                                                                    0.1)^2),
                                                            1/3)))-IFERROR(L1100,
                                                    0))))),
                                MAX((MAX('1D'!$D$16,
                                            POWER((ABS(K1100)^2)/('1D'!$I$5*MAX(F1100,
                                                        0.1)^2),
                                                1/3))),
                                    IFERROR(L1100,
                                        0)-(MIN(ABS(IFERROR(U1100,
                                                    0))*'1D'!$D$18,
                                            ABS((MAX('1D'!$D$16,
                                                        POWER((ABS(K1100)^2)/('1D'!$I$5*MAX(F1100,
                                                                    0.1)^2),
                                                            1/3)))-IFERROR(L1100,
                                                    0))))))),
                        MAX('1D'!$D$16,
                            POWER((ABS(K1100)^2)/('1D'!$I$5*MAX(F1100,
                                        0.1)^2),
                                1/3))),
                    MAX('1D'!$D$16,
                        IFERROR(L1100,
                            0)))))))</f>
        <v>2.0411692021517887</v>
      </c>
      <c r="M1100" s="5">
        <f t="shared" ca="1" si="238"/>
        <v>10.614079851189301</v>
      </c>
      <c r="N1100" s="5">
        <f t="shared" ca="1" si="239"/>
        <v>1.1434704692804873</v>
      </c>
      <c r="O1100" s="5">
        <f t="shared" ca="1" si="240"/>
        <v>4.8002276894771132</v>
      </c>
      <c r="P1100" s="5">
        <f t="shared" ca="1" si="241"/>
        <v>634.05916920215179</v>
      </c>
      <c r="Q1100" s="5">
        <f ca="1">P1100+((ABS(K1100)/MAX(((F1100)+(G1100)*(L1100))*(L1100),
            0.000001))^2)/(2*'1D'!$I$5)</f>
        <v>635.23359253909484</v>
      </c>
      <c r="R1100" s="5">
        <f ca="1">((ABS(K1100)*'1D'!$D$6)/(MAX(((F1100)+(G1100)*(L1100))*(L1100),
            0.000001)*MAX(((((F1100)+(G1100)*(L1100))*(L1100))/MAX((F1100)+2*(L1100)*SQRT(1+(G1100)^2),
                    0.000001))^(2/3),
            0.000001)))^2</f>
        <v>4.3358367565141456E-3</v>
      </c>
      <c r="S1100" s="5">
        <f ca="1">ABS(ABS(K1100)/MAX(((F1100)+(G1100)*(L1100))*(L1100),
        0.000001))/SQRT('1D'!$I$5*MAX((((F1100)+(G1100)*(L1100))*(L1100))/MAX((F1100)+2*(G1100)*(L1100),
            0.000001),
        0.000001))</f>
        <v>1.0727235886044055</v>
      </c>
      <c r="T1100" s="5">
        <f ca="1">((F1100)*(L1100)^2)/2+(G1100)*(L1100)^3/3+(ABS(K1100)^2)/('1D'!$I$5*MAX(((F1100)+(G1100)*(L1100))*(L1100),
        0.000001))</f>
        <v>35.763412605541333</v>
      </c>
      <c r="U1100" s="5">
        <f ca="1">IF($A$2=0,
    0,
    IFERROR(Q1099-(((R1099+R1100)/2)*J1100)-(IF(O1099&gt;O1100,
                '1D'!$D$8*((O1099^2-O1100^2)/(2*'1D'!$I$5)),
                '1D'!$D$9*((O1100^2-O1099^2)/(2*'1D'!$I$5)))+('1D'!$D$10*(ABS(I1100)/90)*(MAX(O1099^2,
                        O1100^2)/(2*'1D'!$I$5))))-Q1100,
        0))</f>
        <v>-3.8358367564796936E-3</v>
      </c>
      <c r="V1100" s="5">
        <f ca="1">IF($A$2=0,
    1,
    IF(IFERROR(V1099,
            0)=0,
        0,
        IFERROR(IF(ROUND(S1100,
                    3)=1,
                1,
                IF(AND(ABS(U1100)&lt;'1D'!$D$19,
                        S1100&gt;1),
                    1,
                    0)),
            0)))</f>
        <v>0</v>
      </c>
      <c r="W1100" s="5">
        <f ca="1">IF($A$2=0,
    MAX(MAX('1D'!$D$16,
            MAX('1D'!$D$16,
                POWER((ABS(K1100)^2)/('1D'!$I$5*MAX(F1100,
                            0.1)^2),
                    1/3))),
        IFERROR(W1396,
            MAX(MAX('1D'!$D$16,
                    MAX('1D'!$D$16,
                        POWER((ABS(K1100)^2)/('1D'!$I$5*MAX(F1100,
                                    0.1)^2),
                            1/3))),
                ($L$2)-E1396))),
    IF(IFERROR(AG1101,
            0)=0,
        MAX(MAX('1D'!$D$16,
                MAX('1D'!$D$16,
                    POWER((ABS(K1100)^2)/('1D'!$I$5*MAX(F1100,
                                0.1)^2),
                        1/3))),
            IFERROR(W1396,
                MAX(MAX('1D'!$D$16,
                        MAX('1D'!$D$16,
                            POWER((ABS(K1100)^2)/('1D'!$I$5*MAX(F1100,
                                        0.1)^2),
                                1/3))),
                    ($L$2)-E1396))),
        IF(IFERROR(W1100,
                0)=0,
            MAX(MAX('1D'!$D$16,
                    MAX('1D'!$D$16,
                        POWER((ABS(K1100)^2)/('1D'!$I$5*MAX(F1100,
                                    0.1)^2),
                            1/3))),
                IFERROR(W1396,
                    MAX(MAX('1D'!$D$16,
                            MAX('1D'!$D$16,
                                POWER((ABS(K1100)^2)/('1D'!$I$5*MAX(F1100,
                                            0.1)^2),
                                    1/3))),
                        ($L$2)-E1396))),
            IF(OR(IFERROR(AD1100,
                        0)&gt;=1,
                    IFERROR(AD1101,
                        0)&gt;=1),
                MAX('1D'!$D$16,
                    MAX('1D'!$D$16,
                        POWER((ABS(K1100)^2)/('1D'!$I$5*MAX(F1100,
                                    0.1)^2),
                            1/3))),
                IF(ABS(IFERROR(AF1100,
                            0))&lt;'1D'!$D$19,
                    MAX(MAX('1D'!$D$16,
                            MAX('1D'!$D$16,
                                POWER((ABS(K1100)^2)/('1D'!$I$5*MAX(F1100,
                                            0.1)^2),
                                    1/3))),
                        IFERROR(W1100,
                            0)),
                    MAX(MAX('1D'!$D$16,
                            MAX('1D'!$D$16,
                                POWER((ABS(K1100)^2)/('1D'!$I$5*MAX(F1100,
                                            0.1)^2),
                                    1/3))),
                        (IFERROR(W1100,
                                0))+((IFERROR(AF1100,
                                    0))*'1D'!$D$18)))))))</f>
        <v>2.1389677043987478</v>
      </c>
      <c r="X1100" s="5">
        <f t="shared" ca="1" si="242"/>
        <v>11.122632062873489</v>
      </c>
      <c r="Y1100" s="5">
        <f t="shared" ca="1" si="243"/>
        <v>1.1735290000551568</v>
      </c>
      <c r="Z1100" s="5">
        <f t="shared" ca="1" si="244"/>
        <v>4.5807502857230418</v>
      </c>
      <c r="AA1100" s="5">
        <f t="shared" ca="1" si="245"/>
        <v>634.15696770439877</v>
      </c>
      <c r="AB1100" s="5">
        <f ca="1">AA1100+((ABS(K1100)/MAX(((F1100)+(G1100)*(W1100))*(W1100),
            0.000001))^2)/(2*'1D'!$I$5)</f>
        <v>635.22645155659814</v>
      </c>
      <c r="AC1100" s="5">
        <f ca="1">((ABS(K1100)*'1D'!$D$6)/(MAX(((F1100)+(G1100)*(W1100))*(W1100),
            0.000001)*MAX(((((F1100)+(G1100)*(W1100))*(W1100))/MAX((F1100)+2*(W1100)*SQRT(1+(G1100)^2),
                    0.000001))^(2/3),
            0.000001)))^2</f>
        <v>3.8141460404132466E-3</v>
      </c>
      <c r="AD1100" s="5">
        <f ca="1">ABS(ABS(K1100)/MAX(((F1100)+(G1100)*(W1100))*(W1100),
        0.000001))/SQRT('1D'!$I$5*MAX((((F1100)+(G1100)*(W1100))*(W1100))/MAX((F1100)+2*(G1100)*(W1100),
            0.000001),
        0.000001))</f>
        <v>1.0000000000000004</v>
      </c>
      <c r="AE1100" s="5">
        <f ca="1">((F1100)*(W1100)^2)/2+(G1100)*(W1100)^3/3+(ABS(K1100)^2)/('1D'!$I$5*MAX(((F1100)+(G1100)*(W1100))*(W1100),
        0.000001))</f>
        <v>35.686426155594638</v>
      </c>
      <c r="AF1100" s="5">
        <f ca="1">IF($A$2=0,
    0,
    IFERROR(AB1101+(((AC1100+AC1101)/2)*J1101)+(IF(Z1100&gt;Z1101,
                '1D'!$D$8*((Z1100^2-Z1101^2)/(2*'1D'!$I$5)),
                '1D'!$D$9*((Z1101^2-Z1100^2)/(2*'1D'!$I$5)))+('1D'!$D$10*(ABS(I1101)/90)*(MAX(Z1100^2,
                        Z1101^2)/(2*'1D'!$I$5))))-AB1100,
        0))</f>
        <v>3.4157470064428708E-3</v>
      </c>
      <c r="AG1100" s="5">
        <f ca="1">IF($A$2=0,
    1,
    IF(IFERROR(AG1101,
            0)=0,
        0,
        IFERROR(IF(OR(ROUND(AD1100,
                        3)&gt;=1,
                    AND(ABS(AF1100)&lt;'1D'!$D$19,
                        AD1100&lt;1)),
                1,
                0),
            0)))</f>
        <v>1</v>
      </c>
      <c r="AH1100" s="5">
        <f ca="1">IFERROR(IF('1D'!V32="Supercritical",
        MAX('1D'!$D$16,
            IFERROR(L1100,
                MAX('1D'!$D$16,
                    POWER((ABS(K1100)^2)/('1D'!$I$5*MAX(F1100,
                                0.1)^2),
                        1/3)))),
        IF('1D'!V32="Subcritical",
            MAX('1D'!$D$16,
                IFERROR(W1100,
                    MAX('1D'!$D$16,
                        POWER((ABS(K1100)^2)/('1D'!$I$5*MAX(F1100,
                                    0.1)^2),
                            1/3)))),
            IF(IFERROR(T1100,
                    -1E+99)&gt;=IFERROR(AE1100,
                    -1E+99),
                MAX('1D'!$D$16,
                    IFERROR(L1100,
                        MAX('1D'!$D$16,
                            POWER((ABS(K1100)^2)/('1D'!$I$5*MAX(F1100,
                                        0.1)^2),
                                1/3)))),
                MAX('1D'!$D$16,
                    IFERROR(W1100,
                        MAX('1D'!$D$16,
                            POWER((ABS(K1100)^2)/('1D'!$I$5*MAX(F1100,
                                        0.1)^2),
                                1/3))))))),
    MAX('1D'!$D$16,
        POWER((ABS(K1100)^2)/('1D'!$I$5*MAX(F1100,
                    0.1)^2),
            1/3)))</f>
        <v>2.0411692021517887</v>
      </c>
      <c r="AI1100" s="5">
        <f t="shared" ca="1" si="246"/>
        <v>634.05916920215179</v>
      </c>
      <c r="AJ1100" s="5">
        <f ca="1">AI1100+((ABS(K1100)/MAX(((F1100)+(G1100)*(AH1100))*(AH1100),
            0.000001))^2)/(2*'1D'!$I$5)</f>
        <v>635.23359253909484</v>
      </c>
      <c r="AM1100">
        <v>0</v>
      </c>
      <c r="AN1100">
        <v>0</v>
      </c>
      <c r="AO1100" s="5">
        <f t="shared" si="247"/>
        <v>0</v>
      </c>
      <c r="AP1100" s="5">
        <f t="shared" si="251"/>
        <v>0</v>
      </c>
      <c r="AQ1100" s="5">
        <f ca="1">ABS(ABS(K1100)/MAX(((F1100)+(G1100)*(AH1100))*(AH1100),
        0.000001))/SQRT('1D'!$I$5*MAX((((F1100)+(G1100)*(AH1100))*(AH1100))/MAX((F1100)+2*(G1100)*(AH1100),
            0.000001),
        0.000001))</f>
        <v>1.0727235886044055</v>
      </c>
      <c r="AR1100" s="5" t="str">
        <f t="shared" ca="1" si="248"/>
        <v>Supercritical</v>
      </c>
      <c r="AS1100" s="5">
        <f ca="1">((ABS(K1100)*'1D'!$D$6)/(MAX(((F1100)+(G1100)*(AH1100))*(AH1100),
            0.000001)*MAX(((((F1100)+(G1100)*(AH1100))*(AH1100))/MAX((F1100)+2*(AH1100)*SQRT(1+(G1100)^2),
                    0.000001))^(2/3),
            0.000001)))^2</f>
        <v>4.3358367565141456E-3</v>
      </c>
    </row>
    <row r="1101" spans="1:45" x14ac:dyDescent="0.35">
      <c r="A1101">
        <v>1092</v>
      </c>
      <c r="B1101">
        <v>1090.9960000000001</v>
      </c>
      <c r="C1101">
        <v>616077.44799999997</v>
      </c>
      <c r="D1101">
        <v>3096916.1379999998</v>
      </c>
      <c r="E1101">
        <v>632.01750000000004</v>
      </c>
      <c r="F1101">
        <v>5.2</v>
      </c>
      <c r="G1101">
        <v>0</v>
      </c>
      <c r="H1101" t="s">
        <v>176</v>
      </c>
      <c r="I1101">
        <v>5.7000000000000002E-2</v>
      </c>
      <c r="J1101" s="5">
        <f t="shared" si="249"/>
        <v>1</v>
      </c>
      <c r="K1101" s="5">
        <f t="shared" ca="1" si="250"/>
        <v>50.95</v>
      </c>
      <c r="L1101" s="5">
        <f ca="1">IF($A$2=0,
    IFERROR(L1100,
        MAX('1D'!$D$16,
            POWER((ABS(K1101)^2)/('1D'!$I$5*MAX(F1101,
                        0.1)^2),
                1/3))),
    IF(IFERROR(V1100,
            0)=0,
        IFERROR(L1100,
            MAX('1D'!$D$16,
                POWER((ABS(K1101)^2)/('1D'!$I$5*MAX(F1101,
                            0.1)^2),
                    1/3))),
        IF(OR(IFERROR(L1101,
                    0)=0,
                IFERROR(S1100,
                    0)&lt;1,
                IFERROR(S1101,
                    0)&lt;1),
            MAX('1D'!$D$16,
                POWER((ABS(K1101)^2)/('1D'!$I$5*MAX(F1101,
                            0.1)^2),
                    1/3)),
            IF(IFERROR(U1101,
                    0)&gt;0,
                MAX('1D'!$D$16,
                    IFERROR(L1101,
                        0)+((IFERROR(U1101,
                                0))*'1D'!$D$18*IF((IFERROR(S1101,
                                    0))&lt;1,
                            1,
                            -1))),
                IF(IFERROR(U1101,
                        0)&lt;0,
                    IF(ABS((MAX('1D'!$D$16,
                                    POWER((ABS(K1101)^2)/('1D'!$I$5*MAX(F1101,
                                                0.1)^2),
                                        1/3)))-IFERROR(L1101,
                                0))&gt;'1D'!$D$19,
                        MAX('1D'!$D$16,
                            IF((MAX('1D'!$D$16,
                                        POWER((ABS(K1101)^2)/('1D'!$I$5*MAX(F1101,
                                                    0.1)^2),
                                            1/3)))&gt;IFERROR(L1101,
                                    0),
                                MIN((MAX('1D'!$D$16,
                                            POWER((ABS(K1101)^2)/('1D'!$I$5*MAX(F1101,
                                                        0.1)^2),
                                                1/3))),
                                    IFERROR(L1101,
                                        0)+(MIN(ABS(IFERROR(U1101,
                                                    0))*'1D'!$D$18,
                                            ABS((MAX('1D'!$D$16,
                                                        POWER((ABS(K1101)^2)/('1D'!$I$5*MAX(F1101,
                                                                    0.1)^2),
                                                            1/3)))-IFERROR(L1101,
                                                    0))))),
                                MAX((MAX('1D'!$D$16,
                                            POWER((ABS(K1101)^2)/('1D'!$I$5*MAX(F1101,
                                                        0.1)^2),
                                                1/3))),
                                    IFERROR(L1101,
                                        0)-(MIN(ABS(IFERROR(U1101,
                                                    0))*'1D'!$D$18,
                                            ABS((MAX('1D'!$D$16,
                                                        POWER((ABS(K1101)^2)/('1D'!$I$5*MAX(F1101,
                                                                    0.1)^2),
                                                            1/3)))-IFERROR(L1101,
                                                    0))))))),
                        MAX('1D'!$D$16,
                            POWER((ABS(K1101)^2)/('1D'!$I$5*MAX(F1101,
                                        0.1)^2),
                                1/3))),
                    MAX('1D'!$D$16,
                        IFERROR(L1101,
                            0)))))))</f>
        <v>2.0411692021517887</v>
      </c>
      <c r="M1101" s="5">
        <f t="shared" ca="1" si="238"/>
        <v>10.614079851189301</v>
      </c>
      <c r="N1101" s="5">
        <f t="shared" ca="1" si="239"/>
        <v>1.1434704692804873</v>
      </c>
      <c r="O1101" s="5">
        <f t="shared" ca="1" si="240"/>
        <v>4.8002276894771132</v>
      </c>
      <c r="P1101" s="5">
        <f t="shared" ca="1" si="241"/>
        <v>634.0586692021518</v>
      </c>
      <c r="Q1101" s="5">
        <f ca="1">P1101+((ABS(K1101)/MAX(((F1101)+(G1101)*(L1101))*(L1101),
            0.000001))^2)/(2*'1D'!$I$5)</f>
        <v>635.23309253909486</v>
      </c>
      <c r="R1101" s="5">
        <f ca="1">((ABS(K1101)*'1D'!$D$6)/(MAX(((F1101)+(G1101)*(L1101))*(L1101),
            0.000001)*MAX(((((F1101)+(G1101)*(L1101))*(L1101))/MAX((F1101)+2*(L1101)*SQRT(1+(G1101)^2),
                    0.000001))^(2/3),
            0.000001)))^2</f>
        <v>4.3358367565141456E-3</v>
      </c>
      <c r="S1101" s="5">
        <f ca="1">ABS(ABS(K1101)/MAX(((F1101)+(G1101)*(L1101))*(L1101),
        0.000001))/SQRT('1D'!$I$5*MAX((((F1101)+(G1101)*(L1101))*(L1101))/MAX((F1101)+2*(G1101)*(L1101),
            0.000001),
        0.000001))</f>
        <v>1.0727235886044055</v>
      </c>
      <c r="T1101" s="5">
        <f ca="1">((F1101)*(L1101)^2)/2+(G1101)*(L1101)^3/3+(ABS(K1101)^2)/('1D'!$I$5*MAX(((F1101)+(G1101)*(L1101))*(L1101),
        0.000001))</f>
        <v>35.763412605541333</v>
      </c>
      <c r="U1101" s="5">
        <f ca="1">IF($A$2=0,
    0,
    IFERROR(Q1100-(((R1100+R1101)/2)*J1101)-(IF(O1100&gt;O1101,
                '1D'!$D$8*((O1100^2-O1101^2)/(2*'1D'!$I$5)),
                '1D'!$D$9*((O1101^2-O1100^2)/(2*'1D'!$I$5)))+('1D'!$D$10*(ABS(I1101)/90)*(MAX(O1100^2,
                        O1101^2)/(2*'1D'!$I$5))))-Q1101,
        0))</f>
        <v>-3.9474069734524164E-3</v>
      </c>
      <c r="V1101" s="5">
        <f ca="1">IF($A$2=0,
    1,
    IF(IFERROR(V1100,
            0)=0,
        0,
        IFERROR(IF(ROUND(S1101,
                    3)=1,
                1,
                IF(AND(ABS(U1101)&lt;'1D'!$D$19,
                        S1101&gt;1),
                    1,
                    0)),
            0)))</f>
        <v>0</v>
      </c>
      <c r="W1101" s="5">
        <f ca="1">IF($A$2=0,
    MAX(MAX('1D'!$D$16,
            MAX('1D'!$D$16,
                POWER((ABS(K1101)^2)/('1D'!$I$5*MAX(F1101,
                            0.1)^2),
                    1/3))),
        IFERROR(W1396,
            MAX(MAX('1D'!$D$16,
                    MAX('1D'!$D$16,
                        POWER((ABS(K1101)^2)/('1D'!$I$5*MAX(F1101,
                                    0.1)^2),
                            1/3))),
                ($L$2)-E1396))),
    IF(IFERROR(AG1102,
            0)=0,
        MAX(MAX('1D'!$D$16,
                MAX('1D'!$D$16,
                    POWER((ABS(K1101)^2)/('1D'!$I$5*MAX(F1101,
                                0.1)^2),
                        1/3))),
            IFERROR(W1396,
                MAX(MAX('1D'!$D$16,
                        MAX('1D'!$D$16,
                            POWER((ABS(K1101)^2)/('1D'!$I$5*MAX(F1101,
                                        0.1)^2),
                                1/3))),
                    ($L$2)-E1396))),
        IF(IFERROR(W1101,
                0)=0,
            MAX(MAX('1D'!$D$16,
                    MAX('1D'!$D$16,
                        POWER((ABS(K1101)^2)/('1D'!$I$5*MAX(F1101,
                                    0.1)^2),
                            1/3))),
                IFERROR(W1396,
                    MAX(MAX('1D'!$D$16,
                            MAX('1D'!$D$16,
                                POWER((ABS(K1101)^2)/('1D'!$I$5*MAX(F1101,
                                            0.1)^2),
                                    1/3))),
                        ($L$2)-E1396))),
            IF(OR(IFERROR(AD1101,
                        0)&gt;=1,
                    IFERROR(AD1102,
                        0)&gt;=1),
                MAX('1D'!$D$16,
                    MAX('1D'!$D$16,
                        POWER((ABS(K1101)^2)/('1D'!$I$5*MAX(F1101,
                                    0.1)^2),
                            1/3))),
                IF(ABS(IFERROR(AF1101,
                            0))&lt;'1D'!$D$19,
                    MAX(MAX('1D'!$D$16,
                            MAX('1D'!$D$16,
                                POWER((ABS(K1101)^2)/('1D'!$I$5*MAX(F1101,
                                            0.1)^2),
                                    1/3))),
                        IFERROR(W1101,
                            0)),
                    MAX(MAX('1D'!$D$16,
                            MAX('1D'!$D$16,
                                POWER((ABS(K1101)^2)/('1D'!$I$5*MAX(F1101,
                                            0.1)^2),
                                    1/3))),
                        (IFERROR(W1101,
                                0))+((IFERROR(AF1101,
                                    0))*'1D'!$D$18)))))))</f>
        <v>2.1389677043987478</v>
      </c>
      <c r="X1101" s="5">
        <f t="shared" ca="1" si="242"/>
        <v>11.122632062873489</v>
      </c>
      <c r="Y1101" s="5">
        <f t="shared" ca="1" si="243"/>
        <v>1.1735290000551568</v>
      </c>
      <c r="Z1101" s="5">
        <f t="shared" ca="1" si="244"/>
        <v>4.5807502857230418</v>
      </c>
      <c r="AA1101" s="5">
        <f t="shared" ca="1" si="245"/>
        <v>634.15646770439878</v>
      </c>
      <c r="AB1101" s="5">
        <f ca="1">AA1101+((ABS(K1101)/MAX(((F1101)+(G1101)*(W1101))*(W1101),
            0.000001))^2)/(2*'1D'!$I$5)</f>
        <v>635.22595155659815</v>
      </c>
      <c r="AC1101" s="5">
        <f ca="1">((ABS(K1101)*'1D'!$D$6)/(MAX(((F1101)+(G1101)*(W1101))*(W1101),
            0.000001)*MAX(((((F1101)+(G1101)*(W1101))*(W1101))/MAX((F1101)+2*(W1101)*SQRT(1+(G1101)^2),
                    0.000001))^(2/3),
            0.000001)))^2</f>
        <v>3.8141460404132466E-3</v>
      </c>
      <c r="AD1101" s="5">
        <f ca="1">ABS(ABS(K1101)/MAX(((F1101)+(G1101)*(W1101))*(W1101),
        0.000001))/SQRT('1D'!$I$5*MAX((((F1101)+(G1101)*(W1101))*(W1101))/MAX((F1101)+2*(G1101)*(W1101),
            0.000001),
        0.000001))</f>
        <v>1.0000000000000004</v>
      </c>
      <c r="AE1101" s="5">
        <f ca="1">((F1101)*(W1101)^2)/2+(G1101)*(W1101)^3/3+(ABS(K1101)^2)/('1D'!$I$5*MAX(((F1101)+(G1101)*(W1101))*(W1101),
        0.000001))</f>
        <v>35.686426155594638</v>
      </c>
      <c r="AF1101" s="5">
        <f ca="1">IF($A$2=0,
    0,
    IFERROR(AB1102+(((AC1101+AC1102)/2)*J1102)+(IF(Z1101&gt;Z1102,
                '1D'!$D$8*((Z1101^2-Z1102^2)/(2*'1D'!$I$5)),
                '1D'!$D$9*((Z1102^2-Z1101^2)/(2*'1D'!$I$5)))+('1D'!$D$10*(ABS(I1102)/90)*(MAX(Z1101^2,
                        Z1102^2)/(2*'1D'!$I$5))))-AB1101,
        0))</f>
        <v>3.4157470064428708E-3</v>
      </c>
      <c r="AG1101" s="5">
        <f ca="1">IF($A$2=0,
    1,
    IF(IFERROR(AG1102,
            0)=0,
        0,
        IFERROR(IF(OR(ROUND(AD1101,
                        3)&gt;=1,
                    AND(ABS(AF1101)&lt;'1D'!$D$19,
                        AD1101&lt;1)),
                1,
                0),
            0)))</f>
        <v>1</v>
      </c>
      <c r="AH1101" s="5">
        <f ca="1">IFERROR(IF('1D'!V32="Supercritical",
        MAX('1D'!$D$16,
            IFERROR(L1101,
                MAX('1D'!$D$16,
                    POWER((ABS(K1101)^2)/('1D'!$I$5*MAX(F1101,
                                0.1)^2),
                        1/3)))),
        IF('1D'!V32="Subcritical",
            MAX('1D'!$D$16,
                IFERROR(W1101,
                    MAX('1D'!$D$16,
                        POWER((ABS(K1101)^2)/('1D'!$I$5*MAX(F1101,
                                    0.1)^2),
                            1/3)))),
            IF(IFERROR(T1101,
                    -1E+99)&gt;=IFERROR(AE1101,
                    -1E+99),
                MAX('1D'!$D$16,
                    IFERROR(L1101,
                        MAX('1D'!$D$16,
                            POWER((ABS(K1101)^2)/('1D'!$I$5*MAX(F1101,
                                        0.1)^2),
                                1/3)))),
                MAX('1D'!$D$16,
                    IFERROR(W1101,
                        MAX('1D'!$D$16,
                            POWER((ABS(K1101)^2)/('1D'!$I$5*MAX(F1101,
                                        0.1)^2),
                                1/3))))))),
    MAX('1D'!$D$16,
        POWER((ABS(K1101)^2)/('1D'!$I$5*MAX(F1101,
                    0.1)^2),
            1/3)))</f>
        <v>2.0411692021517887</v>
      </c>
      <c r="AI1101" s="5">
        <f t="shared" ca="1" si="246"/>
        <v>634.0586692021518</v>
      </c>
      <c r="AJ1101" s="5">
        <f ca="1">AI1101+((ABS(K1101)/MAX(((F1101)+(G1101)*(AH1101))*(AH1101),
            0.000001))^2)/(2*'1D'!$I$5)</f>
        <v>635.23309253909486</v>
      </c>
      <c r="AM1101">
        <v>0</v>
      </c>
      <c r="AN1101">
        <v>0</v>
      </c>
      <c r="AO1101" s="5">
        <f t="shared" si="247"/>
        <v>0</v>
      </c>
      <c r="AP1101" s="5">
        <f t="shared" si="251"/>
        <v>0</v>
      </c>
      <c r="AQ1101" s="5">
        <f ca="1">ABS(ABS(K1101)/MAX(((F1101)+(G1101)*(AH1101))*(AH1101),
        0.000001))/SQRT('1D'!$I$5*MAX((((F1101)+(G1101)*(AH1101))*(AH1101))/MAX((F1101)+2*(G1101)*(AH1101),
            0.000001),
        0.000001))</f>
        <v>1.0727235886044055</v>
      </c>
      <c r="AR1101" s="5" t="str">
        <f t="shared" ca="1" si="248"/>
        <v>Supercritical</v>
      </c>
      <c r="AS1101" s="5">
        <f ca="1">((ABS(K1101)*'1D'!$D$6)/(MAX(((F1101)+(G1101)*(AH1101))*(AH1101),
            0.000001)*MAX(((((F1101)+(G1101)*(AH1101))*(AH1101))/MAX((F1101)+2*(AH1101)*SQRT(1+(G1101)^2),
                    0.000001))^(2/3),
            0.000001)))^2</f>
        <v>4.3358367565141456E-3</v>
      </c>
    </row>
    <row r="1102" spans="1:45" x14ac:dyDescent="0.35">
      <c r="A1102">
        <v>1093</v>
      </c>
      <c r="B1102">
        <v>1091.9960000000001</v>
      </c>
      <c r="C1102">
        <v>616077.40500000003</v>
      </c>
      <c r="D1102">
        <v>3096915.139</v>
      </c>
      <c r="E1102">
        <v>632.01700000000005</v>
      </c>
      <c r="F1102">
        <v>5.2</v>
      </c>
      <c r="G1102">
        <v>0</v>
      </c>
      <c r="H1102" t="s">
        <v>176</v>
      </c>
      <c r="I1102">
        <v>5.7000000000000002E-2</v>
      </c>
      <c r="J1102" s="5">
        <f t="shared" si="249"/>
        <v>1</v>
      </c>
      <c r="K1102" s="5">
        <f t="shared" ca="1" si="250"/>
        <v>50.95</v>
      </c>
      <c r="L1102" s="5">
        <f ca="1">IF($A$2=0,
    IFERROR(L1101,
        MAX('1D'!$D$16,
            POWER((ABS(K1102)^2)/('1D'!$I$5*MAX(F1102,
                        0.1)^2),
                1/3))),
    IF(IFERROR(V1101,
            0)=0,
        IFERROR(L1101,
            MAX('1D'!$D$16,
                POWER((ABS(K1102)^2)/('1D'!$I$5*MAX(F1102,
                            0.1)^2),
                    1/3))),
        IF(OR(IFERROR(L1102,
                    0)=0,
                IFERROR(S1101,
                    0)&lt;1,
                IFERROR(S1102,
                    0)&lt;1),
            MAX('1D'!$D$16,
                POWER((ABS(K1102)^2)/('1D'!$I$5*MAX(F1102,
                            0.1)^2),
                    1/3)),
            IF(IFERROR(U1102,
                    0)&gt;0,
                MAX('1D'!$D$16,
                    IFERROR(L1102,
                        0)+((IFERROR(U1102,
                                0))*'1D'!$D$18*IF((IFERROR(S1102,
                                    0))&lt;1,
                            1,
                            -1))),
                IF(IFERROR(U1102,
                        0)&lt;0,
                    IF(ABS((MAX('1D'!$D$16,
                                    POWER((ABS(K1102)^2)/('1D'!$I$5*MAX(F1102,
                                                0.1)^2),
                                        1/3)))-IFERROR(L1102,
                                0))&gt;'1D'!$D$19,
                        MAX('1D'!$D$16,
                            IF((MAX('1D'!$D$16,
                                        POWER((ABS(K1102)^2)/('1D'!$I$5*MAX(F1102,
                                                    0.1)^2),
                                            1/3)))&gt;IFERROR(L1102,
                                    0),
                                MIN((MAX('1D'!$D$16,
                                            POWER((ABS(K1102)^2)/('1D'!$I$5*MAX(F1102,
                                                        0.1)^2),
                                                1/3))),
                                    IFERROR(L1102,
                                        0)+(MIN(ABS(IFERROR(U1102,
                                                    0))*'1D'!$D$18,
                                            ABS((MAX('1D'!$D$16,
                                                        POWER((ABS(K1102)^2)/('1D'!$I$5*MAX(F1102,
                                                                    0.1)^2),
                                                            1/3)))-IFERROR(L1102,
                                                    0))))),
                                MAX((MAX('1D'!$D$16,
                                            POWER((ABS(K1102)^2)/('1D'!$I$5*MAX(F1102,
                                                        0.1)^2),
                                                1/3))),
                                    IFERROR(L1102,
                                        0)-(MIN(ABS(IFERROR(U1102,
                                                    0))*'1D'!$D$18,
                                            ABS((MAX('1D'!$D$16,
                                                        POWER((ABS(K1102)^2)/('1D'!$I$5*MAX(F1102,
                                                                    0.1)^2),
                                                            1/3)))-IFERROR(L1102,
                                                    0))))))),
                        MAX('1D'!$D$16,
                            POWER((ABS(K1102)^2)/('1D'!$I$5*MAX(F1102,
                                        0.1)^2),
                                1/3))),
                    MAX('1D'!$D$16,
                        IFERROR(L1102,
                            0)))))))</f>
        <v>2.0411692021517887</v>
      </c>
      <c r="M1102" s="5">
        <f t="shared" ca="1" si="238"/>
        <v>10.614079851189301</v>
      </c>
      <c r="N1102" s="5">
        <f t="shared" ca="1" si="239"/>
        <v>1.1434704692804873</v>
      </c>
      <c r="O1102" s="5">
        <f t="shared" ca="1" si="240"/>
        <v>4.8002276894771132</v>
      </c>
      <c r="P1102" s="5">
        <f t="shared" ca="1" si="241"/>
        <v>634.05816920215182</v>
      </c>
      <c r="Q1102" s="5">
        <f ca="1">P1102+((ABS(K1102)/MAX(((F1102)+(G1102)*(L1102))*(L1102),
            0.000001))^2)/(2*'1D'!$I$5)</f>
        <v>635.23259253909487</v>
      </c>
      <c r="R1102" s="5">
        <f ca="1">((ABS(K1102)*'1D'!$D$6)/(MAX(((F1102)+(G1102)*(L1102))*(L1102),
            0.000001)*MAX(((((F1102)+(G1102)*(L1102))*(L1102))/MAX((F1102)+2*(L1102)*SQRT(1+(G1102)^2),
                    0.000001))^(2/3),
            0.000001)))^2</f>
        <v>4.3358367565141456E-3</v>
      </c>
      <c r="S1102" s="5">
        <f ca="1">ABS(ABS(K1102)/MAX(((F1102)+(G1102)*(L1102))*(L1102),
        0.000001))/SQRT('1D'!$I$5*MAX((((F1102)+(G1102)*(L1102))*(L1102))/MAX((F1102)+2*(G1102)*(L1102),
            0.000001),
        0.000001))</f>
        <v>1.0727235886044055</v>
      </c>
      <c r="T1102" s="5">
        <f ca="1">((F1102)*(L1102)^2)/2+(G1102)*(L1102)^3/3+(ABS(K1102)^2)/('1D'!$I$5*MAX(((F1102)+(G1102)*(L1102))*(L1102),
        0.000001))</f>
        <v>35.763412605541333</v>
      </c>
      <c r="U1102" s="5">
        <f ca="1">IF($A$2=0,
    0,
    IFERROR(Q1101-(((R1101+R1102)/2)*J1102)-(IF(O1101&gt;O1102,
                '1D'!$D$8*((O1101^2-O1102^2)/(2*'1D'!$I$5)),
                '1D'!$D$9*((O1102^2-O1101^2)/(2*'1D'!$I$5)))+('1D'!$D$10*(ABS(I1102)/90)*(MAX(O1101^2,
                        O1102^2)/(2*'1D'!$I$5))))-Q1102,
        0))</f>
        <v>-3.9474069734524164E-3</v>
      </c>
      <c r="V1102" s="5">
        <f ca="1">IF($A$2=0,
    1,
    IF(IFERROR(V1101,
            0)=0,
        0,
        IFERROR(IF(ROUND(S1102,
                    3)=1,
                1,
                IF(AND(ABS(U1102)&lt;'1D'!$D$19,
                        S1102&gt;1),
                    1,
                    0)),
            0)))</f>
        <v>0</v>
      </c>
      <c r="W1102" s="5">
        <f ca="1">IF($A$2=0,
    MAX(MAX('1D'!$D$16,
            MAX('1D'!$D$16,
                POWER((ABS(K1102)^2)/('1D'!$I$5*MAX(F1102,
                            0.1)^2),
                    1/3))),
        IFERROR(W1396,
            MAX(MAX('1D'!$D$16,
                    MAX('1D'!$D$16,
                        POWER((ABS(K1102)^2)/('1D'!$I$5*MAX(F1102,
                                    0.1)^2),
                            1/3))),
                ($L$2)-E1396))),
    IF(IFERROR(AG1103,
            0)=0,
        MAX(MAX('1D'!$D$16,
                MAX('1D'!$D$16,
                    POWER((ABS(K1102)^2)/('1D'!$I$5*MAX(F1102,
                                0.1)^2),
                        1/3))),
            IFERROR(W1396,
                MAX(MAX('1D'!$D$16,
                        MAX('1D'!$D$16,
                            POWER((ABS(K1102)^2)/('1D'!$I$5*MAX(F1102,
                                        0.1)^2),
                                1/3))),
                    ($L$2)-E1396))),
        IF(IFERROR(W1102,
                0)=0,
            MAX(MAX('1D'!$D$16,
                    MAX('1D'!$D$16,
                        POWER((ABS(K1102)^2)/('1D'!$I$5*MAX(F1102,
                                    0.1)^2),
                            1/3))),
                IFERROR(W1396,
                    MAX(MAX('1D'!$D$16,
                            MAX('1D'!$D$16,
                                POWER((ABS(K1102)^2)/('1D'!$I$5*MAX(F1102,
                                            0.1)^2),
                                    1/3))),
                        ($L$2)-E1396))),
            IF(OR(IFERROR(AD1102,
                        0)&gt;=1,
                    IFERROR(AD1103,
                        0)&gt;=1),
                MAX('1D'!$D$16,
                    MAX('1D'!$D$16,
                        POWER((ABS(K1102)^2)/('1D'!$I$5*MAX(F1102,
                                    0.1)^2),
                            1/3))),
                IF(ABS(IFERROR(AF1102,
                            0))&lt;'1D'!$D$19,
                    MAX(MAX('1D'!$D$16,
                            MAX('1D'!$D$16,
                                POWER((ABS(K1102)^2)/('1D'!$I$5*MAX(F1102,
                                            0.1)^2),
                                    1/3))),
                        IFERROR(W1102,
                            0)),
                    MAX(MAX('1D'!$D$16,
                            MAX('1D'!$D$16,
                                POWER((ABS(K1102)^2)/('1D'!$I$5*MAX(F1102,
                                            0.1)^2),
                                    1/3))),
                        (IFERROR(W1102,
                                0))+((IFERROR(AF1102,
                                    0))*'1D'!$D$18)))))))</f>
        <v>2.1389677043987478</v>
      </c>
      <c r="X1102" s="5">
        <f t="shared" ca="1" si="242"/>
        <v>11.122632062873489</v>
      </c>
      <c r="Y1102" s="5">
        <f t="shared" ca="1" si="243"/>
        <v>1.1735290000551568</v>
      </c>
      <c r="Z1102" s="5">
        <f t="shared" ca="1" si="244"/>
        <v>4.5807502857230418</v>
      </c>
      <c r="AA1102" s="5">
        <f t="shared" ca="1" si="245"/>
        <v>634.15596770439879</v>
      </c>
      <c r="AB1102" s="5">
        <f ca="1">AA1102+((ABS(K1102)/MAX(((F1102)+(G1102)*(W1102))*(W1102),
            0.000001))^2)/(2*'1D'!$I$5)</f>
        <v>635.22545155659816</v>
      </c>
      <c r="AC1102" s="5">
        <f ca="1">((ABS(K1102)*'1D'!$D$6)/(MAX(((F1102)+(G1102)*(W1102))*(W1102),
            0.000001)*MAX(((((F1102)+(G1102)*(W1102))*(W1102))/MAX((F1102)+2*(W1102)*SQRT(1+(G1102)^2),
                    0.000001))^(2/3),
            0.000001)))^2</f>
        <v>3.8141460404132466E-3</v>
      </c>
      <c r="AD1102" s="5">
        <f ca="1">ABS(ABS(K1102)/MAX(((F1102)+(G1102)*(W1102))*(W1102),
        0.000001))/SQRT('1D'!$I$5*MAX((((F1102)+(G1102)*(W1102))*(W1102))/MAX((F1102)+2*(G1102)*(W1102),
            0.000001),
        0.000001))</f>
        <v>1.0000000000000004</v>
      </c>
      <c r="AE1102" s="5">
        <f ca="1">((F1102)*(W1102)^2)/2+(G1102)*(W1102)^3/3+(ABS(K1102)^2)/('1D'!$I$5*MAX(((F1102)+(G1102)*(W1102))*(W1102),
        0.000001))</f>
        <v>35.686426155594638</v>
      </c>
      <c r="AF1102" s="5">
        <f ca="1">IF($A$2=0,
    0,
    IFERROR(AB1103+(((AC1102+AC1103)/2)*J1103)+(IF(Z1102&gt;Z1103,
                '1D'!$D$8*((Z1102^2-Z1103^2)/(2*'1D'!$I$5)),
                '1D'!$D$9*((Z1103^2-Z1102^2)/(2*'1D'!$I$5)))+('1D'!$D$10*(ABS(I1103)/90)*(MAX(Z1102^2,
                        Z1103^2)/(2*'1D'!$I$5))))-AB1102,
        0))</f>
        <v>3.3103318942266924E-3</v>
      </c>
      <c r="AG1102" s="5">
        <f ca="1">IF($A$2=0,
    1,
    IF(IFERROR(AG1103,
            0)=0,
        0,
        IFERROR(IF(OR(ROUND(AD1102,
                        3)&gt;=1,
                    AND(ABS(AF1102)&lt;'1D'!$D$19,
                        AD1102&lt;1)),
                1,
                0),
            0)))</f>
        <v>1</v>
      </c>
      <c r="AH1102" s="5">
        <f ca="1">IFERROR(IF('1D'!V32="Supercritical",
        MAX('1D'!$D$16,
            IFERROR(L1102,
                MAX('1D'!$D$16,
                    POWER((ABS(K1102)^2)/('1D'!$I$5*MAX(F1102,
                                0.1)^2),
                        1/3)))),
        IF('1D'!V32="Subcritical",
            MAX('1D'!$D$16,
                IFERROR(W1102,
                    MAX('1D'!$D$16,
                        POWER((ABS(K1102)^2)/('1D'!$I$5*MAX(F1102,
                                    0.1)^2),
                            1/3)))),
            IF(IFERROR(T1102,
                    -1E+99)&gt;=IFERROR(AE1102,
                    -1E+99),
                MAX('1D'!$D$16,
                    IFERROR(L1102,
                        MAX('1D'!$D$16,
                            POWER((ABS(K1102)^2)/('1D'!$I$5*MAX(F1102,
                                        0.1)^2),
                                1/3)))),
                MAX('1D'!$D$16,
                    IFERROR(W1102,
                        MAX('1D'!$D$16,
                            POWER((ABS(K1102)^2)/('1D'!$I$5*MAX(F1102,
                                        0.1)^2),
                                1/3))))))),
    MAX('1D'!$D$16,
        POWER((ABS(K1102)^2)/('1D'!$I$5*MAX(F1102,
                    0.1)^2),
            1/3)))</f>
        <v>2.0411692021517887</v>
      </c>
      <c r="AI1102" s="5">
        <f t="shared" ca="1" si="246"/>
        <v>634.05816920215182</v>
      </c>
      <c r="AJ1102" s="5">
        <f ca="1">AI1102+((ABS(K1102)/MAX(((F1102)+(G1102)*(AH1102))*(AH1102),
            0.000001))^2)/(2*'1D'!$I$5)</f>
        <v>635.23259253909487</v>
      </c>
      <c r="AM1102">
        <v>0</v>
      </c>
      <c r="AN1102">
        <v>0</v>
      </c>
      <c r="AO1102" s="5">
        <f t="shared" si="247"/>
        <v>0</v>
      </c>
      <c r="AP1102" s="5">
        <f t="shared" si="251"/>
        <v>0</v>
      </c>
      <c r="AQ1102" s="5">
        <f ca="1">ABS(ABS(K1102)/MAX(((F1102)+(G1102)*(AH1102))*(AH1102),
        0.000001))/SQRT('1D'!$I$5*MAX((((F1102)+(G1102)*(AH1102))*(AH1102))/MAX((F1102)+2*(G1102)*(AH1102),
            0.000001),
        0.000001))</f>
        <v>1.0727235886044055</v>
      </c>
      <c r="AR1102" s="5" t="str">
        <f t="shared" ca="1" si="248"/>
        <v>Supercritical</v>
      </c>
      <c r="AS1102" s="5">
        <f ca="1">((ABS(K1102)*'1D'!$D$6)/(MAX(((F1102)+(G1102)*(AH1102))*(AH1102),
            0.000001)*MAX(((((F1102)+(G1102)*(AH1102))*(AH1102))/MAX((F1102)+2*(AH1102)*SQRT(1+(G1102)^2),
                    0.000001))^(2/3),
            0.000001)))^2</f>
        <v>4.3358367565141456E-3</v>
      </c>
    </row>
    <row r="1103" spans="1:45" x14ac:dyDescent="0.35">
      <c r="A1103">
        <v>1094</v>
      </c>
      <c r="B1103">
        <v>1092.9949999999999</v>
      </c>
      <c r="C1103">
        <v>616077.36300000001</v>
      </c>
      <c r="D1103">
        <v>3096914.14</v>
      </c>
      <c r="E1103">
        <v>632.01649999999995</v>
      </c>
      <c r="F1103">
        <v>5.2</v>
      </c>
      <c r="G1103">
        <v>0</v>
      </c>
      <c r="H1103" t="s">
        <v>176</v>
      </c>
      <c r="I1103">
        <v>0</v>
      </c>
      <c r="J1103" s="5">
        <f t="shared" si="249"/>
        <v>0.99899999999979627</v>
      </c>
      <c r="K1103" s="5">
        <f t="shared" ca="1" si="250"/>
        <v>50.95</v>
      </c>
      <c r="L1103" s="5">
        <f ca="1">IF($A$2=0,
    IFERROR(L1102,
        MAX('1D'!$D$16,
            POWER((ABS(K1103)^2)/('1D'!$I$5*MAX(F1103,
                        0.1)^2),
                1/3))),
    IF(IFERROR(V1102,
            0)=0,
        IFERROR(L1102,
            MAX('1D'!$D$16,
                POWER((ABS(K1103)^2)/('1D'!$I$5*MAX(F1103,
                            0.1)^2),
                    1/3))),
        IF(OR(IFERROR(L1103,
                    0)=0,
                IFERROR(S1102,
                    0)&lt;1,
                IFERROR(S1103,
                    0)&lt;1),
            MAX('1D'!$D$16,
                POWER((ABS(K1103)^2)/('1D'!$I$5*MAX(F1103,
                            0.1)^2),
                    1/3)),
            IF(IFERROR(U1103,
                    0)&gt;0,
                MAX('1D'!$D$16,
                    IFERROR(L1103,
                        0)+((IFERROR(U1103,
                                0))*'1D'!$D$18*IF((IFERROR(S1103,
                                    0))&lt;1,
                            1,
                            -1))),
                IF(IFERROR(U1103,
                        0)&lt;0,
                    IF(ABS((MAX('1D'!$D$16,
                                    POWER((ABS(K1103)^2)/('1D'!$I$5*MAX(F1103,
                                                0.1)^2),
                                        1/3)))-IFERROR(L1103,
                                0))&gt;'1D'!$D$19,
                        MAX('1D'!$D$16,
                            IF((MAX('1D'!$D$16,
                                        POWER((ABS(K1103)^2)/('1D'!$I$5*MAX(F1103,
                                                    0.1)^2),
                                            1/3)))&gt;IFERROR(L1103,
                                    0),
                                MIN((MAX('1D'!$D$16,
                                            POWER((ABS(K1103)^2)/('1D'!$I$5*MAX(F1103,
                                                        0.1)^2),
                                                1/3))),
                                    IFERROR(L1103,
                                        0)+(MIN(ABS(IFERROR(U1103,
                                                    0))*'1D'!$D$18,
                                            ABS((MAX('1D'!$D$16,
                                                        POWER((ABS(K1103)^2)/('1D'!$I$5*MAX(F1103,
                                                                    0.1)^2),
                                                            1/3)))-IFERROR(L1103,
                                                    0))))),
                                MAX((MAX('1D'!$D$16,
                                            POWER((ABS(K1103)^2)/('1D'!$I$5*MAX(F1103,
                                                        0.1)^2),
                                                1/3))),
                                    IFERROR(L1103,
                                        0)-(MIN(ABS(IFERROR(U1103,
                                                    0))*'1D'!$D$18,
                                            ABS((MAX('1D'!$D$16,
                                                        POWER((ABS(K1103)^2)/('1D'!$I$5*MAX(F1103,
                                                                    0.1)^2),
                                                            1/3)))-IFERROR(L1103,
                                                    0))))))),
                        MAX('1D'!$D$16,
                            POWER((ABS(K1103)^2)/('1D'!$I$5*MAX(F1103,
                                        0.1)^2),
                                1/3))),
                    MAX('1D'!$D$16,
                        IFERROR(L1103,
                            0)))))))</f>
        <v>2.0411692021517887</v>
      </c>
      <c r="M1103" s="5">
        <f t="shared" ca="1" si="238"/>
        <v>10.614079851189301</v>
      </c>
      <c r="N1103" s="5">
        <f t="shared" ca="1" si="239"/>
        <v>1.1434704692804873</v>
      </c>
      <c r="O1103" s="5">
        <f t="shared" ca="1" si="240"/>
        <v>4.8002276894771132</v>
      </c>
      <c r="P1103" s="5">
        <f t="shared" ca="1" si="241"/>
        <v>634.05766920215171</v>
      </c>
      <c r="Q1103" s="5">
        <f ca="1">P1103+((ABS(K1103)/MAX(((F1103)+(G1103)*(L1103))*(L1103),
            0.000001))^2)/(2*'1D'!$I$5)</f>
        <v>635.23209253909477</v>
      </c>
      <c r="R1103" s="5">
        <f ca="1">((ABS(K1103)*'1D'!$D$6)/(MAX(((F1103)+(G1103)*(L1103))*(L1103),
            0.000001)*MAX(((((F1103)+(G1103)*(L1103))*(L1103))/MAX((F1103)+2*(L1103)*SQRT(1+(G1103)^2),
                    0.000001))^(2/3),
            0.000001)))^2</f>
        <v>4.3358367565141456E-3</v>
      </c>
      <c r="S1103" s="5">
        <f ca="1">ABS(ABS(K1103)/MAX(((F1103)+(G1103)*(L1103))*(L1103),
        0.000001))/SQRT('1D'!$I$5*MAX((((F1103)+(G1103)*(L1103))*(L1103))/MAX((F1103)+2*(G1103)*(L1103),
            0.000001),
        0.000001))</f>
        <v>1.0727235886044055</v>
      </c>
      <c r="T1103" s="5">
        <f ca="1">((F1103)*(L1103)^2)/2+(G1103)*(L1103)^3/3+(ABS(K1103)^2)/('1D'!$I$5*MAX(((F1103)+(G1103)*(L1103))*(L1103),
        0.000001))</f>
        <v>35.763412605541333</v>
      </c>
      <c r="U1103" s="5">
        <f ca="1">IF($A$2=0,
    0,
    IFERROR(Q1102-(((R1102+R1103)/2)*J1103)-(IF(O1102&gt;O1103,
                '1D'!$D$8*((O1102^2-O1103^2)/(2*'1D'!$I$5)),
                '1D'!$D$9*((O1103^2-O1102^2)/(2*'1D'!$I$5)))+('1D'!$D$10*(ABS(I1103)/90)*(MAX(O1102^2,
                        O1103^2)/(2*'1D'!$I$5))))-Q1103,
        0))</f>
        <v>-3.8315009196594474E-3</v>
      </c>
      <c r="V1103" s="5">
        <f ca="1">IF($A$2=0,
    1,
    IF(IFERROR(V1102,
            0)=0,
        0,
        IFERROR(IF(ROUND(S1103,
                    3)=1,
                1,
                IF(AND(ABS(U1103)&lt;'1D'!$D$19,
                        S1103&gt;1),
                    1,
                    0)),
            0)))</f>
        <v>0</v>
      </c>
      <c r="W1103" s="5">
        <f ca="1">IF($A$2=0,
    MAX(MAX('1D'!$D$16,
            MAX('1D'!$D$16,
                POWER((ABS(K1103)^2)/('1D'!$I$5*MAX(F1103,
                            0.1)^2),
                    1/3))),
        IFERROR(W1396,
            MAX(MAX('1D'!$D$16,
                    MAX('1D'!$D$16,
                        POWER((ABS(K1103)^2)/('1D'!$I$5*MAX(F1103,
                                    0.1)^2),
                            1/3))),
                ($L$2)-E1396))),
    IF(IFERROR(AG1104,
            0)=0,
        MAX(MAX('1D'!$D$16,
                MAX('1D'!$D$16,
                    POWER((ABS(K1103)^2)/('1D'!$I$5*MAX(F1103,
                                0.1)^2),
                        1/3))),
            IFERROR(W1396,
                MAX(MAX('1D'!$D$16,
                        MAX('1D'!$D$16,
                            POWER((ABS(K1103)^2)/('1D'!$I$5*MAX(F1103,
                                        0.1)^2),
                                1/3))),
                    ($L$2)-E1396))),
        IF(IFERROR(W1103,
                0)=0,
            MAX(MAX('1D'!$D$16,
                    MAX('1D'!$D$16,
                        POWER((ABS(K1103)^2)/('1D'!$I$5*MAX(F1103,
                                    0.1)^2),
                            1/3))),
                IFERROR(W1396,
                    MAX(MAX('1D'!$D$16,
                            MAX('1D'!$D$16,
                                POWER((ABS(K1103)^2)/('1D'!$I$5*MAX(F1103,
                                            0.1)^2),
                                    1/3))),
                        ($L$2)-E1396))),
            IF(OR(IFERROR(AD1103,
                        0)&gt;=1,
                    IFERROR(AD1104,
                        0)&gt;=1),
                MAX('1D'!$D$16,
                    MAX('1D'!$D$16,
                        POWER((ABS(K1103)^2)/('1D'!$I$5*MAX(F1103,
                                    0.1)^2),
                            1/3))),
                IF(ABS(IFERROR(AF1103,
                            0))&lt;'1D'!$D$19,
                    MAX(MAX('1D'!$D$16,
                            MAX('1D'!$D$16,
                                POWER((ABS(K1103)^2)/('1D'!$I$5*MAX(F1103,
                                            0.1)^2),
                                    1/3))),
                        IFERROR(W1103,
                            0)),
                    MAX(MAX('1D'!$D$16,
                            MAX('1D'!$D$16,
                                POWER((ABS(K1103)^2)/('1D'!$I$5*MAX(F1103,
                                            0.1)^2),
                                    1/3))),
                        (IFERROR(W1103,
                                0))+((IFERROR(AF1103,
                                    0))*'1D'!$D$18)))))))</f>
        <v>2.1389677043987478</v>
      </c>
      <c r="X1103" s="5">
        <f t="shared" ca="1" si="242"/>
        <v>11.122632062873489</v>
      </c>
      <c r="Y1103" s="5">
        <f t="shared" ca="1" si="243"/>
        <v>1.1735290000551568</v>
      </c>
      <c r="Z1103" s="5">
        <f t="shared" ca="1" si="244"/>
        <v>4.5807502857230418</v>
      </c>
      <c r="AA1103" s="5">
        <f t="shared" ca="1" si="245"/>
        <v>634.15546770439869</v>
      </c>
      <c r="AB1103" s="5">
        <f ca="1">AA1103+((ABS(K1103)/MAX(((F1103)+(G1103)*(W1103))*(W1103),
            0.000001))^2)/(2*'1D'!$I$5)</f>
        <v>635.22495155659806</v>
      </c>
      <c r="AC1103" s="5">
        <f ca="1">((ABS(K1103)*'1D'!$D$6)/(MAX(((F1103)+(G1103)*(W1103))*(W1103),
            0.000001)*MAX(((((F1103)+(G1103)*(W1103))*(W1103))/MAX((F1103)+2*(W1103)*SQRT(1+(G1103)^2),
                    0.000001))^(2/3),
            0.000001)))^2</f>
        <v>3.8141460404132466E-3</v>
      </c>
      <c r="AD1103" s="5">
        <f ca="1">ABS(ABS(K1103)/MAX(((F1103)+(G1103)*(W1103))*(W1103),
        0.000001))/SQRT('1D'!$I$5*MAX((((F1103)+(G1103)*(W1103))*(W1103))/MAX((F1103)+2*(G1103)*(W1103),
            0.000001),
        0.000001))</f>
        <v>1.0000000000000004</v>
      </c>
      <c r="AE1103" s="5">
        <f ca="1">((F1103)*(W1103)^2)/2+(G1103)*(W1103)^3/3+(ABS(K1103)^2)/('1D'!$I$5*MAX(((F1103)+(G1103)*(W1103))*(W1103),
        0.000001))</f>
        <v>35.686426155594638</v>
      </c>
      <c r="AF1103" s="5">
        <f ca="1">IF($A$2=0,
    0,
    IFERROR(AB1104+(((AC1103+AC1104)/2)*J1104)+(IF(Z1103&gt;Z1104,
                '1D'!$D$8*((Z1103^2-Z1104^2)/(2*'1D'!$I$5)),
                '1D'!$D$9*((Z1104^2-Z1103^2)/(2*'1D'!$I$5)))+('1D'!$D$10*(ABS(I1104)/90)*(MAX(Z1103^2,
                        Z1104^2)/(2*'1D'!$I$5))))-AB1103,
        0))</f>
        <v>3.3141460404522149E-3</v>
      </c>
      <c r="AG1103" s="5">
        <f ca="1">IF($A$2=0,
    1,
    IF(IFERROR(AG1104,
            0)=0,
        0,
        IFERROR(IF(OR(ROUND(AD1103,
                        3)&gt;=1,
                    AND(ABS(AF1103)&lt;'1D'!$D$19,
                        AD1103&lt;1)),
                1,
                0),
            0)))</f>
        <v>1</v>
      </c>
      <c r="AH1103" s="5">
        <f ca="1">IFERROR(IF('1D'!V32="Supercritical",
        MAX('1D'!$D$16,
            IFERROR(L1103,
                MAX('1D'!$D$16,
                    POWER((ABS(K1103)^2)/('1D'!$I$5*MAX(F1103,
                                0.1)^2),
                        1/3)))),
        IF('1D'!V32="Subcritical",
            MAX('1D'!$D$16,
                IFERROR(W1103,
                    MAX('1D'!$D$16,
                        POWER((ABS(K1103)^2)/('1D'!$I$5*MAX(F1103,
                                    0.1)^2),
                            1/3)))),
            IF(IFERROR(T1103,
                    -1E+99)&gt;=IFERROR(AE1103,
                    -1E+99),
                MAX('1D'!$D$16,
                    IFERROR(L1103,
                        MAX('1D'!$D$16,
                            POWER((ABS(K1103)^2)/('1D'!$I$5*MAX(F1103,
                                        0.1)^2),
                                1/3)))),
                MAX('1D'!$D$16,
                    IFERROR(W1103,
                        MAX('1D'!$D$16,
                            POWER((ABS(K1103)^2)/('1D'!$I$5*MAX(F1103,
                                        0.1)^2),
                                1/3))))))),
    MAX('1D'!$D$16,
        POWER((ABS(K1103)^2)/('1D'!$I$5*MAX(F1103,
                    0.1)^2),
            1/3)))</f>
        <v>2.0411692021517887</v>
      </c>
      <c r="AI1103" s="5">
        <f t="shared" ca="1" si="246"/>
        <v>634.05766920215171</v>
      </c>
      <c r="AJ1103" s="5">
        <f ca="1">AI1103+((ABS(K1103)/MAX(((F1103)+(G1103)*(AH1103))*(AH1103),
            0.000001))^2)/(2*'1D'!$I$5)</f>
        <v>635.23209253909477</v>
      </c>
      <c r="AM1103">
        <v>0</v>
      </c>
      <c r="AN1103">
        <v>0</v>
      </c>
      <c r="AO1103" s="5">
        <f t="shared" si="247"/>
        <v>0</v>
      </c>
      <c r="AP1103" s="5">
        <f t="shared" si="251"/>
        <v>0</v>
      </c>
      <c r="AQ1103" s="5">
        <f ca="1">ABS(ABS(K1103)/MAX(((F1103)+(G1103)*(AH1103))*(AH1103),
        0.000001))/SQRT('1D'!$I$5*MAX((((F1103)+(G1103)*(AH1103))*(AH1103))/MAX((F1103)+2*(G1103)*(AH1103),
            0.000001),
        0.000001))</f>
        <v>1.0727235886044055</v>
      </c>
      <c r="AR1103" s="5" t="str">
        <f t="shared" ca="1" si="248"/>
        <v>Supercritical</v>
      </c>
      <c r="AS1103" s="5">
        <f ca="1">((ABS(K1103)*'1D'!$D$6)/(MAX(((F1103)+(G1103)*(AH1103))*(AH1103),
            0.000001)*MAX(((((F1103)+(G1103)*(AH1103))*(AH1103))/MAX((F1103)+2*(AH1103)*SQRT(1+(G1103)^2),
                    0.000001))^(2/3),
            0.000001)))^2</f>
        <v>4.3358367565141456E-3</v>
      </c>
    </row>
    <row r="1104" spans="1:45" x14ac:dyDescent="0.35">
      <c r="A1104">
        <v>1095</v>
      </c>
      <c r="B1104">
        <v>1093.9949999999999</v>
      </c>
      <c r="C1104">
        <v>616077.321</v>
      </c>
      <c r="D1104">
        <v>3096913.1409999998</v>
      </c>
      <c r="E1104">
        <v>632.01599999999996</v>
      </c>
      <c r="F1104">
        <v>5.2</v>
      </c>
      <c r="G1104">
        <v>0</v>
      </c>
      <c r="H1104" t="s">
        <v>176</v>
      </c>
      <c r="I1104">
        <v>0</v>
      </c>
      <c r="J1104" s="5">
        <f t="shared" si="249"/>
        <v>1</v>
      </c>
      <c r="K1104" s="5">
        <f t="shared" ca="1" si="250"/>
        <v>50.95</v>
      </c>
      <c r="L1104" s="5">
        <f ca="1">IF($A$2=0,
    IFERROR(L1103,
        MAX('1D'!$D$16,
            POWER((ABS(K1104)^2)/('1D'!$I$5*MAX(F1104,
                        0.1)^2),
                1/3))),
    IF(IFERROR(V1103,
            0)=0,
        IFERROR(L1103,
            MAX('1D'!$D$16,
                POWER((ABS(K1104)^2)/('1D'!$I$5*MAX(F1104,
                            0.1)^2),
                    1/3))),
        IF(OR(IFERROR(L1104,
                    0)=0,
                IFERROR(S1103,
                    0)&lt;1,
                IFERROR(S1104,
                    0)&lt;1),
            MAX('1D'!$D$16,
                POWER((ABS(K1104)^2)/('1D'!$I$5*MAX(F1104,
                            0.1)^2),
                    1/3)),
            IF(IFERROR(U1104,
                    0)&gt;0,
                MAX('1D'!$D$16,
                    IFERROR(L1104,
                        0)+((IFERROR(U1104,
                                0))*'1D'!$D$18*IF((IFERROR(S1104,
                                    0))&lt;1,
                            1,
                            -1))),
                IF(IFERROR(U1104,
                        0)&lt;0,
                    IF(ABS((MAX('1D'!$D$16,
                                    POWER((ABS(K1104)^2)/('1D'!$I$5*MAX(F1104,
                                                0.1)^2),
                                        1/3)))-IFERROR(L1104,
                                0))&gt;'1D'!$D$19,
                        MAX('1D'!$D$16,
                            IF((MAX('1D'!$D$16,
                                        POWER((ABS(K1104)^2)/('1D'!$I$5*MAX(F1104,
                                                    0.1)^2),
                                            1/3)))&gt;IFERROR(L1104,
                                    0),
                                MIN((MAX('1D'!$D$16,
                                            POWER((ABS(K1104)^2)/('1D'!$I$5*MAX(F1104,
                                                        0.1)^2),
                                                1/3))),
                                    IFERROR(L1104,
                                        0)+(MIN(ABS(IFERROR(U1104,
                                                    0))*'1D'!$D$18,
                                            ABS((MAX('1D'!$D$16,
                                                        POWER((ABS(K1104)^2)/('1D'!$I$5*MAX(F1104,
                                                                    0.1)^2),
                                                            1/3)))-IFERROR(L1104,
                                                    0))))),
                                MAX((MAX('1D'!$D$16,
                                            POWER((ABS(K1104)^2)/('1D'!$I$5*MAX(F1104,
                                                        0.1)^2),
                                                1/3))),
                                    IFERROR(L1104,
                                        0)-(MIN(ABS(IFERROR(U1104,
                                                    0))*'1D'!$D$18,
                                            ABS((MAX('1D'!$D$16,
                                                        POWER((ABS(K1104)^2)/('1D'!$I$5*MAX(F1104,
                                                                    0.1)^2),
                                                            1/3)))-IFERROR(L1104,
                                                    0))))))),
                        MAX('1D'!$D$16,
                            POWER((ABS(K1104)^2)/('1D'!$I$5*MAX(F1104,
                                        0.1)^2),
                                1/3))),
                    MAX('1D'!$D$16,
                        IFERROR(L1104,
                            0)))))))</f>
        <v>2.0411692021517887</v>
      </c>
      <c r="M1104" s="5">
        <f t="shared" ca="1" si="238"/>
        <v>10.614079851189301</v>
      </c>
      <c r="N1104" s="5">
        <f t="shared" ca="1" si="239"/>
        <v>1.1434704692804873</v>
      </c>
      <c r="O1104" s="5">
        <f t="shared" ca="1" si="240"/>
        <v>4.8002276894771132</v>
      </c>
      <c r="P1104" s="5">
        <f t="shared" ca="1" si="241"/>
        <v>634.05716920215173</v>
      </c>
      <c r="Q1104" s="5">
        <f ca="1">P1104+((ABS(K1104)/MAX(((F1104)+(G1104)*(L1104))*(L1104),
            0.000001))^2)/(2*'1D'!$I$5)</f>
        <v>635.23159253909478</v>
      </c>
      <c r="R1104" s="5">
        <f ca="1">((ABS(K1104)*'1D'!$D$6)/(MAX(((F1104)+(G1104)*(L1104))*(L1104),
            0.000001)*MAX(((((F1104)+(G1104)*(L1104))*(L1104))/MAX((F1104)+2*(L1104)*SQRT(1+(G1104)^2),
                    0.000001))^(2/3),
            0.000001)))^2</f>
        <v>4.3358367565141456E-3</v>
      </c>
      <c r="S1104" s="5">
        <f ca="1">ABS(ABS(K1104)/MAX(((F1104)+(G1104)*(L1104))*(L1104),
        0.000001))/SQRT('1D'!$I$5*MAX((((F1104)+(G1104)*(L1104))*(L1104))/MAX((F1104)+2*(G1104)*(L1104),
            0.000001),
        0.000001))</f>
        <v>1.0727235886044055</v>
      </c>
      <c r="T1104" s="5">
        <f ca="1">((F1104)*(L1104)^2)/2+(G1104)*(L1104)^3/3+(ABS(K1104)^2)/('1D'!$I$5*MAX(((F1104)+(G1104)*(L1104))*(L1104),
        0.000001))</f>
        <v>35.763412605541333</v>
      </c>
      <c r="U1104" s="5">
        <f ca="1">IF($A$2=0,
    0,
    IFERROR(Q1103-(((R1103+R1104)/2)*J1104)-(IF(O1103&gt;O1104,
                '1D'!$D$8*((O1103^2-O1104^2)/(2*'1D'!$I$5)),
                '1D'!$D$9*((O1104^2-O1103^2)/(2*'1D'!$I$5)))+('1D'!$D$10*(ABS(I1104)/90)*(MAX(O1103^2,
                        O1104^2)/(2*'1D'!$I$5))))-Q1104,
        0))</f>
        <v>-3.8358367564796936E-3</v>
      </c>
      <c r="V1104" s="5">
        <f ca="1">IF($A$2=0,
    1,
    IF(IFERROR(V1103,
            0)=0,
        0,
        IFERROR(IF(ROUND(S1104,
                    3)=1,
                1,
                IF(AND(ABS(U1104)&lt;'1D'!$D$19,
                        S1104&gt;1),
                    1,
                    0)),
            0)))</f>
        <v>0</v>
      </c>
      <c r="W1104" s="5">
        <f ca="1">IF($A$2=0,
    MAX(MAX('1D'!$D$16,
            MAX('1D'!$D$16,
                POWER((ABS(K1104)^2)/('1D'!$I$5*MAX(F1104,
                            0.1)^2),
                    1/3))),
        IFERROR(W1396,
            MAX(MAX('1D'!$D$16,
                    MAX('1D'!$D$16,
                        POWER((ABS(K1104)^2)/('1D'!$I$5*MAX(F1104,
                                    0.1)^2),
                            1/3))),
                ($L$2)-E1396))),
    IF(IFERROR(AG1105,
            0)=0,
        MAX(MAX('1D'!$D$16,
                MAX('1D'!$D$16,
                    POWER((ABS(K1104)^2)/('1D'!$I$5*MAX(F1104,
                                0.1)^2),
                        1/3))),
            IFERROR(W1396,
                MAX(MAX('1D'!$D$16,
                        MAX('1D'!$D$16,
                            POWER((ABS(K1104)^2)/('1D'!$I$5*MAX(F1104,
                                        0.1)^2),
                                1/3))),
                    ($L$2)-E1396))),
        IF(IFERROR(W1104,
                0)=0,
            MAX(MAX('1D'!$D$16,
                    MAX('1D'!$D$16,
                        POWER((ABS(K1104)^2)/('1D'!$I$5*MAX(F1104,
                                    0.1)^2),
                            1/3))),
                IFERROR(W1396,
                    MAX(MAX('1D'!$D$16,
                            MAX('1D'!$D$16,
                                POWER((ABS(K1104)^2)/('1D'!$I$5*MAX(F1104,
                                            0.1)^2),
                                    1/3))),
                        ($L$2)-E1396))),
            IF(OR(IFERROR(AD1104,
                        0)&gt;=1,
                    IFERROR(AD1105,
                        0)&gt;=1),
                MAX('1D'!$D$16,
                    MAX('1D'!$D$16,
                        POWER((ABS(K1104)^2)/('1D'!$I$5*MAX(F1104,
                                    0.1)^2),
                            1/3))),
                IF(ABS(IFERROR(AF1104,
                            0))&lt;'1D'!$D$19,
                    MAX(MAX('1D'!$D$16,
                            MAX('1D'!$D$16,
                                POWER((ABS(K1104)^2)/('1D'!$I$5*MAX(F1104,
                                            0.1)^2),
                                    1/3))),
                        IFERROR(W1104,
                            0)),
                    MAX(MAX('1D'!$D$16,
                            MAX('1D'!$D$16,
                                POWER((ABS(K1104)^2)/('1D'!$I$5*MAX(F1104,
                                            0.1)^2),
                                    1/3))),
                        (IFERROR(W1104,
                                0))+((IFERROR(AF1104,
                                    0))*'1D'!$D$18)))))))</f>
        <v>2.1389677043987478</v>
      </c>
      <c r="X1104" s="5">
        <f t="shared" ca="1" si="242"/>
        <v>11.122632062873489</v>
      </c>
      <c r="Y1104" s="5">
        <f t="shared" ca="1" si="243"/>
        <v>1.1735290000551568</v>
      </c>
      <c r="Z1104" s="5">
        <f t="shared" ca="1" si="244"/>
        <v>4.5807502857230418</v>
      </c>
      <c r="AA1104" s="5">
        <f t="shared" ca="1" si="245"/>
        <v>634.1549677043987</v>
      </c>
      <c r="AB1104" s="5">
        <f ca="1">AA1104+((ABS(K1104)/MAX(((F1104)+(G1104)*(W1104))*(W1104),
            0.000001))^2)/(2*'1D'!$I$5)</f>
        <v>635.22445155659807</v>
      </c>
      <c r="AC1104" s="5">
        <f ca="1">((ABS(K1104)*'1D'!$D$6)/(MAX(((F1104)+(G1104)*(W1104))*(W1104),
            0.000001)*MAX(((((F1104)+(G1104)*(W1104))*(W1104))/MAX((F1104)+2*(W1104)*SQRT(1+(G1104)^2),
                    0.000001))^(2/3),
            0.000001)))^2</f>
        <v>3.8141460404132466E-3</v>
      </c>
      <c r="AD1104" s="5">
        <f ca="1">ABS(ABS(K1104)/MAX(((F1104)+(G1104)*(W1104))*(W1104),
        0.000001))/SQRT('1D'!$I$5*MAX((((F1104)+(G1104)*(W1104))*(W1104))/MAX((F1104)+2*(G1104)*(W1104),
            0.000001),
        0.000001))</f>
        <v>1.0000000000000004</v>
      </c>
      <c r="AE1104" s="5">
        <f ca="1">((F1104)*(W1104)^2)/2+(G1104)*(W1104)^3/3+(ABS(K1104)^2)/('1D'!$I$5*MAX(((F1104)+(G1104)*(W1104))*(W1104),
        0.000001))</f>
        <v>35.686426155594638</v>
      </c>
      <c r="AF1104" s="5">
        <f ca="1">IF($A$2=0,
    0,
    IFERROR(AB1105+(((AC1104+AC1105)/2)*J1105)+(IF(Z1104&gt;Z1105,
                '1D'!$D$8*((Z1104^2-Z1105^2)/(2*'1D'!$I$5)),
                '1D'!$D$9*((Z1105^2-Z1104^2)/(2*'1D'!$I$5)))+('1D'!$D$10*(ABS(I1105)/90)*(MAX(Z1104^2,
                        Z1105^2)/(2*'1D'!$I$5))))-AB1104,
        0))</f>
        <v>3.4121820602877051E-3</v>
      </c>
      <c r="AG1104" s="5">
        <f ca="1">IF($A$2=0,
    1,
    IF(IFERROR(AG1105,
            0)=0,
        0,
        IFERROR(IF(OR(ROUND(AD1104,
                        3)&gt;=1,
                    AND(ABS(AF1104)&lt;'1D'!$D$19,
                        AD1104&lt;1)),
                1,
                0),
            0)))</f>
        <v>1</v>
      </c>
      <c r="AH1104" s="5">
        <f ca="1">IFERROR(IF('1D'!V32="Supercritical",
        MAX('1D'!$D$16,
            IFERROR(L1104,
                MAX('1D'!$D$16,
                    POWER((ABS(K1104)^2)/('1D'!$I$5*MAX(F1104,
                                0.1)^2),
                        1/3)))),
        IF('1D'!V32="Subcritical",
            MAX('1D'!$D$16,
                IFERROR(W1104,
                    MAX('1D'!$D$16,
                        POWER((ABS(K1104)^2)/('1D'!$I$5*MAX(F1104,
                                    0.1)^2),
                            1/3)))),
            IF(IFERROR(T1104,
                    -1E+99)&gt;=IFERROR(AE1104,
                    -1E+99),
                MAX('1D'!$D$16,
                    IFERROR(L1104,
                        MAX('1D'!$D$16,
                            POWER((ABS(K1104)^2)/('1D'!$I$5*MAX(F1104,
                                        0.1)^2),
                                1/3)))),
                MAX('1D'!$D$16,
                    IFERROR(W1104,
                        MAX('1D'!$D$16,
                            POWER((ABS(K1104)^2)/('1D'!$I$5*MAX(F1104,
                                        0.1)^2),
                                1/3))))))),
    MAX('1D'!$D$16,
        POWER((ABS(K1104)^2)/('1D'!$I$5*MAX(F1104,
                    0.1)^2),
            1/3)))</f>
        <v>2.0411692021517887</v>
      </c>
      <c r="AI1104" s="5">
        <f t="shared" ca="1" si="246"/>
        <v>634.05716920215173</v>
      </c>
      <c r="AJ1104" s="5">
        <f ca="1">AI1104+((ABS(K1104)/MAX(((F1104)+(G1104)*(AH1104))*(AH1104),
            0.000001))^2)/(2*'1D'!$I$5)</f>
        <v>635.23159253909478</v>
      </c>
      <c r="AM1104">
        <v>0</v>
      </c>
      <c r="AN1104">
        <v>0</v>
      </c>
      <c r="AO1104" s="5">
        <f t="shared" si="247"/>
        <v>0</v>
      </c>
      <c r="AP1104" s="5">
        <f t="shared" si="251"/>
        <v>0</v>
      </c>
      <c r="AQ1104" s="5">
        <f ca="1">ABS(ABS(K1104)/MAX(((F1104)+(G1104)*(AH1104))*(AH1104),
        0.000001))/SQRT('1D'!$I$5*MAX((((F1104)+(G1104)*(AH1104))*(AH1104))/MAX((F1104)+2*(G1104)*(AH1104),
            0.000001),
        0.000001))</f>
        <v>1.0727235886044055</v>
      </c>
      <c r="AR1104" s="5" t="str">
        <f t="shared" ca="1" si="248"/>
        <v>Supercritical</v>
      </c>
      <c r="AS1104" s="5">
        <f ca="1">((ABS(K1104)*'1D'!$D$6)/(MAX(((F1104)+(G1104)*(AH1104))*(AH1104),
            0.000001)*MAX(((((F1104)+(G1104)*(AH1104))*(AH1104))/MAX((F1104)+2*(AH1104)*SQRT(1+(G1104)^2),
                    0.000001))^(2/3),
            0.000001)))^2</f>
        <v>4.3358367565141456E-3</v>
      </c>
    </row>
    <row r="1105" spans="1:45" x14ac:dyDescent="0.35">
      <c r="A1105">
        <v>1096</v>
      </c>
      <c r="B1105">
        <v>1094.9949999999999</v>
      </c>
      <c r="C1105">
        <v>616077.27899999998</v>
      </c>
      <c r="D1105">
        <v>3096912.142</v>
      </c>
      <c r="E1105">
        <v>632.01549999999997</v>
      </c>
      <c r="F1105">
        <v>5.2</v>
      </c>
      <c r="G1105">
        <v>0</v>
      </c>
      <c r="H1105" t="s">
        <v>176</v>
      </c>
      <c r="I1105">
        <v>5.5E-2</v>
      </c>
      <c r="J1105" s="5">
        <f t="shared" si="249"/>
        <v>1</v>
      </c>
      <c r="K1105" s="5">
        <f t="shared" ca="1" si="250"/>
        <v>50.95</v>
      </c>
      <c r="L1105" s="5">
        <f ca="1">IF($A$2=0,
    IFERROR(L1104,
        MAX('1D'!$D$16,
            POWER((ABS(K1105)^2)/('1D'!$I$5*MAX(F1105,
                        0.1)^2),
                1/3))),
    IF(IFERROR(V1104,
            0)=0,
        IFERROR(L1104,
            MAX('1D'!$D$16,
                POWER((ABS(K1105)^2)/('1D'!$I$5*MAX(F1105,
                            0.1)^2),
                    1/3))),
        IF(OR(IFERROR(L1105,
                    0)=0,
                IFERROR(S1104,
                    0)&lt;1,
                IFERROR(S1105,
                    0)&lt;1),
            MAX('1D'!$D$16,
                POWER((ABS(K1105)^2)/('1D'!$I$5*MAX(F1105,
                            0.1)^2),
                    1/3)),
            IF(IFERROR(U1105,
                    0)&gt;0,
                MAX('1D'!$D$16,
                    IFERROR(L1105,
                        0)+((IFERROR(U1105,
                                0))*'1D'!$D$18*IF((IFERROR(S1105,
                                    0))&lt;1,
                            1,
                            -1))),
                IF(IFERROR(U1105,
                        0)&lt;0,
                    IF(ABS((MAX('1D'!$D$16,
                                    POWER((ABS(K1105)^2)/('1D'!$I$5*MAX(F1105,
                                                0.1)^2),
                                        1/3)))-IFERROR(L1105,
                                0))&gt;'1D'!$D$19,
                        MAX('1D'!$D$16,
                            IF((MAX('1D'!$D$16,
                                        POWER((ABS(K1105)^2)/('1D'!$I$5*MAX(F1105,
                                                    0.1)^2),
                                            1/3)))&gt;IFERROR(L1105,
                                    0),
                                MIN((MAX('1D'!$D$16,
                                            POWER((ABS(K1105)^2)/('1D'!$I$5*MAX(F1105,
                                                        0.1)^2),
                                                1/3))),
                                    IFERROR(L1105,
                                        0)+(MIN(ABS(IFERROR(U1105,
                                                    0))*'1D'!$D$18,
                                            ABS((MAX('1D'!$D$16,
                                                        POWER((ABS(K1105)^2)/('1D'!$I$5*MAX(F1105,
                                                                    0.1)^2),
                                                            1/3)))-IFERROR(L1105,
                                                    0))))),
                                MAX((MAX('1D'!$D$16,
                                            POWER((ABS(K1105)^2)/('1D'!$I$5*MAX(F1105,
                                                        0.1)^2),
                                                1/3))),
                                    IFERROR(L1105,
                                        0)-(MIN(ABS(IFERROR(U1105,
                                                    0))*'1D'!$D$18,
                                            ABS((MAX('1D'!$D$16,
                                                        POWER((ABS(K1105)^2)/('1D'!$I$5*MAX(F1105,
                                                                    0.1)^2),
                                                            1/3)))-IFERROR(L1105,
                                                    0))))))),
                        MAX('1D'!$D$16,
                            POWER((ABS(K1105)^2)/('1D'!$I$5*MAX(F1105,
                                        0.1)^2),
                                1/3))),
                    MAX('1D'!$D$16,
                        IFERROR(L1105,
                            0)))))))</f>
        <v>2.0411692021517887</v>
      </c>
      <c r="M1105" s="5">
        <f t="shared" ca="1" si="238"/>
        <v>10.614079851189301</v>
      </c>
      <c r="N1105" s="5">
        <f t="shared" ca="1" si="239"/>
        <v>1.1434704692804873</v>
      </c>
      <c r="O1105" s="5">
        <f t="shared" ca="1" si="240"/>
        <v>4.8002276894771132</v>
      </c>
      <c r="P1105" s="5">
        <f t="shared" ca="1" si="241"/>
        <v>634.05666920215174</v>
      </c>
      <c r="Q1105" s="5">
        <f ca="1">P1105+((ABS(K1105)/MAX(((F1105)+(G1105)*(L1105))*(L1105),
            0.000001))^2)/(2*'1D'!$I$5)</f>
        <v>635.23109253909479</v>
      </c>
      <c r="R1105" s="5">
        <f ca="1">((ABS(K1105)*'1D'!$D$6)/(MAX(((F1105)+(G1105)*(L1105))*(L1105),
            0.000001)*MAX(((((F1105)+(G1105)*(L1105))*(L1105))/MAX((F1105)+2*(L1105)*SQRT(1+(G1105)^2),
                    0.000001))^(2/3),
            0.000001)))^2</f>
        <v>4.3358367565141456E-3</v>
      </c>
      <c r="S1105" s="5">
        <f ca="1">ABS(ABS(K1105)/MAX(((F1105)+(G1105)*(L1105))*(L1105),
        0.000001))/SQRT('1D'!$I$5*MAX((((F1105)+(G1105)*(L1105))*(L1105))/MAX((F1105)+2*(G1105)*(L1105),
            0.000001),
        0.000001))</f>
        <v>1.0727235886044055</v>
      </c>
      <c r="T1105" s="5">
        <f ca="1">((F1105)*(L1105)^2)/2+(G1105)*(L1105)^3/3+(ABS(K1105)^2)/('1D'!$I$5*MAX(((F1105)+(G1105)*(L1105))*(L1105),
        0.000001))</f>
        <v>35.763412605541333</v>
      </c>
      <c r="U1105" s="5">
        <f ca="1">IF($A$2=0,
    0,
    IFERROR(Q1104-(((R1104+R1105)/2)*J1105)-(IF(O1104&gt;O1105,
                '1D'!$D$8*((O1104^2-O1105^2)/(2*'1D'!$I$5)),
                '1D'!$D$9*((O1105^2-O1104^2)/(2*'1D'!$I$5)))+('1D'!$D$10*(ABS(I1105)/90)*(MAX(O1104^2,
                        O1105^2)/(2*'1D'!$I$5))))-Q1105,
        0))</f>
        <v>-3.9434922290411123E-3</v>
      </c>
      <c r="V1105" s="5">
        <f ca="1">IF($A$2=0,
    1,
    IF(IFERROR(V1104,
            0)=0,
        0,
        IFERROR(IF(ROUND(S1105,
                    3)=1,
                1,
                IF(AND(ABS(U1105)&lt;'1D'!$D$19,
                        S1105&gt;1),
                    1,
                    0)),
            0)))</f>
        <v>0</v>
      </c>
      <c r="W1105" s="5">
        <f ca="1">IF($A$2=0,
    MAX(MAX('1D'!$D$16,
            MAX('1D'!$D$16,
                POWER((ABS(K1105)^2)/('1D'!$I$5*MAX(F1105,
                            0.1)^2),
                    1/3))),
        IFERROR(W1396,
            MAX(MAX('1D'!$D$16,
                    MAX('1D'!$D$16,
                        POWER((ABS(K1105)^2)/('1D'!$I$5*MAX(F1105,
                                    0.1)^2),
                            1/3))),
                ($L$2)-E1396))),
    IF(IFERROR(AG1106,
            0)=0,
        MAX(MAX('1D'!$D$16,
                MAX('1D'!$D$16,
                    POWER((ABS(K1105)^2)/('1D'!$I$5*MAX(F1105,
                                0.1)^2),
                        1/3))),
            IFERROR(W1396,
                MAX(MAX('1D'!$D$16,
                        MAX('1D'!$D$16,
                            POWER((ABS(K1105)^2)/('1D'!$I$5*MAX(F1105,
                                        0.1)^2),
                                1/3))),
                    ($L$2)-E1396))),
        IF(IFERROR(W1105,
                0)=0,
            MAX(MAX('1D'!$D$16,
                    MAX('1D'!$D$16,
                        POWER((ABS(K1105)^2)/('1D'!$I$5*MAX(F1105,
                                    0.1)^2),
                            1/3))),
                IFERROR(W1396,
                    MAX(MAX('1D'!$D$16,
                            MAX('1D'!$D$16,
                                POWER((ABS(K1105)^2)/('1D'!$I$5*MAX(F1105,
                                            0.1)^2),
                                    1/3))),
                        ($L$2)-E1396))),
            IF(OR(IFERROR(AD1105,
                        0)&gt;=1,
                    IFERROR(AD1106,
                        0)&gt;=1),
                MAX('1D'!$D$16,
                    MAX('1D'!$D$16,
                        POWER((ABS(K1105)^2)/('1D'!$I$5*MAX(F1105,
                                    0.1)^2),
                            1/3))),
                IF(ABS(IFERROR(AF1105,
                            0))&lt;'1D'!$D$19,
                    MAX(MAX('1D'!$D$16,
                            MAX('1D'!$D$16,
                                POWER((ABS(K1105)^2)/('1D'!$I$5*MAX(F1105,
                                            0.1)^2),
                                    1/3))),
                        IFERROR(W1105,
                            0)),
                    MAX(MAX('1D'!$D$16,
                            MAX('1D'!$D$16,
                                POWER((ABS(K1105)^2)/('1D'!$I$5*MAX(F1105,
                                            0.1)^2),
                                    1/3))),
                        (IFERROR(W1105,
                                0))+((IFERROR(AF1105,
                                    0))*'1D'!$D$18)))))))</f>
        <v>2.1389677043987478</v>
      </c>
      <c r="X1105" s="5">
        <f t="shared" ca="1" si="242"/>
        <v>11.122632062873489</v>
      </c>
      <c r="Y1105" s="5">
        <f t="shared" ca="1" si="243"/>
        <v>1.1735290000551568</v>
      </c>
      <c r="Z1105" s="5">
        <f t="shared" ca="1" si="244"/>
        <v>4.5807502857230418</v>
      </c>
      <c r="AA1105" s="5">
        <f t="shared" ca="1" si="245"/>
        <v>634.15446770439871</v>
      </c>
      <c r="AB1105" s="5">
        <f ca="1">AA1105+((ABS(K1105)/MAX(((F1105)+(G1105)*(W1105))*(W1105),
            0.000001))^2)/(2*'1D'!$I$5)</f>
        <v>635.22395155659808</v>
      </c>
      <c r="AC1105" s="5">
        <f ca="1">((ABS(K1105)*'1D'!$D$6)/(MAX(((F1105)+(G1105)*(W1105))*(W1105),
            0.000001)*MAX(((((F1105)+(G1105)*(W1105))*(W1105))/MAX((F1105)+2*(W1105)*SQRT(1+(G1105)^2),
                    0.000001))^(2/3),
            0.000001)))^2</f>
        <v>3.8141460404132466E-3</v>
      </c>
      <c r="AD1105" s="5">
        <f ca="1">ABS(ABS(K1105)/MAX(((F1105)+(G1105)*(W1105))*(W1105),
        0.000001))/SQRT('1D'!$I$5*MAX((((F1105)+(G1105)*(W1105))*(W1105))/MAX((F1105)+2*(G1105)*(W1105),
            0.000001),
        0.000001))</f>
        <v>1.0000000000000004</v>
      </c>
      <c r="AE1105" s="5">
        <f ca="1">((F1105)*(W1105)^2)/2+(G1105)*(W1105)^3/3+(ABS(K1105)^2)/('1D'!$I$5*MAX(((F1105)+(G1105)*(W1105))*(W1105),
        0.000001))</f>
        <v>35.686426155594638</v>
      </c>
      <c r="AF1105" s="5">
        <f ca="1">IF($A$2=0,
    0,
    IFERROR(AB1106+(((AC1105+AC1106)/2)*J1106)+(IF(Z1105&gt;Z1106,
                '1D'!$D$8*((Z1105^2-Z1106^2)/(2*'1D'!$I$5)),
                '1D'!$D$9*((Z1106^2-Z1105^2)/(2*'1D'!$I$5)))+('1D'!$D$10*(ABS(I1106)/90)*(MAX(Z1105^2,
                        Z1106^2)/(2*'1D'!$I$5))))-AB1105,
        0))</f>
        <v>3.415996206285854E-3</v>
      </c>
      <c r="AG1105" s="5">
        <f ca="1">IF($A$2=0,
    1,
    IF(IFERROR(AG1106,
            0)=0,
        0,
        IFERROR(IF(OR(ROUND(AD1105,
                        3)&gt;=1,
                    AND(ABS(AF1105)&lt;'1D'!$D$19,
                        AD1105&lt;1)),
                1,
                0),
            0)))</f>
        <v>1</v>
      </c>
      <c r="AH1105" s="5">
        <f ca="1">IFERROR(IF('1D'!V32="Supercritical",
        MAX('1D'!$D$16,
            IFERROR(L1105,
                MAX('1D'!$D$16,
                    POWER((ABS(K1105)^2)/('1D'!$I$5*MAX(F1105,
                                0.1)^2),
                        1/3)))),
        IF('1D'!V32="Subcritical",
            MAX('1D'!$D$16,
                IFERROR(W1105,
                    MAX('1D'!$D$16,
                        POWER((ABS(K1105)^2)/('1D'!$I$5*MAX(F1105,
                                    0.1)^2),
                            1/3)))),
            IF(IFERROR(T1105,
                    -1E+99)&gt;=IFERROR(AE1105,
                    -1E+99),
                MAX('1D'!$D$16,
                    IFERROR(L1105,
                        MAX('1D'!$D$16,
                            POWER((ABS(K1105)^2)/('1D'!$I$5*MAX(F1105,
                                        0.1)^2),
                                1/3)))),
                MAX('1D'!$D$16,
                    IFERROR(W1105,
                        MAX('1D'!$D$16,
                            POWER((ABS(K1105)^2)/('1D'!$I$5*MAX(F1105,
                                        0.1)^2),
                                1/3))))))),
    MAX('1D'!$D$16,
        POWER((ABS(K1105)^2)/('1D'!$I$5*MAX(F1105,
                    0.1)^2),
            1/3)))</f>
        <v>2.0411692021517887</v>
      </c>
      <c r="AI1105" s="5">
        <f t="shared" ca="1" si="246"/>
        <v>634.05666920215174</v>
      </c>
      <c r="AJ1105" s="5">
        <f ca="1">AI1105+((ABS(K1105)/MAX(((F1105)+(G1105)*(AH1105))*(AH1105),
            0.000001))^2)/(2*'1D'!$I$5)</f>
        <v>635.23109253909479</v>
      </c>
      <c r="AM1105">
        <v>0</v>
      </c>
      <c r="AN1105">
        <v>0</v>
      </c>
      <c r="AO1105" s="5">
        <f t="shared" si="247"/>
        <v>0</v>
      </c>
      <c r="AP1105" s="5">
        <f t="shared" si="251"/>
        <v>0</v>
      </c>
      <c r="AQ1105" s="5">
        <f ca="1">ABS(ABS(K1105)/MAX(((F1105)+(G1105)*(AH1105))*(AH1105),
        0.000001))/SQRT('1D'!$I$5*MAX((((F1105)+(G1105)*(AH1105))*(AH1105))/MAX((F1105)+2*(G1105)*(AH1105),
            0.000001),
        0.000001))</f>
        <v>1.0727235886044055</v>
      </c>
      <c r="AR1105" s="5" t="str">
        <f t="shared" ca="1" si="248"/>
        <v>Supercritical</v>
      </c>
      <c r="AS1105" s="5">
        <f ca="1">((ABS(K1105)*'1D'!$D$6)/(MAX(((F1105)+(G1105)*(AH1105))*(AH1105),
            0.000001)*MAX(((((F1105)+(G1105)*(AH1105))*(AH1105))/MAX((F1105)+2*(AH1105)*SQRT(1+(G1105)^2),
                    0.000001))^(2/3),
            0.000001)))^2</f>
        <v>4.3358367565141456E-3</v>
      </c>
    </row>
    <row r="1106" spans="1:45" x14ac:dyDescent="0.35">
      <c r="A1106">
        <v>1097</v>
      </c>
      <c r="B1106">
        <v>1095.9960000000001</v>
      </c>
      <c r="C1106">
        <v>616077.23600000003</v>
      </c>
      <c r="D1106">
        <v>3096911.142</v>
      </c>
      <c r="E1106">
        <v>632.01499999999999</v>
      </c>
      <c r="F1106">
        <v>5.2</v>
      </c>
      <c r="G1106">
        <v>0</v>
      </c>
      <c r="H1106" t="s">
        <v>176</v>
      </c>
      <c r="I1106">
        <v>5.5E-2</v>
      </c>
      <c r="J1106" s="5">
        <f t="shared" si="249"/>
        <v>1.0010000000002037</v>
      </c>
      <c r="K1106" s="5">
        <f t="shared" ca="1" si="250"/>
        <v>50.95</v>
      </c>
      <c r="L1106" s="5">
        <f ca="1">IF($A$2=0,
    IFERROR(L1105,
        MAX('1D'!$D$16,
            POWER((ABS(K1106)^2)/('1D'!$I$5*MAX(F1106,
                        0.1)^2),
                1/3))),
    IF(IFERROR(V1105,
            0)=0,
        IFERROR(L1105,
            MAX('1D'!$D$16,
                POWER((ABS(K1106)^2)/('1D'!$I$5*MAX(F1106,
                            0.1)^2),
                    1/3))),
        IF(OR(IFERROR(L1106,
                    0)=0,
                IFERROR(S1105,
                    0)&lt;1,
                IFERROR(S1106,
                    0)&lt;1),
            MAX('1D'!$D$16,
                POWER((ABS(K1106)^2)/('1D'!$I$5*MAX(F1106,
                            0.1)^2),
                    1/3)),
            IF(IFERROR(U1106,
                    0)&gt;0,
                MAX('1D'!$D$16,
                    IFERROR(L1106,
                        0)+((IFERROR(U1106,
                                0))*'1D'!$D$18*IF((IFERROR(S1106,
                                    0))&lt;1,
                            1,
                            -1))),
                IF(IFERROR(U1106,
                        0)&lt;0,
                    IF(ABS((MAX('1D'!$D$16,
                                    POWER((ABS(K1106)^2)/('1D'!$I$5*MAX(F1106,
                                                0.1)^2),
                                        1/3)))-IFERROR(L1106,
                                0))&gt;'1D'!$D$19,
                        MAX('1D'!$D$16,
                            IF((MAX('1D'!$D$16,
                                        POWER((ABS(K1106)^2)/('1D'!$I$5*MAX(F1106,
                                                    0.1)^2),
                                            1/3)))&gt;IFERROR(L1106,
                                    0),
                                MIN((MAX('1D'!$D$16,
                                            POWER((ABS(K1106)^2)/('1D'!$I$5*MAX(F1106,
                                                        0.1)^2),
                                                1/3))),
                                    IFERROR(L1106,
                                        0)+(MIN(ABS(IFERROR(U1106,
                                                    0))*'1D'!$D$18,
                                            ABS((MAX('1D'!$D$16,
                                                        POWER((ABS(K1106)^2)/('1D'!$I$5*MAX(F1106,
                                                                    0.1)^2),
                                                            1/3)))-IFERROR(L1106,
                                                    0))))),
                                MAX((MAX('1D'!$D$16,
                                            POWER((ABS(K1106)^2)/('1D'!$I$5*MAX(F1106,
                                                        0.1)^2),
                                                1/3))),
                                    IFERROR(L1106,
                                        0)-(MIN(ABS(IFERROR(U1106,
                                                    0))*'1D'!$D$18,
                                            ABS((MAX('1D'!$D$16,
                                                        POWER((ABS(K1106)^2)/('1D'!$I$5*MAX(F1106,
                                                                    0.1)^2),
                                                            1/3)))-IFERROR(L1106,
                                                    0))))))),
                        MAX('1D'!$D$16,
                            POWER((ABS(K1106)^2)/('1D'!$I$5*MAX(F1106,
                                        0.1)^2),
                                1/3))),
                    MAX('1D'!$D$16,
                        IFERROR(L1106,
                            0)))))))</f>
        <v>2.0411692021517887</v>
      </c>
      <c r="M1106" s="5">
        <f t="shared" ca="1" si="238"/>
        <v>10.614079851189301</v>
      </c>
      <c r="N1106" s="5">
        <f t="shared" ca="1" si="239"/>
        <v>1.1434704692804873</v>
      </c>
      <c r="O1106" s="5">
        <f t="shared" ca="1" si="240"/>
        <v>4.8002276894771132</v>
      </c>
      <c r="P1106" s="5">
        <f t="shared" ca="1" si="241"/>
        <v>634.05616920215175</v>
      </c>
      <c r="Q1106" s="5">
        <f ca="1">P1106+((ABS(K1106)/MAX(((F1106)+(G1106)*(L1106))*(L1106),
            0.000001))^2)/(2*'1D'!$I$5)</f>
        <v>635.2305925390948</v>
      </c>
      <c r="R1106" s="5">
        <f ca="1">((ABS(K1106)*'1D'!$D$6)/(MAX(((F1106)+(G1106)*(L1106))*(L1106),
            0.000001)*MAX(((((F1106)+(G1106)*(L1106))*(L1106))/MAX((F1106)+2*(L1106)*SQRT(1+(G1106)^2),
                    0.000001))^(2/3),
            0.000001)))^2</f>
        <v>4.3358367565141456E-3</v>
      </c>
      <c r="S1106" s="5">
        <f ca="1">ABS(ABS(K1106)/MAX(((F1106)+(G1106)*(L1106))*(L1106),
        0.000001))/SQRT('1D'!$I$5*MAX((((F1106)+(G1106)*(L1106))*(L1106))/MAX((F1106)+2*(G1106)*(L1106),
            0.000001),
        0.000001))</f>
        <v>1.0727235886044055</v>
      </c>
      <c r="T1106" s="5">
        <f ca="1">((F1106)*(L1106)^2)/2+(G1106)*(L1106)^3/3+(ABS(K1106)^2)/('1D'!$I$5*MAX(((F1106)+(G1106)*(L1106))*(L1106),
        0.000001))</f>
        <v>35.763412605541333</v>
      </c>
      <c r="U1106" s="5">
        <f ca="1">IF($A$2=0,
    0,
    IFERROR(Q1105-(((R1105+R1106)/2)*J1106)-(IF(O1105&gt;O1106,
                '1D'!$D$8*((O1105^2-O1106^2)/(2*'1D'!$I$5)),
                '1D'!$D$9*((O1106^2-O1105^2)/(2*'1D'!$I$5)))+('1D'!$D$10*(ABS(I1106)/90)*(MAX(O1105^2,
                        O1106^2)/(2*'1D'!$I$5))))-Q1106,
        0))</f>
        <v>-3.9478280658613585E-3</v>
      </c>
      <c r="V1106" s="5">
        <f ca="1">IF($A$2=0,
    1,
    IF(IFERROR(V1105,
            0)=0,
        0,
        IFERROR(IF(ROUND(S1106,
                    3)=1,
                1,
                IF(AND(ABS(U1106)&lt;'1D'!$D$19,
                        S1106&gt;1),
                    1,
                    0)),
            0)))</f>
        <v>0</v>
      </c>
      <c r="W1106" s="5">
        <f ca="1">IF($A$2=0,
    MAX(MAX('1D'!$D$16,
            MAX('1D'!$D$16,
                POWER((ABS(K1106)^2)/('1D'!$I$5*MAX(F1106,
                            0.1)^2),
                    1/3))),
        IFERROR(W1396,
            MAX(MAX('1D'!$D$16,
                    MAX('1D'!$D$16,
                        POWER((ABS(K1106)^2)/('1D'!$I$5*MAX(F1106,
                                    0.1)^2),
                            1/3))),
                ($L$2)-E1396))),
    IF(IFERROR(AG1107,
            0)=0,
        MAX(MAX('1D'!$D$16,
                MAX('1D'!$D$16,
                    POWER((ABS(K1106)^2)/('1D'!$I$5*MAX(F1106,
                                0.1)^2),
                        1/3))),
            IFERROR(W1396,
                MAX(MAX('1D'!$D$16,
                        MAX('1D'!$D$16,
                            POWER((ABS(K1106)^2)/('1D'!$I$5*MAX(F1106,
                                        0.1)^2),
                                1/3))),
                    ($L$2)-E1396))),
        IF(IFERROR(W1106,
                0)=0,
            MAX(MAX('1D'!$D$16,
                    MAX('1D'!$D$16,
                        POWER((ABS(K1106)^2)/('1D'!$I$5*MAX(F1106,
                                    0.1)^2),
                            1/3))),
                IFERROR(W1396,
                    MAX(MAX('1D'!$D$16,
                            MAX('1D'!$D$16,
                                POWER((ABS(K1106)^2)/('1D'!$I$5*MAX(F1106,
                                            0.1)^2),
                                    1/3))),
                        ($L$2)-E1396))),
            IF(OR(IFERROR(AD1106,
                        0)&gt;=1,
                    IFERROR(AD1107,
                        0)&gt;=1),
                MAX('1D'!$D$16,
                    MAX('1D'!$D$16,
                        POWER((ABS(K1106)^2)/('1D'!$I$5*MAX(F1106,
                                    0.1)^2),
                            1/3))),
                IF(ABS(IFERROR(AF1106,
                            0))&lt;'1D'!$D$19,
                    MAX(MAX('1D'!$D$16,
                            MAX('1D'!$D$16,
                                POWER((ABS(K1106)^2)/('1D'!$I$5*MAX(F1106,
                                            0.1)^2),
                                    1/3))),
                        IFERROR(W1106,
                            0)),
                    MAX(MAX('1D'!$D$16,
                            MAX('1D'!$D$16,
                                POWER((ABS(K1106)^2)/('1D'!$I$5*MAX(F1106,
                                            0.1)^2),
                                    1/3))),
                        (IFERROR(W1106,
                                0))+((IFERROR(AF1106,
                                    0))*'1D'!$D$18)))))))</f>
        <v>2.1389677043987478</v>
      </c>
      <c r="X1106" s="5">
        <f t="shared" ca="1" si="242"/>
        <v>11.122632062873489</v>
      </c>
      <c r="Y1106" s="5">
        <f t="shared" ca="1" si="243"/>
        <v>1.1735290000551568</v>
      </c>
      <c r="Z1106" s="5">
        <f t="shared" ca="1" si="244"/>
        <v>4.5807502857230418</v>
      </c>
      <c r="AA1106" s="5">
        <f t="shared" ca="1" si="245"/>
        <v>634.15396770439872</v>
      </c>
      <c r="AB1106" s="5">
        <f ca="1">AA1106+((ABS(K1106)/MAX(((F1106)+(G1106)*(W1106))*(W1106),
            0.000001))^2)/(2*'1D'!$I$5)</f>
        <v>635.22345155659809</v>
      </c>
      <c r="AC1106" s="5">
        <f ca="1">((ABS(K1106)*'1D'!$D$6)/(MAX(((F1106)+(G1106)*(W1106))*(W1106),
            0.000001)*MAX(((((F1106)+(G1106)*(W1106))*(W1106))/MAX((F1106)+2*(W1106)*SQRT(1+(G1106)^2),
                    0.000001))^(2/3),
            0.000001)))^2</f>
        <v>3.8141460404132466E-3</v>
      </c>
      <c r="AD1106" s="5">
        <f ca="1">ABS(ABS(K1106)/MAX(((F1106)+(G1106)*(W1106))*(W1106),
        0.000001))/SQRT('1D'!$I$5*MAX((((F1106)+(G1106)*(W1106))*(W1106))/MAX((F1106)+2*(G1106)*(W1106),
            0.000001),
        0.000001))</f>
        <v>1.0000000000000004</v>
      </c>
      <c r="AE1106" s="5">
        <f ca="1">((F1106)*(W1106)^2)/2+(G1106)*(W1106)^3/3+(ABS(K1106)^2)/('1D'!$I$5*MAX(((F1106)+(G1106)*(W1106))*(W1106),
        0.000001))</f>
        <v>35.686426155594638</v>
      </c>
      <c r="AF1106" s="5">
        <f ca="1">IF($A$2=0,
    0,
    IFERROR(AB1107+(((AC1106+AC1107)/2)*J1107)+(IF(Z1106&gt;Z1107,
                '1D'!$D$8*((Z1106^2-Z1107^2)/(2*'1D'!$I$5)),
                '1D'!$D$9*((Z1107^2-Z1106^2)/(2*'1D'!$I$5)))+('1D'!$D$10*(ABS(I1107)/90)*(MAX(Z1106^2,
                        Z1107^2)/(2*'1D'!$I$5))))-AB1106,
        0))</f>
        <v>3.3141460404522149E-3</v>
      </c>
      <c r="AG1106" s="5">
        <f ca="1">IF($A$2=0,
    1,
    IF(IFERROR(AG1107,
            0)=0,
        0,
        IFERROR(IF(OR(ROUND(AD1106,
                        3)&gt;=1,
                    AND(ABS(AF1106)&lt;'1D'!$D$19,
                        AD1106&lt;1)),
                1,
                0),
            0)))</f>
        <v>1</v>
      </c>
      <c r="AH1106" s="5">
        <f ca="1">IFERROR(IF('1D'!V32="Supercritical",
        MAX('1D'!$D$16,
            IFERROR(L1106,
                MAX('1D'!$D$16,
                    POWER((ABS(K1106)^2)/('1D'!$I$5*MAX(F1106,
                                0.1)^2),
                        1/3)))),
        IF('1D'!V32="Subcritical",
            MAX('1D'!$D$16,
                IFERROR(W1106,
                    MAX('1D'!$D$16,
                        POWER((ABS(K1106)^2)/('1D'!$I$5*MAX(F1106,
                                    0.1)^2),
                            1/3)))),
            IF(IFERROR(T1106,
                    -1E+99)&gt;=IFERROR(AE1106,
                    -1E+99),
                MAX('1D'!$D$16,
                    IFERROR(L1106,
                        MAX('1D'!$D$16,
                            POWER((ABS(K1106)^2)/('1D'!$I$5*MAX(F1106,
                                        0.1)^2),
                                1/3)))),
                MAX('1D'!$D$16,
                    IFERROR(W1106,
                        MAX('1D'!$D$16,
                            POWER((ABS(K1106)^2)/('1D'!$I$5*MAX(F1106,
                                        0.1)^2),
                                1/3))))))),
    MAX('1D'!$D$16,
        POWER((ABS(K1106)^2)/('1D'!$I$5*MAX(F1106,
                    0.1)^2),
            1/3)))</f>
        <v>2.0411692021517887</v>
      </c>
      <c r="AI1106" s="5">
        <f t="shared" ca="1" si="246"/>
        <v>634.05616920215175</v>
      </c>
      <c r="AJ1106" s="5">
        <f ca="1">AI1106+((ABS(K1106)/MAX(((F1106)+(G1106)*(AH1106))*(AH1106),
            0.000001))^2)/(2*'1D'!$I$5)</f>
        <v>635.2305925390948</v>
      </c>
      <c r="AM1106">
        <v>0</v>
      </c>
      <c r="AN1106">
        <v>0</v>
      </c>
      <c r="AO1106" s="5">
        <f t="shared" si="247"/>
        <v>0</v>
      </c>
      <c r="AP1106" s="5">
        <f t="shared" si="251"/>
        <v>0</v>
      </c>
      <c r="AQ1106" s="5">
        <f ca="1">ABS(ABS(K1106)/MAX(((F1106)+(G1106)*(AH1106))*(AH1106),
        0.000001))/SQRT('1D'!$I$5*MAX((((F1106)+(G1106)*(AH1106))*(AH1106))/MAX((F1106)+2*(G1106)*(AH1106),
            0.000001),
        0.000001))</f>
        <v>1.0727235886044055</v>
      </c>
      <c r="AR1106" s="5" t="str">
        <f t="shared" ca="1" si="248"/>
        <v>Supercritical</v>
      </c>
      <c r="AS1106" s="5">
        <f ca="1">((ABS(K1106)*'1D'!$D$6)/(MAX(((F1106)+(G1106)*(AH1106))*(AH1106),
            0.000001)*MAX(((((F1106)+(G1106)*(AH1106))*(AH1106))/MAX((F1106)+2*(AH1106)*SQRT(1+(G1106)^2),
                    0.000001))^(2/3),
            0.000001)))^2</f>
        <v>4.3358367565141456E-3</v>
      </c>
    </row>
    <row r="1107" spans="1:45" x14ac:dyDescent="0.35">
      <c r="A1107">
        <v>1098</v>
      </c>
      <c r="B1107">
        <v>1096.9960000000001</v>
      </c>
      <c r="C1107">
        <v>616077.19400000002</v>
      </c>
      <c r="D1107">
        <v>3096910.1430000002</v>
      </c>
      <c r="E1107">
        <v>632.0145</v>
      </c>
      <c r="F1107">
        <v>5.2</v>
      </c>
      <c r="G1107">
        <v>0</v>
      </c>
      <c r="H1107" t="s">
        <v>176</v>
      </c>
      <c r="I1107">
        <v>0</v>
      </c>
      <c r="J1107" s="5">
        <f t="shared" si="249"/>
        <v>1</v>
      </c>
      <c r="K1107" s="5">
        <f t="shared" ca="1" si="250"/>
        <v>50.95</v>
      </c>
      <c r="L1107" s="5">
        <f ca="1">IF($A$2=0,
    IFERROR(L1106,
        MAX('1D'!$D$16,
            POWER((ABS(K1107)^2)/('1D'!$I$5*MAX(F1107,
                        0.1)^2),
                1/3))),
    IF(IFERROR(V1106,
            0)=0,
        IFERROR(L1106,
            MAX('1D'!$D$16,
                POWER((ABS(K1107)^2)/('1D'!$I$5*MAX(F1107,
                            0.1)^2),
                    1/3))),
        IF(OR(IFERROR(L1107,
                    0)=0,
                IFERROR(S1106,
                    0)&lt;1,
                IFERROR(S1107,
                    0)&lt;1),
            MAX('1D'!$D$16,
                POWER((ABS(K1107)^2)/('1D'!$I$5*MAX(F1107,
                            0.1)^2),
                    1/3)),
            IF(IFERROR(U1107,
                    0)&gt;0,
                MAX('1D'!$D$16,
                    IFERROR(L1107,
                        0)+((IFERROR(U1107,
                                0))*'1D'!$D$18*IF((IFERROR(S1107,
                                    0))&lt;1,
                            1,
                            -1))),
                IF(IFERROR(U1107,
                        0)&lt;0,
                    IF(ABS((MAX('1D'!$D$16,
                                    POWER((ABS(K1107)^2)/('1D'!$I$5*MAX(F1107,
                                                0.1)^2),
                                        1/3)))-IFERROR(L1107,
                                0))&gt;'1D'!$D$19,
                        MAX('1D'!$D$16,
                            IF((MAX('1D'!$D$16,
                                        POWER((ABS(K1107)^2)/('1D'!$I$5*MAX(F1107,
                                                    0.1)^2),
                                            1/3)))&gt;IFERROR(L1107,
                                    0),
                                MIN((MAX('1D'!$D$16,
                                            POWER((ABS(K1107)^2)/('1D'!$I$5*MAX(F1107,
                                                        0.1)^2),
                                                1/3))),
                                    IFERROR(L1107,
                                        0)+(MIN(ABS(IFERROR(U1107,
                                                    0))*'1D'!$D$18,
                                            ABS((MAX('1D'!$D$16,
                                                        POWER((ABS(K1107)^2)/('1D'!$I$5*MAX(F1107,
                                                                    0.1)^2),
                                                            1/3)))-IFERROR(L1107,
                                                    0))))),
                                MAX((MAX('1D'!$D$16,
                                            POWER((ABS(K1107)^2)/('1D'!$I$5*MAX(F1107,
                                                        0.1)^2),
                                                1/3))),
                                    IFERROR(L1107,
                                        0)-(MIN(ABS(IFERROR(U1107,
                                                    0))*'1D'!$D$18,
                                            ABS((MAX('1D'!$D$16,
                                                        POWER((ABS(K1107)^2)/('1D'!$I$5*MAX(F1107,
                                                                    0.1)^2),
                                                            1/3)))-IFERROR(L1107,
                                                    0))))))),
                        MAX('1D'!$D$16,
                            POWER((ABS(K1107)^2)/('1D'!$I$5*MAX(F1107,
                                        0.1)^2),
                                1/3))),
                    MAX('1D'!$D$16,
                        IFERROR(L1107,
                            0)))))))</f>
        <v>2.0411692021517887</v>
      </c>
      <c r="M1107" s="5">
        <f t="shared" ca="1" si="238"/>
        <v>10.614079851189301</v>
      </c>
      <c r="N1107" s="5">
        <f t="shared" ca="1" si="239"/>
        <v>1.1434704692804873</v>
      </c>
      <c r="O1107" s="5">
        <f t="shared" ca="1" si="240"/>
        <v>4.8002276894771132</v>
      </c>
      <c r="P1107" s="5">
        <f t="shared" ca="1" si="241"/>
        <v>634.05566920215176</v>
      </c>
      <c r="Q1107" s="5">
        <f ca="1">P1107+((ABS(K1107)/MAX(((F1107)+(G1107)*(L1107))*(L1107),
            0.000001))^2)/(2*'1D'!$I$5)</f>
        <v>635.23009253909481</v>
      </c>
      <c r="R1107" s="5">
        <f ca="1">((ABS(K1107)*'1D'!$D$6)/(MAX(((F1107)+(G1107)*(L1107))*(L1107),
            0.000001)*MAX(((((F1107)+(G1107)*(L1107))*(L1107))/MAX((F1107)+2*(L1107)*SQRT(1+(G1107)^2),
                    0.000001))^(2/3),
            0.000001)))^2</f>
        <v>4.3358367565141456E-3</v>
      </c>
      <c r="S1107" s="5">
        <f ca="1">ABS(ABS(K1107)/MAX(((F1107)+(G1107)*(L1107))*(L1107),
        0.000001))/SQRT('1D'!$I$5*MAX((((F1107)+(G1107)*(L1107))*(L1107))/MAX((F1107)+2*(G1107)*(L1107),
            0.000001),
        0.000001))</f>
        <v>1.0727235886044055</v>
      </c>
      <c r="T1107" s="5">
        <f ca="1">((F1107)*(L1107)^2)/2+(G1107)*(L1107)^3/3+(ABS(K1107)^2)/('1D'!$I$5*MAX(((F1107)+(G1107)*(L1107))*(L1107),
        0.000001))</f>
        <v>35.763412605541333</v>
      </c>
      <c r="U1107" s="5">
        <f ca="1">IF($A$2=0,
    0,
    IFERROR(Q1106-(((R1106+R1107)/2)*J1107)-(IF(O1106&gt;O1107,
                '1D'!$D$8*((O1106^2-O1107^2)/(2*'1D'!$I$5)),
                '1D'!$D$9*((O1107^2-O1106^2)/(2*'1D'!$I$5)))+('1D'!$D$10*(ABS(I1107)/90)*(MAX(O1106^2,
                        O1107^2)/(2*'1D'!$I$5))))-Q1107,
        0))</f>
        <v>-3.8358367564796936E-3</v>
      </c>
      <c r="V1107" s="5">
        <f ca="1">IF($A$2=0,
    1,
    IF(IFERROR(V1106,
            0)=0,
        0,
        IFERROR(IF(ROUND(S1107,
                    3)=1,
                1,
                IF(AND(ABS(U1107)&lt;'1D'!$D$19,
                        S1107&gt;1),
                    1,
                    0)),
            0)))</f>
        <v>0</v>
      </c>
      <c r="W1107" s="5">
        <f ca="1">IF($A$2=0,
    MAX(MAX('1D'!$D$16,
            MAX('1D'!$D$16,
                POWER((ABS(K1107)^2)/('1D'!$I$5*MAX(F1107,
                            0.1)^2),
                    1/3))),
        IFERROR(W1396,
            MAX(MAX('1D'!$D$16,
                    MAX('1D'!$D$16,
                        POWER((ABS(K1107)^2)/('1D'!$I$5*MAX(F1107,
                                    0.1)^2),
                            1/3))),
                ($L$2)-E1396))),
    IF(IFERROR(AG1108,
            0)=0,
        MAX(MAX('1D'!$D$16,
                MAX('1D'!$D$16,
                    POWER((ABS(K1107)^2)/('1D'!$I$5*MAX(F1107,
                                0.1)^2),
                        1/3))),
            IFERROR(W1396,
                MAX(MAX('1D'!$D$16,
                        MAX('1D'!$D$16,
                            POWER((ABS(K1107)^2)/('1D'!$I$5*MAX(F1107,
                                        0.1)^2),
                                1/3))),
                    ($L$2)-E1396))),
        IF(IFERROR(W1107,
                0)=0,
            MAX(MAX('1D'!$D$16,
                    MAX('1D'!$D$16,
                        POWER((ABS(K1107)^2)/('1D'!$I$5*MAX(F1107,
                                    0.1)^2),
                            1/3))),
                IFERROR(W1396,
                    MAX(MAX('1D'!$D$16,
                            MAX('1D'!$D$16,
                                POWER((ABS(K1107)^2)/('1D'!$I$5*MAX(F1107,
                                            0.1)^2),
                                    1/3))),
                        ($L$2)-E1396))),
            IF(OR(IFERROR(AD1107,
                        0)&gt;=1,
                    IFERROR(AD1108,
                        0)&gt;=1),
                MAX('1D'!$D$16,
                    MAX('1D'!$D$16,
                        POWER((ABS(K1107)^2)/('1D'!$I$5*MAX(F1107,
                                    0.1)^2),
                            1/3))),
                IF(ABS(IFERROR(AF1107,
                            0))&lt;'1D'!$D$19,
                    MAX(MAX('1D'!$D$16,
                            MAX('1D'!$D$16,
                                POWER((ABS(K1107)^2)/('1D'!$I$5*MAX(F1107,
                                            0.1)^2),
                                    1/3))),
                        IFERROR(W1107,
                            0)),
                    MAX(MAX('1D'!$D$16,
                            MAX('1D'!$D$16,
                                POWER((ABS(K1107)^2)/('1D'!$I$5*MAX(F1107,
                                            0.1)^2),
                                    1/3))),
                        (IFERROR(W1107,
                                0))+((IFERROR(AF1107,
                                    0))*'1D'!$D$18)))))))</f>
        <v>2.1389677043987478</v>
      </c>
      <c r="X1107" s="5">
        <f t="shared" ca="1" si="242"/>
        <v>11.122632062873489</v>
      </c>
      <c r="Y1107" s="5">
        <f t="shared" ca="1" si="243"/>
        <v>1.1735290000551568</v>
      </c>
      <c r="Z1107" s="5">
        <f t="shared" ca="1" si="244"/>
        <v>4.5807502857230418</v>
      </c>
      <c r="AA1107" s="5">
        <f t="shared" ca="1" si="245"/>
        <v>634.15346770439874</v>
      </c>
      <c r="AB1107" s="5">
        <f ca="1">AA1107+((ABS(K1107)/MAX(((F1107)+(G1107)*(W1107))*(W1107),
            0.000001))^2)/(2*'1D'!$I$5)</f>
        <v>635.2229515565981</v>
      </c>
      <c r="AC1107" s="5">
        <f ca="1">((ABS(K1107)*'1D'!$D$6)/(MAX(((F1107)+(G1107)*(W1107))*(W1107),
            0.000001)*MAX(((((F1107)+(G1107)*(W1107))*(W1107))/MAX((F1107)+2*(W1107)*SQRT(1+(G1107)^2),
                    0.000001))^(2/3),
            0.000001)))^2</f>
        <v>3.8141460404132466E-3</v>
      </c>
      <c r="AD1107" s="5">
        <f ca="1">ABS(ABS(K1107)/MAX(((F1107)+(G1107)*(W1107))*(W1107),
        0.000001))/SQRT('1D'!$I$5*MAX((((F1107)+(G1107)*(W1107))*(W1107))/MAX((F1107)+2*(G1107)*(W1107),
            0.000001),
        0.000001))</f>
        <v>1.0000000000000004</v>
      </c>
      <c r="AE1107" s="5">
        <f ca="1">((F1107)*(W1107)^2)/2+(G1107)*(W1107)^3/3+(ABS(K1107)^2)/('1D'!$I$5*MAX(((F1107)+(G1107)*(W1107))*(W1107),
        0.000001))</f>
        <v>35.686426155594638</v>
      </c>
      <c r="AF1107" s="5">
        <f ca="1">IF($A$2=0,
    0,
    IFERROR(AB1108+(((AC1107+AC1108)/2)*J1108)+(IF(Z1107&gt;Z1108,
                '1D'!$D$8*((Z1107^2-Z1108^2)/(2*'1D'!$I$5)),
                '1D'!$D$9*((Z1108^2-Z1107^2)/(2*'1D'!$I$5)))+('1D'!$D$10*(ABS(I1108)/90)*(MAX(Z1107^2,
                        Z1108^2)/(2*'1D'!$I$5))))-AB1107,
        0))</f>
        <v>3.3141460404522149E-3</v>
      </c>
      <c r="AG1107" s="5">
        <f ca="1">IF($A$2=0,
    1,
    IF(IFERROR(AG1108,
            0)=0,
        0,
        IFERROR(IF(OR(ROUND(AD1107,
                        3)&gt;=1,
                    AND(ABS(AF1107)&lt;'1D'!$D$19,
                        AD1107&lt;1)),
                1,
                0),
            0)))</f>
        <v>1</v>
      </c>
      <c r="AH1107" s="5">
        <f ca="1">IFERROR(IF('1D'!V32="Supercritical",
        MAX('1D'!$D$16,
            IFERROR(L1107,
                MAX('1D'!$D$16,
                    POWER((ABS(K1107)^2)/('1D'!$I$5*MAX(F1107,
                                0.1)^2),
                        1/3)))),
        IF('1D'!V32="Subcritical",
            MAX('1D'!$D$16,
                IFERROR(W1107,
                    MAX('1D'!$D$16,
                        POWER((ABS(K1107)^2)/('1D'!$I$5*MAX(F1107,
                                    0.1)^2),
                            1/3)))),
            IF(IFERROR(T1107,
                    -1E+99)&gt;=IFERROR(AE1107,
                    -1E+99),
                MAX('1D'!$D$16,
                    IFERROR(L1107,
                        MAX('1D'!$D$16,
                            POWER((ABS(K1107)^2)/('1D'!$I$5*MAX(F1107,
                                        0.1)^2),
                                1/3)))),
                MAX('1D'!$D$16,
                    IFERROR(W1107,
                        MAX('1D'!$D$16,
                            POWER((ABS(K1107)^2)/('1D'!$I$5*MAX(F1107,
                                        0.1)^2),
                                1/3))))))),
    MAX('1D'!$D$16,
        POWER((ABS(K1107)^2)/('1D'!$I$5*MAX(F1107,
                    0.1)^2),
            1/3)))</f>
        <v>2.0411692021517887</v>
      </c>
      <c r="AI1107" s="5">
        <f t="shared" ca="1" si="246"/>
        <v>634.05566920215176</v>
      </c>
      <c r="AJ1107" s="5">
        <f ca="1">AI1107+((ABS(K1107)/MAX(((F1107)+(G1107)*(AH1107))*(AH1107),
            0.000001))^2)/(2*'1D'!$I$5)</f>
        <v>635.23009253909481</v>
      </c>
      <c r="AM1107">
        <v>0</v>
      </c>
      <c r="AN1107">
        <v>0</v>
      </c>
      <c r="AO1107" s="5">
        <f t="shared" si="247"/>
        <v>0</v>
      </c>
      <c r="AP1107" s="5">
        <f t="shared" si="251"/>
        <v>0</v>
      </c>
      <c r="AQ1107" s="5">
        <f ca="1">ABS(ABS(K1107)/MAX(((F1107)+(G1107)*(AH1107))*(AH1107),
        0.000001))/SQRT('1D'!$I$5*MAX((((F1107)+(G1107)*(AH1107))*(AH1107))/MAX((F1107)+2*(G1107)*(AH1107),
            0.000001),
        0.000001))</f>
        <v>1.0727235886044055</v>
      </c>
      <c r="AR1107" s="5" t="str">
        <f t="shared" ca="1" si="248"/>
        <v>Supercritical</v>
      </c>
      <c r="AS1107" s="5">
        <f ca="1">((ABS(K1107)*'1D'!$D$6)/(MAX(((F1107)+(G1107)*(AH1107))*(AH1107),
            0.000001)*MAX(((((F1107)+(G1107)*(AH1107))*(AH1107))/MAX((F1107)+2*(AH1107)*SQRT(1+(G1107)^2),
                    0.000001))^(2/3),
            0.000001)))^2</f>
        <v>4.3358367565141456E-3</v>
      </c>
    </row>
    <row r="1108" spans="1:45" x14ac:dyDescent="0.35">
      <c r="A1108">
        <v>1099</v>
      </c>
      <c r="B1108">
        <v>1097.9960000000001</v>
      </c>
      <c r="C1108">
        <v>616077.152</v>
      </c>
      <c r="D1108">
        <v>3096909.1439999999</v>
      </c>
      <c r="E1108">
        <v>632.01400000000001</v>
      </c>
      <c r="F1108">
        <v>5.2</v>
      </c>
      <c r="G1108">
        <v>0</v>
      </c>
      <c r="H1108" t="s">
        <v>176</v>
      </c>
      <c r="I1108">
        <v>0</v>
      </c>
      <c r="J1108" s="5">
        <f t="shared" si="249"/>
        <v>1</v>
      </c>
      <c r="K1108" s="5">
        <f t="shared" ca="1" si="250"/>
        <v>50.95</v>
      </c>
      <c r="L1108" s="5">
        <f ca="1">IF($A$2=0,
    IFERROR(L1107,
        MAX('1D'!$D$16,
            POWER((ABS(K1108)^2)/('1D'!$I$5*MAX(F1108,
                        0.1)^2),
                1/3))),
    IF(IFERROR(V1107,
            0)=0,
        IFERROR(L1107,
            MAX('1D'!$D$16,
                POWER((ABS(K1108)^2)/('1D'!$I$5*MAX(F1108,
                            0.1)^2),
                    1/3))),
        IF(OR(IFERROR(L1108,
                    0)=0,
                IFERROR(S1107,
                    0)&lt;1,
                IFERROR(S1108,
                    0)&lt;1),
            MAX('1D'!$D$16,
                POWER((ABS(K1108)^2)/('1D'!$I$5*MAX(F1108,
                            0.1)^2),
                    1/3)),
            IF(IFERROR(U1108,
                    0)&gt;0,
                MAX('1D'!$D$16,
                    IFERROR(L1108,
                        0)+((IFERROR(U1108,
                                0))*'1D'!$D$18*IF((IFERROR(S1108,
                                    0))&lt;1,
                            1,
                            -1))),
                IF(IFERROR(U1108,
                        0)&lt;0,
                    IF(ABS((MAX('1D'!$D$16,
                                    POWER((ABS(K1108)^2)/('1D'!$I$5*MAX(F1108,
                                                0.1)^2),
                                        1/3)))-IFERROR(L1108,
                                0))&gt;'1D'!$D$19,
                        MAX('1D'!$D$16,
                            IF((MAX('1D'!$D$16,
                                        POWER((ABS(K1108)^2)/('1D'!$I$5*MAX(F1108,
                                                    0.1)^2),
                                            1/3)))&gt;IFERROR(L1108,
                                    0),
                                MIN((MAX('1D'!$D$16,
                                            POWER((ABS(K1108)^2)/('1D'!$I$5*MAX(F1108,
                                                        0.1)^2),
                                                1/3))),
                                    IFERROR(L1108,
                                        0)+(MIN(ABS(IFERROR(U1108,
                                                    0))*'1D'!$D$18,
                                            ABS((MAX('1D'!$D$16,
                                                        POWER((ABS(K1108)^2)/('1D'!$I$5*MAX(F1108,
                                                                    0.1)^2),
                                                            1/3)))-IFERROR(L1108,
                                                    0))))),
                                MAX((MAX('1D'!$D$16,
                                            POWER((ABS(K1108)^2)/('1D'!$I$5*MAX(F1108,
                                                        0.1)^2),
                                                1/3))),
                                    IFERROR(L1108,
                                        0)-(MIN(ABS(IFERROR(U1108,
                                                    0))*'1D'!$D$18,
                                            ABS((MAX('1D'!$D$16,
                                                        POWER((ABS(K1108)^2)/('1D'!$I$5*MAX(F1108,
                                                                    0.1)^2),
                                                            1/3)))-IFERROR(L1108,
                                                    0))))))),
                        MAX('1D'!$D$16,
                            POWER((ABS(K1108)^2)/('1D'!$I$5*MAX(F1108,
                                        0.1)^2),
                                1/3))),
                    MAX('1D'!$D$16,
                        IFERROR(L1108,
                            0)))))))</f>
        <v>2.0411692021517887</v>
      </c>
      <c r="M1108" s="5">
        <f t="shared" ca="1" si="238"/>
        <v>10.614079851189301</v>
      </c>
      <c r="N1108" s="5">
        <f t="shared" ca="1" si="239"/>
        <v>1.1434704692804873</v>
      </c>
      <c r="O1108" s="5">
        <f t="shared" ca="1" si="240"/>
        <v>4.8002276894771132</v>
      </c>
      <c r="P1108" s="5">
        <f t="shared" ca="1" si="241"/>
        <v>634.05516920215177</v>
      </c>
      <c r="Q1108" s="5">
        <f ca="1">P1108+((ABS(K1108)/MAX(((F1108)+(G1108)*(L1108))*(L1108),
            0.000001))^2)/(2*'1D'!$I$5)</f>
        <v>635.22959253909482</v>
      </c>
      <c r="R1108" s="5">
        <f ca="1">((ABS(K1108)*'1D'!$D$6)/(MAX(((F1108)+(G1108)*(L1108))*(L1108),
            0.000001)*MAX(((((F1108)+(G1108)*(L1108))*(L1108))/MAX((F1108)+2*(L1108)*SQRT(1+(G1108)^2),
                    0.000001))^(2/3),
            0.000001)))^2</f>
        <v>4.3358367565141456E-3</v>
      </c>
      <c r="S1108" s="5">
        <f ca="1">ABS(ABS(K1108)/MAX(((F1108)+(G1108)*(L1108))*(L1108),
        0.000001))/SQRT('1D'!$I$5*MAX((((F1108)+(G1108)*(L1108))*(L1108))/MAX((F1108)+2*(G1108)*(L1108),
            0.000001),
        0.000001))</f>
        <v>1.0727235886044055</v>
      </c>
      <c r="T1108" s="5">
        <f ca="1">((F1108)*(L1108)^2)/2+(G1108)*(L1108)^3/3+(ABS(K1108)^2)/('1D'!$I$5*MAX(((F1108)+(G1108)*(L1108))*(L1108),
        0.000001))</f>
        <v>35.763412605541333</v>
      </c>
      <c r="U1108" s="5">
        <f ca="1">IF($A$2=0,
    0,
    IFERROR(Q1107-(((R1107+R1108)/2)*J1108)-(IF(O1107&gt;O1108,
                '1D'!$D$8*((O1107^2-O1108^2)/(2*'1D'!$I$5)),
                '1D'!$D$9*((O1108^2-O1107^2)/(2*'1D'!$I$5)))+('1D'!$D$10*(ABS(I1108)/90)*(MAX(O1107^2,
                        O1108^2)/(2*'1D'!$I$5))))-Q1108,
        0))</f>
        <v>-3.8358367564796936E-3</v>
      </c>
      <c r="V1108" s="5">
        <f ca="1">IF($A$2=0,
    1,
    IF(IFERROR(V1107,
            0)=0,
        0,
        IFERROR(IF(ROUND(S1108,
                    3)=1,
                1,
                IF(AND(ABS(U1108)&lt;'1D'!$D$19,
                        S1108&gt;1),
                    1,
                    0)),
            0)))</f>
        <v>0</v>
      </c>
      <c r="W1108" s="5">
        <f ca="1">IF($A$2=0,
    MAX(MAX('1D'!$D$16,
            MAX('1D'!$D$16,
                POWER((ABS(K1108)^2)/('1D'!$I$5*MAX(F1108,
                            0.1)^2),
                    1/3))),
        IFERROR(W1396,
            MAX(MAX('1D'!$D$16,
                    MAX('1D'!$D$16,
                        POWER((ABS(K1108)^2)/('1D'!$I$5*MAX(F1108,
                                    0.1)^2),
                            1/3))),
                ($L$2)-E1396))),
    IF(IFERROR(AG1109,
            0)=0,
        MAX(MAX('1D'!$D$16,
                MAX('1D'!$D$16,
                    POWER((ABS(K1108)^2)/('1D'!$I$5*MAX(F1108,
                                0.1)^2),
                        1/3))),
            IFERROR(W1396,
                MAX(MAX('1D'!$D$16,
                        MAX('1D'!$D$16,
                            POWER((ABS(K1108)^2)/('1D'!$I$5*MAX(F1108,
                                        0.1)^2),
                                1/3))),
                    ($L$2)-E1396))),
        IF(IFERROR(W1108,
                0)=0,
            MAX(MAX('1D'!$D$16,
                    MAX('1D'!$D$16,
                        POWER((ABS(K1108)^2)/('1D'!$I$5*MAX(F1108,
                                    0.1)^2),
                            1/3))),
                IFERROR(W1396,
                    MAX(MAX('1D'!$D$16,
                            MAX('1D'!$D$16,
                                POWER((ABS(K1108)^2)/('1D'!$I$5*MAX(F1108,
                                            0.1)^2),
                                    1/3))),
                        ($L$2)-E1396))),
            IF(OR(IFERROR(AD1108,
                        0)&gt;=1,
                    IFERROR(AD1109,
                        0)&gt;=1),
                MAX('1D'!$D$16,
                    MAX('1D'!$D$16,
                        POWER((ABS(K1108)^2)/('1D'!$I$5*MAX(F1108,
                                    0.1)^2),
                            1/3))),
                IF(ABS(IFERROR(AF1108,
                            0))&lt;'1D'!$D$19,
                    MAX(MAX('1D'!$D$16,
                            MAX('1D'!$D$16,
                                POWER((ABS(K1108)^2)/('1D'!$I$5*MAX(F1108,
                                            0.1)^2),
                                    1/3))),
                        IFERROR(W1108,
                            0)),
                    MAX(MAX('1D'!$D$16,
                            MAX('1D'!$D$16,
                                POWER((ABS(K1108)^2)/('1D'!$I$5*MAX(F1108,
                                            0.1)^2),
                                    1/3))),
                        (IFERROR(W1108,
                                0))+((IFERROR(AF1108,
                                    0))*'1D'!$D$18)))))))</f>
        <v>2.1389677043987478</v>
      </c>
      <c r="X1108" s="5">
        <f t="shared" ca="1" si="242"/>
        <v>11.122632062873489</v>
      </c>
      <c r="Y1108" s="5">
        <f t="shared" ca="1" si="243"/>
        <v>1.1735290000551568</v>
      </c>
      <c r="Z1108" s="5">
        <f t="shared" ca="1" si="244"/>
        <v>4.5807502857230418</v>
      </c>
      <c r="AA1108" s="5">
        <f t="shared" ca="1" si="245"/>
        <v>634.15296770439875</v>
      </c>
      <c r="AB1108" s="5">
        <f ca="1">AA1108+((ABS(K1108)/MAX(((F1108)+(G1108)*(W1108))*(W1108),
            0.000001))^2)/(2*'1D'!$I$5)</f>
        <v>635.22245155659812</v>
      </c>
      <c r="AC1108" s="5">
        <f ca="1">((ABS(K1108)*'1D'!$D$6)/(MAX(((F1108)+(G1108)*(W1108))*(W1108),
            0.000001)*MAX(((((F1108)+(G1108)*(W1108))*(W1108))/MAX((F1108)+2*(W1108)*SQRT(1+(G1108)^2),
                    0.000001))^(2/3),
            0.000001)))^2</f>
        <v>3.8141460404132466E-3</v>
      </c>
      <c r="AD1108" s="5">
        <f ca="1">ABS(ABS(K1108)/MAX(((F1108)+(G1108)*(W1108))*(W1108),
        0.000001))/SQRT('1D'!$I$5*MAX((((F1108)+(G1108)*(W1108))*(W1108))/MAX((F1108)+2*(G1108)*(W1108),
            0.000001),
        0.000001))</f>
        <v>1.0000000000000004</v>
      </c>
      <c r="AE1108" s="5">
        <f ca="1">((F1108)*(W1108)^2)/2+(G1108)*(W1108)^3/3+(ABS(K1108)^2)/('1D'!$I$5*MAX(((F1108)+(G1108)*(W1108))*(W1108),
        0.000001))</f>
        <v>35.686426155594638</v>
      </c>
      <c r="AF1108" s="5">
        <f ca="1">IF($A$2=0,
    0,
    IFERROR(AB1109+(((AC1108+AC1109)/2)*J1109)+(IF(Z1108&gt;Z1109,
                '1D'!$D$8*((Z1108^2-Z1109^2)/(2*'1D'!$I$5)),
                '1D'!$D$9*((Z1109^2-Z1108^2)/(2*'1D'!$I$5)))+('1D'!$D$10*(ABS(I1109)/90)*(MAX(Z1108^2,
                        Z1109^2)/(2*'1D'!$I$5))))-AB1108,
        0))</f>
        <v>3.4157470064428708E-3</v>
      </c>
      <c r="AG1108" s="5">
        <f ca="1">IF($A$2=0,
    1,
    IF(IFERROR(AG1109,
            0)=0,
        0,
        IFERROR(IF(OR(ROUND(AD1108,
                        3)&gt;=1,
                    AND(ABS(AF1108)&lt;'1D'!$D$19,
                        AD1108&lt;1)),
                1,
                0),
            0)))</f>
        <v>1</v>
      </c>
      <c r="AH1108" s="5">
        <f ca="1">IFERROR(IF('1D'!V32="Supercritical",
        MAX('1D'!$D$16,
            IFERROR(L1108,
                MAX('1D'!$D$16,
                    POWER((ABS(K1108)^2)/('1D'!$I$5*MAX(F1108,
                                0.1)^2),
                        1/3)))),
        IF('1D'!V32="Subcritical",
            MAX('1D'!$D$16,
                IFERROR(W1108,
                    MAX('1D'!$D$16,
                        POWER((ABS(K1108)^2)/('1D'!$I$5*MAX(F1108,
                                    0.1)^2),
                            1/3)))),
            IF(IFERROR(T1108,
                    -1E+99)&gt;=IFERROR(AE1108,
                    -1E+99),
                MAX('1D'!$D$16,
                    IFERROR(L1108,
                        MAX('1D'!$D$16,
                            POWER((ABS(K1108)^2)/('1D'!$I$5*MAX(F1108,
                                        0.1)^2),
                                1/3)))),
                MAX('1D'!$D$16,
                    IFERROR(W1108,
                        MAX('1D'!$D$16,
                            POWER((ABS(K1108)^2)/('1D'!$I$5*MAX(F1108,
                                        0.1)^2),
                                1/3))))))),
    MAX('1D'!$D$16,
        POWER((ABS(K1108)^2)/('1D'!$I$5*MAX(F1108,
                    0.1)^2),
            1/3)))</f>
        <v>2.0411692021517887</v>
      </c>
      <c r="AI1108" s="5">
        <f t="shared" ca="1" si="246"/>
        <v>634.05516920215177</v>
      </c>
      <c r="AJ1108" s="5">
        <f ca="1">AI1108+((ABS(K1108)/MAX(((F1108)+(G1108)*(AH1108))*(AH1108),
            0.000001))^2)/(2*'1D'!$I$5)</f>
        <v>635.22959253909482</v>
      </c>
      <c r="AM1108">
        <v>0</v>
      </c>
      <c r="AN1108">
        <v>0</v>
      </c>
      <c r="AO1108" s="5">
        <f t="shared" si="247"/>
        <v>0</v>
      </c>
      <c r="AP1108" s="5">
        <f t="shared" si="251"/>
        <v>0</v>
      </c>
      <c r="AQ1108" s="5">
        <f ca="1">ABS(ABS(K1108)/MAX(((F1108)+(G1108)*(AH1108))*(AH1108),
        0.000001))/SQRT('1D'!$I$5*MAX((((F1108)+(G1108)*(AH1108))*(AH1108))/MAX((F1108)+2*(G1108)*(AH1108),
            0.000001),
        0.000001))</f>
        <v>1.0727235886044055</v>
      </c>
      <c r="AR1108" s="5" t="str">
        <f t="shared" ca="1" si="248"/>
        <v>Supercritical</v>
      </c>
      <c r="AS1108" s="5">
        <f ca="1">((ABS(K1108)*'1D'!$D$6)/(MAX(((F1108)+(G1108)*(AH1108))*(AH1108),
            0.000001)*MAX(((((F1108)+(G1108)*(AH1108))*(AH1108))/MAX((F1108)+2*(AH1108)*SQRT(1+(G1108)^2),
                    0.000001))^(2/3),
            0.000001)))^2</f>
        <v>4.3358367565141456E-3</v>
      </c>
    </row>
    <row r="1109" spans="1:45" x14ac:dyDescent="0.35">
      <c r="A1109">
        <v>1100</v>
      </c>
      <c r="B1109">
        <v>1098.9960000000001</v>
      </c>
      <c r="C1109">
        <v>616077.11</v>
      </c>
      <c r="D1109">
        <v>3096908.145</v>
      </c>
      <c r="E1109">
        <v>632.01350000000002</v>
      </c>
      <c r="F1109">
        <v>5.2</v>
      </c>
      <c r="G1109">
        <v>0</v>
      </c>
      <c r="H1109" t="s">
        <v>176</v>
      </c>
      <c r="I1109">
        <v>5.7000000000000002E-2</v>
      </c>
      <c r="J1109" s="5">
        <f t="shared" si="249"/>
        <v>1</v>
      </c>
      <c r="K1109" s="5">
        <f t="shared" ca="1" si="250"/>
        <v>50.95</v>
      </c>
      <c r="L1109" s="5">
        <f ca="1">IF($A$2=0,
    IFERROR(L1108,
        MAX('1D'!$D$16,
            POWER((ABS(K1109)^2)/('1D'!$I$5*MAX(F1109,
                        0.1)^2),
                1/3))),
    IF(IFERROR(V1108,
            0)=0,
        IFERROR(L1108,
            MAX('1D'!$D$16,
                POWER((ABS(K1109)^2)/('1D'!$I$5*MAX(F1109,
                            0.1)^2),
                    1/3))),
        IF(OR(IFERROR(L1109,
                    0)=0,
                IFERROR(S1108,
                    0)&lt;1,
                IFERROR(S1109,
                    0)&lt;1),
            MAX('1D'!$D$16,
                POWER((ABS(K1109)^2)/('1D'!$I$5*MAX(F1109,
                            0.1)^2),
                    1/3)),
            IF(IFERROR(U1109,
                    0)&gt;0,
                MAX('1D'!$D$16,
                    IFERROR(L1109,
                        0)+((IFERROR(U1109,
                                0))*'1D'!$D$18*IF((IFERROR(S1109,
                                    0))&lt;1,
                            1,
                            -1))),
                IF(IFERROR(U1109,
                        0)&lt;0,
                    IF(ABS((MAX('1D'!$D$16,
                                    POWER((ABS(K1109)^2)/('1D'!$I$5*MAX(F1109,
                                                0.1)^2),
                                        1/3)))-IFERROR(L1109,
                                0))&gt;'1D'!$D$19,
                        MAX('1D'!$D$16,
                            IF((MAX('1D'!$D$16,
                                        POWER((ABS(K1109)^2)/('1D'!$I$5*MAX(F1109,
                                                    0.1)^2),
                                            1/3)))&gt;IFERROR(L1109,
                                    0),
                                MIN((MAX('1D'!$D$16,
                                            POWER((ABS(K1109)^2)/('1D'!$I$5*MAX(F1109,
                                                        0.1)^2),
                                                1/3))),
                                    IFERROR(L1109,
                                        0)+(MIN(ABS(IFERROR(U1109,
                                                    0))*'1D'!$D$18,
                                            ABS((MAX('1D'!$D$16,
                                                        POWER((ABS(K1109)^2)/('1D'!$I$5*MAX(F1109,
                                                                    0.1)^2),
                                                            1/3)))-IFERROR(L1109,
                                                    0))))),
                                MAX((MAX('1D'!$D$16,
                                            POWER((ABS(K1109)^2)/('1D'!$I$5*MAX(F1109,
                                                        0.1)^2),
                                                1/3))),
                                    IFERROR(L1109,
                                        0)-(MIN(ABS(IFERROR(U1109,
                                                    0))*'1D'!$D$18,
                                            ABS((MAX('1D'!$D$16,
                                                        POWER((ABS(K1109)^2)/('1D'!$I$5*MAX(F1109,
                                                                    0.1)^2),
                                                            1/3)))-IFERROR(L1109,
                                                    0))))))),
                        MAX('1D'!$D$16,
                            POWER((ABS(K1109)^2)/('1D'!$I$5*MAX(F1109,
                                        0.1)^2),
                                1/3))),
                    MAX('1D'!$D$16,
                        IFERROR(L1109,
                            0)))))))</f>
        <v>2.0411692021517887</v>
      </c>
      <c r="M1109" s="5">
        <f t="shared" ca="1" si="238"/>
        <v>10.614079851189301</v>
      </c>
      <c r="N1109" s="5">
        <f t="shared" ca="1" si="239"/>
        <v>1.1434704692804873</v>
      </c>
      <c r="O1109" s="5">
        <f t="shared" ca="1" si="240"/>
        <v>4.8002276894771132</v>
      </c>
      <c r="P1109" s="5">
        <f t="shared" ca="1" si="241"/>
        <v>634.05466920215179</v>
      </c>
      <c r="Q1109" s="5">
        <f ca="1">P1109+((ABS(K1109)/MAX(((F1109)+(G1109)*(L1109))*(L1109),
            0.000001))^2)/(2*'1D'!$I$5)</f>
        <v>635.22909253909484</v>
      </c>
      <c r="R1109" s="5">
        <f ca="1">((ABS(K1109)*'1D'!$D$6)/(MAX(((F1109)+(G1109)*(L1109))*(L1109),
            0.000001)*MAX(((((F1109)+(G1109)*(L1109))*(L1109))/MAX((F1109)+2*(L1109)*SQRT(1+(G1109)^2),
                    0.000001))^(2/3),
            0.000001)))^2</f>
        <v>4.3358367565141456E-3</v>
      </c>
      <c r="S1109" s="5">
        <f ca="1">ABS(ABS(K1109)/MAX(((F1109)+(G1109)*(L1109))*(L1109),
        0.000001))/SQRT('1D'!$I$5*MAX((((F1109)+(G1109)*(L1109))*(L1109))/MAX((F1109)+2*(G1109)*(L1109),
            0.000001),
        0.000001))</f>
        <v>1.0727235886044055</v>
      </c>
      <c r="T1109" s="5">
        <f ca="1">((F1109)*(L1109)^2)/2+(G1109)*(L1109)^3/3+(ABS(K1109)^2)/('1D'!$I$5*MAX(((F1109)+(G1109)*(L1109))*(L1109),
        0.000001))</f>
        <v>35.763412605541333</v>
      </c>
      <c r="U1109" s="5">
        <f ca="1">IF($A$2=0,
    0,
    IFERROR(Q1108-(((R1108+R1109)/2)*J1109)-(IF(O1108&gt;O1109,
                '1D'!$D$8*((O1108^2-O1109^2)/(2*'1D'!$I$5)),
                '1D'!$D$9*((O1109^2-O1108^2)/(2*'1D'!$I$5)))+('1D'!$D$10*(ABS(I1109)/90)*(MAX(O1108^2,
                        O1109^2)/(2*'1D'!$I$5))))-Q1109,
        0))</f>
        <v>-3.9474069734524164E-3</v>
      </c>
      <c r="V1109" s="5">
        <f ca="1">IF($A$2=0,
    1,
    IF(IFERROR(V1108,
            0)=0,
        0,
        IFERROR(IF(ROUND(S1109,
                    3)=1,
                1,
                IF(AND(ABS(U1109)&lt;'1D'!$D$19,
                        S1109&gt;1),
                    1,
                    0)),
            0)))</f>
        <v>0</v>
      </c>
      <c r="W1109" s="5">
        <f ca="1">IF($A$2=0,
    MAX(MAX('1D'!$D$16,
            MAX('1D'!$D$16,
                POWER((ABS(K1109)^2)/('1D'!$I$5*MAX(F1109,
                            0.1)^2),
                    1/3))),
        IFERROR(W1396,
            MAX(MAX('1D'!$D$16,
                    MAX('1D'!$D$16,
                        POWER((ABS(K1109)^2)/('1D'!$I$5*MAX(F1109,
                                    0.1)^2),
                            1/3))),
                ($L$2)-E1396))),
    IF(IFERROR(AG1110,
            0)=0,
        MAX(MAX('1D'!$D$16,
                MAX('1D'!$D$16,
                    POWER((ABS(K1109)^2)/('1D'!$I$5*MAX(F1109,
                                0.1)^2),
                        1/3))),
            IFERROR(W1396,
                MAX(MAX('1D'!$D$16,
                        MAX('1D'!$D$16,
                            POWER((ABS(K1109)^2)/('1D'!$I$5*MAX(F1109,
                                        0.1)^2),
                                1/3))),
                    ($L$2)-E1396))),
        IF(IFERROR(W1109,
                0)=0,
            MAX(MAX('1D'!$D$16,
                    MAX('1D'!$D$16,
                        POWER((ABS(K1109)^2)/('1D'!$I$5*MAX(F1109,
                                    0.1)^2),
                            1/3))),
                IFERROR(W1396,
                    MAX(MAX('1D'!$D$16,
                            MAX('1D'!$D$16,
                                POWER((ABS(K1109)^2)/('1D'!$I$5*MAX(F1109,
                                            0.1)^2),
                                    1/3))),
                        ($L$2)-E1396))),
            IF(OR(IFERROR(AD1109,
                        0)&gt;=1,
                    IFERROR(AD1110,
                        0)&gt;=1),
                MAX('1D'!$D$16,
                    MAX('1D'!$D$16,
                        POWER((ABS(K1109)^2)/('1D'!$I$5*MAX(F1109,
                                    0.1)^2),
                            1/3))),
                IF(ABS(IFERROR(AF1109,
                            0))&lt;'1D'!$D$19,
                    MAX(MAX('1D'!$D$16,
                            MAX('1D'!$D$16,
                                POWER((ABS(K1109)^2)/('1D'!$I$5*MAX(F1109,
                                            0.1)^2),
                                    1/3))),
                        IFERROR(W1109,
                            0)),
                    MAX(MAX('1D'!$D$16,
                            MAX('1D'!$D$16,
                                POWER((ABS(K1109)^2)/('1D'!$I$5*MAX(F1109,
                                            0.1)^2),
                                    1/3))),
                        (IFERROR(W1109,
                                0))+((IFERROR(AF1109,
                                    0))*'1D'!$D$18)))))))</f>
        <v>2.1389677043987478</v>
      </c>
      <c r="X1109" s="5">
        <f t="shared" ca="1" si="242"/>
        <v>11.122632062873489</v>
      </c>
      <c r="Y1109" s="5">
        <f t="shared" ca="1" si="243"/>
        <v>1.1735290000551568</v>
      </c>
      <c r="Z1109" s="5">
        <f t="shared" ca="1" si="244"/>
        <v>4.5807502857230418</v>
      </c>
      <c r="AA1109" s="5">
        <f t="shared" ca="1" si="245"/>
        <v>634.15246770439876</v>
      </c>
      <c r="AB1109" s="5">
        <f ca="1">AA1109+((ABS(K1109)/MAX(((F1109)+(G1109)*(W1109))*(W1109),
            0.000001))^2)/(2*'1D'!$I$5)</f>
        <v>635.22195155659813</v>
      </c>
      <c r="AC1109" s="5">
        <f ca="1">((ABS(K1109)*'1D'!$D$6)/(MAX(((F1109)+(G1109)*(W1109))*(W1109),
            0.000001)*MAX(((((F1109)+(G1109)*(W1109))*(W1109))/MAX((F1109)+2*(W1109)*SQRT(1+(G1109)^2),
                    0.000001))^(2/3),
            0.000001)))^2</f>
        <v>3.8141460404132466E-3</v>
      </c>
      <c r="AD1109" s="5">
        <f ca="1">ABS(ABS(K1109)/MAX(((F1109)+(G1109)*(W1109))*(W1109),
        0.000001))/SQRT('1D'!$I$5*MAX((((F1109)+(G1109)*(W1109))*(W1109))/MAX((F1109)+2*(G1109)*(W1109),
            0.000001),
        0.000001))</f>
        <v>1.0000000000000004</v>
      </c>
      <c r="AE1109" s="5">
        <f ca="1">((F1109)*(W1109)^2)/2+(G1109)*(W1109)^3/3+(ABS(K1109)^2)/('1D'!$I$5*MAX(((F1109)+(G1109)*(W1109))*(W1109),
        0.000001))</f>
        <v>35.686426155594638</v>
      </c>
      <c r="AF1109" s="5">
        <f ca="1">IF($A$2=0,
    0,
    IFERROR(AB1110+(((AC1109+AC1110)/2)*J1110)+(IF(Z1109&gt;Z1110,
                '1D'!$D$8*((Z1109^2-Z1110^2)/(2*'1D'!$I$5)),
                '1D'!$D$9*((Z1110^2-Z1109^2)/(2*'1D'!$I$5)))+('1D'!$D$10*(ABS(I1110)/90)*(MAX(Z1109^2,
                        Z1110^2)/(2*'1D'!$I$5))))-AB1109,
        0))</f>
        <v>3.4157470064428708E-3</v>
      </c>
      <c r="AG1109" s="5">
        <f ca="1">IF($A$2=0,
    1,
    IF(IFERROR(AG1110,
            0)=0,
        0,
        IFERROR(IF(OR(ROUND(AD1109,
                        3)&gt;=1,
                    AND(ABS(AF1109)&lt;'1D'!$D$19,
                        AD1109&lt;1)),
                1,
                0),
            0)))</f>
        <v>1</v>
      </c>
      <c r="AH1109" s="5">
        <f ca="1">IFERROR(IF('1D'!V32="Supercritical",
        MAX('1D'!$D$16,
            IFERROR(L1109,
                MAX('1D'!$D$16,
                    POWER((ABS(K1109)^2)/('1D'!$I$5*MAX(F1109,
                                0.1)^2),
                        1/3)))),
        IF('1D'!V32="Subcritical",
            MAX('1D'!$D$16,
                IFERROR(W1109,
                    MAX('1D'!$D$16,
                        POWER((ABS(K1109)^2)/('1D'!$I$5*MAX(F1109,
                                    0.1)^2),
                            1/3)))),
            IF(IFERROR(T1109,
                    -1E+99)&gt;=IFERROR(AE1109,
                    -1E+99),
                MAX('1D'!$D$16,
                    IFERROR(L1109,
                        MAX('1D'!$D$16,
                            POWER((ABS(K1109)^2)/('1D'!$I$5*MAX(F1109,
                                        0.1)^2),
                                1/3)))),
                MAX('1D'!$D$16,
                    IFERROR(W1109,
                        MAX('1D'!$D$16,
                            POWER((ABS(K1109)^2)/('1D'!$I$5*MAX(F1109,
                                        0.1)^2),
                                1/3))))))),
    MAX('1D'!$D$16,
        POWER((ABS(K1109)^2)/('1D'!$I$5*MAX(F1109,
                    0.1)^2),
            1/3)))</f>
        <v>2.0411692021517887</v>
      </c>
      <c r="AI1109" s="5">
        <f t="shared" ca="1" si="246"/>
        <v>634.05466920215179</v>
      </c>
      <c r="AJ1109" s="5">
        <f ca="1">AI1109+((ABS(K1109)/MAX(((F1109)+(G1109)*(AH1109))*(AH1109),
            0.000001))^2)/(2*'1D'!$I$5)</f>
        <v>635.22909253909484</v>
      </c>
      <c r="AM1109">
        <v>0</v>
      </c>
      <c r="AN1109">
        <v>0</v>
      </c>
      <c r="AO1109" s="5">
        <f t="shared" si="247"/>
        <v>0</v>
      </c>
      <c r="AP1109" s="5">
        <f t="shared" si="251"/>
        <v>0</v>
      </c>
      <c r="AQ1109" s="5">
        <f ca="1">ABS(ABS(K1109)/MAX(((F1109)+(G1109)*(AH1109))*(AH1109),
        0.000001))/SQRT('1D'!$I$5*MAX((((F1109)+(G1109)*(AH1109))*(AH1109))/MAX((F1109)+2*(G1109)*(AH1109),
            0.000001),
        0.000001))</f>
        <v>1.0727235886044055</v>
      </c>
      <c r="AR1109" s="5" t="str">
        <f t="shared" ca="1" si="248"/>
        <v>Supercritical</v>
      </c>
      <c r="AS1109" s="5">
        <f ca="1">((ABS(K1109)*'1D'!$D$6)/(MAX(((F1109)+(G1109)*(AH1109))*(AH1109),
            0.000001)*MAX(((((F1109)+(G1109)*(AH1109))*(AH1109))/MAX((F1109)+2*(AH1109)*SQRT(1+(G1109)^2),
                    0.000001))^(2/3),
            0.000001)))^2</f>
        <v>4.3358367565141456E-3</v>
      </c>
    </row>
    <row r="1110" spans="1:45" x14ac:dyDescent="0.35">
      <c r="A1110">
        <v>1101</v>
      </c>
      <c r="B1110">
        <v>1099.9960000000001</v>
      </c>
      <c r="C1110">
        <v>616077.06700000004</v>
      </c>
      <c r="D1110">
        <v>3096907.1460000002</v>
      </c>
      <c r="E1110">
        <v>632.01300000000003</v>
      </c>
      <c r="F1110">
        <v>5.2</v>
      </c>
      <c r="G1110">
        <v>0</v>
      </c>
      <c r="H1110" t="s">
        <v>176</v>
      </c>
      <c r="I1110">
        <v>5.7000000000000002E-2</v>
      </c>
      <c r="J1110" s="5">
        <f t="shared" si="249"/>
        <v>1</v>
      </c>
      <c r="K1110" s="5">
        <f t="shared" ca="1" si="250"/>
        <v>50.95</v>
      </c>
      <c r="L1110" s="5">
        <f ca="1">IF($A$2=0,
    IFERROR(L1109,
        MAX('1D'!$D$16,
            POWER((ABS(K1110)^2)/('1D'!$I$5*MAX(F1110,
                        0.1)^2),
                1/3))),
    IF(IFERROR(V1109,
            0)=0,
        IFERROR(L1109,
            MAX('1D'!$D$16,
                POWER((ABS(K1110)^2)/('1D'!$I$5*MAX(F1110,
                            0.1)^2),
                    1/3))),
        IF(OR(IFERROR(L1110,
                    0)=0,
                IFERROR(S1109,
                    0)&lt;1,
                IFERROR(S1110,
                    0)&lt;1),
            MAX('1D'!$D$16,
                POWER((ABS(K1110)^2)/('1D'!$I$5*MAX(F1110,
                            0.1)^2),
                    1/3)),
            IF(IFERROR(U1110,
                    0)&gt;0,
                MAX('1D'!$D$16,
                    IFERROR(L1110,
                        0)+((IFERROR(U1110,
                                0))*'1D'!$D$18*IF((IFERROR(S1110,
                                    0))&lt;1,
                            1,
                            -1))),
                IF(IFERROR(U1110,
                        0)&lt;0,
                    IF(ABS((MAX('1D'!$D$16,
                                    POWER((ABS(K1110)^2)/('1D'!$I$5*MAX(F1110,
                                                0.1)^2),
                                        1/3)))-IFERROR(L1110,
                                0))&gt;'1D'!$D$19,
                        MAX('1D'!$D$16,
                            IF((MAX('1D'!$D$16,
                                        POWER((ABS(K1110)^2)/('1D'!$I$5*MAX(F1110,
                                                    0.1)^2),
                                            1/3)))&gt;IFERROR(L1110,
                                    0),
                                MIN((MAX('1D'!$D$16,
                                            POWER((ABS(K1110)^2)/('1D'!$I$5*MAX(F1110,
                                                        0.1)^2),
                                                1/3))),
                                    IFERROR(L1110,
                                        0)+(MIN(ABS(IFERROR(U1110,
                                                    0))*'1D'!$D$18,
                                            ABS((MAX('1D'!$D$16,
                                                        POWER((ABS(K1110)^2)/('1D'!$I$5*MAX(F1110,
                                                                    0.1)^2),
                                                            1/3)))-IFERROR(L1110,
                                                    0))))),
                                MAX((MAX('1D'!$D$16,
                                            POWER((ABS(K1110)^2)/('1D'!$I$5*MAX(F1110,
                                                        0.1)^2),
                                                1/3))),
                                    IFERROR(L1110,
                                        0)-(MIN(ABS(IFERROR(U1110,
                                                    0))*'1D'!$D$18,
                                            ABS((MAX('1D'!$D$16,
                                                        POWER((ABS(K1110)^2)/('1D'!$I$5*MAX(F1110,
                                                                    0.1)^2),
                                                            1/3)))-IFERROR(L1110,
                                                    0))))))),
                        MAX('1D'!$D$16,
                            POWER((ABS(K1110)^2)/('1D'!$I$5*MAX(F1110,
                                        0.1)^2),
                                1/3))),
                    MAX('1D'!$D$16,
                        IFERROR(L1110,
                            0)))))))</f>
        <v>2.0411692021517887</v>
      </c>
      <c r="M1110" s="5">
        <f t="shared" ca="1" si="238"/>
        <v>10.614079851189301</v>
      </c>
      <c r="N1110" s="5">
        <f t="shared" ca="1" si="239"/>
        <v>1.1434704692804873</v>
      </c>
      <c r="O1110" s="5">
        <f t="shared" ca="1" si="240"/>
        <v>4.8002276894771132</v>
      </c>
      <c r="P1110" s="5">
        <f t="shared" ca="1" si="241"/>
        <v>634.0541692021518</v>
      </c>
      <c r="Q1110" s="5">
        <f ca="1">P1110+((ABS(K1110)/MAX(((F1110)+(G1110)*(L1110))*(L1110),
            0.000001))^2)/(2*'1D'!$I$5)</f>
        <v>635.22859253909485</v>
      </c>
      <c r="R1110" s="5">
        <f ca="1">((ABS(K1110)*'1D'!$D$6)/(MAX(((F1110)+(G1110)*(L1110))*(L1110),
            0.000001)*MAX(((((F1110)+(G1110)*(L1110))*(L1110))/MAX((F1110)+2*(L1110)*SQRT(1+(G1110)^2),
                    0.000001))^(2/3),
            0.000001)))^2</f>
        <v>4.3358367565141456E-3</v>
      </c>
      <c r="S1110" s="5">
        <f ca="1">ABS(ABS(K1110)/MAX(((F1110)+(G1110)*(L1110))*(L1110),
        0.000001))/SQRT('1D'!$I$5*MAX((((F1110)+(G1110)*(L1110))*(L1110))/MAX((F1110)+2*(G1110)*(L1110),
            0.000001),
        0.000001))</f>
        <v>1.0727235886044055</v>
      </c>
      <c r="T1110" s="5">
        <f ca="1">((F1110)*(L1110)^2)/2+(G1110)*(L1110)^3/3+(ABS(K1110)^2)/('1D'!$I$5*MAX(((F1110)+(G1110)*(L1110))*(L1110),
        0.000001))</f>
        <v>35.763412605541333</v>
      </c>
      <c r="U1110" s="5">
        <f ca="1">IF($A$2=0,
    0,
    IFERROR(Q1109-(((R1109+R1110)/2)*J1110)-(IF(O1109&gt;O1110,
                '1D'!$D$8*((O1109^2-O1110^2)/(2*'1D'!$I$5)),
                '1D'!$D$9*((O1110^2-O1109^2)/(2*'1D'!$I$5)))+('1D'!$D$10*(ABS(I1110)/90)*(MAX(O1109^2,
                        O1110^2)/(2*'1D'!$I$5))))-Q1110,
        0))</f>
        <v>-3.9474069734524164E-3</v>
      </c>
      <c r="V1110" s="5">
        <f ca="1">IF($A$2=0,
    1,
    IF(IFERROR(V1109,
            0)=0,
        0,
        IFERROR(IF(ROUND(S1110,
                    3)=1,
                1,
                IF(AND(ABS(U1110)&lt;'1D'!$D$19,
                        S1110&gt;1),
                    1,
                    0)),
            0)))</f>
        <v>0</v>
      </c>
      <c r="W1110" s="5">
        <f ca="1">IF($A$2=0,
    MAX(MAX('1D'!$D$16,
            MAX('1D'!$D$16,
                POWER((ABS(K1110)^2)/('1D'!$I$5*MAX(F1110,
                            0.1)^2),
                    1/3))),
        IFERROR(W1396,
            MAX(MAX('1D'!$D$16,
                    MAX('1D'!$D$16,
                        POWER((ABS(K1110)^2)/('1D'!$I$5*MAX(F1110,
                                    0.1)^2),
                            1/3))),
                ($L$2)-E1396))),
    IF(IFERROR(AG1111,
            0)=0,
        MAX(MAX('1D'!$D$16,
                MAX('1D'!$D$16,
                    POWER((ABS(K1110)^2)/('1D'!$I$5*MAX(F1110,
                                0.1)^2),
                        1/3))),
            IFERROR(W1396,
                MAX(MAX('1D'!$D$16,
                        MAX('1D'!$D$16,
                            POWER((ABS(K1110)^2)/('1D'!$I$5*MAX(F1110,
                                        0.1)^2),
                                1/3))),
                    ($L$2)-E1396))),
        IF(IFERROR(W1110,
                0)=0,
            MAX(MAX('1D'!$D$16,
                    MAX('1D'!$D$16,
                        POWER((ABS(K1110)^2)/('1D'!$I$5*MAX(F1110,
                                    0.1)^2),
                            1/3))),
                IFERROR(W1396,
                    MAX(MAX('1D'!$D$16,
                            MAX('1D'!$D$16,
                                POWER((ABS(K1110)^2)/('1D'!$I$5*MAX(F1110,
                                            0.1)^2),
                                    1/3))),
                        ($L$2)-E1396))),
            IF(OR(IFERROR(AD1110,
                        0)&gt;=1,
                    IFERROR(AD1111,
                        0)&gt;=1),
                MAX('1D'!$D$16,
                    MAX('1D'!$D$16,
                        POWER((ABS(K1110)^2)/('1D'!$I$5*MAX(F1110,
                                    0.1)^2),
                            1/3))),
                IF(ABS(IFERROR(AF1110,
                            0))&lt;'1D'!$D$19,
                    MAX(MAX('1D'!$D$16,
                            MAX('1D'!$D$16,
                                POWER((ABS(K1110)^2)/('1D'!$I$5*MAX(F1110,
                                            0.1)^2),
                                    1/3))),
                        IFERROR(W1110,
                            0)),
                    MAX(MAX('1D'!$D$16,
                            MAX('1D'!$D$16,
                                POWER((ABS(K1110)^2)/('1D'!$I$5*MAX(F1110,
                                            0.1)^2),
                                    1/3))),
                        (IFERROR(W1110,
                                0))+((IFERROR(AF1110,
                                    0))*'1D'!$D$18)))))))</f>
        <v>2.1389677043987478</v>
      </c>
      <c r="X1110" s="5">
        <f t="shared" ca="1" si="242"/>
        <v>11.122632062873489</v>
      </c>
      <c r="Y1110" s="5">
        <f t="shared" ca="1" si="243"/>
        <v>1.1735290000551568</v>
      </c>
      <c r="Z1110" s="5">
        <f t="shared" ca="1" si="244"/>
        <v>4.5807502857230418</v>
      </c>
      <c r="AA1110" s="5">
        <f t="shared" ca="1" si="245"/>
        <v>634.15196770439877</v>
      </c>
      <c r="AB1110" s="5">
        <f ca="1">AA1110+((ABS(K1110)/MAX(((F1110)+(G1110)*(W1110))*(W1110),
            0.000001))^2)/(2*'1D'!$I$5)</f>
        <v>635.22145155659814</v>
      </c>
      <c r="AC1110" s="5">
        <f ca="1">((ABS(K1110)*'1D'!$D$6)/(MAX(((F1110)+(G1110)*(W1110))*(W1110),
            0.000001)*MAX(((((F1110)+(G1110)*(W1110))*(W1110))/MAX((F1110)+2*(W1110)*SQRT(1+(G1110)^2),
                    0.000001))^(2/3),
            0.000001)))^2</f>
        <v>3.8141460404132466E-3</v>
      </c>
      <c r="AD1110" s="5">
        <f ca="1">ABS(ABS(K1110)/MAX(((F1110)+(G1110)*(W1110))*(W1110),
        0.000001))/SQRT('1D'!$I$5*MAX((((F1110)+(G1110)*(W1110))*(W1110))/MAX((F1110)+2*(G1110)*(W1110),
            0.000001),
        0.000001))</f>
        <v>1.0000000000000004</v>
      </c>
      <c r="AE1110" s="5">
        <f ca="1">((F1110)*(W1110)^2)/2+(G1110)*(W1110)^3/3+(ABS(K1110)^2)/('1D'!$I$5*MAX(((F1110)+(G1110)*(W1110))*(W1110),
        0.000001))</f>
        <v>35.686426155594638</v>
      </c>
      <c r="AF1110" s="5">
        <f ca="1">IF($A$2=0,
    0,
    IFERROR(AB1111+(((AC1110+AC1111)/2)*J1111)+(IF(Z1110&gt;Z1111,
                '1D'!$D$8*((Z1110^2-Z1111^2)/(2*'1D'!$I$5)),
                '1D'!$D$9*((Z1111^2-Z1110^2)/(2*'1D'!$I$5)))+('1D'!$D$10*(ABS(I1111)/90)*(MAX(Z1110^2,
                        Z1111^2)/(2*'1D'!$I$5))))-AB1110,
        0))</f>
        <v>3.3141460404522149E-3</v>
      </c>
      <c r="AG1110" s="5">
        <f ca="1">IF($A$2=0,
    1,
    IF(IFERROR(AG1111,
            0)=0,
        0,
        IFERROR(IF(OR(ROUND(AD1110,
                        3)&gt;=1,
                    AND(ABS(AF1110)&lt;'1D'!$D$19,
                        AD1110&lt;1)),
                1,
                0),
            0)))</f>
        <v>1</v>
      </c>
      <c r="AH1110" s="5">
        <f ca="1">IFERROR(IF('1D'!V32="Supercritical",
        MAX('1D'!$D$16,
            IFERROR(L1110,
                MAX('1D'!$D$16,
                    POWER((ABS(K1110)^2)/('1D'!$I$5*MAX(F1110,
                                0.1)^2),
                        1/3)))),
        IF('1D'!V32="Subcritical",
            MAX('1D'!$D$16,
                IFERROR(W1110,
                    MAX('1D'!$D$16,
                        POWER((ABS(K1110)^2)/('1D'!$I$5*MAX(F1110,
                                    0.1)^2),
                            1/3)))),
            IF(IFERROR(T1110,
                    -1E+99)&gt;=IFERROR(AE1110,
                    -1E+99),
                MAX('1D'!$D$16,
                    IFERROR(L1110,
                        MAX('1D'!$D$16,
                            POWER((ABS(K1110)^2)/('1D'!$I$5*MAX(F1110,
                                        0.1)^2),
                                1/3)))),
                MAX('1D'!$D$16,
                    IFERROR(W1110,
                        MAX('1D'!$D$16,
                            POWER((ABS(K1110)^2)/('1D'!$I$5*MAX(F1110,
                                        0.1)^2),
                                1/3))))))),
    MAX('1D'!$D$16,
        POWER((ABS(K1110)^2)/('1D'!$I$5*MAX(F1110,
                    0.1)^2),
            1/3)))</f>
        <v>2.0411692021517887</v>
      </c>
      <c r="AI1110" s="5">
        <f t="shared" ca="1" si="246"/>
        <v>634.0541692021518</v>
      </c>
      <c r="AJ1110" s="5">
        <f ca="1">AI1110+((ABS(K1110)/MAX(((F1110)+(G1110)*(AH1110))*(AH1110),
            0.000001))^2)/(2*'1D'!$I$5)</f>
        <v>635.22859253909485</v>
      </c>
      <c r="AM1110">
        <v>0</v>
      </c>
      <c r="AN1110">
        <v>0</v>
      </c>
      <c r="AO1110" s="5">
        <f t="shared" si="247"/>
        <v>0</v>
      </c>
      <c r="AP1110" s="5">
        <f t="shared" si="251"/>
        <v>0</v>
      </c>
      <c r="AQ1110" s="5">
        <f ca="1">ABS(ABS(K1110)/MAX(((F1110)+(G1110)*(AH1110))*(AH1110),
        0.000001))/SQRT('1D'!$I$5*MAX((((F1110)+(G1110)*(AH1110))*(AH1110))/MAX((F1110)+2*(G1110)*(AH1110),
            0.000001),
        0.000001))</f>
        <v>1.0727235886044055</v>
      </c>
      <c r="AR1110" s="5" t="str">
        <f t="shared" ca="1" si="248"/>
        <v>Supercritical</v>
      </c>
      <c r="AS1110" s="5">
        <f ca="1">((ABS(K1110)*'1D'!$D$6)/(MAX(((F1110)+(G1110)*(AH1110))*(AH1110),
            0.000001)*MAX(((((F1110)+(G1110)*(AH1110))*(AH1110))/MAX((F1110)+2*(AH1110)*SQRT(1+(G1110)^2),
                    0.000001))^(2/3),
            0.000001)))^2</f>
        <v>4.3358367565141456E-3</v>
      </c>
    </row>
    <row r="1111" spans="1:45" x14ac:dyDescent="0.35">
      <c r="A1111">
        <v>1102</v>
      </c>
      <c r="B1111">
        <v>1100.9960000000001</v>
      </c>
      <c r="C1111">
        <v>616077.02500000002</v>
      </c>
      <c r="D1111">
        <v>3096906.1469999999</v>
      </c>
      <c r="E1111">
        <v>632.01250000000005</v>
      </c>
      <c r="F1111">
        <v>5.2</v>
      </c>
      <c r="G1111">
        <v>0</v>
      </c>
      <c r="H1111" t="s">
        <v>176</v>
      </c>
      <c r="I1111">
        <v>0</v>
      </c>
      <c r="J1111" s="5">
        <f t="shared" si="249"/>
        <v>1</v>
      </c>
      <c r="K1111" s="5">
        <f t="shared" ca="1" si="250"/>
        <v>50.95</v>
      </c>
      <c r="L1111" s="5">
        <f ca="1">IF($A$2=0,
    IFERROR(L1110,
        MAX('1D'!$D$16,
            POWER((ABS(K1111)^2)/('1D'!$I$5*MAX(F1111,
                        0.1)^2),
                1/3))),
    IF(IFERROR(V1110,
            0)=0,
        IFERROR(L1110,
            MAX('1D'!$D$16,
                POWER((ABS(K1111)^2)/('1D'!$I$5*MAX(F1111,
                            0.1)^2),
                    1/3))),
        IF(OR(IFERROR(L1111,
                    0)=0,
                IFERROR(S1110,
                    0)&lt;1,
                IFERROR(S1111,
                    0)&lt;1),
            MAX('1D'!$D$16,
                POWER((ABS(K1111)^2)/('1D'!$I$5*MAX(F1111,
                            0.1)^2),
                    1/3)),
            IF(IFERROR(U1111,
                    0)&gt;0,
                MAX('1D'!$D$16,
                    IFERROR(L1111,
                        0)+((IFERROR(U1111,
                                0))*'1D'!$D$18*IF((IFERROR(S1111,
                                    0))&lt;1,
                            1,
                            -1))),
                IF(IFERROR(U1111,
                        0)&lt;0,
                    IF(ABS((MAX('1D'!$D$16,
                                    POWER((ABS(K1111)^2)/('1D'!$I$5*MAX(F1111,
                                                0.1)^2),
                                        1/3)))-IFERROR(L1111,
                                0))&gt;'1D'!$D$19,
                        MAX('1D'!$D$16,
                            IF((MAX('1D'!$D$16,
                                        POWER((ABS(K1111)^2)/('1D'!$I$5*MAX(F1111,
                                                    0.1)^2),
                                            1/3)))&gt;IFERROR(L1111,
                                    0),
                                MIN((MAX('1D'!$D$16,
                                            POWER((ABS(K1111)^2)/('1D'!$I$5*MAX(F1111,
                                                        0.1)^2),
                                                1/3))),
                                    IFERROR(L1111,
                                        0)+(MIN(ABS(IFERROR(U1111,
                                                    0))*'1D'!$D$18,
                                            ABS((MAX('1D'!$D$16,
                                                        POWER((ABS(K1111)^2)/('1D'!$I$5*MAX(F1111,
                                                                    0.1)^2),
                                                            1/3)))-IFERROR(L1111,
                                                    0))))),
                                MAX((MAX('1D'!$D$16,
                                            POWER((ABS(K1111)^2)/('1D'!$I$5*MAX(F1111,
                                                        0.1)^2),
                                                1/3))),
                                    IFERROR(L1111,
                                        0)-(MIN(ABS(IFERROR(U1111,
                                                    0))*'1D'!$D$18,
                                            ABS((MAX('1D'!$D$16,
                                                        POWER((ABS(K1111)^2)/('1D'!$I$5*MAX(F1111,
                                                                    0.1)^2),
                                                            1/3)))-IFERROR(L1111,
                                                    0))))))),
                        MAX('1D'!$D$16,
                            POWER((ABS(K1111)^2)/('1D'!$I$5*MAX(F1111,
                                        0.1)^2),
                                1/3))),
                    MAX('1D'!$D$16,
                        IFERROR(L1111,
                            0)))))))</f>
        <v>2.0411692021517887</v>
      </c>
      <c r="M1111" s="5">
        <f t="shared" ca="1" si="238"/>
        <v>10.614079851189301</v>
      </c>
      <c r="N1111" s="5">
        <f t="shared" ca="1" si="239"/>
        <v>1.1434704692804873</v>
      </c>
      <c r="O1111" s="5">
        <f t="shared" ca="1" si="240"/>
        <v>4.8002276894771132</v>
      </c>
      <c r="P1111" s="5">
        <f t="shared" ca="1" si="241"/>
        <v>634.05366920215181</v>
      </c>
      <c r="Q1111" s="5">
        <f ca="1">P1111+((ABS(K1111)/MAX(((F1111)+(G1111)*(L1111))*(L1111),
            0.000001))^2)/(2*'1D'!$I$5)</f>
        <v>635.22809253909486</v>
      </c>
      <c r="R1111" s="5">
        <f ca="1">((ABS(K1111)*'1D'!$D$6)/(MAX(((F1111)+(G1111)*(L1111))*(L1111),
            0.000001)*MAX(((((F1111)+(G1111)*(L1111))*(L1111))/MAX((F1111)+2*(L1111)*SQRT(1+(G1111)^2),
                    0.000001))^(2/3),
            0.000001)))^2</f>
        <v>4.3358367565141456E-3</v>
      </c>
      <c r="S1111" s="5">
        <f ca="1">ABS(ABS(K1111)/MAX(((F1111)+(G1111)*(L1111))*(L1111),
        0.000001))/SQRT('1D'!$I$5*MAX((((F1111)+(G1111)*(L1111))*(L1111))/MAX((F1111)+2*(G1111)*(L1111),
            0.000001),
        0.000001))</f>
        <v>1.0727235886044055</v>
      </c>
      <c r="T1111" s="5">
        <f ca="1">((F1111)*(L1111)^2)/2+(G1111)*(L1111)^3/3+(ABS(K1111)^2)/('1D'!$I$5*MAX(((F1111)+(G1111)*(L1111))*(L1111),
        0.000001))</f>
        <v>35.763412605541333</v>
      </c>
      <c r="U1111" s="5">
        <f ca="1">IF($A$2=0,
    0,
    IFERROR(Q1110-(((R1110+R1111)/2)*J1111)-(IF(O1110&gt;O1111,
                '1D'!$D$8*((O1110^2-O1111^2)/(2*'1D'!$I$5)),
                '1D'!$D$9*((O1111^2-O1110^2)/(2*'1D'!$I$5)))+('1D'!$D$10*(ABS(I1111)/90)*(MAX(O1110^2,
                        O1111^2)/(2*'1D'!$I$5))))-Q1111,
        0))</f>
        <v>-3.8358367564796936E-3</v>
      </c>
      <c r="V1111" s="5">
        <f ca="1">IF($A$2=0,
    1,
    IF(IFERROR(V1110,
            0)=0,
        0,
        IFERROR(IF(ROUND(S1111,
                    3)=1,
                1,
                IF(AND(ABS(U1111)&lt;'1D'!$D$19,
                        S1111&gt;1),
                    1,
                    0)),
            0)))</f>
        <v>0</v>
      </c>
      <c r="W1111" s="5">
        <f ca="1">IF($A$2=0,
    MAX(MAX('1D'!$D$16,
            MAX('1D'!$D$16,
                POWER((ABS(K1111)^2)/('1D'!$I$5*MAX(F1111,
                            0.1)^2),
                    1/3))),
        IFERROR(W1396,
            MAX(MAX('1D'!$D$16,
                    MAX('1D'!$D$16,
                        POWER((ABS(K1111)^2)/('1D'!$I$5*MAX(F1111,
                                    0.1)^2),
                            1/3))),
                ($L$2)-E1396))),
    IF(IFERROR(AG1112,
            0)=0,
        MAX(MAX('1D'!$D$16,
                MAX('1D'!$D$16,
                    POWER((ABS(K1111)^2)/('1D'!$I$5*MAX(F1111,
                                0.1)^2),
                        1/3))),
            IFERROR(W1396,
                MAX(MAX('1D'!$D$16,
                        MAX('1D'!$D$16,
                            POWER((ABS(K1111)^2)/('1D'!$I$5*MAX(F1111,
                                        0.1)^2),
                                1/3))),
                    ($L$2)-E1396))),
        IF(IFERROR(W1111,
                0)=0,
            MAX(MAX('1D'!$D$16,
                    MAX('1D'!$D$16,
                        POWER((ABS(K1111)^2)/('1D'!$I$5*MAX(F1111,
                                    0.1)^2),
                            1/3))),
                IFERROR(W1396,
                    MAX(MAX('1D'!$D$16,
                            MAX('1D'!$D$16,
                                POWER((ABS(K1111)^2)/('1D'!$I$5*MAX(F1111,
                                            0.1)^2),
                                    1/3))),
                        ($L$2)-E1396))),
            IF(OR(IFERROR(AD1111,
                        0)&gt;=1,
                    IFERROR(AD1112,
                        0)&gt;=1),
                MAX('1D'!$D$16,
                    MAX('1D'!$D$16,
                        POWER((ABS(K1111)^2)/('1D'!$I$5*MAX(F1111,
                                    0.1)^2),
                            1/3))),
                IF(ABS(IFERROR(AF1111,
                            0))&lt;'1D'!$D$19,
                    MAX(MAX('1D'!$D$16,
                            MAX('1D'!$D$16,
                                POWER((ABS(K1111)^2)/('1D'!$I$5*MAX(F1111,
                                            0.1)^2),
                                    1/3))),
                        IFERROR(W1111,
                            0)),
                    MAX(MAX('1D'!$D$16,
                            MAX('1D'!$D$16,
                                POWER((ABS(K1111)^2)/('1D'!$I$5*MAX(F1111,
                                            0.1)^2),
                                    1/3))),
                        (IFERROR(W1111,
                                0))+((IFERROR(AF1111,
                                    0))*'1D'!$D$18)))))))</f>
        <v>2.1389677043987478</v>
      </c>
      <c r="X1111" s="5">
        <f t="shared" ca="1" si="242"/>
        <v>11.122632062873489</v>
      </c>
      <c r="Y1111" s="5">
        <f t="shared" ca="1" si="243"/>
        <v>1.1735290000551568</v>
      </c>
      <c r="Z1111" s="5">
        <f t="shared" ca="1" si="244"/>
        <v>4.5807502857230418</v>
      </c>
      <c r="AA1111" s="5">
        <f t="shared" ca="1" si="245"/>
        <v>634.15146770439878</v>
      </c>
      <c r="AB1111" s="5">
        <f ca="1">AA1111+((ABS(K1111)/MAX(((F1111)+(G1111)*(W1111))*(W1111),
            0.000001))^2)/(2*'1D'!$I$5)</f>
        <v>635.22095155659815</v>
      </c>
      <c r="AC1111" s="5">
        <f ca="1">((ABS(K1111)*'1D'!$D$6)/(MAX(((F1111)+(G1111)*(W1111))*(W1111),
            0.000001)*MAX(((((F1111)+(G1111)*(W1111))*(W1111))/MAX((F1111)+2*(W1111)*SQRT(1+(G1111)^2),
                    0.000001))^(2/3),
            0.000001)))^2</f>
        <v>3.8141460404132466E-3</v>
      </c>
      <c r="AD1111" s="5">
        <f ca="1">ABS(ABS(K1111)/MAX(((F1111)+(G1111)*(W1111))*(W1111),
        0.000001))/SQRT('1D'!$I$5*MAX((((F1111)+(G1111)*(W1111))*(W1111))/MAX((F1111)+2*(G1111)*(W1111),
            0.000001),
        0.000001))</f>
        <v>1.0000000000000004</v>
      </c>
      <c r="AE1111" s="5">
        <f ca="1">((F1111)*(W1111)^2)/2+(G1111)*(W1111)^3/3+(ABS(K1111)^2)/('1D'!$I$5*MAX(((F1111)+(G1111)*(W1111))*(W1111),
        0.000001))</f>
        <v>35.686426155594638</v>
      </c>
      <c r="AF1111" s="5">
        <f ca="1">IF($A$2=0,
    0,
    IFERROR(AB1112+(((AC1111+AC1112)/2)*J1112)+(IF(Z1111&gt;Z1112,
                '1D'!$D$8*((Z1111^2-Z1112^2)/(2*'1D'!$I$5)),
                '1D'!$D$9*((Z1112^2-Z1111^2)/(2*'1D'!$I$5)))+('1D'!$D$10*(ABS(I1112)/90)*(MAX(Z1111^2,
                        Z1112^2)/(2*'1D'!$I$5))))-AB1111,
        0))</f>
        <v>3.3103318942266924E-3</v>
      </c>
      <c r="AG1111" s="5">
        <f ca="1">IF($A$2=0,
    1,
    IF(IFERROR(AG1112,
            0)=0,
        0,
        IFERROR(IF(OR(ROUND(AD1111,
                        3)&gt;=1,
                    AND(ABS(AF1111)&lt;'1D'!$D$19,
                        AD1111&lt;1)),
                1,
                0),
            0)))</f>
        <v>1</v>
      </c>
      <c r="AH1111" s="5">
        <f ca="1">IFERROR(IF('1D'!V32="Supercritical",
        MAX('1D'!$D$16,
            IFERROR(L1111,
                MAX('1D'!$D$16,
                    POWER((ABS(K1111)^2)/('1D'!$I$5*MAX(F1111,
                                0.1)^2),
                        1/3)))),
        IF('1D'!V32="Subcritical",
            MAX('1D'!$D$16,
                IFERROR(W1111,
                    MAX('1D'!$D$16,
                        POWER((ABS(K1111)^2)/('1D'!$I$5*MAX(F1111,
                                    0.1)^2),
                            1/3)))),
            IF(IFERROR(T1111,
                    -1E+99)&gt;=IFERROR(AE1111,
                    -1E+99),
                MAX('1D'!$D$16,
                    IFERROR(L1111,
                        MAX('1D'!$D$16,
                            POWER((ABS(K1111)^2)/('1D'!$I$5*MAX(F1111,
                                        0.1)^2),
                                1/3)))),
                MAX('1D'!$D$16,
                    IFERROR(W1111,
                        MAX('1D'!$D$16,
                            POWER((ABS(K1111)^2)/('1D'!$I$5*MAX(F1111,
                                        0.1)^2),
                                1/3))))))),
    MAX('1D'!$D$16,
        POWER((ABS(K1111)^2)/('1D'!$I$5*MAX(F1111,
                    0.1)^2),
            1/3)))</f>
        <v>2.0411692021517887</v>
      </c>
      <c r="AI1111" s="5">
        <f t="shared" ca="1" si="246"/>
        <v>634.05366920215181</v>
      </c>
      <c r="AJ1111" s="5">
        <f ca="1">AI1111+((ABS(K1111)/MAX(((F1111)+(G1111)*(AH1111))*(AH1111),
            0.000001))^2)/(2*'1D'!$I$5)</f>
        <v>635.22809253909486</v>
      </c>
      <c r="AM1111">
        <v>0</v>
      </c>
      <c r="AN1111">
        <v>0</v>
      </c>
      <c r="AO1111" s="5">
        <f t="shared" si="247"/>
        <v>0</v>
      </c>
      <c r="AP1111" s="5">
        <f t="shared" si="251"/>
        <v>0</v>
      </c>
      <c r="AQ1111" s="5">
        <f ca="1">ABS(ABS(K1111)/MAX(((F1111)+(G1111)*(AH1111))*(AH1111),
        0.000001))/SQRT('1D'!$I$5*MAX((((F1111)+(G1111)*(AH1111))*(AH1111))/MAX((F1111)+2*(G1111)*(AH1111),
            0.000001),
        0.000001))</f>
        <v>1.0727235886044055</v>
      </c>
      <c r="AR1111" s="5" t="str">
        <f t="shared" ca="1" si="248"/>
        <v>Supercritical</v>
      </c>
      <c r="AS1111" s="5">
        <f ca="1">((ABS(K1111)*'1D'!$D$6)/(MAX(((F1111)+(G1111)*(AH1111))*(AH1111),
            0.000001)*MAX(((((F1111)+(G1111)*(AH1111))*(AH1111))/MAX((F1111)+2*(AH1111)*SQRT(1+(G1111)^2),
                    0.000001))^(2/3),
            0.000001)))^2</f>
        <v>4.3358367565141456E-3</v>
      </c>
    </row>
    <row r="1112" spans="1:45" x14ac:dyDescent="0.35">
      <c r="A1112">
        <v>1103</v>
      </c>
      <c r="B1112">
        <v>1101.9949999999999</v>
      </c>
      <c r="C1112">
        <v>616076.98300000001</v>
      </c>
      <c r="D1112">
        <v>3096905.148</v>
      </c>
      <c r="E1112">
        <v>632.01199999999994</v>
      </c>
      <c r="F1112">
        <v>5.2</v>
      </c>
      <c r="G1112">
        <v>0</v>
      </c>
      <c r="H1112" t="s">
        <v>176</v>
      </c>
      <c r="I1112">
        <v>0</v>
      </c>
      <c r="J1112" s="5">
        <f t="shared" si="249"/>
        <v>0.99899999999979627</v>
      </c>
      <c r="K1112" s="5">
        <f t="shared" ca="1" si="250"/>
        <v>50.95</v>
      </c>
      <c r="L1112" s="5">
        <f ca="1">IF($A$2=0,
    IFERROR(L1111,
        MAX('1D'!$D$16,
            POWER((ABS(K1112)^2)/('1D'!$I$5*MAX(F1112,
                        0.1)^2),
                1/3))),
    IF(IFERROR(V1111,
            0)=0,
        IFERROR(L1111,
            MAX('1D'!$D$16,
                POWER((ABS(K1112)^2)/('1D'!$I$5*MAX(F1112,
                            0.1)^2),
                    1/3))),
        IF(OR(IFERROR(L1112,
                    0)=0,
                IFERROR(S1111,
                    0)&lt;1,
                IFERROR(S1112,
                    0)&lt;1),
            MAX('1D'!$D$16,
                POWER((ABS(K1112)^2)/('1D'!$I$5*MAX(F1112,
                            0.1)^2),
                    1/3)),
            IF(IFERROR(U1112,
                    0)&gt;0,
                MAX('1D'!$D$16,
                    IFERROR(L1112,
                        0)+((IFERROR(U1112,
                                0))*'1D'!$D$18*IF((IFERROR(S1112,
                                    0))&lt;1,
                            1,
                            -1))),
                IF(IFERROR(U1112,
                        0)&lt;0,
                    IF(ABS((MAX('1D'!$D$16,
                                    POWER((ABS(K1112)^2)/('1D'!$I$5*MAX(F1112,
                                                0.1)^2),
                                        1/3)))-IFERROR(L1112,
                                0))&gt;'1D'!$D$19,
                        MAX('1D'!$D$16,
                            IF((MAX('1D'!$D$16,
                                        POWER((ABS(K1112)^2)/('1D'!$I$5*MAX(F1112,
                                                    0.1)^2),
                                            1/3)))&gt;IFERROR(L1112,
                                    0),
                                MIN((MAX('1D'!$D$16,
                                            POWER((ABS(K1112)^2)/('1D'!$I$5*MAX(F1112,
                                                        0.1)^2),
                                                1/3))),
                                    IFERROR(L1112,
                                        0)+(MIN(ABS(IFERROR(U1112,
                                                    0))*'1D'!$D$18,
                                            ABS((MAX('1D'!$D$16,
                                                        POWER((ABS(K1112)^2)/('1D'!$I$5*MAX(F1112,
                                                                    0.1)^2),
                                                            1/3)))-IFERROR(L1112,
                                                    0))))),
                                MAX((MAX('1D'!$D$16,
                                            POWER((ABS(K1112)^2)/('1D'!$I$5*MAX(F1112,
                                                        0.1)^2),
                                                1/3))),
                                    IFERROR(L1112,
                                        0)-(MIN(ABS(IFERROR(U1112,
                                                    0))*'1D'!$D$18,
                                            ABS((MAX('1D'!$D$16,
                                                        POWER((ABS(K1112)^2)/('1D'!$I$5*MAX(F1112,
                                                                    0.1)^2),
                                                            1/3)))-IFERROR(L1112,
                                                    0))))))),
                        MAX('1D'!$D$16,
                            POWER((ABS(K1112)^2)/('1D'!$I$5*MAX(F1112,
                                        0.1)^2),
                                1/3))),
                    MAX('1D'!$D$16,
                        IFERROR(L1112,
                            0)))))))</f>
        <v>2.0411692021517887</v>
      </c>
      <c r="M1112" s="5">
        <f t="shared" ca="1" si="238"/>
        <v>10.614079851189301</v>
      </c>
      <c r="N1112" s="5">
        <f t="shared" ca="1" si="239"/>
        <v>1.1434704692804873</v>
      </c>
      <c r="O1112" s="5">
        <f t="shared" ca="1" si="240"/>
        <v>4.8002276894771132</v>
      </c>
      <c r="P1112" s="5">
        <f t="shared" ca="1" si="241"/>
        <v>634.05316920215171</v>
      </c>
      <c r="Q1112" s="5">
        <f ca="1">P1112+((ABS(K1112)/MAX(((F1112)+(G1112)*(L1112))*(L1112),
            0.000001))^2)/(2*'1D'!$I$5)</f>
        <v>635.22759253909476</v>
      </c>
      <c r="R1112" s="5">
        <f ca="1">((ABS(K1112)*'1D'!$D$6)/(MAX(((F1112)+(G1112)*(L1112))*(L1112),
            0.000001)*MAX(((((F1112)+(G1112)*(L1112))*(L1112))/MAX((F1112)+2*(L1112)*SQRT(1+(G1112)^2),
                    0.000001))^(2/3),
            0.000001)))^2</f>
        <v>4.3358367565141456E-3</v>
      </c>
      <c r="S1112" s="5">
        <f ca="1">ABS(ABS(K1112)/MAX(((F1112)+(G1112)*(L1112))*(L1112),
        0.000001))/SQRT('1D'!$I$5*MAX((((F1112)+(G1112)*(L1112))*(L1112))/MAX((F1112)+2*(G1112)*(L1112),
            0.000001),
        0.000001))</f>
        <v>1.0727235886044055</v>
      </c>
      <c r="T1112" s="5">
        <f ca="1">((F1112)*(L1112)^2)/2+(G1112)*(L1112)^3/3+(ABS(K1112)^2)/('1D'!$I$5*MAX(((F1112)+(G1112)*(L1112))*(L1112),
        0.000001))</f>
        <v>35.763412605541333</v>
      </c>
      <c r="U1112" s="5">
        <f ca="1">IF($A$2=0,
    0,
    IFERROR(Q1111-(((R1111+R1112)/2)*J1112)-(IF(O1111&gt;O1112,
                '1D'!$D$8*((O1111^2-O1112^2)/(2*'1D'!$I$5)),
                '1D'!$D$9*((O1112^2-O1111^2)/(2*'1D'!$I$5)))+('1D'!$D$10*(ABS(I1112)/90)*(MAX(O1111^2,
                        O1112^2)/(2*'1D'!$I$5))))-Q1112,
        0))</f>
        <v>-3.8315009196594474E-3</v>
      </c>
      <c r="V1112" s="5">
        <f ca="1">IF($A$2=0,
    1,
    IF(IFERROR(V1111,
            0)=0,
        0,
        IFERROR(IF(ROUND(S1112,
                    3)=1,
                1,
                IF(AND(ABS(U1112)&lt;'1D'!$D$19,
                        S1112&gt;1),
                    1,
                    0)),
            0)))</f>
        <v>0</v>
      </c>
      <c r="W1112" s="5">
        <f ca="1">IF($A$2=0,
    MAX(MAX('1D'!$D$16,
            MAX('1D'!$D$16,
                POWER((ABS(K1112)^2)/('1D'!$I$5*MAX(F1112,
                            0.1)^2),
                    1/3))),
        IFERROR(W1396,
            MAX(MAX('1D'!$D$16,
                    MAX('1D'!$D$16,
                        POWER((ABS(K1112)^2)/('1D'!$I$5*MAX(F1112,
                                    0.1)^2),
                            1/3))),
                ($L$2)-E1396))),
    IF(IFERROR(AG1113,
            0)=0,
        MAX(MAX('1D'!$D$16,
                MAX('1D'!$D$16,
                    POWER((ABS(K1112)^2)/('1D'!$I$5*MAX(F1112,
                                0.1)^2),
                        1/3))),
            IFERROR(W1396,
                MAX(MAX('1D'!$D$16,
                        MAX('1D'!$D$16,
                            POWER((ABS(K1112)^2)/('1D'!$I$5*MAX(F1112,
                                        0.1)^2),
                                1/3))),
                    ($L$2)-E1396))),
        IF(IFERROR(W1112,
                0)=0,
            MAX(MAX('1D'!$D$16,
                    MAX('1D'!$D$16,
                        POWER((ABS(K1112)^2)/('1D'!$I$5*MAX(F1112,
                                    0.1)^2),
                            1/3))),
                IFERROR(W1396,
                    MAX(MAX('1D'!$D$16,
                            MAX('1D'!$D$16,
                                POWER((ABS(K1112)^2)/('1D'!$I$5*MAX(F1112,
                                            0.1)^2),
                                    1/3))),
                        ($L$2)-E1396))),
            IF(OR(IFERROR(AD1112,
                        0)&gt;=1,
                    IFERROR(AD1113,
                        0)&gt;=1),
                MAX('1D'!$D$16,
                    MAX('1D'!$D$16,
                        POWER((ABS(K1112)^2)/('1D'!$I$5*MAX(F1112,
                                    0.1)^2),
                            1/3))),
                IF(ABS(IFERROR(AF1112,
                            0))&lt;'1D'!$D$19,
                    MAX(MAX('1D'!$D$16,
                            MAX('1D'!$D$16,
                                POWER((ABS(K1112)^2)/('1D'!$I$5*MAX(F1112,
                                            0.1)^2),
                                    1/3))),
                        IFERROR(W1112,
                            0)),
                    MAX(MAX('1D'!$D$16,
                            MAX('1D'!$D$16,
                                POWER((ABS(K1112)^2)/('1D'!$I$5*MAX(F1112,
                                            0.1)^2),
                                    1/3))),
                        (IFERROR(W1112,
                                0))+((IFERROR(AF1112,
                                    0))*'1D'!$D$18)))))))</f>
        <v>2.1389677043987478</v>
      </c>
      <c r="X1112" s="5">
        <f t="shared" ca="1" si="242"/>
        <v>11.122632062873489</v>
      </c>
      <c r="Y1112" s="5">
        <f t="shared" ca="1" si="243"/>
        <v>1.1735290000551568</v>
      </c>
      <c r="Z1112" s="5">
        <f t="shared" ca="1" si="244"/>
        <v>4.5807502857230418</v>
      </c>
      <c r="AA1112" s="5">
        <f t="shared" ca="1" si="245"/>
        <v>634.15096770439868</v>
      </c>
      <c r="AB1112" s="5">
        <f ca="1">AA1112+((ABS(K1112)/MAX(((F1112)+(G1112)*(W1112))*(W1112),
            0.000001))^2)/(2*'1D'!$I$5)</f>
        <v>635.22045155659805</v>
      </c>
      <c r="AC1112" s="5">
        <f ca="1">((ABS(K1112)*'1D'!$D$6)/(MAX(((F1112)+(G1112)*(W1112))*(W1112),
            0.000001)*MAX(((((F1112)+(G1112)*(W1112))*(W1112))/MAX((F1112)+2*(W1112)*SQRT(1+(G1112)^2),
                    0.000001))^(2/3),
            0.000001)))^2</f>
        <v>3.8141460404132466E-3</v>
      </c>
      <c r="AD1112" s="5">
        <f ca="1">ABS(ABS(K1112)/MAX(((F1112)+(G1112)*(W1112))*(W1112),
        0.000001))/SQRT('1D'!$I$5*MAX((((F1112)+(G1112)*(W1112))*(W1112))/MAX((F1112)+2*(G1112)*(W1112),
            0.000001),
        0.000001))</f>
        <v>1.0000000000000004</v>
      </c>
      <c r="AE1112" s="5">
        <f ca="1">((F1112)*(W1112)^2)/2+(G1112)*(W1112)^3/3+(ABS(K1112)^2)/('1D'!$I$5*MAX(((F1112)+(G1112)*(W1112))*(W1112),
        0.000001))</f>
        <v>35.686426155594638</v>
      </c>
      <c r="AF1112" s="5">
        <f ca="1">IF($A$2=0,
    0,
    IFERROR(AB1113+(((AC1112+AC1113)/2)*J1113)+(IF(Z1112&gt;Z1113,
                '1D'!$D$8*((Z1112^2-Z1113^2)/(2*'1D'!$I$5)),
                '1D'!$D$9*((Z1113^2-Z1112^2)/(2*'1D'!$I$5)))+('1D'!$D$10*(ABS(I1113)/90)*(MAX(Z1112^2,
                        Z1113^2)/(2*'1D'!$I$5))))-AB1112,
        0))</f>
        <v>3.4157470064428708E-3</v>
      </c>
      <c r="AG1112" s="5">
        <f ca="1">IF($A$2=0,
    1,
    IF(IFERROR(AG1113,
            0)=0,
        0,
        IFERROR(IF(OR(ROUND(AD1112,
                        3)&gt;=1,
                    AND(ABS(AF1112)&lt;'1D'!$D$19,
                        AD1112&lt;1)),
                1,
                0),
            0)))</f>
        <v>1</v>
      </c>
      <c r="AH1112" s="5">
        <f ca="1">IFERROR(IF('1D'!V32="Supercritical",
        MAX('1D'!$D$16,
            IFERROR(L1112,
                MAX('1D'!$D$16,
                    POWER((ABS(K1112)^2)/('1D'!$I$5*MAX(F1112,
                                0.1)^2),
                        1/3)))),
        IF('1D'!V32="Subcritical",
            MAX('1D'!$D$16,
                IFERROR(W1112,
                    MAX('1D'!$D$16,
                        POWER((ABS(K1112)^2)/('1D'!$I$5*MAX(F1112,
                                    0.1)^2),
                            1/3)))),
            IF(IFERROR(T1112,
                    -1E+99)&gt;=IFERROR(AE1112,
                    -1E+99),
                MAX('1D'!$D$16,
                    IFERROR(L1112,
                        MAX('1D'!$D$16,
                            POWER((ABS(K1112)^2)/('1D'!$I$5*MAX(F1112,
                                        0.1)^2),
                                1/3)))),
                MAX('1D'!$D$16,
                    IFERROR(W1112,
                        MAX('1D'!$D$16,
                            POWER((ABS(K1112)^2)/('1D'!$I$5*MAX(F1112,
                                        0.1)^2),
                                1/3))))))),
    MAX('1D'!$D$16,
        POWER((ABS(K1112)^2)/('1D'!$I$5*MAX(F1112,
                    0.1)^2),
            1/3)))</f>
        <v>2.0411692021517887</v>
      </c>
      <c r="AI1112" s="5">
        <f t="shared" ca="1" si="246"/>
        <v>634.05316920215171</v>
      </c>
      <c r="AJ1112" s="5">
        <f ca="1">AI1112+((ABS(K1112)/MAX(((F1112)+(G1112)*(AH1112))*(AH1112),
            0.000001))^2)/(2*'1D'!$I$5)</f>
        <v>635.22759253909476</v>
      </c>
      <c r="AM1112">
        <v>0</v>
      </c>
      <c r="AN1112">
        <v>0</v>
      </c>
      <c r="AO1112" s="5">
        <f t="shared" si="247"/>
        <v>0</v>
      </c>
      <c r="AP1112" s="5">
        <f t="shared" si="251"/>
        <v>0</v>
      </c>
      <c r="AQ1112" s="5">
        <f ca="1">ABS(ABS(K1112)/MAX(((F1112)+(G1112)*(AH1112))*(AH1112),
        0.000001))/SQRT('1D'!$I$5*MAX((((F1112)+(G1112)*(AH1112))*(AH1112))/MAX((F1112)+2*(G1112)*(AH1112),
            0.000001),
        0.000001))</f>
        <v>1.0727235886044055</v>
      </c>
      <c r="AR1112" s="5" t="str">
        <f t="shared" ca="1" si="248"/>
        <v>Supercritical</v>
      </c>
      <c r="AS1112" s="5">
        <f ca="1">((ABS(K1112)*'1D'!$D$6)/(MAX(((F1112)+(G1112)*(AH1112))*(AH1112),
            0.000001)*MAX(((((F1112)+(G1112)*(AH1112))*(AH1112))/MAX((F1112)+2*(AH1112)*SQRT(1+(G1112)^2),
                    0.000001))^(2/3),
            0.000001)))^2</f>
        <v>4.3358367565141456E-3</v>
      </c>
    </row>
    <row r="1113" spans="1:45" x14ac:dyDescent="0.35">
      <c r="A1113">
        <v>1104</v>
      </c>
      <c r="B1113">
        <v>1102.9949999999999</v>
      </c>
      <c r="C1113">
        <v>616076.94099999999</v>
      </c>
      <c r="D1113">
        <v>3096904.1490000002</v>
      </c>
      <c r="E1113">
        <v>632.01149999999996</v>
      </c>
      <c r="F1113">
        <v>5.2</v>
      </c>
      <c r="G1113">
        <v>0</v>
      </c>
      <c r="H1113" t="s">
        <v>176</v>
      </c>
      <c r="I1113">
        <v>5.7000000000000002E-2</v>
      </c>
      <c r="J1113" s="5">
        <f t="shared" si="249"/>
        <v>1</v>
      </c>
      <c r="K1113" s="5">
        <f t="shared" ca="1" si="250"/>
        <v>50.95</v>
      </c>
      <c r="L1113" s="5">
        <f ca="1">IF($A$2=0,
    IFERROR(L1112,
        MAX('1D'!$D$16,
            POWER((ABS(K1113)^2)/('1D'!$I$5*MAX(F1113,
                        0.1)^2),
                1/3))),
    IF(IFERROR(V1112,
            0)=0,
        IFERROR(L1112,
            MAX('1D'!$D$16,
                POWER((ABS(K1113)^2)/('1D'!$I$5*MAX(F1113,
                            0.1)^2),
                    1/3))),
        IF(OR(IFERROR(L1113,
                    0)=0,
                IFERROR(S1112,
                    0)&lt;1,
                IFERROR(S1113,
                    0)&lt;1),
            MAX('1D'!$D$16,
                POWER((ABS(K1113)^2)/('1D'!$I$5*MAX(F1113,
                            0.1)^2),
                    1/3)),
            IF(IFERROR(U1113,
                    0)&gt;0,
                MAX('1D'!$D$16,
                    IFERROR(L1113,
                        0)+((IFERROR(U1113,
                                0))*'1D'!$D$18*IF((IFERROR(S1113,
                                    0))&lt;1,
                            1,
                            -1))),
                IF(IFERROR(U1113,
                        0)&lt;0,
                    IF(ABS((MAX('1D'!$D$16,
                                    POWER((ABS(K1113)^2)/('1D'!$I$5*MAX(F1113,
                                                0.1)^2),
                                        1/3)))-IFERROR(L1113,
                                0))&gt;'1D'!$D$19,
                        MAX('1D'!$D$16,
                            IF((MAX('1D'!$D$16,
                                        POWER((ABS(K1113)^2)/('1D'!$I$5*MAX(F1113,
                                                    0.1)^2),
                                            1/3)))&gt;IFERROR(L1113,
                                    0),
                                MIN((MAX('1D'!$D$16,
                                            POWER((ABS(K1113)^2)/('1D'!$I$5*MAX(F1113,
                                                        0.1)^2),
                                                1/3))),
                                    IFERROR(L1113,
                                        0)+(MIN(ABS(IFERROR(U1113,
                                                    0))*'1D'!$D$18,
                                            ABS((MAX('1D'!$D$16,
                                                        POWER((ABS(K1113)^2)/('1D'!$I$5*MAX(F1113,
                                                                    0.1)^2),
                                                            1/3)))-IFERROR(L1113,
                                                    0))))),
                                MAX((MAX('1D'!$D$16,
                                            POWER((ABS(K1113)^2)/('1D'!$I$5*MAX(F1113,
                                                        0.1)^2),
                                                1/3))),
                                    IFERROR(L1113,
                                        0)-(MIN(ABS(IFERROR(U1113,
                                                    0))*'1D'!$D$18,
                                            ABS((MAX('1D'!$D$16,
                                                        POWER((ABS(K1113)^2)/('1D'!$I$5*MAX(F1113,
                                                                    0.1)^2),
                                                            1/3)))-IFERROR(L1113,
                                                    0))))))),
                        MAX('1D'!$D$16,
                            POWER((ABS(K1113)^2)/('1D'!$I$5*MAX(F1113,
                                        0.1)^2),
                                1/3))),
                    MAX('1D'!$D$16,
                        IFERROR(L1113,
                            0)))))))</f>
        <v>2.0411692021517887</v>
      </c>
      <c r="M1113" s="5">
        <f t="shared" ca="1" si="238"/>
        <v>10.614079851189301</v>
      </c>
      <c r="N1113" s="5">
        <f t="shared" ca="1" si="239"/>
        <v>1.1434704692804873</v>
      </c>
      <c r="O1113" s="5">
        <f t="shared" ca="1" si="240"/>
        <v>4.8002276894771132</v>
      </c>
      <c r="P1113" s="5">
        <f t="shared" ca="1" si="241"/>
        <v>634.05266920215172</v>
      </c>
      <c r="Q1113" s="5">
        <f ca="1">P1113+((ABS(K1113)/MAX(((F1113)+(G1113)*(L1113))*(L1113),
            0.000001))^2)/(2*'1D'!$I$5)</f>
        <v>635.22709253909477</v>
      </c>
      <c r="R1113" s="5">
        <f ca="1">((ABS(K1113)*'1D'!$D$6)/(MAX(((F1113)+(G1113)*(L1113))*(L1113),
            0.000001)*MAX(((((F1113)+(G1113)*(L1113))*(L1113))/MAX((F1113)+2*(L1113)*SQRT(1+(G1113)^2),
                    0.000001))^(2/3),
            0.000001)))^2</f>
        <v>4.3358367565141456E-3</v>
      </c>
      <c r="S1113" s="5">
        <f ca="1">ABS(ABS(K1113)/MAX(((F1113)+(G1113)*(L1113))*(L1113),
        0.000001))/SQRT('1D'!$I$5*MAX((((F1113)+(G1113)*(L1113))*(L1113))/MAX((F1113)+2*(G1113)*(L1113),
            0.000001),
        0.000001))</f>
        <v>1.0727235886044055</v>
      </c>
      <c r="T1113" s="5">
        <f ca="1">((F1113)*(L1113)^2)/2+(G1113)*(L1113)^3/3+(ABS(K1113)^2)/('1D'!$I$5*MAX(((F1113)+(G1113)*(L1113))*(L1113),
        0.000001))</f>
        <v>35.763412605541333</v>
      </c>
      <c r="U1113" s="5">
        <f ca="1">IF($A$2=0,
    0,
    IFERROR(Q1112-(((R1112+R1113)/2)*J1113)-(IF(O1112&gt;O1113,
                '1D'!$D$8*((O1112^2-O1113^2)/(2*'1D'!$I$5)),
                '1D'!$D$9*((O1113^2-O1112^2)/(2*'1D'!$I$5)))+('1D'!$D$10*(ABS(I1113)/90)*(MAX(O1112^2,
                        O1113^2)/(2*'1D'!$I$5))))-Q1113,
        0))</f>
        <v>-3.9474069734524164E-3</v>
      </c>
      <c r="V1113" s="5">
        <f ca="1">IF($A$2=0,
    1,
    IF(IFERROR(V1112,
            0)=0,
        0,
        IFERROR(IF(ROUND(S1113,
                    3)=1,
                1,
                IF(AND(ABS(U1113)&lt;'1D'!$D$19,
                        S1113&gt;1),
                    1,
                    0)),
            0)))</f>
        <v>0</v>
      </c>
      <c r="W1113" s="5">
        <f ca="1">IF($A$2=0,
    MAX(MAX('1D'!$D$16,
            MAX('1D'!$D$16,
                POWER((ABS(K1113)^2)/('1D'!$I$5*MAX(F1113,
                            0.1)^2),
                    1/3))),
        IFERROR(W1396,
            MAX(MAX('1D'!$D$16,
                    MAX('1D'!$D$16,
                        POWER((ABS(K1113)^2)/('1D'!$I$5*MAX(F1113,
                                    0.1)^2),
                            1/3))),
                ($L$2)-E1396))),
    IF(IFERROR(AG1114,
            0)=0,
        MAX(MAX('1D'!$D$16,
                MAX('1D'!$D$16,
                    POWER((ABS(K1113)^2)/('1D'!$I$5*MAX(F1113,
                                0.1)^2),
                        1/3))),
            IFERROR(W1396,
                MAX(MAX('1D'!$D$16,
                        MAX('1D'!$D$16,
                            POWER((ABS(K1113)^2)/('1D'!$I$5*MAX(F1113,
                                        0.1)^2),
                                1/3))),
                    ($L$2)-E1396))),
        IF(IFERROR(W1113,
                0)=0,
            MAX(MAX('1D'!$D$16,
                    MAX('1D'!$D$16,
                        POWER((ABS(K1113)^2)/('1D'!$I$5*MAX(F1113,
                                    0.1)^2),
                            1/3))),
                IFERROR(W1396,
                    MAX(MAX('1D'!$D$16,
                            MAX('1D'!$D$16,
                                POWER((ABS(K1113)^2)/('1D'!$I$5*MAX(F1113,
                                            0.1)^2),
                                    1/3))),
                        ($L$2)-E1396))),
            IF(OR(IFERROR(AD1113,
                        0)&gt;=1,
                    IFERROR(AD1114,
                        0)&gt;=1),
                MAX('1D'!$D$16,
                    MAX('1D'!$D$16,
                        POWER((ABS(K1113)^2)/('1D'!$I$5*MAX(F1113,
                                    0.1)^2),
                            1/3))),
                IF(ABS(IFERROR(AF1113,
                            0))&lt;'1D'!$D$19,
                    MAX(MAX('1D'!$D$16,
                            MAX('1D'!$D$16,
                                POWER((ABS(K1113)^2)/('1D'!$I$5*MAX(F1113,
                                            0.1)^2),
                                    1/3))),
                        IFERROR(W1113,
                            0)),
                    MAX(MAX('1D'!$D$16,
                            MAX('1D'!$D$16,
                                POWER((ABS(K1113)^2)/('1D'!$I$5*MAX(F1113,
                                            0.1)^2),
                                    1/3))),
                        (IFERROR(W1113,
                                0))+((IFERROR(AF1113,
                                    0))*'1D'!$D$18)))))))</f>
        <v>2.1389677043987478</v>
      </c>
      <c r="X1113" s="5">
        <f t="shared" ca="1" si="242"/>
        <v>11.122632062873489</v>
      </c>
      <c r="Y1113" s="5">
        <f t="shared" ca="1" si="243"/>
        <v>1.1735290000551568</v>
      </c>
      <c r="Z1113" s="5">
        <f t="shared" ca="1" si="244"/>
        <v>4.5807502857230418</v>
      </c>
      <c r="AA1113" s="5">
        <f t="shared" ca="1" si="245"/>
        <v>634.15046770439869</v>
      </c>
      <c r="AB1113" s="5">
        <f ca="1">AA1113+((ABS(K1113)/MAX(((F1113)+(G1113)*(W1113))*(W1113),
            0.000001))^2)/(2*'1D'!$I$5)</f>
        <v>635.21995155659806</v>
      </c>
      <c r="AC1113" s="5">
        <f ca="1">((ABS(K1113)*'1D'!$D$6)/(MAX(((F1113)+(G1113)*(W1113))*(W1113),
            0.000001)*MAX(((((F1113)+(G1113)*(W1113))*(W1113))/MAX((F1113)+2*(W1113)*SQRT(1+(G1113)^2),
                    0.000001))^(2/3),
            0.000001)))^2</f>
        <v>3.8141460404132466E-3</v>
      </c>
      <c r="AD1113" s="5">
        <f ca="1">ABS(ABS(K1113)/MAX(((F1113)+(G1113)*(W1113))*(W1113),
        0.000001))/SQRT('1D'!$I$5*MAX((((F1113)+(G1113)*(W1113))*(W1113))/MAX((F1113)+2*(G1113)*(W1113),
            0.000001),
        0.000001))</f>
        <v>1.0000000000000004</v>
      </c>
      <c r="AE1113" s="5">
        <f ca="1">((F1113)*(W1113)^2)/2+(G1113)*(W1113)^3/3+(ABS(K1113)^2)/('1D'!$I$5*MAX(((F1113)+(G1113)*(W1113))*(W1113),
        0.000001))</f>
        <v>35.686426155594638</v>
      </c>
      <c r="AF1113" s="5">
        <f ca="1">IF($A$2=0,
    0,
    IFERROR(AB1114+(((AC1113+AC1114)/2)*J1114)+(IF(Z1113&gt;Z1114,
                '1D'!$D$8*((Z1113^2-Z1114^2)/(2*'1D'!$I$5)),
                '1D'!$D$9*((Z1114^2-Z1113^2)/(2*'1D'!$I$5)))+('1D'!$D$10*(ABS(I1114)/90)*(MAX(Z1113^2,
                        Z1114^2)/(2*'1D'!$I$5))))-AB1113,
        0))</f>
        <v>3.4210944256756193E-3</v>
      </c>
      <c r="AG1113" s="5">
        <f ca="1">IF($A$2=0,
    1,
    IF(IFERROR(AG1114,
            0)=0,
        0,
        IFERROR(IF(OR(ROUND(AD1113,
                        3)&gt;=1,
                    AND(ABS(AF1113)&lt;'1D'!$D$19,
                        AD1113&lt;1)),
                1,
                0),
            0)))</f>
        <v>1</v>
      </c>
      <c r="AH1113" s="5">
        <f ca="1">IFERROR(IF('1D'!V32="Supercritical",
        MAX('1D'!$D$16,
            IFERROR(L1113,
                MAX('1D'!$D$16,
                    POWER((ABS(K1113)^2)/('1D'!$I$5*MAX(F1113,
                                0.1)^2),
                        1/3)))),
        IF('1D'!V32="Subcritical",
            MAX('1D'!$D$16,
                IFERROR(W1113,
                    MAX('1D'!$D$16,
                        POWER((ABS(K1113)^2)/('1D'!$I$5*MAX(F1113,
                                    0.1)^2),
                            1/3)))),
            IF(IFERROR(T1113,
                    -1E+99)&gt;=IFERROR(AE1113,
                    -1E+99),
                MAX('1D'!$D$16,
                    IFERROR(L1113,
                        MAX('1D'!$D$16,
                            POWER((ABS(K1113)^2)/('1D'!$I$5*MAX(F1113,
                                        0.1)^2),
                                1/3)))),
                MAX('1D'!$D$16,
                    IFERROR(W1113,
                        MAX('1D'!$D$16,
                            POWER((ABS(K1113)^2)/('1D'!$I$5*MAX(F1113,
                                        0.1)^2),
                                1/3))))))),
    MAX('1D'!$D$16,
        POWER((ABS(K1113)^2)/('1D'!$I$5*MAX(F1113,
                    0.1)^2),
            1/3)))</f>
        <v>2.0411692021517887</v>
      </c>
      <c r="AI1113" s="5">
        <f t="shared" ca="1" si="246"/>
        <v>634.05266920215172</v>
      </c>
      <c r="AJ1113" s="5">
        <f ca="1">AI1113+((ABS(K1113)/MAX(((F1113)+(G1113)*(AH1113))*(AH1113),
            0.000001))^2)/(2*'1D'!$I$5)</f>
        <v>635.22709253909477</v>
      </c>
      <c r="AM1113">
        <v>0</v>
      </c>
      <c r="AN1113">
        <v>0</v>
      </c>
      <c r="AO1113" s="5">
        <f t="shared" si="247"/>
        <v>0</v>
      </c>
      <c r="AP1113" s="5">
        <f t="shared" si="251"/>
        <v>0</v>
      </c>
      <c r="AQ1113" s="5">
        <f ca="1">ABS(ABS(K1113)/MAX(((F1113)+(G1113)*(AH1113))*(AH1113),
        0.000001))/SQRT('1D'!$I$5*MAX((((F1113)+(G1113)*(AH1113))*(AH1113))/MAX((F1113)+2*(G1113)*(AH1113),
            0.000001),
        0.000001))</f>
        <v>1.0727235886044055</v>
      </c>
      <c r="AR1113" s="5" t="str">
        <f t="shared" ca="1" si="248"/>
        <v>Supercritical</v>
      </c>
      <c r="AS1113" s="5">
        <f ca="1">((ABS(K1113)*'1D'!$D$6)/(MAX(((F1113)+(G1113)*(AH1113))*(AH1113),
            0.000001)*MAX(((((F1113)+(G1113)*(AH1113))*(AH1113))/MAX((F1113)+2*(AH1113)*SQRT(1+(G1113)^2),
                    0.000001))^(2/3),
            0.000001)))^2</f>
        <v>4.3358367565141456E-3</v>
      </c>
    </row>
    <row r="1114" spans="1:45" x14ac:dyDescent="0.35">
      <c r="A1114">
        <v>1105</v>
      </c>
      <c r="B1114">
        <v>1103.9949999999999</v>
      </c>
      <c r="C1114">
        <v>616076.89800000004</v>
      </c>
      <c r="D1114">
        <v>3096903.15</v>
      </c>
      <c r="E1114">
        <v>632.01099999999997</v>
      </c>
      <c r="F1114">
        <v>5.2</v>
      </c>
      <c r="G1114">
        <v>0</v>
      </c>
      <c r="H1114" t="s">
        <v>176</v>
      </c>
      <c r="I1114">
        <v>0.06</v>
      </c>
      <c r="J1114" s="5">
        <f t="shared" si="249"/>
        <v>1</v>
      </c>
      <c r="K1114" s="5">
        <f t="shared" ca="1" si="250"/>
        <v>50.95</v>
      </c>
      <c r="L1114" s="5">
        <f ca="1">IF($A$2=0,
    IFERROR(L1113,
        MAX('1D'!$D$16,
            POWER((ABS(K1114)^2)/('1D'!$I$5*MAX(F1114,
                        0.1)^2),
                1/3))),
    IF(IFERROR(V1113,
            0)=0,
        IFERROR(L1113,
            MAX('1D'!$D$16,
                POWER((ABS(K1114)^2)/('1D'!$I$5*MAX(F1114,
                            0.1)^2),
                    1/3))),
        IF(OR(IFERROR(L1114,
                    0)=0,
                IFERROR(S1113,
                    0)&lt;1,
                IFERROR(S1114,
                    0)&lt;1),
            MAX('1D'!$D$16,
                POWER((ABS(K1114)^2)/('1D'!$I$5*MAX(F1114,
                            0.1)^2),
                    1/3)),
            IF(IFERROR(U1114,
                    0)&gt;0,
                MAX('1D'!$D$16,
                    IFERROR(L1114,
                        0)+((IFERROR(U1114,
                                0))*'1D'!$D$18*IF((IFERROR(S1114,
                                    0))&lt;1,
                            1,
                            -1))),
                IF(IFERROR(U1114,
                        0)&lt;0,
                    IF(ABS((MAX('1D'!$D$16,
                                    POWER((ABS(K1114)^2)/('1D'!$I$5*MAX(F1114,
                                                0.1)^2),
                                        1/3)))-IFERROR(L1114,
                                0))&gt;'1D'!$D$19,
                        MAX('1D'!$D$16,
                            IF((MAX('1D'!$D$16,
                                        POWER((ABS(K1114)^2)/('1D'!$I$5*MAX(F1114,
                                                    0.1)^2),
                                            1/3)))&gt;IFERROR(L1114,
                                    0),
                                MIN((MAX('1D'!$D$16,
                                            POWER((ABS(K1114)^2)/('1D'!$I$5*MAX(F1114,
                                                        0.1)^2),
                                                1/3))),
                                    IFERROR(L1114,
                                        0)+(MIN(ABS(IFERROR(U1114,
                                                    0))*'1D'!$D$18,
                                            ABS((MAX('1D'!$D$16,
                                                        POWER((ABS(K1114)^2)/('1D'!$I$5*MAX(F1114,
                                                                    0.1)^2),
                                                            1/3)))-IFERROR(L1114,
                                                    0))))),
                                MAX((MAX('1D'!$D$16,
                                            POWER((ABS(K1114)^2)/('1D'!$I$5*MAX(F1114,
                                                        0.1)^2),
                                                1/3))),
                                    IFERROR(L1114,
                                        0)-(MIN(ABS(IFERROR(U1114,
                                                    0))*'1D'!$D$18,
                                            ABS((MAX('1D'!$D$16,
                                                        POWER((ABS(K1114)^2)/('1D'!$I$5*MAX(F1114,
                                                                    0.1)^2),
                                                            1/3)))-IFERROR(L1114,
                                                    0))))))),
                        MAX('1D'!$D$16,
                            POWER((ABS(K1114)^2)/('1D'!$I$5*MAX(F1114,
                                        0.1)^2),
                                1/3))),
                    MAX('1D'!$D$16,
                        IFERROR(L1114,
                            0)))))))</f>
        <v>2.0411692021517887</v>
      </c>
      <c r="M1114" s="5">
        <f t="shared" ca="1" si="238"/>
        <v>10.614079851189301</v>
      </c>
      <c r="N1114" s="5">
        <f t="shared" ca="1" si="239"/>
        <v>1.1434704692804873</v>
      </c>
      <c r="O1114" s="5">
        <f t="shared" ca="1" si="240"/>
        <v>4.8002276894771132</v>
      </c>
      <c r="P1114" s="5">
        <f t="shared" ca="1" si="241"/>
        <v>634.05216920215173</v>
      </c>
      <c r="Q1114" s="5">
        <f ca="1">P1114+((ABS(K1114)/MAX(((F1114)+(G1114)*(L1114))*(L1114),
            0.000001))^2)/(2*'1D'!$I$5)</f>
        <v>635.22659253909478</v>
      </c>
      <c r="R1114" s="5">
        <f ca="1">((ABS(K1114)*'1D'!$D$6)/(MAX(((F1114)+(G1114)*(L1114))*(L1114),
            0.000001)*MAX(((((F1114)+(G1114)*(L1114))*(L1114))/MAX((F1114)+2*(L1114)*SQRT(1+(G1114)^2),
                    0.000001))^(2/3),
            0.000001)))^2</f>
        <v>4.3358367565141456E-3</v>
      </c>
      <c r="S1114" s="5">
        <f ca="1">ABS(ABS(K1114)/MAX(((F1114)+(G1114)*(L1114))*(L1114),
        0.000001))/SQRT('1D'!$I$5*MAX((((F1114)+(G1114)*(L1114))*(L1114))/MAX((F1114)+2*(G1114)*(L1114),
            0.000001),
        0.000001))</f>
        <v>1.0727235886044055</v>
      </c>
      <c r="T1114" s="5">
        <f ca="1">((F1114)*(L1114)^2)/2+(G1114)*(L1114)^3/3+(ABS(K1114)^2)/('1D'!$I$5*MAX(((F1114)+(G1114)*(L1114))*(L1114),
        0.000001))</f>
        <v>35.763412605541333</v>
      </c>
      <c r="U1114" s="5">
        <f ca="1">IF($A$2=0,
    0,
    IFERROR(Q1113-(((R1113+R1114)/2)*J1114)-(IF(O1113&gt;O1114,
                '1D'!$D$8*((O1113^2-O1114^2)/(2*'1D'!$I$5)),
                '1D'!$D$9*((O1114^2-O1113^2)/(2*'1D'!$I$5)))+('1D'!$D$10*(ABS(I1114)/90)*(MAX(O1113^2,
                        O1114^2)/(2*'1D'!$I$5))))-Q1114,
        0))</f>
        <v>-3.9532790901830595E-3</v>
      </c>
      <c r="V1114" s="5">
        <f ca="1">IF($A$2=0,
    1,
    IF(IFERROR(V1113,
            0)=0,
        0,
        IFERROR(IF(ROUND(S1114,
                    3)=1,
                1,
                IF(AND(ABS(U1114)&lt;'1D'!$D$19,
                        S1114&gt;1),
                    1,
                    0)),
            0)))</f>
        <v>0</v>
      </c>
      <c r="W1114" s="5">
        <f ca="1">IF($A$2=0,
    MAX(MAX('1D'!$D$16,
            MAX('1D'!$D$16,
                POWER((ABS(K1114)^2)/('1D'!$I$5*MAX(F1114,
                            0.1)^2),
                    1/3))),
        IFERROR(W1396,
            MAX(MAX('1D'!$D$16,
                    MAX('1D'!$D$16,
                        POWER((ABS(K1114)^2)/('1D'!$I$5*MAX(F1114,
                                    0.1)^2),
                            1/3))),
                ($L$2)-E1396))),
    IF(IFERROR(AG1115,
            0)=0,
        MAX(MAX('1D'!$D$16,
                MAX('1D'!$D$16,
                    POWER((ABS(K1114)^2)/('1D'!$I$5*MAX(F1114,
                                0.1)^2),
                        1/3))),
            IFERROR(W1396,
                MAX(MAX('1D'!$D$16,
                        MAX('1D'!$D$16,
                            POWER((ABS(K1114)^2)/('1D'!$I$5*MAX(F1114,
                                        0.1)^2),
                                1/3))),
                    ($L$2)-E1396))),
        IF(IFERROR(W1114,
                0)=0,
            MAX(MAX('1D'!$D$16,
                    MAX('1D'!$D$16,
                        POWER((ABS(K1114)^2)/('1D'!$I$5*MAX(F1114,
                                    0.1)^2),
                            1/3))),
                IFERROR(W1396,
                    MAX(MAX('1D'!$D$16,
                            MAX('1D'!$D$16,
                                POWER((ABS(K1114)^2)/('1D'!$I$5*MAX(F1114,
                                            0.1)^2),
                                    1/3))),
                        ($L$2)-E1396))),
            IF(OR(IFERROR(AD1114,
                        0)&gt;=1,
                    IFERROR(AD1115,
                        0)&gt;=1),
                MAX('1D'!$D$16,
                    MAX('1D'!$D$16,
                        POWER((ABS(K1114)^2)/('1D'!$I$5*MAX(F1114,
                                    0.1)^2),
                            1/3))),
                IF(ABS(IFERROR(AF1114,
                            0))&lt;'1D'!$D$19,
                    MAX(MAX('1D'!$D$16,
                            MAX('1D'!$D$16,
                                POWER((ABS(K1114)^2)/('1D'!$I$5*MAX(F1114,
                                            0.1)^2),
                                    1/3))),
                        IFERROR(W1114,
                            0)),
                    MAX(MAX('1D'!$D$16,
                            MAX('1D'!$D$16,
                                POWER((ABS(K1114)^2)/('1D'!$I$5*MAX(F1114,
                                            0.1)^2),
                                    1/3))),
                        (IFERROR(W1114,
                                0))+((IFERROR(AF1114,
                                    0))*'1D'!$D$18)))))))</f>
        <v>2.1389677043987478</v>
      </c>
      <c r="X1114" s="5">
        <f t="shared" ca="1" si="242"/>
        <v>11.122632062873489</v>
      </c>
      <c r="Y1114" s="5">
        <f t="shared" ca="1" si="243"/>
        <v>1.1735290000551568</v>
      </c>
      <c r="Z1114" s="5">
        <f t="shared" ca="1" si="244"/>
        <v>4.5807502857230418</v>
      </c>
      <c r="AA1114" s="5">
        <f t="shared" ca="1" si="245"/>
        <v>634.1499677043987</v>
      </c>
      <c r="AB1114" s="5">
        <f ca="1">AA1114+((ABS(K1114)/MAX(((F1114)+(G1114)*(W1114))*(W1114),
            0.000001))^2)/(2*'1D'!$I$5)</f>
        <v>635.21945155659807</v>
      </c>
      <c r="AC1114" s="5">
        <f ca="1">((ABS(K1114)*'1D'!$D$6)/(MAX(((F1114)+(G1114)*(W1114))*(W1114),
            0.000001)*MAX(((((F1114)+(G1114)*(W1114))*(W1114))/MAX((F1114)+2*(W1114)*SQRT(1+(G1114)^2),
                    0.000001))^(2/3),
            0.000001)))^2</f>
        <v>3.8141460404132466E-3</v>
      </c>
      <c r="AD1114" s="5">
        <f ca="1">ABS(ABS(K1114)/MAX(((F1114)+(G1114)*(W1114))*(W1114),
        0.000001))/SQRT('1D'!$I$5*MAX((((F1114)+(G1114)*(W1114))*(W1114))/MAX((F1114)+2*(G1114)*(W1114),
            0.000001),
        0.000001))</f>
        <v>1.0000000000000004</v>
      </c>
      <c r="AE1114" s="5">
        <f ca="1">((F1114)*(W1114)^2)/2+(G1114)*(W1114)^3/3+(ABS(K1114)^2)/('1D'!$I$5*MAX(((F1114)+(G1114)*(W1114))*(W1114),
        0.000001))</f>
        <v>35.686426155594638</v>
      </c>
      <c r="AF1114" s="5">
        <f ca="1">IF($A$2=0,
    0,
    IFERROR(AB1115+(((AC1114+AC1115)/2)*J1115)+(IF(Z1114&gt;Z1115,
                '1D'!$D$8*((Z1114^2-Z1115^2)/(2*'1D'!$I$5)),
                '1D'!$D$9*((Z1115^2-Z1114^2)/(2*'1D'!$I$5)))+('1D'!$D$10*(ABS(I1115)/90)*(MAX(Z1114^2,
                        Z1115^2)/(2*'1D'!$I$5))))-AB1114,
        0))</f>
        <v>3.3215251326055295E-3</v>
      </c>
      <c r="AG1114" s="5">
        <f ca="1">IF($A$2=0,
    1,
    IF(IFERROR(AG1115,
            0)=0,
        0,
        IFERROR(IF(OR(ROUND(AD1114,
                        3)&gt;=1,
                    AND(ABS(AF1114)&lt;'1D'!$D$19,
                        AD1114&lt;1)),
                1,
                0),
            0)))</f>
        <v>1</v>
      </c>
      <c r="AH1114" s="5">
        <f ca="1">IFERROR(IF('1D'!V32="Supercritical",
        MAX('1D'!$D$16,
            IFERROR(L1114,
                MAX('1D'!$D$16,
                    POWER((ABS(K1114)^2)/('1D'!$I$5*MAX(F1114,
                                0.1)^2),
                        1/3)))),
        IF('1D'!V32="Subcritical",
            MAX('1D'!$D$16,
                IFERROR(W1114,
                    MAX('1D'!$D$16,
                        POWER((ABS(K1114)^2)/('1D'!$I$5*MAX(F1114,
                                    0.1)^2),
                            1/3)))),
            IF(IFERROR(T1114,
                    -1E+99)&gt;=IFERROR(AE1114,
                    -1E+99),
                MAX('1D'!$D$16,
                    IFERROR(L1114,
                        MAX('1D'!$D$16,
                            POWER((ABS(K1114)^2)/('1D'!$I$5*MAX(F1114,
                                        0.1)^2),
                                1/3)))),
                MAX('1D'!$D$16,
                    IFERROR(W1114,
                        MAX('1D'!$D$16,
                            POWER((ABS(K1114)^2)/('1D'!$I$5*MAX(F1114,
                                        0.1)^2),
                                1/3))))))),
    MAX('1D'!$D$16,
        POWER((ABS(K1114)^2)/('1D'!$I$5*MAX(F1114,
                    0.1)^2),
            1/3)))</f>
        <v>2.0411692021517887</v>
      </c>
      <c r="AI1114" s="5">
        <f t="shared" ca="1" si="246"/>
        <v>634.05216920215173</v>
      </c>
      <c r="AJ1114" s="5">
        <f ca="1">AI1114+((ABS(K1114)/MAX(((F1114)+(G1114)*(AH1114))*(AH1114),
            0.000001))^2)/(2*'1D'!$I$5)</f>
        <v>635.22659253909478</v>
      </c>
      <c r="AM1114">
        <v>0</v>
      </c>
      <c r="AN1114">
        <v>0</v>
      </c>
      <c r="AO1114" s="5">
        <f t="shared" si="247"/>
        <v>0</v>
      </c>
      <c r="AP1114" s="5">
        <f t="shared" si="251"/>
        <v>0</v>
      </c>
      <c r="AQ1114" s="5">
        <f ca="1">ABS(ABS(K1114)/MAX(((F1114)+(G1114)*(AH1114))*(AH1114),
        0.000001))/SQRT('1D'!$I$5*MAX((((F1114)+(G1114)*(AH1114))*(AH1114))/MAX((F1114)+2*(G1114)*(AH1114),
            0.000001),
        0.000001))</f>
        <v>1.0727235886044055</v>
      </c>
      <c r="AR1114" s="5" t="str">
        <f t="shared" ca="1" si="248"/>
        <v>Supercritical</v>
      </c>
      <c r="AS1114" s="5">
        <f ca="1">((ABS(K1114)*'1D'!$D$6)/(MAX(((F1114)+(G1114)*(AH1114))*(AH1114),
            0.000001)*MAX(((((F1114)+(G1114)*(AH1114))*(AH1114))/MAX((F1114)+2*(AH1114)*SQRT(1+(G1114)^2),
                    0.000001))^(2/3),
            0.000001)))^2</f>
        <v>4.3358367565141456E-3</v>
      </c>
    </row>
    <row r="1115" spans="1:45" x14ac:dyDescent="0.35">
      <c r="A1115">
        <v>1106</v>
      </c>
      <c r="B1115">
        <v>1104.9960000000001</v>
      </c>
      <c r="C1115">
        <v>616076.85600000003</v>
      </c>
      <c r="D1115">
        <v>3096902.15</v>
      </c>
      <c r="E1115">
        <v>632.01049999999998</v>
      </c>
      <c r="F1115">
        <v>5.2</v>
      </c>
      <c r="G1115">
        <v>0</v>
      </c>
      <c r="H1115" t="s">
        <v>176</v>
      </c>
      <c r="I1115">
        <v>2E-3</v>
      </c>
      <c r="J1115" s="5">
        <f t="shared" si="249"/>
        <v>1.0010000000002037</v>
      </c>
      <c r="K1115" s="5">
        <f t="shared" ca="1" si="250"/>
        <v>50.95</v>
      </c>
      <c r="L1115" s="5">
        <f ca="1">IF($A$2=0,
    IFERROR(L1114,
        MAX('1D'!$D$16,
            POWER((ABS(K1115)^2)/('1D'!$I$5*MAX(F1115,
                        0.1)^2),
                1/3))),
    IF(IFERROR(V1114,
            0)=0,
        IFERROR(L1114,
            MAX('1D'!$D$16,
                POWER((ABS(K1115)^2)/('1D'!$I$5*MAX(F1115,
                            0.1)^2),
                    1/3))),
        IF(OR(IFERROR(L1115,
                    0)=0,
                IFERROR(S1114,
                    0)&lt;1,
                IFERROR(S1115,
                    0)&lt;1),
            MAX('1D'!$D$16,
                POWER((ABS(K1115)^2)/('1D'!$I$5*MAX(F1115,
                            0.1)^2),
                    1/3)),
            IF(IFERROR(U1115,
                    0)&gt;0,
                MAX('1D'!$D$16,
                    IFERROR(L1115,
                        0)+((IFERROR(U1115,
                                0))*'1D'!$D$18*IF((IFERROR(S1115,
                                    0))&lt;1,
                            1,
                            -1))),
                IF(IFERROR(U1115,
                        0)&lt;0,
                    IF(ABS((MAX('1D'!$D$16,
                                    POWER((ABS(K1115)^2)/('1D'!$I$5*MAX(F1115,
                                                0.1)^2),
                                        1/3)))-IFERROR(L1115,
                                0))&gt;'1D'!$D$19,
                        MAX('1D'!$D$16,
                            IF((MAX('1D'!$D$16,
                                        POWER((ABS(K1115)^2)/('1D'!$I$5*MAX(F1115,
                                                    0.1)^2),
                                            1/3)))&gt;IFERROR(L1115,
                                    0),
                                MIN((MAX('1D'!$D$16,
                                            POWER((ABS(K1115)^2)/('1D'!$I$5*MAX(F1115,
                                                        0.1)^2),
                                                1/3))),
                                    IFERROR(L1115,
                                        0)+(MIN(ABS(IFERROR(U1115,
                                                    0))*'1D'!$D$18,
                                            ABS((MAX('1D'!$D$16,
                                                        POWER((ABS(K1115)^2)/('1D'!$I$5*MAX(F1115,
                                                                    0.1)^2),
                                                            1/3)))-IFERROR(L1115,
                                                    0))))),
                                MAX((MAX('1D'!$D$16,
                                            POWER((ABS(K1115)^2)/('1D'!$I$5*MAX(F1115,
                                                        0.1)^2),
                                                1/3))),
                                    IFERROR(L1115,
                                        0)-(MIN(ABS(IFERROR(U1115,
                                                    0))*'1D'!$D$18,
                                            ABS((MAX('1D'!$D$16,
                                                        POWER((ABS(K1115)^2)/('1D'!$I$5*MAX(F1115,
                                                                    0.1)^2),
                                                            1/3)))-IFERROR(L1115,
                                                    0))))))),
                        MAX('1D'!$D$16,
                            POWER((ABS(K1115)^2)/('1D'!$I$5*MAX(F1115,
                                        0.1)^2),
                                1/3))),
                    MAX('1D'!$D$16,
                        IFERROR(L1115,
                            0)))))))</f>
        <v>2.0411692021517887</v>
      </c>
      <c r="M1115" s="5">
        <f t="shared" ca="1" si="238"/>
        <v>10.614079851189301</v>
      </c>
      <c r="N1115" s="5">
        <f t="shared" ca="1" si="239"/>
        <v>1.1434704692804873</v>
      </c>
      <c r="O1115" s="5">
        <f t="shared" ca="1" si="240"/>
        <v>4.8002276894771132</v>
      </c>
      <c r="P1115" s="5">
        <f t="shared" ca="1" si="241"/>
        <v>634.05166920215174</v>
      </c>
      <c r="Q1115" s="5">
        <f ca="1">P1115+((ABS(K1115)/MAX(((F1115)+(G1115)*(L1115))*(L1115),
            0.000001))^2)/(2*'1D'!$I$5)</f>
        <v>635.22609253909479</v>
      </c>
      <c r="R1115" s="5">
        <f ca="1">((ABS(K1115)*'1D'!$D$6)/(MAX(((F1115)+(G1115)*(L1115))*(L1115),
            0.000001)*MAX(((((F1115)+(G1115)*(L1115))*(L1115))/MAX((F1115)+2*(L1115)*SQRT(1+(G1115)^2),
                    0.000001))^(2/3),
            0.000001)))^2</f>
        <v>4.3358367565141456E-3</v>
      </c>
      <c r="S1115" s="5">
        <f ca="1">ABS(ABS(K1115)/MAX(((F1115)+(G1115)*(L1115))*(L1115),
        0.000001))/SQRT('1D'!$I$5*MAX((((F1115)+(G1115)*(L1115))*(L1115))/MAX((F1115)+2*(G1115)*(L1115),
            0.000001),
        0.000001))</f>
        <v>1.0727235886044055</v>
      </c>
      <c r="T1115" s="5">
        <f ca="1">((F1115)*(L1115)^2)/2+(G1115)*(L1115)^3/3+(ABS(K1115)^2)/('1D'!$I$5*MAX(((F1115)+(G1115)*(L1115))*(L1115),
        0.000001))</f>
        <v>35.763412605541333</v>
      </c>
      <c r="U1115" s="5">
        <f ca="1">IF($A$2=0,
    0,
    IFERROR(Q1114-(((R1114+R1115)/2)*J1115)-(IF(O1114&gt;O1115,
                '1D'!$D$8*((O1114^2-O1115^2)/(2*'1D'!$I$5)),
                '1D'!$D$9*((O1115^2-O1114^2)/(2*'1D'!$I$5)))+('1D'!$D$10*(ABS(I1115)/90)*(MAX(O1114^2,
                        O1115^2)/(2*'1D'!$I$5))))-Q1115,
        0))</f>
        <v>-3.8440873377112439E-3</v>
      </c>
      <c r="V1115" s="5">
        <f ca="1">IF($A$2=0,
    1,
    IF(IFERROR(V1114,
            0)=0,
        0,
        IFERROR(IF(ROUND(S1115,
                    3)=1,
                1,
                IF(AND(ABS(U1115)&lt;'1D'!$D$19,
                        S1115&gt;1),
                    1,
                    0)),
            0)))</f>
        <v>0</v>
      </c>
      <c r="W1115" s="5">
        <f ca="1">IF($A$2=0,
    MAX(MAX('1D'!$D$16,
            MAX('1D'!$D$16,
                POWER((ABS(K1115)^2)/('1D'!$I$5*MAX(F1115,
                            0.1)^2),
                    1/3))),
        IFERROR(W1396,
            MAX(MAX('1D'!$D$16,
                    MAX('1D'!$D$16,
                        POWER((ABS(K1115)^2)/('1D'!$I$5*MAX(F1115,
                                    0.1)^2),
                            1/3))),
                ($L$2)-E1396))),
    IF(IFERROR(AG1116,
            0)=0,
        MAX(MAX('1D'!$D$16,
                MAX('1D'!$D$16,
                    POWER((ABS(K1115)^2)/('1D'!$I$5*MAX(F1115,
                                0.1)^2),
                        1/3))),
            IFERROR(W1396,
                MAX(MAX('1D'!$D$16,
                        MAX('1D'!$D$16,
                            POWER((ABS(K1115)^2)/('1D'!$I$5*MAX(F1115,
                                        0.1)^2),
                                1/3))),
                    ($L$2)-E1396))),
        IF(IFERROR(W1115,
                0)=0,
            MAX(MAX('1D'!$D$16,
                    MAX('1D'!$D$16,
                        POWER((ABS(K1115)^2)/('1D'!$I$5*MAX(F1115,
                                    0.1)^2),
                            1/3))),
                IFERROR(W1396,
                    MAX(MAX('1D'!$D$16,
                            MAX('1D'!$D$16,
                                POWER((ABS(K1115)^2)/('1D'!$I$5*MAX(F1115,
                                            0.1)^2),
                                    1/3))),
                        ($L$2)-E1396))),
            IF(OR(IFERROR(AD1115,
                        0)&gt;=1,
                    IFERROR(AD1116,
                        0)&gt;=1),
                MAX('1D'!$D$16,
                    MAX('1D'!$D$16,
                        POWER((ABS(K1115)^2)/('1D'!$I$5*MAX(F1115,
                                    0.1)^2),
                            1/3))),
                IF(ABS(IFERROR(AF1115,
                            0))&lt;'1D'!$D$19,
                    MAX(MAX('1D'!$D$16,
                            MAX('1D'!$D$16,
                                POWER((ABS(K1115)^2)/('1D'!$I$5*MAX(F1115,
                                            0.1)^2),
                                    1/3))),
                        IFERROR(W1115,
                            0)),
                    MAX(MAX('1D'!$D$16,
                            MAX('1D'!$D$16,
                                POWER((ABS(K1115)^2)/('1D'!$I$5*MAX(F1115,
                                            0.1)^2),
                                    1/3))),
                        (IFERROR(W1115,
                                0))+((IFERROR(AF1115,
                                    0))*'1D'!$D$18)))))))</f>
        <v>2.1389677043987478</v>
      </c>
      <c r="X1115" s="5">
        <f t="shared" ca="1" si="242"/>
        <v>11.122632062873489</v>
      </c>
      <c r="Y1115" s="5">
        <f t="shared" ca="1" si="243"/>
        <v>1.1735290000551568</v>
      </c>
      <c r="Z1115" s="5">
        <f t="shared" ca="1" si="244"/>
        <v>4.5807502857230418</v>
      </c>
      <c r="AA1115" s="5">
        <f t="shared" ca="1" si="245"/>
        <v>634.14946770439872</v>
      </c>
      <c r="AB1115" s="5">
        <f ca="1">AA1115+((ABS(K1115)/MAX(((F1115)+(G1115)*(W1115))*(W1115),
            0.000001))^2)/(2*'1D'!$I$5)</f>
        <v>635.21895155659809</v>
      </c>
      <c r="AC1115" s="5">
        <f ca="1">((ABS(K1115)*'1D'!$D$6)/(MAX(((F1115)+(G1115)*(W1115))*(W1115),
            0.000001)*MAX(((((F1115)+(G1115)*(W1115))*(W1115))/MAX((F1115)+2*(W1115)*SQRT(1+(G1115)^2),
                    0.000001))^(2/3),
            0.000001)))^2</f>
        <v>3.8141460404132466E-3</v>
      </c>
      <c r="AD1115" s="5">
        <f ca="1">ABS(ABS(K1115)/MAX(((F1115)+(G1115)*(W1115))*(W1115),
        0.000001))/SQRT('1D'!$I$5*MAX((((F1115)+(G1115)*(W1115))*(W1115))/MAX((F1115)+2*(G1115)*(W1115),
            0.000001),
        0.000001))</f>
        <v>1.0000000000000004</v>
      </c>
      <c r="AE1115" s="5">
        <f ca="1">((F1115)*(W1115)^2)/2+(G1115)*(W1115)^3/3+(ABS(K1115)^2)/('1D'!$I$5*MAX(((F1115)+(G1115)*(W1115))*(W1115),
        0.000001))</f>
        <v>35.686426155594638</v>
      </c>
      <c r="AF1115" s="5">
        <f ca="1">IF($A$2=0,
    0,
    IFERROR(AB1116+(((AC1115+AC1116)/2)*J1116)+(IF(Z1115&gt;Z1116,
                '1D'!$D$8*((Z1115^2-Z1116^2)/(2*'1D'!$I$5)),
                '1D'!$D$9*((Z1116^2-Z1115^2)/(2*'1D'!$I$5)))+('1D'!$D$10*(ABS(I1116)/90)*(MAX(Z1115^2,
                        Z1116^2)/(2*'1D'!$I$5))))-AB1115,
        0))</f>
        <v>3.3141460404522149E-3</v>
      </c>
      <c r="AG1115" s="5">
        <f ca="1">IF($A$2=0,
    1,
    IF(IFERROR(AG1116,
            0)=0,
        0,
        IFERROR(IF(OR(ROUND(AD1115,
                        3)&gt;=1,
                    AND(ABS(AF1115)&lt;'1D'!$D$19,
                        AD1115&lt;1)),
                1,
                0),
            0)))</f>
        <v>1</v>
      </c>
      <c r="AH1115" s="5">
        <f ca="1">IFERROR(IF('1D'!V32="Supercritical",
        MAX('1D'!$D$16,
            IFERROR(L1115,
                MAX('1D'!$D$16,
                    POWER((ABS(K1115)^2)/('1D'!$I$5*MAX(F1115,
                                0.1)^2),
                        1/3)))),
        IF('1D'!V32="Subcritical",
            MAX('1D'!$D$16,
                IFERROR(W1115,
                    MAX('1D'!$D$16,
                        POWER((ABS(K1115)^2)/('1D'!$I$5*MAX(F1115,
                                    0.1)^2),
                            1/3)))),
            IF(IFERROR(T1115,
                    -1E+99)&gt;=IFERROR(AE1115,
                    -1E+99),
                MAX('1D'!$D$16,
                    IFERROR(L1115,
                        MAX('1D'!$D$16,
                            POWER((ABS(K1115)^2)/('1D'!$I$5*MAX(F1115,
                                        0.1)^2),
                                1/3)))),
                MAX('1D'!$D$16,
                    IFERROR(W1115,
                        MAX('1D'!$D$16,
                            POWER((ABS(K1115)^2)/('1D'!$I$5*MAX(F1115,
                                        0.1)^2),
                                1/3))))))),
    MAX('1D'!$D$16,
        POWER((ABS(K1115)^2)/('1D'!$I$5*MAX(F1115,
                    0.1)^2),
            1/3)))</f>
        <v>2.0411692021517887</v>
      </c>
      <c r="AI1115" s="5">
        <f t="shared" ca="1" si="246"/>
        <v>634.05166920215174</v>
      </c>
      <c r="AJ1115" s="5">
        <f ca="1">AI1115+((ABS(K1115)/MAX(((F1115)+(G1115)*(AH1115))*(AH1115),
            0.000001))^2)/(2*'1D'!$I$5)</f>
        <v>635.22609253909479</v>
      </c>
      <c r="AM1115">
        <v>0</v>
      </c>
      <c r="AN1115">
        <v>0</v>
      </c>
      <c r="AO1115" s="5">
        <f t="shared" si="247"/>
        <v>0</v>
      </c>
      <c r="AP1115" s="5">
        <f t="shared" si="251"/>
        <v>0</v>
      </c>
      <c r="AQ1115" s="5">
        <f ca="1">ABS(ABS(K1115)/MAX(((F1115)+(G1115)*(AH1115))*(AH1115),
        0.000001))/SQRT('1D'!$I$5*MAX((((F1115)+(G1115)*(AH1115))*(AH1115))/MAX((F1115)+2*(G1115)*(AH1115),
            0.000001),
        0.000001))</f>
        <v>1.0727235886044055</v>
      </c>
      <c r="AR1115" s="5" t="str">
        <f t="shared" ca="1" si="248"/>
        <v>Supercritical</v>
      </c>
      <c r="AS1115" s="5">
        <f ca="1">((ABS(K1115)*'1D'!$D$6)/(MAX(((F1115)+(G1115)*(AH1115))*(AH1115),
            0.000001)*MAX(((((F1115)+(G1115)*(AH1115))*(AH1115))/MAX((F1115)+2*(AH1115)*SQRT(1+(G1115)^2),
                    0.000001))^(2/3),
            0.000001)))^2</f>
        <v>4.3358367565141456E-3</v>
      </c>
    </row>
    <row r="1116" spans="1:45" x14ac:dyDescent="0.35">
      <c r="A1116">
        <v>1107</v>
      </c>
      <c r="B1116">
        <v>1105.9960000000001</v>
      </c>
      <c r="C1116">
        <v>616076.81400000001</v>
      </c>
      <c r="D1116">
        <v>3096901.1510000001</v>
      </c>
      <c r="E1116">
        <v>632.01</v>
      </c>
      <c r="F1116">
        <v>5.2</v>
      </c>
      <c r="G1116">
        <v>0</v>
      </c>
      <c r="H1116" t="s">
        <v>176</v>
      </c>
      <c r="I1116">
        <v>0</v>
      </c>
      <c r="J1116" s="5">
        <f t="shared" si="249"/>
        <v>1</v>
      </c>
      <c r="K1116" s="5">
        <f t="shared" ca="1" si="250"/>
        <v>50.95</v>
      </c>
      <c r="L1116" s="5">
        <f ca="1">IF($A$2=0,
    IFERROR(L1115,
        MAX('1D'!$D$16,
            POWER((ABS(K1116)^2)/('1D'!$I$5*MAX(F1116,
                        0.1)^2),
                1/3))),
    IF(IFERROR(V1115,
            0)=0,
        IFERROR(L1115,
            MAX('1D'!$D$16,
                POWER((ABS(K1116)^2)/('1D'!$I$5*MAX(F1116,
                            0.1)^2),
                    1/3))),
        IF(OR(IFERROR(L1116,
                    0)=0,
                IFERROR(S1115,
                    0)&lt;1,
                IFERROR(S1116,
                    0)&lt;1),
            MAX('1D'!$D$16,
                POWER((ABS(K1116)^2)/('1D'!$I$5*MAX(F1116,
                            0.1)^2),
                    1/3)),
            IF(IFERROR(U1116,
                    0)&gt;0,
                MAX('1D'!$D$16,
                    IFERROR(L1116,
                        0)+((IFERROR(U1116,
                                0))*'1D'!$D$18*IF((IFERROR(S1116,
                                    0))&lt;1,
                            1,
                            -1))),
                IF(IFERROR(U1116,
                        0)&lt;0,
                    IF(ABS((MAX('1D'!$D$16,
                                    POWER((ABS(K1116)^2)/('1D'!$I$5*MAX(F1116,
                                                0.1)^2),
                                        1/3)))-IFERROR(L1116,
                                0))&gt;'1D'!$D$19,
                        MAX('1D'!$D$16,
                            IF((MAX('1D'!$D$16,
                                        POWER((ABS(K1116)^2)/('1D'!$I$5*MAX(F1116,
                                                    0.1)^2),
                                            1/3)))&gt;IFERROR(L1116,
                                    0),
                                MIN((MAX('1D'!$D$16,
                                            POWER((ABS(K1116)^2)/('1D'!$I$5*MAX(F1116,
                                                        0.1)^2),
                                                1/3))),
                                    IFERROR(L1116,
                                        0)+(MIN(ABS(IFERROR(U1116,
                                                    0))*'1D'!$D$18,
                                            ABS((MAX('1D'!$D$16,
                                                        POWER((ABS(K1116)^2)/('1D'!$I$5*MAX(F1116,
                                                                    0.1)^2),
                                                            1/3)))-IFERROR(L1116,
                                                    0))))),
                                MAX((MAX('1D'!$D$16,
                                            POWER((ABS(K1116)^2)/('1D'!$I$5*MAX(F1116,
                                                        0.1)^2),
                                                1/3))),
                                    IFERROR(L1116,
                                        0)-(MIN(ABS(IFERROR(U1116,
                                                    0))*'1D'!$D$18,
                                            ABS((MAX('1D'!$D$16,
                                                        POWER((ABS(K1116)^2)/('1D'!$I$5*MAX(F1116,
                                                                    0.1)^2),
                                                            1/3)))-IFERROR(L1116,
                                                    0))))))),
                        MAX('1D'!$D$16,
                            POWER((ABS(K1116)^2)/('1D'!$I$5*MAX(F1116,
                                        0.1)^2),
                                1/3))),
                    MAX('1D'!$D$16,
                        IFERROR(L1116,
                            0)))))))</f>
        <v>2.0411692021517887</v>
      </c>
      <c r="M1116" s="5">
        <f t="shared" ca="1" si="238"/>
        <v>10.614079851189301</v>
      </c>
      <c r="N1116" s="5">
        <f t="shared" ca="1" si="239"/>
        <v>1.1434704692804873</v>
      </c>
      <c r="O1116" s="5">
        <f t="shared" ca="1" si="240"/>
        <v>4.8002276894771132</v>
      </c>
      <c r="P1116" s="5">
        <f t="shared" ca="1" si="241"/>
        <v>634.05116920215175</v>
      </c>
      <c r="Q1116" s="5">
        <f ca="1">P1116+((ABS(K1116)/MAX(((F1116)+(G1116)*(L1116))*(L1116),
            0.000001))^2)/(2*'1D'!$I$5)</f>
        <v>635.22559253909481</v>
      </c>
      <c r="R1116" s="5">
        <f ca="1">((ABS(K1116)*'1D'!$D$6)/(MAX(((F1116)+(G1116)*(L1116))*(L1116),
            0.000001)*MAX(((((F1116)+(G1116)*(L1116))*(L1116))/MAX((F1116)+2*(L1116)*SQRT(1+(G1116)^2),
                    0.000001))^(2/3),
            0.000001)))^2</f>
        <v>4.3358367565141456E-3</v>
      </c>
      <c r="S1116" s="5">
        <f ca="1">ABS(ABS(K1116)/MAX(((F1116)+(G1116)*(L1116))*(L1116),
        0.000001))/SQRT('1D'!$I$5*MAX((((F1116)+(G1116)*(L1116))*(L1116))/MAX((F1116)+2*(G1116)*(L1116),
            0.000001),
        0.000001))</f>
        <v>1.0727235886044055</v>
      </c>
      <c r="T1116" s="5">
        <f ca="1">((F1116)*(L1116)^2)/2+(G1116)*(L1116)^3/3+(ABS(K1116)^2)/('1D'!$I$5*MAX(((F1116)+(G1116)*(L1116))*(L1116),
        0.000001))</f>
        <v>35.763412605541333</v>
      </c>
      <c r="U1116" s="5">
        <f ca="1">IF($A$2=0,
    0,
    IFERROR(Q1115-(((R1115+R1116)/2)*J1116)-(IF(O1115&gt;O1116,
                '1D'!$D$8*((O1115^2-O1116^2)/(2*'1D'!$I$5)),
                '1D'!$D$9*((O1116^2-O1115^2)/(2*'1D'!$I$5)))+('1D'!$D$10*(ABS(I1116)/90)*(MAX(O1115^2,
                        O1116^2)/(2*'1D'!$I$5))))-Q1116,
        0))</f>
        <v>-3.8358367564796936E-3</v>
      </c>
      <c r="V1116" s="5">
        <f ca="1">IF($A$2=0,
    1,
    IF(IFERROR(V1115,
            0)=0,
        0,
        IFERROR(IF(ROUND(S1116,
                    3)=1,
                1,
                IF(AND(ABS(U1116)&lt;'1D'!$D$19,
                        S1116&gt;1),
                    1,
                    0)),
            0)))</f>
        <v>0</v>
      </c>
      <c r="W1116" s="5">
        <f ca="1">IF($A$2=0,
    MAX(MAX('1D'!$D$16,
            MAX('1D'!$D$16,
                POWER((ABS(K1116)^2)/('1D'!$I$5*MAX(F1116,
                            0.1)^2),
                    1/3))),
        IFERROR(W1396,
            MAX(MAX('1D'!$D$16,
                    MAX('1D'!$D$16,
                        POWER((ABS(K1116)^2)/('1D'!$I$5*MAX(F1116,
                                    0.1)^2),
                            1/3))),
                ($L$2)-E1396))),
    IF(IFERROR(AG1117,
            0)=0,
        MAX(MAX('1D'!$D$16,
                MAX('1D'!$D$16,
                    POWER((ABS(K1116)^2)/('1D'!$I$5*MAX(F1116,
                                0.1)^2),
                        1/3))),
            IFERROR(W1396,
                MAX(MAX('1D'!$D$16,
                        MAX('1D'!$D$16,
                            POWER((ABS(K1116)^2)/('1D'!$I$5*MAX(F1116,
                                        0.1)^2),
                                1/3))),
                    ($L$2)-E1396))),
        IF(IFERROR(W1116,
                0)=0,
            MAX(MAX('1D'!$D$16,
                    MAX('1D'!$D$16,
                        POWER((ABS(K1116)^2)/('1D'!$I$5*MAX(F1116,
                                    0.1)^2),
                            1/3))),
                IFERROR(W1396,
                    MAX(MAX('1D'!$D$16,
                            MAX('1D'!$D$16,
                                POWER((ABS(K1116)^2)/('1D'!$I$5*MAX(F1116,
                                            0.1)^2),
                                    1/3))),
                        ($L$2)-E1396))),
            IF(OR(IFERROR(AD1116,
                        0)&gt;=1,
                    IFERROR(AD1117,
                        0)&gt;=1),
                MAX('1D'!$D$16,
                    MAX('1D'!$D$16,
                        POWER((ABS(K1116)^2)/('1D'!$I$5*MAX(F1116,
                                    0.1)^2),
                            1/3))),
                IF(ABS(IFERROR(AF1116,
                            0))&lt;'1D'!$D$19,
                    MAX(MAX('1D'!$D$16,
                            MAX('1D'!$D$16,
                                POWER((ABS(K1116)^2)/('1D'!$I$5*MAX(F1116,
                                            0.1)^2),
                                    1/3))),
                        IFERROR(W1116,
                            0)),
                    MAX(MAX('1D'!$D$16,
                            MAX('1D'!$D$16,
                                POWER((ABS(K1116)^2)/('1D'!$I$5*MAX(F1116,
                                            0.1)^2),
                                    1/3))),
                        (IFERROR(W1116,
                                0))+((IFERROR(AF1116,
                                    0))*'1D'!$D$18)))))))</f>
        <v>2.1389677043987478</v>
      </c>
      <c r="X1116" s="5">
        <f t="shared" ca="1" si="242"/>
        <v>11.122632062873489</v>
      </c>
      <c r="Y1116" s="5">
        <f t="shared" ca="1" si="243"/>
        <v>1.1735290000551568</v>
      </c>
      <c r="Z1116" s="5">
        <f t="shared" ca="1" si="244"/>
        <v>4.5807502857230418</v>
      </c>
      <c r="AA1116" s="5">
        <f t="shared" ca="1" si="245"/>
        <v>634.14896770439873</v>
      </c>
      <c r="AB1116" s="5">
        <f ca="1">AA1116+((ABS(K1116)/MAX(((F1116)+(G1116)*(W1116))*(W1116),
            0.000001))^2)/(2*'1D'!$I$5)</f>
        <v>635.2184515565981</v>
      </c>
      <c r="AC1116" s="5">
        <f ca="1">((ABS(K1116)*'1D'!$D$6)/(MAX(((F1116)+(G1116)*(W1116))*(W1116),
            0.000001)*MAX(((((F1116)+(G1116)*(W1116))*(W1116))/MAX((F1116)+2*(W1116)*SQRT(1+(G1116)^2),
                    0.000001))^(2/3),
            0.000001)))^2</f>
        <v>3.8141460404132466E-3</v>
      </c>
      <c r="AD1116" s="5">
        <f ca="1">ABS(ABS(K1116)/MAX(((F1116)+(G1116)*(W1116))*(W1116),
        0.000001))/SQRT('1D'!$I$5*MAX((((F1116)+(G1116)*(W1116))*(W1116))/MAX((F1116)+2*(G1116)*(W1116),
            0.000001),
        0.000001))</f>
        <v>1.0000000000000004</v>
      </c>
      <c r="AE1116" s="5">
        <f ca="1">((F1116)*(W1116)^2)/2+(G1116)*(W1116)^3/3+(ABS(K1116)^2)/('1D'!$I$5*MAX(((F1116)+(G1116)*(W1116))*(W1116),
        0.000001))</f>
        <v>35.686426155594638</v>
      </c>
      <c r="AF1116" s="5">
        <f ca="1">IF($A$2=0,
    0,
    IFERROR(AB1117+(((AC1116+AC1117)/2)*J1117)+(IF(Z1116&gt;Z1117,
                '1D'!$D$8*((Z1116^2-Z1117^2)/(2*'1D'!$I$5)),
                '1D'!$D$9*((Z1117^2-Z1116^2)/(2*'1D'!$I$5)))+('1D'!$D$10*(ABS(I1117)/90)*(MAX(Z1116^2,
                        Z1117^2)/(2*'1D'!$I$5))))-AB1116,
        0))</f>
        <v>3.4157470064428708E-3</v>
      </c>
      <c r="AG1116" s="5">
        <f ca="1">IF($A$2=0,
    1,
    IF(IFERROR(AG1117,
            0)=0,
        0,
        IFERROR(IF(OR(ROUND(AD1116,
                        3)&gt;=1,
                    AND(ABS(AF1116)&lt;'1D'!$D$19,
                        AD1116&lt;1)),
                1,
                0),
            0)))</f>
        <v>1</v>
      </c>
      <c r="AH1116" s="5">
        <f ca="1">IFERROR(IF('1D'!V32="Supercritical",
        MAX('1D'!$D$16,
            IFERROR(L1116,
                MAX('1D'!$D$16,
                    POWER((ABS(K1116)^2)/('1D'!$I$5*MAX(F1116,
                                0.1)^2),
                        1/3)))),
        IF('1D'!V32="Subcritical",
            MAX('1D'!$D$16,
                IFERROR(W1116,
                    MAX('1D'!$D$16,
                        POWER((ABS(K1116)^2)/('1D'!$I$5*MAX(F1116,
                                    0.1)^2),
                            1/3)))),
            IF(IFERROR(T1116,
                    -1E+99)&gt;=IFERROR(AE1116,
                    -1E+99),
                MAX('1D'!$D$16,
                    IFERROR(L1116,
                        MAX('1D'!$D$16,
                            POWER((ABS(K1116)^2)/('1D'!$I$5*MAX(F1116,
                                        0.1)^2),
                                1/3)))),
                MAX('1D'!$D$16,
                    IFERROR(W1116,
                        MAX('1D'!$D$16,
                            POWER((ABS(K1116)^2)/('1D'!$I$5*MAX(F1116,
                                        0.1)^2),
                                1/3))))))),
    MAX('1D'!$D$16,
        POWER((ABS(K1116)^2)/('1D'!$I$5*MAX(F1116,
                    0.1)^2),
            1/3)))</f>
        <v>2.0411692021517887</v>
      </c>
      <c r="AI1116" s="5">
        <f t="shared" ca="1" si="246"/>
        <v>634.05116920215175</v>
      </c>
      <c r="AJ1116" s="5">
        <f ca="1">AI1116+((ABS(K1116)/MAX(((F1116)+(G1116)*(AH1116))*(AH1116),
            0.000001))^2)/(2*'1D'!$I$5)</f>
        <v>635.22559253909481</v>
      </c>
      <c r="AM1116">
        <v>0</v>
      </c>
      <c r="AN1116">
        <v>0</v>
      </c>
      <c r="AO1116" s="5">
        <f t="shared" si="247"/>
        <v>0</v>
      </c>
      <c r="AP1116" s="5">
        <f t="shared" si="251"/>
        <v>0</v>
      </c>
      <c r="AQ1116" s="5">
        <f ca="1">ABS(ABS(K1116)/MAX(((F1116)+(G1116)*(AH1116))*(AH1116),
        0.000001))/SQRT('1D'!$I$5*MAX((((F1116)+(G1116)*(AH1116))*(AH1116))/MAX((F1116)+2*(G1116)*(AH1116),
            0.000001),
        0.000001))</f>
        <v>1.0727235886044055</v>
      </c>
      <c r="AR1116" s="5" t="str">
        <f t="shared" ca="1" si="248"/>
        <v>Supercritical</v>
      </c>
      <c r="AS1116" s="5">
        <f ca="1">((ABS(K1116)*'1D'!$D$6)/(MAX(((F1116)+(G1116)*(AH1116))*(AH1116),
            0.000001)*MAX(((((F1116)+(G1116)*(AH1116))*(AH1116))/MAX((F1116)+2*(AH1116)*SQRT(1+(G1116)^2),
                    0.000001))^(2/3),
            0.000001)))^2</f>
        <v>4.3358367565141456E-3</v>
      </c>
    </row>
    <row r="1117" spans="1:45" x14ac:dyDescent="0.35">
      <c r="A1117">
        <v>1108</v>
      </c>
      <c r="B1117">
        <v>1106.9960000000001</v>
      </c>
      <c r="C1117">
        <v>616076.772</v>
      </c>
      <c r="D1117">
        <v>3096900.1519999998</v>
      </c>
      <c r="E1117">
        <v>632.0095</v>
      </c>
      <c r="F1117">
        <v>5.2</v>
      </c>
      <c r="G1117">
        <v>0</v>
      </c>
      <c r="H1117" t="s">
        <v>176</v>
      </c>
      <c r="I1117">
        <v>5.7000000000000002E-2</v>
      </c>
      <c r="J1117" s="5">
        <f t="shared" si="249"/>
        <v>1</v>
      </c>
      <c r="K1117" s="5">
        <f t="shared" ca="1" si="250"/>
        <v>50.95</v>
      </c>
      <c r="L1117" s="5">
        <f ca="1">IF($A$2=0,
    IFERROR(L1116,
        MAX('1D'!$D$16,
            POWER((ABS(K1117)^2)/('1D'!$I$5*MAX(F1117,
                        0.1)^2),
                1/3))),
    IF(IFERROR(V1116,
            0)=0,
        IFERROR(L1116,
            MAX('1D'!$D$16,
                POWER((ABS(K1117)^2)/('1D'!$I$5*MAX(F1117,
                            0.1)^2),
                    1/3))),
        IF(OR(IFERROR(L1117,
                    0)=0,
                IFERROR(S1116,
                    0)&lt;1,
                IFERROR(S1117,
                    0)&lt;1),
            MAX('1D'!$D$16,
                POWER((ABS(K1117)^2)/('1D'!$I$5*MAX(F1117,
                            0.1)^2),
                    1/3)),
            IF(IFERROR(U1117,
                    0)&gt;0,
                MAX('1D'!$D$16,
                    IFERROR(L1117,
                        0)+((IFERROR(U1117,
                                0))*'1D'!$D$18*IF((IFERROR(S1117,
                                    0))&lt;1,
                            1,
                            -1))),
                IF(IFERROR(U1117,
                        0)&lt;0,
                    IF(ABS((MAX('1D'!$D$16,
                                    POWER((ABS(K1117)^2)/('1D'!$I$5*MAX(F1117,
                                                0.1)^2),
                                        1/3)))-IFERROR(L1117,
                                0))&gt;'1D'!$D$19,
                        MAX('1D'!$D$16,
                            IF((MAX('1D'!$D$16,
                                        POWER((ABS(K1117)^2)/('1D'!$I$5*MAX(F1117,
                                                    0.1)^2),
                                            1/3)))&gt;IFERROR(L1117,
                                    0),
                                MIN((MAX('1D'!$D$16,
                                            POWER((ABS(K1117)^2)/('1D'!$I$5*MAX(F1117,
                                                        0.1)^2),
                                                1/3))),
                                    IFERROR(L1117,
                                        0)+(MIN(ABS(IFERROR(U1117,
                                                    0))*'1D'!$D$18,
                                            ABS((MAX('1D'!$D$16,
                                                        POWER((ABS(K1117)^2)/('1D'!$I$5*MAX(F1117,
                                                                    0.1)^2),
                                                            1/3)))-IFERROR(L1117,
                                                    0))))),
                                MAX((MAX('1D'!$D$16,
                                            POWER((ABS(K1117)^2)/('1D'!$I$5*MAX(F1117,
                                                        0.1)^2),
                                                1/3))),
                                    IFERROR(L1117,
                                        0)-(MIN(ABS(IFERROR(U1117,
                                                    0))*'1D'!$D$18,
                                            ABS((MAX('1D'!$D$16,
                                                        POWER((ABS(K1117)^2)/('1D'!$I$5*MAX(F1117,
                                                                    0.1)^2),
                                                            1/3)))-IFERROR(L1117,
                                                    0))))))),
                        MAX('1D'!$D$16,
                            POWER((ABS(K1117)^2)/('1D'!$I$5*MAX(F1117,
                                        0.1)^2),
                                1/3))),
                    MAX('1D'!$D$16,
                        IFERROR(L1117,
                            0)))))))</f>
        <v>2.0411692021517887</v>
      </c>
      <c r="M1117" s="5">
        <f t="shared" ca="1" si="238"/>
        <v>10.614079851189301</v>
      </c>
      <c r="N1117" s="5">
        <f t="shared" ca="1" si="239"/>
        <v>1.1434704692804873</v>
      </c>
      <c r="O1117" s="5">
        <f t="shared" ca="1" si="240"/>
        <v>4.8002276894771132</v>
      </c>
      <c r="P1117" s="5">
        <f t="shared" ca="1" si="241"/>
        <v>634.05066920215177</v>
      </c>
      <c r="Q1117" s="5">
        <f ca="1">P1117+((ABS(K1117)/MAX(((F1117)+(G1117)*(L1117))*(L1117),
            0.000001))^2)/(2*'1D'!$I$5)</f>
        <v>635.22509253909482</v>
      </c>
      <c r="R1117" s="5">
        <f ca="1">((ABS(K1117)*'1D'!$D$6)/(MAX(((F1117)+(G1117)*(L1117))*(L1117),
            0.000001)*MAX(((((F1117)+(G1117)*(L1117))*(L1117))/MAX((F1117)+2*(L1117)*SQRT(1+(G1117)^2),
                    0.000001))^(2/3),
            0.000001)))^2</f>
        <v>4.3358367565141456E-3</v>
      </c>
      <c r="S1117" s="5">
        <f ca="1">ABS(ABS(K1117)/MAX(((F1117)+(G1117)*(L1117))*(L1117),
        0.000001))/SQRT('1D'!$I$5*MAX((((F1117)+(G1117)*(L1117))*(L1117))/MAX((F1117)+2*(G1117)*(L1117),
            0.000001),
        0.000001))</f>
        <v>1.0727235886044055</v>
      </c>
      <c r="T1117" s="5">
        <f ca="1">((F1117)*(L1117)^2)/2+(G1117)*(L1117)^3/3+(ABS(K1117)^2)/('1D'!$I$5*MAX(((F1117)+(G1117)*(L1117))*(L1117),
        0.000001))</f>
        <v>35.763412605541333</v>
      </c>
      <c r="U1117" s="5">
        <f ca="1">IF($A$2=0,
    0,
    IFERROR(Q1116-(((R1116+R1117)/2)*J1117)-(IF(O1116&gt;O1117,
                '1D'!$D$8*((O1116^2-O1117^2)/(2*'1D'!$I$5)),
                '1D'!$D$9*((O1117^2-O1116^2)/(2*'1D'!$I$5)))+('1D'!$D$10*(ABS(I1117)/90)*(MAX(O1116^2,
                        O1117^2)/(2*'1D'!$I$5))))-Q1117,
        0))</f>
        <v>-3.9474069734524164E-3</v>
      </c>
      <c r="V1117" s="5">
        <f ca="1">IF($A$2=0,
    1,
    IF(IFERROR(V1116,
            0)=0,
        0,
        IFERROR(IF(ROUND(S1117,
                    3)=1,
                1,
                IF(AND(ABS(U1117)&lt;'1D'!$D$19,
                        S1117&gt;1),
                    1,
                    0)),
            0)))</f>
        <v>0</v>
      </c>
      <c r="W1117" s="5">
        <f ca="1">IF($A$2=0,
    MAX(MAX('1D'!$D$16,
            MAX('1D'!$D$16,
                POWER((ABS(K1117)^2)/('1D'!$I$5*MAX(F1117,
                            0.1)^2),
                    1/3))),
        IFERROR(W1396,
            MAX(MAX('1D'!$D$16,
                    MAX('1D'!$D$16,
                        POWER((ABS(K1117)^2)/('1D'!$I$5*MAX(F1117,
                                    0.1)^2),
                            1/3))),
                ($L$2)-E1396))),
    IF(IFERROR(AG1118,
            0)=0,
        MAX(MAX('1D'!$D$16,
                MAX('1D'!$D$16,
                    POWER((ABS(K1117)^2)/('1D'!$I$5*MAX(F1117,
                                0.1)^2),
                        1/3))),
            IFERROR(W1396,
                MAX(MAX('1D'!$D$16,
                        MAX('1D'!$D$16,
                            POWER((ABS(K1117)^2)/('1D'!$I$5*MAX(F1117,
                                        0.1)^2),
                                1/3))),
                    ($L$2)-E1396))),
        IF(IFERROR(W1117,
                0)=0,
            MAX(MAX('1D'!$D$16,
                    MAX('1D'!$D$16,
                        POWER((ABS(K1117)^2)/('1D'!$I$5*MAX(F1117,
                                    0.1)^2),
                            1/3))),
                IFERROR(W1396,
                    MAX(MAX('1D'!$D$16,
                            MAX('1D'!$D$16,
                                POWER((ABS(K1117)^2)/('1D'!$I$5*MAX(F1117,
                                            0.1)^2),
                                    1/3))),
                        ($L$2)-E1396))),
            IF(OR(IFERROR(AD1117,
                        0)&gt;=1,
                    IFERROR(AD1118,
                        0)&gt;=1),
                MAX('1D'!$D$16,
                    MAX('1D'!$D$16,
                        POWER((ABS(K1117)^2)/('1D'!$I$5*MAX(F1117,
                                    0.1)^2),
                            1/3))),
                IF(ABS(IFERROR(AF1117,
                            0))&lt;'1D'!$D$19,
                    MAX(MAX('1D'!$D$16,
                            MAX('1D'!$D$16,
                                POWER((ABS(K1117)^2)/('1D'!$I$5*MAX(F1117,
                                            0.1)^2),
                                    1/3))),
                        IFERROR(W1117,
                            0)),
                    MAX(MAX('1D'!$D$16,
                            MAX('1D'!$D$16,
                                POWER((ABS(K1117)^2)/('1D'!$I$5*MAX(F1117,
                                            0.1)^2),
                                    1/3))),
                        (IFERROR(W1117,
                                0))+((IFERROR(AF1117,
                                    0))*'1D'!$D$18)))))))</f>
        <v>2.1389677043987478</v>
      </c>
      <c r="X1117" s="5">
        <f t="shared" ca="1" si="242"/>
        <v>11.122632062873489</v>
      </c>
      <c r="Y1117" s="5">
        <f t="shared" ca="1" si="243"/>
        <v>1.1735290000551568</v>
      </c>
      <c r="Z1117" s="5">
        <f t="shared" ca="1" si="244"/>
        <v>4.5807502857230418</v>
      </c>
      <c r="AA1117" s="5">
        <f t="shared" ca="1" si="245"/>
        <v>634.14846770439874</v>
      </c>
      <c r="AB1117" s="5">
        <f ca="1">AA1117+((ABS(K1117)/MAX(((F1117)+(G1117)*(W1117))*(W1117),
            0.000001))^2)/(2*'1D'!$I$5)</f>
        <v>635.21795155659811</v>
      </c>
      <c r="AC1117" s="5">
        <f ca="1">((ABS(K1117)*'1D'!$D$6)/(MAX(((F1117)+(G1117)*(W1117))*(W1117),
            0.000001)*MAX(((((F1117)+(G1117)*(W1117))*(W1117))/MAX((F1117)+2*(W1117)*SQRT(1+(G1117)^2),
                    0.000001))^(2/3),
            0.000001)))^2</f>
        <v>3.8141460404132466E-3</v>
      </c>
      <c r="AD1117" s="5">
        <f ca="1">ABS(ABS(K1117)/MAX(((F1117)+(G1117)*(W1117))*(W1117),
        0.000001))/SQRT('1D'!$I$5*MAX((((F1117)+(G1117)*(W1117))*(W1117))/MAX((F1117)+2*(G1117)*(W1117),
            0.000001),
        0.000001))</f>
        <v>1.0000000000000004</v>
      </c>
      <c r="AE1117" s="5">
        <f ca="1">((F1117)*(W1117)^2)/2+(G1117)*(W1117)^3/3+(ABS(K1117)^2)/('1D'!$I$5*MAX(((F1117)+(G1117)*(W1117))*(W1117),
        0.000001))</f>
        <v>35.686426155594638</v>
      </c>
      <c r="AF1117" s="5">
        <f ca="1">IF($A$2=0,
    0,
    IFERROR(AB1118+(((AC1117+AC1118)/2)*J1118)+(IF(Z1117&gt;Z1118,
                '1D'!$D$8*((Z1117^2-Z1118^2)/(2*'1D'!$I$5)),
                '1D'!$D$9*((Z1118^2-Z1117^2)/(2*'1D'!$I$5)))+('1D'!$D$10*(ABS(I1118)/90)*(MAX(Z1117^2,
                        Z1118^2)/(2*'1D'!$I$5))))-AB1117,
        0))</f>
        <v>3.4157470064428708E-3</v>
      </c>
      <c r="AG1117" s="5">
        <f ca="1">IF($A$2=0,
    1,
    IF(IFERROR(AG1118,
            0)=0,
        0,
        IFERROR(IF(OR(ROUND(AD1117,
                        3)&gt;=1,
                    AND(ABS(AF1117)&lt;'1D'!$D$19,
                        AD1117&lt;1)),
                1,
                0),
            0)))</f>
        <v>1</v>
      </c>
      <c r="AH1117" s="5">
        <f ca="1">IFERROR(IF('1D'!V32="Supercritical",
        MAX('1D'!$D$16,
            IFERROR(L1117,
                MAX('1D'!$D$16,
                    POWER((ABS(K1117)^2)/('1D'!$I$5*MAX(F1117,
                                0.1)^2),
                        1/3)))),
        IF('1D'!V32="Subcritical",
            MAX('1D'!$D$16,
                IFERROR(W1117,
                    MAX('1D'!$D$16,
                        POWER((ABS(K1117)^2)/('1D'!$I$5*MAX(F1117,
                                    0.1)^2),
                            1/3)))),
            IF(IFERROR(T1117,
                    -1E+99)&gt;=IFERROR(AE1117,
                    -1E+99),
                MAX('1D'!$D$16,
                    IFERROR(L1117,
                        MAX('1D'!$D$16,
                            POWER((ABS(K1117)^2)/('1D'!$I$5*MAX(F1117,
                                        0.1)^2),
                                1/3)))),
                MAX('1D'!$D$16,
                    IFERROR(W1117,
                        MAX('1D'!$D$16,
                            POWER((ABS(K1117)^2)/('1D'!$I$5*MAX(F1117,
                                        0.1)^2),
                                1/3))))))),
    MAX('1D'!$D$16,
        POWER((ABS(K1117)^2)/('1D'!$I$5*MAX(F1117,
                    0.1)^2),
            1/3)))</f>
        <v>2.0411692021517887</v>
      </c>
      <c r="AI1117" s="5">
        <f t="shared" ca="1" si="246"/>
        <v>634.05066920215177</v>
      </c>
      <c r="AJ1117" s="5">
        <f ca="1">AI1117+((ABS(K1117)/MAX(((F1117)+(G1117)*(AH1117))*(AH1117),
            0.000001))^2)/(2*'1D'!$I$5)</f>
        <v>635.22509253909482</v>
      </c>
      <c r="AM1117">
        <v>0</v>
      </c>
      <c r="AN1117">
        <v>0</v>
      </c>
      <c r="AO1117" s="5">
        <f t="shared" si="247"/>
        <v>0</v>
      </c>
      <c r="AP1117" s="5">
        <f t="shared" si="251"/>
        <v>0</v>
      </c>
      <c r="AQ1117" s="5">
        <f ca="1">ABS(ABS(K1117)/MAX(((F1117)+(G1117)*(AH1117))*(AH1117),
        0.000001))/SQRT('1D'!$I$5*MAX((((F1117)+(G1117)*(AH1117))*(AH1117))/MAX((F1117)+2*(G1117)*(AH1117),
            0.000001),
        0.000001))</f>
        <v>1.0727235886044055</v>
      </c>
      <c r="AR1117" s="5" t="str">
        <f t="shared" ca="1" si="248"/>
        <v>Supercritical</v>
      </c>
      <c r="AS1117" s="5">
        <f ca="1">((ABS(K1117)*'1D'!$D$6)/(MAX(((F1117)+(G1117)*(AH1117))*(AH1117),
            0.000001)*MAX(((((F1117)+(G1117)*(AH1117))*(AH1117))/MAX((F1117)+2*(AH1117)*SQRT(1+(G1117)^2),
                    0.000001))^(2/3),
            0.000001)))^2</f>
        <v>4.3358367565141456E-3</v>
      </c>
    </row>
    <row r="1118" spans="1:45" x14ac:dyDescent="0.35">
      <c r="A1118">
        <v>1109</v>
      </c>
      <c r="B1118">
        <v>1107.9960000000001</v>
      </c>
      <c r="C1118">
        <v>616076.72900000005</v>
      </c>
      <c r="D1118">
        <v>3096899.1529999999</v>
      </c>
      <c r="E1118">
        <v>632.00900000000001</v>
      </c>
      <c r="F1118">
        <v>5.2</v>
      </c>
      <c r="G1118">
        <v>0</v>
      </c>
      <c r="H1118" t="s">
        <v>176</v>
      </c>
      <c r="I1118">
        <v>5.7000000000000002E-2</v>
      </c>
      <c r="J1118" s="5">
        <f t="shared" si="249"/>
        <v>1</v>
      </c>
      <c r="K1118" s="5">
        <f t="shared" ca="1" si="250"/>
        <v>50.95</v>
      </c>
      <c r="L1118" s="5">
        <f ca="1">IF($A$2=0,
    IFERROR(L1117,
        MAX('1D'!$D$16,
            POWER((ABS(K1118)^2)/('1D'!$I$5*MAX(F1118,
                        0.1)^2),
                1/3))),
    IF(IFERROR(V1117,
            0)=0,
        IFERROR(L1117,
            MAX('1D'!$D$16,
                POWER((ABS(K1118)^2)/('1D'!$I$5*MAX(F1118,
                            0.1)^2),
                    1/3))),
        IF(OR(IFERROR(L1118,
                    0)=0,
                IFERROR(S1117,
                    0)&lt;1,
                IFERROR(S1118,
                    0)&lt;1),
            MAX('1D'!$D$16,
                POWER((ABS(K1118)^2)/('1D'!$I$5*MAX(F1118,
                            0.1)^2),
                    1/3)),
            IF(IFERROR(U1118,
                    0)&gt;0,
                MAX('1D'!$D$16,
                    IFERROR(L1118,
                        0)+((IFERROR(U1118,
                                0))*'1D'!$D$18*IF((IFERROR(S1118,
                                    0))&lt;1,
                            1,
                            -1))),
                IF(IFERROR(U1118,
                        0)&lt;0,
                    IF(ABS((MAX('1D'!$D$16,
                                    POWER((ABS(K1118)^2)/('1D'!$I$5*MAX(F1118,
                                                0.1)^2),
                                        1/3)))-IFERROR(L1118,
                                0))&gt;'1D'!$D$19,
                        MAX('1D'!$D$16,
                            IF((MAX('1D'!$D$16,
                                        POWER((ABS(K1118)^2)/('1D'!$I$5*MAX(F1118,
                                                    0.1)^2),
                                            1/3)))&gt;IFERROR(L1118,
                                    0),
                                MIN((MAX('1D'!$D$16,
                                            POWER((ABS(K1118)^2)/('1D'!$I$5*MAX(F1118,
                                                        0.1)^2),
                                                1/3))),
                                    IFERROR(L1118,
                                        0)+(MIN(ABS(IFERROR(U1118,
                                                    0))*'1D'!$D$18,
                                            ABS((MAX('1D'!$D$16,
                                                        POWER((ABS(K1118)^2)/('1D'!$I$5*MAX(F1118,
                                                                    0.1)^2),
                                                            1/3)))-IFERROR(L1118,
                                                    0))))),
                                MAX((MAX('1D'!$D$16,
                                            POWER((ABS(K1118)^2)/('1D'!$I$5*MAX(F1118,
                                                        0.1)^2),
                                                1/3))),
                                    IFERROR(L1118,
                                        0)-(MIN(ABS(IFERROR(U1118,
                                                    0))*'1D'!$D$18,
                                            ABS((MAX('1D'!$D$16,
                                                        POWER((ABS(K1118)^2)/('1D'!$I$5*MAX(F1118,
                                                                    0.1)^2),
                                                            1/3)))-IFERROR(L1118,
                                                    0))))))),
                        MAX('1D'!$D$16,
                            POWER((ABS(K1118)^2)/('1D'!$I$5*MAX(F1118,
                                        0.1)^2),
                                1/3))),
                    MAX('1D'!$D$16,
                        IFERROR(L1118,
                            0)))))))</f>
        <v>2.0411692021517887</v>
      </c>
      <c r="M1118" s="5">
        <f t="shared" ca="1" si="238"/>
        <v>10.614079851189301</v>
      </c>
      <c r="N1118" s="5">
        <f t="shared" ca="1" si="239"/>
        <v>1.1434704692804873</v>
      </c>
      <c r="O1118" s="5">
        <f t="shared" ca="1" si="240"/>
        <v>4.8002276894771132</v>
      </c>
      <c r="P1118" s="5">
        <f t="shared" ca="1" si="241"/>
        <v>634.05016920215178</v>
      </c>
      <c r="Q1118" s="5">
        <f ca="1">P1118+((ABS(K1118)/MAX(((F1118)+(G1118)*(L1118))*(L1118),
            0.000001))^2)/(2*'1D'!$I$5)</f>
        <v>635.22459253909483</v>
      </c>
      <c r="R1118" s="5">
        <f ca="1">((ABS(K1118)*'1D'!$D$6)/(MAX(((F1118)+(G1118)*(L1118))*(L1118),
            0.000001)*MAX(((((F1118)+(G1118)*(L1118))*(L1118))/MAX((F1118)+2*(L1118)*SQRT(1+(G1118)^2),
                    0.000001))^(2/3),
            0.000001)))^2</f>
        <v>4.3358367565141456E-3</v>
      </c>
      <c r="S1118" s="5">
        <f ca="1">ABS(ABS(K1118)/MAX(((F1118)+(G1118)*(L1118))*(L1118),
        0.000001))/SQRT('1D'!$I$5*MAX((((F1118)+(G1118)*(L1118))*(L1118))/MAX((F1118)+2*(G1118)*(L1118),
            0.000001),
        0.000001))</f>
        <v>1.0727235886044055</v>
      </c>
      <c r="T1118" s="5">
        <f ca="1">((F1118)*(L1118)^2)/2+(G1118)*(L1118)^3/3+(ABS(K1118)^2)/('1D'!$I$5*MAX(((F1118)+(G1118)*(L1118))*(L1118),
        0.000001))</f>
        <v>35.763412605541333</v>
      </c>
      <c r="U1118" s="5">
        <f ca="1">IF($A$2=0,
    0,
    IFERROR(Q1117-(((R1117+R1118)/2)*J1118)-(IF(O1117&gt;O1118,
                '1D'!$D$8*((O1117^2-O1118^2)/(2*'1D'!$I$5)),
                '1D'!$D$9*((O1118^2-O1117^2)/(2*'1D'!$I$5)))+('1D'!$D$10*(ABS(I1118)/90)*(MAX(O1117^2,
                        O1118^2)/(2*'1D'!$I$5))))-Q1118,
        0))</f>
        <v>-3.9474069734524164E-3</v>
      </c>
      <c r="V1118" s="5">
        <f ca="1">IF($A$2=0,
    1,
    IF(IFERROR(V1117,
            0)=0,
        0,
        IFERROR(IF(ROUND(S1118,
                    3)=1,
                1,
                IF(AND(ABS(U1118)&lt;'1D'!$D$19,
                        S1118&gt;1),
                    1,
                    0)),
            0)))</f>
        <v>0</v>
      </c>
      <c r="W1118" s="5">
        <f ca="1">IF($A$2=0,
    MAX(MAX('1D'!$D$16,
            MAX('1D'!$D$16,
                POWER((ABS(K1118)^2)/('1D'!$I$5*MAX(F1118,
                            0.1)^2),
                    1/3))),
        IFERROR(W1396,
            MAX(MAX('1D'!$D$16,
                    MAX('1D'!$D$16,
                        POWER((ABS(K1118)^2)/('1D'!$I$5*MAX(F1118,
                                    0.1)^2),
                            1/3))),
                ($L$2)-E1396))),
    IF(IFERROR(AG1119,
            0)=0,
        MAX(MAX('1D'!$D$16,
                MAX('1D'!$D$16,
                    POWER((ABS(K1118)^2)/('1D'!$I$5*MAX(F1118,
                                0.1)^2),
                        1/3))),
            IFERROR(W1396,
                MAX(MAX('1D'!$D$16,
                        MAX('1D'!$D$16,
                            POWER((ABS(K1118)^2)/('1D'!$I$5*MAX(F1118,
                                        0.1)^2),
                                1/3))),
                    ($L$2)-E1396))),
        IF(IFERROR(W1118,
                0)=0,
            MAX(MAX('1D'!$D$16,
                    MAX('1D'!$D$16,
                        POWER((ABS(K1118)^2)/('1D'!$I$5*MAX(F1118,
                                    0.1)^2),
                            1/3))),
                IFERROR(W1396,
                    MAX(MAX('1D'!$D$16,
                            MAX('1D'!$D$16,
                                POWER((ABS(K1118)^2)/('1D'!$I$5*MAX(F1118,
                                            0.1)^2),
                                    1/3))),
                        ($L$2)-E1396))),
            IF(OR(IFERROR(AD1118,
                        0)&gt;=1,
                    IFERROR(AD1119,
                        0)&gt;=1),
                MAX('1D'!$D$16,
                    MAX('1D'!$D$16,
                        POWER((ABS(K1118)^2)/('1D'!$I$5*MAX(F1118,
                                    0.1)^2),
                            1/3))),
                IF(ABS(IFERROR(AF1118,
                            0))&lt;'1D'!$D$19,
                    MAX(MAX('1D'!$D$16,
                            MAX('1D'!$D$16,
                                POWER((ABS(K1118)^2)/('1D'!$I$5*MAX(F1118,
                                            0.1)^2),
                                    1/3))),
                        IFERROR(W1118,
                            0)),
                    MAX(MAX('1D'!$D$16,
                            MAX('1D'!$D$16,
                                POWER((ABS(K1118)^2)/('1D'!$I$5*MAX(F1118,
                                            0.1)^2),
                                    1/3))),
                        (IFERROR(W1118,
                                0))+((IFERROR(AF1118,
                                    0))*'1D'!$D$18)))))))</f>
        <v>2.1389677043987478</v>
      </c>
      <c r="X1118" s="5">
        <f t="shared" ca="1" si="242"/>
        <v>11.122632062873489</v>
      </c>
      <c r="Y1118" s="5">
        <f t="shared" ca="1" si="243"/>
        <v>1.1735290000551568</v>
      </c>
      <c r="Z1118" s="5">
        <f t="shared" ca="1" si="244"/>
        <v>4.5807502857230418</v>
      </c>
      <c r="AA1118" s="5">
        <f t="shared" ca="1" si="245"/>
        <v>634.14796770439875</v>
      </c>
      <c r="AB1118" s="5">
        <f ca="1">AA1118+((ABS(K1118)/MAX(((F1118)+(G1118)*(W1118))*(W1118),
            0.000001))^2)/(2*'1D'!$I$5)</f>
        <v>635.21745155659812</v>
      </c>
      <c r="AC1118" s="5">
        <f ca="1">((ABS(K1118)*'1D'!$D$6)/(MAX(((F1118)+(G1118)*(W1118))*(W1118),
            0.000001)*MAX(((((F1118)+(G1118)*(W1118))*(W1118))/MAX((F1118)+2*(W1118)*SQRT(1+(G1118)^2),
                    0.000001))^(2/3),
            0.000001)))^2</f>
        <v>3.8141460404132466E-3</v>
      </c>
      <c r="AD1118" s="5">
        <f ca="1">ABS(ABS(K1118)/MAX(((F1118)+(G1118)*(W1118))*(W1118),
        0.000001))/SQRT('1D'!$I$5*MAX((((F1118)+(G1118)*(W1118))*(W1118))/MAX((F1118)+2*(G1118)*(W1118),
            0.000001),
        0.000001))</f>
        <v>1.0000000000000004</v>
      </c>
      <c r="AE1118" s="5">
        <f ca="1">((F1118)*(W1118)^2)/2+(G1118)*(W1118)^3/3+(ABS(K1118)^2)/('1D'!$I$5*MAX(((F1118)+(G1118)*(W1118))*(W1118),
        0.000001))</f>
        <v>35.686426155594638</v>
      </c>
      <c r="AF1118" s="5">
        <f ca="1">IF($A$2=0,
    0,
    IFERROR(AB1119+(((AC1118+AC1119)/2)*J1119)+(IF(Z1118&gt;Z1119,
                '1D'!$D$8*((Z1118^2-Z1119^2)/(2*'1D'!$I$5)),
                '1D'!$D$9*((Z1119^2-Z1118^2)/(2*'1D'!$I$5)))+('1D'!$D$10*(ABS(I1119)/90)*(MAX(Z1118^2,
                        Z1119^2)/(2*'1D'!$I$5))))-AB1118,
        0))</f>
        <v>3.3141460404522149E-3</v>
      </c>
      <c r="AG1118" s="5">
        <f ca="1">IF($A$2=0,
    1,
    IF(IFERROR(AG1119,
            0)=0,
        0,
        IFERROR(IF(OR(ROUND(AD1118,
                        3)&gt;=1,
                    AND(ABS(AF1118)&lt;'1D'!$D$19,
                        AD1118&lt;1)),
                1,
                0),
            0)))</f>
        <v>1</v>
      </c>
      <c r="AH1118" s="5">
        <f ca="1">IFERROR(IF('1D'!V32="Supercritical",
        MAX('1D'!$D$16,
            IFERROR(L1118,
                MAX('1D'!$D$16,
                    POWER((ABS(K1118)^2)/('1D'!$I$5*MAX(F1118,
                                0.1)^2),
                        1/3)))),
        IF('1D'!V32="Subcritical",
            MAX('1D'!$D$16,
                IFERROR(W1118,
                    MAX('1D'!$D$16,
                        POWER((ABS(K1118)^2)/('1D'!$I$5*MAX(F1118,
                                    0.1)^2),
                            1/3)))),
            IF(IFERROR(T1118,
                    -1E+99)&gt;=IFERROR(AE1118,
                    -1E+99),
                MAX('1D'!$D$16,
                    IFERROR(L1118,
                        MAX('1D'!$D$16,
                            POWER((ABS(K1118)^2)/('1D'!$I$5*MAX(F1118,
                                        0.1)^2),
                                1/3)))),
                MAX('1D'!$D$16,
                    IFERROR(W1118,
                        MAX('1D'!$D$16,
                            POWER((ABS(K1118)^2)/('1D'!$I$5*MAX(F1118,
                                        0.1)^2),
                                1/3))))))),
    MAX('1D'!$D$16,
        POWER((ABS(K1118)^2)/('1D'!$I$5*MAX(F1118,
                    0.1)^2),
            1/3)))</f>
        <v>2.0411692021517887</v>
      </c>
      <c r="AI1118" s="5">
        <f t="shared" ca="1" si="246"/>
        <v>634.05016920215178</v>
      </c>
      <c r="AJ1118" s="5">
        <f ca="1">AI1118+((ABS(K1118)/MAX(((F1118)+(G1118)*(AH1118))*(AH1118),
            0.000001))^2)/(2*'1D'!$I$5)</f>
        <v>635.22459253909483</v>
      </c>
      <c r="AM1118">
        <v>0</v>
      </c>
      <c r="AN1118">
        <v>0</v>
      </c>
      <c r="AO1118" s="5">
        <f t="shared" si="247"/>
        <v>0</v>
      </c>
      <c r="AP1118" s="5">
        <f t="shared" si="251"/>
        <v>0</v>
      </c>
      <c r="AQ1118" s="5">
        <f ca="1">ABS(ABS(K1118)/MAX(((F1118)+(G1118)*(AH1118))*(AH1118),
        0.000001))/SQRT('1D'!$I$5*MAX((((F1118)+(G1118)*(AH1118))*(AH1118))/MAX((F1118)+2*(G1118)*(AH1118),
            0.000001),
        0.000001))</f>
        <v>1.0727235886044055</v>
      </c>
      <c r="AR1118" s="5" t="str">
        <f t="shared" ca="1" si="248"/>
        <v>Supercritical</v>
      </c>
      <c r="AS1118" s="5">
        <f ca="1">((ABS(K1118)*'1D'!$D$6)/(MAX(((F1118)+(G1118)*(AH1118))*(AH1118),
            0.000001)*MAX(((((F1118)+(G1118)*(AH1118))*(AH1118))/MAX((F1118)+2*(AH1118)*SQRT(1+(G1118)^2),
                    0.000001))^(2/3),
            0.000001)))^2</f>
        <v>4.3358367565141456E-3</v>
      </c>
    </row>
    <row r="1119" spans="1:45" x14ac:dyDescent="0.35">
      <c r="A1119">
        <v>1110</v>
      </c>
      <c r="B1119">
        <v>1108.9960000000001</v>
      </c>
      <c r="C1119">
        <v>616076.68700000003</v>
      </c>
      <c r="D1119">
        <v>3096898.1540000001</v>
      </c>
      <c r="E1119">
        <v>632.00850000000003</v>
      </c>
      <c r="F1119">
        <v>5.2</v>
      </c>
      <c r="G1119">
        <v>0</v>
      </c>
      <c r="H1119" t="s">
        <v>176</v>
      </c>
      <c r="I1119">
        <v>0</v>
      </c>
      <c r="J1119" s="5">
        <f t="shared" si="249"/>
        <v>1</v>
      </c>
      <c r="K1119" s="5">
        <f t="shared" ca="1" si="250"/>
        <v>50.95</v>
      </c>
      <c r="L1119" s="5">
        <f ca="1">IF($A$2=0,
    IFERROR(L1118,
        MAX('1D'!$D$16,
            POWER((ABS(K1119)^2)/('1D'!$I$5*MAX(F1119,
                        0.1)^2),
                1/3))),
    IF(IFERROR(V1118,
            0)=0,
        IFERROR(L1118,
            MAX('1D'!$D$16,
                POWER((ABS(K1119)^2)/('1D'!$I$5*MAX(F1119,
                            0.1)^2),
                    1/3))),
        IF(OR(IFERROR(L1119,
                    0)=0,
                IFERROR(S1118,
                    0)&lt;1,
                IFERROR(S1119,
                    0)&lt;1),
            MAX('1D'!$D$16,
                POWER((ABS(K1119)^2)/('1D'!$I$5*MAX(F1119,
                            0.1)^2),
                    1/3)),
            IF(IFERROR(U1119,
                    0)&gt;0,
                MAX('1D'!$D$16,
                    IFERROR(L1119,
                        0)+((IFERROR(U1119,
                                0))*'1D'!$D$18*IF((IFERROR(S1119,
                                    0))&lt;1,
                            1,
                            -1))),
                IF(IFERROR(U1119,
                        0)&lt;0,
                    IF(ABS((MAX('1D'!$D$16,
                                    POWER((ABS(K1119)^2)/('1D'!$I$5*MAX(F1119,
                                                0.1)^2),
                                        1/3)))-IFERROR(L1119,
                                0))&gt;'1D'!$D$19,
                        MAX('1D'!$D$16,
                            IF((MAX('1D'!$D$16,
                                        POWER((ABS(K1119)^2)/('1D'!$I$5*MAX(F1119,
                                                    0.1)^2),
                                            1/3)))&gt;IFERROR(L1119,
                                    0),
                                MIN((MAX('1D'!$D$16,
                                            POWER((ABS(K1119)^2)/('1D'!$I$5*MAX(F1119,
                                                        0.1)^2),
                                                1/3))),
                                    IFERROR(L1119,
                                        0)+(MIN(ABS(IFERROR(U1119,
                                                    0))*'1D'!$D$18,
                                            ABS((MAX('1D'!$D$16,
                                                        POWER((ABS(K1119)^2)/('1D'!$I$5*MAX(F1119,
                                                                    0.1)^2),
                                                            1/3)))-IFERROR(L1119,
                                                    0))))),
                                MAX((MAX('1D'!$D$16,
                                            POWER((ABS(K1119)^2)/('1D'!$I$5*MAX(F1119,
                                                        0.1)^2),
                                                1/3))),
                                    IFERROR(L1119,
                                        0)-(MIN(ABS(IFERROR(U1119,
                                                    0))*'1D'!$D$18,
                                            ABS((MAX('1D'!$D$16,
                                                        POWER((ABS(K1119)^2)/('1D'!$I$5*MAX(F1119,
                                                                    0.1)^2),
                                                            1/3)))-IFERROR(L1119,
                                                    0))))))),
                        MAX('1D'!$D$16,
                            POWER((ABS(K1119)^2)/('1D'!$I$5*MAX(F1119,
                                        0.1)^2),
                                1/3))),
                    MAX('1D'!$D$16,
                        IFERROR(L1119,
                            0)))))))</f>
        <v>2.0411692021517887</v>
      </c>
      <c r="M1119" s="5">
        <f t="shared" ca="1" si="238"/>
        <v>10.614079851189301</v>
      </c>
      <c r="N1119" s="5">
        <f t="shared" ca="1" si="239"/>
        <v>1.1434704692804873</v>
      </c>
      <c r="O1119" s="5">
        <f t="shared" ca="1" si="240"/>
        <v>4.8002276894771132</v>
      </c>
      <c r="P1119" s="5">
        <f t="shared" ca="1" si="241"/>
        <v>634.04966920215179</v>
      </c>
      <c r="Q1119" s="5">
        <f ca="1">P1119+((ABS(K1119)/MAX(((F1119)+(G1119)*(L1119))*(L1119),
            0.000001))^2)/(2*'1D'!$I$5)</f>
        <v>635.22409253909484</v>
      </c>
      <c r="R1119" s="5">
        <f ca="1">((ABS(K1119)*'1D'!$D$6)/(MAX(((F1119)+(G1119)*(L1119))*(L1119),
            0.000001)*MAX(((((F1119)+(G1119)*(L1119))*(L1119))/MAX((F1119)+2*(L1119)*SQRT(1+(G1119)^2),
                    0.000001))^(2/3),
            0.000001)))^2</f>
        <v>4.3358367565141456E-3</v>
      </c>
      <c r="S1119" s="5">
        <f ca="1">ABS(ABS(K1119)/MAX(((F1119)+(G1119)*(L1119))*(L1119),
        0.000001))/SQRT('1D'!$I$5*MAX((((F1119)+(G1119)*(L1119))*(L1119))/MAX((F1119)+2*(G1119)*(L1119),
            0.000001),
        0.000001))</f>
        <v>1.0727235886044055</v>
      </c>
      <c r="T1119" s="5">
        <f ca="1">((F1119)*(L1119)^2)/2+(G1119)*(L1119)^3/3+(ABS(K1119)^2)/('1D'!$I$5*MAX(((F1119)+(G1119)*(L1119))*(L1119),
        0.000001))</f>
        <v>35.763412605541333</v>
      </c>
      <c r="U1119" s="5">
        <f ca="1">IF($A$2=0,
    0,
    IFERROR(Q1118-(((R1118+R1119)/2)*J1119)-(IF(O1118&gt;O1119,
                '1D'!$D$8*((O1118^2-O1119^2)/(2*'1D'!$I$5)),
                '1D'!$D$9*((O1119^2-O1118^2)/(2*'1D'!$I$5)))+('1D'!$D$10*(ABS(I1119)/90)*(MAX(O1118^2,
                        O1119^2)/(2*'1D'!$I$5))))-Q1119,
        0))</f>
        <v>-3.8358367564796936E-3</v>
      </c>
      <c r="V1119" s="5">
        <f ca="1">IF($A$2=0,
    1,
    IF(IFERROR(V1118,
            0)=0,
        0,
        IFERROR(IF(ROUND(S1119,
                    3)=1,
                1,
                IF(AND(ABS(U1119)&lt;'1D'!$D$19,
                        S1119&gt;1),
                    1,
                    0)),
            0)))</f>
        <v>0</v>
      </c>
      <c r="W1119" s="5">
        <f ca="1">IF($A$2=0,
    MAX(MAX('1D'!$D$16,
            MAX('1D'!$D$16,
                POWER((ABS(K1119)^2)/('1D'!$I$5*MAX(F1119,
                            0.1)^2),
                    1/3))),
        IFERROR(W1396,
            MAX(MAX('1D'!$D$16,
                    MAX('1D'!$D$16,
                        POWER((ABS(K1119)^2)/('1D'!$I$5*MAX(F1119,
                                    0.1)^2),
                            1/3))),
                ($L$2)-E1396))),
    IF(IFERROR(AG1120,
            0)=0,
        MAX(MAX('1D'!$D$16,
                MAX('1D'!$D$16,
                    POWER((ABS(K1119)^2)/('1D'!$I$5*MAX(F1119,
                                0.1)^2),
                        1/3))),
            IFERROR(W1396,
                MAX(MAX('1D'!$D$16,
                        MAX('1D'!$D$16,
                            POWER((ABS(K1119)^2)/('1D'!$I$5*MAX(F1119,
                                        0.1)^2),
                                1/3))),
                    ($L$2)-E1396))),
        IF(IFERROR(W1119,
                0)=0,
            MAX(MAX('1D'!$D$16,
                    MAX('1D'!$D$16,
                        POWER((ABS(K1119)^2)/('1D'!$I$5*MAX(F1119,
                                    0.1)^2),
                            1/3))),
                IFERROR(W1396,
                    MAX(MAX('1D'!$D$16,
                            MAX('1D'!$D$16,
                                POWER((ABS(K1119)^2)/('1D'!$I$5*MAX(F1119,
                                            0.1)^2),
                                    1/3))),
                        ($L$2)-E1396))),
            IF(OR(IFERROR(AD1119,
                        0)&gt;=1,
                    IFERROR(AD1120,
                        0)&gt;=1),
                MAX('1D'!$D$16,
                    MAX('1D'!$D$16,
                        POWER((ABS(K1119)^2)/('1D'!$I$5*MAX(F1119,
                                    0.1)^2),
                            1/3))),
                IF(ABS(IFERROR(AF1119,
                            0))&lt;'1D'!$D$19,
                    MAX(MAX('1D'!$D$16,
                            MAX('1D'!$D$16,
                                POWER((ABS(K1119)^2)/('1D'!$I$5*MAX(F1119,
                                            0.1)^2),
                                    1/3))),
                        IFERROR(W1119,
                            0)),
                    MAX(MAX('1D'!$D$16,
                            MAX('1D'!$D$16,
                                POWER((ABS(K1119)^2)/('1D'!$I$5*MAX(F1119,
                                            0.1)^2),
                                    1/3))),
                        (IFERROR(W1119,
                                0))+((IFERROR(AF1119,
                                    0))*'1D'!$D$18)))))))</f>
        <v>2.1389677043987478</v>
      </c>
      <c r="X1119" s="5">
        <f t="shared" ca="1" si="242"/>
        <v>11.122632062873489</v>
      </c>
      <c r="Y1119" s="5">
        <f t="shared" ca="1" si="243"/>
        <v>1.1735290000551568</v>
      </c>
      <c r="Z1119" s="5">
        <f t="shared" ca="1" si="244"/>
        <v>4.5807502857230418</v>
      </c>
      <c r="AA1119" s="5">
        <f t="shared" ca="1" si="245"/>
        <v>634.14746770439876</v>
      </c>
      <c r="AB1119" s="5">
        <f ca="1">AA1119+((ABS(K1119)/MAX(((F1119)+(G1119)*(W1119))*(W1119),
            0.000001))^2)/(2*'1D'!$I$5)</f>
        <v>635.21695155659813</v>
      </c>
      <c r="AC1119" s="5">
        <f ca="1">((ABS(K1119)*'1D'!$D$6)/(MAX(((F1119)+(G1119)*(W1119))*(W1119),
            0.000001)*MAX(((((F1119)+(G1119)*(W1119))*(W1119))/MAX((F1119)+2*(W1119)*SQRT(1+(G1119)^2),
                    0.000001))^(2/3),
            0.000001)))^2</f>
        <v>3.8141460404132466E-3</v>
      </c>
      <c r="AD1119" s="5">
        <f ca="1">ABS(ABS(K1119)/MAX(((F1119)+(G1119)*(W1119))*(W1119),
        0.000001))/SQRT('1D'!$I$5*MAX((((F1119)+(G1119)*(W1119))*(W1119))/MAX((F1119)+2*(G1119)*(W1119),
            0.000001),
        0.000001))</f>
        <v>1.0000000000000004</v>
      </c>
      <c r="AE1119" s="5">
        <f ca="1">((F1119)*(W1119)^2)/2+(G1119)*(W1119)^3/3+(ABS(K1119)^2)/('1D'!$I$5*MAX(((F1119)+(G1119)*(W1119))*(W1119),
        0.000001))</f>
        <v>35.686426155594638</v>
      </c>
      <c r="AF1119" s="5">
        <f ca="1">IF($A$2=0,
    0,
    IFERROR(AB1120+(((AC1119+AC1120)/2)*J1120)+(IF(Z1119&gt;Z1120,
                '1D'!$D$8*((Z1119^2-Z1120^2)/(2*'1D'!$I$5)),
                '1D'!$D$9*((Z1120^2-Z1119^2)/(2*'1D'!$I$5)))+('1D'!$D$10*(ABS(I1120)/90)*(MAX(Z1119^2,
                        Z1120^2)/(2*'1D'!$I$5))))-AB1119,
        0))</f>
        <v>3.4157470064428708E-3</v>
      </c>
      <c r="AG1119" s="5">
        <f ca="1">IF($A$2=0,
    1,
    IF(IFERROR(AG1120,
            0)=0,
        0,
        IFERROR(IF(OR(ROUND(AD1119,
                        3)&gt;=1,
                    AND(ABS(AF1119)&lt;'1D'!$D$19,
                        AD1119&lt;1)),
                1,
                0),
            0)))</f>
        <v>1</v>
      </c>
      <c r="AH1119" s="5">
        <f ca="1">IFERROR(IF('1D'!V32="Supercritical",
        MAX('1D'!$D$16,
            IFERROR(L1119,
                MAX('1D'!$D$16,
                    POWER((ABS(K1119)^2)/('1D'!$I$5*MAX(F1119,
                                0.1)^2),
                        1/3)))),
        IF('1D'!V32="Subcritical",
            MAX('1D'!$D$16,
                IFERROR(W1119,
                    MAX('1D'!$D$16,
                        POWER((ABS(K1119)^2)/('1D'!$I$5*MAX(F1119,
                                    0.1)^2),
                            1/3)))),
            IF(IFERROR(T1119,
                    -1E+99)&gt;=IFERROR(AE1119,
                    -1E+99),
                MAX('1D'!$D$16,
                    IFERROR(L1119,
                        MAX('1D'!$D$16,
                            POWER((ABS(K1119)^2)/('1D'!$I$5*MAX(F1119,
                                        0.1)^2),
                                1/3)))),
                MAX('1D'!$D$16,
                    IFERROR(W1119,
                        MAX('1D'!$D$16,
                            POWER((ABS(K1119)^2)/('1D'!$I$5*MAX(F1119,
                                        0.1)^2),
                                1/3))))))),
    MAX('1D'!$D$16,
        POWER((ABS(K1119)^2)/('1D'!$I$5*MAX(F1119,
                    0.1)^2),
            1/3)))</f>
        <v>2.0411692021517887</v>
      </c>
      <c r="AI1119" s="5">
        <f t="shared" ca="1" si="246"/>
        <v>634.04966920215179</v>
      </c>
      <c r="AJ1119" s="5">
        <f ca="1">AI1119+((ABS(K1119)/MAX(((F1119)+(G1119)*(AH1119))*(AH1119),
            0.000001))^2)/(2*'1D'!$I$5)</f>
        <v>635.22409253909484</v>
      </c>
      <c r="AM1119">
        <v>0</v>
      </c>
      <c r="AN1119">
        <v>0</v>
      </c>
      <c r="AO1119" s="5">
        <f t="shared" si="247"/>
        <v>0</v>
      </c>
      <c r="AP1119" s="5">
        <f t="shared" si="251"/>
        <v>0</v>
      </c>
      <c r="AQ1119" s="5">
        <f ca="1">ABS(ABS(K1119)/MAX(((F1119)+(G1119)*(AH1119))*(AH1119),
        0.000001))/SQRT('1D'!$I$5*MAX((((F1119)+(G1119)*(AH1119))*(AH1119))/MAX((F1119)+2*(G1119)*(AH1119),
            0.000001),
        0.000001))</f>
        <v>1.0727235886044055</v>
      </c>
      <c r="AR1119" s="5" t="str">
        <f t="shared" ca="1" si="248"/>
        <v>Supercritical</v>
      </c>
      <c r="AS1119" s="5">
        <f ca="1">((ABS(K1119)*'1D'!$D$6)/(MAX(((F1119)+(G1119)*(AH1119))*(AH1119),
            0.000001)*MAX(((((F1119)+(G1119)*(AH1119))*(AH1119))/MAX((F1119)+2*(AH1119)*SQRT(1+(G1119)^2),
                    0.000001))^(2/3),
            0.000001)))^2</f>
        <v>4.3358367565141456E-3</v>
      </c>
    </row>
    <row r="1120" spans="1:45" x14ac:dyDescent="0.35">
      <c r="A1120">
        <v>1111</v>
      </c>
      <c r="B1120">
        <v>1109.9960000000001</v>
      </c>
      <c r="C1120">
        <v>616076.64500000002</v>
      </c>
      <c r="D1120">
        <v>3096897.1549999998</v>
      </c>
      <c r="E1120">
        <v>632.00800000000004</v>
      </c>
      <c r="F1120">
        <v>5.2</v>
      </c>
      <c r="G1120">
        <v>0</v>
      </c>
      <c r="H1120" t="s">
        <v>176</v>
      </c>
      <c r="I1120">
        <v>5.7000000000000002E-2</v>
      </c>
      <c r="J1120" s="5">
        <f t="shared" si="249"/>
        <v>1</v>
      </c>
      <c r="K1120" s="5">
        <f t="shared" ca="1" si="250"/>
        <v>50.95</v>
      </c>
      <c r="L1120" s="5">
        <f ca="1">IF($A$2=0,
    IFERROR(L1119,
        MAX('1D'!$D$16,
            POWER((ABS(K1120)^2)/('1D'!$I$5*MAX(F1120,
                        0.1)^2),
                1/3))),
    IF(IFERROR(V1119,
            0)=0,
        IFERROR(L1119,
            MAX('1D'!$D$16,
                POWER((ABS(K1120)^2)/('1D'!$I$5*MAX(F1120,
                            0.1)^2),
                    1/3))),
        IF(OR(IFERROR(L1120,
                    0)=0,
                IFERROR(S1119,
                    0)&lt;1,
                IFERROR(S1120,
                    0)&lt;1),
            MAX('1D'!$D$16,
                POWER((ABS(K1120)^2)/('1D'!$I$5*MAX(F1120,
                            0.1)^2),
                    1/3)),
            IF(IFERROR(U1120,
                    0)&gt;0,
                MAX('1D'!$D$16,
                    IFERROR(L1120,
                        0)+((IFERROR(U1120,
                                0))*'1D'!$D$18*IF((IFERROR(S1120,
                                    0))&lt;1,
                            1,
                            -1))),
                IF(IFERROR(U1120,
                        0)&lt;0,
                    IF(ABS((MAX('1D'!$D$16,
                                    POWER((ABS(K1120)^2)/('1D'!$I$5*MAX(F1120,
                                                0.1)^2),
                                        1/3)))-IFERROR(L1120,
                                0))&gt;'1D'!$D$19,
                        MAX('1D'!$D$16,
                            IF((MAX('1D'!$D$16,
                                        POWER((ABS(K1120)^2)/('1D'!$I$5*MAX(F1120,
                                                    0.1)^2),
                                            1/3)))&gt;IFERROR(L1120,
                                    0),
                                MIN((MAX('1D'!$D$16,
                                            POWER((ABS(K1120)^2)/('1D'!$I$5*MAX(F1120,
                                                        0.1)^2),
                                                1/3))),
                                    IFERROR(L1120,
                                        0)+(MIN(ABS(IFERROR(U1120,
                                                    0))*'1D'!$D$18,
                                            ABS((MAX('1D'!$D$16,
                                                        POWER((ABS(K1120)^2)/('1D'!$I$5*MAX(F1120,
                                                                    0.1)^2),
                                                            1/3)))-IFERROR(L1120,
                                                    0))))),
                                MAX((MAX('1D'!$D$16,
                                            POWER((ABS(K1120)^2)/('1D'!$I$5*MAX(F1120,
                                                        0.1)^2),
                                                1/3))),
                                    IFERROR(L1120,
                                        0)-(MIN(ABS(IFERROR(U1120,
                                                    0))*'1D'!$D$18,
                                            ABS((MAX('1D'!$D$16,
                                                        POWER((ABS(K1120)^2)/('1D'!$I$5*MAX(F1120,
                                                                    0.1)^2),
                                                            1/3)))-IFERROR(L1120,
                                                    0))))))),
                        MAX('1D'!$D$16,
                            POWER((ABS(K1120)^2)/('1D'!$I$5*MAX(F1120,
                                        0.1)^2),
                                1/3))),
                    MAX('1D'!$D$16,
                        IFERROR(L1120,
                            0)))))))</f>
        <v>2.0411692021517887</v>
      </c>
      <c r="M1120" s="5">
        <f t="shared" ca="1" si="238"/>
        <v>10.614079851189301</v>
      </c>
      <c r="N1120" s="5">
        <f t="shared" ca="1" si="239"/>
        <v>1.1434704692804873</v>
      </c>
      <c r="O1120" s="5">
        <f t="shared" ca="1" si="240"/>
        <v>4.8002276894771132</v>
      </c>
      <c r="P1120" s="5">
        <f t="shared" ca="1" si="241"/>
        <v>634.0491692021518</v>
      </c>
      <c r="Q1120" s="5">
        <f ca="1">P1120+((ABS(K1120)/MAX(((F1120)+(G1120)*(L1120))*(L1120),
            0.000001))^2)/(2*'1D'!$I$5)</f>
        <v>635.22359253909485</v>
      </c>
      <c r="R1120" s="5">
        <f ca="1">((ABS(K1120)*'1D'!$D$6)/(MAX(((F1120)+(G1120)*(L1120))*(L1120),
            0.000001)*MAX(((((F1120)+(G1120)*(L1120))*(L1120))/MAX((F1120)+2*(L1120)*SQRT(1+(G1120)^2),
                    0.000001))^(2/3),
            0.000001)))^2</f>
        <v>4.3358367565141456E-3</v>
      </c>
      <c r="S1120" s="5">
        <f ca="1">ABS(ABS(K1120)/MAX(((F1120)+(G1120)*(L1120))*(L1120),
        0.000001))/SQRT('1D'!$I$5*MAX((((F1120)+(G1120)*(L1120))*(L1120))/MAX((F1120)+2*(G1120)*(L1120),
            0.000001),
        0.000001))</f>
        <v>1.0727235886044055</v>
      </c>
      <c r="T1120" s="5">
        <f ca="1">((F1120)*(L1120)^2)/2+(G1120)*(L1120)^3/3+(ABS(K1120)^2)/('1D'!$I$5*MAX(((F1120)+(G1120)*(L1120))*(L1120),
        0.000001))</f>
        <v>35.763412605541333</v>
      </c>
      <c r="U1120" s="5">
        <f ca="1">IF($A$2=0,
    0,
    IFERROR(Q1119-(((R1119+R1120)/2)*J1120)-(IF(O1119&gt;O1120,
                '1D'!$D$8*((O1119^2-O1120^2)/(2*'1D'!$I$5)),
                '1D'!$D$9*((O1120^2-O1119^2)/(2*'1D'!$I$5)))+('1D'!$D$10*(ABS(I1120)/90)*(MAX(O1119^2,
                        O1120^2)/(2*'1D'!$I$5))))-Q1120,
        0))</f>
        <v>-3.9474069734524164E-3</v>
      </c>
      <c r="V1120" s="5">
        <f ca="1">IF($A$2=0,
    1,
    IF(IFERROR(V1119,
            0)=0,
        0,
        IFERROR(IF(ROUND(S1120,
                    3)=1,
                1,
                IF(AND(ABS(U1120)&lt;'1D'!$D$19,
                        S1120&gt;1),
                    1,
                    0)),
            0)))</f>
        <v>0</v>
      </c>
      <c r="W1120" s="5">
        <f ca="1">IF($A$2=0,
    MAX(MAX('1D'!$D$16,
            MAX('1D'!$D$16,
                POWER((ABS(K1120)^2)/('1D'!$I$5*MAX(F1120,
                            0.1)^2),
                    1/3))),
        IFERROR(W1396,
            MAX(MAX('1D'!$D$16,
                    MAX('1D'!$D$16,
                        POWER((ABS(K1120)^2)/('1D'!$I$5*MAX(F1120,
                                    0.1)^2),
                            1/3))),
                ($L$2)-E1396))),
    IF(IFERROR(AG1121,
            0)=0,
        MAX(MAX('1D'!$D$16,
                MAX('1D'!$D$16,
                    POWER((ABS(K1120)^2)/('1D'!$I$5*MAX(F1120,
                                0.1)^2),
                        1/3))),
            IFERROR(W1396,
                MAX(MAX('1D'!$D$16,
                        MAX('1D'!$D$16,
                            POWER((ABS(K1120)^2)/('1D'!$I$5*MAX(F1120,
                                        0.1)^2),
                                1/3))),
                    ($L$2)-E1396))),
        IF(IFERROR(W1120,
                0)=0,
            MAX(MAX('1D'!$D$16,
                    MAX('1D'!$D$16,
                        POWER((ABS(K1120)^2)/('1D'!$I$5*MAX(F1120,
                                    0.1)^2),
                            1/3))),
                IFERROR(W1396,
                    MAX(MAX('1D'!$D$16,
                            MAX('1D'!$D$16,
                                POWER((ABS(K1120)^2)/('1D'!$I$5*MAX(F1120,
                                            0.1)^2),
                                    1/3))),
                        ($L$2)-E1396))),
            IF(OR(IFERROR(AD1120,
                        0)&gt;=1,
                    IFERROR(AD1121,
                        0)&gt;=1),
                MAX('1D'!$D$16,
                    MAX('1D'!$D$16,
                        POWER((ABS(K1120)^2)/('1D'!$I$5*MAX(F1120,
                                    0.1)^2),
                            1/3))),
                IF(ABS(IFERROR(AF1120,
                            0))&lt;'1D'!$D$19,
                    MAX(MAX('1D'!$D$16,
                            MAX('1D'!$D$16,
                                POWER((ABS(K1120)^2)/('1D'!$I$5*MAX(F1120,
                                            0.1)^2),
                                    1/3))),
                        IFERROR(W1120,
                            0)),
                    MAX(MAX('1D'!$D$16,
                            MAX('1D'!$D$16,
                                POWER((ABS(K1120)^2)/('1D'!$I$5*MAX(F1120,
                                            0.1)^2),
                                    1/3))),
                        (IFERROR(W1120,
                                0))+((IFERROR(AF1120,
                                    0))*'1D'!$D$18)))))))</f>
        <v>2.1389677043987478</v>
      </c>
      <c r="X1120" s="5">
        <f t="shared" ca="1" si="242"/>
        <v>11.122632062873489</v>
      </c>
      <c r="Y1120" s="5">
        <f t="shared" ca="1" si="243"/>
        <v>1.1735290000551568</v>
      </c>
      <c r="Z1120" s="5">
        <f t="shared" ca="1" si="244"/>
        <v>4.5807502857230418</v>
      </c>
      <c r="AA1120" s="5">
        <f t="shared" ca="1" si="245"/>
        <v>634.14696770439878</v>
      </c>
      <c r="AB1120" s="5">
        <f ca="1">AA1120+((ABS(K1120)/MAX(((F1120)+(G1120)*(W1120))*(W1120),
            0.000001))^2)/(2*'1D'!$I$5)</f>
        <v>635.21645155659814</v>
      </c>
      <c r="AC1120" s="5">
        <f ca="1">((ABS(K1120)*'1D'!$D$6)/(MAX(((F1120)+(G1120)*(W1120))*(W1120),
            0.000001)*MAX(((((F1120)+(G1120)*(W1120))*(W1120))/MAX((F1120)+2*(W1120)*SQRT(1+(G1120)^2),
                    0.000001))^(2/3),
            0.000001)))^2</f>
        <v>3.8141460404132466E-3</v>
      </c>
      <c r="AD1120" s="5">
        <f ca="1">ABS(ABS(K1120)/MAX(((F1120)+(G1120)*(W1120))*(W1120),
        0.000001))/SQRT('1D'!$I$5*MAX((((F1120)+(G1120)*(W1120))*(W1120))/MAX((F1120)+2*(G1120)*(W1120),
            0.000001),
        0.000001))</f>
        <v>1.0000000000000004</v>
      </c>
      <c r="AE1120" s="5">
        <f ca="1">((F1120)*(W1120)^2)/2+(G1120)*(W1120)^3/3+(ABS(K1120)^2)/('1D'!$I$5*MAX(((F1120)+(G1120)*(W1120))*(W1120),
        0.000001))</f>
        <v>35.686426155594638</v>
      </c>
      <c r="AF1120" s="5">
        <f ca="1">IF($A$2=0,
    0,
    IFERROR(AB1121+(((AC1120+AC1121)/2)*J1121)+(IF(Z1120&gt;Z1121,
                '1D'!$D$8*((Z1120^2-Z1121^2)/(2*'1D'!$I$5)),
                '1D'!$D$9*((Z1121^2-Z1120^2)/(2*'1D'!$I$5)))+('1D'!$D$10*(ABS(I1121)/90)*(MAX(Z1120^2,
                        Z1121^2)/(2*'1D'!$I$5))))-AB1120,
        0))</f>
        <v>3.4157470064428708E-3</v>
      </c>
      <c r="AG1120" s="5">
        <f ca="1">IF($A$2=0,
    1,
    IF(IFERROR(AG1121,
            0)=0,
        0,
        IFERROR(IF(OR(ROUND(AD1120,
                        3)&gt;=1,
                    AND(ABS(AF1120)&lt;'1D'!$D$19,
                        AD1120&lt;1)),
                1,
                0),
            0)))</f>
        <v>1</v>
      </c>
      <c r="AH1120" s="5">
        <f ca="1">IFERROR(IF('1D'!V32="Supercritical",
        MAX('1D'!$D$16,
            IFERROR(L1120,
                MAX('1D'!$D$16,
                    POWER((ABS(K1120)^2)/('1D'!$I$5*MAX(F1120,
                                0.1)^2),
                        1/3)))),
        IF('1D'!V32="Subcritical",
            MAX('1D'!$D$16,
                IFERROR(W1120,
                    MAX('1D'!$D$16,
                        POWER((ABS(K1120)^2)/('1D'!$I$5*MAX(F1120,
                                    0.1)^2),
                            1/3)))),
            IF(IFERROR(T1120,
                    -1E+99)&gt;=IFERROR(AE1120,
                    -1E+99),
                MAX('1D'!$D$16,
                    IFERROR(L1120,
                        MAX('1D'!$D$16,
                            POWER((ABS(K1120)^2)/('1D'!$I$5*MAX(F1120,
                                        0.1)^2),
                                1/3)))),
                MAX('1D'!$D$16,
                    IFERROR(W1120,
                        MAX('1D'!$D$16,
                            POWER((ABS(K1120)^2)/('1D'!$I$5*MAX(F1120,
                                        0.1)^2),
                                1/3))))))),
    MAX('1D'!$D$16,
        POWER((ABS(K1120)^2)/('1D'!$I$5*MAX(F1120,
                    0.1)^2),
            1/3)))</f>
        <v>2.0411692021517887</v>
      </c>
      <c r="AI1120" s="5">
        <f t="shared" ca="1" si="246"/>
        <v>634.0491692021518</v>
      </c>
      <c r="AJ1120" s="5">
        <f ca="1">AI1120+((ABS(K1120)/MAX(((F1120)+(G1120)*(AH1120))*(AH1120),
            0.000001))^2)/(2*'1D'!$I$5)</f>
        <v>635.22359253909485</v>
      </c>
      <c r="AM1120">
        <v>0</v>
      </c>
      <c r="AN1120">
        <v>0</v>
      </c>
      <c r="AO1120" s="5">
        <f t="shared" si="247"/>
        <v>0</v>
      </c>
      <c r="AP1120" s="5">
        <f t="shared" si="251"/>
        <v>0</v>
      </c>
      <c r="AQ1120" s="5">
        <f ca="1">ABS(ABS(K1120)/MAX(((F1120)+(G1120)*(AH1120))*(AH1120),
        0.000001))/SQRT('1D'!$I$5*MAX((((F1120)+(G1120)*(AH1120))*(AH1120))/MAX((F1120)+2*(G1120)*(AH1120),
            0.000001),
        0.000001))</f>
        <v>1.0727235886044055</v>
      </c>
      <c r="AR1120" s="5" t="str">
        <f t="shared" ca="1" si="248"/>
        <v>Supercritical</v>
      </c>
      <c r="AS1120" s="5">
        <f ca="1">((ABS(K1120)*'1D'!$D$6)/(MAX(((F1120)+(G1120)*(AH1120))*(AH1120),
            0.000001)*MAX(((((F1120)+(G1120)*(AH1120))*(AH1120))/MAX((F1120)+2*(AH1120)*SQRT(1+(G1120)^2),
                    0.000001))^(2/3),
            0.000001)))^2</f>
        <v>4.3358367565141456E-3</v>
      </c>
    </row>
    <row r="1121" spans="1:45" x14ac:dyDescent="0.35">
      <c r="A1121">
        <v>1112</v>
      </c>
      <c r="B1121">
        <v>1110.9960000000001</v>
      </c>
      <c r="C1121">
        <v>616076.60199999996</v>
      </c>
      <c r="D1121">
        <v>3096896.156</v>
      </c>
      <c r="E1121">
        <v>632.00750000000005</v>
      </c>
      <c r="F1121">
        <v>5.2</v>
      </c>
      <c r="G1121">
        <v>0</v>
      </c>
      <c r="H1121" t="s">
        <v>176</v>
      </c>
      <c r="I1121">
        <v>5.7000000000000002E-2</v>
      </c>
      <c r="J1121" s="5">
        <f t="shared" si="249"/>
        <v>1</v>
      </c>
      <c r="K1121" s="5">
        <f t="shared" ca="1" si="250"/>
        <v>50.95</v>
      </c>
      <c r="L1121" s="5">
        <f ca="1">IF($A$2=0,
    IFERROR(L1120,
        MAX('1D'!$D$16,
            POWER((ABS(K1121)^2)/('1D'!$I$5*MAX(F1121,
                        0.1)^2),
                1/3))),
    IF(IFERROR(V1120,
            0)=0,
        IFERROR(L1120,
            MAX('1D'!$D$16,
                POWER((ABS(K1121)^2)/('1D'!$I$5*MAX(F1121,
                            0.1)^2),
                    1/3))),
        IF(OR(IFERROR(L1121,
                    0)=0,
                IFERROR(S1120,
                    0)&lt;1,
                IFERROR(S1121,
                    0)&lt;1),
            MAX('1D'!$D$16,
                POWER((ABS(K1121)^2)/('1D'!$I$5*MAX(F1121,
                            0.1)^2),
                    1/3)),
            IF(IFERROR(U1121,
                    0)&gt;0,
                MAX('1D'!$D$16,
                    IFERROR(L1121,
                        0)+((IFERROR(U1121,
                                0))*'1D'!$D$18*IF((IFERROR(S1121,
                                    0))&lt;1,
                            1,
                            -1))),
                IF(IFERROR(U1121,
                        0)&lt;0,
                    IF(ABS((MAX('1D'!$D$16,
                                    POWER((ABS(K1121)^2)/('1D'!$I$5*MAX(F1121,
                                                0.1)^2),
                                        1/3)))-IFERROR(L1121,
                                0))&gt;'1D'!$D$19,
                        MAX('1D'!$D$16,
                            IF((MAX('1D'!$D$16,
                                        POWER((ABS(K1121)^2)/('1D'!$I$5*MAX(F1121,
                                                    0.1)^2),
                                            1/3)))&gt;IFERROR(L1121,
                                    0),
                                MIN((MAX('1D'!$D$16,
                                            POWER((ABS(K1121)^2)/('1D'!$I$5*MAX(F1121,
                                                        0.1)^2),
                                                1/3))),
                                    IFERROR(L1121,
                                        0)+(MIN(ABS(IFERROR(U1121,
                                                    0))*'1D'!$D$18,
                                            ABS((MAX('1D'!$D$16,
                                                        POWER((ABS(K1121)^2)/('1D'!$I$5*MAX(F1121,
                                                                    0.1)^2),
                                                            1/3)))-IFERROR(L1121,
                                                    0))))),
                                MAX((MAX('1D'!$D$16,
                                            POWER((ABS(K1121)^2)/('1D'!$I$5*MAX(F1121,
                                                        0.1)^2),
                                                1/3))),
                                    IFERROR(L1121,
                                        0)-(MIN(ABS(IFERROR(U1121,
                                                    0))*'1D'!$D$18,
                                            ABS((MAX('1D'!$D$16,
                                                        POWER((ABS(K1121)^2)/('1D'!$I$5*MAX(F1121,
                                                                    0.1)^2),
                                                            1/3)))-IFERROR(L1121,
                                                    0))))))),
                        MAX('1D'!$D$16,
                            POWER((ABS(K1121)^2)/('1D'!$I$5*MAX(F1121,
                                        0.1)^2),
                                1/3))),
                    MAX('1D'!$D$16,
                        IFERROR(L1121,
                            0)))))))</f>
        <v>2.0411692021517887</v>
      </c>
      <c r="M1121" s="5">
        <f t="shared" ca="1" si="238"/>
        <v>10.614079851189301</v>
      </c>
      <c r="N1121" s="5">
        <f t="shared" ca="1" si="239"/>
        <v>1.1434704692804873</v>
      </c>
      <c r="O1121" s="5">
        <f t="shared" ca="1" si="240"/>
        <v>4.8002276894771132</v>
      </c>
      <c r="P1121" s="5">
        <f t="shared" ca="1" si="241"/>
        <v>634.04866920215181</v>
      </c>
      <c r="Q1121" s="5">
        <f ca="1">P1121+((ABS(K1121)/MAX(((F1121)+(G1121)*(L1121))*(L1121),
            0.000001))^2)/(2*'1D'!$I$5)</f>
        <v>635.22309253909486</v>
      </c>
      <c r="R1121" s="5">
        <f ca="1">((ABS(K1121)*'1D'!$D$6)/(MAX(((F1121)+(G1121)*(L1121))*(L1121),
            0.000001)*MAX(((((F1121)+(G1121)*(L1121))*(L1121))/MAX((F1121)+2*(L1121)*SQRT(1+(G1121)^2),
                    0.000001))^(2/3),
            0.000001)))^2</f>
        <v>4.3358367565141456E-3</v>
      </c>
      <c r="S1121" s="5">
        <f ca="1">ABS(ABS(K1121)/MAX(((F1121)+(G1121)*(L1121))*(L1121),
        0.000001))/SQRT('1D'!$I$5*MAX((((F1121)+(G1121)*(L1121))*(L1121))/MAX((F1121)+2*(G1121)*(L1121),
            0.000001),
        0.000001))</f>
        <v>1.0727235886044055</v>
      </c>
      <c r="T1121" s="5">
        <f ca="1">((F1121)*(L1121)^2)/2+(G1121)*(L1121)^3/3+(ABS(K1121)^2)/('1D'!$I$5*MAX(((F1121)+(G1121)*(L1121))*(L1121),
        0.000001))</f>
        <v>35.763412605541333</v>
      </c>
      <c r="U1121" s="5">
        <f ca="1">IF($A$2=0,
    0,
    IFERROR(Q1120-(((R1120+R1121)/2)*J1121)-(IF(O1120&gt;O1121,
                '1D'!$D$8*((O1120^2-O1121^2)/(2*'1D'!$I$5)),
                '1D'!$D$9*((O1121^2-O1120^2)/(2*'1D'!$I$5)))+('1D'!$D$10*(ABS(I1121)/90)*(MAX(O1120^2,
                        O1121^2)/(2*'1D'!$I$5))))-Q1121,
        0))</f>
        <v>-3.9474069734524164E-3</v>
      </c>
      <c r="V1121" s="5">
        <f ca="1">IF($A$2=0,
    1,
    IF(IFERROR(V1120,
            0)=0,
        0,
        IFERROR(IF(ROUND(S1121,
                    3)=1,
                1,
                IF(AND(ABS(U1121)&lt;'1D'!$D$19,
                        S1121&gt;1),
                    1,
                    0)),
            0)))</f>
        <v>0</v>
      </c>
      <c r="W1121" s="5">
        <f ca="1">IF($A$2=0,
    MAX(MAX('1D'!$D$16,
            MAX('1D'!$D$16,
                POWER((ABS(K1121)^2)/('1D'!$I$5*MAX(F1121,
                            0.1)^2),
                    1/3))),
        IFERROR(W1396,
            MAX(MAX('1D'!$D$16,
                    MAX('1D'!$D$16,
                        POWER((ABS(K1121)^2)/('1D'!$I$5*MAX(F1121,
                                    0.1)^2),
                            1/3))),
                ($L$2)-E1396))),
    IF(IFERROR(AG1122,
            0)=0,
        MAX(MAX('1D'!$D$16,
                MAX('1D'!$D$16,
                    POWER((ABS(K1121)^2)/('1D'!$I$5*MAX(F1121,
                                0.1)^2),
                        1/3))),
            IFERROR(W1396,
                MAX(MAX('1D'!$D$16,
                        MAX('1D'!$D$16,
                            POWER((ABS(K1121)^2)/('1D'!$I$5*MAX(F1121,
                                        0.1)^2),
                                1/3))),
                    ($L$2)-E1396))),
        IF(IFERROR(W1121,
                0)=0,
            MAX(MAX('1D'!$D$16,
                    MAX('1D'!$D$16,
                        POWER((ABS(K1121)^2)/('1D'!$I$5*MAX(F1121,
                                    0.1)^2),
                            1/3))),
                IFERROR(W1396,
                    MAX(MAX('1D'!$D$16,
                            MAX('1D'!$D$16,
                                POWER((ABS(K1121)^2)/('1D'!$I$5*MAX(F1121,
                                            0.1)^2),
                                    1/3))),
                        ($L$2)-E1396))),
            IF(OR(IFERROR(AD1121,
                        0)&gt;=1,
                    IFERROR(AD1122,
                        0)&gt;=1),
                MAX('1D'!$D$16,
                    MAX('1D'!$D$16,
                        POWER((ABS(K1121)^2)/('1D'!$I$5*MAX(F1121,
                                    0.1)^2),
                            1/3))),
                IF(ABS(IFERROR(AF1121,
                            0))&lt;'1D'!$D$19,
                    MAX(MAX('1D'!$D$16,
                            MAX('1D'!$D$16,
                                POWER((ABS(K1121)^2)/('1D'!$I$5*MAX(F1121,
                                            0.1)^2),
                                    1/3))),
                        IFERROR(W1121,
                            0)),
                    MAX(MAX('1D'!$D$16,
                            MAX('1D'!$D$16,
                                POWER((ABS(K1121)^2)/('1D'!$I$5*MAX(F1121,
                                            0.1)^2),
                                    1/3))),
                        (IFERROR(W1121,
                                0))+((IFERROR(AF1121,
                                    0))*'1D'!$D$18)))))))</f>
        <v>2.1389677043987478</v>
      </c>
      <c r="X1121" s="5">
        <f t="shared" ca="1" si="242"/>
        <v>11.122632062873489</v>
      </c>
      <c r="Y1121" s="5">
        <f t="shared" ca="1" si="243"/>
        <v>1.1735290000551568</v>
      </c>
      <c r="Z1121" s="5">
        <f t="shared" ca="1" si="244"/>
        <v>4.5807502857230418</v>
      </c>
      <c r="AA1121" s="5">
        <f t="shared" ca="1" si="245"/>
        <v>634.14646770439879</v>
      </c>
      <c r="AB1121" s="5">
        <f ca="1">AA1121+((ABS(K1121)/MAX(((F1121)+(G1121)*(W1121))*(W1121),
            0.000001))^2)/(2*'1D'!$I$5)</f>
        <v>635.21595155659816</v>
      </c>
      <c r="AC1121" s="5">
        <f ca="1">((ABS(K1121)*'1D'!$D$6)/(MAX(((F1121)+(G1121)*(W1121))*(W1121),
            0.000001)*MAX(((((F1121)+(G1121)*(W1121))*(W1121))/MAX((F1121)+2*(W1121)*SQRT(1+(G1121)^2),
                    0.000001))^(2/3),
            0.000001)))^2</f>
        <v>3.8141460404132466E-3</v>
      </c>
      <c r="AD1121" s="5">
        <f ca="1">ABS(ABS(K1121)/MAX(((F1121)+(G1121)*(W1121))*(W1121),
        0.000001))/SQRT('1D'!$I$5*MAX((((F1121)+(G1121)*(W1121))*(W1121))/MAX((F1121)+2*(G1121)*(W1121),
            0.000001),
        0.000001))</f>
        <v>1.0000000000000004</v>
      </c>
      <c r="AE1121" s="5">
        <f ca="1">((F1121)*(W1121)^2)/2+(G1121)*(W1121)^3/3+(ABS(K1121)^2)/('1D'!$I$5*MAX(((F1121)+(G1121)*(W1121))*(W1121),
        0.000001))</f>
        <v>35.686426155594638</v>
      </c>
      <c r="AF1121" s="5">
        <f ca="1">IF($A$2=0,
    0,
    IFERROR(AB1122+(((AC1121+AC1122)/2)*J1122)+(IF(Z1121&gt;Z1122,
                '1D'!$D$8*((Z1121^2-Z1122^2)/(2*'1D'!$I$5)),
                '1D'!$D$9*((Z1122^2-Z1121^2)/(2*'1D'!$I$5)))+('1D'!$D$10*(ABS(I1122)/90)*(MAX(Z1121^2,
                        Z1122^2)/(2*'1D'!$I$5))))-AB1121,
        0))</f>
        <v>3.3103318942266924E-3</v>
      </c>
      <c r="AG1121" s="5">
        <f ca="1">IF($A$2=0,
    1,
    IF(IFERROR(AG1122,
            0)=0,
        0,
        IFERROR(IF(OR(ROUND(AD1121,
                        3)&gt;=1,
                    AND(ABS(AF1121)&lt;'1D'!$D$19,
                        AD1121&lt;1)),
                1,
                0),
            0)))</f>
        <v>1</v>
      </c>
      <c r="AH1121" s="5">
        <f ca="1">IFERROR(IF('1D'!V32="Supercritical",
        MAX('1D'!$D$16,
            IFERROR(L1121,
                MAX('1D'!$D$16,
                    POWER((ABS(K1121)^2)/('1D'!$I$5*MAX(F1121,
                                0.1)^2),
                        1/3)))),
        IF('1D'!V32="Subcritical",
            MAX('1D'!$D$16,
                IFERROR(W1121,
                    MAX('1D'!$D$16,
                        POWER((ABS(K1121)^2)/('1D'!$I$5*MAX(F1121,
                                    0.1)^2),
                            1/3)))),
            IF(IFERROR(T1121,
                    -1E+99)&gt;=IFERROR(AE1121,
                    -1E+99),
                MAX('1D'!$D$16,
                    IFERROR(L1121,
                        MAX('1D'!$D$16,
                            POWER((ABS(K1121)^2)/('1D'!$I$5*MAX(F1121,
                                        0.1)^2),
                                1/3)))),
                MAX('1D'!$D$16,
                    IFERROR(W1121,
                        MAX('1D'!$D$16,
                            POWER((ABS(K1121)^2)/('1D'!$I$5*MAX(F1121,
                                        0.1)^2),
                                1/3))))))),
    MAX('1D'!$D$16,
        POWER((ABS(K1121)^2)/('1D'!$I$5*MAX(F1121,
                    0.1)^2),
            1/3)))</f>
        <v>2.0411692021517887</v>
      </c>
      <c r="AI1121" s="5">
        <f t="shared" ca="1" si="246"/>
        <v>634.04866920215181</v>
      </c>
      <c r="AJ1121" s="5">
        <f ca="1">AI1121+((ABS(K1121)/MAX(((F1121)+(G1121)*(AH1121))*(AH1121),
            0.000001))^2)/(2*'1D'!$I$5)</f>
        <v>635.22309253909486</v>
      </c>
      <c r="AM1121">
        <v>0</v>
      </c>
      <c r="AN1121">
        <v>0</v>
      </c>
      <c r="AO1121" s="5">
        <f t="shared" si="247"/>
        <v>0</v>
      </c>
      <c r="AP1121" s="5">
        <f t="shared" si="251"/>
        <v>0</v>
      </c>
      <c r="AQ1121" s="5">
        <f ca="1">ABS(ABS(K1121)/MAX(((F1121)+(G1121)*(AH1121))*(AH1121),
        0.000001))/SQRT('1D'!$I$5*MAX((((F1121)+(G1121)*(AH1121))*(AH1121))/MAX((F1121)+2*(G1121)*(AH1121),
            0.000001),
        0.000001))</f>
        <v>1.0727235886044055</v>
      </c>
      <c r="AR1121" s="5" t="str">
        <f t="shared" ca="1" si="248"/>
        <v>Supercritical</v>
      </c>
      <c r="AS1121" s="5">
        <f ca="1">((ABS(K1121)*'1D'!$D$6)/(MAX(((F1121)+(G1121)*(AH1121))*(AH1121),
            0.000001)*MAX(((((F1121)+(G1121)*(AH1121))*(AH1121))/MAX((F1121)+2*(AH1121)*SQRT(1+(G1121)^2),
                    0.000001))^(2/3),
            0.000001)))^2</f>
        <v>4.3358367565141456E-3</v>
      </c>
    </row>
    <row r="1122" spans="1:45" x14ac:dyDescent="0.35">
      <c r="A1122">
        <v>1113</v>
      </c>
      <c r="B1122">
        <v>1111.9949999999999</v>
      </c>
      <c r="C1122">
        <v>616076.56000000006</v>
      </c>
      <c r="D1122">
        <v>3096895.1570000001</v>
      </c>
      <c r="E1122">
        <v>632.00699999999995</v>
      </c>
      <c r="F1122">
        <v>5.2</v>
      </c>
      <c r="G1122">
        <v>0</v>
      </c>
      <c r="H1122" t="s">
        <v>176</v>
      </c>
      <c r="I1122">
        <v>0</v>
      </c>
      <c r="J1122" s="5">
        <f t="shared" si="249"/>
        <v>0.99899999999979627</v>
      </c>
      <c r="K1122" s="5">
        <f t="shared" ca="1" si="250"/>
        <v>50.95</v>
      </c>
      <c r="L1122" s="5">
        <f ca="1">IF($A$2=0,
    IFERROR(L1121,
        MAX('1D'!$D$16,
            POWER((ABS(K1122)^2)/('1D'!$I$5*MAX(F1122,
                        0.1)^2),
                1/3))),
    IF(IFERROR(V1121,
            0)=0,
        IFERROR(L1121,
            MAX('1D'!$D$16,
                POWER((ABS(K1122)^2)/('1D'!$I$5*MAX(F1122,
                            0.1)^2),
                    1/3))),
        IF(OR(IFERROR(L1122,
                    0)=0,
                IFERROR(S1121,
                    0)&lt;1,
                IFERROR(S1122,
                    0)&lt;1),
            MAX('1D'!$D$16,
                POWER((ABS(K1122)^2)/('1D'!$I$5*MAX(F1122,
                            0.1)^2),
                    1/3)),
            IF(IFERROR(U1122,
                    0)&gt;0,
                MAX('1D'!$D$16,
                    IFERROR(L1122,
                        0)+((IFERROR(U1122,
                                0))*'1D'!$D$18*IF((IFERROR(S1122,
                                    0))&lt;1,
                            1,
                            -1))),
                IF(IFERROR(U1122,
                        0)&lt;0,
                    IF(ABS((MAX('1D'!$D$16,
                                    POWER((ABS(K1122)^2)/('1D'!$I$5*MAX(F1122,
                                                0.1)^2),
                                        1/3)))-IFERROR(L1122,
                                0))&gt;'1D'!$D$19,
                        MAX('1D'!$D$16,
                            IF((MAX('1D'!$D$16,
                                        POWER((ABS(K1122)^2)/('1D'!$I$5*MAX(F1122,
                                                    0.1)^2),
                                            1/3)))&gt;IFERROR(L1122,
                                    0),
                                MIN((MAX('1D'!$D$16,
                                            POWER((ABS(K1122)^2)/('1D'!$I$5*MAX(F1122,
                                                        0.1)^2),
                                                1/3))),
                                    IFERROR(L1122,
                                        0)+(MIN(ABS(IFERROR(U1122,
                                                    0))*'1D'!$D$18,
                                            ABS((MAX('1D'!$D$16,
                                                        POWER((ABS(K1122)^2)/('1D'!$I$5*MAX(F1122,
                                                                    0.1)^2),
                                                            1/3)))-IFERROR(L1122,
                                                    0))))),
                                MAX((MAX('1D'!$D$16,
                                            POWER((ABS(K1122)^2)/('1D'!$I$5*MAX(F1122,
                                                        0.1)^2),
                                                1/3))),
                                    IFERROR(L1122,
                                        0)-(MIN(ABS(IFERROR(U1122,
                                                    0))*'1D'!$D$18,
                                            ABS((MAX('1D'!$D$16,
                                                        POWER((ABS(K1122)^2)/('1D'!$I$5*MAX(F1122,
                                                                    0.1)^2),
                                                            1/3)))-IFERROR(L1122,
                                                    0))))))),
                        MAX('1D'!$D$16,
                            POWER((ABS(K1122)^2)/('1D'!$I$5*MAX(F1122,
                                        0.1)^2),
                                1/3))),
                    MAX('1D'!$D$16,
                        IFERROR(L1122,
                            0)))))))</f>
        <v>2.0411692021517887</v>
      </c>
      <c r="M1122" s="5">
        <f t="shared" ca="1" si="238"/>
        <v>10.614079851189301</v>
      </c>
      <c r="N1122" s="5">
        <f t="shared" ca="1" si="239"/>
        <v>1.1434704692804873</v>
      </c>
      <c r="O1122" s="5">
        <f t="shared" ca="1" si="240"/>
        <v>4.8002276894771132</v>
      </c>
      <c r="P1122" s="5">
        <f t="shared" ca="1" si="241"/>
        <v>634.04816920215171</v>
      </c>
      <c r="Q1122" s="5">
        <f ca="1">P1122+((ABS(K1122)/MAX(((F1122)+(G1122)*(L1122))*(L1122),
            0.000001))^2)/(2*'1D'!$I$5)</f>
        <v>635.22259253909476</v>
      </c>
      <c r="R1122" s="5">
        <f ca="1">((ABS(K1122)*'1D'!$D$6)/(MAX(((F1122)+(G1122)*(L1122))*(L1122),
            0.000001)*MAX(((((F1122)+(G1122)*(L1122))*(L1122))/MAX((F1122)+2*(L1122)*SQRT(1+(G1122)^2),
                    0.000001))^(2/3),
            0.000001)))^2</f>
        <v>4.3358367565141456E-3</v>
      </c>
      <c r="S1122" s="5">
        <f ca="1">ABS(ABS(K1122)/MAX(((F1122)+(G1122)*(L1122))*(L1122),
        0.000001))/SQRT('1D'!$I$5*MAX((((F1122)+(G1122)*(L1122))*(L1122))/MAX((F1122)+2*(G1122)*(L1122),
            0.000001),
        0.000001))</f>
        <v>1.0727235886044055</v>
      </c>
      <c r="T1122" s="5">
        <f ca="1">((F1122)*(L1122)^2)/2+(G1122)*(L1122)^3/3+(ABS(K1122)^2)/('1D'!$I$5*MAX(((F1122)+(G1122)*(L1122))*(L1122),
        0.000001))</f>
        <v>35.763412605541333</v>
      </c>
      <c r="U1122" s="5">
        <f ca="1">IF($A$2=0,
    0,
    IFERROR(Q1121-(((R1121+R1122)/2)*J1122)-(IF(O1121&gt;O1122,
                '1D'!$D$8*((O1121^2-O1122^2)/(2*'1D'!$I$5)),
                '1D'!$D$9*((O1122^2-O1121^2)/(2*'1D'!$I$5)))+('1D'!$D$10*(ABS(I1122)/90)*(MAX(O1121^2,
                        O1122^2)/(2*'1D'!$I$5))))-Q1122,
        0))</f>
        <v>-3.8315009196594474E-3</v>
      </c>
      <c r="V1122" s="5">
        <f ca="1">IF($A$2=0,
    1,
    IF(IFERROR(V1121,
            0)=0,
        0,
        IFERROR(IF(ROUND(S1122,
                    3)=1,
                1,
                IF(AND(ABS(U1122)&lt;'1D'!$D$19,
                        S1122&gt;1),
                    1,
                    0)),
            0)))</f>
        <v>0</v>
      </c>
      <c r="W1122" s="5">
        <f ca="1">IF($A$2=0,
    MAX(MAX('1D'!$D$16,
            MAX('1D'!$D$16,
                POWER((ABS(K1122)^2)/('1D'!$I$5*MAX(F1122,
                            0.1)^2),
                    1/3))),
        IFERROR(W1396,
            MAX(MAX('1D'!$D$16,
                    MAX('1D'!$D$16,
                        POWER((ABS(K1122)^2)/('1D'!$I$5*MAX(F1122,
                                    0.1)^2),
                            1/3))),
                ($L$2)-E1396))),
    IF(IFERROR(AG1123,
            0)=0,
        MAX(MAX('1D'!$D$16,
                MAX('1D'!$D$16,
                    POWER((ABS(K1122)^2)/('1D'!$I$5*MAX(F1122,
                                0.1)^2),
                        1/3))),
            IFERROR(W1396,
                MAX(MAX('1D'!$D$16,
                        MAX('1D'!$D$16,
                            POWER((ABS(K1122)^2)/('1D'!$I$5*MAX(F1122,
                                        0.1)^2),
                                1/3))),
                    ($L$2)-E1396))),
        IF(IFERROR(W1122,
                0)=0,
            MAX(MAX('1D'!$D$16,
                    MAX('1D'!$D$16,
                        POWER((ABS(K1122)^2)/('1D'!$I$5*MAX(F1122,
                                    0.1)^2),
                            1/3))),
                IFERROR(W1396,
                    MAX(MAX('1D'!$D$16,
                            MAX('1D'!$D$16,
                                POWER((ABS(K1122)^2)/('1D'!$I$5*MAX(F1122,
                                            0.1)^2),
                                    1/3))),
                        ($L$2)-E1396))),
            IF(OR(IFERROR(AD1122,
                        0)&gt;=1,
                    IFERROR(AD1123,
                        0)&gt;=1),
                MAX('1D'!$D$16,
                    MAX('1D'!$D$16,
                        POWER((ABS(K1122)^2)/('1D'!$I$5*MAX(F1122,
                                    0.1)^2),
                            1/3))),
                IF(ABS(IFERROR(AF1122,
                            0))&lt;'1D'!$D$19,
                    MAX(MAX('1D'!$D$16,
                            MAX('1D'!$D$16,
                                POWER((ABS(K1122)^2)/('1D'!$I$5*MAX(F1122,
                                            0.1)^2),
                                    1/3))),
                        IFERROR(W1122,
                            0)),
                    MAX(MAX('1D'!$D$16,
                            MAX('1D'!$D$16,
                                POWER((ABS(K1122)^2)/('1D'!$I$5*MAX(F1122,
                                            0.1)^2),
                                    1/3))),
                        (IFERROR(W1122,
                                0))+((IFERROR(AF1122,
                                    0))*'1D'!$D$18)))))))</f>
        <v>2.1389677043987478</v>
      </c>
      <c r="X1122" s="5">
        <f t="shared" ca="1" si="242"/>
        <v>11.122632062873489</v>
      </c>
      <c r="Y1122" s="5">
        <f t="shared" ca="1" si="243"/>
        <v>1.1735290000551568</v>
      </c>
      <c r="Z1122" s="5">
        <f t="shared" ca="1" si="244"/>
        <v>4.5807502857230418</v>
      </c>
      <c r="AA1122" s="5">
        <f t="shared" ca="1" si="245"/>
        <v>634.14596770439869</v>
      </c>
      <c r="AB1122" s="5">
        <f ca="1">AA1122+((ABS(K1122)/MAX(((F1122)+(G1122)*(W1122))*(W1122),
            0.000001))^2)/(2*'1D'!$I$5)</f>
        <v>635.21545155659805</v>
      </c>
      <c r="AC1122" s="5">
        <f ca="1">((ABS(K1122)*'1D'!$D$6)/(MAX(((F1122)+(G1122)*(W1122))*(W1122),
            0.000001)*MAX(((((F1122)+(G1122)*(W1122))*(W1122))/MAX((F1122)+2*(W1122)*SQRT(1+(G1122)^2),
                    0.000001))^(2/3),
            0.000001)))^2</f>
        <v>3.8141460404132466E-3</v>
      </c>
      <c r="AD1122" s="5">
        <f ca="1">ABS(ABS(K1122)/MAX(((F1122)+(G1122)*(W1122))*(W1122),
        0.000001))/SQRT('1D'!$I$5*MAX((((F1122)+(G1122)*(W1122))*(W1122))/MAX((F1122)+2*(G1122)*(W1122),
            0.000001),
        0.000001))</f>
        <v>1.0000000000000004</v>
      </c>
      <c r="AE1122" s="5">
        <f ca="1">((F1122)*(W1122)^2)/2+(G1122)*(W1122)^3/3+(ABS(K1122)^2)/('1D'!$I$5*MAX(((F1122)+(G1122)*(W1122))*(W1122),
        0.000001))</f>
        <v>35.686426155594638</v>
      </c>
      <c r="AF1122" s="5">
        <f ca="1">IF($A$2=0,
    0,
    IFERROR(AB1123+(((AC1122+AC1123)/2)*J1123)+(IF(Z1122&gt;Z1123,
                '1D'!$D$8*((Z1122^2-Z1123^2)/(2*'1D'!$I$5)),
                '1D'!$D$9*((Z1123^2-Z1122^2)/(2*'1D'!$I$5)))+('1D'!$D$10*(ABS(I1123)/90)*(MAX(Z1122^2,
                        Z1123^2)/(2*'1D'!$I$5))))-AB1122,
        0))</f>
        <v>3.3141460404522149E-3</v>
      </c>
      <c r="AG1122" s="5">
        <f ca="1">IF($A$2=0,
    1,
    IF(IFERROR(AG1123,
            0)=0,
        0,
        IFERROR(IF(OR(ROUND(AD1122,
                        3)&gt;=1,
                    AND(ABS(AF1122)&lt;'1D'!$D$19,
                        AD1122&lt;1)),
                1,
                0),
            0)))</f>
        <v>1</v>
      </c>
      <c r="AH1122" s="5">
        <f ca="1">IFERROR(IF('1D'!V32="Supercritical",
        MAX('1D'!$D$16,
            IFERROR(L1122,
                MAX('1D'!$D$16,
                    POWER((ABS(K1122)^2)/('1D'!$I$5*MAX(F1122,
                                0.1)^2),
                        1/3)))),
        IF('1D'!V32="Subcritical",
            MAX('1D'!$D$16,
                IFERROR(W1122,
                    MAX('1D'!$D$16,
                        POWER((ABS(K1122)^2)/('1D'!$I$5*MAX(F1122,
                                    0.1)^2),
                            1/3)))),
            IF(IFERROR(T1122,
                    -1E+99)&gt;=IFERROR(AE1122,
                    -1E+99),
                MAX('1D'!$D$16,
                    IFERROR(L1122,
                        MAX('1D'!$D$16,
                            POWER((ABS(K1122)^2)/('1D'!$I$5*MAX(F1122,
                                        0.1)^2),
                                1/3)))),
                MAX('1D'!$D$16,
                    IFERROR(W1122,
                        MAX('1D'!$D$16,
                            POWER((ABS(K1122)^2)/('1D'!$I$5*MAX(F1122,
                                        0.1)^2),
                                1/3))))))),
    MAX('1D'!$D$16,
        POWER((ABS(K1122)^2)/('1D'!$I$5*MAX(F1122,
                    0.1)^2),
            1/3)))</f>
        <v>2.0411692021517887</v>
      </c>
      <c r="AI1122" s="5">
        <f t="shared" ca="1" si="246"/>
        <v>634.04816920215171</v>
      </c>
      <c r="AJ1122" s="5">
        <f ca="1">AI1122+((ABS(K1122)/MAX(((F1122)+(G1122)*(AH1122))*(AH1122),
            0.000001))^2)/(2*'1D'!$I$5)</f>
        <v>635.22259253909476</v>
      </c>
      <c r="AM1122">
        <v>0</v>
      </c>
      <c r="AN1122">
        <v>0</v>
      </c>
      <c r="AO1122" s="5">
        <f t="shared" si="247"/>
        <v>0</v>
      </c>
      <c r="AP1122" s="5">
        <f t="shared" si="251"/>
        <v>0</v>
      </c>
      <c r="AQ1122" s="5">
        <f ca="1">ABS(ABS(K1122)/MAX(((F1122)+(G1122)*(AH1122))*(AH1122),
        0.000001))/SQRT('1D'!$I$5*MAX((((F1122)+(G1122)*(AH1122))*(AH1122))/MAX((F1122)+2*(G1122)*(AH1122),
            0.000001),
        0.000001))</f>
        <v>1.0727235886044055</v>
      </c>
      <c r="AR1122" s="5" t="str">
        <f t="shared" ca="1" si="248"/>
        <v>Supercritical</v>
      </c>
      <c r="AS1122" s="5">
        <f ca="1">((ABS(K1122)*'1D'!$D$6)/(MAX(((F1122)+(G1122)*(AH1122))*(AH1122),
            0.000001)*MAX(((((F1122)+(G1122)*(AH1122))*(AH1122))/MAX((F1122)+2*(AH1122)*SQRT(1+(G1122)^2),
                    0.000001))^(2/3),
            0.000001)))^2</f>
        <v>4.3358367565141456E-3</v>
      </c>
    </row>
    <row r="1123" spans="1:45" x14ac:dyDescent="0.35">
      <c r="A1123">
        <v>1114</v>
      </c>
      <c r="B1123">
        <v>1112.9949999999999</v>
      </c>
      <c r="C1123">
        <v>616076.51800000004</v>
      </c>
      <c r="D1123">
        <v>3096894.1579999998</v>
      </c>
      <c r="E1123">
        <v>632.00649999999996</v>
      </c>
      <c r="F1123">
        <v>5.2</v>
      </c>
      <c r="G1123">
        <v>0</v>
      </c>
      <c r="H1123" t="s">
        <v>176</v>
      </c>
      <c r="I1123">
        <v>0</v>
      </c>
      <c r="J1123" s="5">
        <f t="shared" si="249"/>
        <v>1</v>
      </c>
      <c r="K1123" s="5">
        <f t="shared" ca="1" si="250"/>
        <v>50.95</v>
      </c>
      <c r="L1123" s="5">
        <f ca="1">IF($A$2=0,
    IFERROR(L1122,
        MAX('1D'!$D$16,
            POWER((ABS(K1123)^2)/('1D'!$I$5*MAX(F1123,
                        0.1)^2),
                1/3))),
    IF(IFERROR(V1122,
            0)=0,
        IFERROR(L1122,
            MAX('1D'!$D$16,
                POWER((ABS(K1123)^2)/('1D'!$I$5*MAX(F1123,
                            0.1)^2),
                    1/3))),
        IF(OR(IFERROR(L1123,
                    0)=0,
                IFERROR(S1122,
                    0)&lt;1,
                IFERROR(S1123,
                    0)&lt;1),
            MAX('1D'!$D$16,
                POWER((ABS(K1123)^2)/('1D'!$I$5*MAX(F1123,
                            0.1)^2),
                    1/3)),
            IF(IFERROR(U1123,
                    0)&gt;0,
                MAX('1D'!$D$16,
                    IFERROR(L1123,
                        0)+((IFERROR(U1123,
                                0))*'1D'!$D$18*IF((IFERROR(S1123,
                                    0))&lt;1,
                            1,
                            -1))),
                IF(IFERROR(U1123,
                        0)&lt;0,
                    IF(ABS((MAX('1D'!$D$16,
                                    POWER((ABS(K1123)^2)/('1D'!$I$5*MAX(F1123,
                                                0.1)^2),
                                        1/3)))-IFERROR(L1123,
                                0))&gt;'1D'!$D$19,
                        MAX('1D'!$D$16,
                            IF((MAX('1D'!$D$16,
                                        POWER((ABS(K1123)^2)/('1D'!$I$5*MAX(F1123,
                                                    0.1)^2),
                                            1/3)))&gt;IFERROR(L1123,
                                    0),
                                MIN((MAX('1D'!$D$16,
                                            POWER((ABS(K1123)^2)/('1D'!$I$5*MAX(F1123,
                                                        0.1)^2),
                                                1/3))),
                                    IFERROR(L1123,
                                        0)+(MIN(ABS(IFERROR(U1123,
                                                    0))*'1D'!$D$18,
                                            ABS((MAX('1D'!$D$16,
                                                        POWER((ABS(K1123)^2)/('1D'!$I$5*MAX(F1123,
                                                                    0.1)^2),
                                                            1/3)))-IFERROR(L1123,
                                                    0))))),
                                MAX((MAX('1D'!$D$16,
                                            POWER((ABS(K1123)^2)/('1D'!$I$5*MAX(F1123,
                                                        0.1)^2),
                                                1/3))),
                                    IFERROR(L1123,
                                        0)-(MIN(ABS(IFERROR(U1123,
                                                    0))*'1D'!$D$18,
                                            ABS((MAX('1D'!$D$16,
                                                        POWER((ABS(K1123)^2)/('1D'!$I$5*MAX(F1123,
                                                                    0.1)^2),
                                                            1/3)))-IFERROR(L1123,
                                                    0))))))),
                        MAX('1D'!$D$16,
                            POWER((ABS(K1123)^2)/('1D'!$I$5*MAX(F1123,
                                        0.1)^2),
                                1/3))),
                    MAX('1D'!$D$16,
                        IFERROR(L1123,
                            0)))))))</f>
        <v>2.0411692021517887</v>
      </c>
      <c r="M1123" s="5">
        <f t="shared" ca="1" si="238"/>
        <v>10.614079851189301</v>
      </c>
      <c r="N1123" s="5">
        <f t="shared" ca="1" si="239"/>
        <v>1.1434704692804873</v>
      </c>
      <c r="O1123" s="5">
        <f t="shared" ca="1" si="240"/>
        <v>4.8002276894771132</v>
      </c>
      <c r="P1123" s="5">
        <f t="shared" ca="1" si="241"/>
        <v>634.04766920215172</v>
      </c>
      <c r="Q1123" s="5">
        <f ca="1">P1123+((ABS(K1123)/MAX(((F1123)+(G1123)*(L1123))*(L1123),
            0.000001))^2)/(2*'1D'!$I$5)</f>
        <v>635.22209253909477</v>
      </c>
      <c r="R1123" s="5">
        <f ca="1">((ABS(K1123)*'1D'!$D$6)/(MAX(((F1123)+(G1123)*(L1123))*(L1123),
            0.000001)*MAX(((((F1123)+(G1123)*(L1123))*(L1123))/MAX((F1123)+2*(L1123)*SQRT(1+(G1123)^2),
                    0.000001))^(2/3),
            0.000001)))^2</f>
        <v>4.3358367565141456E-3</v>
      </c>
      <c r="S1123" s="5">
        <f ca="1">ABS(ABS(K1123)/MAX(((F1123)+(G1123)*(L1123))*(L1123),
        0.000001))/SQRT('1D'!$I$5*MAX((((F1123)+(G1123)*(L1123))*(L1123))/MAX((F1123)+2*(G1123)*(L1123),
            0.000001),
        0.000001))</f>
        <v>1.0727235886044055</v>
      </c>
      <c r="T1123" s="5">
        <f ca="1">((F1123)*(L1123)^2)/2+(G1123)*(L1123)^3/3+(ABS(K1123)^2)/('1D'!$I$5*MAX(((F1123)+(G1123)*(L1123))*(L1123),
        0.000001))</f>
        <v>35.763412605541333</v>
      </c>
      <c r="U1123" s="5">
        <f ca="1">IF($A$2=0,
    0,
    IFERROR(Q1122-(((R1122+R1123)/2)*J1123)-(IF(O1122&gt;O1123,
                '1D'!$D$8*((O1122^2-O1123^2)/(2*'1D'!$I$5)),
                '1D'!$D$9*((O1123^2-O1122^2)/(2*'1D'!$I$5)))+('1D'!$D$10*(ABS(I1123)/90)*(MAX(O1122^2,
                        O1123^2)/(2*'1D'!$I$5))))-Q1123,
        0))</f>
        <v>-3.8358367564796936E-3</v>
      </c>
      <c r="V1123" s="5">
        <f ca="1">IF($A$2=0,
    1,
    IF(IFERROR(V1122,
            0)=0,
        0,
        IFERROR(IF(ROUND(S1123,
                    3)=1,
                1,
                IF(AND(ABS(U1123)&lt;'1D'!$D$19,
                        S1123&gt;1),
                    1,
                    0)),
            0)))</f>
        <v>0</v>
      </c>
      <c r="W1123" s="5">
        <f ca="1">IF($A$2=0,
    MAX(MAX('1D'!$D$16,
            MAX('1D'!$D$16,
                POWER((ABS(K1123)^2)/('1D'!$I$5*MAX(F1123,
                            0.1)^2),
                    1/3))),
        IFERROR(W1396,
            MAX(MAX('1D'!$D$16,
                    MAX('1D'!$D$16,
                        POWER((ABS(K1123)^2)/('1D'!$I$5*MAX(F1123,
                                    0.1)^2),
                            1/3))),
                ($L$2)-E1396))),
    IF(IFERROR(AG1124,
            0)=0,
        MAX(MAX('1D'!$D$16,
                MAX('1D'!$D$16,
                    POWER((ABS(K1123)^2)/('1D'!$I$5*MAX(F1123,
                                0.1)^2),
                        1/3))),
            IFERROR(W1396,
                MAX(MAX('1D'!$D$16,
                        MAX('1D'!$D$16,
                            POWER((ABS(K1123)^2)/('1D'!$I$5*MAX(F1123,
                                        0.1)^2),
                                1/3))),
                    ($L$2)-E1396))),
        IF(IFERROR(W1123,
                0)=0,
            MAX(MAX('1D'!$D$16,
                    MAX('1D'!$D$16,
                        POWER((ABS(K1123)^2)/('1D'!$I$5*MAX(F1123,
                                    0.1)^2),
                            1/3))),
                IFERROR(W1396,
                    MAX(MAX('1D'!$D$16,
                            MAX('1D'!$D$16,
                                POWER((ABS(K1123)^2)/('1D'!$I$5*MAX(F1123,
                                            0.1)^2),
                                    1/3))),
                        ($L$2)-E1396))),
            IF(OR(IFERROR(AD1123,
                        0)&gt;=1,
                    IFERROR(AD1124,
                        0)&gt;=1),
                MAX('1D'!$D$16,
                    MAX('1D'!$D$16,
                        POWER((ABS(K1123)^2)/('1D'!$I$5*MAX(F1123,
                                    0.1)^2),
                            1/3))),
                IF(ABS(IFERROR(AF1123,
                            0))&lt;'1D'!$D$19,
                    MAX(MAX('1D'!$D$16,
                            MAX('1D'!$D$16,
                                POWER((ABS(K1123)^2)/('1D'!$I$5*MAX(F1123,
                                            0.1)^2),
                                    1/3))),
                        IFERROR(W1123,
                            0)),
                    MAX(MAX('1D'!$D$16,
                            MAX('1D'!$D$16,
                                POWER((ABS(K1123)^2)/('1D'!$I$5*MAX(F1123,
                                            0.1)^2),
                                    1/3))),
                        (IFERROR(W1123,
                                0))+((IFERROR(AF1123,
                                    0))*'1D'!$D$18)))))))</f>
        <v>2.1389677043987478</v>
      </c>
      <c r="X1123" s="5">
        <f t="shared" ca="1" si="242"/>
        <v>11.122632062873489</v>
      </c>
      <c r="Y1123" s="5">
        <f t="shared" ca="1" si="243"/>
        <v>1.1735290000551568</v>
      </c>
      <c r="Z1123" s="5">
        <f t="shared" ca="1" si="244"/>
        <v>4.5807502857230418</v>
      </c>
      <c r="AA1123" s="5">
        <f t="shared" ca="1" si="245"/>
        <v>634.1454677043987</v>
      </c>
      <c r="AB1123" s="5">
        <f ca="1">AA1123+((ABS(K1123)/MAX(((F1123)+(G1123)*(W1123))*(W1123),
            0.000001))^2)/(2*'1D'!$I$5)</f>
        <v>635.21495155659807</v>
      </c>
      <c r="AC1123" s="5">
        <f ca="1">((ABS(K1123)*'1D'!$D$6)/(MAX(((F1123)+(G1123)*(W1123))*(W1123),
            0.000001)*MAX(((((F1123)+(G1123)*(W1123))*(W1123))/MAX((F1123)+2*(W1123)*SQRT(1+(G1123)^2),
                    0.000001))^(2/3),
            0.000001)))^2</f>
        <v>3.8141460404132466E-3</v>
      </c>
      <c r="AD1123" s="5">
        <f ca="1">ABS(ABS(K1123)/MAX(((F1123)+(G1123)*(W1123))*(W1123),
        0.000001))/SQRT('1D'!$I$5*MAX((((F1123)+(G1123)*(W1123))*(W1123))/MAX((F1123)+2*(G1123)*(W1123),
            0.000001),
        0.000001))</f>
        <v>1.0000000000000004</v>
      </c>
      <c r="AE1123" s="5">
        <f ca="1">((F1123)*(W1123)^2)/2+(G1123)*(W1123)^3/3+(ABS(K1123)^2)/('1D'!$I$5*MAX(((F1123)+(G1123)*(W1123))*(W1123),
        0.000001))</f>
        <v>35.686426155594638</v>
      </c>
      <c r="AF1123" s="5">
        <f ca="1">IF($A$2=0,
    0,
    IFERROR(AB1124+(((AC1123+AC1124)/2)*J1124)+(IF(Z1123&gt;Z1124,
                '1D'!$D$8*((Z1123^2-Z1124^2)/(2*'1D'!$I$5)),
                '1D'!$D$9*((Z1124^2-Z1123^2)/(2*'1D'!$I$5)))+('1D'!$D$10*(ABS(I1124)/90)*(MAX(Z1123^2,
                        Z1124^2)/(2*'1D'!$I$5))))-AB1123,
        0))</f>
        <v>3.4121820602877051E-3</v>
      </c>
      <c r="AG1123" s="5">
        <f ca="1">IF($A$2=0,
    1,
    IF(IFERROR(AG1124,
            0)=0,
        0,
        IFERROR(IF(OR(ROUND(AD1123,
                        3)&gt;=1,
                    AND(ABS(AF1123)&lt;'1D'!$D$19,
                        AD1123&lt;1)),
                1,
                0),
            0)))</f>
        <v>1</v>
      </c>
      <c r="AH1123" s="5">
        <f ca="1">IFERROR(IF('1D'!V32="Supercritical",
        MAX('1D'!$D$16,
            IFERROR(L1123,
                MAX('1D'!$D$16,
                    POWER((ABS(K1123)^2)/('1D'!$I$5*MAX(F1123,
                                0.1)^2),
                        1/3)))),
        IF('1D'!V32="Subcritical",
            MAX('1D'!$D$16,
                IFERROR(W1123,
                    MAX('1D'!$D$16,
                        POWER((ABS(K1123)^2)/('1D'!$I$5*MAX(F1123,
                                    0.1)^2),
                            1/3)))),
            IF(IFERROR(T1123,
                    -1E+99)&gt;=IFERROR(AE1123,
                    -1E+99),
                MAX('1D'!$D$16,
                    IFERROR(L1123,
                        MAX('1D'!$D$16,
                            POWER((ABS(K1123)^2)/('1D'!$I$5*MAX(F1123,
                                        0.1)^2),
                                1/3)))),
                MAX('1D'!$D$16,
                    IFERROR(W1123,
                        MAX('1D'!$D$16,
                            POWER((ABS(K1123)^2)/('1D'!$I$5*MAX(F1123,
                                        0.1)^2),
                                1/3))))))),
    MAX('1D'!$D$16,
        POWER((ABS(K1123)^2)/('1D'!$I$5*MAX(F1123,
                    0.1)^2),
            1/3)))</f>
        <v>2.0411692021517887</v>
      </c>
      <c r="AI1123" s="5">
        <f t="shared" ca="1" si="246"/>
        <v>634.04766920215172</v>
      </c>
      <c r="AJ1123" s="5">
        <f ca="1">AI1123+((ABS(K1123)/MAX(((F1123)+(G1123)*(AH1123))*(AH1123),
            0.000001))^2)/(2*'1D'!$I$5)</f>
        <v>635.22209253909477</v>
      </c>
      <c r="AM1123">
        <v>0</v>
      </c>
      <c r="AN1123">
        <v>0</v>
      </c>
      <c r="AO1123" s="5">
        <f t="shared" si="247"/>
        <v>0</v>
      </c>
      <c r="AP1123" s="5">
        <f t="shared" si="251"/>
        <v>0</v>
      </c>
      <c r="AQ1123" s="5">
        <f ca="1">ABS(ABS(K1123)/MAX(((F1123)+(G1123)*(AH1123))*(AH1123),
        0.000001))/SQRT('1D'!$I$5*MAX((((F1123)+(G1123)*(AH1123))*(AH1123))/MAX((F1123)+2*(G1123)*(AH1123),
            0.000001),
        0.000001))</f>
        <v>1.0727235886044055</v>
      </c>
      <c r="AR1123" s="5" t="str">
        <f t="shared" ca="1" si="248"/>
        <v>Supercritical</v>
      </c>
      <c r="AS1123" s="5">
        <f ca="1">((ABS(K1123)*'1D'!$D$6)/(MAX(((F1123)+(G1123)*(AH1123))*(AH1123),
            0.000001)*MAX(((((F1123)+(G1123)*(AH1123))*(AH1123))/MAX((F1123)+2*(AH1123)*SQRT(1+(G1123)^2),
                    0.000001))^(2/3),
            0.000001)))^2</f>
        <v>4.3358367565141456E-3</v>
      </c>
    </row>
    <row r="1124" spans="1:45" x14ac:dyDescent="0.35">
      <c r="A1124">
        <v>1115</v>
      </c>
      <c r="B1124">
        <v>1113.9949999999999</v>
      </c>
      <c r="C1124">
        <v>616076.47600000002</v>
      </c>
      <c r="D1124">
        <v>3096893.159</v>
      </c>
      <c r="E1124">
        <v>632.00599999999997</v>
      </c>
      <c r="F1124">
        <v>5.2</v>
      </c>
      <c r="G1124">
        <v>0</v>
      </c>
      <c r="H1124" t="s">
        <v>176</v>
      </c>
      <c r="I1124">
        <v>5.5E-2</v>
      </c>
      <c r="J1124" s="5">
        <f t="shared" si="249"/>
        <v>1</v>
      </c>
      <c r="K1124" s="5">
        <f t="shared" ca="1" si="250"/>
        <v>50.95</v>
      </c>
      <c r="L1124" s="5">
        <f ca="1">IF($A$2=0,
    IFERROR(L1123,
        MAX('1D'!$D$16,
            POWER((ABS(K1124)^2)/('1D'!$I$5*MAX(F1124,
                        0.1)^2),
                1/3))),
    IF(IFERROR(V1123,
            0)=0,
        IFERROR(L1123,
            MAX('1D'!$D$16,
                POWER((ABS(K1124)^2)/('1D'!$I$5*MAX(F1124,
                            0.1)^2),
                    1/3))),
        IF(OR(IFERROR(L1124,
                    0)=0,
                IFERROR(S1123,
                    0)&lt;1,
                IFERROR(S1124,
                    0)&lt;1),
            MAX('1D'!$D$16,
                POWER((ABS(K1124)^2)/('1D'!$I$5*MAX(F1124,
                            0.1)^2),
                    1/3)),
            IF(IFERROR(U1124,
                    0)&gt;0,
                MAX('1D'!$D$16,
                    IFERROR(L1124,
                        0)+((IFERROR(U1124,
                                0))*'1D'!$D$18*IF((IFERROR(S1124,
                                    0))&lt;1,
                            1,
                            -1))),
                IF(IFERROR(U1124,
                        0)&lt;0,
                    IF(ABS((MAX('1D'!$D$16,
                                    POWER((ABS(K1124)^2)/('1D'!$I$5*MAX(F1124,
                                                0.1)^2),
                                        1/3)))-IFERROR(L1124,
                                0))&gt;'1D'!$D$19,
                        MAX('1D'!$D$16,
                            IF((MAX('1D'!$D$16,
                                        POWER((ABS(K1124)^2)/('1D'!$I$5*MAX(F1124,
                                                    0.1)^2),
                                            1/3)))&gt;IFERROR(L1124,
                                    0),
                                MIN((MAX('1D'!$D$16,
                                            POWER((ABS(K1124)^2)/('1D'!$I$5*MAX(F1124,
                                                        0.1)^2),
                                                1/3))),
                                    IFERROR(L1124,
                                        0)+(MIN(ABS(IFERROR(U1124,
                                                    0))*'1D'!$D$18,
                                            ABS((MAX('1D'!$D$16,
                                                        POWER((ABS(K1124)^2)/('1D'!$I$5*MAX(F1124,
                                                                    0.1)^2),
                                                            1/3)))-IFERROR(L1124,
                                                    0))))),
                                MAX((MAX('1D'!$D$16,
                                            POWER((ABS(K1124)^2)/('1D'!$I$5*MAX(F1124,
                                                        0.1)^2),
                                                1/3))),
                                    IFERROR(L1124,
                                        0)-(MIN(ABS(IFERROR(U1124,
                                                    0))*'1D'!$D$18,
                                            ABS((MAX('1D'!$D$16,
                                                        POWER((ABS(K1124)^2)/('1D'!$I$5*MAX(F1124,
                                                                    0.1)^2),
                                                            1/3)))-IFERROR(L1124,
                                                    0))))))),
                        MAX('1D'!$D$16,
                            POWER((ABS(K1124)^2)/('1D'!$I$5*MAX(F1124,
                                        0.1)^2),
                                1/3))),
                    MAX('1D'!$D$16,
                        IFERROR(L1124,
                            0)))))))</f>
        <v>2.0411692021517887</v>
      </c>
      <c r="M1124" s="5">
        <f t="shared" ca="1" si="238"/>
        <v>10.614079851189301</v>
      </c>
      <c r="N1124" s="5">
        <f t="shared" ca="1" si="239"/>
        <v>1.1434704692804873</v>
      </c>
      <c r="O1124" s="5">
        <f t="shared" ca="1" si="240"/>
        <v>4.8002276894771132</v>
      </c>
      <c r="P1124" s="5">
        <f t="shared" ca="1" si="241"/>
        <v>634.04716920215174</v>
      </c>
      <c r="Q1124" s="5">
        <f ca="1">P1124+((ABS(K1124)/MAX(((F1124)+(G1124)*(L1124))*(L1124),
            0.000001))^2)/(2*'1D'!$I$5)</f>
        <v>635.22159253909479</v>
      </c>
      <c r="R1124" s="5">
        <f ca="1">((ABS(K1124)*'1D'!$D$6)/(MAX(((F1124)+(G1124)*(L1124))*(L1124),
            0.000001)*MAX(((((F1124)+(G1124)*(L1124))*(L1124))/MAX((F1124)+2*(L1124)*SQRT(1+(G1124)^2),
                    0.000001))^(2/3),
            0.000001)))^2</f>
        <v>4.3358367565141456E-3</v>
      </c>
      <c r="S1124" s="5">
        <f ca="1">ABS(ABS(K1124)/MAX(((F1124)+(G1124)*(L1124))*(L1124),
        0.000001))/SQRT('1D'!$I$5*MAX((((F1124)+(G1124)*(L1124))*(L1124))/MAX((F1124)+2*(G1124)*(L1124),
            0.000001),
        0.000001))</f>
        <v>1.0727235886044055</v>
      </c>
      <c r="T1124" s="5">
        <f ca="1">((F1124)*(L1124)^2)/2+(G1124)*(L1124)^3/3+(ABS(K1124)^2)/('1D'!$I$5*MAX(((F1124)+(G1124)*(L1124))*(L1124),
        0.000001))</f>
        <v>35.763412605541333</v>
      </c>
      <c r="U1124" s="5">
        <f ca="1">IF($A$2=0,
    0,
    IFERROR(Q1123-(((R1123+R1124)/2)*J1124)-(IF(O1123&gt;O1124,
                '1D'!$D$8*((O1123^2-O1124^2)/(2*'1D'!$I$5)),
                '1D'!$D$9*((O1124^2-O1123^2)/(2*'1D'!$I$5)))+('1D'!$D$10*(ABS(I1124)/90)*(MAX(O1123^2,
                        O1124^2)/(2*'1D'!$I$5))))-Q1124,
        0))</f>
        <v>-3.9434922290411123E-3</v>
      </c>
      <c r="V1124" s="5">
        <f ca="1">IF($A$2=0,
    1,
    IF(IFERROR(V1123,
            0)=0,
        0,
        IFERROR(IF(ROUND(S1124,
                    3)=1,
                1,
                IF(AND(ABS(U1124)&lt;'1D'!$D$19,
                        S1124&gt;1),
                    1,
                    0)),
            0)))</f>
        <v>0</v>
      </c>
      <c r="W1124" s="5">
        <f ca="1">IF($A$2=0,
    MAX(MAX('1D'!$D$16,
            MAX('1D'!$D$16,
                POWER((ABS(K1124)^2)/('1D'!$I$5*MAX(F1124,
                            0.1)^2),
                    1/3))),
        IFERROR(W1396,
            MAX(MAX('1D'!$D$16,
                    MAX('1D'!$D$16,
                        POWER((ABS(K1124)^2)/('1D'!$I$5*MAX(F1124,
                                    0.1)^2),
                            1/3))),
                ($L$2)-E1396))),
    IF(IFERROR(AG1125,
            0)=0,
        MAX(MAX('1D'!$D$16,
                MAX('1D'!$D$16,
                    POWER((ABS(K1124)^2)/('1D'!$I$5*MAX(F1124,
                                0.1)^2),
                        1/3))),
            IFERROR(W1396,
                MAX(MAX('1D'!$D$16,
                        MAX('1D'!$D$16,
                            POWER((ABS(K1124)^2)/('1D'!$I$5*MAX(F1124,
                                        0.1)^2),
                                1/3))),
                    ($L$2)-E1396))),
        IF(IFERROR(W1124,
                0)=0,
            MAX(MAX('1D'!$D$16,
                    MAX('1D'!$D$16,
                        POWER((ABS(K1124)^2)/('1D'!$I$5*MAX(F1124,
                                    0.1)^2),
                            1/3))),
                IFERROR(W1396,
                    MAX(MAX('1D'!$D$16,
                            MAX('1D'!$D$16,
                                POWER((ABS(K1124)^2)/('1D'!$I$5*MAX(F1124,
                                            0.1)^2),
                                    1/3))),
                        ($L$2)-E1396))),
            IF(OR(IFERROR(AD1124,
                        0)&gt;=1,
                    IFERROR(AD1125,
                        0)&gt;=1),
                MAX('1D'!$D$16,
                    MAX('1D'!$D$16,
                        POWER((ABS(K1124)^2)/('1D'!$I$5*MAX(F1124,
                                    0.1)^2),
                            1/3))),
                IF(ABS(IFERROR(AF1124,
                            0))&lt;'1D'!$D$19,
                    MAX(MAX('1D'!$D$16,
                            MAX('1D'!$D$16,
                                POWER((ABS(K1124)^2)/('1D'!$I$5*MAX(F1124,
                                            0.1)^2),
                                    1/3))),
                        IFERROR(W1124,
                            0)),
                    MAX(MAX('1D'!$D$16,
                            MAX('1D'!$D$16,
                                POWER((ABS(K1124)^2)/('1D'!$I$5*MAX(F1124,
                                            0.1)^2),
                                    1/3))),
                        (IFERROR(W1124,
                                0))+((IFERROR(AF1124,
                                    0))*'1D'!$D$18)))))))</f>
        <v>2.1389677043987478</v>
      </c>
      <c r="X1124" s="5">
        <f t="shared" ca="1" si="242"/>
        <v>11.122632062873489</v>
      </c>
      <c r="Y1124" s="5">
        <f t="shared" ca="1" si="243"/>
        <v>1.1735290000551568</v>
      </c>
      <c r="Z1124" s="5">
        <f t="shared" ca="1" si="244"/>
        <v>4.5807502857230418</v>
      </c>
      <c r="AA1124" s="5">
        <f t="shared" ca="1" si="245"/>
        <v>634.14496770439871</v>
      </c>
      <c r="AB1124" s="5">
        <f ca="1">AA1124+((ABS(K1124)/MAX(((F1124)+(G1124)*(W1124))*(W1124),
            0.000001))^2)/(2*'1D'!$I$5)</f>
        <v>635.21445155659808</v>
      </c>
      <c r="AC1124" s="5">
        <f ca="1">((ABS(K1124)*'1D'!$D$6)/(MAX(((F1124)+(G1124)*(W1124))*(W1124),
            0.000001)*MAX(((((F1124)+(G1124)*(W1124))*(W1124))/MAX((F1124)+2*(W1124)*SQRT(1+(G1124)^2),
                    0.000001))^(2/3),
            0.000001)))^2</f>
        <v>3.8141460404132466E-3</v>
      </c>
      <c r="AD1124" s="5">
        <f ca="1">ABS(ABS(K1124)/MAX(((F1124)+(G1124)*(W1124))*(W1124),
        0.000001))/SQRT('1D'!$I$5*MAX((((F1124)+(G1124)*(W1124))*(W1124))/MAX((F1124)+2*(G1124)*(W1124),
            0.000001),
        0.000001))</f>
        <v>1.0000000000000004</v>
      </c>
      <c r="AE1124" s="5">
        <f ca="1">((F1124)*(W1124)^2)/2+(G1124)*(W1124)^3/3+(ABS(K1124)^2)/('1D'!$I$5*MAX(((F1124)+(G1124)*(W1124))*(W1124),
        0.000001))</f>
        <v>35.686426155594638</v>
      </c>
      <c r="AF1124" s="5">
        <f ca="1">IF($A$2=0,
    0,
    IFERROR(AB1125+(((AC1124+AC1125)/2)*J1125)+(IF(Z1124&gt;Z1125,
                '1D'!$D$8*((Z1124^2-Z1125^2)/(2*'1D'!$I$5)),
                '1D'!$D$9*((Z1125^2-Z1124^2)/(2*'1D'!$I$5)))+('1D'!$D$10*(ABS(I1125)/90)*(MAX(Z1124^2,
                        Z1125^2)/(2*'1D'!$I$5))))-AB1124,
        0))</f>
        <v>3.415996206285854E-3</v>
      </c>
      <c r="AG1124" s="5">
        <f ca="1">IF($A$2=0,
    1,
    IF(IFERROR(AG1125,
            0)=0,
        0,
        IFERROR(IF(OR(ROUND(AD1124,
                        3)&gt;=1,
                    AND(ABS(AF1124)&lt;'1D'!$D$19,
                        AD1124&lt;1)),
                1,
                0),
            0)))</f>
        <v>1</v>
      </c>
      <c r="AH1124" s="5">
        <f ca="1">IFERROR(IF('1D'!V32="Supercritical",
        MAX('1D'!$D$16,
            IFERROR(L1124,
                MAX('1D'!$D$16,
                    POWER((ABS(K1124)^2)/('1D'!$I$5*MAX(F1124,
                                0.1)^2),
                        1/3)))),
        IF('1D'!V32="Subcritical",
            MAX('1D'!$D$16,
                IFERROR(W1124,
                    MAX('1D'!$D$16,
                        POWER((ABS(K1124)^2)/('1D'!$I$5*MAX(F1124,
                                    0.1)^2),
                            1/3)))),
            IF(IFERROR(T1124,
                    -1E+99)&gt;=IFERROR(AE1124,
                    -1E+99),
                MAX('1D'!$D$16,
                    IFERROR(L1124,
                        MAX('1D'!$D$16,
                            POWER((ABS(K1124)^2)/('1D'!$I$5*MAX(F1124,
                                        0.1)^2),
                                1/3)))),
                MAX('1D'!$D$16,
                    IFERROR(W1124,
                        MAX('1D'!$D$16,
                            POWER((ABS(K1124)^2)/('1D'!$I$5*MAX(F1124,
                                        0.1)^2),
                                1/3))))))),
    MAX('1D'!$D$16,
        POWER((ABS(K1124)^2)/('1D'!$I$5*MAX(F1124,
                    0.1)^2),
            1/3)))</f>
        <v>2.0411692021517887</v>
      </c>
      <c r="AI1124" s="5">
        <f t="shared" ca="1" si="246"/>
        <v>634.04716920215174</v>
      </c>
      <c r="AJ1124" s="5">
        <f ca="1">AI1124+((ABS(K1124)/MAX(((F1124)+(G1124)*(AH1124))*(AH1124),
            0.000001))^2)/(2*'1D'!$I$5)</f>
        <v>635.22159253909479</v>
      </c>
      <c r="AM1124">
        <v>0</v>
      </c>
      <c r="AN1124">
        <v>0</v>
      </c>
      <c r="AO1124" s="5">
        <f t="shared" si="247"/>
        <v>0</v>
      </c>
      <c r="AP1124" s="5">
        <f t="shared" si="251"/>
        <v>0</v>
      </c>
      <c r="AQ1124" s="5">
        <f ca="1">ABS(ABS(K1124)/MAX(((F1124)+(G1124)*(AH1124))*(AH1124),
        0.000001))/SQRT('1D'!$I$5*MAX((((F1124)+(G1124)*(AH1124))*(AH1124))/MAX((F1124)+2*(G1124)*(AH1124),
            0.000001),
        0.000001))</f>
        <v>1.0727235886044055</v>
      </c>
      <c r="AR1124" s="5" t="str">
        <f t="shared" ca="1" si="248"/>
        <v>Supercritical</v>
      </c>
      <c r="AS1124" s="5">
        <f ca="1">((ABS(K1124)*'1D'!$D$6)/(MAX(((F1124)+(G1124)*(AH1124))*(AH1124),
            0.000001)*MAX(((((F1124)+(G1124)*(AH1124))*(AH1124))/MAX((F1124)+2*(AH1124)*SQRT(1+(G1124)^2),
                    0.000001))^(2/3),
            0.000001)))^2</f>
        <v>4.3358367565141456E-3</v>
      </c>
    </row>
    <row r="1125" spans="1:45" x14ac:dyDescent="0.35">
      <c r="A1125">
        <v>1116</v>
      </c>
      <c r="B1125">
        <v>1114.9960000000001</v>
      </c>
      <c r="C1125">
        <v>616076.43299999996</v>
      </c>
      <c r="D1125">
        <v>3096892.159</v>
      </c>
      <c r="E1125">
        <v>632.00549999999998</v>
      </c>
      <c r="F1125">
        <v>5.2</v>
      </c>
      <c r="G1125">
        <v>0</v>
      </c>
      <c r="H1125" t="s">
        <v>176</v>
      </c>
      <c r="I1125">
        <v>5.5E-2</v>
      </c>
      <c r="J1125" s="5">
        <f t="shared" si="249"/>
        <v>1.0010000000002037</v>
      </c>
      <c r="K1125" s="5">
        <f t="shared" ca="1" si="250"/>
        <v>50.95</v>
      </c>
      <c r="L1125" s="5">
        <f ca="1">IF($A$2=0,
    IFERROR(L1124,
        MAX('1D'!$D$16,
            POWER((ABS(K1125)^2)/('1D'!$I$5*MAX(F1125,
                        0.1)^2),
                1/3))),
    IF(IFERROR(V1124,
            0)=0,
        IFERROR(L1124,
            MAX('1D'!$D$16,
                POWER((ABS(K1125)^2)/('1D'!$I$5*MAX(F1125,
                            0.1)^2),
                    1/3))),
        IF(OR(IFERROR(L1125,
                    0)=0,
                IFERROR(S1124,
                    0)&lt;1,
                IFERROR(S1125,
                    0)&lt;1),
            MAX('1D'!$D$16,
                POWER((ABS(K1125)^2)/('1D'!$I$5*MAX(F1125,
                            0.1)^2),
                    1/3)),
            IF(IFERROR(U1125,
                    0)&gt;0,
                MAX('1D'!$D$16,
                    IFERROR(L1125,
                        0)+((IFERROR(U1125,
                                0))*'1D'!$D$18*IF((IFERROR(S1125,
                                    0))&lt;1,
                            1,
                            -1))),
                IF(IFERROR(U1125,
                        0)&lt;0,
                    IF(ABS((MAX('1D'!$D$16,
                                    POWER((ABS(K1125)^2)/('1D'!$I$5*MAX(F1125,
                                                0.1)^2),
                                        1/3)))-IFERROR(L1125,
                                0))&gt;'1D'!$D$19,
                        MAX('1D'!$D$16,
                            IF((MAX('1D'!$D$16,
                                        POWER((ABS(K1125)^2)/('1D'!$I$5*MAX(F1125,
                                                    0.1)^2),
                                            1/3)))&gt;IFERROR(L1125,
                                    0),
                                MIN((MAX('1D'!$D$16,
                                            POWER((ABS(K1125)^2)/('1D'!$I$5*MAX(F1125,
                                                        0.1)^2),
                                                1/3))),
                                    IFERROR(L1125,
                                        0)+(MIN(ABS(IFERROR(U1125,
                                                    0))*'1D'!$D$18,
                                            ABS((MAX('1D'!$D$16,
                                                        POWER((ABS(K1125)^2)/('1D'!$I$5*MAX(F1125,
                                                                    0.1)^2),
                                                            1/3)))-IFERROR(L1125,
                                                    0))))),
                                MAX((MAX('1D'!$D$16,
                                            POWER((ABS(K1125)^2)/('1D'!$I$5*MAX(F1125,
                                                        0.1)^2),
                                                1/3))),
                                    IFERROR(L1125,
                                        0)-(MIN(ABS(IFERROR(U1125,
                                                    0))*'1D'!$D$18,
                                            ABS((MAX('1D'!$D$16,
                                                        POWER((ABS(K1125)^2)/('1D'!$I$5*MAX(F1125,
                                                                    0.1)^2),
                                                            1/3)))-IFERROR(L1125,
                                                    0))))))),
                        MAX('1D'!$D$16,
                            POWER((ABS(K1125)^2)/('1D'!$I$5*MAX(F1125,
                                        0.1)^2),
                                1/3))),
                    MAX('1D'!$D$16,
                        IFERROR(L1125,
                            0)))))))</f>
        <v>2.0411692021517887</v>
      </c>
      <c r="M1125" s="5">
        <f t="shared" ca="1" si="238"/>
        <v>10.614079851189301</v>
      </c>
      <c r="N1125" s="5">
        <f t="shared" ca="1" si="239"/>
        <v>1.1434704692804873</v>
      </c>
      <c r="O1125" s="5">
        <f t="shared" ca="1" si="240"/>
        <v>4.8002276894771132</v>
      </c>
      <c r="P1125" s="5">
        <f t="shared" ca="1" si="241"/>
        <v>634.04666920215175</v>
      </c>
      <c r="Q1125" s="5">
        <f ca="1">P1125+((ABS(K1125)/MAX(((F1125)+(G1125)*(L1125))*(L1125),
            0.000001))^2)/(2*'1D'!$I$5)</f>
        <v>635.2210925390948</v>
      </c>
      <c r="R1125" s="5">
        <f ca="1">((ABS(K1125)*'1D'!$D$6)/(MAX(((F1125)+(G1125)*(L1125))*(L1125),
            0.000001)*MAX(((((F1125)+(G1125)*(L1125))*(L1125))/MAX((F1125)+2*(L1125)*SQRT(1+(G1125)^2),
                    0.000001))^(2/3),
            0.000001)))^2</f>
        <v>4.3358367565141456E-3</v>
      </c>
      <c r="S1125" s="5">
        <f ca="1">ABS(ABS(K1125)/MAX(((F1125)+(G1125)*(L1125))*(L1125),
        0.000001))/SQRT('1D'!$I$5*MAX((((F1125)+(G1125)*(L1125))*(L1125))/MAX((F1125)+2*(G1125)*(L1125),
            0.000001),
        0.000001))</f>
        <v>1.0727235886044055</v>
      </c>
      <c r="T1125" s="5">
        <f ca="1">((F1125)*(L1125)^2)/2+(G1125)*(L1125)^3/3+(ABS(K1125)^2)/('1D'!$I$5*MAX(((F1125)+(G1125)*(L1125))*(L1125),
        0.000001))</f>
        <v>35.763412605541333</v>
      </c>
      <c r="U1125" s="5">
        <f ca="1">IF($A$2=0,
    0,
    IFERROR(Q1124-(((R1124+R1125)/2)*J1125)-(IF(O1124&gt;O1125,
                '1D'!$D$8*((O1124^2-O1125^2)/(2*'1D'!$I$5)),
                '1D'!$D$9*((O1125^2-O1124^2)/(2*'1D'!$I$5)))+('1D'!$D$10*(ABS(I1125)/90)*(MAX(O1124^2,
                        O1125^2)/(2*'1D'!$I$5))))-Q1125,
        0))</f>
        <v>-3.9478280658613585E-3</v>
      </c>
      <c r="V1125" s="5">
        <f ca="1">IF($A$2=0,
    1,
    IF(IFERROR(V1124,
            0)=0,
        0,
        IFERROR(IF(ROUND(S1125,
                    3)=1,
                1,
                IF(AND(ABS(U1125)&lt;'1D'!$D$19,
                        S1125&gt;1),
                    1,
                    0)),
            0)))</f>
        <v>0</v>
      </c>
      <c r="W1125" s="5">
        <f ca="1">IF($A$2=0,
    MAX(MAX('1D'!$D$16,
            MAX('1D'!$D$16,
                POWER((ABS(K1125)^2)/('1D'!$I$5*MAX(F1125,
                            0.1)^2),
                    1/3))),
        IFERROR(W1396,
            MAX(MAX('1D'!$D$16,
                    MAX('1D'!$D$16,
                        POWER((ABS(K1125)^2)/('1D'!$I$5*MAX(F1125,
                                    0.1)^2),
                            1/3))),
                ($L$2)-E1396))),
    IF(IFERROR(AG1126,
            0)=0,
        MAX(MAX('1D'!$D$16,
                MAX('1D'!$D$16,
                    POWER((ABS(K1125)^2)/('1D'!$I$5*MAX(F1125,
                                0.1)^2),
                        1/3))),
            IFERROR(W1396,
                MAX(MAX('1D'!$D$16,
                        MAX('1D'!$D$16,
                            POWER((ABS(K1125)^2)/('1D'!$I$5*MAX(F1125,
                                        0.1)^2),
                                1/3))),
                    ($L$2)-E1396))),
        IF(IFERROR(W1125,
                0)=0,
            MAX(MAX('1D'!$D$16,
                    MAX('1D'!$D$16,
                        POWER((ABS(K1125)^2)/('1D'!$I$5*MAX(F1125,
                                    0.1)^2),
                            1/3))),
                IFERROR(W1396,
                    MAX(MAX('1D'!$D$16,
                            MAX('1D'!$D$16,
                                POWER((ABS(K1125)^2)/('1D'!$I$5*MAX(F1125,
                                            0.1)^2),
                                    1/3))),
                        ($L$2)-E1396))),
            IF(OR(IFERROR(AD1125,
                        0)&gt;=1,
                    IFERROR(AD1126,
                        0)&gt;=1),
                MAX('1D'!$D$16,
                    MAX('1D'!$D$16,
                        POWER((ABS(K1125)^2)/('1D'!$I$5*MAX(F1125,
                                    0.1)^2),
                            1/3))),
                IF(ABS(IFERROR(AF1125,
                            0))&lt;'1D'!$D$19,
                    MAX(MAX('1D'!$D$16,
                            MAX('1D'!$D$16,
                                POWER((ABS(K1125)^2)/('1D'!$I$5*MAX(F1125,
                                            0.1)^2),
                                    1/3))),
                        IFERROR(W1125,
                            0)),
                    MAX(MAX('1D'!$D$16,
                            MAX('1D'!$D$16,
                                POWER((ABS(K1125)^2)/('1D'!$I$5*MAX(F1125,
                                            0.1)^2),
                                    1/3))),
                        (IFERROR(W1125,
                                0))+((IFERROR(AF1125,
                                    0))*'1D'!$D$18)))))))</f>
        <v>2.1389677043987478</v>
      </c>
      <c r="X1125" s="5">
        <f t="shared" ca="1" si="242"/>
        <v>11.122632062873489</v>
      </c>
      <c r="Y1125" s="5">
        <f t="shared" ca="1" si="243"/>
        <v>1.1735290000551568</v>
      </c>
      <c r="Z1125" s="5">
        <f t="shared" ca="1" si="244"/>
        <v>4.5807502857230418</v>
      </c>
      <c r="AA1125" s="5">
        <f t="shared" ca="1" si="245"/>
        <v>634.14446770439872</v>
      </c>
      <c r="AB1125" s="5">
        <f ca="1">AA1125+((ABS(K1125)/MAX(((F1125)+(G1125)*(W1125))*(W1125),
            0.000001))^2)/(2*'1D'!$I$5)</f>
        <v>635.21395155659809</v>
      </c>
      <c r="AC1125" s="5">
        <f ca="1">((ABS(K1125)*'1D'!$D$6)/(MAX(((F1125)+(G1125)*(W1125))*(W1125),
            0.000001)*MAX(((((F1125)+(G1125)*(W1125))*(W1125))/MAX((F1125)+2*(W1125)*SQRT(1+(G1125)^2),
                    0.000001))^(2/3),
            0.000001)))^2</f>
        <v>3.8141460404132466E-3</v>
      </c>
      <c r="AD1125" s="5">
        <f ca="1">ABS(ABS(K1125)/MAX(((F1125)+(G1125)*(W1125))*(W1125),
        0.000001))/SQRT('1D'!$I$5*MAX((((F1125)+(G1125)*(W1125))*(W1125))/MAX((F1125)+2*(G1125)*(W1125),
            0.000001),
        0.000001))</f>
        <v>1.0000000000000004</v>
      </c>
      <c r="AE1125" s="5">
        <f ca="1">((F1125)*(W1125)^2)/2+(G1125)*(W1125)^3/3+(ABS(K1125)^2)/('1D'!$I$5*MAX(((F1125)+(G1125)*(W1125))*(W1125),
        0.000001))</f>
        <v>35.686426155594638</v>
      </c>
      <c r="AF1125" s="5">
        <f ca="1">IF($A$2=0,
    0,
    IFERROR(AB1126+(((AC1125+AC1126)/2)*J1126)+(IF(Z1125&gt;Z1126,
                '1D'!$D$8*((Z1125^2-Z1126^2)/(2*'1D'!$I$5)),
                '1D'!$D$9*((Z1126^2-Z1125^2)/(2*'1D'!$I$5)))+('1D'!$D$10*(ABS(I1126)/90)*(MAX(Z1125^2,
                        Z1126^2)/(2*'1D'!$I$5))))-AB1125,
        0))</f>
        <v>3.3141460404522149E-3</v>
      </c>
      <c r="AG1125" s="5">
        <f ca="1">IF($A$2=0,
    1,
    IF(IFERROR(AG1126,
            0)=0,
        0,
        IFERROR(IF(OR(ROUND(AD1125,
                        3)&gt;=1,
                    AND(ABS(AF1125)&lt;'1D'!$D$19,
                        AD1125&lt;1)),
                1,
                0),
            0)))</f>
        <v>1</v>
      </c>
      <c r="AH1125" s="5">
        <f ca="1">IFERROR(IF('1D'!V32="Supercritical",
        MAX('1D'!$D$16,
            IFERROR(L1125,
                MAX('1D'!$D$16,
                    POWER((ABS(K1125)^2)/('1D'!$I$5*MAX(F1125,
                                0.1)^2),
                        1/3)))),
        IF('1D'!V32="Subcritical",
            MAX('1D'!$D$16,
                IFERROR(W1125,
                    MAX('1D'!$D$16,
                        POWER((ABS(K1125)^2)/('1D'!$I$5*MAX(F1125,
                                    0.1)^2),
                            1/3)))),
            IF(IFERROR(T1125,
                    -1E+99)&gt;=IFERROR(AE1125,
                    -1E+99),
                MAX('1D'!$D$16,
                    IFERROR(L1125,
                        MAX('1D'!$D$16,
                            POWER((ABS(K1125)^2)/('1D'!$I$5*MAX(F1125,
                                        0.1)^2),
                                1/3)))),
                MAX('1D'!$D$16,
                    IFERROR(W1125,
                        MAX('1D'!$D$16,
                            POWER((ABS(K1125)^2)/('1D'!$I$5*MAX(F1125,
                                        0.1)^2),
                                1/3))))))),
    MAX('1D'!$D$16,
        POWER((ABS(K1125)^2)/('1D'!$I$5*MAX(F1125,
                    0.1)^2),
            1/3)))</f>
        <v>2.0411692021517887</v>
      </c>
      <c r="AI1125" s="5">
        <f t="shared" ca="1" si="246"/>
        <v>634.04666920215175</v>
      </c>
      <c r="AJ1125" s="5">
        <f ca="1">AI1125+((ABS(K1125)/MAX(((F1125)+(G1125)*(AH1125))*(AH1125),
            0.000001))^2)/(2*'1D'!$I$5)</f>
        <v>635.2210925390948</v>
      </c>
      <c r="AM1125">
        <v>0</v>
      </c>
      <c r="AN1125">
        <v>0</v>
      </c>
      <c r="AO1125" s="5">
        <f t="shared" si="247"/>
        <v>0</v>
      </c>
      <c r="AP1125" s="5">
        <f t="shared" si="251"/>
        <v>0</v>
      </c>
      <c r="AQ1125" s="5">
        <f ca="1">ABS(ABS(K1125)/MAX(((F1125)+(G1125)*(AH1125))*(AH1125),
        0.000001))/SQRT('1D'!$I$5*MAX((((F1125)+(G1125)*(AH1125))*(AH1125))/MAX((F1125)+2*(G1125)*(AH1125),
            0.000001),
        0.000001))</f>
        <v>1.0727235886044055</v>
      </c>
      <c r="AR1125" s="5" t="str">
        <f t="shared" ca="1" si="248"/>
        <v>Supercritical</v>
      </c>
      <c r="AS1125" s="5">
        <f ca="1">((ABS(K1125)*'1D'!$D$6)/(MAX(((F1125)+(G1125)*(AH1125))*(AH1125),
            0.000001)*MAX(((((F1125)+(G1125)*(AH1125))*(AH1125))/MAX((F1125)+2*(AH1125)*SQRT(1+(G1125)^2),
                    0.000001))^(2/3),
            0.000001)))^2</f>
        <v>4.3358367565141456E-3</v>
      </c>
    </row>
    <row r="1126" spans="1:45" x14ac:dyDescent="0.35">
      <c r="A1126">
        <v>1117</v>
      </c>
      <c r="B1126">
        <v>1115.9960000000001</v>
      </c>
      <c r="C1126">
        <v>616076.39099999995</v>
      </c>
      <c r="D1126">
        <v>3096891.16</v>
      </c>
      <c r="E1126">
        <v>632.005</v>
      </c>
      <c r="F1126">
        <v>5.2</v>
      </c>
      <c r="G1126">
        <v>0</v>
      </c>
      <c r="H1126" t="s">
        <v>176</v>
      </c>
      <c r="I1126">
        <v>0</v>
      </c>
      <c r="J1126" s="5">
        <f t="shared" si="249"/>
        <v>1</v>
      </c>
      <c r="K1126" s="5">
        <f t="shared" ca="1" si="250"/>
        <v>50.95</v>
      </c>
      <c r="L1126" s="5">
        <f ca="1">IF($A$2=0,
    IFERROR(L1125,
        MAX('1D'!$D$16,
            POWER((ABS(K1126)^2)/('1D'!$I$5*MAX(F1126,
                        0.1)^2),
                1/3))),
    IF(IFERROR(V1125,
            0)=0,
        IFERROR(L1125,
            MAX('1D'!$D$16,
                POWER((ABS(K1126)^2)/('1D'!$I$5*MAX(F1126,
                            0.1)^2),
                    1/3))),
        IF(OR(IFERROR(L1126,
                    0)=0,
                IFERROR(S1125,
                    0)&lt;1,
                IFERROR(S1126,
                    0)&lt;1),
            MAX('1D'!$D$16,
                POWER((ABS(K1126)^2)/('1D'!$I$5*MAX(F1126,
                            0.1)^2),
                    1/3)),
            IF(IFERROR(U1126,
                    0)&gt;0,
                MAX('1D'!$D$16,
                    IFERROR(L1126,
                        0)+((IFERROR(U1126,
                                0))*'1D'!$D$18*IF((IFERROR(S1126,
                                    0))&lt;1,
                            1,
                            -1))),
                IF(IFERROR(U1126,
                        0)&lt;0,
                    IF(ABS((MAX('1D'!$D$16,
                                    POWER((ABS(K1126)^2)/('1D'!$I$5*MAX(F1126,
                                                0.1)^2),
                                        1/3)))-IFERROR(L1126,
                                0))&gt;'1D'!$D$19,
                        MAX('1D'!$D$16,
                            IF((MAX('1D'!$D$16,
                                        POWER((ABS(K1126)^2)/('1D'!$I$5*MAX(F1126,
                                                    0.1)^2),
                                            1/3)))&gt;IFERROR(L1126,
                                    0),
                                MIN((MAX('1D'!$D$16,
                                            POWER((ABS(K1126)^2)/('1D'!$I$5*MAX(F1126,
                                                        0.1)^2),
                                                1/3))),
                                    IFERROR(L1126,
                                        0)+(MIN(ABS(IFERROR(U1126,
                                                    0))*'1D'!$D$18,
                                            ABS((MAX('1D'!$D$16,
                                                        POWER((ABS(K1126)^2)/('1D'!$I$5*MAX(F1126,
                                                                    0.1)^2),
                                                            1/3)))-IFERROR(L1126,
                                                    0))))),
                                MAX((MAX('1D'!$D$16,
                                            POWER((ABS(K1126)^2)/('1D'!$I$5*MAX(F1126,
                                                        0.1)^2),
                                                1/3))),
                                    IFERROR(L1126,
                                        0)-(MIN(ABS(IFERROR(U1126,
                                                    0))*'1D'!$D$18,
                                            ABS((MAX('1D'!$D$16,
                                                        POWER((ABS(K1126)^2)/('1D'!$I$5*MAX(F1126,
                                                                    0.1)^2),
                                                            1/3)))-IFERROR(L1126,
                                                    0))))))),
                        MAX('1D'!$D$16,
                            POWER((ABS(K1126)^2)/('1D'!$I$5*MAX(F1126,
                                        0.1)^2),
                                1/3))),
                    MAX('1D'!$D$16,
                        IFERROR(L1126,
                            0)))))))</f>
        <v>2.0411692021517887</v>
      </c>
      <c r="M1126" s="5">
        <f t="shared" ca="1" si="238"/>
        <v>10.614079851189301</v>
      </c>
      <c r="N1126" s="5">
        <f t="shared" ca="1" si="239"/>
        <v>1.1434704692804873</v>
      </c>
      <c r="O1126" s="5">
        <f t="shared" ca="1" si="240"/>
        <v>4.8002276894771132</v>
      </c>
      <c r="P1126" s="5">
        <f t="shared" ca="1" si="241"/>
        <v>634.04616920215176</v>
      </c>
      <c r="Q1126" s="5">
        <f ca="1">P1126+((ABS(K1126)/MAX(((F1126)+(G1126)*(L1126))*(L1126),
            0.000001))^2)/(2*'1D'!$I$5)</f>
        <v>635.22059253909481</v>
      </c>
      <c r="R1126" s="5">
        <f ca="1">((ABS(K1126)*'1D'!$D$6)/(MAX(((F1126)+(G1126)*(L1126))*(L1126),
            0.000001)*MAX(((((F1126)+(G1126)*(L1126))*(L1126))/MAX((F1126)+2*(L1126)*SQRT(1+(G1126)^2),
                    0.000001))^(2/3),
            0.000001)))^2</f>
        <v>4.3358367565141456E-3</v>
      </c>
      <c r="S1126" s="5">
        <f ca="1">ABS(ABS(K1126)/MAX(((F1126)+(G1126)*(L1126))*(L1126),
        0.000001))/SQRT('1D'!$I$5*MAX((((F1126)+(G1126)*(L1126))*(L1126))/MAX((F1126)+2*(G1126)*(L1126),
            0.000001),
        0.000001))</f>
        <v>1.0727235886044055</v>
      </c>
      <c r="T1126" s="5">
        <f ca="1">((F1126)*(L1126)^2)/2+(G1126)*(L1126)^3/3+(ABS(K1126)^2)/('1D'!$I$5*MAX(((F1126)+(G1126)*(L1126))*(L1126),
        0.000001))</f>
        <v>35.763412605541333</v>
      </c>
      <c r="U1126" s="5">
        <f ca="1">IF($A$2=0,
    0,
    IFERROR(Q1125-(((R1125+R1126)/2)*J1126)-(IF(O1125&gt;O1126,
                '1D'!$D$8*((O1125^2-O1126^2)/(2*'1D'!$I$5)),
                '1D'!$D$9*((O1126^2-O1125^2)/(2*'1D'!$I$5)))+('1D'!$D$10*(ABS(I1126)/90)*(MAX(O1125^2,
                        O1126^2)/(2*'1D'!$I$5))))-Q1126,
        0))</f>
        <v>-3.8358367564796936E-3</v>
      </c>
      <c r="V1126" s="5">
        <f ca="1">IF($A$2=0,
    1,
    IF(IFERROR(V1125,
            0)=0,
        0,
        IFERROR(IF(ROUND(S1126,
                    3)=1,
                1,
                IF(AND(ABS(U1126)&lt;'1D'!$D$19,
                        S1126&gt;1),
                    1,
                    0)),
            0)))</f>
        <v>0</v>
      </c>
      <c r="W1126" s="5">
        <f ca="1">IF($A$2=0,
    MAX(MAX('1D'!$D$16,
            MAX('1D'!$D$16,
                POWER((ABS(K1126)^2)/('1D'!$I$5*MAX(F1126,
                            0.1)^2),
                    1/3))),
        IFERROR(W1396,
            MAX(MAX('1D'!$D$16,
                    MAX('1D'!$D$16,
                        POWER((ABS(K1126)^2)/('1D'!$I$5*MAX(F1126,
                                    0.1)^2),
                            1/3))),
                ($L$2)-E1396))),
    IF(IFERROR(AG1127,
            0)=0,
        MAX(MAX('1D'!$D$16,
                MAX('1D'!$D$16,
                    POWER((ABS(K1126)^2)/('1D'!$I$5*MAX(F1126,
                                0.1)^2),
                        1/3))),
            IFERROR(W1396,
                MAX(MAX('1D'!$D$16,
                        MAX('1D'!$D$16,
                            POWER((ABS(K1126)^2)/('1D'!$I$5*MAX(F1126,
                                        0.1)^2),
                                1/3))),
                    ($L$2)-E1396))),
        IF(IFERROR(W1126,
                0)=0,
            MAX(MAX('1D'!$D$16,
                    MAX('1D'!$D$16,
                        POWER((ABS(K1126)^2)/('1D'!$I$5*MAX(F1126,
                                    0.1)^2),
                            1/3))),
                IFERROR(W1396,
                    MAX(MAX('1D'!$D$16,
                            MAX('1D'!$D$16,
                                POWER((ABS(K1126)^2)/('1D'!$I$5*MAX(F1126,
                                            0.1)^2),
                                    1/3))),
                        ($L$2)-E1396))),
            IF(OR(IFERROR(AD1126,
                        0)&gt;=1,
                    IFERROR(AD1127,
                        0)&gt;=1),
                MAX('1D'!$D$16,
                    MAX('1D'!$D$16,
                        POWER((ABS(K1126)^2)/('1D'!$I$5*MAX(F1126,
                                    0.1)^2),
                            1/3))),
                IF(ABS(IFERROR(AF1126,
                            0))&lt;'1D'!$D$19,
                    MAX(MAX('1D'!$D$16,
                            MAX('1D'!$D$16,
                                POWER((ABS(K1126)^2)/('1D'!$I$5*MAX(F1126,
                                            0.1)^2),
                                    1/3))),
                        IFERROR(W1126,
                            0)),
                    MAX(MAX('1D'!$D$16,
                            MAX('1D'!$D$16,
                                POWER((ABS(K1126)^2)/('1D'!$I$5*MAX(F1126,
                                            0.1)^2),
                                    1/3))),
                        (IFERROR(W1126,
                                0))+((IFERROR(AF1126,
                                    0))*'1D'!$D$18)))))))</f>
        <v>2.1389677043987478</v>
      </c>
      <c r="X1126" s="5">
        <f t="shared" ca="1" si="242"/>
        <v>11.122632062873489</v>
      </c>
      <c r="Y1126" s="5">
        <f t="shared" ca="1" si="243"/>
        <v>1.1735290000551568</v>
      </c>
      <c r="Z1126" s="5">
        <f t="shared" ca="1" si="244"/>
        <v>4.5807502857230418</v>
      </c>
      <c r="AA1126" s="5">
        <f t="shared" ca="1" si="245"/>
        <v>634.14396770439873</v>
      </c>
      <c r="AB1126" s="5">
        <f ca="1">AA1126+((ABS(K1126)/MAX(((F1126)+(G1126)*(W1126))*(W1126),
            0.000001))^2)/(2*'1D'!$I$5)</f>
        <v>635.2134515565981</v>
      </c>
      <c r="AC1126" s="5">
        <f ca="1">((ABS(K1126)*'1D'!$D$6)/(MAX(((F1126)+(G1126)*(W1126))*(W1126),
            0.000001)*MAX(((((F1126)+(G1126)*(W1126))*(W1126))/MAX((F1126)+2*(W1126)*SQRT(1+(G1126)^2),
                    0.000001))^(2/3),
            0.000001)))^2</f>
        <v>3.8141460404132466E-3</v>
      </c>
      <c r="AD1126" s="5">
        <f ca="1">ABS(ABS(K1126)/MAX(((F1126)+(G1126)*(W1126))*(W1126),
        0.000001))/SQRT('1D'!$I$5*MAX((((F1126)+(G1126)*(W1126))*(W1126))/MAX((F1126)+2*(G1126)*(W1126),
            0.000001),
        0.000001))</f>
        <v>1.0000000000000004</v>
      </c>
      <c r="AE1126" s="5">
        <f ca="1">((F1126)*(W1126)^2)/2+(G1126)*(W1126)^3/3+(ABS(K1126)^2)/('1D'!$I$5*MAX(((F1126)+(G1126)*(W1126))*(W1126),
        0.000001))</f>
        <v>35.686426155594638</v>
      </c>
      <c r="AF1126" s="5">
        <f ca="1">IF($A$2=0,
    0,
    IFERROR(AB1127+(((AC1126+AC1127)/2)*J1127)+(IF(Z1126&gt;Z1127,
                '1D'!$D$8*((Z1126^2-Z1127^2)/(2*'1D'!$I$5)),
                '1D'!$D$9*((Z1127^2-Z1126^2)/(2*'1D'!$I$5)))+('1D'!$D$10*(ABS(I1127)/90)*(MAX(Z1126^2,
                        Z1127^2)/(2*'1D'!$I$5))))-AB1126,
        0))</f>
        <v>3.3141460404522149E-3</v>
      </c>
      <c r="AG1126" s="5">
        <f ca="1">IF($A$2=0,
    1,
    IF(IFERROR(AG1127,
            0)=0,
        0,
        IFERROR(IF(OR(ROUND(AD1126,
                        3)&gt;=1,
                    AND(ABS(AF1126)&lt;'1D'!$D$19,
                        AD1126&lt;1)),
                1,
                0),
            0)))</f>
        <v>1</v>
      </c>
      <c r="AH1126" s="5">
        <f ca="1">IFERROR(IF('1D'!V32="Supercritical",
        MAX('1D'!$D$16,
            IFERROR(L1126,
                MAX('1D'!$D$16,
                    POWER((ABS(K1126)^2)/('1D'!$I$5*MAX(F1126,
                                0.1)^2),
                        1/3)))),
        IF('1D'!V32="Subcritical",
            MAX('1D'!$D$16,
                IFERROR(W1126,
                    MAX('1D'!$D$16,
                        POWER((ABS(K1126)^2)/('1D'!$I$5*MAX(F1126,
                                    0.1)^2),
                            1/3)))),
            IF(IFERROR(T1126,
                    -1E+99)&gt;=IFERROR(AE1126,
                    -1E+99),
                MAX('1D'!$D$16,
                    IFERROR(L1126,
                        MAX('1D'!$D$16,
                            POWER((ABS(K1126)^2)/('1D'!$I$5*MAX(F1126,
                                        0.1)^2),
                                1/3)))),
                MAX('1D'!$D$16,
                    IFERROR(W1126,
                        MAX('1D'!$D$16,
                            POWER((ABS(K1126)^2)/('1D'!$I$5*MAX(F1126,
                                        0.1)^2),
                                1/3))))))),
    MAX('1D'!$D$16,
        POWER((ABS(K1126)^2)/('1D'!$I$5*MAX(F1126,
                    0.1)^2),
            1/3)))</f>
        <v>2.0411692021517887</v>
      </c>
      <c r="AI1126" s="5">
        <f t="shared" ca="1" si="246"/>
        <v>634.04616920215176</v>
      </c>
      <c r="AJ1126" s="5">
        <f ca="1">AI1126+((ABS(K1126)/MAX(((F1126)+(G1126)*(AH1126))*(AH1126),
            0.000001))^2)/(2*'1D'!$I$5)</f>
        <v>635.22059253909481</v>
      </c>
      <c r="AM1126">
        <v>0</v>
      </c>
      <c r="AN1126">
        <v>0</v>
      </c>
      <c r="AO1126" s="5">
        <f t="shared" si="247"/>
        <v>0</v>
      </c>
      <c r="AP1126" s="5">
        <f t="shared" si="251"/>
        <v>0</v>
      </c>
      <c r="AQ1126" s="5">
        <f ca="1">ABS(ABS(K1126)/MAX(((F1126)+(G1126)*(AH1126))*(AH1126),
        0.000001))/SQRT('1D'!$I$5*MAX((((F1126)+(G1126)*(AH1126))*(AH1126))/MAX((F1126)+2*(G1126)*(AH1126),
            0.000001),
        0.000001))</f>
        <v>1.0727235886044055</v>
      </c>
      <c r="AR1126" s="5" t="str">
        <f t="shared" ca="1" si="248"/>
        <v>Supercritical</v>
      </c>
      <c r="AS1126" s="5">
        <f ca="1">((ABS(K1126)*'1D'!$D$6)/(MAX(((F1126)+(G1126)*(AH1126))*(AH1126),
            0.000001)*MAX(((((F1126)+(G1126)*(AH1126))*(AH1126))/MAX((F1126)+2*(AH1126)*SQRT(1+(G1126)^2),
                    0.000001))^(2/3),
            0.000001)))^2</f>
        <v>4.3358367565141456E-3</v>
      </c>
    </row>
    <row r="1127" spans="1:45" x14ac:dyDescent="0.35">
      <c r="A1127">
        <v>1118</v>
      </c>
      <c r="B1127">
        <v>1116.9960000000001</v>
      </c>
      <c r="C1127">
        <v>616076.34900000005</v>
      </c>
      <c r="D1127">
        <v>3096890.1609999998</v>
      </c>
      <c r="E1127">
        <v>632.00450000000001</v>
      </c>
      <c r="F1127">
        <v>5.2</v>
      </c>
      <c r="G1127">
        <v>0</v>
      </c>
      <c r="H1127" t="s">
        <v>176</v>
      </c>
      <c r="I1127">
        <v>0</v>
      </c>
      <c r="J1127" s="5">
        <f t="shared" si="249"/>
        <v>1</v>
      </c>
      <c r="K1127" s="5">
        <f t="shared" ca="1" si="250"/>
        <v>50.95</v>
      </c>
      <c r="L1127" s="5">
        <f ca="1">IF($A$2=0,
    IFERROR(L1126,
        MAX('1D'!$D$16,
            POWER((ABS(K1127)^2)/('1D'!$I$5*MAX(F1127,
                        0.1)^2),
                1/3))),
    IF(IFERROR(V1126,
            0)=0,
        IFERROR(L1126,
            MAX('1D'!$D$16,
                POWER((ABS(K1127)^2)/('1D'!$I$5*MAX(F1127,
                            0.1)^2),
                    1/3))),
        IF(OR(IFERROR(L1127,
                    0)=0,
                IFERROR(S1126,
                    0)&lt;1,
                IFERROR(S1127,
                    0)&lt;1),
            MAX('1D'!$D$16,
                POWER((ABS(K1127)^2)/('1D'!$I$5*MAX(F1127,
                            0.1)^2),
                    1/3)),
            IF(IFERROR(U1127,
                    0)&gt;0,
                MAX('1D'!$D$16,
                    IFERROR(L1127,
                        0)+((IFERROR(U1127,
                                0))*'1D'!$D$18*IF((IFERROR(S1127,
                                    0))&lt;1,
                            1,
                            -1))),
                IF(IFERROR(U1127,
                        0)&lt;0,
                    IF(ABS((MAX('1D'!$D$16,
                                    POWER((ABS(K1127)^2)/('1D'!$I$5*MAX(F1127,
                                                0.1)^2),
                                        1/3)))-IFERROR(L1127,
                                0))&gt;'1D'!$D$19,
                        MAX('1D'!$D$16,
                            IF((MAX('1D'!$D$16,
                                        POWER((ABS(K1127)^2)/('1D'!$I$5*MAX(F1127,
                                                    0.1)^2),
                                            1/3)))&gt;IFERROR(L1127,
                                    0),
                                MIN((MAX('1D'!$D$16,
                                            POWER((ABS(K1127)^2)/('1D'!$I$5*MAX(F1127,
                                                        0.1)^2),
                                                1/3))),
                                    IFERROR(L1127,
                                        0)+(MIN(ABS(IFERROR(U1127,
                                                    0))*'1D'!$D$18,
                                            ABS((MAX('1D'!$D$16,
                                                        POWER((ABS(K1127)^2)/('1D'!$I$5*MAX(F1127,
                                                                    0.1)^2),
                                                            1/3)))-IFERROR(L1127,
                                                    0))))),
                                MAX((MAX('1D'!$D$16,
                                            POWER((ABS(K1127)^2)/('1D'!$I$5*MAX(F1127,
                                                        0.1)^2),
                                                1/3))),
                                    IFERROR(L1127,
                                        0)-(MIN(ABS(IFERROR(U1127,
                                                    0))*'1D'!$D$18,
                                            ABS((MAX('1D'!$D$16,
                                                        POWER((ABS(K1127)^2)/('1D'!$I$5*MAX(F1127,
                                                                    0.1)^2),
                                                            1/3)))-IFERROR(L1127,
                                                    0))))))),
                        MAX('1D'!$D$16,
                            POWER((ABS(K1127)^2)/('1D'!$I$5*MAX(F1127,
                                        0.1)^2),
                                1/3))),
                    MAX('1D'!$D$16,
                        IFERROR(L1127,
                            0)))))))</f>
        <v>2.0411692021517887</v>
      </c>
      <c r="M1127" s="5">
        <f t="shared" ca="1" si="238"/>
        <v>10.614079851189301</v>
      </c>
      <c r="N1127" s="5">
        <f t="shared" ca="1" si="239"/>
        <v>1.1434704692804873</v>
      </c>
      <c r="O1127" s="5">
        <f t="shared" ca="1" si="240"/>
        <v>4.8002276894771132</v>
      </c>
      <c r="P1127" s="5">
        <f t="shared" ca="1" si="241"/>
        <v>634.04566920215177</v>
      </c>
      <c r="Q1127" s="5">
        <f ca="1">P1127+((ABS(K1127)/MAX(((F1127)+(G1127)*(L1127))*(L1127),
            0.000001))^2)/(2*'1D'!$I$5)</f>
        <v>635.22009253909482</v>
      </c>
      <c r="R1127" s="5">
        <f ca="1">((ABS(K1127)*'1D'!$D$6)/(MAX(((F1127)+(G1127)*(L1127))*(L1127),
            0.000001)*MAX(((((F1127)+(G1127)*(L1127))*(L1127))/MAX((F1127)+2*(L1127)*SQRT(1+(G1127)^2),
                    0.000001))^(2/3),
            0.000001)))^2</f>
        <v>4.3358367565141456E-3</v>
      </c>
      <c r="S1127" s="5">
        <f ca="1">ABS(ABS(K1127)/MAX(((F1127)+(G1127)*(L1127))*(L1127),
        0.000001))/SQRT('1D'!$I$5*MAX((((F1127)+(G1127)*(L1127))*(L1127))/MAX((F1127)+2*(G1127)*(L1127),
            0.000001),
        0.000001))</f>
        <v>1.0727235886044055</v>
      </c>
      <c r="T1127" s="5">
        <f ca="1">((F1127)*(L1127)^2)/2+(G1127)*(L1127)^3/3+(ABS(K1127)^2)/('1D'!$I$5*MAX(((F1127)+(G1127)*(L1127))*(L1127),
        0.000001))</f>
        <v>35.763412605541333</v>
      </c>
      <c r="U1127" s="5">
        <f ca="1">IF($A$2=0,
    0,
    IFERROR(Q1126-(((R1126+R1127)/2)*J1127)-(IF(O1126&gt;O1127,
                '1D'!$D$8*((O1126^2-O1127^2)/(2*'1D'!$I$5)),
                '1D'!$D$9*((O1127^2-O1126^2)/(2*'1D'!$I$5)))+('1D'!$D$10*(ABS(I1127)/90)*(MAX(O1126^2,
                        O1127^2)/(2*'1D'!$I$5))))-Q1127,
        0))</f>
        <v>-3.8358367564796936E-3</v>
      </c>
      <c r="V1127" s="5">
        <f ca="1">IF($A$2=0,
    1,
    IF(IFERROR(V1126,
            0)=0,
        0,
        IFERROR(IF(ROUND(S1127,
                    3)=1,
                1,
                IF(AND(ABS(U1127)&lt;'1D'!$D$19,
                        S1127&gt;1),
                    1,
                    0)),
            0)))</f>
        <v>0</v>
      </c>
      <c r="W1127" s="5">
        <f ca="1">IF($A$2=0,
    MAX(MAX('1D'!$D$16,
            MAX('1D'!$D$16,
                POWER((ABS(K1127)^2)/('1D'!$I$5*MAX(F1127,
                            0.1)^2),
                    1/3))),
        IFERROR(W1396,
            MAX(MAX('1D'!$D$16,
                    MAX('1D'!$D$16,
                        POWER((ABS(K1127)^2)/('1D'!$I$5*MAX(F1127,
                                    0.1)^2),
                            1/3))),
                ($L$2)-E1396))),
    IF(IFERROR(AG1128,
            0)=0,
        MAX(MAX('1D'!$D$16,
                MAX('1D'!$D$16,
                    POWER((ABS(K1127)^2)/('1D'!$I$5*MAX(F1127,
                                0.1)^2),
                        1/3))),
            IFERROR(W1396,
                MAX(MAX('1D'!$D$16,
                        MAX('1D'!$D$16,
                            POWER((ABS(K1127)^2)/('1D'!$I$5*MAX(F1127,
                                        0.1)^2),
                                1/3))),
                    ($L$2)-E1396))),
        IF(IFERROR(W1127,
                0)=0,
            MAX(MAX('1D'!$D$16,
                    MAX('1D'!$D$16,
                        POWER((ABS(K1127)^2)/('1D'!$I$5*MAX(F1127,
                                    0.1)^2),
                            1/3))),
                IFERROR(W1396,
                    MAX(MAX('1D'!$D$16,
                            MAX('1D'!$D$16,
                                POWER((ABS(K1127)^2)/('1D'!$I$5*MAX(F1127,
                                            0.1)^2),
                                    1/3))),
                        ($L$2)-E1396))),
            IF(OR(IFERROR(AD1127,
                        0)&gt;=1,
                    IFERROR(AD1128,
                        0)&gt;=1),
                MAX('1D'!$D$16,
                    MAX('1D'!$D$16,
                        POWER((ABS(K1127)^2)/('1D'!$I$5*MAX(F1127,
                                    0.1)^2),
                            1/3))),
                IF(ABS(IFERROR(AF1127,
                            0))&lt;'1D'!$D$19,
                    MAX(MAX('1D'!$D$16,
                            MAX('1D'!$D$16,
                                POWER((ABS(K1127)^2)/('1D'!$I$5*MAX(F1127,
                                            0.1)^2),
                                    1/3))),
                        IFERROR(W1127,
                            0)),
                    MAX(MAX('1D'!$D$16,
                            MAX('1D'!$D$16,
                                POWER((ABS(K1127)^2)/('1D'!$I$5*MAX(F1127,
                                            0.1)^2),
                                    1/3))),
                        (IFERROR(W1127,
                                0))+((IFERROR(AF1127,
                                    0))*'1D'!$D$18)))))))</f>
        <v>2.1389677043987478</v>
      </c>
      <c r="X1127" s="5">
        <f t="shared" ca="1" si="242"/>
        <v>11.122632062873489</v>
      </c>
      <c r="Y1127" s="5">
        <f t="shared" ca="1" si="243"/>
        <v>1.1735290000551568</v>
      </c>
      <c r="Z1127" s="5">
        <f t="shared" ca="1" si="244"/>
        <v>4.5807502857230418</v>
      </c>
      <c r="AA1127" s="5">
        <f t="shared" ca="1" si="245"/>
        <v>634.14346770439874</v>
      </c>
      <c r="AB1127" s="5">
        <f ca="1">AA1127+((ABS(K1127)/MAX(((F1127)+(G1127)*(W1127))*(W1127),
            0.000001))^2)/(2*'1D'!$I$5)</f>
        <v>635.21295155659811</v>
      </c>
      <c r="AC1127" s="5">
        <f ca="1">((ABS(K1127)*'1D'!$D$6)/(MAX(((F1127)+(G1127)*(W1127))*(W1127),
            0.000001)*MAX(((((F1127)+(G1127)*(W1127))*(W1127))/MAX((F1127)+2*(W1127)*SQRT(1+(G1127)^2),
                    0.000001))^(2/3),
            0.000001)))^2</f>
        <v>3.8141460404132466E-3</v>
      </c>
      <c r="AD1127" s="5">
        <f ca="1">ABS(ABS(K1127)/MAX(((F1127)+(G1127)*(W1127))*(W1127),
        0.000001))/SQRT('1D'!$I$5*MAX((((F1127)+(G1127)*(W1127))*(W1127))/MAX((F1127)+2*(G1127)*(W1127),
            0.000001),
        0.000001))</f>
        <v>1.0000000000000004</v>
      </c>
      <c r="AE1127" s="5">
        <f ca="1">((F1127)*(W1127)^2)/2+(G1127)*(W1127)^3/3+(ABS(K1127)^2)/('1D'!$I$5*MAX(((F1127)+(G1127)*(W1127))*(W1127),
        0.000001))</f>
        <v>35.686426155594638</v>
      </c>
      <c r="AF1127" s="5">
        <f ca="1">IF($A$2=0,
    0,
    IFERROR(AB1128+(((AC1127+AC1128)/2)*J1128)+(IF(Z1127&gt;Z1128,
                '1D'!$D$8*((Z1127^2-Z1128^2)/(2*'1D'!$I$5)),
                '1D'!$D$9*((Z1128^2-Z1127^2)/(2*'1D'!$I$5)))+('1D'!$D$10*(ABS(I1128)/90)*(MAX(Z1127^2,
                        Z1128^2)/(2*'1D'!$I$5))))-AB1127,
        0))</f>
        <v>3.4157470064428708E-3</v>
      </c>
      <c r="AG1127" s="5">
        <f ca="1">IF($A$2=0,
    1,
    IF(IFERROR(AG1128,
            0)=0,
        0,
        IFERROR(IF(OR(ROUND(AD1127,
                        3)&gt;=1,
                    AND(ABS(AF1127)&lt;'1D'!$D$19,
                        AD1127&lt;1)),
                1,
                0),
            0)))</f>
        <v>1</v>
      </c>
      <c r="AH1127" s="5">
        <f ca="1">IFERROR(IF('1D'!V32="Supercritical",
        MAX('1D'!$D$16,
            IFERROR(L1127,
                MAX('1D'!$D$16,
                    POWER((ABS(K1127)^2)/('1D'!$I$5*MAX(F1127,
                                0.1)^2),
                        1/3)))),
        IF('1D'!V32="Subcritical",
            MAX('1D'!$D$16,
                IFERROR(W1127,
                    MAX('1D'!$D$16,
                        POWER((ABS(K1127)^2)/('1D'!$I$5*MAX(F1127,
                                    0.1)^2),
                            1/3)))),
            IF(IFERROR(T1127,
                    -1E+99)&gt;=IFERROR(AE1127,
                    -1E+99),
                MAX('1D'!$D$16,
                    IFERROR(L1127,
                        MAX('1D'!$D$16,
                            POWER((ABS(K1127)^2)/('1D'!$I$5*MAX(F1127,
                                        0.1)^2),
                                1/3)))),
                MAX('1D'!$D$16,
                    IFERROR(W1127,
                        MAX('1D'!$D$16,
                            POWER((ABS(K1127)^2)/('1D'!$I$5*MAX(F1127,
                                        0.1)^2),
                                1/3))))))),
    MAX('1D'!$D$16,
        POWER((ABS(K1127)^2)/('1D'!$I$5*MAX(F1127,
                    0.1)^2),
            1/3)))</f>
        <v>2.0411692021517887</v>
      </c>
      <c r="AI1127" s="5">
        <f t="shared" ca="1" si="246"/>
        <v>634.04566920215177</v>
      </c>
      <c r="AJ1127" s="5">
        <f ca="1">AI1127+((ABS(K1127)/MAX(((F1127)+(G1127)*(AH1127))*(AH1127),
            0.000001))^2)/(2*'1D'!$I$5)</f>
        <v>635.22009253909482</v>
      </c>
      <c r="AM1127">
        <v>0</v>
      </c>
      <c r="AN1127">
        <v>0</v>
      </c>
      <c r="AO1127" s="5">
        <f t="shared" si="247"/>
        <v>0</v>
      </c>
      <c r="AP1127" s="5">
        <f t="shared" si="251"/>
        <v>0</v>
      </c>
      <c r="AQ1127" s="5">
        <f ca="1">ABS(ABS(K1127)/MAX(((F1127)+(G1127)*(AH1127))*(AH1127),
        0.000001))/SQRT('1D'!$I$5*MAX((((F1127)+(G1127)*(AH1127))*(AH1127))/MAX((F1127)+2*(G1127)*(AH1127),
            0.000001),
        0.000001))</f>
        <v>1.0727235886044055</v>
      </c>
      <c r="AR1127" s="5" t="str">
        <f t="shared" ca="1" si="248"/>
        <v>Supercritical</v>
      </c>
      <c r="AS1127" s="5">
        <f ca="1">((ABS(K1127)*'1D'!$D$6)/(MAX(((F1127)+(G1127)*(AH1127))*(AH1127),
            0.000001)*MAX(((((F1127)+(G1127)*(AH1127))*(AH1127))/MAX((F1127)+2*(AH1127)*SQRT(1+(G1127)^2),
                    0.000001))^(2/3),
            0.000001)))^2</f>
        <v>4.3358367565141456E-3</v>
      </c>
    </row>
    <row r="1128" spans="1:45" x14ac:dyDescent="0.35">
      <c r="A1128">
        <v>1119</v>
      </c>
      <c r="B1128">
        <v>1117.9960000000001</v>
      </c>
      <c r="C1128">
        <v>616076.30700000003</v>
      </c>
      <c r="D1128">
        <v>3096889.162</v>
      </c>
      <c r="E1128">
        <v>632.00400000000002</v>
      </c>
      <c r="F1128">
        <v>5.2</v>
      </c>
      <c r="G1128">
        <v>0</v>
      </c>
      <c r="H1128" t="s">
        <v>176</v>
      </c>
      <c r="I1128">
        <v>5.7000000000000002E-2</v>
      </c>
      <c r="J1128" s="5">
        <f t="shared" si="249"/>
        <v>1</v>
      </c>
      <c r="K1128" s="5">
        <f t="shared" ca="1" si="250"/>
        <v>50.95</v>
      </c>
      <c r="L1128" s="5">
        <f ca="1">IF($A$2=0,
    IFERROR(L1127,
        MAX('1D'!$D$16,
            POWER((ABS(K1128)^2)/('1D'!$I$5*MAX(F1128,
                        0.1)^2),
                1/3))),
    IF(IFERROR(V1127,
            0)=0,
        IFERROR(L1127,
            MAX('1D'!$D$16,
                POWER((ABS(K1128)^2)/('1D'!$I$5*MAX(F1128,
                            0.1)^2),
                    1/3))),
        IF(OR(IFERROR(L1128,
                    0)=0,
                IFERROR(S1127,
                    0)&lt;1,
                IFERROR(S1128,
                    0)&lt;1),
            MAX('1D'!$D$16,
                POWER((ABS(K1128)^2)/('1D'!$I$5*MAX(F1128,
                            0.1)^2),
                    1/3)),
            IF(IFERROR(U1128,
                    0)&gt;0,
                MAX('1D'!$D$16,
                    IFERROR(L1128,
                        0)+((IFERROR(U1128,
                                0))*'1D'!$D$18*IF((IFERROR(S1128,
                                    0))&lt;1,
                            1,
                            -1))),
                IF(IFERROR(U1128,
                        0)&lt;0,
                    IF(ABS((MAX('1D'!$D$16,
                                    POWER((ABS(K1128)^2)/('1D'!$I$5*MAX(F1128,
                                                0.1)^2),
                                        1/3)))-IFERROR(L1128,
                                0))&gt;'1D'!$D$19,
                        MAX('1D'!$D$16,
                            IF((MAX('1D'!$D$16,
                                        POWER((ABS(K1128)^2)/('1D'!$I$5*MAX(F1128,
                                                    0.1)^2),
                                            1/3)))&gt;IFERROR(L1128,
                                    0),
                                MIN((MAX('1D'!$D$16,
                                            POWER((ABS(K1128)^2)/('1D'!$I$5*MAX(F1128,
                                                        0.1)^2),
                                                1/3))),
                                    IFERROR(L1128,
                                        0)+(MIN(ABS(IFERROR(U1128,
                                                    0))*'1D'!$D$18,
                                            ABS((MAX('1D'!$D$16,
                                                        POWER((ABS(K1128)^2)/('1D'!$I$5*MAX(F1128,
                                                                    0.1)^2),
                                                            1/3)))-IFERROR(L1128,
                                                    0))))),
                                MAX((MAX('1D'!$D$16,
                                            POWER((ABS(K1128)^2)/('1D'!$I$5*MAX(F1128,
                                                        0.1)^2),
                                                1/3))),
                                    IFERROR(L1128,
                                        0)-(MIN(ABS(IFERROR(U1128,
                                                    0))*'1D'!$D$18,
                                            ABS((MAX('1D'!$D$16,
                                                        POWER((ABS(K1128)^2)/('1D'!$I$5*MAX(F1128,
                                                                    0.1)^2),
                                                            1/3)))-IFERROR(L1128,
                                                    0))))))),
                        MAX('1D'!$D$16,
                            POWER((ABS(K1128)^2)/('1D'!$I$5*MAX(F1128,
                                        0.1)^2),
                                1/3))),
                    MAX('1D'!$D$16,
                        IFERROR(L1128,
                            0)))))))</f>
        <v>2.0411692021517887</v>
      </c>
      <c r="M1128" s="5">
        <f t="shared" ca="1" si="238"/>
        <v>10.614079851189301</v>
      </c>
      <c r="N1128" s="5">
        <f t="shared" ca="1" si="239"/>
        <v>1.1434704692804873</v>
      </c>
      <c r="O1128" s="5">
        <f t="shared" ca="1" si="240"/>
        <v>4.8002276894771132</v>
      </c>
      <c r="P1128" s="5">
        <f t="shared" ca="1" si="241"/>
        <v>634.04516920215178</v>
      </c>
      <c r="Q1128" s="5">
        <f ca="1">P1128+((ABS(K1128)/MAX(((F1128)+(G1128)*(L1128))*(L1128),
            0.000001))^2)/(2*'1D'!$I$5)</f>
        <v>635.21959253909483</v>
      </c>
      <c r="R1128" s="5">
        <f ca="1">((ABS(K1128)*'1D'!$D$6)/(MAX(((F1128)+(G1128)*(L1128))*(L1128),
            0.000001)*MAX(((((F1128)+(G1128)*(L1128))*(L1128))/MAX((F1128)+2*(L1128)*SQRT(1+(G1128)^2),
                    0.000001))^(2/3),
            0.000001)))^2</f>
        <v>4.3358367565141456E-3</v>
      </c>
      <c r="S1128" s="5">
        <f ca="1">ABS(ABS(K1128)/MAX(((F1128)+(G1128)*(L1128))*(L1128),
        0.000001))/SQRT('1D'!$I$5*MAX((((F1128)+(G1128)*(L1128))*(L1128))/MAX((F1128)+2*(G1128)*(L1128),
            0.000001),
        0.000001))</f>
        <v>1.0727235886044055</v>
      </c>
      <c r="T1128" s="5">
        <f ca="1">((F1128)*(L1128)^2)/2+(G1128)*(L1128)^3/3+(ABS(K1128)^2)/('1D'!$I$5*MAX(((F1128)+(G1128)*(L1128))*(L1128),
        0.000001))</f>
        <v>35.763412605541333</v>
      </c>
      <c r="U1128" s="5">
        <f ca="1">IF($A$2=0,
    0,
    IFERROR(Q1127-(((R1127+R1128)/2)*J1128)-(IF(O1127&gt;O1128,
                '1D'!$D$8*((O1127^2-O1128^2)/(2*'1D'!$I$5)),
                '1D'!$D$9*((O1128^2-O1127^2)/(2*'1D'!$I$5)))+('1D'!$D$10*(ABS(I1128)/90)*(MAX(O1127^2,
                        O1128^2)/(2*'1D'!$I$5))))-Q1128,
        0))</f>
        <v>-3.9474069734524164E-3</v>
      </c>
      <c r="V1128" s="5">
        <f ca="1">IF($A$2=0,
    1,
    IF(IFERROR(V1127,
            0)=0,
        0,
        IFERROR(IF(ROUND(S1128,
                    3)=1,
                1,
                IF(AND(ABS(U1128)&lt;'1D'!$D$19,
                        S1128&gt;1),
                    1,
                    0)),
            0)))</f>
        <v>0</v>
      </c>
      <c r="W1128" s="5">
        <f ca="1">IF($A$2=0,
    MAX(MAX('1D'!$D$16,
            MAX('1D'!$D$16,
                POWER((ABS(K1128)^2)/('1D'!$I$5*MAX(F1128,
                            0.1)^2),
                    1/3))),
        IFERROR(W1396,
            MAX(MAX('1D'!$D$16,
                    MAX('1D'!$D$16,
                        POWER((ABS(K1128)^2)/('1D'!$I$5*MAX(F1128,
                                    0.1)^2),
                            1/3))),
                ($L$2)-E1396))),
    IF(IFERROR(AG1129,
            0)=0,
        MAX(MAX('1D'!$D$16,
                MAX('1D'!$D$16,
                    POWER((ABS(K1128)^2)/('1D'!$I$5*MAX(F1128,
                                0.1)^2),
                        1/3))),
            IFERROR(W1396,
                MAX(MAX('1D'!$D$16,
                        MAX('1D'!$D$16,
                            POWER((ABS(K1128)^2)/('1D'!$I$5*MAX(F1128,
                                        0.1)^2),
                                1/3))),
                    ($L$2)-E1396))),
        IF(IFERROR(W1128,
                0)=0,
            MAX(MAX('1D'!$D$16,
                    MAX('1D'!$D$16,
                        POWER((ABS(K1128)^2)/('1D'!$I$5*MAX(F1128,
                                    0.1)^2),
                            1/3))),
                IFERROR(W1396,
                    MAX(MAX('1D'!$D$16,
                            MAX('1D'!$D$16,
                                POWER((ABS(K1128)^2)/('1D'!$I$5*MAX(F1128,
                                            0.1)^2),
                                    1/3))),
                        ($L$2)-E1396))),
            IF(OR(IFERROR(AD1128,
                        0)&gt;=1,
                    IFERROR(AD1129,
                        0)&gt;=1),
                MAX('1D'!$D$16,
                    MAX('1D'!$D$16,
                        POWER((ABS(K1128)^2)/('1D'!$I$5*MAX(F1128,
                                    0.1)^2),
                            1/3))),
                IF(ABS(IFERROR(AF1128,
                            0))&lt;'1D'!$D$19,
                    MAX(MAX('1D'!$D$16,
                            MAX('1D'!$D$16,
                                POWER((ABS(K1128)^2)/('1D'!$I$5*MAX(F1128,
                                            0.1)^2),
                                    1/3))),
                        IFERROR(W1128,
                            0)),
                    MAX(MAX('1D'!$D$16,
                            MAX('1D'!$D$16,
                                POWER((ABS(K1128)^2)/('1D'!$I$5*MAX(F1128,
                                            0.1)^2),
                                    1/3))),
                        (IFERROR(W1128,
                                0))+((IFERROR(AF1128,
                                    0))*'1D'!$D$18)))))))</f>
        <v>2.1389677043987478</v>
      </c>
      <c r="X1128" s="5">
        <f t="shared" ca="1" si="242"/>
        <v>11.122632062873489</v>
      </c>
      <c r="Y1128" s="5">
        <f t="shared" ca="1" si="243"/>
        <v>1.1735290000551568</v>
      </c>
      <c r="Z1128" s="5">
        <f t="shared" ca="1" si="244"/>
        <v>4.5807502857230418</v>
      </c>
      <c r="AA1128" s="5">
        <f t="shared" ca="1" si="245"/>
        <v>634.14296770439876</v>
      </c>
      <c r="AB1128" s="5">
        <f ca="1">AA1128+((ABS(K1128)/MAX(((F1128)+(G1128)*(W1128))*(W1128),
            0.000001))^2)/(2*'1D'!$I$5)</f>
        <v>635.21245155659813</v>
      </c>
      <c r="AC1128" s="5">
        <f ca="1">((ABS(K1128)*'1D'!$D$6)/(MAX(((F1128)+(G1128)*(W1128))*(W1128),
            0.000001)*MAX(((((F1128)+(G1128)*(W1128))*(W1128))/MAX((F1128)+2*(W1128)*SQRT(1+(G1128)^2),
                    0.000001))^(2/3),
            0.000001)))^2</f>
        <v>3.8141460404132466E-3</v>
      </c>
      <c r="AD1128" s="5">
        <f ca="1">ABS(ABS(K1128)/MAX(((F1128)+(G1128)*(W1128))*(W1128),
        0.000001))/SQRT('1D'!$I$5*MAX((((F1128)+(G1128)*(W1128))*(W1128))/MAX((F1128)+2*(G1128)*(W1128),
            0.000001),
        0.000001))</f>
        <v>1.0000000000000004</v>
      </c>
      <c r="AE1128" s="5">
        <f ca="1">((F1128)*(W1128)^2)/2+(G1128)*(W1128)^3/3+(ABS(K1128)^2)/('1D'!$I$5*MAX(((F1128)+(G1128)*(W1128))*(W1128),
        0.000001))</f>
        <v>35.686426155594638</v>
      </c>
      <c r="AF1128" s="5">
        <f ca="1">IF($A$2=0,
    0,
    IFERROR(AB1129+(((AC1128+AC1129)/2)*J1129)+(IF(Z1128&gt;Z1129,
                '1D'!$D$8*((Z1128^2-Z1129^2)/(2*'1D'!$I$5)),
                '1D'!$D$9*((Z1129^2-Z1128^2)/(2*'1D'!$I$5)))+('1D'!$D$10*(ABS(I1129)/90)*(MAX(Z1128^2,
                        Z1129^2)/(2*'1D'!$I$5))))-AB1128,
        0))</f>
        <v>3.4157470064428708E-3</v>
      </c>
      <c r="AG1128" s="5">
        <f ca="1">IF($A$2=0,
    1,
    IF(IFERROR(AG1129,
            0)=0,
        0,
        IFERROR(IF(OR(ROUND(AD1128,
                        3)&gt;=1,
                    AND(ABS(AF1128)&lt;'1D'!$D$19,
                        AD1128&lt;1)),
                1,
                0),
            0)))</f>
        <v>1</v>
      </c>
      <c r="AH1128" s="5">
        <f ca="1">IFERROR(IF('1D'!V32="Supercritical",
        MAX('1D'!$D$16,
            IFERROR(L1128,
                MAX('1D'!$D$16,
                    POWER((ABS(K1128)^2)/('1D'!$I$5*MAX(F1128,
                                0.1)^2),
                        1/3)))),
        IF('1D'!V32="Subcritical",
            MAX('1D'!$D$16,
                IFERROR(W1128,
                    MAX('1D'!$D$16,
                        POWER((ABS(K1128)^2)/('1D'!$I$5*MAX(F1128,
                                    0.1)^2),
                            1/3)))),
            IF(IFERROR(T1128,
                    -1E+99)&gt;=IFERROR(AE1128,
                    -1E+99),
                MAX('1D'!$D$16,
                    IFERROR(L1128,
                        MAX('1D'!$D$16,
                            POWER((ABS(K1128)^2)/('1D'!$I$5*MAX(F1128,
                                        0.1)^2),
                                1/3)))),
                MAX('1D'!$D$16,
                    IFERROR(W1128,
                        MAX('1D'!$D$16,
                            POWER((ABS(K1128)^2)/('1D'!$I$5*MAX(F1128,
                                        0.1)^2),
                                1/3))))))),
    MAX('1D'!$D$16,
        POWER((ABS(K1128)^2)/('1D'!$I$5*MAX(F1128,
                    0.1)^2),
            1/3)))</f>
        <v>2.0411692021517887</v>
      </c>
      <c r="AI1128" s="5">
        <f t="shared" ca="1" si="246"/>
        <v>634.04516920215178</v>
      </c>
      <c r="AJ1128" s="5">
        <f ca="1">AI1128+((ABS(K1128)/MAX(((F1128)+(G1128)*(AH1128))*(AH1128),
            0.000001))^2)/(2*'1D'!$I$5)</f>
        <v>635.21959253909483</v>
      </c>
      <c r="AM1128">
        <v>0</v>
      </c>
      <c r="AN1128">
        <v>0</v>
      </c>
      <c r="AO1128" s="5">
        <f t="shared" si="247"/>
        <v>0</v>
      </c>
      <c r="AP1128" s="5">
        <f t="shared" si="251"/>
        <v>0</v>
      </c>
      <c r="AQ1128" s="5">
        <f ca="1">ABS(ABS(K1128)/MAX(((F1128)+(G1128)*(AH1128))*(AH1128),
        0.000001))/SQRT('1D'!$I$5*MAX((((F1128)+(G1128)*(AH1128))*(AH1128))/MAX((F1128)+2*(G1128)*(AH1128),
            0.000001),
        0.000001))</f>
        <v>1.0727235886044055</v>
      </c>
      <c r="AR1128" s="5" t="str">
        <f t="shared" ca="1" si="248"/>
        <v>Supercritical</v>
      </c>
      <c r="AS1128" s="5">
        <f ca="1">((ABS(K1128)*'1D'!$D$6)/(MAX(((F1128)+(G1128)*(AH1128))*(AH1128),
            0.000001)*MAX(((((F1128)+(G1128)*(AH1128))*(AH1128))/MAX((F1128)+2*(AH1128)*SQRT(1+(G1128)^2),
                    0.000001))^(2/3),
            0.000001)))^2</f>
        <v>4.3358367565141456E-3</v>
      </c>
    </row>
    <row r="1129" spans="1:45" x14ac:dyDescent="0.35">
      <c r="A1129">
        <v>1120</v>
      </c>
      <c r="B1129">
        <v>1118.9960000000001</v>
      </c>
      <c r="C1129">
        <v>616076.26399999997</v>
      </c>
      <c r="D1129">
        <v>3096888.1630000002</v>
      </c>
      <c r="E1129">
        <v>632.00350000000003</v>
      </c>
      <c r="F1129">
        <v>5.2</v>
      </c>
      <c r="G1129">
        <v>0</v>
      </c>
      <c r="H1129" t="s">
        <v>176</v>
      </c>
      <c r="I1129">
        <v>5.7000000000000002E-2</v>
      </c>
      <c r="J1129" s="5">
        <f t="shared" si="249"/>
        <v>1</v>
      </c>
      <c r="K1129" s="5">
        <f t="shared" ca="1" si="250"/>
        <v>50.95</v>
      </c>
      <c r="L1129" s="5">
        <f ca="1">IF($A$2=0,
    IFERROR(L1128,
        MAX('1D'!$D$16,
            POWER((ABS(K1129)^2)/('1D'!$I$5*MAX(F1129,
                        0.1)^2),
                1/3))),
    IF(IFERROR(V1128,
            0)=0,
        IFERROR(L1128,
            MAX('1D'!$D$16,
                POWER((ABS(K1129)^2)/('1D'!$I$5*MAX(F1129,
                            0.1)^2),
                    1/3))),
        IF(OR(IFERROR(L1129,
                    0)=0,
                IFERROR(S1128,
                    0)&lt;1,
                IFERROR(S1129,
                    0)&lt;1),
            MAX('1D'!$D$16,
                POWER((ABS(K1129)^2)/('1D'!$I$5*MAX(F1129,
                            0.1)^2),
                    1/3)),
            IF(IFERROR(U1129,
                    0)&gt;0,
                MAX('1D'!$D$16,
                    IFERROR(L1129,
                        0)+((IFERROR(U1129,
                                0))*'1D'!$D$18*IF((IFERROR(S1129,
                                    0))&lt;1,
                            1,
                            -1))),
                IF(IFERROR(U1129,
                        0)&lt;0,
                    IF(ABS((MAX('1D'!$D$16,
                                    POWER((ABS(K1129)^2)/('1D'!$I$5*MAX(F1129,
                                                0.1)^2),
                                        1/3)))-IFERROR(L1129,
                                0))&gt;'1D'!$D$19,
                        MAX('1D'!$D$16,
                            IF((MAX('1D'!$D$16,
                                        POWER((ABS(K1129)^2)/('1D'!$I$5*MAX(F1129,
                                                    0.1)^2),
                                            1/3)))&gt;IFERROR(L1129,
                                    0),
                                MIN((MAX('1D'!$D$16,
                                            POWER((ABS(K1129)^2)/('1D'!$I$5*MAX(F1129,
                                                        0.1)^2),
                                                1/3))),
                                    IFERROR(L1129,
                                        0)+(MIN(ABS(IFERROR(U1129,
                                                    0))*'1D'!$D$18,
                                            ABS((MAX('1D'!$D$16,
                                                        POWER((ABS(K1129)^2)/('1D'!$I$5*MAX(F1129,
                                                                    0.1)^2),
                                                            1/3)))-IFERROR(L1129,
                                                    0))))),
                                MAX((MAX('1D'!$D$16,
                                            POWER((ABS(K1129)^2)/('1D'!$I$5*MAX(F1129,
                                                        0.1)^2),
                                                1/3))),
                                    IFERROR(L1129,
                                        0)-(MIN(ABS(IFERROR(U1129,
                                                    0))*'1D'!$D$18,
                                            ABS((MAX('1D'!$D$16,
                                                        POWER((ABS(K1129)^2)/('1D'!$I$5*MAX(F1129,
                                                                    0.1)^2),
                                                            1/3)))-IFERROR(L1129,
                                                    0))))))),
                        MAX('1D'!$D$16,
                            POWER((ABS(K1129)^2)/('1D'!$I$5*MAX(F1129,
                                        0.1)^2),
                                1/3))),
                    MAX('1D'!$D$16,
                        IFERROR(L1129,
                            0)))))))</f>
        <v>2.0411692021517887</v>
      </c>
      <c r="M1129" s="5">
        <f t="shared" ca="1" si="238"/>
        <v>10.614079851189301</v>
      </c>
      <c r="N1129" s="5">
        <f t="shared" ca="1" si="239"/>
        <v>1.1434704692804873</v>
      </c>
      <c r="O1129" s="5">
        <f t="shared" ca="1" si="240"/>
        <v>4.8002276894771132</v>
      </c>
      <c r="P1129" s="5">
        <f t="shared" ca="1" si="241"/>
        <v>634.04466920215179</v>
      </c>
      <c r="Q1129" s="5">
        <f ca="1">P1129+((ABS(K1129)/MAX(((F1129)+(G1129)*(L1129))*(L1129),
            0.000001))^2)/(2*'1D'!$I$5)</f>
        <v>635.21909253909485</v>
      </c>
      <c r="R1129" s="5">
        <f ca="1">((ABS(K1129)*'1D'!$D$6)/(MAX(((F1129)+(G1129)*(L1129))*(L1129),
            0.000001)*MAX(((((F1129)+(G1129)*(L1129))*(L1129))/MAX((F1129)+2*(L1129)*SQRT(1+(G1129)^2),
                    0.000001))^(2/3),
            0.000001)))^2</f>
        <v>4.3358367565141456E-3</v>
      </c>
      <c r="S1129" s="5">
        <f ca="1">ABS(ABS(K1129)/MAX(((F1129)+(G1129)*(L1129))*(L1129),
        0.000001))/SQRT('1D'!$I$5*MAX((((F1129)+(G1129)*(L1129))*(L1129))/MAX((F1129)+2*(G1129)*(L1129),
            0.000001),
        0.000001))</f>
        <v>1.0727235886044055</v>
      </c>
      <c r="T1129" s="5">
        <f ca="1">((F1129)*(L1129)^2)/2+(G1129)*(L1129)^3/3+(ABS(K1129)^2)/('1D'!$I$5*MAX(((F1129)+(G1129)*(L1129))*(L1129),
        0.000001))</f>
        <v>35.763412605541333</v>
      </c>
      <c r="U1129" s="5">
        <f ca="1">IF($A$2=0,
    0,
    IFERROR(Q1128-(((R1128+R1129)/2)*J1129)-(IF(O1128&gt;O1129,
                '1D'!$D$8*((O1128^2-O1129^2)/(2*'1D'!$I$5)),
                '1D'!$D$9*((O1129^2-O1128^2)/(2*'1D'!$I$5)))+('1D'!$D$10*(ABS(I1129)/90)*(MAX(O1128^2,
                        O1129^2)/(2*'1D'!$I$5))))-Q1129,
        0))</f>
        <v>-3.9474069734524164E-3</v>
      </c>
      <c r="V1129" s="5">
        <f ca="1">IF($A$2=0,
    1,
    IF(IFERROR(V1128,
            0)=0,
        0,
        IFERROR(IF(ROUND(S1129,
                    3)=1,
                1,
                IF(AND(ABS(U1129)&lt;'1D'!$D$19,
                        S1129&gt;1),
                    1,
                    0)),
            0)))</f>
        <v>0</v>
      </c>
      <c r="W1129" s="5">
        <f ca="1">IF($A$2=0,
    MAX(MAX('1D'!$D$16,
            MAX('1D'!$D$16,
                POWER((ABS(K1129)^2)/('1D'!$I$5*MAX(F1129,
                            0.1)^2),
                    1/3))),
        IFERROR(W1396,
            MAX(MAX('1D'!$D$16,
                    MAX('1D'!$D$16,
                        POWER((ABS(K1129)^2)/('1D'!$I$5*MAX(F1129,
                                    0.1)^2),
                            1/3))),
                ($L$2)-E1396))),
    IF(IFERROR(AG1130,
            0)=0,
        MAX(MAX('1D'!$D$16,
                MAX('1D'!$D$16,
                    POWER((ABS(K1129)^2)/('1D'!$I$5*MAX(F1129,
                                0.1)^2),
                        1/3))),
            IFERROR(W1396,
                MAX(MAX('1D'!$D$16,
                        MAX('1D'!$D$16,
                            POWER((ABS(K1129)^2)/('1D'!$I$5*MAX(F1129,
                                        0.1)^2),
                                1/3))),
                    ($L$2)-E1396))),
        IF(IFERROR(W1129,
                0)=0,
            MAX(MAX('1D'!$D$16,
                    MAX('1D'!$D$16,
                        POWER((ABS(K1129)^2)/('1D'!$I$5*MAX(F1129,
                                    0.1)^2),
                            1/3))),
                IFERROR(W1396,
                    MAX(MAX('1D'!$D$16,
                            MAX('1D'!$D$16,
                                POWER((ABS(K1129)^2)/('1D'!$I$5*MAX(F1129,
                                            0.1)^2),
                                    1/3))),
                        ($L$2)-E1396))),
            IF(OR(IFERROR(AD1129,
                        0)&gt;=1,
                    IFERROR(AD1130,
                        0)&gt;=1),
                MAX('1D'!$D$16,
                    MAX('1D'!$D$16,
                        POWER((ABS(K1129)^2)/('1D'!$I$5*MAX(F1129,
                                    0.1)^2),
                            1/3))),
                IF(ABS(IFERROR(AF1129,
                            0))&lt;'1D'!$D$19,
                    MAX(MAX('1D'!$D$16,
                            MAX('1D'!$D$16,
                                POWER((ABS(K1129)^2)/('1D'!$I$5*MAX(F1129,
                                            0.1)^2),
                                    1/3))),
                        IFERROR(W1129,
                            0)),
                    MAX(MAX('1D'!$D$16,
                            MAX('1D'!$D$16,
                                POWER((ABS(K1129)^2)/('1D'!$I$5*MAX(F1129,
                                            0.1)^2),
                                    1/3))),
                        (IFERROR(W1129,
                                0))+((IFERROR(AF1129,
                                    0))*'1D'!$D$18)))))))</f>
        <v>2.1389677043987478</v>
      </c>
      <c r="X1129" s="5">
        <f t="shared" ca="1" si="242"/>
        <v>11.122632062873489</v>
      </c>
      <c r="Y1129" s="5">
        <f t="shared" ca="1" si="243"/>
        <v>1.1735290000551568</v>
      </c>
      <c r="Z1129" s="5">
        <f t="shared" ca="1" si="244"/>
        <v>4.5807502857230418</v>
      </c>
      <c r="AA1129" s="5">
        <f t="shared" ca="1" si="245"/>
        <v>634.14246770439877</v>
      </c>
      <c r="AB1129" s="5">
        <f ca="1">AA1129+((ABS(K1129)/MAX(((F1129)+(G1129)*(W1129))*(W1129),
            0.000001))^2)/(2*'1D'!$I$5)</f>
        <v>635.21195155659814</v>
      </c>
      <c r="AC1129" s="5">
        <f ca="1">((ABS(K1129)*'1D'!$D$6)/(MAX(((F1129)+(G1129)*(W1129))*(W1129),
            0.000001)*MAX(((((F1129)+(G1129)*(W1129))*(W1129))/MAX((F1129)+2*(W1129)*SQRT(1+(G1129)^2),
                    0.000001))^(2/3),
            0.000001)))^2</f>
        <v>3.8141460404132466E-3</v>
      </c>
      <c r="AD1129" s="5">
        <f ca="1">ABS(ABS(K1129)/MAX(((F1129)+(G1129)*(W1129))*(W1129),
        0.000001))/SQRT('1D'!$I$5*MAX((((F1129)+(G1129)*(W1129))*(W1129))/MAX((F1129)+2*(G1129)*(W1129),
            0.000001),
        0.000001))</f>
        <v>1.0000000000000004</v>
      </c>
      <c r="AE1129" s="5">
        <f ca="1">((F1129)*(W1129)^2)/2+(G1129)*(W1129)^3/3+(ABS(K1129)^2)/('1D'!$I$5*MAX(((F1129)+(G1129)*(W1129))*(W1129),
        0.000001))</f>
        <v>35.686426155594638</v>
      </c>
      <c r="AF1129" s="5">
        <f ca="1">IF($A$2=0,
    0,
    IFERROR(AB1130+(((AC1129+AC1130)/2)*J1130)+(IF(Z1129&gt;Z1130,
                '1D'!$D$8*((Z1129^2-Z1130^2)/(2*'1D'!$I$5)),
                '1D'!$D$9*((Z1130^2-Z1129^2)/(2*'1D'!$I$5)))+('1D'!$D$10*(ABS(I1130)/90)*(MAX(Z1129^2,
                        Z1130^2)/(2*'1D'!$I$5))))-AB1129,
        0))</f>
        <v>3.3141460404522149E-3</v>
      </c>
      <c r="AG1129" s="5">
        <f ca="1">IF($A$2=0,
    1,
    IF(IFERROR(AG1130,
            0)=0,
        0,
        IFERROR(IF(OR(ROUND(AD1129,
                        3)&gt;=1,
                    AND(ABS(AF1129)&lt;'1D'!$D$19,
                        AD1129&lt;1)),
                1,
                0),
            0)))</f>
        <v>1</v>
      </c>
      <c r="AH1129" s="5">
        <f ca="1">IFERROR(IF('1D'!V32="Supercritical",
        MAX('1D'!$D$16,
            IFERROR(L1129,
                MAX('1D'!$D$16,
                    POWER((ABS(K1129)^2)/('1D'!$I$5*MAX(F1129,
                                0.1)^2),
                        1/3)))),
        IF('1D'!V32="Subcritical",
            MAX('1D'!$D$16,
                IFERROR(W1129,
                    MAX('1D'!$D$16,
                        POWER((ABS(K1129)^2)/('1D'!$I$5*MAX(F1129,
                                    0.1)^2),
                            1/3)))),
            IF(IFERROR(T1129,
                    -1E+99)&gt;=IFERROR(AE1129,
                    -1E+99),
                MAX('1D'!$D$16,
                    IFERROR(L1129,
                        MAX('1D'!$D$16,
                            POWER((ABS(K1129)^2)/('1D'!$I$5*MAX(F1129,
                                        0.1)^2),
                                1/3)))),
                MAX('1D'!$D$16,
                    IFERROR(W1129,
                        MAX('1D'!$D$16,
                            POWER((ABS(K1129)^2)/('1D'!$I$5*MAX(F1129,
                                        0.1)^2),
                                1/3))))))),
    MAX('1D'!$D$16,
        POWER((ABS(K1129)^2)/('1D'!$I$5*MAX(F1129,
                    0.1)^2),
            1/3)))</f>
        <v>2.0411692021517887</v>
      </c>
      <c r="AI1129" s="5">
        <f t="shared" ca="1" si="246"/>
        <v>634.04466920215179</v>
      </c>
      <c r="AJ1129" s="5">
        <f ca="1">AI1129+((ABS(K1129)/MAX(((F1129)+(G1129)*(AH1129))*(AH1129),
            0.000001))^2)/(2*'1D'!$I$5)</f>
        <v>635.21909253909485</v>
      </c>
      <c r="AM1129">
        <v>0</v>
      </c>
      <c r="AN1129">
        <v>0</v>
      </c>
      <c r="AO1129" s="5">
        <f t="shared" si="247"/>
        <v>0</v>
      </c>
      <c r="AP1129" s="5">
        <f t="shared" si="251"/>
        <v>0</v>
      </c>
      <c r="AQ1129" s="5">
        <f ca="1">ABS(ABS(K1129)/MAX(((F1129)+(G1129)*(AH1129))*(AH1129),
        0.000001))/SQRT('1D'!$I$5*MAX((((F1129)+(G1129)*(AH1129))*(AH1129))/MAX((F1129)+2*(G1129)*(AH1129),
            0.000001),
        0.000001))</f>
        <v>1.0727235886044055</v>
      </c>
      <c r="AR1129" s="5" t="str">
        <f t="shared" ca="1" si="248"/>
        <v>Supercritical</v>
      </c>
      <c r="AS1129" s="5">
        <f ca="1">((ABS(K1129)*'1D'!$D$6)/(MAX(((F1129)+(G1129)*(AH1129))*(AH1129),
            0.000001)*MAX(((((F1129)+(G1129)*(AH1129))*(AH1129))/MAX((F1129)+2*(AH1129)*SQRT(1+(G1129)^2),
                    0.000001))^(2/3),
            0.000001)))^2</f>
        <v>4.3358367565141456E-3</v>
      </c>
    </row>
    <row r="1130" spans="1:45" x14ac:dyDescent="0.35">
      <c r="A1130">
        <v>1121</v>
      </c>
      <c r="B1130">
        <v>1119.9960000000001</v>
      </c>
      <c r="C1130">
        <v>616076.22199999995</v>
      </c>
      <c r="D1130">
        <v>3096887.1639999999</v>
      </c>
      <c r="E1130">
        <v>632.00300000000004</v>
      </c>
      <c r="F1130">
        <v>5.2</v>
      </c>
      <c r="G1130">
        <v>0</v>
      </c>
      <c r="H1130" t="s">
        <v>176</v>
      </c>
      <c r="I1130">
        <v>0</v>
      </c>
      <c r="J1130" s="5">
        <f t="shared" si="249"/>
        <v>1</v>
      </c>
      <c r="K1130" s="5">
        <f t="shared" ca="1" si="250"/>
        <v>50.95</v>
      </c>
      <c r="L1130" s="5">
        <f ca="1">IF($A$2=0,
    IFERROR(L1129,
        MAX('1D'!$D$16,
            POWER((ABS(K1130)^2)/('1D'!$I$5*MAX(F1130,
                        0.1)^2),
                1/3))),
    IF(IFERROR(V1129,
            0)=0,
        IFERROR(L1129,
            MAX('1D'!$D$16,
                POWER((ABS(K1130)^2)/('1D'!$I$5*MAX(F1130,
                            0.1)^2),
                    1/3))),
        IF(OR(IFERROR(L1130,
                    0)=0,
                IFERROR(S1129,
                    0)&lt;1,
                IFERROR(S1130,
                    0)&lt;1),
            MAX('1D'!$D$16,
                POWER((ABS(K1130)^2)/('1D'!$I$5*MAX(F1130,
                            0.1)^2),
                    1/3)),
            IF(IFERROR(U1130,
                    0)&gt;0,
                MAX('1D'!$D$16,
                    IFERROR(L1130,
                        0)+((IFERROR(U1130,
                                0))*'1D'!$D$18*IF((IFERROR(S1130,
                                    0))&lt;1,
                            1,
                            -1))),
                IF(IFERROR(U1130,
                        0)&lt;0,
                    IF(ABS((MAX('1D'!$D$16,
                                    POWER((ABS(K1130)^2)/('1D'!$I$5*MAX(F1130,
                                                0.1)^2),
                                        1/3)))-IFERROR(L1130,
                                0))&gt;'1D'!$D$19,
                        MAX('1D'!$D$16,
                            IF((MAX('1D'!$D$16,
                                        POWER((ABS(K1130)^2)/('1D'!$I$5*MAX(F1130,
                                                    0.1)^2),
                                            1/3)))&gt;IFERROR(L1130,
                                    0),
                                MIN((MAX('1D'!$D$16,
                                            POWER((ABS(K1130)^2)/('1D'!$I$5*MAX(F1130,
                                                        0.1)^2),
                                                1/3))),
                                    IFERROR(L1130,
                                        0)+(MIN(ABS(IFERROR(U1130,
                                                    0))*'1D'!$D$18,
                                            ABS((MAX('1D'!$D$16,
                                                        POWER((ABS(K1130)^2)/('1D'!$I$5*MAX(F1130,
                                                                    0.1)^2),
                                                            1/3)))-IFERROR(L1130,
                                                    0))))),
                                MAX((MAX('1D'!$D$16,
                                            POWER((ABS(K1130)^2)/('1D'!$I$5*MAX(F1130,
                                                        0.1)^2),
                                                1/3))),
                                    IFERROR(L1130,
                                        0)-(MIN(ABS(IFERROR(U1130,
                                                    0))*'1D'!$D$18,
                                            ABS((MAX('1D'!$D$16,
                                                        POWER((ABS(K1130)^2)/('1D'!$I$5*MAX(F1130,
                                                                    0.1)^2),
                                                            1/3)))-IFERROR(L1130,
                                                    0))))))),
                        MAX('1D'!$D$16,
                            POWER((ABS(K1130)^2)/('1D'!$I$5*MAX(F1130,
                                        0.1)^2),
                                1/3))),
                    MAX('1D'!$D$16,
                        IFERROR(L1130,
                            0)))))))</f>
        <v>2.0411692021517887</v>
      </c>
      <c r="M1130" s="5">
        <f t="shared" ca="1" si="238"/>
        <v>10.614079851189301</v>
      </c>
      <c r="N1130" s="5">
        <f t="shared" ca="1" si="239"/>
        <v>1.1434704692804873</v>
      </c>
      <c r="O1130" s="5">
        <f t="shared" ca="1" si="240"/>
        <v>4.8002276894771132</v>
      </c>
      <c r="P1130" s="5">
        <f t="shared" ca="1" si="241"/>
        <v>634.04416920215181</v>
      </c>
      <c r="Q1130" s="5">
        <f ca="1">P1130+((ABS(K1130)/MAX(((F1130)+(G1130)*(L1130))*(L1130),
            0.000001))^2)/(2*'1D'!$I$5)</f>
        <v>635.21859253909486</v>
      </c>
      <c r="R1130" s="5">
        <f ca="1">((ABS(K1130)*'1D'!$D$6)/(MAX(((F1130)+(G1130)*(L1130))*(L1130),
            0.000001)*MAX(((((F1130)+(G1130)*(L1130))*(L1130))/MAX((F1130)+2*(L1130)*SQRT(1+(G1130)^2),
                    0.000001))^(2/3),
            0.000001)))^2</f>
        <v>4.3358367565141456E-3</v>
      </c>
      <c r="S1130" s="5">
        <f ca="1">ABS(ABS(K1130)/MAX(((F1130)+(G1130)*(L1130))*(L1130),
        0.000001))/SQRT('1D'!$I$5*MAX((((F1130)+(G1130)*(L1130))*(L1130))/MAX((F1130)+2*(G1130)*(L1130),
            0.000001),
        0.000001))</f>
        <v>1.0727235886044055</v>
      </c>
      <c r="T1130" s="5">
        <f ca="1">((F1130)*(L1130)^2)/2+(G1130)*(L1130)^3/3+(ABS(K1130)^2)/('1D'!$I$5*MAX(((F1130)+(G1130)*(L1130))*(L1130),
        0.000001))</f>
        <v>35.763412605541333</v>
      </c>
      <c r="U1130" s="5">
        <f ca="1">IF($A$2=0,
    0,
    IFERROR(Q1129-(((R1129+R1130)/2)*J1130)-(IF(O1129&gt;O1130,
                '1D'!$D$8*((O1129^2-O1130^2)/(2*'1D'!$I$5)),
                '1D'!$D$9*((O1130^2-O1129^2)/(2*'1D'!$I$5)))+('1D'!$D$10*(ABS(I1130)/90)*(MAX(O1129^2,
                        O1130^2)/(2*'1D'!$I$5))))-Q1130,
        0))</f>
        <v>-3.8358367564796936E-3</v>
      </c>
      <c r="V1130" s="5">
        <f ca="1">IF($A$2=0,
    1,
    IF(IFERROR(V1129,
            0)=0,
        0,
        IFERROR(IF(ROUND(S1130,
                    3)=1,
                1,
                IF(AND(ABS(U1130)&lt;'1D'!$D$19,
                        S1130&gt;1),
                    1,
                    0)),
            0)))</f>
        <v>0</v>
      </c>
      <c r="W1130" s="5">
        <f ca="1">IF($A$2=0,
    MAX(MAX('1D'!$D$16,
            MAX('1D'!$D$16,
                POWER((ABS(K1130)^2)/('1D'!$I$5*MAX(F1130,
                            0.1)^2),
                    1/3))),
        IFERROR(W1396,
            MAX(MAX('1D'!$D$16,
                    MAX('1D'!$D$16,
                        POWER((ABS(K1130)^2)/('1D'!$I$5*MAX(F1130,
                                    0.1)^2),
                            1/3))),
                ($L$2)-E1396))),
    IF(IFERROR(AG1131,
            0)=0,
        MAX(MAX('1D'!$D$16,
                MAX('1D'!$D$16,
                    POWER((ABS(K1130)^2)/('1D'!$I$5*MAX(F1130,
                                0.1)^2),
                        1/3))),
            IFERROR(W1396,
                MAX(MAX('1D'!$D$16,
                        MAX('1D'!$D$16,
                            POWER((ABS(K1130)^2)/('1D'!$I$5*MAX(F1130,
                                        0.1)^2),
                                1/3))),
                    ($L$2)-E1396))),
        IF(IFERROR(W1130,
                0)=0,
            MAX(MAX('1D'!$D$16,
                    MAX('1D'!$D$16,
                        POWER((ABS(K1130)^2)/('1D'!$I$5*MAX(F1130,
                                    0.1)^2),
                            1/3))),
                IFERROR(W1396,
                    MAX(MAX('1D'!$D$16,
                            MAX('1D'!$D$16,
                                POWER((ABS(K1130)^2)/('1D'!$I$5*MAX(F1130,
                                            0.1)^2),
                                    1/3))),
                        ($L$2)-E1396))),
            IF(OR(IFERROR(AD1130,
                        0)&gt;=1,
                    IFERROR(AD1131,
                        0)&gt;=1),
                MAX('1D'!$D$16,
                    MAX('1D'!$D$16,
                        POWER((ABS(K1130)^2)/('1D'!$I$5*MAX(F1130,
                                    0.1)^2),
                            1/3))),
                IF(ABS(IFERROR(AF1130,
                            0))&lt;'1D'!$D$19,
                    MAX(MAX('1D'!$D$16,
                            MAX('1D'!$D$16,
                                POWER((ABS(K1130)^2)/('1D'!$I$5*MAX(F1130,
                                            0.1)^2),
                                    1/3))),
                        IFERROR(W1130,
                            0)),
                    MAX(MAX('1D'!$D$16,
                            MAX('1D'!$D$16,
                                POWER((ABS(K1130)^2)/('1D'!$I$5*MAX(F1130,
                                            0.1)^2),
                                    1/3))),
                        (IFERROR(W1130,
                                0))+((IFERROR(AF1130,
                                    0))*'1D'!$D$18)))))))</f>
        <v>2.1389677043987478</v>
      </c>
      <c r="X1130" s="5">
        <f t="shared" ca="1" si="242"/>
        <v>11.122632062873489</v>
      </c>
      <c r="Y1130" s="5">
        <f t="shared" ca="1" si="243"/>
        <v>1.1735290000551568</v>
      </c>
      <c r="Z1130" s="5">
        <f t="shared" ca="1" si="244"/>
        <v>4.5807502857230418</v>
      </c>
      <c r="AA1130" s="5">
        <f t="shared" ca="1" si="245"/>
        <v>634.14196770439878</v>
      </c>
      <c r="AB1130" s="5">
        <f ca="1">AA1130+((ABS(K1130)/MAX(((F1130)+(G1130)*(W1130))*(W1130),
            0.000001))^2)/(2*'1D'!$I$5)</f>
        <v>635.21145155659815</v>
      </c>
      <c r="AC1130" s="5">
        <f ca="1">((ABS(K1130)*'1D'!$D$6)/(MAX(((F1130)+(G1130)*(W1130))*(W1130),
            0.000001)*MAX(((((F1130)+(G1130)*(W1130))*(W1130))/MAX((F1130)+2*(W1130)*SQRT(1+(G1130)^2),
                    0.000001))^(2/3),
            0.000001)))^2</f>
        <v>3.8141460404132466E-3</v>
      </c>
      <c r="AD1130" s="5">
        <f ca="1">ABS(ABS(K1130)/MAX(((F1130)+(G1130)*(W1130))*(W1130),
        0.000001))/SQRT('1D'!$I$5*MAX((((F1130)+(G1130)*(W1130))*(W1130))/MAX((F1130)+2*(G1130)*(W1130),
            0.000001),
        0.000001))</f>
        <v>1.0000000000000004</v>
      </c>
      <c r="AE1130" s="5">
        <f ca="1">((F1130)*(W1130)^2)/2+(G1130)*(W1130)^3/3+(ABS(K1130)^2)/('1D'!$I$5*MAX(((F1130)+(G1130)*(W1130))*(W1130),
        0.000001))</f>
        <v>35.686426155594638</v>
      </c>
      <c r="AF1130" s="5">
        <f ca="1">IF($A$2=0,
    0,
    IFERROR(AB1131+(((AC1130+AC1131)/2)*J1131)+(IF(Z1130&gt;Z1131,
                '1D'!$D$8*((Z1130^2-Z1131^2)/(2*'1D'!$I$5)),
                '1D'!$D$9*((Z1131^2-Z1130^2)/(2*'1D'!$I$5)))+('1D'!$D$10*(ABS(I1131)/90)*(MAX(Z1130^2,
                        Z1131^2)/(2*'1D'!$I$5))))-AB1130,
        0))</f>
        <v>3.3103318943403792E-3</v>
      </c>
      <c r="AG1130" s="5">
        <f ca="1">IF($A$2=0,
    1,
    IF(IFERROR(AG1131,
            0)=0,
        0,
        IFERROR(IF(OR(ROUND(AD1130,
                        3)&gt;=1,
                    AND(ABS(AF1130)&lt;'1D'!$D$19,
                        AD1130&lt;1)),
                1,
                0),
            0)))</f>
        <v>1</v>
      </c>
      <c r="AH1130" s="5">
        <f ca="1">IFERROR(IF('1D'!V32="Supercritical",
        MAX('1D'!$D$16,
            IFERROR(L1130,
                MAX('1D'!$D$16,
                    POWER((ABS(K1130)^2)/('1D'!$I$5*MAX(F1130,
                                0.1)^2),
                        1/3)))),
        IF('1D'!V32="Subcritical",
            MAX('1D'!$D$16,
                IFERROR(W1130,
                    MAX('1D'!$D$16,
                        POWER((ABS(K1130)^2)/('1D'!$I$5*MAX(F1130,
                                    0.1)^2),
                            1/3)))),
            IF(IFERROR(T1130,
                    -1E+99)&gt;=IFERROR(AE1130,
                    -1E+99),
                MAX('1D'!$D$16,
                    IFERROR(L1130,
                        MAX('1D'!$D$16,
                            POWER((ABS(K1130)^2)/('1D'!$I$5*MAX(F1130,
                                        0.1)^2),
                                1/3)))),
                MAX('1D'!$D$16,
                    IFERROR(W1130,
                        MAX('1D'!$D$16,
                            POWER((ABS(K1130)^2)/('1D'!$I$5*MAX(F1130,
                                        0.1)^2),
                                1/3))))))),
    MAX('1D'!$D$16,
        POWER((ABS(K1130)^2)/('1D'!$I$5*MAX(F1130,
                    0.1)^2),
            1/3)))</f>
        <v>2.0411692021517887</v>
      </c>
      <c r="AI1130" s="5">
        <f t="shared" ca="1" si="246"/>
        <v>634.04416920215181</v>
      </c>
      <c r="AJ1130" s="5">
        <f ca="1">AI1130+((ABS(K1130)/MAX(((F1130)+(G1130)*(AH1130))*(AH1130),
            0.000001))^2)/(2*'1D'!$I$5)</f>
        <v>635.21859253909486</v>
      </c>
      <c r="AM1130">
        <v>0</v>
      </c>
      <c r="AN1130">
        <v>0</v>
      </c>
      <c r="AO1130" s="5">
        <f t="shared" si="247"/>
        <v>0</v>
      </c>
      <c r="AP1130" s="5">
        <f t="shared" si="251"/>
        <v>0</v>
      </c>
      <c r="AQ1130" s="5">
        <f ca="1">ABS(ABS(K1130)/MAX(((F1130)+(G1130)*(AH1130))*(AH1130),
        0.000001))/SQRT('1D'!$I$5*MAX((((F1130)+(G1130)*(AH1130))*(AH1130))/MAX((F1130)+2*(G1130)*(AH1130),
            0.000001),
        0.000001))</f>
        <v>1.0727235886044055</v>
      </c>
      <c r="AR1130" s="5" t="str">
        <f t="shared" ca="1" si="248"/>
        <v>Supercritical</v>
      </c>
      <c r="AS1130" s="5">
        <f ca="1">((ABS(K1130)*'1D'!$D$6)/(MAX(((F1130)+(G1130)*(AH1130))*(AH1130),
            0.000001)*MAX(((((F1130)+(G1130)*(AH1130))*(AH1130))/MAX((F1130)+2*(AH1130)*SQRT(1+(G1130)^2),
                    0.000001))^(2/3),
            0.000001)))^2</f>
        <v>4.3358367565141456E-3</v>
      </c>
    </row>
    <row r="1131" spans="1:45" x14ac:dyDescent="0.35">
      <c r="A1131">
        <v>1122</v>
      </c>
      <c r="B1131">
        <v>1120.9949999999999</v>
      </c>
      <c r="C1131">
        <v>616076.18000000005</v>
      </c>
      <c r="D1131">
        <v>3096886.165</v>
      </c>
      <c r="E1131">
        <v>632.00250000000005</v>
      </c>
      <c r="F1131">
        <v>5.2</v>
      </c>
      <c r="G1131">
        <v>0</v>
      </c>
      <c r="H1131" t="s">
        <v>176</v>
      </c>
      <c r="I1131">
        <v>0</v>
      </c>
      <c r="J1131" s="5">
        <f t="shared" si="249"/>
        <v>0.99899999999979627</v>
      </c>
      <c r="K1131" s="5">
        <f t="shared" ca="1" si="250"/>
        <v>50.95</v>
      </c>
      <c r="L1131" s="5">
        <f ca="1">IF($A$2=0,
    IFERROR(L1130,
        MAX('1D'!$D$16,
            POWER((ABS(K1131)^2)/('1D'!$I$5*MAX(F1131,
                        0.1)^2),
                1/3))),
    IF(IFERROR(V1130,
            0)=0,
        IFERROR(L1130,
            MAX('1D'!$D$16,
                POWER((ABS(K1131)^2)/('1D'!$I$5*MAX(F1131,
                            0.1)^2),
                    1/3))),
        IF(OR(IFERROR(L1131,
                    0)=0,
                IFERROR(S1130,
                    0)&lt;1,
                IFERROR(S1131,
                    0)&lt;1),
            MAX('1D'!$D$16,
                POWER((ABS(K1131)^2)/('1D'!$I$5*MAX(F1131,
                            0.1)^2),
                    1/3)),
            IF(IFERROR(U1131,
                    0)&gt;0,
                MAX('1D'!$D$16,
                    IFERROR(L1131,
                        0)+((IFERROR(U1131,
                                0))*'1D'!$D$18*IF((IFERROR(S1131,
                                    0))&lt;1,
                            1,
                            -1))),
                IF(IFERROR(U1131,
                        0)&lt;0,
                    IF(ABS((MAX('1D'!$D$16,
                                    POWER((ABS(K1131)^2)/('1D'!$I$5*MAX(F1131,
                                                0.1)^2),
                                        1/3)))-IFERROR(L1131,
                                0))&gt;'1D'!$D$19,
                        MAX('1D'!$D$16,
                            IF((MAX('1D'!$D$16,
                                        POWER((ABS(K1131)^2)/('1D'!$I$5*MAX(F1131,
                                                    0.1)^2),
                                            1/3)))&gt;IFERROR(L1131,
                                    0),
                                MIN((MAX('1D'!$D$16,
                                            POWER((ABS(K1131)^2)/('1D'!$I$5*MAX(F1131,
                                                        0.1)^2),
                                                1/3))),
                                    IFERROR(L1131,
                                        0)+(MIN(ABS(IFERROR(U1131,
                                                    0))*'1D'!$D$18,
                                            ABS((MAX('1D'!$D$16,
                                                        POWER((ABS(K1131)^2)/('1D'!$I$5*MAX(F1131,
                                                                    0.1)^2),
                                                            1/3)))-IFERROR(L1131,
                                                    0))))),
                                MAX((MAX('1D'!$D$16,
                                            POWER((ABS(K1131)^2)/('1D'!$I$5*MAX(F1131,
                                                        0.1)^2),
                                                1/3))),
                                    IFERROR(L1131,
                                        0)-(MIN(ABS(IFERROR(U1131,
                                                    0))*'1D'!$D$18,
                                            ABS((MAX('1D'!$D$16,
                                                        POWER((ABS(K1131)^2)/('1D'!$I$5*MAX(F1131,
                                                                    0.1)^2),
                                                            1/3)))-IFERROR(L1131,
                                                    0))))))),
                        MAX('1D'!$D$16,
                            POWER((ABS(K1131)^2)/('1D'!$I$5*MAX(F1131,
                                        0.1)^2),
                                1/3))),
                    MAX('1D'!$D$16,
                        IFERROR(L1131,
                            0)))))))</f>
        <v>2.0411692021517887</v>
      </c>
      <c r="M1131" s="5">
        <f t="shared" ca="1" si="238"/>
        <v>10.614079851189301</v>
      </c>
      <c r="N1131" s="5">
        <f t="shared" ca="1" si="239"/>
        <v>1.1434704692804873</v>
      </c>
      <c r="O1131" s="5">
        <f t="shared" ca="1" si="240"/>
        <v>4.8002276894771132</v>
      </c>
      <c r="P1131" s="5">
        <f t="shared" ca="1" si="241"/>
        <v>634.04366920215182</v>
      </c>
      <c r="Q1131" s="5">
        <f ca="1">P1131+((ABS(K1131)/MAX(((F1131)+(G1131)*(L1131))*(L1131),
            0.000001))^2)/(2*'1D'!$I$5)</f>
        <v>635.21809253909487</v>
      </c>
      <c r="R1131" s="5">
        <f ca="1">((ABS(K1131)*'1D'!$D$6)/(MAX(((F1131)+(G1131)*(L1131))*(L1131),
            0.000001)*MAX(((((F1131)+(G1131)*(L1131))*(L1131))/MAX((F1131)+2*(L1131)*SQRT(1+(G1131)^2),
                    0.000001))^(2/3),
            0.000001)))^2</f>
        <v>4.3358367565141456E-3</v>
      </c>
      <c r="S1131" s="5">
        <f ca="1">ABS(ABS(K1131)/MAX(((F1131)+(G1131)*(L1131))*(L1131),
        0.000001))/SQRT('1D'!$I$5*MAX((((F1131)+(G1131)*(L1131))*(L1131))/MAX((F1131)+2*(G1131)*(L1131),
            0.000001),
        0.000001))</f>
        <v>1.0727235886044055</v>
      </c>
      <c r="T1131" s="5">
        <f ca="1">((F1131)*(L1131)^2)/2+(G1131)*(L1131)^3/3+(ABS(K1131)^2)/('1D'!$I$5*MAX(((F1131)+(G1131)*(L1131))*(L1131),
        0.000001))</f>
        <v>35.763412605541333</v>
      </c>
      <c r="U1131" s="5">
        <f ca="1">IF($A$2=0,
    0,
    IFERROR(Q1130-(((R1130+R1131)/2)*J1131)-(IF(O1130&gt;O1131,
                '1D'!$D$8*((O1130^2-O1131^2)/(2*'1D'!$I$5)),
                '1D'!$D$9*((O1131^2-O1130^2)/(2*'1D'!$I$5)))+('1D'!$D$10*(ABS(I1131)/90)*(MAX(O1130^2,
                        O1131^2)/(2*'1D'!$I$5))))-Q1131,
        0))</f>
        <v>-3.8315009197731342E-3</v>
      </c>
      <c r="V1131" s="5">
        <f ca="1">IF($A$2=0,
    1,
    IF(IFERROR(V1130,
            0)=0,
        0,
        IFERROR(IF(ROUND(S1131,
                    3)=1,
                1,
                IF(AND(ABS(U1131)&lt;'1D'!$D$19,
                        S1131&gt;1),
                    1,
                    0)),
            0)))</f>
        <v>0</v>
      </c>
      <c r="W1131" s="5">
        <f ca="1">IF($A$2=0,
    MAX(MAX('1D'!$D$16,
            MAX('1D'!$D$16,
                POWER((ABS(K1131)^2)/('1D'!$I$5*MAX(F1131,
                            0.1)^2),
                    1/3))),
        IFERROR(W1396,
            MAX(MAX('1D'!$D$16,
                    MAX('1D'!$D$16,
                        POWER((ABS(K1131)^2)/('1D'!$I$5*MAX(F1131,
                                    0.1)^2),
                            1/3))),
                ($L$2)-E1396))),
    IF(IFERROR(AG1132,
            0)=0,
        MAX(MAX('1D'!$D$16,
                MAX('1D'!$D$16,
                    POWER((ABS(K1131)^2)/('1D'!$I$5*MAX(F1131,
                                0.1)^2),
                        1/3))),
            IFERROR(W1396,
                MAX(MAX('1D'!$D$16,
                        MAX('1D'!$D$16,
                            POWER((ABS(K1131)^2)/('1D'!$I$5*MAX(F1131,
                                        0.1)^2),
                                1/3))),
                    ($L$2)-E1396))),
        IF(IFERROR(W1131,
                0)=0,
            MAX(MAX('1D'!$D$16,
                    MAX('1D'!$D$16,
                        POWER((ABS(K1131)^2)/('1D'!$I$5*MAX(F1131,
                                    0.1)^2),
                            1/3))),
                IFERROR(W1396,
                    MAX(MAX('1D'!$D$16,
                            MAX('1D'!$D$16,
                                POWER((ABS(K1131)^2)/('1D'!$I$5*MAX(F1131,
                                            0.1)^2),
                                    1/3))),
                        ($L$2)-E1396))),
            IF(OR(IFERROR(AD1131,
                        0)&gt;=1,
                    IFERROR(AD1132,
                        0)&gt;=1),
                MAX('1D'!$D$16,
                    MAX('1D'!$D$16,
                        POWER((ABS(K1131)^2)/('1D'!$I$5*MAX(F1131,
                                    0.1)^2),
                            1/3))),
                IF(ABS(IFERROR(AF1131,
                            0))&lt;'1D'!$D$19,
                    MAX(MAX('1D'!$D$16,
                            MAX('1D'!$D$16,
                                POWER((ABS(K1131)^2)/('1D'!$I$5*MAX(F1131,
                                            0.1)^2),
                                    1/3))),
                        IFERROR(W1131,
                            0)),
                    MAX(MAX('1D'!$D$16,
                            MAX('1D'!$D$16,
                                POWER((ABS(K1131)^2)/('1D'!$I$5*MAX(F1131,
                                            0.1)^2),
                                    1/3))),
                        (IFERROR(W1131,
                                0))+((IFERROR(AF1131,
                                    0))*'1D'!$D$18)))))))</f>
        <v>2.1389677043987478</v>
      </c>
      <c r="X1131" s="5">
        <f t="shared" ca="1" si="242"/>
        <v>11.122632062873489</v>
      </c>
      <c r="Y1131" s="5">
        <f t="shared" ca="1" si="243"/>
        <v>1.1735290000551568</v>
      </c>
      <c r="Z1131" s="5">
        <f t="shared" ca="1" si="244"/>
        <v>4.5807502857230418</v>
      </c>
      <c r="AA1131" s="5">
        <f t="shared" ca="1" si="245"/>
        <v>634.14146770439879</v>
      </c>
      <c r="AB1131" s="5">
        <f ca="1">AA1131+((ABS(K1131)/MAX(((F1131)+(G1131)*(W1131))*(W1131),
            0.000001))^2)/(2*'1D'!$I$5)</f>
        <v>635.21095155659816</v>
      </c>
      <c r="AC1131" s="5">
        <f ca="1">((ABS(K1131)*'1D'!$D$6)/(MAX(((F1131)+(G1131)*(W1131))*(W1131),
            0.000001)*MAX(((((F1131)+(G1131)*(W1131))*(W1131))/MAX((F1131)+2*(W1131)*SQRT(1+(G1131)^2),
                    0.000001))^(2/3),
            0.000001)))^2</f>
        <v>3.8141460404132466E-3</v>
      </c>
      <c r="AD1131" s="5">
        <f ca="1">ABS(ABS(K1131)/MAX(((F1131)+(G1131)*(W1131))*(W1131),
        0.000001))/SQRT('1D'!$I$5*MAX((((F1131)+(G1131)*(W1131))*(W1131))/MAX((F1131)+2*(G1131)*(W1131),
            0.000001),
        0.000001))</f>
        <v>1.0000000000000004</v>
      </c>
      <c r="AE1131" s="5">
        <f ca="1">((F1131)*(W1131)^2)/2+(G1131)*(W1131)^3/3+(ABS(K1131)^2)/('1D'!$I$5*MAX(((F1131)+(G1131)*(W1131))*(W1131),
        0.000001))</f>
        <v>35.686426155594638</v>
      </c>
      <c r="AF1131" s="5">
        <f ca="1">IF($A$2=0,
    0,
    IFERROR(AB1132+(((AC1131+AC1132)/2)*J1132)+(IF(Z1131&gt;Z1132,
                '1D'!$D$8*((Z1131^2-Z1132^2)/(2*'1D'!$I$5)),
                '1D'!$D$9*((Z1132^2-Z1131^2)/(2*'1D'!$I$5)))+('1D'!$D$10*(ABS(I1132)/90)*(MAX(Z1131^2,
                        Z1132^2)/(2*'1D'!$I$5))))-AB1131,
        0))</f>
        <v>3.4157470063291839E-3</v>
      </c>
      <c r="AG1131" s="5">
        <f ca="1">IF($A$2=0,
    1,
    IF(IFERROR(AG1132,
            0)=0,
        0,
        IFERROR(IF(OR(ROUND(AD1131,
                        3)&gt;=1,
                    AND(ABS(AF1131)&lt;'1D'!$D$19,
                        AD1131&lt;1)),
                1,
                0),
            0)))</f>
        <v>1</v>
      </c>
      <c r="AH1131" s="5">
        <f ca="1">IFERROR(IF('1D'!V32="Supercritical",
        MAX('1D'!$D$16,
            IFERROR(L1131,
                MAX('1D'!$D$16,
                    POWER((ABS(K1131)^2)/('1D'!$I$5*MAX(F1131,
                                0.1)^2),
                        1/3)))),
        IF('1D'!V32="Subcritical",
            MAX('1D'!$D$16,
                IFERROR(W1131,
                    MAX('1D'!$D$16,
                        POWER((ABS(K1131)^2)/('1D'!$I$5*MAX(F1131,
                                    0.1)^2),
                            1/3)))),
            IF(IFERROR(T1131,
                    -1E+99)&gt;=IFERROR(AE1131,
                    -1E+99),
                MAX('1D'!$D$16,
                    IFERROR(L1131,
                        MAX('1D'!$D$16,
                            POWER((ABS(K1131)^2)/('1D'!$I$5*MAX(F1131,
                                        0.1)^2),
                                1/3)))),
                MAX('1D'!$D$16,
                    IFERROR(W1131,
                        MAX('1D'!$D$16,
                            POWER((ABS(K1131)^2)/('1D'!$I$5*MAX(F1131,
                                        0.1)^2),
                                1/3))))))),
    MAX('1D'!$D$16,
        POWER((ABS(K1131)^2)/('1D'!$I$5*MAX(F1131,
                    0.1)^2),
            1/3)))</f>
        <v>2.0411692021517887</v>
      </c>
      <c r="AI1131" s="5">
        <f t="shared" ca="1" si="246"/>
        <v>634.04366920215182</v>
      </c>
      <c r="AJ1131" s="5">
        <f ca="1">AI1131+((ABS(K1131)/MAX(((F1131)+(G1131)*(AH1131))*(AH1131),
            0.000001))^2)/(2*'1D'!$I$5)</f>
        <v>635.21809253909487</v>
      </c>
      <c r="AM1131">
        <v>0</v>
      </c>
      <c r="AN1131">
        <v>0</v>
      </c>
      <c r="AO1131" s="5">
        <f t="shared" si="247"/>
        <v>0</v>
      </c>
      <c r="AP1131" s="5">
        <f t="shared" si="251"/>
        <v>0</v>
      </c>
      <c r="AQ1131" s="5">
        <f ca="1">ABS(ABS(K1131)/MAX(((F1131)+(G1131)*(AH1131))*(AH1131),
        0.000001))/SQRT('1D'!$I$5*MAX((((F1131)+(G1131)*(AH1131))*(AH1131))/MAX((F1131)+2*(G1131)*(AH1131),
            0.000001),
        0.000001))</f>
        <v>1.0727235886044055</v>
      </c>
      <c r="AR1131" s="5" t="str">
        <f t="shared" ca="1" si="248"/>
        <v>Supercritical</v>
      </c>
      <c r="AS1131" s="5">
        <f ca="1">((ABS(K1131)*'1D'!$D$6)/(MAX(((F1131)+(G1131)*(AH1131))*(AH1131),
            0.000001)*MAX(((((F1131)+(G1131)*(AH1131))*(AH1131))/MAX((F1131)+2*(AH1131)*SQRT(1+(G1131)^2),
                    0.000001))^(2/3),
            0.000001)))^2</f>
        <v>4.3358367565141456E-3</v>
      </c>
    </row>
    <row r="1132" spans="1:45" x14ac:dyDescent="0.35">
      <c r="A1132">
        <v>1123</v>
      </c>
      <c r="B1132">
        <v>1121.9949999999999</v>
      </c>
      <c r="C1132">
        <v>616076.13800000004</v>
      </c>
      <c r="D1132">
        <v>3096885.1660000002</v>
      </c>
      <c r="E1132">
        <v>632.00199999999995</v>
      </c>
      <c r="F1132">
        <v>5.2</v>
      </c>
      <c r="G1132">
        <v>0</v>
      </c>
      <c r="H1132" t="s">
        <v>176</v>
      </c>
      <c r="I1132">
        <v>5.7000000000000002E-2</v>
      </c>
      <c r="J1132" s="5">
        <f t="shared" si="249"/>
        <v>1</v>
      </c>
      <c r="K1132" s="5">
        <f t="shared" ca="1" si="250"/>
        <v>50.95</v>
      </c>
      <c r="L1132" s="5">
        <f ca="1">IF($A$2=0,
    IFERROR(L1131,
        MAX('1D'!$D$16,
            POWER((ABS(K1132)^2)/('1D'!$I$5*MAX(F1132,
                        0.1)^2),
                1/3))),
    IF(IFERROR(V1131,
            0)=0,
        IFERROR(L1131,
            MAX('1D'!$D$16,
                POWER((ABS(K1132)^2)/('1D'!$I$5*MAX(F1132,
                            0.1)^2),
                    1/3))),
        IF(OR(IFERROR(L1132,
                    0)=0,
                IFERROR(S1131,
                    0)&lt;1,
                IFERROR(S1132,
                    0)&lt;1),
            MAX('1D'!$D$16,
                POWER((ABS(K1132)^2)/('1D'!$I$5*MAX(F1132,
                            0.1)^2),
                    1/3)),
            IF(IFERROR(U1132,
                    0)&gt;0,
                MAX('1D'!$D$16,
                    IFERROR(L1132,
                        0)+((IFERROR(U1132,
                                0))*'1D'!$D$18*IF((IFERROR(S1132,
                                    0))&lt;1,
                            1,
                            -1))),
                IF(IFERROR(U1132,
                        0)&lt;0,
                    IF(ABS((MAX('1D'!$D$16,
                                    POWER((ABS(K1132)^2)/('1D'!$I$5*MAX(F1132,
                                                0.1)^2),
                                        1/3)))-IFERROR(L1132,
                                0))&gt;'1D'!$D$19,
                        MAX('1D'!$D$16,
                            IF((MAX('1D'!$D$16,
                                        POWER((ABS(K1132)^2)/('1D'!$I$5*MAX(F1132,
                                                    0.1)^2),
                                            1/3)))&gt;IFERROR(L1132,
                                    0),
                                MIN((MAX('1D'!$D$16,
                                            POWER((ABS(K1132)^2)/('1D'!$I$5*MAX(F1132,
                                                        0.1)^2),
                                                1/3))),
                                    IFERROR(L1132,
                                        0)+(MIN(ABS(IFERROR(U1132,
                                                    0))*'1D'!$D$18,
                                            ABS((MAX('1D'!$D$16,
                                                        POWER((ABS(K1132)^2)/('1D'!$I$5*MAX(F1132,
                                                                    0.1)^2),
                                                            1/3)))-IFERROR(L1132,
                                                    0))))),
                                MAX((MAX('1D'!$D$16,
                                            POWER((ABS(K1132)^2)/('1D'!$I$5*MAX(F1132,
                                                        0.1)^2),
                                                1/3))),
                                    IFERROR(L1132,
                                        0)-(MIN(ABS(IFERROR(U1132,
                                                    0))*'1D'!$D$18,
                                            ABS((MAX('1D'!$D$16,
                                                        POWER((ABS(K1132)^2)/('1D'!$I$5*MAX(F1132,
                                                                    0.1)^2),
                                                            1/3)))-IFERROR(L1132,
                                                    0))))))),
                        MAX('1D'!$D$16,
                            POWER((ABS(K1132)^2)/('1D'!$I$5*MAX(F1132,
                                        0.1)^2),
                                1/3))),
                    MAX('1D'!$D$16,
                        IFERROR(L1132,
                            0)))))))</f>
        <v>2.0411692021517887</v>
      </c>
      <c r="M1132" s="5">
        <f t="shared" ca="1" si="238"/>
        <v>10.614079851189301</v>
      </c>
      <c r="N1132" s="5">
        <f t="shared" ca="1" si="239"/>
        <v>1.1434704692804873</v>
      </c>
      <c r="O1132" s="5">
        <f t="shared" ca="1" si="240"/>
        <v>4.8002276894771132</v>
      </c>
      <c r="P1132" s="5">
        <f t="shared" ca="1" si="241"/>
        <v>634.04316920215172</v>
      </c>
      <c r="Q1132" s="5">
        <f ca="1">P1132+((ABS(K1132)/MAX(((F1132)+(G1132)*(L1132))*(L1132),
            0.000001))^2)/(2*'1D'!$I$5)</f>
        <v>635.21759253909477</v>
      </c>
      <c r="R1132" s="5">
        <f ca="1">((ABS(K1132)*'1D'!$D$6)/(MAX(((F1132)+(G1132)*(L1132))*(L1132),
            0.000001)*MAX(((((F1132)+(G1132)*(L1132))*(L1132))/MAX((F1132)+2*(L1132)*SQRT(1+(G1132)^2),
                    0.000001))^(2/3),
            0.000001)))^2</f>
        <v>4.3358367565141456E-3</v>
      </c>
      <c r="S1132" s="5">
        <f ca="1">ABS(ABS(K1132)/MAX(((F1132)+(G1132)*(L1132))*(L1132),
        0.000001))/SQRT('1D'!$I$5*MAX((((F1132)+(G1132)*(L1132))*(L1132))/MAX((F1132)+2*(G1132)*(L1132),
            0.000001),
        0.000001))</f>
        <v>1.0727235886044055</v>
      </c>
      <c r="T1132" s="5">
        <f ca="1">((F1132)*(L1132)^2)/2+(G1132)*(L1132)^3/3+(ABS(K1132)^2)/('1D'!$I$5*MAX(((F1132)+(G1132)*(L1132))*(L1132),
        0.000001))</f>
        <v>35.763412605541333</v>
      </c>
      <c r="U1132" s="5">
        <f ca="1">IF($A$2=0,
    0,
    IFERROR(Q1131-(((R1131+R1132)/2)*J1132)-(IF(O1131&gt;O1132,
                '1D'!$D$8*((O1131^2-O1132^2)/(2*'1D'!$I$5)),
                '1D'!$D$9*((O1132^2-O1131^2)/(2*'1D'!$I$5)))+('1D'!$D$10*(ABS(I1132)/90)*(MAX(O1131^2,
                        O1132^2)/(2*'1D'!$I$5))))-Q1132,
        0))</f>
        <v>-3.9474069733387296E-3</v>
      </c>
      <c r="V1132" s="5">
        <f ca="1">IF($A$2=0,
    1,
    IF(IFERROR(V1131,
            0)=0,
        0,
        IFERROR(IF(ROUND(S1132,
                    3)=1,
                1,
                IF(AND(ABS(U1132)&lt;'1D'!$D$19,
                        S1132&gt;1),
                    1,
                    0)),
            0)))</f>
        <v>0</v>
      </c>
      <c r="W1132" s="5">
        <f ca="1">IF($A$2=0,
    MAX(MAX('1D'!$D$16,
            MAX('1D'!$D$16,
                POWER((ABS(K1132)^2)/('1D'!$I$5*MAX(F1132,
                            0.1)^2),
                    1/3))),
        IFERROR(W1396,
            MAX(MAX('1D'!$D$16,
                    MAX('1D'!$D$16,
                        POWER((ABS(K1132)^2)/('1D'!$I$5*MAX(F1132,
                                    0.1)^2),
                            1/3))),
                ($L$2)-E1396))),
    IF(IFERROR(AG1133,
            0)=0,
        MAX(MAX('1D'!$D$16,
                MAX('1D'!$D$16,
                    POWER((ABS(K1132)^2)/('1D'!$I$5*MAX(F1132,
                                0.1)^2),
                        1/3))),
            IFERROR(W1396,
                MAX(MAX('1D'!$D$16,
                        MAX('1D'!$D$16,
                            POWER((ABS(K1132)^2)/('1D'!$I$5*MAX(F1132,
                                        0.1)^2),
                                1/3))),
                    ($L$2)-E1396))),
        IF(IFERROR(W1132,
                0)=0,
            MAX(MAX('1D'!$D$16,
                    MAX('1D'!$D$16,
                        POWER((ABS(K1132)^2)/('1D'!$I$5*MAX(F1132,
                                    0.1)^2),
                            1/3))),
                IFERROR(W1396,
                    MAX(MAX('1D'!$D$16,
                            MAX('1D'!$D$16,
                                POWER((ABS(K1132)^2)/('1D'!$I$5*MAX(F1132,
                                            0.1)^2),
                                    1/3))),
                        ($L$2)-E1396))),
            IF(OR(IFERROR(AD1132,
                        0)&gt;=1,
                    IFERROR(AD1133,
                        0)&gt;=1),
                MAX('1D'!$D$16,
                    MAX('1D'!$D$16,
                        POWER((ABS(K1132)^2)/('1D'!$I$5*MAX(F1132,
                                    0.1)^2),
                            1/3))),
                IF(ABS(IFERROR(AF1132,
                            0))&lt;'1D'!$D$19,
                    MAX(MAX('1D'!$D$16,
                            MAX('1D'!$D$16,
                                POWER((ABS(K1132)^2)/('1D'!$I$5*MAX(F1132,
                                            0.1)^2),
                                    1/3))),
                        IFERROR(W1132,
                            0)),
                    MAX(MAX('1D'!$D$16,
                            MAX('1D'!$D$16,
                                POWER((ABS(K1132)^2)/('1D'!$I$5*MAX(F1132,
                                            0.1)^2),
                                    1/3))),
                        (IFERROR(W1132,
                                0))+((IFERROR(AF1132,
                                    0))*'1D'!$D$18)))))))</f>
        <v>2.1389677043987478</v>
      </c>
      <c r="X1132" s="5">
        <f t="shared" ca="1" si="242"/>
        <v>11.122632062873489</v>
      </c>
      <c r="Y1132" s="5">
        <f t="shared" ca="1" si="243"/>
        <v>1.1735290000551568</v>
      </c>
      <c r="Z1132" s="5">
        <f t="shared" ca="1" si="244"/>
        <v>4.5807502857230418</v>
      </c>
      <c r="AA1132" s="5">
        <f t="shared" ca="1" si="245"/>
        <v>634.14096770439869</v>
      </c>
      <c r="AB1132" s="5">
        <f ca="1">AA1132+((ABS(K1132)/MAX(((F1132)+(G1132)*(W1132))*(W1132),
            0.000001))^2)/(2*'1D'!$I$5)</f>
        <v>635.21045155659806</v>
      </c>
      <c r="AC1132" s="5">
        <f ca="1">((ABS(K1132)*'1D'!$D$6)/(MAX(((F1132)+(G1132)*(W1132))*(W1132),
            0.000001)*MAX(((((F1132)+(G1132)*(W1132))*(W1132))/MAX((F1132)+2*(W1132)*SQRT(1+(G1132)^2),
                    0.000001))^(2/3),
            0.000001)))^2</f>
        <v>3.8141460404132466E-3</v>
      </c>
      <c r="AD1132" s="5">
        <f ca="1">ABS(ABS(K1132)/MAX(((F1132)+(G1132)*(W1132))*(W1132),
        0.000001))/SQRT('1D'!$I$5*MAX((((F1132)+(G1132)*(W1132))*(W1132))/MAX((F1132)+2*(G1132)*(W1132),
            0.000001),
        0.000001))</f>
        <v>1.0000000000000004</v>
      </c>
      <c r="AE1132" s="5">
        <f ca="1">((F1132)*(W1132)^2)/2+(G1132)*(W1132)^3/3+(ABS(K1132)^2)/('1D'!$I$5*MAX(((F1132)+(G1132)*(W1132))*(W1132),
        0.000001))</f>
        <v>35.686426155594638</v>
      </c>
      <c r="AF1132" s="5">
        <f ca="1">IF($A$2=0,
    0,
    IFERROR(AB1133+(((AC1132+AC1133)/2)*J1133)+(IF(Z1132&gt;Z1133,
                '1D'!$D$8*((Z1132^2-Z1133^2)/(2*'1D'!$I$5)),
                '1D'!$D$9*((Z1133^2-Z1132^2)/(2*'1D'!$I$5)))+('1D'!$D$10*(ABS(I1133)/90)*(MAX(Z1132^2,
                        Z1133^2)/(2*'1D'!$I$5))))-AB1132,
        0))</f>
        <v>3.4210944256756193E-3</v>
      </c>
      <c r="AG1132" s="5">
        <f ca="1">IF($A$2=0,
    1,
    IF(IFERROR(AG1133,
            0)=0,
        0,
        IFERROR(IF(OR(ROUND(AD1132,
                        3)&gt;=1,
                    AND(ABS(AF1132)&lt;'1D'!$D$19,
                        AD1132&lt;1)),
                1,
                0),
            0)))</f>
        <v>1</v>
      </c>
      <c r="AH1132" s="5">
        <f ca="1">IFERROR(IF('1D'!V32="Supercritical",
        MAX('1D'!$D$16,
            IFERROR(L1132,
                MAX('1D'!$D$16,
                    POWER((ABS(K1132)^2)/('1D'!$I$5*MAX(F1132,
                                0.1)^2),
                        1/3)))),
        IF('1D'!V32="Subcritical",
            MAX('1D'!$D$16,
                IFERROR(W1132,
                    MAX('1D'!$D$16,
                        POWER((ABS(K1132)^2)/('1D'!$I$5*MAX(F1132,
                                    0.1)^2),
                            1/3)))),
            IF(IFERROR(T1132,
                    -1E+99)&gt;=IFERROR(AE1132,
                    -1E+99),
                MAX('1D'!$D$16,
                    IFERROR(L1132,
                        MAX('1D'!$D$16,
                            POWER((ABS(K1132)^2)/('1D'!$I$5*MAX(F1132,
                                        0.1)^2),
                                1/3)))),
                MAX('1D'!$D$16,
                    IFERROR(W1132,
                        MAX('1D'!$D$16,
                            POWER((ABS(K1132)^2)/('1D'!$I$5*MAX(F1132,
                                        0.1)^2),
                                1/3))))))),
    MAX('1D'!$D$16,
        POWER((ABS(K1132)^2)/('1D'!$I$5*MAX(F1132,
                    0.1)^2),
            1/3)))</f>
        <v>2.0411692021517887</v>
      </c>
      <c r="AI1132" s="5">
        <f t="shared" ca="1" si="246"/>
        <v>634.04316920215172</v>
      </c>
      <c r="AJ1132" s="5">
        <f ca="1">AI1132+((ABS(K1132)/MAX(((F1132)+(G1132)*(AH1132))*(AH1132),
            0.000001))^2)/(2*'1D'!$I$5)</f>
        <v>635.21759253909477</v>
      </c>
      <c r="AM1132">
        <v>0</v>
      </c>
      <c r="AN1132">
        <v>0</v>
      </c>
      <c r="AO1132" s="5">
        <f t="shared" si="247"/>
        <v>0</v>
      </c>
      <c r="AP1132" s="5">
        <f t="shared" si="251"/>
        <v>0</v>
      </c>
      <c r="AQ1132" s="5">
        <f ca="1">ABS(ABS(K1132)/MAX(((F1132)+(G1132)*(AH1132))*(AH1132),
        0.000001))/SQRT('1D'!$I$5*MAX((((F1132)+(G1132)*(AH1132))*(AH1132))/MAX((F1132)+2*(G1132)*(AH1132),
            0.000001),
        0.000001))</f>
        <v>1.0727235886044055</v>
      </c>
      <c r="AR1132" s="5" t="str">
        <f t="shared" ca="1" si="248"/>
        <v>Supercritical</v>
      </c>
      <c r="AS1132" s="5">
        <f ca="1">((ABS(K1132)*'1D'!$D$6)/(MAX(((F1132)+(G1132)*(AH1132))*(AH1132),
            0.000001)*MAX(((((F1132)+(G1132)*(AH1132))*(AH1132))/MAX((F1132)+2*(AH1132)*SQRT(1+(G1132)^2),
                    0.000001))^(2/3),
            0.000001)))^2</f>
        <v>4.3358367565141456E-3</v>
      </c>
    </row>
    <row r="1133" spans="1:45" x14ac:dyDescent="0.35">
      <c r="A1133">
        <v>1124</v>
      </c>
      <c r="B1133">
        <v>1122.9949999999999</v>
      </c>
      <c r="C1133">
        <v>616076.09499999997</v>
      </c>
      <c r="D1133">
        <v>3096884.1669999999</v>
      </c>
      <c r="E1133">
        <v>632.00149999999996</v>
      </c>
      <c r="F1133">
        <v>5.2</v>
      </c>
      <c r="G1133">
        <v>0</v>
      </c>
      <c r="H1133" t="s">
        <v>176</v>
      </c>
      <c r="I1133">
        <v>0.06</v>
      </c>
      <c r="J1133" s="5">
        <f t="shared" si="249"/>
        <v>1</v>
      </c>
      <c r="K1133" s="5">
        <f t="shared" ca="1" si="250"/>
        <v>50.95</v>
      </c>
      <c r="L1133" s="5">
        <f ca="1">IF($A$2=0,
    IFERROR(L1132,
        MAX('1D'!$D$16,
            POWER((ABS(K1133)^2)/('1D'!$I$5*MAX(F1133,
                        0.1)^2),
                1/3))),
    IF(IFERROR(V1132,
            0)=0,
        IFERROR(L1132,
            MAX('1D'!$D$16,
                POWER((ABS(K1133)^2)/('1D'!$I$5*MAX(F1133,
                            0.1)^2),
                    1/3))),
        IF(OR(IFERROR(L1133,
                    0)=0,
                IFERROR(S1132,
                    0)&lt;1,
                IFERROR(S1133,
                    0)&lt;1),
            MAX('1D'!$D$16,
                POWER((ABS(K1133)^2)/('1D'!$I$5*MAX(F1133,
                            0.1)^2),
                    1/3)),
            IF(IFERROR(U1133,
                    0)&gt;0,
                MAX('1D'!$D$16,
                    IFERROR(L1133,
                        0)+((IFERROR(U1133,
                                0))*'1D'!$D$18*IF((IFERROR(S1133,
                                    0))&lt;1,
                            1,
                            -1))),
                IF(IFERROR(U1133,
                        0)&lt;0,
                    IF(ABS((MAX('1D'!$D$16,
                                    POWER((ABS(K1133)^2)/('1D'!$I$5*MAX(F1133,
                                                0.1)^2),
                                        1/3)))-IFERROR(L1133,
                                0))&gt;'1D'!$D$19,
                        MAX('1D'!$D$16,
                            IF((MAX('1D'!$D$16,
                                        POWER((ABS(K1133)^2)/('1D'!$I$5*MAX(F1133,
                                                    0.1)^2),
                                            1/3)))&gt;IFERROR(L1133,
                                    0),
                                MIN((MAX('1D'!$D$16,
                                            POWER((ABS(K1133)^2)/('1D'!$I$5*MAX(F1133,
                                                        0.1)^2),
                                                1/3))),
                                    IFERROR(L1133,
                                        0)+(MIN(ABS(IFERROR(U1133,
                                                    0))*'1D'!$D$18,
                                            ABS((MAX('1D'!$D$16,
                                                        POWER((ABS(K1133)^2)/('1D'!$I$5*MAX(F1133,
                                                                    0.1)^2),
                                                            1/3)))-IFERROR(L1133,
                                                    0))))),
                                MAX((MAX('1D'!$D$16,
                                            POWER((ABS(K1133)^2)/('1D'!$I$5*MAX(F1133,
                                                        0.1)^2),
                                                1/3))),
                                    IFERROR(L1133,
                                        0)-(MIN(ABS(IFERROR(U1133,
                                                    0))*'1D'!$D$18,
                                            ABS((MAX('1D'!$D$16,
                                                        POWER((ABS(K1133)^2)/('1D'!$I$5*MAX(F1133,
                                                                    0.1)^2),
                                                            1/3)))-IFERROR(L1133,
                                                    0))))))),
                        MAX('1D'!$D$16,
                            POWER((ABS(K1133)^2)/('1D'!$I$5*MAX(F1133,
                                        0.1)^2),
                                1/3))),
                    MAX('1D'!$D$16,
                        IFERROR(L1133,
                            0)))))))</f>
        <v>2.0411692021517887</v>
      </c>
      <c r="M1133" s="5">
        <f t="shared" ca="1" si="238"/>
        <v>10.614079851189301</v>
      </c>
      <c r="N1133" s="5">
        <f t="shared" ca="1" si="239"/>
        <v>1.1434704692804873</v>
      </c>
      <c r="O1133" s="5">
        <f t="shared" ca="1" si="240"/>
        <v>4.8002276894771132</v>
      </c>
      <c r="P1133" s="5">
        <f t="shared" ca="1" si="241"/>
        <v>634.04266920215173</v>
      </c>
      <c r="Q1133" s="5">
        <f ca="1">P1133+((ABS(K1133)/MAX(((F1133)+(G1133)*(L1133))*(L1133),
            0.000001))^2)/(2*'1D'!$I$5)</f>
        <v>635.21709253909478</v>
      </c>
      <c r="R1133" s="5">
        <f ca="1">((ABS(K1133)*'1D'!$D$6)/(MAX(((F1133)+(G1133)*(L1133))*(L1133),
            0.000001)*MAX(((((F1133)+(G1133)*(L1133))*(L1133))/MAX((F1133)+2*(L1133)*SQRT(1+(G1133)^2),
                    0.000001))^(2/3),
            0.000001)))^2</f>
        <v>4.3358367565141456E-3</v>
      </c>
      <c r="S1133" s="5">
        <f ca="1">ABS(ABS(K1133)/MAX(((F1133)+(G1133)*(L1133))*(L1133),
        0.000001))/SQRT('1D'!$I$5*MAX((((F1133)+(G1133)*(L1133))*(L1133))/MAX((F1133)+2*(G1133)*(L1133),
            0.000001),
        0.000001))</f>
        <v>1.0727235886044055</v>
      </c>
      <c r="T1133" s="5">
        <f ca="1">((F1133)*(L1133)^2)/2+(G1133)*(L1133)^3/3+(ABS(K1133)^2)/('1D'!$I$5*MAX(((F1133)+(G1133)*(L1133))*(L1133),
        0.000001))</f>
        <v>35.763412605541333</v>
      </c>
      <c r="U1133" s="5">
        <f ca="1">IF($A$2=0,
    0,
    IFERROR(Q1132-(((R1132+R1133)/2)*J1133)-(IF(O1132&gt;O1133,
                '1D'!$D$8*((O1132^2-O1133^2)/(2*'1D'!$I$5)),
                '1D'!$D$9*((O1133^2-O1132^2)/(2*'1D'!$I$5)))+('1D'!$D$10*(ABS(I1133)/90)*(MAX(O1132^2,
                        O1133^2)/(2*'1D'!$I$5))))-Q1133,
        0))</f>
        <v>-3.9532790901830595E-3</v>
      </c>
      <c r="V1133" s="5">
        <f ca="1">IF($A$2=0,
    1,
    IF(IFERROR(V1132,
            0)=0,
        0,
        IFERROR(IF(ROUND(S1133,
                    3)=1,
                1,
                IF(AND(ABS(U1133)&lt;'1D'!$D$19,
                        S1133&gt;1),
                    1,
                    0)),
            0)))</f>
        <v>0</v>
      </c>
      <c r="W1133" s="5">
        <f ca="1">IF($A$2=0,
    MAX(MAX('1D'!$D$16,
            MAX('1D'!$D$16,
                POWER((ABS(K1133)^2)/('1D'!$I$5*MAX(F1133,
                            0.1)^2),
                    1/3))),
        IFERROR(W1396,
            MAX(MAX('1D'!$D$16,
                    MAX('1D'!$D$16,
                        POWER((ABS(K1133)^2)/('1D'!$I$5*MAX(F1133,
                                    0.1)^2),
                            1/3))),
                ($L$2)-E1396))),
    IF(IFERROR(AG1134,
            0)=0,
        MAX(MAX('1D'!$D$16,
                MAX('1D'!$D$16,
                    POWER((ABS(K1133)^2)/('1D'!$I$5*MAX(F1133,
                                0.1)^2),
                        1/3))),
            IFERROR(W1396,
                MAX(MAX('1D'!$D$16,
                        MAX('1D'!$D$16,
                            POWER((ABS(K1133)^2)/('1D'!$I$5*MAX(F1133,
                                        0.1)^2),
                                1/3))),
                    ($L$2)-E1396))),
        IF(IFERROR(W1133,
                0)=0,
            MAX(MAX('1D'!$D$16,
                    MAX('1D'!$D$16,
                        POWER((ABS(K1133)^2)/('1D'!$I$5*MAX(F1133,
                                    0.1)^2),
                            1/3))),
                IFERROR(W1396,
                    MAX(MAX('1D'!$D$16,
                            MAX('1D'!$D$16,
                                POWER((ABS(K1133)^2)/('1D'!$I$5*MAX(F1133,
                                            0.1)^2),
                                    1/3))),
                        ($L$2)-E1396))),
            IF(OR(IFERROR(AD1133,
                        0)&gt;=1,
                    IFERROR(AD1134,
                        0)&gt;=1),
                MAX('1D'!$D$16,
                    MAX('1D'!$D$16,
                        POWER((ABS(K1133)^2)/('1D'!$I$5*MAX(F1133,
                                    0.1)^2),
                            1/3))),
                IF(ABS(IFERROR(AF1133,
                            0))&lt;'1D'!$D$19,
                    MAX(MAX('1D'!$D$16,
                            MAX('1D'!$D$16,
                                POWER((ABS(K1133)^2)/('1D'!$I$5*MAX(F1133,
                                            0.1)^2),
                                    1/3))),
                        IFERROR(W1133,
                            0)),
                    MAX(MAX('1D'!$D$16,
                            MAX('1D'!$D$16,
                                POWER((ABS(K1133)^2)/('1D'!$I$5*MAX(F1133,
                                            0.1)^2),
                                    1/3))),
                        (IFERROR(W1133,
                                0))+((IFERROR(AF1133,
                                    0))*'1D'!$D$18)))))))</f>
        <v>2.1389677043987478</v>
      </c>
      <c r="X1133" s="5">
        <f t="shared" ca="1" si="242"/>
        <v>11.122632062873489</v>
      </c>
      <c r="Y1133" s="5">
        <f t="shared" ca="1" si="243"/>
        <v>1.1735290000551568</v>
      </c>
      <c r="Z1133" s="5">
        <f t="shared" ca="1" si="244"/>
        <v>4.5807502857230418</v>
      </c>
      <c r="AA1133" s="5">
        <f t="shared" ca="1" si="245"/>
        <v>634.1404677043987</v>
      </c>
      <c r="AB1133" s="5">
        <f ca="1">AA1133+((ABS(K1133)/MAX(((F1133)+(G1133)*(W1133))*(W1133),
            0.000001))^2)/(2*'1D'!$I$5)</f>
        <v>635.20995155659807</v>
      </c>
      <c r="AC1133" s="5">
        <f ca="1">((ABS(K1133)*'1D'!$D$6)/(MAX(((F1133)+(G1133)*(W1133))*(W1133),
            0.000001)*MAX(((((F1133)+(G1133)*(W1133))*(W1133))/MAX((F1133)+2*(W1133)*SQRT(1+(G1133)^2),
                    0.000001))^(2/3),
            0.000001)))^2</f>
        <v>3.8141460404132466E-3</v>
      </c>
      <c r="AD1133" s="5">
        <f ca="1">ABS(ABS(K1133)/MAX(((F1133)+(G1133)*(W1133))*(W1133),
        0.000001))/SQRT('1D'!$I$5*MAX((((F1133)+(G1133)*(W1133))*(W1133))/MAX((F1133)+2*(G1133)*(W1133),
            0.000001),
        0.000001))</f>
        <v>1.0000000000000004</v>
      </c>
      <c r="AE1133" s="5">
        <f ca="1">((F1133)*(W1133)^2)/2+(G1133)*(W1133)^3/3+(ABS(K1133)^2)/('1D'!$I$5*MAX(((F1133)+(G1133)*(W1133))*(W1133),
        0.000001))</f>
        <v>35.686426155594638</v>
      </c>
      <c r="AF1133" s="5">
        <f ca="1">IF($A$2=0,
    0,
    IFERROR(AB1134+(((AC1133+AC1134)/2)*J1134)+(IF(Z1133&gt;Z1134,
                '1D'!$D$8*((Z1133^2-Z1134^2)/(2*'1D'!$I$5)),
                '1D'!$D$9*((Z1134^2-Z1133^2)/(2*'1D'!$I$5)))+('1D'!$D$10*(ABS(I1134)/90)*(MAX(Z1133^2,
                        Z1134^2)/(2*'1D'!$I$5))))-AB1133,
        0))</f>
        <v>3.3215251326055295E-3</v>
      </c>
      <c r="AG1133" s="5">
        <f ca="1">IF($A$2=0,
    1,
    IF(IFERROR(AG1134,
            0)=0,
        0,
        IFERROR(IF(OR(ROUND(AD1133,
                        3)&gt;=1,
                    AND(ABS(AF1133)&lt;'1D'!$D$19,
                        AD1133&lt;1)),
                1,
                0),
            0)))</f>
        <v>1</v>
      </c>
      <c r="AH1133" s="5">
        <f ca="1">IFERROR(IF('1D'!V32="Supercritical",
        MAX('1D'!$D$16,
            IFERROR(L1133,
                MAX('1D'!$D$16,
                    POWER((ABS(K1133)^2)/('1D'!$I$5*MAX(F1133,
                                0.1)^2),
                        1/3)))),
        IF('1D'!V32="Subcritical",
            MAX('1D'!$D$16,
                IFERROR(W1133,
                    MAX('1D'!$D$16,
                        POWER((ABS(K1133)^2)/('1D'!$I$5*MAX(F1133,
                                    0.1)^2),
                            1/3)))),
            IF(IFERROR(T1133,
                    -1E+99)&gt;=IFERROR(AE1133,
                    -1E+99),
                MAX('1D'!$D$16,
                    IFERROR(L1133,
                        MAX('1D'!$D$16,
                            POWER((ABS(K1133)^2)/('1D'!$I$5*MAX(F1133,
                                        0.1)^2),
                                1/3)))),
                MAX('1D'!$D$16,
                    IFERROR(W1133,
                        MAX('1D'!$D$16,
                            POWER((ABS(K1133)^2)/('1D'!$I$5*MAX(F1133,
                                        0.1)^2),
                                1/3))))))),
    MAX('1D'!$D$16,
        POWER((ABS(K1133)^2)/('1D'!$I$5*MAX(F1133,
                    0.1)^2),
            1/3)))</f>
        <v>2.0411692021517887</v>
      </c>
      <c r="AI1133" s="5">
        <f t="shared" ca="1" si="246"/>
        <v>634.04266920215173</v>
      </c>
      <c r="AJ1133" s="5">
        <f ca="1">AI1133+((ABS(K1133)/MAX(((F1133)+(G1133)*(AH1133))*(AH1133),
            0.000001))^2)/(2*'1D'!$I$5)</f>
        <v>635.21709253909478</v>
      </c>
      <c r="AM1133">
        <v>0</v>
      </c>
      <c r="AN1133">
        <v>0</v>
      </c>
      <c r="AO1133" s="5">
        <f t="shared" si="247"/>
        <v>0</v>
      </c>
      <c r="AP1133" s="5">
        <f t="shared" si="251"/>
        <v>0</v>
      </c>
      <c r="AQ1133" s="5">
        <f ca="1">ABS(ABS(K1133)/MAX(((F1133)+(G1133)*(AH1133))*(AH1133),
        0.000001))/SQRT('1D'!$I$5*MAX((((F1133)+(G1133)*(AH1133))*(AH1133))/MAX((F1133)+2*(G1133)*(AH1133),
            0.000001),
        0.000001))</f>
        <v>1.0727235886044055</v>
      </c>
      <c r="AR1133" s="5" t="str">
        <f t="shared" ca="1" si="248"/>
        <v>Supercritical</v>
      </c>
      <c r="AS1133" s="5">
        <f ca="1">((ABS(K1133)*'1D'!$D$6)/(MAX(((F1133)+(G1133)*(AH1133))*(AH1133),
            0.000001)*MAX(((((F1133)+(G1133)*(AH1133))*(AH1133))/MAX((F1133)+2*(AH1133)*SQRT(1+(G1133)^2),
                    0.000001))^(2/3),
            0.000001)))^2</f>
        <v>4.3358367565141456E-3</v>
      </c>
    </row>
    <row r="1134" spans="1:45" x14ac:dyDescent="0.35">
      <c r="A1134">
        <v>1125</v>
      </c>
      <c r="B1134">
        <v>1123.9960000000001</v>
      </c>
      <c r="C1134">
        <v>616076.05299999996</v>
      </c>
      <c r="D1134">
        <v>3096883.1669999999</v>
      </c>
      <c r="E1134">
        <v>632.00099999999998</v>
      </c>
      <c r="F1134">
        <v>5.2</v>
      </c>
      <c r="G1134">
        <v>0</v>
      </c>
      <c r="H1134" t="s">
        <v>176</v>
      </c>
      <c r="I1134">
        <v>2E-3</v>
      </c>
      <c r="J1134" s="5">
        <f t="shared" si="249"/>
        <v>1.0010000000002037</v>
      </c>
      <c r="K1134" s="5">
        <f t="shared" ca="1" si="250"/>
        <v>50.95</v>
      </c>
      <c r="L1134" s="5">
        <f ca="1">IF($A$2=0,
    IFERROR(L1133,
        MAX('1D'!$D$16,
            POWER((ABS(K1134)^2)/('1D'!$I$5*MAX(F1134,
                        0.1)^2),
                1/3))),
    IF(IFERROR(V1133,
            0)=0,
        IFERROR(L1133,
            MAX('1D'!$D$16,
                POWER((ABS(K1134)^2)/('1D'!$I$5*MAX(F1134,
                            0.1)^2),
                    1/3))),
        IF(OR(IFERROR(L1134,
                    0)=0,
                IFERROR(S1133,
                    0)&lt;1,
                IFERROR(S1134,
                    0)&lt;1),
            MAX('1D'!$D$16,
                POWER((ABS(K1134)^2)/('1D'!$I$5*MAX(F1134,
                            0.1)^2),
                    1/3)),
            IF(IFERROR(U1134,
                    0)&gt;0,
                MAX('1D'!$D$16,
                    IFERROR(L1134,
                        0)+((IFERROR(U1134,
                                0))*'1D'!$D$18*IF((IFERROR(S1134,
                                    0))&lt;1,
                            1,
                            -1))),
                IF(IFERROR(U1134,
                        0)&lt;0,
                    IF(ABS((MAX('1D'!$D$16,
                                    POWER((ABS(K1134)^2)/('1D'!$I$5*MAX(F1134,
                                                0.1)^2),
                                        1/3)))-IFERROR(L1134,
                                0))&gt;'1D'!$D$19,
                        MAX('1D'!$D$16,
                            IF((MAX('1D'!$D$16,
                                        POWER((ABS(K1134)^2)/('1D'!$I$5*MAX(F1134,
                                                    0.1)^2),
                                            1/3)))&gt;IFERROR(L1134,
                                    0),
                                MIN((MAX('1D'!$D$16,
                                            POWER((ABS(K1134)^2)/('1D'!$I$5*MAX(F1134,
                                                        0.1)^2),
                                                1/3))),
                                    IFERROR(L1134,
                                        0)+(MIN(ABS(IFERROR(U1134,
                                                    0))*'1D'!$D$18,
                                            ABS((MAX('1D'!$D$16,
                                                        POWER((ABS(K1134)^2)/('1D'!$I$5*MAX(F1134,
                                                                    0.1)^2),
                                                            1/3)))-IFERROR(L1134,
                                                    0))))),
                                MAX((MAX('1D'!$D$16,
                                            POWER((ABS(K1134)^2)/('1D'!$I$5*MAX(F1134,
                                                        0.1)^2),
                                                1/3))),
                                    IFERROR(L1134,
                                        0)-(MIN(ABS(IFERROR(U1134,
                                                    0))*'1D'!$D$18,
                                            ABS((MAX('1D'!$D$16,
                                                        POWER((ABS(K1134)^2)/('1D'!$I$5*MAX(F1134,
                                                                    0.1)^2),
                                                            1/3)))-IFERROR(L1134,
                                                    0))))))),
                        MAX('1D'!$D$16,
                            POWER((ABS(K1134)^2)/('1D'!$I$5*MAX(F1134,
                                        0.1)^2),
                                1/3))),
                    MAX('1D'!$D$16,
                        IFERROR(L1134,
                            0)))))))</f>
        <v>2.0411692021517887</v>
      </c>
      <c r="M1134" s="5">
        <f t="shared" ca="1" si="238"/>
        <v>10.614079851189301</v>
      </c>
      <c r="N1134" s="5">
        <f t="shared" ca="1" si="239"/>
        <v>1.1434704692804873</v>
      </c>
      <c r="O1134" s="5">
        <f t="shared" ca="1" si="240"/>
        <v>4.8002276894771132</v>
      </c>
      <c r="P1134" s="5">
        <f t="shared" ca="1" si="241"/>
        <v>634.04216920215174</v>
      </c>
      <c r="Q1134" s="5">
        <f ca="1">P1134+((ABS(K1134)/MAX(((F1134)+(G1134)*(L1134))*(L1134),
            0.000001))^2)/(2*'1D'!$I$5)</f>
        <v>635.21659253909479</v>
      </c>
      <c r="R1134" s="5">
        <f ca="1">((ABS(K1134)*'1D'!$D$6)/(MAX(((F1134)+(G1134)*(L1134))*(L1134),
            0.000001)*MAX(((((F1134)+(G1134)*(L1134))*(L1134))/MAX((F1134)+2*(L1134)*SQRT(1+(G1134)^2),
                    0.000001))^(2/3),
            0.000001)))^2</f>
        <v>4.3358367565141456E-3</v>
      </c>
      <c r="S1134" s="5">
        <f ca="1">ABS(ABS(K1134)/MAX(((F1134)+(G1134)*(L1134))*(L1134),
        0.000001))/SQRT('1D'!$I$5*MAX((((F1134)+(G1134)*(L1134))*(L1134))/MAX((F1134)+2*(G1134)*(L1134),
            0.000001),
        0.000001))</f>
        <v>1.0727235886044055</v>
      </c>
      <c r="T1134" s="5">
        <f ca="1">((F1134)*(L1134)^2)/2+(G1134)*(L1134)^3/3+(ABS(K1134)^2)/('1D'!$I$5*MAX(((F1134)+(G1134)*(L1134))*(L1134),
        0.000001))</f>
        <v>35.763412605541333</v>
      </c>
      <c r="U1134" s="5">
        <f ca="1">IF($A$2=0,
    0,
    IFERROR(Q1133-(((R1133+R1134)/2)*J1134)-(IF(O1133&gt;O1134,
                '1D'!$D$8*((O1133^2-O1134^2)/(2*'1D'!$I$5)),
                '1D'!$D$9*((O1134^2-O1133^2)/(2*'1D'!$I$5)))+('1D'!$D$10*(ABS(I1134)/90)*(MAX(O1133^2,
                        O1134^2)/(2*'1D'!$I$5))))-Q1134,
        0))</f>
        <v>-3.8440873377112439E-3</v>
      </c>
      <c r="V1134" s="5">
        <f ca="1">IF($A$2=0,
    1,
    IF(IFERROR(V1133,
            0)=0,
        0,
        IFERROR(IF(ROUND(S1134,
                    3)=1,
                1,
                IF(AND(ABS(U1134)&lt;'1D'!$D$19,
                        S1134&gt;1),
                    1,
                    0)),
            0)))</f>
        <v>0</v>
      </c>
      <c r="W1134" s="5">
        <f ca="1">IF($A$2=0,
    MAX(MAX('1D'!$D$16,
            MAX('1D'!$D$16,
                POWER((ABS(K1134)^2)/('1D'!$I$5*MAX(F1134,
                            0.1)^2),
                    1/3))),
        IFERROR(W1396,
            MAX(MAX('1D'!$D$16,
                    MAX('1D'!$D$16,
                        POWER((ABS(K1134)^2)/('1D'!$I$5*MAX(F1134,
                                    0.1)^2),
                            1/3))),
                ($L$2)-E1396))),
    IF(IFERROR(AG1135,
            0)=0,
        MAX(MAX('1D'!$D$16,
                MAX('1D'!$D$16,
                    POWER((ABS(K1134)^2)/('1D'!$I$5*MAX(F1134,
                                0.1)^2),
                        1/3))),
            IFERROR(W1396,
                MAX(MAX('1D'!$D$16,
                        MAX('1D'!$D$16,
                            POWER((ABS(K1134)^2)/('1D'!$I$5*MAX(F1134,
                                        0.1)^2),
                                1/3))),
                    ($L$2)-E1396))),
        IF(IFERROR(W1134,
                0)=0,
            MAX(MAX('1D'!$D$16,
                    MAX('1D'!$D$16,
                        POWER((ABS(K1134)^2)/('1D'!$I$5*MAX(F1134,
                                    0.1)^2),
                            1/3))),
                IFERROR(W1396,
                    MAX(MAX('1D'!$D$16,
                            MAX('1D'!$D$16,
                                POWER((ABS(K1134)^2)/('1D'!$I$5*MAX(F1134,
                                            0.1)^2),
                                    1/3))),
                        ($L$2)-E1396))),
            IF(OR(IFERROR(AD1134,
                        0)&gt;=1,
                    IFERROR(AD1135,
                        0)&gt;=1),
                MAX('1D'!$D$16,
                    MAX('1D'!$D$16,
                        POWER((ABS(K1134)^2)/('1D'!$I$5*MAX(F1134,
                                    0.1)^2),
                            1/3))),
                IF(ABS(IFERROR(AF1134,
                            0))&lt;'1D'!$D$19,
                    MAX(MAX('1D'!$D$16,
                            MAX('1D'!$D$16,
                                POWER((ABS(K1134)^2)/('1D'!$I$5*MAX(F1134,
                                            0.1)^2),
                                    1/3))),
                        IFERROR(W1134,
                            0)),
                    MAX(MAX('1D'!$D$16,
                            MAX('1D'!$D$16,
                                POWER((ABS(K1134)^2)/('1D'!$I$5*MAX(F1134,
                                            0.1)^2),
                                    1/3))),
                        (IFERROR(W1134,
                                0))+((IFERROR(AF1134,
                                    0))*'1D'!$D$18)))))))</f>
        <v>2.1389677043987478</v>
      </c>
      <c r="X1134" s="5">
        <f t="shared" ca="1" si="242"/>
        <v>11.122632062873489</v>
      </c>
      <c r="Y1134" s="5">
        <f t="shared" ca="1" si="243"/>
        <v>1.1735290000551568</v>
      </c>
      <c r="Z1134" s="5">
        <f t="shared" ca="1" si="244"/>
        <v>4.5807502857230418</v>
      </c>
      <c r="AA1134" s="5">
        <f t="shared" ca="1" si="245"/>
        <v>634.13996770439871</v>
      </c>
      <c r="AB1134" s="5">
        <f ca="1">AA1134+((ABS(K1134)/MAX(((F1134)+(G1134)*(W1134))*(W1134),
            0.000001))^2)/(2*'1D'!$I$5)</f>
        <v>635.20945155659808</v>
      </c>
      <c r="AC1134" s="5">
        <f ca="1">((ABS(K1134)*'1D'!$D$6)/(MAX(((F1134)+(G1134)*(W1134))*(W1134),
            0.000001)*MAX(((((F1134)+(G1134)*(W1134))*(W1134))/MAX((F1134)+2*(W1134)*SQRT(1+(G1134)^2),
                    0.000001))^(2/3),
            0.000001)))^2</f>
        <v>3.8141460404132466E-3</v>
      </c>
      <c r="AD1134" s="5">
        <f ca="1">ABS(ABS(K1134)/MAX(((F1134)+(G1134)*(W1134))*(W1134),
        0.000001))/SQRT('1D'!$I$5*MAX((((F1134)+(G1134)*(W1134))*(W1134))/MAX((F1134)+2*(G1134)*(W1134),
            0.000001),
        0.000001))</f>
        <v>1.0000000000000004</v>
      </c>
      <c r="AE1134" s="5">
        <f ca="1">((F1134)*(W1134)^2)/2+(G1134)*(W1134)^3/3+(ABS(K1134)^2)/('1D'!$I$5*MAX(((F1134)+(G1134)*(W1134))*(W1134),
        0.000001))</f>
        <v>35.686426155594638</v>
      </c>
      <c r="AF1134" s="5">
        <f ca="1">IF($A$2=0,
    0,
    IFERROR(AB1135+(((AC1134+AC1135)/2)*J1135)+(IF(Z1134&gt;Z1135,
                '1D'!$D$8*((Z1134^2-Z1135^2)/(2*'1D'!$I$5)),
                '1D'!$D$9*((Z1135^2-Z1134^2)/(2*'1D'!$I$5)))+('1D'!$D$10*(ABS(I1135)/90)*(MAX(Z1134^2,
                        Z1135^2)/(2*'1D'!$I$5))))-AB1134,
        0))</f>
        <v>3.3141460404522149E-3</v>
      </c>
      <c r="AG1134" s="5">
        <f ca="1">IF($A$2=0,
    1,
    IF(IFERROR(AG1135,
            0)=0,
        0,
        IFERROR(IF(OR(ROUND(AD1134,
                        3)&gt;=1,
                    AND(ABS(AF1134)&lt;'1D'!$D$19,
                        AD1134&lt;1)),
                1,
                0),
            0)))</f>
        <v>1</v>
      </c>
      <c r="AH1134" s="5">
        <f ca="1">IFERROR(IF('1D'!V32="Supercritical",
        MAX('1D'!$D$16,
            IFERROR(L1134,
                MAX('1D'!$D$16,
                    POWER((ABS(K1134)^2)/('1D'!$I$5*MAX(F1134,
                                0.1)^2),
                        1/3)))),
        IF('1D'!V32="Subcritical",
            MAX('1D'!$D$16,
                IFERROR(W1134,
                    MAX('1D'!$D$16,
                        POWER((ABS(K1134)^2)/('1D'!$I$5*MAX(F1134,
                                    0.1)^2),
                            1/3)))),
            IF(IFERROR(T1134,
                    -1E+99)&gt;=IFERROR(AE1134,
                    -1E+99),
                MAX('1D'!$D$16,
                    IFERROR(L1134,
                        MAX('1D'!$D$16,
                            POWER((ABS(K1134)^2)/('1D'!$I$5*MAX(F1134,
                                        0.1)^2),
                                1/3)))),
                MAX('1D'!$D$16,
                    IFERROR(W1134,
                        MAX('1D'!$D$16,
                            POWER((ABS(K1134)^2)/('1D'!$I$5*MAX(F1134,
                                        0.1)^2),
                                1/3))))))),
    MAX('1D'!$D$16,
        POWER((ABS(K1134)^2)/('1D'!$I$5*MAX(F1134,
                    0.1)^2),
            1/3)))</f>
        <v>2.0411692021517887</v>
      </c>
      <c r="AI1134" s="5">
        <f t="shared" ca="1" si="246"/>
        <v>634.04216920215174</v>
      </c>
      <c r="AJ1134" s="5">
        <f ca="1">AI1134+((ABS(K1134)/MAX(((F1134)+(G1134)*(AH1134))*(AH1134),
            0.000001))^2)/(2*'1D'!$I$5)</f>
        <v>635.21659253909479</v>
      </c>
      <c r="AM1134">
        <v>0</v>
      </c>
      <c r="AN1134">
        <v>0</v>
      </c>
      <c r="AO1134" s="5">
        <f t="shared" si="247"/>
        <v>0</v>
      </c>
      <c r="AP1134" s="5">
        <f t="shared" si="251"/>
        <v>0</v>
      </c>
      <c r="AQ1134" s="5">
        <f ca="1">ABS(ABS(K1134)/MAX(((F1134)+(G1134)*(AH1134))*(AH1134),
        0.000001))/SQRT('1D'!$I$5*MAX((((F1134)+(G1134)*(AH1134))*(AH1134))/MAX((F1134)+2*(G1134)*(AH1134),
            0.000001),
        0.000001))</f>
        <v>1.0727235886044055</v>
      </c>
      <c r="AR1134" s="5" t="str">
        <f t="shared" ca="1" si="248"/>
        <v>Supercritical</v>
      </c>
      <c r="AS1134" s="5">
        <f ca="1">((ABS(K1134)*'1D'!$D$6)/(MAX(((F1134)+(G1134)*(AH1134))*(AH1134),
            0.000001)*MAX(((((F1134)+(G1134)*(AH1134))*(AH1134))/MAX((F1134)+2*(AH1134)*SQRT(1+(G1134)^2),
                    0.000001))^(2/3),
            0.000001)))^2</f>
        <v>4.3358367565141456E-3</v>
      </c>
    </row>
    <row r="1135" spans="1:45" x14ac:dyDescent="0.35">
      <c r="A1135">
        <v>1126</v>
      </c>
      <c r="B1135">
        <v>1124.9960000000001</v>
      </c>
      <c r="C1135">
        <v>616076.01100000006</v>
      </c>
      <c r="D1135">
        <v>3096882.1680000001</v>
      </c>
      <c r="E1135">
        <v>632.00049999999999</v>
      </c>
      <c r="F1135">
        <v>5.2</v>
      </c>
      <c r="G1135">
        <v>0</v>
      </c>
      <c r="H1135" t="s">
        <v>176</v>
      </c>
      <c r="I1135">
        <v>0</v>
      </c>
      <c r="J1135" s="5">
        <f t="shared" si="249"/>
        <v>1</v>
      </c>
      <c r="K1135" s="5">
        <f t="shared" ca="1" si="250"/>
        <v>50.95</v>
      </c>
      <c r="L1135" s="5">
        <f ca="1">IF($A$2=0,
    IFERROR(L1134,
        MAX('1D'!$D$16,
            POWER((ABS(K1135)^2)/('1D'!$I$5*MAX(F1135,
                        0.1)^2),
                1/3))),
    IF(IFERROR(V1134,
            0)=0,
        IFERROR(L1134,
            MAX('1D'!$D$16,
                POWER((ABS(K1135)^2)/('1D'!$I$5*MAX(F1135,
                            0.1)^2),
                    1/3))),
        IF(OR(IFERROR(L1135,
                    0)=0,
                IFERROR(S1134,
                    0)&lt;1,
                IFERROR(S1135,
                    0)&lt;1),
            MAX('1D'!$D$16,
                POWER((ABS(K1135)^2)/('1D'!$I$5*MAX(F1135,
                            0.1)^2),
                    1/3)),
            IF(IFERROR(U1135,
                    0)&gt;0,
                MAX('1D'!$D$16,
                    IFERROR(L1135,
                        0)+((IFERROR(U1135,
                                0))*'1D'!$D$18*IF((IFERROR(S1135,
                                    0))&lt;1,
                            1,
                            -1))),
                IF(IFERROR(U1135,
                        0)&lt;0,
                    IF(ABS((MAX('1D'!$D$16,
                                    POWER((ABS(K1135)^2)/('1D'!$I$5*MAX(F1135,
                                                0.1)^2),
                                        1/3)))-IFERROR(L1135,
                                0))&gt;'1D'!$D$19,
                        MAX('1D'!$D$16,
                            IF((MAX('1D'!$D$16,
                                        POWER((ABS(K1135)^2)/('1D'!$I$5*MAX(F1135,
                                                    0.1)^2),
                                            1/3)))&gt;IFERROR(L1135,
                                    0),
                                MIN((MAX('1D'!$D$16,
                                            POWER((ABS(K1135)^2)/('1D'!$I$5*MAX(F1135,
                                                        0.1)^2),
                                                1/3))),
                                    IFERROR(L1135,
                                        0)+(MIN(ABS(IFERROR(U1135,
                                                    0))*'1D'!$D$18,
                                            ABS((MAX('1D'!$D$16,
                                                        POWER((ABS(K1135)^2)/('1D'!$I$5*MAX(F1135,
                                                                    0.1)^2),
                                                            1/3)))-IFERROR(L1135,
                                                    0))))),
                                MAX((MAX('1D'!$D$16,
                                            POWER((ABS(K1135)^2)/('1D'!$I$5*MAX(F1135,
                                                        0.1)^2),
                                                1/3))),
                                    IFERROR(L1135,
                                        0)-(MIN(ABS(IFERROR(U1135,
                                                    0))*'1D'!$D$18,
                                            ABS((MAX('1D'!$D$16,
                                                        POWER((ABS(K1135)^2)/('1D'!$I$5*MAX(F1135,
                                                                    0.1)^2),
                                                            1/3)))-IFERROR(L1135,
                                                    0))))))),
                        MAX('1D'!$D$16,
                            POWER((ABS(K1135)^2)/('1D'!$I$5*MAX(F1135,
                                        0.1)^2),
                                1/3))),
                    MAX('1D'!$D$16,
                        IFERROR(L1135,
                            0)))))))</f>
        <v>2.0411692021517887</v>
      </c>
      <c r="M1135" s="5">
        <f t="shared" ca="1" si="238"/>
        <v>10.614079851189301</v>
      </c>
      <c r="N1135" s="5">
        <f t="shared" ca="1" si="239"/>
        <v>1.1434704692804873</v>
      </c>
      <c r="O1135" s="5">
        <f t="shared" ca="1" si="240"/>
        <v>4.8002276894771132</v>
      </c>
      <c r="P1135" s="5">
        <f t="shared" ca="1" si="241"/>
        <v>634.04166920215175</v>
      </c>
      <c r="Q1135" s="5">
        <f ca="1">P1135+((ABS(K1135)/MAX(((F1135)+(G1135)*(L1135))*(L1135),
            0.000001))^2)/(2*'1D'!$I$5)</f>
        <v>635.2160925390948</v>
      </c>
      <c r="R1135" s="5">
        <f ca="1">((ABS(K1135)*'1D'!$D$6)/(MAX(((F1135)+(G1135)*(L1135))*(L1135),
            0.000001)*MAX(((((F1135)+(G1135)*(L1135))*(L1135))/MAX((F1135)+2*(L1135)*SQRT(1+(G1135)^2),
                    0.000001))^(2/3),
            0.000001)))^2</f>
        <v>4.3358367565141456E-3</v>
      </c>
      <c r="S1135" s="5">
        <f ca="1">ABS(ABS(K1135)/MAX(((F1135)+(G1135)*(L1135))*(L1135),
        0.000001))/SQRT('1D'!$I$5*MAX((((F1135)+(G1135)*(L1135))*(L1135))/MAX((F1135)+2*(G1135)*(L1135),
            0.000001),
        0.000001))</f>
        <v>1.0727235886044055</v>
      </c>
      <c r="T1135" s="5">
        <f ca="1">((F1135)*(L1135)^2)/2+(G1135)*(L1135)^3/3+(ABS(K1135)^2)/('1D'!$I$5*MAX(((F1135)+(G1135)*(L1135))*(L1135),
        0.000001))</f>
        <v>35.763412605541333</v>
      </c>
      <c r="U1135" s="5">
        <f ca="1">IF($A$2=0,
    0,
    IFERROR(Q1134-(((R1134+R1135)/2)*J1135)-(IF(O1134&gt;O1135,
                '1D'!$D$8*((O1134^2-O1135^2)/(2*'1D'!$I$5)),
                '1D'!$D$9*((O1135^2-O1134^2)/(2*'1D'!$I$5)))+('1D'!$D$10*(ABS(I1135)/90)*(MAX(O1134^2,
                        O1135^2)/(2*'1D'!$I$5))))-Q1135,
        0))</f>
        <v>-3.8358367564796936E-3</v>
      </c>
      <c r="V1135" s="5">
        <f ca="1">IF($A$2=0,
    1,
    IF(IFERROR(V1134,
            0)=0,
        0,
        IFERROR(IF(ROUND(S1135,
                    3)=1,
                1,
                IF(AND(ABS(U1135)&lt;'1D'!$D$19,
                        S1135&gt;1),
                    1,
                    0)),
            0)))</f>
        <v>0</v>
      </c>
      <c r="W1135" s="5">
        <f ca="1">IF($A$2=0,
    MAX(MAX('1D'!$D$16,
            MAX('1D'!$D$16,
                POWER((ABS(K1135)^2)/('1D'!$I$5*MAX(F1135,
                            0.1)^2),
                    1/3))),
        IFERROR(W1396,
            MAX(MAX('1D'!$D$16,
                    MAX('1D'!$D$16,
                        POWER((ABS(K1135)^2)/('1D'!$I$5*MAX(F1135,
                                    0.1)^2),
                            1/3))),
                ($L$2)-E1396))),
    IF(IFERROR(AG1136,
            0)=0,
        MAX(MAX('1D'!$D$16,
                MAX('1D'!$D$16,
                    POWER((ABS(K1135)^2)/('1D'!$I$5*MAX(F1135,
                                0.1)^2),
                        1/3))),
            IFERROR(W1396,
                MAX(MAX('1D'!$D$16,
                        MAX('1D'!$D$16,
                            POWER((ABS(K1135)^2)/('1D'!$I$5*MAX(F1135,
                                        0.1)^2),
                                1/3))),
                    ($L$2)-E1396))),
        IF(IFERROR(W1135,
                0)=0,
            MAX(MAX('1D'!$D$16,
                    MAX('1D'!$D$16,
                        POWER((ABS(K1135)^2)/('1D'!$I$5*MAX(F1135,
                                    0.1)^2),
                            1/3))),
                IFERROR(W1396,
                    MAX(MAX('1D'!$D$16,
                            MAX('1D'!$D$16,
                                POWER((ABS(K1135)^2)/('1D'!$I$5*MAX(F1135,
                                            0.1)^2),
                                    1/3))),
                        ($L$2)-E1396))),
            IF(OR(IFERROR(AD1135,
                        0)&gt;=1,
                    IFERROR(AD1136,
                        0)&gt;=1),
                MAX('1D'!$D$16,
                    MAX('1D'!$D$16,
                        POWER((ABS(K1135)^2)/('1D'!$I$5*MAX(F1135,
                                    0.1)^2),
                            1/3))),
                IF(ABS(IFERROR(AF1135,
                            0))&lt;'1D'!$D$19,
                    MAX(MAX('1D'!$D$16,
                            MAX('1D'!$D$16,
                                POWER((ABS(K1135)^2)/('1D'!$I$5*MAX(F1135,
                                            0.1)^2),
                                    1/3))),
                        IFERROR(W1135,
                            0)),
                    MAX(MAX('1D'!$D$16,
                            MAX('1D'!$D$16,
                                POWER((ABS(K1135)^2)/('1D'!$I$5*MAX(F1135,
                                            0.1)^2),
                                    1/3))),
                        (IFERROR(W1135,
                                0))+((IFERROR(AF1135,
                                    0))*'1D'!$D$18)))))))</f>
        <v>2.1389677043987478</v>
      </c>
      <c r="X1135" s="5">
        <f t="shared" ca="1" si="242"/>
        <v>11.122632062873489</v>
      </c>
      <c r="Y1135" s="5">
        <f t="shared" ca="1" si="243"/>
        <v>1.1735290000551568</v>
      </c>
      <c r="Z1135" s="5">
        <f t="shared" ca="1" si="244"/>
        <v>4.5807502857230418</v>
      </c>
      <c r="AA1135" s="5">
        <f t="shared" ca="1" si="245"/>
        <v>634.13946770439873</v>
      </c>
      <c r="AB1135" s="5">
        <f ca="1">AA1135+((ABS(K1135)/MAX(((F1135)+(G1135)*(W1135))*(W1135),
            0.000001))^2)/(2*'1D'!$I$5)</f>
        <v>635.20895155659809</v>
      </c>
      <c r="AC1135" s="5">
        <f ca="1">((ABS(K1135)*'1D'!$D$6)/(MAX(((F1135)+(G1135)*(W1135))*(W1135),
            0.000001)*MAX(((((F1135)+(G1135)*(W1135))*(W1135))/MAX((F1135)+2*(W1135)*SQRT(1+(G1135)^2),
                    0.000001))^(2/3),
            0.000001)))^2</f>
        <v>3.8141460404132466E-3</v>
      </c>
      <c r="AD1135" s="5">
        <f ca="1">ABS(ABS(K1135)/MAX(((F1135)+(G1135)*(W1135))*(W1135),
        0.000001))/SQRT('1D'!$I$5*MAX((((F1135)+(G1135)*(W1135))*(W1135))/MAX((F1135)+2*(G1135)*(W1135),
            0.000001),
        0.000001))</f>
        <v>1.0000000000000004</v>
      </c>
      <c r="AE1135" s="5">
        <f ca="1">((F1135)*(W1135)^2)/2+(G1135)*(W1135)^3/3+(ABS(K1135)^2)/('1D'!$I$5*MAX(((F1135)+(G1135)*(W1135))*(W1135),
        0.000001))</f>
        <v>35.686426155594638</v>
      </c>
      <c r="AF1135" s="5">
        <f ca="1">IF($A$2=0,
    0,
    IFERROR(AB1136+(((AC1135+AC1136)/2)*J1136)+(IF(Z1135&gt;Z1136,
                '1D'!$D$8*((Z1135^2-Z1136^2)/(2*'1D'!$I$5)),
                '1D'!$D$9*((Z1136^2-Z1135^2)/(2*'1D'!$I$5)))+('1D'!$D$10*(ABS(I1136)/90)*(MAX(Z1135^2,
                        Z1136^2)/(2*'1D'!$I$5))))-AB1135,
        0))</f>
        <v>3.4157470064428708E-3</v>
      </c>
      <c r="AG1135" s="5">
        <f ca="1">IF($A$2=0,
    1,
    IF(IFERROR(AG1136,
            0)=0,
        0,
        IFERROR(IF(OR(ROUND(AD1135,
                        3)&gt;=1,
                    AND(ABS(AF1135)&lt;'1D'!$D$19,
                        AD1135&lt;1)),
                1,
                0),
            0)))</f>
        <v>1</v>
      </c>
      <c r="AH1135" s="5">
        <f ca="1">IFERROR(IF('1D'!V32="Supercritical",
        MAX('1D'!$D$16,
            IFERROR(L1135,
                MAX('1D'!$D$16,
                    POWER((ABS(K1135)^2)/('1D'!$I$5*MAX(F1135,
                                0.1)^2),
                        1/3)))),
        IF('1D'!V32="Subcritical",
            MAX('1D'!$D$16,
                IFERROR(W1135,
                    MAX('1D'!$D$16,
                        POWER((ABS(K1135)^2)/('1D'!$I$5*MAX(F1135,
                                    0.1)^2),
                            1/3)))),
            IF(IFERROR(T1135,
                    -1E+99)&gt;=IFERROR(AE1135,
                    -1E+99),
                MAX('1D'!$D$16,
                    IFERROR(L1135,
                        MAX('1D'!$D$16,
                            POWER((ABS(K1135)^2)/('1D'!$I$5*MAX(F1135,
                                        0.1)^2),
                                1/3)))),
                MAX('1D'!$D$16,
                    IFERROR(W1135,
                        MAX('1D'!$D$16,
                            POWER((ABS(K1135)^2)/('1D'!$I$5*MAX(F1135,
                                        0.1)^2),
                                1/3))))))),
    MAX('1D'!$D$16,
        POWER((ABS(K1135)^2)/('1D'!$I$5*MAX(F1135,
                    0.1)^2),
            1/3)))</f>
        <v>2.0411692021517887</v>
      </c>
      <c r="AI1135" s="5">
        <f t="shared" ca="1" si="246"/>
        <v>634.04166920215175</v>
      </c>
      <c r="AJ1135" s="5">
        <f ca="1">AI1135+((ABS(K1135)/MAX(((F1135)+(G1135)*(AH1135))*(AH1135),
            0.000001))^2)/(2*'1D'!$I$5)</f>
        <v>635.2160925390948</v>
      </c>
      <c r="AM1135">
        <v>0</v>
      </c>
      <c r="AN1135">
        <v>0</v>
      </c>
      <c r="AO1135" s="5">
        <f t="shared" si="247"/>
        <v>0</v>
      </c>
      <c r="AP1135" s="5">
        <f t="shared" si="251"/>
        <v>0</v>
      </c>
      <c r="AQ1135" s="5">
        <f ca="1">ABS(ABS(K1135)/MAX(((F1135)+(G1135)*(AH1135))*(AH1135),
        0.000001))/SQRT('1D'!$I$5*MAX((((F1135)+(G1135)*(AH1135))*(AH1135))/MAX((F1135)+2*(G1135)*(AH1135),
            0.000001),
        0.000001))</f>
        <v>1.0727235886044055</v>
      </c>
      <c r="AR1135" s="5" t="str">
        <f t="shared" ca="1" si="248"/>
        <v>Supercritical</v>
      </c>
      <c r="AS1135" s="5">
        <f ca="1">((ABS(K1135)*'1D'!$D$6)/(MAX(((F1135)+(G1135)*(AH1135))*(AH1135),
            0.000001)*MAX(((((F1135)+(G1135)*(AH1135))*(AH1135))/MAX((F1135)+2*(AH1135)*SQRT(1+(G1135)^2),
                    0.000001))^(2/3),
            0.000001)))^2</f>
        <v>4.3358367565141456E-3</v>
      </c>
    </row>
    <row r="1136" spans="1:45" x14ac:dyDescent="0.35">
      <c r="A1136">
        <v>1127</v>
      </c>
      <c r="B1136">
        <v>1125.9960000000001</v>
      </c>
      <c r="C1136">
        <v>616075.96900000004</v>
      </c>
      <c r="D1136">
        <v>3096881.1690000002</v>
      </c>
      <c r="E1136">
        <v>632</v>
      </c>
      <c r="F1136">
        <v>5.2</v>
      </c>
      <c r="G1136">
        <v>0</v>
      </c>
      <c r="H1136" t="s">
        <v>176</v>
      </c>
      <c r="I1136">
        <v>5.7000000000000002E-2</v>
      </c>
      <c r="J1136" s="5">
        <f t="shared" si="249"/>
        <v>1</v>
      </c>
      <c r="K1136" s="5">
        <f t="shared" ca="1" si="250"/>
        <v>50.95</v>
      </c>
      <c r="L1136" s="5">
        <f ca="1">IF($A$2=0,
    IFERROR(L1135,
        MAX('1D'!$D$16,
            POWER((ABS(K1136)^2)/('1D'!$I$5*MAX(F1136,
                        0.1)^2),
                1/3))),
    IF(IFERROR(V1135,
            0)=0,
        IFERROR(L1135,
            MAX('1D'!$D$16,
                POWER((ABS(K1136)^2)/('1D'!$I$5*MAX(F1136,
                            0.1)^2),
                    1/3))),
        IF(OR(IFERROR(L1136,
                    0)=0,
                IFERROR(S1135,
                    0)&lt;1,
                IFERROR(S1136,
                    0)&lt;1),
            MAX('1D'!$D$16,
                POWER((ABS(K1136)^2)/('1D'!$I$5*MAX(F1136,
                            0.1)^2),
                    1/3)),
            IF(IFERROR(U1136,
                    0)&gt;0,
                MAX('1D'!$D$16,
                    IFERROR(L1136,
                        0)+((IFERROR(U1136,
                                0))*'1D'!$D$18*IF((IFERROR(S1136,
                                    0))&lt;1,
                            1,
                            -1))),
                IF(IFERROR(U1136,
                        0)&lt;0,
                    IF(ABS((MAX('1D'!$D$16,
                                    POWER((ABS(K1136)^2)/('1D'!$I$5*MAX(F1136,
                                                0.1)^2),
                                        1/3)))-IFERROR(L1136,
                                0))&gt;'1D'!$D$19,
                        MAX('1D'!$D$16,
                            IF((MAX('1D'!$D$16,
                                        POWER((ABS(K1136)^2)/('1D'!$I$5*MAX(F1136,
                                                    0.1)^2),
                                            1/3)))&gt;IFERROR(L1136,
                                    0),
                                MIN((MAX('1D'!$D$16,
                                            POWER((ABS(K1136)^2)/('1D'!$I$5*MAX(F1136,
                                                        0.1)^2),
                                                1/3))),
                                    IFERROR(L1136,
                                        0)+(MIN(ABS(IFERROR(U1136,
                                                    0))*'1D'!$D$18,
                                            ABS((MAX('1D'!$D$16,
                                                        POWER((ABS(K1136)^2)/('1D'!$I$5*MAX(F1136,
                                                                    0.1)^2),
                                                            1/3)))-IFERROR(L1136,
                                                    0))))),
                                MAX((MAX('1D'!$D$16,
                                            POWER((ABS(K1136)^2)/('1D'!$I$5*MAX(F1136,
                                                        0.1)^2),
                                                1/3))),
                                    IFERROR(L1136,
                                        0)-(MIN(ABS(IFERROR(U1136,
                                                    0))*'1D'!$D$18,
                                            ABS((MAX('1D'!$D$16,
                                                        POWER((ABS(K1136)^2)/('1D'!$I$5*MAX(F1136,
                                                                    0.1)^2),
                                                            1/3)))-IFERROR(L1136,
                                                    0))))))),
                        MAX('1D'!$D$16,
                            POWER((ABS(K1136)^2)/('1D'!$I$5*MAX(F1136,
                                        0.1)^2),
                                1/3))),
                    MAX('1D'!$D$16,
                        IFERROR(L1136,
                            0)))))))</f>
        <v>2.0411692021517887</v>
      </c>
      <c r="M1136" s="5">
        <f t="shared" ca="1" si="238"/>
        <v>10.614079851189301</v>
      </c>
      <c r="N1136" s="5">
        <f t="shared" ca="1" si="239"/>
        <v>1.1434704692804873</v>
      </c>
      <c r="O1136" s="5">
        <f t="shared" ca="1" si="240"/>
        <v>4.8002276894771132</v>
      </c>
      <c r="P1136" s="5">
        <f t="shared" ca="1" si="241"/>
        <v>634.04116920215176</v>
      </c>
      <c r="Q1136" s="5">
        <f ca="1">P1136+((ABS(K1136)/MAX(((F1136)+(G1136)*(L1136))*(L1136),
            0.000001))^2)/(2*'1D'!$I$5)</f>
        <v>635.21559253909481</v>
      </c>
      <c r="R1136" s="5">
        <f ca="1">((ABS(K1136)*'1D'!$D$6)/(MAX(((F1136)+(G1136)*(L1136))*(L1136),
            0.000001)*MAX(((((F1136)+(G1136)*(L1136))*(L1136))/MAX((F1136)+2*(L1136)*SQRT(1+(G1136)^2),
                    0.000001))^(2/3),
            0.000001)))^2</f>
        <v>4.3358367565141456E-3</v>
      </c>
      <c r="S1136" s="5">
        <f ca="1">ABS(ABS(K1136)/MAX(((F1136)+(G1136)*(L1136))*(L1136),
        0.000001))/SQRT('1D'!$I$5*MAX((((F1136)+(G1136)*(L1136))*(L1136))/MAX((F1136)+2*(G1136)*(L1136),
            0.000001),
        0.000001))</f>
        <v>1.0727235886044055</v>
      </c>
      <c r="T1136" s="5">
        <f ca="1">((F1136)*(L1136)^2)/2+(G1136)*(L1136)^3/3+(ABS(K1136)^2)/('1D'!$I$5*MAX(((F1136)+(G1136)*(L1136))*(L1136),
        0.000001))</f>
        <v>35.763412605541333</v>
      </c>
      <c r="U1136" s="5">
        <f ca="1">IF($A$2=0,
    0,
    IFERROR(Q1135-(((R1135+R1136)/2)*J1136)-(IF(O1135&gt;O1136,
                '1D'!$D$8*((O1135^2-O1136^2)/(2*'1D'!$I$5)),
                '1D'!$D$9*((O1136^2-O1135^2)/(2*'1D'!$I$5)))+('1D'!$D$10*(ABS(I1136)/90)*(MAX(O1135^2,
                        O1136^2)/(2*'1D'!$I$5))))-Q1136,
        0))</f>
        <v>-3.9474069734524164E-3</v>
      </c>
      <c r="V1136" s="5">
        <f ca="1">IF($A$2=0,
    1,
    IF(IFERROR(V1135,
            0)=0,
        0,
        IFERROR(IF(ROUND(S1136,
                    3)=1,
                1,
                IF(AND(ABS(U1136)&lt;'1D'!$D$19,
                        S1136&gt;1),
                    1,
                    0)),
            0)))</f>
        <v>0</v>
      </c>
      <c r="W1136" s="5">
        <f ca="1">IF($A$2=0,
    MAX(MAX('1D'!$D$16,
            MAX('1D'!$D$16,
                POWER((ABS(K1136)^2)/('1D'!$I$5*MAX(F1136,
                            0.1)^2),
                    1/3))),
        IFERROR(W1396,
            MAX(MAX('1D'!$D$16,
                    MAX('1D'!$D$16,
                        POWER((ABS(K1136)^2)/('1D'!$I$5*MAX(F1136,
                                    0.1)^2),
                            1/3))),
                ($L$2)-E1396))),
    IF(IFERROR(AG1137,
            0)=0,
        MAX(MAX('1D'!$D$16,
                MAX('1D'!$D$16,
                    POWER((ABS(K1136)^2)/('1D'!$I$5*MAX(F1136,
                                0.1)^2),
                        1/3))),
            IFERROR(W1396,
                MAX(MAX('1D'!$D$16,
                        MAX('1D'!$D$16,
                            POWER((ABS(K1136)^2)/('1D'!$I$5*MAX(F1136,
                                        0.1)^2),
                                1/3))),
                    ($L$2)-E1396))),
        IF(IFERROR(W1136,
                0)=0,
            MAX(MAX('1D'!$D$16,
                    MAX('1D'!$D$16,
                        POWER((ABS(K1136)^2)/('1D'!$I$5*MAX(F1136,
                                    0.1)^2),
                            1/3))),
                IFERROR(W1396,
                    MAX(MAX('1D'!$D$16,
                            MAX('1D'!$D$16,
                                POWER((ABS(K1136)^2)/('1D'!$I$5*MAX(F1136,
                                            0.1)^2),
                                    1/3))),
                        ($L$2)-E1396))),
            IF(OR(IFERROR(AD1136,
                        0)&gt;=1,
                    IFERROR(AD1137,
                        0)&gt;=1),
                MAX('1D'!$D$16,
                    MAX('1D'!$D$16,
                        POWER((ABS(K1136)^2)/('1D'!$I$5*MAX(F1136,
                                    0.1)^2),
                            1/3))),
                IF(ABS(IFERROR(AF1136,
                            0))&lt;'1D'!$D$19,
                    MAX(MAX('1D'!$D$16,
                            MAX('1D'!$D$16,
                                POWER((ABS(K1136)^2)/('1D'!$I$5*MAX(F1136,
                                            0.1)^2),
                                    1/3))),
                        IFERROR(W1136,
                            0)),
                    MAX(MAX('1D'!$D$16,
                            MAX('1D'!$D$16,
                                POWER((ABS(K1136)^2)/('1D'!$I$5*MAX(F1136,
                                            0.1)^2),
                                    1/3))),
                        (IFERROR(W1136,
                                0))+((IFERROR(AF1136,
                                    0))*'1D'!$D$18)))))))</f>
        <v>2.1389677043987478</v>
      </c>
      <c r="X1136" s="5">
        <f t="shared" ca="1" si="242"/>
        <v>11.122632062873489</v>
      </c>
      <c r="Y1136" s="5">
        <f t="shared" ca="1" si="243"/>
        <v>1.1735290000551568</v>
      </c>
      <c r="Z1136" s="5">
        <f t="shared" ca="1" si="244"/>
        <v>4.5807502857230418</v>
      </c>
      <c r="AA1136" s="5">
        <f t="shared" ca="1" si="245"/>
        <v>634.13896770439874</v>
      </c>
      <c r="AB1136" s="5">
        <f ca="1">AA1136+((ABS(K1136)/MAX(((F1136)+(G1136)*(W1136))*(W1136),
            0.000001))^2)/(2*'1D'!$I$5)</f>
        <v>635.20845155659811</v>
      </c>
      <c r="AC1136" s="5">
        <f ca="1">((ABS(K1136)*'1D'!$D$6)/(MAX(((F1136)+(G1136)*(W1136))*(W1136),
            0.000001)*MAX(((((F1136)+(G1136)*(W1136))*(W1136))/MAX((F1136)+2*(W1136)*SQRT(1+(G1136)^2),
                    0.000001))^(2/3),
            0.000001)))^2</f>
        <v>3.8141460404132466E-3</v>
      </c>
      <c r="AD1136" s="5">
        <f ca="1">ABS(ABS(K1136)/MAX(((F1136)+(G1136)*(W1136))*(W1136),
        0.000001))/SQRT('1D'!$I$5*MAX((((F1136)+(G1136)*(W1136))*(W1136))/MAX((F1136)+2*(G1136)*(W1136),
            0.000001),
        0.000001))</f>
        <v>1.0000000000000004</v>
      </c>
      <c r="AE1136" s="5">
        <f ca="1">((F1136)*(W1136)^2)/2+(G1136)*(W1136)^3/3+(ABS(K1136)^2)/('1D'!$I$5*MAX(((F1136)+(G1136)*(W1136))*(W1136),
        0.000001))</f>
        <v>35.686426155594638</v>
      </c>
      <c r="AF1136" s="5">
        <f ca="1">IF($A$2=0,
    0,
    IFERROR(AB1137+(((AC1136+AC1137)/2)*J1137)+(IF(Z1136&gt;Z1137,
                '1D'!$D$8*((Z1136^2-Z1137^2)/(2*'1D'!$I$5)),
                '1D'!$D$9*((Z1137^2-Z1136^2)/(2*'1D'!$I$5)))+('1D'!$D$10*(ABS(I1137)/90)*(MAX(Z1136^2,
                        Z1137^2)/(2*'1D'!$I$5))))-AB1136,
        0))</f>
        <v>3.4157470064428708E-3</v>
      </c>
      <c r="AG1136" s="5">
        <f ca="1">IF($A$2=0,
    1,
    IF(IFERROR(AG1137,
            0)=0,
        0,
        IFERROR(IF(OR(ROUND(AD1136,
                        3)&gt;=1,
                    AND(ABS(AF1136)&lt;'1D'!$D$19,
                        AD1136&lt;1)),
                1,
                0),
            0)))</f>
        <v>1</v>
      </c>
      <c r="AH1136" s="5">
        <f ca="1">IFERROR(IF('1D'!V32="Supercritical",
        MAX('1D'!$D$16,
            IFERROR(L1136,
                MAX('1D'!$D$16,
                    POWER((ABS(K1136)^2)/('1D'!$I$5*MAX(F1136,
                                0.1)^2),
                        1/3)))),
        IF('1D'!V32="Subcritical",
            MAX('1D'!$D$16,
                IFERROR(W1136,
                    MAX('1D'!$D$16,
                        POWER((ABS(K1136)^2)/('1D'!$I$5*MAX(F1136,
                                    0.1)^2),
                            1/3)))),
            IF(IFERROR(T1136,
                    -1E+99)&gt;=IFERROR(AE1136,
                    -1E+99),
                MAX('1D'!$D$16,
                    IFERROR(L1136,
                        MAX('1D'!$D$16,
                            POWER((ABS(K1136)^2)/('1D'!$I$5*MAX(F1136,
                                        0.1)^2),
                                1/3)))),
                MAX('1D'!$D$16,
                    IFERROR(W1136,
                        MAX('1D'!$D$16,
                            POWER((ABS(K1136)^2)/('1D'!$I$5*MAX(F1136,
                                        0.1)^2),
                                1/3))))))),
    MAX('1D'!$D$16,
        POWER((ABS(K1136)^2)/('1D'!$I$5*MAX(F1136,
                    0.1)^2),
            1/3)))</f>
        <v>2.0411692021517887</v>
      </c>
      <c r="AI1136" s="5">
        <f t="shared" ca="1" si="246"/>
        <v>634.04116920215176</v>
      </c>
      <c r="AJ1136" s="5">
        <f ca="1">AI1136+((ABS(K1136)/MAX(((F1136)+(G1136)*(AH1136))*(AH1136),
            0.000001))^2)/(2*'1D'!$I$5)</f>
        <v>635.21559253909481</v>
      </c>
      <c r="AM1136">
        <v>0</v>
      </c>
      <c r="AN1136">
        <v>0</v>
      </c>
      <c r="AO1136" s="5">
        <f t="shared" si="247"/>
        <v>0</v>
      </c>
      <c r="AP1136" s="5">
        <f t="shared" si="251"/>
        <v>0</v>
      </c>
      <c r="AQ1136" s="5">
        <f ca="1">ABS(ABS(K1136)/MAX(((F1136)+(G1136)*(AH1136))*(AH1136),
        0.000001))/SQRT('1D'!$I$5*MAX((((F1136)+(G1136)*(AH1136))*(AH1136))/MAX((F1136)+2*(G1136)*(AH1136),
            0.000001),
        0.000001))</f>
        <v>1.0727235886044055</v>
      </c>
      <c r="AR1136" s="5" t="str">
        <f t="shared" ca="1" si="248"/>
        <v>Supercritical</v>
      </c>
      <c r="AS1136" s="5">
        <f ca="1">((ABS(K1136)*'1D'!$D$6)/(MAX(((F1136)+(G1136)*(AH1136))*(AH1136),
            0.000001)*MAX(((((F1136)+(G1136)*(AH1136))*(AH1136))/MAX((F1136)+2*(AH1136)*SQRT(1+(G1136)^2),
                    0.000001))^(2/3),
            0.000001)))^2</f>
        <v>4.3358367565141456E-3</v>
      </c>
    </row>
    <row r="1137" spans="1:45" x14ac:dyDescent="0.35">
      <c r="A1137">
        <v>1128</v>
      </c>
      <c r="B1137">
        <v>1126.9960000000001</v>
      </c>
      <c r="C1137">
        <v>616075.92599999998</v>
      </c>
      <c r="D1137">
        <v>3096880.17</v>
      </c>
      <c r="E1137">
        <v>631.99950000000001</v>
      </c>
      <c r="F1137">
        <v>5.2</v>
      </c>
      <c r="G1137">
        <v>0</v>
      </c>
      <c r="H1137" t="s">
        <v>176</v>
      </c>
      <c r="I1137">
        <v>5.7000000000000002E-2</v>
      </c>
      <c r="J1137" s="5">
        <f t="shared" si="249"/>
        <v>1</v>
      </c>
      <c r="K1137" s="5">
        <f t="shared" ca="1" si="250"/>
        <v>50.95</v>
      </c>
      <c r="L1137" s="5">
        <f ca="1">IF($A$2=0,
    IFERROR(L1136,
        MAX('1D'!$D$16,
            POWER((ABS(K1137)^2)/('1D'!$I$5*MAX(F1137,
                        0.1)^2),
                1/3))),
    IF(IFERROR(V1136,
            0)=0,
        IFERROR(L1136,
            MAX('1D'!$D$16,
                POWER((ABS(K1137)^2)/('1D'!$I$5*MAX(F1137,
                            0.1)^2),
                    1/3))),
        IF(OR(IFERROR(L1137,
                    0)=0,
                IFERROR(S1136,
                    0)&lt;1,
                IFERROR(S1137,
                    0)&lt;1),
            MAX('1D'!$D$16,
                POWER((ABS(K1137)^2)/('1D'!$I$5*MAX(F1137,
                            0.1)^2),
                    1/3)),
            IF(IFERROR(U1137,
                    0)&gt;0,
                MAX('1D'!$D$16,
                    IFERROR(L1137,
                        0)+((IFERROR(U1137,
                                0))*'1D'!$D$18*IF((IFERROR(S1137,
                                    0))&lt;1,
                            1,
                            -1))),
                IF(IFERROR(U1137,
                        0)&lt;0,
                    IF(ABS((MAX('1D'!$D$16,
                                    POWER((ABS(K1137)^2)/('1D'!$I$5*MAX(F1137,
                                                0.1)^2),
                                        1/3)))-IFERROR(L1137,
                                0))&gt;'1D'!$D$19,
                        MAX('1D'!$D$16,
                            IF((MAX('1D'!$D$16,
                                        POWER((ABS(K1137)^2)/('1D'!$I$5*MAX(F1137,
                                                    0.1)^2),
                                            1/3)))&gt;IFERROR(L1137,
                                    0),
                                MIN((MAX('1D'!$D$16,
                                            POWER((ABS(K1137)^2)/('1D'!$I$5*MAX(F1137,
                                                        0.1)^2),
                                                1/3))),
                                    IFERROR(L1137,
                                        0)+(MIN(ABS(IFERROR(U1137,
                                                    0))*'1D'!$D$18,
                                            ABS((MAX('1D'!$D$16,
                                                        POWER((ABS(K1137)^2)/('1D'!$I$5*MAX(F1137,
                                                                    0.1)^2),
                                                            1/3)))-IFERROR(L1137,
                                                    0))))),
                                MAX((MAX('1D'!$D$16,
                                            POWER((ABS(K1137)^2)/('1D'!$I$5*MAX(F1137,
                                                        0.1)^2),
                                                1/3))),
                                    IFERROR(L1137,
                                        0)-(MIN(ABS(IFERROR(U1137,
                                                    0))*'1D'!$D$18,
                                            ABS((MAX('1D'!$D$16,
                                                        POWER((ABS(K1137)^2)/('1D'!$I$5*MAX(F1137,
                                                                    0.1)^2),
                                                            1/3)))-IFERROR(L1137,
                                                    0))))))),
                        MAX('1D'!$D$16,
                            POWER((ABS(K1137)^2)/('1D'!$I$5*MAX(F1137,
                                        0.1)^2),
                                1/3))),
                    MAX('1D'!$D$16,
                        IFERROR(L1137,
                            0)))))))</f>
        <v>2.0411692021517887</v>
      </c>
      <c r="M1137" s="5">
        <f t="shared" ca="1" si="238"/>
        <v>10.614079851189301</v>
      </c>
      <c r="N1137" s="5">
        <f t="shared" ca="1" si="239"/>
        <v>1.1434704692804873</v>
      </c>
      <c r="O1137" s="5">
        <f t="shared" ca="1" si="240"/>
        <v>4.8002276894771132</v>
      </c>
      <c r="P1137" s="5">
        <f t="shared" ca="1" si="241"/>
        <v>634.04066920215178</v>
      </c>
      <c r="Q1137" s="5">
        <f ca="1">P1137+((ABS(K1137)/MAX(((F1137)+(G1137)*(L1137))*(L1137),
            0.000001))^2)/(2*'1D'!$I$5)</f>
        <v>635.21509253909483</v>
      </c>
      <c r="R1137" s="5">
        <f ca="1">((ABS(K1137)*'1D'!$D$6)/(MAX(((F1137)+(G1137)*(L1137))*(L1137),
            0.000001)*MAX(((((F1137)+(G1137)*(L1137))*(L1137))/MAX((F1137)+2*(L1137)*SQRT(1+(G1137)^2),
                    0.000001))^(2/3),
            0.000001)))^2</f>
        <v>4.3358367565141456E-3</v>
      </c>
      <c r="S1137" s="5">
        <f ca="1">ABS(ABS(K1137)/MAX(((F1137)+(G1137)*(L1137))*(L1137),
        0.000001))/SQRT('1D'!$I$5*MAX((((F1137)+(G1137)*(L1137))*(L1137))/MAX((F1137)+2*(G1137)*(L1137),
            0.000001),
        0.000001))</f>
        <v>1.0727235886044055</v>
      </c>
      <c r="T1137" s="5">
        <f ca="1">((F1137)*(L1137)^2)/2+(G1137)*(L1137)^3/3+(ABS(K1137)^2)/('1D'!$I$5*MAX(((F1137)+(G1137)*(L1137))*(L1137),
        0.000001))</f>
        <v>35.763412605541333</v>
      </c>
      <c r="U1137" s="5">
        <f ca="1">IF($A$2=0,
    0,
    IFERROR(Q1136-(((R1136+R1137)/2)*J1137)-(IF(O1136&gt;O1137,
                '1D'!$D$8*((O1136^2-O1137^2)/(2*'1D'!$I$5)),
                '1D'!$D$9*((O1137^2-O1136^2)/(2*'1D'!$I$5)))+('1D'!$D$10*(ABS(I1137)/90)*(MAX(O1136^2,
                        O1137^2)/(2*'1D'!$I$5))))-Q1137,
        0))</f>
        <v>-3.9474069734524164E-3</v>
      </c>
      <c r="V1137" s="5">
        <f ca="1">IF($A$2=0,
    1,
    IF(IFERROR(V1136,
            0)=0,
        0,
        IFERROR(IF(ROUND(S1137,
                    3)=1,
                1,
                IF(AND(ABS(U1137)&lt;'1D'!$D$19,
                        S1137&gt;1),
                    1,
                    0)),
            0)))</f>
        <v>0</v>
      </c>
      <c r="W1137" s="5">
        <f ca="1">IF($A$2=0,
    MAX(MAX('1D'!$D$16,
            MAX('1D'!$D$16,
                POWER((ABS(K1137)^2)/('1D'!$I$5*MAX(F1137,
                            0.1)^2),
                    1/3))),
        IFERROR(W1396,
            MAX(MAX('1D'!$D$16,
                    MAX('1D'!$D$16,
                        POWER((ABS(K1137)^2)/('1D'!$I$5*MAX(F1137,
                                    0.1)^2),
                            1/3))),
                ($L$2)-E1396))),
    IF(IFERROR(AG1138,
            0)=0,
        MAX(MAX('1D'!$D$16,
                MAX('1D'!$D$16,
                    POWER((ABS(K1137)^2)/('1D'!$I$5*MAX(F1137,
                                0.1)^2),
                        1/3))),
            IFERROR(W1396,
                MAX(MAX('1D'!$D$16,
                        MAX('1D'!$D$16,
                            POWER((ABS(K1137)^2)/('1D'!$I$5*MAX(F1137,
                                        0.1)^2),
                                1/3))),
                    ($L$2)-E1396))),
        IF(IFERROR(W1137,
                0)=0,
            MAX(MAX('1D'!$D$16,
                    MAX('1D'!$D$16,
                        POWER((ABS(K1137)^2)/('1D'!$I$5*MAX(F1137,
                                    0.1)^2),
                            1/3))),
                IFERROR(W1396,
                    MAX(MAX('1D'!$D$16,
                            MAX('1D'!$D$16,
                                POWER((ABS(K1137)^2)/('1D'!$I$5*MAX(F1137,
                                            0.1)^2),
                                    1/3))),
                        ($L$2)-E1396))),
            IF(OR(IFERROR(AD1137,
                        0)&gt;=1,
                    IFERROR(AD1138,
                        0)&gt;=1),
                MAX('1D'!$D$16,
                    MAX('1D'!$D$16,
                        POWER((ABS(K1137)^2)/('1D'!$I$5*MAX(F1137,
                                    0.1)^2),
                            1/3))),
                IF(ABS(IFERROR(AF1137,
                            0))&lt;'1D'!$D$19,
                    MAX(MAX('1D'!$D$16,
                            MAX('1D'!$D$16,
                                POWER((ABS(K1137)^2)/('1D'!$I$5*MAX(F1137,
                                            0.1)^2),
                                    1/3))),
                        IFERROR(W1137,
                            0)),
                    MAX(MAX('1D'!$D$16,
                            MAX('1D'!$D$16,
                                POWER((ABS(K1137)^2)/('1D'!$I$5*MAX(F1137,
                                            0.1)^2),
                                    1/3))),
                        (IFERROR(W1137,
                                0))+((IFERROR(AF1137,
                                    0))*'1D'!$D$18)))))))</f>
        <v>2.1389677043987478</v>
      </c>
      <c r="X1137" s="5">
        <f t="shared" ca="1" si="242"/>
        <v>11.122632062873489</v>
      </c>
      <c r="Y1137" s="5">
        <f t="shared" ca="1" si="243"/>
        <v>1.1735290000551568</v>
      </c>
      <c r="Z1137" s="5">
        <f t="shared" ca="1" si="244"/>
        <v>4.5807502857230418</v>
      </c>
      <c r="AA1137" s="5">
        <f t="shared" ca="1" si="245"/>
        <v>634.13846770439875</v>
      </c>
      <c r="AB1137" s="5">
        <f ca="1">AA1137+((ABS(K1137)/MAX(((F1137)+(G1137)*(W1137))*(W1137),
            0.000001))^2)/(2*'1D'!$I$5)</f>
        <v>635.20795155659812</v>
      </c>
      <c r="AC1137" s="5">
        <f ca="1">((ABS(K1137)*'1D'!$D$6)/(MAX(((F1137)+(G1137)*(W1137))*(W1137),
            0.000001)*MAX(((((F1137)+(G1137)*(W1137))*(W1137))/MAX((F1137)+2*(W1137)*SQRT(1+(G1137)^2),
                    0.000001))^(2/3),
            0.000001)))^2</f>
        <v>3.8141460404132466E-3</v>
      </c>
      <c r="AD1137" s="5">
        <f ca="1">ABS(ABS(K1137)/MAX(((F1137)+(G1137)*(W1137))*(W1137),
        0.000001))/SQRT('1D'!$I$5*MAX((((F1137)+(G1137)*(W1137))*(W1137))/MAX((F1137)+2*(G1137)*(W1137),
            0.000001),
        0.000001))</f>
        <v>1.0000000000000004</v>
      </c>
      <c r="AE1137" s="5">
        <f ca="1">((F1137)*(W1137)^2)/2+(G1137)*(W1137)^3/3+(ABS(K1137)^2)/('1D'!$I$5*MAX(((F1137)+(G1137)*(W1137))*(W1137),
        0.000001))</f>
        <v>35.686426155594638</v>
      </c>
      <c r="AF1137" s="5">
        <f ca="1">IF($A$2=0,
    0,
    IFERROR(AB1138+(((AC1137+AC1138)/2)*J1138)+(IF(Z1137&gt;Z1138,
                '1D'!$D$8*((Z1137^2-Z1138^2)/(2*'1D'!$I$5)),
                '1D'!$D$9*((Z1138^2-Z1137^2)/(2*'1D'!$I$5)))+('1D'!$D$10*(ABS(I1138)/90)*(MAX(Z1137^2,
                        Z1138^2)/(2*'1D'!$I$5))))-AB1137,
        0))</f>
        <v>3.3141460404522149E-3</v>
      </c>
      <c r="AG1137" s="5">
        <f ca="1">IF($A$2=0,
    1,
    IF(IFERROR(AG1138,
            0)=0,
        0,
        IFERROR(IF(OR(ROUND(AD1137,
                        3)&gt;=1,
                    AND(ABS(AF1137)&lt;'1D'!$D$19,
                        AD1137&lt;1)),
                1,
                0),
            0)))</f>
        <v>1</v>
      </c>
      <c r="AH1137" s="5">
        <f ca="1">IFERROR(IF('1D'!V32="Supercritical",
        MAX('1D'!$D$16,
            IFERROR(L1137,
                MAX('1D'!$D$16,
                    POWER((ABS(K1137)^2)/('1D'!$I$5*MAX(F1137,
                                0.1)^2),
                        1/3)))),
        IF('1D'!V32="Subcritical",
            MAX('1D'!$D$16,
                IFERROR(W1137,
                    MAX('1D'!$D$16,
                        POWER((ABS(K1137)^2)/('1D'!$I$5*MAX(F1137,
                                    0.1)^2),
                            1/3)))),
            IF(IFERROR(T1137,
                    -1E+99)&gt;=IFERROR(AE1137,
                    -1E+99),
                MAX('1D'!$D$16,
                    IFERROR(L1137,
                        MAX('1D'!$D$16,
                            POWER((ABS(K1137)^2)/('1D'!$I$5*MAX(F1137,
                                        0.1)^2),
                                1/3)))),
                MAX('1D'!$D$16,
                    IFERROR(W1137,
                        MAX('1D'!$D$16,
                            POWER((ABS(K1137)^2)/('1D'!$I$5*MAX(F1137,
                                        0.1)^2),
                                1/3))))))),
    MAX('1D'!$D$16,
        POWER((ABS(K1137)^2)/('1D'!$I$5*MAX(F1137,
                    0.1)^2),
            1/3)))</f>
        <v>2.0411692021517887</v>
      </c>
      <c r="AI1137" s="5">
        <f t="shared" ca="1" si="246"/>
        <v>634.04066920215178</v>
      </c>
      <c r="AJ1137" s="5">
        <f ca="1">AI1137+((ABS(K1137)/MAX(((F1137)+(G1137)*(AH1137))*(AH1137),
            0.000001))^2)/(2*'1D'!$I$5)</f>
        <v>635.21509253909483</v>
      </c>
      <c r="AM1137">
        <v>0</v>
      </c>
      <c r="AN1137">
        <v>0</v>
      </c>
      <c r="AO1137" s="5">
        <f t="shared" si="247"/>
        <v>0</v>
      </c>
      <c r="AP1137" s="5">
        <f t="shared" si="251"/>
        <v>0</v>
      </c>
      <c r="AQ1137" s="5">
        <f ca="1">ABS(ABS(K1137)/MAX(((F1137)+(G1137)*(AH1137))*(AH1137),
        0.000001))/SQRT('1D'!$I$5*MAX((((F1137)+(G1137)*(AH1137))*(AH1137))/MAX((F1137)+2*(G1137)*(AH1137),
            0.000001),
        0.000001))</f>
        <v>1.0727235886044055</v>
      </c>
      <c r="AR1137" s="5" t="str">
        <f t="shared" ca="1" si="248"/>
        <v>Supercritical</v>
      </c>
      <c r="AS1137" s="5">
        <f ca="1">((ABS(K1137)*'1D'!$D$6)/(MAX(((F1137)+(G1137)*(AH1137))*(AH1137),
            0.000001)*MAX(((((F1137)+(G1137)*(AH1137))*(AH1137))/MAX((F1137)+2*(AH1137)*SQRT(1+(G1137)^2),
                    0.000001))^(2/3),
            0.000001)))^2</f>
        <v>4.3358367565141456E-3</v>
      </c>
    </row>
    <row r="1138" spans="1:45" x14ac:dyDescent="0.35">
      <c r="A1138">
        <v>1129</v>
      </c>
      <c r="B1138">
        <v>1127.9960000000001</v>
      </c>
      <c r="C1138">
        <v>616075.88399999996</v>
      </c>
      <c r="D1138">
        <v>3096879.1710000001</v>
      </c>
      <c r="E1138">
        <v>631.99900000000002</v>
      </c>
      <c r="F1138">
        <v>5.2</v>
      </c>
      <c r="G1138">
        <v>0</v>
      </c>
      <c r="H1138" t="s">
        <v>176</v>
      </c>
      <c r="I1138">
        <v>0</v>
      </c>
      <c r="J1138" s="5">
        <f t="shared" si="249"/>
        <v>1</v>
      </c>
      <c r="K1138" s="5">
        <f t="shared" ca="1" si="250"/>
        <v>50.95</v>
      </c>
      <c r="L1138" s="5">
        <f ca="1">IF($A$2=0,
    IFERROR(L1137,
        MAX('1D'!$D$16,
            POWER((ABS(K1138)^2)/('1D'!$I$5*MAX(F1138,
                        0.1)^2),
                1/3))),
    IF(IFERROR(V1137,
            0)=0,
        IFERROR(L1137,
            MAX('1D'!$D$16,
                POWER((ABS(K1138)^2)/('1D'!$I$5*MAX(F1138,
                            0.1)^2),
                    1/3))),
        IF(OR(IFERROR(L1138,
                    0)=0,
                IFERROR(S1137,
                    0)&lt;1,
                IFERROR(S1138,
                    0)&lt;1),
            MAX('1D'!$D$16,
                POWER((ABS(K1138)^2)/('1D'!$I$5*MAX(F1138,
                            0.1)^2),
                    1/3)),
            IF(IFERROR(U1138,
                    0)&gt;0,
                MAX('1D'!$D$16,
                    IFERROR(L1138,
                        0)+((IFERROR(U1138,
                                0))*'1D'!$D$18*IF((IFERROR(S1138,
                                    0))&lt;1,
                            1,
                            -1))),
                IF(IFERROR(U1138,
                        0)&lt;0,
                    IF(ABS((MAX('1D'!$D$16,
                                    POWER((ABS(K1138)^2)/('1D'!$I$5*MAX(F1138,
                                                0.1)^2),
                                        1/3)))-IFERROR(L1138,
                                0))&gt;'1D'!$D$19,
                        MAX('1D'!$D$16,
                            IF((MAX('1D'!$D$16,
                                        POWER((ABS(K1138)^2)/('1D'!$I$5*MAX(F1138,
                                                    0.1)^2),
                                            1/3)))&gt;IFERROR(L1138,
                                    0),
                                MIN((MAX('1D'!$D$16,
                                            POWER((ABS(K1138)^2)/('1D'!$I$5*MAX(F1138,
                                                        0.1)^2),
                                                1/3))),
                                    IFERROR(L1138,
                                        0)+(MIN(ABS(IFERROR(U1138,
                                                    0))*'1D'!$D$18,
                                            ABS((MAX('1D'!$D$16,
                                                        POWER((ABS(K1138)^2)/('1D'!$I$5*MAX(F1138,
                                                                    0.1)^2),
                                                            1/3)))-IFERROR(L1138,
                                                    0))))),
                                MAX((MAX('1D'!$D$16,
                                            POWER((ABS(K1138)^2)/('1D'!$I$5*MAX(F1138,
                                                        0.1)^2),
                                                1/3))),
                                    IFERROR(L1138,
                                        0)-(MIN(ABS(IFERROR(U1138,
                                                    0))*'1D'!$D$18,
                                            ABS((MAX('1D'!$D$16,
                                                        POWER((ABS(K1138)^2)/('1D'!$I$5*MAX(F1138,
                                                                    0.1)^2),
                                                            1/3)))-IFERROR(L1138,
                                                    0))))))),
                        MAX('1D'!$D$16,
                            POWER((ABS(K1138)^2)/('1D'!$I$5*MAX(F1138,
                                        0.1)^2),
                                1/3))),
                    MAX('1D'!$D$16,
                        IFERROR(L1138,
                            0)))))))</f>
        <v>2.0411692021517887</v>
      </c>
      <c r="M1138" s="5">
        <f t="shared" ca="1" si="238"/>
        <v>10.614079851189301</v>
      </c>
      <c r="N1138" s="5">
        <f t="shared" ca="1" si="239"/>
        <v>1.1434704692804873</v>
      </c>
      <c r="O1138" s="5">
        <f t="shared" ca="1" si="240"/>
        <v>4.8002276894771132</v>
      </c>
      <c r="P1138" s="5">
        <f t="shared" ca="1" si="241"/>
        <v>634.04016920215179</v>
      </c>
      <c r="Q1138" s="5">
        <f ca="1">P1138+((ABS(K1138)/MAX(((F1138)+(G1138)*(L1138))*(L1138),
            0.000001))^2)/(2*'1D'!$I$5)</f>
        <v>635.21459253909484</v>
      </c>
      <c r="R1138" s="5">
        <f ca="1">((ABS(K1138)*'1D'!$D$6)/(MAX(((F1138)+(G1138)*(L1138))*(L1138),
            0.000001)*MAX(((((F1138)+(G1138)*(L1138))*(L1138))/MAX((F1138)+2*(L1138)*SQRT(1+(G1138)^2),
                    0.000001))^(2/3),
            0.000001)))^2</f>
        <v>4.3358367565141456E-3</v>
      </c>
      <c r="S1138" s="5">
        <f ca="1">ABS(ABS(K1138)/MAX(((F1138)+(G1138)*(L1138))*(L1138),
        0.000001))/SQRT('1D'!$I$5*MAX((((F1138)+(G1138)*(L1138))*(L1138))/MAX((F1138)+2*(G1138)*(L1138),
            0.000001),
        0.000001))</f>
        <v>1.0727235886044055</v>
      </c>
      <c r="T1138" s="5">
        <f ca="1">((F1138)*(L1138)^2)/2+(G1138)*(L1138)^3/3+(ABS(K1138)^2)/('1D'!$I$5*MAX(((F1138)+(G1138)*(L1138))*(L1138),
        0.000001))</f>
        <v>35.763412605541333</v>
      </c>
      <c r="U1138" s="5">
        <f ca="1">IF($A$2=0,
    0,
    IFERROR(Q1137-(((R1137+R1138)/2)*J1138)-(IF(O1137&gt;O1138,
                '1D'!$D$8*((O1137^2-O1138^2)/(2*'1D'!$I$5)),
                '1D'!$D$9*((O1138^2-O1137^2)/(2*'1D'!$I$5)))+('1D'!$D$10*(ABS(I1138)/90)*(MAX(O1137^2,
                        O1138^2)/(2*'1D'!$I$5))))-Q1138,
        0))</f>
        <v>-3.8358367564796936E-3</v>
      </c>
      <c r="V1138" s="5">
        <f ca="1">IF($A$2=0,
    1,
    IF(IFERROR(V1137,
            0)=0,
        0,
        IFERROR(IF(ROUND(S1138,
                    3)=1,
                1,
                IF(AND(ABS(U1138)&lt;'1D'!$D$19,
                        S1138&gt;1),
                    1,
                    0)),
            0)))</f>
        <v>0</v>
      </c>
      <c r="W1138" s="5">
        <f ca="1">IF($A$2=0,
    MAX(MAX('1D'!$D$16,
            MAX('1D'!$D$16,
                POWER((ABS(K1138)^2)/('1D'!$I$5*MAX(F1138,
                            0.1)^2),
                    1/3))),
        IFERROR(W1396,
            MAX(MAX('1D'!$D$16,
                    MAX('1D'!$D$16,
                        POWER((ABS(K1138)^2)/('1D'!$I$5*MAX(F1138,
                                    0.1)^2),
                            1/3))),
                ($L$2)-E1396))),
    IF(IFERROR(AG1139,
            0)=0,
        MAX(MAX('1D'!$D$16,
                MAX('1D'!$D$16,
                    POWER((ABS(K1138)^2)/('1D'!$I$5*MAX(F1138,
                                0.1)^2),
                        1/3))),
            IFERROR(W1396,
                MAX(MAX('1D'!$D$16,
                        MAX('1D'!$D$16,
                            POWER((ABS(K1138)^2)/('1D'!$I$5*MAX(F1138,
                                        0.1)^2),
                                1/3))),
                    ($L$2)-E1396))),
        IF(IFERROR(W1138,
                0)=0,
            MAX(MAX('1D'!$D$16,
                    MAX('1D'!$D$16,
                        POWER((ABS(K1138)^2)/('1D'!$I$5*MAX(F1138,
                                    0.1)^2),
                            1/3))),
                IFERROR(W1396,
                    MAX(MAX('1D'!$D$16,
                            MAX('1D'!$D$16,
                                POWER((ABS(K1138)^2)/('1D'!$I$5*MAX(F1138,
                                            0.1)^2),
                                    1/3))),
                        ($L$2)-E1396))),
            IF(OR(IFERROR(AD1138,
                        0)&gt;=1,
                    IFERROR(AD1139,
                        0)&gt;=1),
                MAX('1D'!$D$16,
                    MAX('1D'!$D$16,
                        POWER((ABS(K1138)^2)/('1D'!$I$5*MAX(F1138,
                                    0.1)^2),
                            1/3))),
                IF(ABS(IFERROR(AF1138,
                            0))&lt;'1D'!$D$19,
                    MAX(MAX('1D'!$D$16,
                            MAX('1D'!$D$16,
                                POWER((ABS(K1138)^2)/('1D'!$I$5*MAX(F1138,
                                            0.1)^2),
                                    1/3))),
                        IFERROR(W1138,
                            0)),
                    MAX(MAX('1D'!$D$16,
                            MAX('1D'!$D$16,
                                POWER((ABS(K1138)^2)/('1D'!$I$5*MAX(F1138,
                                            0.1)^2),
                                    1/3))),
                        (IFERROR(W1138,
                                0))+((IFERROR(AF1138,
                                    0))*'1D'!$D$18)))))))</f>
        <v>2.1389677043987478</v>
      </c>
      <c r="X1138" s="5">
        <f t="shared" ca="1" si="242"/>
        <v>11.122632062873489</v>
      </c>
      <c r="Y1138" s="5">
        <f t="shared" ca="1" si="243"/>
        <v>1.1735290000551568</v>
      </c>
      <c r="Z1138" s="5">
        <f t="shared" ca="1" si="244"/>
        <v>4.5807502857230418</v>
      </c>
      <c r="AA1138" s="5">
        <f t="shared" ca="1" si="245"/>
        <v>634.13796770439876</v>
      </c>
      <c r="AB1138" s="5">
        <f ca="1">AA1138+((ABS(K1138)/MAX(((F1138)+(G1138)*(W1138))*(W1138),
            0.000001))^2)/(2*'1D'!$I$5)</f>
        <v>635.20745155659813</v>
      </c>
      <c r="AC1138" s="5">
        <f ca="1">((ABS(K1138)*'1D'!$D$6)/(MAX(((F1138)+(G1138)*(W1138))*(W1138),
            0.000001)*MAX(((((F1138)+(G1138)*(W1138))*(W1138))/MAX((F1138)+2*(W1138)*SQRT(1+(G1138)^2),
                    0.000001))^(2/3),
            0.000001)))^2</f>
        <v>3.8141460404132466E-3</v>
      </c>
      <c r="AD1138" s="5">
        <f ca="1">ABS(ABS(K1138)/MAX(((F1138)+(G1138)*(W1138))*(W1138),
        0.000001))/SQRT('1D'!$I$5*MAX((((F1138)+(G1138)*(W1138))*(W1138))/MAX((F1138)+2*(G1138)*(W1138),
            0.000001),
        0.000001))</f>
        <v>1.0000000000000004</v>
      </c>
      <c r="AE1138" s="5">
        <f ca="1">((F1138)*(W1138)^2)/2+(G1138)*(W1138)^3/3+(ABS(K1138)^2)/('1D'!$I$5*MAX(((F1138)+(G1138)*(W1138))*(W1138),
        0.000001))</f>
        <v>35.686426155594638</v>
      </c>
      <c r="AF1138" s="5">
        <f ca="1">IF($A$2=0,
    0,
    IFERROR(AB1139+(((AC1138+AC1139)/2)*J1139)+(IF(Z1138&gt;Z1139,
                '1D'!$D$8*((Z1138^2-Z1139^2)/(2*'1D'!$I$5)),
                '1D'!$D$9*((Z1139^2-Z1138^2)/(2*'1D'!$I$5)))+('1D'!$D$10*(ABS(I1139)/90)*(MAX(Z1138^2,
                        Z1139^2)/(2*'1D'!$I$5))))-AB1138,
        0))</f>
        <v>3.3141460404522149E-3</v>
      </c>
      <c r="AG1138" s="5">
        <f ca="1">IF($A$2=0,
    1,
    IF(IFERROR(AG1139,
            0)=0,
        0,
        IFERROR(IF(OR(ROUND(AD1138,
                        3)&gt;=1,
                    AND(ABS(AF1138)&lt;'1D'!$D$19,
                        AD1138&lt;1)),
                1,
                0),
            0)))</f>
        <v>1</v>
      </c>
      <c r="AH1138" s="5">
        <f ca="1">IFERROR(IF('1D'!V32="Supercritical",
        MAX('1D'!$D$16,
            IFERROR(L1138,
                MAX('1D'!$D$16,
                    POWER((ABS(K1138)^2)/('1D'!$I$5*MAX(F1138,
                                0.1)^2),
                        1/3)))),
        IF('1D'!V32="Subcritical",
            MAX('1D'!$D$16,
                IFERROR(W1138,
                    MAX('1D'!$D$16,
                        POWER((ABS(K1138)^2)/('1D'!$I$5*MAX(F1138,
                                    0.1)^2),
                            1/3)))),
            IF(IFERROR(T1138,
                    -1E+99)&gt;=IFERROR(AE1138,
                    -1E+99),
                MAX('1D'!$D$16,
                    IFERROR(L1138,
                        MAX('1D'!$D$16,
                            POWER((ABS(K1138)^2)/('1D'!$I$5*MAX(F1138,
                                        0.1)^2),
                                1/3)))),
                MAX('1D'!$D$16,
                    IFERROR(W1138,
                        MAX('1D'!$D$16,
                            POWER((ABS(K1138)^2)/('1D'!$I$5*MAX(F1138,
                                        0.1)^2),
                                1/3))))))),
    MAX('1D'!$D$16,
        POWER((ABS(K1138)^2)/('1D'!$I$5*MAX(F1138,
                    0.1)^2),
            1/3)))</f>
        <v>2.0411692021517887</v>
      </c>
      <c r="AI1138" s="5">
        <f t="shared" ca="1" si="246"/>
        <v>634.04016920215179</v>
      </c>
      <c r="AJ1138" s="5">
        <f ca="1">AI1138+((ABS(K1138)/MAX(((F1138)+(G1138)*(AH1138))*(AH1138),
            0.000001))^2)/(2*'1D'!$I$5)</f>
        <v>635.21459253909484</v>
      </c>
      <c r="AM1138">
        <v>0</v>
      </c>
      <c r="AN1138">
        <v>0</v>
      </c>
      <c r="AO1138" s="5">
        <f t="shared" si="247"/>
        <v>0</v>
      </c>
      <c r="AP1138" s="5">
        <f t="shared" si="251"/>
        <v>0</v>
      </c>
      <c r="AQ1138" s="5">
        <f ca="1">ABS(ABS(K1138)/MAX(((F1138)+(G1138)*(AH1138))*(AH1138),
        0.000001))/SQRT('1D'!$I$5*MAX((((F1138)+(G1138)*(AH1138))*(AH1138))/MAX((F1138)+2*(G1138)*(AH1138),
            0.000001),
        0.000001))</f>
        <v>1.0727235886044055</v>
      </c>
      <c r="AR1138" s="5" t="str">
        <f t="shared" ca="1" si="248"/>
        <v>Supercritical</v>
      </c>
      <c r="AS1138" s="5">
        <f ca="1">((ABS(K1138)*'1D'!$D$6)/(MAX(((F1138)+(G1138)*(AH1138))*(AH1138),
            0.000001)*MAX(((((F1138)+(G1138)*(AH1138))*(AH1138))/MAX((F1138)+2*(AH1138)*SQRT(1+(G1138)^2),
                    0.000001))^(2/3),
            0.000001)))^2</f>
        <v>4.3358367565141456E-3</v>
      </c>
    </row>
    <row r="1139" spans="1:45" x14ac:dyDescent="0.35">
      <c r="A1139">
        <v>1130</v>
      </c>
      <c r="B1139">
        <v>1128.9960000000001</v>
      </c>
      <c r="C1139">
        <v>616075.84199999995</v>
      </c>
      <c r="D1139">
        <v>3096878.1719999998</v>
      </c>
      <c r="E1139">
        <v>631.99850000000004</v>
      </c>
      <c r="F1139">
        <v>5.2</v>
      </c>
      <c r="G1139">
        <v>0</v>
      </c>
      <c r="H1139" t="s">
        <v>176</v>
      </c>
      <c r="I1139">
        <v>0</v>
      </c>
      <c r="J1139" s="5">
        <f t="shared" si="249"/>
        <v>1</v>
      </c>
      <c r="K1139" s="5">
        <f t="shared" ca="1" si="250"/>
        <v>50.95</v>
      </c>
      <c r="L1139" s="5">
        <f ca="1">IF($A$2=0,
    IFERROR(L1138,
        MAX('1D'!$D$16,
            POWER((ABS(K1139)^2)/('1D'!$I$5*MAX(F1139,
                        0.1)^2),
                1/3))),
    IF(IFERROR(V1138,
            0)=0,
        IFERROR(L1138,
            MAX('1D'!$D$16,
                POWER((ABS(K1139)^2)/('1D'!$I$5*MAX(F1139,
                            0.1)^2),
                    1/3))),
        IF(OR(IFERROR(L1139,
                    0)=0,
                IFERROR(S1138,
                    0)&lt;1,
                IFERROR(S1139,
                    0)&lt;1),
            MAX('1D'!$D$16,
                POWER((ABS(K1139)^2)/('1D'!$I$5*MAX(F1139,
                            0.1)^2),
                    1/3)),
            IF(IFERROR(U1139,
                    0)&gt;0,
                MAX('1D'!$D$16,
                    IFERROR(L1139,
                        0)+((IFERROR(U1139,
                                0))*'1D'!$D$18*IF((IFERROR(S1139,
                                    0))&lt;1,
                            1,
                            -1))),
                IF(IFERROR(U1139,
                        0)&lt;0,
                    IF(ABS((MAX('1D'!$D$16,
                                    POWER((ABS(K1139)^2)/('1D'!$I$5*MAX(F1139,
                                                0.1)^2),
                                        1/3)))-IFERROR(L1139,
                                0))&gt;'1D'!$D$19,
                        MAX('1D'!$D$16,
                            IF((MAX('1D'!$D$16,
                                        POWER((ABS(K1139)^2)/('1D'!$I$5*MAX(F1139,
                                                    0.1)^2),
                                            1/3)))&gt;IFERROR(L1139,
                                    0),
                                MIN((MAX('1D'!$D$16,
                                            POWER((ABS(K1139)^2)/('1D'!$I$5*MAX(F1139,
                                                        0.1)^2),
                                                1/3))),
                                    IFERROR(L1139,
                                        0)+(MIN(ABS(IFERROR(U1139,
                                                    0))*'1D'!$D$18,
                                            ABS((MAX('1D'!$D$16,
                                                        POWER((ABS(K1139)^2)/('1D'!$I$5*MAX(F1139,
                                                                    0.1)^2),
                                                            1/3)))-IFERROR(L1139,
                                                    0))))),
                                MAX((MAX('1D'!$D$16,
                                            POWER((ABS(K1139)^2)/('1D'!$I$5*MAX(F1139,
                                                        0.1)^2),
                                                1/3))),
                                    IFERROR(L1139,
                                        0)-(MIN(ABS(IFERROR(U1139,
                                                    0))*'1D'!$D$18,
                                            ABS((MAX('1D'!$D$16,
                                                        POWER((ABS(K1139)^2)/('1D'!$I$5*MAX(F1139,
                                                                    0.1)^2),
                                                            1/3)))-IFERROR(L1139,
                                                    0))))))),
                        MAX('1D'!$D$16,
                            POWER((ABS(K1139)^2)/('1D'!$I$5*MAX(F1139,
                                        0.1)^2),
                                1/3))),
                    MAX('1D'!$D$16,
                        IFERROR(L1139,
                            0)))))))</f>
        <v>2.0411692021517887</v>
      </c>
      <c r="M1139" s="5">
        <f t="shared" ca="1" si="238"/>
        <v>10.614079851189301</v>
      </c>
      <c r="N1139" s="5">
        <f t="shared" ca="1" si="239"/>
        <v>1.1434704692804873</v>
      </c>
      <c r="O1139" s="5">
        <f t="shared" ca="1" si="240"/>
        <v>4.8002276894771132</v>
      </c>
      <c r="P1139" s="5">
        <f t="shared" ca="1" si="241"/>
        <v>634.0396692021518</v>
      </c>
      <c r="Q1139" s="5">
        <f ca="1">P1139+((ABS(K1139)/MAX(((F1139)+(G1139)*(L1139))*(L1139),
            0.000001))^2)/(2*'1D'!$I$5)</f>
        <v>635.21409253909485</v>
      </c>
      <c r="R1139" s="5">
        <f ca="1">((ABS(K1139)*'1D'!$D$6)/(MAX(((F1139)+(G1139)*(L1139))*(L1139),
            0.000001)*MAX(((((F1139)+(G1139)*(L1139))*(L1139))/MAX((F1139)+2*(L1139)*SQRT(1+(G1139)^2),
                    0.000001))^(2/3),
            0.000001)))^2</f>
        <v>4.3358367565141456E-3</v>
      </c>
      <c r="S1139" s="5">
        <f ca="1">ABS(ABS(K1139)/MAX(((F1139)+(G1139)*(L1139))*(L1139),
        0.000001))/SQRT('1D'!$I$5*MAX((((F1139)+(G1139)*(L1139))*(L1139))/MAX((F1139)+2*(G1139)*(L1139),
            0.000001),
        0.000001))</f>
        <v>1.0727235886044055</v>
      </c>
      <c r="T1139" s="5">
        <f ca="1">((F1139)*(L1139)^2)/2+(G1139)*(L1139)^3/3+(ABS(K1139)^2)/('1D'!$I$5*MAX(((F1139)+(G1139)*(L1139))*(L1139),
        0.000001))</f>
        <v>35.763412605541333</v>
      </c>
      <c r="U1139" s="5">
        <f ca="1">IF($A$2=0,
    0,
    IFERROR(Q1138-(((R1138+R1139)/2)*J1139)-(IF(O1138&gt;O1139,
                '1D'!$D$8*((O1138^2-O1139^2)/(2*'1D'!$I$5)),
                '1D'!$D$9*((O1139^2-O1138^2)/(2*'1D'!$I$5)))+('1D'!$D$10*(ABS(I1139)/90)*(MAX(O1138^2,
                        O1139^2)/(2*'1D'!$I$5))))-Q1139,
        0))</f>
        <v>-3.8358367564796936E-3</v>
      </c>
      <c r="V1139" s="5">
        <f ca="1">IF($A$2=0,
    1,
    IF(IFERROR(V1138,
            0)=0,
        0,
        IFERROR(IF(ROUND(S1139,
                    3)=1,
                1,
                IF(AND(ABS(U1139)&lt;'1D'!$D$19,
                        S1139&gt;1),
                    1,
                    0)),
            0)))</f>
        <v>0</v>
      </c>
      <c r="W1139" s="5">
        <f ca="1">IF($A$2=0,
    MAX(MAX('1D'!$D$16,
            MAX('1D'!$D$16,
                POWER((ABS(K1139)^2)/('1D'!$I$5*MAX(F1139,
                            0.1)^2),
                    1/3))),
        IFERROR(W1396,
            MAX(MAX('1D'!$D$16,
                    MAX('1D'!$D$16,
                        POWER((ABS(K1139)^2)/('1D'!$I$5*MAX(F1139,
                                    0.1)^2),
                            1/3))),
                ($L$2)-E1396))),
    IF(IFERROR(AG1140,
            0)=0,
        MAX(MAX('1D'!$D$16,
                MAX('1D'!$D$16,
                    POWER((ABS(K1139)^2)/('1D'!$I$5*MAX(F1139,
                                0.1)^2),
                        1/3))),
            IFERROR(W1396,
                MAX(MAX('1D'!$D$16,
                        MAX('1D'!$D$16,
                            POWER((ABS(K1139)^2)/('1D'!$I$5*MAX(F1139,
                                        0.1)^2),
                                1/3))),
                    ($L$2)-E1396))),
        IF(IFERROR(W1139,
                0)=0,
            MAX(MAX('1D'!$D$16,
                    MAX('1D'!$D$16,
                        POWER((ABS(K1139)^2)/('1D'!$I$5*MAX(F1139,
                                    0.1)^2),
                            1/3))),
                IFERROR(W1396,
                    MAX(MAX('1D'!$D$16,
                            MAX('1D'!$D$16,
                                POWER((ABS(K1139)^2)/('1D'!$I$5*MAX(F1139,
                                            0.1)^2),
                                    1/3))),
                        ($L$2)-E1396))),
            IF(OR(IFERROR(AD1139,
                        0)&gt;=1,
                    IFERROR(AD1140,
                        0)&gt;=1),
                MAX('1D'!$D$16,
                    MAX('1D'!$D$16,
                        POWER((ABS(K1139)^2)/('1D'!$I$5*MAX(F1139,
                                    0.1)^2),
                            1/3))),
                IF(ABS(IFERROR(AF1139,
                            0))&lt;'1D'!$D$19,
                    MAX(MAX('1D'!$D$16,
                            MAX('1D'!$D$16,
                                POWER((ABS(K1139)^2)/('1D'!$I$5*MAX(F1139,
                                            0.1)^2),
                                    1/3))),
                        IFERROR(W1139,
                            0)),
                    MAX(MAX('1D'!$D$16,
                            MAX('1D'!$D$16,
                                POWER((ABS(K1139)^2)/('1D'!$I$5*MAX(F1139,
                                            0.1)^2),
                                    1/3))),
                        (IFERROR(W1139,
                                0))+((IFERROR(AF1139,
                                    0))*'1D'!$D$18)))))))</f>
        <v>2.1389677043987478</v>
      </c>
      <c r="X1139" s="5">
        <f t="shared" ca="1" si="242"/>
        <v>11.122632062873489</v>
      </c>
      <c r="Y1139" s="5">
        <f t="shared" ca="1" si="243"/>
        <v>1.1735290000551568</v>
      </c>
      <c r="Z1139" s="5">
        <f t="shared" ca="1" si="244"/>
        <v>4.5807502857230418</v>
      </c>
      <c r="AA1139" s="5">
        <f t="shared" ca="1" si="245"/>
        <v>634.13746770439877</v>
      </c>
      <c r="AB1139" s="5">
        <f ca="1">AA1139+((ABS(K1139)/MAX(((F1139)+(G1139)*(W1139))*(W1139),
            0.000001))^2)/(2*'1D'!$I$5)</f>
        <v>635.20695155659814</v>
      </c>
      <c r="AC1139" s="5">
        <f ca="1">((ABS(K1139)*'1D'!$D$6)/(MAX(((F1139)+(G1139)*(W1139))*(W1139),
            0.000001)*MAX(((((F1139)+(G1139)*(W1139))*(W1139))/MAX((F1139)+2*(W1139)*SQRT(1+(G1139)^2),
                    0.000001))^(2/3),
            0.000001)))^2</f>
        <v>3.8141460404132466E-3</v>
      </c>
      <c r="AD1139" s="5">
        <f ca="1">ABS(ABS(K1139)/MAX(((F1139)+(G1139)*(W1139))*(W1139),
        0.000001))/SQRT('1D'!$I$5*MAX((((F1139)+(G1139)*(W1139))*(W1139))/MAX((F1139)+2*(G1139)*(W1139),
            0.000001),
        0.000001))</f>
        <v>1.0000000000000004</v>
      </c>
      <c r="AE1139" s="5">
        <f ca="1">((F1139)*(W1139)^2)/2+(G1139)*(W1139)^3/3+(ABS(K1139)^2)/('1D'!$I$5*MAX(((F1139)+(G1139)*(W1139))*(W1139),
        0.000001))</f>
        <v>35.686426155594638</v>
      </c>
      <c r="AF1139" s="5">
        <f ca="1">IF($A$2=0,
    0,
    IFERROR(AB1140+(((AC1139+AC1140)/2)*J1140)+(IF(Z1139&gt;Z1140,
                '1D'!$D$8*((Z1139^2-Z1140^2)/(2*'1D'!$I$5)),
                '1D'!$D$9*((Z1140^2-Z1139^2)/(2*'1D'!$I$5)))+('1D'!$D$10*(ABS(I1140)/90)*(MAX(Z1139^2,
                        Z1140^2)/(2*'1D'!$I$5))))-AB1139,
        0))</f>
        <v>3.411932860331035E-3</v>
      </c>
      <c r="AG1139" s="5">
        <f ca="1">IF($A$2=0,
    1,
    IF(IFERROR(AG1140,
            0)=0,
        0,
        IFERROR(IF(OR(ROUND(AD1139,
                        3)&gt;=1,
                    AND(ABS(AF1139)&lt;'1D'!$D$19,
                        AD1139&lt;1)),
                1,
                0),
            0)))</f>
        <v>1</v>
      </c>
      <c r="AH1139" s="5">
        <f ca="1">IFERROR(IF('1D'!V32="Supercritical",
        MAX('1D'!$D$16,
            IFERROR(L1139,
                MAX('1D'!$D$16,
                    POWER((ABS(K1139)^2)/('1D'!$I$5*MAX(F1139,
                                0.1)^2),
                        1/3)))),
        IF('1D'!V32="Subcritical",
            MAX('1D'!$D$16,
                IFERROR(W1139,
                    MAX('1D'!$D$16,
                        POWER((ABS(K1139)^2)/('1D'!$I$5*MAX(F1139,
                                    0.1)^2),
                            1/3)))),
            IF(IFERROR(T1139,
                    -1E+99)&gt;=IFERROR(AE1139,
                    -1E+99),
                MAX('1D'!$D$16,
                    IFERROR(L1139,
                        MAX('1D'!$D$16,
                            POWER((ABS(K1139)^2)/('1D'!$I$5*MAX(F1139,
                                        0.1)^2),
                                1/3)))),
                MAX('1D'!$D$16,
                    IFERROR(W1139,
                        MAX('1D'!$D$16,
                            POWER((ABS(K1139)^2)/('1D'!$I$5*MAX(F1139,
                                        0.1)^2),
                                1/3))))))),
    MAX('1D'!$D$16,
        POWER((ABS(K1139)^2)/('1D'!$I$5*MAX(F1139,
                    0.1)^2),
            1/3)))</f>
        <v>2.0411692021517887</v>
      </c>
      <c r="AI1139" s="5">
        <f t="shared" ca="1" si="246"/>
        <v>634.0396692021518</v>
      </c>
      <c r="AJ1139" s="5">
        <f ca="1">AI1139+((ABS(K1139)/MAX(((F1139)+(G1139)*(AH1139))*(AH1139),
            0.000001))^2)/(2*'1D'!$I$5)</f>
        <v>635.21409253909485</v>
      </c>
      <c r="AM1139">
        <v>0</v>
      </c>
      <c r="AN1139">
        <v>0</v>
      </c>
      <c r="AO1139" s="5">
        <f t="shared" si="247"/>
        <v>0</v>
      </c>
      <c r="AP1139" s="5">
        <f t="shared" si="251"/>
        <v>0</v>
      </c>
      <c r="AQ1139" s="5">
        <f ca="1">ABS(ABS(K1139)/MAX(((F1139)+(G1139)*(AH1139))*(AH1139),
        0.000001))/SQRT('1D'!$I$5*MAX((((F1139)+(G1139)*(AH1139))*(AH1139))/MAX((F1139)+2*(G1139)*(AH1139),
            0.000001),
        0.000001))</f>
        <v>1.0727235886044055</v>
      </c>
      <c r="AR1139" s="5" t="str">
        <f t="shared" ca="1" si="248"/>
        <v>Supercritical</v>
      </c>
      <c r="AS1139" s="5">
        <f ca="1">((ABS(K1139)*'1D'!$D$6)/(MAX(((F1139)+(G1139)*(AH1139))*(AH1139),
            0.000001)*MAX(((((F1139)+(G1139)*(AH1139))*(AH1139))/MAX((F1139)+2*(AH1139)*SQRT(1+(G1139)^2),
                    0.000001))^(2/3),
            0.000001)))^2</f>
        <v>4.3358367565141456E-3</v>
      </c>
    </row>
    <row r="1140" spans="1:45" x14ac:dyDescent="0.35">
      <c r="A1140">
        <v>1131</v>
      </c>
      <c r="B1140">
        <v>1129.9949999999999</v>
      </c>
      <c r="C1140">
        <v>616075.80000000005</v>
      </c>
      <c r="D1140">
        <v>3096877.173</v>
      </c>
      <c r="E1140">
        <v>631.99800000000005</v>
      </c>
      <c r="F1140">
        <v>5.2</v>
      </c>
      <c r="G1140">
        <v>0</v>
      </c>
      <c r="H1140" t="s">
        <v>176</v>
      </c>
      <c r="I1140">
        <v>5.7000000000000002E-2</v>
      </c>
      <c r="J1140" s="5">
        <f t="shared" si="249"/>
        <v>0.99899999999979627</v>
      </c>
      <c r="K1140" s="5">
        <f t="shared" ca="1" si="250"/>
        <v>50.95</v>
      </c>
      <c r="L1140" s="5">
        <f ca="1">IF($A$2=0,
    IFERROR(L1139,
        MAX('1D'!$D$16,
            POWER((ABS(K1140)^2)/('1D'!$I$5*MAX(F1140,
                        0.1)^2),
                1/3))),
    IF(IFERROR(V1139,
            0)=0,
        IFERROR(L1139,
            MAX('1D'!$D$16,
                POWER((ABS(K1140)^2)/('1D'!$I$5*MAX(F1140,
                            0.1)^2),
                    1/3))),
        IF(OR(IFERROR(L1140,
                    0)=0,
                IFERROR(S1139,
                    0)&lt;1,
                IFERROR(S1140,
                    0)&lt;1),
            MAX('1D'!$D$16,
                POWER((ABS(K1140)^2)/('1D'!$I$5*MAX(F1140,
                            0.1)^2),
                    1/3)),
            IF(IFERROR(U1140,
                    0)&gt;0,
                MAX('1D'!$D$16,
                    IFERROR(L1140,
                        0)+((IFERROR(U1140,
                                0))*'1D'!$D$18*IF((IFERROR(S1140,
                                    0))&lt;1,
                            1,
                            -1))),
                IF(IFERROR(U1140,
                        0)&lt;0,
                    IF(ABS((MAX('1D'!$D$16,
                                    POWER((ABS(K1140)^2)/('1D'!$I$5*MAX(F1140,
                                                0.1)^2),
                                        1/3)))-IFERROR(L1140,
                                0))&gt;'1D'!$D$19,
                        MAX('1D'!$D$16,
                            IF((MAX('1D'!$D$16,
                                        POWER((ABS(K1140)^2)/('1D'!$I$5*MAX(F1140,
                                                    0.1)^2),
                                            1/3)))&gt;IFERROR(L1140,
                                    0),
                                MIN((MAX('1D'!$D$16,
                                            POWER((ABS(K1140)^2)/('1D'!$I$5*MAX(F1140,
                                                        0.1)^2),
                                                1/3))),
                                    IFERROR(L1140,
                                        0)+(MIN(ABS(IFERROR(U1140,
                                                    0))*'1D'!$D$18,
                                            ABS((MAX('1D'!$D$16,
                                                        POWER((ABS(K1140)^2)/('1D'!$I$5*MAX(F1140,
                                                                    0.1)^2),
                                                            1/3)))-IFERROR(L1140,
                                                    0))))),
                                MAX((MAX('1D'!$D$16,
                                            POWER((ABS(K1140)^2)/('1D'!$I$5*MAX(F1140,
                                                        0.1)^2),
                                                1/3))),
                                    IFERROR(L1140,
                                        0)-(MIN(ABS(IFERROR(U1140,
                                                    0))*'1D'!$D$18,
                                            ABS((MAX('1D'!$D$16,
                                                        POWER((ABS(K1140)^2)/('1D'!$I$5*MAX(F1140,
                                                                    0.1)^2),
                                                            1/3)))-IFERROR(L1140,
                                                    0))))))),
                        MAX('1D'!$D$16,
                            POWER((ABS(K1140)^2)/('1D'!$I$5*MAX(F1140,
                                        0.1)^2),
                                1/3))),
                    MAX('1D'!$D$16,
                        IFERROR(L1140,
                            0)))))))</f>
        <v>2.0411692021517887</v>
      </c>
      <c r="M1140" s="5">
        <f t="shared" ca="1" si="238"/>
        <v>10.614079851189301</v>
      </c>
      <c r="N1140" s="5">
        <f t="shared" ca="1" si="239"/>
        <v>1.1434704692804873</v>
      </c>
      <c r="O1140" s="5">
        <f t="shared" ca="1" si="240"/>
        <v>4.8002276894771132</v>
      </c>
      <c r="P1140" s="5">
        <f t="shared" ca="1" si="241"/>
        <v>634.03916920215181</v>
      </c>
      <c r="Q1140" s="5">
        <f ca="1">P1140+((ABS(K1140)/MAX(((F1140)+(G1140)*(L1140))*(L1140),
            0.000001))^2)/(2*'1D'!$I$5)</f>
        <v>635.21359253909486</v>
      </c>
      <c r="R1140" s="5">
        <f ca="1">((ABS(K1140)*'1D'!$D$6)/(MAX(((F1140)+(G1140)*(L1140))*(L1140),
            0.000001)*MAX(((((F1140)+(G1140)*(L1140))*(L1140))/MAX((F1140)+2*(L1140)*SQRT(1+(G1140)^2),
                    0.000001))^(2/3),
            0.000001)))^2</f>
        <v>4.3358367565141456E-3</v>
      </c>
      <c r="S1140" s="5">
        <f ca="1">ABS(ABS(K1140)/MAX(((F1140)+(G1140)*(L1140))*(L1140),
        0.000001))/SQRT('1D'!$I$5*MAX((((F1140)+(G1140)*(L1140))*(L1140))/MAX((F1140)+2*(G1140)*(L1140),
            0.000001),
        0.000001))</f>
        <v>1.0727235886044055</v>
      </c>
      <c r="T1140" s="5">
        <f ca="1">((F1140)*(L1140)^2)/2+(G1140)*(L1140)^3/3+(ABS(K1140)^2)/('1D'!$I$5*MAX(((F1140)+(G1140)*(L1140))*(L1140),
        0.000001))</f>
        <v>35.763412605541333</v>
      </c>
      <c r="U1140" s="5">
        <f ca="1">IF($A$2=0,
    0,
    IFERROR(Q1139-(((R1139+R1140)/2)*J1140)-(IF(O1139&gt;O1140,
                '1D'!$D$8*((O1139^2-O1140^2)/(2*'1D'!$I$5)),
                '1D'!$D$9*((O1140^2-O1139^2)/(2*'1D'!$I$5)))+('1D'!$D$10*(ABS(I1140)/90)*(MAX(O1139^2,
                        O1140^2)/(2*'1D'!$I$5))))-Q1140,
        0))</f>
        <v>-3.9430711367458571E-3</v>
      </c>
      <c r="V1140" s="5">
        <f ca="1">IF($A$2=0,
    1,
    IF(IFERROR(V1139,
            0)=0,
        0,
        IFERROR(IF(ROUND(S1140,
                    3)=1,
                1,
                IF(AND(ABS(U1140)&lt;'1D'!$D$19,
                        S1140&gt;1),
                    1,
                    0)),
            0)))</f>
        <v>0</v>
      </c>
      <c r="W1140" s="5">
        <f ca="1">IF($A$2=0,
    MAX(MAX('1D'!$D$16,
            MAX('1D'!$D$16,
                POWER((ABS(K1140)^2)/('1D'!$I$5*MAX(F1140,
                            0.1)^2),
                    1/3))),
        IFERROR(W1396,
            MAX(MAX('1D'!$D$16,
                    MAX('1D'!$D$16,
                        POWER((ABS(K1140)^2)/('1D'!$I$5*MAX(F1140,
                                    0.1)^2),
                            1/3))),
                ($L$2)-E1396))),
    IF(IFERROR(AG1141,
            0)=0,
        MAX(MAX('1D'!$D$16,
                MAX('1D'!$D$16,
                    POWER((ABS(K1140)^2)/('1D'!$I$5*MAX(F1140,
                                0.1)^2),
                        1/3))),
            IFERROR(W1396,
                MAX(MAX('1D'!$D$16,
                        MAX('1D'!$D$16,
                            POWER((ABS(K1140)^2)/('1D'!$I$5*MAX(F1140,
                                        0.1)^2),
                                1/3))),
                    ($L$2)-E1396))),
        IF(IFERROR(W1140,
                0)=0,
            MAX(MAX('1D'!$D$16,
                    MAX('1D'!$D$16,
                        POWER((ABS(K1140)^2)/('1D'!$I$5*MAX(F1140,
                                    0.1)^2),
                            1/3))),
                IFERROR(W1396,
                    MAX(MAX('1D'!$D$16,
                            MAX('1D'!$D$16,
                                POWER((ABS(K1140)^2)/('1D'!$I$5*MAX(F1140,
                                            0.1)^2),
                                    1/3))),
                        ($L$2)-E1396))),
            IF(OR(IFERROR(AD1140,
                        0)&gt;=1,
                    IFERROR(AD1141,
                        0)&gt;=1),
                MAX('1D'!$D$16,
                    MAX('1D'!$D$16,
                        POWER((ABS(K1140)^2)/('1D'!$I$5*MAX(F1140,
                                    0.1)^2),
                            1/3))),
                IF(ABS(IFERROR(AF1140,
                            0))&lt;'1D'!$D$19,
                    MAX(MAX('1D'!$D$16,
                            MAX('1D'!$D$16,
                                POWER((ABS(K1140)^2)/('1D'!$I$5*MAX(F1140,
                                            0.1)^2),
                                    1/3))),
                        IFERROR(W1140,
                            0)),
                    MAX(MAX('1D'!$D$16,
                            MAX('1D'!$D$16,
                                POWER((ABS(K1140)^2)/('1D'!$I$5*MAX(F1140,
                                            0.1)^2),
                                    1/3))),
                        (IFERROR(W1140,
                                0))+((IFERROR(AF1140,
                                    0))*'1D'!$D$18)))))))</f>
        <v>2.1389677043987478</v>
      </c>
      <c r="X1140" s="5">
        <f t="shared" ca="1" si="242"/>
        <v>11.122632062873489</v>
      </c>
      <c r="Y1140" s="5">
        <f t="shared" ca="1" si="243"/>
        <v>1.1735290000551568</v>
      </c>
      <c r="Z1140" s="5">
        <f t="shared" ca="1" si="244"/>
        <v>4.5807502857230418</v>
      </c>
      <c r="AA1140" s="5">
        <f t="shared" ca="1" si="245"/>
        <v>634.13696770439878</v>
      </c>
      <c r="AB1140" s="5">
        <f ca="1">AA1140+((ABS(K1140)/MAX(((F1140)+(G1140)*(W1140))*(W1140),
            0.000001))^2)/(2*'1D'!$I$5)</f>
        <v>635.20645155659815</v>
      </c>
      <c r="AC1140" s="5">
        <f ca="1">((ABS(K1140)*'1D'!$D$6)/(MAX(((F1140)+(G1140)*(W1140))*(W1140),
            0.000001)*MAX(((((F1140)+(G1140)*(W1140))*(W1140))/MAX((F1140)+2*(W1140)*SQRT(1+(G1140)^2),
                    0.000001))^(2/3),
            0.000001)))^2</f>
        <v>3.8141460404132466E-3</v>
      </c>
      <c r="AD1140" s="5">
        <f ca="1">ABS(ABS(K1140)/MAX(((F1140)+(G1140)*(W1140))*(W1140),
        0.000001))/SQRT('1D'!$I$5*MAX((((F1140)+(G1140)*(W1140))*(W1140))/MAX((F1140)+2*(G1140)*(W1140),
            0.000001),
        0.000001))</f>
        <v>1.0000000000000004</v>
      </c>
      <c r="AE1140" s="5">
        <f ca="1">((F1140)*(W1140)^2)/2+(G1140)*(W1140)^3/3+(ABS(K1140)^2)/('1D'!$I$5*MAX(((F1140)+(G1140)*(W1140))*(W1140),
        0.000001))</f>
        <v>35.686426155594638</v>
      </c>
      <c r="AF1140" s="5">
        <f ca="1">IF($A$2=0,
    0,
    IFERROR(AB1141+(((AC1140+AC1141)/2)*J1141)+(IF(Z1140&gt;Z1141,
                '1D'!$D$8*((Z1140^2-Z1141^2)/(2*'1D'!$I$5)),
                '1D'!$D$9*((Z1141^2-Z1140^2)/(2*'1D'!$I$5)))+('1D'!$D$10*(ABS(I1141)/90)*(MAX(Z1140^2,
                        Z1141^2)/(2*'1D'!$I$5))))-AB1140,
        0))</f>
        <v>3.4157470063291839E-3</v>
      </c>
      <c r="AG1140" s="5">
        <f ca="1">IF($A$2=0,
    1,
    IF(IFERROR(AG1141,
            0)=0,
        0,
        IFERROR(IF(OR(ROUND(AD1140,
                        3)&gt;=1,
                    AND(ABS(AF1140)&lt;'1D'!$D$19,
                        AD1140&lt;1)),
                1,
                0),
            0)))</f>
        <v>1</v>
      </c>
      <c r="AH1140" s="5">
        <f ca="1">IFERROR(IF('1D'!V32="Supercritical",
        MAX('1D'!$D$16,
            IFERROR(L1140,
                MAX('1D'!$D$16,
                    POWER((ABS(K1140)^2)/('1D'!$I$5*MAX(F1140,
                                0.1)^2),
                        1/3)))),
        IF('1D'!V32="Subcritical",
            MAX('1D'!$D$16,
                IFERROR(W1140,
                    MAX('1D'!$D$16,
                        POWER((ABS(K1140)^2)/('1D'!$I$5*MAX(F1140,
                                    0.1)^2),
                            1/3)))),
            IF(IFERROR(T1140,
                    -1E+99)&gt;=IFERROR(AE1140,
                    -1E+99),
                MAX('1D'!$D$16,
                    IFERROR(L1140,
                        MAX('1D'!$D$16,
                            POWER((ABS(K1140)^2)/('1D'!$I$5*MAX(F1140,
                                        0.1)^2),
                                1/3)))),
                MAX('1D'!$D$16,
                    IFERROR(W1140,
                        MAX('1D'!$D$16,
                            POWER((ABS(K1140)^2)/('1D'!$I$5*MAX(F1140,
                                        0.1)^2),
                                1/3))))))),
    MAX('1D'!$D$16,
        POWER((ABS(K1140)^2)/('1D'!$I$5*MAX(F1140,
                    0.1)^2),
            1/3)))</f>
        <v>2.0411692021517887</v>
      </c>
      <c r="AI1140" s="5">
        <f t="shared" ca="1" si="246"/>
        <v>634.03916920215181</v>
      </c>
      <c r="AJ1140" s="5">
        <f ca="1">AI1140+((ABS(K1140)/MAX(((F1140)+(G1140)*(AH1140))*(AH1140),
            0.000001))^2)/(2*'1D'!$I$5)</f>
        <v>635.21359253909486</v>
      </c>
      <c r="AM1140">
        <v>0</v>
      </c>
      <c r="AN1140">
        <v>0</v>
      </c>
      <c r="AO1140" s="5">
        <f t="shared" si="247"/>
        <v>0</v>
      </c>
      <c r="AP1140" s="5">
        <f t="shared" si="251"/>
        <v>0</v>
      </c>
      <c r="AQ1140" s="5">
        <f ca="1">ABS(ABS(K1140)/MAX(((F1140)+(G1140)*(AH1140))*(AH1140),
        0.000001))/SQRT('1D'!$I$5*MAX((((F1140)+(G1140)*(AH1140))*(AH1140))/MAX((F1140)+2*(G1140)*(AH1140),
            0.000001),
        0.000001))</f>
        <v>1.0727235886044055</v>
      </c>
      <c r="AR1140" s="5" t="str">
        <f t="shared" ca="1" si="248"/>
        <v>Supercritical</v>
      </c>
      <c r="AS1140" s="5">
        <f ca="1">((ABS(K1140)*'1D'!$D$6)/(MAX(((F1140)+(G1140)*(AH1140))*(AH1140),
            0.000001)*MAX(((((F1140)+(G1140)*(AH1140))*(AH1140))/MAX((F1140)+2*(AH1140)*SQRT(1+(G1140)^2),
                    0.000001))^(2/3),
            0.000001)))^2</f>
        <v>4.3358367565141456E-3</v>
      </c>
    </row>
    <row r="1141" spans="1:45" x14ac:dyDescent="0.35">
      <c r="A1141">
        <v>1132</v>
      </c>
      <c r="B1141">
        <v>1130.9949999999999</v>
      </c>
      <c r="C1141">
        <v>616075.75699999998</v>
      </c>
      <c r="D1141">
        <v>3096876.1740000001</v>
      </c>
      <c r="E1141">
        <v>631.99749999999995</v>
      </c>
      <c r="F1141">
        <v>5.2</v>
      </c>
      <c r="G1141">
        <v>0</v>
      </c>
      <c r="H1141" t="s">
        <v>176</v>
      </c>
      <c r="I1141">
        <v>5.7000000000000002E-2</v>
      </c>
      <c r="J1141" s="5">
        <f t="shared" si="249"/>
        <v>1</v>
      </c>
      <c r="K1141" s="5">
        <f t="shared" ca="1" si="250"/>
        <v>50.95</v>
      </c>
      <c r="L1141" s="5">
        <f ca="1">IF($A$2=0,
    IFERROR(L1140,
        MAX('1D'!$D$16,
            POWER((ABS(K1141)^2)/('1D'!$I$5*MAX(F1141,
                        0.1)^2),
                1/3))),
    IF(IFERROR(V1140,
            0)=0,
        IFERROR(L1140,
            MAX('1D'!$D$16,
                POWER((ABS(K1141)^2)/('1D'!$I$5*MAX(F1141,
                            0.1)^2),
                    1/3))),
        IF(OR(IFERROR(L1141,
                    0)=0,
                IFERROR(S1140,
                    0)&lt;1,
                IFERROR(S1141,
                    0)&lt;1),
            MAX('1D'!$D$16,
                POWER((ABS(K1141)^2)/('1D'!$I$5*MAX(F1141,
                            0.1)^2),
                    1/3)),
            IF(IFERROR(U1141,
                    0)&gt;0,
                MAX('1D'!$D$16,
                    IFERROR(L1141,
                        0)+((IFERROR(U1141,
                                0))*'1D'!$D$18*IF((IFERROR(S1141,
                                    0))&lt;1,
                            1,
                            -1))),
                IF(IFERROR(U1141,
                        0)&lt;0,
                    IF(ABS((MAX('1D'!$D$16,
                                    POWER((ABS(K1141)^2)/('1D'!$I$5*MAX(F1141,
                                                0.1)^2),
                                        1/3)))-IFERROR(L1141,
                                0))&gt;'1D'!$D$19,
                        MAX('1D'!$D$16,
                            IF((MAX('1D'!$D$16,
                                        POWER((ABS(K1141)^2)/('1D'!$I$5*MAX(F1141,
                                                    0.1)^2),
                                            1/3)))&gt;IFERROR(L1141,
                                    0),
                                MIN((MAX('1D'!$D$16,
                                            POWER((ABS(K1141)^2)/('1D'!$I$5*MAX(F1141,
                                                        0.1)^2),
                                                1/3))),
                                    IFERROR(L1141,
                                        0)+(MIN(ABS(IFERROR(U1141,
                                                    0))*'1D'!$D$18,
                                            ABS((MAX('1D'!$D$16,
                                                        POWER((ABS(K1141)^2)/('1D'!$I$5*MAX(F1141,
                                                                    0.1)^2),
                                                            1/3)))-IFERROR(L1141,
                                                    0))))),
                                MAX((MAX('1D'!$D$16,
                                            POWER((ABS(K1141)^2)/('1D'!$I$5*MAX(F1141,
                                                        0.1)^2),
                                                1/3))),
                                    IFERROR(L1141,
                                        0)-(MIN(ABS(IFERROR(U1141,
                                                    0))*'1D'!$D$18,
                                            ABS((MAX('1D'!$D$16,
                                                        POWER((ABS(K1141)^2)/('1D'!$I$5*MAX(F1141,
                                                                    0.1)^2),
                                                            1/3)))-IFERROR(L1141,
                                                    0))))))),
                        MAX('1D'!$D$16,
                            POWER((ABS(K1141)^2)/('1D'!$I$5*MAX(F1141,
                                        0.1)^2),
                                1/3))),
                    MAX('1D'!$D$16,
                        IFERROR(L1141,
                            0)))))))</f>
        <v>2.0411692021517887</v>
      </c>
      <c r="M1141" s="5">
        <f t="shared" ca="1" si="238"/>
        <v>10.614079851189301</v>
      </c>
      <c r="N1141" s="5">
        <f t="shared" ca="1" si="239"/>
        <v>1.1434704692804873</v>
      </c>
      <c r="O1141" s="5">
        <f t="shared" ca="1" si="240"/>
        <v>4.8002276894771132</v>
      </c>
      <c r="P1141" s="5">
        <f t="shared" ca="1" si="241"/>
        <v>634.03866920215171</v>
      </c>
      <c r="Q1141" s="5">
        <f ca="1">P1141+((ABS(K1141)/MAX(((F1141)+(G1141)*(L1141))*(L1141),
            0.000001))^2)/(2*'1D'!$I$5)</f>
        <v>635.21309253909476</v>
      </c>
      <c r="R1141" s="5">
        <f ca="1">((ABS(K1141)*'1D'!$D$6)/(MAX(((F1141)+(G1141)*(L1141))*(L1141),
            0.000001)*MAX(((((F1141)+(G1141)*(L1141))*(L1141))/MAX((F1141)+2*(L1141)*SQRT(1+(G1141)^2),
                    0.000001))^(2/3),
            0.000001)))^2</f>
        <v>4.3358367565141456E-3</v>
      </c>
      <c r="S1141" s="5">
        <f ca="1">ABS(ABS(K1141)/MAX(((F1141)+(G1141)*(L1141))*(L1141),
        0.000001))/SQRT('1D'!$I$5*MAX((((F1141)+(G1141)*(L1141))*(L1141))/MAX((F1141)+2*(G1141)*(L1141),
            0.000001),
        0.000001))</f>
        <v>1.0727235886044055</v>
      </c>
      <c r="T1141" s="5">
        <f ca="1">((F1141)*(L1141)^2)/2+(G1141)*(L1141)^3/3+(ABS(K1141)^2)/('1D'!$I$5*MAX(((F1141)+(G1141)*(L1141))*(L1141),
        0.000001))</f>
        <v>35.763412605541333</v>
      </c>
      <c r="U1141" s="5">
        <f ca="1">IF($A$2=0,
    0,
    IFERROR(Q1140-(((R1140+R1141)/2)*J1141)-(IF(O1140&gt;O1141,
                '1D'!$D$8*((O1140^2-O1141^2)/(2*'1D'!$I$5)),
                '1D'!$D$9*((O1141^2-O1140^2)/(2*'1D'!$I$5)))+('1D'!$D$10*(ABS(I1141)/90)*(MAX(O1140^2,
                        O1141^2)/(2*'1D'!$I$5))))-Q1141,
        0))</f>
        <v>-3.9474069733387296E-3</v>
      </c>
      <c r="V1141" s="5">
        <f ca="1">IF($A$2=0,
    1,
    IF(IFERROR(V1140,
            0)=0,
        0,
        IFERROR(IF(ROUND(S1141,
                    3)=1,
                1,
                IF(AND(ABS(U1141)&lt;'1D'!$D$19,
                        S1141&gt;1),
                    1,
                    0)),
            0)))</f>
        <v>0</v>
      </c>
      <c r="W1141" s="5">
        <f ca="1">IF($A$2=0,
    MAX(MAX('1D'!$D$16,
            MAX('1D'!$D$16,
                POWER((ABS(K1141)^2)/('1D'!$I$5*MAX(F1141,
                            0.1)^2),
                    1/3))),
        IFERROR(W1396,
            MAX(MAX('1D'!$D$16,
                    MAX('1D'!$D$16,
                        POWER((ABS(K1141)^2)/('1D'!$I$5*MAX(F1141,
                                    0.1)^2),
                            1/3))),
                ($L$2)-E1396))),
    IF(IFERROR(AG1142,
            0)=0,
        MAX(MAX('1D'!$D$16,
                MAX('1D'!$D$16,
                    POWER((ABS(K1141)^2)/('1D'!$I$5*MAX(F1141,
                                0.1)^2),
                        1/3))),
            IFERROR(W1396,
                MAX(MAX('1D'!$D$16,
                        MAX('1D'!$D$16,
                            POWER((ABS(K1141)^2)/('1D'!$I$5*MAX(F1141,
                                        0.1)^2),
                                1/3))),
                    ($L$2)-E1396))),
        IF(IFERROR(W1141,
                0)=0,
            MAX(MAX('1D'!$D$16,
                    MAX('1D'!$D$16,
                        POWER((ABS(K1141)^2)/('1D'!$I$5*MAX(F1141,
                                    0.1)^2),
                            1/3))),
                IFERROR(W1396,
                    MAX(MAX('1D'!$D$16,
                            MAX('1D'!$D$16,
                                POWER((ABS(K1141)^2)/('1D'!$I$5*MAX(F1141,
                                            0.1)^2),
                                    1/3))),
                        ($L$2)-E1396))),
            IF(OR(IFERROR(AD1141,
                        0)&gt;=1,
                    IFERROR(AD1142,
                        0)&gt;=1),
                MAX('1D'!$D$16,
                    MAX('1D'!$D$16,
                        POWER((ABS(K1141)^2)/('1D'!$I$5*MAX(F1141,
                                    0.1)^2),
                            1/3))),
                IF(ABS(IFERROR(AF1141,
                            0))&lt;'1D'!$D$19,
                    MAX(MAX('1D'!$D$16,
                            MAX('1D'!$D$16,
                                POWER((ABS(K1141)^2)/('1D'!$I$5*MAX(F1141,
                                            0.1)^2),
                                    1/3))),
                        IFERROR(W1141,
                            0)),
                    MAX(MAX('1D'!$D$16,
                            MAX('1D'!$D$16,
                                POWER((ABS(K1141)^2)/('1D'!$I$5*MAX(F1141,
                                            0.1)^2),
                                    1/3))),
                        (IFERROR(W1141,
                                0))+((IFERROR(AF1141,
                                    0))*'1D'!$D$18)))))))</f>
        <v>2.1389677043987478</v>
      </c>
      <c r="X1141" s="5">
        <f t="shared" ca="1" si="242"/>
        <v>11.122632062873489</v>
      </c>
      <c r="Y1141" s="5">
        <f t="shared" ca="1" si="243"/>
        <v>1.1735290000551568</v>
      </c>
      <c r="Z1141" s="5">
        <f t="shared" ca="1" si="244"/>
        <v>4.5807502857230418</v>
      </c>
      <c r="AA1141" s="5">
        <f t="shared" ca="1" si="245"/>
        <v>634.13646770439868</v>
      </c>
      <c r="AB1141" s="5">
        <f ca="1">AA1141+((ABS(K1141)/MAX(((F1141)+(G1141)*(W1141))*(W1141),
            0.000001))^2)/(2*'1D'!$I$5)</f>
        <v>635.20595155659805</v>
      </c>
      <c r="AC1141" s="5">
        <f ca="1">((ABS(K1141)*'1D'!$D$6)/(MAX(((F1141)+(G1141)*(W1141))*(W1141),
            0.000001)*MAX(((((F1141)+(G1141)*(W1141))*(W1141))/MAX((F1141)+2*(W1141)*SQRT(1+(G1141)^2),
                    0.000001))^(2/3),
            0.000001)))^2</f>
        <v>3.8141460404132466E-3</v>
      </c>
      <c r="AD1141" s="5">
        <f ca="1">ABS(ABS(K1141)/MAX(((F1141)+(G1141)*(W1141))*(W1141),
        0.000001))/SQRT('1D'!$I$5*MAX((((F1141)+(G1141)*(W1141))*(W1141))/MAX((F1141)+2*(G1141)*(W1141),
            0.000001),
        0.000001))</f>
        <v>1.0000000000000004</v>
      </c>
      <c r="AE1141" s="5">
        <f ca="1">((F1141)*(W1141)^2)/2+(G1141)*(W1141)^3/3+(ABS(K1141)^2)/('1D'!$I$5*MAX(((F1141)+(G1141)*(W1141))*(W1141),
        0.000001))</f>
        <v>35.686426155594638</v>
      </c>
      <c r="AF1141" s="5">
        <f ca="1">IF($A$2=0,
    0,
    IFERROR(AB1142+(((AC1141+AC1142)/2)*J1142)+(IF(Z1141&gt;Z1142,
                '1D'!$D$8*((Z1141^2-Z1142^2)/(2*'1D'!$I$5)),
                '1D'!$D$9*((Z1142^2-Z1141^2)/(2*'1D'!$I$5)))+('1D'!$D$10*(ABS(I1142)/90)*(MAX(Z1141^2,
                        Z1142^2)/(2*'1D'!$I$5))))-AB1141,
        0))</f>
        <v>3.3141460404522149E-3</v>
      </c>
      <c r="AG1141" s="5">
        <f ca="1">IF($A$2=0,
    1,
    IF(IFERROR(AG1142,
            0)=0,
        0,
        IFERROR(IF(OR(ROUND(AD1141,
                        3)&gt;=1,
                    AND(ABS(AF1141)&lt;'1D'!$D$19,
                        AD1141&lt;1)),
                1,
                0),
            0)))</f>
        <v>1</v>
      </c>
      <c r="AH1141" s="5">
        <f ca="1">IFERROR(IF('1D'!V32="Supercritical",
        MAX('1D'!$D$16,
            IFERROR(L1141,
                MAX('1D'!$D$16,
                    POWER((ABS(K1141)^2)/('1D'!$I$5*MAX(F1141,
                                0.1)^2),
                        1/3)))),
        IF('1D'!V32="Subcritical",
            MAX('1D'!$D$16,
                IFERROR(W1141,
                    MAX('1D'!$D$16,
                        POWER((ABS(K1141)^2)/('1D'!$I$5*MAX(F1141,
                                    0.1)^2),
                            1/3)))),
            IF(IFERROR(T1141,
                    -1E+99)&gt;=IFERROR(AE1141,
                    -1E+99),
                MAX('1D'!$D$16,
                    IFERROR(L1141,
                        MAX('1D'!$D$16,
                            POWER((ABS(K1141)^2)/('1D'!$I$5*MAX(F1141,
                                        0.1)^2),
                                1/3)))),
                MAX('1D'!$D$16,
                    IFERROR(W1141,
                        MAX('1D'!$D$16,
                            POWER((ABS(K1141)^2)/('1D'!$I$5*MAX(F1141,
                                        0.1)^2),
                                1/3))))))),
    MAX('1D'!$D$16,
        POWER((ABS(K1141)^2)/('1D'!$I$5*MAX(F1141,
                    0.1)^2),
            1/3)))</f>
        <v>2.0411692021517887</v>
      </c>
      <c r="AI1141" s="5">
        <f t="shared" ca="1" si="246"/>
        <v>634.03866920215171</v>
      </c>
      <c r="AJ1141" s="5">
        <f ca="1">AI1141+((ABS(K1141)/MAX(((F1141)+(G1141)*(AH1141))*(AH1141),
            0.000001))^2)/(2*'1D'!$I$5)</f>
        <v>635.21309253909476</v>
      </c>
      <c r="AM1141">
        <v>0</v>
      </c>
      <c r="AN1141">
        <v>0</v>
      </c>
      <c r="AO1141" s="5">
        <f t="shared" si="247"/>
        <v>0</v>
      </c>
      <c r="AP1141" s="5">
        <f t="shared" si="251"/>
        <v>0</v>
      </c>
      <c r="AQ1141" s="5">
        <f ca="1">ABS(ABS(K1141)/MAX(((F1141)+(G1141)*(AH1141))*(AH1141),
        0.000001))/SQRT('1D'!$I$5*MAX((((F1141)+(G1141)*(AH1141))*(AH1141))/MAX((F1141)+2*(G1141)*(AH1141),
            0.000001),
        0.000001))</f>
        <v>1.0727235886044055</v>
      </c>
      <c r="AR1141" s="5" t="str">
        <f t="shared" ca="1" si="248"/>
        <v>Supercritical</v>
      </c>
      <c r="AS1141" s="5">
        <f ca="1">((ABS(K1141)*'1D'!$D$6)/(MAX(((F1141)+(G1141)*(AH1141))*(AH1141),
            0.000001)*MAX(((((F1141)+(G1141)*(AH1141))*(AH1141))/MAX((F1141)+2*(AH1141)*SQRT(1+(G1141)^2),
                    0.000001))^(2/3),
            0.000001)))^2</f>
        <v>4.3358367565141456E-3</v>
      </c>
    </row>
    <row r="1142" spans="1:45" x14ac:dyDescent="0.35">
      <c r="A1142">
        <v>1133</v>
      </c>
      <c r="B1142">
        <v>1131.9949999999999</v>
      </c>
      <c r="C1142">
        <v>616075.71499999997</v>
      </c>
      <c r="D1142">
        <v>3096875.1749999998</v>
      </c>
      <c r="E1142">
        <v>631.99699999999996</v>
      </c>
      <c r="F1142">
        <v>5.2</v>
      </c>
      <c r="G1142">
        <v>0</v>
      </c>
      <c r="H1142" t="s">
        <v>176</v>
      </c>
      <c r="I1142">
        <v>0</v>
      </c>
      <c r="J1142" s="5">
        <f t="shared" si="249"/>
        <v>1</v>
      </c>
      <c r="K1142" s="5">
        <f t="shared" ca="1" si="250"/>
        <v>50.95</v>
      </c>
      <c r="L1142" s="5">
        <f ca="1">IF($A$2=0,
    IFERROR(L1141,
        MAX('1D'!$D$16,
            POWER((ABS(K1142)^2)/('1D'!$I$5*MAX(F1142,
                        0.1)^2),
                1/3))),
    IF(IFERROR(V1141,
            0)=0,
        IFERROR(L1141,
            MAX('1D'!$D$16,
                POWER((ABS(K1142)^2)/('1D'!$I$5*MAX(F1142,
                            0.1)^2),
                    1/3))),
        IF(OR(IFERROR(L1142,
                    0)=0,
                IFERROR(S1141,
                    0)&lt;1,
                IFERROR(S1142,
                    0)&lt;1),
            MAX('1D'!$D$16,
                POWER((ABS(K1142)^2)/('1D'!$I$5*MAX(F1142,
                            0.1)^2),
                    1/3)),
            IF(IFERROR(U1142,
                    0)&gt;0,
                MAX('1D'!$D$16,
                    IFERROR(L1142,
                        0)+((IFERROR(U1142,
                                0))*'1D'!$D$18*IF((IFERROR(S1142,
                                    0))&lt;1,
                            1,
                            -1))),
                IF(IFERROR(U1142,
                        0)&lt;0,
                    IF(ABS((MAX('1D'!$D$16,
                                    POWER((ABS(K1142)^2)/('1D'!$I$5*MAX(F1142,
                                                0.1)^2),
                                        1/3)))-IFERROR(L1142,
                                0))&gt;'1D'!$D$19,
                        MAX('1D'!$D$16,
                            IF((MAX('1D'!$D$16,
                                        POWER((ABS(K1142)^2)/('1D'!$I$5*MAX(F1142,
                                                    0.1)^2),
                                            1/3)))&gt;IFERROR(L1142,
                                    0),
                                MIN((MAX('1D'!$D$16,
                                            POWER((ABS(K1142)^2)/('1D'!$I$5*MAX(F1142,
                                                        0.1)^2),
                                                1/3))),
                                    IFERROR(L1142,
                                        0)+(MIN(ABS(IFERROR(U1142,
                                                    0))*'1D'!$D$18,
                                            ABS((MAX('1D'!$D$16,
                                                        POWER((ABS(K1142)^2)/('1D'!$I$5*MAX(F1142,
                                                                    0.1)^2),
                                                            1/3)))-IFERROR(L1142,
                                                    0))))),
                                MAX((MAX('1D'!$D$16,
                                            POWER((ABS(K1142)^2)/('1D'!$I$5*MAX(F1142,
                                                        0.1)^2),
                                                1/3))),
                                    IFERROR(L1142,
                                        0)-(MIN(ABS(IFERROR(U1142,
                                                    0))*'1D'!$D$18,
                                            ABS((MAX('1D'!$D$16,
                                                        POWER((ABS(K1142)^2)/('1D'!$I$5*MAX(F1142,
                                                                    0.1)^2),
                                                            1/3)))-IFERROR(L1142,
                                                    0))))))),
                        MAX('1D'!$D$16,
                            POWER((ABS(K1142)^2)/('1D'!$I$5*MAX(F1142,
                                        0.1)^2),
                                1/3))),
                    MAX('1D'!$D$16,
                        IFERROR(L1142,
                            0)))))))</f>
        <v>2.0411692021517887</v>
      </c>
      <c r="M1142" s="5">
        <f t="shared" ca="1" si="238"/>
        <v>10.614079851189301</v>
      </c>
      <c r="N1142" s="5">
        <f t="shared" ca="1" si="239"/>
        <v>1.1434704692804873</v>
      </c>
      <c r="O1142" s="5">
        <f t="shared" ca="1" si="240"/>
        <v>4.8002276894771132</v>
      </c>
      <c r="P1142" s="5">
        <f t="shared" ca="1" si="241"/>
        <v>634.03816920215172</v>
      </c>
      <c r="Q1142" s="5">
        <f ca="1">P1142+((ABS(K1142)/MAX(((F1142)+(G1142)*(L1142))*(L1142),
            0.000001))^2)/(2*'1D'!$I$5)</f>
        <v>635.21259253909477</v>
      </c>
      <c r="R1142" s="5">
        <f ca="1">((ABS(K1142)*'1D'!$D$6)/(MAX(((F1142)+(G1142)*(L1142))*(L1142),
            0.000001)*MAX(((((F1142)+(G1142)*(L1142))*(L1142))/MAX((F1142)+2*(L1142)*SQRT(1+(G1142)^2),
                    0.000001))^(2/3),
            0.000001)))^2</f>
        <v>4.3358367565141456E-3</v>
      </c>
      <c r="S1142" s="5">
        <f ca="1">ABS(ABS(K1142)/MAX(((F1142)+(G1142)*(L1142))*(L1142),
        0.000001))/SQRT('1D'!$I$5*MAX((((F1142)+(G1142)*(L1142))*(L1142))/MAX((F1142)+2*(G1142)*(L1142),
            0.000001),
        0.000001))</f>
        <v>1.0727235886044055</v>
      </c>
      <c r="T1142" s="5">
        <f ca="1">((F1142)*(L1142)^2)/2+(G1142)*(L1142)^3/3+(ABS(K1142)^2)/('1D'!$I$5*MAX(((F1142)+(G1142)*(L1142))*(L1142),
        0.000001))</f>
        <v>35.763412605541333</v>
      </c>
      <c r="U1142" s="5">
        <f ca="1">IF($A$2=0,
    0,
    IFERROR(Q1141-(((R1141+R1142)/2)*J1142)-(IF(O1141&gt;O1142,
                '1D'!$D$8*((O1141^2-O1142^2)/(2*'1D'!$I$5)),
                '1D'!$D$9*((O1142^2-O1141^2)/(2*'1D'!$I$5)))+('1D'!$D$10*(ABS(I1142)/90)*(MAX(O1141^2,
                        O1142^2)/(2*'1D'!$I$5))))-Q1142,
        0))</f>
        <v>-3.8358367564796936E-3</v>
      </c>
      <c r="V1142" s="5">
        <f ca="1">IF($A$2=0,
    1,
    IF(IFERROR(V1141,
            0)=0,
        0,
        IFERROR(IF(ROUND(S1142,
                    3)=1,
                1,
                IF(AND(ABS(U1142)&lt;'1D'!$D$19,
                        S1142&gt;1),
                    1,
                    0)),
            0)))</f>
        <v>0</v>
      </c>
      <c r="W1142" s="5">
        <f ca="1">IF($A$2=0,
    MAX(MAX('1D'!$D$16,
            MAX('1D'!$D$16,
                POWER((ABS(K1142)^2)/('1D'!$I$5*MAX(F1142,
                            0.1)^2),
                    1/3))),
        IFERROR(W1396,
            MAX(MAX('1D'!$D$16,
                    MAX('1D'!$D$16,
                        POWER((ABS(K1142)^2)/('1D'!$I$5*MAX(F1142,
                                    0.1)^2),
                            1/3))),
                ($L$2)-E1396))),
    IF(IFERROR(AG1143,
            0)=0,
        MAX(MAX('1D'!$D$16,
                MAX('1D'!$D$16,
                    POWER((ABS(K1142)^2)/('1D'!$I$5*MAX(F1142,
                                0.1)^2),
                        1/3))),
            IFERROR(W1396,
                MAX(MAX('1D'!$D$16,
                        MAX('1D'!$D$16,
                            POWER((ABS(K1142)^2)/('1D'!$I$5*MAX(F1142,
                                        0.1)^2),
                                1/3))),
                    ($L$2)-E1396))),
        IF(IFERROR(W1142,
                0)=0,
            MAX(MAX('1D'!$D$16,
                    MAX('1D'!$D$16,
                        POWER((ABS(K1142)^2)/('1D'!$I$5*MAX(F1142,
                                    0.1)^2),
                            1/3))),
                IFERROR(W1396,
                    MAX(MAX('1D'!$D$16,
                            MAX('1D'!$D$16,
                                POWER((ABS(K1142)^2)/('1D'!$I$5*MAX(F1142,
                                            0.1)^2),
                                    1/3))),
                        ($L$2)-E1396))),
            IF(OR(IFERROR(AD1142,
                        0)&gt;=1,
                    IFERROR(AD1143,
                        0)&gt;=1),
                MAX('1D'!$D$16,
                    MAX('1D'!$D$16,
                        POWER((ABS(K1142)^2)/('1D'!$I$5*MAX(F1142,
                                    0.1)^2),
                            1/3))),
                IF(ABS(IFERROR(AF1142,
                            0))&lt;'1D'!$D$19,
                    MAX(MAX('1D'!$D$16,
                            MAX('1D'!$D$16,
                                POWER((ABS(K1142)^2)/('1D'!$I$5*MAX(F1142,
                                            0.1)^2),
                                    1/3))),
                        IFERROR(W1142,
                            0)),
                    MAX(MAX('1D'!$D$16,
                            MAX('1D'!$D$16,
                                POWER((ABS(K1142)^2)/('1D'!$I$5*MAX(F1142,
                                            0.1)^2),
                                    1/3))),
                        (IFERROR(W1142,
                                0))+((IFERROR(AF1142,
                                    0))*'1D'!$D$18)))))))</f>
        <v>2.1389677043987478</v>
      </c>
      <c r="X1142" s="5">
        <f t="shared" ca="1" si="242"/>
        <v>11.122632062873489</v>
      </c>
      <c r="Y1142" s="5">
        <f t="shared" ca="1" si="243"/>
        <v>1.1735290000551568</v>
      </c>
      <c r="Z1142" s="5">
        <f t="shared" ca="1" si="244"/>
        <v>4.5807502857230418</v>
      </c>
      <c r="AA1142" s="5">
        <f t="shared" ca="1" si="245"/>
        <v>634.13596770439869</v>
      </c>
      <c r="AB1142" s="5">
        <f ca="1">AA1142+((ABS(K1142)/MAX(((F1142)+(G1142)*(W1142))*(W1142),
            0.000001))^2)/(2*'1D'!$I$5)</f>
        <v>635.20545155659806</v>
      </c>
      <c r="AC1142" s="5">
        <f ca="1">((ABS(K1142)*'1D'!$D$6)/(MAX(((F1142)+(G1142)*(W1142))*(W1142),
            0.000001)*MAX(((((F1142)+(G1142)*(W1142))*(W1142))/MAX((F1142)+2*(W1142)*SQRT(1+(G1142)^2),
                    0.000001))^(2/3),
            0.000001)))^2</f>
        <v>3.8141460404132466E-3</v>
      </c>
      <c r="AD1142" s="5">
        <f ca="1">ABS(ABS(K1142)/MAX(((F1142)+(G1142)*(W1142))*(W1142),
        0.000001))/SQRT('1D'!$I$5*MAX((((F1142)+(G1142)*(W1142))*(W1142))/MAX((F1142)+2*(G1142)*(W1142),
            0.000001),
        0.000001))</f>
        <v>1.0000000000000004</v>
      </c>
      <c r="AE1142" s="5">
        <f ca="1">((F1142)*(W1142)^2)/2+(G1142)*(W1142)^3/3+(ABS(K1142)^2)/('1D'!$I$5*MAX(((F1142)+(G1142)*(W1142))*(W1142),
        0.000001))</f>
        <v>35.686426155594638</v>
      </c>
      <c r="AF1142" s="5">
        <f ca="1">IF($A$2=0,
    0,
    IFERROR(AB1143+(((AC1142+AC1143)/2)*J1143)+(IF(Z1142&gt;Z1143,
                '1D'!$D$8*((Z1142^2-Z1143^2)/(2*'1D'!$I$5)),
                '1D'!$D$9*((Z1143^2-Z1142^2)/(2*'1D'!$I$5)))+('1D'!$D$10*(ABS(I1143)/90)*(MAX(Z1142^2,
                        Z1143^2)/(2*'1D'!$I$5))))-AB1142,
        0))</f>
        <v>3.3177109866073806E-3</v>
      </c>
      <c r="AG1142" s="5">
        <f ca="1">IF($A$2=0,
    1,
    IF(IFERROR(AG1143,
            0)=0,
        0,
        IFERROR(IF(OR(ROUND(AD1142,
                        3)&gt;=1,
                    AND(ABS(AF1142)&lt;'1D'!$D$19,
                        AD1142&lt;1)),
                1,
                0),
            0)))</f>
        <v>1</v>
      </c>
      <c r="AH1142" s="5">
        <f ca="1">IFERROR(IF('1D'!V32="Supercritical",
        MAX('1D'!$D$16,
            IFERROR(L1142,
                MAX('1D'!$D$16,
                    POWER((ABS(K1142)^2)/('1D'!$I$5*MAX(F1142,
                                0.1)^2),
                        1/3)))),
        IF('1D'!V32="Subcritical",
            MAX('1D'!$D$16,
                IFERROR(W1142,
                    MAX('1D'!$D$16,
                        POWER((ABS(K1142)^2)/('1D'!$I$5*MAX(F1142,
                                    0.1)^2),
                            1/3)))),
            IF(IFERROR(T1142,
                    -1E+99)&gt;=IFERROR(AE1142,
                    -1E+99),
                MAX('1D'!$D$16,
                    IFERROR(L1142,
                        MAX('1D'!$D$16,
                            POWER((ABS(K1142)^2)/('1D'!$I$5*MAX(F1142,
                                        0.1)^2),
                                1/3)))),
                MAX('1D'!$D$16,
                    IFERROR(W1142,
                        MAX('1D'!$D$16,
                            POWER((ABS(K1142)^2)/('1D'!$I$5*MAX(F1142,
                                        0.1)^2),
                                1/3))))))),
    MAX('1D'!$D$16,
        POWER((ABS(K1142)^2)/('1D'!$I$5*MAX(F1142,
                    0.1)^2),
            1/3)))</f>
        <v>2.0411692021517887</v>
      </c>
      <c r="AI1142" s="5">
        <f t="shared" ca="1" si="246"/>
        <v>634.03816920215172</v>
      </c>
      <c r="AJ1142" s="5">
        <f ca="1">AI1142+((ABS(K1142)/MAX(((F1142)+(G1142)*(AH1142))*(AH1142),
            0.000001))^2)/(2*'1D'!$I$5)</f>
        <v>635.21259253909477</v>
      </c>
      <c r="AM1142">
        <v>0</v>
      </c>
      <c r="AN1142">
        <v>0</v>
      </c>
      <c r="AO1142" s="5">
        <f t="shared" si="247"/>
        <v>0</v>
      </c>
      <c r="AP1142" s="5">
        <f t="shared" si="251"/>
        <v>0</v>
      </c>
      <c r="AQ1142" s="5">
        <f ca="1">ABS(ABS(K1142)/MAX(((F1142)+(G1142)*(AH1142))*(AH1142),
        0.000001))/SQRT('1D'!$I$5*MAX((((F1142)+(G1142)*(AH1142))*(AH1142))/MAX((F1142)+2*(G1142)*(AH1142),
            0.000001),
        0.000001))</f>
        <v>1.0727235886044055</v>
      </c>
      <c r="AR1142" s="5" t="str">
        <f t="shared" ca="1" si="248"/>
        <v>Supercritical</v>
      </c>
      <c r="AS1142" s="5">
        <f ca="1">((ABS(K1142)*'1D'!$D$6)/(MAX(((F1142)+(G1142)*(AH1142))*(AH1142),
            0.000001)*MAX(((((F1142)+(G1142)*(AH1142))*(AH1142))/MAX((F1142)+2*(AH1142)*SQRT(1+(G1142)^2),
                    0.000001))^(2/3),
            0.000001)))^2</f>
        <v>4.3358367565141456E-3</v>
      </c>
    </row>
    <row r="1143" spans="1:45" x14ac:dyDescent="0.35">
      <c r="A1143">
        <v>1134</v>
      </c>
      <c r="B1143">
        <v>1132.9949999999999</v>
      </c>
      <c r="C1143">
        <v>616075.67299999995</v>
      </c>
      <c r="D1143">
        <v>3096874.176</v>
      </c>
      <c r="E1143">
        <v>631.99649999999997</v>
      </c>
      <c r="F1143">
        <v>5.2</v>
      </c>
      <c r="G1143">
        <v>0</v>
      </c>
      <c r="H1143" t="s">
        <v>176</v>
      </c>
      <c r="I1143">
        <v>2E-3</v>
      </c>
      <c r="J1143" s="5">
        <f t="shared" si="249"/>
        <v>1</v>
      </c>
      <c r="K1143" s="5">
        <f t="shared" ca="1" si="250"/>
        <v>50.95</v>
      </c>
      <c r="L1143" s="5">
        <f ca="1">IF($A$2=0,
    IFERROR(L1142,
        MAX('1D'!$D$16,
            POWER((ABS(K1143)^2)/('1D'!$I$5*MAX(F1143,
                        0.1)^2),
                1/3))),
    IF(IFERROR(V1142,
            0)=0,
        IFERROR(L1142,
            MAX('1D'!$D$16,
                POWER((ABS(K1143)^2)/('1D'!$I$5*MAX(F1143,
                            0.1)^2),
                    1/3))),
        IF(OR(IFERROR(L1143,
                    0)=0,
                IFERROR(S1142,
                    0)&lt;1,
                IFERROR(S1143,
                    0)&lt;1),
            MAX('1D'!$D$16,
                POWER((ABS(K1143)^2)/('1D'!$I$5*MAX(F1143,
                            0.1)^2),
                    1/3)),
            IF(IFERROR(U1143,
                    0)&gt;0,
                MAX('1D'!$D$16,
                    IFERROR(L1143,
                        0)+((IFERROR(U1143,
                                0))*'1D'!$D$18*IF((IFERROR(S1143,
                                    0))&lt;1,
                            1,
                            -1))),
                IF(IFERROR(U1143,
                        0)&lt;0,
                    IF(ABS((MAX('1D'!$D$16,
                                    POWER((ABS(K1143)^2)/('1D'!$I$5*MAX(F1143,
                                                0.1)^2),
                                        1/3)))-IFERROR(L1143,
                                0))&gt;'1D'!$D$19,
                        MAX('1D'!$D$16,
                            IF((MAX('1D'!$D$16,
                                        POWER((ABS(K1143)^2)/('1D'!$I$5*MAX(F1143,
                                                    0.1)^2),
                                            1/3)))&gt;IFERROR(L1143,
                                    0),
                                MIN((MAX('1D'!$D$16,
                                            POWER((ABS(K1143)^2)/('1D'!$I$5*MAX(F1143,
                                                        0.1)^2),
                                                1/3))),
                                    IFERROR(L1143,
                                        0)+(MIN(ABS(IFERROR(U1143,
                                                    0))*'1D'!$D$18,
                                            ABS((MAX('1D'!$D$16,
                                                        POWER((ABS(K1143)^2)/('1D'!$I$5*MAX(F1143,
                                                                    0.1)^2),
                                                            1/3)))-IFERROR(L1143,
                                                    0))))),
                                MAX((MAX('1D'!$D$16,
                                            POWER((ABS(K1143)^2)/('1D'!$I$5*MAX(F1143,
                                                        0.1)^2),
                                                1/3))),
                                    IFERROR(L1143,
                                        0)-(MIN(ABS(IFERROR(U1143,
                                                    0))*'1D'!$D$18,
                                            ABS((MAX('1D'!$D$16,
                                                        POWER((ABS(K1143)^2)/('1D'!$I$5*MAX(F1143,
                                                                    0.1)^2),
                                                            1/3)))-IFERROR(L1143,
                                                    0))))))),
                        MAX('1D'!$D$16,
                            POWER((ABS(K1143)^2)/('1D'!$I$5*MAX(F1143,
                                        0.1)^2),
                                1/3))),
                    MAX('1D'!$D$16,
                        IFERROR(L1143,
                            0)))))))</f>
        <v>2.0411692021517887</v>
      </c>
      <c r="M1143" s="5">
        <f t="shared" ca="1" si="238"/>
        <v>10.614079851189301</v>
      </c>
      <c r="N1143" s="5">
        <f t="shared" ca="1" si="239"/>
        <v>1.1434704692804873</v>
      </c>
      <c r="O1143" s="5">
        <f t="shared" ca="1" si="240"/>
        <v>4.8002276894771132</v>
      </c>
      <c r="P1143" s="5">
        <f t="shared" ca="1" si="241"/>
        <v>634.03766920215173</v>
      </c>
      <c r="Q1143" s="5">
        <f ca="1">P1143+((ABS(K1143)/MAX(((F1143)+(G1143)*(L1143))*(L1143),
            0.000001))^2)/(2*'1D'!$I$5)</f>
        <v>635.21209253909478</v>
      </c>
      <c r="R1143" s="5">
        <f ca="1">((ABS(K1143)*'1D'!$D$6)/(MAX(((F1143)+(G1143)*(L1143))*(L1143),
            0.000001)*MAX(((((F1143)+(G1143)*(L1143))*(L1143))/MAX((F1143)+2*(L1143)*SQRT(1+(G1143)^2),
                    0.000001))^(2/3),
            0.000001)))^2</f>
        <v>4.3358367565141456E-3</v>
      </c>
      <c r="S1143" s="5">
        <f ca="1">ABS(ABS(K1143)/MAX(((F1143)+(G1143)*(L1143))*(L1143),
        0.000001))/SQRT('1D'!$I$5*MAX((((F1143)+(G1143)*(L1143))*(L1143))/MAX((F1143)+2*(G1143)*(L1143),
            0.000001),
        0.000001))</f>
        <v>1.0727235886044055</v>
      </c>
      <c r="T1143" s="5">
        <f ca="1">((F1143)*(L1143)^2)/2+(G1143)*(L1143)^3/3+(ABS(K1143)^2)/('1D'!$I$5*MAX(((F1143)+(G1143)*(L1143))*(L1143),
        0.000001))</f>
        <v>35.763412605541333</v>
      </c>
      <c r="U1143" s="5">
        <f ca="1">IF($A$2=0,
    0,
    IFERROR(Q1142-(((R1142+R1143)/2)*J1143)-(IF(O1142&gt;O1143,
                '1D'!$D$8*((O1142^2-O1143^2)/(2*'1D'!$I$5)),
                '1D'!$D$9*((O1143^2-O1142^2)/(2*'1D'!$I$5)))+('1D'!$D$10*(ABS(I1143)/90)*(MAX(O1142^2,
                        O1143^2)/(2*'1D'!$I$5))))-Q1143,
        0))</f>
        <v>-3.8397515008909977E-3</v>
      </c>
      <c r="V1143" s="5">
        <f ca="1">IF($A$2=0,
    1,
    IF(IFERROR(V1142,
            0)=0,
        0,
        IFERROR(IF(ROUND(S1143,
                    3)=1,
                1,
                IF(AND(ABS(U1143)&lt;'1D'!$D$19,
                        S1143&gt;1),
                    1,
                    0)),
            0)))</f>
        <v>0</v>
      </c>
      <c r="W1143" s="5">
        <f ca="1">IF($A$2=0,
    MAX(MAX('1D'!$D$16,
            MAX('1D'!$D$16,
                POWER((ABS(K1143)^2)/('1D'!$I$5*MAX(F1143,
                            0.1)^2),
                    1/3))),
        IFERROR(W1396,
            MAX(MAX('1D'!$D$16,
                    MAX('1D'!$D$16,
                        POWER((ABS(K1143)^2)/('1D'!$I$5*MAX(F1143,
                                    0.1)^2),
                            1/3))),
                ($L$2)-E1396))),
    IF(IFERROR(AG1144,
            0)=0,
        MAX(MAX('1D'!$D$16,
                MAX('1D'!$D$16,
                    POWER((ABS(K1143)^2)/('1D'!$I$5*MAX(F1143,
                                0.1)^2),
                        1/3))),
            IFERROR(W1396,
                MAX(MAX('1D'!$D$16,
                        MAX('1D'!$D$16,
                            POWER((ABS(K1143)^2)/('1D'!$I$5*MAX(F1143,
                                        0.1)^2),
                                1/3))),
                    ($L$2)-E1396))),
        IF(IFERROR(W1143,
                0)=0,
            MAX(MAX('1D'!$D$16,
                    MAX('1D'!$D$16,
                        POWER((ABS(K1143)^2)/('1D'!$I$5*MAX(F1143,
                                    0.1)^2),
                            1/3))),
                IFERROR(W1396,
                    MAX(MAX('1D'!$D$16,
                            MAX('1D'!$D$16,
                                POWER((ABS(K1143)^2)/('1D'!$I$5*MAX(F1143,
                                            0.1)^2),
                                    1/3))),
                        ($L$2)-E1396))),
            IF(OR(IFERROR(AD1143,
                        0)&gt;=1,
                    IFERROR(AD1144,
                        0)&gt;=1),
                MAX('1D'!$D$16,
                    MAX('1D'!$D$16,
                        POWER((ABS(K1143)^2)/('1D'!$I$5*MAX(F1143,
                                    0.1)^2),
                            1/3))),
                IF(ABS(IFERROR(AF1143,
                            0))&lt;'1D'!$D$19,
                    MAX(MAX('1D'!$D$16,
                            MAX('1D'!$D$16,
                                POWER((ABS(K1143)^2)/('1D'!$I$5*MAX(F1143,
                                            0.1)^2),
                                    1/3))),
                        IFERROR(W1143,
                            0)),
                    MAX(MAX('1D'!$D$16,
                            MAX('1D'!$D$16,
                                POWER((ABS(K1143)^2)/('1D'!$I$5*MAX(F1143,
                                            0.1)^2),
                                    1/3))),
                        (IFERROR(W1143,
                                0))+((IFERROR(AF1143,
                                    0))*'1D'!$D$18)))))))</f>
        <v>2.1389677043987478</v>
      </c>
      <c r="X1143" s="5">
        <f t="shared" ca="1" si="242"/>
        <v>11.122632062873489</v>
      </c>
      <c r="Y1143" s="5">
        <f t="shared" ca="1" si="243"/>
        <v>1.1735290000551568</v>
      </c>
      <c r="Z1143" s="5">
        <f t="shared" ca="1" si="244"/>
        <v>4.5807502857230418</v>
      </c>
      <c r="AA1143" s="5">
        <f t="shared" ca="1" si="245"/>
        <v>634.13546770439871</v>
      </c>
      <c r="AB1143" s="5">
        <f ca="1">AA1143+((ABS(K1143)/MAX(((F1143)+(G1143)*(W1143))*(W1143),
            0.000001))^2)/(2*'1D'!$I$5)</f>
        <v>635.20495155659808</v>
      </c>
      <c r="AC1143" s="5">
        <f ca="1">((ABS(K1143)*'1D'!$D$6)/(MAX(((F1143)+(G1143)*(W1143))*(W1143),
            0.000001)*MAX(((((F1143)+(G1143)*(W1143))*(W1143))/MAX((F1143)+2*(W1143)*SQRT(1+(G1143)^2),
                    0.000001))^(2/3),
            0.000001)))^2</f>
        <v>3.8141460404132466E-3</v>
      </c>
      <c r="AD1143" s="5">
        <f ca="1">ABS(ABS(K1143)/MAX(((F1143)+(G1143)*(W1143))*(W1143),
        0.000001))/SQRT('1D'!$I$5*MAX((((F1143)+(G1143)*(W1143))*(W1143))/MAX((F1143)+2*(G1143)*(W1143),
            0.000001),
        0.000001))</f>
        <v>1.0000000000000004</v>
      </c>
      <c r="AE1143" s="5">
        <f ca="1">((F1143)*(W1143)^2)/2+(G1143)*(W1143)^3/3+(ABS(K1143)^2)/('1D'!$I$5*MAX(((F1143)+(G1143)*(W1143))*(W1143),
        0.000001))</f>
        <v>35.686426155594638</v>
      </c>
      <c r="AF1143" s="5">
        <f ca="1">IF($A$2=0,
    0,
    IFERROR(AB1144+(((AC1143+AC1144)/2)*J1144)+(IF(Z1143&gt;Z1144,
                '1D'!$D$8*((Z1143^2-Z1144^2)/(2*'1D'!$I$5)),
                '1D'!$D$9*((Z1144^2-Z1143^2)/(2*'1D'!$I$5)))+('1D'!$D$10*(ABS(I1144)/90)*(MAX(Z1143^2,
                        Z1144^2)/(2*'1D'!$I$5))))-AB1143,
        0))</f>
        <v>3.4249085716737682E-3</v>
      </c>
      <c r="AG1143" s="5">
        <f ca="1">IF($A$2=0,
    1,
    IF(IFERROR(AG1144,
            0)=0,
        0,
        IFERROR(IF(OR(ROUND(AD1143,
                        3)&gt;=1,
                    AND(ABS(AF1143)&lt;'1D'!$D$19,
                        AD1143&lt;1)),
                1,
                0),
            0)))</f>
        <v>1</v>
      </c>
      <c r="AH1143" s="5">
        <f ca="1">IFERROR(IF('1D'!V32="Supercritical",
        MAX('1D'!$D$16,
            IFERROR(L1143,
                MAX('1D'!$D$16,
                    POWER((ABS(K1143)^2)/('1D'!$I$5*MAX(F1143,
                                0.1)^2),
                        1/3)))),
        IF('1D'!V32="Subcritical",
            MAX('1D'!$D$16,
                IFERROR(W1143,
                    MAX('1D'!$D$16,
                        POWER((ABS(K1143)^2)/('1D'!$I$5*MAX(F1143,
                                    0.1)^2),
                            1/3)))),
            IF(IFERROR(T1143,
                    -1E+99)&gt;=IFERROR(AE1143,
                    -1E+99),
                MAX('1D'!$D$16,
                    IFERROR(L1143,
                        MAX('1D'!$D$16,
                            POWER((ABS(K1143)^2)/('1D'!$I$5*MAX(F1143,
                                        0.1)^2),
                                1/3)))),
                MAX('1D'!$D$16,
                    IFERROR(W1143,
                        MAX('1D'!$D$16,
                            POWER((ABS(K1143)^2)/('1D'!$I$5*MAX(F1143,
                                        0.1)^2),
                                1/3))))))),
    MAX('1D'!$D$16,
        POWER((ABS(K1143)^2)/('1D'!$I$5*MAX(F1143,
                    0.1)^2),
            1/3)))</f>
        <v>2.0411692021517887</v>
      </c>
      <c r="AI1143" s="5">
        <f t="shared" ca="1" si="246"/>
        <v>634.03766920215173</v>
      </c>
      <c r="AJ1143" s="5">
        <f ca="1">AI1143+((ABS(K1143)/MAX(((F1143)+(G1143)*(AH1143))*(AH1143),
            0.000001))^2)/(2*'1D'!$I$5)</f>
        <v>635.21209253909478</v>
      </c>
      <c r="AM1143">
        <v>0</v>
      </c>
      <c r="AN1143">
        <v>0</v>
      </c>
      <c r="AO1143" s="5">
        <f t="shared" si="247"/>
        <v>0</v>
      </c>
      <c r="AP1143" s="5">
        <f t="shared" si="251"/>
        <v>0</v>
      </c>
      <c r="AQ1143" s="5">
        <f ca="1">ABS(ABS(K1143)/MAX(((F1143)+(G1143)*(AH1143))*(AH1143),
        0.000001))/SQRT('1D'!$I$5*MAX((((F1143)+(G1143)*(AH1143))*(AH1143))/MAX((F1143)+2*(G1143)*(AH1143),
            0.000001),
        0.000001))</f>
        <v>1.0727235886044055</v>
      </c>
      <c r="AR1143" s="5" t="str">
        <f t="shared" ca="1" si="248"/>
        <v>Supercritical</v>
      </c>
      <c r="AS1143" s="5">
        <f ca="1">((ABS(K1143)*'1D'!$D$6)/(MAX(((F1143)+(G1143)*(AH1143))*(AH1143),
            0.000001)*MAX(((((F1143)+(G1143)*(AH1143))*(AH1143))/MAX((F1143)+2*(AH1143)*SQRT(1+(G1143)^2),
                    0.000001))^(2/3),
            0.000001)))^2</f>
        <v>4.3358367565141456E-3</v>
      </c>
    </row>
    <row r="1144" spans="1:45" x14ac:dyDescent="0.35">
      <c r="A1144">
        <v>1135</v>
      </c>
      <c r="B1144">
        <v>1133.9960000000001</v>
      </c>
      <c r="C1144">
        <v>616075.63100000005</v>
      </c>
      <c r="D1144">
        <v>3096873.176</v>
      </c>
      <c r="E1144">
        <v>631.99599999999998</v>
      </c>
      <c r="F1144">
        <v>5.2</v>
      </c>
      <c r="G1144">
        <v>0</v>
      </c>
      <c r="H1144" t="s">
        <v>176</v>
      </c>
      <c r="I1144">
        <v>0.06</v>
      </c>
      <c r="J1144" s="5">
        <f t="shared" si="249"/>
        <v>1.0010000000002037</v>
      </c>
      <c r="K1144" s="5">
        <f t="shared" ca="1" si="250"/>
        <v>50.95</v>
      </c>
      <c r="L1144" s="5">
        <f ca="1">IF($A$2=0,
    IFERROR(L1143,
        MAX('1D'!$D$16,
            POWER((ABS(K1144)^2)/('1D'!$I$5*MAX(F1144,
                        0.1)^2),
                1/3))),
    IF(IFERROR(V1143,
            0)=0,
        IFERROR(L1143,
            MAX('1D'!$D$16,
                POWER((ABS(K1144)^2)/('1D'!$I$5*MAX(F1144,
                            0.1)^2),
                    1/3))),
        IF(OR(IFERROR(L1144,
                    0)=0,
                IFERROR(S1143,
                    0)&lt;1,
                IFERROR(S1144,
                    0)&lt;1),
            MAX('1D'!$D$16,
                POWER((ABS(K1144)^2)/('1D'!$I$5*MAX(F1144,
                            0.1)^2),
                    1/3)),
            IF(IFERROR(U1144,
                    0)&gt;0,
                MAX('1D'!$D$16,
                    IFERROR(L1144,
                        0)+((IFERROR(U1144,
                                0))*'1D'!$D$18*IF((IFERROR(S1144,
                                    0))&lt;1,
                            1,
                            -1))),
                IF(IFERROR(U1144,
                        0)&lt;0,
                    IF(ABS((MAX('1D'!$D$16,
                                    POWER((ABS(K1144)^2)/('1D'!$I$5*MAX(F1144,
                                                0.1)^2),
                                        1/3)))-IFERROR(L1144,
                                0))&gt;'1D'!$D$19,
                        MAX('1D'!$D$16,
                            IF((MAX('1D'!$D$16,
                                        POWER((ABS(K1144)^2)/('1D'!$I$5*MAX(F1144,
                                                    0.1)^2),
                                            1/3)))&gt;IFERROR(L1144,
                                    0),
                                MIN((MAX('1D'!$D$16,
                                            POWER((ABS(K1144)^2)/('1D'!$I$5*MAX(F1144,
                                                        0.1)^2),
                                                1/3))),
                                    IFERROR(L1144,
                                        0)+(MIN(ABS(IFERROR(U1144,
                                                    0))*'1D'!$D$18,
                                            ABS((MAX('1D'!$D$16,
                                                        POWER((ABS(K1144)^2)/('1D'!$I$5*MAX(F1144,
                                                                    0.1)^2),
                                                            1/3)))-IFERROR(L1144,
                                                    0))))),
                                MAX((MAX('1D'!$D$16,
                                            POWER((ABS(K1144)^2)/('1D'!$I$5*MAX(F1144,
                                                        0.1)^2),
                                                1/3))),
                                    IFERROR(L1144,
                                        0)-(MIN(ABS(IFERROR(U1144,
                                                    0))*'1D'!$D$18,
                                            ABS((MAX('1D'!$D$16,
                                                        POWER((ABS(K1144)^2)/('1D'!$I$5*MAX(F1144,
                                                                    0.1)^2),
                                                            1/3)))-IFERROR(L1144,
                                                    0))))))),
                        MAX('1D'!$D$16,
                            POWER((ABS(K1144)^2)/('1D'!$I$5*MAX(F1144,
                                        0.1)^2),
                                1/3))),
                    MAX('1D'!$D$16,
                        IFERROR(L1144,
                            0)))))))</f>
        <v>2.0411692021517887</v>
      </c>
      <c r="M1144" s="5">
        <f t="shared" ca="1" si="238"/>
        <v>10.614079851189301</v>
      </c>
      <c r="N1144" s="5">
        <f t="shared" ca="1" si="239"/>
        <v>1.1434704692804873</v>
      </c>
      <c r="O1144" s="5">
        <f t="shared" ca="1" si="240"/>
        <v>4.8002276894771132</v>
      </c>
      <c r="P1144" s="5">
        <f t="shared" ca="1" si="241"/>
        <v>634.03716920215174</v>
      </c>
      <c r="Q1144" s="5">
        <f ca="1">P1144+((ABS(K1144)/MAX(((F1144)+(G1144)*(L1144))*(L1144),
            0.000001))^2)/(2*'1D'!$I$5)</f>
        <v>635.2115925390948</v>
      </c>
      <c r="R1144" s="5">
        <f ca="1">((ABS(K1144)*'1D'!$D$6)/(MAX(((F1144)+(G1144)*(L1144))*(L1144),
            0.000001)*MAX(((((F1144)+(G1144)*(L1144))*(L1144))/MAX((F1144)+2*(L1144)*SQRT(1+(G1144)^2),
                    0.000001))^(2/3),
            0.000001)))^2</f>
        <v>4.3358367565141456E-3</v>
      </c>
      <c r="S1144" s="5">
        <f ca="1">ABS(ABS(K1144)/MAX(((F1144)+(G1144)*(L1144))*(L1144),
        0.000001))/SQRT('1D'!$I$5*MAX((((F1144)+(G1144)*(L1144))*(L1144))/MAX((F1144)+2*(G1144)*(L1144),
            0.000001),
        0.000001))</f>
        <v>1.0727235886044055</v>
      </c>
      <c r="T1144" s="5">
        <f ca="1">((F1144)*(L1144)^2)/2+(G1144)*(L1144)^3/3+(ABS(K1144)^2)/('1D'!$I$5*MAX(((F1144)+(G1144)*(L1144))*(L1144),
        0.000001))</f>
        <v>35.763412605541333</v>
      </c>
      <c r="U1144" s="5">
        <f ca="1">IF($A$2=0,
    0,
    IFERROR(Q1143-(((R1143+R1144)/2)*J1144)-(IF(O1143&gt;O1144,
                '1D'!$D$8*((O1143^2-O1144^2)/(2*'1D'!$I$5)),
                '1D'!$D$9*((O1144^2-O1143^2)/(2*'1D'!$I$5)))+('1D'!$D$10*(ABS(I1144)/90)*(MAX(O1143^2,
                        O1144^2)/(2*'1D'!$I$5))))-Q1144,
        0))</f>
        <v>-3.9576149270033056E-3</v>
      </c>
      <c r="V1144" s="5">
        <f ca="1">IF($A$2=0,
    1,
    IF(IFERROR(V1143,
            0)=0,
        0,
        IFERROR(IF(ROUND(S1144,
                    3)=1,
                1,
                IF(AND(ABS(U1144)&lt;'1D'!$D$19,
                        S1144&gt;1),
                    1,
                    0)),
            0)))</f>
        <v>0</v>
      </c>
      <c r="W1144" s="5">
        <f ca="1">IF($A$2=0,
    MAX(MAX('1D'!$D$16,
            MAX('1D'!$D$16,
                POWER((ABS(K1144)^2)/('1D'!$I$5*MAX(F1144,
                            0.1)^2),
                    1/3))),
        IFERROR(W1396,
            MAX(MAX('1D'!$D$16,
                    MAX('1D'!$D$16,
                        POWER((ABS(K1144)^2)/('1D'!$I$5*MAX(F1144,
                                    0.1)^2),
                            1/3))),
                ($L$2)-E1396))),
    IF(IFERROR(AG1145,
            0)=0,
        MAX(MAX('1D'!$D$16,
                MAX('1D'!$D$16,
                    POWER((ABS(K1144)^2)/('1D'!$I$5*MAX(F1144,
                                0.1)^2),
                        1/3))),
            IFERROR(W1396,
                MAX(MAX('1D'!$D$16,
                        MAX('1D'!$D$16,
                            POWER((ABS(K1144)^2)/('1D'!$I$5*MAX(F1144,
                                        0.1)^2),
                                1/3))),
                    ($L$2)-E1396))),
        IF(IFERROR(W1144,
                0)=0,
            MAX(MAX('1D'!$D$16,
                    MAX('1D'!$D$16,
                        POWER((ABS(K1144)^2)/('1D'!$I$5*MAX(F1144,
                                    0.1)^2),
                            1/3))),
                IFERROR(W1396,
                    MAX(MAX('1D'!$D$16,
                            MAX('1D'!$D$16,
                                POWER((ABS(K1144)^2)/('1D'!$I$5*MAX(F1144,
                                            0.1)^2),
                                    1/3))),
                        ($L$2)-E1396))),
            IF(OR(IFERROR(AD1144,
                        0)&gt;=1,
                    IFERROR(AD1145,
                        0)&gt;=1),
                MAX('1D'!$D$16,
                    MAX('1D'!$D$16,
                        POWER((ABS(K1144)^2)/('1D'!$I$5*MAX(F1144,
                                    0.1)^2),
                            1/3))),
                IF(ABS(IFERROR(AF1144,
                            0))&lt;'1D'!$D$19,
                    MAX(MAX('1D'!$D$16,
                            MAX('1D'!$D$16,
                                POWER((ABS(K1144)^2)/('1D'!$I$5*MAX(F1144,
                                            0.1)^2),
                                    1/3))),
                        IFERROR(W1144,
                            0)),
                    MAX(MAX('1D'!$D$16,
                            MAX('1D'!$D$16,
                                POWER((ABS(K1144)^2)/('1D'!$I$5*MAX(F1144,
                                            0.1)^2),
                                    1/3))),
                        (IFERROR(W1144,
                                0))+((IFERROR(AF1144,
                                    0))*'1D'!$D$18)))))))</f>
        <v>2.1389677043987478</v>
      </c>
      <c r="X1144" s="5">
        <f t="shared" ca="1" si="242"/>
        <v>11.122632062873489</v>
      </c>
      <c r="Y1144" s="5">
        <f t="shared" ca="1" si="243"/>
        <v>1.1735290000551568</v>
      </c>
      <c r="Z1144" s="5">
        <f t="shared" ca="1" si="244"/>
        <v>4.5807502857230418</v>
      </c>
      <c r="AA1144" s="5">
        <f t="shared" ca="1" si="245"/>
        <v>634.13496770439872</v>
      </c>
      <c r="AB1144" s="5">
        <f ca="1">AA1144+((ABS(K1144)/MAX(((F1144)+(G1144)*(W1144))*(W1144),
            0.000001))^2)/(2*'1D'!$I$5)</f>
        <v>635.20445155659809</v>
      </c>
      <c r="AC1144" s="5">
        <f ca="1">((ABS(K1144)*'1D'!$D$6)/(MAX(((F1144)+(G1144)*(W1144))*(W1144),
            0.000001)*MAX(((((F1144)+(G1144)*(W1144))*(W1144))/MAX((F1144)+2*(W1144)*SQRT(1+(G1144)^2),
                    0.000001))^(2/3),
            0.000001)))^2</f>
        <v>3.8141460404132466E-3</v>
      </c>
      <c r="AD1144" s="5">
        <f ca="1">ABS(ABS(K1144)/MAX(((F1144)+(G1144)*(W1144))*(W1144),
        0.000001))/SQRT('1D'!$I$5*MAX((((F1144)+(G1144)*(W1144))*(W1144))/MAX((F1144)+2*(G1144)*(W1144),
            0.000001),
        0.000001))</f>
        <v>1.0000000000000004</v>
      </c>
      <c r="AE1144" s="5">
        <f ca="1">((F1144)*(W1144)^2)/2+(G1144)*(W1144)^3/3+(ABS(K1144)^2)/('1D'!$I$5*MAX(((F1144)+(G1144)*(W1144))*(W1144),
        0.000001))</f>
        <v>35.686426155594638</v>
      </c>
      <c r="AF1144" s="5">
        <f ca="1">IF($A$2=0,
    0,
    IFERROR(AB1145+(((AC1144+AC1145)/2)*J1145)+(IF(Z1144&gt;Z1145,
                '1D'!$D$8*((Z1144^2-Z1145^2)/(2*'1D'!$I$5)),
                '1D'!$D$9*((Z1145^2-Z1144^2)/(2*'1D'!$I$5)))+('1D'!$D$10*(ABS(I1145)/90)*(MAX(Z1144^2,
                        Z1145^2)/(2*'1D'!$I$5))))-AB1144,
        0))</f>
        <v>3.4157470064428708E-3</v>
      </c>
      <c r="AG1144" s="5">
        <f ca="1">IF($A$2=0,
    1,
    IF(IFERROR(AG1145,
            0)=0,
        0,
        IFERROR(IF(OR(ROUND(AD1144,
                        3)&gt;=1,
                    AND(ABS(AF1144)&lt;'1D'!$D$19,
                        AD1144&lt;1)),
                1,
                0),
            0)))</f>
        <v>1</v>
      </c>
      <c r="AH1144" s="5">
        <f ca="1">IFERROR(IF('1D'!V32="Supercritical",
        MAX('1D'!$D$16,
            IFERROR(L1144,
                MAX('1D'!$D$16,
                    POWER((ABS(K1144)^2)/('1D'!$I$5*MAX(F1144,
                                0.1)^2),
                        1/3)))),
        IF('1D'!V32="Subcritical",
            MAX('1D'!$D$16,
                IFERROR(W1144,
                    MAX('1D'!$D$16,
                        POWER((ABS(K1144)^2)/('1D'!$I$5*MAX(F1144,
                                    0.1)^2),
                            1/3)))),
            IF(IFERROR(T1144,
                    -1E+99)&gt;=IFERROR(AE1144,
                    -1E+99),
                MAX('1D'!$D$16,
                    IFERROR(L1144,
                        MAX('1D'!$D$16,
                            POWER((ABS(K1144)^2)/('1D'!$I$5*MAX(F1144,
                                        0.1)^2),
                                1/3)))),
                MAX('1D'!$D$16,
                    IFERROR(W1144,
                        MAX('1D'!$D$16,
                            POWER((ABS(K1144)^2)/('1D'!$I$5*MAX(F1144,
                                        0.1)^2),
                                1/3))))))),
    MAX('1D'!$D$16,
        POWER((ABS(K1144)^2)/('1D'!$I$5*MAX(F1144,
                    0.1)^2),
            1/3)))</f>
        <v>2.0411692021517887</v>
      </c>
      <c r="AI1144" s="5">
        <f t="shared" ca="1" si="246"/>
        <v>634.03716920215174</v>
      </c>
      <c r="AJ1144" s="5">
        <f ca="1">AI1144+((ABS(K1144)/MAX(((F1144)+(G1144)*(AH1144))*(AH1144),
            0.000001))^2)/(2*'1D'!$I$5)</f>
        <v>635.2115925390948</v>
      </c>
      <c r="AM1144">
        <v>0</v>
      </c>
      <c r="AN1144">
        <v>0</v>
      </c>
      <c r="AO1144" s="5">
        <f t="shared" si="247"/>
        <v>0</v>
      </c>
      <c r="AP1144" s="5">
        <f t="shared" si="251"/>
        <v>0</v>
      </c>
      <c r="AQ1144" s="5">
        <f ca="1">ABS(ABS(K1144)/MAX(((F1144)+(G1144)*(AH1144))*(AH1144),
        0.000001))/SQRT('1D'!$I$5*MAX((((F1144)+(G1144)*(AH1144))*(AH1144))/MAX((F1144)+2*(G1144)*(AH1144),
            0.000001),
        0.000001))</f>
        <v>1.0727235886044055</v>
      </c>
      <c r="AR1144" s="5" t="str">
        <f t="shared" ca="1" si="248"/>
        <v>Supercritical</v>
      </c>
      <c r="AS1144" s="5">
        <f ca="1">((ABS(K1144)*'1D'!$D$6)/(MAX(((F1144)+(G1144)*(AH1144))*(AH1144),
            0.000001)*MAX(((((F1144)+(G1144)*(AH1144))*(AH1144))/MAX((F1144)+2*(AH1144)*SQRT(1+(G1144)^2),
                    0.000001))^(2/3),
            0.000001)))^2</f>
        <v>4.3358367565141456E-3</v>
      </c>
    </row>
    <row r="1145" spans="1:45" x14ac:dyDescent="0.35">
      <c r="A1145">
        <v>1136</v>
      </c>
      <c r="B1145">
        <v>1134.9960000000001</v>
      </c>
      <c r="C1145">
        <v>616075.58799999999</v>
      </c>
      <c r="D1145">
        <v>3096872.1770000001</v>
      </c>
      <c r="E1145">
        <v>631.99549999999999</v>
      </c>
      <c r="F1145">
        <v>5.2</v>
      </c>
      <c r="G1145">
        <v>0</v>
      </c>
      <c r="H1145" t="s">
        <v>176</v>
      </c>
      <c r="I1145">
        <v>5.7000000000000002E-2</v>
      </c>
      <c r="J1145" s="5">
        <f t="shared" si="249"/>
        <v>1</v>
      </c>
      <c r="K1145" s="5">
        <f t="shared" ca="1" si="250"/>
        <v>50.95</v>
      </c>
      <c r="L1145" s="5">
        <f ca="1">IF($A$2=0,
    IFERROR(L1144,
        MAX('1D'!$D$16,
            POWER((ABS(K1145)^2)/('1D'!$I$5*MAX(F1145,
                        0.1)^2),
                1/3))),
    IF(IFERROR(V1144,
            0)=0,
        IFERROR(L1144,
            MAX('1D'!$D$16,
                POWER((ABS(K1145)^2)/('1D'!$I$5*MAX(F1145,
                            0.1)^2),
                    1/3))),
        IF(OR(IFERROR(L1145,
                    0)=0,
                IFERROR(S1144,
                    0)&lt;1,
                IFERROR(S1145,
                    0)&lt;1),
            MAX('1D'!$D$16,
                POWER((ABS(K1145)^2)/('1D'!$I$5*MAX(F1145,
                            0.1)^2),
                    1/3)),
            IF(IFERROR(U1145,
                    0)&gt;0,
                MAX('1D'!$D$16,
                    IFERROR(L1145,
                        0)+((IFERROR(U1145,
                                0))*'1D'!$D$18*IF((IFERROR(S1145,
                                    0))&lt;1,
                            1,
                            -1))),
                IF(IFERROR(U1145,
                        0)&lt;0,
                    IF(ABS((MAX('1D'!$D$16,
                                    POWER((ABS(K1145)^2)/('1D'!$I$5*MAX(F1145,
                                                0.1)^2),
                                        1/3)))-IFERROR(L1145,
                                0))&gt;'1D'!$D$19,
                        MAX('1D'!$D$16,
                            IF((MAX('1D'!$D$16,
                                        POWER((ABS(K1145)^2)/('1D'!$I$5*MAX(F1145,
                                                    0.1)^2),
                                            1/3)))&gt;IFERROR(L1145,
                                    0),
                                MIN((MAX('1D'!$D$16,
                                            POWER((ABS(K1145)^2)/('1D'!$I$5*MAX(F1145,
                                                        0.1)^2),
                                                1/3))),
                                    IFERROR(L1145,
                                        0)+(MIN(ABS(IFERROR(U1145,
                                                    0))*'1D'!$D$18,
                                            ABS((MAX('1D'!$D$16,
                                                        POWER((ABS(K1145)^2)/('1D'!$I$5*MAX(F1145,
                                                                    0.1)^2),
                                                            1/3)))-IFERROR(L1145,
                                                    0))))),
                                MAX((MAX('1D'!$D$16,
                                            POWER((ABS(K1145)^2)/('1D'!$I$5*MAX(F1145,
                                                        0.1)^2),
                                                1/3))),
                                    IFERROR(L1145,
                                        0)-(MIN(ABS(IFERROR(U1145,
                                                    0))*'1D'!$D$18,
                                            ABS((MAX('1D'!$D$16,
                                                        POWER((ABS(K1145)^2)/('1D'!$I$5*MAX(F1145,
                                                                    0.1)^2),
                                                            1/3)))-IFERROR(L1145,
                                                    0))))))),
                        MAX('1D'!$D$16,
                            POWER((ABS(K1145)^2)/('1D'!$I$5*MAX(F1145,
                                        0.1)^2),
                                1/3))),
                    MAX('1D'!$D$16,
                        IFERROR(L1145,
                            0)))))))</f>
        <v>2.0411692021517887</v>
      </c>
      <c r="M1145" s="5">
        <f t="shared" ca="1" si="238"/>
        <v>10.614079851189301</v>
      </c>
      <c r="N1145" s="5">
        <f t="shared" ca="1" si="239"/>
        <v>1.1434704692804873</v>
      </c>
      <c r="O1145" s="5">
        <f t="shared" ca="1" si="240"/>
        <v>4.8002276894771132</v>
      </c>
      <c r="P1145" s="5">
        <f t="shared" ca="1" si="241"/>
        <v>634.03666920215176</v>
      </c>
      <c r="Q1145" s="5">
        <f ca="1">P1145+((ABS(K1145)/MAX(((F1145)+(G1145)*(L1145))*(L1145),
            0.000001))^2)/(2*'1D'!$I$5)</f>
        <v>635.21109253909481</v>
      </c>
      <c r="R1145" s="5">
        <f ca="1">((ABS(K1145)*'1D'!$D$6)/(MAX(((F1145)+(G1145)*(L1145))*(L1145),
            0.000001)*MAX(((((F1145)+(G1145)*(L1145))*(L1145))/MAX((F1145)+2*(L1145)*SQRT(1+(G1145)^2),
                    0.000001))^(2/3),
            0.000001)))^2</f>
        <v>4.3358367565141456E-3</v>
      </c>
      <c r="S1145" s="5">
        <f ca="1">ABS(ABS(K1145)/MAX(((F1145)+(G1145)*(L1145))*(L1145),
        0.000001))/SQRT('1D'!$I$5*MAX((((F1145)+(G1145)*(L1145))*(L1145))/MAX((F1145)+2*(G1145)*(L1145),
            0.000001),
        0.000001))</f>
        <v>1.0727235886044055</v>
      </c>
      <c r="T1145" s="5">
        <f ca="1">((F1145)*(L1145)^2)/2+(G1145)*(L1145)^3/3+(ABS(K1145)^2)/('1D'!$I$5*MAX(((F1145)+(G1145)*(L1145))*(L1145),
        0.000001))</f>
        <v>35.763412605541333</v>
      </c>
      <c r="U1145" s="5">
        <f ca="1">IF($A$2=0,
    0,
    IFERROR(Q1144-(((R1144+R1145)/2)*J1145)-(IF(O1144&gt;O1145,
                '1D'!$D$8*((O1144^2-O1145^2)/(2*'1D'!$I$5)),
                '1D'!$D$9*((O1145^2-O1144^2)/(2*'1D'!$I$5)))+('1D'!$D$10*(ABS(I1145)/90)*(MAX(O1144^2,
                        O1145^2)/(2*'1D'!$I$5))))-Q1145,
        0))</f>
        <v>-3.9474069734524164E-3</v>
      </c>
      <c r="V1145" s="5">
        <f ca="1">IF($A$2=0,
    1,
    IF(IFERROR(V1144,
            0)=0,
        0,
        IFERROR(IF(ROUND(S1145,
                    3)=1,
                1,
                IF(AND(ABS(U1145)&lt;'1D'!$D$19,
                        S1145&gt;1),
                    1,
                    0)),
            0)))</f>
        <v>0</v>
      </c>
      <c r="W1145" s="5">
        <f ca="1">IF($A$2=0,
    MAX(MAX('1D'!$D$16,
            MAX('1D'!$D$16,
                POWER((ABS(K1145)^2)/('1D'!$I$5*MAX(F1145,
                            0.1)^2),
                    1/3))),
        IFERROR(W1396,
            MAX(MAX('1D'!$D$16,
                    MAX('1D'!$D$16,
                        POWER((ABS(K1145)^2)/('1D'!$I$5*MAX(F1145,
                                    0.1)^2),
                            1/3))),
                ($L$2)-E1396))),
    IF(IFERROR(AG1146,
            0)=0,
        MAX(MAX('1D'!$D$16,
                MAX('1D'!$D$16,
                    POWER((ABS(K1145)^2)/('1D'!$I$5*MAX(F1145,
                                0.1)^2),
                        1/3))),
            IFERROR(W1396,
                MAX(MAX('1D'!$D$16,
                        MAX('1D'!$D$16,
                            POWER((ABS(K1145)^2)/('1D'!$I$5*MAX(F1145,
                                        0.1)^2),
                                1/3))),
                    ($L$2)-E1396))),
        IF(IFERROR(W1145,
                0)=0,
            MAX(MAX('1D'!$D$16,
                    MAX('1D'!$D$16,
                        POWER((ABS(K1145)^2)/('1D'!$I$5*MAX(F1145,
                                    0.1)^2),
                            1/3))),
                IFERROR(W1396,
                    MAX(MAX('1D'!$D$16,
                            MAX('1D'!$D$16,
                                POWER((ABS(K1145)^2)/('1D'!$I$5*MAX(F1145,
                                            0.1)^2),
                                    1/3))),
                        ($L$2)-E1396))),
            IF(OR(IFERROR(AD1145,
                        0)&gt;=1,
                    IFERROR(AD1146,
                        0)&gt;=1),
                MAX('1D'!$D$16,
                    MAX('1D'!$D$16,
                        POWER((ABS(K1145)^2)/('1D'!$I$5*MAX(F1145,
                                    0.1)^2),
                            1/3))),
                IF(ABS(IFERROR(AF1145,
                            0))&lt;'1D'!$D$19,
                    MAX(MAX('1D'!$D$16,
                            MAX('1D'!$D$16,
                                POWER((ABS(K1145)^2)/('1D'!$I$5*MAX(F1145,
                                            0.1)^2),
                                    1/3))),
                        IFERROR(W1145,
                            0)),
                    MAX(MAX('1D'!$D$16,
                            MAX('1D'!$D$16,
                                POWER((ABS(K1145)^2)/('1D'!$I$5*MAX(F1145,
                                            0.1)^2),
                                    1/3))),
                        (IFERROR(W1145,
                                0))+((IFERROR(AF1145,
                                    0))*'1D'!$D$18)))))))</f>
        <v>2.1389677043987478</v>
      </c>
      <c r="X1145" s="5">
        <f t="shared" ca="1" si="242"/>
        <v>11.122632062873489</v>
      </c>
      <c r="Y1145" s="5">
        <f t="shared" ca="1" si="243"/>
        <v>1.1735290000551568</v>
      </c>
      <c r="Z1145" s="5">
        <f t="shared" ca="1" si="244"/>
        <v>4.5807502857230418</v>
      </c>
      <c r="AA1145" s="5">
        <f t="shared" ca="1" si="245"/>
        <v>634.13446770439873</v>
      </c>
      <c r="AB1145" s="5">
        <f ca="1">AA1145+((ABS(K1145)/MAX(((F1145)+(G1145)*(W1145))*(W1145),
            0.000001))^2)/(2*'1D'!$I$5)</f>
        <v>635.2039515565981</v>
      </c>
      <c r="AC1145" s="5">
        <f ca="1">((ABS(K1145)*'1D'!$D$6)/(MAX(((F1145)+(G1145)*(W1145))*(W1145),
            0.000001)*MAX(((((F1145)+(G1145)*(W1145))*(W1145))/MAX((F1145)+2*(W1145)*SQRT(1+(G1145)^2),
                    0.000001))^(2/3),
            0.000001)))^2</f>
        <v>3.8141460404132466E-3</v>
      </c>
      <c r="AD1145" s="5">
        <f ca="1">ABS(ABS(K1145)/MAX(((F1145)+(G1145)*(W1145))*(W1145),
        0.000001))/SQRT('1D'!$I$5*MAX((((F1145)+(G1145)*(W1145))*(W1145))/MAX((F1145)+2*(G1145)*(W1145),
            0.000001),
        0.000001))</f>
        <v>1.0000000000000004</v>
      </c>
      <c r="AE1145" s="5">
        <f ca="1">((F1145)*(W1145)^2)/2+(G1145)*(W1145)^3/3+(ABS(K1145)^2)/('1D'!$I$5*MAX(((F1145)+(G1145)*(W1145))*(W1145),
        0.000001))</f>
        <v>35.686426155594638</v>
      </c>
      <c r="AF1145" s="5">
        <f ca="1">IF($A$2=0,
    0,
    IFERROR(AB1146+(((AC1145+AC1146)/2)*J1146)+(IF(Z1145&gt;Z1146,
                '1D'!$D$8*((Z1145^2-Z1146^2)/(2*'1D'!$I$5)),
                '1D'!$D$9*((Z1146^2-Z1145^2)/(2*'1D'!$I$5)))+('1D'!$D$10*(ABS(I1146)/90)*(MAX(Z1145^2,
                        Z1146^2)/(2*'1D'!$I$5))))-AB1145,
        0))</f>
        <v>3.3141460404522149E-3</v>
      </c>
      <c r="AG1145" s="5">
        <f ca="1">IF($A$2=0,
    1,
    IF(IFERROR(AG1146,
            0)=0,
        0,
        IFERROR(IF(OR(ROUND(AD1145,
                        3)&gt;=1,
                    AND(ABS(AF1145)&lt;'1D'!$D$19,
                        AD1145&lt;1)),
                1,
                0),
            0)))</f>
        <v>1</v>
      </c>
      <c r="AH1145" s="5">
        <f ca="1">IFERROR(IF('1D'!V32="Supercritical",
        MAX('1D'!$D$16,
            IFERROR(L1145,
                MAX('1D'!$D$16,
                    POWER((ABS(K1145)^2)/('1D'!$I$5*MAX(F1145,
                                0.1)^2),
                        1/3)))),
        IF('1D'!V32="Subcritical",
            MAX('1D'!$D$16,
                IFERROR(W1145,
                    MAX('1D'!$D$16,
                        POWER((ABS(K1145)^2)/('1D'!$I$5*MAX(F1145,
                                    0.1)^2),
                            1/3)))),
            IF(IFERROR(T1145,
                    -1E+99)&gt;=IFERROR(AE1145,
                    -1E+99),
                MAX('1D'!$D$16,
                    IFERROR(L1145,
                        MAX('1D'!$D$16,
                            POWER((ABS(K1145)^2)/('1D'!$I$5*MAX(F1145,
                                        0.1)^2),
                                1/3)))),
                MAX('1D'!$D$16,
                    IFERROR(W1145,
                        MAX('1D'!$D$16,
                            POWER((ABS(K1145)^2)/('1D'!$I$5*MAX(F1145,
                                        0.1)^2),
                                1/3))))))),
    MAX('1D'!$D$16,
        POWER((ABS(K1145)^2)/('1D'!$I$5*MAX(F1145,
                    0.1)^2),
            1/3)))</f>
        <v>2.0411692021517887</v>
      </c>
      <c r="AI1145" s="5">
        <f t="shared" ca="1" si="246"/>
        <v>634.03666920215176</v>
      </c>
      <c r="AJ1145" s="5">
        <f ca="1">AI1145+((ABS(K1145)/MAX(((F1145)+(G1145)*(AH1145))*(AH1145),
            0.000001))^2)/(2*'1D'!$I$5)</f>
        <v>635.21109253909481</v>
      </c>
      <c r="AM1145">
        <v>0</v>
      </c>
      <c r="AN1145">
        <v>0</v>
      </c>
      <c r="AO1145" s="5">
        <f t="shared" si="247"/>
        <v>0</v>
      </c>
      <c r="AP1145" s="5">
        <f t="shared" si="251"/>
        <v>0</v>
      </c>
      <c r="AQ1145" s="5">
        <f ca="1">ABS(ABS(K1145)/MAX(((F1145)+(G1145)*(AH1145))*(AH1145),
        0.000001))/SQRT('1D'!$I$5*MAX((((F1145)+(G1145)*(AH1145))*(AH1145))/MAX((F1145)+2*(G1145)*(AH1145),
            0.000001),
        0.000001))</f>
        <v>1.0727235886044055</v>
      </c>
      <c r="AR1145" s="5" t="str">
        <f t="shared" ca="1" si="248"/>
        <v>Supercritical</v>
      </c>
      <c r="AS1145" s="5">
        <f ca="1">((ABS(K1145)*'1D'!$D$6)/(MAX(((F1145)+(G1145)*(AH1145))*(AH1145),
            0.000001)*MAX(((((F1145)+(G1145)*(AH1145))*(AH1145))/MAX((F1145)+2*(AH1145)*SQRT(1+(G1145)^2),
                    0.000001))^(2/3),
            0.000001)))^2</f>
        <v>4.3358367565141456E-3</v>
      </c>
    </row>
    <row r="1146" spans="1:45" x14ac:dyDescent="0.35">
      <c r="A1146">
        <v>1137</v>
      </c>
      <c r="B1146">
        <v>1135.9960000000001</v>
      </c>
      <c r="C1146">
        <v>616075.54599999997</v>
      </c>
      <c r="D1146">
        <v>3096871.1779999998</v>
      </c>
      <c r="E1146">
        <v>631.995</v>
      </c>
      <c r="F1146">
        <v>5.2</v>
      </c>
      <c r="G1146">
        <v>0</v>
      </c>
      <c r="H1146" t="s">
        <v>176</v>
      </c>
      <c r="I1146">
        <v>0</v>
      </c>
      <c r="J1146" s="5">
        <f t="shared" si="249"/>
        <v>1</v>
      </c>
      <c r="K1146" s="5">
        <f t="shared" ca="1" si="250"/>
        <v>50.95</v>
      </c>
      <c r="L1146" s="5">
        <f ca="1">IF($A$2=0,
    IFERROR(L1145,
        MAX('1D'!$D$16,
            POWER((ABS(K1146)^2)/('1D'!$I$5*MAX(F1146,
                        0.1)^2),
                1/3))),
    IF(IFERROR(V1145,
            0)=0,
        IFERROR(L1145,
            MAX('1D'!$D$16,
                POWER((ABS(K1146)^2)/('1D'!$I$5*MAX(F1146,
                            0.1)^2),
                    1/3))),
        IF(OR(IFERROR(L1146,
                    0)=0,
                IFERROR(S1145,
                    0)&lt;1,
                IFERROR(S1146,
                    0)&lt;1),
            MAX('1D'!$D$16,
                POWER((ABS(K1146)^2)/('1D'!$I$5*MAX(F1146,
                            0.1)^2),
                    1/3)),
            IF(IFERROR(U1146,
                    0)&gt;0,
                MAX('1D'!$D$16,
                    IFERROR(L1146,
                        0)+((IFERROR(U1146,
                                0))*'1D'!$D$18*IF((IFERROR(S1146,
                                    0))&lt;1,
                            1,
                            -1))),
                IF(IFERROR(U1146,
                        0)&lt;0,
                    IF(ABS((MAX('1D'!$D$16,
                                    POWER((ABS(K1146)^2)/('1D'!$I$5*MAX(F1146,
                                                0.1)^2),
                                        1/3)))-IFERROR(L1146,
                                0))&gt;'1D'!$D$19,
                        MAX('1D'!$D$16,
                            IF((MAX('1D'!$D$16,
                                        POWER((ABS(K1146)^2)/('1D'!$I$5*MAX(F1146,
                                                    0.1)^2),
                                            1/3)))&gt;IFERROR(L1146,
                                    0),
                                MIN((MAX('1D'!$D$16,
                                            POWER((ABS(K1146)^2)/('1D'!$I$5*MAX(F1146,
                                                        0.1)^2),
                                                1/3))),
                                    IFERROR(L1146,
                                        0)+(MIN(ABS(IFERROR(U1146,
                                                    0))*'1D'!$D$18,
                                            ABS((MAX('1D'!$D$16,
                                                        POWER((ABS(K1146)^2)/('1D'!$I$5*MAX(F1146,
                                                                    0.1)^2),
                                                            1/3)))-IFERROR(L1146,
                                                    0))))),
                                MAX((MAX('1D'!$D$16,
                                            POWER((ABS(K1146)^2)/('1D'!$I$5*MAX(F1146,
                                                        0.1)^2),
                                                1/3))),
                                    IFERROR(L1146,
                                        0)-(MIN(ABS(IFERROR(U1146,
                                                    0))*'1D'!$D$18,
                                            ABS((MAX('1D'!$D$16,
                                                        POWER((ABS(K1146)^2)/('1D'!$I$5*MAX(F1146,
                                                                    0.1)^2),
                                                            1/3)))-IFERROR(L1146,
                                                    0))))))),
                        MAX('1D'!$D$16,
                            POWER((ABS(K1146)^2)/('1D'!$I$5*MAX(F1146,
                                        0.1)^2),
                                1/3))),
                    MAX('1D'!$D$16,
                        IFERROR(L1146,
                            0)))))))</f>
        <v>2.0411692021517887</v>
      </c>
      <c r="M1146" s="5">
        <f t="shared" ca="1" si="238"/>
        <v>10.614079851189301</v>
      </c>
      <c r="N1146" s="5">
        <f t="shared" ca="1" si="239"/>
        <v>1.1434704692804873</v>
      </c>
      <c r="O1146" s="5">
        <f t="shared" ca="1" si="240"/>
        <v>4.8002276894771132</v>
      </c>
      <c r="P1146" s="5">
        <f t="shared" ca="1" si="241"/>
        <v>634.03616920215177</v>
      </c>
      <c r="Q1146" s="5">
        <f ca="1">P1146+((ABS(K1146)/MAX(((F1146)+(G1146)*(L1146))*(L1146),
            0.000001))^2)/(2*'1D'!$I$5)</f>
        <v>635.21059253909482</v>
      </c>
      <c r="R1146" s="5">
        <f ca="1">((ABS(K1146)*'1D'!$D$6)/(MAX(((F1146)+(G1146)*(L1146))*(L1146),
            0.000001)*MAX(((((F1146)+(G1146)*(L1146))*(L1146))/MAX((F1146)+2*(L1146)*SQRT(1+(G1146)^2),
                    0.000001))^(2/3),
            0.000001)))^2</f>
        <v>4.3358367565141456E-3</v>
      </c>
      <c r="S1146" s="5">
        <f ca="1">ABS(ABS(K1146)/MAX(((F1146)+(G1146)*(L1146))*(L1146),
        0.000001))/SQRT('1D'!$I$5*MAX((((F1146)+(G1146)*(L1146))*(L1146))/MAX((F1146)+2*(G1146)*(L1146),
            0.000001),
        0.000001))</f>
        <v>1.0727235886044055</v>
      </c>
      <c r="T1146" s="5">
        <f ca="1">((F1146)*(L1146)^2)/2+(G1146)*(L1146)^3/3+(ABS(K1146)^2)/('1D'!$I$5*MAX(((F1146)+(G1146)*(L1146))*(L1146),
        0.000001))</f>
        <v>35.763412605541333</v>
      </c>
      <c r="U1146" s="5">
        <f ca="1">IF($A$2=0,
    0,
    IFERROR(Q1145-(((R1145+R1146)/2)*J1146)-(IF(O1145&gt;O1146,
                '1D'!$D$8*((O1145^2-O1146^2)/(2*'1D'!$I$5)),
                '1D'!$D$9*((O1146^2-O1145^2)/(2*'1D'!$I$5)))+('1D'!$D$10*(ABS(I1146)/90)*(MAX(O1145^2,
                        O1146^2)/(2*'1D'!$I$5))))-Q1146,
        0))</f>
        <v>-3.8358367564796936E-3</v>
      </c>
      <c r="V1146" s="5">
        <f ca="1">IF($A$2=0,
    1,
    IF(IFERROR(V1145,
            0)=0,
        0,
        IFERROR(IF(ROUND(S1146,
                    3)=1,
                1,
                IF(AND(ABS(U1146)&lt;'1D'!$D$19,
                        S1146&gt;1),
                    1,
                    0)),
            0)))</f>
        <v>0</v>
      </c>
      <c r="W1146" s="5">
        <f ca="1">IF($A$2=0,
    MAX(MAX('1D'!$D$16,
            MAX('1D'!$D$16,
                POWER((ABS(K1146)^2)/('1D'!$I$5*MAX(F1146,
                            0.1)^2),
                    1/3))),
        IFERROR(W1396,
            MAX(MAX('1D'!$D$16,
                    MAX('1D'!$D$16,
                        POWER((ABS(K1146)^2)/('1D'!$I$5*MAX(F1146,
                                    0.1)^2),
                            1/3))),
                ($L$2)-E1396))),
    IF(IFERROR(AG1147,
            0)=0,
        MAX(MAX('1D'!$D$16,
                MAX('1D'!$D$16,
                    POWER((ABS(K1146)^2)/('1D'!$I$5*MAX(F1146,
                                0.1)^2),
                        1/3))),
            IFERROR(W1396,
                MAX(MAX('1D'!$D$16,
                        MAX('1D'!$D$16,
                            POWER((ABS(K1146)^2)/('1D'!$I$5*MAX(F1146,
                                        0.1)^2),
                                1/3))),
                    ($L$2)-E1396))),
        IF(IFERROR(W1146,
                0)=0,
            MAX(MAX('1D'!$D$16,
                    MAX('1D'!$D$16,
                        POWER((ABS(K1146)^2)/('1D'!$I$5*MAX(F1146,
                                    0.1)^2),
                            1/3))),
                IFERROR(W1396,
                    MAX(MAX('1D'!$D$16,
                            MAX('1D'!$D$16,
                                POWER((ABS(K1146)^2)/('1D'!$I$5*MAX(F1146,
                                            0.1)^2),
                                    1/3))),
                        ($L$2)-E1396))),
            IF(OR(IFERROR(AD1146,
                        0)&gt;=1,
                    IFERROR(AD1147,
                        0)&gt;=1),
                MAX('1D'!$D$16,
                    MAX('1D'!$D$16,
                        POWER((ABS(K1146)^2)/('1D'!$I$5*MAX(F1146,
                                    0.1)^2),
                            1/3))),
                IF(ABS(IFERROR(AF1146,
                            0))&lt;'1D'!$D$19,
                    MAX(MAX('1D'!$D$16,
                            MAX('1D'!$D$16,
                                POWER((ABS(K1146)^2)/('1D'!$I$5*MAX(F1146,
                                            0.1)^2),
                                    1/3))),
                        IFERROR(W1146,
                            0)),
                    MAX(MAX('1D'!$D$16,
                            MAX('1D'!$D$16,
                                POWER((ABS(K1146)^2)/('1D'!$I$5*MAX(F1146,
                                            0.1)^2),
                                    1/3))),
                        (IFERROR(W1146,
                                0))+((IFERROR(AF1146,
                                    0))*'1D'!$D$18)))))))</f>
        <v>2.1389677043987478</v>
      </c>
      <c r="X1146" s="5">
        <f t="shared" ca="1" si="242"/>
        <v>11.122632062873489</v>
      </c>
      <c r="Y1146" s="5">
        <f t="shared" ca="1" si="243"/>
        <v>1.1735290000551568</v>
      </c>
      <c r="Z1146" s="5">
        <f t="shared" ca="1" si="244"/>
        <v>4.5807502857230418</v>
      </c>
      <c r="AA1146" s="5">
        <f t="shared" ca="1" si="245"/>
        <v>634.13396770439874</v>
      </c>
      <c r="AB1146" s="5">
        <f ca="1">AA1146+((ABS(K1146)/MAX(((F1146)+(G1146)*(W1146))*(W1146),
            0.000001))^2)/(2*'1D'!$I$5)</f>
        <v>635.20345155659811</v>
      </c>
      <c r="AC1146" s="5">
        <f ca="1">((ABS(K1146)*'1D'!$D$6)/(MAX(((F1146)+(G1146)*(W1146))*(W1146),
            0.000001)*MAX(((((F1146)+(G1146)*(W1146))*(W1146))/MAX((F1146)+2*(W1146)*SQRT(1+(G1146)^2),
                    0.000001))^(2/3),
            0.000001)))^2</f>
        <v>3.8141460404132466E-3</v>
      </c>
      <c r="AD1146" s="5">
        <f ca="1">ABS(ABS(K1146)/MAX(((F1146)+(G1146)*(W1146))*(W1146),
        0.000001))/SQRT('1D'!$I$5*MAX((((F1146)+(G1146)*(W1146))*(W1146))/MAX((F1146)+2*(G1146)*(W1146),
            0.000001),
        0.000001))</f>
        <v>1.0000000000000004</v>
      </c>
      <c r="AE1146" s="5">
        <f ca="1">((F1146)*(W1146)^2)/2+(G1146)*(W1146)^3/3+(ABS(K1146)^2)/('1D'!$I$5*MAX(((F1146)+(G1146)*(W1146))*(W1146),
        0.000001))</f>
        <v>35.686426155594638</v>
      </c>
      <c r="AF1146" s="5">
        <f ca="1">IF($A$2=0,
    0,
    IFERROR(AB1147+(((AC1146+AC1147)/2)*J1147)+(IF(Z1146&gt;Z1147,
                '1D'!$D$8*((Z1146^2-Z1147^2)/(2*'1D'!$I$5)),
                '1D'!$D$9*((Z1147^2-Z1146^2)/(2*'1D'!$I$5)))+('1D'!$D$10*(ABS(I1147)/90)*(MAX(Z1146^2,
                        Z1147^2)/(2*'1D'!$I$5))))-AB1146,
        0))</f>
        <v>3.4157470064428708E-3</v>
      </c>
      <c r="AG1146" s="5">
        <f ca="1">IF($A$2=0,
    1,
    IF(IFERROR(AG1147,
            0)=0,
        0,
        IFERROR(IF(OR(ROUND(AD1146,
                        3)&gt;=1,
                    AND(ABS(AF1146)&lt;'1D'!$D$19,
                        AD1146&lt;1)),
                1,
                0),
            0)))</f>
        <v>1</v>
      </c>
      <c r="AH1146" s="5">
        <f ca="1">IFERROR(IF('1D'!V32="Supercritical",
        MAX('1D'!$D$16,
            IFERROR(L1146,
                MAX('1D'!$D$16,
                    POWER((ABS(K1146)^2)/('1D'!$I$5*MAX(F1146,
                                0.1)^2),
                        1/3)))),
        IF('1D'!V32="Subcritical",
            MAX('1D'!$D$16,
                IFERROR(W1146,
                    MAX('1D'!$D$16,
                        POWER((ABS(K1146)^2)/('1D'!$I$5*MAX(F1146,
                                    0.1)^2),
                            1/3)))),
            IF(IFERROR(T1146,
                    -1E+99)&gt;=IFERROR(AE1146,
                    -1E+99),
                MAX('1D'!$D$16,
                    IFERROR(L1146,
                        MAX('1D'!$D$16,
                            POWER((ABS(K1146)^2)/('1D'!$I$5*MAX(F1146,
                                        0.1)^2),
                                1/3)))),
                MAX('1D'!$D$16,
                    IFERROR(W1146,
                        MAX('1D'!$D$16,
                            POWER((ABS(K1146)^2)/('1D'!$I$5*MAX(F1146,
                                        0.1)^2),
                                1/3))))))),
    MAX('1D'!$D$16,
        POWER((ABS(K1146)^2)/('1D'!$I$5*MAX(F1146,
                    0.1)^2),
            1/3)))</f>
        <v>2.0411692021517887</v>
      </c>
      <c r="AI1146" s="5">
        <f t="shared" ca="1" si="246"/>
        <v>634.03616920215177</v>
      </c>
      <c r="AJ1146" s="5">
        <f ca="1">AI1146+((ABS(K1146)/MAX(((F1146)+(G1146)*(AH1146))*(AH1146),
            0.000001))^2)/(2*'1D'!$I$5)</f>
        <v>635.21059253909482</v>
      </c>
      <c r="AM1146">
        <v>0</v>
      </c>
      <c r="AN1146">
        <v>0</v>
      </c>
      <c r="AO1146" s="5">
        <f t="shared" si="247"/>
        <v>0</v>
      </c>
      <c r="AP1146" s="5">
        <f t="shared" si="251"/>
        <v>0</v>
      </c>
      <c r="AQ1146" s="5">
        <f ca="1">ABS(ABS(K1146)/MAX(((F1146)+(G1146)*(AH1146))*(AH1146),
        0.000001))/SQRT('1D'!$I$5*MAX((((F1146)+(G1146)*(AH1146))*(AH1146))/MAX((F1146)+2*(G1146)*(AH1146),
            0.000001),
        0.000001))</f>
        <v>1.0727235886044055</v>
      </c>
      <c r="AR1146" s="5" t="str">
        <f t="shared" ca="1" si="248"/>
        <v>Supercritical</v>
      </c>
      <c r="AS1146" s="5">
        <f ca="1">((ABS(K1146)*'1D'!$D$6)/(MAX(((F1146)+(G1146)*(AH1146))*(AH1146),
            0.000001)*MAX(((((F1146)+(G1146)*(AH1146))*(AH1146))/MAX((F1146)+2*(AH1146)*SQRT(1+(G1146)^2),
                    0.000001))^(2/3),
            0.000001)))^2</f>
        <v>4.3358367565141456E-3</v>
      </c>
    </row>
    <row r="1147" spans="1:45" x14ac:dyDescent="0.35">
      <c r="A1147">
        <v>1138</v>
      </c>
      <c r="B1147">
        <v>1136.9960000000001</v>
      </c>
      <c r="C1147">
        <v>616075.50399999996</v>
      </c>
      <c r="D1147">
        <v>3096870.179</v>
      </c>
      <c r="E1147">
        <v>631.99450000000002</v>
      </c>
      <c r="F1147">
        <v>5.2</v>
      </c>
      <c r="G1147">
        <v>0</v>
      </c>
      <c r="H1147" t="s">
        <v>176</v>
      </c>
      <c r="I1147">
        <v>5.7000000000000002E-2</v>
      </c>
      <c r="J1147" s="5">
        <f t="shared" si="249"/>
        <v>1</v>
      </c>
      <c r="K1147" s="5">
        <f t="shared" ca="1" si="250"/>
        <v>50.95</v>
      </c>
      <c r="L1147" s="5">
        <f ca="1">IF($A$2=0,
    IFERROR(L1146,
        MAX('1D'!$D$16,
            POWER((ABS(K1147)^2)/('1D'!$I$5*MAX(F1147,
                        0.1)^2),
                1/3))),
    IF(IFERROR(V1146,
            0)=0,
        IFERROR(L1146,
            MAX('1D'!$D$16,
                POWER((ABS(K1147)^2)/('1D'!$I$5*MAX(F1147,
                            0.1)^2),
                    1/3))),
        IF(OR(IFERROR(L1147,
                    0)=0,
                IFERROR(S1146,
                    0)&lt;1,
                IFERROR(S1147,
                    0)&lt;1),
            MAX('1D'!$D$16,
                POWER((ABS(K1147)^2)/('1D'!$I$5*MAX(F1147,
                            0.1)^2),
                    1/3)),
            IF(IFERROR(U1147,
                    0)&gt;0,
                MAX('1D'!$D$16,
                    IFERROR(L1147,
                        0)+((IFERROR(U1147,
                                0))*'1D'!$D$18*IF((IFERROR(S1147,
                                    0))&lt;1,
                            1,
                            -1))),
                IF(IFERROR(U1147,
                        0)&lt;0,
                    IF(ABS((MAX('1D'!$D$16,
                                    POWER((ABS(K1147)^2)/('1D'!$I$5*MAX(F1147,
                                                0.1)^2),
                                        1/3)))-IFERROR(L1147,
                                0))&gt;'1D'!$D$19,
                        MAX('1D'!$D$16,
                            IF((MAX('1D'!$D$16,
                                        POWER((ABS(K1147)^2)/('1D'!$I$5*MAX(F1147,
                                                    0.1)^2),
                                            1/3)))&gt;IFERROR(L1147,
                                    0),
                                MIN((MAX('1D'!$D$16,
                                            POWER((ABS(K1147)^2)/('1D'!$I$5*MAX(F1147,
                                                        0.1)^2),
                                                1/3))),
                                    IFERROR(L1147,
                                        0)+(MIN(ABS(IFERROR(U1147,
                                                    0))*'1D'!$D$18,
                                            ABS((MAX('1D'!$D$16,
                                                        POWER((ABS(K1147)^2)/('1D'!$I$5*MAX(F1147,
                                                                    0.1)^2),
                                                            1/3)))-IFERROR(L1147,
                                                    0))))),
                                MAX((MAX('1D'!$D$16,
                                            POWER((ABS(K1147)^2)/('1D'!$I$5*MAX(F1147,
                                                        0.1)^2),
                                                1/3))),
                                    IFERROR(L1147,
                                        0)-(MIN(ABS(IFERROR(U1147,
                                                    0))*'1D'!$D$18,
                                            ABS((MAX('1D'!$D$16,
                                                        POWER((ABS(K1147)^2)/('1D'!$I$5*MAX(F1147,
                                                                    0.1)^2),
                                                            1/3)))-IFERROR(L1147,
                                                    0))))))),
                        MAX('1D'!$D$16,
                            POWER((ABS(K1147)^2)/('1D'!$I$5*MAX(F1147,
                                        0.1)^2),
                                1/3))),
                    MAX('1D'!$D$16,
                        IFERROR(L1147,
                            0)))))))</f>
        <v>2.0411692021517887</v>
      </c>
      <c r="M1147" s="5">
        <f t="shared" ca="1" si="238"/>
        <v>10.614079851189301</v>
      </c>
      <c r="N1147" s="5">
        <f t="shared" ca="1" si="239"/>
        <v>1.1434704692804873</v>
      </c>
      <c r="O1147" s="5">
        <f t="shared" ca="1" si="240"/>
        <v>4.8002276894771132</v>
      </c>
      <c r="P1147" s="5">
        <f t="shared" ca="1" si="241"/>
        <v>634.03566920215178</v>
      </c>
      <c r="Q1147" s="5">
        <f ca="1">P1147+((ABS(K1147)/MAX(((F1147)+(G1147)*(L1147))*(L1147),
            0.000001))^2)/(2*'1D'!$I$5)</f>
        <v>635.21009253909483</v>
      </c>
      <c r="R1147" s="5">
        <f ca="1">((ABS(K1147)*'1D'!$D$6)/(MAX(((F1147)+(G1147)*(L1147))*(L1147),
            0.000001)*MAX(((((F1147)+(G1147)*(L1147))*(L1147))/MAX((F1147)+2*(L1147)*SQRT(1+(G1147)^2),
                    0.000001))^(2/3),
            0.000001)))^2</f>
        <v>4.3358367565141456E-3</v>
      </c>
      <c r="S1147" s="5">
        <f ca="1">ABS(ABS(K1147)/MAX(((F1147)+(G1147)*(L1147))*(L1147),
        0.000001))/SQRT('1D'!$I$5*MAX((((F1147)+(G1147)*(L1147))*(L1147))/MAX((F1147)+2*(G1147)*(L1147),
            0.000001),
        0.000001))</f>
        <v>1.0727235886044055</v>
      </c>
      <c r="T1147" s="5">
        <f ca="1">((F1147)*(L1147)^2)/2+(G1147)*(L1147)^3/3+(ABS(K1147)^2)/('1D'!$I$5*MAX(((F1147)+(G1147)*(L1147))*(L1147),
        0.000001))</f>
        <v>35.763412605541333</v>
      </c>
      <c r="U1147" s="5">
        <f ca="1">IF($A$2=0,
    0,
    IFERROR(Q1146-(((R1146+R1147)/2)*J1147)-(IF(O1146&gt;O1147,
                '1D'!$D$8*((O1146^2-O1147^2)/(2*'1D'!$I$5)),
                '1D'!$D$9*((O1147^2-O1146^2)/(2*'1D'!$I$5)))+('1D'!$D$10*(ABS(I1147)/90)*(MAX(O1146^2,
                        O1147^2)/(2*'1D'!$I$5))))-Q1147,
        0))</f>
        <v>-3.9474069734524164E-3</v>
      </c>
      <c r="V1147" s="5">
        <f ca="1">IF($A$2=0,
    1,
    IF(IFERROR(V1146,
            0)=0,
        0,
        IFERROR(IF(ROUND(S1147,
                    3)=1,
                1,
                IF(AND(ABS(U1147)&lt;'1D'!$D$19,
                        S1147&gt;1),
                    1,
                    0)),
            0)))</f>
        <v>0</v>
      </c>
      <c r="W1147" s="5">
        <f ca="1">IF($A$2=0,
    MAX(MAX('1D'!$D$16,
            MAX('1D'!$D$16,
                POWER((ABS(K1147)^2)/('1D'!$I$5*MAX(F1147,
                            0.1)^2),
                    1/3))),
        IFERROR(W1396,
            MAX(MAX('1D'!$D$16,
                    MAX('1D'!$D$16,
                        POWER((ABS(K1147)^2)/('1D'!$I$5*MAX(F1147,
                                    0.1)^2),
                            1/3))),
                ($L$2)-E1396))),
    IF(IFERROR(AG1148,
            0)=0,
        MAX(MAX('1D'!$D$16,
                MAX('1D'!$D$16,
                    POWER((ABS(K1147)^2)/('1D'!$I$5*MAX(F1147,
                                0.1)^2),
                        1/3))),
            IFERROR(W1396,
                MAX(MAX('1D'!$D$16,
                        MAX('1D'!$D$16,
                            POWER((ABS(K1147)^2)/('1D'!$I$5*MAX(F1147,
                                        0.1)^2),
                                1/3))),
                    ($L$2)-E1396))),
        IF(IFERROR(W1147,
                0)=0,
            MAX(MAX('1D'!$D$16,
                    MAX('1D'!$D$16,
                        POWER((ABS(K1147)^2)/('1D'!$I$5*MAX(F1147,
                                    0.1)^2),
                            1/3))),
                IFERROR(W1396,
                    MAX(MAX('1D'!$D$16,
                            MAX('1D'!$D$16,
                                POWER((ABS(K1147)^2)/('1D'!$I$5*MAX(F1147,
                                            0.1)^2),
                                    1/3))),
                        ($L$2)-E1396))),
            IF(OR(IFERROR(AD1147,
                        0)&gt;=1,
                    IFERROR(AD1148,
                        0)&gt;=1),
                MAX('1D'!$D$16,
                    MAX('1D'!$D$16,
                        POWER((ABS(K1147)^2)/('1D'!$I$5*MAX(F1147,
                                    0.1)^2),
                            1/3))),
                IF(ABS(IFERROR(AF1147,
                            0))&lt;'1D'!$D$19,
                    MAX(MAX('1D'!$D$16,
                            MAX('1D'!$D$16,
                                POWER((ABS(K1147)^2)/('1D'!$I$5*MAX(F1147,
                                            0.1)^2),
                                    1/3))),
                        IFERROR(W1147,
                            0)),
                    MAX(MAX('1D'!$D$16,
                            MAX('1D'!$D$16,
                                POWER((ABS(K1147)^2)/('1D'!$I$5*MAX(F1147,
                                            0.1)^2),
                                    1/3))),
                        (IFERROR(W1147,
                                0))+((IFERROR(AF1147,
                                    0))*'1D'!$D$18)))))))</f>
        <v>2.1389677043987478</v>
      </c>
      <c r="X1147" s="5">
        <f t="shared" ca="1" si="242"/>
        <v>11.122632062873489</v>
      </c>
      <c r="Y1147" s="5">
        <f t="shared" ca="1" si="243"/>
        <v>1.1735290000551568</v>
      </c>
      <c r="Z1147" s="5">
        <f t="shared" ca="1" si="244"/>
        <v>4.5807502857230418</v>
      </c>
      <c r="AA1147" s="5">
        <f t="shared" ca="1" si="245"/>
        <v>634.13346770439875</v>
      </c>
      <c r="AB1147" s="5">
        <f ca="1">AA1147+((ABS(K1147)/MAX(((F1147)+(G1147)*(W1147))*(W1147),
            0.000001))^2)/(2*'1D'!$I$5)</f>
        <v>635.20295155659812</v>
      </c>
      <c r="AC1147" s="5">
        <f ca="1">((ABS(K1147)*'1D'!$D$6)/(MAX(((F1147)+(G1147)*(W1147))*(W1147),
            0.000001)*MAX(((((F1147)+(G1147)*(W1147))*(W1147))/MAX((F1147)+2*(W1147)*SQRT(1+(G1147)^2),
                    0.000001))^(2/3),
            0.000001)))^2</f>
        <v>3.8141460404132466E-3</v>
      </c>
      <c r="AD1147" s="5">
        <f ca="1">ABS(ABS(K1147)/MAX(((F1147)+(G1147)*(W1147))*(W1147),
        0.000001))/SQRT('1D'!$I$5*MAX((((F1147)+(G1147)*(W1147))*(W1147))/MAX((F1147)+2*(G1147)*(W1147),
            0.000001),
        0.000001))</f>
        <v>1.0000000000000004</v>
      </c>
      <c r="AE1147" s="5">
        <f ca="1">((F1147)*(W1147)^2)/2+(G1147)*(W1147)^3/3+(ABS(K1147)^2)/('1D'!$I$5*MAX(((F1147)+(G1147)*(W1147))*(W1147),
        0.000001))</f>
        <v>35.686426155594638</v>
      </c>
      <c r="AF1147" s="5">
        <f ca="1">IF($A$2=0,
    0,
    IFERROR(AB1148+(((AC1147+AC1148)/2)*J1148)+(IF(Z1147&gt;Z1148,
                '1D'!$D$8*((Z1147^2-Z1148^2)/(2*'1D'!$I$5)),
                '1D'!$D$9*((Z1148^2-Z1147^2)/(2*'1D'!$I$5)))+('1D'!$D$10*(ABS(I1148)/90)*(MAX(Z1147^2,
                        Z1148^2)/(2*'1D'!$I$5))))-AB1147,
        0))</f>
        <v>3.4157470064428708E-3</v>
      </c>
      <c r="AG1147" s="5">
        <f ca="1">IF($A$2=0,
    1,
    IF(IFERROR(AG1148,
            0)=0,
        0,
        IFERROR(IF(OR(ROUND(AD1147,
                        3)&gt;=1,
                    AND(ABS(AF1147)&lt;'1D'!$D$19,
                        AD1147&lt;1)),
                1,
                0),
            0)))</f>
        <v>1</v>
      </c>
      <c r="AH1147" s="5">
        <f ca="1">IFERROR(IF('1D'!V32="Supercritical",
        MAX('1D'!$D$16,
            IFERROR(L1147,
                MAX('1D'!$D$16,
                    POWER((ABS(K1147)^2)/('1D'!$I$5*MAX(F1147,
                                0.1)^2),
                        1/3)))),
        IF('1D'!V32="Subcritical",
            MAX('1D'!$D$16,
                IFERROR(W1147,
                    MAX('1D'!$D$16,
                        POWER((ABS(K1147)^2)/('1D'!$I$5*MAX(F1147,
                                    0.1)^2),
                            1/3)))),
            IF(IFERROR(T1147,
                    -1E+99)&gt;=IFERROR(AE1147,
                    -1E+99),
                MAX('1D'!$D$16,
                    IFERROR(L1147,
                        MAX('1D'!$D$16,
                            POWER((ABS(K1147)^2)/('1D'!$I$5*MAX(F1147,
                                        0.1)^2),
                                1/3)))),
                MAX('1D'!$D$16,
                    IFERROR(W1147,
                        MAX('1D'!$D$16,
                            POWER((ABS(K1147)^2)/('1D'!$I$5*MAX(F1147,
                                        0.1)^2),
                                1/3))))))),
    MAX('1D'!$D$16,
        POWER((ABS(K1147)^2)/('1D'!$I$5*MAX(F1147,
                    0.1)^2),
            1/3)))</f>
        <v>2.0411692021517887</v>
      </c>
      <c r="AI1147" s="5">
        <f t="shared" ca="1" si="246"/>
        <v>634.03566920215178</v>
      </c>
      <c r="AJ1147" s="5">
        <f ca="1">AI1147+((ABS(K1147)/MAX(((F1147)+(G1147)*(AH1147))*(AH1147),
            0.000001))^2)/(2*'1D'!$I$5)</f>
        <v>635.21009253909483</v>
      </c>
      <c r="AM1147">
        <v>0</v>
      </c>
      <c r="AN1147">
        <v>0</v>
      </c>
      <c r="AO1147" s="5">
        <f t="shared" si="247"/>
        <v>0</v>
      </c>
      <c r="AP1147" s="5">
        <f t="shared" si="251"/>
        <v>0</v>
      </c>
      <c r="AQ1147" s="5">
        <f ca="1">ABS(ABS(K1147)/MAX(((F1147)+(G1147)*(AH1147))*(AH1147),
        0.000001))/SQRT('1D'!$I$5*MAX((((F1147)+(G1147)*(AH1147))*(AH1147))/MAX((F1147)+2*(G1147)*(AH1147),
            0.000001),
        0.000001))</f>
        <v>1.0727235886044055</v>
      </c>
      <c r="AR1147" s="5" t="str">
        <f t="shared" ca="1" si="248"/>
        <v>Supercritical</v>
      </c>
      <c r="AS1147" s="5">
        <f ca="1">((ABS(K1147)*'1D'!$D$6)/(MAX(((F1147)+(G1147)*(AH1147))*(AH1147),
            0.000001)*MAX(((((F1147)+(G1147)*(AH1147))*(AH1147))/MAX((F1147)+2*(AH1147)*SQRT(1+(G1147)^2),
                    0.000001))^(2/3),
            0.000001)))^2</f>
        <v>4.3358367565141456E-3</v>
      </c>
    </row>
    <row r="1148" spans="1:45" x14ac:dyDescent="0.35">
      <c r="A1148">
        <v>1139</v>
      </c>
      <c r="B1148">
        <v>1137.9960000000001</v>
      </c>
      <c r="C1148">
        <v>616075.46100000001</v>
      </c>
      <c r="D1148">
        <v>3096869.18</v>
      </c>
      <c r="E1148">
        <v>631.99400000000003</v>
      </c>
      <c r="F1148">
        <v>5.2</v>
      </c>
      <c r="G1148">
        <v>0</v>
      </c>
      <c r="H1148" t="s">
        <v>176</v>
      </c>
      <c r="I1148">
        <v>5.7000000000000002E-2</v>
      </c>
      <c r="J1148" s="5">
        <f t="shared" si="249"/>
        <v>1</v>
      </c>
      <c r="K1148" s="5">
        <f t="shared" ca="1" si="250"/>
        <v>50.95</v>
      </c>
      <c r="L1148" s="5">
        <f ca="1">IF($A$2=0,
    IFERROR(L1147,
        MAX('1D'!$D$16,
            POWER((ABS(K1148)^2)/('1D'!$I$5*MAX(F1148,
                        0.1)^2),
                1/3))),
    IF(IFERROR(V1147,
            0)=0,
        IFERROR(L1147,
            MAX('1D'!$D$16,
                POWER((ABS(K1148)^2)/('1D'!$I$5*MAX(F1148,
                            0.1)^2),
                    1/3))),
        IF(OR(IFERROR(L1148,
                    0)=0,
                IFERROR(S1147,
                    0)&lt;1,
                IFERROR(S1148,
                    0)&lt;1),
            MAX('1D'!$D$16,
                POWER((ABS(K1148)^2)/('1D'!$I$5*MAX(F1148,
                            0.1)^2),
                    1/3)),
            IF(IFERROR(U1148,
                    0)&gt;0,
                MAX('1D'!$D$16,
                    IFERROR(L1148,
                        0)+((IFERROR(U1148,
                                0))*'1D'!$D$18*IF((IFERROR(S1148,
                                    0))&lt;1,
                            1,
                            -1))),
                IF(IFERROR(U1148,
                        0)&lt;0,
                    IF(ABS((MAX('1D'!$D$16,
                                    POWER((ABS(K1148)^2)/('1D'!$I$5*MAX(F1148,
                                                0.1)^2),
                                        1/3)))-IFERROR(L1148,
                                0))&gt;'1D'!$D$19,
                        MAX('1D'!$D$16,
                            IF((MAX('1D'!$D$16,
                                        POWER((ABS(K1148)^2)/('1D'!$I$5*MAX(F1148,
                                                    0.1)^2),
                                            1/3)))&gt;IFERROR(L1148,
                                    0),
                                MIN((MAX('1D'!$D$16,
                                            POWER((ABS(K1148)^2)/('1D'!$I$5*MAX(F1148,
                                                        0.1)^2),
                                                1/3))),
                                    IFERROR(L1148,
                                        0)+(MIN(ABS(IFERROR(U1148,
                                                    0))*'1D'!$D$18,
                                            ABS((MAX('1D'!$D$16,
                                                        POWER((ABS(K1148)^2)/('1D'!$I$5*MAX(F1148,
                                                                    0.1)^2),
                                                            1/3)))-IFERROR(L1148,
                                                    0))))),
                                MAX((MAX('1D'!$D$16,
                                            POWER((ABS(K1148)^2)/('1D'!$I$5*MAX(F1148,
                                                        0.1)^2),
                                                1/3))),
                                    IFERROR(L1148,
                                        0)-(MIN(ABS(IFERROR(U1148,
                                                    0))*'1D'!$D$18,
                                            ABS((MAX('1D'!$D$16,
                                                        POWER((ABS(K1148)^2)/('1D'!$I$5*MAX(F1148,
                                                                    0.1)^2),
                                                            1/3)))-IFERROR(L1148,
                                                    0))))))),
                        MAX('1D'!$D$16,
                            POWER((ABS(K1148)^2)/('1D'!$I$5*MAX(F1148,
                                        0.1)^2),
                                1/3))),
                    MAX('1D'!$D$16,
                        IFERROR(L1148,
                            0)))))))</f>
        <v>2.0411692021517887</v>
      </c>
      <c r="M1148" s="5">
        <f t="shared" ca="1" si="238"/>
        <v>10.614079851189301</v>
      </c>
      <c r="N1148" s="5">
        <f t="shared" ca="1" si="239"/>
        <v>1.1434704692804873</v>
      </c>
      <c r="O1148" s="5">
        <f t="shared" ca="1" si="240"/>
        <v>4.8002276894771132</v>
      </c>
      <c r="P1148" s="5">
        <f t="shared" ca="1" si="241"/>
        <v>634.03516920215179</v>
      </c>
      <c r="Q1148" s="5">
        <f ca="1">P1148+((ABS(K1148)/MAX(((F1148)+(G1148)*(L1148))*(L1148),
            0.000001))^2)/(2*'1D'!$I$5)</f>
        <v>635.20959253909484</v>
      </c>
      <c r="R1148" s="5">
        <f ca="1">((ABS(K1148)*'1D'!$D$6)/(MAX(((F1148)+(G1148)*(L1148))*(L1148),
            0.000001)*MAX(((((F1148)+(G1148)*(L1148))*(L1148))/MAX((F1148)+2*(L1148)*SQRT(1+(G1148)^2),
                    0.000001))^(2/3),
            0.000001)))^2</f>
        <v>4.3358367565141456E-3</v>
      </c>
      <c r="S1148" s="5">
        <f ca="1">ABS(ABS(K1148)/MAX(((F1148)+(G1148)*(L1148))*(L1148),
        0.000001))/SQRT('1D'!$I$5*MAX((((F1148)+(G1148)*(L1148))*(L1148))/MAX((F1148)+2*(G1148)*(L1148),
            0.000001),
        0.000001))</f>
        <v>1.0727235886044055</v>
      </c>
      <c r="T1148" s="5">
        <f ca="1">((F1148)*(L1148)^2)/2+(G1148)*(L1148)^3/3+(ABS(K1148)^2)/('1D'!$I$5*MAX(((F1148)+(G1148)*(L1148))*(L1148),
        0.000001))</f>
        <v>35.763412605541333</v>
      </c>
      <c r="U1148" s="5">
        <f ca="1">IF($A$2=0,
    0,
    IFERROR(Q1147-(((R1147+R1148)/2)*J1148)-(IF(O1147&gt;O1148,
                '1D'!$D$8*((O1147^2-O1148^2)/(2*'1D'!$I$5)),
                '1D'!$D$9*((O1148^2-O1147^2)/(2*'1D'!$I$5)))+('1D'!$D$10*(ABS(I1148)/90)*(MAX(O1147^2,
                        O1148^2)/(2*'1D'!$I$5))))-Q1148,
        0))</f>
        <v>-3.9474069734524164E-3</v>
      </c>
      <c r="V1148" s="5">
        <f ca="1">IF($A$2=0,
    1,
    IF(IFERROR(V1147,
            0)=0,
        0,
        IFERROR(IF(ROUND(S1148,
                    3)=1,
                1,
                IF(AND(ABS(U1148)&lt;'1D'!$D$19,
                        S1148&gt;1),
                    1,
                    0)),
            0)))</f>
        <v>0</v>
      </c>
      <c r="W1148" s="5">
        <f ca="1">IF($A$2=0,
    MAX(MAX('1D'!$D$16,
            MAX('1D'!$D$16,
                POWER((ABS(K1148)^2)/('1D'!$I$5*MAX(F1148,
                            0.1)^2),
                    1/3))),
        IFERROR(W1396,
            MAX(MAX('1D'!$D$16,
                    MAX('1D'!$D$16,
                        POWER((ABS(K1148)^2)/('1D'!$I$5*MAX(F1148,
                                    0.1)^2),
                            1/3))),
                ($L$2)-E1396))),
    IF(IFERROR(AG1149,
            0)=0,
        MAX(MAX('1D'!$D$16,
                MAX('1D'!$D$16,
                    POWER((ABS(K1148)^2)/('1D'!$I$5*MAX(F1148,
                                0.1)^2),
                        1/3))),
            IFERROR(W1396,
                MAX(MAX('1D'!$D$16,
                        MAX('1D'!$D$16,
                            POWER((ABS(K1148)^2)/('1D'!$I$5*MAX(F1148,
                                        0.1)^2),
                                1/3))),
                    ($L$2)-E1396))),
        IF(IFERROR(W1148,
                0)=0,
            MAX(MAX('1D'!$D$16,
                    MAX('1D'!$D$16,
                        POWER((ABS(K1148)^2)/('1D'!$I$5*MAX(F1148,
                                    0.1)^2),
                            1/3))),
                IFERROR(W1396,
                    MAX(MAX('1D'!$D$16,
                            MAX('1D'!$D$16,
                                POWER((ABS(K1148)^2)/('1D'!$I$5*MAX(F1148,
                                            0.1)^2),
                                    1/3))),
                        ($L$2)-E1396))),
            IF(OR(IFERROR(AD1148,
                        0)&gt;=1,
                    IFERROR(AD1149,
                        0)&gt;=1),
                MAX('1D'!$D$16,
                    MAX('1D'!$D$16,
                        POWER((ABS(K1148)^2)/('1D'!$I$5*MAX(F1148,
                                    0.1)^2),
                            1/3))),
                IF(ABS(IFERROR(AF1148,
                            0))&lt;'1D'!$D$19,
                    MAX(MAX('1D'!$D$16,
                            MAX('1D'!$D$16,
                                POWER((ABS(K1148)^2)/('1D'!$I$5*MAX(F1148,
                                            0.1)^2),
                                    1/3))),
                        IFERROR(W1148,
                            0)),
                    MAX(MAX('1D'!$D$16,
                            MAX('1D'!$D$16,
                                POWER((ABS(K1148)^2)/('1D'!$I$5*MAX(F1148,
                                            0.1)^2),
                                    1/3))),
                        (IFERROR(W1148,
                                0))+((IFERROR(AF1148,
                                    0))*'1D'!$D$18)))))))</f>
        <v>2.1389677043987478</v>
      </c>
      <c r="X1148" s="5">
        <f t="shared" ca="1" si="242"/>
        <v>11.122632062873489</v>
      </c>
      <c r="Y1148" s="5">
        <f t="shared" ca="1" si="243"/>
        <v>1.1735290000551568</v>
      </c>
      <c r="Z1148" s="5">
        <f t="shared" ca="1" si="244"/>
        <v>4.5807502857230418</v>
      </c>
      <c r="AA1148" s="5">
        <f t="shared" ca="1" si="245"/>
        <v>634.13296770439877</v>
      </c>
      <c r="AB1148" s="5">
        <f ca="1">AA1148+((ABS(K1148)/MAX(((F1148)+(G1148)*(W1148))*(W1148),
            0.000001))^2)/(2*'1D'!$I$5)</f>
        <v>635.20245155659813</v>
      </c>
      <c r="AC1148" s="5">
        <f ca="1">((ABS(K1148)*'1D'!$D$6)/(MAX(((F1148)+(G1148)*(W1148))*(W1148),
            0.000001)*MAX(((((F1148)+(G1148)*(W1148))*(W1148))/MAX((F1148)+2*(W1148)*SQRT(1+(G1148)^2),
                    0.000001))^(2/3),
            0.000001)))^2</f>
        <v>3.8141460404132466E-3</v>
      </c>
      <c r="AD1148" s="5">
        <f ca="1">ABS(ABS(K1148)/MAX(((F1148)+(G1148)*(W1148))*(W1148),
        0.000001))/SQRT('1D'!$I$5*MAX((((F1148)+(G1148)*(W1148))*(W1148))/MAX((F1148)+2*(G1148)*(W1148),
            0.000001),
        0.000001))</f>
        <v>1.0000000000000004</v>
      </c>
      <c r="AE1148" s="5">
        <f ca="1">((F1148)*(W1148)^2)/2+(G1148)*(W1148)^3/3+(ABS(K1148)^2)/('1D'!$I$5*MAX(((F1148)+(G1148)*(W1148))*(W1148),
        0.000001))</f>
        <v>35.686426155594638</v>
      </c>
      <c r="AF1148" s="5">
        <f ca="1">IF($A$2=0,
    0,
    IFERROR(AB1149+(((AC1148+AC1149)/2)*J1149)+(IF(Z1148&gt;Z1149,
                '1D'!$D$8*((Z1148^2-Z1149^2)/(2*'1D'!$I$5)),
                '1D'!$D$9*((Z1149^2-Z1148^2)/(2*'1D'!$I$5)))+('1D'!$D$10*(ABS(I1149)/90)*(MAX(Z1148^2,
                        Z1149^2)/(2*'1D'!$I$5))))-AB1148,
        0))</f>
        <v>3.3141460404522149E-3</v>
      </c>
      <c r="AG1148" s="5">
        <f ca="1">IF($A$2=0,
    1,
    IF(IFERROR(AG1149,
            0)=0,
        0,
        IFERROR(IF(OR(ROUND(AD1148,
                        3)&gt;=1,
                    AND(ABS(AF1148)&lt;'1D'!$D$19,
                        AD1148&lt;1)),
                1,
                0),
            0)))</f>
        <v>1</v>
      </c>
      <c r="AH1148" s="5">
        <f ca="1">IFERROR(IF('1D'!V32="Supercritical",
        MAX('1D'!$D$16,
            IFERROR(L1148,
                MAX('1D'!$D$16,
                    POWER((ABS(K1148)^2)/('1D'!$I$5*MAX(F1148,
                                0.1)^2),
                        1/3)))),
        IF('1D'!V32="Subcritical",
            MAX('1D'!$D$16,
                IFERROR(W1148,
                    MAX('1D'!$D$16,
                        POWER((ABS(K1148)^2)/('1D'!$I$5*MAX(F1148,
                                    0.1)^2),
                            1/3)))),
            IF(IFERROR(T1148,
                    -1E+99)&gt;=IFERROR(AE1148,
                    -1E+99),
                MAX('1D'!$D$16,
                    IFERROR(L1148,
                        MAX('1D'!$D$16,
                            POWER((ABS(K1148)^2)/('1D'!$I$5*MAX(F1148,
                                        0.1)^2),
                                1/3)))),
                MAX('1D'!$D$16,
                    IFERROR(W1148,
                        MAX('1D'!$D$16,
                            POWER((ABS(K1148)^2)/('1D'!$I$5*MAX(F1148,
                                        0.1)^2),
                                1/3))))))),
    MAX('1D'!$D$16,
        POWER((ABS(K1148)^2)/('1D'!$I$5*MAX(F1148,
                    0.1)^2),
            1/3)))</f>
        <v>2.0411692021517887</v>
      </c>
      <c r="AI1148" s="5">
        <f t="shared" ca="1" si="246"/>
        <v>634.03516920215179</v>
      </c>
      <c r="AJ1148" s="5">
        <f ca="1">AI1148+((ABS(K1148)/MAX(((F1148)+(G1148)*(AH1148))*(AH1148),
            0.000001))^2)/(2*'1D'!$I$5)</f>
        <v>635.20959253909484</v>
      </c>
      <c r="AM1148">
        <v>0</v>
      </c>
      <c r="AN1148">
        <v>0</v>
      </c>
      <c r="AO1148" s="5">
        <f t="shared" si="247"/>
        <v>0</v>
      </c>
      <c r="AP1148" s="5">
        <f t="shared" si="251"/>
        <v>0</v>
      </c>
      <c r="AQ1148" s="5">
        <f ca="1">ABS(ABS(K1148)/MAX(((F1148)+(G1148)*(AH1148))*(AH1148),
        0.000001))/SQRT('1D'!$I$5*MAX((((F1148)+(G1148)*(AH1148))*(AH1148))/MAX((F1148)+2*(G1148)*(AH1148),
            0.000001),
        0.000001))</f>
        <v>1.0727235886044055</v>
      </c>
      <c r="AR1148" s="5" t="str">
        <f t="shared" ca="1" si="248"/>
        <v>Supercritical</v>
      </c>
      <c r="AS1148" s="5">
        <f ca="1">((ABS(K1148)*'1D'!$D$6)/(MAX(((F1148)+(G1148)*(AH1148))*(AH1148),
            0.000001)*MAX(((((F1148)+(G1148)*(AH1148))*(AH1148))/MAX((F1148)+2*(AH1148)*SQRT(1+(G1148)^2),
                    0.000001))^(2/3),
            0.000001)))^2</f>
        <v>4.3358367565141456E-3</v>
      </c>
    </row>
    <row r="1149" spans="1:45" x14ac:dyDescent="0.35">
      <c r="A1149">
        <v>1140</v>
      </c>
      <c r="B1149">
        <v>1138.9960000000001</v>
      </c>
      <c r="C1149">
        <v>616075.41899999999</v>
      </c>
      <c r="D1149">
        <v>3096868.1809999999</v>
      </c>
      <c r="E1149">
        <v>631.99350000000004</v>
      </c>
      <c r="F1149">
        <v>5.2</v>
      </c>
      <c r="G1149">
        <v>0</v>
      </c>
      <c r="H1149" t="s">
        <v>176</v>
      </c>
      <c r="I1149">
        <v>0</v>
      </c>
      <c r="J1149" s="5">
        <f t="shared" si="249"/>
        <v>1</v>
      </c>
      <c r="K1149" s="5">
        <f t="shared" ca="1" si="250"/>
        <v>50.95</v>
      </c>
      <c r="L1149" s="5">
        <f ca="1">IF($A$2=0,
    IFERROR(L1148,
        MAX('1D'!$D$16,
            POWER((ABS(K1149)^2)/('1D'!$I$5*MAX(F1149,
                        0.1)^2),
                1/3))),
    IF(IFERROR(V1148,
            0)=0,
        IFERROR(L1148,
            MAX('1D'!$D$16,
                POWER((ABS(K1149)^2)/('1D'!$I$5*MAX(F1149,
                            0.1)^2),
                    1/3))),
        IF(OR(IFERROR(L1149,
                    0)=0,
                IFERROR(S1148,
                    0)&lt;1,
                IFERROR(S1149,
                    0)&lt;1),
            MAX('1D'!$D$16,
                POWER((ABS(K1149)^2)/('1D'!$I$5*MAX(F1149,
                            0.1)^2),
                    1/3)),
            IF(IFERROR(U1149,
                    0)&gt;0,
                MAX('1D'!$D$16,
                    IFERROR(L1149,
                        0)+((IFERROR(U1149,
                                0))*'1D'!$D$18*IF((IFERROR(S1149,
                                    0))&lt;1,
                            1,
                            -1))),
                IF(IFERROR(U1149,
                        0)&lt;0,
                    IF(ABS((MAX('1D'!$D$16,
                                    POWER((ABS(K1149)^2)/('1D'!$I$5*MAX(F1149,
                                                0.1)^2),
                                        1/3)))-IFERROR(L1149,
                                0))&gt;'1D'!$D$19,
                        MAX('1D'!$D$16,
                            IF((MAX('1D'!$D$16,
                                        POWER((ABS(K1149)^2)/('1D'!$I$5*MAX(F1149,
                                                    0.1)^2),
                                            1/3)))&gt;IFERROR(L1149,
                                    0),
                                MIN((MAX('1D'!$D$16,
                                            POWER((ABS(K1149)^2)/('1D'!$I$5*MAX(F1149,
                                                        0.1)^2),
                                                1/3))),
                                    IFERROR(L1149,
                                        0)+(MIN(ABS(IFERROR(U1149,
                                                    0))*'1D'!$D$18,
                                            ABS((MAX('1D'!$D$16,
                                                        POWER((ABS(K1149)^2)/('1D'!$I$5*MAX(F1149,
                                                                    0.1)^2),
                                                            1/3)))-IFERROR(L1149,
                                                    0))))),
                                MAX((MAX('1D'!$D$16,
                                            POWER((ABS(K1149)^2)/('1D'!$I$5*MAX(F1149,
                                                        0.1)^2),
                                                1/3))),
                                    IFERROR(L1149,
                                        0)-(MIN(ABS(IFERROR(U1149,
                                                    0))*'1D'!$D$18,
                                            ABS((MAX('1D'!$D$16,
                                                        POWER((ABS(K1149)^2)/('1D'!$I$5*MAX(F1149,
                                                                    0.1)^2),
                                                            1/3)))-IFERROR(L1149,
                                                    0))))))),
                        MAX('1D'!$D$16,
                            POWER((ABS(K1149)^2)/('1D'!$I$5*MAX(F1149,
                                        0.1)^2),
                                1/3))),
                    MAX('1D'!$D$16,
                        IFERROR(L1149,
                            0)))))))</f>
        <v>2.0411692021517887</v>
      </c>
      <c r="M1149" s="5">
        <f t="shared" ca="1" si="238"/>
        <v>10.614079851189301</v>
      </c>
      <c r="N1149" s="5">
        <f t="shared" ca="1" si="239"/>
        <v>1.1434704692804873</v>
      </c>
      <c r="O1149" s="5">
        <f t="shared" ca="1" si="240"/>
        <v>4.8002276894771132</v>
      </c>
      <c r="P1149" s="5">
        <f t="shared" ca="1" si="241"/>
        <v>634.0346692021518</v>
      </c>
      <c r="Q1149" s="5">
        <f ca="1">P1149+((ABS(K1149)/MAX(((F1149)+(G1149)*(L1149))*(L1149),
            0.000001))^2)/(2*'1D'!$I$5)</f>
        <v>635.20909253909485</v>
      </c>
      <c r="R1149" s="5">
        <f ca="1">((ABS(K1149)*'1D'!$D$6)/(MAX(((F1149)+(G1149)*(L1149))*(L1149),
            0.000001)*MAX(((((F1149)+(G1149)*(L1149))*(L1149))/MAX((F1149)+2*(L1149)*SQRT(1+(G1149)^2),
                    0.000001))^(2/3),
            0.000001)))^2</f>
        <v>4.3358367565141456E-3</v>
      </c>
      <c r="S1149" s="5">
        <f ca="1">ABS(ABS(K1149)/MAX(((F1149)+(G1149)*(L1149))*(L1149),
        0.000001))/SQRT('1D'!$I$5*MAX((((F1149)+(G1149)*(L1149))*(L1149))/MAX((F1149)+2*(G1149)*(L1149),
            0.000001),
        0.000001))</f>
        <v>1.0727235886044055</v>
      </c>
      <c r="T1149" s="5">
        <f ca="1">((F1149)*(L1149)^2)/2+(G1149)*(L1149)^3/3+(ABS(K1149)^2)/('1D'!$I$5*MAX(((F1149)+(G1149)*(L1149))*(L1149),
        0.000001))</f>
        <v>35.763412605541333</v>
      </c>
      <c r="U1149" s="5">
        <f ca="1">IF($A$2=0,
    0,
    IFERROR(Q1148-(((R1148+R1149)/2)*J1149)-(IF(O1148&gt;O1149,
                '1D'!$D$8*((O1148^2-O1149^2)/(2*'1D'!$I$5)),
                '1D'!$D$9*((O1149^2-O1148^2)/(2*'1D'!$I$5)))+('1D'!$D$10*(ABS(I1149)/90)*(MAX(O1148^2,
                        O1149^2)/(2*'1D'!$I$5))))-Q1149,
        0))</f>
        <v>-3.8358367564796936E-3</v>
      </c>
      <c r="V1149" s="5">
        <f ca="1">IF($A$2=0,
    1,
    IF(IFERROR(V1148,
            0)=0,
        0,
        IFERROR(IF(ROUND(S1149,
                    3)=1,
                1,
                IF(AND(ABS(U1149)&lt;'1D'!$D$19,
                        S1149&gt;1),
                    1,
                    0)),
            0)))</f>
        <v>0</v>
      </c>
      <c r="W1149" s="5">
        <f ca="1">IF($A$2=0,
    MAX(MAX('1D'!$D$16,
            MAX('1D'!$D$16,
                POWER((ABS(K1149)^2)/('1D'!$I$5*MAX(F1149,
                            0.1)^2),
                    1/3))),
        IFERROR(W1396,
            MAX(MAX('1D'!$D$16,
                    MAX('1D'!$D$16,
                        POWER((ABS(K1149)^2)/('1D'!$I$5*MAX(F1149,
                                    0.1)^2),
                            1/3))),
                ($L$2)-E1396))),
    IF(IFERROR(AG1150,
            0)=0,
        MAX(MAX('1D'!$D$16,
                MAX('1D'!$D$16,
                    POWER((ABS(K1149)^2)/('1D'!$I$5*MAX(F1149,
                                0.1)^2),
                        1/3))),
            IFERROR(W1396,
                MAX(MAX('1D'!$D$16,
                        MAX('1D'!$D$16,
                            POWER((ABS(K1149)^2)/('1D'!$I$5*MAX(F1149,
                                        0.1)^2),
                                1/3))),
                    ($L$2)-E1396))),
        IF(IFERROR(W1149,
                0)=0,
            MAX(MAX('1D'!$D$16,
                    MAX('1D'!$D$16,
                        POWER((ABS(K1149)^2)/('1D'!$I$5*MAX(F1149,
                                    0.1)^2),
                            1/3))),
                IFERROR(W1396,
                    MAX(MAX('1D'!$D$16,
                            MAX('1D'!$D$16,
                                POWER((ABS(K1149)^2)/('1D'!$I$5*MAX(F1149,
                                            0.1)^2),
                                    1/3))),
                        ($L$2)-E1396))),
            IF(OR(IFERROR(AD1149,
                        0)&gt;=1,
                    IFERROR(AD1150,
                        0)&gt;=1),
                MAX('1D'!$D$16,
                    MAX('1D'!$D$16,
                        POWER((ABS(K1149)^2)/('1D'!$I$5*MAX(F1149,
                                    0.1)^2),
                            1/3))),
                IF(ABS(IFERROR(AF1149,
                            0))&lt;'1D'!$D$19,
                    MAX(MAX('1D'!$D$16,
                            MAX('1D'!$D$16,
                                POWER((ABS(K1149)^2)/('1D'!$I$5*MAX(F1149,
                                            0.1)^2),
                                    1/3))),
                        IFERROR(W1149,
                            0)),
                    MAX(MAX('1D'!$D$16,
                            MAX('1D'!$D$16,
                                POWER((ABS(K1149)^2)/('1D'!$I$5*MAX(F1149,
                                            0.1)^2),
                                    1/3))),
                        (IFERROR(W1149,
                                0))+((IFERROR(AF1149,
                                    0))*'1D'!$D$18)))))))</f>
        <v>2.1389677043987478</v>
      </c>
      <c r="X1149" s="5">
        <f t="shared" ca="1" si="242"/>
        <v>11.122632062873489</v>
      </c>
      <c r="Y1149" s="5">
        <f t="shared" ca="1" si="243"/>
        <v>1.1735290000551568</v>
      </c>
      <c r="Z1149" s="5">
        <f t="shared" ca="1" si="244"/>
        <v>4.5807502857230418</v>
      </c>
      <c r="AA1149" s="5">
        <f t="shared" ca="1" si="245"/>
        <v>634.13246770439878</v>
      </c>
      <c r="AB1149" s="5">
        <f ca="1">AA1149+((ABS(K1149)/MAX(((F1149)+(G1149)*(W1149))*(W1149),
            0.000001))^2)/(2*'1D'!$I$5)</f>
        <v>635.20195155659815</v>
      </c>
      <c r="AC1149" s="5">
        <f ca="1">((ABS(K1149)*'1D'!$D$6)/(MAX(((F1149)+(G1149)*(W1149))*(W1149),
            0.000001)*MAX(((((F1149)+(G1149)*(W1149))*(W1149))/MAX((F1149)+2*(W1149)*SQRT(1+(G1149)^2),
                    0.000001))^(2/3),
            0.000001)))^2</f>
        <v>3.8141460404132466E-3</v>
      </c>
      <c r="AD1149" s="5">
        <f ca="1">ABS(ABS(K1149)/MAX(((F1149)+(G1149)*(W1149))*(W1149),
        0.000001))/SQRT('1D'!$I$5*MAX((((F1149)+(G1149)*(W1149))*(W1149))/MAX((F1149)+2*(G1149)*(W1149),
            0.000001),
        0.000001))</f>
        <v>1.0000000000000004</v>
      </c>
      <c r="AE1149" s="5">
        <f ca="1">((F1149)*(W1149)^2)/2+(G1149)*(W1149)^3/3+(ABS(K1149)^2)/('1D'!$I$5*MAX(((F1149)+(G1149)*(W1149))*(W1149),
        0.000001))</f>
        <v>35.686426155594638</v>
      </c>
      <c r="AF1149" s="5">
        <f ca="1">IF($A$2=0,
    0,
    IFERROR(AB1150+(((AC1149+AC1150)/2)*J1150)+(IF(Z1149&gt;Z1150,
                '1D'!$D$8*((Z1149^2-Z1150^2)/(2*'1D'!$I$5)),
                '1D'!$D$9*((Z1150^2-Z1149^2)/(2*'1D'!$I$5)))+('1D'!$D$10*(ABS(I1150)/90)*(MAX(Z1149^2,
                        Z1150^2)/(2*'1D'!$I$5))))-AB1149,
        0))</f>
        <v>3.3103318943403792E-3</v>
      </c>
      <c r="AG1149" s="5">
        <f ca="1">IF($A$2=0,
    1,
    IF(IFERROR(AG1150,
            0)=0,
        0,
        IFERROR(IF(OR(ROUND(AD1149,
                        3)&gt;=1,
                    AND(ABS(AF1149)&lt;'1D'!$D$19,
                        AD1149&lt;1)),
                1,
                0),
            0)))</f>
        <v>1</v>
      </c>
      <c r="AH1149" s="5">
        <f ca="1">IFERROR(IF('1D'!V32="Supercritical",
        MAX('1D'!$D$16,
            IFERROR(L1149,
                MAX('1D'!$D$16,
                    POWER((ABS(K1149)^2)/('1D'!$I$5*MAX(F1149,
                                0.1)^2),
                        1/3)))),
        IF('1D'!V32="Subcritical",
            MAX('1D'!$D$16,
                IFERROR(W1149,
                    MAX('1D'!$D$16,
                        POWER((ABS(K1149)^2)/('1D'!$I$5*MAX(F1149,
                                    0.1)^2),
                            1/3)))),
            IF(IFERROR(T1149,
                    -1E+99)&gt;=IFERROR(AE1149,
                    -1E+99),
                MAX('1D'!$D$16,
                    IFERROR(L1149,
                        MAX('1D'!$D$16,
                            POWER((ABS(K1149)^2)/('1D'!$I$5*MAX(F1149,
                                        0.1)^2),
                                1/3)))),
                MAX('1D'!$D$16,
                    IFERROR(W1149,
                        MAX('1D'!$D$16,
                            POWER((ABS(K1149)^2)/('1D'!$I$5*MAX(F1149,
                                        0.1)^2),
                                1/3))))))),
    MAX('1D'!$D$16,
        POWER((ABS(K1149)^2)/('1D'!$I$5*MAX(F1149,
                    0.1)^2),
            1/3)))</f>
        <v>2.0411692021517887</v>
      </c>
      <c r="AI1149" s="5">
        <f t="shared" ca="1" si="246"/>
        <v>634.0346692021518</v>
      </c>
      <c r="AJ1149" s="5">
        <f ca="1">AI1149+((ABS(K1149)/MAX(((F1149)+(G1149)*(AH1149))*(AH1149),
            0.000001))^2)/(2*'1D'!$I$5)</f>
        <v>635.20909253909485</v>
      </c>
      <c r="AM1149">
        <v>0</v>
      </c>
      <c r="AN1149">
        <v>0</v>
      </c>
      <c r="AO1149" s="5">
        <f t="shared" si="247"/>
        <v>0</v>
      </c>
      <c r="AP1149" s="5">
        <f t="shared" si="251"/>
        <v>0</v>
      </c>
      <c r="AQ1149" s="5">
        <f ca="1">ABS(ABS(K1149)/MAX(((F1149)+(G1149)*(AH1149))*(AH1149),
        0.000001))/SQRT('1D'!$I$5*MAX((((F1149)+(G1149)*(AH1149))*(AH1149))/MAX((F1149)+2*(G1149)*(AH1149),
            0.000001),
        0.000001))</f>
        <v>1.0727235886044055</v>
      </c>
      <c r="AR1149" s="5" t="str">
        <f t="shared" ca="1" si="248"/>
        <v>Supercritical</v>
      </c>
      <c r="AS1149" s="5">
        <f ca="1">((ABS(K1149)*'1D'!$D$6)/(MAX(((F1149)+(G1149)*(AH1149))*(AH1149),
            0.000001)*MAX(((((F1149)+(G1149)*(AH1149))*(AH1149))/MAX((F1149)+2*(AH1149)*SQRT(1+(G1149)^2),
                    0.000001))^(2/3),
            0.000001)))^2</f>
        <v>4.3358367565141456E-3</v>
      </c>
    </row>
    <row r="1150" spans="1:45" x14ac:dyDescent="0.35">
      <c r="A1150">
        <v>1141</v>
      </c>
      <c r="B1150">
        <v>1139.9949999999999</v>
      </c>
      <c r="C1150">
        <v>616075.37699999998</v>
      </c>
      <c r="D1150">
        <v>3096867.182</v>
      </c>
      <c r="E1150">
        <v>631.99300000000005</v>
      </c>
      <c r="F1150">
        <v>5.2</v>
      </c>
      <c r="G1150">
        <v>0</v>
      </c>
      <c r="H1150" t="s">
        <v>176</v>
      </c>
      <c r="I1150">
        <v>0</v>
      </c>
      <c r="J1150" s="5">
        <f t="shared" si="249"/>
        <v>0.99899999999979627</v>
      </c>
      <c r="K1150" s="5">
        <f t="shared" ca="1" si="250"/>
        <v>50.95</v>
      </c>
      <c r="L1150" s="5">
        <f ca="1">IF($A$2=0,
    IFERROR(L1149,
        MAX('1D'!$D$16,
            POWER((ABS(K1150)^2)/('1D'!$I$5*MAX(F1150,
                        0.1)^2),
                1/3))),
    IF(IFERROR(V1149,
            0)=0,
        IFERROR(L1149,
            MAX('1D'!$D$16,
                POWER((ABS(K1150)^2)/('1D'!$I$5*MAX(F1150,
                            0.1)^2),
                    1/3))),
        IF(OR(IFERROR(L1150,
                    0)=0,
                IFERROR(S1149,
                    0)&lt;1,
                IFERROR(S1150,
                    0)&lt;1),
            MAX('1D'!$D$16,
                POWER((ABS(K1150)^2)/('1D'!$I$5*MAX(F1150,
                            0.1)^2),
                    1/3)),
            IF(IFERROR(U1150,
                    0)&gt;0,
                MAX('1D'!$D$16,
                    IFERROR(L1150,
                        0)+((IFERROR(U1150,
                                0))*'1D'!$D$18*IF((IFERROR(S1150,
                                    0))&lt;1,
                            1,
                            -1))),
                IF(IFERROR(U1150,
                        0)&lt;0,
                    IF(ABS((MAX('1D'!$D$16,
                                    POWER((ABS(K1150)^2)/('1D'!$I$5*MAX(F1150,
                                                0.1)^2),
                                        1/3)))-IFERROR(L1150,
                                0))&gt;'1D'!$D$19,
                        MAX('1D'!$D$16,
                            IF((MAX('1D'!$D$16,
                                        POWER((ABS(K1150)^2)/('1D'!$I$5*MAX(F1150,
                                                    0.1)^2),
                                            1/3)))&gt;IFERROR(L1150,
                                    0),
                                MIN((MAX('1D'!$D$16,
                                            POWER((ABS(K1150)^2)/('1D'!$I$5*MAX(F1150,
                                                        0.1)^2),
                                                1/3))),
                                    IFERROR(L1150,
                                        0)+(MIN(ABS(IFERROR(U1150,
                                                    0))*'1D'!$D$18,
                                            ABS((MAX('1D'!$D$16,
                                                        POWER((ABS(K1150)^2)/('1D'!$I$5*MAX(F1150,
                                                                    0.1)^2),
                                                            1/3)))-IFERROR(L1150,
                                                    0))))),
                                MAX((MAX('1D'!$D$16,
                                            POWER((ABS(K1150)^2)/('1D'!$I$5*MAX(F1150,
                                                        0.1)^2),
                                                1/3))),
                                    IFERROR(L1150,
                                        0)-(MIN(ABS(IFERROR(U1150,
                                                    0))*'1D'!$D$18,
                                            ABS((MAX('1D'!$D$16,
                                                        POWER((ABS(K1150)^2)/('1D'!$I$5*MAX(F1150,
                                                                    0.1)^2),
                                                            1/3)))-IFERROR(L1150,
                                                    0))))))),
                        MAX('1D'!$D$16,
                            POWER((ABS(K1150)^2)/('1D'!$I$5*MAX(F1150,
                                        0.1)^2),
                                1/3))),
                    MAX('1D'!$D$16,
                        IFERROR(L1150,
                            0)))))))</f>
        <v>2.0411692021517887</v>
      </c>
      <c r="M1150" s="5">
        <f t="shared" ca="1" si="238"/>
        <v>10.614079851189301</v>
      </c>
      <c r="N1150" s="5">
        <f t="shared" ca="1" si="239"/>
        <v>1.1434704692804873</v>
      </c>
      <c r="O1150" s="5">
        <f t="shared" ca="1" si="240"/>
        <v>4.8002276894771132</v>
      </c>
      <c r="P1150" s="5">
        <f t="shared" ca="1" si="241"/>
        <v>634.03416920215182</v>
      </c>
      <c r="Q1150" s="5">
        <f ca="1">P1150+((ABS(K1150)/MAX(((F1150)+(G1150)*(L1150))*(L1150),
            0.000001))^2)/(2*'1D'!$I$5)</f>
        <v>635.20859253909487</v>
      </c>
      <c r="R1150" s="5">
        <f ca="1">((ABS(K1150)*'1D'!$D$6)/(MAX(((F1150)+(G1150)*(L1150))*(L1150),
            0.000001)*MAX(((((F1150)+(G1150)*(L1150))*(L1150))/MAX((F1150)+2*(L1150)*SQRT(1+(G1150)^2),
                    0.000001))^(2/3),
            0.000001)))^2</f>
        <v>4.3358367565141456E-3</v>
      </c>
      <c r="S1150" s="5">
        <f ca="1">ABS(ABS(K1150)/MAX(((F1150)+(G1150)*(L1150))*(L1150),
        0.000001))/SQRT('1D'!$I$5*MAX((((F1150)+(G1150)*(L1150))*(L1150))/MAX((F1150)+2*(G1150)*(L1150),
            0.000001),
        0.000001))</f>
        <v>1.0727235886044055</v>
      </c>
      <c r="T1150" s="5">
        <f ca="1">((F1150)*(L1150)^2)/2+(G1150)*(L1150)^3/3+(ABS(K1150)^2)/('1D'!$I$5*MAX(((F1150)+(G1150)*(L1150))*(L1150),
        0.000001))</f>
        <v>35.763412605541333</v>
      </c>
      <c r="U1150" s="5">
        <f ca="1">IF($A$2=0,
    0,
    IFERROR(Q1149-(((R1149+R1150)/2)*J1150)-(IF(O1149&gt;O1150,
                '1D'!$D$8*((O1149^2-O1150^2)/(2*'1D'!$I$5)),
                '1D'!$D$9*((O1150^2-O1149^2)/(2*'1D'!$I$5)))+('1D'!$D$10*(ABS(I1150)/90)*(MAX(O1149^2,
                        O1150^2)/(2*'1D'!$I$5))))-Q1150,
        0))</f>
        <v>-3.8315009197731342E-3</v>
      </c>
      <c r="V1150" s="5">
        <f ca="1">IF($A$2=0,
    1,
    IF(IFERROR(V1149,
            0)=0,
        0,
        IFERROR(IF(ROUND(S1150,
                    3)=1,
                1,
                IF(AND(ABS(U1150)&lt;'1D'!$D$19,
                        S1150&gt;1),
                    1,
                    0)),
            0)))</f>
        <v>0</v>
      </c>
      <c r="W1150" s="5">
        <f ca="1">IF($A$2=0,
    MAX(MAX('1D'!$D$16,
            MAX('1D'!$D$16,
                POWER((ABS(K1150)^2)/('1D'!$I$5*MAX(F1150,
                            0.1)^2),
                    1/3))),
        IFERROR(W1396,
            MAX(MAX('1D'!$D$16,
                    MAX('1D'!$D$16,
                        POWER((ABS(K1150)^2)/('1D'!$I$5*MAX(F1150,
                                    0.1)^2),
                            1/3))),
                ($L$2)-E1396))),
    IF(IFERROR(AG1151,
            0)=0,
        MAX(MAX('1D'!$D$16,
                MAX('1D'!$D$16,
                    POWER((ABS(K1150)^2)/('1D'!$I$5*MAX(F1150,
                                0.1)^2),
                        1/3))),
            IFERROR(W1396,
                MAX(MAX('1D'!$D$16,
                        MAX('1D'!$D$16,
                            POWER((ABS(K1150)^2)/('1D'!$I$5*MAX(F1150,
                                        0.1)^2),
                                1/3))),
                    ($L$2)-E1396))),
        IF(IFERROR(W1150,
                0)=0,
            MAX(MAX('1D'!$D$16,
                    MAX('1D'!$D$16,
                        POWER((ABS(K1150)^2)/('1D'!$I$5*MAX(F1150,
                                    0.1)^2),
                            1/3))),
                IFERROR(W1396,
                    MAX(MAX('1D'!$D$16,
                            MAX('1D'!$D$16,
                                POWER((ABS(K1150)^2)/('1D'!$I$5*MAX(F1150,
                                            0.1)^2),
                                    1/3))),
                        ($L$2)-E1396))),
            IF(OR(IFERROR(AD1150,
                        0)&gt;=1,
                    IFERROR(AD1151,
                        0)&gt;=1),
                MAX('1D'!$D$16,
                    MAX('1D'!$D$16,
                        POWER((ABS(K1150)^2)/('1D'!$I$5*MAX(F1150,
                                    0.1)^2),
                            1/3))),
                IF(ABS(IFERROR(AF1150,
                            0))&lt;'1D'!$D$19,
                    MAX(MAX('1D'!$D$16,
                            MAX('1D'!$D$16,
                                POWER((ABS(K1150)^2)/('1D'!$I$5*MAX(F1150,
                                            0.1)^2),
                                    1/3))),
                        IFERROR(W1150,
                            0)),
                    MAX(MAX('1D'!$D$16,
                            MAX('1D'!$D$16,
                                POWER((ABS(K1150)^2)/('1D'!$I$5*MAX(F1150,
                                            0.1)^2),
                                    1/3))),
                        (IFERROR(W1150,
                                0))+((IFERROR(AF1150,
                                    0))*'1D'!$D$18)))))))</f>
        <v>2.1389677043987478</v>
      </c>
      <c r="X1150" s="5">
        <f t="shared" ca="1" si="242"/>
        <v>11.122632062873489</v>
      </c>
      <c r="Y1150" s="5">
        <f t="shared" ca="1" si="243"/>
        <v>1.1735290000551568</v>
      </c>
      <c r="Z1150" s="5">
        <f t="shared" ca="1" si="244"/>
        <v>4.5807502857230418</v>
      </c>
      <c r="AA1150" s="5">
        <f t="shared" ca="1" si="245"/>
        <v>634.13196770439879</v>
      </c>
      <c r="AB1150" s="5">
        <f ca="1">AA1150+((ABS(K1150)/MAX(((F1150)+(G1150)*(W1150))*(W1150),
            0.000001))^2)/(2*'1D'!$I$5)</f>
        <v>635.20145155659816</v>
      </c>
      <c r="AC1150" s="5">
        <f ca="1">((ABS(K1150)*'1D'!$D$6)/(MAX(((F1150)+(G1150)*(W1150))*(W1150),
            0.000001)*MAX(((((F1150)+(G1150)*(W1150))*(W1150))/MAX((F1150)+2*(W1150)*SQRT(1+(G1150)^2),
                    0.000001))^(2/3),
            0.000001)))^2</f>
        <v>3.8141460404132466E-3</v>
      </c>
      <c r="AD1150" s="5">
        <f ca="1">ABS(ABS(K1150)/MAX(((F1150)+(G1150)*(W1150))*(W1150),
        0.000001))/SQRT('1D'!$I$5*MAX((((F1150)+(G1150)*(W1150))*(W1150))/MAX((F1150)+2*(G1150)*(W1150),
            0.000001),
        0.000001))</f>
        <v>1.0000000000000004</v>
      </c>
      <c r="AE1150" s="5">
        <f ca="1">((F1150)*(W1150)^2)/2+(G1150)*(W1150)^3/3+(ABS(K1150)^2)/('1D'!$I$5*MAX(((F1150)+(G1150)*(W1150))*(W1150),
        0.000001))</f>
        <v>35.686426155594638</v>
      </c>
      <c r="AF1150" s="5">
        <f ca="1">IF($A$2=0,
    0,
    IFERROR(AB1151+(((AC1150+AC1151)/2)*J1151)+(IF(Z1150&gt;Z1151,
                '1D'!$D$8*((Z1150^2-Z1151^2)/(2*'1D'!$I$5)),
                '1D'!$D$9*((Z1151^2-Z1150^2)/(2*'1D'!$I$5)))+('1D'!$D$10*(ABS(I1151)/90)*(MAX(Z1150^2,
                        Z1151^2)/(2*'1D'!$I$5))))-AB1150,
        0))</f>
        <v>3.4157470063291839E-3</v>
      </c>
      <c r="AG1150" s="5">
        <f ca="1">IF($A$2=0,
    1,
    IF(IFERROR(AG1151,
            0)=0,
        0,
        IFERROR(IF(OR(ROUND(AD1150,
                        3)&gt;=1,
                    AND(ABS(AF1150)&lt;'1D'!$D$19,
                        AD1150&lt;1)),
                1,
                0),
            0)))</f>
        <v>1</v>
      </c>
      <c r="AH1150" s="5">
        <f ca="1">IFERROR(IF('1D'!V32="Supercritical",
        MAX('1D'!$D$16,
            IFERROR(L1150,
                MAX('1D'!$D$16,
                    POWER((ABS(K1150)^2)/('1D'!$I$5*MAX(F1150,
                                0.1)^2),
                        1/3)))),
        IF('1D'!V32="Subcritical",
            MAX('1D'!$D$16,
                IFERROR(W1150,
                    MAX('1D'!$D$16,
                        POWER((ABS(K1150)^2)/('1D'!$I$5*MAX(F1150,
                                    0.1)^2),
                            1/3)))),
            IF(IFERROR(T1150,
                    -1E+99)&gt;=IFERROR(AE1150,
                    -1E+99),
                MAX('1D'!$D$16,
                    IFERROR(L1150,
                        MAX('1D'!$D$16,
                            POWER((ABS(K1150)^2)/('1D'!$I$5*MAX(F1150,
                                        0.1)^2),
                                1/3)))),
                MAX('1D'!$D$16,
                    IFERROR(W1150,
                        MAX('1D'!$D$16,
                            POWER((ABS(K1150)^2)/('1D'!$I$5*MAX(F1150,
                                        0.1)^2),
                                1/3))))))),
    MAX('1D'!$D$16,
        POWER((ABS(K1150)^2)/('1D'!$I$5*MAX(F1150,
                    0.1)^2),
            1/3)))</f>
        <v>2.0411692021517887</v>
      </c>
      <c r="AI1150" s="5">
        <f t="shared" ca="1" si="246"/>
        <v>634.03416920215182</v>
      </c>
      <c r="AJ1150" s="5">
        <f ca="1">AI1150+((ABS(K1150)/MAX(((F1150)+(G1150)*(AH1150))*(AH1150),
            0.000001))^2)/(2*'1D'!$I$5)</f>
        <v>635.20859253909487</v>
      </c>
      <c r="AM1150">
        <v>0</v>
      </c>
      <c r="AN1150">
        <v>0</v>
      </c>
      <c r="AO1150" s="5">
        <f t="shared" si="247"/>
        <v>0</v>
      </c>
      <c r="AP1150" s="5">
        <f t="shared" si="251"/>
        <v>0</v>
      </c>
      <c r="AQ1150" s="5">
        <f ca="1">ABS(ABS(K1150)/MAX(((F1150)+(G1150)*(AH1150))*(AH1150),
        0.000001))/SQRT('1D'!$I$5*MAX((((F1150)+(G1150)*(AH1150))*(AH1150))/MAX((F1150)+2*(G1150)*(AH1150),
            0.000001),
        0.000001))</f>
        <v>1.0727235886044055</v>
      </c>
      <c r="AR1150" s="5" t="str">
        <f t="shared" ca="1" si="248"/>
        <v>Supercritical</v>
      </c>
      <c r="AS1150" s="5">
        <f ca="1">((ABS(K1150)*'1D'!$D$6)/(MAX(((F1150)+(G1150)*(AH1150))*(AH1150),
            0.000001)*MAX(((((F1150)+(G1150)*(AH1150))*(AH1150))/MAX((F1150)+2*(AH1150)*SQRT(1+(G1150)^2),
                    0.000001))^(2/3),
            0.000001)))^2</f>
        <v>4.3358367565141456E-3</v>
      </c>
    </row>
    <row r="1151" spans="1:45" x14ac:dyDescent="0.35">
      <c r="A1151">
        <v>1142</v>
      </c>
      <c r="B1151">
        <v>1140.9949999999999</v>
      </c>
      <c r="C1151">
        <v>616075.33499999996</v>
      </c>
      <c r="D1151">
        <v>3096866.1830000002</v>
      </c>
      <c r="E1151">
        <v>631.99249999999995</v>
      </c>
      <c r="F1151">
        <v>5.2</v>
      </c>
      <c r="G1151">
        <v>0</v>
      </c>
      <c r="H1151" t="s">
        <v>176</v>
      </c>
      <c r="I1151">
        <v>5.7000000000000002E-2</v>
      </c>
      <c r="J1151" s="5">
        <f t="shared" si="249"/>
        <v>1</v>
      </c>
      <c r="K1151" s="5">
        <f t="shared" ca="1" si="250"/>
        <v>50.95</v>
      </c>
      <c r="L1151" s="5">
        <f ca="1">IF($A$2=0,
    IFERROR(L1150,
        MAX('1D'!$D$16,
            POWER((ABS(K1151)^2)/('1D'!$I$5*MAX(F1151,
                        0.1)^2),
                1/3))),
    IF(IFERROR(V1150,
            0)=0,
        IFERROR(L1150,
            MAX('1D'!$D$16,
                POWER((ABS(K1151)^2)/('1D'!$I$5*MAX(F1151,
                            0.1)^2),
                    1/3))),
        IF(OR(IFERROR(L1151,
                    0)=0,
                IFERROR(S1150,
                    0)&lt;1,
                IFERROR(S1151,
                    0)&lt;1),
            MAX('1D'!$D$16,
                POWER((ABS(K1151)^2)/('1D'!$I$5*MAX(F1151,
                            0.1)^2),
                    1/3)),
            IF(IFERROR(U1151,
                    0)&gt;0,
                MAX('1D'!$D$16,
                    IFERROR(L1151,
                        0)+((IFERROR(U1151,
                                0))*'1D'!$D$18*IF((IFERROR(S1151,
                                    0))&lt;1,
                            1,
                            -1))),
                IF(IFERROR(U1151,
                        0)&lt;0,
                    IF(ABS((MAX('1D'!$D$16,
                                    POWER((ABS(K1151)^2)/('1D'!$I$5*MAX(F1151,
                                                0.1)^2),
                                        1/3)))-IFERROR(L1151,
                                0))&gt;'1D'!$D$19,
                        MAX('1D'!$D$16,
                            IF((MAX('1D'!$D$16,
                                        POWER((ABS(K1151)^2)/('1D'!$I$5*MAX(F1151,
                                                    0.1)^2),
                                            1/3)))&gt;IFERROR(L1151,
                                    0),
                                MIN((MAX('1D'!$D$16,
                                            POWER((ABS(K1151)^2)/('1D'!$I$5*MAX(F1151,
                                                        0.1)^2),
                                                1/3))),
                                    IFERROR(L1151,
                                        0)+(MIN(ABS(IFERROR(U1151,
                                                    0))*'1D'!$D$18,
                                            ABS((MAX('1D'!$D$16,
                                                        POWER((ABS(K1151)^2)/('1D'!$I$5*MAX(F1151,
                                                                    0.1)^2),
                                                            1/3)))-IFERROR(L1151,
                                                    0))))),
                                MAX((MAX('1D'!$D$16,
                                            POWER((ABS(K1151)^2)/('1D'!$I$5*MAX(F1151,
                                                        0.1)^2),
                                                1/3))),
                                    IFERROR(L1151,
                                        0)-(MIN(ABS(IFERROR(U1151,
                                                    0))*'1D'!$D$18,
                                            ABS((MAX('1D'!$D$16,
                                                        POWER((ABS(K1151)^2)/('1D'!$I$5*MAX(F1151,
                                                                    0.1)^2),
                                                            1/3)))-IFERROR(L1151,
                                                    0))))))),
                        MAX('1D'!$D$16,
                            POWER((ABS(K1151)^2)/('1D'!$I$5*MAX(F1151,
                                        0.1)^2),
                                1/3))),
                    MAX('1D'!$D$16,
                        IFERROR(L1151,
                            0)))))))</f>
        <v>2.0411692021517887</v>
      </c>
      <c r="M1151" s="5">
        <f t="shared" ca="1" si="238"/>
        <v>10.614079851189301</v>
      </c>
      <c r="N1151" s="5">
        <f t="shared" ca="1" si="239"/>
        <v>1.1434704692804873</v>
      </c>
      <c r="O1151" s="5">
        <f t="shared" ca="1" si="240"/>
        <v>4.8002276894771132</v>
      </c>
      <c r="P1151" s="5">
        <f t="shared" ca="1" si="241"/>
        <v>634.03366920215171</v>
      </c>
      <c r="Q1151" s="5">
        <f ca="1">P1151+((ABS(K1151)/MAX(((F1151)+(G1151)*(L1151))*(L1151),
            0.000001))^2)/(2*'1D'!$I$5)</f>
        <v>635.20809253909476</v>
      </c>
      <c r="R1151" s="5">
        <f ca="1">((ABS(K1151)*'1D'!$D$6)/(MAX(((F1151)+(G1151)*(L1151))*(L1151),
            0.000001)*MAX(((((F1151)+(G1151)*(L1151))*(L1151))/MAX((F1151)+2*(L1151)*SQRT(1+(G1151)^2),
                    0.000001))^(2/3),
            0.000001)))^2</f>
        <v>4.3358367565141456E-3</v>
      </c>
      <c r="S1151" s="5">
        <f ca="1">ABS(ABS(K1151)/MAX(((F1151)+(G1151)*(L1151))*(L1151),
        0.000001))/SQRT('1D'!$I$5*MAX((((F1151)+(G1151)*(L1151))*(L1151))/MAX((F1151)+2*(G1151)*(L1151),
            0.000001),
        0.000001))</f>
        <v>1.0727235886044055</v>
      </c>
      <c r="T1151" s="5">
        <f ca="1">((F1151)*(L1151)^2)/2+(G1151)*(L1151)^3/3+(ABS(K1151)^2)/('1D'!$I$5*MAX(((F1151)+(G1151)*(L1151))*(L1151),
        0.000001))</f>
        <v>35.763412605541333</v>
      </c>
      <c r="U1151" s="5">
        <f ca="1">IF($A$2=0,
    0,
    IFERROR(Q1150-(((R1150+R1151)/2)*J1151)-(IF(O1150&gt;O1151,
                '1D'!$D$8*((O1150^2-O1151^2)/(2*'1D'!$I$5)),
                '1D'!$D$9*((O1151^2-O1150^2)/(2*'1D'!$I$5)))+('1D'!$D$10*(ABS(I1151)/90)*(MAX(O1150^2,
                        O1151^2)/(2*'1D'!$I$5))))-Q1151,
        0))</f>
        <v>-3.9474069733387296E-3</v>
      </c>
      <c r="V1151" s="5">
        <f ca="1">IF($A$2=0,
    1,
    IF(IFERROR(V1150,
            0)=0,
        0,
        IFERROR(IF(ROUND(S1151,
                    3)=1,
                1,
                IF(AND(ABS(U1151)&lt;'1D'!$D$19,
                        S1151&gt;1),
                    1,
                    0)),
            0)))</f>
        <v>0</v>
      </c>
      <c r="W1151" s="5">
        <f ca="1">IF($A$2=0,
    MAX(MAX('1D'!$D$16,
            MAX('1D'!$D$16,
                POWER((ABS(K1151)^2)/('1D'!$I$5*MAX(F1151,
                            0.1)^2),
                    1/3))),
        IFERROR(W1396,
            MAX(MAX('1D'!$D$16,
                    MAX('1D'!$D$16,
                        POWER((ABS(K1151)^2)/('1D'!$I$5*MAX(F1151,
                                    0.1)^2),
                            1/3))),
                ($L$2)-E1396))),
    IF(IFERROR(AG1152,
            0)=0,
        MAX(MAX('1D'!$D$16,
                MAX('1D'!$D$16,
                    POWER((ABS(K1151)^2)/('1D'!$I$5*MAX(F1151,
                                0.1)^2),
                        1/3))),
            IFERROR(W1396,
                MAX(MAX('1D'!$D$16,
                        MAX('1D'!$D$16,
                            POWER((ABS(K1151)^2)/('1D'!$I$5*MAX(F1151,
                                        0.1)^2),
                                1/3))),
                    ($L$2)-E1396))),
        IF(IFERROR(W1151,
                0)=0,
            MAX(MAX('1D'!$D$16,
                    MAX('1D'!$D$16,
                        POWER((ABS(K1151)^2)/('1D'!$I$5*MAX(F1151,
                                    0.1)^2),
                            1/3))),
                IFERROR(W1396,
                    MAX(MAX('1D'!$D$16,
                            MAX('1D'!$D$16,
                                POWER((ABS(K1151)^2)/('1D'!$I$5*MAX(F1151,
                                            0.1)^2),
                                    1/3))),
                        ($L$2)-E1396))),
            IF(OR(IFERROR(AD1151,
                        0)&gt;=1,
                    IFERROR(AD1152,
                        0)&gt;=1),
                MAX('1D'!$D$16,
                    MAX('1D'!$D$16,
                        POWER((ABS(K1151)^2)/('1D'!$I$5*MAX(F1151,
                                    0.1)^2),
                            1/3))),
                IF(ABS(IFERROR(AF1151,
                            0))&lt;'1D'!$D$19,
                    MAX(MAX('1D'!$D$16,
                            MAX('1D'!$D$16,
                                POWER((ABS(K1151)^2)/('1D'!$I$5*MAX(F1151,
                                            0.1)^2),
                                    1/3))),
                        IFERROR(W1151,
                            0)),
                    MAX(MAX('1D'!$D$16,
                            MAX('1D'!$D$16,
                                POWER((ABS(K1151)^2)/('1D'!$I$5*MAX(F1151,
                                            0.1)^2),
                                    1/3))),
                        (IFERROR(W1151,
                                0))+((IFERROR(AF1151,
                                    0))*'1D'!$D$18)))))))</f>
        <v>2.1389677043987478</v>
      </c>
      <c r="X1151" s="5">
        <f t="shared" ca="1" si="242"/>
        <v>11.122632062873489</v>
      </c>
      <c r="Y1151" s="5">
        <f t="shared" ca="1" si="243"/>
        <v>1.1735290000551568</v>
      </c>
      <c r="Z1151" s="5">
        <f t="shared" ca="1" si="244"/>
        <v>4.5807502857230418</v>
      </c>
      <c r="AA1151" s="5">
        <f t="shared" ca="1" si="245"/>
        <v>634.13146770439869</v>
      </c>
      <c r="AB1151" s="5">
        <f ca="1">AA1151+((ABS(K1151)/MAX(((F1151)+(G1151)*(W1151))*(W1151),
            0.000001))^2)/(2*'1D'!$I$5)</f>
        <v>635.20095155659806</v>
      </c>
      <c r="AC1151" s="5">
        <f ca="1">((ABS(K1151)*'1D'!$D$6)/(MAX(((F1151)+(G1151)*(W1151))*(W1151),
            0.000001)*MAX(((((F1151)+(G1151)*(W1151))*(W1151))/MAX((F1151)+2*(W1151)*SQRT(1+(G1151)^2),
                    0.000001))^(2/3),
            0.000001)))^2</f>
        <v>3.8141460404132466E-3</v>
      </c>
      <c r="AD1151" s="5">
        <f ca="1">ABS(ABS(K1151)/MAX(((F1151)+(G1151)*(W1151))*(W1151),
        0.000001))/SQRT('1D'!$I$5*MAX((((F1151)+(G1151)*(W1151))*(W1151))/MAX((F1151)+2*(G1151)*(W1151),
            0.000001),
        0.000001))</f>
        <v>1.0000000000000004</v>
      </c>
      <c r="AE1151" s="5">
        <f ca="1">((F1151)*(W1151)^2)/2+(G1151)*(W1151)^3/3+(ABS(K1151)^2)/('1D'!$I$5*MAX(((F1151)+(G1151)*(W1151))*(W1151),
        0.000001))</f>
        <v>35.686426155594638</v>
      </c>
      <c r="AF1151" s="5">
        <f ca="1">IF($A$2=0,
    0,
    IFERROR(AB1152+(((AC1151+AC1152)/2)*J1152)+(IF(Z1151&gt;Z1152,
                '1D'!$D$8*((Z1151^2-Z1152^2)/(2*'1D'!$I$5)),
                '1D'!$D$9*((Z1152^2-Z1151^2)/(2*'1D'!$I$5)))+('1D'!$D$10*(ABS(I1152)/90)*(MAX(Z1151^2,
                        Z1152^2)/(2*'1D'!$I$5))))-AB1151,
        0))</f>
        <v>3.4210944256756193E-3</v>
      </c>
      <c r="AG1151" s="5">
        <f ca="1">IF($A$2=0,
    1,
    IF(IFERROR(AG1152,
            0)=0,
        0,
        IFERROR(IF(OR(ROUND(AD1151,
                        3)&gt;=1,
                    AND(ABS(AF1151)&lt;'1D'!$D$19,
                        AD1151&lt;1)),
                1,
                0),
            0)))</f>
        <v>1</v>
      </c>
      <c r="AH1151" s="5">
        <f ca="1">IFERROR(IF('1D'!V32="Supercritical",
        MAX('1D'!$D$16,
            IFERROR(L1151,
                MAX('1D'!$D$16,
                    POWER((ABS(K1151)^2)/('1D'!$I$5*MAX(F1151,
                                0.1)^2),
                        1/3)))),
        IF('1D'!V32="Subcritical",
            MAX('1D'!$D$16,
                IFERROR(W1151,
                    MAX('1D'!$D$16,
                        POWER((ABS(K1151)^2)/('1D'!$I$5*MAX(F1151,
                                    0.1)^2),
                            1/3)))),
            IF(IFERROR(T1151,
                    -1E+99)&gt;=IFERROR(AE1151,
                    -1E+99),
                MAX('1D'!$D$16,
                    IFERROR(L1151,
                        MAX('1D'!$D$16,
                            POWER((ABS(K1151)^2)/('1D'!$I$5*MAX(F1151,
                                        0.1)^2),
                                1/3)))),
                MAX('1D'!$D$16,
                    IFERROR(W1151,
                        MAX('1D'!$D$16,
                            POWER((ABS(K1151)^2)/('1D'!$I$5*MAX(F1151,
                                        0.1)^2),
                                1/3))))))),
    MAX('1D'!$D$16,
        POWER((ABS(K1151)^2)/('1D'!$I$5*MAX(F1151,
                    0.1)^2),
            1/3)))</f>
        <v>2.0411692021517887</v>
      </c>
      <c r="AI1151" s="5">
        <f t="shared" ca="1" si="246"/>
        <v>634.03366920215171</v>
      </c>
      <c r="AJ1151" s="5">
        <f ca="1">AI1151+((ABS(K1151)/MAX(((F1151)+(G1151)*(AH1151))*(AH1151),
            0.000001))^2)/(2*'1D'!$I$5)</f>
        <v>635.20809253909476</v>
      </c>
      <c r="AM1151">
        <v>0</v>
      </c>
      <c r="AN1151">
        <v>0</v>
      </c>
      <c r="AO1151" s="5">
        <f t="shared" si="247"/>
        <v>0</v>
      </c>
      <c r="AP1151" s="5">
        <f t="shared" si="251"/>
        <v>0</v>
      </c>
      <c r="AQ1151" s="5">
        <f ca="1">ABS(ABS(K1151)/MAX(((F1151)+(G1151)*(AH1151))*(AH1151),
        0.000001))/SQRT('1D'!$I$5*MAX((((F1151)+(G1151)*(AH1151))*(AH1151))/MAX((F1151)+2*(G1151)*(AH1151),
            0.000001),
        0.000001))</f>
        <v>1.0727235886044055</v>
      </c>
      <c r="AR1151" s="5" t="str">
        <f t="shared" ca="1" si="248"/>
        <v>Supercritical</v>
      </c>
      <c r="AS1151" s="5">
        <f ca="1">((ABS(K1151)*'1D'!$D$6)/(MAX(((F1151)+(G1151)*(AH1151))*(AH1151),
            0.000001)*MAX(((((F1151)+(G1151)*(AH1151))*(AH1151))/MAX((F1151)+2*(AH1151)*SQRT(1+(G1151)^2),
                    0.000001))^(2/3),
            0.000001)))^2</f>
        <v>4.3358367565141456E-3</v>
      </c>
    </row>
    <row r="1152" spans="1:45" x14ac:dyDescent="0.35">
      <c r="A1152">
        <v>1143</v>
      </c>
      <c r="B1152">
        <v>1141.9949999999999</v>
      </c>
      <c r="C1152">
        <v>616075.29200000002</v>
      </c>
      <c r="D1152">
        <v>3096865.1839999999</v>
      </c>
      <c r="E1152">
        <v>631.99199999999996</v>
      </c>
      <c r="F1152">
        <v>5.2</v>
      </c>
      <c r="G1152">
        <v>0</v>
      </c>
      <c r="H1152" t="s">
        <v>176</v>
      </c>
      <c r="I1152">
        <v>0.06</v>
      </c>
      <c r="J1152" s="5">
        <f t="shared" si="249"/>
        <v>1</v>
      </c>
      <c r="K1152" s="5">
        <f t="shared" ca="1" si="250"/>
        <v>50.95</v>
      </c>
      <c r="L1152" s="5">
        <f ca="1">IF($A$2=0,
    IFERROR(L1151,
        MAX('1D'!$D$16,
            POWER((ABS(K1152)^2)/('1D'!$I$5*MAX(F1152,
                        0.1)^2),
                1/3))),
    IF(IFERROR(V1151,
            0)=0,
        IFERROR(L1151,
            MAX('1D'!$D$16,
                POWER((ABS(K1152)^2)/('1D'!$I$5*MAX(F1152,
                            0.1)^2),
                    1/3))),
        IF(OR(IFERROR(L1152,
                    0)=0,
                IFERROR(S1151,
                    0)&lt;1,
                IFERROR(S1152,
                    0)&lt;1),
            MAX('1D'!$D$16,
                POWER((ABS(K1152)^2)/('1D'!$I$5*MAX(F1152,
                            0.1)^2),
                    1/3)),
            IF(IFERROR(U1152,
                    0)&gt;0,
                MAX('1D'!$D$16,
                    IFERROR(L1152,
                        0)+((IFERROR(U1152,
                                0))*'1D'!$D$18*IF((IFERROR(S1152,
                                    0))&lt;1,
                            1,
                            -1))),
                IF(IFERROR(U1152,
                        0)&lt;0,
                    IF(ABS((MAX('1D'!$D$16,
                                    POWER((ABS(K1152)^2)/('1D'!$I$5*MAX(F1152,
                                                0.1)^2),
                                        1/3)))-IFERROR(L1152,
                                0))&gt;'1D'!$D$19,
                        MAX('1D'!$D$16,
                            IF((MAX('1D'!$D$16,
                                        POWER((ABS(K1152)^2)/('1D'!$I$5*MAX(F1152,
                                                    0.1)^2),
                                            1/3)))&gt;IFERROR(L1152,
                                    0),
                                MIN((MAX('1D'!$D$16,
                                            POWER((ABS(K1152)^2)/('1D'!$I$5*MAX(F1152,
                                                        0.1)^2),
                                                1/3))),
                                    IFERROR(L1152,
                                        0)+(MIN(ABS(IFERROR(U1152,
                                                    0))*'1D'!$D$18,
                                            ABS((MAX('1D'!$D$16,
                                                        POWER((ABS(K1152)^2)/('1D'!$I$5*MAX(F1152,
                                                                    0.1)^2),
                                                            1/3)))-IFERROR(L1152,
                                                    0))))),
                                MAX((MAX('1D'!$D$16,
                                            POWER((ABS(K1152)^2)/('1D'!$I$5*MAX(F1152,
                                                        0.1)^2),
                                                1/3))),
                                    IFERROR(L1152,
                                        0)-(MIN(ABS(IFERROR(U1152,
                                                    0))*'1D'!$D$18,
                                            ABS((MAX('1D'!$D$16,
                                                        POWER((ABS(K1152)^2)/('1D'!$I$5*MAX(F1152,
                                                                    0.1)^2),
                                                            1/3)))-IFERROR(L1152,
                                                    0))))))),
                        MAX('1D'!$D$16,
                            POWER((ABS(K1152)^2)/('1D'!$I$5*MAX(F1152,
                                        0.1)^2),
                                1/3))),
                    MAX('1D'!$D$16,
                        IFERROR(L1152,
                            0)))))))</f>
        <v>2.0411692021517887</v>
      </c>
      <c r="M1152" s="5">
        <f t="shared" ca="1" si="238"/>
        <v>10.614079851189301</v>
      </c>
      <c r="N1152" s="5">
        <f t="shared" ca="1" si="239"/>
        <v>1.1434704692804873</v>
      </c>
      <c r="O1152" s="5">
        <f t="shared" ca="1" si="240"/>
        <v>4.8002276894771132</v>
      </c>
      <c r="P1152" s="5">
        <f t="shared" ca="1" si="241"/>
        <v>634.03316920215173</v>
      </c>
      <c r="Q1152" s="5">
        <f ca="1">P1152+((ABS(K1152)/MAX(((F1152)+(G1152)*(L1152))*(L1152),
            0.000001))^2)/(2*'1D'!$I$5)</f>
        <v>635.20759253909478</v>
      </c>
      <c r="R1152" s="5">
        <f ca="1">((ABS(K1152)*'1D'!$D$6)/(MAX(((F1152)+(G1152)*(L1152))*(L1152),
            0.000001)*MAX(((((F1152)+(G1152)*(L1152))*(L1152))/MAX((F1152)+2*(L1152)*SQRT(1+(G1152)^2),
                    0.000001))^(2/3),
            0.000001)))^2</f>
        <v>4.3358367565141456E-3</v>
      </c>
      <c r="S1152" s="5">
        <f ca="1">ABS(ABS(K1152)/MAX(((F1152)+(G1152)*(L1152))*(L1152),
        0.000001))/SQRT('1D'!$I$5*MAX((((F1152)+(G1152)*(L1152))*(L1152))/MAX((F1152)+2*(G1152)*(L1152),
            0.000001),
        0.000001))</f>
        <v>1.0727235886044055</v>
      </c>
      <c r="T1152" s="5">
        <f ca="1">((F1152)*(L1152)^2)/2+(G1152)*(L1152)^3/3+(ABS(K1152)^2)/('1D'!$I$5*MAX(((F1152)+(G1152)*(L1152))*(L1152),
        0.000001))</f>
        <v>35.763412605541333</v>
      </c>
      <c r="U1152" s="5">
        <f ca="1">IF($A$2=0,
    0,
    IFERROR(Q1151-(((R1151+R1152)/2)*J1152)-(IF(O1151&gt;O1152,
                '1D'!$D$8*((O1151^2-O1152^2)/(2*'1D'!$I$5)),
                '1D'!$D$9*((O1152^2-O1151^2)/(2*'1D'!$I$5)))+('1D'!$D$10*(ABS(I1152)/90)*(MAX(O1151^2,
                        O1152^2)/(2*'1D'!$I$5))))-Q1152,
        0))</f>
        <v>-3.9532790901830595E-3</v>
      </c>
      <c r="V1152" s="5">
        <f ca="1">IF($A$2=0,
    1,
    IF(IFERROR(V1151,
            0)=0,
        0,
        IFERROR(IF(ROUND(S1152,
                    3)=1,
                1,
                IF(AND(ABS(U1152)&lt;'1D'!$D$19,
                        S1152&gt;1),
                    1,
                    0)),
            0)))</f>
        <v>0</v>
      </c>
      <c r="W1152" s="5">
        <f ca="1">IF($A$2=0,
    MAX(MAX('1D'!$D$16,
            MAX('1D'!$D$16,
                POWER((ABS(K1152)^2)/('1D'!$I$5*MAX(F1152,
                            0.1)^2),
                    1/3))),
        IFERROR(W1396,
            MAX(MAX('1D'!$D$16,
                    MAX('1D'!$D$16,
                        POWER((ABS(K1152)^2)/('1D'!$I$5*MAX(F1152,
                                    0.1)^2),
                            1/3))),
                ($L$2)-E1396))),
    IF(IFERROR(AG1153,
            0)=0,
        MAX(MAX('1D'!$D$16,
                MAX('1D'!$D$16,
                    POWER((ABS(K1152)^2)/('1D'!$I$5*MAX(F1152,
                                0.1)^2),
                        1/3))),
            IFERROR(W1396,
                MAX(MAX('1D'!$D$16,
                        MAX('1D'!$D$16,
                            POWER((ABS(K1152)^2)/('1D'!$I$5*MAX(F1152,
                                        0.1)^2),
                                1/3))),
                    ($L$2)-E1396))),
        IF(IFERROR(W1152,
                0)=0,
            MAX(MAX('1D'!$D$16,
                    MAX('1D'!$D$16,
                        POWER((ABS(K1152)^2)/('1D'!$I$5*MAX(F1152,
                                    0.1)^2),
                            1/3))),
                IFERROR(W1396,
                    MAX(MAX('1D'!$D$16,
                            MAX('1D'!$D$16,
                                POWER((ABS(K1152)^2)/('1D'!$I$5*MAX(F1152,
                                            0.1)^2),
                                    1/3))),
                        ($L$2)-E1396))),
            IF(OR(IFERROR(AD1152,
                        0)&gt;=1,
                    IFERROR(AD1153,
                        0)&gt;=1),
                MAX('1D'!$D$16,
                    MAX('1D'!$D$16,
                        POWER((ABS(K1152)^2)/('1D'!$I$5*MAX(F1152,
                                    0.1)^2),
                            1/3))),
                IF(ABS(IFERROR(AF1152,
                            0))&lt;'1D'!$D$19,
                    MAX(MAX('1D'!$D$16,
                            MAX('1D'!$D$16,
                                POWER((ABS(K1152)^2)/('1D'!$I$5*MAX(F1152,
                                            0.1)^2),
                                    1/3))),
                        IFERROR(W1152,
                            0)),
                    MAX(MAX('1D'!$D$16,
                            MAX('1D'!$D$16,
                                POWER((ABS(K1152)^2)/('1D'!$I$5*MAX(F1152,
                                            0.1)^2),
                                    1/3))),
                        (IFERROR(W1152,
                                0))+((IFERROR(AF1152,
                                    0))*'1D'!$D$18)))))))</f>
        <v>2.1389677043987478</v>
      </c>
      <c r="X1152" s="5">
        <f t="shared" ca="1" si="242"/>
        <v>11.122632062873489</v>
      </c>
      <c r="Y1152" s="5">
        <f t="shared" ca="1" si="243"/>
        <v>1.1735290000551568</v>
      </c>
      <c r="Z1152" s="5">
        <f t="shared" ca="1" si="244"/>
        <v>4.5807502857230418</v>
      </c>
      <c r="AA1152" s="5">
        <f t="shared" ca="1" si="245"/>
        <v>634.1309677043987</v>
      </c>
      <c r="AB1152" s="5">
        <f ca="1">AA1152+((ABS(K1152)/MAX(((F1152)+(G1152)*(W1152))*(W1152),
            0.000001))^2)/(2*'1D'!$I$5)</f>
        <v>635.20045155659807</v>
      </c>
      <c r="AC1152" s="5">
        <f ca="1">((ABS(K1152)*'1D'!$D$6)/(MAX(((F1152)+(G1152)*(W1152))*(W1152),
            0.000001)*MAX(((((F1152)+(G1152)*(W1152))*(W1152))/MAX((F1152)+2*(W1152)*SQRT(1+(G1152)^2),
                    0.000001))^(2/3),
            0.000001)))^2</f>
        <v>3.8141460404132466E-3</v>
      </c>
      <c r="AD1152" s="5">
        <f ca="1">ABS(ABS(K1152)/MAX(((F1152)+(G1152)*(W1152))*(W1152),
        0.000001))/SQRT('1D'!$I$5*MAX((((F1152)+(G1152)*(W1152))*(W1152))/MAX((F1152)+2*(G1152)*(W1152),
            0.000001),
        0.000001))</f>
        <v>1.0000000000000004</v>
      </c>
      <c r="AE1152" s="5">
        <f ca="1">((F1152)*(W1152)^2)/2+(G1152)*(W1152)^3/3+(ABS(K1152)^2)/('1D'!$I$5*MAX(((F1152)+(G1152)*(W1152))*(W1152),
        0.000001))</f>
        <v>35.686426155594638</v>
      </c>
      <c r="AF1152" s="5">
        <f ca="1">IF($A$2=0,
    0,
    IFERROR(AB1153+(((AC1152+AC1153)/2)*J1153)+(IF(Z1152&gt;Z1153,
                '1D'!$D$8*((Z1152^2-Z1153^2)/(2*'1D'!$I$5)),
                '1D'!$D$9*((Z1153^2-Z1152^2)/(2*'1D'!$I$5)))+('1D'!$D$10*(ABS(I1153)/90)*(MAX(Z1152^2,
                        Z1153^2)/(2*'1D'!$I$5))))-AB1152,
        0))</f>
        <v>3.3215251326055295E-3</v>
      </c>
      <c r="AG1152" s="5">
        <f ca="1">IF($A$2=0,
    1,
    IF(IFERROR(AG1153,
            0)=0,
        0,
        IFERROR(IF(OR(ROUND(AD1152,
                        3)&gt;=1,
                    AND(ABS(AF1152)&lt;'1D'!$D$19,
                        AD1152&lt;1)),
                1,
                0),
            0)))</f>
        <v>1</v>
      </c>
      <c r="AH1152" s="5">
        <f ca="1">IFERROR(IF('1D'!V32="Supercritical",
        MAX('1D'!$D$16,
            IFERROR(L1152,
                MAX('1D'!$D$16,
                    POWER((ABS(K1152)^2)/('1D'!$I$5*MAX(F1152,
                                0.1)^2),
                        1/3)))),
        IF('1D'!V32="Subcritical",
            MAX('1D'!$D$16,
                IFERROR(W1152,
                    MAX('1D'!$D$16,
                        POWER((ABS(K1152)^2)/('1D'!$I$5*MAX(F1152,
                                    0.1)^2),
                            1/3)))),
            IF(IFERROR(T1152,
                    -1E+99)&gt;=IFERROR(AE1152,
                    -1E+99),
                MAX('1D'!$D$16,
                    IFERROR(L1152,
                        MAX('1D'!$D$16,
                            POWER((ABS(K1152)^2)/('1D'!$I$5*MAX(F1152,
                                        0.1)^2),
                                1/3)))),
                MAX('1D'!$D$16,
                    IFERROR(W1152,
                        MAX('1D'!$D$16,
                            POWER((ABS(K1152)^2)/('1D'!$I$5*MAX(F1152,
                                        0.1)^2),
                                1/3))))))),
    MAX('1D'!$D$16,
        POWER((ABS(K1152)^2)/('1D'!$I$5*MAX(F1152,
                    0.1)^2),
            1/3)))</f>
        <v>2.0411692021517887</v>
      </c>
      <c r="AI1152" s="5">
        <f t="shared" ca="1" si="246"/>
        <v>634.03316920215173</v>
      </c>
      <c r="AJ1152" s="5">
        <f ca="1">AI1152+((ABS(K1152)/MAX(((F1152)+(G1152)*(AH1152))*(AH1152),
            0.000001))^2)/(2*'1D'!$I$5)</f>
        <v>635.20759253909478</v>
      </c>
      <c r="AM1152">
        <v>0</v>
      </c>
      <c r="AN1152">
        <v>0</v>
      </c>
      <c r="AO1152" s="5">
        <f t="shared" si="247"/>
        <v>0</v>
      </c>
      <c r="AP1152" s="5">
        <f t="shared" si="251"/>
        <v>0</v>
      </c>
      <c r="AQ1152" s="5">
        <f ca="1">ABS(ABS(K1152)/MAX(((F1152)+(G1152)*(AH1152))*(AH1152),
        0.000001))/SQRT('1D'!$I$5*MAX((((F1152)+(G1152)*(AH1152))*(AH1152))/MAX((F1152)+2*(G1152)*(AH1152),
            0.000001),
        0.000001))</f>
        <v>1.0727235886044055</v>
      </c>
      <c r="AR1152" s="5" t="str">
        <f t="shared" ca="1" si="248"/>
        <v>Supercritical</v>
      </c>
      <c r="AS1152" s="5">
        <f ca="1">((ABS(K1152)*'1D'!$D$6)/(MAX(((F1152)+(G1152)*(AH1152))*(AH1152),
            0.000001)*MAX(((((F1152)+(G1152)*(AH1152))*(AH1152))/MAX((F1152)+2*(AH1152)*SQRT(1+(G1152)^2),
                    0.000001))^(2/3),
            0.000001)))^2</f>
        <v>4.3358367565141456E-3</v>
      </c>
    </row>
    <row r="1153" spans="1:45" x14ac:dyDescent="0.35">
      <c r="A1153">
        <v>1144</v>
      </c>
      <c r="B1153">
        <v>1142.9960000000001</v>
      </c>
      <c r="C1153">
        <v>616075.25</v>
      </c>
      <c r="D1153">
        <v>3096864.1839999999</v>
      </c>
      <c r="E1153">
        <v>631.99149999999997</v>
      </c>
      <c r="F1153">
        <v>5.2</v>
      </c>
      <c r="G1153">
        <v>0</v>
      </c>
      <c r="H1153" t="s">
        <v>176</v>
      </c>
      <c r="I1153">
        <v>2E-3</v>
      </c>
      <c r="J1153" s="5">
        <f t="shared" si="249"/>
        <v>1.0010000000002037</v>
      </c>
      <c r="K1153" s="5">
        <f t="shared" ca="1" si="250"/>
        <v>50.95</v>
      </c>
      <c r="L1153" s="5">
        <f ca="1">IF($A$2=0,
    IFERROR(L1152,
        MAX('1D'!$D$16,
            POWER((ABS(K1153)^2)/('1D'!$I$5*MAX(F1153,
                        0.1)^2),
                1/3))),
    IF(IFERROR(V1152,
            0)=0,
        IFERROR(L1152,
            MAX('1D'!$D$16,
                POWER((ABS(K1153)^2)/('1D'!$I$5*MAX(F1153,
                            0.1)^2),
                    1/3))),
        IF(OR(IFERROR(L1153,
                    0)=0,
                IFERROR(S1152,
                    0)&lt;1,
                IFERROR(S1153,
                    0)&lt;1),
            MAX('1D'!$D$16,
                POWER((ABS(K1153)^2)/('1D'!$I$5*MAX(F1153,
                            0.1)^2),
                    1/3)),
            IF(IFERROR(U1153,
                    0)&gt;0,
                MAX('1D'!$D$16,
                    IFERROR(L1153,
                        0)+((IFERROR(U1153,
                                0))*'1D'!$D$18*IF((IFERROR(S1153,
                                    0))&lt;1,
                            1,
                            -1))),
                IF(IFERROR(U1153,
                        0)&lt;0,
                    IF(ABS((MAX('1D'!$D$16,
                                    POWER((ABS(K1153)^2)/('1D'!$I$5*MAX(F1153,
                                                0.1)^2),
                                        1/3)))-IFERROR(L1153,
                                0))&gt;'1D'!$D$19,
                        MAX('1D'!$D$16,
                            IF((MAX('1D'!$D$16,
                                        POWER((ABS(K1153)^2)/('1D'!$I$5*MAX(F1153,
                                                    0.1)^2),
                                            1/3)))&gt;IFERROR(L1153,
                                    0),
                                MIN((MAX('1D'!$D$16,
                                            POWER((ABS(K1153)^2)/('1D'!$I$5*MAX(F1153,
                                                        0.1)^2),
                                                1/3))),
                                    IFERROR(L1153,
                                        0)+(MIN(ABS(IFERROR(U1153,
                                                    0))*'1D'!$D$18,
                                            ABS((MAX('1D'!$D$16,
                                                        POWER((ABS(K1153)^2)/('1D'!$I$5*MAX(F1153,
                                                                    0.1)^2),
                                                            1/3)))-IFERROR(L1153,
                                                    0))))),
                                MAX((MAX('1D'!$D$16,
                                            POWER((ABS(K1153)^2)/('1D'!$I$5*MAX(F1153,
                                                        0.1)^2),
                                                1/3))),
                                    IFERROR(L1153,
                                        0)-(MIN(ABS(IFERROR(U1153,
                                                    0))*'1D'!$D$18,
                                            ABS((MAX('1D'!$D$16,
                                                        POWER((ABS(K1153)^2)/('1D'!$I$5*MAX(F1153,
                                                                    0.1)^2),
                                                            1/3)))-IFERROR(L1153,
                                                    0))))))),
                        MAX('1D'!$D$16,
                            POWER((ABS(K1153)^2)/('1D'!$I$5*MAX(F1153,
                                        0.1)^2),
                                1/3))),
                    MAX('1D'!$D$16,
                        IFERROR(L1153,
                            0)))))))</f>
        <v>2.0411692021517887</v>
      </c>
      <c r="M1153" s="5">
        <f t="shared" ca="1" si="238"/>
        <v>10.614079851189301</v>
      </c>
      <c r="N1153" s="5">
        <f t="shared" ca="1" si="239"/>
        <v>1.1434704692804873</v>
      </c>
      <c r="O1153" s="5">
        <f t="shared" ca="1" si="240"/>
        <v>4.8002276894771132</v>
      </c>
      <c r="P1153" s="5">
        <f t="shared" ca="1" si="241"/>
        <v>634.03266920215174</v>
      </c>
      <c r="Q1153" s="5">
        <f ca="1">P1153+((ABS(K1153)/MAX(((F1153)+(G1153)*(L1153))*(L1153),
            0.000001))^2)/(2*'1D'!$I$5)</f>
        <v>635.20709253909479</v>
      </c>
      <c r="R1153" s="5">
        <f ca="1">((ABS(K1153)*'1D'!$D$6)/(MAX(((F1153)+(G1153)*(L1153))*(L1153),
            0.000001)*MAX(((((F1153)+(G1153)*(L1153))*(L1153))/MAX((F1153)+2*(L1153)*SQRT(1+(G1153)^2),
                    0.000001))^(2/3),
            0.000001)))^2</f>
        <v>4.3358367565141456E-3</v>
      </c>
      <c r="S1153" s="5">
        <f ca="1">ABS(ABS(K1153)/MAX(((F1153)+(G1153)*(L1153))*(L1153),
        0.000001))/SQRT('1D'!$I$5*MAX((((F1153)+(G1153)*(L1153))*(L1153))/MAX((F1153)+2*(G1153)*(L1153),
            0.000001),
        0.000001))</f>
        <v>1.0727235886044055</v>
      </c>
      <c r="T1153" s="5">
        <f ca="1">((F1153)*(L1153)^2)/2+(G1153)*(L1153)^3/3+(ABS(K1153)^2)/('1D'!$I$5*MAX(((F1153)+(G1153)*(L1153))*(L1153),
        0.000001))</f>
        <v>35.763412605541333</v>
      </c>
      <c r="U1153" s="5">
        <f ca="1">IF($A$2=0,
    0,
    IFERROR(Q1152-(((R1152+R1153)/2)*J1153)-(IF(O1152&gt;O1153,
                '1D'!$D$8*((O1152^2-O1153^2)/(2*'1D'!$I$5)),
                '1D'!$D$9*((O1153^2-O1152^2)/(2*'1D'!$I$5)))+('1D'!$D$10*(ABS(I1153)/90)*(MAX(O1152^2,
                        O1153^2)/(2*'1D'!$I$5))))-Q1153,
        0))</f>
        <v>-3.8440873377112439E-3</v>
      </c>
      <c r="V1153" s="5">
        <f ca="1">IF($A$2=0,
    1,
    IF(IFERROR(V1152,
            0)=0,
        0,
        IFERROR(IF(ROUND(S1153,
                    3)=1,
                1,
                IF(AND(ABS(U1153)&lt;'1D'!$D$19,
                        S1153&gt;1),
                    1,
                    0)),
            0)))</f>
        <v>0</v>
      </c>
      <c r="W1153" s="5">
        <f ca="1">IF($A$2=0,
    MAX(MAX('1D'!$D$16,
            MAX('1D'!$D$16,
                POWER((ABS(K1153)^2)/('1D'!$I$5*MAX(F1153,
                            0.1)^2),
                    1/3))),
        IFERROR(W1396,
            MAX(MAX('1D'!$D$16,
                    MAX('1D'!$D$16,
                        POWER((ABS(K1153)^2)/('1D'!$I$5*MAX(F1153,
                                    0.1)^2),
                            1/3))),
                ($L$2)-E1396))),
    IF(IFERROR(AG1154,
            0)=0,
        MAX(MAX('1D'!$D$16,
                MAX('1D'!$D$16,
                    POWER((ABS(K1153)^2)/('1D'!$I$5*MAX(F1153,
                                0.1)^2),
                        1/3))),
            IFERROR(W1396,
                MAX(MAX('1D'!$D$16,
                        MAX('1D'!$D$16,
                            POWER((ABS(K1153)^2)/('1D'!$I$5*MAX(F1153,
                                        0.1)^2),
                                1/3))),
                    ($L$2)-E1396))),
        IF(IFERROR(W1153,
                0)=0,
            MAX(MAX('1D'!$D$16,
                    MAX('1D'!$D$16,
                        POWER((ABS(K1153)^2)/('1D'!$I$5*MAX(F1153,
                                    0.1)^2),
                            1/3))),
                IFERROR(W1396,
                    MAX(MAX('1D'!$D$16,
                            MAX('1D'!$D$16,
                                POWER((ABS(K1153)^2)/('1D'!$I$5*MAX(F1153,
                                            0.1)^2),
                                    1/3))),
                        ($L$2)-E1396))),
            IF(OR(IFERROR(AD1153,
                        0)&gt;=1,
                    IFERROR(AD1154,
                        0)&gt;=1),
                MAX('1D'!$D$16,
                    MAX('1D'!$D$16,
                        POWER((ABS(K1153)^2)/('1D'!$I$5*MAX(F1153,
                                    0.1)^2),
                            1/3))),
                IF(ABS(IFERROR(AF1153,
                            0))&lt;'1D'!$D$19,
                    MAX(MAX('1D'!$D$16,
                            MAX('1D'!$D$16,
                                POWER((ABS(K1153)^2)/('1D'!$I$5*MAX(F1153,
                                            0.1)^2),
                                    1/3))),
                        IFERROR(W1153,
                            0)),
                    MAX(MAX('1D'!$D$16,
                            MAX('1D'!$D$16,
                                POWER((ABS(K1153)^2)/('1D'!$I$5*MAX(F1153,
                                            0.1)^2),
                                    1/3))),
                        (IFERROR(W1153,
                                0))+((IFERROR(AF1153,
                                    0))*'1D'!$D$18)))))))</f>
        <v>2.1389677043987478</v>
      </c>
      <c r="X1153" s="5">
        <f t="shared" ca="1" si="242"/>
        <v>11.122632062873489</v>
      </c>
      <c r="Y1153" s="5">
        <f t="shared" ca="1" si="243"/>
        <v>1.1735290000551568</v>
      </c>
      <c r="Z1153" s="5">
        <f t="shared" ca="1" si="244"/>
        <v>4.5807502857230418</v>
      </c>
      <c r="AA1153" s="5">
        <f t="shared" ca="1" si="245"/>
        <v>634.13046770439871</v>
      </c>
      <c r="AB1153" s="5">
        <f ca="1">AA1153+((ABS(K1153)/MAX(((F1153)+(G1153)*(W1153))*(W1153),
            0.000001))^2)/(2*'1D'!$I$5)</f>
        <v>635.19995155659808</v>
      </c>
      <c r="AC1153" s="5">
        <f ca="1">((ABS(K1153)*'1D'!$D$6)/(MAX(((F1153)+(G1153)*(W1153))*(W1153),
            0.000001)*MAX(((((F1153)+(G1153)*(W1153))*(W1153))/MAX((F1153)+2*(W1153)*SQRT(1+(G1153)^2),
                    0.000001))^(2/3),
            0.000001)))^2</f>
        <v>3.8141460404132466E-3</v>
      </c>
      <c r="AD1153" s="5">
        <f ca="1">ABS(ABS(K1153)/MAX(((F1153)+(G1153)*(W1153))*(W1153),
        0.000001))/SQRT('1D'!$I$5*MAX((((F1153)+(G1153)*(W1153))*(W1153))/MAX((F1153)+2*(G1153)*(W1153),
            0.000001),
        0.000001))</f>
        <v>1.0000000000000004</v>
      </c>
      <c r="AE1153" s="5">
        <f ca="1">((F1153)*(W1153)^2)/2+(G1153)*(W1153)^3/3+(ABS(K1153)^2)/('1D'!$I$5*MAX(((F1153)+(G1153)*(W1153))*(W1153),
        0.000001))</f>
        <v>35.686426155594638</v>
      </c>
      <c r="AF1153" s="5">
        <f ca="1">IF($A$2=0,
    0,
    IFERROR(AB1154+(((AC1153+AC1154)/2)*J1154)+(IF(Z1153&gt;Z1154,
                '1D'!$D$8*((Z1153^2-Z1154^2)/(2*'1D'!$I$5)),
                '1D'!$D$9*((Z1154^2-Z1153^2)/(2*'1D'!$I$5)))+('1D'!$D$10*(ABS(I1154)/90)*(MAX(Z1153^2,
                        Z1154^2)/(2*'1D'!$I$5))))-AB1153,
        0))</f>
        <v>3.3141460404522149E-3</v>
      </c>
      <c r="AG1153" s="5">
        <f ca="1">IF($A$2=0,
    1,
    IF(IFERROR(AG1154,
            0)=0,
        0,
        IFERROR(IF(OR(ROUND(AD1153,
                        3)&gt;=1,
                    AND(ABS(AF1153)&lt;'1D'!$D$19,
                        AD1153&lt;1)),
                1,
                0),
            0)))</f>
        <v>1</v>
      </c>
      <c r="AH1153" s="5">
        <f ca="1">IFERROR(IF('1D'!V32="Supercritical",
        MAX('1D'!$D$16,
            IFERROR(L1153,
                MAX('1D'!$D$16,
                    POWER((ABS(K1153)^2)/('1D'!$I$5*MAX(F1153,
                                0.1)^2),
                        1/3)))),
        IF('1D'!V32="Subcritical",
            MAX('1D'!$D$16,
                IFERROR(W1153,
                    MAX('1D'!$D$16,
                        POWER((ABS(K1153)^2)/('1D'!$I$5*MAX(F1153,
                                    0.1)^2),
                            1/3)))),
            IF(IFERROR(T1153,
                    -1E+99)&gt;=IFERROR(AE1153,
                    -1E+99),
                MAX('1D'!$D$16,
                    IFERROR(L1153,
                        MAX('1D'!$D$16,
                            POWER((ABS(K1153)^2)/('1D'!$I$5*MAX(F1153,
                                        0.1)^2),
                                1/3)))),
                MAX('1D'!$D$16,
                    IFERROR(W1153,
                        MAX('1D'!$D$16,
                            POWER((ABS(K1153)^2)/('1D'!$I$5*MAX(F1153,
                                        0.1)^2),
                                1/3))))))),
    MAX('1D'!$D$16,
        POWER((ABS(K1153)^2)/('1D'!$I$5*MAX(F1153,
                    0.1)^2),
            1/3)))</f>
        <v>2.0411692021517887</v>
      </c>
      <c r="AI1153" s="5">
        <f t="shared" ca="1" si="246"/>
        <v>634.03266920215174</v>
      </c>
      <c r="AJ1153" s="5">
        <f ca="1">AI1153+((ABS(K1153)/MAX(((F1153)+(G1153)*(AH1153))*(AH1153),
            0.000001))^2)/(2*'1D'!$I$5)</f>
        <v>635.20709253909479</v>
      </c>
      <c r="AM1153">
        <v>0</v>
      </c>
      <c r="AN1153">
        <v>0</v>
      </c>
      <c r="AO1153" s="5">
        <f t="shared" si="247"/>
        <v>0</v>
      </c>
      <c r="AP1153" s="5">
        <f t="shared" si="251"/>
        <v>0</v>
      </c>
      <c r="AQ1153" s="5">
        <f ca="1">ABS(ABS(K1153)/MAX(((F1153)+(G1153)*(AH1153))*(AH1153),
        0.000001))/SQRT('1D'!$I$5*MAX((((F1153)+(G1153)*(AH1153))*(AH1153))/MAX((F1153)+2*(G1153)*(AH1153),
            0.000001),
        0.000001))</f>
        <v>1.0727235886044055</v>
      </c>
      <c r="AR1153" s="5" t="str">
        <f t="shared" ca="1" si="248"/>
        <v>Supercritical</v>
      </c>
      <c r="AS1153" s="5">
        <f ca="1">((ABS(K1153)*'1D'!$D$6)/(MAX(((F1153)+(G1153)*(AH1153))*(AH1153),
            0.000001)*MAX(((((F1153)+(G1153)*(AH1153))*(AH1153))/MAX((F1153)+2*(AH1153)*SQRT(1+(G1153)^2),
                    0.000001))^(2/3),
            0.000001)))^2</f>
        <v>4.3358367565141456E-3</v>
      </c>
    </row>
    <row r="1154" spans="1:45" x14ac:dyDescent="0.35">
      <c r="A1154">
        <v>1145</v>
      </c>
      <c r="B1154">
        <v>1143.9960000000001</v>
      </c>
      <c r="C1154">
        <v>616075.20799999998</v>
      </c>
      <c r="D1154">
        <v>3096863.1850000001</v>
      </c>
      <c r="E1154">
        <v>631.99099999999999</v>
      </c>
      <c r="F1154">
        <v>5.2</v>
      </c>
      <c r="G1154">
        <v>0</v>
      </c>
      <c r="H1154" t="s">
        <v>176</v>
      </c>
      <c r="I1154">
        <v>0</v>
      </c>
      <c r="J1154" s="5">
        <f t="shared" si="249"/>
        <v>1</v>
      </c>
      <c r="K1154" s="5">
        <f t="shared" ca="1" si="250"/>
        <v>50.95</v>
      </c>
      <c r="L1154" s="5">
        <f ca="1">IF($A$2=0,
    IFERROR(L1153,
        MAX('1D'!$D$16,
            POWER((ABS(K1154)^2)/('1D'!$I$5*MAX(F1154,
                        0.1)^2),
                1/3))),
    IF(IFERROR(V1153,
            0)=0,
        IFERROR(L1153,
            MAX('1D'!$D$16,
                POWER((ABS(K1154)^2)/('1D'!$I$5*MAX(F1154,
                            0.1)^2),
                    1/3))),
        IF(OR(IFERROR(L1154,
                    0)=0,
                IFERROR(S1153,
                    0)&lt;1,
                IFERROR(S1154,
                    0)&lt;1),
            MAX('1D'!$D$16,
                POWER((ABS(K1154)^2)/('1D'!$I$5*MAX(F1154,
                            0.1)^2),
                    1/3)),
            IF(IFERROR(U1154,
                    0)&gt;0,
                MAX('1D'!$D$16,
                    IFERROR(L1154,
                        0)+((IFERROR(U1154,
                                0))*'1D'!$D$18*IF((IFERROR(S1154,
                                    0))&lt;1,
                            1,
                            -1))),
                IF(IFERROR(U1154,
                        0)&lt;0,
                    IF(ABS((MAX('1D'!$D$16,
                                    POWER((ABS(K1154)^2)/('1D'!$I$5*MAX(F1154,
                                                0.1)^2),
                                        1/3)))-IFERROR(L1154,
                                0))&gt;'1D'!$D$19,
                        MAX('1D'!$D$16,
                            IF((MAX('1D'!$D$16,
                                        POWER((ABS(K1154)^2)/('1D'!$I$5*MAX(F1154,
                                                    0.1)^2),
                                            1/3)))&gt;IFERROR(L1154,
                                    0),
                                MIN((MAX('1D'!$D$16,
                                            POWER((ABS(K1154)^2)/('1D'!$I$5*MAX(F1154,
                                                        0.1)^2),
                                                1/3))),
                                    IFERROR(L1154,
                                        0)+(MIN(ABS(IFERROR(U1154,
                                                    0))*'1D'!$D$18,
                                            ABS((MAX('1D'!$D$16,
                                                        POWER((ABS(K1154)^2)/('1D'!$I$5*MAX(F1154,
                                                                    0.1)^2),
                                                            1/3)))-IFERROR(L1154,
                                                    0))))),
                                MAX((MAX('1D'!$D$16,
                                            POWER((ABS(K1154)^2)/('1D'!$I$5*MAX(F1154,
                                                        0.1)^2),
                                                1/3))),
                                    IFERROR(L1154,
                                        0)-(MIN(ABS(IFERROR(U1154,
                                                    0))*'1D'!$D$18,
                                            ABS((MAX('1D'!$D$16,
                                                        POWER((ABS(K1154)^2)/('1D'!$I$5*MAX(F1154,
                                                                    0.1)^2),
                                                            1/3)))-IFERROR(L1154,
                                                    0))))))),
                        MAX('1D'!$D$16,
                            POWER((ABS(K1154)^2)/('1D'!$I$5*MAX(F1154,
                                        0.1)^2),
                                1/3))),
                    MAX('1D'!$D$16,
                        IFERROR(L1154,
                            0)))))))</f>
        <v>2.0411692021517887</v>
      </c>
      <c r="M1154" s="5">
        <f t="shared" ca="1" si="238"/>
        <v>10.614079851189301</v>
      </c>
      <c r="N1154" s="5">
        <f t="shared" ca="1" si="239"/>
        <v>1.1434704692804873</v>
      </c>
      <c r="O1154" s="5">
        <f t="shared" ca="1" si="240"/>
        <v>4.8002276894771132</v>
      </c>
      <c r="P1154" s="5">
        <f t="shared" ca="1" si="241"/>
        <v>634.03216920215175</v>
      </c>
      <c r="Q1154" s="5">
        <f ca="1">P1154+((ABS(K1154)/MAX(((F1154)+(G1154)*(L1154))*(L1154),
            0.000001))^2)/(2*'1D'!$I$5)</f>
        <v>635.2065925390948</v>
      </c>
      <c r="R1154" s="5">
        <f ca="1">((ABS(K1154)*'1D'!$D$6)/(MAX(((F1154)+(G1154)*(L1154))*(L1154),
            0.000001)*MAX(((((F1154)+(G1154)*(L1154))*(L1154))/MAX((F1154)+2*(L1154)*SQRT(1+(G1154)^2),
                    0.000001))^(2/3),
            0.000001)))^2</f>
        <v>4.3358367565141456E-3</v>
      </c>
      <c r="S1154" s="5">
        <f ca="1">ABS(ABS(K1154)/MAX(((F1154)+(G1154)*(L1154))*(L1154),
        0.000001))/SQRT('1D'!$I$5*MAX((((F1154)+(G1154)*(L1154))*(L1154))/MAX((F1154)+2*(G1154)*(L1154),
            0.000001),
        0.000001))</f>
        <v>1.0727235886044055</v>
      </c>
      <c r="T1154" s="5">
        <f ca="1">((F1154)*(L1154)^2)/2+(G1154)*(L1154)^3/3+(ABS(K1154)^2)/('1D'!$I$5*MAX(((F1154)+(G1154)*(L1154))*(L1154),
        0.000001))</f>
        <v>35.763412605541333</v>
      </c>
      <c r="U1154" s="5">
        <f ca="1">IF($A$2=0,
    0,
    IFERROR(Q1153-(((R1153+R1154)/2)*J1154)-(IF(O1153&gt;O1154,
                '1D'!$D$8*((O1153^2-O1154^2)/(2*'1D'!$I$5)),
                '1D'!$D$9*((O1154^2-O1153^2)/(2*'1D'!$I$5)))+('1D'!$D$10*(ABS(I1154)/90)*(MAX(O1153^2,
                        O1154^2)/(2*'1D'!$I$5))))-Q1154,
        0))</f>
        <v>-3.8358367564796936E-3</v>
      </c>
      <c r="V1154" s="5">
        <f ca="1">IF($A$2=0,
    1,
    IF(IFERROR(V1153,
            0)=0,
        0,
        IFERROR(IF(ROUND(S1154,
                    3)=1,
                1,
                IF(AND(ABS(U1154)&lt;'1D'!$D$19,
                        S1154&gt;1),
                    1,
                    0)),
            0)))</f>
        <v>0</v>
      </c>
      <c r="W1154" s="5">
        <f ca="1">IF($A$2=0,
    MAX(MAX('1D'!$D$16,
            MAX('1D'!$D$16,
                POWER((ABS(K1154)^2)/('1D'!$I$5*MAX(F1154,
                            0.1)^2),
                    1/3))),
        IFERROR(W1396,
            MAX(MAX('1D'!$D$16,
                    MAX('1D'!$D$16,
                        POWER((ABS(K1154)^2)/('1D'!$I$5*MAX(F1154,
                                    0.1)^2),
                            1/3))),
                ($L$2)-E1396))),
    IF(IFERROR(AG1155,
            0)=0,
        MAX(MAX('1D'!$D$16,
                MAX('1D'!$D$16,
                    POWER((ABS(K1154)^2)/('1D'!$I$5*MAX(F1154,
                                0.1)^2),
                        1/3))),
            IFERROR(W1396,
                MAX(MAX('1D'!$D$16,
                        MAX('1D'!$D$16,
                            POWER((ABS(K1154)^2)/('1D'!$I$5*MAX(F1154,
                                        0.1)^2),
                                1/3))),
                    ($L$2)-E1396))),
        IF(IFERROR(W1154,
                0)=0,
            MAX(MAX('1D'!$D$16,
                    MAX('1D'!$D$16,
                        POWER((ABS(K1154)^2)/('1D'!$I$5*MAX(F1154,
                                    0.1)^2),
                            1/3))),
                IFERROR(W1396,
                    MAX(MAX('1D'!$D$16,
                            MAX('1D'!$D$16,
                                POWER((ABS(K1154)^2)/('1D'!$I$5*MAX(F1154,
                                            0.1)^2),
                                    1/3))),
                        ($L$2)-E1396))),
            IF(OR(IFERROR(AD1154,
                        0)&gt;=1,
                    IFERROR(AD1155,
                        0)&gt;=1),
                MAX('1D'!$D$16,
                    MAX('1D'!$D$16,
                        POWER((ABS(K1154)^2)/('1D'!$I$5*MAX(F1154,
                                    0.1)^2),
                            1/3))),
                IF(ABS(IFERROR(AF1154,
                            0))&lt;'1D'!$D$19,
                    MAX(MAX('1D'!$D$16,
                            MAX('1D'!$D$16,
                                POWER((ABS(K1154)^2)/('1D'!$I$5*MAX(F1154,
                                            0.1)^2),
                                    1/3))),
                        IFERROR(W1154,
                            0)),
                    MAX(MAX('1D'!$D$16,
                            MAX('1D'!$D$16,
                                POWER((ABS(K1154)^2)/('1D'!$I$5*MAX(F1154,
                                            0.1)^2),
                                    1/3))),
                        (IFERROR(W1154,
                                0))+((IFERROR(AF1154,
                                    0))*'1D'!$D$18)))))))</f>
        <v>2.1389677043987478</v>
      </c>
      <c r="X1154" s="5">
        <f t="shared" ca="1" si="242"/>
        <v>11.122632062873489</v>
      </c>
      <c r="Y1154" s="5">
        <f t="shared" ca="1" si="243"/>
        <v>1.1735290000551568</v>
      </c>
      <c r="Z1154" s="5">
        <f t="shared" ca="1" si="244"/>
        <v>4.5807502857230418</v>
      </c>
      <c r="AA1154" s="5">
        <f t="shared" ca="1" si="245"/>
        <v>634.12996770439872</v>
      </c>
      <c r="AB1154" s="5">
        <f ca="1">AA1154+((ABS(K1154)/MAX(((F1154)+(G1154)*(W1154))*(W1154),
            0.000001))^2)/(2*'1D'!$I$5)</f>
        <v>635.19945155659809</v>
      </c>
      <c r="AC1154" s="5">
        <f ca="1">((ABS(K1154)*'1D'!$D$6)/(MAX(((F1154)+(G1154)*(W1154))*(W1154),
            0.000001)*MAX(((((F1154)+(G1154)*(W1154))*(W1154))/MAX((F1154)+2*(W1154)*SQRT(1+(G1154)^2),
                    0.000001))^(2/3),
            0.000001)))^2</f>
        <v>3.8141460404132466E-3</v>
      </c>
      <c r="AD1154" s="5">
        <f ca="1">ABS(ABS(K1154)/MAX(((F1154)+(G1154)*(W1154))*(W1154),
        0.000001))/SQRT('1D'!$I$5*MAX((((F1154)+(G1154)*(W1154))*(W1154))/MAX((F1154)+2*(G1154)*(W1154),
            0.000001),
        0.000001))</f>
        <v>1.0000000000000004</v>
      </c>
      <c r="AE1154" s="5">
        <f ca="1">((F1154)*(W1154)^2)/2+(G1154)*(W1154)^3/3+(ABS(K1154)^2)/('1D'!$I$5*MAX(((F1154)+(G1154)*(W1154))*(W1154),
        0.000001))</f>
        <v>35.686426155594638</v>
      </c>
      <c r="AF1154" s="5">
        <f ca="1">IF($A$2=0,
    0,
    IFERROR(AB1155+(((AC1154+AC1155)/2)*J1155)+(IF(Z1154&gt;Z1155,
                '1D'!$D$8*((Z1154^2-Z1155^2)/(2*'1D'!$I$5)),
                '1D'!$D$9*((Z1155^2-Z1154^2)/(2*'1D'!$I$5)))+('1D'!$D$10*(ABS(I1155)/90)*(MAX(Z1154^2,
                        Z1155^2)/(2*'1D'!$I$5))))-AB1154,
        0))</f>
        <v>3.7157470064812514E-3</v>
      </c>
      <c r="AG1154" s="5">
        <f ca="1">IF($A$2=0,
    1,
    IF(IFERROR(AG1155,
            0)=0,
        0,
        IFERROR(IF(OR(ROUND(AD1154,
                        3)&gt;=1,
                    AND(ABS(AF1154)&lt;'1D'!$D$19,
                        AD1154&lt;1)),
                1,
                0),
            0)))</f>
        <v>1</v>
      </c>
      <c r="AH1154" s="5">
        <f ca="1">IFERROR(IF('1D'!V32="Supercritical",
        MAX('1D'!$D$16,
            IFERROR(L1154,
                MAX('1D'!$D$16,
                    POWER((ABS(K1154)^2)/('1D'!$I$5*MAX(F1154,
                                0.1)^2),
                        1/3)))),
        IF('1D'!V32="Subcritical",
            MAX('1D'!$D$16,
                IFERROR(W1154,
                    MAX('1D'!$D$16,
                        POWER((ABS(K1154)^2)/('1D'!$I$5*MAX(F1154,
                                    0.1)^2),
                            1/3)))),
            IF(IFERROR(T1154,
                    -1E+99)&gt;=IFERROR(AE1154,
                    -1E+99),
                MAX('1D'!$D$16,
                    IFERROR(L1154,
                        MAX('1D'!$D$16,
                            POWER((ABS(K1154)^2)/('1D'!$I$5*MAX(F1154,
                                        0.1)^2),
                                1/3)))),
                MAX('1D'!$D$16,
                    IFERROR(W1154,
                        MAX('1D'!$D$16,
                            POWER((ABS(K1154)^2)/('1D'!$I$5*MAX(F1154,
                                        0.1)^2),
                                1/3))))))),
    MAX('1D'!$D$16,
        POWER((ABS(K1154)^2)/('1D'!$I$5*MAX(F1154,
                    0.1)^2),
            1/3)))</f>
        <v>2.0411692021517887</v>
      </c>
      <c r="AI1154" s="5">
        <f t="shared" ca="1" si="246"/>
        <v>634.03216920215175</v>
      </c>
      <c r="AJ1154" s="5">
        <f ca="1">AI1154+((ABS(K1154)/MAX(((F1154)+(G1154)*(AH1154))*(AH1154),
            0.000001))^2)/(2*'1D'!$I$5)</f>
        <v>635.2065925390948</v>
      </c>
      <c r="AM1154">
        <v>0</v>
      </c>
      <c r="AN1154">
        <v>0</v>
      </c>
      <c r="AO1154" s="5">
        <f t="shared" si="247"/>
        <v>0</v>
      </c>
      <c r="AP1154" s="5">
        <f t="shared" si="251"/>
        <v>0</v>
      </c>
      <c r="AQ1154" s="5">
        <f ca="1">ABS(ABS(K1154)/MAX(((F1154)+(G1154)*(AH1154))*(AH1154),
        0.000001))/SQRT('1D'!$I$5*MAX((((F1154)+(G1154)*(AH1154))*(AH1154))/MAX((F1154)+2*(G1154)*(AH1154),
            0.000001),
        0.000001))</f>
        <v>1.0727235886044055</v>
      </c>
      <c r="AR1154" s="5" t="str">
        <f t="shared" ca="1" si="248"/>
        <v>Supercritical</v>
      </c>
      <c r="AS1154" s="5">
        <f ca="1">((ABS(K1154)*'1D'!$D$6)/(MAX(((F1154)+(G1154)*(AH1154))*(AH1154),
            0.000001)*MAX(((((F1154)+(G1154)*(AH1154))*(AH1154))/MAX((F1154)+2*(AH1154)*SQRT(1+(G1154)^2),
                    0.000001))^(2/3),
            0.000001)))^2</f>
        <v>4.3358367565141456E-3</v>
      </c>
    </row>
    <row r="1155" spans="1:45" x14ac:dyDescent="0.35">
      <c r="A1155">
        <v>1146</v>
      </c>
      <c r="B1155">
        <v>1144.9960000000001</v>
      </c>
      <c r="C1155">
        <v>616075.16599999997</v>
      </c>
      <c r="D1155">
        <v>3096862.1860000002</v>
      </c>
      <c r="E1155">
        <v>631.99080000000004</v>
      </c>
      <c r="F1155">
        <v>5.2</v>
      </c>
      <c r="G1155">
        <v>0</v>
      </c>
      <c r="H1155" t="s">
        <v>176</v>
      </c>
      <c r="I1155">
        <v>5.7000000000000002E-2</v>
      </c>
      <c r="J1155" s="5">
        <f t="shared" si="249"/>
        <v>1</v>
      </c>
      <c r="K1155" s="5">
        <f t="shared" ca="1" si="250"/>
        <v>50.95</v>
      </c>
      <c r="L1155" s="5">
        <f ca="1">IF($A$2=0,
    IFERROR(L1154,
        MAX('1D'!$D$16,
            POWER((ABS(K1155)^2)/('1D'!$I$5*MAX(F1155,
                        0.1)^2),
                1/3))),
    IF(IFERROR(V1154,
            0)=0,
        IFERROR(L1154,
            MAX('1D'!$D$16,
                POWER((ABS(K1155)^2)/('1D'!$I$5*MAX(F1155,
                            0.1)^2),
                    1/3))),
        IF(OR(IFERROR(L1155,
                    0)=0,
                IFERROR(S1154,
                    0)&lt;1,
                IFERROR(S1155,
                    0)&lt;1),
            MAX('1D'!$D$16,
                POWER((ABS(K1155)^2)/('1D'!$I$5*MAX(F1155,
                            0.1)^2),
                    1/3)),
            IF(IFERROR(U1155,
                    0)&gt;0,
                MAX('1D'!$D$16,
                    IFERROR(L1155,
                        0)+((IFERROR(U1155,
                                0))*'1D'!$D$18*IF((IFERROR(S1155,
                                    0))&lt;1,
                            1,
                            -1))),
                IF(IFERROR(U1155,
                        0)&lt;0,
                    IF(ABS((MAX('1D'!$D$16,
                                    POWER((ABS(K1155)^2)/('1D'!$I$5*MAX(F1155,
                                                0.1)^2),
                                        1/3)))-IFERROR(L1155,
                                0))&gt;'1D'!$D$19,
                        MAX('1D'!$D$16,
                            IF((MAX('1D'!$D$16,
                                        POWER((ABS(K1155)^2)/('1D'!$I$5*MAX(F1155,
                                                    0.1)^2),
                                            1/3)))&gt;IFERROR(L1155,
                                    0),
                                MIN((MAX('1D'!$D$16,
                                            POWER((ABS(K1155)^2)/('1D'!$I$5*MAX(F1155,
                                                        0.1)^2),
                                                1/3))),
                                    IFERROR(L1155,
                                        0)+(MIN(ABS(IFERROR(U1155,
                                                    0))*'1D'!$D$18,
                                            ABS((MAX('1D'!$D$16,
                                                        POWER((ABS(K1155)^2)/('1D'!$I$5*MAX(F1155,
                                                                    0.1)^2),
                                                            1/3)))-IFERROR(L1155,
                                                    0))))),
                                MAX((MAX('1D'!$D$16,
                                            POWER((ABS(K1155)^2)/('1D'!$I$5*MAX(F1155,
                                                        0.1)^2),
                                                1/3))),
                                    IFERROR(L1155,
                                        0)-(MIN(ABS(IFERROR(U1155,
                                                    0))*'1D'!$D$18,
                                            ABS((MAX('1D'!$D$16,
                                                        POWER((ABS(K1155)^2)/('1D'!$I$5*MAX(F1155,
                                                                    0.1)^2),
                                                            1/3)))-IFERROR(L1155,
                                                    0))))))),
                        MAX('1D'!$D$16,
                            POWER((ABS(K1155)^2)/('1D'!$I$5*MAX(F1155,
                                        0.1)^2),
                                1/3))),
                    MAX('1D'!$D$16,
                        IFERROR(L1155,
                            0)))))))</f>
        <v>2.0411692021517887</v>
      </c>
      <c r="M1155" s="5">
        <f t="shared" ca="1" si="238"/>
        <v>10.614079851189301</v>
      </c>
      <c r="N1155" s="5">
        <f t="shared" ca="1" si="239"/>
        <v>1.1434704692804873</v>
      </c>
      <c r="O1155" s="5">
        <f t="shared" ca="1" si="240"/>
        <v>4.8002276894771132</v>
      </c>
      <c r="P1155" s="5">
        <f t="shared" ca="1" si="241"/>
        <v>634.0319692021518</v>
      </c>
      <c r="Q1155" s="5">
        <f ca="1">P1155+((ABS(K1155)/MAX(((F1155)+(G1155)*(L1155))*(L1155),
            0.000001))^2)/(2*'1D'!$I$5)</f>
        <v>635.20639253909485</v>
      </c>
      <c r="R1155" s="5">
        <f ca="1">((ABS(K1155)*'1D'!$D$6)/(MAX(((F1155)+(G1155)*(L1155))*(L1155),
            0.000001)*MAX(((((F1155)+(G1155)*(L1155))*(L1155))/MAX((F1155)+2*(L1155)*SQRT(1+(G1155)^2),
                    0.000001))^(2/3),
            0.000001)))^2</f>
        <v>4.3358367565141456E-3</v>
      </c>
      <c r="S1155" s="5">
        <f ca="1">ABS(ABS(K1155)/MAX(((F1155)+(G1155)*(L1155))*(L1155),
        0.000001))/SQRT('1D'!$I$5*MAX((((F1155)+(G1155)*(L1155))*(L1155))/MAX((F1155)+2*(G1155)*(L1155),
            0.000001),
        0.000001))</f>
        <v>1.0727235886044055</v>
      </c>
      <c r="T1155" s="5">
        <f ca="1">((F1155)*(L1155)^2)/2+(G1155)*(L1155)^3/3+(ABS(K1155)^2)/('1D'!$I$5*MAX(((F1155)+(G1155)*(L1155))*(L1155),
        0.000001))</f>
        <v>35.763412605541333</v>
      </c>
      <c r="U1155" s="5">
        <f ca="1">IF($A$2=0,
    0,
    IFERROR(Q1154-(((R1154+R1155)/2)*J1155)-(IF(O1154&gt;O1155,
                '1D'!$D$8*((O1154^2-O1155^2)/(2*'1D'!$I$5)),
                '1D'!$D$9*((O1155^2-O1154^2)/(2*'1D'!$I$5)))+('1D'!$D$10*(ABS(I1155)/90)*(MAX(O1154^2,
                        O1155^2)/(2*'1D'!$I$5))))-Q1155,
        0))</f>
        <v>-4.2474069734907971E-3</v>
      </c>
      <c r="V1155" s="5">
        <f ca="1">IF($A$2=0,
    1,
    IF(IFERROR(V1154,
            0)=0,
        0,
        IFERROR(IF(ROUND(S1155,
                    3)=1,
                1,
                IF(AND(ABS(U1155)&lt;'1D'!$D$19,
                        S1155&gt;1),
                    1,
                    0)),
            0)))</f>
        <v>0</v>
      </c>
      <c r="W1155" s="5">
        <f ca="1">IF($A$2=0,
    MAX(MAX('1D'!$D$16,
            MAX('1D'!$D$16,
                POWER((ABS(K1155)^2)/('1D'!$I$5*MAX(F1155,
                            0.1)^2),
                    1/3))),
        IFERROR(W1396,
            MAX(MAX('1D'!$D$16,
                    MAX('1D'!$D$16,
                        POWER((ABS(K1155)^2)/('1D'!$I$5*MAX(F1155,
                                    0.1)^2),
                            1/3))),
                ($L$2)-E1396))),
    IF(IFERROR(AG1156,
            0)=0,
        MAX(MAX('1D'!$D$16,
                MAX('1D'!$D$16,
                    POWER((ABS(K1155)^2)/('1D'!$I$5*MAX(F1155,
                                0.1)^2),
                        1/3))),
            IFERROR(W1396,
                MAX(MAX('1D'!$D$16,
                        MAX('1D'!$D$16,
                            POWER((ABS(K1155)^2)/('1D'!$I$5*MAX(F1155,
                                        0.1)^2),
                                1/3))),
                    ($L$2)-E1396))),
        IF(IFERROR(W1155,
                0)=0,
            MAX(MAX('1D'!$D$16,
                    MAX('1D'!$D$16,
                        POWER((ABS(K1155)^2)/('1D'!$I$5*MAX(F1155,
                                    0.1)^2),
                            1/3))),
                IFERROR(W1396,
                    MAX(MAX('1D'!$D$16,
                            MAX('1D'!$D$16,
                                POWER((ABS(K1155)^2)/('1D'!$I$5*MAX(F1155,
                                            0.1)^2),
                                    1/3))),
                        ($L$2)-E1396))),
            IF(OR(IFERROR(AD1155,
                        0)&gt;=1,
                    IFERROR(AD1156,
                        0)&gt;=1),
                MAX('1D'!$D$16,
                    MAX('1D'!$D$16,
                        POWER((ABS(K1155)^2)/('1D'!$I$5*MAX(F1155,
                                    0.1)^2),
                            1/3))),
                IF(ABS(IFERROR(AF1155,
                            0))&lt;'1D'!$D$19,
                    MAX(MAX('1D'!$D$16,
                            MAX('1D'!$D$16,
                                POWER((ABS(K1155)^2)/('1D'!$I$5*MAX(F1155,
                                            0.1)^2),
                                    1/3))),
                        IFERROR(W1155,
                            0)),
                    MAX(MAX('1D'!$D$16,
                            MAX('1D'!$D$16,
                                POWER((ABS(K1155)^2)/('1D'!$I$5*MAX(F1155,
                                            0.1)^2),
                                    1/3))),
                        (IFERROR(W1155,
                                0))+((IFERROR(AF1155,
                                    0))*'1D'!$D$18)))))))</f>
        <v>2.1389677043987478</v>
      </c>
      <c r="X1155" s="5">
        <f t="shared" ca="1" si="242"/>
        <v>11.122632062873489</v>
      </c>
      <c r="Y1155" s="5">
        <f t="shared" ca="1" si="243"/>
        <v>1.1735290000551568</v>
      </c>
      <c r="Z1155" s="5">
        <f t="shared" ca="1" si="244"/>
        <v>4.5807502857230418</v>
      </c>
      <c r="AA1155" s="5">
        <f t="shared" ca="1" si="245"/>
        <v>634.12976770439877</v>
      </c>
      <c r="AB1155" s="5">
        <f ca="1">AA1155+((ABS(K1155)/MAX(((F1155)+(G1155)*(W1155))*(W1155),
            0.000001))^2)/(2*'1D'!$I$5)</f>
        <v>635.19925155659814</v>
      </c>
      <c r="AC1155" s="5">
        <f ca="1">((ABS(K1155)*'1D'!$D$6)/(MAX(((F1155)+(G1155)*(W1155))*(W1155),
            0.000001)*MAX(((((F1155)+(G1155)*(W1155))*(W1155))/MAX((F1155)+2*(W1155)*SQRT(1+(G1155)^2),
                    0.000001))^(2/3),
            0.000001)))^2</f>
        <v>3.8141460404132466E-3</v>
      </c>
      <c r="AD1155" s="5">
        <f ca="1">ABS(ABS(K1155)/MAX(((F1155)+(G1155)*(W1155))*(W1155),
        0.000001))/SQRT('1D'!$I$5*MAX((((F1155)+(G1155)*(W1155))*(W1155))/MAX((F1155)+2*(G1155)*(W1155),
            0.000001),
        0.000001))</f>
        <v>1.0000000000000004</v>
      </c>
      <c r="AE1155" s="5">
        <f ca="1">((F1155)*(W1155)^2)/2+(G1155)*(W1155)^3/3+(ABS(K1155)^2)/('1D'!$I$5*MAX(((F1155)+(G1155)*(W1155))*(W1155),
        0.000001))</f>
        <v>35.686426155594638</v>
      </c>
      <c r="AF1155" s="5">
        <f ca="1">IF($A$2=0,
    0,
    IFERROR(AB1156+(((AC1155+AC1156)/2)*J1156)+(IF(Z1155&gt;Z1156,
                '1D'!$D$8*((Z1155^2-Z1156^2)/(2*'1D'!$I$5)),
                '1D'!$D$9*((Z1156^2-Z1155^2)/(2*'1D'!$I$5)))+('1D'!$D$10*(ABS(I1156)/90)*(MAX(Z1155^2,
                        Z1156^2)/(2*'1D'!$I$5))))-AB1155,
        0))</f>
        <v>3.6157470063926667E-3</v>
      </c>
      <c r="AG1155" s="5">
        <f ca="1">IF($A$2=0,
    1,
    IF(IFERROR(AG1156,
            0)=0,
        0,
        IFERROR(IF(OR(ROUND(AD1155,
                        3)&gt;=1,
                    AND(ABS(AF1155)&lt;'1D'!$D$19,
                        AD1155&lt;1)),
                1,
                0),
            0)))</f>
        <v>1</v>
      </c>
      <c r="AH1155" s="5">
        <f ca="1">IFERROR(IF('1D'!V32="Supercritical",
        MAX('1D'!$D$16,
            IFERROR(L1155,
                MAX('1D'!$D$16,
                    POWER((ABS(K1155)^2)/('1D'!$I$5*MAX(F1155,
                                0.1)^2),
                        1/3)))),
        IF('1D'!V32="Subcritical",
            MAX('1D'!$D$16,
                IFERROR(W1155,
                    MAX('1D'!$D$16,
                        POWER((ABS(K1155)^2)/('1D'!$I$5*MAX(F1155,
                                    0.1)^2),
                            1/3)))),
            IF(IFERROR(T1155,
                    -1E+99)&gt;=IFERROR(AE1155,
                    -1E+99),
                MAX('1D'!$D$16,
                    IFERROR(L1155,
                        MAX('1D'!$D$16,
                            POWER((ABS(K1155)^2)/('1D'!$I$5*MAX(F1155,
                                        0.1)^2),
                                1/3)))),
                MAX('1D'!$D$16,
                    IFERROR(W1155,
                        MAX('1D'!$D$16,
                            POWER((ABS(K1155)^2)/('1D'!$I$5*MAX(F1155,
                                        0.1)^2),
                                1/3))))))),
    MAX('1D'!$D$16,
        POWER((ABS(K1155)^2)/('1D'!$I$5*MAX(F1155,
                    0.1)^2),
            1/3)))</f>
        <v>2.0411692021517887</v>
      </c>
      <c r="AI1155" s="5">
        <f t="shared" ca="1" si="246"/>
        <v>634.0319692021518</v>
      </c>
      <c r="AJ1155" s="5">
        <f ca="1">AI1155+((ABS(K1155)/MAX(((F1155)+(G1155)*(AH1155))*(AH1155),
            0.000001))^2)/(2*'1D'!$I$5)</f>
        <v>635.20639253909485</v>
      </c>
      <c r="AM1155">
        <v>0</v>
      </c>
      <c r="AN1155">
        <v>0</v>
      </c>
      <c r="AO1155" s="5">
        <f t="shared" si="247"/>
        <v>0</v>
      </c>
      <c r="AP1155" s="5">
        <f t="shared" si="251"/>
        <v>0</v>
      </c>
      <c r="AQ1155" s="5">
        <f ca="1">ABS(ABS(K1155)/MAX(((F1155)+(G1155)*(AH1155))*(AH1155),
        0.000001))/SQRT('1D'!$I$5*MAX((((F1155)+(G1155)*(AH1155))*(AH1155))/MAX((F1155)+2*(G1155)*(AH1155),
            0.000001),
        0.000001))</f>
        <v>1.0727235886044055</v>
      </c>
      <c r="AR1155" s="5" t="str">
        <f t="shared" ca="1" si="248"/>
        <v>Supercritical</v>
      </c>
      <c r="AS1155" s="5">
        <f ca="1">((ABS(K1155)*'1D'!$D$6)/(MAX(((F1155)+(G1155)*(AH1155))*(AH1155),
            0.000001)*MAX(((((F1155)+(G1155)*(AH1155))*(AH1155))/MAX((F1155)+2*(AH1155)*SQRT(1+(G1155)^2),
                    0.000001))^(2/3),
            0.000001)))^2</f>
        <v>4.3358367565141456E-3</v>
      </c>
    </row>
    <row r="1156" spans="1:45" x14ac:dyDescent="0.35">
      <c r="A1156">
        <v>1147</v>
      </c>
      <c r="B1156">
        <v>1145.9960000000001</v>
      </c>
      <c r="C1156">
        <v>616075.12300000002</v>
      </c>
      <c r="D1156">
        <v>3096861.1869999999</v>
      </c>
      <c r="E1156">
        <v>631.9905</v>
      </c>
      <c r="F1156">
        <v>5.2</v>
      </c>
      <c r="G1156">
        <v>0</v>
      </c>
      <c r="H1156" t="s">
        <v>176</v>
      </c>
      <c r="I1156">
        <v>5.7000000000000002E-2</v>
      </c>
      <c r="J1156" s="5">
        <f t="shared" si="249"/>
        <v>1</v>
      </c>
      <c r="K1156" s="5">
        <f t="shared" ca="1" si="250"/>
        <v>50.95</v>
      </c>
      <c r="L1156" s="5">
        <f ca="1">IF($A$2=0,
    IFERROR(L1155,
        MAX('1D'!$D$16,
            POWER((ABS(K1156)^2)/('1D'!$I$5*MAX(F1156,
                        0.1)^2),
                1/3))),
    IF(IFERROR(V1155,
            0)=0,
        IFERROR(L1155,
            MAX('1D'!$D$16,
                POWER((ABS(K1156)^2)/('1D'!$I$5*MAX(F1156,
                            0.1)^2),
                    1/3))),
        IF(OR(IFERROR(L1156,
                    0)=0,
                IFERROR(S1155,
                    0)&lt;1,
                IFERROR(S1156,
                    0)&lt;1),
            MAX('1D'!$D$16,
                POWER((ABS(K1156)^2)/('1D'!$I$5*MAX(F1156,
                            0.1)^2),
                    1/3)),
            IF(IFERROR(U1156,
                    0)&gt;0,
                MAX('1D'!$D$16,
                    IFERROR(L1156,
                        0)+((IFERROR(U1156,
                                0))*'1D'!$D$18*IF((IFERROR(S1156,
                                    0))&lt;1,
                            1,
                            -1))),
                IF(IFERROR(U1156,
                        0)&lt;0,
                    IF(ABS((MAX('1D'!$D$16,
                                    POWER((ABS(K1156)^2)/('1D'!$I$5*MAX(F1156,
                                                0.1)^2),
                                        1/3)))-IFERROR(L1156,
                                0))&gt;'1D'!$D$19,
                        MAX('1D'!$D$16,
                            IF((MAX('1D'!$D$16,
                                        POWER((ABS(K1156)^2)/('1D'!$I$5*MAX(F1156,
                                                    0.1)^2),
                                            1/3)))&gt;IFERROR(L1156,
                                    0),
                                MIN((MAX('1D'!$D$16,
                                            POWER((ABS(K1156)^2)/('1D'!$I$5*MAX(F1156,
                                                        0.1)^2),
                                                1/3))),
                                    IFERROR(L1156,
                                        0)+(MIN(ABS(IFERROR(U1156,
                                                    0))*'1D'!$D$18,
                                            ABS((MAX('1D'!$D$16,
                                                        POWER((ABS(K1156)^2)/('1D'!$I$5*MAX(F1156,
                                                                    0.1)^2),
                                                            1/3)))-IFERROR(L1156,
                                                    0))))),
                                MAX((MAX('1D'!$D$16,
                                            POWER((ABS(K1156)^2)/('1D'!$I$5*MAX(F1156,
                                                        0.1)^2),
                                                1/3))),
                                    IFERROR(L1156,
                                        0)-(MIN(ABS(IFERROR(U1156,
                                                    0))*'1D'!$D$18,
                                            ABS((MAX('1D'!$D$16,
                                                        POWER((ABS(K1156)^2)/('1D'!$I$5*MAX(F1156,
                                                                    0.1)^2),
                                                            1/3)))-IFERROR(L1156,
                                                    0))))))),
                        MAX('1D'!$D$16,
                            POWER((ABS(K1156)^2)/('1D'!$I$5*MAX(F1156,
                                        0.1)^2),
                                1/3))),
                    MAX('1D'!$D$16,
                        IFERROR(L1156,
                            0)))))))</f>
        <v>2.0411692021517887</v>
      </c>
      <c r="M1156" s="5">
        <f t="shared" ca="1" si="238"/>
        <v>10.614079851189301</v>
      </c>
      <c r="N1156" s="5">
        <f t="shared" ca="1" si="239"/>
        <v>1.1434704692804873</v>
      </c>
      <c r="O1156" s="5">
        <f t="shared" ca="1" si="240"/>
        <v>4.8002276894771132</v>
      </c>
      <c r="P1156" s="5">
        <f t="shared" ca="1" si="241"/>
        <v>634.03166920215176</v>
      </c>
      <c r="Q1156" s="5">
        <f ca="1">P1156+((ABS(K1156)/MAX(((F1156)+(G1156)*(L1156))*(L1156),
            0.000001))^2)/(2*'1D'!$I$5)</f>
        <v>635.20609253909481</v>
      </c>
      <c r="R1156" s="5">
        <f ca="1">((ABS(K1156)*'1D'!$D$6)/(MAX(((F1156)+(G1156)*(L1156))*(L1156),
            0.000001)*MAX(((((F1156)+(G1156)*(L1156))*(L1156))/MAX((F1156)+2*(L1156)*SQRT(1+(G1156)^2),
                    0.000001))^(2/3),
            0.000001)))^2</f>
        <v>4.3358367565141456E-3</v>
      </c>
      <c r="S1156" s="5">
        <f ca="1">ABS(ABS(K1156)/MAX(((F1156)+(G1156)*(L1156))*(L1156),
        0.000001))/SQRT('1D'!$I$5*MAX((((F1156)+(G1156)*(L1156))*(L1156))/MAX((F1156)+2*(G1156)*(L1156),
            0.000001),
        0.000001))</f>
        <v>1.0727235886044055</v>
      </c>
      <c r="T1156" s="5">
        <f ca="1">((F1156)*(L1156)^2)/2+(G1156)*(L1156)^3/3+(ABS(K1156)^2)/('1D'!$I$5*MAX(((F1156)+(G1156)*(L1156))*(L1156),
        0.000001))</f>
        <v>35.763412605541333</v>
      </c>
      <c r="U1156" s="5">
        <f ca="1">IF($A$2=0,
    0,
    IFERROR(Q1155-(((R1155+R1156)/2)*J1156)-(IF(O1155&gt;O1156,
                '1D'!$D$8*((O1155^2-O1156^2)/(2*'1D'!$I$5)),
                '1D'!$D$9*((O1156^2-O1155^2)/(2*'1D'!$I$5)))+('1D'!$D$10*(ABS(I1156)/90)*(MAX(O1155^2,
                        O1156^2)/(2*'1D'!$I$5))))-Q1156,
        0))</f>
        <v>-4.1474069734022123E-3</v>
      </c>
      <c r="V1156" s="5">
        <f ca="1">IF($A$2=0,
    1,
    IF(IFERROR(V1155,
            0)=0,
        0,
        IFERROR(IF(ROUND(S1156,
                    3)=1,
                1,
                IF(AND(ABS(U1156)&lt;'1D'!$D$19,
                        S1156&gt;1),
                    1,
                    0)),
            0)))</f>
        <v>0</v>
      </c>
      <c r="W1156" s="5">
        <f ca="1">IF($A$2=0,
    MAX(MAX('1D'!$D$16,
            MAX('1D'!$D$16,
                POWER((ABS(K1156)^2)/('1D'!$I$5*MAX(F1156,
                            0.1)^2),
                    1/3))),
        IFERROR(W1396,
            MAX(MAX('1D'!$D$16,
                    MAX('1D'!$D$16,
                        POWER((ABS(K1156)^2)/('1D'!$I$5*MAX(F1156,
                                    0.1)^2),
                            1/3))),
                ($L$2)-E1396))),
    IF(IFERROR(AG1157,
            0)=0,
        MAX(MAX('1D'!$D$16,
                MAX('1D'!$D$16,
                    POWER((ABS(K1156)^2)/('1D'!$I$5*MAX(F1156,
                                0.1)^2),
                        1/3))),
            IFERROR(W1396,
                MAX(MAX('1D'!$D$16,
                        MAX('1D'!$D$16,
                            POWER((ABS(K1156)^2)/('1D'!$I$5*MAX(F1156,
                                        0.1)^2),
                                1/3))),
                    ($L$2)-E1396))),
        IF(IFERROR(W1156,
                0)=0,
            MAX(MAX('1D'!$D$16,
                    MAX('1D'!$D$16,
                        POWER((ABS(K1156)^2)/('1D'!$I$5*MAX(F1156,
                                    0.1)^2),
                            1/3))),
                IFERROR(W1396,
                    MAX(MAX('1D'!$D$16,
                            MAX('1D'!$D$16,
                                POWER((ABS(K1156)^2)/('1D'!$I$5*MAX(F1156,
                                            0.1)^2),
                                    1/3))),
                        ($L$2)-E1396))),
            IF(OR(IFERROR(AD1156,
                        0)&gt;=1,
                    IFERROR(AD1157,
                        0)&gt;=1),
                MAX('1D'!$D$16,
                    MAX('1D'!$D$16,
                        POWER((ABS(K1156)^2)/('1D'!$I$5*MAX(F1156,
                                    0.1)^2),
                            1/3))),
                IF(ABS(IFERROR(AF1156,
                            0))&lt;'1D'!$D$19,
                    MAX(MAX('1D'!$D$16,
                            MAX('1D'!$D$16,
                                POWER((ABS(K1156)^2)/('1D'!$I$5*MAX(F1156,
                                            0.1)^2),
                                    1/3))),
                        IFERROR(W1156,
                            0)),
                    MAX(MAX('1D'!$D$16,
                            MAX('1D'!$D$16,
                                POWER((ABS(K1156)^2)/('1D'!$I$5*MAX(F1156,
                                            0.1)^2),
                                    1/3))),
                        (IFERROR(W1156,
                                0))+((IFERROR(AF1156,
                                    0))*'1D'!$D$18)))))))</f>
        <v>2.1389677043987478</v>
      </c>
      <c r="X1156" s="5">
        <f t="shared" ca="1" si="242"/>
        <v>11.122632062873489</v>
      </c>
      <c r="Y1156" s="5">
        <f t="shared" ca="1" si="243"/>
        <v>1.1735290000551568</v>
      </c>
      <c r="Z1156" s="5">
        <f t="shared" ca="1" si="244"/>
        <v>4.5807502857230418</v>
      </c>
      <c r="AA1156" s="5">
        <f t="shared" ca="1" si="245"/>
        <v>634.12946770439873</v>
      </c>
      <c r="AB1156" s="5">
        <f ca="1">AA1156+((ABS(K1156)/MAX(((F1156)+(G1156)*(W1156))*(W1156),
            0.000001))^2)/(2*'1D'!$I$5)</f>
        <v>635.1989515565981</v>
      </c>
      <c r="AC1156" s="5">
        <f ca="1">((ABS(K1156)*'1D'!$D$6)/(MAX(((F1156)+(G1156)*(W1156))*(W1156),
            0.000001)*MAX(((((F1156)+(G1156)*(W1156))*(W1156))/MAX((F1156)+2*(W1156)*SQRT(1+(G1156)^2),
                    0.000001))^(2/3),
            0.000001)))^2</f>
        <v>3.8141460404132466E-3</v>
      </c>
      <c r="AD1156" s="5">
        <f ca="1">ABS(ABS(K1156)/MAX(((F1156)+(G1156)*(W1156))*(W1156),
        0.000001))/SQRT('1D'!$I$5*MAX((((F1156)+(G1156)*(W1156))*(W1156))/MAX((F1156)+2*(G1156)*(W1156),
            0.000001),
        0.000001))</f>
        <v>1.0000000000000004</v>
      </c>
      <c r="AE1156" s="5">
        <f ca="1">((F1156)*(W1156)^2)/2+(G1156)*(W1156)^3/3+(ABS(K1156)^2)/('1D'!$I$5*MAX(((F1156)+(G1156)*(W1156))*(W1156),
        0.000001))</f>
        <v>35.686426155594638</v>
      </c>
      <c r="AF1156" s="5">
        <f ca="1">IF($A$2=0,
    0,
    IFERROR(AB1157+(((AC1156+AC1157)/2)*J1157)+(IF(Z1156&gt;Z1157,
                '1D'!$D$8*((Z1156^2-Z1157^2)/(2*'1D'!$I$5)),
                '1D'!$D$9*((Z1157^2-Z1156^2)/(2*'1D'!$I$5)))+('1D'!$D$10*(ABS(I1157)/90)*(MAX(Z1156^2,
                        Z1157^2)/(2*'1D'!$I$5))))-AB1156,
        0))</f>
        <v>3.3141460404522149E-3</v>
      </c>
      <c r="AG1156" s="5">
        <f ca="1">IF($A$2=0,
    1,
    IF(IFERROR(AG1157,
            0)=0,
        0,
        IFERROR(IF(OR(ROUND(AD1156,
                        3)&gt;=1,
                    AND(ABS(AF1156)&lt;'1D'!$D$19,
                        AD1156&lt;1)),
                1,
                0),
            0)))</f>
        <v>1</v>
      </c>
      <c r="AH1156" s="5">
        <f ca="1">IFERROR(IF('1D'!V32="Supercritical",
        MAX('1D'!$D$16,
            IFERROR(L1156,
                MAX('1D'!$D$16,
                    POWER((ABS(K1156)^2)/('1D'!$I$5*MAX(F1156,
                                0.1)^2),
                        1/3)))),
        IF('1D'!V32="Subcritical",
            MAX('1D'!$D$16,
                IFERROR(W1156,
                    MAX('1D'!$D$16,
                        POWER((ABS(K1156)^2)/('1D'!$I$5*MAX(F1156,
                                    0.1)^2),
                            1/3)))),
            IF(IFERROR(T1156,
                    -1E+99)&gt;=IFERROR(AE1156,
                    -1E+99),
                MAX('1D'!$D$16,
                    IFERROR(L1156,
                        MAX('1D'!$D$16,
                            POWER((ABS(K1156)^2)/('1D'!$I$5*MAX(F1156,
                                        0.1)^2),
                                1/3)))),
                MAX('1D'!$D$16,
                    IFERROR(W1156,
                        MAX('1D'!$D$16,
                            POWER((ABS(K1156)^2)/('1D'!$I$5*MAX(F1156,
                                        0.1)^2),
                                1/3))))))),
    MAX('1D'!$D$16,
        POWER((ABS(K1156)^2)/('1D'!$I$5*MAX(F1156,
                    0.1)^2),
            1/3)))</f>
        <v>2.0411692021517887</v>
      </c>
      <c r="AI1156" s="5">
        <f t="shared" ca="1" si="246"/>
        <v>634.03166920215176</v>
      </c>
      <c r="AJ1156" s="5">
        <f ca="1">AI1156+((ABS(K1156)/MAX(((F1156)+(G1156)*(AH1156))*(AH1156),
            0.000001))^2)/(2*'1D'!$I$5)</f>
        <v>635.20609253909481</v>
      </c>
      <c r="AM1156">
        <v>0</v>
      </c>
      <c r="AN1156">
        <v>0</v>
      </c>
      <c r="AO1156" s="5">
        <f t="shared" si="247"/>
        <v>0</v>
      </c>
      <c r="AP1156" s="5">
        <f t="shared" si="251"/>
        <v>0</v>
      </c>
      <c r="AQ1156" s="5">
        <f ca="1">ABS(ABS(K1156)/MAX(((F1156)+(G1156)*(AH1156))*(AH1156),
        0.000001))/SQRT('1D'!$I$5*MAX((((F1156)+(G1156)*(AH1156))*(AH1156))/MAX((F1156)+2*(G1156)*(AH1156),
            0.000001),
        0.000001))</f>
        <v>1.0727235886044055</v>
      </c>
      <c r="AR1156" s="5" t="str">
        <f t="shared" ca="1" si="248"/>
        <v>Supercritical</v>
      </c>
      <c r="AS1156" s="5">
        <f ca="1">((ABS(K1156)*'1D'!$D$6)/(MAX(((F1156)+(G1156)*(AH1156))*(AH1156),
            0.000001)*MAX(((((F1156)+(G1156)*(AH1156))*(AH1156))/MAX((F1156)+2*(AH1156)*SQRT(1+(G1156)^2),
                    0.000001))^(2/3),
            0.000001)))^2</f>
        <v>4.3358367565141456E-3</v>
      </c>
    </row>
    <row r="1157" spans="1:45" x14ac:dyDescent="0.35">
      <c r="A1157">
        <v>1148</v>
      </c>
      <c r="B1157">
        <v>1146.9960000000001</v>
      </c>
      <c r="C1157">
        <v>616075.08100000001</v>
      </c>
      <c r="D1157">
        <v>3096860.1880000001</v>
      </c>
      <c r="E1157">
        <v>631.99</v>
      </c>
      <c r="F1157">
        <v>5.2</v>
      </c>
      <c r="G1157">
        <v>0</v>
      </c>
      <c r="H1157" t="s">
        <v>176</v>
      </c>
      <c r="I1157">
        <v>0</v>
      </c>
      <c r="J1157" s="5">
        <f t="shared" si="249"/>
        <v>1</v>
      </c>
      <c r="K1157" s="5">
        <f t="shared" ca="1" si="250"/>
        <v>50.95</v>
      </c>
      <c r="L1157" s="5">
        <f ca="1">IF($A$2=0,
    IFERROR(L1156,
        MAX('1D'!$D$16,
            POWER((ABS(K1157)^2)/('1D'!$I$5*MAX(F1157,
                        0.1)^2),
                1/3))),
    IF(IFERROR(V1156,
            0)=0,
        IFERROR(L1156,
            MAX('1D'!$D$16,
                POWER((ABS(K1157)^2)/('1D'!$I$5*MAX(F1157,
                            0.1)^2),
                    1/3))),
        IF(OR(IFERROR(L1157,
                    0)=0,
                IFERROR(S1156,
                    0)&lt;1,
                IFERROR(S1157,
                    0)&lt;1),
            MAX('1D'!$D$16,
                POWER((ABS(K1157)^2)/('1D'!$I$5*MAX(F1157,
                            0.1)^2),
                    1/3)),
            IF(IFERROR(U1157,
                    0)&gt;0,
                MAX('1D'!$D$16,
                    IFERROR(L1157,
                        0)+((IFERROR(U1157,
                                0))*'1D'!$D$18*IF((IFERROR(S1157,
                                    0))&lt;1,
                            1,
                            -1))),
                IF(IFERROR(U1157,
                        0)&lt;0,
                    IF(ABS((MAX('1D'!$D$16,
                                    POWER((ABS(K1157)^2)/('1D'!$I$5*MAX(F1157,
                                                0.1)^2),
                                        1/3)))-IFERROR(L1157,
                                0))&gt;'1D'!$D$19,
                        MAX('1D'!$D$16,
                            IF((MAX('1D'!$D$16,
                                        POWER((ABS(K1157)^2)/('1D'!$I$5*MAX(F1157,
                                                    0.1)^2),
                                            1/3)))&gt;IFERROR(L1157,
                                    0),
                                MIN((MAX('1D'!$D$16,
                                            POWER((ABS(K1157)^2)/('1D'!$I$5*MAX(F1157,
                                                        0.1)^2),
                                                1/3))),
                                    IFERROR(L1157,
                                        0)+(MIN(ABS(IFERROR(U1157,
                                                    0))*'1D'!$D$18,
                                            ABS((MAX('1D'!$D$16,
                                                        POWER((ABS(K1157)^2)/('1D'!$I$5*MAX(F1157,
                                                                    0.1)^2),
                                                            1/3)))-IFERROR(L1157,
                                                    0))))),
                                MAX((MAX('1D'!$D$16,
                                            POWER((ABS(K1157)^2)/('1D'!$I$5*MAX(F1157,
                                                        0.1)^2),
                                                1/3))),
                                    IFERROR(L1157,
                                        0)-(MIN(ABS(IFERROR(U1157,
                                                    0))*'1D'!$D$18,
                                            ABS((MAX('1D'!$D$16,
                                                        POWER((ABS(K1157)^2)/('1D'!$I$5*MAX(F1157,
                                                                    0.1)^2),
                                                            1/3)))-IFERROR(L1157,
                                                    0))))))),
                        MAX('1D'!$D$16,
                            POWER((ABS(K1157)^2)/('1D'!$I$5*MAX(F1157,
                                        0.1)^2),
                                1/3))),
                    MAX('1D'!$D$16,
                        IFERROR(L1157,
                            0)))))))</f>
        <v>2.0411692021517887</v>
      </c>
      <c r="M1157" s="5">
        <f t="shared" ca="1" si="238"/>
        <v>10.614079851189301</v>
      </c>
      <c r="N1157" s="5">
        <f t="shared" ca="1" si="239"/>
        <v>1.1434704692804873</v>
      </c>
      <c r="O1157" s="5">
        <f t="shared" ca="1" si="240"/>
        <v>4.8002276894771132</v>
      </c>
      <c r="P1157" s="5">
        <f t="shared" ca="1" si="241"/>
        <v>634.03116920215177</v>
      </c>
      <c r="Q1157" s="5">
        <f ca="1">P1157+((ABS(K1157)/MAX(((F1157)+(G1157)*(L1157))*(L1157),
            0.000001))^2)/(2*'1D'!$I$5)</f>
        <v>635.20559253909482</v>
      </c>
      <c r="R1157" s="5">
        <f ca="1">((ABS(K1157)*'1D'!$D$6)/(MAX(((F1157)+(G1157)*(L1157))*(L1157),
            0.000001)*MAX(((((F1157)+(G1157)*(L1157))*(L1157))/MAX((F1157)+2*(L1157)*SQRT(1+(G1157)^2),
                    0.000001))^(2/3),
            0.000001)))^2</f>
        <v>4.3358367565141456E-3</v>
      </c>
      <c r="S1157" s="5">
        <f ca="1">ABS(ABS(K1157)/MAX(((F1157)+(G1157)*(L1157))*(L1157),
        0.000001))/SQRT('1D'!$I$5*MAX((((F1157)+(G1157)*(L1157))*(L1157))/MAX((F1157)+2*(G1157)*(L1157),
            0.000001),
        0.000001))</f>
        <v>1.0727235886044055</v>
      </c>
      <c r="T1157" s="5">
        <f ca="1">((F1157)*(L1157)^2)/2+(G1157)*(L1157)^3/3+(ABS(K1157)^2)/('1D'!$I$5*MAX(((F1157)+(G1157)*(L1157))*(L1157),
        0.000001))</f>
        <v>35.763412605541333</v>
      </c>
      <c r="U1157" s="5">
        <f ca="1">IF($A$2=0,
    0,
    IFERROR(Q1156-(((R1156+R1157)/2)*J1157)-(IF(O1156&gt;O1157,
                '1D'!$D$8*((O1156^2-O1157^2)/(2*'1D'!$I$5)),
                '1D'!$D$9*((O1157^2-O1156^2)/(2*'1D'!$I$5)))+('1D'!$D$10*(ABS(I1157)/90)*(MAX(O1156^2,
                        O1157^2)/(2*'1D'!$I$5))))-Q1157,
        0))</f>
        <v>-3.8358367564796936E-3</v>
      </c>
      <c r="V1157" s="5">
        <f ca="1">IF($A$2=0,
    1,
    IF(IFERROR(V1156,
            0)=0,
        0,
        IFERROR(IF(ROUND(S1157,
                    3)=1,
                1,
                IF(AND(ABS(U1157)&lt;'1D'!$D$19,
                        S1157&gt;1),
                    1,
                    0)),
            0)))</f>
        <v>0</v>
      </c>
      <c r="W1157" s="5">
        <f ca="1">IF($A$2=0,
    MAX(MAX('1D'!$D$16,
            MAX('1D'!$D$16,
                POWER((ABS(K1157)^2)/('1D'!$I$5*MAX(F1157,
                            0.1)^2),
                    1/3))),
        IFERROR(W1396,
            MAX(MAX('1D'!$D$16,
                    MAX('1D'!$D$16,
                        POWER((ABS(K1157)^2)/('1D'!$I$5*MAX(F1157,
                                    0.1)^2),
                            1/3))),
                ($L$2)-E1396))),
    IF(IFERROR(AG1158,
            0)=0,
        MAX(MAX('1D'!$D$16,
                MAX('1D'!$D$16,
                    POWER((ABS(K1157)^2)/('1D'!$I$5*MAX(F1157,
                                0.1)^2),
                        1/3))),
            IFERROR(W1396,
                MAX(MAX('1D'!$D$16,
                        MAX('1D'!$D$16,
                            POWER((ABS(K1157)^2)/('1D'!$I$5*MAX(F1157,
                                        0.1)^2),
                                1/3))),
                    ($L$2)-E1396))),
        IF(IFERROR(W1157,
                0)=0,
            MAX(MAX('1D'!$D$16,
                    MAX('1D'!$D$16,
                        POWER((ABS(K1157)^2)/('1D'!$I$5*MAX(F1157,
                                    0.1)^2),
                            1/3))),
                IFERROR(W1396,
                    MAX(MAX('1D'!$D$16,
                            MAX('1D'!$D$16,
                                POWER((ABS(K1157)^2)/('1D'!$I$5*MAX(F1157,
                                            0.1)^2),
                                    1/3))),
                        ($L$2)-E1396))),
            IF(OR(IFERROR(AD1157,
                        0)&gt;=1,
                    IFERROR(AD1158,
                        0)&gt;=1),
                MAX('1D'!$D$16,
                    MAX('1D'!$D$16,
                        POWER((ABS(K1157)^2)/('1D'!$I$5*MAX(F1157,
                                    0.1)^2),
                            1/3))),
                IF(ABS(IFERROR(AF1157,
                            0))&lt;'1D'!$D$19,
                    MAX(MAX('1D'!$D$16,
                            MAX('1D'!$D$16,
                                POWER((ABS(K1157)^2)/('1D'!$I$5*MAX(F1157,
                                            0.1)^2),
                                    1/3))),
                        IFERROR(W1157,
                            0)),
                    MAX(MAX('1D'!$D$16,
                            MAX('1D'!$D$16,
                                POWER((ABS(K1157)^2)/('1D'!$I$5*MAX(F1157,
                                            0.1)^2),
                                    1/3))),
                        (IFERROR(W1157,
                                0))+((IFERROR(AF1157,
                                    0))*'1D'!$D$18)))))))</f>
        <v>2.1389677043987478</v>
      </c>
      <c r="X1157" s="5">
        <f t="shared" ca="1" si="242"/>
        <v>11.122632062873489</v>
      </c>
      <c r="Y1157" s="5">
        <f t="shared" ca="1" si="243"/>
        <v>1.1735290000551568</v>
      </c>
      <c r="Z1157" s="5">
        <f t="shared" ca="1" si="244"/>
        <v>4.5807502857230418</v>
      </c>
      <c r="AA1157" s="5">
        <f t="shared" ca="1" si="245"/>
        <v>634.12896770439875</v>
      </c>
      <c r="AB1157" s="5">
        <f ca="1">AA1157+((ABS(K1157)/MAX(((F1157)+(G1157)*(W1157))*(W1157),
            0.000001))^2)/(2*'1D'!$I$5)</f>
        <v>635.19845155659812</v>
      </c>
      <c r="AC1157" s="5">
        <f ca="1">((ABS(K1157)*'1D'!$D$6)/(MAX(((F1157)+(G1157)*(W1157))*(W1157),
            0.000001)*MAX(((((F1157)+(G1157)*(W1157))*(W1157))/MAX((F1157)+2*(W1157)*SQRT(1+(G1157)^2),
                    0.000001))^(2/3),
            0.000001)))^2</f>
        <v>3.8141460404132466E-3</v>
      </c>
      <c r="AD1157" s="5">
        <f ca="1">ABS(ABS(K1157)/MAX(((F1157)+(G1157)*(W1157))*(W1157),
        0.000001))/SQRT('1D'!$I$5*MAX((((F1157)+(G1157)*(W1157))*(W1157))/MAX((F1157)+2*(G1157)*(W1157),
            0.000001),
        0.000001))</f>
        <v>1.0000000000000004</v>
      </c>
      <c r="AE1157" s="5">
        <f ca="1">((F1157)*(W1157)^2)/2+(G1157)*(W1157)^3/3+(ABS(K1157)^2)/('1D'!$I$5*MAX(((F1157)+(G1157)*(W1157))*(W1157),
        0.000001))</f>
        <v>35.686426155594638</v>
      </c>
      <c r="AF1157" s="5">
        <f ca="1">IF($A$2=0,
    0,
    IFERROR(AB1158+(((AC1157+AC1158)/2)*J1158)+(IF(Z1157&gt;Z1158,
                '1D'!$D$8*((Z1157^2-Z1158^2)/(2*'1D'!$I$5)),
                '1D'!$D$9*((Z1158^2-Z1157^2)/(2*'1D'!$I$5)))+('1D'!$D$10*(ABS(I1158)/90)*(MAX(Z1157^2,
                        Z1158^2)/(2*'1D'!$I$5))))-AB1157,
        0))</f>
        <v>3.3141460404522149E-3</v>
      </c>
      <c r="AG1157" s="5">
        <f ca="1">IF($A$2=0,
    1,
    IF(IFERROR(AG1158,
            0)=0,
        0,
        IFERROR(IF(OR(ROUND(AD1157,
                        3)&gt;=1,
                    AND(ABS(AF1157)&lt;'1D'!$D$19,
                        AD1157&lt;1)),
                1,
                0),
            0)))</f>
        <v>1</v>
      </c>
      <c r="AH1157" s="5">
        <f ca="1">IFERROR(IF('1D'!V32="Supercritical",
        MAX('1D'!$D$16,
            IFERROR(L1157,
                MAX('1D'!$D$16,
                    POWER((ABS(K1157)^2)/('1D'!$I$5*MAX(F1157,
                                0.1)^2),
                        1/3)))),
        IF('1D'!V32="Subcritical",
            MAX('1D'!$D$16,
                IFERROR(W1157,
                    MAX('1D'!$D$16,
                        POWER((ABS(K1157)^2)/('1D'!$I$5*MAX(F1157,
                                    0.1)^2),
                            1/3)))),
            IF(IFERROR(T1157,
                    -1E+99)&gt;=IFERROR(AE1157,
                    -1E+99),
                MAX('1D'!$D$16,
                    IFERROR(L1157,
                        MAX('1D'!$D$16,
                            POWER((ABS(K1157)^2)/('1D'!$I$5*MAX(F1157,
                                        0.1)^2),
                                1/3)))),
                MAX('1D'!$D$16,
                    IFERROR(W1157,
                        MAX('1D'!$D$16,
                            POWER((ABS(K1157)^2)/('1D'!$I$5*MAX(F1157,
                                        0.1)^2),
                                1/3))))))),
    MAX('1D'!$D$16,
        POWER((ABS(K1157)^2)/('1D'!$I$5*MAX(F1157,
                    0.1)^2),
            1/3)))</f>
        <v>2.0411692021517887</v>
      </c>
      <c r="AI1157" s="5">
        <f t="shared" ca="1" si="246"/>
        <v>634.03116920215177</v>
      </c>
      <c r="AJ1157" s="5">
        <f ca="1">AI1157+((ABS(K1157)/MAX(((F1157)+(G1157)*(AH1157))*(AH1157),
            0.000001))^2)/(2*'1D'!$I$5)</f>
        <v>635.20559253909482</v>
      </c>
      <c r="AM1157">
        <v>0</v>
      </c>
      <c r="AN1157">
        <v>0</v>
      </c>
      <c r="AO1157" s="5">
        <f t="shared" si="247"/>
        <v>0</v>
      </c>
      <c r="AP1157" s="5">
        <f t="shared" si="251"/>
        <v>0</v>
      </c>
      <c r="AQ1157" s="5">
        <f ca="1">ABS(ABS(K1157)/MAX(((F1157)+(G1157)*(AH1157))*(AH1157),
        0.000001))/SQRT('1D'!$I$5*MAX((((F1157)+(G1157)*(AH1157))*(AH1157))/MAX((F1157)+2*(G1157)*(AH1157),
            0.000001),
        0.000001))</f>
        <v>1.0727235886044055</v>
      </c>
      <c r="AR1157" s="5" t="str">
        <f t="shared" ca="1" si="248"/>
        <v>Supercritical</v>
      </c>
      <c r="AS1157" s="5">
        <f ca="1">((ABS(K1157)*'1D'!$D$6)/(MAX(((F1157)+(G1157)*(AH1157))*(AH1157),
            0.000001)*MAX(((((F1157)+(G1157)*(AH1157))*(AH1157))/MAX((F1157)+2*(AH1157)*SQRT(1+(G1157)^2),
                    0.000001))^(2/3),
            0.000001)))^2</f>
        <v>4.3358367565141456E-3</v>
      </c>
    </row>
    <row r="1158" spans="1:45" x14ac:dyDescent="0.35">
      <c r="A1158">
        <v>1149</v>
      </c>
      <c r="B1158">
        <v>1147.9960000000001</v>
      </c>
      <c r="C1158">
        <v>616075.03899999999</v>
      </c>
      <c r="D1158">
        <v>3096859.1889999998</v>
      </c>
      <c r="E1158">
        <v>631.98950000000002</v>
      </c>
      <c r="F1158">
        <v>5.2</v>
      </c>
      <c r="G1158">
        <v>0</v>
      </c>
      <c r="H1158" t="s">
        <v>176</v>
      </c>
      <c r="I1158">
        <v>0</v>
      </c>
      <c r="J1158" s="5">
        <f t="shared" si="249"/>
        <v>1</v>
      </c>
      <c r="K1158" s="5">
        <f t="shared" ca="1" si="250"/>
        <v>50.95</v>
      </c>
      <c r="L1158" s="5">
        <f ca="1">IF($A$2=0,
    IFERROR(L1157,
        MAX('1D'!$D$16,
            POWER((ABS(K1158)^2)/('1D'!$I$5*MAX(F1158,
                        0.1)^2),
                1/3))),
    IF(IFERROR(V1157,
            0)=0,
        IFERROR(L1157,
            MAX('1D'!$D$16,
                POWER((ABS(K1158)^2)/('1D'!$I$5*MAX(F1158,
                            0.1)^2),
                    1/3))),
        IF(OR(IFERROR(L1158,
                    0)=0,
                IFERROR(S1157,
                    0)&lt;1,
                IFERROR(S1158,
                    0)&lt;1),
            MAX('1D'!$D$16,
                POWER((ABS(K1158)^2)/('1D'!$I$5*MAX(F1158,
                            0.1)^2),
                    1/3)),
            IF(IFERROR(U1158,
                    0)&gt;0,
                MAX('1D'!$D$16,
                    IFERROR(L1158,
                        0)+((IFERROR(U1158,
                                0))*'1D'!$D$18*IF((IFERROR(S1158,
                                    0))&lt;1,
                            1,
                            -1))),
                IF(IFERROR(U1158,
                        0)&lt;0,
                    IF(ABS((MAX('1D'!$D$16,
                                    POWER((ABS(K1158)^2)/('1D'!$I$5*MAX(F1158,
                                                0.1)^2),
                                        1/3)))-IFERROR(L1158,
                                0))&gt;'1D'!$D$19,
                        MAX('1D'!$D$16,
                            IF((MAX('1D'!$D$16,
                                        POWER((ABS(K1158)^2)/('1D'!$I$5*MAX(F1158,
                                                    0.1)^2),
                                            1/3)))&gt;IFERROR(L1158,
                                    0),
                                MIN((MAX('1D'!$D$16,
                                            POWER((ABS(K1158)^2)/('1D'!$I$5*MAX(F1158,
                                                        0.1)^2),
                                                1/3))),
                                    IFERROR(L1158,
                                        0)+(MIN(ABS(IFERROR(U1158,
                                                    0))*'1D'!$D$18,
                                            ABS((MAX('1D'!$D$16,
                                                        POWER((ABS(K1158)^2)/('1D'!$I$5*MAX(F1158,
                                                                    0.1)^2),
                                                            1/3)))-IFERROR(L1158,
                                                    0))))),
                                MAX((MAX('1D'!$D$16,
                                            POWER((ABS(K1158)^2)/('1D'!$I$5*MAX(F1158,
                                                        0.1)^2),
                                                1/3))),
                                    IFERROR(L1158,
                                        0)-(MIN(ABS(IFERROR(U1158,
                                                    0))*'1D'!$D$18,
                                            ABS((MAX('1D'!$D$16,
                                                        POWER((ABS(K1158)^2)/('1D'!$I$5*MAX(F1158,
                                                                    0.1)^2),
                                                            1/3)))-IFERROR(L1158,
                                                    0))))))),
                        MAX('1D'!$D$16,
                            POWER((ABS(K1158)^2)/('1D'!$I$5*MAX(F1158,
                                        0.1)^2),
                                1/3))),
                    MAX('1D'!$D$16,
                        IFERROR(L1158,
                            0)))))))</f>
        <v>2.0411692021517887</v>
      </c>
      <c r="M1158" s="5">
        <f t="shared" ca="1" si="238"/>
        <v>10.614079851189301</v>
      </c>
      <c r="N1158" s="5">
        <f t="shared" ca="1" si="239"/>
        <v>1.1434704692804873</v>
      </c>
      <c r="O1158" s="5">
        <f t="shared" ca="1" si="240"/>
        <v>4.8002276894771132</v>
      </c>
      <c r="P1158" s="5">
        <f t="shared" ca="1" si="241"/>
        <v>634.03066920215178</v>
      </c>
      <c r="Q1158" s="5">
        <f ca="1">P1158+((ABS(K1158)/MAX(((F1158)+(G1158)*(L1158))*(L1158),
            0.000001))^2)/(2*'1D'!$I$5)</f>
        <v>635.20509253909484</v>
      </c>
      <c r="R1158" s="5">
        <f ca="1">((ABS(K1158)*'1D'!$D$6)/(MAX(((F1158)+(G1158)*(L1158))*(L1158),
            0.000001)*MAX(((((F1158)+(G1158)*(L1158))*(L1158))/MAX((F1158)+2*(L1158)*SQRT(1+(G1158)^2),
                    0.000001))^(2/3),
            0.000001)))^2</f>
        <v>4.3358367565141456E-3</v>
      </c>
      <c r="S1158" s="5">
        <f ca="1">ABS(ABS(K1158)/MAX(((F1158)+(G1158)*(L1158))*(L1158),
        0.000001))/SQRT('1D'!$I$5*MAX((((F1158)+(G1158)*(L1158))*(L1158))/MAX((F1158)+2*(G1158)*(L1158),
            0.000001),
        0.000001))</f>
        <v>1.0727235886044055</v>
      </c>
      <c r="T1158" s="5">
        <f ca="1">((F1158)*(L1158)^2)/2+(G1158)*(L1158)^3/3+(ABS(K1158)^2)/('1D'!$I$5*MAX(((F1158)+(G1158)*(L1158))*(L1158),
        0.000001))</f>
        <v>35.763412605541333</v>
      </c>
      <c r="U1158" s="5">
        <f ca="1">IF($A$2=0,
    0,
    IFERROR(Q1157-(((R1157+R1158)/2)*J1158)-(IF(O1157&gt;O1158,
                '1D'!$D$8*((O1157^2-O1158^2)/(2*'1D'!$I$5)),
                '1D'!$D$9*((O1158^2-O1157^2)/(2*'1D'!$I$5)))+('1D'!$D$10*(ABS(I1158)/90)*(MAX(O1157^2,
                        O1158^2)/(2*'1D'!$I$5))))-Q1158,
        0))</f>
        <v>-3.8358367564796936E-3</v>
      </c>
      <c r="V1158" s="5">
        <f ca="1">IF($A$2=0,
    1,
    IF(IFERROR(V1157,
            0)=0,
        0,
        IFERROR(IF(ROUND(S1158,
                    3)=1,
                1,
                IF(AND(ABS(U1158)&lt;'1D'!$D$19,
                        S1158&gt;1),
                    1,
                    0)),
            0)))</f>
        <v>0</v>
      </c>
      <c r="W1158" s="5">
        <f ca="1">IF($A$2=0,
    MAX(MAX('1D'!$D$16,
            MAX('1D'!$D$16,
                POWER((ABS(K1158)^2)/('1D'!$I$5*MAX(F1158,
                            0.1)^2),
                    1/3))),
        IFERROR(W1396,
            MAX(MAX('1D'!$D$16,
                    MAX('1D'!$D$16,
                        POWER((ABS(K1158)^2)/('1D'!$I$5*MAX(F1158,
                                    0.1)^2),
                            1/3))),
                ($L$2)-E1396))),
    IF(IFERROR(AG1159,
            0)=0,
        MAX(MAX('1D'!$D$16,
                MAX('1D'!$D$16,
                    POWER((ABS(K1158)^2)/('1D'!$I$5*MAX(F1158,
                                0.1)^2),
                        1/3))),
            IFERROR(W1396,
                MAX(MAX('1D'!$D$16,
                        MAX('1D'!$D$16,
                            POWER((ABS(K1158)^2)/('1D'!$I$5*MAX(F1158,
                                        0.1)^2),
                                1/3))),
                    ($L$2)-E1396))),
        IF(IFERROR(W1158,
                0)=0,
            MAX(MAX('1D'!$D$16,
                    MAX('1D'!$D$16,
                        POWER((ABS(K1158)^2)/('1D'!$I$5*MAX(F1158,
                                    0.1)^2),
                            1/3))),
                IFERROR(W1396,
                    MAX(MAX('1D'!$D$16,
                            MAX('1D'!$D$16,
                                POWER((ABS(K1158)^2)/('1D'!$I$5*MAX(F1158,
                                            0.1)^2),
                                    1/3))),
                        ($L$2)-E1396))),
            IF(OR(IFERROR(AD1158,
                        0)&gt;=1,
                    IFERROR(AD1159,
                        0)&gt;=1),
                MAX('1D'!$D$16,
                    MAX('1D'!$D$16,
                        POWER((ABS(K1158)^2)/('1D'!$I$5*MAX(F1158,
                                    0.1)^2),
                            1/3))),
                IF(ABS(IFERROR(AF1158,
                            0))&lt;'1D'!$D$19,
                    MAX(MAX('1D'!$D$16,
                            MAX('1D'!$D$16,
                                POWER((ABS(K1158)^2)/('1D'!$I$5*MAX(F1158,
                                            0.1)^2),
                                    1/3))),
                        IFERROR(W1158,
                            0)),
                    MAX(MAX('1D'!$D$16,
                            MAX('1D'!$D$16,
                                POWER((ABS(K1158)^2)/('1D'!$I$5*MAX(F1158,
                                            0.1)^2),
                                    1/3))),
                        (IFERROR(W1158,
                                0))+((IFERROR(AF1158,
                                    0))*'1D'!$D$18)))))))</f>
        <v>2.1389677043987478</v>
      </c>
      <c r="X1158" s="5">
        <f t="shared" ca="1" si="242"/>
        <v>11.122632062873489</v>
      </c>
      <c r="Y1158" s="5">
        <f t="shared" ca="1" si="243"/>
        <v>1.1735290000551568</v>
      </c>
      <c r="Z1158" s="5">
        <f t="shared" ca="1" si="244"/>
        <v>4.5807502857230418</v>
      </c>
      <c r="AA1158" s="5">
        <f t="shared" ca="1" si="245"/>
        <v>634.12846770439876</v>
      </c>
      <c r="AB1158" s="5">
        <f ca="1">AA1158+((ABS(K1158)/MAX(((F1158)+(G1158)*(W1158))*(W1158),
            0.000001))^2)/(2*'1D'!$I$5)</f>
        <v>635.19795155659813</v>
      </c>
      <c r="AC1158" s="5">
        <f ca="1">((ABS(K1158)*'1D'!$D$6)/(MAX(((F1158)+(G1158)*(W1158))*(W1158),
            0.000001)*MAX(((((F1158)+(G1158)*(W1158))*(W1158))/MAX((F1158)+2*(W1158)*SQRT(1+(G1158)^2),
                    0.000001))^(2/3),
            0.000001)))^2</f>
        <v>3.8141460404132466E-3</v>
      </c>
      <c r="AD1158" s="5">
        <f ca="1">ABS(ABS(K1158)/MAX(((F1158)+(G1158)*(W1158))*(W1158),
        0.000001))/SQRT('1D'!$I$5*MAX((((F1158)+(G1158)*(W1158))*(W1158))/MAX((F1158)+2*(G1158)*(W1158),
            0.000001),
        0.000001))</f>
        <v>1.0000000000000004</v>
      </c>
      <c r="AE1158" s="5">
        <f ca="1">((F1158)*(W1158)^2)/2+(G1158)*(W1158)^3/3+(ABS(K1158)^2)/('1D'!$I$5*MAX(((F1158)+(G1158)*(W1158))*(W1158),
        0.000001))</f>
        <v>35.686426155594638</v>
      </c>
      <c r="AF1158" s="5">
        <f ca="1">IF($A$2=0,
    0,
    IFERROR(AB1159+(((AC1158+AC1159)/2)*J1159)+(IF(Z1158&gt;Z1159,
                '1D'!$D$8*((Z1158^2-Z1159^2)/(2*'1D'!$I$5)),
                '1D'!$D$9*((Z1159^2-Z1158^2)/(2*'1D'!$I$5)))+('1D'!$D$10*(ABS(I1159)/90)*(MAX(Z1158^2,
                        Z1159^2)/(2*'1D'!$I$5))))-AB1158,
        0))</f>
        <v>3.411932860331035E-3</v>
      </c>
      <c r="AG1158" s="5">
        <f ca="1">IF($A$2=0,
    1,
    IF(IFERROR(AG1159,
            0)=0,
        0,
        IFERROR(IF(OR(ROUND(AD1158,
                        3)&gt;=1,
                    AND(ABS(AF1158)&lt;'1D'!$D$19,
                        AD1158&lt;1)),
                1,
                0),
            0)))</f>
        <v>1</v>
      </c>
      <c r="AH1158" s="5">
        <f ca="1">IFERROR(IF('1D'!V32="Supercritical",
        MAX('1D'!$D$16,
            IFERROR(L1158,
                MAX('1D'!$D$16,
                    POWER((ABS(K1158)^2)/('1D'!$I$5*MAX(F1158,
                                0.1)^2),
                        1/3)))),
        IF('1D'!V32="Subcritical",
            MAX('1D'!$D$16,
                IFERROR(W1158,
                    MAX('1D'!$D$16,
                        POWER((ABS(K1158)^2)/('1D'!$I$5*MAX(F1158,
                                    0.1)^2),
                            1/3)))),
            IF(IFERROR(T1158,
                    -1E+99)&gt;=IFERROR(AE1158,
                    -1E+99),
                MAX('1D'!$D$16,
                    IFERROR(L1158,
                        MAX('1D'!$D$16,
                            POWER((ABS(K1158)^2)/('1D'!$I$5*MAX(F1158,
                                        0.1)^2),
                                1/3)))),
                MAX('1D'!$D$16,
                    IFERROR(W1158,
                        MAX('1D'!$D$16,
                            POWER((ABS(K1158)^2)/('1D'!$I$5*MAX(F1158,
                                        0.1)^2),
                                1/3))))))),
    MAX('1D'!$D$16,
        POWER((ABS(K1158)^2)/('1D'!$I$5*MAX(F1158,
                    0.1)^2),
            1/3)))</f>
        <v>2.0411692021517887</v>
      </c>
      <c r="AI1158" s="5">
        <f t="shared" ca="1" si="246"/>
        <v>634.03066920215178</v>
      </c>
      <c r="AJ1158" s="5">
        <f ca="1">AI1158+((ABS(K1158)/MAX(((F1158)+(G1158)*(AH1158))*(AH1158),
            0.000001))^2)/(2*'1D'!$I$5)</f>
        <v>635.20509253909484</v>
      </c>
      <c r="AM1158">
        <v>0</v>
      </c>
      <c r="AN1158">
        <v>0</v>
      </c>
      <c r="AO1158" s="5">
        <f t="shared" si="247"/>
        <v>0</v>
      </c>
      <c r="AP1158" s="5">
        <f t="shared" si="251"/>
        <v>0</v>
      </c>
      <c r="AQ1158" s="5">
        <f ca="1">ABS(ABS(K1158)/MAX(((F1158)+(G1158)*(AH1158))*(AH1158),
        0.000001))/SQRT('1D'!$I$5*MAX((((F1158)+(G1158)*(AH1158))*(AH1158))/MAX((F1158)+2*(G1158)*(AH1158),
            0.000001),
        0.000001))</f>
        <v>1.0727235886044055</v>
      </c>
      <c r="AR1158" s="5" t="str">
        <f t="shared" ca="1" si="248"/>
        <v>Supercritical</v>
      </c>
      <c r="AS1158" s="5">
        <f ca="1">((ABS(K1158)*'1D'!$D$6)/(MAX(((F1158)+(G1158)*(AH1158))*(AH1158),
            0.000001)*MAX(((((F1158)+(G1158)*(AH1158))*(AH1158))/MAX((F1158)+2*(AH1158)*SQRT(1+(G1158)^2),
                    0.000001))^(2/3),
            0.000001)))^2</f>
        <v>4.3358367565141456E-3</v>
      </c>
    </row>
    <row r="1159" spans="1:45" x14ac:dyDescent="0.35">
      <c r="A1159">
        <v>1150</v>
      </c>
      <c r="B1159">
        <v>1148.9949999999999</v>
      </c>
      <c r="C1159">
        <v>616074.99699999997</v>
      </c>
      <c r="D1159">
        <v>3096858.19</v>
      </c>
      <c r="E1159">
        <v>631.98900000000003</v>
      </c>
      <c r="F1159">
        <v>5.2</v>
      </c>
      <c r="G1159">
        <v>0</v>
      </c>
      <c r="H1159" t="s">
        <v>176</v>
      </c>
      <c r="I1159">
        <v>5.7000000000000002E-2</v>
      </c>
      <c r="J1159" s="5">
        <f t="shared" si="249"/>
        <v>0.99899999999979627</v>
      </c>
      <c r="K1159" s="5">
        <f t="shared" ca="1" si="250"/>
        <v>50.95</v>
      </c>
      <c r="L1159" s="5">
        <f ca="1">IF($A$2=0,
    IFERROR(L1158,
        MAX('1D'!$D$16,
            POWER((ABS(K1159)^2)/('1D'!$I$5*MAX(F1159,
                        0.1)^2),
                1/3))),
    IF(IFERROR(V1158,
            0)=0,
        IFERROR(L1158,
            MAX('1D'!$D$16,
                POWER((ABS(K1159)^2)/('1D'!$I$5*MAX(F1159,
                            0.1)^2),
                    1/3))),
        IF(OR(IFERROR(L1159,
                    0)=0,
                IFERROR(S1158,
                    0)&lt;1,
                IFERROR(S1159,
                    0)&lt;1),
            MAX('1D'!$D$16,
                POWER((ABS(K1159)^2)/('1D'!$I$5*MAX(F1159,
                            0.1)^2),
                    1/3)),
            IF(IFERROR(U1159,
                    0)&gt;0,
                MAX('1D'!$D$16,
                    IFERROR(L1159,
                        0)+((IFERROR(U1159,
                                0))*'1D'!$D$18*IF((IFERROR(S1159,
                                    0))&lt;1,
                            1,
                            -1))),
                IF(IFERROR(U1159,
                        0)&lt;0,
                    IF(ABS((MAX('1D'!$D$16,
                                    POWER((ABS(K1159)^2)/('1D'!$I$5*MAX(F1159,
                                                0.1)^2),
                                        1/3)))-IFERROR(L1159,
                                0))&gt;'1D'!$D$19,
                        MAX('1D'!$D$16,
                            IF((MAX('1D'!$D$16,
                                        POWER((ABS(K1159)^2)/('1D'!$I$5*MAX(F1159,
                                                    0.1)^2),
                                            1/3)))&gt;IFERROR(L1159,
                                    0),
                                MIN((MAX('1D'!$D$16,
                                            POWER((ABS(K1159)^2)/('1D'!$I$5*MAX(F1159,
                                                        0.1)^2),
                                                1/3))),
                                    IFERROR(L1159,
                                        0)+(MIN(ABS(IFERROR(U1159,
                                                    0))*'1D'!$D$18,
                                            ABS((MAX('1D'!$D$16,
                                                        POWER((ABS(K1159)^2)/('1D'!$I$5*MAX(F1159,
                                                                    0.1)^2),
                                                            1/3)))-IFERROR(L1159,
                                                    0))))),
                                MAX((MAX('1D'!$D$16,
                                            POWER((ABS(K1159)^2)/('1D'!$I$5*MAX(F1159,
                                                        0.1)^2),
                                                1/3))),
                                    IFERROR(L1159,
                                        0)-(MIN(ABS(IFERROR(U1159,
                                                    0))*'1D'!$D$18,
                                            ABS((MAX('1D'!$D$16,
                                                        POWER((ABS(K1159)^2)/('1D'!$I$5*MAX(F1159,
                                                                    0.1)^2),
                                                            1/3)))-IFERROR(L1159,
                                                    0))))))),
                        MAX('1D'!$D$16,
                            POWER((ABS(K1159)^2)/('1D'!$I$5*MAX(F1159,
                                        0.1)^2),
                                1/3))),
                    MAX('1D'!$D$16,
                        IFERROR(L1159,
                            0)))))))</f>
        <v>2.0411692021517887</v>
      </c>
      <c r="M1159" s="5">
        <f t="shared" ca="1" si="238"/>
        <v>10.614079851189301</v>
      </c>
      <c r="N1159" s="5">
        <f t="shared" ca="1" si="239"/>
        <v>1.1434704692804873</v>
      </c>
      <c r="O1159" s="5">
        <f t="shared" ca="1" si="240"/>
        <v>4.8002276894771132</v>
      </c>
      <c r="P1159" s="5">
        <f t="shared" ca="1" si="241"/>
        <v>634.0301692021518</v>
      </c>
      <c r="Q1159" s="5">
        <f ca="1">P1159+((ABS(K1159)/MAX(((F1159)+(G1159)*(L1159))*(L1159),
            0.000001))^2)/(2*'1D'!$I$5)</f>
        <v>635.20459253909485</v>
      </c>
      <c r="R1159" s="5">
        <f ca="1">((ABS(K1159)*'1D'!$D$6)/(MAX(((F1159)+(G1159)*(L1159))*(L1159),
            0.000001)*MAX(((((F1159)+(G1159)*(L1159))*(L1159))/MAX((F1159)+2*(L1159)*SQRT(1+(G1159)^2),
                    0.000001))^(2/3),
            0.000001)))^2</f>
        <v>4.3358367565141456E-3</v>
      </c>
      <c r="S1159" s="5">
        <f ca="1">ABS(ABS(K1159)/MAX(((F1159)+(G1159)*(L1159))*(L1159),
        0.000001))/SQRT('1D'!$I$5*MAX((((F1159)+(G1159)*(L1159))*(L1159))/MAX((F1159)+2*(G1159)*(L1159),
            0.000001),
        0.000001))</f>
        <v>1.0727235886044055</v>
      </c>
      <c r="T1159" s="5">
        <f ca="1">((F1159)*(L1159)^2)/2+(G1159)*(L1159)^3/3+(ABS(K1159)^2)/('1D'!$I$5*MAX(((F1159)+(G1159)*(L1159))*(L1159),
        0.000001))</f>
        <v>35.763412605541333</v>
      </c>
      <c r="U1159" s="5">
        <f ca="1">IF($A$2=0,
    0,
    IFERROR(Q1158-(((R1158+R1159)/2)*J1159)-(IF(O1158&gt;O1159,
                '1D'!$D$8*((O1158^2-O1159^2)/(2*'1D'!$I$5)),
                '1D'!$D$9*((O1159^2-O1158^2)/(2*'1D'!$I$5)))+('1D'!$D$10*(ABS(I1159)/90)*(MAX(O1158^2,
                        O1159^2)/(2*'1D'!$I$5))))-Q1159,
        0))</f>
        <v>-3.9430711367458571E-3</v>
      </c>
      <c r="V1159" s="5">
        <f ca="1">IF($A$2=0,
    1,
    IF(IFERROR(V1158,
            0)=0,
        0,
        IFERROR(IF(ROUND(S1159,
                    3)=1,
                1,
                IF(AND(ABS(U1159)&lt;'1D'!$D$19,
                        S1159&gt;1),
                    1,
                    0)),
            0)))</f>
        <v>0</v>
      </c>
      <c r="W1159" s="5">
        <f ca="1">IF($A$2=0,
    MAX(MAX('1D'!$D$16,
            MAX('1D'!$D$16,
                POWER((ABS(K1159)^2)/('1D'!$I$5*MAX(F1159,
                            0.1)^2),
                    1/3))),
        IFERROR(W1396,
            MAX(MAX('1D'!$D$16,
                    MAX('1D'!$D$16,
                        POWER((ABS(K1159)^2)/('1D'!$I$5*MAX(F1159,
                                    0.1)^2),
                            1/3))),
                ($L$2)-E1396))),
    IF(IFERROR(AG1160,
            0)=0,
        MAX(MAX('1D'!$D$16,
                MAX('1D'!$D$16,
                    POWER((ABS(K1159)^2)/('1D'!$I$5*MAX(F1159,
                                0.1)^2),
                        1/3))),
            IFERROR(W1396,
                MAX(MAX('1D'!$D$16,
                        MAX('1D'!$D$16,
                            POWER((ABS(K1159)^2)/('1D'!$I$5*MAX(F1159,
                                        0.1)^2),
                                1/3))),
                    ($L$2)-E1396))),
        IF(IFERROR(W1159,
                0)=0,
            MAX(MAX('1D'!$D$16,
                    MAX('1D'!$D$16,
                        POWER((ABS(K1159)^2)/('1D'!$I$5*MAX(F1159,
                                    0.1)^2),
                            1/3))),
                IFERROR(W1396,
                    MAX(MAX('1D'!$D$16,
                            MAX('1D'!$D$16,
                                POWER((ABS(K1159)^2)/('1D'!$I$5*MAX(F1159,
                                            0.1)^2),
                                    1/3))),
                        ($L$2)-E1396))),
            IF(OR(IFERROR(AD1159,
                        0)&gt;=1,
                    IFERROR(AD1160,
                        0)&gt;=1),
                MAX('1D'!$D$16,
                    MAX('1D'!$D$16,
                        POWER((ABS(K1159)^2)/('1D'!$I$5*MAX(F1159,
                                    0.1)^2),
                            1/3))),
                IF(ABS(IFERROR(AF1159,
                            0))&lt;'1D'!$D$19,
                    MAX(MAX('1D'!$D$16,
                            MAX('1D'!$D$16,
                                POWER((ABS(K1159)^2)/('1D'!$I$5*MAX(F1159,
                                            0.1)^2),
                                    1/3))),
                        IFERROR(W1159,
                            0)),
                    MAX(MAX('1D'!$D$16,
                            MAX('1D'!$D$16,
                                POWER((ABS(K1159)^2)/('1D'!$I$5*MAX(F1159,
                                            0.1)^2),
                                    1/3))),
                        (IFERROR(W1159,
                                0))+((IFERROR(AF1159,
                                    0))*'1D'!$D$18)))))))</f>
        <v>2.1389677043987478</v>
      </c>
      <c r="X1159" s="5">
        <f t="shared" ca="1" si="242"/>
        <v>11.122632062873489</v>
      </c>
      <c r="Y1159" s="5">
        <f t="shared" ca="1" si="243"/>
        <v>1.1735290000551568</v>
      </c>
      <c r="Z1159" s="5">
        <f t="shared" ca="1" si="244"/>
        <v>4.5807502857230418</v>
      </c>
      <c r="AA1159" s="5">
        <f t="shared" ca="1" si="245"/>
        <v>634.12796770439877</v>
      </c>
      <c r="AB1159" s="5">
        <f ca="1">AA1159+((ABS(K1159)/MAX(((F1159)+(G1159)*(W1159))*(W1159),
            0.000001))^2)/(2*'1D'!$I$5)</f>
        <v>635.19745155659814</v>
      </c>
      <c r="AC1159" s="5">
        <f ca="1">((ABS(K1159)*'1D'!$D$6)/(MAX(((F1159)+(G1159)*(W1159))*(W1159),
            0.000001)*MAX(((((F1159)+(G1159)*(W1159))*(W1159))/MAX((F1159)+2*(W1159)*SQRT(1+(G1159)^2),
                    0.000001))^(2/3),
            0.000001)))^2</f>
        <v>3.8141460404132466E-3</v>
      </c>
      <c r="AD1159" s="5">
        <f ca="1">ABS(ABS(K1159)/MAX(((F1159)+(G1159)*(W1159))*(W1159),
        0.000001))/SQRT('1D'!$I$5*MAX((((F1159)+(G1159)*(W1159))*(W1159))/MAX((F1159)+2*(G1159)*(W1159),
            0.000001),
        0.000001))</f>
        <v>1.0000000000000004</v>
      </c>
      <c r="AE1159" s="5">
        <f ca="1">((F1159)*(W1159)^2)/2+(G1159)*(W1159)^3/3+(ABS(K1159)^2)/('1D'!$I$5*MAX(((F1159)+(G1159)*(W1159))*(W1159),
        0.000001))</f>
        <v>35.686426155594638</v>
      </c>
      <c r="AF1159" s="5">
        <f ca="1">IF($A$2=0,
    0,
    IFERROR(AB1160+(((AC1159+AC1160)/2)*J1160)+(IF(Z1159&gt;Z1160,
                '1D'!$D$8*((Z1159^2-Z1160^2)/(2*'1D'!$I$5)),
                '1D'!$D$9*((Z1160^2-Z1159^2)/(2*'1D'!$I$5)))+('1D'!$D$10*(ABS(I1160)/90)*(MAX(Z1159^2,
                        Z1160^2)/(2*'1D'!$I$5))))-AB1159,
        0))</f>
        <v>3.4157470064428708E-3</v>
      </c>
      <c r="AG1159" s="5">
        <f ca="1">IF($A$2=0,
    1,
    IF(IFERROR(AG1160,
            0)=0,
        0,
        IFERROR(IF(OR(ROUND(AD1159,
                        3)&gt;=1,
                    AND(ABS(AF1159)&lt;'1D'!$D$19,
                        AD1159&lt;1)),
                1,
                0),
            0)))</f>
        <v>1</v>
      </c>
      <c r="AH1159" s="5">
        <f ca="1">IFERROR(IF('1D'!V32="Supercritical",
        MAX('1D'!$D$16,
            IFERROR(L1159,
                MAX('1D'!$D$16,
                    POWER((ABS(K1159)^2)/('1D'!$I$5*MAX(F1159,
                                0.1)^2),
                        1/3)))),
        IF('1D'!V32="Subcritical",
            MAX('1D'!$D$16,
                IFERROR(W1159,
                    MAX('1D'!$D$16,
                        POWER((ABS(K1159)^2)/('1D'!$I$5*MAX(F1159,
                                    0.1)^2),
                            1/3)))),
            IF(IFERROR(T1159,
                    -1E+99)&gt;=IFERROR(AE1159,
                    -1E+99),
                MAX('1D'!$D$16,
                    IFERROR(L1159,
                        MAX('1D'!$D$16,
                            POWER((ABS(K1159)^2)/('1D'!$I$5*MAX(F1159,
                                        0.1)^2),
                                1/3)))),
                MAX('1D'!$D$16,
                    IFERROR(W1159,
                        MAX('1D'!$D$16,
                            POWER((ABS(K1159)^2)/('1D'!$I$5*MAX(F1159,
                                        0.1)^2),
                                1/3))))))),
    MAX('1D'!$D$16,
        POWER((ABS(K1159)^2)/('1D'!$I$5*MAX(F1159,
                    0.1)^2),
            1/3)))</f>
        <v>2.0411692021517887</v>
      </c>
      <c r="AI1159" s="5">
        <f t="shared" ca="1" si="246"/>
        <v>634.0301692021518</v>
      </c>
      <c r="AJ1159" s="5">
        <f ca="1">AI1159+((ABS(K1159)/MAX(((F1159)+(G1159)*(AH1159))*(AH1159),
            0.000001))^2)/(2*'1D'!$I$5)</f>
        <v>635.20459253909485</v>
      </c>
      <c r="AM1159">
        <v>0</v>
      </c>
      <c r="AN1159">
        <v>0</v>
      </c>
      <c r="AO1159" s="5">
        <f t="shared" si="247"/>
        <v>0</v>
      </c>
      <c r="AP1159" s="5">
        <f t="shared" si="251"/>
        <v>0</v>
      </c>
      <c r="AQ1159" s="5">
        <f ca="1">ABS(ABS(K1159)/MAX(((F1159)+(G1159)*(AH1159))*(AH1159),
        0.000001))/SQRT('1D'!$I$5*MAX((((F1159)+(G1159)*(AH1159))*(AH1159))/MAX((F1159)+2*(G1159)*(AH1159),
            0.000001),
        0.000001))</f>
        <v>1.0727235886044055</v>
      </c>
      <c r="AR1159" s="5" t="str">
        <f t="shared" ca="1" si="248"/>
        <v>Supercritical</v>
      </c>
      <c r="AS1159" s="5">
        <f ca="1">((ABS(K1159)*'1D'!$D$6)/(MAX(((F1159)+(G1159)*(AH1159))*(AH1159),
            0.000001)*MAX(((((F1159)+(G1159)*(AH1159))*(AH1159))/MAX((F1159)+2*(AH1159)*SQRT(1+(G1159)^2),
                    0.000001))^(2/3),
            0.000001)))^2</f>
        <v>4.3358367565141456E-3</v>
      </c>
    </row>
    <row r="1160" spans="1:45" x14ac:dyDescent="0.35">
      <c r="A1160">
        <v>1151</v>
      </c>
      <c r="B1160">
        <v>1149.9949999999999</v>
      </c>
      <c r="C1160">
        <v>616074.95400000003</v>
      </c>
      <c r="D1160">
        <v>3096857.1910000001</v>
      </c>
      <c r="E1160">
        <v>631.98850000000004</v>
      </c>
      <c r="F1160">
        <v>5.2</v>
      </c>
      <c r="G1160">
        <v>0</v>
      </c>
      <c r="H1160" t="s">
        <v>176</v>
      </c>
      <c r="I1160">
        <v>5.7000000000000002E-2</v>
      </c>
      <c r="J1160" s="5">
        <f t="shared" si="249"/>
        <v>1</v>
      </c>
      <c r="K1160" s="5">
        <f t="shared" ca="1" si="250"/>
        <v>50.95</v>
      </c>
      <c r="L1160" s="5">
        <f ca="1">IF($A$2=0,
    IFERROR(L1159,
        MAX('1D'!$D$16,
            POWER((ABS(K1160)^2)/('1D'!$I$5*MAX(F1160,
                        0.1)^2),
                1/3))),
    IF(IFERROR(V1159,
            0)=0,
        IFERROR(L1159,
            MAX('1D'!$D$16,
                POWER((ABS(K1160)^2)/('1D'!$I$5*MAX(F1160,
                            0.1)^2),
                    1/3))),
        IF(OR(IFERROR(L1160,
                    0)=0,
                IFERROR(S1159,
                    0)&lt;1,
                IFERROR(S1160,
                    0)&lt;1),
            MAX('1D'!$D$16,
                POWER((ABS(K1160)^2)/('1D'!$I$5*MAX(F1160,
                            0.1)^2),
                    1/3)),
            IF(IFERROR(U1160,
                    0)&gt;0,
                MAX('1D'!$D$16,
                    IFERROR(L1160,
                        0)+((IFERROR(U1160,
                                0))*'1D'!$D$18*IF((IFERROR(S1160,
                                    0))&lt;1,
                            1,
                            -1))),
                IF(IFERROR(U1160,
                        0)&lt;0,
                    IF(ABS((MAX('1D'!$D$16,
                                    POWER((ABS(K1160)^2)/('1D'!$I$5*MAX(F1160,
                                                0.1)^2),
                                        1/3)))-IFERROR(L1160,
                                0))&gt;'1D'!$D$19,
                        MAX('1D'!$D$16,
                            IF((MAX('1D'!$D$16,
                                        POWER((ABS(K1160)^2)/('1D'!$I$5*MAX(F1160,
                                                    0.1)^2),
                                            1/3)))&gt;IFERROR(L1160,
                                    0),
                                MIN((MAX('1D'!$D$16,
                                            POWER((ABS(K1160)^2)/('1D'!$I$5*MAX(F1160,
                                                        0.1)^2),
                                                1/3))),
                                    IFERROR(L1160,
                                        0)+(MIN(ABS(IFERROR(U1160,
                                                    0))*'1D'!$D$18,
                                            ABS((MAX('1D'!$D$16,
                                                        POWER((ABS(K1160)^2)/('1D'!$I$5*MAX(F1160,
                                                                    0.1)^2),
                                                            1/3)))-IFERROR(L1160,
                                                    0))))),
                                MAX((MAX('1D'!$D$16,
                                            POWER((ABS(K1160)^2)/('1D'!$I$5*MAX(F1160,
                                                        0.1)^2),
                                                1/3))),
                                    IFERROR(L1160,
                                        0)-(MIN(ABS(IFERROR(U1160,
                                                    0))*'1D'!$D$18,
                                            ABS((MAX('1D'!$D$16,
                                                        POWER((ABS(K1160)^2)/('1D'!$I$5*MAX(F1160,
                                                                    0.1)^2),
                                                            1/3)))-IFERROR(L1160,
                                                    0))))))),
                        MAX('1D'!$D$16,
                            POWER((ABS(K1160)^2)/('1D'!$I$5*MAX(F1160,
                                        0.1)^2),
                                1/3))),
                    MAX('1D'!$D$16,
                        IFERROR(L1160,
                            0)))))))</f>
        <v>2.0411692021517887</v>
      </c>
      <c r="M1160" s="5">
        <f t="shared" ca="1" si="238"/>
        <v>10.614079851189301</v>
      </c>
      <c r="N1160" s="5">
        <f t="shared" ca="1" si="239"/>
        <v>1.1434704692804873</v>
      </c>
      <c r="O1160" s="5">
        <f t="shared" ca="1" si="240"/>
        <v>4.8002276894771132</v>
      </c>
      <c r="P1160" s="5">
        <f t="shared" ca="1" si="241"/>
        <v>634.02966920215181</v>
      </c>
      <c r="Q1160" s="5">
        <f ca="1">P1160+((ABS(K1160)/MAX(((F1160)+(G1160)*(L1160))*(L1160),
            0.000001))^2)/(2*'1D'!$I$5)</f>
        <v>635.20409253909486</v>
      </c>
      <c r="R1160" s="5">
        <f ca="1">((ABS(K1160)*'1D'!$D$6)/(MAX(((F1160)+(G1160)*(L1160))*(L1160),
            0.000001)*MAX(((((F1160)+(G1160)*(L1160))*(L1160))/MAX((F1160)+2*(L1160)*SQRT(1+(G1160)^2),
                    0.000001))^(2/3),
            0.000001)))^2</f>
        <v>4.3358367565141456E-3</v>
      </c>
      <c r="S1160" s="5">
        <f ca="1">ABS(ABS(K1160)/MAX(((F1160)+(G1160)*(L1160))*(L1160),
        0.000001))/SQRT('1D'!$I$5*MAX((((F1160)+(G1160)*(L1160))*(L1160))/MAX((F1160)+2*(G1160)*(L1160),
            0.000001),
        0.000001))</f>
        <v>1.0727235886044055</v>
      </c>
      <c r="T1160" s="5">
        <f ca="1">((F1160)*(L1160)^2)/2+(G1160)*(L1160)^3/3+(ABS(K1160)^2)/('1D'!$I$5*MAX(((F1160)+(G1160)*(L1160))*(L1160),
        0.000001))</f>
        <v>35.763412605541333</v>
      </c>
      <c r="U1160" s="5">
        <f ca="1">IF($A$2=0,
    0,
    IFERROR(Q1159-(((R1159+R1160)/2)*J1160)-(IF(O1159&gt;O1160,
                '1D'!$D$8*((O1159^2-O1160^2)/(2*'1D'!$I$5)),
                '1D'!$D$9*((O1160^2-O1159^2)/(2*'1D'!$I$5)))+('1D'!$D$10*(ABS(I1160)/90)*(MAX(O1159^2,
                        O1160^2)/(2*'1D'!$I$5))))-Q1160,
        0))</f>
        <v>-3.9474069734524164E-3</v>
      </c>
      <c r="V1160" s="5">
        <f ca="1">IF($A$2=0,
    1,
    IF(IFERROR(V1159,
            0)=0,
        0,
        IFERROR(IF(ROUND(S1160,
                    3)=1,
                1,
                IF(AND(ABS(U1160)&lt;'1D'!$D$19,
                        S1160&gt;1),
                    1,
                    0)),
            0)))</f>
        <v>0</v>
      </c>
      <c r="W1160" s="5">
        <f ca="1">IF($A$2=0,
    MAX(MAX('1D'!$D$16,
            MAX('1D'!$D$16,
                POWER((ABS(K1160)^2)/('1D'!$I$5*MAX(F1160,
                            0.1)^2),
                    1/3))),
        IFERROR(W1396,
            MAX(MAX('1D'!$D$16,
                    MAX('1D'!$D$16,
                        POWER((ABS(K1160)^2)/('1D'!$I$5*MAX(F1160,
                                    0.1)^2),
                            1/3))),
                ($L$2)-E1396))),
    IF(IFERROR(AG1161,
            0)=0,
        MAX(MAX('1D'!$D$16,
                MAX('1D'!$D$16,
                    POWER((ABS(K1160)^2)/('1D'!$I$5*MAX(F1160,
                                0.1)^2),
                        1/3))),
            IFERROR(W1396,
                MAX(MAX('1D'!$D$16,
                        MAX('1D'!$D$16,
                            POWER((ABS(K1160)^2)/('1D'!$I$5*MAX(F1160,
                                        0.1)^2),
                                1/3))),
                    ($L$2)-E1396))),
        IF(IFERROR(W1160,
                0)=0,
            MAX(MAX('1D'!$D$16,
                    MAX('1D'!$D$16,
                        POWER((ABS(K1160)^2)/('1D'!$I$5*MAX(F1160,
                                    0.1)^2),
                            1/3))),
                IFERROR(W1396,
                    MAX(MAX('1D'!$D$16,
                            MAX('1D'!$D$16,
                                POWER((ABS(K1160)^2)/('1D'!$I$5*MAX(F1160,
                                            0.1)^2),
                                    1/3))),
                        ($L$2)-E1396))),
            IF(OR(IFERROR(AD1160,
                        0)&gt;=1,
                    IFERROR(AD1161,
                        0)&gt;=1),
                MAX('1D'!$D$16,
                    MAX('1D'!$D$16,
                        POWER((ABS(K1160)^2)/('1D'!$I$5*MAX(F1160,
                                    0.1)^2),
                            1/3))),
                IF(ABS(IFERROR(AF1160,
                            0))&lt;'1D'!$D$19,
                    MAX(MAX('1D'!$D$16,
                            MAX('1D'!$D$16,
                                POWER((ABS(K1160)^2)/('1D'!$I$5*MAX(F1160,
                                            0.1)^2),
                                    1/3))),
                        IFERROR(W1160,
                            0)),
                    MAX(MAX('1D'!$D$16,
                            MAX('1D'!$D$16,
                                POWER((ABS(K1160)^2)/('1D'!$I$5*MAX(F1160,
                                            0.1)^2),
                                    1/3))),
                        (IFERROR(W1160,
                                0))+((IFERROR(AF1160,
                                    0))*'1D'!$D$18)))))))</f>
        <v>2.1389677043987478</v>
      </c>
      <c r="X1160" s="5">
        <f t="shared" ca="1" si="242"/>
        <v>11.122632062873489</v>
      </c>
      <c r="Y1160" s="5">
        <f t="shared" ca="1" si="243"/>
        <v>1.1735290000551568</v>
      </c>
      <c r="Z1160" s="5">
        <f t="shared" ca="1" si="244"/>
        <v>4.5807502857230418</v>
      </c>
      <c r="AA1160" s="5">
        <f t="shared" ca="1" si="245"/>
        <v>634.12746770439878</v>
      </c>
      <c r="AB1160" s="5">
        <f ca="1">AA1160+((ABS(K1160)/MAX(((F1160)+(G1160)*(W1160))*(W1160),
            0.000001))^2)/(2*'1D'!$I$5)</f>
        <v>635.19695155659815</v>
      </c>
      <c r="AC1160" s="5">
        <f ca="1">((ABS(K1160)*'1D'!$D$6)/(MAX(((F1160)+(G1160)*(W1160))*(W1160),
            0.000001)*MAX(((((F1160)+(G1160)*(W1160))*(W1160))/MAX((F1160)+2*(W1160)*SQRT(1+(G1160)^2),
                    0.000001))^(2/3),
            0.000001)))^2</f>
        <v>3.8141460404132466E-3</v>
      </c>
      <c r="AD1160" s="5">
        <f ca="1">ABS(ABS(K1160)/MAX(((F1160)+(G1160)*(W1160))*(W1160),
        0.000001))/SQRT('1D'!$I$5*MAX((((F1160)+(G1160)*(W1160))*(W1160))/MAX((F1160)+2*(G1160)*(W1160),
            0.000001),
        0.000001))</f>
        <v>1.0000000000000004</v>
      </c>
      <c r="AE1160" s="5">
        <f ca="1">((F1160)*(W1160)^2)/2+(G1160)*(W1160)^3/3+(ABS(K1160)^2)/('1D'!$I$5*MAX(((F1160)+(G1160)*(W1160))*(W1160),
        0.000001))</f>
        <v>35.686426155594638</v>
      </c>
      <c r="AF1160" s="5">
        <f ca="1">IF($A$2=0,
    0,
    IFERROR(AB1161+(((AC1160+AC1161)/2)*J1161)+(IF(Z1160&gt;Z1161,
                '1D'!$D$8*((Z1160^2-Z1161^2)/(2*'1D'!$I$5)),
                '1D'!$D$9*((Z1161^2-Z1160^2)/(2*'1D'!$I$5)))+('1D'!$D$10*(ABS(I1161)/90)*(MAX(Z1160^2,
                        Z1161^2)/(2*'1D'!$I$5))))-AB1160,
        0))</f>
        <v>3.3177109866073806E-3</v>
      </c>
      <c r="AG1160" s="5">
        <f ca="1">IF($A$2=0,
    1,
    IF(IFERROR(AG1161,
            0)=0,
        0,
        IFERROR(IF(OR(ROUND(AD1160,
                        3)&gt;=1,
                    AND(ABS(AF1160)&lt;'1D'!$D$19,
                        AD1160&lt;1)),
                1,
                0),
            0)))</f>
        <v>1</v>
      </c>
      <c r="AH1160" s="5">
        <f ca="1">IFERROR(IF('1D'!V32="Supercritical",
        MAX('1D'!$D$16,
            IFERROR(L1160,
                MAX('1D'!$D$16,
                    POWER((ABS(K1160)^2)/('1D'!$I$5*MAX(F1160,
                                0.1)^2),
                        1/3)))),
        IF('1D'!V32="Subcritical",
            MAX('1D'!$D$16,
                IFERROR(W1160,
                    MAX('1D'!$D$16,
                        POWER((ABS(K1160)^2)/('1D'!$I$5*MAX(F1160,
                                    0.1)^2),
                            1/3)))),
            IF(IFERROR(T1160,
                    -1E+99)&gt;=IFERROR(AE1160,
                    -1E+99),
                MAX('1D'!$D$16,
                    IFERROR(L1160,
                        MAX('1D'!$D$16,
                            POWER((ABS(K1160)^2)/('1D'!$I$5*MAX(F1160,
                                        0.1)^2),
                                1/3)))),
                MAX('1D'!$D$16,
                    IFERROR(W1160,
                        MAX('1D'!$D$16,
                            POWER((ABS(K1160)^2)/('1D'!$I$5*MAX(F1160,
                                        0.1)^2),
                                1/3))))))),
    MAX('1D'!$D$16,
        POWER((ABS(K1160)^2)/('1D'!$I$5*MAX(F1160,
                    0.1)^2),
            1/3)))</f>
        <v>2.0411692021517887</v>
      </c>
      <c r="AI1160" s="5">
        <f t="shared" ca="1" si="246"/>
        <v>634.02966920215181</v>
      </c>
      <c r="AJ1160" s="5">
        <f ca="1">AI1160+((ABS(K1160)/MAX(((F1160)+(G1160)*(AH1160))*(AH1160),
            0.000001))^2)/(2*'1D'!$I$5)</f>
        <v>635.20409253909486</v>
      </c>
      <c r="AM1160">
        <v>0</v>
      </c>
      <c r="AN1160">
        <v>0</v>
      </c>
      <c r="AO1160" s="5">
        <f t="shared" si="247"/>
        <v>0</v>
      </c>
      <c r="AP1160" s="5">
        <f t="shared" si="251"/>
        <v>0</v>
      </c>
      <c r="AQ1160" s="5">
        <f ca="1">ABS(ABS(K1160)/MAX(((F1160)+(G1160)*(AH1160))*(AH1160),
        0.000001))/SQRT('1D'!$I$5*MAX((((F1160)+(G1160)*(AH1160))*(AH1160))/MAX((F1160)+2*(G1160)*(AH1160),
            0.000001),
        0.000001))</f>
        <v>1.0727235886044055</v>
      </c>
      <c r="AR1160" s="5" t="str">
        <f t="shared" ca="1" si="248"/>
        <v>Supercritical</v>
      </c>
      <c r="AS1160" s="5">
        <f ca="1">((ABS(K1160)*'1D'!$D$6)/(MAX(((F1160)+(G1160)*(AH1160))*(AH1160),
            0.000001)*MAX(((((F1160)+(G1160)*(AH1160))*(AH1160))/MAX((F1160)+2*(AH1160)*SQRT(1+(G1160)^2),
                    0.000001))^(2/3),
            0.000001)))^2</f>
        <v>4.3358367565141456E-3</v>
      </c>
    </row>
    <row r="1161" spans="1:45" x14ac:dyDescent="0.35">
      <c r="A1161">
        <v>1152</v>
      </c>
      <c r="B1161">
        <v>1150.9949999999999</v>
      </c>
      <c r="C1161">
        <v>616074.91200000001</v>
      </c>
      <c r="D1161">
        <v>3096856.1919999998</v>
      </c>
      <c r="E1161">
        <v>631.98800000000006</v>
      </c>
      <c r="F1161">
        <v>5.2</v>
      </c>
      <c r="G1161">
        <v>0</v>
      </c>
      <c r="H1161" t="s">
        <v>176</v>
      </c>
      <c r="I1161">
        <v>2E-3</v>
      </c>
      <c r="J1161" s="5">
        <f t="shared" si="249"/>
        <v>1</v>
      </c>
      <c r="K1161" s="5">
        <f t="shared" ca="1" si="250"/>
        <v>50.95</v>
      </c>
      <c r="L1161" s="5">
        <f ca="1">IF($A$2=0,
    IFERROR(L1160,
        MAX('1D'!$D$16,
            POWER((ABS(K1161)^2)/('1D'!$I$5*MAX(F1161,
                        0.1)^2),
                1/3))),
    IF(IFERROR(V1160,
            0)=0,
        IFERROR(L1160,
            MAX('1D'!$D$16,
                POWER((ABS(K1161)^2)/('1D'!$I$5*MAX(F1161,
                            0.1)^2),
                    1/3))),
        IF(OR(IFERROR(L1161,
                    0)=0,
                IFERROR(S1160,
                    0)&lt;1,
                IFERROR(S1161,
                    0)&lt;1),
            MAX('1D'!$D$16,
                POWER((ABS(K1161)^2)/('1D'!$I$5*MAX(F1161,
                            0.1)^2),
                    1/3)),
            IF(IFERROR(U1161,
                    0)&gt;0,
                MAX('1D'!$D$16,
                    IFERROR(L1161,
                        0)+((IFERROR(U1161,
                                0))*'1D'!$D$18*IF((IFERROR(S1161,
                                    0))&lt;1,
                            1,
                            -1))),
                IF(IFERROR(U1161,
                        0)&lt;0,
                    IF(ABS((MAX('1D'!$D$16,
                                    POWER((ABS(K1161)^2)/('1D'!$I$5*MAX(F1161,
                                                0.1)^2),
                                        1/3)))-IFERROR(L1161,
                                0))&gt;'1D'!$D$19,
                        MAX('1D'!$D$16,
                            IF((MAX('1D'!$D$16,
                                        POWER((ABS(K1161)^2)/('1D'!$I$5*MAX(F1161,
                                                    0.1)^2),
                                            1/3)))&gt;IFERROR(L1161,
                                    0),
                                MIN((MAX('1D'!$D$16,
                                            POWER((ABS(K1161)^2)/('1D'!$I$5*MAX(F1161,
                                                        0.1)^2),
                                                1/3))),
                                    IFERROR(L1161,
                                        0)+(MIN(ABS(IFERROR(U1161,
                                                    0))*'1D'!$D$18,
                                            ABS((MAX('1D'!$D$16,
                                                        POWER((ABS(K1161)^2)/('1D'!$I$5*MAX(F1161,
                                                                    0.1)^2),
                                                            1/3)))-IFERROR(L1161,
                                                    0))))),
                                MAX((MAX('1D'!$D$16,
                                            POWER((ABS(K1161)^2)/('1D'!$I$5*MAX(F1161,
                                                        0.1)^2),
                                                1/3))),
                                    IFERROR(L1161,
                                        0)-(MIN(ABS(IFERROR(U1161,
                                                    0))*'1D'!$D$18,
                                            ABS((MAX('1D'!$D$16,
                                                        POWER((ABS(K1161)^2)/('1D'!$I$5*MAX(F1161,
                                                                    0.1)^2),
                                                            1/3)))-IFERROR(L1161,
                                                    0))))))),
                        MAX('1D'!$D$16,
                            POWER((ABS(K1161)^2)/('1D'!$I$5*MAX(F1161,
                                        0.1)^2),
                                1/3))),
                    MAX('1D'!$D$16,
                        IFERROR(L1161,
                            0)))))))</f>
        <v>2.0411692021517887</v>
      </c>
      <c r="M1161" s="5">
        <f t="shared" ca="1" si="238"/>
        <v>10.614079851189301</v>
      </c>
      <c r="N1161" s="5">
        <f t="shared" ca="1" si="239"/>
        <v>1.1434704692804873</v>
      </c>
      <c r="O1161" s="5">
        <f t="shared" ca="1" si="240"/>
        <v>4.8002276894771132</v>
      </c>
      <c r="P1161" s="5">
        <f t="shared" ca="1" si="241"/>
        <v>634.02916920215182</v>
      </c>
      <c r="Q1161" s="5">
        <f ca="1">P1161+((ABS(K1161)/MAX(((F1161)+(G1161)*(L1161))*(L1161),
            0.000001))^2)/(2*'1D'!$I$5)</f>
        <v>635.20359253909487</v>
      </c>
      <c r="R1161" s="5">
        <f ca="1">((ABS(K1161)*'1D'!$D$6)/(MAX(((F1161)+(G1161)*(L1161))*(L1161),
            0.000001)*MAX(((((F1161)+(G1161)*(L1161))*(L1161))/MAX((F1161)+2*(L1161)*SQRT(1+(G1161)^2),
                    0.000001))^(2/3),
            0.000001)))^2</f>
        <v>4.3358367565141456E-3</v>
      </c>
      <c r="S1161" s="5">
        <f ca="1">ABS(ABS(K1161)/MAX(((F1161)+(G1161)*(L1161))*(L1161),
        0.000001))/SQRT('1D'!$I$5*MAX((((F1161)+(G1161)*(L1161))*(L1161))/MAX((F1161)+2*(G1161)*(L1161),
            0.000001),
        0.000001))</f>
        <v>1.0727235886044055</v>
      </c>
      <c r="T1161" s="5">
        <f ca="1">((F1161)*(L1161)^2)/2+(G1161)*(L1161)^3/3+(ABS(K1161)^2)/('1D'!$I$5*MAX(((F1161)+(G1161)*(L1161))*(L1161),
        0.000001))</f>
        <v>35.763412605541333</v>
      </c>
      <c r="U1161" s="5">
        <f ca="1">IF($A$2=0,
    0,
    IFERROR(Q1160-(((R1160+R1161)/2)*J1161)-(IF(O1160&gt;O1161,
                '1D'!$D$8*((O1160^2-O1161^2)/(2*'1D'!$I$5)),
                '1D'!$D$9*((O1161^2-O1160^2)/(2*'1D'!$I$5)))+('1D'!$D$10*(ABS(I1161)/90)*(MAX(O1160^2,
                        O1161^2)/(2*'1D'!$I$5))))-Q1161,
        0))</f>
        <v>-3.8397515008909977E-3</v>
      </c>
      <c r="V1161" s="5">
        <f ca="1">IF($A$2=0,
    1,
    IF(IFERROR(V1160,
            0)=0,
        0,
        IFERROR(IF(ROUND(S1161,
                    3)=1,
                1,
                IF(AND(ABS(U1161)&lt;'1D'!$D$19,
                        S1161&gt;1),
                    1,
                    0)),
            0)))</f>
        <v>0</v>
      </c>
      <c r="W1161" s="5">
        <f ca="1">IF($A$2=0,
    MAX(MAX('1D'!$D$16,
            MAX('1D'!$D$16,
                POWER((ABS(K1161)^2)/('1D'!$I$5*MAX(F1161,
                            0.1)^2),
                    1/3))),
        IFERROR(W1396,
            MAX(MAX('1D'!$D$16,
                    MAX('1D'!$D$16,
                        POWER((ABS(K1161)^2)/('1D'!$I$5*MAX(F1161,
                                    0.1)^2),
                            1/3))),
                ($L$2)-E1396))),
    IF(IFERROR(AG1162,
            0)=0,
        MAX(MAX('1D'!$D$16,
                MAX('1D'!$D$16,
                    POWER((ABS(K1161)^2)/('1D'!$I$5*MAX(F1161,
                                0.1)^2),
                        1/3))),
            IFERROR(W1396,
                MAX(MAX('1D'!$D$16,
                        MAX('1D'!$D$16,
                            POWER((ABS(K1161)^2)/('1D'!$I$5*MAX(F1161,
                                        0.1)^2),
                                1/3))),
                    ($L$2)-E1396))),
        IF(IFERROR(W1161,
                0)=0,
            MAX(MAX('1D'!$D$16,
                    MAX('1D'!$D$16,
                        POWER((ABS(K1161)^2)/('1D'!$I$5*MAX(F1161,
                                    0.1)^2),
                            1/3))),
                IFERROR(W1396,
                    MAX(MAX('1D'!$D$16,
                            MAX('1D'!$D$16,
                                POWER((ABS(K1161)^2)/('1D'!$I$5*MAX(F1161,
                                            0.1)^2),
                                    1/3))),
                        ($L$2)-E1396))),
            IF(OR(IFERROR(AD1161,
                        0)&gt;=1,
                    IFERROR(AD1162,
                        0)&gt;=1),
                MAX('1D'!$D$16,
                    MAX('1D'!$D$16,
                        POWER((ABS(K1161)^2)/('1D'!$I$5*MAX(F1161,
                                    0.1)^2),
                            1/3))),
                IF(ABS(IFERROR(AF1161,
                            0))&lt;'1D'!$D$19,
                    MAX(MAX('1D'!$D$16,
                            MAX('1D'!$D$16,
                                POWER((ABS(K1161)^2)/('1D'!$I$5*MAX(F1161,
                                            0.1)^2),
                                    1/3))),
                        IFERROR(W1161,
                            0)),
                    MAX(MAX('1D'!$D$16,
                            MAX('1D'!$D$16,
                                POWER((ABS(K1161)^2)/('1D'!$I$5*MAX(F1161,
                                            0.1)^2),
                                    1/3))),
                        (IFERROR(W1161,
                                0))+((IFERROR(AF1161,
                                    0))*'1D'!$D$18)))))))</f>
        <v>2.1389677043987478</v>
      </c>
      <c r="X1161" s="5">
        <f t="shared" ca="1" si="242"/>
        <v>11.122632062873489</v>
      </c>
      <c r="Y1161" s="5">
        <f t="shared" ca="1" si="243"/>
        <v>1.1735290000551568</v>
      </c>
      <c r="Z1161" s="5">
        <f t="shared" ca="1" si="244"/>
        <v>4.5807502857230418</v>
      </c>
      <c r="AA1161" s="5">
        <f t="shared" ca="1" si="245"/>
        <v>634.12696770439879</v>
      </c>
      <c r="AB1161" s="5">
        <f ca="1">AA1161+((ABS(K1161)/MAX(((F1161)+(G1161)*(W1161))*(W1161),
            0.000001))^2)/(2*'1D'!$I$5)</f>
        <v>635.19645155659816</v>
      </c>
      <c r="AC1161" s="5">
        <f ca="1">((ABS(K1161)*'1D'!$D$6)/(MAX(((F1161)+(G1161)*(W1161))*(W1161),
            0.000001)*MAX(((((F1161)+(G1161)*(W1161))*(W1161))/MAX((F1161)+2*(W1161)*SQRT(1+(G1161)^2),
                    0.000001))^(2/3),
            0.000001)))^2</f>
        <v>3.8141460404132466E-3</v>
      </c>
      <c r="AD1161" s="5">
        <f ca="1">ABS(ABS(K1161)/MAX(((F1161)+(G1161)*(W1161))*(W1161),
        0.000001))/SQRT('1D'!$I$5*MAX((((F1161)+(G1161)*(W1161))*(W1161))/MAX((F1161)+2*(G1161)*(W1161),
            0.000001),
        0.000001))</f>
        <v>1.0000000000000004</v>
      </c>
      <c r="AE1161" s="5">
        <f ca="1">((F1161)*(W1161)^2)/2+(G1161)*(W1161)^3/3+(ABS(K1161)^2)/('1D'!$I$5*MAX(((F1161)+(G1161)*(W1161))*(W1161),
        0.000001))</f>
        <v>35.686426155594638</v>
      </c>
      <c r="AF1161" s="5">
        <f ca="1">IF($A$2=0,
    0,
    IFERROR(AB1162+(((AC1161+AC1162)/2)*J1162)+(IF(Z1161&gt;Z1162,
                '1D'!$D$8*((Z1161^2-Z1162^2)/(2*'1D'!$I$5)),
                '1D'!$D$9*((Z1162^2-Z1161^2)/(2*'1D'!$I$5)))+('1D'!$D$10*(ABS(I1162)/90)*(MAX(Z1161^2,
                        Z1162^2)/(2*'1D'!$I$5))))-AB1161,
        0))</f>
        <v>3.3215251324918427E-3</v>
      </c>
      <c r="AG1161" s="5">
        <f ca="1">IF($A$2=0,
    1,
    IF(IFERROR(AG1162,
            0)=0,
        0,
        IFERROR(IF(OR(ROUND(AD1161,
                        3)&gt;=1,
                    AND(ABS(AF1161)&lt;'1D'!$D$19,
                        AD1161&lt;1)),
                1,
                0),
            0)))</f>
        <v>1</v>
      </c>
      <c r="AH1161" s="5">
        <f ca="1">IFERROR(IF('1D'!V32="Supercritical",
        MAX('1D'!$D$16,
            IFERROR(L1161,
                MAX('1D'!$D$16,
                    POWER((ABS(K1161)^2)/('1D'!$I$5*MAX(F1161,
                                0.1)^2),
                        1/3)))),
        IF('1D'!V32="Subcritical",
            MAX('1D'!$D$16,
                IFERROR(W1161,
                    MAX('1D'!$D$16,
                        POWER((ABS(K1161)^2)/('1D'!$I$5*MAX(F1161,
                                    0.1)^2),
                            1/3)))),
            IF(IFERROR(T1161,
                    -1E+99)&gt;=IFERROR(AE1161,
                    -1E+99),
                MAX('1D'!$D$16,
                    IFERROR(L1161,
                        MAX('1D'!$D$16,
                            POWER((ABS(K1161)^2)/('1D'!$I$5*MAX(F1161,
                                        0.1)^2),
                                1/3)))),
                MAX('1D'!$D$16,
                    IFERROR(W1161,
                        MAX('1D'!$D$16,
                            POWER((ABS(K1161)^2)/('1D'!$I$5*MAX(F1161,
                                        0.1)^2),
                                1/3))))))),
    MAX('1D'!$D$16,
        POWER((ABS(K1161)^2)/('1D'!$I$5*MAX(F1161,
                    0.1)^2),
            1/3)))</f>
        <v>2.0411692021517887</v>
      </c>
      <c r="AI1161" s="5">
        <f t="shared" ca="1" si="246"/>
        <v>634.02916920215182</v>
      </c>
      <c r="AJ1161" s="5">
        <f ca="1">AI1161+((ABS(K1161)/MAX(((F1161)+(G1161)*(AH1161))*(AH1161),
            0.000001))^2)/(2*'1D'!$I$5)</f>
        <v>635.20359253909487</v>
      </c>
      <c r="AM1161">
        <v>0</v>
      </c>
      <c r="AN1161">
        <v>0</v>
      </c>
      <c r="AO1161" s="5">
        <f t="shared" si="247"/>
        <v>0</v>
      </c>
      <c r="AP1161" s="5">
        <f t="shared" si="251"/>
        <v>0</v>
      </c>
      <c r="AQ1161" s="5">
        <f ca="1">ABS(ABS(K1161)/MAX(((F1161)+(G1161)*(AH1161))*(AH1161),
        0.000001))/SQRT('1D'!$I$5*MAX((((F1161)+(G1161)*(AH1161))*(AH1161))/MAX((F1161)+2*(G1161)*(AH1161),
            0.000001),
        0.000001))</f>
        <v>1.0727235886044055</v>
      </c>
      <c r="AR1161" s="5" t="str">
        <f t="shared" ca="1" si="248"/>
        <v>Supercritical</v>
      </c>
      <c r="AS1161" s="5">
        <f ca="1">((ABS(K1161)*'1D'!$D$6)/(MAX(((F1161)+(G1161)*(AH1161))*(AH1161),
            0.000001)*MAX(((((F1161)+(G1161)*(AH1161))*(AH1161))/MAX((F1161)+2*(AH1161)*SQRT(1+(G1161)^2),
                    0.000001))^(2/3),
            0.000001)))^2</f>
        <v>4.3358367565141456E-3</v>
      </c>
    </row>
    <row r="1162" spans="1:45" x14ac:dyDescent="0.35">
      <c r="A1162">
        <v>1153</v>
      </c>
      <c r="B1162">
        <v>1151.9960000000001</v>
      </c>
      <c r="C1162">
        <v>616074.87</v>
      </c>
      <c r="D1162">
        <v>3096855.1919999998</v>
      </c>
      <c r="E1162">
        <v>631.98749999999995</v>
      </c>
      <c r="F1162">
        <v>5.2</v>
      </c>
      <c r="G1162">
        <v>0</v>
      </c>
      <c r="H1162" t="s">
        <v>176</v>
      </c>
      <c r="I1162">
        <v>2E-3</v>
      </c>
      <c r="J1162" s="5">
        <f t="shared" si="249"/>
        <v>1.0010000000002037</v>
      </c>
      <c r="K1162" s="5">
        <f t="shared" ca="1" si="250"/>
        <v>50.95</v>
      </c>
      <c r="L1162" s="5">
        <f ca="1">IF($A$2=0,
    IFERROR(L1161,
        MAX('1D'!$D$16,
            POWER((ABS(K1162)^2)/('1D'!$I$5*MAX(F1162,
                        0.1)^2),
                1/3))),
    IF(IFERROR(V1161,
            0)=0,
        IFERROR(L1161,
            MAX('1D'!$D$16,
                POWER((ABS(K1162)^2)/('1D'!$I$5*MAX(F1162,
                            0.1)^2),
                    1/3))),
        IF(OR(IFERROR(L1162,
                    0)=0,
                IFERROR(S1161,
                    0)&lt;1,
                IFERROR(S1162,
                    0)&lt;1),
            MAX('1D'!$D$16,
                POWER((ABS(K1162)^2)/('1D'!$I$5*MAX(F1162,
                            0.1)^2),
                    1/3)),
            IF(IFERROR(U1162,
                    0)&gt;0,
                MAX('1D'!$D$16,
                    IFERROR(L1162,
                        0)+((IFERROR(U1162,
                                0))*'1D'!$D$18*IF((IFERROR(S1162,
                                    0))&lt;1,
                            1,
                            -1))),
                IF(IFERROR(U1162,
                        0)&lt;0,
                    IF(ABS((MAX('1D'!$D$16,
                                    POWER((ABS(K1162)^2)/('1D'!$I$5*MAX(F1162,
                                                0.1)^2),
                                        1/3)))-IFERROR(L1162,
                                0))&gt;'1D'!$D$19,
                        MAX('1D'!$D$16,
                            IF((MAX('1D'!$D$16,
                                        POWER((ABS(K1162)^2)/('1D'!$I$5*MAX(F1162,
                                                    0.1)^2),
                                            1/3)))&gt;IFERROR(L1162,
                                    0),
                                MIN((MAX('1D'!$D$16,
                                            POWER((ABS(K1162)^2)/('1D'!$I$5*MAX(F1162,
                                                        0.1)^2),
                                                1/3))),
                                    IFERROR(L1162,
                                        0)+(MIN(ABS(IFERROR(U1162,
                                                    0))*'1D'!$D$18,
                                            ABS((MAX('1D'!$D$16,
                                                        POWER((ABS(K1162)^2)/('1D'!$I$5*MAX(F1162,
                                                                    0.1)^2),
                                                            1/3)))-IFERROR(L1162,
                                                    0))))),
                                MAX((MAX('1D'!$D$16,
                                            POWER((ABS(K1162)^2)/('1D'!$I$5*MAX(F1162,
                                                        0.1)^2),
                                                1/3))),
                                    IFERROR(L1162,
                                        0)-(MIN(ABS(IFERROR(U1162,
                                                    0))*'1D'!$D$18,
                                            ABS((MAX('1D'!$D$16,
                                                        POWER((ABS(K1162)^2)/('1D'!$I$5*MAX(F1162,
                                                                    0.1)^2),
                                                            1/3)))-IFERROR(L1162,
                                                    0))))))),
                        MAX('1D'!$D$16,
                            POWER((ABS(K1162)^2)/('1D'!$I$5*MAX(F1162,
                                        0.1)^2),
                                1/3))),
                    MAX('1D'!$D$16,
                        IFERROR(L1162,
                            0)))))))</f>
        <v>2.0411692021517887</v>
      </c>
      <c r="M1162" s="5">
        <f t="shared" ref="M1162:M1225" ca="1" si="252">((F1162)+(G1162)*(L1162))*(L1162)</f>
        <v>10.614079851189301</v>
      </c>
      <c r="N1162" s="5">
        <f t="shared" ref="N1162:N1225" ca="1" si="253">(((F1162)+(G1162)*(L1162))*(L1162))/MAX((F1162)+2*(L1162)*SQRT(1+(G1162)^2),
    0.000001)</f>
        <v>1.1434704692804873</v>
      </c>
      <c r="O1162" s="5">
        <f t="shared" ref="O1162:O1225" ca="1" si="254">ABS(K1162)/MAX(((F1162)+(G1162)*(L1162))*(L1162),
    0.000001)</f>
        <v>4.8002276894771132</v>
      </c>
      <c r="P1162" s="5">
        <f t="shared" ref="P1162:P1225" ca="1" si="255">E1162+L1162</f>
        <v>634.02866920215172</v>
      </c>
      <c r="Q1162" s="5">
        <f ca="1">P1162+((ABS(K1162)/MAX(((F1162)+(G1162)*(L1162))*(L1162),
            0.000001))^2)/(2*'1D'!$I$5)</f>
        <v>635.20309253909477</v>
      </c>
      <c r="R1162" s="5">
        <f ca="1">((ABS(K1162)*'1D'!$D$6)/(MAX(((F1162)+(G1162)*(L1162))*(L1162),
            0.000001)*MAX(((((F1162)+(G1162)*(L1162))*(L1162))/MAX((F1162)+2*(L1162)*SQRT(1+(G1162)^2),
                    0.000001))^(2/3),
            0.000001)))^2</f>
        <v>4.3358367565141456E-3</v>
      </c>
      <c r="S1162" s="5">
        <f ca="1">ABS(ABS(K1162)/MAX(((F1162)+(G1162)*(L1162))*(L1162),
        0.000001))/SQRT('1D'!$I$5*MAX((((F1162)+(G1162)*(L1162))*(L1162))/MAX((F1162)+2*(G1162)*(L1162),
            0.000001),
        0.000001))</f>
        <v>1.0727235886044055</v>
      </c>
      <c r="T1162" s="5">
        <f ca="1">((F1162)*(L1162)^2)/2+(G1162)*(L1162)^3/3+(ABS(K1162)^2)/('1D'!$I$5*MAX(((F1162)+(G1162)*(L1162))*(L1162),
        0.000001))</f>
        <v>35.763412605541333</v>
      </c>
      <c r="U1162" s="5">
        <f ca="1">IF($A$2=0,
    0,
    IFERROR(Q1161-(((R1161+R1162)/2)*J1162)-(IF(O1161&gt;O1162,
                '1D'!$D$8*((O1161^2-O1162^2)/(2*'1D'!$I$5)),
                '1D'!$D$9*((O1162^2-O1161^2)/(2*'1D'!$I$5)))+('1D'!$D$10*(ABS(I1162)/90)*(MAX(O1161^2,
                        O1162^2)/(2*'1D'!$I$5))))-Q1162,
        0))</f>
        <v>-3.8440873375975571E-3</v>
      </c>
      <c r="V1162" s="5">
        <f ca="1">IF($A$2=0,
    1,
    IF(IFERROR(V1161,
            0)=0,
        0,
        IFERROR(IF(ROUND(S1162,
                    3)=1,
                1,
                IF(AND(ABS(U1162)&lt;'1D'!$D$19,
                        S1162&gt;1),
                    1,
                    0)),
            0)))</f>
        <v>0</v>
      </c>
      <c r="W1162" s="5">
        <f ca="1">IF($A$2=0,
    MAX(MAX('1D'!$D$16,
            MAX('1D'!$D$16,
                POWER((ABS(K1162)^2)/('1D'!$I$5*MAX(F1162,
                            0.1)^2),
                    1/3))),
        IFERROR(W1396,
            MAX(MAX('1D'!$D$16,
                    MAX('1D'!$D$16,
                        POWER((ABS(K1162)^2)/('1D'!$I$5*MAX(F1162,
                                    0.1)^2),
                            1/3))),
                ($L$2)-E1396))),
    IF(IFERROR(AG1163,
            0)=0,
        MAX(MAX('1D'!$D$16,
                MAX('1D'!$D$16,
                    POWER((ABS(K1162)^2)/('1D'!$I$5*MAX(F1162,
                                0.1)^2),
                        1/3))),
            IFERROR(W1396,
                MAX(MAX('1D'!$D$16,
                        MAX('1D'!$D$16,
                            POWER((ABS(K1162)^2)/('1D'!$I$5*MAX(F1162,
                                        0.1)^2),
                                1/3))),
                    ($L$2)-E1396))),
        IF(IFERROR(W1162,
                0)=0,
            MAX(MAX('1D'!$D$16,
                    MAX('1D'!$D$16,
                        POWER((ABS(K1162)^2)/('1D'!$I$5*MAX(F1162,
                                    0.1)^2),
                            1/3))),
                IFERROR(W1396,
                    MAX(MAX('1D'!$D$16,
                            MAX('1D'!$D$16,
                                POWER((ABS(K1162)^2)/('1D'!$I$5*MAX(F1162,
                                            0.1)^2),
                                    1/3))),
                        ($L$2)-E1396))),
            IF(OR(IFERROR(AD1162,
                        0)&gt;=1,
                    IFERROR(AD1163,
                        0)&gt;=1),
                MAX('1D'!$D$16,
                    MAX('1D'!$D$16,
                        POWER((ABS(K1162)^2)/('1D'!$I$5*MAX(F1162,
                                    0.1)^2),
                            1/3))),
                IF(ABS(IFERROR(AF1162,
                            0))&lt;'1D'!$D$19,
                    MAX(MAX('1D'!$D$16,
                            MAX('1D'!$D$16,
                                POWER((ABS(K1162)^2)/('1D'!$I$5*MAX(F1162,
                                            0.1)^2),
                                    1/3))),
                        IFERROR(W1162,
                            0)),
                    MAX(MAX('1D'!$D$16,
                            MAX('1D'!$D$16,
                                POWER((ABS(K1162)^2)/('1D'!$I$5*MAX(F1162,
                                            0.1)^2),
                                    1/3))),
                        (IFERROR(W1162,
                                0))+((IFERROR(AF1162,
                                    0))*'1D'!$D$18)))))))</f>
        <v>2.1389677043987478</v>
      </c>
      <c r="X1162" s="5">
        <f t="shared" ref="X1162:X1225" ca="1" si="256">((F1162)+(G1162)*(W1162))*(W1162)</f>
        <v>11.122632062873489</v>
      </c>
      <c r="Y1162" s="5">
        <f t="shared" ref="Y1162:Y1225" ca="1" si="257">(((F1162)+(G1162)*(W1162))*(W1162))/MAX((F1162)+2*(W1162)*SQRT(1+(G1162)^2),
    0.000001)</f>
        <v>1.1735290000551568</v>
      </c>
      <c r="Z1162" s="5">
        <f t="shared" ref="Z1162:Z1225" ca="1" si="258">ABS(K1162)/MAX(((F1162)+(G1162)*(W1162))*(W1162),
    0.000001)</f>
        <v>4.5807502857230418</v>
      </c>
      <c r="AA1162" s="5">
        <f t="shared" ref="AA1162:AA1225" ca="1" si="259">E1162+W1162</f>
        <v>634.12646770439869</v>
      </c>
      <c r="AB1162" s="5">
        <f ca="1">AA1162+((ABS(K1162)/MAX(((F1162)+(G1162)*(W1162))*(W1162),
            0.000001))^2)/(2*'1D'!$I$5)</f>
        <v>635.19595155659806</v>
      </c>
      <c r="AC1162" s="5">
        <f ca="1">((ABS(K1162)*'1D'!$D$6)/(MAX(((F1162)+(G1162)*(W1162))*(W1162),
            0.000001)*MAX(((((F1162)+(G1162)*(W1162))*(W1162))/MAX((F1162)+2*(W1162)*SQRT(1+(G1162)^2),
                    0.000001))^(2/3),
            0.000001)))^2</f>
        <v>3.8141460404132466E-3</v>
      </c>
      <c r="AD1162" s="5">
        <f ca="1">ABS(ABS(K1162)/MAX(((F1162)+(G1162)*(W1162))*(W1162),
        0.000001))/SQRT('1D'!$I$5*MAX((((F1162)+(G1162)*(W1162))*(W1162))/MAX((F1162)+2*(G1162)*(W1162),
            0.000001),
        0.000001))</f>
        <v>1.0000000000000004</v>
      </c>
      <c r="AE1162" s="5">
        <f ca="1">((F1162)*(W1162)^2)/2+(G1162)*(W1162)^3/3+(ABS(K1162)^2)/('1D'!$I$5*MAX(((F1162)+(G1162)*(W1162))*(W1162),
        0.000001))</f>
        <v>35.686426155594638</v>
      </c>
      <c r="AF1162" s="5">
        <f ca="1">IF($A$2=0,
    0,
    IFERROR(AB1163+(((AC1162+AC1163)/2)*J1163)+(IF(Z1162&gt;Z1163,
                '1D'!$D$8*((Z1162^2-Z1163^2)/(2*'1D'!$I$5)),
                '1D'!$D$9*((Z1163^2-Z1162^2)/(2*'1D'!$I$5)))+('1D'!$D$10*(ABS(I1163)/90)*(MAX(Z1162^2,
                        Z1163^2)/(2*'1D'!$I$5))))-AB1162,
        0))</f>
        <v>3.4157470064428708E-3</v>
      </c>
      <c r="AG1162" s="5">
        <f ca="1">IF($A$2=0,
    1,
    IF(IFERROR(AG1163,
            0)=0,
        0,
        IFERROR(IF(OR(ROUND(AD1162,
                        3)&gt;=1,
                    AND(ABS(AF1162)&lt;'1D'!$D$19,
                        AD1162&lt;1)),
                1,
                0),
            0)))</f>
        <v>1</v>
      </c>
      <c r="AH1162" s="5">
        <f ca="1">IFERROR(IF('1D'!V32="Supercritical",
        MAX('1D'!$D$16,
            IFERROR(L1162,
                MAX('1D'!$D$16,
                    POWER((ABS(K1162)^2)/('1D'!$I$5*MAX(F1162,
                                0.1)^2),
                        1/3)))),
        IF('1D'!V32="Subcritical",
            MAX('1D'!$D$16,
                IFERROR(W1162,
                    MAX('1D'!$D$16,
                        POWER((ABS(K1162)^2)/('1D'!$I$5*MAX(F1162,
                                    0.1)^2),
                            1/3)))),
            IF(IFERROR(T1162,
                    -1E+99)&gt;=IFERROR(AE1162,
                    -1E+99),
                MAX('1D'!$D$16,
                    IFERROR(L1162,
                        MAX('1D'!$D$16,
                            POWER((ABS(K1162)^2)/('1D'!$I$5*MAX(F1162,
                                        0.1)^2),
                                1/3)))),
                MAX('1D'!$D$16,
                    IFERROR(W1162,
                        MAX('1D'!$D$16,
                            POWER((ABS(K1162)^2)/('1D'!$I$5*MAX(F1162,
                                        0.1)^2),
                                1/3))))))),
    MAX('1D'!$D$16,
        POWER((ABS(K1162)^2)/('1D'!$I$5*MAX(F1162,
                    0.1)^2),
            1/3)))</f>
        <v>2.0411692021517887</v>
      </c>
      <c r="AI1162" s="5">
        <f t="shared" ref="AI1162:AI1225" ca="1" si="260">E1162+AH1162</f>
        <v>634.02866920215172</v>
      </c>
      <c r="AJ1162" s="5">
        <f ca="1">AI1162+((ABS(K1162)/MAX(((F1162)+(G1162)*(AH1162))*(AH1162),
            0.000001))^2)/(2*'1D'!$I$5)</f>
        <v>635.20309253909477</v>
      </c>
      <c r="AM1162">
        <v>0</v>
      </c>
      <c r="AN1162">
        <v>0</v>
      </c>
      <c r="AO1162" s="5">
        <f t="shared" ref="AO1162:AO1225" si="261">AM1162+AN1162</f>
        <v>0</v>
      </c>
      <c r="AP1162" s="5">
        <f t="shared" si="251"/>
        <v>0</v>
      </c>
      <c r="AQ1162" s="5">
        <f ca="1">ABS(ABS(K1162)/MAX(((F1162)+(G1162)*(AH1162))*(AH1162),
        0.000001))/SQRT('1D'!$I$5*MAX((((F1162)+(G1162)*(AH1162))*(AH1162))/MAX((F1162)+2*(G1162)*(AH1162),
            0.000001),
        0.000001))</f>
        <v>1.0727235886044055</v>
      </c>
      <c r="AR1162" s="5" t="str">
        <f t="shared" ref="AR1162:AR1225" ca="1" si="262">IF(AQ1162&lt;1,
    "Subcritical",
    "Supercritical")</f>
        <v>Supercritical</v>
      </c>
      <c r="AS1162" s="5">
        <f ca="1">((ABS(K1162)*'1D'!$D$6)/(MAX(((F1162)+(G1162)*(AH1162))*(AH1162),
            0.000001)*MAX(((((F1162)+(G1162)*(AH1162))*(AH1162))/MAX((F1162)+2*(AH1162)*SQRT(1+(G1162)^2),
                    0.000001))^(2/3),
            0.000001)))^2</f>
        <v>4.3358367565141456E-3</v>
      </c>
    </row>
    <row r="1163" spans="1:45" x14ac:dyDescent="0.35">
      <c r="A1163">
        <v>1154</v>
      </c>
      <c r="B1163">
        <v>1152.9960000000001</v>
      </c>
      <c r="C1163">
        <v>616074.82799999998</v>
      </c>
      <c r="D1163">
        <v>3096854.193</v>
      </c>
      <c r="E1163">
        <v>631.98699999999997</v>
      </c>
      <c r="F1163">
        <v>5.2</v>
      </c>
      <c r="G1163">
        <v>0</v>
      </c>
      <c r="H1163" t="s">
        <v>176</v>
      </c>
      <c r="I1163">
        <v>5.7000000000000002E-2</v>
      </c>
      <c r="J1163" s="5">
        <f t="shared" ref="J1163:J1226" si="263">B1163-B1162</f>
        <v>1</v>
      </c>
      <c r="K1163" s="5">
        <f t="shared" ref="K1163:K1226" ca="1" si="264">MAX(0,
    K1162-AO1162)</f>
        <v>50.95</v>
      </c>
      <c r="L1163" s="5">
        <f ca="1">IF($A$2=0,
    IFERROR(L1162,
        MAX('1D'!$D$16,
            POWER((ABS(K1163)^2)/('1D'!$I$5*MAX(F1163,
                        0.1)^2),
                1/3))),
    IF(IFERROR(V1162,
            0)=0,
        IFERROR(L1162,
            MAX('1D'!$D$16,
                POWER((ABS(K1163)^2)/('1D'!$I$5*MAX(F1163,
                            0.1)^2),
                    1/3))),
        IF(OR(IFERROR(L1163,
                    0)=0,
                IFERROR(S1162,
                    0)&lt;1,
                IFERROR(S1163,
                    0)&lt;1),
            MAX('1D'!$D$16,
                POWER((ABS(K1163)^2)/('1D'!$I$5*MAX(F1163,
                            0.1)^2),
                    1/3)),
            IF(IFERROR(U1163,
                    0)&gt;0,
                MAX('1D'!$D$16,
                    IFERROR(L1163,
                        0)+((IFERROR(U1163,
                                0))*'1D'!$D$18*IF((IFERROR(S1163,
                                    0))&lt;1,
                            1,
                            -1))),
                IF(IFERROR(U1163,
                        0)&lt;0,
                    IF(ABS((MAX('1D'!$D$16,
                                    POWER((ABS(K1163)^2)/('1D'!$I$5*MAX(F1163,
                                                0.1)^2),
                                        1/3)))-IFERROR(L1163,
                                0))&gt;'1D'!$D$19,
                        MAX('1D'!$D$16,
                            IF((MAX('1D'!$D$16,
                                        POWER((ABS(K1163)^2)/('1D'!$I$5*MAX(F1163,
                                                    0.1)^2),
                                            1/3)))&gt;IFERROR(L1163,
                                    0),
                                MIN((MAX('1D'!$D$16,
                                            POWER((ABS(K1163)^2)/('1D'!$I$5*MAX(F1163,
                                                        0.1)^2),
                                                1/3))),
                                    IFERROR(L1163,
                                        0)+(MIN(ABS(IFERROR(U1163,
                                                    0))*'1D'!$D$18,
                                            ABS((MAX('1D'!$D$16,
                                                        POWER((ABS(K1163)^2)/('1D'!$I$5*MAX(F1163,
                                                                    0.1)^2),
                                                            1/3)))-IFERROR(L1163,
                                                    0))))),
                                MAX((MAX('1D'!$D$16,
                                            POWER((ABS(K1163)^2)/('1D'!$I$5*MAX(F1163,
                                                        0.1)^2),
                                                1/3))),
                                    IFERROR(L1163,
                                        0)-(MIN(ABS(IFERROR(U1163,
                                                    0))*'1D'!$D$18,
                                            ABS((MAX('1D'!$D$16,
                                                        POWER((ABS(K1163)^2)/('1D'!$I$5*MAX(F1163,
                                                                    0.1)^2),
                                                            1/3)))-IFERROR(L1163,
                                                    0))))))),
                        MAX('1D'!$D$16,
                            POWER((ABS(K1163)^2)/('1D'!$I$5*MAX(F1163,
                                        0.1)^2),
                                1/3))),
                    MAX('1D'!$D$16,
                        IFERROR(L1163,
                            0)))))))</f>
        <v>2.0411692021517887</v>
      </c>
      <c r="M1163" s="5">
        <f t="shared" ca="1" si="252"/>
        <v>10.614079851189301</v>
      </c>
      <c r="N1163" s="5">
        <f t="shared" ca="1" si="253"/>
        <v>1.1434704692804873</v>
      </c>
      <c r="O1163" s="5">
        <f t="shared" ca="1" si="254"/>
        <v>4.8002276894771132</v>
      </c>
      <c r="P1163" s="5">
        <f t="shared" ca="1" si="255"/>
        <v>634.02816920215173</v>
      </c>
      <c r="Q1163" s="5">
        <f ca="1">P1163+((ABS(K1163)/MAX(((F1163)+(G1163)*(L1163))*(L1163),
            0.000001))^2)/(2*'1D'!$I$5)</f>
        <v>635.20259253909478</v>
      </c>
      <c r="R1163" s="5">
        <f ca="1">((ABS(K1163)*'1D'!$D$6)/(MAX(((F1163)+(G1163)*(L1163))*(L1163),
            0.000001)*MAX(((((F1163)+(G1163)*(L1163))*(L1163))/MAX((F1163)+2*(L1163)*SQRT(1+(G1163)^2),
                    0.000001))^(2/3),
            0.000001)))^2</f>
        <v>4.3358367565141456E-3</v>
      </c>
      <c r="S1163" s="5">
        <f ca="1">ABS(ABS(K1163)/MAX(((F1163)+(G1163)*(L1163))*(L1163),
        0.000001))/SQRT('1D'!$I$5*MAX((((F1163)+(G1163)*(L1163))*(L1163))/MAX((F1163)+2*(G1163)*(L1163),
            0.000001),
        0.000001))</f>
        <v>1.0727235886044055</v>
      </c>
      <c r="T1163" s="5">
        <f ca="1">((F1163)*(L1163)^2)/2+(G1163)*(L1163)^3/3+(ABS(K1163)^2)/('1D'!$I$5*MAX(((F1163)+(G1163)*(L1163))*(L1163),
        0.000001))</f>
        <v>35.763412605541333</v>
      </c>
      <c r="U1163" s="5">
        <f ca="1">IF($A$2=0,
    0,
    IFERROR(Q1162-(((R1162+R1163)/2)*J1163)-(IF(O1162&gt;O1163,
                '1D'!$D$8*((O1162^2-O1163^2)/(2*'1D'!$I$5)),
                '1D'!$D$9*((O1163^2-O1162^2)/(2*'1D'!$I$5)))+('1D'!$D$10*(ABS(I1163)/90)*(MAX(O1162^2,
                        O1163^2)/(2*'1D'!$I$5))))-Q1163,
        0))</f>
        <v>-3.9474069734524164E-3</v>
      </c>
      <c r="V1163" s="5">
        <f ca="1">IF($A$2=0,
    1,
    IF(IFERROR(V1162,
            0)=0,
        0,
        IFERROR(IF(ROUND(S1163,
                    3)=1,
                1,
                IF(AND(ABS(U1163)&lt;'1D'!$D$19,
                        S1163&gt;1),
                    1,
                    0)),
            0)))</f>
        <v>0</v>
      </c>
      <c r="W1163" s="5">
        <f ca="1">IF($A$2=0,
    MAX(MAX('1D'!$D$16,
            MAX('1D'!$D$16,
                POWER((ABS(K1163)^2)/('1D'!$I$5*MAX(F1163,
                            0.1)^2),
                    1/3))),
        IFERROR(W1396,
            MAX(MAX('1D'!$D$16,
                    MAX('1D'!$D$16,
                        POWER((ABS(K1163)^2)/('1D'!$I$5*MAX(F1163,
                                    0.1)^2),
                            1/3))),
                ($L$2)-E1396))),
    IF(IFERROR(AG1164,
            0)=0,
        MAX(MAX('1D'!$D$16,
                MAX('1D'!$D$16,
                    POWER((ABS(K1163)^2)/('1D'!$I$5*MAX(F1163,
                                0.1)^2),
                        1/3))),
            IFERROR(W1396,
                MAX(MAX('1D'!$D$16,
                        MAX('1D'!$D$16,
                            POWER((ABS(K1163)^2)/('1D'!$I$5*MAX(F1163,
                                        0.1)^2),
                                1/3))),
                    ($L$2)-E1396))),
        IF(IFERROR(W1163,
                0)=0,
            MAX(MAX('1D'!$D$16,
                    MAX('1D'!$D$16,
                        POWER((ABS(K1163)^2)/('1D'!$I$5*MAX(F1163,
                                    0.1)^2),
                            1/3))),
                IFERROR(W1396,
                    MAX(MAX('1D'!$D$16,
                            MAX('1D'!$D$16,
                                POWER((ABS(K1163)^2)/('1D'!$I$5*MAX(F1163,
                                            0.1)^2),
                                    1/3))),
                        ($L$2)-E1396))),
            IF(OR(IFERROR(AD1163,
                        0)&gt;=1,
                    IFERROR(AD1164,
                        0)&gt;=1),
                MAX('1D'!$D$16,
                    MAX('1D'!$D$16,
                        POWER((ABS(K1163)^2)/('1D'!$I$5*MAX(F1163,
                                    0.1)^2),
                            1/3))),
                IF(ABS(IFERROR(AF1163,
                            0))&lt;'1D'!$D$19,
                    MAX(MAX('1D'!$D$16,
                            MAX('1D'!$D$16,
                                POWER((ABS(K1163)^2)/('1D'!$I$5*MAX(F1163,
                                            0.1)^2),
                                    1/3))),
                        IFERROR(W1163,
                            0)),
                    MAX(MAX('1D'!$D$16,
                            MAX('1D'!$D$16,
                                POWER((ABS(K1163)^2)/('1D'!$I$5*MAX(F1163,
                                            0.1)^2),
                                    1/3))),
                        (IFERROR(W1163,
                                0))+((IFERROR(AF1163,
                                    0))*'1D'!$D$18)))))))</f>
        <v>2.1389677043987478</v>
      </c>
      <c r="X1163" s="5">
        <f t="shared" ca="1" si="256"/>
        <v>11.122632062873489</v>
      </c>
      <c r="Y1163" s="5">
        <f t="shared" ca="1" si="257"/>
        <v>1.1735290000551568</v>
      </c>
      <c r="Z1163" s="5">
        <f t="shared" ca="1" si="258"/>
        <v>4.5807502857230418</v>
      </c>
      <c r="AA1163" s="5">
        <f t="shared" ca="1" si="259"/>
        <v>634.1259677043987</v>
      </c>
      <c r="AB1163" s="5">
        <f ca="1">AA1163+((ABS(K1163)/MAX(((F1163)+(G1163)*(W1163))*(W1163),
            0.000001))^2)/(2*'1D'!$I$5)</f>
        <v>635.19545155659807</v>
      </c>
      <c r="AC1163" s="5">
        <f ca="1">((ABS(K1163)*'1D'!$D$6)/(MAX(((F1163)+(G1163)*(W1163))*(W1163),
            0.000001)*MAX(((((F1163)+(G1163)*(W1163))*(W1163))/MAX((F1163)+2*(W1163)*SQRT(1+(G1163)^2),
                    0.000001))^(2/3),
            0.000001)))^2</f>
        <v>3.8141460404132466E-3</v>
      </c>
      <c r="AD1163" s="5">
        <f ca="1">ABS(ABS(K1163)/MAX(((F1163)+(G1163)*(W1163))*(W1163),
        0.000001))/SQRT('1D'!$I$5*MAX((((F1163)+(G1163)*(W1163))*(W1163))/MAX((F1163)+2*(G1163)*(W1163),
            0.000001),
        0.000001))</f>
        <v>1.0000000000000004</v>
      </c>
      <c r="AE1163" s="5">
        <f ca="1">((F1163)*(W1163)^2)/2+(G1163)*(W1163)^3/3+(ABS(K1163)^2)/('1D'!$I$5*MAX(((F1163)+(G1163)*(W1163))*(W1163),
        0.000001))</f>
        <v>35.686426155594638</v>
      </c>
      <c r="AF1163" s="5">
        <f ca="1">IF($A$2=0,
    0,
    IFERROR(AB1164+(((AC1163+AC1164)/2)*J1164)+(IF(Z1163&gt;Z1164,
                '1D'!$D$8*((Z1163^2-Z1164^2)/(2*'1D'!$I$5)),
                '1D'!$D$9*((Z1164^2-Z1163^2)/(2*'1D'!$I$5)))+('1D'!$D$10*(ABS(I1164)/90)*(MAX(Z1163^2,
                        Z1164^2)/(2*'1D'!$I$5))))-AB1163,
        0))</f>
        <v>3.4157470064428708E-3</v>
      </c>
      <c r="AG1163" s="5">
        <f ca="1">IF($A$2=0,
    1,
    IF(IFERROR(AG1164,
            0)=0,
        0,
        IFERROR(IF(OR(ROUND(AD1163,
                        3)&gt;=1,
                    AND(ABS(AF1163)&lt;'1D'!$D$19,
                        AD1163&lt;1)),
                1,
                0),
            0)))</f>
        <v>1</v>
      </c>
      <c r="AH1163" s="5">
        <f ca="1">IFERROR(IF('1D'!V32="Supercritical",
        MAX('1D'!$D$16,
            IFERROR(L1163,
                MAX('1D'!$D$16,
                    POWER((ABS(K1163)^2)/('1D'!$I$5*MAX(F1163,
                                0.1)^2),
                        1/3)))),
        IF('1D'!V32="Subcritical",
            MAX('1D'!$D$16,
                IFERROR(W1163,
                    MAX('1D'!$D$16,
                        POWER((ABS(K1163)^2)/('1D'!$I$5*MAX(F1163,
                                    0.1)^2),
                            1/3)))),
            IF(IFERROR(T1163,
                    -1E+99)&gt;=IFERROR(AE1163,
                    -1E+99),
                MAX('1D'!$D$16,
                    IFERROR(L1163,
                        MAX('1D'!$D$16,
                            POWER((ABS(K1163)^2)/('1D'!$I$5*MAX(F1163,
                                        0.1)^2),
                                1/3)))),
                MAX('1D'!$D$16,
                    IFERROR(W1163,
                        MAX('1D'!$D$16,
                            POWER((ABS(K1163)^2)/('1D'!$I$5*MAX(F1163,
                                        0.1)^2),
                                1/3))))))),
    MAX('1D'!$D$16,
        POWER((ABS(K1163)^2)/('1D'!$I$5*MAX(F1163,
                    0.1)^2),
            1/3)))</f>
        <v>2.0411692021517887</v>
      </c>
      <c r="AI1163" s="5">
        <f t="shared" ca="1" si="260"/>
        <v>634.02816920215173</v>
      </c>
      <c r="AJ1163" s="5">
        <f ca="1">AI1163+((ABS(K1163)/MAX(((F1163)+(G1163)*(AH1163))*(AH1163),
            0.000001))^2)/(2*'1D'!$I$5)</f>
        <v>635.20259253909478</v>
      </c>
      <c r="AM1163">
        <v>0</v>
      </c>
      <c r="AN1163">
        <v>0</v>
      </c>
      <c r="AO1163" s="5">
        <f t="shared" si="261"/>
        <v>0</v>
      </c>
      <c r="AP1163" s="5">
        <f t="shared" ref="AP1163:AP1226" si="265">AP1162+AO1163</f>
        <v>0</v>
      </c>
      <c r="AQ1163" s="5">
        <f ca="1">ABS(ABS(K1163)/MAX(((F1163)+(G1163)*(AH1163))*(AH1163),
        0.000001))/SQRT('1D'!$I$5*MAX((((F1163)+(G1163)*(AH1163))*(AH1163))/MAX((F1163)+2*(G1163)*(AH1163),
            0.000001),
        0.000001))</f>
        <v>1.0727235886044055</v>
      </c>
      <c r="AR1163" s="5" t="str">
        <f t="shared" ca="1" si="262"/>
        <v>Supercritical</v>
      </c>
      <c r="AS1163" s="5">
        <f ca="1">((ABS(K1163)*'1D'!$D$6)/(MAX(((F1163)+(G1163)*(AH1163))*(AH1163),
            0.000001)*MAX(((((F1163)+(G1163)*(AH1163))*(AH1163))/MAX((F1163)+2*(AH1163)*SQRT(1+(G1163)^2),
                    0.000001))^(2/3),
            0.000001)))^2</f>
        <v>4.3358367565141456E-3</v>
      </c>
    </row>
    <row r="1164" spans="1:45" x14ac:dyDescent="0.35">
      <c r="A1164">
        <v>1155</v>
      </c>
      <c r="B1164">
        <v>1153.9960000000001</v>
      </c>
      <c r="C1164">
        <v>616074.78500000003</v>
      </c>
      <c r="D1164">
        <v>3096853.1940000001</v>
      </c>
      <c r="E1164">
        <v>631.98649999999998</v>
      </c>
      <c r="F1164">
        <v>5.2</v>
      </c>
      <c r="G1164">
        <v>0</v>
      </c>
      <c r="H1164" t="s">
        <v>176</v>
      </c>
      <c r="I1164">
        <v>5.7000000000000002E-2</v>
      </c>
      <c r="J1164" s="5">
        <f t="shared" si="263"/>
        <v>1</v>
      </c>
      <c r="K1164" s="5">
        <f t="shared" ca="1" si="264"/>
        <v>50.95</v>
      </c>
      <c r="L1164" s="5">
        <f ca="1">IF($A$2=0,
    IFERROR(L1163,
        MAX('1D'!$D$16,
            POWER((ABS(K1164)^2)/('1D'!$I$5*MAX(F1164,
                        0.1)^2),
                1/3))),
    IF(IFERROR(V1163,
            0)=0,
        IFERROR(L1163,
            MAX('1D'!$D$16,
                POWER((ABS(K1164)^2)/('1D'!$I$5*MAX(F1164,
                            0.1)^2),
                    1/3))),
        IF(OR(IFERROR(L1164,
                    0)=0,
                IFERROR(S1163,
                    0)&lt;1,
                IFERROR(S1164,
                    0)&lt;1),
            MAX('1D'!$D$16,
                POWER((ABS(K1164)^2)/('1D'!$I$5*MAX(F1164,
                            0.1)^2),
                    1/3)),
            IF(IFERROR(U1164,
                    0)&gt;0,
                MAX('1D'!$D$16,
                    IFERROR(L1164,
                        0)+((IFERROR(U1164,
                                0))*'1D'!$D$18*IF((IFERROR(S1164,
                                    0))&lt;1,
                            1,
                            -1))),
                IF(IFERROR(U1164,
                        0)&lt;0,
                    IF(ABS((MAX('1D'!$D$16,
                                    POWER((ABS(K1164)^2)/('1D'!$I$5*MAX(F1164,
                                                0.1)^2),
                                        1/3)))-IFERROR(L1164,
                                0))&gt;'1D'!$D$19,
                        MAX('1D'!$D$16,
                            IF((MAX('1D'!$D$16,
                                        POWER((ABS(K1164)^2)/('1D'!$I$5*MAX(F1164,
                                                    0.1)^2),
                                            1/3)))&gt;IFERROR(L1164,
                                    0),
                                MIN((MAX('1D'!$D$16,
                                            POWER((ABS(K1164)^2)/('1D'!$I$5*MAX(F1164,
                                                        0.1)^2),
                                                1/3))),
                                    IFERROR(L1164,
                                        0)+(MIN(ABS(IFERROR(U1164,
                                                    0))*'1D'!$D$18,
                                            ABS((MAX('1D'!$D$16,
                                                        POWER((ABS(K1164)^2)/('1D'!$I$5*MAX(F1164,
                                                                    0.1)^2),
                                                            1/3)))-IFERROR(L1164,
                                                    0))))),
                                MAX((MAX('1D'!$D$16,
                                            POWER((ABS(K1164)^2)/('1D'!$I$5*MAX(F1164,
                                                        0.1)^2),
                                                1/3))),
                                    IFERROR(L1164,
                                        0)-(MIN(ABS(IFERROR(U1164,
                                                    0))*'1D'!$D$18,
                                            ABS((MAX('1D'!$D$16,
                                                        POWER((ABS(K1164)^2)/('1D'!$I$5*MAX(F1164,
                                                                    0.1)^2),
                                                            1/3)))-IFERROR(L1164,
                                                    0))))))),
                        MAX('1D'!$D$16,
                            POWER((ABS(K1164)^2)/('1D'!$I$5*MAX(F1164,
                                        0.1)^2),
                                1/3))),
                    MAX('1D'!$D$16,
                        IFERROR(L1164,
                            0)))))))</f>
        <v>2.0411692021517887</v>
      </c>
      <c r="M1164" s="5">
        <f t="shared" ca="1" si="252"/>
        <v>10.614079851189301</v>
      </c>
      <c r="N1164" s="5">
        <f t="shared" ca="1" si="253"/>
        <v>1.1434704692804873</v>
      </c>
      <c r="O1164" s="5">
        <f t="shared" ca="1" si="254"/>
        <v>4.8002276894771132</v>
      </c>
      <c r="P1164" s="5">
        <f t="shared" ca="1" si="255"/>
        <v>634.02766920215174</v>
      </c>
      <c r="Q1164" s="5">
        <f ca="1">P1164+((ABS(K1164)/MAX(((F1164)+(G1164)*(L1164))*(L1164),
            0.000001))^2)/(2*'1D'!$I$5)</f>
        <v>635.20209253909479</v>
      </c>
      <c r="R1164" s="5">
        <f ca="1">((ABS(K1164)*'1D'!$D$6)/(MAX(((F1164)+(G1164)*(L1164))*(L1164),
            0.000001)*MAX(((((F1164)+(G1164)*(L1164))*(L1164))/MAX((F1164)+2*(L1164)*SQRT(1+(G1164)^2),
                    0.000001))^(2/3),
            0.000001)))^2</f>
        <v>4.3358367565141456E-3</v>
      </c>
      <c r="S1164" s="5">
        <f ca="1">ABS(ABS(K1164)/MAX(((F1164)+(G1164)*(L1164))*(L1164),
        0.000001))/SQRT('1D'!$I$5*MAX((((F1164)+(G1164)*(L1164))*(L1164))/MAX((F1164)+2*(G1164)*(L1164),
            0.000001),
        0.000001))</f>
        <v>1.0727235886044055</v>
      </c>
      <c r="T1164" s="5">
        <f ca="1">((F1164)*(L1164)^2)/2+(G1164)*(L1164)^3/3+(ABS(K1164)^2)/('1D'!$I$5*MAX(((F1164)+(G1164)*(L1164))*(L1164),
        0.000001))</f>
        <v>35.763412605541333</v>
      </c>
      <c r="U1164" s="5">
        <f ca="1">IF($A$2=0,
    0,
    IFERROR(Q1163-(((R1163+R1164)/2)*J1164)-(IF(O1163&gt;O1164,
                '1D'!$D$8*((O1163^2-O1164^2)/(2*'1D'!$I$5)),
                '1D'!$D$9*((O1164^2-O1163^2)/(2*'1D'!$I$5)))+('1D'!$D$10*(ABS(I1164)/90)*(MAX(O1163^2,
                        O1164^2)/(2*'1D'!$I$5))))-Q1164,
        0))</f>
        <v>-3.9474069734524164E-3</v>
      </c>
      <c r="V1164" s="5">
        <f ca="1">IF($A$2=0,
    1,
    IF(IFERROR(V1163,
            0)=0,
        0,
        IFERROR(IF(ROUND(S1164,
                    3)=1,
                1,
                IF(AND(ABS(U1164)&lt;'1D'!$D$19,
                        S1164&gt;1),
                    1,
                    0)),
            0)))</f>
        <v>0</v>
      </c>
      <c r="W1164" s="5">
        <f ca="1">IF($A$2=0,
    MAX(MAX('1D'!$D$16,
            MAX('1D'!$D$16,
                POWER((ABS(K1164)^2)/('1D'!$I$5*MAX(F1164,
                            0.1)^2),
                    1/3))),
        IFERROR(W1396,
            MAX(MAX('1D'!$D$16,
                    MAX('1D'!$D$16,
                        POWER((ABS(K1164)^2)/('1D'!$I$5*MAX(F1164,
                                    0.1)^2),
                            1/3))),
                ($L$2)-E1396))),
    IF(IFERROR(AG1165,
            0)=0,
        MAX(MAX('1D'!$D$16,
                MAX('1D'!$D$16,
                    POWER((ABS(K1164)^2)/('1D'!$I$5*MAX(F1164,
                                0.1)^2),
                        1/3))),
            IFERROR(W1396,
                MAX(MAX('1D'!$D$16,
                        MAX('1D'!$D$16,
                            POWER((ABS(K1164)^2)/('1D'!$I$5*MAX(F1164,
                                        0.1)^2),
                                1/3))),
                    ($L$2)-E1396))),
        IF(IFERROR(W1164,
                0)=0,
            MAX(MAX('1D'!$D$16,
                    MAX('1D'!$D$16,
                        POWER((ABS(K1164)^2)/('1D'!$I$5*MAX(F1164,
                                    0.1)^2),
                            1/3))),
                IFERROR(W1396,
                    MAX(MAX('1D'!$D$16,
                            MAX('1D'!$D$16,
                                POWER((ABS(K1164)^2)/('1D'!$I$5*MAX(F1164,
                                            0.1)^2),
                                    1/3))),
                        ($L$2)-E1396))),
            IF(OR(IFERROR(AD1164,
                        0)&gt;=1,
                    IFERROR(AD1165,
                        0)&gt;=1),
                MAX('1D'!$D$16,
                    MAX('1D'!$D$16,
                        POWER((ABS(K1164)^2)/('1D'!$I$5*MAX(F1164,
                                    0.1)^2),
                            1/3))),
                IF(ABS(IFERROR(AF1164,
                            0))&lt;'1D'!$D$19,
                    MAX(MAX('1D'!$D$16,
                            MAX('1D'!$D$16,
                                POWER((ABS(K1164)^2)/('1D'!$I$5*MAX(F1164,
                                            0.1)^2),
                                    1/3))),
                        IFERROR(W1164,
                            0)),
                    MAX(MAX('1D'!$D$16,
                            MAX('1D'!$D$16,
                                POWER((ABS(K1164)^2)/('1D'!$I$5*MAX(F1164,
                                            0.1)^2),
                                    1/3))),
                        (IFERROR(W1164,
                                0))+((IFERROR(AF1164,
                                    0))*'1D'!$D$18)))))))</f>
        <v>2.1389677043987478</v>
      </c>
      <c r="X1164" s="5">
        <f t="shared" ca="1" si="256"/>
        <v>11.122632062873489</v>
      </c>
      <c r="Y1164" s="5">
        <f t="shared" ca="1" si="257"/>
        <v>1.1735290000551568</v>
      </c>
      <c r="Z1164" s="5">
        <f t="shared" ca="1" si="258"/>
        <v>4.5807502857230418</v>
      </c>
      <c r="AA1164" s="5">
        <f t="shared" ca="1" si="259"/>
        <v>634.12546770439872</v>
      </c>
      <c r="AB1164" s="5">
        <f ca="1">AA1164+((ABS(K1164)/MAX(((F1164)+(G1164)*(W1164))*(W1164),
            0.000001))^2)/(2*'1D'!$I$5)</f>
        <v>635.19495155659808</v>
      </c>
      <c r="AC1164" s="5">
        <f ca="1">((ABS(K1164)*'1D'!$D$6)/(MAX(((F1164)+(G1164)*(W1164))*(W1164),
            0.000001)*MAX(((((F1164)+(G1164)*(W1164))*(W1164))/MAX((F1164)+2*(W1164)*SQRT(1+(G1164)^2),
                    0.000001))^(2/3),
            0.000001)))^2</f>
        <v>3.8141460404132466E-3</v>
      </c>
      <c r="AD1164" s="5">
        <f ca="1">ABS(ABS(K1164)/MAX(((F1164)+(G1164)*(W1164))*(W1164),
        0.000001))/SQRT('1D'!$I$5*MAX((((F1164)+(G1164)*(W1164))*(W1164))/MAX((F1164)+2*(G1164)*(W1164),
            0.000001),
        0.000001))</f>
        <v>1.0000000000000004</v>
      </c>
      <c r="AE1164" s="5">
        <f ca="1">((F1164)*(W1164)^2)/2+(G1164)*(W1164)^3/3+(ABS(K1164)^2)/('1D'!$I$5*MAX(((F1164)+(G1164)*(W1164))*(W1164),
        0.000001))</f>
        <v>35.686426155594638</v>
      </c>
      <c r="AF1164" s="5">
        <f ca="1">IF($A$2=0,
    0,
    IFERROR(AB1165+(((AC1164+AC1165)/2)*J1165)+(IF(Z1164&gt;Z1165,
                '1D'!$D$8*((Z1164^2-Z1165^2)/(2*'1D'!$I$5)),
                '1D'!$D$9*((Z1165^2-Z1164^2)/(2*'1D'!$I$5)))+('1D'!$D$10*(ABS(I1165)/90)*(MAX(Z1164^2,
                        Z1165^2)/(2*'1D'!$I$5))))-AB1164,
        0))</f>
        <v>3.3141460404522149E-3</v>
      </c>
      <c r="AG1164" s="5">
        <f ca="1">IF($A$2=0,
    1,
    IF(IFERROR(AG1165,
            0)=0,
        0,
        IFERROR(IF(OR(ROUND(AD1164,
                        3)&gt;=1,
                    AND(ABS(AF1164)&lt;'1D'!$D$19,
                        AD1164&lt;1)),
                1,
                0),
            0)))</f>
        <v>1</v>
      </c>
      <c r="AH1164" s="5">
        <f ca="1">IFERROR(IF('1D'!V32="Supercritical",
        MAX('1D'!$D$16,
            IFERROR(L1164,
                MAX('1D'!$D$16,
                    POWER((ABS(K1164)^2)/('1D'!$I$5*MAX(F1164,
                                0.1)^2),
                        1/3)))),
        IF('1D'!V32="Subcritical",
            MAX('1D'!$D$16,
                IFERROR(W1164,
                    MAX('1D'!$D$16,
                        POWER((ABS(K1164)^2)/('1D'!$I$5*MAX(F1164,
                                    0.1)^2),
                            1/3)))),
            IF(IFERROR(T1164,
                    -1E+99)&gt;=IFERROR(AE1164,
                    -1E+99),
                MAX('1D'!$D$16,
                    IFERROR(L1164,
                        MAX('1D'!$D$16,
                            POWER((ABS(K1164)^2)/('1D'!$I$5*MAX(F1164,
                                        0.1)^2),
                                1/3)))),
                MAX('1D'!$D$16,
                    IFERROR(W1164,
                        MAX('1D'!$D$16,
                            POWER((ABS(K1164)^2)/('1D'!$I$5*MAX(F1164,
                                        0.1)^2),
                                1/3))))))),
    MAX('1D'!$D$16,
        POWER((ABS(K1164)^2)/('1D'!$I$5*MAX(F1164,
                    0.1)^2),
            1/3)))</f>
        <v>2.0411692021517887</v>
      </c>
      <c r="AI1164" s="5">
        <f t="shared" ca="1" si="260"/>
        <v>634.02766920215174</v>
      </c>
      <c r="AJ1164" s="5">
        <f ca="1">AI1164+((ABS(K1164)/MAX(((F1164)+(G1164)*(AH1164))*(AH1164),
            0.000001))^2)/(2*'1D'!$I$5)</f>
        <v>635.20209253909479</v>
      </c>
      <c r="AM1164">
        <v>0</v>
      </c>
      <c r="AN1164">
        <v>0</v>
      </c>
      <c r="AO1164" s="5">
        <f t="shared" si="261"/>
        <v>0</v>
      </c>
      <c r="AP1164" s="5">
        <f t="shared" si="265"/>
        <v>0</v>
      </c>
      <c r="AQ1164" s="5">
        <f ca="1">ABS(ABS(K1164)/MAX(((F1164)+(G1164)*(AH1164))*(AH1164),
        0.000001))/SQRT('1D'!$I$5*MAX((((F1164)+(G1164)*(AH1164))*(AH1164))/MAX((F1164)+2*(G1164)*(AH1164),
            0.000001),
        0.000001))</f>
        <v>1.0727235886044055</v>
      </c>
      <c r="AR1164" s="5" t="str">
        <f t="shared" ca="1" si="262"/>
        <v>Supercritical</v>
      </c>
      <c r="AS1164" s="5">
        <f ca="1">((ABS(K1164)*'1D'!$D$6)/(MAX(((F1164)+(G1164)*(AH1164))*(AH1164),
            0.000001)*MAX(((((F1164)+(G1164)*(AH1164))*(AH1164))/MAX((F1164)+2*(AH1164)*SQRT(1+(G1164)^2),
                    0.000001))^(2/3),
            0.000001)))^2</f>
        <v>4.3358367565141456E-3</v>
      </c>
    </row>
    <row r="1165" spans="1:45" x14ac:dyDescent="0.35">
      <c r="A1165">
        <v>1156</v>
      </c>
      <c r="B1165">
        <v>1154.9960000000001</v>
      </c>
      <c r="C1165">
        <v>616074.74300000002</v>
      </c>
      <c r="D1165">
        <v>3096852.1949999998</v>
      </c>
      <c r="E1165">
        <v>631.98599999999999</v>
      </c>
      <c r="F1165">
        <v>5.2</v>
      </c>
      <c r="G1165">
        <v>0</v>
      </c>
      <c r="H1165" t="s">
        <v>176</v>
      </c>
      <c r="I1165">
        <v>0</v>
      </c>
      <c r="J1165" s="5">
        <f t="shared" si="263"/>
        <v>1</v>
      </c>
      <c r="K1165" s="5">
        <f t="shared" ca="1" si="264"/>
        <v>50.95</v>
      </c>
      <c r="L1165" s="5">
        <f ca="1">IF($A$2=0,
    IFERROR(L1164,
        MAX('1D'!$D$16,
            POWER((ABS(K1165)^2)/('1D'!$I$5*MAX(F1165,
                        0.1)^2),
                1/3))),
    IF(IFERROR(V1164,
            0)=0,
        IFERROR(L1164,
            MAX('1D'!$D$16,
                POWER((ABS(K1165)^2)/('1D'!$I$5*MAX(F1165,
                            0.1)^2),
                    1/3))),
        IF(OR(IFERROR(L1165,
                    0)=0,
                IFERROR(S1164,
                    0)&lt;1,
                IFERROR(S1165,
                    0)&lt;1),
            MAX('1D'!$D$16,
                POWER((ABS(K1165)^2)/('1D'!$I$5*MAX(F1165,
                            0.1)^2),
                    1/3)),
            IF(IFERROR(U1165,
                    0)&gt;0,
                MAX('1D'!$D$16,
                    IFERROR(L1165,
                        0)+((IFERROR(U1165,
                                0))*'1D'!$D$18*IF((IFERROR(S1165,
                                    0))&lt;1,
                            1,
                            -1))),
                IF(IFERROR(U1165,
                        0)&lt;0,
                    IF(ABS((MAX('1D'!$D$16,
                                    POWER((ABS(K1165)^2)/('1D'!$I$5*MAX(F1165,
                                                0.1)^2),
                                        1/3)))-IFERROR(L1165,
                                0))&gt;'1D'!$D$19,
                        MAX('1D'!$D$16,
                            IF((MAX('1D'!$D$16,
                                        POWER((ABS(K1165)^2)/('1D'!$I$5*MAX(F1165,
                                                    0.1)^2),
                                            1/3)))&gt;IFERROR(L1165,
                                    0),
                                MIN((MAX('1D'!$D$16,
                                            POWER((ABS(K1165)^2)/('1D'!$I$5*MAX(F1165,
                                                        0.1)^2),
                                                1/3))),
                                    IFERROR(L1165,
                                        0)+(MIN(ABS(IFERROR(U1165,
                                                    0))*'1D'!$D$18,
                                            ABS((MAX('1D'!$D$16,
                                                        POWER((ABS(K1165)^2)/('1D'!$I$5*MAX(F1165,
                                                                    0.1)^2),
                                                            1/3)))-IFERROR(L1165,
                                                    0))))),
                                MAX((MAX('1D'!$D$16,
                                            POWER((ABS(K1165)^2)/('1D'!$I$5*MAX(F1165,
                                                        0.1)^2),
                                                1/3))),
                                    IFERROR(L1165,
                                        0)-(MIN(ABS(IFERROR(U1165,
                                                    0))*'1D'!$D$18,
                                            ABS((MAX('1D'!$D$16,
                                                        POWER((ABS(K1165)^2)/('1D'!$I$5*MAX(F1165,
                                                                    0.1)^2),
                                                            1/3)))-IFERROR(L1165,
                                                    0))))))),
                        MAX('1D'!$D$16,
                            POWER((ABS(K1165)^2)/('1D'!$I$5*MAX(F1165,
                                        0.1)^2),
                                1/3))),
                    MAX('1D'!$D$16,
                        IFERROR(L1165,
                            0)))))))</f>
        <v>2.0411692021517887</v>
      </c>
      <c r="M1165" s="5">
        <f t="shared" ca="1" si="252"/>
        <v>10.614079851189301</v>
      </c>
      <c r="N1165" s="5">
        <f t="shared" ca="1" si="253"/>
        <v>1.1434704692804873</v>
      </c>
      <c r="O1165" s="5">
        <f t="shared" ca="1" si="254"/>
        <v>4.8002276894771132</v>
      </c>
      <c r="P1165" s="5">
        <f t="shared" ca="1" si="255"/>
        <v>634.02716920215175</v>
      </c>
      <c r="Q1165" s="5">
        <f ca="1">P1165+((ABS(K1165)/MAX(((F1165)+(G1165)*(L1165))*(L1165),
            0.000001))^2)/(2*'1D'!$I$5)</f>
        <v>635.2015925390948</v>
      </c>
      <c r="R1165" s="5">
        <f ca="1">((ABS(K1165)*'1D'!$D$6)/(MAX(((F1165)+(G1165)*(L1165))*(L1165),
            0.000001)*MAX(((((F1165)+(G1165)*(L1165))*(L1165))/MAX((F1165)+2*(L1165)*SQRT(1+(G1165)^2),
                    0.000001))^(2/3),
            0.000001)))^2</f>
        <v>4.3358367565141456E-3</v>
      </c>
      <c r="S1165" s="5">
        <f ca="1">ABS(ABS(K1165)/MAX(((F1165)+(G1165)*(L1165))*(L1165),
        0.000001))/SQRT('1D'!$I$5*MAX((((F1165)+(G1165)*(L1165))*(L1165))/MAX((F1165)+2*(G1165)*(L1165),
            0.000001),
        0.000001))</f>
        <v>1.0727235886044055</v>
      </c>
      <c r="T1165" s="5">
        <f ca="1">((F1165)*(L1165)^2)/2+(G1165)*(L1165)^3/3+(ABS(K1165)^2)/('1D'!$I$5*MAX(((F1165)+(G1165)*(L1165))*(L1165),
        0.000001))</f>
        <v>35.763412605541333</v>
      </c>
      <c r="U1165" s="5">
        <f ca="1">IF($A$2=0,
    0,
    IFERROR(Q1164-(((R1164+R1165)/2)*J1165)-(IF(O1164&gt;O1165,
                '1D'!$D$8*((O1164^2-O1165^2)/(2*'1D'!$I$5)),
                '1D'!$D$9*((O1165^2-O1164^2)/(2*'1D'!$I$5)))+('1D'!$D$10*(ABS(I1165)/90)*(MAX(O1164^2,
                        O1165^2)/(2*'1D'!$I$5))))-Q1165,
        0))</f>
        <v>-3.8358367564796936E-3</v>
      </c>
      <c r="V1165" s="5">
        <f ca="1">IF($A$2=0,
    1,
    IF(IFERROR(V1164,
            0)=0,
        0,
        IFERROR(IF(ROUND(S1165,
                    3)=1,
                1,
                IF(AND(ABS(U1165)&lt;'1D'!$D$19,
                        S1165&gt;1),
                    1,
                    0)),
            0)))</f>
        <v>0</v>
      </c>
      <c r="W1165" s="5">
        <f ca="1">IF($A$2=0,
    MAX(MAX('1D'!$D$16,
            MAX('1D'!$D$16,
                POWER((ABS(K1165)^2)/('1D'!$I$5*MAX(F1165,
                            0.1)^2),
                    1/3))),
        IFERROR(W1396,
            MAX(MAX('1D'!$D$16,
                    MAX('1D'!$D$16,
                        POWER((ABS(K1165)^2)/('1D'!$I$5*MAX(F1165,
                                    0.1)^2),
                            1/3))),
                ($L$2)-E1396))),
    IF(IFERROR(AG1166,
            0)=0,
        MAX(MAX('1D'!$D$16,
                MAX('1D'!$D$16,
                    POWER((ABS(K1165)^2)/('1D'!$I$5*MAX(F1165,
                                0.1)^2),
                        1/3))),
            IFERROR(W1396,
                MAX(MAX('1D'!$D$16,
                        MAX('1D'!$D$16,
                            POWER((ABS(K1165)^2)/('1D'!$I$5*MAX(F1165,
                                        0.1)^2),
                                1/3))),
                    ($L$2)-E1396))),
        IF(IFERROR(W1165,
                0)=0,
            MAX(MAX('1D'!$D$16,
                    MAX('1D'!$D$16,
                        POWER((ABS(K1165)^2)/('1D'!$I$5*MAX(F1165,
                                    0.1)^2),
                            1/3))),
                IFERROR(W1396,
                    MAX(MAX('1D'!$D$16,
                            MAX('1D'!$D$16,
                                POWER((ABS(K1165)^2)/('1D'!$I$5*MAX(F1165,
                                            0.1)^2),
                                    1/3))),
                        ($L$2)-E1396))),
            IF(OR(IFERROR(AD1165,
                        0)&gt;=1,
                    IFERROR(AD1166,
                        0)&gt;=1),
                MAX('1D'!$D$16,
                    MAX('1D'!$D$16,
                        POWER((ABS(K1165)^2)/('1D'!$I$5*MAX(F1165,
                                    0.1)^2),
                            1/3))),
                IF(ABS(IFERROR(AF1165,
                            0))&lt;'1D'!$D$19,
                    MAX(MAX('1D'!$D$16,
                            MAX('1D'!$D$16,
                                POWER((ABS(K1165)^2)/('1D'!$I$5*MAX(F1165,
                                            0.1)^2),
                                    1/3))),
                        IFERROR(W1165,
                            0)),
                    MAX(MAX('1D'!$D$16,
                            MAX('1D'!$D$16,
                                POWER((ABS(K1165)^2)/('1D'!$I$5*MAX(F1165,
                                            0.1)^2),
                                    1/3))),
                        (IFERROR(W1165,
                                0))+((IFERROR(AF1165,
                                    0))*'1D'!$D$18)))))))</f>
        <v>2.1389677043987478</v>
      </c>
      <c r="X1165" s="5">
        <f t="shared" ca="1" si="256"/>
        <v>11.122632062873489</v>
      </c>
      <c r="Y1165" s="5">
        <f t="shared" ca="1" si="257"/>
        <v>1.1735290000551568</v>
      </c>
      <c r="Z1165" s="5">
        <f t="shared" ca="1" si="258"/>
        <v>4.5807502857230418</v>
      </c>
      <c r="AA1165" s="5">
        <f t="shared" ca="1" si="259"/>
        <v>634.12496770439873</v>
      </c>
      <c r="AB1165" s="5">
        <f ca="1">AA1165+((ABS(K1165)/MAX(((F1165)+(G1165)*(W1165))*(W1165),
            0.000001))^2)/(2*'1D'!$I$5)</f>
        <v>635.1944515565981</v>
      </c>
      <c r="AC1165" s="5">
        <f ca="1">((ABS(K1165)*'1D'!$D$6)/(MAX(((F1165)+(G1165)*(W1165))*(W1165),
            0.000001)*MAX(((((F1165)+(G1165)*(W1165))*(W1165))/MAX((F1165)+2*(W1165)*SQRT(1+(G1165)^2),
                    0.000001))^(2/3),
            0.000001)))^2</f>
        <v>3.8141460404132466E-3</v>
      </c>
      <c r="AD1165" s="5">
        <f ca="1">ABS(ABS(K1165)/MAX(((F1165)+(G1165)*(W1165))*(W1165),
        0.000001))/SQRT('1D'!$I$5*MAX((((F1165)+(G1165)*(W1165))*(W1165))/MAX((F1165)+2*(G1165)*(W1165),
            0.000001),
        0.000001))</f>
        <v>1.0000000000000004</v>
      </c>
      <c r="AE1165" s="5">
        <f ca="1">((F1165)*(W1165)^2)/2+(G1165)*(W1165)^3/3+(ABS(K1165)^2)/('1D'!$I$5*MAX(((F1165)+(G1165)*(W1165))*(W1165),
        0.000001))</f>
        <v>35.686426155594638</v>
      </c>
      <c r="AF1165" s="5">
        <f ca="1">IF($A$2=0,
    0,
    IFERROR(AB1166+(((AC1165+AC1166)/2)*J1166)+(IF(Z1165&gt;Z1166,
                '1D'!$D$8*((Z1165^2-Z1166^2)/(2*'1D'!$I$5)),
                '1D'!$D$9*((Z1166^2-Z1165^2)/(2*'1D'!$I$5)))+('1D'!$D$10*(ABS(I1166)/90)*(MAX(Z1165^2,
                        Z1166^2)/(2*'1D'!$I$5))))-AB1165,
        0))</f>
        <v>3.3141460404522149E-3</v>
      </c>
      <c r="AG1165" s="5">
        <f ca="1">IF($A$2=0,
    1,
    IF(IFERROR(AG1166,
            0)=0,
        0,
        IFERROR(IF(OR(ROUND(AD1165,
                        3)&gt;=1,
                    AND(ABS(AF1165)&lt;'1D'!$D$19,
                        AD1165&lt;1)),
                1,
                0),
            0)))</f>
        <v>1</v>
      </c>
      <c r="AH1165" s="5">
        <f ca="1">IFERROR(IF('1D'!V32="Supercritical",
        MAX('1D'!$D$16,
            IFERROR(L1165,
                MAX('1D'!$D$16,
                    POWER((ABS(K1165)^2)/('1D'!$I$5*MAX(F1165,
                                0.1)^2),
                        1/3)))),
        IF('1D'!V32="Subcritical",
            MAX('1D'!$D$16,
                IFERROR(W1165,
                    MAX('1D'!$D$16,
                        POWER((ABS(K1165)^2)/('1D'!$I$5*MAX(F1165,
                                    0.1)^2),
                            1/3)))),
            IF(IFERROR(T1165,
                    -1E+99)&gt;=IFERROR(AE1165,
                    -1E+99),
                MAX('1D'!$D$16,
                    IFERROR(L1165,
                        MAX('1D'!$D$16,
                            POWER((ABS(K1165)^2)/('1D'!$I$5*MAX(F1165,
                                        0.1)^2),
                                1/3)))),
                MAX('1D'!$D$16,
                    IFERROR(W1165,
                        MAX('1D'!$D$16,
                            POWER((ABS(K1165)^2)/('1D'!$I$5*MAX(F1165,
                                        0.1)^2),
                                1/3))))))),
    MAX('1D'!$D$16,
        POWER((ABS(K1165)^2)/('1D'!$I$5*MAX(F1165,
                    0.1)^2),
            1/3)))</f>
        <v>2.0411692021517887</v>
      </c>
      <c r="AI1165" s="5">
        <f t="shared" ca="1" si="260"/>
        <v>634.02716920215175</v>
      </c>
      <c r="AJ1165" s="5">
        <f ca="1">AI1165+((ABS(K1165)/MAX(((F1165)+(G1165)*(AH1165))*(AH1165),
            0.000001))^2)/(2*'1D'!$I$5)</f>
        <v>635.2015925390948</v>
      </c>
      <c r="AM1165">
        <v>0</v>
      </c>
      <c r="AN1165">
        <v>0</v>
      </c>
      <c r="AO1165" s="5">
        <f t="shared" si="261"/>
        <v>0</v>
      </c>
      <c r="AP1165" s="5">
        <f t="shared" si="265"/>
        <v>0</v>
      </c>
      <c r="AQ1165" s="5">
        <f ca="1">ABS(ABS(K1165)/MAX(((F1165)+(G1165)*(AH1165))*(AH1165),
        0.000001))/SQRT('1D'!$I$5*MAX((((F1165)+(G1165)*(AH1165))*(AH1165))/MAX((F1165)+2*(G1165)*(AH1165),
            0.000001),
        0.000001))</f>
        <v>1.0727235886044055</v>
      </c>
      <c r="AR1165" s="5" t="str">
        <f t="shared" ca="1" si="262"/>
        <v>Supercritical</v>
      </c>
      <c r="AS1165" s="5">
        <f ca="1">((ABS(K1165)*'1D'!$D$6)/(MAX(((F1165)+(G1165)*(AH1165))*(AH1165),
            0.000001)*MAX(((((F1165)+(G1165)*(AH1165))*(AH1165))/MAX((F1165)+2*(AH1165)*SQRT(1+(G1165)^2),
                    0.000001))^(2/3),
            0.000001)))^2</f>
        <v>4.3358367565141456E-3</v>
      </c>
    </row>
    <row r="1166" spans="1:45" x14ac:dyDescent="0.35">
      <c r="A1166">
        <v>1157</v>
      </c>
      <c r="B1166">
        <v>1155.9960000000001</v>
      </c>
      <c r="C1166">
        <v>616074.701</v>
      </c>
      <c r="D1166">
        <v>3096851.196</v>
      </c>
      <c r="E1166">
        <v>631.9855</v>
      </c>
      <c r="F1166">
        <v>5.2</v>
      </c>
      <c r="G1166">
        <v>0</v>
      </c>
      <c r="H1166" t="s">
        <v>176</v>
      </c>
      <c r="I1166">
        <v>0</v>
      </c>
      <c r="J1166" s="5">
        <f t="shared" si="263"/>
        <v>1</v>
      </c>
      <c r="K1166" s="5">
        <f t="shared" ca="1" si="264"/>
        <v>50.95</v>
      </c>
      <c r="L1166" s="5">
        <f ca="1">IF($A$2=0,
    IFERROR(L1165,
        MAX('1D'!$D$16,
            POWER((ABS(K1166)^2)/('1D'!$I$5*MAX(F1166,
                        0.1)^2),
                1/3))),
    IF(IFERROR(V1165,
            0)=0,
        IFERROR(L1165,
            MAX('1D'!$D$16,
                POWER((ABS(K1166)^2)/('1D'!$I$5*MAX(F1166,
                            0.1)^2),
                    1/3))),
        IF(OR(IFERROR(L1166,
                    0)=0,
                IFERROR(S1165,
                    0)&lt;1,
                IFERROR(S1166,
                    0)&lt;1),
            MAX('1D'!$D$16,
                POWER((ABS(K1166)^2)/('1D'!$I$5*MAX(F1166,
                            0.1)^2),
                    1/3)),
            IF(IFERROR(U1166,
                    0)&gt;0,
                MAX('1D'!$D$16,
                    IFERROR(L1166,
                        0)+((IFERROR(U1166,
                                0))*'1D'!$D$18*IF((IFERROR(S1166,
                                    0))&lt;1,
                            1,
                            -1))),
                IF(IFERROR(U1166,
                        0)&lt;0,
                    IF(ABS((MAX('1D'!$D$16,
                                    POWER((ABS(K1166)^2)/('1D'!$I$5*MAX(F1166,
                                                0.1)^2),
                                        1/3)))-IFERROR(L1166,
                                0))&gt;'1D'!$D$19,
                        MAX('1D'!$D$16,
                            IF((MAX('1D'!$D$16,
                                        POWER((ABS(K1166)^2)/('1D'!$I$5*MAX(F1166,
                                                    0.1)^2),
                                            1/3)))&gt;IFERROR(L1166,
                                    0),
                                MIN((MAX('1D'!$D$16,
                                            POWER((ABS(K1166)^2)/('1D'!$I$5*MAX(F1166,
                                                        0.1)^2),
                                                1/3))),
                                    IFERROR(L1166,
                                        0)+(MIN(ABS(IFERROR(U1166,
                                                    0))*'1D'!$D$18,
                                            ABS((MAX('1D'!$D$16,
                                                        POWER((ABS(K1166)^2)/('1D'!$I$5*MAX(F1166,
                                                                    0.1)^2),
                                                            1/3)))-IFERROR(L1166,
                                                    0))))),
                                MAX((MAX('1D'!$D$16,
                                            POWER((ABS(K1166)^2)/('1D'!$I$5*MAX(F1166,
                                                        0.1)^2),
                                                1/3))),
                                    IFERROR(L1166,
                                        0)-(MIN(ABS(IFERROR(U1166,
                                                    0))*'1D'!$D$18,
                                            ABS((MAX('1D'!$D$16,
                                                        POWER((ABS(K1166)^2)/('1D'!$I$5*MAX(F1166,
                                                                    0.1)^2),
                                                            1/3)))-IFERROR(L1166,
                                                    0))))))),
                        MAX('1D'!$D$16,
                            POWER((ABS(K1166)^2)/('1D'!$I$5*MAX(F1166,
                                        0.1)^2),
                                1/3))),
                    MAX('1D'!$D$16,
                        IFERROR(L1166,
                            0)))))))</f>
        <v>2.0411692021517887</v>
      </c>
      <c r="M1166" s="5">
        <f t="shared" ca="1" si="252"/>
        <v>10.614079851189301</v>
      </c>
      <c r="N1166" s="5">
        <f t="shared" ca="1" si="253"/>
        <v>1.1434704692804873</v>
      </c>
      <c r="O1166" s="5">
        <f t="shared" ca="1" si="254"/>
        <v>4.8002276894771132</v>
      </c>
      <c r="P1166" s="5">
        <f t="shared" ca="1" si="255"/>
        <v>634.02666920215177</v>
      </c>
      <c r="Q1166" s="5">
        <f ca="1">P1166+((ABS(K1166)/MAX(((F1166)+(G1166)*(L1166))*(L1166),
            0.000001))^2)/(2*'1D'!$I$5)</f>
        <v>635.20109253909482</v>
      </c>
      <c r="R1166" s="5">
        <f ca="1">((ABS(K1166)*'1D'!$D$6)/(MAX(((F1166)+(G1166)*(L1166))*(L1166),
            0.000001)*MAX(((((F1166)+(G1166)*(L1166))*(L1166))/MAX((F1166)+2*(L1166)*SQRT(1+(G1166)^2),
                    0.000001))^(2/3),
            0.000001)))^2</f>
        <v>4.3358367565141456E-3</v>
      </c>
      <c r="S1166" s="5">
        <f ca="1">ABS(ABS(K1166)/MAX(((F1166)+(G1166)*(L1166))*(L1166),
        0.000001))/SQRT('1D'!$I$5*MAX((((F1166)+(G1166)*(L1166))*(L1166))/MAX((F1166)+2*(G1166)*(L1166),
            0.000001),
        0.000001))</f>
        <v>1.0727235886044055</v>
      </c>
      <c r="T1166" s="5">
        <f ca="1">((F1166)*(L1166)^2)/2+(G1166)*(L1166)^3/3+(ABS(K1166)^2)/('1D'!$I$5*MAX(((F1166)+(G1166)*(L1166))*(L1166),
        0.000001))</f>
        <v>35.763412605541333</v>
      </c>
      <c r="U1166" s="5">
        <f ca="1">IF($A$2=0,
    0,
    IFERROR(Q1165-(((R1165+R1166)/2)*J1166)-(IF(O1165&gt;O1166,
                '1D'!$D$8*((O1165^2-O1166^2)/(2*'1D'!$I$5)),
                '1D'!$D$9*((O1166^2-O1165^2)/(2*'1D'!$I$5)))+('1D'!$D$10*(ABS(I1166)/90)*(MAX(O1165^2,
                        O1166^2)/(2*'1D'!$I$5))))-Q1166,
        0))</f>
        <v>-3.8358367564796936E-3</v>
      </c>
      <c r="V1166" s="5">
        <f ca="1">IF($A$2=0,
    1,
    IF(IFERROR(V1165,
            0)=0,
        0,
        IFERROR(IF(ROUND(S1166,
                    3)=1,
                1,
                IF(AND(ABS(U1166)&lt;'1D'!$D$19,
                        S1166&gt;1),
                    1,
                    0)),
            0)))</f>
        <v>0</v>
      </c>
      <c r="W1166" s="5">
        <f ca="1">IF($A$2=0,
    MAX(MAX('1D'!$D$16,
            MAX('1D'!$D$16,
                POWER((ABS(K1166)^2)/('1D'!$I$5*MAX(F1166,
                            0.1)^2),
                    1/3))),
        IFERROR(W1396,
            MAX(MAX('1D'!$D$16,
                    MAX('1D'!$D$16,
                        POWER((ABS(K1166)^2)/('1D'!$I$5*MAX(F1166,
                                    0.1)^2),
                            1/3))),
                ($L$2)-E1396))),
    IF(IFERROR(AG1167,
            0)=0,
        MAX(MAX('1D'!$D$16,
                MAX('1D'!$D$16,
                    POWER((ABS(K1166)^2)/('1D'!$I$5*MAX(F1166,
                                0.1)^2),
                        1/3))),
            IFERROR(W1396,
                MAX(MAX('1D'!$D$16,
                        MAX('1D'!$D$16,
                            POWER((ABS(K1166)^2)/('1D'!$I$5*MAX(F1166,
                                        0.1)^2),
                                1/3))),
                    ($L$2)-E1396))),
        IF(IFERROR(W1166,
                0)=0,
            MAX(MAX('1D'!$D$16,
                    MAX('1D'!$D$16,
                        POWER((ABS(K1166)^2)/('1D'!$I$5*MAX(F1166,
                                    0.1)^2),
                            1/3))),
                IFERROR(W1396,
                    MAX(MAX('1D'!$D$16,
                            MAX('1D'!$D$16,
                                POWER((ABS(K1166)^2)/('1D'!$I$5*MAX(F1166,
                                            0.1)^2),
                                    1/3))),
                        ($L$2)-E1396))),
            IF(OR(IFERROR(AD1166,
                        0)&gt;=1,
                    IFERROR(AD1167,
                        0)&gt;=1),
                MAX('1D'!$D$16,
                    MAX('1D'!$D$16,
                        POWER((ABS(K1166)^2)/('1D'!$I$5*MAX(F1166,
                                    0.1)^2),
                            1/3))),
                IF(ABS(IFERROR(AF1166,
                            0))&lt;'1D'!$D$19,
                    MAX(MAX('1D'!$D$16,
                            MAX('1D'!$D$16,
                                POWER((ABS(K1166)^2)/('1D'!$I$5*MAX(F1166,
                                            0.1)^2),
                                    1/3))),
                        IFERROR(W1166,
                            0)),
                    MAX(MAX('1D'!$D$16,
                            MAX('1D'!$D$16,
                                POWER((ABS(K1166)^2)/('1D'!$I$5*MAX(F1166,
                                            0.1)^2),
                                    1/3))),
                        (IFERROR(W1166,
                                0))+((IFERROR(AF1166,
                                    0))*'1D'!$D$18)))))))</f>
        <v>2.1389677043987478</v>
      </c>
      <c r="X1166" s="5">
        <f t="shared" ca="1" si="256"/>
        <v>11.122632062873489</v>
      </c>
      <c r="Y1166" s="5">
        <f t="shared" ca="1" si="257"/>
        <v>1.1735290000551568</v>
      </c>
      <c r="Z1166" s="5">
        <f t="shared" ca="1" si="258"/>
        <v>4.5807502857230418</v>
      </c>
      <c r="AA1166" s="5">
        <f t="shared" ca="1" si="259"/>
        <v>634.12446770439874</v>
      </c>
      <c r="AB1166" s="5">
        <f ca="1">AA1166+((ABS(K1166)/MAX(((F1166)+(G1166)*(W1166))*(W1166),
            0.000001))^2)/(2*'1D'!$I$5)</f>
        <v>635.19395155659811</v>
      </c>
      <c r="AC1166" s="5">
        <f ca="1">((ABS(K1166)*'1D'!$D$6)/(MAX(((F1166)+(G1166)*(W1166))*(W1166),
            0.000001)*MAX(((((F1166)+(G1166)*(W1166))*(W1166))/MAX((F1166)+2*(W1166)*SQRT(1+(G1166)^2),
                    0.000001))^(2/3),
            0.000001)))^2</f>
        <v>3.8141460404132466E-3</v>
      </c>
      <c r="AD1166" s="5">
        <f ca="1">ABS(ABS(K1166)/MAX(((F1166)+(G1166)*(W1166))*(W1166),
        0.000001))/SQRT('1D'!$I$5*MAX((((F1166)+(G1166)*(W1166))*(W1166))/MAX((F1166)+2*(G1166)*(W1166),
            0.000001),
        0.000001))</f>
        <v>1.0000000000000004</v>
      </c>
      <c r="AE1166" s="5">
        <f ca="1">((F1166)*(W1166)^2)/2+(G1166)*(W1166)^3/3+(ABS(K1166)^2)/('1D'!$I$5*MAX(((F1166)+(G1166)*(W1166))*(W1166),
        0.000001))</f>
        <v>35.686426155594638</v>
      </c>
      <c r="AF1166" s="5">
        <f ca="1">IF($A$2=0,
    0,
    IFERROR(AB1167+(((AC1166+AC1167)/2)*J1167)+(IF(Z1166&gt;Z1167,
                '1D'!$D$8*((Z1166^2-Z1167^2)/(2*'1D'!$I$5)),
                '1D'!$D$9*((Z1167^2-Z1166^2)/(2*'1D'!$I$5)))+('1D'!$D$10*(ABS(I1167)/90)*(MAX(Z1166^2,
                        Z1167^2)/(2*'1D'!$I$5))))-AB1166,
        0))</f>
        <v>3.4157470064428708E-3</v>
      </c>
      <c r="AG1166" s="5">
        <f ca="1">IF($A$2=0,
    1,
    IF(IFERROR(AG1167,
            0)=0,
        0,
        IFERROR(IF(OR(ROUND(AD1166,
                        3)&gt;=1,
                    AND(ABS(AF1166)&lt;'1D'!$D$19,
                        AD1166&lt;1)),
                1,
                0),
            0)))</f>
        <v>1</v>
      </c>
      <c r="AH1166" s="5">
        <f ca="1">IFERROR(IF('1D'!V32="Supercritical",
        MAX('1D'!$D$16,
            IFERROR(L1166,
                MAX('1D'!$D$16,
                    POWER((ABS(K1166)^2)/('1D'!$I$5*MAX(F1166,
                                0.1)^2),
                        1/3)))),
        IF('1D'!V32="Subcritical",
            MAX('1D'!$D$16,
                IFERROR(W1166,
                    MAX('1D'!$D$16,
                        POWER((ABS(K1166)^2)/('1D'!$I$5*MAX(F1166,
                                    0.1)^2),
                            1/3)))),
            IF(IFERROR(T1166,
                    -1E+99)&gt;=IFERROR(AE1166,
                    -1E+99),
                MAX('1D'!$D$16,
                    IFERROR(L1166,
                        MAX('1D'!$D$16,
                            POWER((ABS(K1166)^2)/('1D'!$I$5*MAX(F1166,
                                        0.1)^2),
                                1/3)))),
                MAX('1D'!$D$16,
                    IFERROR(W1166,
                        MAX('1D'!$D$16,
                            POWER((ABS(K1166)^2)/('1D'!$I$5*MAX(F1166,
                                        0.1)^2),
                                1/3))))))),
    MAX('1D'!$D$16,
        POWER((ABS(K1166)^2)/('1D'!$I$5*MAX(F1166,
                    0.1)^2),
            1/3)))</f>
        <v>2.0411692021517887</v>
      </c>
      <c r="AI1166" s="5">
        <f t="shared" ca="1" si="260"/>
        <v>634.02666920215177</v>
      </c>
      <c r="AJ1166" s="5">
        <f ca="1">AI1166+((ABS(K1166)/MAX(((F1166)+(G1166)*(AH1166))*(AH1166),
            0.000001))^2)/(2*'1D'!$I$5)</f>
        <v>635.20109253909482</v>
      </c>
      <c r="AM1166">
        <v>0</v>
      </c>
      <c r="AN1166">
        <v>0</v>
      </c>
      <c r="AO1166" s="5">
        <f t="shared" si="261"/>
        <v>0</v>
      </c>
      <c r="AP1166" s="5">
        <f t="shared" si="265"/>
        <v>0</v>
      </c>
      <c r="AQ1166" s="5">
        <f ca="1">ABS(ABS(K1166)/MAX(((F1166)+(G1166)*(AH1166))*(AH1166),
        0.000001))/SQRT('1D'!$I$5*MAX((((F1166)+(G1166)*(AH1166))*(AH1166))/MAX((F1166)+2*(G1166)*(AH1166),
            0.000001),
        0.000001))</f>
        <v>1.0727235886044055</v>
      </c>
      <c r="AR1166" s="5" t="str">
        <f t="shared" ca="1" si="262"/>
        <v>Supercritical</v>
      </c>
      <c r="AS1166" s="5">
        <f ca="1">((ABS(K1166)*'1D'!$D$6)/(MAX(((F1166)+(G1166)*(AH1166))*(AH1166),
            0.000001)*MAX(((((F1166)+(G1166)*(AH1166))*(AH1166))/MAX((F1166)+2*(AH1166)*SQRT(1+(G1166)^2),
                    0.000001))^(2/3),
            0.000001)))^2</f>
        <v>4.3358367565141456E-3</v>
      </c>
    </row>
    <row r="1167" spans="1:45" x14ac:dyDescent="0.35">
      <c r="A1167">
        <v>1158</v>
      </c>
      <c r="B1167">
        <v>1156.9960000000001</v>
      </c>
      <c r="C1167">
        <v>616074.65899999999</v>
      </c>
      <c r="D1167">
        <v>3096850.1970000002</v>
      </c>
      <c r="E1167">
        <v>631.98500000000001</v>
      </c>
      <c r="F1167">
        <v>5.2</v>
      </c>
      <c r="G1167">
        <v>0</v>
      </c>
      <c r="H1167" t="s">
        <v>176</v>
      </c>
      <c r="I1167">
        <v>5.7000000000000002E-2</v>
      </c>
      <c r="J1167" s="5">
        <f t="shared" si="263"/>
        <v>1</v>
      </c>
      <c r="K1167" s="5">
        <f t="shared" ca="1" si="264"/>
        <v>50.95</v>
      </c>
      <c r="L1167" s="5">
        <f ca="1">IF($A$2=0,
    IFERROR(L1166,
        MAX('1D'!$D$16,
            POWER((ABS(K1167)^2)/('1D'!$I$5*MAX(F1167,
                        0.1)^2),
                1/3))),
    IF(IFERROR(V1166,
            0)=0,
        IFERROR(L1166,
            MAX('1D'!$D$16,
                POWER((ABS(K1167)^2)/('1D'!$I$5*MAX(F1167,
                            0.1)^2),
                    1/3))),
        IF(OR(IFERROR(L1167,
                    0)=0,
                IFERROR(S1166,
                    0)&lt;1,
                IFERROR(S1167,
                    0)&lt;1),
            MAX('1D'!$D$16,
                POWER((ABS(K1167)^2)/('1D'!$I$5*MAX(F1167,
                            0.1)^2),
                    1/3)),
            IF(IFERROR(U1167,
                    0)&gt;0,
                MAX('1D'!$D$16,
                    IFERROR(L1167,
                        0)+((IFERROR(U1167,
                                0))*'1D'!$D$18*IF((IFERROR(S1167,
                                    0))&lt;1,
                            1,
                            -1))),
                IF(IFERROR(U1167,
                        0)&lt;0,
                    IF(ABS((MAX('1D'!$D$16,
                                    POWER((ABS(K1167)^2)/('1D'!$I$5*MAX(F1167,
                                                0.1)^2),
                                        1/3)))-IFERROR(L1167,
                                0))&gt;'1D'!$D$19,
                        MAX('1D'!$D$16,
                            IF((MAX('1D'!$D$16,
                                        POWER((ABS(K1167)^2)/('1D'!$I$5*MAX(F1167,
                                                    0.1)^2),
                                            1/3)))&gt;IFERROR(L1167,
                                    0),
                                MIN((MAX('1D'!$D$16,
                                            POWER((ABS(K1167)^2)/('1D'!$I$5*MAX(F1167,
                                                        0.1)^2),
                                                1/3))),
                                    IFERROR(L1167,
                                        0)+(MIN(ABS(IFERROR(U1167,
                                                    0))*'1D'!$D$18,
                                            ABS((MAX('1D'!$D$16,
                                                        POWER((ABS(K1167)^2)/('1D'!$I$5*MAX(F1167,
                                                                    0.1)^2),
                                                            1/3)))-IFERROR(L1167,
                                                    0))))),
                                MAX((MAX('1D'!$D$16,
                                            POWER((ABS(K1167)^2)/('1D'!$I$5*MAX(F1167,
                                                        0.1)^2),
                                                1/3))),
                                    IFERROR(L1167,
                                        0)-(MIN(ABS(IFERROR(U1167,
                                                    0))*'1D'!$D$18,
                                            ABS((MAX('1D'!$D$16,
                                                        POWER((ABS(K1167)^2)/('1D'!$I$5*MAX(F1167,
                                                                    0.1)^2),
                                                            1/3)))-IFERROR(L1167,
                                                    0))))))),
                        MAX('1D'!$D$16,
                            POWER((ABS(K1167)^2)/('1D'!$I$5*MAX(F1167,
                                        0.1)^2),
                                1/3))),
                    MAX('1D'!$D$16,
                        IFERROR(L1167,
                            0)))))))</f>
        <v>2.0411692021517887</v>
      </c>
      <c r="M1167" s="5">
        <f t="shared" ca="1" si="252"/>
        <v>10.614079851189301</v>
      </c>
      <c r="N1167" s="5">
        <f t="shared" ca="1" si="253"/>
        <v>1.1434704692804873</v>
      </c>
      <c r="O1167" s="5">
        <f t="shared" ca="1" si="254"/>
        <v>4.8002276894771132</v>
      </c>
      <c r="P1167" s="5">
        <f t="shared" ca="1" si="255"/>
        <v>634.02616920215178</v>
      </c>
      <c r="Q1167" s="5">
        <f ca="1">P1167+((ABS(K1167)/MAX(((F1167)+(G1167)*(L1167))*(L1167),
            0.000001))^2)/(2*'1D'!$I$5)</f>
        <v>635.20059253909483</v>
      </c>
      <c r="R1167" s="5">
        <f ca="1">((ABS(K1167)*'1D'!$D$6)/(MAX(((F1167)+(G1167)*(L1167))*(L1167),
            0.000001)*MAX(((((F1167)+(G1167)*(L1167))*(L1167))/MAX((F1167)+2*(L1167)*SQRT(1+(G1167)^2),
                    0.000001))^(2/3),
            0.000001)))^2</f>
        <v>4.3358367565141456E-3</v>
      </c>
      <c r="S1167" s="5">
        <f ca="1">ABS(ABS(K1167)/MAX(((F1167)+(G1167)*(L1167))*(L1167),
        0.000001))/SQRT('1D'!$I$5*MAX((((F1167)+(G1167)*(L1167))*(L1167))/MAX((F1167)+2*(G1167)*(L1167),
            0.000001),
        0.000001))</f>
        <v>1.0727235886044055</v>
      </c>
      <c r="T1167" s="5">
        <f ca="1">((F1167)*(L1167)^2)/2+(G1167)*(L1167)^3/3+(ABS(K1167)^2)/('1D'!$I$5*MAX(((F1167)+(G1167)*(L1167))*(L1167),
        0.000001))</f>
        <v>35.763412605541333</v>
      </c>
      <c r="U1167" s="5">
        <f ca="1">IF($A$2=0,
    0,
    IFERROR(Q1166-(((R1166+R1167)/2)*J1167)-(IF(O1166&gt;O1167,
                '1D'!$D$8*((O1166^2-O1167^2)/(2*'1D'!$I$5)),
                '1D'!$D$9*((O1167^2-O1166^2)/(2*'1D'!$I$5)))+('1D'!$D$10*(ABS(I1167)/90)*(MAX(O1166^2,
                        O1167^2)/(2*'1D'!$I$5))))-Q1167,
        0))</f>
        <v>-3.9474069734524164E-3</v>
      </c>
      <c r="V1167" s="5">
        <f ca="1">IF($A$2=0,
    1,
    IF(IFERROR(V1166,
            0)=0,
        0,
        IFERROR(IF(ROUND(S1167,
                    3)=1,
                1,
                IF(AND(ABS(U1167)&lt;'1D'!$D$19,
                        S1167&gt;1),
                    1,
                    0)),
            0)))</f>
        <v>0</v>
      </c>
      <c r="W1167" s="5">
        <f ca="1">IF($A$2=0,
    MAX(MAX('1D'!$D$16,
            MAX('1D'!$D$16,
                POWER((ABS(K1167)^2)/('1D'!$I$5*MAX(F1167,
                            0.1)^2),
                    1/3))),
        IFERROR(W1396,
            MAX(MAX('1D'!$D$16,
                    MAX('1D'!$D$16,
                        POWER((ABS(K1167)^2)/('1D'!$I$5*MAX(F1167,
                                    0.1)^2),
                            1/3))),
                ($L$2)-E1396))),
    IF(IFERROR(AG1168,
            0)=0,
        MAX(MAX('1D'!$D$16,
                MAX('1D'!$D$16,
                    POWER((ABS(K1167)^2)/('1D'!$I$5*MAX(F1167,
                                0.1)^2),
                        1/3))),
            IFERROR(W1396,
                MAX(MAX('1D'!$D$16,
                        MAX('1D'!$D$16,
                            POWER((ABS(K1167)^2)/('1D'!$I$5*MAX(F1167,
                                        0.1)^2),
                                1/3))),
                    ($L$2)-E1396))),
        IF(IFERROR(W1167,
                0)=0,
            MAX(MAX('1D'!$D$16,
                    MAX('1D'!$D$16,
                        POWER((ABS(K1167)^2)/('1D'!$I$5*MAX(F1167,
                                    0.1)^2),
                            1/3))),
                IFERROR(W1396,
                    MAX(MAX('1D'!$D$16,
                            MAX('1D'!$D$16,
                                POWER((ABS(K1167)^2)/('1D'!$I$5*MAX(F1167,
                                            0.1)^2),
                                    1/3))),
                        ($L$2)-E1396))),
            IF(OR(IFERROR(AD1167,
                        0)&gt;=1,
                    IFERROR(AD1168,
                        0)&gt;=1),
                MAX('1D'!$D$16,
                    MAX('1D'!$D$16,
                        POWER((ABS(K1167)^2)/('1D'!$I$5*MAX(F1167,
                                    0.1)^2),
                            1/3))),
                IF(ABS(IFERROR(AF1167,
                            0))&lt;'1D'!$D$19,
                    MAX(MAX('1D'!$D$16,
                            MAX('1D'!$D$16,
                                POWER((ABS(K1167)^2)/('1D'!$I$5*MAX(F1167,
                                            0.1)^2),
                                    1/3))),
                        IFERROR(W1167,
                            0)),
                    MAX(MAX('1D'!$D$16,
                            MAX('1D'!$D$16,
                                POWER((ABS(K1167)^2)/('1D'!$I$5*MAX(F1167,
                                            0.1)^2),
                                    1/3))),
                        (IFERROR(W1167,
                                0))+((IFERROR(AF1167,
                                    0))*'1D'!$D$18)))))))</f>
        <v>2.1389677043987478</v>
      </c>
      <c r="X1167" s="5">
        <f t="shared" ca="1" si="256"/>
        <v>11.122632062873489</v>
      </c>
      <c r="Y1167" s="5">
        <f t="shared" ca="1" si="257"/>
        <v>1.1735290000551568</v>
      </c>
      <c r="Z1167" s="5">
        <f t="shared" ca="1" si="258"/>
        <v>4.5807502857230418</v>
      </c>
      <c r="AA1167" s="5">
        <f t="shared" ca="1" si="259"/>
        <v>634.12396770439875</v>
      </c>
      <c r="AB1167" s="5">
        <f ca="1">AA1167+((ABS(K1167)/MAX(((F1167)+(G1167)*(W1167))*(W1167),
            0.000001))^2)/(2*'1D'!$I$5)</f>
        <v>635.19345155659812</v>
      </c>
      <c r="AC1167" s="5">
        <f ca="1">((ABS(K1167)*'1D'!$D$6)/(MAX(((F1167)+(G1167)*(W1167))*(W1167),
            0.000001)*MAX(((((F1167)+(G1167)*(W1167))*(W1167))/MAX((F1167)+2*(W1167)*SQRT(1+(G1167)^2),
                    0.000001))^(2/3),
            0.000001)))^2</f>
        <v>3.8141460404132466E-3</v>
      </c>
      <c r="AD1167" s="5">
        <f ca="1">ABS(ABS(K1167)/MAX(((F1167)+(G1167)*(W1167))*(W1167),
        0.000001))/SQRT('1D'!$I$5*MAX((((F1167)+(G1167)*(W1167))*(W1167))/MAX((F1167)+2*(G1167)*(W1167),
            0.000001),
        0.000001))</f>
        <v>1.0000000000000004</v>
      </c>
      <c r="AE1167" s="5">
        <f ca="1">((F1167)*(W1167)^2)/2+(G1167)*(W1167)^3/3+(ABS(K1167)^2)/('1D'!$I$5*MAX(((F1167)+(G1167)*(W1167))*(W1167),
        0.000001))</f>
        <v>35.686426155594638</v>
      </c>
      <c r="AF1167" s="5">
        <f ca="1">IF($A$2=0,
    0,
    IFERROR(AB1168+(((AC1167+AC1168)/2)*J1168)+(IF(Z1167&gt;Z1168,
                '1D'!$D$8*((Z1167^2-Z1168^2)/(2*'1D'!$I$5)),
                '1D'!$D$9*((Z1168^2-Z1167^2)/(2*'1D'!$I$5)))+('1D'!$D$10*(ABS(I1168)/90)*(MAX(Z1167^2,
                        Z1168^2)/(2*'1D'!$I$5))))-AB1167,
        0))</f>
        <v>3.4157470064428708E-3</v>
      </c>
      <c r="AG1167" s="5">
        <f ca="1">IF($A$2=0,
    1,
    IF(IFERROR(AG1168,
            0)=0,
        0,
        IFERROR(IF(OR(ROUND(AD1167,
                        3)&gt;=1,
                    AND(ABS(AF1167)&lt;'1D'!$D$19,
                        AD1167&lt;1)),
                1,
                0),
            0)))</f>
        <v>1</v>
      </c>
      <c r="AH1167" s="5">
        <f ca="1">IFERROR(IF('1D'!V32="Supercritical",
        MAX('1D'!$D$16,
            IFERROR(L1167,
                MAX('1D'!$D$16,
                    POWER((ABS(K1167)^2)/('1D'!$I$5*MAX(F1167,
                                0.1)^2),
                        1/3)))),
        IF('1D'!V32="Subcritical",
            MAX('1D'!$D$16,
                IFERROR(W1167,
                    MAX('1D'!$D$16,
                        POWER((ABS(K1167)^2)/('1D'!$I$5*MAX(F1167,
                                    0.1)^2),
                            1/3)))),
            IF(IFERROR(T1167,
                    -1E+99)&gt;=IFERROR(AE1167,
                    -1E+99),
                MAX('1D'!$D$16,
                    IFERROR(L1167,
                        MAX('1D'!$D$16,
                            POWER((ABS(K1167)^2)/('1D'!$I$5*MAX(F1167,
                                        0.1)^2),
                                1/3)))),
                MAX('1D'!$D$16,
                    IFERROR(W1167,
                        MAX('1D'!$D$16,
                            POWER((ABS(K1167)^2)/('1D'!$I$5*MAX(F1167,
                                        0.1)^2),
                                1/3))))))),
    MAX('1D'!$D$16,
        POWER((ABS(K1167)^2)/('1D'!$I$5*MAX(F1167,
                    0.1)^2),
            1/3)))</f>
        <v>2.0411692021517887</v>
      </c>
      <c r="AI1167" s="5">
        <f t="shared" ca="1" si="260"/>
        <v>634.02616920215178</v>
      </c>
      <c r="AJ1167" s="5">
        <f ca="1">AI1167+((ABS(K1167)/MAX(((F1167)+(G1167)*(AH1167))*(AH1167),
            0.000001))^2)/(2*'1D'!$I$5)</f>
        <v>635.20059253909483</v>
      </c>
      <c r="AM1167">
        <v>0</v>
      </c>
      <c r="AN1167">
        <v>0</v>
      </c>
      <c r="AO1167" s="5">
        <f t="shared" si="261"/>
        <v>0</v>
      </c>
      <c r="AP1167" s="5">
        <f t="shared" si="265"/>
        <v>0</v>
      </c>
      <c r="AQ1167" s="5">
        <f ca="1">ABS(ABS(K1167)/MAX(((F1167)+(G1167)*(AH1167))*(AH1167),
        0.000001))/SQRT('1D'!$I$5*MAX((((F1167)+(G1167)*(AH1167))*(AH1167))/MAX((F1167)+2*(G1167)*(AH1167),
            0.000001),
        0.000001))</f>
        <v>1.0727235886044055</v>
      </c>
      <c r="AR1167" s="5" t="str">
        <f t="shared" ca="1" si="262"/>
        <v>Supercritical</v>
      </c>
      <c r="AS1167" s="5">
        <f ca="1">((ABS(K1167)*'1D'!$D$6)/(MAX(((F1167)+(G1167)*(AH1167))*(AH1167),
            0.000001)*MAX(((((F1167)+(G1167)*(AH1167))*(AH1167))/MAX((F1167)+2*(AH1167)*SQRT(1+(G1167)^2),
                    0.000001))^(2/3),
            0.000001)))^2</f>
        <v>4.3358367565141456E-3</v>
      </c>
    </row>
    <row r="1168" spans="1:45" x14ac:dyDescent="0.35">
      <c r="A1168">
        <v>1159</v>
      </c>
      <c r="B1168">
        <v>1157.9960000000001</v>
      </c>
      <c r="C1168">
        <v>616074.61600000004</v>
      </c>
      <c r="D1168">
        <v>3096849.1979999999</v>
      </c>
      <c r="E1168">
        <v>631.98450000000003</v>
      </c>
      <c r="F1168">
        <v>5.2</v>
      </c>
      <c r="G1168">
        <v>0</v>
      </c>
      <c r="H1168" t="s">
        <v>176</v>
      </c>
      <c r="I1168">
        <v>5.7000000000000002E-2</v>
      </c>
      <c r="J1168" s="5">
        <f t="shared" si="263"/>
        <v>1</v>
      </c>
      <c r="K1168" s="5">
        <f t="shared" ca="1" si="264"/>
        <v>50.95</v>
      </c>
      <c r="L1168" s="5">
        <f ca="1">IF($A$2=0,
    IFERROR(L1167,
        MAX('1D'!$D$16,
            POWER((ABS(K1168)^2)/('1D'!$I$5*MAX(F1168,
                        0.1)^2),
                1/3))),
    IF(IFERROR(V1167,
            0)=0,
        IFERROR(L1167,
            MAX('1D'!$D$16,
                POWER((ABS(K1168)^2)/('1D'!$I$5*MAX(F1168,
                            0.1)^2),
                    1/3))),
        IF(OR(IFERROR(L1168,
                    0)=0,
                IFERROR(S1167,
                    0)&lt;1,
                IFERROR(S1168,
                    0)&lt;1),
            MAX('1D'!$D$16,
                POWER((ABS(K1168)^2)/('1D'!$I$5*MAX(F1168,
                            0.1)^2),
                    1/3)),
            IF(IFERROR(U1168,
                    0)&gt;0,
                MAX('1D'!$D$16,
                    IFERROR(L1168,
                        0)+((IFERROR(U1168,
                                0))*'1D'!$D$18*IF((IFERROR(S1168,
                                    0))&lt;1,
                            1,
                            -1))),
                IF(IFERROR(U1168,
                        0)&lt;0,
                    IF(ABS((MAX('1D'!$D$16,
                                    POWER((ABS(K1168)^2)/('1D'!$I$5*MAX(F1168,
                                                0.1)^2),
                                        1/3)))-IFERROR(L1168,
                                0))&gt;'1D'!$D$19,
                        MAX('1D'!$D$16,
                            IF((MAX('1D'!$D$16,
                                        POWER((ABS(K1168)^2)/('1D'!$I$5*MAX(F1168,
                                                    0.1)^2),
                                            1/3)))&gt;IFERROR(L1168,
                                    0),
                                MIN((MAX('1D'!$D$16,
                                            POWER((ABS(K1168)^2)/('1D'!$I$5*MAX(F1168,
                                                        0.1)^2),
                                                1/3))),
                                    IFERROR(L1168,
                                        0)+(MIN(ABS(IFERROR(U1168,
                                                    0))*'1D'!$D$18,
                                            ABS((MAX('1D'!$D$16,
                                                        POWER((ABS(K1168)^2)/('1D'!$I$5*MAX(F1168,
                                                                    0.1)^2),
                                                            1/3)))-IFERROR(L1168,
                                                    0))))),
                                MAX((MAX('1D'!$D$16,
                                            POWER((ABS(K1168)^2)/('1D'!$I$5*MAX(F1168,
                                                        0.1)^2),
                                                1/3))),
                                    IFERROR(L1168,
                                        0)-(MIN(ABS(IFERROR(U1168,
                                                    0))*'1D'!$D$18,
                                            ABS((MAX('1D'!$D$16,
                                                        POWER((ABS(K1168)^2)/('1D'!$I$5*MAX(F1168,
                                                                    0.1)^2),
                                                            1/3)))-IFERROR(L1168,
                                                    0))))))),
                        MAX('1D'!$D$16,
                            POWER((ABS(K1168)^2)/('1D'!$I$5*MAX(F1168,
                                        0.1)^2),
                                1/3))),
                    MAX('1D'!$D$16,
                        IFERROR(L1168,
                            0)))))))</f>
        <v>2.0411692021517887</v>
      </c>
      <c r="M1168" s="5">
        <f t="shared" ca="1" si="252"/>
        <v>10.614079851189301</v>
      </c>
      <c r="N1168" s="5">
        <f t="shared" ca="1" si="253"/>
        <v>1.1434704692804873</v>
      </c>
      <c r="O1168" s="5">
        <f t="shared" ca="1" si="254"/>
        <v>4.8002276894771132</v>
      </c>
      <c r="P1168" s="5">
        <f t="shared" ca="1" si="255"/>
        <v>634.02566920215179</v>
      </c>
      <c r="Q1168" s="5">
        <f ca="1">P1168+((ABS(K1168)/MAX(((F1168)+(G1168)*(L1168))*(L1168),
            0.000001))^2)/(2*'1D'!$I$5)</f>
        <v>635.20009253909484</v>
      </c>
      <c r="R1168" s="5">
        <f ca="1">((ABS(K1168)*'1D'!$D$6)/(MAX(((F1168)+(G1168)*(L1168))*(L1168),
            0.000001)*MAX(((((F1168)+(G1168)*(L1168))*(L1168))/MAX((F1168)+2*(L1168)*SQRT(1+(G1168)^2),
                    0.000001))^(2/3),
            0.000001)))^2</f>
        <v>4.3358367565141456E-3</v>
      </c>
      <c r="S1168" s="5">
        <f ca="1">ABS(ABS(K1168)/MAX(((F1168)+(G1168)*(L1168))*(L1168),
        0.000001))/SQRT('1D'!$I$5*MAX((((F1168)+(G1168)*(L1168))*(L1168))/MAX((F1168)+2*(G1168)*(L1168),
            0.000001),
        0.000001))</f>
        <v>1.0727235886044055</v>
      </c>
      <c r="T1168" s="5">
        <f ca="1">((F1168)*(L1168)^2)/2+(G1168)*(L1168)^3/3+(ABS(K1168)^2)/('1D'!$I$5*MAX(((F1168)+(G1168)*(L1168))*(L1168),
        0.000001))</f>
        <v>35.763412605541333</v>
      </c>
      <c r="U1168" s="5">
        <f ca="1">IF($A$2=0,
    0,
    IFERROR(Q1167-(((R1167+R1168)/2)*J1168)-(IF(O1167&gt;O1168,
                '1D'!$D$8*((O1167^2-O1168^2)/(2*'1D'!$I$5)),
                '1D'!$D$9*((O1168^2-O1167^2)/(2*'1D'!$I$5)))+('1D'!$D$10*(ABS(I1168)/90)*(MAX(O1167^2,
                        O1168^2)/(2*'1D'!$I$5))))-Q1168,
        0))</f>
        <v>-3.9474069734524164E-3</v>
      </c>
      <c r="V1168" s="5">
        <f ca="1">IF($A$2=0,
    1,
    IF(IFERROR(V1167,
            0)=0,
        0,
        IFERROR(IF(ROUND(S1168,
                    3)=1,
                1,
                IF(AND(ABS(U1168)&lt;'1D'!$D$19,
                        S1168&gt;1),
                    1,
                    0)),
            0)))</f>
        <v>0</v>
      </c>
      <c r="W1168" s="5">
        <f ca="1">IF($A$2=0,
    MAX(MAX('1D'!$D$16,
            MAX('1D'!$D$16,
                POWER((ABS(K1168)^2)/('1D'!$I$5*MAX(F1168,
                            0.1)^2),
                    1/3))),
        IFERROR(W1396,
            MAX(MAX('1D'!$D$16,
                    MAX('1D'!$D$16,
                        POWER((ABS(K1168)^2)/('1D'!$I$5*MAX(F1168,
                                    0.1)^2),
                            1/3))),
                ($L$2)-E1396))),
    IF(IFERROR(AG1169,
            0)=0,
        MAX(MAX('1D'!$D$16,
                MAX('1D'!$D$16,
                    POWER((ABS(K1168)^2)/('1D'!$I$5*MAX(F1168,
                                0.1)^2),
                        1/3))),
            IFERROR(W1396,
                MAX(MAX('1D'!$D$16,
                        MAX('1D'!$D$16,
                            POWER((ABS(K1168)^2)/('1D'!$I$5*MAX(F1168,
                                        0.1)^2),
                                1/3))),
                    ($L$2)-E1396))),
        IF(IFERROR(W1168,
                0)=0,
            MAX(MAX('1D'!$D$16,
                    MAX('1D'!$D$16,
                        POWER((ABS(K1168)^2)/('1D'!$I$5*MAX(F1168,
                                    0.1)^2),
                            1/3))),
                IFERROR(W1396,
                    MAX(MAX('1D'!$D$16,
                            MAX('1D'!$D$16,
                                POWER((ABS(K1168)^2)/('1D'!$I$5*MAX(F1168,
                                            0.1)^2),
                                    1/3))),
                        ($L$2)-E1396))),
            IF(OR(IFERROR(AD1168,
                        0)&gt;=1,
                    IFERROR(AD1169,
                        0)&gt;=1),
                MAX('1D'!$D$16,
                    MAX('1D'!$D$16,
                        POWER((ABS(K1168)^2)/('1D'!$I$5*MAX(F1168,
                                    0.1)^2),
                            1/3))),
                IF(ABS(IFERROR(AF1168,
                            0))&lt;'1D'!$D$19,
                    MAX(MAX('1D'!$D$16,
                            MAX('1D'!$D$16,
                                POWER((ABS(K1168)^2)/('1D'!$I$5*MAX(F1168,
                                            0.1)^2),
                                    1/3))),
                        IFERROR(W1168,
                            0)),
                    MAX(MAX('1D'!$D$16,
                            MAX('1D'!$D$16,
                                POWER((ABS(K1168)^2)/('1D'!$I$5*MAX(F1168,
                                            0.1)^2),
                                    1/3))),
                        (IFERROR(W1168,
                                0))+((IFERROR(AF1168,
                                    0))*'1D'!$D$18)))))))</f>
        <v>2.1389677043987478</v>
      </c>
      <c r="X1168" s="5">
        <f t="shared" ca="1" si="256"/>
        <v>11.122632062873489</v>
      </c>
      <c r="Y1168" s="5">
        <f t="shared" ca="1" si="257"/>
        <v>1.1735290000551568</v>
      </c>
      <c r="Z1168" s="5">
        <f t="shared" ca="1" si="258"/>
        <v>4.5807502857230418</v>
      </c>
      <c r="AA1168" s="5">
        <f t="shared" ca="1" si="259"/>
        <v>634.12346770439876</v>
      </c>
      <c r="AB1168" s="5">
        <f ca="1">AA1168+((ABS(K1168)/MAX(((F1168)+(G1168)*(W1168))*(W1168),
            0.000001))^2)/(2*'1D'!$I$5)</f>
        <v>635.19295155659813</v>
      </c>
      <c r="AC1168" s="5">
        <f ca="1">((ABS(K1168)*'1D'!$D$6)/(MAX(((F1168)+(G1168)*(W1168))*(W1168),
            0.000001)*MAX(((((F1168)+(G1168)*(W1168))*(W1168))/MAX((F1168)+2*(W1168)*SQRT(1+(G1168)^2),
                    0.000001))^(2/3),
            0.000001)))^2</f>
        <v>3.8141460404132466E-3</v>
      </c>
      <c r="AD1168" s="5">
        <f ca="1">ABS(ABS(K1168)/MAX(((F1168)+(G1168)*(W1168))*(W1168),
        0.000001))/SQRT('1D'!$I$5*MAX((((F1168)+(G1168)*(W1168))*(W1168))/MAX((F1168)+2*(G1168)*(W1168),
            0.000001),
        0.000001))</f>
        <v>1.0000000000000004</v>
      </c>
      <c r="AE1168" s="5">
        <f ca="1">((F1168)*(W1168)^2)/2+(G1168)*(W1168)^3/3+(ABS(K1168)^2)/('1D'!$I$5*MAX(((F1168)+(G1168)*(W1168))*(W1168),
        0.000001))</f>
        <v>35.686426155594638</v>
      </c>
      <c r="AF1168" s="5">
        <f ca="1">IF($A$2=0,
    0,
    IFERROR(AB1169+(((AC1168+AC1169)/2)*J1169)+(IF(Z1168&gt;Z1169,
                '1D'!$D$8*((Z1168^2-Z1169^2)/(2*'1D'!$I$5)),
                '1D'!$D$9*((Z1169^2-Z1168^2)/(2*'1D'!$I$5)))+('1D'!$D$10*(ABS(I1169)/90)*(MAX(Z1168^2,
                        Z1169^2)/(2*'1D'!$I$5))))-AB1168,
        0))</f>
        <v>3.3103318943403792E-3</v>
      </c>
      <c r="AG1168" s="5">
        <f ca="1">IF($A$2=0,
    1,
    IF(IFERROR(AG1169,
            0)=0,
        0,
        IFERROR(IF(OR(ROUND(AD1168,
                        3)&gt;=1,
                    AND(ABS(AF1168)&lt;'1D'!$D$19,
                        AD1168&lt;1)),
                1,
                0),
            0)))</f>
        <v>1</v>
      </c>
      <c r="AH1168" s="5">
        <f ca="1">IFERROR(IF('1D'!V32="Supercritical",
        MAX('1D'!$D$16,
            IFERROR(L1168,
                MAX('1D'!$D$16,
                    POWER((ABS(K1168)^2)/('1D'!$I$5*MAX(F1168,
                                0.1)^2),
                        1/3)))),
        IF('1D'!V32="Subcritical",
            MAX('1D'!$D$16,
                IFERROR(W1168,
                    MAX('1D'!$D$16,
                        POWER((ABS(K1168)^2)/('1D'!$I$5*MAX(F1168,
                                    0.1)^2),
                            1/3)))),
            IF(IFERROR(T1168,
                    -1E+99)&gt;=IFERROR(AE1168,
                    -1E+99),
                MAX('1D'!$D$16,
                    IFERROR(L1168,
                        MAX('1D'!$D$16,
                            POWER((ABS(K1168)^2)/('1D'!$I$5*MAX(F1168,
                                        0.1)^2),
                                1/3)))),
                MAX('1D'!$D$16,
                    IFERROR(W1168,
                        MAX('1D'!$D$16,
                            POWER((ABS(K1168)^2)/('1D'!$I$5*MAX(F1168,
                                        0.1)^2),
                                1/3))))))),
    MAX('1D'!$D$16,
        POWER((ABS(K1168)^2)/('1D'!$I$5*MAX(F1168,
                    0.1)^2),
            1/3)))</f>
        <v>2.0411692021517887</v>
      </c>
      <c r="AI1168" s="5">
        <f t="shared" ca="1" si="260"/>
        <v>634.02566920215179</v>
      </c>
      <c r="AJ1168" s="5">
        <f ca="1">AI1168+((ABS(K1168)/MAX(((F1168)+(G1168)*(AH1168))*(AH1168),
            0.000001))^2)/(2*'1D'!$I$5)</f>
        <v>635.20009253909484</v>
      </c>
      <c r="AM1168">
        <v>0</v>
      </c>
      <c r="AN1168">
        <v>0</v>
      </c>
      <c r="AO1168" s="5">
        <f t="shared" si="261"/>
        <v>0</v>
      </c>
      <c r="AP1168" s="5">
        <f t="shared" si="265"/>
        <v>0</v>
      </c>
      <c r="AQ1168" s="5">
        <f ca="1">ABS(ABS(K1168)/MAX(((F1168)+(G1168)*(AH1168))*(AH1168),
        0.000001))/SQRT('1D'!$I$5*MAX((((F1168)+(G1168)*(AH1168))*(AH1168))/MAX((F1168)+2*(G1168)*(AH1168),
            0.000001),
        0.000001))</f>
        <v>1.0727235886044055</v>
      </c>
      <c r="AR1168" s="5" t="str">
        <f t="shared" ca="1" si="262"/>
        <v>Supercritical</v>
      </c>
      <c r="AS1168" s="5">
        <f ca="1">((ABS(K1168)*'1D'!$D$6)/(MAX(((F1168)+(G1168)*(AH1168))*(AH1168),
            0.000001)*MAX(((((F1168)+(G1168)*(AH1168))*(AH1168))/MAX((F1168)+2*(AH1168)*SQRT(1+(G1168)^2),
                    0.000001))^(2/3),
            0.000001)))^2</f>
        <v>4.3358367565141456E-3</v>
      </c>
    </row>
    <row r="1169" spans="1:45" x14ac:dyDescent="0.35">
      <c r="A1169">
        <v>1160</v>
      </c>
      <c r="B1169">
        <v>1158.9949999999999</v>
      </c>
      <c r="C1169">
        <v>616074.57400000002</v>
      </c>
      <c r="D1169">
        <v>3096848.199</v>
      </c>
      <c r="E1169">
        <v>631.98400000000004</v>
      </c>
      <c r="F1169">
        <v>5.2</v>
      </c>
      <c r="G1169">
        <v>0</v>
      </c>
      <c r="H1169" t="s">
        <v>176</v>
      </c>
      <c r="I1169">
        <v>0</v>
      </c>
      <c r="J1169" s="5">
        <f t="shared" si="263"/>
        <v>0.99899999999979627</v>
      </c>
      <c r="K1169" s="5">
        <f t="shared" ca="1" si="264"/>
        <v>50.95</v>
      </c>
      <c r="L1169" s="5">
        <f ca="1">IF($A$2=0,
    IFERROR(L1168,
        MAX('1D'!$D$16,
            POWER((ABS(K1169)^2)/('1D'!$I$5*MAX(F1169,
                        0.1)^2),
                1/3))),
    IF(IFERROR(V1168,
            0)=0,
        IFERROR(L1168,
            MAX('1D'!$D$16,
                POWER((ABS(K1169)^2)/('1D'!$I$5*MAX(F1169,
                            0.1)^2),
                    1/3))),
        IF(OR(IFERROR(L1169,
                    0)=0,
                IFERROR(S1168,
                    0)&lt;1,
                IFERROR(S1169,
                    0)&lt;1),
            MAX('1D'!$D$16,
                POWER((ABS(K1169)^2)/('1D'!$I$5*MAX(F1169,
                            0.1)^2),
                    1/3)),
            IF(IFERROR(U1169,
                    0)&gt;0,
                MAX('1D'!$D$16,
                    IFERROR(L1169,
                        0)+((IFERROR(U1169,
                                0))*'1D'!$D$18*IF((IFERROR(S1169,
                                    0))&lt;1,
                            1,
                            -1))),
                IF(IFERROR(U1169,
                        0)&lt;0,
                    IF(ABS((MAX('1D'!$D$16,
                                    POWER((ABS(K1169)^2)/('1D'!$I$5*MAX(F1169,
                                                0.1)^2),
                                        1/3)))-IFERROR(L1169,
                                0))&gt;'1D'!$D$19,
                        MAX('1D'!$D$16,
                            IF((MAX('1D'!$D$16,
                                        POWER((ABS(K1169)^2)/('1D'!$I$5*MAX(F1169,
                                                    0.1)^2),
                                            1/3)))&gt;IFERROR(L1169,
                                    0),
                                MIN((MAX('1D'!$D$16,
                                            POWER((ABS(K1169)^2)/('1D'!$I$5*MAX(F1169,
                                                        0.1)^2),
                                                1/3))),
                                    IFERROR(L1169,
                                        0)+(MIN(ABS(IFERROR(U1169,
                                                    0))*'1D'!$D$18,
                                            ABS((MAX('1D'!$D$16,
                                                        POWER((ABS(K1169)^2)/('1D'!$I$5*MAX(F1169,
                                                                    0.1)^2),
                                                            1/3)))-IFERROR(L1169,
                                                    0))))),
                                MAX((MAX('1D'!$D$16,
                                            POWER((ABS(K1169)^2)/('1D'!$I$5*MAX(F1169,
                                                        0.1)^2),
                                                1/3))),
                                    IFERROR(L1169,
                                        0)-(MIN(ABS(IFERROR(U1169,
                                                    0))*'1D'!$D$18,
                                            ABS((MAX('1D'!$D$16,
                                                        POWER((ABS(K1169)^2)/('1D'!$I$5*MAX(F1169,
                                                                    0.1)^2),
                                                            1/3)))-IFERROR(L1169,
                                                    0))))))),
                        MAX('1D'!$D$16,
                            POWER((ABS(K1169)^2)/('1D'!$I$5*MAX(F1169,
                                        0.1)^2),
                                1/3))),
                    MAX('1D'!$D$16,
                        IFERROR(L1169,
                            0)))))))</f>
        <v>2.0411692021517887</v>
      </c>
      <c r="M1169" s="5">
        <f t="shared" ca="1" si="252"/>
        <v>10.614079851189301</v>
      </c>
      <c r="N1169" s="5">
        <f t="shared" ca="1" si="253"/>
        <v>1.1434704692804873</v>
      </c>
      <c r="O1169" s="5">
        <f t="shared" ca="1" si="254"/>
        <v>4.8002276894771132</v>
      </c>
      <c r="P1169" s="5">
        <f t="shared" ca="1" si="255"/>
        <v>634.0251692021518</v>
      </c>
      <c r="Q1169" s="5">
        <f ca="1">P1169+((ABS(K1169)/MAX(((F1169)+(G1169)*(L1169))*(L1169),
            0.000001))^2)/(2*'1D'!$I$5)</f>
        <v>635.19959253909485</v>
      </c>
      <c r="R1169" s="5">
        <f ca="1">((ABS(K1169)*'1D'!$D$6)/(MAX(((F1169)+(G1169)*(L1169))*(L1169),
            0.000001)*MAX(((((F1169)+(G1169)*(L1169))*(L1169))/MAX((F1169)+2*(L1169)*SQRT(1+(G1169)^2),
                    0.000001))^(2/3),
            0.000001)))^2</f>
        <v>4.3358367565141456E-3</v>
      </c>
      <c r="S1169" s="5">
        <f ca="1">ABS(ABS(K1169)/MAX(((F1169)+(G1169)*(L1169))*(L1169),
        0.000001))/SQRT('1D'!$I$5*MAX((((F1169)+(G1169)*(L1169))*(L1169))/MAX((F1169)+2*(G1169)*(L1169),
            0.000001),
        0.000001))</f>
        <v>1.0727235886044055</v>
      </c>
      <c r="T1169" s="5">
        <f ca="1">((F1169)*(L1169)^2)/2+(G1169)*(L1169)^3/3+(ABS(K1169)^2)/('1D'!$I$5*MAX(((F1169)+(G1169)*(L1169))*(L1169),
        0.000001))</f>
        <v>35.763412605541333</v>
      </c>
      <c r="U1169" s="5">
        <f ca="1">IF($A$2=0,
    0,
    IFERROR(Q1168-(((R1168+R1169)/2)*J1169)-(IF(O1168&gt;O1169,
                '1D'!$D$8*((O1168^2-O1169^2)/(2*'1D'!$I$5)),
                '1D'!$D$9*((O1169^2-O1168^2)/(2*'1D'!$I$5)))+('1D'!$D$10*(ABS(I1169)/90)*(MAX(O1168^2,
                        O1169^2)/(2*'1D'!$I$5))))-Q1169,
        0))</f>
        <v>-3.8315009197731342E-3</v>
      </c>
      <c r="V1169" s="5">
        <f ca="1">IF($A$2=0,
    1,
    IF(IFERROR(V1168,
            0)=0,
        0,
        IFERROR(IF(ROUND(S1169,
                    3)=1,
                1,
                IF(AND(ABS(U1169)&lt;'1D'!$D$19,
                        S1169&gt;1),
                    1,
                    0)),
            0)))</f>
        <v>0</v>
      </c>
      <c r="W1169" s="5">
        <f ca="1">IF($A$2=0,
    MAX(MAX('1D'!$D$16,
            MAX('1D'!$D$16,
                POWER((ABS(K1169)^2)/('1D'!$I$5*MAX(F1169,
                            0.1)^2),
                    1/3))),
        IFERROR(W1396,
            MAX(MAX('1D'!$D$16,
                    MAX('1D'!$D$16,
                        POWER((ABS(K1169)^2)/('1D'!$I$5*MAX(F1169,
                                    0.1)^2),
                            1/3))),
                ($L$2)-E1396))),
    IF(IFERROR(AG1170,
            0)=0,
        MAX(MAX('1D'!$D$16,
                MAX('1D'!$D$16,
                    POWER((ABS(K1169)^2)/('1D'!$I$5*MAX(F1169,
                                0.1)^2),
                        1/3))),
            IFERROR(W1396,
                MAX(MAX('1D'!$D$16,
                        MAX('1D'!$D$16,
                            POWER((ABS(K1169)^2)/('1D'!$I$5*MAX(F1169,
                                        0.1)^2),
                                1/3))),
                    ($L$2)-E1396))),
        IF(IFERROR(W1169,
                0)=0,
            MAX(MAX('1D'!$D$16,
                    MAX('1D'!$D$16,
                        POWER((ABS(K1169)^2)/('1D'!$I$5*MAX(F1169,
                                    0.1)^2),
                            1/3))),
                IFERROR(W1396,
                    MAX(MAX('1D'!$D$16,
                            MAX('1D'!$D$16,
                                POWER((ABS(K1169)^2)/('1D'!$I$5*MAX(F1169,
                                            0.1)^2),
                                    1/3))),
                        ($L$2)-E1396))),
            IF(OR(IFERROR(AD1169,
                        0)&gt;=1,
                    IFERROR(AD1170,
                        0)&gt;=1),
                MAX('1D'!$D$16,
                    MAX('1D'!$D$16,
                        POWER((ABS(K1169)^2)/('1D'!$I$5*MAX(F1169,
                                    0.1)^2),
                            1/3))),
                IF(ABS(IFERROR(AF1169,
                            0))&lt;'1D'!$D$19,
                    MAX(MAX('1D'!$D$16,
                            MAX('1D'!$D$16,
                                POWER((ABS(K1169)^2)/('1D'!$I$5*MAX(F1169,
                                            0.1)^2),
                                    1/3))),
                        IFERROR(W1169,
                            0)),
                    MAX(MAX('1D'!$D$16,
                            MAX('1D'!$D$16,
                                POWER((ABS(K1169)^2)/('1D'!$I$5*MAX(F1169,
                                            0.1)^2),
                                    1/3))),
                        (IFERROR(W1169,
                                0))+((IFERROR(AF1169,
                                    0))*'1D'!$D$18)))))))</f>
        <v>2.1389677043987478</v>
      </c>
      <c r="X1169" s="5">
        <f t="shared" ca="1" si="256"/>
        <v>11.122632062873489</v>
      </c>
      <c r="Y1169" s="5">
        <f t="shared" ca="1" si="257"/>
        <v>1.1735290000551568</v>
      </c>
      <c r="Z1169" s="5">
        <f t="shared" ca="1" si="258"/>
        <v>4.5807502857230418</v>
      </c>
      <c r="AA1169" s="5">
        <f t="shared" ca="1" si="259"/>
        <v>634.12296770439877</v>
      </c>
      <c r="AB1169" s="5">
        <f ca="1">AA1169+((ABS(K1169)/MAX(((F1169)+(G1169)*(W1169))*(W1169),
            0.000001))^2)/(2*'1D'!$I$5)</f>
        <v>635.19245155659814</v>
      </c>
      <c r="AC1169" s="5">
        <f ca="1">((ABS(K1169)*'1D'!$D$6)/(MAX(((F1169)+(G1169)*(W1169))*(W1169),
            0.000001)*MAX(((((F1169)+(G1169)*(W1169))*(W1169))/MAX((F1169)+2*(W1169)*SQRT(1+(G1169)^2),
                    0.000001))^(2/3),
            0.000001)))^2</f>
        <v>3.8141460404132466E-3</v>
      </c>
      <c r="AD1169" s="5">
        <f ca="1">ABS(ABS(K1169)/MAX(((F1169)+(G1169)*(W1169))*(W1169),
        0.000001))/SQRT('1D'!$I$5*MAX((((F1169)+(G1169)*(W1169))*(W1169))/MAX((F1169)+2*(G1169)*(W1169),
            0.000001),
        0.000001))</f>
        <v>1.0000000000000004</v>
      </c>
      <c r="AE1169" s="5">
        <f ca="1">((F1169)*(W1169)^2)/2+(G1169)*(W1169)^3/3+(ABS(K1169)^2)/('1D'!$I$5*MAX(((F1169)+(G1169)*(W1169))*(W1169),
        0.000001))</f>
        <v>35.686426155594638</v>
      </c>
      <c r="AF1169" s="5">
        <f ca="1">IF($A$2=0,
    0,
    IFERROR(AB1170+(((AC1169+AC1170)/2)*J1170)+(IF(Z1169&gt;Z1170,
                '1D'!$D$8*((Z1169^2-Z1170^2)/(2*'1D'!$I$5)),
                '1D'!$D$9*((Z1170^2-Z1169^2)/(2*'1D'!$I$5)))+('1D'!$D$10*(ABS(I1170)/90)*(MAX(Z1169^2,
                        Z1170^2)/(2*'1D'!$I$5))))-AB1169,
        0))</f>
        <v>3.3141460404522149E-3</v>
      </c>
      <c r="AG1169" s="5">
        <f ca="1">IF($A$2=0,
    1,
    IF(IFERROR(AG1170,
            0)=0,
        0,
        IFERROR(IF(OR(ROUND(AD1169,
                        3)&gt;=1,
                    AND(ABS(AF1169)&lt;'1D'!$D$19,
                        AD1169&lt;1)),
                1,
                0),
            0)))</f>
        <v>1</v>
      </c>
      <c r="AH1169" s="5">
        <f ca="1">IFERROR(IF('1D'!V32="Supercritical",
        MAX('1D'!$D$16,
            IFERROR(L1169,
                MAX('1D'!$D$16,
                    POWER((ABS(K1169)^2)/('1D'!$I$5*MAX(F1169,
                                0.1)^2),
                        1/3)))),
        IF('1D'!V32="Subcritical",
            MAX('1D'!$D$16,
                IFERROR(W1169,
                    MAX('1D'!$D$16,
                        POWER((ABS(K1169)^2)/('1D'!$I$5*MAX(F1169,
                                    0.1)^2),
                            1/3)))),
            IF(IFERROR(T1169,
                    -1E+99)&gt;=IFERROR(AE1169,
                    -1E+99),
                MAX('1D'!$D$16,
                    IFERROR(L1169,
                        MAX('1D'!$D$16,
                            POWER((ABS(K1169)^2)/('1D'!$I$5*MAX(F1169,
                                        0.1)^2),
                                1/3)))),
                MAX('1D'!$D$16,
                    IFERROR(W1169,
                        MAX('1D'!$D$16,
                            POWER((ABS(K1169)^2)/('1D'!$I$5*MAX(F1169,
                                        0.1)^2),
                                1/3))))))),
    MAX('1D'!$D$16,
        POWER((ABS(K1169)^2)/('1D'!$I$5*MAX(F1169,
                    0.1)^2),
            1/3)))</f>
        <v>2.0411692021517887</v>
      </c>
      <c r="AI1169" s="5">
        <f t="shared" ca="1" si="260"/>
        <v>634.0251692021518</v>
      </c>
      <c r="AJ1169" s="5">
        <f ca="1">AI1169+((ABS(K1169)/MAX(((F1169)+(G1169)*(AH1169))*(AH1169),
            0.000001))^2)/(2*'1D'!$I$5)</f>
        <v>635.19959253909485</v>
      </c>
      <c r="AM1169">
        <v>0</v>
      </c>
      <c r="AN1169">
        <v>0</v>
      </c>
      <c r="AO1169" s="5">
        <f t="shared" si="261"/>
        <v>0</v>
      </c>
      <c r="AP1169" s="5">
        <f t="shared" si="265"/>
        <v>0</v>
      </c>
      <c r="AQ1169" s="5">
        <f ca="1">ABS(ABS(K1169)/MAX(((F1169)+(G1169)*(AH1169))*(AH1169),
        0.000001))/SQRT('1D'!$I$5*MAX((((F1169)+(G1169)*(AH1169))*(AH1169))/MAX((F1169)+2*(G1169)*(AH1169),
            0.000001),
        0.000001))</f>
        <v>1.0727235886044055</v>
      </c>
      <c r="AR1169" s="5" t="str">
        <f t="shared" ca="1" si="262"/>
        <v>Supercritical</v>
      </c>
      <c r="AS1169" s="5">
        <f ca="1">((ABS(K1169)*'1D'!$D$6)/(MAX(((F1169)+(G1169)*(AH1169))*(AH1169),
            0.000001)*MAX(((((F1169)+(G1169)*(AH1169))*(AH1169))/MAX((F1169)+2*(AH1169)*SQRT(1+(G1169)^2),
                    0.000001))^(2/3),
            0.000001)))^2</f>
        <v>4.3358367565141456E-3</v>
      </c>
    </row>
    <row r="1170" spans="1:45" x14ac:dyDescent="0.35">
      <c r="A1170">
        <v>1161</v>
      </c>
      <c r="B1170">
        <v>1159.9949999999999</v>
      </c>
      <c r="C1170">
        <v>616074.53200000001</v>
      </c>
      <c r="D1170">
        <v>3096847.2</v>
      </c>
      <c r="E1170">
        <v>631.98350000000005</v>
      </c>
      <c r="F1170">
        <v>5.2</v>
      </c>
      <c r="G1170">
        <v>0</v>
      </c>
      <c r="H1170" t="s">
        <v>176</v>
      </c>
      <c r="I1170">
        <v>0</v>
      </c>
      <c r="J1170" s="5">
        <f t="shared" si="263"/>
        <v>1</v>
      </c>
      <c r="K1170" s="5">
        <f t="shared" ca="1" si="264"/>
        <v>50.95</v>
      </c>
      <c r="L1170" s="5">
        <f ca="1">IF($A$2=0,
    IFERROR(L1169,
        MAX('1D'!$D$16,
            POWER((ABS(K1170)^2)/('1D'!$I$5*MAX(F1170,
                        0.1)^2),
                1/3))),
    IF(IFERROR(V1169,
            0)=0,
        IFERROR(L1169,
            MAX('1D'!$D$16,
                POWER((ABS(K1170)^2)/('1D'!$I$5*MAX(F1170,
                            0.1)^2),
                    1/3))),
        IF(OR(IFERROR(L1170,
                    0)=0,
                IFERROR(S1169,
                    0)&lt;1,
                IFERROR(S1170,
                    0)&lt;1),
            MAX('1D'!$D$16,
                POWER((ABS(K1170)^2)/('1D'!$I$5*MAX(F1170,
                            0.1)^2),
                    1/3)),
            IF(IFERROR(U1170,
                    0)&gt;0,
                MAX('1D'!$D$16,
                    IFERROR(L1170,
                        0)+((IFERROR(U1170,
                                0))*'1D'!$D$18*IF((IFERROR(S1170,
                                    0))&lt;1,
                            1,
                            -1))),
                IF(IFERROR(U1170,
                        0)&lt;0,
                    IF(ABS((MAX('1D'!$D$16,
                                    POWER((ABS(K1170)^2)/('1D'!$I$5*MAX(F1170,
                                                0.1)^2),
                                        1/3)))-IFERROR(L1170,
                                0))&gt;'1D'!$D$19,
                        MAX('1D'!$D$16,
                            IF((MAX('1D'!$D$16,
                                        POWER((ABS(K1170)^2)/('1D'!$I$5*MAX(F1170,
                                                    0.1)^2),
                                            1/3)))&gt;IFERROR(L1170,
                                    0),
                                MIN((MAX('1D'!$D$16,
                                            POWER((ABS(K1170)^2)/('1D'!$I$5*MAX(F1170,
                                                        0.1)^2),
                                                1/3))),
                                    IFERROR(L1170,
                                        0)+(MIN(ABS(IFERROR(U1170,
                                                    0))*'1D'!$D$18,
                                            ABS((MAX('1D'!$D$16,
                                                        POWER((ABS(K1170)^2)/('1D'!$I$5*MAX(F1170,
                                                                    0.1)^2),
                                                            1/3)))-IFERROR(L1170,
                                                    0))))),
                                MAX((MAX('1D'!$D$16,
                                            POWER((ABS(K1170)^2)/('1D'!$I$5*MAX(F1170,
                                                        0.1)^2),
                                                1/3))),
                                    IFERROR(L1170,
                                        0)-(MIN(ABS(IFERROR(U1170,
                                                    0))*'1D'!$D$18,
                                            ABS((MAX('1D'!$D$16,
                                                        POWER((ABS(K1170)^2)/('1D'!$I$5*MAX(F1170,
                                                                    0.1)^2),
                                                            1/3)))-IFERROR(L1170,
                                                    0))))))),
                        MAX('1D'!$D$16,
                            POWER((ABS(K1170)^2)/('1D'!$I$5*MAX(F1170,
                                        0.1)^2),
                                1/3))),
                    MAX('1D'!$D$16,
                        IFERROR(L1170,
                            0)))))))</f>
        <v>2.0411692021517887</v>
      </c>
      <c r="M1170" s="5">
        <f t="shared" ca="1" si="252"/>
        <v>10.614079851189301</v>
      </c>
      <c r="N1170" s="5">
        <f t="shared" ca="1" si="253"/>
        <v>1.1434704692804873</v>
      </c>
      <c r="O1170" s="5">
        <f t="shared" ca="1" si="254"/>
        <v>4.8002276894771132</v>
      </c>
      <c r="P1170" s="5">
        <f t="shared" ca="1" si="255"/>
        <v>634.02466920215181</v>
      </c>
      <c r="Q1170" s="5">
        <f ca="1">P1170+((ABS(K1170)/MAX(((F1170)+(G1170)*(L1170))*(L1170),
            0.000001))^2)/(2*'1D'!$I$5)</f>
        <v>635.19909253909486</v>
      </c>
      <c r="R1170" s="5">
        <f ca="1">((ABS(K1170)*'1D'!$D$6)/(MAX(((F1170)+(G1170)*(L1170))*(L1170),
            0.000001)*MAX(((((F1170)+(G1170)*(L1170))*(L1170))/MAX((F1170)+2*(L1170)*SQRT(1+(G1170)^2),
                    0.000001))^(2/3),
            0.000001)))^2</f>
        <v>4.3358367565141456E-3</v>
      </c>
      <c r="S1170" s="5">
        <f ca="1">ABS(ABS(K1170)/MAX(((F1170)+(G1170)*(L1170))*(L1170),
        0.000001))/SQRT('1D'!$I$5*MAX((((F1170)+(G1170)*(L1170))*(L1170))/MAX((F1170)+2*(G1170)*(L1170),
            0.000001),
        0.000001))</f>
        <v>1.0727235886044055</v>
      </c>
      <c r="T1170" s="5">
        <f ca="1">((F1170)*(L1170)^2)/2+(G1170)*(L1170)^3/3+(ABS(K1170)^2)/('1D'!$I$5*MAX(((F1170)+(G1170)*(L1170))*(L1170),
        0.000001))</f>
        <v>35.763412605541333</v>
      </c>
      <c r="U1170" s="5">
        <f ca="1">IF($A$2=0,
    0,
    IFERROR(Q1169-(((R1169+R1170)/2)*J1170)-(IF(O1169&gt;O1170,
                '1D'!$D$8*((O1169^2-O1170^2)/(2*'1D'!$I$5)),
                '1D'!$D$9*((O1170^2-O1169^2)/(2*'1D'!$I$5)))+('1D'!$D$10*(ABS(I1170)/90)*(MAX(O1169^2,
                        O1170^2)/(2*'1D'!$I$5))))-Q1170,
        0))</f>
        <v>-3.8358367564796936E-3</v>
      </c>
      <c r="V1170" s="5">
        <f ca="1">IF($A$2=0,
    1,
    IF(IFERROR(V1169,
            0)=0,
        0,
        IFERROR(IF(ROUND(S1170,
                    3)=1,
                1,
                IF(AND(ABS(U1170)&lt;'1D'!$D$19,
                        S1170&gt;1),
                    1,
                    0)),
            0)))</f>
        <v>0</v>
      </c>
      <c r="W1170" s="5">
        <f ca="1">IF($A$2=0,
    MAX(MAX('1D'!$D$16,
            MAX('1D'!$D$16,
                POWER((ABS(K1170)^2)/('1D'!$I$5*MAX(F1170,
                            0.1)^2),
                    1/3))),
        IFERROR(W1396,
            MAX(MAX('1D'!$D$16,
                    MAX('1D'!$D$16,
                        POWER((ABS(K1170)^2)/('1D'!$I$5*MAX(F1170,
                                    0.1)^2),
                            1/3))),
                ($L$2)-E1396))),
    IF(IFERROR(AG1171,
            0)=0,
        MAX(MAX('1D'!$D$16,
                MAX('1D'!$D$16,
                    POWER((ABS(K1170)^2)/('1D'!$I$5*MAX(F1170,
                                0.1)^2),
                        1/3))),
            IFERROR(W1396,
                MAX(MAX('1D'!$D$16,
                        MAX('1D'!$D$16,
                            POWER((ABS(K1170)^2)/('1D'!$I$5*MAX(F1170,
                                        0.1)^2),
                                1/3))),
                    ($L$2)-E1396))),
        IF(IFERROR(W1170,
                0)=0,
            MAX(MAX('1D'!$D$16,
                    MAX('1D'!$D$16,
                        POWER((ABS(K1170)^2)/('1D'!$I$5*MAX(F1170,
                                    0.1)^2),
                            1/3))),
                IFERROR(W1396,
                    MAX(MAX('1D'!$D$16,
                            MAX('1D'!$D$16,
                                POWER((ABS(K1170)^2)/('1D'!$I$5*MAX(F1170,
                                            0.1)^2),
                                    1/3))),
                        ($L$2)-E1396))),
            IF(OR(IFERROR(AD1170,
                        0)&gt;=1,
                    IFERROR(AD1171,
                        0)&gt;=1),
                MAX('1D'!$D$16,
                    MAX('1D'!$D$16,
                        POWER((ABS(K1170)^2)/('1D'!$I$5*MAX(F1170,
                                    0.1)^2),
                            1/3))),
                IF(ABS(IFERROR(AF1170,
                            0))&lt;'1D'!$D$19,
                    MAX(MAX('1D'!$D$16,
                            MAX('1D'!$D$16,
                                POWER((ABS(K1170)^2)/('1D'!$I$5*MAX(F1170,
                                            0.1)^2),
                                    1/3))),
                        IFERROR(W1170,
                            0)),
                    MAX(MAX('1D'!$D$16,
                            MAX('1D'!$D$16,
                                POWER((ABS(K1170)^2)/('1D'!$I$5*MAX(F1170,
                                            0.1)^2),
                                    1/3))),
                        (IFERROR(W1170,
                                0))+((IFERROR(AF1170,
                                    0))*'1D'!$D$18)))))))</f>
        <v>2.1389677043987478</v>
      </c>
      <c r="X1170" s="5">
        <f t="shared" ca="1" si="256"/>
        <v>11.122632062873489</v>
      </c>
      <c r="Y1170" s="5">
        <f t="shared" ca="1" si="257"/>
        <v>1.1735290000551568</v>
      </c>
      <c r="Z1170" s="5">
        <f t="shared" ca="1" si="258"/>
        <v>4.5807502857230418</v>
      </c>
      <c r="AA1170" s="5">
        <f t="shared" ca="1" si="259"/>
        <v>634.12246770439879</v>
      </c>
      <c r="AB1170" s="5">
        <f ca="1">AA1170+((ABS(K1170)/MAX(((F1170)+(G1170)*(W1170))*(W1170),
            0.000001))^2)/(2*'1D'!$I$5)</f>
        <v>635.19195155659816</v>
      </c>
      <c r="AC1170" s="5">
        <f ca="1">((ABS(K1170)*'1D'!$D$6)/(MAX(((F1170)+(G1170)*(W1170))*(W1170),
            0.000001)*MAX(((((F1170)+(G1170)*(W1170))*(W1170))/MAX((F1170)+2*(W1170)*SQRT(1+(G1170)^2),
                    0.000001))^(2/3),
            0.000001)))^2</f>
        <v>3.8141460404132466E-3</v>
      </c>
      <c r="AD1170" s="5">
        <f ca="1">ABS(ABS(K1170)/MAX(((F1170)+(G1170)*(W1170))*(W1170),
        0.000001))/SQRT('1D'!$I$5*MAX((((F1170)+(G1170)*(W1170))*(W1170))/MAX((F1170)+2*(G1170)*(W1170),
            0.000001),
        0.000001))</f>
        <v>1.0000000000000004</v>
      </c>
      <c r="AE1170" s="5">
        <f ca="1">((F1170)*(W1170)^2)/2+(G1170)*(W1170)^3/3+(ABS(K1170)^2)/('1D'!$I$5*MAX(((F1170)+(G1170)*(W1170))*(W1170),
        0.000001))</f>
        <v>35.686426155594638</v>
      </c>
      <c r="AF1170" s="5">
        <f ca="1">IF($A$2=0,
    0,
    IFERROR(AB1171+(((AC1170+AC1171)/2)*J1171)+(IF(Z1170&gt;Z1171,
                '1D'!$D$8*((Z1170^2-Z1171^2)/(2*'1D'!$I$5)),
                '1D'!$D$9*((Z1171^2-Z1170^2)/(2*'1D'!$I$5)))+('1D'!$D$10*(ABS(I1171)/90)*(MAX(Z1170^2,
                        Z1171^2)/(2*'1D'!$I$5))))-AB1170,
        0))</f>
        <v>3.4121820601740183E-3</v>
      </c>
      <c r="AG1170" s="5">
        <f ca="1">IF($A$2=0,
    1,
    IF(IFERROR(AG1171,
            0)=0,
        0,
        IFERROR(IF(OR(ROUND(AD1170,
                        3)&gt;=1,
                    AND(ABS(AF1170)&lt;'1D'!$D$19,
                        AD1170&lt;1)),
                1,
                0),
            0)))</f>
        <v>1</v>
      </c>
      <c r="AH1170" s="5">
        <f ca="1">IFERROR(IF('1D'!V32="Supercritical",
        MAX('1D'!$D$16,
            IFERROR(L1170,
                MAX('1D'!$D$16,
                    POWER((ABS(K1170)^2)/('1D'!$I$5*MAX(F1170,
                                0.1)^2),
                        1/3)))),
        IF('1D'!V32="Subcritical",
            MAX('1D'!$D$16,
                IFERROR(W1170,
                    MAX('1D'!$D$16,
                        POWER((ABS(K1170)^2)/('1D'!$I$5*MAX(F1170,
                                    0.1)^2),
                            1/3)))),
            IF(IFERROR(T1170,
                    -1E+99)&gt;=IFERROR(AE1170,
                    -1E+99),
                MAX('1D'!$D$16,
                    IFERROR(L1170,
                        MAX('1D'!$D$16,
                            POWER((ABS(K1170)^2)/('1D'!$I$5*MAX(F1170,
                                        0.1)^2),
                                1/3)))),
                MAX('1D'!$D$16,
                    IFERROR(W1170,
                        MAX('1D'!$D$16,
                            POWER((ABS(K1170)^2)/('1D'!$I$5*MAX(F1170,
                                        0.1)^2),
                                1/3))))))),
    MAX('1D'!$D$16,
        POWER((ABS(K1170)^2)/('1D'!$I$5*MAX(F1170,
                    0.1)^2),
            1/3)))</f>
        <v>2.0411692021517887</v>
      </c>
      <c r="AI1170" s="5">
        <f t="shared" ca="1" si="260"/>
        <v>634.02466920215181</v>
      </c>
      <c r="AJ1170" s="5">
        <f ca="1">AI1170+((ABS(K1170)/MAX(((F1170)+(G1170)*(AH1170))*(AH1170),
            0.000001))^2)/(2*'1D'!$I$5)</f>
        <v>635.19909253909486</v>
      </c>
      <c r="AM1170">
        <v>0</v>
      </c>
      <c r="AN1170">
        <v>0</v>
      </c>
      <c r="AO1170" s="5">
        <f t="shared" si="261"/>
        <v>0</v>
      </c>
      <c r="AP1170" s="5">
        <f t="shared" si="265"/>
        <v>0</v>
      </c>
      <c r="AQ1170" s="5">
        <f ca="1">ABS(ABS(K1170)/MAX(((F1170)+(G1170)*(AH1170))*(AH1170),
        0.000001))/SQRT('1D'!$I$5*MAX((((F1170)+(G1170)*(AH1170))*(AH1170))/MAX((F1170)+2*(G1170)*(AH1170),
            0.000001),
        0.000001))</f>
        <v>1.0727235886044055</v>
      </c>
      <c r="AR1170" s="5" t="str">
        <f t="shared" ca="1" si="262"/>
        <v>Supercritical</v>
      </c>
      <c r="AS1170" s="5">
        <f ca="1">((ABS(K1170)*'1D'!$D$6)/(MAX(((F1170)+(G1170)*(AH1170))*(AH1170),
            0.000001)*MAX(((((F1170)+(G1170)*(AH1170))*(AH1170))/MAX((F1170)+2*(AH1170)*SQRT(1+(G1170)^2),
                    0.000001))^(2/3),
            0.000001)))^2</f>
        <v>4.3358367565141456E-3</v>
      </c>
    </row>
    <row r="1171" spans="1:45" x14ac:dyDescent="0.35">
      <c r="A1171">
        <v>1162</v>
      </c>
      <c r="B1171">
        <v>1160.9949999999999</v>
      </c>
      <c r="C1171">
        <v>616074.49</v>
      </c>
      <c r="D1171">
        <v>3096846.2009999999</v>
      </c>
      <c r="E1171">
        <v>631.98299999999995</v>
      </c>
      <c r="F1171">
        <v>5.2</v>
      </c>
      <c r="G1171">
        <v>0</v>
      </c>
      <c r="H1171" t="s">
        <v>176</v>
      </c>
      <c r="I1171">
        <v>5.5E-2</v>
      </c>
      <c r="J1171" s="5">
        <f t="shared" si="263"/>
        <v>1</v>
      </c>
      <c r="K1171" s="5">
        <f t="shared" ca="1" si="264"/>
        <v>50.95</v>
      </c>
      <c r="L1171" s="5">
        <f ca="1">IF($A$2=0,
    IFERROR(L1170,
        MAX('1D'!$D$16,
            POWER((ABS(K1171)^2)/('1D'!$I$5*MAX(F1171,
                        0.1)^2),
                1/3))),
    IF(IFERROR(V1170,
            0)=0,
        IFERROR(L1170,
            MAX('1D'!$D$16,
                POWER((ABS(K1171)^2)/('1D'!$I$5*MAX(F1171,
                            0.1)^2),
                    1/3))),
        IF(OR(IFERROR(L1171,
                    0)=0,
                IFERROR(S1170,
                    0)&lt;1,
                IFERROR(S1171,
                    0)&lt;1),
            MAX('1D'!$D$16,
                POWER((ABS(K1171)^2)/('1D'!$I$5*MAX(F1171,
                            0.1)^2),
                    1/3)),
            IF(IFERROR(U1171,
                    0)&gt;0,
                MAX('1D'!$D$16,
                    IFERROR(L1171,
                        0)+((IFERROR(U1171,
                                0))*'1D'!$D$18*IF((IFERROR(S1171,
                                    0))&lt;1,
                            1,
                            -1))),
                IF(IFERROR(U1171,
                        0)&lt;0,
                    IF(ABS((MAX('1D'!$D$16,
                                    POWER((ABS(K1171)^2)/('1D'!$I$5*MAX(F1171,
                                                0.1)^2),
                                        1/3)))-IFERROR(L1171,
                                0))&gt;'1D'!$D$19,
                        MAX('1D'!$D$16,
                            IF((MAX('1D'!$D$16,
                                        POWER((ABS(K1171)^2)/('1D'!$I$5*MAX(F1171,
                                                    0.1)^2),
                                            1/3)))&gt;IFERROR(L1171,
                                    0),
                                MIN((MAX('1D'!$D$16,
                                            POWER((ABS(K1171)^2)/('1D'!$I$5*MAX(F1171,
                                                        0.1)^2),
                                                1/3))),
                                    IFERROR(L1171,
                                        0)+(MIN(ABS(IFERROR(U1171,
                                                    0))*'1D'!$D$18,
                                            ABS((MAX('1D'!$D$16,
                                                        POWER((ABS(K1171)^2)/('1D'!$I$5*MAX(F1171,
                                                                    0.1)^2),
                                                            1/3)))-IFERROR(L1171,
                                                    0))))),
                                MAX((MAX('1D'!$D$16,
                                            POWER((ABS(K1171)^2)/('1D'!$I$5*MAX(F1171,
                                                        0.1)^2),
                                                1/3))),
                                    IFERROR(L1171,
                                        0)-(MIN(ABS(IFERROR(U1171,
                                                    0))*'1D'!$D$18,
                                            ABS((MAX('1D'!$D$16,
                                                        POWER((ABS(K1171)^2)/('1D'!$I$5*MAX(F1171,
                                                                    0.1)^2),
                                                            1/3)))-IFERROR(L1171,
                                                    0))))))),
                        MAX('1D'!$D$16,
                            POWER((ABS(K1171)^2)/('1D'!$I$5*MAX(F1171,
                                        0.1)^2),
                                1/3))),
                    MAX('1D'!$D$16,
                        IFERROR(L1171,
                            0)))))))</f>
        <v>2.0411692021517887</v>
      </c>
      <c r="M1171" s="5">
        <f t="shared" ca="1" si="252"/>
        <v>10.614079851189301</v>
      </c>
      <c r="N1171" s="5">
        <f t="shared" ca="1" si="253"/>
        <v>1.1434704692804873</v>
      </c>
      <c r="O1171" s="5">
        <f t="shared" ca="1" si="254"/>
        <v>4.8002276894771132</v>
      </c>
      <c r="P1171" s="5">
        <f t="shared" ca="1" si="255"/>
        <v>634.02416920215171</v>
      </c>
      <c r="Q1171" s="5">
        <f ca="1">P1171+((ABS(K1171)/MAX(((F1171)+(G1171)*(L1171))*(L1171),
            0.000001))^2)/(2*'1D'!$I$5)</f>
        <v>635.19859253909476</v>
      </c>
      <c r="R1171" s="5">
        <f ca="1">((ABS(K1171)*'1D'!$D$6)/(MAX(((F1171)+(G1171)*(L1171))*(L1171),
            0.000001)*MAX(((((F1171)+(G1171)*(L1171))*(L1171))/MAX((F1171)+2*(L1171)*SQRT(1+(G1171)^2),
                    0.000001))^(2/3),
            0.000001)))^2</f>
        <v>4.3358367565141456E-3</v>
      </c>
      <c r="S1171" s="5">
        <f ca="1">ABS(ABS(K1171)/MAX(((F1171)+(G1171)*(L1171))*(L1171),
        0.000001))/SQRT('1D'!$I$5*MAX((((F1171)+(G1171)*(L1171))*(L1171))/MAX((F1171)+2*(G1171)*(L1171),
            0.000001),
        0.000001))</f>
        <v>1.0727235886044055</v>
      </c>
      <c r="T1171" s="5">
        <f ca="1">((F1171)*(L1171)^2)/2+(G1171)*(L1171)^3/3+(ABS(K1171)^2)/('1D'!$I$5*MAX(((F1171)+(G1171)*(L1171))*(L1171),
        0.000001))</f>
        <v>35.763412605541333</v>
      </c>
      <c r="U1171" s="5">
        <f ca="1">IF($A$2=0,
    0,
    IFERROR(Q1170-(((R1170+R1171)/2)*J1171)-(IF(O1170&gt;O1171,
                '1D'!$D$8*((O1170^2-O1171^2)/(2*'1D'!$I$5)),
                '1D'!$D$9*((O1171^2-O1170^2)/(2*'1D'!$I$5)))+('1D'!$D$10*(ABS(I1171)/90)*(MAX(O1170^2,
                        O1171^2)/(2*'1D'!$I$5))))-Q1171,
        0))</f>
        <v>-3.9434922289274255E-3</v>
      </c>
      <c r="V1171" s="5">
        <f ca="1">IF($A$2=0,
    1,
    IF(IFERROR(V1170,
            0)=0,
        0,
        IFERROR(IF(ROUND(S1171,
                    3)=1,
                1,
                IF(AND(ABS(U1171)&lt;'1D'!$D$19,
                        S1171&gt;1),
                    1,
                    0)),
            0)))</f>
        <v>0</v>
      </c>
      <c r="W1171" s="5">
        <f ca="1">IF($A$2=0,
    MAX(MAX('1D'!$D$16,
            MAX('1D'!$D$16,
                POWER((ABS(K1171)^2)/('1D'!$I$5*MAX(F1171,
                            0.1)^2),
                    1/3))),
        IFERROR(W1396,
            MAX(MAX('1D'!$D$16,
                    MAX('1D'!$D$16,
                        POWER((ABS(K1171)^2)/('1D'!$I$5*MAX(F1171,
                                    0.1)^2),
                            1/3))),
                ($L$2)-E1396))),
    IF(IFERROR(AG1172,
            0)=0,
        MAX(MAX('1D'!$D$16,
                MAX('1D'!$D$16,
                    POWER((ABS(K1171)^2)/('1D'!$I$5*MAX(F1171,
                                0.1)^2),
                        1/3))),
            IFERROR(W1396,
                MAX(MAX('1D'!$D$16,
                        MAX('1D'!$D$16,
                            POWER((ABS(K1171)^2)/('1D'!$I$5*MAX(F1171,
                                        0.1)^2),
                                1/3))),
                    ($L$2)-E1396))),
        IF(IFERROR(W1171,
                0)=0,
            MAX(MAX('1D'!$D$16,
                    MAX('1D'!$D$16,
                        POWER((ABS(K1171)^2)/('1D'!$I$5*MAX(F1171,
                                    0.1)^2),
                            1/3))),
                IFERROR(W1396,
                    MAX(MAX('1D'!$D$16,
                            MAX('1D'!$D$16,
                                POWER((ABS(K1171)^2)/('1D'!$I$5*MAX(F1171,
                                            0.1)^2),
                                    1/3))),
                        ($L$2)-E1396))),
            IF(OR(IFERROR(AD1171,
                        0)&gt;=1,
                    IFERROR(AD1172,
                        0)&gt;=1),
                MAX('1D'!$D$16,
                    MAX('1D'!$D$16,
                        POWER((ABS(K1171)^2)/('1D'!$I$5*MAX(F1171,
                                    0.1)^2),
                            1/3))),
                IF(ABS(IFERROR(AF1171,
                            0))&lt;'1D'!$D$19,
                    MAX(MAX('1D'!$D$16,
                            MAX('1D'!$D$16,
                                POWER((ABS(K1171)^2)/('1D'!$I$5*MAX(F1171,
                                            0.1)^2),
                                    1/3))),
                        IFERROR(W1171,
                            0)),
                    MAX(MAX('1D'!$D$16,
                            MAX('1D'!$D$16,
                                POWER((ABS(K1171)^2)/('1D'!$I$5*MAX(F1171,
                                            0.1)^2),
                                    1/3))),
                        (IFERROR(W1171,
                                0))+((IFERROR(AF1171,
                                    0))*'1D'!$D$18)))))))</f>
        <v>2.1389677043987478</v>
      </c>
      <c r="X1171" s="5">
        <f t="shared" ca="1" si="256"/>
        <v>11.122632062873489</v>
      </c>
      <c r="Y1171" s="5">
        <f t="shared" ca="1" si="257"/>
        <v>1.1735290000551568</v>
      </c>
      <c r="Z1171" s="5">
        <f t="shared" ca="1" si="258"/>
        <v>4.5807502857230418</v>
      </c>
      <c r="AA1171" s="5">
        <f t="shared" ca="1" si="259"/>
        <v>634.12196770439868</v>
      </c>
      <c r="AB1171" s="5">
        <f ca="1">AA1171+((ABS(K1171)/MAX(((F1171)+(G1171)*(W1171))*(W1171),
            0.000001))^2)/(2*'1D'!$I$5)</f>
        <v>635.19145155659805</v>
      </c>
      <c r="AC1171" s="5">
        <f ca="1">((ABS(K1171)*'1D'!$D$6)/(MAX(((F1171)+(G1171)*(W1171))*(W1171),
            0.000001)*MAX(((((F1171)+(G1171)*(W1171))*(W1171))/MAX((F1171)+2*(W1171)*SQRT(1+(G1171)^2),
                    0.000001))^(2/3),
            0.000001)))^2</f>
        <v>3.8141460404132466E-3</v>
      </c>
      <c r="AD1171" s="5">
        <f ca="1">ABS(ABS(K1171)/MAX(((F1171)+(G1171)*(W1171))*(W1171),
        0.000001))/SQRT('1D'!$I$5*MAX((((F1171)+(G1171)*(W1171))*(W1171))/MAX((F1171)+2*(G1171)*(W1171),
            0.000001),
        0.000001))</f>
        <v>1.0000000000000004</v>
      </c>
      <c r="AE1171" s="5">
        <f ca="1">((F1171)*(W1171)^2)/2+(G1171)*(W1171)^3/3+(ABS(K1171)^2)/('1D'!$I$5*MAX(((F1171)+(G1171)*(W1171))*(W1171),
        0.000001))</f>
        <v>35.686426155594638</v>
      </c>
      <c r="AF1171" s="5">
        <f ca="1">IF($A$2=0,
    0,
    IFERROR(AB1172+(((AC1171+AC1172)/2)*J1172)+(IF(Z1171&gt;Z1172,
                '1D'!$D$8*((Z1171^2-Z1172^2)/(2*'1D'!$I$5)),
                '1D'!$D$9*((Z1172^2-Z1171^2)/(2*'1D'!$I$5)))+('1D'!$D$10*(ABS(I1172)/90)*(MAX(Z1171^2,
                        Z1172^2)/(2*'1D'!$I$5))))-AB1171,
        0))</f>
        <v>3.415996206285854E-3</v>
      </c>
      <c r="AG1171" s="5">
        <f ca="1">IF($A$2=0,
    1,
    IF(IFERROR(AG1172,
            0)=0,
        0,
        IFERROR(IF(OR(ROUND(AD1171,
                        3)&gt;=1,
                    AND(ABS(AF1171)&lt;'1D'!$D$19,
                        AD1171&lt;1)),
                1,
                0),
            0)))</f>
        <v>1</v>
      </c>
      <c r="AH1171" s="5">
        <f ca="1">IFERROR(IF('1D'!V32="Supercritical",
        MAX('1D'!$D$16,
            IFERROR(L1171,
                MAX('1D'!$D$16,
                    POWER((ABS(K1171)^2)/('1D'!$I$5*MAX(F1171,
                                0.1)^2),
                        1/3)))),
        IF('1D'!V32="Subcritical",
            MAX('1D'!$D$16,
                IFERROR(W1171,
                    MAX('1D'!$D$16,
                        POWER((ABS(K1171)^2)/('1D'!$I$5*MAX(F1171,
                                    0.1)^2),
                            1/3)))),
            IF(IFERROR(T1171,
                    -1E+99)&gt;=IFERROR(AE1171,
                    -1E+99),
                MAX('1D'!$D$16,
                    IFERROR(L1171,
                        MAX('1D'!$D$16,
                            POWER((ABS(K1171)^2)/('1D'!$I$5*MAX(F1171,
                                        0.1)^2),
                                1/3)))),
                MAX('1D'!$D$16,
                    IFERROR(W1171,
                        MAX('1D'!$D$16,
                            POWER((ABS(K1171)^2)/('1D'!$I$5*MAX(F1171,
                                        0.1)^2),
                                1/3))))))),
    MAX('1D'!$D$16,
        POWER((ABS(K1171)^2)/('1D'!$I$5*MAX(F1171,
                    0.1)^2),
            1/3)))</f>
        <v>2.0411692021517887</v>
      </c>
      <c r="AI1171" s="5">
        <f t="shared" ca="1" si="260"/>
        <v>634.02416920215171</v>
      </c>
      <c r="AJ1171" s="5">
        <f ca="1">AI1171+((ABS(K1171)/MAX(((F1171)+(G1171)*(AH1171))*(AH1171),
            0.000001))^2)/(2*'1D'!$I$5)</f>
        <v>635.19859253909476</v>
      </c>
      <c r="AM1171">
        <v>0</v>
      </c>
      <c r="AN1171">
        <v>0</v>
      </c>
      <c r="AO1171" s="5">
        <f t="shared" si="261"/>
        <v>0</v>
      </c>
      <c r="AP1171" s="5">
        <f t="shared" si="265"/>
        <v>0</v>
      </c>
      <c r="AQ1171" s="5">
        <f ca="1">ABS(ABS(K1171)/MAX(((F1171)+(G1171)*(AH1171))*(AH1171),
        0.000001))/SQRT('1D'!$I$5*MAX((((F1171)+(G1171)*(AH1171))*(AH1171))/MAX((F1171)+2*(G1171)*(AH1171),
            0.000001),
        0.000001))</f>
        <v>1.0727235886044055</v>
      </c>
      <c r="AR1171" s="5" t="str">
        <f t="shared" ca="1" si="262"/>
        <v>Supercritical</v>
      </c>
      <c r="AS1171" s="5">
        <f ca="1">((ABS(K1171)*'1D'!$D$6)/(MAX(((F1171)+(G1171)*(AH1171))*(AH1171),
            0.000001)*MAX(((((F1171)+(G1171)*(AH1171))*(AH1171))/MAX((F1171)+2*(AH1171)*SQRT(1+(G1171)^2),
                    0.000001))^(2/3),
            0.000001)))^2</f>
        <v>4.3358367565141456E-3</v>
      </c>
    </row>
    <row r="1172" spans="1:45" x14ac:dyDescent="0.35">
      <c r="A1172">
        <v>1163</v>
      </c>
      <c r="B1172">
        <v>1161.9960000000001</v>
      </c>
      <c r="C1172">
        <v>616074.44700000004</v>
      </c>
      <c r="D1172">
        <v>3096845.2009999999</v>
      </c>
      <c r="E1172">
        <v>631.98249999999996</v>
      </c>
      <c r="F1172">
        <v>5.2</v>
      </c>
      <c r="G1172">
        <v>0</v>
      </c>
      <c r="H1172" t="s">
        <v>176</v>
      </c>
      <c r="I1172">
        <v>5.5E-2</v>
      </c>
      <c r="J1172" s="5">
        <f t="shared" si="263"/>
        <v>1.0010000000002037</v>
      </c>
      <c r="K1172" s="5">
        <f t="shared" ca="1" si="264"/>
        <v>50.95</v>
      </c>
      <c r="L1172" s="5">
        <f ca="1">IF($A$2=0,
    IFERROR(L1171,
        MAX('1D'!$D$16,
            POWER((ABS(K1172)^2)/('1D'!$I$5*MAX(F1172,
                        0.1)^2),
                1/3))),
    IF(IFERROR(V1171,
            0)=0,
        IFERROR(L1171,
            MAX('1D'!$D$16,
                POWER((ABS(K1172)^2)/('1D'!$I$5*MAX(F1172,
                            0.1)^2),
                    1/3))),
        IF(OR(IFERROR(L1172,
                    0)=0,
                IFERROR(S1171,
                    0)&lt;1,
                IFERROR(S1172,
                    0)&lt;1),
            MAX('1D'!$D$16,
                POWER((ABS(K1172)^2)/('1D'!$I$5*MAX(F1172,
                            0.1)^2),
                    1/3)),
            IF(IFERROR(U1172,
                    0)&gt;0,
                MAX('1D'!$D$16,
                    IFERROR(L1172,
                        0)+((IFERROR(U1172,
                                0))*'1D'!$D$18*IF((IFERROR(S1172,
                                    0))&lt;1,
                            1,
                            -1))),
                IF(IFERROR(U1172,
                        0)&lt;0,
                    IF(ABS((MAX('1D'!$D$16,
                                    POWER((ABS(K1172)^2)/('1D'!$I$5*MAX(F1172,
                                                0.1)^2),
                                        1/3)))-IFERROR(L1172,
                                0))&gt;'1D'!$D$19,
                        MAX('1D'!$D$16,
                            IF((MAX('1D'!$D$16,
                                        POWER((ABS(K1172)^2)/('1D'!$I$5*MAX(F1172,
                                                    0.1)^2),
                                            1/3)))&gt;IFERROR(L1172,
                                    0),
                                MIN((MAX('1D'!$D$16,
                                            POWER((ABS(K1172)^2)/('1D'!$I$5*MAX(F1172,
                                                        0.1)^2),
                                                1/3))),
                                    IFERROR(L1172,
                                        0)+(MIN(ABS(IFERROR(U1172,
                                                    0))*'1D'!$D$18,
                                            ABS((MAX('1D'!$D$16,
                                                        POWER((ABS(K1172)^2)/('1D'!$I$5*MAX(F1172,
                                                                    0.1)^2),
                                                            1/3)))-IFERROR(L1172,
                                                    0))))),
                                MAX((MAX('1D'!$D$16,
                                            POWER((ABS(K1172)^2)/('1D'!$I$5*MAX(F1172,
                                                        0.1)^2),
                                                1/3))),
                                    IFERROR(L1172,
                                        0)-(MIN(ABS(IFERROR(U1172,
                                                    0))*'1D'!$D$18,
                                            ABS((MAX('1D'!$D$16,
                                                        POWER((ABS(K1172)^2)/('1D'!$I$5*MAX(F1172,
                                                                    0.1)^2),
                                                            1/3)))-IFERROR(L1172,
                                                    0))))))),
                        MAX('1D'!$D$16,
                            POWER((ABS(K1172)^2)/('1D'!$I$5*MAX(F1172,
                                        0.1)^2),
                                1/3))),
                    MAX('1D'!$D$16,
                        IFERROR(L1172,
                            0)))))))</f>
        <v>2.0411692021517887</v>
      </c>
      <c r="M1172" s="5">
        <f t="shared" ca="1" si="252"/>
        <v>10.614079851189301</v>
      </c>
      <c r="N1172" s="5">
        <f t="shared" ca="1" si="253"/>
        <v>1.1434704692804873</v>
      </c>
      <c r="O1172" s="5">
        <f t="shared" ca="1" si="254"/>
        <v>4.8002276894771132</v>
      </c>
      <c r="P1172" s="5">
        <f t="shared" ca="1" si="255"/>
        <v>634.02366920215172</v>
      </c>
      <c r="Q1172" s="5">
        <f ca="1">P1172+((ABS(K1172)/MAX(((F1172)+(G1172)*(L1172))*(L1172),
            0.000001))^2)/(2*'1D'!$I$5)</f>
        <v>635.19809253909477</v>
      </c>
      <c r="R1172" s="5">
        <f ca="1">((ABS(K1172)*'1D'!$D$6)/(MAX(((F1172)+(G1172)*(L1172))*(L1172),
            0.000001)*MAX(((((F1172)+(G1172)*(L1172))*(L1172))/MAX((F1172)+2*(L1172)*SQRT(1+(G1172)^2),
                    0.000001))^(2/3),
            0.000001)))^2</f>
        <v>4.3358367565141456E-3</v>
      </c>
      <c r="S1172" s="5">
        <f ca="1">ABS(ABS(K1172)/MAX(((F1172)+(G1172)*(L1172))*(L1172),
        0.000001))/SQRT('1D'!$I$5*MAX((((F1172)+(G1172)*(L1172))*(L1172))/MAX((F1172)+2*(G1172)*(L1172),
            0.000001),
        0.000001))</f>
        <v>1.0727235886044055</v>
      </c>
      <c r="T1172" s="5">
        <f ca="1">((F1172)*(L1172)^2)/2+(G1172)*(L1172)^3/3+(ABS(K1172)^2)/('1D'!$I$5*MAX(((F1172)+(G1172)*(L1172))*(L1172),
        0.000001))</f>
        <v>35.763412605541333</v>
      </c>
      <c r="U1172" s="5">
        <f ca="1">IF($A$2=0,
    0,
    IFERROR(Q1171-(((R1171+R1172)/2)*J1172)-(IF(O1171&gt;O1172,
                '1D'!$D$8*((O1171^2-O1172^2)/(2*'1D'!$I$5)),
                '1D'!$D$9*((O1172^2-O1171^2)/(2*'1D'!$I$5)))+('1D'!$D$10*(ABS(I1172)/90)*(MAX(O1171^2,
                        O1172^2)/(2*'1D'!$I$5))))-Q1172,
        0))</f>
        <v>-3.9478280658613585E-3</v>
      </c>
      <c r="V1172" s="5">
        <f ca="1">IF($A$2=0,
    1,
    IF(IFERROR(V1171,
            0)=0,
        0,
        IFERROR(IF(ROUND(S1172,
                    3)=1,
                1,
                IF(AND(ABS(U1172)&lt;'1D'!$D$19,
                        S1172&gt;1),
                    1,
                    0)),
            0)))</f>
        <v>0</v>
      </c>
      <c r="W1172" s="5">
        <f ca="1">IF($A$2=0,
    MAX(MAX('1D'!$D$16,
            MAX('1D'!$D$16,
                POWER((ABS(K1172)^2)/('1D'!$I$5*MAX(F1172,
                            0.1)^2),
                    1/3))),
        IFERROR(W1396,
            MAX(MAX('1D'!$D$16,
                    MAX('1D'!$D$16,
                        POWER((ABS(K1172)^2)/('1D'!$I$5*MAX(F1172,
                                    0.1)^2),
                            1/3))),
                ($L$2)-E1396))),
    IF(IFERROR(AG1173,
            0)=0,
        MAX(MAX('1D'!$D$16,
                MAX('1D'!$D$16,
                    POWER((ABS(K1172)^2)/('1D'!$I$5*MAX(F1172,
                                0.1)^2),
                        1/3))),
            IFERROR(W1396,
                MAX(MAX('1D'!$D$16,
                        MAX('1D'!$D$16,
                            POWER((ABS(K1172)^2)/('1D'!$I$5*MAX(F1172,
                                        0.1)^2),
                                1/3))),
                    ($L$2)-E1396))),
        IF(IFERROR(W1172,
                0)=0,
            MAX(MAX('1D'!$D$16,
                    MAX('1D'!$D$16,
                        POWER((ABS(K1172)^2)/('1D'!$I$5*MAX(F1172,
                                    0.1)^2),
                            1/3))),
                IFERROR(W1396,
                    MAX(MAX('1D'!$D$16,
                            MAX('1D'!$D$16,
                                POWER((ABS(K1172)^2)/('1D'!$I$5*MAX(F1172,
                                            0.1)^2),
                                    1/3))),
                        ($L$2)-E1396))),
            IF(OR(IFERROR(AD1172,
                        0)&gt;=1,
                    IFERROR(AD1173,
                        0)&gt;=1),
                MAX('1D'!$D$16,
                    MAX('1D'!$D$16,
                        POWER((ABS(K1172)^2)/('1D'!$I$5*MAX(F1172,
                                    0.1)^2),
                            1/3))),
                IF(ABS(IFERROR(AF1172,
                            0))&lt;'1D'!$D$19,
                    MAX(MAX('1D'!$D$16,
                            MAX('1D'!$D$16,
                                POWER((ABS(K1172)^2)/('1D'!$I$5*MAX(F1172,
                                            0.1)^2),
                                    1/3))),
                        IFERROR(W1172,
                            0)),
                    MAX(MAX('1D'!$D$16,
                            MAX('1D'!$D$16,
                                POWER((ABS(K1172)^2)/('1D'!$I$5*MAX(F1172,
                                            0.1)^2),
                                    1/3))),
                        (IFERROR(W1172,
                                0))+((IFERROR(AF1172,
                                    0))*'1D'!$D$18)))))))</f>
        <v>2.1389677043987478</v>
      </c>
      <c r="X1172" s="5">
        <f t="shared" ca="1" si="256"/>
        <v>11.122632062873489</v>
      </c>
      <c r="Y1172" s="5">
        <f t="shared" ca="1" si="257"/>
        <v>1.1735290000551568</v>
      </c>
      <c r="Z1172" s="5">
        <f t="shared" ca="1" si="258"/>
        <v>4.5807502857230418</v>
      </c>
      <c r="AA1172" s="5">
        <f t="shared" ca="1" si="259"/>
        <v>634.1214677043987</v>
      </c>
      <c r="AB1172" s="5">
        <f ca="1">AA1172+((ABS(K1172)/MAX(((F1172)+(G1172)*(W1172))*(W1172),
            0.000001))^2)/(2*'1D'!$I$5)</f>
        <v>635.19095155659807</v>
      </c>
      <c r="AC1172" s="5">
        <f ca="1">((ABS(K1172)*'1D'!$D$6)/(MAX(((F1172)+(G1172)*(W1172))*(W1172),
            0.000001)*MAX(((((F1172)+(G1172)*(W1172))*(W1172))/MAX((F1172)+2*(W1172)*SQRT(1+(G1172)^2),
                    0.000001))^(2/3),
            0.000001)))^2</f>
        <v>3.8141460404132466E-3</v>
      </c>
      <c r="AD1172" s="5">
        <f ca="1">ABS(ABS(K1172)/MAX(((F1172)+(G1172)*(W1172))*(W1172),
        0.000001))/SQRT('1D'!$I$5*MAX((((F1172)+(G1172)*(W1172))*(W1172))/MAX((F1172)+2*(G1172)*(W1172),
            0.000001),
        0.000001))</f>
        <v>1.0000000000000004</v>
      </c>
      <c r="AE1172" s="5">
        <f ca="1">((F1172)*(W1172)^2)/2+(G1172)*(W1172)^3/3+(ABS(K1172)^2)/('1D'!$I$5*MAX(((F1172)+(G1172)*(W1172))*(W1172),
        0.000001))</f>
        <v>35.686426155594638</v>
      </c>
      <c r="AF1172" s="5">
        <f ca="1">IF($A$2=0,
    0,
    IFERROR(AB1173+(((AC1172+AC1173)/2)*J1173)+(IF(Z1172&gt;Z1173,
                '1D'!$D$8*((Z1172^2-Z1173^2)/(2*'1D'!$I$5)),
                '1D'!$D$9*((Z1173^2-Z1172^2)/(2*'1D'!$I$5)))+('1D'!$D$10*(ABS(I1173)/90)*(MAX(Z1172^2,
                        Z1173^2)/(2*'1D'!$I$5))))-AB1172,
        0))</f>
        <v>3.3141460404522149E-3</v>
      </c>
      <c r="AG1172" s="5">
        <f ca="1">IF($A$2=0,
    1,
    IF(IFERROR(AG1173,
            0)=0,
        0,
        IFERROR(IF(OR(ROUND(AD1172,
                        3)&gt;=1,
                    AND(ABS(AF1172)&lt;'1D'!$D$19,
                        AD1172&lt;1)),
                1,
                0),
            0)))</f>
        <v>1</v>
      </c>
      <c r="AH1172" s="5">
        <f ca="1">IFERROR(IF('1D'!V32="Supercritical",
        MAX('1D'!$D$16,
            IFERROR(L1172,
                MAX('1D'!$D$16,
                    POWER((ABS(K1172)^2)/('1D'!$I$5*MAX(F1172,
                                0.1)^2),
                        1/3)))),
        IF('1D'!V32="Subcritical",
            MAX('1D'!$D$16,
                IFERROR(W1172,
                    MAX('1D'!$D$16,
                        POWER((ABS(K1172)^2)/('1D'!$I$5*MAX(F1172,
                                    0.1)^2),
                            1/3)))),
            IF(IFERROR(T1172,
                    -1E+99)&gt;=IFERROR(AE1172,
                    -1E+99),
                MAX('1D'!$D$16,
                    IFERROR(L1172,
                        MAX('1D'!$D$16,
                            POWER((ABS(K1172)^2)/('1D'!$I$5*MAX(F1172,
                                        0.1)^2),
                                1/3)))),
                MAX('1D'!$D$16,
                    IFERROR(W1172,
                        MAX('1D'!$D$16,
                            POWER((ABS(K1172)^2)/('1D'!$I$5*MAX(F1172,
                                        0.1)^2),
                                1/3))))))),
    MAX('1D'!$D$16,
        POWER((ABS(K1172)^2)/('1D'!$I$5*MAX(F1172,
                    0.1)^2),
            1/3)))</f>
        <v>2.0411692021517887</v>
      </c>
      <c r="AI1172" s="5">
        <f t="shared" ca="1" si="260"/>
        <v>634.02366920215172</v>
      </c>
      <c r="AJ1172" s="5">
        <f ca="1">AI1172+((ABS(K1172)/MAX(((F1172)+(G1172)*(AH1172))*(AH1172),
            0.000001))^2)/(2*'1D'!$I$5)</f>
        <v>635.19809253909477</v>
      </c>
      <c r="AM1172">
        <v>0</v>
      </c>
      <c r="AN1172">
        <v>0</v>
      </c>
      <c r="AO1172" s="5">
        <f t="shared" si="261"/>
        <v>0</v>
      </c>
      <c r="AP1172" s="5">
        <f t="shared" si="265"/>
        <v>0</v>
      </c>
      <c r="AQ1172" s="5">
        <f ca="1">ABS(ABS(K1172)/MAX(((F1172)+(G1172)*(AH1172))*(AH1172),
        0.000001))/SQRT('1D'!$I$5*MAX((((F1172)+(G1172)*(AH1172))*(AH1172))/MAX((F1172)+2*(G1172)*(AH1172),
            0.000001),
        0.000001))</f>
        <v>1.0727235886044055</v>
      </c>
      <c r="AR1172" s="5" t="str">
        <f t="shared" ca="1" si="262"/>
        <v>Supercritical</v>
      </c>
      <c r="AS1172" s="5">
        <f ca="1">((ABS(K1172)*'1D'!$D$6)/(MAX(((F1172)+(G1172)*(AH1172))*(AH1172),
            0.000001)*MAX(((((F1172)+(G1172)*(AH1172))*(AH1172))/MAX((F1172)+2*(AH1172)*SQRT(1+(G1172)^2),
                    0.000001))^(2/3),
            0.000001)))^2</f>
        <v>4.3358367565141456E-3</v>
      </c>
    </row>
    <row r="1173" spans="1:45" x14ac:dyDescent="0.35">
      <c r="A1173">
        <v>1164</v>
      </c>
      <c r="B1173">
        <v>1162.9960000000001</v>
      </c>
      <c r="C1173">
        <v>616074.40500000003</v>
      </c>
      <c r="D1173">
        <v>3096844.202</v>
      </c>
      <c r="E1173">
        <v>631.98199999999997</v>
      </c>
      <c r="F1173">
        <v>5.2</v>
      </c>
      <c r="G1173">
        <v>0</v>
      </c>
      <c r="H1173" t="s">
        <v>176</v>
      </c>
      <c r="I1173">
        <v>0</v>
      </c>
      <c r="J1173" s="5">
        <f t="shared" si="263"/>
        <v>1</v>
      </c>
      <c r="K1173" s="5">
        <f t="shared" ca="1" si="264"/>
        <v>50.95</v>
      </c>
      <c r="L1173" s="5">
        <f ca="1">IF($A$2=0,
    IFERROR(L1172,
        MAX('1D'!$D$16,
            POWER((ABS(K1173)^2)/('1D'!$I$5*MAX(F1173,
                        0.1)^2),
                1/3))),
    IF(IFERROR(V1172,
            0)=0,
        IFERROR(L1172,
            MAX('1D'!$D$16,
                POWER((ABS(K1173)^2)/('1D'!$I$5*MAX(F1173,
                            0.1)^2),
                    1/3))),
        IF(OR(IFERROR(L1173,
                    0)=0,
                IFERROR(S1172,
                    0)&lt;1,
                IFERROR(S1173,
                    0)&lt;1),
            MAX('1D'!$D$16,
                POWER((ABS(K1173)^2)/('1D'!$I$5*MAX(F1173,
                            0.1)^2),
                    1/3)),
            IF(IFERROR(U1173,
                    0)&gt;0,
                MAX('1D'!$D$16,
                    IFERROR(L1173,
                        0)+((IFERROR(U1173,
                                0))*'1D'!$D$18*IF((IFERROR(S1173,
                                    0))&lt;1,
                            1,
                            -1))),
                IF(IFERROR(U1173,
                        0)&lt;0,
                    IF(ABS((MAX('1D'!$D$16,
                                    POWER((ABS(K1173)^2)/('1D'!$I$5*MAX(F1173,
                                                0.1)^2),
                                        1/3)))-IFERROR(L1173,
                                0))&gt;'1D'!$D$19,
                        MAX('1D'!$D$16,
                            IF((MAX('1D'!$D$16,
                                        POWER((ABS(K1173)^2)/('1D'!$I$5*MAX(F1173,
                                                    0.1)^2),
                                            1/3)))&gt;IFERROR(L1173,
                                    0),
                                MIN((MAX('1D'!$D$16,
                                            POWER((ABS(K1173)^2)/('1D'!$I$5*MAX(F1173,
                                                        0.1)^2),
                                                1/3))),
                                    IFERROR(L1173,
                                        0)+(MIN(ABS(IFERROR(U1173,
                                                    0))*'1D'!$D$18,
                                            ABS((MAX('1D'!$D$16,
                                                        POWER((ABS(K1173)^2)/('1D'!$I$5*MAX(F1173,
                                                                    0.1)^2),
                                                            1/3)))-IFERROR(L1173,
                                                    0))))),
                                MAX((MAX('1D'!$D$16,
                                            POWER((ABS(K1173)^2)/('1D'!$I$5*MAX(F1173,
                                                        0.1)^2),
                                                1/3))),
                                    IFERROR(L1173,
                                        0)-(MIN(ABS(IFERROR(U1173,
                                                    0))*'1D'!$D$18,
                                            ABS((MAX('1D'!$D$16,
                                                        POWER((ABS(K1173)^2)/('1D'!$I$5*MAX(F1173,
                                                                    0.1)^2),
                                                            1/3)))-IFERROR(L1173,
                                                    0))))))),
                        MAX('1D'!$D$16,
                            POWER((ABS(K1173)^2)/('1D'!$I$5*MAX(F1173,
                                        0.1)^2),
                                1/3))),
                    MAX('1D'!$D$16,
                        IFERROR(L1173,
                            0)))))))</f>
        <v>2.0411692021517887</v>
      </c>
      <c r="M1173" s="5">
        <f t="shared" ca="1" si="252"/>
        <v>10.614079851189301</v>
      </c>
      <c r="N1173" s="5">
        <f t="shared" ca="1" si="253"/>
        <v>1.1434704692804873</v>
      </c>
      <c r="O1173" s="5">
        <f t="shared" ca="1" si="254"/>
        <v>4.8002276894771132</v>
      </c>
      <c r="P1173" s="5">
        <f t="shared" ca="1" si="255"/>
        <v>634.02316920215173</v>
      </c>
      <c r="Q1173" s="5">
        <f ca="1">P1173+((ABS(K1173)/MAX(((F1173)+(G1173)*(L1173))*(L1173),
            0.000001))^2)/(2*'1D'!$I$5)</f>
        <v>635.19759253909479</v>
      </c>
      <c r="R1173" s="5">
        <f ca="1">((ABS(K1173)*'1D'!$D$6)/(MAX(((F1173)+(G1173)*(L1173))*(L1173),
            0.000001)*MAX(((((F1173)+(G1173)*(L1173))*(L1173))/MAX((F1173)+2*(L1173)*SQRT(1+(G1173)^2),
                    0.000001))^(2/3),
            0.000001)))^2</f>
        <v>4.3358367565141456E-3</v>
      </c>
      <c r="S1173" s="5">
        <f ca="1">ABS(ABS(K1173)/MAX(((F1173)+(G1173)*(L1173))*(L1173),
        0.000001))/SQRT('1D'!$I$5*MAX((((F1173)+(G1173)*(L1173))*(L1173))/MAX((F1173)+2*(G1173)*(L1173),
            0.000001),
        0.000001))</f>
        <v>1.0727235886044055</v>
      </c>
      <c r="T1173" s="5">
        <f ca="1">((F1173)*(L1173)^2)/2+(G1173)*(L1173)^3/3+(ABS(K1173)^2)/('1D'!$I$5*MAX(((F1173)+(G1173)*(L1173))*(L1173),
        0.000001))</f>
        <v>35.763412605541333</v>
      </c>
      <c r="U1173" s="5">
        <f ca="1">IF($A$2=0,
    0,
    IFERROR(Q1172-(((R1172+R1173)/2)*J1173)-(IF(O1172&gt;O1173,
                '1D'!$D$8*((O1172^2-O1173^2)/(2*'1D'!$I$5)),
                '1D'!$D$9*((O1173^2-O1172^2)/(2*'1D'!$I$5)))+('1D'!$D$10*(ABS(I1173)/90)*(MAX(O1172^2,
                        O1173^2)/(2*'1D'!$I$5))))-Q1173,
        0))</f>
        <v>-3.8358367564796936E-3</v>
      </c>
      <c r="V1173" s="5">
        <f ca="1">IF($A$2=0,
    1,
    IF(IFERROR(V1172,
            0)=0,
        0,
        IFERROR(IF(ROUND(S1173,
                    3)=1,
                1,
                IF(AND(ABS(U1173)&lt;'1D'!$D$19,
                        S1173&gt;1),
                    1,
                    0)),
            0)))</f>
        <v>0</v>
      </c>
      <c r="W1173" s="5">
        <f ca="1">IF($A$2=0,
    MAX(MAX('1D'!$D$16,
            MAX('1D'!$D$16,
                POWER((ABS(K1173)^2)/('1D'!$I$5*MAX(F1173,
                            0.1)^2),
                    1/3))),
        IFERROR(W1396,
            MAX(MAX('1D'!$D$16,
                    MAX('1D'!$D$16,
                        POWER((ABS(K1173)^2)/('1D'!$I$5*MAX(F1173,
                                    0.1)^2),
                            1/3))),
                ($L$2)-E1396))),
    IF(IFERROR(AG1174,
            0)=0,
        MAX(MAX('1D'!$D$16,
                MAX('1D'!$D$16,
                    POWER((ABS(K1173)^2)/('1D'!$I$5*MAX(F1173,
                                0.1)^2),
                        1/3))),
            IFERROR(W1396,
                MAX(MAX('1D'!$D$16,
                        MAX('1D'!$D$16,
                            POWER((ABS(K1173)^2)/('1D'!$I$5*MAX(F1173,
                                        0.1)^2),
                                1/3))),
                    ($L$2)-E1396))),
        IF(IFERROR(W1173,
                0)=0,
            MAX(MAX('1D'!$D$16,
                    MAX('1D'!$D$16,
                        POWER((ABS(K1173)^2)/('1D'!$I$5*MAX(F1173,
                                    0.1)^2),
                            1/3))),
                IFERROR(W1396,
                    MAX(MAX('1D'!$D$16,
                            MAX('1D'!$D$16,
                                POWER((ABS(K1173)^2)/('1D'!$I$5*MAX(F1173,
                                            0.1)^2),
                                    1/3))),
                        ($L$2)-E1396))),
            IF(OR(IFERROR(AD1173,
                        0)&gt;=1,
                    IFERROR(AD1174,
                        0)&gt;=1),
                MAX('1D'!$D$16,
                    MAX('1D'!$D$16,
                        POWER((ABS(K1173)^2)/('1D'!$I$5*MAX(F1173,
                                    0.1)^2),
                            1/3))),
                IF(ABS(IFERROR(AF1173,
                            0))&lt;'1D'!$D$19,
                    MAX(MAX('1D'!$D$16,
                            MAX('1D'!$D$16,
                                POWER((ABS(K1173)^2)/('1D'!$I$5*MAX(F1173,
                                            0.1)^2),
                                    1/3))),
                        IFERROR(W1173,
                            0)),
                    MAX(MAX('1D'!$D$16,
                            MAX('1D'!$D$16,
                                POWER((ABS(K1173)^2)/('1D'!$I$5*MAX(F1173,
                                            0.1)^2),
                                    1/3))),
                        (IFERROR(W1173,
                                0))+((IFERROR(AF1173,
                                    0))*'1D'!$D$18)))))))</f>
        <v>2.1389677043987478</v>
      </c>
      <c r="X1173" s="5">
        <f t="shared" ca="1" si="256"/>
        <v>11.122632062873489</v>
      </c>
      <c r="Y1173" s="5">
        <f t="shared" ca="1" si="257"/>
        <v>1.1735290000551568</v>
      </c>
      <c r="Z1173" s="5">
        <f t="shared" ca="1" si="258"/>
        <v>4.5807502857230418</v>
      </c>
      <c r="AA1173" s="5">
        <f t="shared" ca="1" si="259"/>
        <v>634.12096770439871</v>
      </c>
      <c r="AB1173" s="5">
        <f ca="1">AA1173+((ABS(K1173)/MAX(((F1173)+(G1173)*(W1173))*(W1173),
            0.000001))^2)/(2*'1D'!$I$5)</f>
        <v>635.19045155659808</v>
      </c>
      <c r="AC1173" s="5">
        <f ca="1">((ABS(K1173)*'1D'!$D$6)/(MAX(((F1173)+(G1173)*(W1173))*(W1173),
            0.000001)*MAX(((((F1173)+(G1173)*(W1173))*(W1173))/MAX((F1173)+2*(W1173)*SQRT(1+(G1173)^2),
                    0.000001))^(2/3),
            0.000001)))^2</f>
        <v>3.8141460404132466E-3</v>
      </c>
      <c r="AD1173" s="5">
        <f ca="1">ABS(ABS(K1173)/MAX(((F1173)+(G1173)*(W1173))*(W1173),
        0.000001))/SQRT('1D'!$I$5*MAX((((F1173)+(G1173)*(W1173))*(W1173))/MAX((F1173)+2*(G1173)*(W1173),
            0.000001),
        0.000001))</f>
        <v>1.0000000000000004</v>
      </c>
      <c r="AE1173" s="5">
        <f ca="1">((F1173)*(W1173)^2)/2+(G1173)*(W1173)^3/3+(ABS(K1173)^2)/('1D'!$I$5*MAX(((F1173)+(G1173)*(W1173))*(W1173),
        0.000001))</f>
        <v>35.686426155594638</v>
      </c>
      <c r="AF1173" s="5">
        <f ca="1">IF($A$2=0,
    0,
    IFERROR(AB1174+(((AC1173+AC1174)/2)*J1174)+(IF(Z1173&gt;Z1174,
                '1D'!$D$8*((Z1173^2-Z1174^2)/(2*'1D'!$I$5)),
                '1D'!$D$9*((Z1174^2-Z1173^2)/(2*'1D'!$I$5)))+('1D'!$D$10*(ABS(I1174)/90)*(MAX(Z1173^2,
                        Z1174^2)/(2*'1D'!$I$5))))-AB1173,
        0))</f>
        <v>3.3141460404522149E-3</v>
      </c>
      <c r="AG1173" s="5">
        <f ca="1">IF($A$2=0,
    1,
    IF(IFERROR(AG1174,
            0)=0,
        0,
        IFERROR(IF(OR(ROUND(AD1173,
                        3)&gt;=1,
                    AND(ABS(AF1173)&lt;'1D'!$D$19,
                        AD1173&lt;1)),
                1,
                0),
            0)))</f>
        <v>1</v>
      </c>
      <c r="AH1173" s="5">
        <f ca="1">IFERROR(IF('1D'!V32="Supercritical",
        MAX('1D'!$D$16,
            IFERROR(L1173,
                MAX('1D'!$D$16,
                    POWER((ABS(K1173)^2)/('1D'!$I$5*MAX(F1173,
                                0.1)^2),
                        1/3)))),
        IF('1D'!V32="Subcritical",
            MAX('1D'!$D$16,
                IFERROR(W1173,
                    MAX('1D'!$D$16,
                        POWER((ABS(K1173)^2)/('1D'!$I$5*MAX(F1173,
                                    0.1)^2),
                            1/3)))),
            IF(IFERROR(T1173,
                    -1E+99)&gt;=IFERROR(AE1173,
                    -1E+99),
                MAX('1D'!$D$16,
                    IFERROR(L1173,
                        MAX('1D'!$D$16,
                            POWER((ABS(K1173)^2)/('1D'!$I$5*MAX(F1173,
                                        0.1)^2),
                                1/3)))),
                MAX('1D'!$D$16,
                    IFERROR(W1173,
                        MAX('1D'!$D$16,
                            POWER((ABS(K1173)^2)/('1D'!$I$5*MAX(F1173,
                                        0.1)^2),
                                1/3))))))),
    MAX('1D'!$D$16,
        POWER((ABS(K1173)^2)/('1D'!$I$5*MAX(F1173,
                    0.1)^2),
            1/3)))</f>
        <v>2.0411692021517887</v>
      </c>
      <c r="AI1173" s="5">
        <f t="shared" ca="1" si="260"/>
        <v>634.02316920215173</v>
      </c>
      <c r="AJ1173" s="5">
        <f ca="1">AI1173+((ABS(K1173)/MAX(((F1173)+(G1173)*(AH1173))*(AH1173),
            0.000001))^2)/(2*'1D'!$I$5)</f>
        <v>635.19759253909479</v>
      </c>
      <c r="AM1173">
        <v>0</v>
      </c>
      <c r="AN1173">
        <v>0</v>
      </c>
      <c r="AO1173" s="5">
        <f t="shared" si="261"/>
        <v>0</v>
      </c>
      <c r="AP1173" s="5">
        <f t="shared" si="265"/>
        <v>0</v>
      </c>
      <c r="AQ1173" s="5">
        <f ca="1">ABS(ABS(K1173)/MAX(((F1173)+(G1173)*(AH1173))*(AH1173),
        0.000001))/SQRT('1D'!$I$5*MAX((((F1173)+(G1173)*(AH1173))*(AH1173))/MAX((F1173)+2*(G1173)*(AH1173),
            0.000001),
        0.000001))</f>
        <v>1.0727235886044055</v>
      </c>
      <c r="AR1173" s="5" t="str">
        <f t="shared" ca="1" si="262"/>
        <v>Supercritical</v>
      </c>
      <c r="AS1173" s="5">
        <f ca="1">((ABS(K1173)*'1D'!$D$6)/(MAX(((F1173)+(G1173)*(AH1173))*(AH1173),
            0.000001)*MAX(((((F1173)+(G1173)*(AH1173))*(AH1173))/MAX((F1173)+2*(AH1173)*SQRT(1+(G1173)^2),
                    0.000001))^(2/3),
            0.000001)))^2</f>
        <v>4.3358367565141456E-3</v>
      </c>
    </row>
    <row r="1174" spans="1:45" x14ac:dyDescent="0.35">
      <c r="A1174">
        <v>1165</v>
      </c>
      <c r="B1174">
        <v>1163.9960000000001</v>
      </c>
      <c r="C1174">
        <v>616074.36300000001</v>
      </c>
      <c r="D1174">
        <v>3096843.2030000002</v>
      </c>
      <c r="E1174">
        <v>631.98149999999998</v>
      </c>
      <c r="F1174">
        <v>5.2</v>
      </c>
      <c r="G1174">
        <v>0</v>
      </c>
      <c r="H1174" t="s">
        <v>176</v>
      </c>
      <c r="I1174">
        <v>0</v>
      </c>
      <c r="J1174" s="5">
        <f t="shared" si="263"/>
        <v>1</v>
      </c>
      <c r="K1174" s="5">
        <f t="shared" ca="1" si="264"/>
        <v>50.95</v>
      </c>
      <c r="L1174" s="5">
        <f ca="1">IF($A$2=0,
    IFERROR(L1173,
        MAX('1D'!$D$16,
            POWER((ABS(K1174)^2)/('1D'!$I$5*MAX(F1174,
                        0.1)^2),
                1/3))),
    IF(IFERROR(V1173,
            0)=0,
        IFERROR(L1173,
            MAX('1D'!$D$16,
                POWER((ABS(K1174)^2)/('1D'!$I$5*MAX(F1174,
                            0.1)^2),
                    1/3))),
        IF(OR(IFERROR(L1174,
                    0)=0,
                IFERROR(S1173,
                    0)&lt;1,
                IFERROR(S1174,
                    0)&lt;1),
            MAX('1D'!$D$16,
                POWER((ABS(K1174)^2)/('1D'!$I$5*MAX(F1174,
                            0.1)^2),
                    1/3)),
            IF(IFERROR(U1174,
                    0)&gt;0,
                MAX('1D'!$D$16,
                    IFERROR(L1174,
                        0)+((IFERROR(U1174,
                                0))*'1D'!$D$18*IF((IFERROR(S1174,
                                    0))&lt;1,
                            1,
                            -1))),
                IF(IFERROR(U1174,
                        0)&lt;0,
                    IF(ABS((MAX('1D'!$D$16,
                                    POWER((ABS(K1174)^2)/('1D'!$I$5*MAX(F1174,
                                                0.1)^2),
                                        1/3)))-IFERROR(L1174,
                                0))&gt;'1D'!$D$19,
                        MAX('1D'!$D$16,
                            IF((MAX('1D'!$D$16,
                                        POWER((ABS(K1174)^2)/('1D'!$I$5*MAX(F1174,
                                                    0.1)^2),
                                            1/3)))&gt;IFERROR(L1174,
                                    0),
                                MIN((MAX('1D'!$D$16,
                                            POWER((ABS(K1174)^2)/('1D'!$I$5*MAX(F1174,
                                                        0.1)^2),
                                                1/3))),
                                    IFERROR(L1174,
                                        0)+(MIN(ABS(IFERROR(U1174,
                                                    0))*'1D'!$D$18,
                                            ABS((MAX('1D'!$D$16,
                                                        POWER((ABS(K1174)^2)/('1D'!$I$5*MAX(F1174,
                                                                    0.1)^2),
                                                            1/3)))-IFERROR(L1174,
                                                    0))))),
                                MAX((MAX('1D'!$D$16,
                                            POWER((ABS(K1174)^2)/('1D'!$I$5*MAX(F1174,
                                                        0.1)^2),
                                                1/3))),
                                    IFERROR(L1174,
                                        0)-(MIN(ABS(IFERROR(U1174,
                                                    0))*'1D'!$D$18,
                                            ABS((MAX('1D'!$D$16,
                                                        POWER((ABS(K1174)^2)/('1D'!$I$5*MAX(F1174,
                                                                    0.1)^2),
                                                            1/3)))-IFERROR(L1174,
                                                    0))))))),
                        MAX('1D'!$D$16,
                            POWER((ABS(K1174)^2)/('1D'!$I$5*MAX(F1174,
                                        0.1)^2),
                                1/3))),
                    MAX('1D'!$D$16,
                        IFERROR(L1174,
                            0)))))))</f>
        <v>2.0411692021517887</v>
      </c>
      <c r="M1174" s="5">
        <f t="shared" ca="1" si="252"/>
        <v>10.614079851189301</v>
      </c>
      <c r="N1174" s="5">
        <f t="shared" ca="1" si="253"/>
        <v>1.1434704692804873</v>
      </c>
      <c r="O1174" s="5">
        <f t="shared" ca="1" si="254"/>
        <v>4.8002276894771132</v>
      </c>
      <c r="P1174" s="5">
        <f t="shared" ca="1" si="255"/>
        <v>634.02266920215175</v>
      </c>
      <c r="Q1174" s="5">
        <f ca="1">P1174+((ABS(K1174)/MAX(((F1174)+(G1174)*(L1174))*(L1174),
            0.000001))^2)/(2*'1D'!$I$5)</f>
        <v>635.1970925390948</v>
      </c>
      <c r="R1174" s="5">
        <f ca="1">((ABS(K1174)*'1D'!$D$6)/(MAX(((F1174)+(G1174)*(L1174))*(L1174),
            0.000001)*MAX(((((F1174)+(G1174)*(L1174))*(L1174))/MAX((F1174)+2*(L1174)*SQRT(1+(G1174)^2),
                    0.000001))^(2/3),
            0.000001)))^2</f>
        <v>4.3358367565141456E-3</v>
      </c>
      <c r="S1174" s="5">
        <f ca="1">ABS(ABS(K1174)/MAX(((F1174)+(G1174)*(L1174))*(L1174),
        0.000001))/SQRT('1D'!$I$5*MAX((((F1174)+(G1174)*(L1174))*(L1174))/MAX((F1174)+2*(G1174)*(L1174),
            0.000001),
        0.000001))</f>
        <v>1.0727235886044055</v>
      </c>
      <c r="T1174" s="5">
        <f ca="1">((F1174)*(L1174)^2)/2+(G1174)*(L1174)^3/3+(ABS(K1174)^2)/('1D'!$I$5*MAX(((F1174)+(G1174)*(L1174))*(L1174),
        0.000001))</f>
        <v>35.763412605541333</v>
      </c>
      <c r="U1174" s="5">
        <f ca="1">IF($A$2=0,
    0,
    IFERROR(Q1173-(((R1173+R1174)/2)*J1174)-(IF(O1173&gt;O1174,
                '1D'!$D$8*((O1173^2-O1174^2)/(2*'1D'!$I$5)),
                '1D'!$D$9*((O1174^2-O1173^2)/(2*'1D'!$I$5)))+('1D'!$D$10*(ABS(I1174)/90)*(MAX(O1173^2,
                        O1174^2)/(2*'1D'!$I$5))))-Q1174,
        0))</f>
        <v>-3.8358367564796936E-3</v>
      </c>
      <c r="V1174" s="5">
        <f ca="1">IF($A$2=0,
    1,
    IF(IFERROR(V1173,
            0)=0,
        0,
        IFERROR(IF(ROUND(S1174,
                    3)=1,
                1,
                IF(AND(ABS(U1174)&lt;'1D'!$D$19,
                        S1174&gt;1),
                    1,
                    0)),
            0)))</f>
        <v>0</v>
      </c>
      <c r="W1174" s="5">
        <f ca="1">IF($A$2=0,
    MAX(MAX('1D'!$D$16,
            MAX('1D'!$D$16,
                POWER((ABS(K1174)^2)/('1D'!$I$5*MAX(F1174,
                            0.1)^2),
                    1/3))),
        IFERROR(W1396,
            MAX(MAX('1D'!$D$16,
                    MAX('1D'!$D$16,
                        POWER((ABS(K1174)^2)/('1D'!$I$5*MAX(F1174,
                                    0.1)^2),
                            1/3))),
                ($L$2)-E1396))),
    IF(IFERROR(AG1175,
            0)=0,
        MAX(MAX('1D'!$D$16,
                MAX('1D'!$D$16,
                    POWER((ABS(K1174)^2)/('1D'!$I$5*MAX(F1174,
                                0.1)^2),
                        1/3))),
            IFERROR(W1396,
                MAX(MAX('1D'!$D$16,
                        MAX('1D'!$D$16,
                            POWER((ABS(K1174)^2)/('1D'!$I$5*MAX(F1174,
                                        0.1)^2),
                                1/3))),
                    ($L$2)-E1396))),
        IF(IFERROR(W1174,
                0)=0,
            MAX(MAX('1D'!$D$16,
                    MAX('1D'!$D$16,
                        POWER((ABS(K1174)^2)/('1D'!$I$5*MAX(F1174,
                                    0.1)^2),
                            1/3))),
                IFERROR(W1396,
                    MAX(MAX('1D'!$D$16,
                            MAX('1D'!$D$16,
                                POWER((ABS(K1174)^2)/('1D'!$I$5*MAX(F1174,
                                            0.1)^2),
                                    1/3))),
                        ($L$2)-E1396))),
            IF(OR(IFERROR(AD1174,
                        0)&gt;=1,
                    IFERROR(AD1175,
                        0)&gt;=1),
                MAX('1D'!$D$16,
                    MAX('1D'!$D$16,
                        POWER((ABS(K1174)^2)/('1D'!$I$5*MAX(F1174,
                                    0.1)^2),
                            1/3))),
                IF(ABS(IFERROR(AF1174,
                            0))&lt;'1D'!$D$19,
                    MAX(MAX('1D'!$D$16,
                            MAX('1D'!$D$16,
                                POWER((ABS(K1174)^2)/('1D'!$I$5*MAX(F1174,
                                            0.1)^2),
                                    1/3))),
                        IFERROR(W1174,
                            0)),
                    MAX(MAX('1D'!$D$16,
                            MAX('1D'!$D$16,
                                POWER((ABS(K1174)^2)/('1D'!$I$5*MAX(F1174,
                                            0.1)^2),
                                    1/3))),
                        (IFERROR(W1174,
                                0))+((IFERROR(AF1174,
                                    0))*'1D'!$D$18)))))))</f>
        <v>2.1389677043987478</v>
      </c>
      <c r="X1174" s="5">
        <f t="shared" ca="1" si="256"/>
        <v>11.122632062873489</v>
      </c>
      <c r="Y1174" s="5">
        <f t="shared" ca="1" si="257"/>
        <v>1.1735290000551568</v>
      </c>
      <c r="Z1174" s="5">
        <f t="shared" ca="1" si="258"/>
        <v>4.5807502857230418</v>
      </c>
      <c r="AA1174" s="5">
        <f t="shared" ca="1" si="259"/>
        <v>634.12046770439872</v>
      </c>
      <c r="AB1174" s="5">
        <f ca="1">AA1174+((ABS(K1174)/MAX(((F1174)+(G1174)*(W1174))*(W1174),
            0.000001))^2)/(2*'1D'!$I$5)</f>
        <v>635.18995155659809</v>
      </c>
      <c r="AC1174" s="5">
        <f ca="1">((ABS(K1174)*'1D'!$D$6)/(MAX(((F1174)+(G1174)*(W1174))*(W1174),
            0.000001)*MAX(((((F1174)+(G1174)*(W1174))*(W1174))/MAX((F1174)+2*(W1174)*SQRT(1+(G1174)^2),
                    0.000001))^(2/3),
            0.000001)))^2</f>
        <v>3.8141460404132466E-3</v>
      </c>
      <c r="AD1174" s="5">
        <f ca="1">ABS(ABS(K1174)/MAX(((F1174)+(G1174)*(W1174))*(W1174),
        0.000001))/SQRT('1D'!$I$5*MAX((((F1174)+(G1174)*(W1174))*(W1174))/MAX((F1174)+2*(G1174)*(W1174),
            0.000001),
        0.000001))</f>
        <v>1.0000000000000004</v>
      </c>
      <c r="AE1174" s="5">
        <f ca="1">((F1174)*(W1174)^2)/2+(G1174)*(W1174)^3/3+(ABS(K1174)^2)/('1D'!$I$5*MAX(((F1174)+(G1174)*(W1174))*(W1174),
        0.000001))</f>
        <v>35.686426155594638</v>
      </c>
      <c r="AF1174" s="5">
        <f ca="1">IF($A$2=0,
    0,
    IFERROR(AB1175+(((AC1174+AC1175)/2)*J1175)+(IF(Z1174&gt;Z1175,
                '1D'!$D$8*((Z1174^2-Z1175^2)/(2*'1D'!$I$5)),
                '1D'!$D$9*((Z1175^2-Z1174^2)/(2*'1D'!$I$5)))+('1D'!$D$10*(ABS(I1175)/90)*(MAX(Z1174^2,
                        Z1175^2)/(2*'1D'!$I$5))))-AB1174,
        0))</f>
        <v>3.4157470064428708E-3</v>
      </c>
      <c r="AG1174" s="5">
        <f ca="1">IF($A$2=0,
    1,
    IF(IFERROR(AG1175,
            0)=0,
        0,
        IFERROR(IF(OR(ROUND(AD1174,
                        3)&gt;=1,
                    AND(ABS(AF1174)&lt;'1D'!$D$19,
                        AD1174&lt;1)),
                1,
                0),
            0)))</f>
        <v>1</v>
      </c>
      <c r="AH1174" s="5">
        <f ca="1">IFERROR(IF('1D'!V32="Supercritical",
        MAX('1D'!$D$16,
            IFERROR(L1174,
                MAX('1D'!$D$16,
                    POWER((ABS(K1174)^2)/('1D'!$I$5*MAX(F1174,
                                0.1)^2),
                        1/3)))),
        IF('1D'!V32="Subcritical",
            MAX('1D'!$D$16,
                IFERROR(W1174,
                    MAX('1D'!$D$16,
                        POWER((ABS(K1174)^2)/('1D'!$I$5*MAX(F1174,
                                    0.1)^2),
                            1/3)))),
            IF(IFERROR(T1174,
                    -1E+99)&gt;=IFERROR(AE1174,
                    -1E+99),
                MAX('1D'!$D$16,
                    IFERROR(L1174,
                        MAX('1D'!$D$16,
                            POWER((ABS(K1174)^2)/('1D'!$I$5*MAX(F1174,
                                        0.1)^2),
                                1/3)))),
                MAX('1D'!$D$16,
                    IFERROR(W1174,
                        MAX('1D'!$D$16,
                            POWER((ABS(K1174)^2)/('1D'!$I$5*MAX(F1174,
                                        0.1)^2),
                                1/3))))))),
    MAX('1D'!$D$16,
        POWER((ABS(K1174)^2)/('1D'!$I$5*MAX(F1174,
                    0.1)^2),
            1/3)))</f>
        <v>2.0411692021517887</v>
      </c>
      <c r="AI1174" s="5">
        <f t="shared" ca="1" si="260"/>
        <v>634.02266920215175</v>
      </c>
      <c r="AJ1174" s="5">
        <f ca="1">AI1174+((ABS(K1174)/MAX(((F1174)+(G1174)*(AH1174))*(AH1174),
            0.000001))^2)/(2*'1D'!$I$5)</f>
        <v>635.1970925390948</v>
      </c>
      <c r="AM1174">
        <v>0</v>
      </c>
      <c r="AN1174">
        <v>0</v>
      </c>
      <c r="AO1174" s="5">
        <f t="shared" si="261"/>
        <v>0</v>
      </c>
      <c r="AP1174" s="5">
        <f t="shared" si="265"/>
        <v>0</v>
      </c>
      <c r="AQ1174" s="5">
        <f ca="1">ABS(ABS(K1174)/MAX(((F1174)+(G1174)*(AH1174))*(AH1174),
        0.000001))/SQRT('1D'!$I$5*MAX((((F1174)+(G1174)*(AH1174))*(AH1174))/MAX((F1174)+2*(G1174)*(AH1174),
            0.000001),
        0.000001))</f>
        <v>1.0727235886044055</v>
      </c>
      <c r="AR1174" s="5" t="str">
        <f t="shared" ca="1" si="262"/>
        <v>Supercritical</v>
      </c>
      <c r="AS1174" s="5">
        <f ca="1">((ABS(K1174)*'1D'!$D$6)/(MAX(((F1174)+(G1174)*(AH1174))*(AH1174),
            0.000001)*MAX(((((F1174)+(G1174)*(AH1174))*(AH1174))/MAX((F1174)+2*(AH1174)*SQRT(1+(G1174)^2),
                    0.000001))^(2/3),
            0.000001)))^2</f>
        <v>4.3358367565141456E-3</v>
      </c>
    </row>
    <row r="1175" spans="1:45" x14ac:dyDescent="0.35">
      <c r="A1175">
        <v>1166</v>
      </c>
      <c r="B1175">
        <v>1164.9960000000001</v>
      </c>
      <c r="C1175">
        <v>616074.321</v>
      </c>
      <c r="D1175">
        <v>3096842.2039999999</v>
      </c>
      <c r="E1175">
        <v>631.98099999999999</v>
      </c>
      <c r="F1175">
        <v>5.2</v>
      </c>
      <c r="G1175">
        <v>0</v>
      </c>
      <c r="H1175" t="s">
        <v>176</v>
      </c>
      <c r="I1175">
        <v>5.7000000000000002E-2</v>
      </c>
      <c r="J1175" s="5">
        <f t="shared" si="263"/>
        <v>1</v>
      </c>
      <c r="K1175" s="5">
        <f t="shared" ca="1" si="264"/>
        <v>50.95</v>
      </c>
      <c r="L1175" s="5">
        <f ca="1">IF($A$2=0,
    IFERROR(L1174,
        MAX('1D'!$D$16,
            POWER((ABS(K1175)^2)/('1D'!$I$5*MAX(F1175,
                        0.1)^2),
                1/3))),
    IF(IFERROR(V1174,
            0)=0,
        IFERROR(L1174,
            MAX('1D'!$D$16,
                POWER((ABS(K1175)^2)/('1D'!$I$5*MAX(F1175,
                            0.1)^2),
                    1/3))),
        IF(OR(IFERROR(L1175,
                    0)=0,
                IFERROR(S1174,
                    0)&lt;1,
                IFERROR(S1175,
                    0)&lt;1),
            MAX('1D'!$D$16,
                POWER((ABS(K1175)^2)/('1D'!$I$5*MAX(F1175,
                            0.1)^2),
                    1/3)),
            IF(IFERROR(U1175,
                    0)&gt;0,
                MAX('1D'!$D$16,
                    IFERROR(L1175,
                        0)+((IFERROR(U1175,
                                0))*'1D'!$D$18*IF((IFERROR(S1175,
                                    0))&lt;1,
                            1,
                            -1))),
                IF(IFERROR(U1175,
                        0)&lt;0,
                    IF(ABS((MAX('1D'!$D$16,
                                    POWER((ABS(K1175)^2)/('1D'!$I$5*MAX(F1175,
                                                0.1)^2),
                                        1/3)))-IFERROR(L1175,
                                0))&gt;'1D'!$D$19,
                        MAX('1D'!$D$16,
                            IF((MAX('1D'!$D$16,
                                        POWER((ABS(K1175)^2)/('1D'!$I$5*MAX(F1175,
                                                    0.1)^2),
                                            1/3)))&gt;IFERROR(L1175,
                                    0),
                                MIN((MAX('1D'!$D$16,
                                            POWER((ABS(K1175)^2)/('1D'!$I$5*MAX(F1175,
                                                        0.1)^2),
                                                1/3))),
                                    IFERROR(L1175,
                                        0)+(MIN(ABS(IFERROR(U1175,
                                                    0))*'1D'!$D$18,
                                            ABS((MAX('1D'!$D$16,
                                                        POWER((ABS(K1175)^2)/('1D'!$I$5*MAX(F1175,
                                                                    0.1)^2),
                                                            1/3)))-IFERROR(L1175,
                                                    0))))),
                                MAX((MAX('1D'!$D$16,
                                            POWER((ABS(K1175)^2)/('1D'!$I$5*MAX(F1175,
                                                        0.1)^2),
                                                1/3))),
                                    IFERROR(L1175,
                                        0)-(MIN(ABS(IFERROR(U1175,
                                                    0))*'1D'!$D$18,
                                            ABS((MAX('1D'!$D$16,
                                                        POWER((ABS(K1175)^2)/('1D'!$I$5*MAX(F1175,
                                                                    0.1)^2),
                                                            1/3)))-IFERROR(L1175,
                                                    0))))))),
                        MAX('1D'!$D$16,
                            POWER((ABS(K1175)^2)/('1D'!$I$5*MAX(F1175,
                                        0.1)^2),
                                1/3))),
                    MAX('1D'!$D$16,
                        IFERROR(L1175,
                            0)))))))</f>
        <v>2.0411692021517887</v>
      </c>
      <c r="M1175" s="5">
        <f t="shared" ca="1" si="252"/>
        <v>10.614079851189301</v>
      </c>
      <c r="N1175" s="5">
        <f t="shared" ca="1" si="253"/>
        <v>1.1434704692804873</v>
      </c>
      <c r="O1175" s="5">
        <f t="shared" ca="1" si="254"/>
        <v>4.8002276894771132</v>
      </c>
      <c r="P1175" s="5">
        <f t="shared" ca="1" si="255"/>
        <v>634.02216920215176</v>
      </c>
      <c r="Q1175" s="5">
        <f ca="1">P1175+((ABS(K1175)/MAX(((F1175)+(G1175)*(L1175))*(L1175),
            0.000001))^2)/(2*'1D'!$I$5)</f>
        <v>635.19659253909481</v>
      </c>
      <c r="R1175" s="5">
        <f ca="1">((ABS(K1175)*'1D'!$D$6)/(MAX(((F1175)+(G1175)*(L1175))*(L1175),
            0.000001)*MAX(((((F1175)+(G1175)*(L1175))*(L1175))/MAX((F1175)+2*(L1175)*SQRT(1+(G1175)^2),
                    0.000001))^(2/3),
            0.000001)))^2</f>
        <v>4.3358367565141456E-3</v>
      </c>
      <c r="S1175" s="5">
        <f ca="1">ABS(ABS(K1175)/MAX(((F1175)+(G1175)*(L1175))*(L1175),
        0.000001))/SQRT('1D'!$I$5*MAX((((F1175)+(G1175)*(L1175))*(L1175))/MAX((F1175)+2*(G1175)*(L1175),
            0.000001),
        0.000001))</f>
        <v>1.0727235886044055</v>
      </c>
      <c r="T1175" s="5">
        <f ca="1">((F1175)*(L1175)^2)/2+(G1175)*(L1175)^3/3+(ABS(K1175)^2)/('1D'!$I$5*MAX(((F1175)+(G1175)*(L1175))*(L1175),
        0.000001))</f>
        <v>35.763412605541333</v>
      </c>
      <c r="U1175" s="5">
        <f ca="1">IF($A$2=0,
    0,
    IFERROR(Q1174-(((R1174+R1175)/2)*J1175)-(IF(O1174&gt;O1175,
                '1D'!$D$8*((O1174^2-O1175^2)/(2*'1D'!$I$5)),
                '1D'!$D$9*((O1175^2-O1174^2)/(2*'1D'!$I$5)))+('1D'!$D$10*(ABS(I1175)/90)*(MAX(O1174^2,
                        O1175^2)/(2*'1D'!$I$5))))-Q1175,
        0))</f>
        <v>-3.9474069734524164E-3</v>
      </c>
      <c r="V1175" s="5">
        <f ca="1">IF($A$2=0,
    1,
    IF(IFERROR(V1174,
            0)=0,
        0,
        IFERROR(IF(ROUND(S1175,
                    3)=1,
                1,
                IF(AND(ABS(U1175)&lt;'1D'!$D$19,
                        S1175&gt;1),
                    1,
                    0)),
            0)))</f>
        <v>0</v>
      </c>
      <c r="W1175" s="5">
        <f ca="1">IF($A$2=0,
    MAX(MAX('1D'!$D$16,
            MAX('1D'!$D$16,
                POWER((ABS(K1175)^2)/('1D'!$I$5*MAX(F1175,
                            0.1)^2),
                    1/3))),
        IFERROR(W1396,
            MAX(MAX('1D'!$D$16,
                    MAX('1D'!$D$16,
                        POWER((ABS(K1175)^2)/('1D'!$I$5*MAX(F1175,
                                    0.1)^2),
                            1/3))),
                ($L$2)-E1396))),
    IF(IFERROR(AG1176,
            0)=0,
        MAX(MAX('1D'!$D$16,
                MAX('1D'!$D$16,
                    POWER((ABS(K1175)^2)/('1D'!$I$5*MAX(F1175,
                                0.1)^2),
                        1/3))),
            IFERROR(W1396,
                MAX(MAX('1D'!$D$16,
                        MAX('1D'!$D$16,
                            POWER((ABS(K1175)^2)/('1D'!$I$5*MAX(F1175,
                                        0.1)^2),
                                1/3))),
                    ($L$2)-E1396))),
        IF(IFERROR(W1175,
                0)=0,
            MAX(MAX('1D'!$D$16,
                    MAX('1D'!$D$16,
                        POWER((ABS(K1175)^2)/('1D'!$I$5*MAX(F1175,
                                    0.1)^2),
                            1/3))),
                IFERROR(W1396,
                    MAX(MAX('1D'!$D$16,
                            MAX('1D'!$D$16,
                                POWER((ABS(K1175)^2)/('1D'!$I$5*MAX(F1175,
                                            0.1)^2),
                                    1/3))),
                        ($L$2)-E1396))),
            IF(OR(IFERROR(AD1175,
                        0)&gt;=1,
                    IFERROR(AD1176,
                        0)&gt;=1),
                MAX('1D'!$D$16,
                    MAX('1D'!$D$16,
                        POWER((ABS(K1175)^2)/('1D'!$I$5*MAX(F1175,
                                    0.1)^2),
                            1/3))),
                IF(ABS(IFERROR(AF1175,
                            0))&lt;'1D'!$D$19,
                    MAX(MAX('1D'!$D$16,
                            MAX('1D'!$D$16,
                                POWER((ABS(K1175)^2)/('1D'!$I$5*MAX(F1175,
                                            0.1)^2),
                                    1/3))),
                        IFERROR(W1175,
                            0)),
                    MAX(MAX('1D'!$D$16,
                            MAX('1D'!$D$16,
                                POWER((ABS(K1175)^2)/('1D'!$I$5*MAX(F1175,
                                            0.1)^2),
                                    1/3))),
                        (IFERROR(W1175,
                                0))+((IFERROR(AF1175,
                                    0))*'1D'!$D$18)))))))</f>
        <v>2.1389677043987478</v>
      </c>
      <c r="X1175" s="5">
        <f t="shared" ca="1" si="256"/>
        <v>11.122632062873489</v>
      </c>
      <c r="Y1175" s="5">
        <f t="shared" ca="1" si="257"/>
        <v>1.1735290000551568</v>
      </c>
      <c r="Z1175" s="5">
        <f t="shared" ca="1" si="258"/>
        <v>4.5807502857230418</v>
      </c>
      <c r="AA1175" s="5">
        <f t="shared" ca="1" si="259"/>
        <v>634.11996770439873</v>
      </c>
      <c r="AB1175" s="5">
        <f ca="1">AA1175+((ABS(K1175)/MAX(((F1175)+(G1175)*(W1175))*(W1175),
            0.000001))^2)/(2*'1D'!$I$5)</f>
        <v>635.1894515565981</v>
      </c>
      <c r="AC1175" s="5">
        <f ca="1">((ABS(K1175)*'1D'!$D$6)/(MAX(((F1175)+(G1175)*(W1175))*(W1175),
            0.000001)*MAX(((((F1175)+(G1175)*(W1175))*(W1175))/MAX((F1175)+2*(W1175)*SQRT(1+(G1175)^2),
                    0.000001))^(2/3),
            0.000001)))^2</f>
        <v>3.8141460404132466E-3</v>
      </c>
      <c r="AD1175" s="5">
        <f ca="1">ABS(ABS(K1175)/MAX(((F1175)+(G1175)*(W1175))*(W1175),
        0.000001))/SQRT('1D'!$I$5*MAX((((F1175)+(G1175)*(W1175))*(W1175))/MAX((F1175)+2*(G1175)*(W1175),
            0.000001),
        0.000001))</f>
        <v>1.0000000000000004</v>
      </c>
      <c r="AE1175" s="5">
        <f ca="1">((F1175)*(W1175)^2)/2+(G1175)*(W1175)^3/3+(ABS(K1175)^2)/('1D'!$I$5*MAX(((F1175)+(G1175)*(W1175))*(W1175),
        0.000001))</f>
        <v>35.686426155594638</v>
      </c>
      <c r="AF1175" s="5">
        <f ca="1">IF($A$2=0,
    0,
    IFERROR(AB1176+(((AC1175+AC1176)/2)*J1176)+(IF(Z1175&gt;Z1176,
                '1D'!$D$8*((Z1175^2-Z1176^2)/(2*'1D'!$I$5)),
                '1D'!$D$9*((Z1176^2-Z1175^2)/(2*'1D'!$I$5)))+('1D'!$D$10*(ABS(I1176)/90)*(MAX(Z1175^2,
                        Z1176^2)/(2*'1D'!$I$5))))-AB1175,
        0))</f>
        <v>3.4157470064428708E-3</v>
      </c>
      <c r="AG1175" s="5">
        <f ca="1">IF($A$2=0,
    1,
    IF(IFERROR(AG1176,
            0)=0,
        0,
        IFERROR(IF(OR(ROUND(AD1175,
                        3)&gt;=1,
                    AND(ABS(AF1175)&lt;'1D'!$D$19,
                        AD1175&lt;1)),
                1,
                0),
            0)))</f>
        <v>1</v>
      </c>
      <c r="AH1175" s="5">
        <f ca="1">IFERROR(IF('1D'!V32="Supercritical",
        MAX('1D'!$D$16,
            IFERROR(L1175,
                MAX('1D'!$D$16,
                    POWER((ABS(K1175)^2)/('1D'!$I$5*MAX(F1175,
                                0.1)^2),
                        1/3)))),
        IF('1D'!V32="Subcritical",
            MAX('1D'!$D$16,
                IFERROR(W1175,
                    MAX('1D'!$D$16,
                        POWER((ABS(K1175)^2)/('1D'!$I$5*MAX(F1175,
                                    0.1)^2),
                            1/3)))),
            IF(IFERROR(T1175,
                    -1E+99)&gt;=IFERROR(AE1175,
                    -1E+99),
                MAX('1D'!$D$16,
                    IFERROR(L1175,
                        MAX('1D'!$D$16,
                            POWER((ABS(K1175)^2)/('1D'!$I$5*MAX(F1175,
                                        0.1)^2),
                                1/3)))),
                MAX('1D'!$D$16,
                    IFERROR(W1175,
                        MAX('1D'!$D$16,
                            POWER((ABS(K1175)^2)/('1D'!$I$5*MAX(F1175,
                                        0.1)^2),
                                1/3))))))),
    MAX('1D'!$D$16,
        POWER((ABS(K1175)^2)/('1D'!$I$5*MAX(F1175,
                    0.1)^2),
            1/3)))</f>
        <v>2.0411692021517887</v>
      </c>
      <c r="AI1175" s="5">
        <f t="shared" ca="1" si="260"/>
        <v>634.02216920215176</v>
      </c>
      <c r="AJ1175" s="5">
        <f ca="1">AI1175+((ABS(K1175)/MAX(((F1175)+(G1175)*(AH1175))*(AH1175),
            0.000001))^2)/(2*'1D'!$I$5)</f>
        <v>635.19659253909481</v>
      </c>
      <c r="AM1175">
        <v>0</v>
      </c>
      <c r="AN1175">
        <v>0</v>
      </c>
      <c r="AO1175" s="5">
        <f t="shared" si="261"/>
        <v>0</v>
      </c>
      <c r="AP1175" s="5">
        <f t="shared" si="265"/>
        <v>0</v>
      </c>
      <c r="AQ1175" s="5">
        <f ca="1">ABS(ABS(K1175)/MAX(((F1175)+(G1175)*(AH1175))*(AH1175),
        0.000001))/SQRT('1D'!$I$5*MAX((((F1175)+(G1175)*(AH1175))*(AH1175))/MAX((F1175)+2*(G1175)*(AH1175),
            0.000001),
        0.000001))</f>
        <v>1.0727235886044055</v>
      </c>
      <c r="AR1175" s="5" t="str">
        <f t="shared" ca="1" si="262"/>
        <v>Supercritical</v>
      </c>
      <c r="AS1175" s="5">
        <f ca="1">((ABS(K1175)*'1D'!$D$6)/(MAX(((F1175)+(G1175)*(AH1175))*(AH1175),
            0.000001)*MAX(((((F1175)+(G1175)*(AH1175))*(AH1175))/MAX((F1175)+2*(AH1175)*SQRT(1+(G1175)^2),
                    0.000001))^(2/3),
            0.000001)))^2</f>
        <v>4.3358367565141456E-3</v>
      </c>
    </row>
    <row r="1176" spans="1:45" x14ac:dyDescent="0.35">
      <c r="A1176">
        <v>1167</v>
      </c>
      <c r="B1176">
        <v>1165.9960000000001</v>
      </c>
      <c r="C1176">
        <v>616074.27800000005</v>
      </c>
      <c r="D1176">
        <v>3096841.2050000001</v>
      </c>
      <c r="E1176">
        <v>631.98050000000001</v>
      </c>
      <c r="F1176">
        <v>5.2</v>
      </c>
      <c r="G1176">
        <v>0</v>
      </c>
      <c r="H1176" t="s">
        <v>176</v>
      </c>
      <c r="I1176">
        <v>5.7000000000000002E-2</v>
      </c>
      <c r="J1176" s="5">
        <f t="shared" si="263"/>
        <v>1</v>
      </c>
      <c r="K1176" s="5">
        <f t="shared" ca="1" si="264"/>
        <v>50.95</v>
      </c>
      <c r="L1176" s="5">
        <f ca="1">IF($A$2=0,
    IFERROR(L1175,
        MAX('1D'!$D$16,
            POWER((ABS(K1176)^2)/('1D'!$I$5*MAX(F1176,
                        0.1)^2),
                1/3))),
    IF(IFERROR(V1175,
            0)=0,
        IFERROR(L1175,
            MAX('1D'!$D$16,
                POWER((ABS(K1176)^2)/('1D'!$I$5*MAX(F1176,
                            0.1)^2),
                    1/3))),
        IF(OR(IFERROR(L1176,
                    0)=0,
                IFERROR(S1175,
                    0)&lt;1,
                IFERROR(S1176,
                    0)&lt;1),
            MAX('1D'!$D$16,
                POWER((ABS(K1176)^2)/('1D'!$I$5*MAX(F1176,
                            0.1)^2),
                    1/3)),
            IF(IFERROR(U1176,
                    0)&gt;0,
                MAX('1D'!$D$16,
                    IFERROR(L1176,
                        0)+((IFERROR(U1176,
                                0))*'1D'!$D$18*IF((IFERROR(S1176,
                                    0))&lt;1,
                            1,
                            -1))),
                IF(IFERROR(U1176,
                        0)&lt;0,
                    IF(ABS((MAX('1D'!$D$16,
                                    POWER((ABS(K1176)^2)/('1D'!$I$5*MAX(F1176,
                                                0.1)^2),
                                        1/3)))-IFERROR(L1176,
                                0))&gt;'1D'!$D$19,
                        MAX('1D'!$D$16,
                            IF((MAX('1D'!$D$16,
                                        POWER((ABS(K1176)^2)/('1D'!$I$5*MAX(F1176,
                                                    0.1)^2),
                                            1/3)))&gt;IFERROR(L1176,
                                    0),
                                MIN((MAX('1D'!$D$16,
                                            POWER((ABS(K1176)^2)/('1D'!$I$5*MAX(F1176,
                                                        0.1)^2),
                                                1/3))),
                                    IFERROR(L1176,
                                        0)+(MIN(ABS(IFERROR(U1176,
                                                    0))*'1D'!$D$18,
                                            ABS((MAX('1D'!$D$16,
                                                        POWER((ABS(K1176)^2)/('1D'!$I$5*MAX(F1176,
                                                                    0.1)^2),
                                                            1/3)))-IFERROR(L1176,
                                                    0))))),
                                MAX((MAX('1D'!$D$16,
                                            POWER((ABS(K1176)^2)/('1D'!$I$5*MAX(F1176,
                                                        0.1)^2),
                                                1/3))),
                                    IFERROR(L1176,
                                        0)-(MIN(ABS(IFERROR(U1176,
                                                    0))*'1D'!$D$18,
                                            ABS((MAX('1D'!$D$16,
                                                        POWER((ABS(K1176)^2)/('1D'!$I$5*MAX(F1176,
                                                                    0.1)^2),
                                                            1/3)))-IFERROR(L1176,
                                                    0))))))),
                        MAX('1D'!$D$16,
                            POWER((ABS(K1176)^2)/('1D'!$I$5*MAX(F1176,
                                        0.1)^2),
                                1/3))),
                    MAX('1D'!$D$16,
                        IFERROR(L1176,
                            0)))))))</f>
        <v>2.0411692021517887</v>
      </c>
      <c r="M1176" s="5">
        <f t="shared" ca="1" si="252"/>
        <v>10.614079851189301</v>
      </c>
      <c r="N1176" s="5">
        <f t="shared" ca="1" si="253"/>
        <v>1.1434704692804873</v>
      </c>
      <c r="O1176" s="5">
        <f t="shared" ca="1" si="254"/>
        <v>4.8002276894771132</v>
      </c>
      <c r="P1176" s="5">
        <f t="shared" ca="1" si="255"/>
        <v>634.02166920215177</v>
      </c>
      <c r="Q1176" s="5">
        <f ca="1">P1176+((ABS(K1176)/MAX(((F1176)+(G1176)*(L1176))*(L1176),
            0.000001))^2)/(2*'1D'!$I$5)</f>
        <v>635.19609253909482</v>
      </c>
      <c r="R1176" s="5">
        <f ca="1">((ABS(K1176)*'1D'!$D$6)/(MAX(((F1176)+(G1176)*(L1176))*(L1176),
            0.000001)*MAX(((((F1176)+(G1176)*(L1176))*(L1176))/MAX((F1176)+2*(L1176)*SQRT(1+(G1176)^2),
                    0.000001))^(2/3),
            0.000001)))^2</f>
        <v>4.3358367565141456E-3</v>
      </c>
      <c r="S1176" s="5">
        <f ca="1">ABS(ABS(K1176)/MAX(((F1176)+(G1176)*(L1176))*(L1176),
        0.000001))/SQRT('1D'!$I$5*MAX((((F1176)+(G1176)*(L1176))*(L1176))/MAX((F1176)+2*(G1176)*(L1176),
            0.000001),
        0.000001))</f>
        <v>1.0727235886044055</v>
      </c>
      <c r="T1176" s="5">
        <f ca="1">((F1176)*(L1176)^2)/2+(G1176)*(L1176)^3/3+(ABS(K1176)^2)/('1D'!$I$5*MAX(((F1176)+(G1176)*(L1176))*(L1176),
        0.000001))</f>
        <v>35.763412605541333</v>
      </c>
      <c r="U1176" s="5">
        <f ca="1">IF($A$2=0,
    0,
    IFERROR(Q1175-(((R1175+R1176)/2)*J1176)-(IF(O1175&gt;O1176,
                '1D'!$D$8*((O1175^2-O1176^2)/(2*'1D'!$I$5)),
                '1D'!$D$9*((O1176^2-O1175^2)/(2*'1D'!$I$5)))+('1D'!$D$10*(ABS(I1176)/90)*(MAX(O1175^2,
                        O1176^2)/(2*'1D'!$I$5))))-Q1176,
        0))</f>
        <v>-3.9474069734524164E-3</v>
      </c>
      <c r="V1176" s="5">
        <f ca="1">IF($A$2=0,
    1,
    IF(IFERROR(V1175,
            0)=0,
        0,
        IFERROR(IF(ROUND(S1176,
                    3)=1,
                1,
                IF(AND(ABS(U1176)&lt;'1D'!$D$19,
                        S1176&gt;1),
                    1,
                    0)),
            0)))</f>
        <v>0</v>
      </c>
      <c r="W1176" s="5">
        <f ca="1">IF($A$2=0,
    MAX(MAX('1D'!$D$16,
            MAX('1D'!$D$16,
                POWER((ABS(K1176)^2)/('1D'!$I$5*MAX(F1176,
                            0.1)^2),
                    1/3))),
        IFERROR(W1396,
            MAX(MAX('1D'!$D$16,
                    MAX('1D'!$D$16,
                        POWER((ABS(K1176)^2)/('1D'!$I$5*MAX(F1176,
                                    0.1)^2),
                            1/3))),
                ($L$2)-E1396))),
    IF(IFERROR(AG1177,
            0)=0,
        MAX(MAX('1D'!$D$16,
                MAX('1D'!$D$16,
                    POWER((ABS(K1176)^2)/('1D'!$I$5*MAX(F1176,
                                0.1)^2),
                        1/3))),
            IFERROR(W1396,
                MAX(MAX('1D'!$D$16,
                        MAX('1D'!$D$16,
                            POWER((ABS(K1176)^2)/('1D'!$I$5*MAX(F1176,
                                        0.1)^2),
                                1/3))),
                    ($L$2)-E1396))),
        IF(IFERROR(W1176,
                0)=0,
            MAX(MAX('1D'!$D$16,
                    MAX('1D'!$D$16,
                        POWER((ABS(K1176)^2)/('1D'!$I$5*MAX(F1176,
                                    0.1)^2),
                            1/3))),
                IFERROR(W1396,
                    MAX(MAX('1D'!$D$16,
                            MAX('1D'!$D$16,
                                POWER((ABS(K1176)^2)/('1D'!$I$5*MAX(F1176,
                                            0.1)^2),
                                    1/3))),
                        ($L$2)-E1396))),
            IF(OR(IFERROR(AD1176,
                        0)&gt;=1,
                    IFERROR(AD1177,
                        0)&gt;=1),
                MAX('1D'!$D$16,
                    MAX('1D'!$D$16,
                        POWER((ABS(K1176)^2)/('1D'!$I$5*MAX(F1176,
                                    0.1)^2),
                            1/3))),
                IF(ABS(IFERROR(AF1176,
                            0))&lt;'1D'!$D$19,
                    MAX(MAX('1D'!$D$16,
                            MAX('1D'!$D$16,
                                POWER((ABS(K1176)^2)/('1D'!$I$5*MAX(F1176,
                                            0.1)^2),
                                    1/3))),
                        IFERROR(W1176,
                            0)),
                    MAX(MAX('1D'!$D$16,
                            MAX('1D'!$D$16,
                                POWER((ABS(K1176)^2)/('1D'!$I$5*MAX(F1176,
                                            0.1)^2),
                                    1/3))),
                        (IFERROR(W1176,
                                0))+((IFERROR(AF1176,
                                    0))*'1D'!$D$18)))))))</f>
        <v>2.1389677043987478</v>
      </c>
      <c r="X1176" s="5">
        <f t="shared" ca="1" si="256"/>
        <v>11.122632062873489</v>
      </c>
      <c r="Y1176" s="5">
        <f t="shared" ca="1" si="257"/>
        <v>1.1735290000551568</v>
      </c>
      <c r="Z1176" s="5">
        <f t="shared" ca="1" si="258"/>
        <v>4.5807502857230418</v>
      </c>
      <c r="AA1176" s="5">
        <f t="shared" ca="1" si="259"/>
        <v>634.11946770439874</v>
      </c>
      <c r="AB1176" s="5">
        <f ca="1">AA1176+((ABS(K1176)/MAX(((F1176)+(G1176)*(W1176))*(W1176),
            0.000001))^2)/(2*'1D'!$I$5)</f>
        <v>635.18895155659811</v>
      </c>
      <c r="AC1176" s="5">
        <f ca="1">((ABS(K1176)*'1D'!$D$6)/(MAX(((F1176)+(G1176)*(W1176))*(W1176),
            0.000001)*MAX(((((F1176)+(G1176)*(W1176))*(W1176))/MAX((F1176)+2*(W1176)*SQRT(1+(G1176)^2),
                    0.000001))^(2/3),
            0.000001)))^2</f>
        <v>3.8141460404132466E-3</v>
      </c>
      <c r="AD1176" s="5">
        <f ca="1">ABS(ABS(K1176)/MAX(((F1176)+(G1176)*(W1176))*(W1176),
        0.000001))/SQRT('1D'!$I$5*MAX((((F1176)+(G1176)*(W1176))*(W1176))/MAX((F1176)+2*(G1176)*(W1176),
            0.000001),
        0.000001))</f>
        <v>1.0000000000000004</v>
      </c>
      <c r="AE1176" s="5">
        <f ca="1">((F1176)*(W1176)^2)/2+(G1176)*(W1176)^3/3+(ABS(K1176)^2)/('1D'!$I$5*MAX(((F1176)+(G1176)*(W1176))*(W1176),
        0.000001))</f>
        <v>35.686426155594638</v>
      </c>
      <c r="AF1176" s="5">
        <f ca="1">IF($A$2=0,
    0,
    IFERROR(AB1177+(((AC1176+AC1177)/2)*J1177)+(IF(Z1176&gt;Z1177,
                '1D'!$D$8*((Z1176^2-Z1177^2)/(2*'1D'!$I$5)),
                '1D'!$D$9*((Z1177^2-Z1176^2)/(2*'1D'!$I$5)))+('1D'!$D$10*(ABS(I1177)/90)*(MAX(Z1176^2,
                        Z1177^2)/(2*'1D'!$I$5))))-AB1176,
        0))</f>
        <v>3.3141460404522149E-3</v>
      </c>
      <c r="AG1176" s="5">
        <f ca="1">IF($A$2=0,
    1,
    IF(IFERROR(AG1177,
            0)=0,
        0,
        IFERROR(IF(OR(ROUND(AD1176,
                        3)&gt;=1,
                    AND(ABS(AF1176)&lt;'1D'!$D$19,
                        AD1176&lt;1)),
                1,
                0),
            0)))</f>
        <v>1</v>
      </c>
      <c r="AH1176" s="5">
        <f ca="1">IFERROR(IF('1D'!V32="Supercritical",
        MAX('1D'!$D$16,
            IFERROR(L1176,
                MAX('1D'!$D$16,
                    POWER((ABS(K1176)^2)/('1D'!$I$5*MAX(F1176,
                                0.1)^2),
                        1/3)))),
        IF('1D'!V32="Subcritical",
            MAX('1D'!$D$16,
                IFERROR(W1176,
                    MAX('1D'!$D$16,
                        POWER((ABS(K1176)^2)/('1D'!$I$5*MAX(F1176,
                                    0.1)^2),
                            1/3)))),
            IF(IFERROR(T1176,
                    -1E+99)&gt;=IFERROR(AE1176,
                    -1E+99),
                MAX('1D'!$D$16,
                    IFERROR(L1176,
                        MAX('1D'!$D$16,
                            POWER((ABS(K1176)^2)/('1D'!$I$5*MAX(F1176,
                                        0.1)^2),
                                1/3)))),
                MAX('1D'!$D$16,
                    IFERROR(W1176,
                        MAX('1D'!$D$16,
                            POWER((ABS(K1176)^2)/('1D'!$I$5*MAX(F1176,
                                        0.1)^2),
                                1/3))))))),
    MAX('1D'!$D$16,
        POWER((ABS(K1176)^2)/('1D'!$I$5*MAX(F1176,
                    0.1)^2),
            1/3)))</f>
        <v>2.0411692021517887</v>
      </c>
      <c r="AI1176" s="5">
        <f t="shared" ca="1" si="260"/>
        <v>634.02166920215177</v>
      </c>
      <c r="AJ1176" s="5">
        <f ca="1">AI1176+((ABS(K1176)/MAX(((F1176)+(G1176)*(AH1176))*(AH1176),
            0.000001))^2)/(2*'1D'!$I$5)</f>
        <v>635.19609253909482</v>
      </c>
      <c r="AM1176">
        <v>0</v>
      </c>
      <c r="AN1176">
        <v>0</v>
      </c>
      <c r="AO1176" s="5">
        <f t="shared" si="261"/>
        <v>0</v>
      </c>
      <c r="AP1176" s="5">
        <f t="shared" si="265"/>
        <v>0</v>
      </c>
      <c r="AQ1176" s="5">
        <f ca="1">ABS(ABS(K1176)/MAX(((F1176)+(G1176)*(AH1176))*(AH1176),
        0.000001))/SQRT('1D'!$I$5*MAX((((F1176)+(G1176)*(AH1176))*(AH1176))/MAX((F1176)+2*(G1176)*(AH1176),
            0.000001),
        0.000001))</f>
        <v>1.0727235886044055</v>
      </c>
      <c r="AR1176" s="5" t="str">
        <f t="shared" ca="1" si="262"/>
        <v>Supercritical</v>
      </c>
      <c r="AS1176" s="5">
        <f ca="1">((ABS(K1176)*'1D'!$D$6)/(MAX(((F1176)+(G1176)*(AH1176))*(AH1176),
            0.000001)*MAX(((((F1176)+(G1176)*(AH1176))*(AH1176))/MAX((F1176)+2*(AH1176)*SQRT(1+(G1176)^2),
                    0.000001))^(2/3),
            0.000001)))^2</f>
        <v>4.3358367565141456E-3</v>
      </c>
    </row>
    <row r="1177" spans="1:45" x14ac:dyDescent="0.35">
      <c r="A1177">
        <v>1168</v>
      </c>
      <c r="B1177">
        <v>1166.9960000000001</v>
      </c>
      <c r="C1177">
        <v>616074.23600000003</v>
      </c>
      <c r="D1177">
        <v>3096840.2059999998</v>
      </c>
      <c r="E1177">
        <v>631.98</v>
      </c>
      <c r="F1177">
        <v>5.2</v>
      </c>
      <c r="G1177">
        <v>0</v>
      </c>
      <c r="H1177" t="s">
        <v>176</v>
      </c>
      <c r="I1177">
        <v>0</v>
      </c>
      <c r="J1177" s="5">
        <f t="shared" si="263"/>
        <v>1</v>
      </c>
      <c r="K1177" s="5">
        <f t="shared" ca="1" si="264"/>
        <v>50.95</v>
      </c>
      <c r="L1177" s="5">
        <f ca="1">IF($A$2=0,
    IFERROR(L1176,
        MAX('1D'!$D$16,
            POWER((ABS(K1177)^2)/('1D'!$I$5*MAX(F1177,
                        0.1)^2),
                1/3))),
    IF(IFERROR(V1176,
            0)=0,
        IFERROR(L1176,
            MAX('1D'!$D$16,
                POWER((ABS(K1177)^2)/('1D'!$I$5*MAX(F1177,
                            0.1)^2),
                    1/3))),
        IF(OR(IFERROR(L1177,
                    0)=0,
                IFERROR(S1176,
                    0)&lt;1,
                IFERROR(S1177,
                    0)&lt;1),
            MAX('1D'!$D$16,
                POWER((ABS(K1177)^2)/('1D'!$I$5*MAX(F1177,
                            0.1)^2),
                    1/3)),
            IF(IFERROR(U1177,
                    0)&gt;0,
                MAX('1D'!$D$16,
                    IFERROR(L1177,
                        0)+((IFERROR(U1177,
                                0))*'1D'!$D$18*IF((IFERROR(S1177,
                                    0))&lt;1,
                            1,
                            -1))),
                IF(IFERROR(U1177,
                        0)&lt;0,
                    IF(ABS((MAX('1D'!$D$16,
                                    POWER((ABS(K1177)^2)/('1D'!$I$5*MAX(F1177,
                                                0.1)^2),
                                        1/3)))-IFERROR(L1177,
                                0))&gt;'1D'!$D$19,
                        MAX('1D'!$D$16,
                            IF((MAX('1D'!$D$16,
                                        POWER((ABS(K1177)^2)/('1D'!$I$5*MAX(F1177,
                                                    0.1)^2),
                                            1/3)))&gt;IFERROR(L1177,
                                    0),
                                MIN((MAX('1D'!$D$16,
                                            POWER((ABS(K1177)^2)/('1D'!$I$5*MAX(F1177,
                                                        0.1)^2),
                                                1/3))),
                                    IFERROR(L1177,
                                        0)+(MIN(ABS(IFERROR(U1177,
                                                    0))*'1D'!$D$18,
                                            ABS((MAX('1D'!$D$16,
                                                        POWER((ABS(K1177)^2)/('1D'!$I$5*MAX(F1177,
                                                                    0.1)^2),
                                                            1/3)))-IFERROR(L1177,
                                                    0))))),
                                MAX((MAX('1D'!$D$16,
                                            POWER((ABS(K1177)^2)/('1D'!$I$5*MAX(F1177,
                                                        0.1)^2),
                                                1/3))),
                                    IFERROR(L1177,
                                        0)-(MIN(ABS(IFERROR(U1177,
                                                    0))*'1D'!$D$18,
                                            ABS((MAX('1D'!$D$16,
                                                        POWER((ABS(K1177)^2)/('1D'!$I$5*MAX(F1177,
                                                                    0.1)^2),
                                                            1/3)))-IFERROR(L1177,
                                                    0))))))),
                        MAX('1D'!$D$16,
                            POWER((ABS(K1177)^2)/('1D'!$I$5*MAX(F1177,
                                        0.1)^2),
                                1/3))),
                    MAX('1D'!$D$16,
                        IFERROR(L1177,
                            0)))))))</f>
        <v>2.0411692021517887</v>
      </c>
      <c r="M1177" s="5">
        <f t="shared" ca="1" si="252"/>
        <v>10.614079851189301</v>
      </c>
      <c r="N1177" s="5">
        <f t="shared" ca="1" si="253"/>
        <v>1.1434704692804873</v>
      </c>
      <c r="O1177" s="5">
        <f t="shared" ca="1" si="254"/>
        <v>4.8002276894771132</v>
      </c>
      <c r="P1177" s="5">
        <f t="shared" ca="1" si="255"/>
        <v>634.02116920215178</v>
      </c>
      <c r="Q1177" s="5">
        <f ca="1">P1177+((ABS(K1177)/MAX(((F1177)+(G1177)*(L1177))*(L1177),
            0.000001))^2)/(2*'1D'!$I$5)</f>
        <v>635.19559253909483</v>
      </c>
      <c r="R1177" s="5">
        <f ca="1">((ABS(K1177)*'1D'!$D$6)/(MAX(((F1177)+(G1177)*(L1177))*(L1177),
            0.000001)*MAX(((((F1177)+(G1177)*(L1177))*(L1177))/MAX((F1177)+2*(L1177)*SQRT(1+(G1177)^2),
                    0.000001))^(2/3),
            0.000001)))^2</f>
        <v>4.3358367565141456E-3</v>
      </c>
      <c r="S1177" s="5">
        <f ca="1">ABS(ABS(K1177)/MAX(((F1177)+(G1177)*(L1177))*(L1177),
        0.000001))/SQRT('1D'!$I$5*MAX((((F1177)+(G1177)*(L1177))*(L1177))/MAX((F1177)+2*(G1177)*(L1177),
            0.000001),
        0.000001))</f>
        <v>1.0727235886044055</v>
      </c>
      <c r="T1177" s="5">
        <f ca="1">((F1177)*(L1177)^2)/2+(G1177)*(L1177)^3/3+(ABS(K1177)^2)/('1D'!$I$5*MAX(((F1177)+(G1177)*(L1177))*(L1177),
        0.000001))</f>
        <v>35.763412605541333</v>
      </c>
      <c r="U1177" s="5">
        <f ca="1">IF($A$2=0,
    0,
    IFERROR(Q1176-(((R1176+R1177)/2)*J1177)-(IF(O1176&gt;O1177,
                '1D'!$D$8*((O1176^2-O1177^2)/(2*'1D'!$I$5)),
                '1D'!$D$9*((O1177^2-O1176^2)/(2*'1D'!$I$5)))+('1D'!$D$10*(ABS(I1177)/90)*(MAX(O1176^2,
                        O1177^2)/(2*'1D'!$I$5))))-Q1177,
        0))</f>
        <v>-3.8358367564796936E-3</v>
      </c>
      <c r="V1177" s="5">
        <f ca="1">IF($A$2=0,
    1,
    IF(IFERROR(V1176,
            0)=0,
        0,
        IFERROR(IF(ROUND(S1177,
                    3)=1,
                1,
                IF(AND(ABS(U1177)&lt;'1D'!$D$19,
                        S1177&gt;1),
                    1,
                    0)),
            0)))</f>
        <v>0</v>
      </c>
      <c r="W1177" s="5">
        <f ca="1">IF($A$2=0,
    MAX(MAX('1D'!$D$16,
            MAX('1D'!$D$16,
                POWER((ABS(K1177)^2)/('1D'!$I$5*MAX(F1177,
                            0.1)^2),
                    1/3))),
        IFERROR(W1396,
            MAX(MAX('1D'!$D$16,
                    MAX('1D'!$D$16,
                        POWER((ABS(K1177)^2)/('1D'!$I$5*MAX(F1177,
                                    0.1)^2),
                            1/3))),
                ($L$2)-E1396))),
    IF(IFERROR(AG1178,
            0)=0,
        MAX(MAX('1D'!$D$16,
                MAX('1D'!$D$16,
                    POWER((ABS(K1177)^2)/('1D'!$I$5*MAX(F1177,
                                0.1)^2),
                        1/3))),
            IFERROR(W1396,
                MAX(MAX('1D'!$D$16,
                        MAX('1D'!$D$16,
                            POWER((ABS(K1177)^2)/('1D'!$I$5*MAX(F1177,
                                        0.1)^2),
                                1/3))),
                    ($L$2)-E1396))),
        IF(IFERROR(W1177,
                0)=0,
            MAX(MAX('1D'!$D$16,
                    MAX('1D'!$D$16,
                        POWER((ABS(K1177)^2)/('1D'!$I$5*MAX(F1177,
                                    0.1)^2),
                            1/3))),
                IFERROR(W1396,
                    MAX(MAX('1D'!$D$16,
                            MAX('1D'!$D$16,
                                POWER((ABS(K1177)^2)/('1D'!$I$5*MAX(F1177,
                                            0.1)^2),
                                    1/3))),
                        ($L$2)-E1396))),
            IF(OR(IFERROR(AD1177,
                        0)&gt;=1,
                    IFERROR(AD1178,
                        0)&gt;=1),
                MAX('1D'!$D$16,
                    MAX('1D'!$D$16,
                        POWER((ABS(K1177)^2)/('1D'!$I$5*MAX(F1177,
                                    0.1)^2),
                            1/3))),
                IF(ABS(IFERROR(AF1177,
                            0))&lt;'1D'!$D$19,
                    MAX(MAX('1D'!$D$16,
                            MAX('1D'!$D$16,
                                POWER((ABS(K1177)^2)/('1D'!$I$5*MAX(F1177,
                                            0.1)^2),
                                    1/3))),
                        IFERROR(W1177,
                            0)),
                    MAX(MAX('1D'!$D$16,
                            MAX('1D'!$D$16,
                                POWER((ABS(K1177)^2)/('1D'!$I$5*MAX(F1177,
                                            0.1)^2),
                                    1/3))),
                        (IFERROR(W1177,
                                0))+((IFERROR(AF1177,
                                    0))*'1D'!$D$18)))))))</f>
        <v>2.1389677043987478</v>
      </c>
      <c r="X1177" s="5">
        <f t="shared" ca="1" si="256"/>
        <v>11.122632062873489</v>
      </c>
      <c r="Y1177" s="5">
        <f t="shared" ca="1" si="257"/>
        <v>1.1735290000551568</v>
      </c>
      <c r="Z1177" s="5">
        <f t="shared" ca="1" si="258"/>
        <v>4.5807502857230418</v>
      </c>
      <c r="AA1177" s="5">
        <f t="shared" ca="1" si="259"/>
        <v>634.11896770439876</v>
      </c>
      <c r="AB1177" s="5">
        <f ca="1">AA1177+((ABS(K1177)/MAX(((F1177)+(G1177)*(W1177))*(W1177),
            0.000001))^2)/(2*'1D'!$I$5)</f>
        <v>635.18845155659812</v>
      </c>
      <c r="AC1177" s="5">
        <f ca="1">((ABS(K1177)*'1D'!$D$6)/(MAX(((F1177)+(G1177)*(W1177))*(W1177),
            0.000001)*MAX(((((F1177)+(G1177)*(W1177))*(W1177))/MAX((F1177)+2*(W1177)*SQRT(1+(G1177)^2),
                    0.000001))^(2/3),
            0.000001)))^2</f>
        <v>3.8141460404132466E-3</v>
      </c>
      <c r="AD1177" s="5">
        <f ca="1">ABS(ABS(K1177)/MAX(((F1177)+(G1177)*(W1177))*(W1177),
        0.000001))/SQRT('1D'!$I$5*MAX((((F1177)+(G1177)*(W1177))*(W1177))/MAX((F1177)+2*(G1177)*(W1177),
            0.000001),
        0.000001))</f>
        <v>1.0000000000000004</v>
      </c>
      <c r="AE1177" s="5">
        <f ca="1">((F1177)*(W1177)^2)/2+(G1177)*(W1177)^3/3+(ABS(K1177)^2)/('1D'!$I$5*MAX(((F1177)+(G1177)*(W1177))*(W1177),
        0.000001))</f>
        <v>35.686426155594638</v>
      </c>
      <c r="AF1177" s="5">
        <f ca="1">IF($A$2=0,
    0,
    IFERROR(AB1178+(((AC1177+AC1178)/2)*J1178)+(IF(Z1177&gt;Z1178,
                '1D'!$D$8*((Z1177^2-Z1178^2)/(2*'1D'!$I$5)),
                '1D'!$D$9*((Z1178^2-Z1177^2)/(2*'1D'!$I$5)))+('1D'!$D$10*(ABS(I1178)/90)*(MAX(Z1177^2,
                        Z1178^2)/(2*'1D'!$I$5))))-AB1177,
        0))</f>
        <v>3.411932860331035E-3</v>
      </c>
      <c r="AG1177" s="5">
        <f ca="1">IF($A$2=0,
    1,
    IF(IFERROR(AG1178,
            0)=0,
        0,
        IFERROR(IF(OR(ROUND(AD1177,
                        3)&gt;=1,
                    AND(ABS(AF1177)&lt;'1D'!$D$19,
                        AD1177&lt;1)),
                1,
                0),
            0)))</f>
        <v>1</v>
      </c>
      <c r="AH1177" s="5">
        <f ca="1">IFERROR(IF('1D'!V32="Supercritical",
        MAX('1D'!$D$16,
            IFERROR(L1177,
                MAX('1D'!$D$16,
                    POWER((ABS(K1177)^2)/('1D'!$I$5*MAX(F1177,
                                0.1)^2),
                        1/3)))),
        IF('1D'!V32="Subcritical",
            MAX('1D'!$D$16,
                IFERROR(W1177,
                    MAX('1D'!$D$16,
                        POWER((ABS(K1177)^2)/('1D'!$I$5*MAX(F1177,
                                    0.1)^2),
                            1/3)))),
            IF(IFERROR(T1177,
                    -1E+99)&gt;=IFERROR(AE1177,
                    -1E+99),
                MAX('1D'!$D$16,
                    IFERROR(L1177,
                        MAX('1D'!$D$16,
                            POWER((ABS(K1177)^2)/('1D'!$I$5*MAX(F1177,
                                        0.1)^2),
                                1/3)))),
                MAX('1D'!$D$16,
                    IFERROR(W1177,
                        MAX('1D'!$D$16,
                            POWER((ABS(K1177)^2)/('1D'!$I$5*MAX(F1177,
                                        0.1)^2),
                                1/3))))))),
    MAX('1D'!$D$16,
        POWER((ABS(K1177)^2)/('1D'!$I$5*MAX(F1177,
                    0.1)^2),
            1/3)))</f>
        <v>2.0411692021517887</v>
      </c>
      <c r="AI1177" s="5">
        <f t="shared" ca="1" si="260"/>
        <v>634.02116920215178</v>
      </c>
      <c r="AJ1177" s="5">
        <f ca="1">AI1177+((ABS(K1177)/MAX(((F1177)+(G1177)*(AH1177))*(AH1177),
            0.000001))^2)/(2*'1D'!$I$5)</f>
        <v>635.19559253909483</v>
      </c>
      <c r="AM1177">
        <v>0</v>
      </c>
      <c r="AN1177">
        <v>0</v>
      </c>
      <c r="AO1177" s="5">
        <f t="shared" si="261"/>
        <v>0</v>
      </c>
      <c r="AP1177" s="5">
        <f t="shared" si="265"/>
        <v>0</v>
      </c>
      <c r="AQ1177" s="5">
        <f ca="1">ABS(ABS(K1177)/MAX(((F1177)+(G1177)*(AH1177))*(AH1177),
        0.000001))/SQRT('1D'!$I$5*MAX((((F1177)+(G1177)*(AH1177))*(AH1177))/MAX((F1177)+2*(G1177)*(AH1177),
            0.000001),
        0.000001))</f>
        <v>1.0727235886044055</v>
      </c>
      <c r="AR1177" s="5" t="str">
        <f t="shared" ca="1" si="262"/>
        <v>Supercritical</v>
      </c>
      <c r="AS1177" s="5">
        <f ca="1">((ABS(K1177)*'1D'!$D$6)/(MAX(((F1177)+(G1177)*(AH1177))*(AH1177),
            0.000001)*MAX(((((F1177)+(G1177)*(AH1177))*(AH1177))/MAX((F1177)+2*(AH1177)*SQRT(1+(G1177)^2),
                    0.000001))^(2/3),
            0.000001)))^2</f>
        <v>4.3358367565141456E-3</v>
      </c>
    </row>
    <row r="1178" spans="1:45" x14ac:dyDescent="0.35">
      <c r="A1178">
        <v>1169</v>
      </c>
      <c r="B1178">
        <v>1167.9949999999999</v>
      </c>
      <c r="C1178">
        <v>616074.19400000002</v>
      </c>
      <c r="D1178">
        <v>3096839.2069999999</v>
      </c>
      <c r="E1178">
        <v>631.97950000000003</v>
      </c>
      <c r="F1178">
        <v>5.2</v>
      </c>
      <c r="G1178">
        <v>0</v>
      </c>
      <c r="H1178" t="s">
        <v>176</v>
      </c>
      <c r="I1178">
        <v>5.7000000000000002E-2</v>
      </c>
      <c r="J1178" s="5">
        <f t="shared" si="263"/>
        <v>0.99899999999979627</v>
      </c>
      <c r="K1178" s="5">
        <f t="shared" ca="1" si="264"/>
        <v>50.95</v>
      </c>
      <c r="L1178" s="5">
        <f ca="1">IF($A$2=0,
    IFERROR(L1177,
        MAX('1D'!$D$16,
            POWER((ABS(K1178)^2)/('1D'!$I$5*MAX(F1178,
                        0.1)^2),
                1/3))),
    IF(IFERROR(V1177,
            0)=0,
        IFERROR(L1177,
            MAX('1D'!$D$16,
                POWER((ABS(K1178)^2)/('1D'!$I$5*MAX(F1178,
                            0.1)^2),
                    1/3))),
        IF(OR(IFERROR(L1178,
                    0)=0,
                IFERROR(S1177,
                    0)&lt;1,
                IFERROR(S1178,
                    0)&lt;1),
            MAX('1D'!$D$16,
                POWER((ABS(K1178)^2)/('1D'!$I$5*MAX(F1178,
                            0.1)^2),
                    1/3)),
            IF(IFERROR(U1178,
                    0)&gt;0,
                MAX('1D'!$D$16,
                    IFERROR(L1178,
                        0)+((IFERROR(U1178,
                                0))*'1D'!$D$18*IF((IFERROR(S1178,
                                    0))&lt;1,
                            1,
                            -1))),
                IF(IFERROR(U1178,
                        0)&lt;0,
                    IF(ABS((MAX('1D'!$D$16,
                                    POWER((ABS(K1178)^2)/('1D'!$I$5*MAX(F1178,
                                                0.1)^2),
                                        1/3)))-IFERROR(L1178,
                                0))&gt;'1D'!$D$19,
                        MAX('1D'!$D$16,
                            IF((MAX('1D'!$D$16,
                                        POWER((ABS(K1178)^2)/('1D'!$I$5*MAX(F1178,
                                                    0.1)^2),
                                            1/3)))&gt;IFERROR(L1178,
                                    0),
                                MIN((MAX('1D'!$D$16,
                                            POWER((ABS(K1178)^2)/('1D'!$I$5*MAX(F1178,
                                                        0.1)^2),
                                                1/3))),
                                    IFERROR(L1178,
                                        0)+(MIN(ABS(IFERROR(U1178,
                                                    0))*'1D'!$D$18,
                                            ABS((MAX('1D'!$D$16,
                                                        POWER((ABS(K1178)^2)/('1D'!$I$5*MAX(F1178,
                                                                    0.1)^2),
                                                            1/3)))-IFERROR(L1178,
                                                    0))))),
                                MAX((MAX('1D'!$D$16,
                                            POWER((ABS(K1178)^2)/('1D'!$I$5*MAX(F1178,
                                                        0.1)^2),
                                                1/3))),
                                    IFERROR(L1178,
                                        0)-(MIN(ABS(IFERROR(U1178,
                                                    0))*'1D'!$D$18,
                                            ABS((MAX('1D'!$D$16,
                                                        POWER((ABS(K1178)^2)/('1D'!$I$5*MAX(F1178,
                                                                    0.1)^2),
                                                            1/3)))-IFERROR(L1178,
                                                    0))))))),
                        MAX('1D'!$D$16,
                            POWER((ABS(K1178)^2)/('1D'!$I$5*MAX(F1178,
                                        0.1)^2),
                                1/3))),
                    MAX('1D'!$D$16,
                        IFERROR(L1178,
                            0)))))))</f>
        <v>2.0411692021517887</v>
      </c>
      <c r="M1178" s="5">
        <f t="shared" ca="1" si="252"/>
        <v>10.614079851189301</v>
      </c>
      <c r="N1178" s="5">
        <f t="shared" ca="1" si="253"/>
        <v>1.1434704692804873</v>
      </c>
      <c r="O1178" s="5">
        <f t="shared" ca="1" si="254"/>
        <v>4.8002276894771132</v>
      </c>
      <c r="P1178" s="5">
        <f t="shared" ca="1" si="255"/>
        <v>634.02066920215179</v>
      </c>
      <c r="Q1178" s="5">
        <f ca="1">P1178+((ABS(K1178)/MAX(((F1178)+(G1178)*(L1178))*(L1178),
            0.000001))^2)/(2*'1D'!$I$5)</f>
        <v>635.19509253909484</v>
      </c>
      <c r="R1178" s="5">
        <f ca="1">((ABS(K1178)*'1D'!$D$6)/(MAX(((F1178)+(G1178)*(L1178))*(L1178),
            0.000001)*MAX(((((F1178)+(G1178)*(L1178))*(L1178))/MAX((F1178)+2*(L1178)*SQRT(1+(G1178)^2),
                    0.000001))^(2/3),
            0.000001)))^2</f>
        <v>4.3358367565141456E-3</v>
      </c>
      <c r="S1178" s="5">
        <f ca="1">ABS(ABS(K1178)/MAX(((F1178)+(G1178)*(L1178))*(L1178),
        0.000001))/SQRT('1D'!$I$5*MAX((((F1178)+(G1178)*(L1178))*(L1178))/MAX((F1178)+2*(G1178)*(L1178),
            0.000001),
        0.000001))</f>
        <v>1.0727235886044055</v>
      </c>
      <c r="T1178" s="5">
        <f ca="1">((F1178)*(L1178)^2)/2+(G1178)*(L1178)^3/3+(ABS(K1178)^2)/('1D'!$I$5*MAX(((F1178)+(G1178)*(L1178))*(L1178),
        0.000001))</f>
        <v>35.763412605541333</v>
      </c>
      <c r="U1178" s="5">
        <f ca="1">IF($A$2=0,
    0,
    IFERROR(Q1177-(((R1177+R1178)/2)*J1178)-(IF(O1177&gt;O1178,
                '1D'!$D$8*((O1177^2-O1178^2)/(2*'1D'!$I$5)),
                '1D'!$D$9*((O1178^2-O1177^2)/(2*'1D'!$I$5)))+('1D'!$D$10*(ABS(I1178)/90)*(MAX(O1177^2,
                        O1178^2)/(2*'1D'!$I$5))))-Q1178,
        0))</f>
        <v>-3.9430711367458571E-3</v>
      </c>
      <c r="V1178" s="5">
        <f ca="1">IF($A$2=0,
    1,
    IF(IFERROR(V1177,
            0)=0,
        0,
        IFERROR(IF(ROUND(S1178,
                    3)=1,
                1,
                IF(AND(ABS(U1178)&lt;'1D'!$D$19,
                        S1178&gt;1),
                    1,
                    0)),
            0)))</f>
        <v>0</v>
      </c>
      <c r="W1178" s="5">
        <f ca="1">IF($A$2=0,
    MAX(MAX('1D'!$D$16,
            MAX('1D'!$D$16,
                POWER((ABS(K1178)^2)/('1D'!$I$5*MAX(F1178,
                            0.1)^2),
                    1/3))),
        IFERROR(W1396,
            MAX(MAX('1D'!$D$16,
                    MAX('1D'!$D$16,
                        POWER((ABS(K1178)^2)/('1D'!$I$5*MAX(F1178,
                                    0.1)^2),
                            1/3))),
                ($L$2)-E1396))),
    IF(IFERROR(AG1179,
            0)=0,
        MAX(MAX('1D'!$D$16,
                MAX('1D'!$D$16,
                    POWER((ABS(K1178)^2)/('1D'!$I$5*MAX(F1178,
                                0.1)^2),
                        1/3))),
            IFERROR(W1396,
                MAX(MAX('1D'!$D$16,
                        MAX('1D'!$D$16,
                            POWER((ABS(K1178)^2)/('1D'!$I$5*MAX(F1178,
                                        0.1)^2),
                                1/3))),
                    ($L$2)-E1396))),
        IF(IFERROR(W1178,
                0)=0,
            MAX(MAX('1D'!$D$16,
                    MAX('1D'!$D$16,
                        POWER((ABS(K1178)^2)/('1D'!$I$5*MAX(F1178,
                                    0.1)^2),
                            1/3))),
                IFERROR(W1396,
                    MAX(MAX('1D'!$D$16,
                            MAX('1D'!$D$16,
                                POWER((ABS(K1178)^2)/('1D'!$I$5*MAX(F1178,
                                            0.1)^2),
                                    1/3))),
                        ($L$2)-E1396))),
            IF(OR(IFERROR(AD1178,
                        0)&gt;=1,
                    IFERROR(AD1179,
                        0)&gt;=1),
                MAX('1D'!$D$16,
                    MAX('1D'!$D$16,
                        POWER((ABS(K1178)^2)/('1D'!$I$5*MAX(F1178,
                                    0.1)^2),
                            1/3))),
                IF(ABS(IFERROR(AF1178,
                            0))&lt;'1D'!$D$19,
                    MAX(MAX('1D'!$D$16,
                            MAX('1D'!$D$16,
                                POWER((ABS(K1178)^2)/('1D'!$I$5*MAX(F1178,
                                            0.1)^2),
                                    1/3))),
                        IFERROR(W1178,
                            0)),
                    MAX(MAX('1D'!$D$16,
                            MAX('1D'!$D$16,
                                POWER((ABS(K1178)^2)/('1D'!$I$5*MAX(F1178,
                                            0.1)^2),
                                    1/3))),
                        (IFERROR(W1178,
                                0))+((IFERROR(AF1178,
                                    0))*'1D'!$D$18)))))))</f>
        <v>2.1389677043987478</v>
      </c>
      <c r="X1178" s="5">
        <f t="shared" ca="1" si="256"/>
        <v>11.122632062873489</v>
      </c>
      <c r="Y1178" s="5">
        <f t="shared" ca="1" si="257"/>
        <v>1.1735290000551568</v>
      </c>
      <c r="Z1178" s="5">
        <f t="shared" ca="1" si="258"/>
        <v>4.5807502857230418</v>
      </c>
      <c r="AA1178" s="5">
        <f t="shared" ca="1" si="259"/>
        <v>634.11846770439877</v>
      </c>
      <c r="AB1178" s="5">
        <f ca="1">AA1178+((ABS(K1178)/MAX(((F1178)+(G1178)*(W1178))*(W1178),
            0.000001))^2)/(2*'1D'!$I$5)</f>
        <v>635.18795155659814</v>
      </c>
      <c r="AC1178" s="5">
        <f ca="1">((ABS(K1178)*'1D'!$D$6)/(MAX(((F1178)+(G1178)*(W1178))*(W1178),
            0.000001)*MAX(((((F1178)+(G1178)*(W1178))*(W1178))/MAX((F1178)+2*(W1178)*SQRT(1+(G1178)^2),
                    0.000001))^(2/3),
            0.000001)))^2</f>
        <v>3.8141460404132466E-3</v>
      </c>
      <c r="AD1178" s="5">
        <f ca="1">ABS(ABS(K1178)/MAX(((F1178)+(G1178)*(W1178))*(W1178),
        0.000001))/SQRT('1D'!$I$5*MAX((((F1178)+(G1178)*(W1178))*(W1178))/MAX((F1178)+2*(G1178)*(W1178),
            0.000001),
        0.000001))</f>
        <v>1.0000000000000004</v>
      </c>
      <c r="AE1178" s="5">
        <f ca="1">((F1178)*(W1178)^2)/2+(G1178)*(W1178)^3/3+(ABS(K1178)^2)/('1D'!$I$5*MAX(((F1178)+(G1178)*(W1178))*(W1178),
        0.000001))</f>
        <v>35.686426155594638</v>
      </c>
      <c r="AF1178" s="5">
        <f ca="1">IF($A$2=0,
    0,
    IFERROR(AB1179+(((AC1178+AC1179)/2)*J1179)+(IF(Z1178&gt;Z1179,
                '1D'!$D$8*((Z1178^2-Z1179^2)/(2*'1D'!$I$5)),
                '1D'!$D$9*((Z1179^2-Z1178^2)/(2*'1D'!$I$5)))+('1D'!$D$10*(ABS(I1179)/90)*(MAX(Z1178^2,
                        Z1179^2)/(2*'1D'!$I$5))))-AB1178,
        0))</f>
        <v>3.4157470064428708E-3</v>
      </c>
      <c r="AG1178" s="5">
        <f ca="1">IF($A$2=0,
    1,
    IF(IFERROR(AG1179,
            0)=0,
        0,
        IFERROR(IF(OR(ROUND(AD1178,
                        3)&gt;=1,
                    AND(ABS(AF1178)&lt;'1D'!$D$19,
                        AD1178&lt;1)),
                1,
                0),
            0)))</f>
        <v>1</v>
      </c>
      <c r="AH1178" s="5">
        <f ca="1">IFERROR(IF('1D'!V32="Supercritical",
        MAX('1D'!$D$16,
            IFERROR(L1178,
                MAX('1D'!$D$16,
                    POWER((ABS(K1178)^2)/('1D'!$I$5*MAX(F1178,
                                0.1)^2),
                        1/3)))),
        IF('1D'!V32="Subcritical",
            MAX('1D'!$D$16,
                IFERROR(W1178,
                    MAX('1D'!$D$16,
                        POWER((ABS(K1178)^2)/('1D'!$I$5*MAX(F1178,
                                    0.1)^2),
                            1/3)))),
            IF(IFERROR(T1178,
                    -1E+99)&gt;=IFERROR(AE1178,
                    -1E+99),
                MAX('1D'!$D$16,
                    IFERROR(L1178,
                        MAX('1D'!$D$16,
                            POWER((ABS(K1178)^2)/('1D'!$I$5*MAX(F1178,
                                        0.1)^2),
                                1/3)))),
                MAX('1D'!$D$16,
                    IFERROR(W1178,
                        MAX('1D'!$D$16,
                            POWER((ABS(K1178)^2)/('1D'!$I$5*MAX(F1178,
                                        0.1)^2),
                                1/3))))))),
    MAX('1D'!$D$16,
        POWER((ABS(K1178)^2)/('1D'!$I$5*MAX(F1178,
                    0.1)^2),
            1/3)))</f>
        <v>2.0411692021517887</v>
      </c>
      <c r="AI1178" s="5">
        <f t="shared" ca="1" si="260"/>
        <v>634.02066920215179</v>
      </c>
      <c r="AJ1178" s="5">
        <f ca="1">AI1178+((ABS(K1178)/MAX(((F1178)+(G1178)*(AH1178))*(AH1178),
            0.000001))^2)/(2*'1D'!$I$5)</f>
        <v>635.19509253909484</v>
      </c>
      <c r="AM1178">
        <v>0</v>
      </c>
      <c r="AN1178">
        <v>0</v>
      </c>
      <c r="AO1178" s="5">
        <f t="shared" si="261"/>
        <v>0</v>
      </c>
      <c r="AP1178" s="5">
        <f t="shared" si="265"/>
        <v>0</v>
      </c>
      <c r="AQ1178" s="5">
        <f ca="1">ABS(ABS(K1178)/MAX(((F1178)+(G1178)*(AH1178))*(AH1178),
        0.000001))/SQRT('1D'!$I$5*MAX((((F1178)+(G1178)*(AH1178))*(AH1178))/MAX((F1178)+2*(G1178)*(AH1178),
            0.000001),
        0.000001))</f>
        <v>1.0727235886044055</v>
      </c>
      <c r="AR1178" s="5" t="str">
        <f t="shared" ca="1" si="262"/>
        <v>Supercritical</v>
      </c>
      <c r="AS1178" s="5">
        <f ca="1">((ABS(K1178)*'1D'!$D$6)/(MAX(((F1178)+(G1178)*(AH1178))*(AH1178),
            0.000001)*MAX(((((F1178)+(G1178)*(AH1178))*(AH1178))/MAX((F1178)+2*(AH1178)*SQRT(1+(G1178)^2),
                    0.000001))^(2/3),
            0.000001)))^2</f>
        <v>4.3358367565141456E-3</v>
      </c>
    </row>
    <row r="1179" spans="1:45" x14ac:dyDescent="0.35">
      <c r="A1179">
        <v>1170</v>
      </c>
      <c r="B1179">
        <v>1168.9949999999999</v>
      </c>
      <c r="C1179">
        <v>616074.15099999995</v>
      </c>
      <c r="D1179">
        <v>3096838.2080000001</v>
      </c>
      <c r="E1179">
        <v>631.97900000000004</v>
      </c>
      <c r="F1179">
        <v>5.2</v>
      </c>
      <c r="G1179">
        <v>0</v>
      </c>
      <c r="H1179" t="s">
        <v>176</v>
      </c>
      <c r="I1179">
        <v>5.7000000000000002E-2</v>
      </c>
      <c r="J1179" s="5">
        <f t="shared" si="263"/>
        <v>1</v>
      </c>
      <c r="K1179" s="5">
        <f t="shared" ca="1" si="264"/>
        <v>50.95</v>
      </c>
      <c r="L1179" s="5">
        <f ca="1">IF($A$2=0,
    IFERROR(L1178,
        MAX('1D'!$D$16,
            POWER((ABS(K1179)^2)/('1D'!$I$5*MAX(F1179,
                        0.1)^2),
                1/3))),
    IF(IFERROR(V1178,
            0)=0,
        IFERROR(L1178,
            MAX('1D'!$D$16,
                POWER((ABS(K1179)^2)/('1D'!$I$5*MAX(F1179,
                            0.1)^2),
                    1/3))),
        IF(OR(IFERROR(L1179,
                    0)=0,
                IFERROR(S1178,
                    0)&lt;1,
                IFERROR(S1179,
                    0)&lt;1),
            MAX('1D'!$D$16,
                POWER((ABS(K1179)^2)/('1D'!$I$5*MAX(F1179,
                            0.1)^2),
                    1/3)),
            IF(IFERROR(U1179,
                    0)&gt;0,
                MAX('1D'!$D$16,
                    IFERROR(L1179,
                        0)+((IFERROR(U1179,
                                0))*'1D'!$D$18*IF((IFERROR(S1179,
                                    0))&lt;1,
                            1,
                            -1))),
                IF(IFERROR(U1179,
                        0)&lt;0,
                    IF(ABS((MAX('1D'!$D$16,
                                    POWER((ABS(K1179)^2)/('1D'!$I$5*MAX(F1179,
                                                0.1)^2),
                                        1/3)))-IFERROR(L1179,
                                0))&gt;'1D'!$D$19,
                        MAX('1D'!$D$16,
                            IF((MAX('1D'!$D$16,
                                        POWER((ABS(K1179)^2)/('1D'!$I$5*MAX(F1179,
                                                    0.1)^2),
                                            1/3)))&gt;IFERROR(L1179,
                                    0),
                                MIN((MAX('1D'!$D$16,
                                            POWER((ABS(K1179)^2)/('1D'!$I$5*MAX(F1179,
                                                        0.1)^2),
                                                1/3))),
                                    IFERROR(L1179,
                                        0)+(MIN(ABS(IFERROR(U1179,
                                                    0))*'1D'!$D$18,
                                            ABS((MAX('1D'!$D$16,
                                                        POWER((ABS(K1179)^2)/('1D'!$I$5*MAX(F1179,
                                                                    0.1)^2),
                                                            1/3)))-IFERROR(L1179,
                                                    0))))),
                                MAX((MAX('1D'!$D$16,
                                            POWER((ABS(K1179)^2)/('1D'!$I$5*MAX(F1179,
                                                        0.1)^2),
                                                1/3))),
                                    IFERROR(L1179,
                                        0)-(MIN(ABS(IFERROR(U1179,
                                                    0))*'1D'!$D$18,
                                            ABS((MAX('1D'!$D$16,
                                                        POWER((ABS(K1179)^2)/('1D'!$I$5*MAX(F1179,
                                                                    0.1)^2),
                                                            1/3)))-IFERROR(L1179,
                                                    0))))))),
                        MAX('1D'!$D$16,
                            POWER((ABS(K1179)^2)/('1D'!$I$5*MAX(F1179,
                                        0.1)^2),
                                1/3))),
                    MAX('1D'!$D$16,
                        IFERROR(L1179,
                            0)))))))</f>
        <v>2.0411692021517887</v>
      </c>
      <c r="M1179" s="5">
        <f t="shared" ca="1" si="252"/>
        <v>10.614079851189301</v>
      </c>
      <c r="N1179" s="5">
        <f t="shared" ca="1" si="253"/>
        <v>1.1434704692804873</v>
      </c>
      <c r="O1179" s="5">
        <f t="shared" ca="1" si="254"/>
        <v>4.8002276894771132</v>
      </c>
      <c r="P1179" s="5">
        <f t="shared" ca="1" si="255"/>
        <v>634.02016920215181</v>
      </c>
      <c r="Q1179" s="5">
        <f ca="1">P1179+((ABS(K1179)/MAX(((F1179)+(G1179)*(L1179))*(L1179),
            0.000001))^2)/(2*'1D'!$I$5)</f>
        <v>635.19459253909486</v>
      </c>
      <c r="R1179" s="5">
        <f ca="1">((ABS(K1179)*'1D'!$D$6)/(MAX(((F1179)+(G1179)*(L1179))*(L1179),
            0.000001)*MAX(((((F1179)+(G1179)*(L1179))*(L1179))/MAX((F1179)+2*(L1179)*SQRT(1+(G1179)^2),
                    0.000001))^(2/3),
            0.000001)))^2</f>
        <v>4.3358367565141456E-3</v>
      </c>
      <c r="S1179" s="5">
        <f ca="1">ABS(ABS(K1179)/MAX(((F1179)+(G1179)*(L1179))*(L1179),
        0.000001))/SQRT('1D'!$I$5*MAX((((F1179)+(G1179)*(L1179))*(L1179))/MAX((F1179)+2*(G1179)*(L1179),
            0.000001),
        0.000001))</f>
        <v>1.0727235886044055</v>
      </c>
      <c r="T1179" s="5">
        <f ca="1">((F1179)*(L1179)^2)/2+(G1179)*(L1179)^3/3+(ABS(K1179)^2)/('1D'!$I$5*MAX(((F1179)+(G1179)*(L1179))*(L1179),
        0.000001))</f>
        <v>35.763412605541333</v>
      </c>
      <c r="U1179" s="5">
        <f ca="1">IF($A$2=0,
    0,
    IFERROR(Q1178-(((R1178+R1179)/2)*J1179)-(IF(O1178&gt;O1179,
                '1D'!$D$8*((O1178^2-O1179^2)/(2*'1D'!$I$5)),
                '1D'!$D$9*((O1179^2-O1178^2)/(2*'1D'!$I$5)))+('1D'!$D$10*(ABS(I1179)/90)*(MAX(O1178^2,
                        O1179^2)/(2*'1D'!$I$5))))-Q1179,
        0))</f>
        <v>-3.9474069734524164E-3</v>
      </c>
      <c r="V1179" s="5">
        <f ca="1">IF($A$2=0,
    1,
    IF(IFERROR(V1178,
            0)=0,
        0,
        IFERROR(IF(ROUND(S1179,
                    3)=1,
                1,
                IF(AND(ABS(U1179)&lt;'1D'!$D$19,
                        S1179&gt;1),
                    1,
                    0)),
            0)))</f>
        <v>0</v>
      </c>
      <c r="W1179" s="5">
        <f ca="1">IF($A$2=0,
    MAX(MAX('1D'!$D$16,
            MAX('1D'!$D$16,
                POWER((ABS(K1179)^2)/('1D'!$I$5*MAX(F1179,
                            0.1)^2),
                    1/3))),
        IFERROR(W1396,
            MAX(MAX('1D'!$D$16,
                    MAX('1D'!$D$16,
                        POWER((ABS(K1179)^2)/('1D'!$I$5*MAX(F1179,
                                    0.1)^2),
                            1/3))),
                ($L$2)-E1396))),
    IF(IFERROR(AG1180,
            0)=0,
        MAX(MAX('1D'!$D$16,
                MAX('1D'!$D$16,
                    POWER((ABS(K1179)^2)/('1D'!$I$5*MAX(F1179,
                                0.1)^2),
                        1/3))),
            IFERROR(W1396,
                MAX(MAX('1D'!$D$16,
                        MAX('1D'!$D$16,
                            POWER((ABS(K1179)^2)/('1D'!$I$5*MAX(F1179,
                                        0.1)^2),
                                1/3))),
                    ($L$2)-E1396))),
        IF(IFERROR(W1179,
                0)=0,
            MAX(MAX('1D'!$D$16,
                    MAX('1D'!$D$16,
                        POWER((ABS(K1179)^2)/('1D'!$I$5*MAX(F1179,
                                    0.1)^2),
                            1/3))),
                IFERROR(W1396,
                    MAX(MAX('1D'!$D$16,
                            MAX('1D'!$D$16,
                                POWER((ABS(K1179)^2)/('1D'!$I$5*MAX(F1179,
                                            0.1)^2),
                                    1/3))),
                        ($L$2)-E1396))),
            IF(OR(IFERROR(AD1179,
                        0)&gt;=1,
                    IFERROR(AD1180,
                        0)&gt;=1),
                MAX('1D'!$D$16,
                    MAX('1D'!$D$16,
                        POWER((ABS(K1179)^2)/('1D'!$I$5*MAX(F1179,
                                    0.1)^2),
                            1/3))),
                IF(ABS(IFERROR(AF1179,
                            0))&lt;'1D'!$D$19,
                    MAX(MAX('1D'!$D$16,
                            MAX('1D'!$D$16,
                                POWER((ABS(K1179)^2)/('1D'!$I$5*MAX(F1179,
                                            0.1)^2),
                                    1/3))),
                        IFERROR(W1179,
                            0)),
                    MAX(MAX('1D'!$D$16,
                            MAX('1D'!$D$16,
                                POWER((ABS(K1179)^2)/('1D'!$I$5*MAX(F1179,
                                            0.1)^2),
                                    1/3))),
                        (IFERROR(W1179,
                                0))+((IFERROR(AF1179,
                                    0))*'1D'!$D$18)))))))</f>
        <v>2.1389677043987478</v>
      </c>
      <c r="X1179" s="5">
        <f t="shared" ca="1" si="256"/>
        <v>11.122632062873489</v>
      </c>
      <c r="Y1179" s="5">
        <f t="shared" ca="1" si="257"/>
        <v>1.1735290000551568</v>
      </c>
      <c r="Z1179" s="5">
        <f t="shared" ca="1" si="258"/>
        <v>4.5807502857230418</v>
      </c>
      <c r="AA1179" s="5">
        <f t="shared" ca="1" si="259"/>
        <v>634.11796770439878</v>
      </c>
      <c r="AB1179" s="5">
        <f ca="1">AA1179+((ABS(K1179)/MAX(((F1179)+(G1179)*(W1179))*(W1179),
            0.000001))^2)/(2*'1D'!$I$5)</f>
        <v>635.18745155659815</v>
      </c>
      <c r="AC1179" s="5">
        <f ca="1">((ABS(K1179)*'1D'!$D$6)/(MAX(((F1179)+(G1179)*(W1179))*(W1179),
            0.000001)*MAX(((((F1179)+(G1179)*(W1179))*(W1179))/MAX((F1179)+2*(W1179)*SQRT(1+(G1179)^2),
                    0.000001))^(2/3),
            0.000001)))^2</f>
        <v>3.8141460404132466E-3</v>
      </c>
      <c r="AD1179" s="5">
        <f ca="1">ABS(ABS(K1179)/MAX(((F1179)+(G1179)*(W1179))*(W1179),
        0.000001))/SQRT('1D'!$I$5*MAX((((F1179)+(G1179)*(W1179))*(W1179))/MAX((F1179)+2*(G1179)*(W1179),
            0.000001),
        0.000001))</f>
        <v>1.0000000000000004</v>
      </c>
      <c r="AE1179" s="5">
        <f ca="1">((F1179)*(W1179)^2)/2+(G1179)*(W1179)^3/3+(ABS(K1179)^2)/('1D'!$I$5*MAX(((F1179)+(G1179)*(W1179))*(W1179),
        0.000001))</f>
        <v>35.686426155594638</v>
      </c>
      <c r="AF1179" s="5">
        <f ca="1">IF($A$2=0,
    0,
    IFERROR(AB1180+(((AC1179+AC1180)/2)*J1180)+(IF(Z1179&gt;Z1180,
                '1D'!$D$8*((Z1179^2-Z1180^2)/(2*'1D'!$I$5)),
                '1D'!$D$9*((Z1180^2-Z1179^2)/(2*'1D'!$I$5)))+('1D'!$D$10*(ABS(I1180)/90)*(MAX(Z1179^2,
                        Z1180^2)/(2*'1D'!$I$5))))-AB1179,
        0))</f>
        <v>3.3177109866073806E-3</v>
      </c>
      <c r="AG1179" s="5">
        <f ca="1">IF($A$2=0,
    1,
    IF(IFERROR(AG1180,
            0)=0,
        0,
        IFERROR(IF(OR(ROUND(AD1179,
                        3)&gt;=1,
                    AND(ABS(AF1179)&lt;'1D'!$D$19,
                        AD1179&lt;1)),
                1,
                0),
            0)))</f>
        <v>1</v>
      </c>
      <c r="AH1179" s="5">
        <f ca="1">IFERROR(IF('1D'!V32="Supercritical",
        MAX('1D'!$D$16,
            IFERROR(L1179,
                MAX('1D'!$D$16,
                    POWER((ABS(K1179)^2)/('1D'!$I$5*MAX(F1179,
                                0.1)^2),
                        1/3)))),
        IF('1D'!V32="Subcritical",
            MAX('1D'!$D$16,
                IFERROR(W1179,
                    MAX('1D'!$D$16,
                        POWER((ABS(K1179)^2)/('1D'!$I$5*MAX(F1179,
                                    0.1)^2),
                            1/3)))),
            IF(IFERROR(T1179,
                    -1E+99)&gt;=IFERROR(AE1179,
                    -1E+99),
                MAX('1D'!$D$16,
                    IFERROR(L1179,
                        MAX('1D'!$D$16,
                            POWER((ABS(K1179)^2)/('1D'!$I$5*MAX(F1179,
                                        0.1)^2),
                                1/3)))),
                MAX('1D'!$D$16,
                    IFERROR(W1179,
                        MAX('1D'!$D$16,
                            POWER((ABS(K1179)^2)/('1D'!$I$5*MAX(F1179,
                                        0.1)^2),
                                1/3))))))),
    MAX('1D'!$D$16,
        POWER((ABS(K1179)^2)/('1D'!$I$5*MAX(F1179,
                    0.1)^2),
            1/3)))</f>
        <v>2.0411692021517887</v>
      </c>
      <c r="AI1179" s="5">
        <f t="shared" ca="1" si="260"/>
        <v>634.02016920215181</v>
      </c>
      <c r="AJ1179" s="5">
        <f ca="1">AI1179+((ABS(K1179)/MAX(((F1179)+(G1179)*(AH1179))*(AH1179),
            0.000001))^2)/(2*'1D'!$I$5)</f>
        <v>635.19459253909486</v>
      </c>
      <c r="AM1179">
        <v>0</v>
      </c>
      <c r="AN1179">
        <v>0</v>
      </c>
      <c r="AO1179" s="5">
        <f t="shared" si="261"/>
        <v>0</v>
      </c>
      <c r="AP1179" s="5">
        <f t="shared" si="265"/>
        <v>0</v>
      </c>
      <c r="AQ1179" s="5">
        <f ca="1">ABS(ABS(K1179)/MAX(((F1179)+(G1179)*(AH1179))*(AH1179),
        0.000001))/SQRT('1D'!$I$5*MAX((((F1179)+(G1179)*(AH1179))*(AH1179))/MAX((F1179)+2*(G1179)*(AH1179),
            0.000001),
        0.000001))</f>
        <v>1.0727235886044055</v>
      </c>
      <c r="AR1179" s="5" t="str">
        <f t="shared" ca="1" si="262"/>
        <v>Supercritical</v>
      </c>
      <c r="AS1179" s="5">
        <f ca="1">((ABS(K1179)*'1D'!$D$6)/(MAX(((F1179)+(G1179)*(AH1179))*(AH1179),
            0.000001)*MAX(((((F1179)+(G1179)*(AH1179))*(AH1179))/MAX((F1179)+2*(AH1179)*SQRT(1+(G1179)^2),
                    0.000001))^(2/3),
            0.000001)))^2</f>
        <v>4.3358367565141456E-3</v>
      </c>
    </row>
    <row r="1180" spans="1:45" x14ac:dyDescent="0.35">
      <c r="A1180">
        <v>1171</v>
      </c>
      <c r="B1180">
        <v>1169.9949999999999</v>
      </c>
      <c r="C1180">
        <v>616074.10900000005</v>
      </c>
      <c r="D1180">
        <v>3096837.2089999998</v>
      </c>
      <c r="E1180">
        <v>631.97850000000005</v>
      </c>
      <c r="F1180">
        <v>5.2</v>
      </c>
      <c r="G1180">
        <v>0</v>
      </c>
      <c r="H1180" t="s">
        <v>176</v>
      </c>
      <c r="I1180">
        <v>2E-3</v>
      </c>
      <c r="J1180" s="5">
        <f t="shared" si="263"/>
        <v>1</v>
      </c>
      <c r="K1180" s="5">
        <f t="shared" ca="1" si="264"/>
        <v>50.95</v>
      </c>
      <c r="L1180" s="5">
        <f ca="1">IF($A$2=0,
    IFERROR(L1179,
        MAX('1D'!$D$16,
            POWER((ABS(K1180)^2)/('1D'!$I$5*MAX(F1180,
                        0.1)^2),
                1/3))),
    IF(IFERROR(V1179,
            0)=0,
        IFERROR(L1179,
            MAX('1D'!$D$16,
                POWER((ABS(K1180)^2)/('1D'!$I$5*MAX(F1180,
                            0.1)^2),
                    1/3))),
        IF(OR(IFERROR(L1180,
                    0)=0,
                IFERROR(S1179,
                    0)&lt;1,
                IFERROR(S1180,
                    0)&lt;1),
            MAX('1D'!$D$16,
                POWER((ABS(K1180)^2)/('1D'!$I$5*MAX(F1180,
                            0.1)^2),
                    1/3)),
            IF(IFERROR(U1180,
                    0)&gt;0,
                MAX('1D'!$D$16,
                    IFERROR(L1180,
                        0)+((IFERROR(U1180,
                                0))*'1D'!$D$18*IF((IFERROR(S1180,
                                    0))&lt;1,
                            1,
                            -1))),
                IF(IFERROR(U1180,
                        0)&lt;0,
                    IF(ABS((MAX('1D'!$D$16,
                                    POWER((ABS(K1180)^2)/('1D'!$I$5*MAX(F1180,
                                                0.1)^2),
                                        1/3)))-IFERROR(L1180,
                                0))&gt;'1D'!$D$19,
                        MAX('1D'!$D$16,
                            IF((MAX('1D'!$D$16,
                                        POWER((ABS(K1180)^2)/('1D'!$I$5*MAX(F1180,
                                                    0.1)^2),
                                            1/3)))&gt;IFERROR(L1180,
                                    0),
                                MIN((MAX('1D'!$D$16,
                                            POWER((ABS(K1180)^2)/('1D'!$I$5*MAX(F1180,
                                                        0.1)^2),
                                                1/3))),
                                    IFERROR(L1180,
                                        0)+(MIN(ABS(IFERROR(U1180,
                                                    0))*'1D'!$D$18,
                                            ABS((MAX('1D'!$D$16,
                                                        POWER((ABS(K1180)^2)/('1D'!$I$5*MAX(F1180,
                                                                    0.1)^2),
                                                            1/3)))-IFERROR(L1180,
                                                    0))))),
                                MAX((MAX('1D'!$D$16,
                                            POWER((ABS(K1180)^2)/('1D'!$I$5*MAX(F1180,
                                                        0.1)^2),
                                                1/3))),
                                    IFERROR(L1180,
                                        0)-(MIN(ABS(IFERROR(U1180,
                                                    0))*'1D'!$D$18,
                                            ABS((MAX('1D'!$D$16,
                                                        POWER((ABS(K1180)^2)/('1D'!$I$5*MAX(F1180,
                                                                    0.1)^2),
                                                            1/3)))-IFERROR(L1180,
                                                    0))))))),
                        MAX('1D'!$D$16,
                            POWER((ABS(K1180)^2)/('1D'!$I$5*MAX(F1180,
                                        0.1)^2),
                                1/3))),
                    MAX('1D'!$D$16,
                        IFERROR(L1180,
                            0)))))))</f>
        <v>2.0411692021517887</v>
      </c>
      <c r="M1180" s="5">
        <f t="shared" ca="1" si="252"/>
        <v>10.614079851189301</v>
      </c>
      <c r="N1180" s="5">
        <f t="shared" ca="1" si="253"/>
        <v>1.1434704692804873</v>
      </c>
      <c r="O1180" s="5">
        <f t="shared" ca="1" si="254"/>
        <v>4.8002276894771132</v>
      </c>
      <c r="P1180" s="5">
        <f t="shared" ca="1" si="255"/>
        <v>634.01966920215182</v>
      </c>
      <c r="Q1180" s="5">
        <f ca="1">P1180+((ABS(K1180)/MAX(((F1180)+(G1180)*(L1180))*(L1180),
            0.000001))^2)/(2*'1D'!$I$5)</f>
        <v>635.19409253909487</v>
      </c>
      <c r="R1180" s="5">
        <f ca="1">((ABS(K1180)*'1D'!$D$6)/(MAX(((F1180)+(G1180)*(L1180))*(L1180),
            0.000001)*MAX(((((F1180)+(G1180)*(L1180))*(L1180))/MAX((F1180)+2*(L1180)*SQRT(1+(G1180)^2),
                    0.000001))^(2/3),
            0.000001)))^2</f>
        <v>4.3358367565141456E-3</v>
      </c>
      <c r="S1180" s="5">
        <f ca="1">ABS(ABS(K1180)/MAX(((F1180)+(G1180)*(L1180))*(L1180),
        0.000001))/SQRT('1D'!$I$5*MAX((((F1180)+(G1180)*(L1180))*(L1180))/MAX((F1180)+2*(G1180)*(L1180),
            0.000001),
        0.000001))</f>
        <v>1.0727235886044055</v>
      </c>
      <c r="T1180" s="5">
        <f ca="1">((F1180)*(L1180)^2)/2+(G1180)*(L1180)^3/3+(ABS(K1180)^2)/('1D'!$I$5*MAX(((F1180)+(G1180)*(L1180))*(L1180),
        0.000001))</f>
        <v>35.763412605541333</v>
      </c>
      <c r="U1180" s="5">
        <f ca="1">IF($A$2=0,
    0,
    IFERROR(Q1179-(((R1179+R1180)/2)*J1180)-(IF(O1179&gt;O1180,
                '1D'!$D$8*((O1179^2-O1180^2)/(2*'1D'!$I$5)),
                '1D'!$D$9*((O1180^2-O1179^2)/(2*'1D'!$I$5)))+('1D'!$D$10*(ABS(I1180)/90)*(MAX(O1179^2,
                        O1180^2)/(2*'1D'!$I$5))))-Q1180,
        0))</f>
        <v>-3.8397515008909977E-3</v>
      </c>
      <c r="V1180" s="5">
        <f ca="1">IF($A$2=0,
    1,
    IF(IFERROR(V1179,
            0)=0,
        0,
        IFERROR(IF(ROUND(S1180,
                    3)=1,
                1,
                IF(AND(ABS(U1180)&lt;'1D'!$D$19,
                        S1180&gt;1),
                    1,
                    0)),
            0)))</f>
        <v>0</v>
      </c>
      <c r="W1180" s="5">
        <f ca="1">IF($A$2=0,
    MAX(MAX('1D'!$D$16,
            MAX('1D'!$D$16,
                POWER((ABS(K1180)^2)/('1D'!$I$5*MAX(F1180,
                            0.1)^2),
                    1/3))),
        IFERROR(W1396,
            MAX(MAX('1D'!$D$16,
                    MAX('1D'!$D$16,
                        POWER((ABS(K1180)^2)/('1D'!$I$5*MAX(F1180,
                                    0.1)^2),
                            1/3))),
                ($L$2)-E1396))),
    IF(IFERROR(AG1181,
            0)=0,
        MAX(MAX('1D'!$D$16,
                MAX('1D'!$D$16,
                    POWER((ABS(K1180)^2)/('1D'!$I$5*MAX(F1180,
                                0.1)^2),
                        1/3))),
            IFERROR(W1396,
                MAX(MAX('1D'!$D$16,
                        MAX('1D'!$D$16,
                            POWER((ABS(K1180)^2)/('1D'!$I$5*MAX(F1180,
                                        0.1)^2),
                                1/3))),
                    ($L$2)-E1396))),
        IF(IFERROR(W1180,
                0)=0,
            MAX(MAX('1D'!$D$16,
                    MAX('1D'!$D$16,
                        POWER((ABS(K1180)^2)/('1D'!$I$5*MAX(F1180,
                                    0.1)^2),
                            1/3))),
                IFERROR(W1396,
                    MAX(MAX('1D'!$D$16,
                            MAX('1D'!$D$16,
                                POWER((ABS(K1180)^2)/('1D'!$I$5*MAX(F1180,
                                            0.1)^2),
                                    1/3))),
                        ($L$2)-E1396))),
            IF(OR(IFERROR(AD1180,
                        0)&gt;=1,
                    IFERROR(AD1181,
                        0)&gt;=1),
                MAX('1D'!$D$16,
                    MAX('1D'!$D$16,
                        POWER((ABS(K1180)^2)/('1D'!$I$5*MAX(F1180,
                                    0.1)^2),
                            1/3))),
                IF(ABS(IFERROR(AF1180,
                            0))&lt;'1D'!$D$19,
                    MAX(MAX('1D'!$D$16,
                            MAX('1D'!$D$16,
                                POWER((ABS(K1180)^2)/('1D'!$I$5*MAX(F1180,
                                            0.1)^2),
                                    1/3))),
                        IFERROR(W1180,
                            0)),
                    MAX(MAX('1D'!$D$16,
                            MAX('1D'!$D$16,
                                POWER((ABS(K1180)^2)/('1D'!$I$5*MAX(F1180,
                                            0.1)^2),
                                    1/3))),
                        (IFERROR(W1180,
                                0))+((IFERROR(AF1180,
                                    0))*'1D'!$D$18)))))))</f>
        <v>2.1389677043987478</v>
      </c>
      <c r="X1180" s="5">
        <f t="shared" ca="1" si="256"/>
        <v>11.122632062873489</v>
      </c>
      <c r="Y1180" s="5">
        <f t="shared" ca="1" si="257"/>
        <v>1.1735290000551568</v>
      </c>
      <c r="Z1180" s="5">
        <f t="shared" ca="1" si="258"/>
        <v>4.5807502857230418</v>
      </c>
      <c r="AA1180" s="5">
        <f t="shared" ca="1" si="259"/>
        <v>634.11746770439879</v>
      </c>
      <c r="AB1180" s="5">
        <f ca="1">AA1180+((ABS(K1180)/MAX(((F1180)+(G1180)*(W1180))*(W1180),
            0.000001))^2)/(2*'1D'!$I$5)</f>
        <v>635.18695155659816</v>
      </c>
      <c r="AC1180" s="5">
        <f ca="1">((ABS(K1180)*'1D'!$D$6)/(MAX(((F1180)+(G1180)*(W1180))*(W1180),
            0.000001)*MAX(((((F1180)+(G1180)*(W1180))*(W1180))/MAX((F1180)+2*(W1180)*SQRT(1+(G1180)^2),
                    0.000001))^(2/3),
            0.000001)))^2</f>
        <v>3.8141460404132466E-3</v>
      </c>
      <c r="AD1180" s="5">
        <f ca="1">ABS(ABS(K1180)/MAX(((F1180)+(G1180)*(W1180))*(W1180),
        0.000001))/SQRT('1D'!$I$5*MAX((((F1180)+(G1180)*(W1180))*(W1180))/MAX((F1180)+2*(G1180)*(W1180),
            0.000001),
        0.000001))</f>
        <v>1.0000000000000004</v>
      </c>
      <c r="AE1180" s="5">
        <f ca="1">((F1180)*(W1180)^2)/2+(G1180)*(W1180)^3/3+(ABS(K1180)^2)/('1D'!$I$5*MAX(((F1180)+(G1180)*(W1180))*(W1180),
        0.000001))</f>
        <v>35.686426155594638</v>
      </c>
      <c r="AF1180" s="5">
        <f ca="1">IF($A$2=0,
    0,
    IFERROR(AB1181+(((AC1180+AC1181)/2)*J1181)+(IF(Z1180&gt;Z1181,
                '1D'!$D$8*((Z1180^2-Z1181^2)/(2*'1D'!$I$5)),
                '1D'!$D$9*((Z1181^2-Z1180^2)/(2*'1D'!$I$5)))+('1D'!$D$10*(ABS(I1181)/90)*(MAX(Z1180^2,
                        Z1181^2)/(2*'1D'!$I$5))))-AB1180,
        0))</f>
        <v>3.3215251324918427E-3</v>
      </c>
      <c r="AG1180" s="5">
        <f ca="1">IF($A$2=0,
    1,
    IF(IFERROR(AG1181,
            0)=0,
        0,
        IFERROR(IF(OR(ROUND(AD1180,
                        3)&gt;=1,
                    AND(ABS(AF1180)&lt;'1D'!$D$19,
                        AD1180&lt;1)),
                1,
                0),
            0)))</f>
        <v>1</v>
      </c>
      <c r="AH1180" s="5">
        <f ca="1">IFERROR(IF('1D'!V32="Supercritical",
        MAX('1D'!$D$16,
            IFERROR(L1180,
                MAX('1D'!$D$16,
                    POWER((ABS(K1180)^2)/('1D'!$I$5*MAX(F1180,
                                0.1)^2),
                        1/3)))),
        IF('1D'!V32="Subcritical",
            MAX('1D'!$D$16,
                IFERROR(W1180,
                    MAX('1D'!$D$16,
                        POWER((ABS(K1180)^2)/('1D'!$I$5*MAX(F1180,
                                    0.1)^2),
                            1/3)))),
            IF(IFERROR(T1180,
                    -1E+99)&gt;=IFERROR(AE1180,
                    -1E+99),
                MAX('1D'!$D$16,
                    IFERROR(L1180,
                        MAX('1D'!$D$16,
                            POWER((ABS(K1180)^2)/('1D'!$I$5*MAX(F1180,
                                        0.1)^2),
                                1/3)))),
                MAX('1D'!$D$16,
                    IFERROR(W1180,
                        MAX('1D'!$D$16,
                            POWER((ABS(K1180)^2)/('1D'!$I$5*MAX(F1180,
                                        0.1)^2),
                                1/3))))))),
    MAX('1D'!$D$16,
        POWER((ABS(K1180)^2)/('1D'!$I$5*MAX(F1180,
                    0.1)^2),
            1/3)))</f>
        <v>2.0411692021517887</v>
      </c>
      <c r="AI1180" s="5">
        <f t="shared" ca="1" si="260"/>
        <v>634.01966920215182</v>
      </c>
      <c r="AJ1180" s="5">
        <f ca="1">AI1180+((ABS(K1180)/MAX(((F1180)+(G1180)*(AH1180))*(AH1180),
            0.000001))^2)/(2*'1D'!$I$5)</f>
        <v>635.19409253909487</v>
      </c>
      <c r="AM1180">
        <v>0</v>
      </c>
      <c r="AN1180">
        <v>0</v>
      </c>
      <c r="AO1180" s="5">
        <f t="shared" si="261"/>
        <v>0</v>
      </c>
      <c r="AP1180" s="5">
        <f t="shared" si="265"/>
        <v>0</v>
      </c>
      <c r="AQ1180" s="5">
        <f ca="1">ABS(ABS(K1180)/MAX(((F1180)+(G1180)*(AH1180))*(AH1180),
        0.000001))/SQRT('1D'!$I$5*MAX((((F1180)+(G1180)*(AH1180))*(AH1180))/MAX((F1180)+2*(G1180)*(AH1180),
            0.000001),
        0.000001))</f>
        <v>1.0727235886044055</v>
      </c>
      <c r="AR1180" s="5" t="str">
        <f t="shared" ca="1" si="262"/>
        <v>Supercritical</v>
      </c>
      <c r="AS1180" s="5">
        <f ca="1">((ABS(K1180)*'1D'!$D$6)/(MAX(((F1180)+(G1180)*(AH1180))*(AH1180),
            0.000001)*MAX(((((F1180)+(G1180)*(AH1180))*(AH1180))/MAX((F1180)+2*(AH1180)*SQRT(1+(G1180)^2),
                    0.000001))^(2/3),
            0.000001)))^2</f>
        <v>4.3358367565141456E-3</v>
      </c>
    </row>
    <row r="1181" spans="1:45" x14ac:dyDescent="0.35">
      <c r="A1181">
        <v>1172</v>
      </c>
      <c r="B1181">
        <v>1170.9960000000001</v>
      </c>
      <c r="C1181">
        <v>616074.06700000004</v>
      </c>
      <c r="D1181">
        <v>3096836.2089999998</v>
      </c>
      <c r="E1181">
        <v>631.97799999999995</v>
      </c>
      <c r="F1181">
        <v>5.2</v>
      </c>
      <c r="G1181">
        <v>0</v>
      </c>
      <c r="H1181" t="s">
        <v>176</v>
      </c>
      <c r="I1181">
        <v>2E-3</v>
      </c>
      <c r="J1181" s="5">
        <f t="shared" si="263"/>
        <v>1.0010000000002037</v>
      </c>
      <c r="K1181" s="5">
        <f t="shared" ca="1" si="264"/>
        <v>50.95</v>
      </c>
      <c r="L1181" s="5">
        <f ca="1">IF($A$2=0,
    IFERROR(L1180,
        MAX('1D'!$D$16,
            POWER((ABS(K1181)^2)/('1D'!$I$5*MAX(F1181,
                        0.1)^2),
                1/3))),
    IF(IFERROR(V1180,
            0)=0,
        IFERROR(L1180,
            MAX('1D'!$D$16,
                POWER((ABS(K1181)^2)/('1D'!$I$5*MAX(F1181,
                            0.1)^2),
                    1/3))),
        IF(OR(IFERROR(L1181,
                    0)=0,
                IFERROR(S1180,
                    0)&lt;1,
                IFERROR(S1181,
                    0)&lt;1),
            MAX('1D'!$D$16,
                POWER((ABS(K1181)^2)/('1D'!$I$5*MAX(F1181,
                            0.1)^2),
                    1/3)),
            IF(IFERROR(U1181,
                    0)&gt;0,
                MAX('1D'!$D$16,
                    IFERROR(L1181,
                        0)+((IFERROR(U1181,
                                0))*'1D'!$D$18*IF((IFERROR(S1181,
                                    0))&lt;1,
                            1,
                            -1))),
                IF(IFERROR(U1181,
                        0)&lt;0,
                    IF(ABS((MAX('1D'!$D$16,
                                    POWER((ABS(K1181)^2)/('1D'!$I$5*MAX(F1181,
                                                0.1)^2),
                                        1/3)))-IFERROR(L1181,
                                0))&gt;'1D'!$D$19,
                        MAX('1D'!$D$16,
                            IF((MAX('1D'!$D$16,
                                        POWER((ABS(K1181)^2)/('1D'!$I$5*MAX(F1181,
                                                    0.1)^2),
                                            1/3)))&gt;IFERROR(L1181,
                                    0),
                                MIN((MAX('1D'!$D$16,
                                            POWER((ABS(K1181)^2)/('1D'!$I$5*MAX(F1181,
                                                        0.1)^2),
                                                1/3))),
                                    IFERROR(L1181,
                                        0)+(MIN(ABS(IFERROR(U1181,
                                                    0))*'1D'!$D$18,
                                            ABS((MAX('1D'!$D$16,
                                                        POWER((ABS(K1181)^2)/('1D'!$I$5*MAX(F1181,
                                                                    0.1)^2),
                                                            1/3)))-IFERROR(L1181,
                                                    0))))),
                                MAX((MAX('1D'!$D$16,
                                            POWER((ABS(K1181)^2)/('1D'!$I$5*MAX(F1181,
                                                        0.1)^2),
                                                1/3))),
                                    IFERROR(L1181,
                                        0)-(MIN(ABS(IFERROR(U1181,
                                                    0))*'1D'!$D$18,
                                            ABS((MAX('1D'!$D$16,
                                                        POWER((ABS(K1181)^2)/('1D'!$I$5*MAX(F1181,
                                                                    0.1)^2),
                                                            1/3)))-IFERROR(L1181,
                                                    0))))))),
                        MAX('1D'!$D$16,
                            POWER((ABS(K1181)^2)/('1D'!$I$5*MAX(F1181,
                                        0.1)^2),
                                1/3))),
                    MAX('1D'!$D$16,
                        IFERROR(L1181,
                            0)))))))</f>
        <v>2.0411692021517887</v>
      </c>
      <c r="M1181" s="5">
        <f t="shared" ca="1" si="252"/>
        <v>10.614079851189301</v>
      </c>
      <c r="N1181" s="5">
        <f t="shared" ca="1" si="253"/>
        <v>1.1434704692804873</v>
      </c>
      <c r="O1181" s="5">
        <f t="shared" ca="1" si="254"/>
        <v>4.8002276894771132</v>
      </c>
      <c r="P1181" s="5">
        <f t="shared" ca="1" si="255"/>
        <v>634.01916920215172</v>
      </c>
      <c r="Q1181" s="5">
        <f ca="1">P1181+((ABS(K1181)/MAX(((F1181)+(G1181)*(L1181))*(L1181),
            0.000001))^2)/(2*'1D'!$I$5)</f>
        <v>635.19359253909477</v>
      </c>
      <c r="R1181" s="5">
        <f ca="1">((ABS(K1181)*'1D'!$D$6)/(MAX(((F1181)+(G1181)*(L1181))*(L1181),
            0.000001)*MAX(((((F1181)+(G1181)*(L1181))*(L1181))/MAX((F1181)+2*(L1181)*SQRT(1+(G1181)^2),
                    0.000001))^(2/3),
            0.000001)))^2</f>
        <v>4.3358367565141456E-3</v>
      </c>
      <c r="S1181" s="5">
        <f ca="1">ABS(ABS(K1181)/MAX(((F1181)+(G1181)*(L1181))*(L1181),
        0.000001))/SQRT('1D'!$I$5*MAX((((F1181)+(G1181)*(L1181))*(L1181))/MAX((F1181)+2*(G1181)*(L1181),
            0.000001),
        0.000001))</f>
        <v>1.0727235886044055</v>
      </c>
      <c r="T1181" s="5">
        <f ca="1">((F1181)*(L1181)^2)/2+(G1181)*(L1181)^3/3+(ABS(K1181)^2)/('1D'!$I$5*MAX(((F1181)+(G1181)*(L1181))*(L1181),
        0.000001))</f>
        <v>35.763412605541333</v>
      </c>
      <c r="U1181" s="5">
        <f ca="1">IF($A$2=0,
    0,
    IFERROR(Q1180-(((R1180+R1181)/2)*J1181)-(IF(O1180&gt;O1181,
                '1D'!$D$8*((O1180^2-O1181^2)/(2*'1D'!$I$5)),
                '1D'!$D$9*((O1181^2-O1180^2)/(2*'1D'!$I$5)))+('1D'!$D$10*(ABS(I1181)/90)*(MAX(O1180^2,
                        O1181^2)/(2*'1D'!$I$5))))-Q1181,
        0))</f>
        <v>-3.8440873375975571E-3</v>
      </c>
      <c r="V1181" s="5">
        <f ca="1">IF($A$2=0,
    1,
    IF(IFERROR(V1180,
            0)=0,
        0,
        IFERROR(IF(ROUND(S1181,
                    3)=1,
                1,
                IF(AND(ABS(U1181)&lt;'1D'!$D$19,
                        S1181&gt;1),
                    1,
                    0)),
            0)))</f>
        <v>0</v>
      </c>
      <c r="W1181" s="5">
        <f ca="1">IF($A$2=0,
    MAX(MAX('1D'!$D$16,
            MAX('1D'!$D$16,
                POWER((ABS(K1181)^2)/('1D'!$I$5*MAX(F1181,
                            0.1)^2),
                    1/3))),
        IFERROR(W1396,
            MAX(MAX('1D'!$D$16,
                    MAX('1D'!$D$16,
                        POWER((ABS(K1181)^2)/('1D'!$I$5*MAX(F1181,
                                    0.1)^2),
                            1/3))),
                ($L$2)-E1396))),
    IF(IFERROR(AG1182,
            0)=0,
        MAX(MAX('1D'!$D$16,
                MAX('1D'!$D$16,
                    POWER((ABS(K1181)^2)/('1D'!$I$5*MAX(F1181,
                                0.1)^2),
                        1/3))),
            IFERROR(W1396,
                MAX(MAX('1D'!$D$16,
                        MAX('1D'!$D$16,
                            POWER((ABS(K1181)^2)/('1D'!$I$5*MAX(F1181,
                                        0.1)^2),
                                1/3))),
                    ($L$2)-E1396))),
        IF(IFERROR(W1181,
                0)=0,
            MAX(MAX('1D'!$D$16,
                    MAX('1D'!$D$16,
                        POWER((ABS(K1181)^2)/('1D'!$I$5*MAX(F1181,
                                    0.1)^2),
                            1/3))),
                IFERROR(W1396,
                    MAX(MAX('1D'!$D$16,
                            MAX('1D'!$D$16,
                                POWER((ABS(K1181)^2)/('1D'!$I$5*MAX(F1181,
                                            0.1)^2),
                                    1/3))),
                        ($L$2)-E1396))),
            IF(OR(IFERROR(AD1181,
                        0)&gt;=1,
                    IFERROR(AD1182,
                        0)&gt;=1),
                MAX('1D'!$D$16,
                    MAX('1D'!$D$16,
                        POWER((ABS(K1181)^2)/('1D'!$I$5*MAX(F1181,
                                    0.1)^2),
                            1/3))),
                IF(ABS(IFERROR(AF1181,
                            0))&lt;'1D'!$D$19,
                    MAX(MAX('1D'!$D$16,
                            MAX('1D'!$D$16,
                                POWER((ABS(K1181)^2)/('1D'!$I$5*MAX(F1181,
                                            0.1)^2),
                                    1/3))),
                        IFERROR(W1181,
                            0)),
                    MAX(MAX('1D'!$D$16,
                            MAX('1D'!$D$16,
                                POWER((ABS(K1181)^2)/('1D'!$I$5*MAX(F1181,
                                            0.1)^2),
                                    1/3))),
                        (IFERROR(W1181,
                                0))+((IFERROR(AF1181,
                                    0))*'1D'!$D$18)))))))</f>
        <v>2.1389677043987478</v>
      </c>
      <c r="X1181" s="5">
        <f t="shared" ca="1" si="256"/>
        <v>11.122632062873489</v>
      </c>
      <c r="Y1181" s="5">
        <f t="shared" ca="1" si="257"/>
        <v>1.1735290000551568</v>
      </c>
      <c r="Z1181" s="5">
        <f t="shared" ca="1" si="258"/>
        <v>4.5807502857230418</v>
      </c>
      <c r="AA1181" s="5">
        <f t="shared" ca="1" si="259"/>
        <v>634.11696770439869</v>
      </c>
      <c r="AB1181" s="5">
        <f ca="1">AA1181+((ABS(K1181)/MAX(((F1181)+(G1181)*(W1181))*(W1181),
            0.000001))^2)/(2*'1D'!$I$5)</f>
        <v>635.18645155659806</v>
      </c>
      <c r="AC1181" s="5">
        <f ca="1">((ABS(K1181)*'1D'!$D$6)/(MAX(((F1181)+(G1181)*(W1181))*(W1181),
            0.000001)*MAX(((((F1181)+(G1181)*(W1181))*(W1181))/MAX((F1181)+2*(W1181)*SQRT(1+(G1181)^2),
                    0.000001))^(2/3),
            0.000001)))^2</f>
        <v>3.8141460404132466E-3</v>
      </c>
      <c r="AD1181" s="5">
        <f ca="1">ABS(ABS(K1181)/MAX(((F1181)+(G1181)*(W1181))*(W1181),
        0.000001))/SQRT('1D'!$I$5*MAX((((F1181)+(G1181)*(W1181))*(W1181))/MAX((F1181)+2*(G1181)*(W1181),
            0.000001),
        0.000001))</f>
        <v>1.0000000000000004</v>
      </c>
      <c r="AE1181" s="5">
        <f ca="1">((F1181)*(W1181)^2)/2+(G1181)*(W1181)^3/3+(ABS(K1181)^2)/('1D'!$I$5*MAX(((F1181)+(G1181)*(W1181))*(W1181),
        0.000001))</f>
        <v>35.686426155594638</v>
      </c>
      <c r="AF1181" s="5">
        <f ca="1">IF($A$2=0,
    0,
    IFERROR(AB1182+(((AC1181+AC1182)/2)*J1182)+(IF(Z1181&gt;Z1182,
                '1D'!$D$8*((Z1181^2-Z1182^2)/(2*'1D'!$I$5)),
                '1D'!$D$9*((Z1182^2-Z1181^2)/(2*'1D'!$I$5)))+('1D'!$D$10*(ABS(I1182)/90)*(MAX(Z1181^2,
                        Z1182^2)/(2*'1D'!$I$5))))-AB1181,
        0))</f>
        <v>3.4157470064428708E-3</v>
      </c>
      <c r="AG1181" s="5">
        <f ca="1">IF($A$2=0,
    1,
    IF(IFERROR(AG1182,
            0)=0,
        0,
        IFERROR(IF(OR(ROUND(AD1181,
                        3)&gt;=1,
                    AND(ABS(AF1181)&lt;'1D'!$D$19,
                        AD1181&lt;1)),
                1,
                0),
            0)))</f>
        <v>1</v>
      </c>
      <c r="AH1181" s="5">
        <f ca="1">IFERROR(IF('1D'!V32="Supercritical",
        MAX('1D'!$D$16,
            IFERROR(L1181,
                MAX('1D'!$D$16,
                    POWER((ABS(K1181)^2)/('1D'!$I$5*MAX(F1181,
                                0.1)^2),
                        1/3)))),
        IF('1D'!V32="Subcritical",
            MAX('1D'!$D$16,
                IFERROR(W1181,
                    MAX('1D'!$D$16,
                        POWER((ABS(K1181)^2)/('1D'!$I$5*MAX(F1181,
                                    0.1)^2),
                            1/3)))),
            IF(IFERROR(T1181,
                    -1E+99)&gt;=IFERROR(AE1181,
                    -1E+99),
                MAX('1D'!$D$16,
                    IFERROR(L1181,
                        MAX('1D'!$D$16,
                            POWER((ABS(K1181)^2)/('1D'!$I$5*MAX(F1181,
                                        0.1)^2),
                                1/3)))),
                MAX('1D'!$D$16,
                    IFERROR(W1181,
                        MAX('1D'!$D$16,
                            POWER((ABS(K1181)^2)/('1D'!$I$5*MAX(F1181,
                                        0.1)^2),
                                1/3))))))),
    MAX('1D'!$D$16,
        POWER((ABS(K1181)^2)/('1D'!$I$5*MAX(F1181,
                    0.1)^2),
            1/3)))</f>
        <v>2.0411692021517887</v>
      </c>
      <c r="AI1181" s="5">
        <f t="shared" ca="1" si="260"/>
        <v>634.01916920215172</v>
      </c>
      <c r="AJ1181" s="5">
        <f ca="1">AI1181+((ABS(K1181)/MAX(((F1181)+(G1181)*(AH1181))*(AH1181),
            0.000001))^2)/(2*'1D'!$I$5)</f>
        <v>635.19359253909477</v>
      </c>
      <c r="AM1181">
        <v>0</v>
      </c>
      <c r="AN1181">
        <v>0</v>
      </c>
      <c r="AO1181" s="5">
        <f t="shared" si="261"/>
        <v>0</v>
      </c>
      <c r="AP1181" s="5">
        <f t="shared" si="265"/>
        <v>0</v>
      </c>
      <c r="AQ1181" s="5">
        <f ca="1">ABS(ABS(K1181)/MAX(((F1181)+(G1181)*(AH1181))*(AH1181),
        0.000001))/SQRT('1D'!$I$5*MAX((((F1181)+(G1181)*(AH1181))*(AH1181))/MAX((F1181)+2*(G1181)*(AH1181),
            0.000001),
        0.000001))</f>
        <v>1.0727235886044055</v>
      </c>
      <c r="AR1181" s="5" t="str">
        <f t="shared" ca="1" si="262"/>
        <v>Supercritical</v>
      </c>
      <c r="AS1181" s="5">
        <f ca="1">((ABS(K1181)*'1D'!$D$6)/(MAX(((F1181)+(G1181)*(AH1181))*(AH1181),
            0.000001)*MAX(((((F1181)+(G1181)*(AH1181))*(AH1181))/MAX((F1181)+2*(AH1181)*SQRT(1+(G1181)^2),
                    0.000001))^(2/3),
            0.000001)))^2</f>
        <v>4.3358367565141456E-3</v>
      </c>
    </row>
    <row r="1182" spans="1:45" x14ac:dyDescent="0.35">
      <c r="A1182">
        <v>1173</v>
      </c>
      <c r="B1182">
        <v>1171.9960000000001</v>
      </c>
      <c r="C1182">
        <v>616074.02500000002</v>
      </c>
      <c r="D1182">
        <v>3096835.21</v>
      </c>
      <c r="E1182">
        <v>631.97749999999996</v>
      </c>
      <c r="F1182">
        <v>5.2</v>
      </c>
      <c r="G1182">
        <v>0</v>
      </c>
      <c r="H1182" t="s">
        <v>176</v>
      </c>
      <c r="I1182">
        <v>5.7000000000000002E-2</v>
      </c>
      <c r="J1182" s="5">
        <f t="shared" si="263"/>
        <v>1</v>
      </c>
      <c r="K1182" s="5">
        <f t="shared" ca="1" si="264"/>
        <v>50.95</v>
      </c>
      <c r="L1182" s="5">
        <f ca="1">IF($A$2=0,
    IFERROR(L1181,
        MAX('1D'!$D$16,
            POWER((ABS(K1182)^2)/('1D'!$I$5*MAX(F1182,
                        0.1)^2),
                1/3))),
    IF(IFERROR(V1181,
            0)=0,
        IFERROR(L1181,
            MAX('1D'!$D$16,
                POWER((ABS(K1182)^2)/('1D'!$I$5*MAX(F1182,
                            0.1)^2),
                    1/3))),
        IF(OR(IFERROR(L1182,
                    0)=0,
                IFERROR(S1181,
                    0)&lt;1,
                IFERROR(S1182,
                    0)&lt;1),
            MAX('1D'!$D$16,
                POWER((ABS(K1182)^2)/('1D'!$I$5*MAX(F1182,
                            0.1)^2),
                    1/3)),
            IF(IFERROR(U1182,
                    0)&gt;0,
                MAX('1D'!$D$16,
                    IFERROR(L1182,
                        0)+((IFERROR(U1182,
                                0))*'1D'!$D$18*IF((IFERROR(S1182,
                                    0))&lt;1,
                            1,
                            -1))),
                IF(IFERROR(U1182,
                        0)&lt;0,
                    IF(ABS((MAX('1D'!$D$16,
                                    POWER((ABS(K1182)^2)/('1D'!$I$5*MAX(F1182,
                                                0.1)^2),
                                        1/3)))-IFERROR(L1182,
                                0))&gt;'1D'!$D$19,
                        MAX('1D'!$D$16,
                            IF((MAX('1D'!$D$16,
                                        POWER((ABS(K1182)^2)/('1D'!$I$5*MAX(F1182,
                                                    0.1)^2),
                                            1/3)))&gt;IFERROR(L1182,
                                    0),
                                MIN((MAX('1D'!$D$16,
                                            POWER((ABS(K1182)^2)/('1D'!$I$5*MAX(F1182,
                                                        0.1)^2),
                                                1/3))),
                                    IFERROR(L1182,
                                        0)+(MIN(ABS(IFERROR(U1182,
                                                    0))*'1D'!$D$18,
                                            ABS((MAX('1D'!$D$16,
                                                        POWER((ABS(K1182)^2)/('1D'!$I$5*MAX(F1182,
                                                                    0.1)^2),
                                                            1/3)))-IFERROR(L1182,
                                                    0))))),
                                MAX((MAX('1D'!$D$16,
                                            POWER((ABS(K1182)^2)/('1D'!$I$5*MAX(F1182,
                                                        0.1)^2),
                                                1/3))),
                                    IFERROR(L1182,
                                        0)-(MIN(ABS(IFERROR(U1182,
                                                    0))*'1D'!$D$18,
                                            ABS((MAX('1D'!$D$16,
                                                        POWER((ABS(K1182)^2)/('1D'!$I$5*MAX(F1182,
                                                                    0.1)^2),
                                                            1/3)))-IFERROR(L1182,
                                                    0))))))),
                        MAX('1D'!$D$16,
                            POWER((ABS(K1182)^2)/('1D'!$I$5*MAX(F1182,
                                        0.1)^2),
                                1/3))),
                    MAX('1D'!$D$16,
                        IFERROR(L1182,
                            0)))))))</f>
        <v>2.0411692021517887</v>
      </c>
      <c r="M1182" s="5">
        <f t="shared" ca="1" si="252"/>
        <v>10.614079851189301</v>
      </c>
      <c r="N1182" s="5">
        <f t="shared" ca="1" si="253"/>
        <v>1.1434704692804873</v>
      </c>
      <c r="O1182" s="5">
        <f t="shared" ca="1" si="254"/>
        <v>4.8002276894771132</v>
      </c>
      <c r="P1182" s="5">
        <f t="shared" ca="1" si="255"/>
        <v>634.01866920215173</v>
      </c>
      <c r="Q1182" s="5">
        <f ca="1">P1182+((ABS(K1182)/MAX(((F1182)+(G1182)*(L1182))*(L1182),
            0.000001))^2)/(2*'1D'!$I$5)</f>
        <v>635.19309253909478</v>
      </c>
      <c r="R1182" s="5">
        <f ca="1">((ABS(K1182)*'1D'!$D$6)/(MAX(((F1182)+(G1182)*(L1182))*(L1182),
            0.000001)*MAX(((((F1182)+(G1182)*(L1182))*(L1182))/MAX((F1182)+2*(L1182)*SQRT(1+(G1182)^2),
                    0.000001))^(2/3),
            0.000001)))^2</f>
        <v>4.3358367565141456E-3</v>
      </c>
      <c r="S1182" s="5">
        <f ca="1">ABS(ABS(K1182)/MAX(((F1182)+(G1182)*(L1182))*(L1182),
        0.000001))/SQRT('1D'!$I$5*MAX((((F1182)+(G1182)*(L1182))*(L1182))/MAX((F1182)+2*(G1182)*(L1182),
            0.000001),
        0.000001))</f>
        <v>1.0727235886044055</v>
      </c>
      <c r="T1182" s="5">
        <f ca="1">((F1182)*(L1182)^2)/2+(G1182)*(L1182)^3/3+(ABS(K1182)^2)/('1D'!$I$5*MAX(((F1182)+(G1182)*(L1182))*(L1182),
        0.000001))</f>
        <v>35.763412605541333</v>
      </c>
      <c r="U1182" s="5">
        <f ca="1">IF($A$2=0,
    0,
    IFERROR(Q1181-(((R1181+R1182)/2)*J1182)-(IF(O1181&gt;O1182,
                '1D'!$D$8*((O1181^2-O1182^2)/(2*'1D'!$I$5)),
                '1D'!$D$9*((O1182^2-O1181^2)/(2*'1D'!$I$5)))+('1D'!$D$10*(ABS(I1182)/90)*(MAX(O1181^2,
                        O1182^2)/(2*'1D'!$I$5))))-Q1182,
        0))</f>
        <v>-3.9474069734524164E-3</v>
      </c>
      <c r="V1182" s="5">
        <f ca="1">IF($A$2=0,
    1,
    IF(IFERROR(V1181,
            0)=0,
        0,
        IFERROR(IF(ROUND(S1182,
                    3)=1,
                1,
                IF(AND(ABS(U1182)&lt;'1D'!$D$19,
                        S1182&gt;1),
                    1,
                    0)),
            0)))</f>
        <v>0</v>
      </c>
      <c r="W1182" s="5">
        <f ca="1">IF($A$2=0,
    MAX(MAX('1D'!$D$16,
            MAX('1D'!$D$16,
                POWER((ABS(K1182)^2)/('1D'!$I$5*MAX(F1182,
                            0.1)^2),
                    1/3))),
        IFERROR(W1396,
            MAX(MAX('1D'!$D$16,
                    MAX('1D'!$D$16,
                        POWER((ABS(K1182)^2)/('1D'!$I$5*MAX(F1182,
                                    0.1)^2),
                            1/3))),
                ($L$2)-E1396))),
    IF(IFERROR(AG1183,
            0)=0,
        MAX(MAX('1D'!$D$16,
                MAX('1D'!$D$16,
                    POWER((ABS(K1182)^2)/('1D'!$I$5*MAX(F1182,
                                0.1)^2),
                        1/3))),
            IFERROR(W1396,
                MAX(MAX('1D'!$D$16,
                        MAX('1D'!$D$16,
                            POWER((ABS(K1182)^2)/('1D'!$I$5*MAX(F1182,
                                        0.1)^2),
                                1/3))),
                    ($L$2)-E1396))),
        IF(IFERROR(W1182,
                0)=0,
            MAX(MAX('1D'!$D$16,
                    MAX('1D'!$D$16,
                        POWER((ABS(K1182)^2)/('1D'!$I$5*MAX(F1182,
                                    0.1)^2),
                            1/3))),
                IFERROR(W1396,
                    MAX(MAX('1D'!$D$16,
                            MAX('1D'!$D$16,
                                POWER((ABS(K1182)^2)/('1D'!$I$5*MAX(F1182,
                                            0.1)^2),
                                    1/3))),
                        ($L$2)-E1396))),
            IF(OR(IFERROR(AD1182,
                        0)&gt;=1,
                    IFERROR(AD1183,
                        0)&gt;=1),
                MAX('1D'!$D$16,
                    MAX('1D'!$D$16,
                        POWER((ABS(K1182)^2)/('1D'!$I$5*MAX(F1182,
                                    0.1)^2),
                            1/3))),
                IF(ABS(IFERROR(AF1182,
                            0))&lt;'1D'!$D$19,
                    MAX(MAX('1D'!$D$16,
                            MAX('1D'!$D$16,
                                POWER((ABS(K1182)^2)/('1D'!$I$5*MAX(F1182,
                                            0.1)^2),
                                    1/3))),
                        IFERROR(W1182,
                            0)),
                    MAX(MAX('1D'!$D$16,
                            MAX('1D'!$D$16,
                                POWER((ABS(K1182)^2)/('1D'!$I$5*MAX(F1182,
                                            0.1)^2),
                                    1/3))),
                        (IFERROR(W1182,
                                0))+((IFERROR(AF1182,
                                    0))*'1D'!$D$18)))))))</f>
        <v>2.1389677043987478</v>
      </c>
      <c r="X1182" s="5">
        <f t="shared" ca="1" si="256"/>
        <v>11.122632062873489</v>
      </c>
      <c r="Y1182" s="5">
        <f t="shared" ca="1" si="257"/>
        <v>1.1735290000551568</v>
      </c>
      <c r="Z1182" s="5">
        <f t="shared" ca="1" si="258"/>
        <v>4.5807502857230418</v>
      </c>
      <c r="AA1182" s="5">
        <f t="shared" ca="1" si="259"/>
        <v>634.1164677043987</v>
      </c>
      <c r="AB1182" s="5">
        <f ca="1">AA1182+((ABS(K1182)/MAX(((F1182)+(G1182)*(W1182))*(W1182),
            0.000001))^2)/(2*'1D'!$I$5)</f>
        <v>635.18595155659807</v>
      </c>
      <c r="AC1182" s="5">
        <f ca="1">((ABS(K1182)*'1D'!$D$6)/(MAX(((F1182)+(G1182)*(W1182))*(W1182),
            0.000001)*MAX(((((F1182)+(G1182)*(W1182))*(W1182))/MAX((F1182)+2*(W1182)*SQRT(1+(G1182)^2),
                    0.000001))^(2/3),
            0.000001)))^2</f>
        <v>3.8141460404132466E-3</v>
      </c>
      <c r="AD1182" s="5">
        <f ca="1">ABS(ABS(K1182)/MAX(((F1182)+(G1182)*(W1182))*(W1182),
        0.000001))/SQRT('1D'!$I$5*MAX((((F1182)+(G1182)*(W1182))*(W1182))/MAX((F1182)+2*(G1182)*(W1182),
            0.000001),
        0.000001))</f>
        <v>1.0000000000000004</v>
      </c>
      <c r="AE1182" s="5">
        <f ca="1">((F1182)*(W1182)^2)/2+(G1182)*(W1182)^3/3+(ABS(K1182)^2)/('1D'!$I$5*MAX(((F1182)+(G1182)*(W1182))*(W1182),
        0.000001))</f>
        <v>35.686426155594638</v>
      </c>
      <c r="AF1182" s="5">
        <f ca="1">IF($A$2=0,
    0,
    IFERROR(AB1183+(((AC1182+AC1183)/2)*J1183)+(IF(Z1182&gt;Z1183,
                '1D'!$D$8*((Z1182^2-Z1183^2)/(2*'1D'!$I$5)),
                '1D'!$D$9*((Z1183^2-Z1182^2)/(2*'1D'!$I$5)))+('1D'!$D$10*(ABS(I1183)/90)*(MAX(Z1182^2,
                        Z1183^2)/(2*'1D'!$I$5))))-AB1182,
        0))</f>
        <v>3.4157470064428708E-3</v>
      </c>
      <c r="AG1182" s="5">
        <f ca="1">IF($A$2=0,
    1,
    IF(IFERROR(AG1183,
            0)=0,
        0,
        IFERROR(IF(OR(ROUND(AD1182,
                        3)&gt;=1,
                    AND(ABS(AF1182)&lt;'1D'!$D$19,
                        AD1182&lt;1)),
                1,
                0),
            0)))</f>
        <v>1</v>
      </c>
      <c r="AH1182" s="5">
        <f ca="1">IFERROR(IF('1D'!V32="Supercritical",
        MAX('1D'!$D$16,
            IFERROR(L1182,
                MAX('1D'!$D$16,
                    POWER((ABS(K1182)^2)/('1D'!$I$5*MAX(F1182,
                                0.1)^2),
                        1/3)))),
        IF('1D'!V32="Subcritical",
            MAX('1D'!$D$16,
                IFERROR(W1182,
                    MAX('1D'!$D$16,
                        POWER((ABS(K1182)^2)/('1D'!$I$5*MAX(F1182,
                                    0.1)^2),
                            1/3)))),
            IF(IFERROR(T1182,
                    -1E+99)&gt;=IFERROR(AE1182,
                    -1E+99),
                MAX('1D'!$D$16,
                    IFERROR(L1182,
                        MAX('1D'!$D$16,
                            POWER((ABS(K1182)^2)/('1D'!$I$5*MAX(F1182,
                                        0.1)^2),
                                1/3)))),
                MAX('1D'!$D$16,
                    IFERROR(W1182,
                        MAX('1D'!$D$16,
                            POWER((ABS(K1182)^2)/('1D'!$I$5*MAX(F1182,
                                        0.1)^2),
                                1/3))))))),
    MAX('1D'!$D$16,
        POWER((ABS(K1182)^2)/('1D'!$I$5*MAX(F1182,
                    0.1)^2),
            1/3)))</f>
        <v>2.0411692021517887</v>
      </c>
      <c r="AI1182" s="5">
        <f t="shared" ca="1" si="260"/>
        <v>634.01866920215173</v>
      </c>
      <c r="AJ1182" s="5">
        <f ca="1">AI1182+((ABS(K1182)/MAX(((F1182)+(G1182)*(AH1182))*(AH1182),
            0.000001))^2)/(2*'1D'!$I$5)</f>
        <v>635.19309253909478</v>
      </c>
      <c r="AM1182">
        <v>0</v>
      </c>
      <c r="AN1182">
        <v>0</v>
      </c>
      <c r="AO1182" s="5">
        <f t="shared" si="261"/>
        <v>0</v>
      </c>
      <c r="AP1182" s="5">
        <f t="shared" si="265"/>
        <v>0</v>
      </c>
      <c r="AQ1182" s="5">
        <f ca="1">ABS(ABS(K1182)/MAX(((F1182)+(G1182)*(AH1182))*(AH1182),
        0.000001))/SQRT('1D'!$I$5*MAX((((F1182)+(G1182)*(AH1182))*(AH1182))/MAX((F1182)+2*(G1182)*(AH1182),
            0.000001),
        0.000001))</f>
        <v>1.0727235886044055</v>
      </c>
      <c r="AR1182" s="5" t="str">
        <f t="shared" ca="1" si="262"/>
        <v>Supercritical</v>
      </c>
      <c r="AS1182" s="5">
        <f ca="1">((ABS(K1182)*'1D'!$D$6)/(MAX(((F1182)+(G1182)*(AH1182))*(AH1182),
            0.000001)*MAX(((((F1182)+(G1182)*(AH1182))*(AH1182))/MAX((F1182)+2*(AH1182)*SQRT(1+(G1182)^2),
                    0.000001))^(2/3),
            0.000001)))^2</f>
        <v>4.3358367565141456E-3</v>
      </c>
    </row>
    <row r="1183" spans="1:45" x14ac:dyDescent="0.35">
      <c r="A1183">
        <v>1174</v>
      </c>
      <c r="B1183">
        <v>1172.9960000000001</v>
      </c>
      <c r="C1183">
        <v>616073.98199999996</v>
      </c>
      <c r="D1183">
        <v>3096834.2110000001</v>
      </c>
      <c r="E1183">
        <v>631.97699999999998</v>
      </c>
      <c r="F1183">
        <v>5.2</v>
      </c>
      <c r="G1183">
        <v>0</v>
      </c>
      <c r="H1183" t="s">
        <v>176</v>
      </c>
      <c r="I1183">
        <v>5.7000000000000002E-2</v>
      </c>
      <c r="J1183" s="5">
        <f t="shared" si="263"/>
        <v>1</v>
      </c>
      <c r="K1183" s="5">
        <f t="shared" ca="1" si="264"/>
        <v>50.95</v>
      </c>
      <c r="L1183" s="5">
        <f ca="1">IF($A$2=0,
    IFERROR(L1182,
        MAX('1D'!$D$16,
            POWER((ABS(K1183)^2)/('1D'!$I$5*MAX(F1183,
                        0.1)^2),
                1/3))),
    IF(IFERROR(V1182,
            0)=0,
        IFERROR(L1182,
            MAX('1D'!$D$16,
                POWER((ABS(K1183)^2)/('1D'!$I$5*MAX(F1183,
                            0.1)^2),
                    1/3))),
        IF(OR(IFERROR(L1183,
                    0)=0,
                IFERROR(S1182,
                    0)&lt;1,
                IFERROR(S1183,
                    0)&lt;1),
            MAX('1D'!$D$16,
                POWER((ABS(K1183)^2)/('1D'!$I$5*MAX(F1183,
                            0.1)^2),
                    1/3)),
            IF(IFERROR(U1183,
                    0)&gt;0,
                MAX('1D'!$D$16,
                    IFERROR(L1183,
                        0)+((IFERROR(U1183,
                                0))*'1D'!$D$18*IF((IFERROR(S1183,
                                    0))&lt;1,
                            1,
                            -1))),
                IF(IFERROR(U1183,
                        0)&lt;0,
                    IF(ABS((MAX('1D'!$D$16,
                                    POWER((ABS(K1183)^2)/('1D'!$I$5*MAX(F1183,
                                                0.1)^2),
                                        1/3)))-IFERROR(L1183,
                                0))&gt;'1D'!$D$19,
                        MAX('1D'!$D$16,
                            IF((MAX('1D'!$D$16,
                                        POWER((ABS(K1183)^2)/('1D'!$I$5*MAX(F1183,
                                                    0.1)^2),
                                            1/3)))&gt;IFERROR(L1183,
                                    0),
                                MIN((MAX('1D'!$D$16,
                                            POWER((ABS(K1183)^2)/('1D'!$I$5*MAX(F1183,
                                                        0.1)^2),
                                                1/3))),
                                    IFERROR(L1183,
                                        0)+(MIN(ABS(IFERROR(U1183,
                                                    0))*'1D'!$D$18,
                                            ABS((MAX('1D'!$D$16,
                                                        POWER((ABS(K1183)^2)/('1D'!$I$5*MAX(F1183,
                                                                    0.1)^2),
                                                            1/3)))-IFERROR(L1183,
                                                    0))))),
                                MAX((MAX('1D'!$D$16,
                                            POWER((ABS(K1183)^2)/('1D'!$I$5*MAX(F1183,
                                                        0.1)^2),
                                                1/3))),
                                    IFERROR(L1183,
                                        0)-(MIN(ABS(IFERROR(U1183,
                                                    0))*'1D'!$D$18,
                                            ABS((MAX('1D'!$D$16,
                                                        POWER((ABS(K1183)^2)/('1D'!$I$5*MAX(F1183,
                                                                    0.1)^2),
                                                            1/3)))-IFERROR(L1183,
                                                    0))))))),
                        MAX('1D'!$D$16,
                            POWER((ABS(K1183)^2)/('1D'!$I$5*MAX(F1183,
                                        0.1)^2),
                                1/3))),
                    MAX('1D'!$D$16,
                        IFERROR(L1183,
                            0)))))))</f>
        <v>2.0411692021517887</v>
      </c>
      <c r="M1183" s="5">
        <f t="shared" ca="1" si="252"/>
        <v>10.614079851189301</v>
      </c>
      <c r="N1183" s="5">
        <f t="shared" ca="1" si="253"/>
        <v>1.1434704692804873</v>
      </c>
      <c r="O1183" s="5">
        <f t="shared" ca="1" si="254"/>
        <v>4.8002276894771132</v>
      </c>
      <c r="P1183" s="5">
        <f t="shared" ca="1" si="255"/>
        <v>634.01816920215174</v>
      </c>
      <c r="Q1183" s="5">
        <f ca="1">P1183+((ABS(K1183)/MAX(((F1183)+(G1183)*(L1183))*(L1183),
            0.000001))^2)/(2*'1D'!$I$5)</f>
        <v>635.19259253909479</v>
      </c>
      <c r="R1183" s="5">
        <f ca="1">((ABS(K1183)*'1D'!$D$6)/(MAX(((F1183)+(G1183)*(L1183))*(L1183),
            0.000001)*MAX(((((F1183)+(G1183)*(L1183))*(L1183))/MAX((F1183)+2*(L1183)*SQRT(1+(G1183)^2),
                    0.000001))^(2/3),
            0.000001)))^2</f>
        <v>4.3358367565141456E-3</v>
      </c>
      <c r="S1183" s="5">
        <f ca="1">ABS(ABS(K1183)/MAX(((F1183)+(G1183)*(L1183))*(L1183),
        0.000001))/SQRT('1D'!$I$5*MAX((((F1183)+(G1183)*(L1183))*(L1183))/MAX((F1183)+2*(G1183)*(L1183),
            0.000001),
        0.000001))</f>
        <v>1.0727235886044055</v>
      </c>
      <c r="T1183" s="5">
        <f ca="1">((F1183)*(L1183)^2)/2+(G1183)*(L1183)^3/3+(ABS(K1183)^2)/('1D'!$I$5*MAX(((F1183)+(G1183)*(L1183))*(L1183),
        0.000001))</f>
        <v>35.763412605541333</v>
      </c>
      <c r="U1183" s="5">
        <f ca="1">IF($A$2=0,
    0,
    IFERROR(Q1182-(((R1182+R1183)/2)*J1183)-(IF(O1182&gt;O1183,
                '1D'!$D$8*((O1182^2-O1183^2)/(2*'1D'!$I$5)),
                '1D'!$D$9*((O1183^2-O1182^2)/(2*'1D'!$I$5)))+('1D'!$D$10*(ABS(I1183)/90)*(MAX(O1182^2,
                        O1183^2)/(2*'1D'!$I$5))))-Q1183,
        0))</f>
        <v>-3.9474069734524164E-3</v>
      </c>
      <c r="V1183" s="5">
        <f ca="1">IF($A$2=0,
    1,
    IF(IFERROR(V1182,
            0)=0,
        0,
        IFERROR(IF(ROUND(S1183,
                    3)=1,
                1,
                IF(AND(ABS(U1183)&lt;'1D'!$D$19,
                        S1183&gt;1),
                    1,
                    0)),
            0)))</f>
        <v>0</v>
      </c>
      <c r="W1183" s="5">
        <f ca="1">IF($A$2=0,
    MAX(MAX('1D'!$D$16,
            MAX('1D'!$D$16,
                POWER((ABS(K1183)^2)/('1D'!$I$5*MAX(F1183,
                            0.1)^2),
                    1/3))),
        IFERROR(W1396,
            MAX(MAX('1D'!$D$16,
                    MAX('1D'!$D$16,
                        POWER((ABS(K1183)^2)/('1D'!$I$5*MAX(F1183,
                                    0.1)^2),
                            1/3))),
                ($L$2)-E1396))),
    IF(IFERROR(AG1184,
            0)=0,
        MAX(MAX('1D'!$D$16,
                MAX('1D'!$D$16,
                    POWER((ABS(K1183)^2)/('1D'!$I$5*MAX(F1183,
                                0.1)^2),
                        1/3))),
            IFERROR(W1396,
                MAX(MAX('1D'!$D$16,
                        MAX('1D'!$D$16,
                            POWER((ABS(K1183)^2)/('1D'!$I$5*MAX(F1183,
                                        0.1)^2),
                                1/3))),
                    ($L$2)-E1396))),
        IF(IFERROR(W1183,
                0)=0,
            MAX(MAX('1D'!$D$16,
                    MAX('1D'!$D$16,
                        POWER((ABS(K1183)^2)/('1D'!$I$5*MAX(F1183,
                                    0.1)^2),
                            1/3))),
                IFERROR(W1396,
                    MAX(MAX('1D'!$D$16,
                            MAX('1D'!$D$16,
                                POWER((ABS(K1183)^2)/('1D'!$I$5*MAX(F1183,
                                            0.1)^2),
                                    1/3))),
                        ($L$2)-E1396))),
            IF(OR(IFERROR(AD1183,
                        0)&gt;=1,
                    IFERROR(AD1184,
                        0)&gt;=1),
                MAX('1D'!$D$16,
                    MAX('1D'!$D$16,
                        POWER((ABS(K1183)^2)/('1D'!$I$5*MAX(F1183,
                                    0.1)^2),
                            1/3))),
                IF(ABS(IFERROR(AF1183,
                            0))&lt;'1D'!$D$19,
                    MAX(MAX('1D'!$D$16,
                            MAX('1D'!$D$16,
                                POWER((ABS(K1183)^2)/('1D'!$I$5*MAX(F1183,
                                            0.1)^2),
                                    1/3))),
                        IFERROR(W1183,
                            0)),
                    MAX(MAX('1D'!$D$16,
                            MAX('1D'!$D$16,
                                POWER((ABS(K1183)^2)/('1D'!$I$5*MAX(F1183,
                                            0.1)^2),
                                    1/3))),
                        (IFERROR(W1183,
                                0))+((IFERROR(AF1183,
                                    0))*'1D'!$D$18)))))))</f>
        <v>2.1389677043987478</v>
      </c>
      <c r="X1183" s="5">
        <f t="shared" ca="1" si="256"/>
        <v>11.122632062873489</v>
      </c>
      <c r="Y1183" s="5">
        <f t="shared" ca="1" si="257"/>
        <v>1.1735290000551568</v>
      </c>
      <c r="Z1183" s="5">
        <f t="shared" ca="1" si="258"/>
        <v>4.5807502857230418</v>
      </c>
      <c r="AA1183" s="5">
        <f t="shared" ca="1" si="259"/>
        <v>634.11596770439871</v>
      </c>
      <c r="AB1183" s="5">
        <f ca="1">AA1183+((ABS(K1183)/MAX(((F1183)+(G1183)*(W1183))*(W1183),
            0.000001))^2)/(2*'1D'!$I$5)</f>
        <v>635.18545155659808</v>
      </c>
      <c r="AC1183" s="5">
        <f ca="1">((ABS(K1183)*'1D'!$D$6)/(MAX(((F1183)+(G1183)*(W1183))*(W1183),
            0.000001)*MAX(((((F1183)+(G1183)*(W1183))*(W1183))/MAX((F1183)+2*(W1183)*SQRT(1+(G1183)^2),
                    0.000001))^(2/3),
            0.000001)))^2</f>
        <v>3.8141460404132466E-3</v>
      </c>
      <c r="AD1183" s="5">
        <f ca="1">ABS(ABS(K1183)/MAX(((F1183)+(G1183)*(W1183))*(W1183),
        0.000001))/SQRT('1D'!$I$5*MAX((((F1183)+(G1183)*(W1183))*(W1183))/MAX((F1183)+2*(G1183)*(W1183),
            0.000001),
        0.000001))</f>
        <v>1.0000000000000004</v>
      </c>
      <c r="AE1183" s="5">
        <f ca="1">((F1183)*(W1183)^2)/2+(G1183)*(W1183)^3/3+(ABS(K1183)^2)/('1D'!$I$5*MAX(((F1183)+(G1183)*(W1183))*(W1183),
        0.000001))</f>
        <v>35.686426155594638</v>
      </c>
      <c r="AF1183" s="5">
        <f ca="1">IF($A$2=0,
    0,
    IFERROR(AB1184+(((AC1183+AC1184)/2)*J1184)+(IF(Z1183&gt;Z1184,
                '1D'!$D$8*((Z1183^2-Z1184^2)/(2*'1D'!$I$5)),
                '1D'!$D$9*((Z1184^2-Z1183^2)/(2*'1D'!$I$5)))+('1D'!$D$10*(ABS(I1184)/90)*(MAX(Z1183^2,
                        Z1184^2)/(2*'1D'!$I$5))))-AB1183,
        0))</f>
        <v>3.3141460404522149E-3</v>
      </c>
      <c r="AG1183" s="5">
        <f ca="1">IF($A$2=0,
    1,
    IF(IFERROR(AG1184,
            0)=0,
        0,
        IFERROR(IF(OR(ROUND(AD1183,
                        3)&gt;=1,
                    AND(ABS(AF1183)&lt;'1D'!$D$19,
                        AD1183&lt;1)),
                1,
                0),
            0)))</f>
        <v>1</v>
      </c>
      <c r="AH1183" s="5">
        <f ca="1">IFERROR(IF('1D'!V32="Supercritical",
        MAX('1D'!$D$16,
            IFERROR(L1183,
                MAX('1D'!$D$16,
                    POWER((ABS(K1183)^2)/('1D'!$I$5*MAX(F1183,
                                0.1)^2),
                        1/3)))),
        IF('1D'!V32="Subcritical",
            MAX('1D'!$D$16,
                IFERROR(W1183,
                    MAX('1D'!$D$16,
                        POWER((ABS(K1183)^2)/('1D'!$I$5*MAX(F1183,
                                    0.1)^2),
                            1/3)))),
            IF(IFERROR(T1183,
                    -1E+99)&gt;=IFERROR(AE1183,
                    -1E+99),
                MAX('1D'!$D$16,
                    IFERROR(L1183,
                        MAX('1D'!$D$16,
                            POWER((ABS(K1183)^2)/('1D'!$I$5*MAX(F1183,
                                        0.1)^2),
                                1/3)))),
                MAX('1D'!$D$16,
                    IFERROR(W1183,
                        MAX('1D'!$D$16,
                            POWER((ABS(K1183)^2)/('1D'!$I$5*MAX(F1183,
                                        0.1)^2),
                                1/3))))))),
    MAX('1D'!$D$16,
        POWER((ABS(K1183)^2)/('1D'!$I$5*MAX(F1183,
                    0.1)^2),
            1/3)))</f>
        <v>2.0411692021517887</v>
      </c>
      <c r="AI1183" s="5">
        <f t="shared" ca="1" si="260"/>
        <v>634.01816920215174</v>
      </c>
      <c r="AJ1183" s="5">
        <f ca="1">AI1183+((ABS(K1183)/MAX(((F1183)+(G1183)*(AH1183))*(AH1183),
            0.000001))^2)/(2*'1D'!$I$5)</f>
        <v>635.19259253909479</v>
      </c>
      <c r="AM1183">
        <v>0</v>
      </c>
      <c r="AN1183">
        <v>0</v>
      </c>
      <c r="AO1183" s="5">
        <f t="shared" si="261"/>
        <v>0</v>
      </c>
      <c r="AP1183" s="5">
        <f t="shared" si="265"/>
        <v>0</v>
      </c>
      <c r="AQ1183" s="5">
        <f ca="1">ABS(ABS(K1183)/MAX(((F1183)+(G1183)*(AH1183))*(AH1183),
        0.000001))/SQRT('1D'!$I$5*MAX((((F1183)+(G1183)*(AH1183))*(AH1183))/MAX((F1183)+2*(G1183)*(AH1183),
            0.000001),
        0.000001))</f>
        <v>1.0727235886044055</v>
      </c>
      <c r="AR1183" s="5" t="str">
        <f t="shared" ca="1" si="262"/>
        <v>Supercritical</v>
      </c>
      <c r="AS1183" s="5">
        <f ca="1">((ABS(K1183)*'1D'!$D$6)/(MAX(((F1183)+(G1183)*(AH1183))*(AH1183),
            0.000001)*MAX(((((F1183)+(G1183)*(AH1183))*(AH1183))/MAX((F1183)+2*(AH1183)*SQRT(1+(G1183)^2),
                    0.000001))^(2/3),
            0.000001)))^2</f>
        <v>4.3358367565141456E-3</v>
      </c>
    </row>
    <row r="1184" spans="1:45" x14ac:dyDescent="0.35">
      <c r="A1184">
        <v>1175</v>
      </c>
      <c r="B1184">
        <v>1173.9960000000001</v>
      </c>
      <c r="C1184">
        <v>616073.93999999994</v>
      </c>
      <c r="D1184">
        <v>3096833.2119999998</v>
      </c>
      <c r="E1184">
        <v>631.97649999999999</v>
      </c>
      <c r="F1184">
        <v>5.2</v>
      </c>
      <c r="G1184">
        <v>0</v>
      </c>
      <c r="H1184" t="s">
        <v>176</v>
      </c>
      <c r="I1184">
        <v>0</v>
      </c>
      <c r="J1184" s="5">
        <f t="shared" si="263"/>
        <v>1</v>
      </c>
      <c r="K1184" s="5">
        <f t="shared" ca="1" si="264"/>
        <v>50.95</v>
      </c>
      <c r="L1184" s="5">
        <f ca="1">IF($A$2=0,
    IFERROR(L1183,
        MAX('1D'!$D$16,
            POWER((ABS(K1184)^2)/('1D'!$I$5*MAX(F1184,
                        0.1)^2),
                1/3))),
    IF(IFERROR(V1183,
            0)=0,
        IFERROR(L1183,
            MAX('1D'!$D$16,
                POWER((ABS(K1184)^2)/('1D'!$I$5*MAX(F1184,
                            0.1)^2),
                    1/3))),
        IF(OR(IFERROR(L1184,
                    0)=0,
                IFERROR(S1183,
                    0)&lt;1,
                IFERROR(S1184,
                    0)&lt;1),
            MAX('1D'!$D$16,
                POWER((ABS(K1184)^2)/('1D'!$I$5*MAX(F1184,
                            0.1)^2),
                    1/3)),
            IF(IFERROR(U1184,
                    0)&gt;0,
                MAX('1D'!$D$16,
                    IFERROR(L1184,
                        0)+((IFERROR(U1184,
                                0))*'1D'!$D$18*IF((IFERROR(S1184,
                                    0))&lt;1,
                            1,
                            -1))),
                IF(IFERROR(U1184,
                        0)&lt;0,
                    IF(ABS((MAX('1D'!$D$16,
                                    POWER((ABS(K1184)^2)/('1D'!$I$5*MAX(F1184,
                                                0.1)^2),
                                        1/3)))-IFERROR(L1184,
                                0))&gt;'1D'!$D$19,
                        MAX('1D'!$D$16,
                            IF((MAX('1D'!$D$16,
                                        POWER((ABS(K1184)^2)/('1D'!$I$5*MAX(F1184,
                                                    0.1)^2),
                                            1/3)))&gt;IFERROR(L1184,
                                    0),
                                MIN((MAX('1D'!$D$16,
                                            POWER((ABS(K1184)^2)/('1D'!$I$5*MAX(F1184,
                                                        0.1)^2),
                                                1/3))),
                                    IFERROR(L1184,
                                        0)+(MIN(ABS(IFERROR(U1184,
                                                    0))*'1D'!$D$18,
                                            ABS((MAX('1D'!$D$16,
                                                        POWER((ABS(K1184)^2)/('1D'!$I$5*MAX(F1184,
                                                                    0.1)^2),
                                                            1/3)))-IFERROR(L1184,
                                                    0))))),
                                MAX((MAX('1D'!$D$16,
                                            POWER((ABS(K1184)^2)/('1D'!$I$5*MAX(F1184,
                                                        0.1)^2),
                                                1/3))),
                                    IFERROR(L1184,
                                        0)-(MIN(ABS(IFERROR(U1184,
                                                    0))*'1D'!$D$18,
                                            ABS((MAX('1D'!$D$16,
                                                        POWER((ABS(K1184)^2)/('1D'!$I$5*MAX(F1184,
                                                                    0.1)^2),
                                                            1/3)))-IFERROR(L1184,
                                                    0))))))),
                        MAX('1D'!$D$16,
                            POWER((ABS(K1184)^2)/('1D'!$I$5*MAX(F1184,
                                        0.1)^2),
                                1/3))),
                    MAX('1D'!$D$16,
                        IFERROR(L1184,
                            0)))))))</f>
        <v>2.0411692021517887</v>
      </c>
      <c r="M1184" s="5">
        <f t="shared" ca="1" si="252"/>
        <v>10.614079851189301</v>
      </c>
      <c r="N1184" s="5">
        <f t="shared" ca="1" si="253"/>
        <v>1.1434704692804873</v>
      </c>
      <c r="O1184" s="5">
        <f t="shared" ca="1" si="254"/>
        <v>4.8002276894771132</v>
      </c>
      <c r="P1184" s="5">
        <f t="shared" ca="1" si="255"/>
        <v>634.01766920215175</v>
      </c>
      <c r="Q1184" s="5">
        <f ca="1">P1184+((ABS(K1184)/MAX(((F1184)+(G1184)*(L1184))*(L1184),
            0.000001))^2)/(2*'1D'!$I$5)</f>
        <v>635.1920925390948</v>
      </c>
      <c r="R1184" s="5">
        <f ca="1">((ABS(K1184)*'1D'!$D$6)/(MAX(((F1184)+(G1184)*(L1184))*(L1184),
            0.000001)*MAX(((((F1184)+(G1184)*(L1184))*(L1184))/MAX((F1184)+2*(L1184)*SQRT(1+(G1184)^2),
                    0.000001))^(2/3),
            0.000001)))^2</f>
        <v>4.3358367565141456E-3</v>
      </c>
      <c r="S1184" s="5">
        <f ca="1">ABS(ABS(K1184)/MAX(((F1184)+(G1184)*(L1184))*(L1184),
        0.000001))/SQRT('1D'!$I$5*MAX((((F1184)+(G1184)*(L1184))*(L1184))/MAX((F1184)+2*(G1184)*(L1184),
            0.000001),
        0.000001))</f>
        <v>1.0727235886044055</v>
      </c>
      <c r="T1184" s="5">
        <f ca="1">((F1184)*(L1184)^2)/2+(G1184)*(L1184)^3/3+(ABS(K1184)^2)/('1D'!$I$5*MAX(((F1184)+(G1184)*(L1184))*(L1184),
        0.000001))</f>
        <v>35.763412605541333</v>
      </c>
      <c r="U1184" s="5">
        <f ca="1">IF($A$2=0,
    0,
    IFERROR(Q1183-(((R1183+R1184)/2)*J1184)-(IF(O1183&gt;O1184,
                '1D'!$D$8*((O1183^2-O1184^2)/(2*'1D'!$I$5)),
                '1D'!$D$9*((O1184^2-O1183^2)/(2*'1D'!$I$5)))+('1D'!$D$10*(ABS(I1184)/90)*(MAX(O1183^2,
                        O1184^2)/(2*'1D'!$I$5))))-Q1184,
        0))</f>
        <v>-3.8358367564796936E-3</v>
      </c>
      <c r="V1184" s="5">
        <f ca="1">IF($A$2=0,
    1,
    IF(IFERROR(V1183,
            0)=0,
        0,
        IFERROR(IF(ROUND(S1184,
                    3)=1,
                1,
                IF(AND(ABS(U1184)&lt;'1D'!$D$19,
                        S1184&gt;1),
                    1,
                    0)),
            0)))</f>
        <v>0</v>
      </c>
      <c r="W1184" s="5">
        <f ca="1">IF($A$2=0,
    MAX(MAX('1D'!$D$16,
            MAX('1D'!$D$16,
                POWER((ABS(K1184)^2)/('1D'!$I$5*MAX(F1184,
                            0.1)^2),
                    1/3))),
        IFERROR(W1396,
            MAX(MAX('1D'!$D$16,
                    MAX('1D'!$D$16,
                        POWER((ABS(K1184)^2)/('1D'!$I$5*MAX(F1184,
                                    0.1)^2),
                            1/3))),
                ($L$2)-E1396))),
    IF(IFERROR(AG1185,
            0)=0,
        MAX(MAX('1D'!$D$16,
                MAX('1D'!$D$16,
                    POWER((ABS(K1184)^2)/('1D'!$I$5*MAX(F1184,
                                0.1)^2),
                        1/3))),
            IFERROR(W1396,
                MAX(MAX('1D'!$D$16,
                        MAX('1D'!$D$16,
                            POWER((ABS(K1184)^2)/('1D'!$I$5*MAX(F1184,
                                        0.1)^2),
                                1/3))),
                    ($L$2)-E1396))),
        IF(IFERROR(W1184,
                0)=0,
            MAX(MAX('1D'!$D$16,
                    MAX('1D'!$D$16,
                        POWER((ABS(K1184)^2)/('1D'!$I$5*MAX(F1184,
                                    0.1)^2),
                            1/3))),
                IFERROR(W1396,
                    MAX(MAX('1D'!$D$16,
                            MAX('1D'!$D$16,
                                POWER((ABS(K1184)^2)/('1D'!$I$5*MAX(F1184,
                                            0.1)^2),
                                    1/3))),
                        ($L$2)-E1396))),
            IF(OR(IFERROR(AD1184,
                        0)&gt;=1,
                    IFERROR(AD1185,
                        0)&gt;=1),
                MAX('1D'!$D$16,
                    MAX('1D'!$D$16,
                        POWER((ABS(K1184)^2)/('1D'!$I$5*MAX(F1184,
                                    0.1)^2),
                            1/3))),
                IF(ABS(IFERROR(AF1184,
                            0))&lt;'1D'!$D$19,
                    MAX(MAX('1D'!$D$16,
                            MAX('1D'!$D$16,
                                POWER((ABS(K1184)^2)/('1D'!$I$5*MAX(F1184,
                                            0.1)^2),
                                    1/3))),
                        IFERROR(W1184,
                            0)),
                    MAX(MAX('1D'!$D$16,
                            MAX('1D'!$D$16,
                                POWER((ABS(K1184)^2)/('1D'!$I$5*MAX(F1184,
                                            0.1)^2),
                                    1/3))),
                        (IFERROR(W1184,
                                0))+((IFERROR(AF1184,
                                    0))*'1D'!$D$18)))))))</f>
        <v>2.1389677043987478</v>
      </c>
      <c r="X1184" s="5">
        <f t="shared" ca="1" si="256"/>
        <v>11.122632062873489</v>
      </c>
      <c r="Y1184" s="5">
        <f t="shared" ca="1" si="257"/>
        <v>1.1735290000551568</v>
      </c>
      <c r="Z1184" s="5">
        <f t="shared" ca="1" si="258"/>
        <v>4.5807502857230418</v>
      </c>
      <c r="AA1184" s="5">
        <f t="shared" ca="1" si="259"/>
        <v>634.11546770439872</v>
      </c>
      <c r="AB1184" s="5">
        <f ca="1">AA1184+((ABS(K1184)/MAX(((F1184)+(G1184)*(W1184))*(W1184),
            0.000001))^2)/(2*'1D'!$I$5)</f>
        <v>635.18495155659809</v>
      </c>
      <c r="AC1184" s="5">
        <f ca="1">((ABS(K1184)*'1D'!$D$6)/(MAX(((F1184)+(G1184)*(W1184))*(W1184),
            0.000001)*MAX(((((F1184)+(G1184)*(W1184))*(W1184))/MAX((F1184)+2*(W1184)*SQRT(1+(G1184)^2),
                    0.000001))^(2/3),
            0.000001)))^2</f>
        <v>3.8141460404132466E-3</v>
      </c>
      <c r="AD1184" s="5">
        <f ca="1">ABS(ABS(K1184)/MAX(((F1184)+(G1184)*(W1184))*(W1184),
        0.000001))/SQRT('1D'!$I$5*MAX((((F1184)+(G1184)*(W1184))*(W1184))/MAX((F1184)+2*(G1184)*(W1184),
            0.000001),
        0.000001))</f>
        <v>1.0000000000000004</v>
      </c>
      <c r="AE1184" s="5">
        <f ca="1">((F1184)*(W1184)^2)/2+(G1184)*(W1184)^3/3+(ABS(K1184)^2)/('1D'!$I$5*MAX(((F1184)+(G1184)*(W1184))*(W1184),
        0.000001))</f>
        <v>35.686426155594638</v>
      </c>
      <c r="AF1184" s="5">
        <f ca="1">IF($A$2=0,
    0,
    IFERROR(AB1185+(((AC1184+AC1185)/2)*J1185)+(IF(Z1184&gt;Z1185,
                '1D'!$D$8*((Z1184^2-Z1185^2)/(2*'1D'!$I$5)),
                '1D'!$D$9*((Z1185^2-Z1184^2)/(2*'1D'!$I$5)))+('1D'!$D$10*(ABS(I1185)/90)*(MAX(Z1184^2,
                        Z1185^2)/(2*'1D'!$I$5))))-AB1184,
        0))</f>
        <v>3.3141460404522149E-3</v>
      </c>
      <c r="AG1184" s="5">
        <f ca="1">IF($A$2=0,
    1,
    IF(IFERROR(AG1185,
            0)=0,
        0,
        IFERROR(IF(OR(ROUND(AD1184,
                        3)&gt;=1,
                    AND(ABS(AF1184)&lt;'1D'!$D$19,
                        AD1184&lt;1)),
                1,
                0),
            0)))</f>
        <v>1</v>
      </c>
      <c r="AH1184" s="5">
        <f ca="1">IFERROR(IF('1D'!V32="Supercritical",
        MAX('1D'!$D$16,
            IFERROR(L1184,
                MAX('1D'!$D$16,
                    POWER((ABS(K1184)^2)/('1D'!$I$5*MAX(F1184,
                                0.1)^2),
                        1/3)))),
        IF('1D'!V32="Subcritical",
            MAX('1D'!$D$16,
                IFERROR(W1184,
                    MAX('1D'!$D$16,
                        POWER((ABS(K1184)^2)/('1D'!$I$5*MAX(F1184,
                                    0.1)^2),
                            1/3)))),
            IF(IFERROR(T1184,
                    -1E+99)&gt;=IFERROR(AE1184,
                    -1E+99),
                MAX('1D'!$D$16,
                    IFERROR(L1184,
                        MAX('1D'!$D$16,
                            POWER((ABS(K1184)^2)/('1D'!$I$5*MAX(F1184,
                                        0.1)^2),
                                1/3)))),
                MAX('1D'!$D$16,
                    IFERROR(W1184,
                        MAX('1D'!$D$16,
                            POWER((ABS(K1184)^2)/('1D'!$I$5*MAX(F1184,
                                        0.1)^2),
                                1/3))))))),
    MAX('1D'!$D$16,
        POWER((ABS(K1184)^2)/('1D'!$I$5*MAX(F1184,
                    0.1)^2),
            1/3)))</f>
        <v>2.0411692021517887</v>
      </c>
      <c r="AI1184" s="5">
        <f t="shared" ca="1" si="260"/>
        <v>634.01766920215175</v>
      </c>
      <c r="AJ1184" s="5">
        <f ca="1">AI1184+((ABS(K1184)/MAX(((F1184)+(G1184)*(AH1184))*(AH1184),
            0.000001))^2)/(2*'1D'!$I$5)</f>
        <v>635.1920925390948</v>
      </c>
      <c r="AM1184">
        <v>0</v>
      </c>
      <c r="AN1184">
        <v>0</v>
      </c>
      <c r="AO1184" s="5">
        <f t="shared" si="261"/>
        <v>0</v>
      </c>
      <c r="AP1184" s="5">
        <f t="shared" si="265"/>
        <v>0</v>
      </c>
      <c r="AQ1184" s="5">
        <f ca="1">ABS(ABS(K1184)/MAX(((F1184)+(G1184)*(AH1184))*(AH1184),
        0.000001))/SQRT('1D'!$I$5*MAX((((F1184)+(G1184)*(AH1184))*(AH1184))/MAX((F1184)+2*(G1184)*(AH1184),
            0.000001),
        0.000001))</f>
        <v>1.0727235886044055</v>
      </c>
      <c r="AR1184" s="5" t="str">
        <f t="shared" ca="1" si="262"/>
        <v>Supercritical</v>
      </c>
      <c r="AS1184" s="5">
        <f ca="1">((ABS(K1184)*'1D'!$D$6)/(MAX(((F1184)+(G1184)*(AH1184))*(AH1184),
            0.000001)*MAX(((((F1184)+(G1184)*(AH1184))*(AH1184))/MAX((F1184)+2*(AH1184)*SQRT(1+(G1184)^2),
                    0.000001))^(2/3),
            0.000001)))^2</f>
        <v>4.3358367565141456E-3</v>
      </c>
    </row>
    <row r="1185" spans="1:45" x14ac:dyDescent="0.35">
      <c r="A1185">
        <v>1176</v>
      </c>
      <c r="B1185">
        <v>1174.9960000000001</v>
      </c>
      <c r="C1185">
        <v>616073.89800000004</v>
      </c>
      <c r="D1185">
        <v>3096832.213</v>
      </c>
      <c r="E1185">
        <v>631.976</v>
      </c>
      <c r="F1185">
        <v>5.2</v>
      </c>
      <c r="G1185">
        <v>0</v>
      </c>
      <c r="H1185" t="s">
        <v>176</v>
      </c>
      <c r="I1185">
        <v>0</v>
      </c>
      <c r="J1185" s="5">
        <f t="shared" si="263"/>
        <v>1</v>
      </c>
      <c r="K1185" s="5">
        <f t="shared" ca="1" si="264"/>
        <v>50.95</v>
      </c>
      <c r="L1185" s="5">
        <f ca="1">IF($A$2=0,
    IFERROR(L1184,
        MAX('1D'!$D$16,
            POWER((ABS(K1185)^2)/('1D'!$I$5*MAX(F1185,
                        0.1)^2),
                1/3))),
    IF(IFERROR(V1184,
            0)=0,
        IFERROR(L1184,
            MAX('1D'!$D$16,
                POWER((ABS(K1185)^2)/('1D'!$I$5*MAX(F1185,
                            0.1)^2),
                    1/3))),
        IF(OR(IFERROR(L1185,
                    0)=0,
                IFERROR(S1184,
                    0)&lt;1,
                IFERROR(S1185,
                    0)&lt;1),
            MAX('1D'!$D$16,
                POWER((ABS(K1185)^2)/('1D'!$I$5*MAX(F1185,
                            0.1)^2),
                    1/3)),
            IF(IFERROR(U1185,
                    0)&gt;0,
                MAX('1D'!$D$16,
                    IFERROR(L1185,
                        0)+((IFERROR(U1185,
                                0))*'1D'!$D$18*IF((IFERROR(S1185,
                                    0))&lt;1,
                            1,
                            -1))),
                IF(IFERROR(U1185,
                        0)&lt;0,
                    IF(ABS((MAX('1D'!$D$16,
                                    POWER((ABS(K1185)^2)/('1D'!$I$5*MAX(F1185,
                                                0.1)^2),
                                        1/3)))-IFERROR(L1185,
                                0))&gt;'1D'!$D$19,
                        MAX('1D'!$D$16,
                            IF((MAX('1D'!$D$16,
                                        POWER((ABS(K1185)^2)/('1D'!$I$5*MAX(F1185,
                                                    0.1)^2),
                                            1/3)))&gt;IFERROR(L1185,
                                    0),
                                MIN((MAX('1D'!$D$16,
                                            POWER((ABS(K1185)^2)/('1D'!$I$5*MAX(F1185,
                                                        0.1)^2),
                                                1/3))),
                                    IFERROR(L1185,
                                        0)+(MIN(ABS(IFERROR(U1185,
                                                    0))*'1D'!$D$18,
                                            ABS((MAX('1D'!$D$16,
                                                        POWER((ABS(K1185)^2)/('1D'!$I$5*MAX(F1185,
                                                                    0.1)^2),
                                                            1/3)))-IFERROR(L1185,
                                                    0))))),
                                MAX((MAX('1D'!$D$16,
                                            POWER((ABS(K1185)^2)/('1D'!$I$5*MAX(F1185,
                                                        0.1)^2),
                                                1/3))),
                                    IFERROR(L1185,
                                        0)-(MIN(ABS(IFERROR(U1185,
                                                    0))*'1D'!$D$18,
                                            ABS((MAX('1D'!$D$16,
                                                        POWER((ABS(K1185)^2)/('1D'!$I$5*MAX(F1185,
                                                                    0.1)^2),
                                                            1/3)))-IFERROR(L1185,
                                                    0))))))),
                        MAX('1D'!$D$16,
                            POWER((ABS(K1185)^2)/('1D'!$I$5*MAX(F1185,
                                        0.1)^2),
                                1/3))),
                    MAX('1D'!$D$16,
                        IFERROR(L1185,
                            0)))))))</f>
        <v>2.0411692021517887</v>
      </c>
      <c r="M1185" s="5">
        <f t="shared" ca="1" si="252"/>
        <v>10.614079851189301</v>
      </c>
      <c r="N1185" s="5">
        <f t="shared" ca="1" si="253"/>
        <v>1.1434704692804873</v>
      </c>
      <c r="O1185" s="5">
        <f t="shared" ca="1" si="254"/>
        <v>4.8002276894771132</v>
      </c>
      <c r="P1185" s="5">
        <f t="shared" ca="1" si="255"/>
        <v>634.01716920215176</v>
      </c>
      <c r="Q1185" s="5">
        <f ca="1">P1185+((ABS(K1185)/MAX(((F1185)+(G1185)*(L1185))*(L1185),
            0.000001))^2)/(2*'1D'!$I$5)</f>
        <v>635.19159253909481</v>
      </c>
      <c r="R1185" s="5">
        <f ca="1">((ABS(K1185)*'1D'!$D$6)/(MAX(((F1185)+(G1185)*(L1185))*(L1185),
            0.000001)*MAX(((((F1185)+(G1185)*(L1185))*(L1185))/MAX((F1185)+2*(L1185)*SQRT(1+(G1185)^2),
                    0.000001))^(2/3),
            0.000001)))^2</f>
        <v>4.3358367565141456E-3</v>
      </c>
      <c r="S1185" s="5">
        <f ca="1">ABS(ABS(K1185)/MAX(((F1185)+(G1185)*(L1185))*(L1185),
        0.000001))/SQRT('1D'!$I$5*MAX((((F1185)+(G1185)*(L1185))*(L1185))/MAX((F1185)+2*(G1185)*(L1185),
            0.000001),
        0.000001))</f>
        <v>1.0727235886044055</v>
      </c>
      <c r="T1185" s="5">
        <f ca="1">((F1185)*(L1185)^2)/2+(G1185)*(L1185)^3/3+(ABS(K1185)^2)/('1D'!$I$5*MAX(((F1185)+(G1185)*(L1185))*(L1185),
        0.000001))</f>
        <v>35.763412605541333</v>
      </c>
      <c r="U1185" s="5">
        <f ca="1">IF($A$2=0,
    0,
    IFERROR(Q1184-(((R1184+R1185)/2)*J1185)-(IF(O1184&gt;O1185,
                '1D'!$D$8*((O1184^2-O1185^2)/(2*'1D'!$I$5)),
                '1D'!$D$9*((O1185^2-O1184^2)/(2*'1D'!$I$5)))+('1D'!$D$10*(ABS(I1185)/90)*(MAX(O1184^2,
                        O1185^2)/(2*'1D'!$I$5))))-Q1185,
        0))</f>
        <v>-3.8358367564796936E-3</v>
      </c>
      <c r="V1185" s="5">
        <f ca="1">IF($A$2=0,
    1,
    IF(IFERROR(V1184,
            0)=0,
        0,
        IFERROR(IF(ROUND(S1185,
                    3)=1,
                1,
                IF(AND(ABS(U1185)&lt;'1D'!$D$19,
                        S1185&gt;1),
                    1,
                    0)),
            0)))</f>
        <v>0</v>
      </c>
      <c r="W1185" s="5">
        <f ca="1">IF($A$2=0,
    MAX(MAX('1D'!$D$16,
            MAX('1D'!$D$16,
                POWER((ABS(K1185)^2)/('1D'!$I$5*MAX(F1185,
                            0.1)^2),
                    1/3))),
        IFERROR(W1396,
            MAX(MAX('1D'!$D$16,
                    MAX('1D'!$D$16,
                        POWER((ABS(K1185)^2)/('1D'!$I$5*MAX(F1185,
                                    0.1)^2),
                            1/3))),
                ($L$2)-E1396))),
    IF(IFERROR(AG1186,
            0)=0,
        MAX(MAX('1D'!$D$16,
                MAX('1D'!$D$16,
                    POWER((ABS(K1185)^2)/('1D'!$I$5*MAX(F1185,
                                0.1)^2),
                        1/3))),
            IFERROR(W1396,
                MAX(MAX('1D'!$D$16,
                        MAX('1D'!$D$16,
                            POWER((ABS(K1185)^2)/('1D'!$I$5*MAX(F1185,
                                        0.1)^2),
                                1/3))),
                    ($L$2)-E1396))),
        IF(IFERROR(W1185,
                0)=0,
            MAX(MAX('1D'!$D$16,
                    MAX('1D'!$D$16,
                        POWER((ABS(K1185)^2)/('1D'!$I$5*MAX(F1185,
                                    0.1)^2),
                            1/3))),
                IFERROR(W1396,
                    MAX(MAX('1D'!$D$16,
                            MAX('1D'!$D$16,
                                POWER((ABS(K1185)^2)/('1D'!$I$5*MAX(F1185,
                                            0.1)^2),
                                    1/3))),
                        ($L$2)-E1396))),
            IF(OR(IFERROR(AD1185,
                        0)&gt;=1,
                    IFERROR(AD1186,
                        0)&gt;=1),
                MAX('1D'!$D$16,
                    MAX('1D'!$D$16,
                        POWER((ABS(K1185)^2)/('1D'!$I$5*MAX(F1185,
                                    0.1)^2),
                            1/3))),
                IF(ABS(IFERROR(AF1185,
                            0))&lt;'1D'!$D$19,
                    MAX(MAX('1D'!$D$16,
                            MAX('1D'!$D$16,
                                POWER((ABS(K1185)^2)/('1D'!$I$5*MAX(F1185,
                                            0.1)^2),
                                    1/3))),
                        IFERROR(W1185,
                            0)),
                    MAX(MAX('1D'!$D$16,
                            MAX('1D'!$D$16,
                                POWER((ABS(K1185)^2)/('1D'!$I$5*MAX(F1185,
                                            0.1)^2),
                                    1/3))),
                        (IFERROR(W1185,
                                0))+((IFERROR(AF1185,
                                    0))*'1D'!$D$18)))))))</f>
        <v>2.1389677043987478</v>
      </c>
      <c r="X1185" s="5">
        <f t="shared" ca="1" si="256"/>
        <v>11.122632062873489</v>
      </c>
      <c r="Y1185" s="5">
        <f t="shared" ca="1" si="257"/>
        <v>1.1735290000551568</v>
      </c>
      <c r="Z1185" s="5">
        <f t="shared" ca="1" si="258"/>
        <v>4.5807502857230418</v>
      </c>
      <c r="AA1185" s="5">
        <f t="shared" ca="1" si="259"/>
        <v>634.11496770439874</v>
      </c>
      <c r="AB1185" s="5">
        <f ca="1">AA1185+((ABS(K1185)/MAX(((F1185)+(G1185)*(W1185))*(W1185),
            0.000001))^2)/(2*'1D'!$I$5)</f>
        <v>635.18445155659811</v>
      </c>
      <c r="AC1185" s="5">
        <f ca="1">((ABS(K1185)*'1D'!$D$6)/(MAX(((F1185)+(G1185)*(W1185))*(W1185),
            0.000001)*MAX(((((F1185)+(G1185)*(W1185))*(W1185))/MAX((F1185)+2*(W1185)*SQRT(1+(G1185)^2),
                    0.000001))^(2/3),
            0.000001)))^2</f>
        <v>3.8141460404132466E-3</v>
      </c>
      <c r="AD1185" s="5">
        <f ca="1">ABS(ABS(K1185)/MAX(((F1185)+(G1185)*(W1185))*(W1185),
        0.000001))/SQRT('1D'!$I$5*MAX((((F1185)+(G1185)*(W1185))*(W1185))/MAX((F1185)+2*(G1185)*(W1185),
            0.000001),
        0.000001))</f>
        <v>1.0000000000000004</v>
      </c>
      <c r="AE1185" s="5">
        <f ca="1">((F1185)*(W1185)^2)/2+(G1185)*(W1185)^3/3+(ABS(K1185)^2)/('1D'!$I$5*MAX(((F1185)+(G1185)*(W1185))*(W1185),
        0.000001))</f>
        <v>35.686426155594638</v>
      </c>
      <c r="AF1185" s="5">
        <f ca="1">IF($A$2=0,
    0,
    IFERROR(AB1186+(((AC1185+AC1186)/2)*J1186)+(IF(Z1185&gt;Z1186,
                '1D'!$D$8*((Z1185^2-Z1186^2)/(2*'1D'!$I$5)),
                '1D'!$D$9*((Z1186^2-Z1185^2)/(2*'1D'!$I$5)))+('1D'!$D$10*(ABS(I1186)/90)*(MAX(Z1185^2,
                        Z1186^2)/(2*'1D'!$I$5))))-AB1185,
        0))</f>
        <v>3.4157470064428708E-3</v>
      </c>
      <c r="AG1185" s="5">
        <f ca="1">IF($A$2=0,
    1,
    IF(IFERROR(AG1186,
            0)=0,
        0,
        IFERROR(IF(OR(ROUND(AD1185,
                        3)&gt;=1,
                    AND(ABS(AF1185)&lt;'1D'!$D$19,
                        AD1185&lt;1)),
                1,
                0),
            0)))</f>
        <v>1</v>
      </c>
      <c r="AH1185" s="5">
        <f ca="1">IFERROR(IF('1D'!V32="Supercritical",
        MAX('1D'!$D$16,
            IFERROR(L1185,
                MAX('1D'!$D$16,
                    POWER((ABS(K1185)^2)/('1D'!$I$5*MAX(F1185,
                                0.1)^2),
                        1/3)))),
        IF('1D'!V32="Subcritical",
            MAX('1D'!$D$16,
                IFERROR(W1185,
                    MAX('1D'!$D$16,
                        POWER((ABS(K1185)^2)/('1D'!$I$5*MAX(F1185,
                                    0.1)^2),
                            1/3)))),
            IF(IFERROR(T1185,
                    -1E+99)&gt;=IFERROR(AE1185,
                    -1E+99),
                MAX('1D'!$D$16,
                    IFERROR(L1185,
                        MAX('1D'!$D$16,
                            POWER((ABS(K1185)^2)/('1D'!$I$5*MAX(F1185,
                                        0.1)^2),
                                1/3)))),
                MAX('1D'!$D$16,
                    IFERROR(W1185,
                        MAX('1D'!$D$16,
                            POWER((ABS(K1185)^2)/('1D'!$I$5*MAX(F1185,
                                        0.1)^2),
                                1/3))))))),
    MAX('1D'!$D$16,
        POWER((ABS(K1185)^2)/('1D'!$I$5*MAX(F1185,
                    0.1)^2),
            1/3)))</f>
        <v>2.0411692021517887</v>
      </c>
      <c r="AI1185" s="5">
        <f t="shared" ca="1" si="260"/>
        <v>634.01716920215176</v>
      </c>
      <c r="AJ1185" s="5">
        <f ca="1">AI1185+((ABS(K1185)/MAX(((F1185)+(G1185)*(AH1185))*(AH1185),
            0.000001))^2)/(2*'1D'!$I$5)</f>
        <v>635.19159253909481</v>
      </c>
      <c r="AM1185">
        <v>0</v>
      </c>
      <c r="AN1185">
        <v>0</v>
      </c>
      <c r="AO1185" s="5">
        <f t="shared" si="261"/>
        <v>0</v>
      </c>
      <c r="AP1185" s="5">
        <f t="shared" si="265"/>
        <v>0</v>
      </c>
      <c r="AQ1185" s="5">
        <f ca="1">ABS(ABS(K1185)/MAX(((F1185)+(G1185)*(AH1185))*(AH1185),
        0.000001))/SQRT('1D'!$I$5*MAX((((F1185)+(G1185)*(AH1185))*(AH1185))/MAX((F1185)+2*(G1185)*(AH1185),
            0.000001),
        0.000001))</f>
        <v>1.0727235886044055</v>
      </c>
      <c r="AR1185" s="5" t="str">
        <f t="shared" ca="1" si="262"/>
        <v>Supercritical</v>
      </c>
      <c r="AS1185" s="5">
        <f ca="1">((ABS(K1185)*'1D'!$D$6)/(MAX(((F1185)+(G1185)*(AH1185))*(AH1185),
            0.000001)*MAX(((((F1185)+(G1185)*(AH1185))*(AH1185))/MAX((F1185)+2*(AH1185)*SQRT(1+(G1185)^2),
                    0.000001))^(2/3),
            0.000001)))^2</f>
        <v>4.3358367565141456E-3</v>
      </c>
    </row>
    <row r="1186" spans="1:45" x14ac:dyDescent="0.35">
      <c r="A1186">
        <v>1177</v>
      </c>
      <c r="B1186">
        <v>1175.9960000000001</v>
      </c>
      <c r="C1186">
        <v>616073.85600000003</v>
      </c>
      <c r="D1186">
        <v>3096831.2140000002</v>
      </c>
      <c r="E1186">
        <v>631.97550000000001</v>
      </c>
      <c r="F1186">
        <v>5.2</v>
      </c>
      <c r="G1186">
        <v>0</v>
      </c>
      <c r="H1186" t="s">
        <v>176</v>
      </c>
      <c r="I1186">
        <v>5.7000000000000002E-2</v>
      </c>
      <c r="J1186" s="5">
        <f t="shared" si="263"/>
        <v>1</v>
      </c>
      <c r="K1186" s="5">
        <f t="shared" ca="1" si="264"/>
        <v>50.95</v>
      </c>
      <c r="L1186" s="5">
        <f ca="1">IF($A$2=0,
    IFERROR(L1185,
        MAX('1D'!$D$16,
            POWER((ABS(K1186)^2)/('1D'!$I$5*MAX(F1186,
                        0.1)^2),
                1/3))),
    IF(IFERROR(V1185,
            0)=0,
        IFERROR(L1185,
            MAX('1D'!$D$16,
                POWER((ABS(K1186)^2)/('1D'!$I$5*MAX(F1186,
                            0.1)^2),
                    1/3))),
        IF(OR(IFERROR(L1186,
                    0)=0,
                IFERROR(S1185,
                    0)&lt;1,
                IFERROR(S1186,
                    0)&lt;1),
            MAX('1D'!$D$16,
                POWER((ABS(K1186)^2)/('1D'!$I$5*MAX(F1186,
                            0.1)^2),
                    1/3)),
            IF(IFERROR(U1186,
                    0)&gt;0,
                MAX('1D'!$D$16,
                    IFERROR(L1186,
                        0)+((IFERROR(U1186,
                                0))*'1D'!$D$18*IF((IFERROR(S1186,
                                    0))&lt;1,
                            1,
                            -1))),
                IF(IFERROR(U1186,
                        0)&lt;0,
                    IF(ABS((MAX('1D'!$D$16,
                                    POWER((ABS(K1186)^2)/('1D'!$I$5*MAX(F1186,
                                                0.1)^2),
                                        1/3)))-IFERROR(L1186,
                                0))&gt;'1D'!$D$19,
                        MAX('1D'!$D$16,
                            IF((MAX('1D'!$D$16,
                                        POWER((ABS(K1186)^2)/('1D'!$I$5*MAX(F1186,
                                                    0.1)^2),
                                            1/3)))&gt;IFERROR(L1186,
                                    0),
                                MIN((MAX('1D'!$D$16,
                                            POWER((ABS(K1186)^2)/('1D'!$I$5*MAX(F1186,
                                                        0.1)^2),
                                                1/3))),
                                    IFERROR(L1186,
                                        0)+(MIN(ABS(IFERROR(U1186,
                                                    0))*'1D'!$D$18,
                                            ABS((MAX('1D'!$D$16,
                                                        POWER((ABS(K1186)^2)/('1D'!$I$5*MAX(F1186,
                                                                    0.1)^2),
                                                            1/3)))-IFERROR(L1186,
                                                    0))))),
                                MAX((MAX('1D'!$D$16,
                                            POWER((ABS(K1186)^2)/('1D'!$I$5*MAX(F1186,
                                                        0.1)^2),
                                                1/3))),
                                    IFERROR(L1186,
                                        0)-(MIN(ABS(IFERROR(U1186,
                                                    0))*'1D'!$D$18,
                                            ABS((MAX('1D'!$D$16,
                                                        POWER((ABS(K1186)^2)/('1D'!$I$5*MAX(F1186,
                                                                    0.1)^2),
                                                            1/3)))-IFERROR(L1186,
                                                    0))))))),
                        MAX('1D'!$D$16,
                            POWER((ABS(K1186)^2)/('1D'!$I$5*MAX(F1186,
                                        0.1)^2),
                                1/3))),
                    MAX('1D'!$D$16,
                        IFERROR(L1186,
                            0)))))))</f>
        <v>2.0411692021517887</v>
      </c>
      <c r="M1186" s="5">
        <f t="shared" ca="1" si="252"/>
        <v>10.614079851189301</v>
      </c>
      <c r="N1186" s="5">
        <f t="shared" ca="1" si="253"/>
        <v>1.1434704692804873</v>
      </c>
      <c r="O1186" s="5">
        <f t="shared" ca="1" si="254"/>
        <v>4.8002276894771132</v>
      </c>
      <c r="P1186" s="5">
        <f t="shared" ca="1" si="255"/>
        <v>634.01666920215177</v>
      </c>
      <c r="Q1186" s="5">
        <f ca="1">P1186+((ABS(K1186)/MAX(((F1186)+(G1186)*(L1186))*(L1186),
            0.000001))^2)/(2*'1D'!$I$5)</f>
        <v>635.19109253909483</v>
      </c>
      <c r="R1186" s="5">
        <f ca="1">((ABS(K1186)*'1D'!$D$6)/(MAX(((F1186)+(G1186)*(L1186))*(L1186),
            0.000001)*MAX(((((F1186)+(G1186)*(L1186))*(L1186))/MAX((F1186)+2*(L1186)*SQRT(1+(G1186)^2),
                    0.000001))^(2/3),
            0.000001)))^2</f>
        <v>4.3358367565141456E-3</v>
      </c>
      <c r="S1186" s="5">
        <f ca="1">ABS(ABS(K1186)/MAX(((F1186)+(G1186)*(L1186))*(L1186),
        0.000001))/SQRT('1D'!$I$5*MAX((((F1186)+(G1186)*(L1186))*(L1186))/MAX((F1186)+2*(G1186)*(L1186),
            0.000001),
        0.000001))</f>
        <v>1.0727235886044055</v>
      </c>
      <c r="T1186" s="5">
        <f ca="1">((F1186)*(L1186)^2)/2+(G1186)*(L1186)^3/3+(ABS(K1186)^2)/('1D'!$I$5*MAX(((F1186)+(G1186)*(L1186))*(L1186),
        0.000001))</f>
        <v>35.763412605541333</v>
      </c>
      <c r="U1186" s="5">
        <f ca="1">IF($A$2=0,
    0,
    IFERROR(Q1185-(((R1185+R1186)/2)*J1186)-(IF(O1185&gt;O1186,
                '1D'!$D$8*((O1185^2-O1186^2)/(2*'1D'!$I$5)),
                '1D'!$D$9*((O1186^2-O1185^2)/(2*'1D'!$I$5)))+('1D'!$D$10*(ABS(I1186)/90)*(MAX(O1185^2,
                        O1186^2)/(2*'1D'!$I$5))))-Q1186,
        0))</f>
        <v>-3.9474069734524164E-3</v>
      </c>
      <c r="V1186" s="5">
        <f ca="1">IF($A$2=0,
    1,
    IF(IFERROR(V1185,
            0)=0,
        0,
        IFERROR(IF(ROUND(S1186,
                    3)=1,
                1,
                IF(AND(ABS(U1186)&lt;'1D'!$D$19,
                        S1186&gt;1),
                    1,
                    0)),
            0)))</f>
        <v>0</v>
      </c>
      <c r="W1186" s="5">
        <f ca="1">IF($A$2=0,
    MAX(MAX('1D'!$D$16,
            MAX('1D'!$D$16,
                POWER((ABS(K1186)^2)/('1D'!$I$5*MAX(F1186,
                            0.1)^2),
                    1/3))),
        IFERROR(W1396,
            MAX(MAX('1D'!$D$16,
                    MAX('1D'!$D$16,
                        POWER((ABS(K1186)^2)/('1D'!$I$5*MAX(F1186,
                                    0.1)^2),
                            1/3))),
                ($L$2)-E1396))),
    IF(IFERROR(AG1187,
            0)=0,
        MAX(MAX('1D'!$D$16,
                MAX('1D'!$D$16,
                    POWER((ABS(K1186)^2)/('1D'!$I$5*MAX(F1186,
                                0.1)^2),
                        1/3))),
            IFERROR(W1396,
                MAX(MAX('1D'!$D$16,
                        MAX('1D'!$D$16,
                            POWER((ABS(K1186)^2)/('1D'!$I$5*MAX(F1186,
                                        0.1)^2),
                                1/3))),
                    ($L$2)-E1396))),
        IF(IFERROR(W1186,
                0)=0,
            MAX(MAX('1D'!$D$16,
                    MAX('1D'!$D$16,
                        POWER((ABS(K1186)^2)/('1D'!$I$5*MAX(F1186,
                                    0.1)^2),
                            1/3))),
                IFERROR(W1396,
                    MAX(MAX('1D'!$D$16,
                            MAX('1D'!$D$16,
                                POWER((ABS(K1186)^2)/('1D'!$I$5*MAX(F1186,
                                            0.1)^2),
                                    1/3))),
                        ($L$2)-E1396))),
            IF(OR(IFERROR(AD1186,
                        0)&gt;=1,
                    IFERROR(AD1187,
                        0)&gt;=1),
                MAX('1D'!$D$16,
                    MAX('1D'!$D$16,
                        POWER((ABS(K1186)^2)/('1D'!$I$5*MAX(F1186,
                                    0.1)^2),
                            1/3))),
                IF(ABS(IFERROR(AF1186,
                            0))&lt;'1D'!$D$19,
                    MAX(MAX('1D'!$D$16,
                            MAX('1D'!$D$16,
                                POWER((ABS(K1186)^2)/('1D'!$I$5*MAX(F1186,
                                            0.1)^2),
                                    1/3))),
                        IFERROR(W1186,
                            0)),
                    MAX(MAX('1D'!$D$16,
                            MAX('1D'!$D$16,
                                POWER((ABS(K1186)^2)/('1D'!$I$5*MAX(F1186,
                                            0.1)^2),
                                    1/3))),
                        (IFERROR(W1186,
                                0))+((IFERROR(AF1186,
                                    0))*'1D'!$D$18)))))))</f>
        <v>2.1389677043987478</v>
      </c>
      <c r="X1186" s="5">
        <f t="shared" ca="1" si="256"/>
        <v>11.122632062873489</v>
      </c>
      <c r="Y1186" s="5">
        <f t="shared" ca="1" si="257"/>
        <v>1.1735290000551568</v>
      </c>
      <c r="Z1186" s="5">
        <f t="shared" ca="1" si="258"/>
        <v>4.5807502857230418</v>
      </c>
      <c r="AA1186" s="5">
        <f t="shared" ca="1" si="259"/>
        <v>634.11446770439875</v>
      </c>
      <c r="AB1186" s="5">
        <f ca="1">AA1186+((ABS(K1186)/MAX(((F1186)+(G1186)*(W1186))*(W1186),
            0.000001))^2)/(2*'1D'!$I$5)</f>
        <v>635.18395155659812</v>
      </c>
      <c r="AC1186" s="5">
        <f ca="1">((ABS(K1186)*'1D'!$D$6)/(MAX(((F1186)+(G1186)*(W1186))*(W1186),
            0.000001)*MAX(((((F1186)+(G1186)*(W1186))*(W1186))/MAX((F1186)+2*(W1186)*SQRT(1+(G1186)^2),
                    0.000001))^(2/3),
            0.000001)))^2</f>
        <v>3.8141460404132466E-3</v>
      </c>
      <c r="AD1186" s="5">
        <f ca="1">ABS(ABS(K1186)/MAX(((F1186)+(G1186)*(W1186))*(W1186),
        0.000001))/SQRT('1D'!$I$5*MAX((((F1186)+(G1186)*(W1186))*(W1186))/MAX((F1186)+2*(G1186)*(W1186),
            0.000001),
        0.000001))</f>
        <v>1.0000000000000004</v>
      </c>
      <c r="AE1186" s="5">
        <f ca="1">((F1186)*(W1186)^2)/2+(G1186)*(W1186)^3/3+(ABS(K1186)^2)/('1D'!$I$5*MAX(((F1186)+(G1186)*(W1186))*(W1186),
        0.000001))</f>
        <v>35.686426155594638</v>
      </c>
      <c r="AF1186" s="5">
        <f ca="1">IF($A$2=0,
    0,
    IFERROR(AB1187+(((AC1186+AC1187)/2)*J1187)+(IF(Z1186&gt;Z1187,
                '1D'!$D$8*((Z1186^2-Z1187^2)/(2*'1D'!$I$5)),
                '1D'!$D$9*((Z1187^2-Z1186^2)/(2*'1D'!$I$5)))+('1D'!$D$10*(ABS(I1187)/90)*(MAX(Z1186^2,
                        Z1187^2)/(2*'1D'!$I$5))))-AB1186,
        0))</f>
        <v>3.411932860331035E-3</v>
      </c>
      <c r="AG1186" s="5">
        <f ca="1">IF($A$2=0,
    1,
    IF(IFERROR(AG1187,
            0)=0,
        0,
        IFERROR(IF(OR(ROUND(AD1186,
                        3)&gt;=1,
                    AND(ABS(AF1186)&lt;'1D'!$D$19,
                        AD1186&lt;1)),
                1,
                0),
            0)))</f>
        <v>1</v>
      </c>
      <c r="AH1186" s="5">
        <f ca="1">IFERROR(IF('1D'!V32="Supercritical",
        MAX('1D'!$D$16,
            IFERROR(L1186,
                MAX('1D'!$D$16,
                    POWER((ABS(K1186)^2)/('1D'!$I$5*MAX(F1186,
                                0.1)^2),
                        1/3)))),
        IF('1D'!V32="Subcritical",
            MAX('1D'!$D$16,
                IFERROR(W1186,
                    MAX('1D'!$D$16,
                        POWER((ABS(K1186)^2)/('1D'!$I$5*MAX(F1186,
                                    0.1)^2),
                            1/3)))),
            IF(IFERROR(T1186,
                    -1E+99)&gt;=IFERROR(AE1186,
                    -1E+99),
                MAX('1D'!$D$16,
                    IFERROR(L1186,
                        MAX('1D'!$D$16,
                            POWER((ABS(K1186)^2)/('1D'!$I$5*MAX(F1186,
                                        0.1)^2),
                                1/3)))),
                MAX('1D'!$D$16,
                    IFERROR(W1186,
                        MAX('1D'!$D$16,
                            POWER((ABS(K1186)^2)/('1D'!$I$5*MAX(F1186,
                                        0.1)^2),
                                1/3))))))),
    MAX('1D'!$D$16,
        POWER((ABS(K1186)^2)/('1D'!$I$5*MAX(F1186,
                    0.1)^2),
            1/3)))</f>
        <v>2.0411692021517887</v>
      </c>
      <c r="AI1186" s="5">
        <f t="shared" ca="1" si="260"/>
        <v>634.01666920215177</v>
      </c>
      <c r="AJ1186" s="5">
        <f ca="1">AI1186+((ABS(K1186)/MAX(((F1186)+(G1186)*(AH1186))*(AH1186),
            0.000001))^2)/(2*'1D'!$I$5)</f>
        <v>635.19109253909483</v>
      </c>
      <c r="AM1186">
        <v>0</v>
      </c>
      <c r="AN1186">
        <v>0</v>
      </c>
      <c r="AO1186" s="5">
        <f t="shared" si="261"/>
        <v>0</v>
      </c>
      <c r="AP1186" s="5">
        <f t="shared" si="265"/>
        <v>0</v>
      </c>
      <c r="AQ1186" s="5">
        <f ca="1">ABS(ABS(K1186)/MAX(((F1186)+(G1186)*(AH1186))*(AH1186),
        0.000001))/SQRT('1D'!$I$5*MAX((((F1186)+(G1186)*(AH1186))*(AH1186))/MAX((F1186)+2*(G1186)*(AH1186),
            0.000001),
        0.000001))</f>
        <v>1.0727235886044055</v>
      </c>
      <c r="AR1186" s="5" t="str">
        <f t="shared" ca="1" si="262"/>
        <v>Supercritical</v>
      </c>
      <c r="AS1186" s="5">
        <f ca="1">((ABS(K1186)*'1D'!$D$6)/(MAX(((F1186)+(G1186)*(AH1186))*(AH1186),
            0.000001)*MAX(((((F1186)+(G1186)*(AH1186))*(AH1186))/MAX((F1186)+2*(AH1186)*SQRT(1+(G1186)^2),
                    0.000001))^(2/3),
            0.000001)))^2</f>
        <v>4.3358367565141456E-3</v>
      </c>
    </row>
    <row r="1187" spans="1:45" x14ac:dyDescent="0.35">
      <c r="A1187">
        <v>1178</v>
      </c>
      <c r="B1187">
        <v>1176.9949999999999</v>
      </c>
      <c r="C1187">
        <v>616073.81299999997</v>
      </c>
      <c r="D1187">
        <v>3096830.2149999999</v>
      </c>
      <c r="E1187">
        <v>631.97500000000002</v>
      </c>
      <c r="F1187">
        <v>5.2</v>
      </c>
      <c r="G1187">
        <v>0</v>
      </c>
      <c r="H1187" t="s">
        <v>176</v>
      </c>
      <c r="I1187">
        <v>5.7000000000000002E-2</v>
      </c>
      <c r="J1187" s="5">
        <f t="shared" si="263"/>
        <v>0.99899999999979627</v>
      </c>
      <c r="K1187" s="5">
        <f t="shared" ca="1" si="264"/>
        <v>50.95</v>
      </c>
      <c r="L1187" s="5">
        <f ca="1">IF($A$2=0,
    IFERROR(L1186,
        MAX('1D'!$D$16,
            POWER((ABS(K1187)^2)/('1D'!$I$5*MAX(F1187,
                        0.1)^2),
                1/3))),
    IF(IFERROR(V1186,
            0)=0,
        IFERROR(L1186,
            MAX('1D'!$D$16,
                POWER((ABS(K1187)^2)/('1D'!$I$5*MAX(F1187,
                            0.1)^2),
                    1/3))),
        IF(OR(IFERROR(L1187,
                    0)=0,
                IFERROR(S1186,
                    0)&lt;1,
                IFERROR(S1187,
                    0)&lt;1),
            MAX('1D'!$D$16,
                POWER((ABS(K1187)^2)/('1D'!$I$5*MAX(F1187,
                            0.1)^2),
                    1/3)),
            IF(IFERROR(U1187,
                    0)&gt;0,
                MAX('1D'!$D$16,
                    IFERROR(L1187,
                        0)+((IFERROR(U1187,
                                0))*'1D'!$D$18*IF((IFERROR(S1187,
                                    0))&lt;1,
                            1,
                            -1))),
                IF(IFERROR(U1187,
                        0)&lt;0,
                    IF(ABS((MAX('1D'!$D$16,
                                    POWER((ABS(K1187)^2)/('1D'!$I$5*MAX(F1187,
                                                0.1)^2),
                                        1/3)))-IFERROR(L1187,
                                0))&gt;'1D'!$D$19,
                        MAX('1D'!$D$16,
                            IF((MAX('1D'!$D$16,
                                        POWER((ABS(K1187)^2)/('1D'!$I$5*MAX(F1187,
                                                    0.1)^2),
                                            1/3)))&gt;IFERROR(L1187,
                                    0),
                                MIN((MAX('1D'!$D$16,
                                            POWER((ABS(K1187)^2)/('1D'!$I$5*MAX(F1187,
                                                        0.1)^2),
                                                1/3))),
                                    IFERROR(L1187,
                                        0)+(MIN(ABS(IFERROR(U1187,
                                                    0))*'1D'!$D$18,
                                            ABS((MAX('1D'!$D$16,
                                                        POWER((ABS(K1187)^2)/('1D'!$I$5*MAX(F1187,
                                                                    0.1)^2),
                                                            1/3)))-IFERROR(L1187,
                                                    0))))),
                                MAX((MAX('1D'!$D$16,
                                            POWER((ABS(K1187)^2)/('1D'!$I$5*MAX(F1187,
                                                        0.1)^2),
                                                1/3))),
                                    IFERROR(L1187,
                                        0)-(MIN(ABS(IFERROR(U1187,
                                                    0))*'1D'!$D$18,
                                            ABS((MAX('1D'!$D$16,
                                                        POWER((ABS(K1187)^2)/('1D'!$I$5*MAX(F1187,
                                                                    0.1)^2),
                                                            1/3)))-IFERROR(L1187,
                                                    0))))))),
                        MAX('1D'!$D$16,
                            POWER((ABS(K1187)^2)/('1D'!$I$5*MAX(F1187,
                                        0.1)^2),
                                1/3))),
                    MAX('1D'!$D$16,
                        IFERROR(L1187,
                            0)))))))</f>
        <v>2.0411692021517887</v>
      </c>
      <c r="M1187" s="5">
        <f t="shared" ca="1" si="252"/>
        <v>10.614079851189301</v>
      </c>
      <c r="N1187" s="5">
        <f t="shared" ca="1" si="253"/>
        <v>1.1434704692804873</v>
      </c>
      <c r="O1187" s="5">
        <f t="shared" ca="1" si="254"/>
        <v>4.8002276894771132</v>
      </c>
      <c r="P1187" s="5">
        <f t="shared" ca="1" si="255"/>
        <v>634.01616920215179</v>
      </c>
      <c r="Q1187" s="5">
        <f ca="1">P1187+((ABS(K1187)/MAX(((F1187)+(G1187)*(L1187))*(L1187),
            0.000001))^2)/(2*'1D'!$I$5)</f>
        <v>635.19059253909484</v>
      </c>
      <c r="R1187" s="5">
        <f ca="1">((ABS(K1187)*'1D'!$D$6)/(MAX(((F1187)+(G1187)*(L1187))*(L1187),
            0.000001)*MAX(((((F1187)+(G1187)*(L1187))*(L1187))/MAX((F1187)+2*(L1187)*SQRT(1+(G1187)^2),
                    0.000001))^(2/3),
            0.000001)))^2</f>
        <v>4.3358367565141456E-3</v>
      </c>
      <c r="S1187" s="5">
        <f ca="1">ABS(ABS(K1187)/MAX(((F1187)+(G1187)*(L1187))*(L1187),
        0.000001))/SQRT('1D'!$I$5*MAX((((F1187)+(G1187)*(L1187))*(L1187))/MAX((F1187)+2*(G1187)*(L1187),
            0.000001),
        0.000001))</f>
        <v>1.0727235886044055</v>
      </c>
      <c r="T1187" s="5">
        <f ca="1">((F1187)*(L1187)^2)/2+(G1187)*(L1187)^3/3+(ABS(K1187)^2)/('1D'!$I$5*MAX(((F1187)+(G1187)*(L1187))*(L1187),
        0.000001))</f>
        <v>35.763412605541333</v>
      </c>
      <c r="U1187" s="5">
        <f ca="1">IF($A$2=0,
    0,
    IFERROR(Q1186-(((R1186+R1187)/2)*J1187)-(IF(O1186&gt;O1187,
                '1D'!$D$8*((O1186^2-O1187^2)/(2*'1D'!$I$5)),
                '1D'!$D$9*((O1187^2-O1186^2)/(2*'1D'!$I$5)))+('1D'!$D$10*(ABS(I1187)/90)*(MAX(O1186^2,
                        O1187^2)/(2*'1D'!$I$5))))-Q1187,
        0))</f>
        <v>-3.9430711367458571E-3</v>
      </c>
      <c r="V1187" s="5">
        <f ca="1">IF($A$2=0,
    1,
    IF(IFERROR(V1186,
            0)=0,
        0,
        IFERROR(IF(ROUND(S1187,
                    3)=1,
                1,
                IF(AND(ABS(U1187)&lt;'1D'!$D$19,
                        S1187&gt;1),
                    1,
                    0)),
            0)))</f>
        <v>0</v>
      </c>
      <c r="W1187" s="5">
        <f ca="1">IF($A$2=0,
    MAX(MAX('1D'!$D$16,
            MAX('1D'!$D$16,
                POWER((ABS(K1187)^2)/('1D'!$I$5*MAX(F1187,
                            0.1)^2),
                    1/3))),
        IFERROR(W1396,
            MAX(MAX('1D'!$D$16,
                    MAX('1D'!$D$16,
                        POWER((ABS(K1187)^2)/('1D'!$I$5*MAX(F1187,
                                    0.1)^2),
                            1/3))),
                ($L$2)-E1396))),
    IF(IFERROR(AG1188,
            0)=0,
        MAX(MAX('1D'!$D$16,
                MAX('1D'!$D$16,
                    POWER((ABS(K1187)^2)/('1D'!$I$5*MAX(F1187,
                                0.1)^2),
                        1/3))),
            IFERROR(W1396,
                MAX(MAX('1D'!$D$16,
                        MAX('1D'!$D$16,
                            POWER((ABS(K1187)^2)/('1D'!$I$5*MAX(F1187,
                                        0.1)^2),
                                1/3))),
                    ($L$2)-E1396))),
        IF(IFERROR(W1187,
                0)=0,
            MAX(MAX('1D'!$D$16,
                    MAX('1D'!$D$16,
                        POWER((ABS(K1187)^2)/('1D'!$I$5*MAX(F1187,
                                    0.1)^2),
                            1/3))),
                IFERROR(W1396,
                    MAX(MAX('1D'!$D$16,
                            MAX('1D'!$D$16,
                                POWER((ABS(K1187)^2)/('1D'!$I$5*MAX(F1187,
                                            0.1)^2),
                                    1/3))),
                        ($L$2)-E1396))),
            IF(OR(IFERROR(AD1187,
                        0)&gt;=1,
                    IFERROR(AD1188,
                        0)&gt;=1),
                MAX('1D'!$D$16,
                    MAX('1D'!$D$16,
                        POWER((ABS(K1187)^2)/('1D'!$I$5*MAX(F1187,
                                    0.1)^2),
                            1/3))),
                IF(ABS(IFERROR(AF1187,
                            0))&lt;'1D'!$D$19,
                    MAX(MAX('1D'!$D$16,
                            MAX('1D'!$D$16,
                                POWER((ABS(K1187)^2)/('1D'!$I$5*MAX(F1187,
                                            0.1)^2),
                                    1/3))),
                        IFERROR(W1187,
                            0)),
                    MAX(MAX('1D'!$D$16,
                            MAX('1D'!$D$16,
                                POWER((ABS(K1187)^2)/('1D'!$I$5*MAX(F1187,
                                            0.1)^2),
                                    1/3))),
                        (IFERROR(W1187,
                                0))+((IFERROR(AF1187,
                                    0))*'1D'!$D$18)))))))</f>
        <v>2.1389677043987478</v>
      </c>
      <c r="X1187" s="5">
        <f t="shared" ca="1" si="256"/>
        <v>11.122632062873489</v>
      </c>
      <c r="Y1187" s="5">
        <f t="shared" ca="1" si="257"/>
        <v>1.1735290000551568</v>
      </c>
      <c r="Z1187" s="5">
        <f t="shared" ca="1" si="258"/>
        <v>4.5807502857230418</v>
      </c>
      <c r="AA1187" s="5">
        <f t="shared" ca="1" si="259"/>
        <v>634.11396770439876</v>
      </c>
      <c r="AB1187" s="5">
        <f ca="1">AA1187+((ABS(K1187)/MAX(((F1187)+(G1187)*(W1187))*(W1187),
            0.000001))^2)/(2*'1D'!$I$5)</f>
        <v>635.18345155659813</v>
      </c>
      <c r="AC1187" s="5">
        <f ca="1">((ABS(K1187)*'1D'!$D$6)/(MAX(((F1187)+(G1187)*(W1187))*(W1187),
            0.000001)*MAX(((((F1187)+(G1187)*(W1187))*(W1187))/MAX((F1187)+2*(W1187)*SQRT(1+(G1187)^2),
                    0.000001))^(2/3),
            0.000001)))^2</f>
        <v>3.8141460404132466E-3</v>
      </c>
      <c r="AD1187" s="5">
        <f ca="1">ABS(ABS(K1187)/MAX(((F1187)+(G1187)*(W1187))*(W1187),
        0.000001))/SQRT('1D'!$I$5*MAX((((F1187)+(G1187)*(W1187))*(W1187))/MAX((F1187)+2*(G1187)*(W1187),
            0.000001),
        0.000001))</f>
        <v>1.0000000000000004</v>
      </c>
      <c r="AE1187" s="5">
        <f ca="1">((F1187)*(W1187)^2)/2+(G1187)*(W1187)^3/3+(ABS(K1187)^2)/('1D'!$I$5*MAX(((F1187)+(G1187)*(W1187))*(W1187),
        0.000001))</f>
        <v>35.686426155594638</v>
      </c>
      <c r="AF1187" s="5">
        <f ca="1">IF($A$2=0,
    0,
    IFERROR(AB1188+(((AC1187+AC1188)/2)*J1188)+(IF(Z1187&gt;Z1188,
                '1D'!$D$8*((Z1187^2-Z1188^2)/(2*'1D'!$I$5)),
                '1D'!$D$9*((Z1188^2-Z1187^2)/(2*'1D'!$I$5)))+('1D'!$D$10*(ABS(I1188)/90)*(MAX(Z1187^2,
                        Z1188^2)/(2*'1D'!$I$5))))-AB1187,
        0))</f>
        <v>3.3141460404522149E-3</v>
      </c>
      <c r="AG1187" s="5">
        <f ca="1">IF($A$2=0,
    1,
    IF(IFERROR(AG1188,
            0)=0,
        0,
        IFERROR(IF(OR(ROUND(AD1187,
                        3)&gt;=1,
                    AND(ABS(AF1187)&lt;'1D'!$D$19,
                        AD1187&lt;1)),
                1,
                0),
            0)))</f>
        <v>1</v>
      </c>
      <c r="AH1187" s="5">
        <f ca="1">IFERROR(IF('1D'!V32="Supercritical",
        MAX('1D'!$D$16,
            IFERROR(L1187,
                MAX('1D'!$D$16,
                    POWER((ABS(K1187)^2)/('1D'!$I$5*MAX(F1187,
                                0.1)^2),
                        1/3)))),
        IF('1D'!V32="Subcritical",
            MAX('1D'!$D$16,
                IFERROR(W1187,
                    MAX('1D'!$D$16,
                        POWER((ABS(K1187)^2)/('1D'!$I$5*MAX(F1187,
                                    0.1)^2),
                            1/3)))),
            IF(IFERROR(T1187,
                    -1E+99)&gt;=IFERROR(AE1187,
                    -1E+99),
                MAX('1D'!$D$16,
                    IFERROR(L1187,
                        MAX('1D'!$D$16,
                            POWER((ABS(K1187)^2)/('1D'!$I$5*MAX(F1187,
                                        0.1)^2),
                                1/3)))),
                MAX('1D'!$D$16,
                    IFERROR(W1187,
                        MAX('1D'!$D$16,
                            POWER((ABS(K1187)^2)/('1D'!$I$5*MAX(F1187,
                                        0.1)^2),
                                1/3))))))),
    MAX('1D'!$D$16,
        POWER((ABS(K1187)^2)/('1D'!$I$5*MAX(F1187,
                    0.1)^2),
            1/3)))</f>
        <v>2.0411692021517887</v>
      </c>
      <c r="AI1187" s="5">
        <f t="shared" ca="1" si="260"/>
        <v>634.01616920215179</v>
      </c>
      <c r="AJ1187" s="5">
        <f ca="1">AI1187+((ABS(K1187)/MAX(((F1187)+(G1187)*(AH1187))*(AH1187),
            0.000001))^2)/(2*'1D'!$I$5)</f>
        <v>635.19059253909484</v>
      </c>
      <c r="AM1187">
        <v>0</v>
      </c>
      <c r="AN1187">
        <v>0</v>
      </c>
      <c r="AO1187" s="5">
        <f t="shared" si="261"/>
        <v>0</v>
      </c>
      <c r="AP1187" s="5">
        <f t="shared" si="265"/>
        <v>0</v>
      </c>
      <c r="AQ1187" s="5">
        <f ca="1">ABS(ABS(K1187)/MAX(((F1187)+(G1187)*(AH1187))*(AH1187),
        0.000001))/SQRT('1D'!$I$5*MAX((((F1187)+(G1187)*(AH1187))*(AH1187))/MAX((F1187)+2*(G1187)*(AH1187),
            0.000001),
        0.000001))</f>
        <v>1.0727235886044055</v>
      </c>
      <c r="AR1187" s="5" t="str">
        <f t="shared" ca="1" si="262"/>
        <v>Supercritical</v>
      </c>
      <c r="AS1187" s="5">
        <f ca="1">((ABS(K1187)*'1D'!$D$6)/(MAX(((F1187)+(G1187)*(AH1187))*(AH1187),
            0.000001)*MAX(((((F1187)+(G1187)*(AH1187))*(AH1187))/MAX((F1187)+2*(AH1187)*SQRT(1+(G1187)^2),
                    0.000001))^(2/3),
            0.000001)))^2</f>
        <v>4.3358367565141456E-3</v>
      </c>
    </row>
    <row r="1188" spans="1:45" x14ac:dyDescent="0.35">
      <c r="A1188">
        <v>1179</v>
      </c>
      <c r="B1188">
        <v>1177.9949999999999</v>
      </c>
      <c r="C1188">
        <v>616073.77099999995</v>
      </c>
      <c r="D1188">
        <v>3096829.216</v>
      </c>
      <c r="E1188">
        <v>631.97450000000003</v>
      </c>
      <c r="F1188">
        <v>5.2</v>
      </c>
      <c r="G1188">
        <v>0</v>
      </c>
      <c r="H1188" t="s">
        <v>176</v>
      </c>
      <c r="I1188">
        <v>0</v>
      </c>
      <c r="J1188" s="5">
        <f t="shared" si="263"/>
        <v>1</v>
      </c>
      <c r="K1188" s="5">
        <f t="shared" ca="1" si="264"/>
        <v>50.95</v>
      </c>
      <c r="L1188" s="5">
        <f ca="1">IF($A$2=0,
    IFERROR(L1187,
        MAX('1D'!$D$16,
            POWER((ABS(K1188)^2)/('1D'!$I$5*MAX(F1188,
                        0.1)^2),
                1/3))),
    IF(IFERROR(V1187,
            0)=0,
        IFERROR(L1187,
            MAX('1D'!$D$16,
                POWER((ABS(K1188)^2)/('1D'!$I$5*MAX(F1188,
                            0.1)^2),
                    1/3))),
        IF(OR(IFERROR(L1188,
                    0)=0,
                IFERROR(S1187,
                    0)&lt;1,
                IFERROR(S1188,
                    0)&lt;1),
            MAX('1D'!$D$16,
                POWER((ABS(K1188)^2)/('1D'!$I$5*MAX(F1188,
                            0.1)^2),
                    1/3)),
            IF(IFERROR(U1188,
                    0)&gt;0,
                MAX('1D'!$D$16,
                    IFERROR(L1188,
                        0)+((IFERROR(U1188,
                                0))*'1D'!$D$18*IF((IFERROR(S1188,
                                    0))&lt;1,
                            1,
                            -1))),
                IF(IFERROR(U1188,
                        0)&lt;0,
                    IF(ABS((MAX('1D'!$D$16,
                                    POWER((ABS(K1188)^2)/('1D'!$I$5*MAX(F1188,
                                                0.1)^2),
                                        1/3)))-IFERROR(L1188,
                                0))&gt;'1D'!$D$19,
                        MAX('1D'!$D$16,
                            IF((MAX('1D'!$D$16,
                                        POWER((ABS(K1188)^2)/('1D'!$I$5*MAX(F1188,
                                                    0.1)^2),
                                            1/3)))&gt;IFERROR(L1188,
                                    0),
                                MIN((MAX('1D'!$D$16,
                                            POWER((ABS(K1188)^2)/('1D'!$I$5*MAX(F1188,
                                                        0.1)^2),
                                                1/3))),
                                    IFERROR(L1188,
                                        0)+(MIN(ABS(IFERROR(U1188,
                                                    0))*'1D'!$D$18,
                                            ABS((MAX('1D'!$D$16,
                                                        POWER((ABS(K1188)^2)/('1D'!$I$5*MAX(F1188,
                                                                    0.1)^2),
                                                            1/3)))-IFERROR(L1188,
                                                    0))))),
                                MAX((MAX('1D'!$D$16,
                                            POWER((ABS(K1188)^2)/('1D'!$I$5*MAX(F1188,
                                                        0.1)^2),
                                                1/3))),
                                    IFERROR(L1188,
                                        0)-(MIN(ABS(IFERROR(U1188,
                                                    0))*'1D'!$D$18,
                                            ABS((MAX('1D'!$D$16,
                                                        POWER((ABS(K1188)^2)/('1D'!$I$5*MAX(F1188,
                                                                    0.1)^2),
                                                            1/3)))-IFERROR(L1188,
                                                    0))))))),
                        MAX('1D'!$D$16,
                            POWER((ABS(K1188)^2)/('1D'!$I$5*MAX(F1188,
                                        0.1)^2),
                                1/3))),
                    MAX('1D'!$D$16,
                        IFERROR(L1188,
                            0)))))))</f>
        <v>2.0411692021517887</v>
      </c>
      <c r="M1188" s="5">
        <f t="shared" ca="1" si="252"/>
        <v>10.614079851189301</v>
      </c>
      <c r="N1188" s="5">
        <f t="shared" ca="1" si="253"/>
        <v>1.1434704692804873</v>
      </c>
      <c r="O1188" s="5">
        <f t="shared" ca="1" si="254"/>
        <v>4.8002276894771132</v>
      </c>
      <c r="P1188" s="5">
        <f t="shared" ca="1" si="255"/>
        <v>634.0156692021518</v>
      </c>
      <c r="Q1188" s="5">
        <f ca="1">P1188+((ABS(K1188)/MAX(((F1188)+(G1188)*(L1188))*(L1188),
            0.000001))^2)/(2*'1D'!$I$5)</f>
        <v>635.19009253909485</v>
      </c>
      <c r="R1188" s="5">
        <f ca="1">((ABS(K1188)*'1D'!$D$6)/(MAX(((F1188)+(G1188)*(L1188))*(L1188),
            0.000001)*MAX(((((F1188)+(G1188)*(L1188))*(L1188))/MAX((F1188)+2*(L1188)*SQRT(1+(G1188)^2),
                    0.000001))^(2/3),
            0.000001)))^2</f>
        <v>4.3358367565141456E-3</v>
      </c>
      <c r="S1188" s="5">
        <f ca="1">ABS(ABS(K1188)/MAX(((F1188)+(G1188)*(L1188))*(L1188),
        0.000001))/SQRT('1D'!$I$5*MAX((((F1188)+(G1188)*(L1188))*(L1188))/MAX((F1188)+2*(G1188)*(L1188),
            0.000001),
        0.000001))</f>
        <v>1.0727235886044055</v>
      </c>
      <c r="T1188" s="5">
        <f ca="1">((F1188)*(L1188)^2)/2+(G1188)*(L1188)^3/3+(ABS(K1188)^2)/('1D'!$I$5*MAX(((F1188)+(G1188)*(L1188))*(L1188),
        0.000001))</f>
        <v>35.763412605541333</v>
      </c>
      <c r="U1188" s="5">
        <f ca="1">IF($A$2=0,
    0,
    IFERROR(Q1187-(((R1187+R1188)/2)*J1188)-(IF(O1187&gt;O1188,
                '1D'!$D$8*((O1187^2-O1188^2)/(2*'1D'!$I$5)),
                '1D'!$D$9*((O1188^2-O1187^2)/(2*'1D'!$I$5)))+('1D'!$D$10*(ABS(I1188)/90)*(MAX(O1187^2,
                        O1188^2)/(2*'1D'!$I$5))))-Q1188,
        0))</f>
        <v>-3.8358367564796936E-3</v>
      </c>
      <c r="V1188" s="5">
        <f ca="1">IF($A$2=0,
    1,
    IF(IFERROR(V1187,
            0)=0,
        0,
        IFERROR(IF(ROUND(S1188,
                    3)=1,
                1,
                IF(AND(ABS(U1188)&lt;'1D'!$D$19,
                        S1188&gt;1),
                    1,
                    0)),
            0)))</f>
        <v>0</v>
      </c>
      <c r="W1188" s="5">
        <f ca="1">IF($A$2=0,
    MAX(MAX('1D'!$D$16,
            MAX('1D'!$D$16,
                POWER((ABS(K1188)^2)/('1D'!$I$5*MAX(F1188,
                            0.1)^2),
                    1/3))),
        IFERROR(W1396,
            MAX(MAX('1D'!$D$16,
                    MAX('1D'!$D$16,
                        POWER((ABS(K1188)^2)/('1D'!$I$5*MAX(F1188,
                                    0.1)^2),
                            1/3))),
                ($L$2)-E1396))),
    IF(IFERROR(AG1189,
            0)=0,
        MAX(MAX('1D'!$D$16,
                MAX('1D'!$D$16,
                    POWER((ABS(K1188)^2)/('1D'!$I$5*MAX(F1188,
                                0.1)^2),
                        1/3))),
            IFERROR(W1396,
                MAX(MAX('1D'!$D$16,
                        MAX('1D'!$D$16,
                            POWER((ABS(K1188)^2)/('1D'!$I$5*MAX(F1188,
                                        0.1)^2),
                                1/3))),
                    ($L$2)-E1396))),
        IF(IFERROR(W1188,
                0)=0,
            MAX(MAX('1D'!$D$16,
                    MAX('1D'!$D$16,
                        POWER((ABS(K1188)^2)/('1D'!$I$5*MAX(F1188,
                                    0.1)^2),
                            1/3))),
                IFERROR(W1396,
                    MAX(MAX('1D'!$D$16,
                            MAX('1D'!$D$16,
                                POWER((ABS(K1188)^2)/('1D'!$I$5*MAX(F1188,
                                            0.1)^2),
                                    1/3))),
                        ($L$2)-E1396))),
            IF(OR(IFERROR(AD1188,
                        0)&gt;=1,
                    IFERROR(AD1189,
                        0)&gt;=1),
                MAX('1D'!$D$16,
                    MAX('1D'!$D$16,
                        POWER((ABS(K1188)^2)/('1D'!$I$5*MAX(F1188,
                                    0.1)^2),
                            1/3))),
                IF(ABS(IFERROR(AF1188,
                            0))&lt;'1D'!$D$19,
                    MAX(MAX('1D'!$D$16,
                            MAX('1D'!$D$16,
                                POWER((ABS(K1188)^2)/('1D'!$I$5*MAX(F1188,
                                            0.1)^2),
                                    1/3))),
                        IFERROR(W1188,
                            0)),
                    MAX(MAX('1D'!$D$16,
                            MAX('1D'!$D$16,
                                POWER((ABS(K1188)^2)/('1D'!$I$5*MAX(F1188,
                                            0.1)^2),
                                    1/3))),
                        (IFERROR(W1188,
                                0))+((IFERROR(AF1188,
                                    0))*'1D'!$D$18)))))))</f>
        <v>2.1389677043987478</v>
      </c>
      <c r="X1188" s="5">
        <f t="shared" ca="1" si="256"/>
        <v>11.122632062873489</v>
      </c>
      <c r="Y1188" s="5">
        <f t="shared" ca="1" si="257"/>
        <v>1.1735290000551568</v>
      </c>
      <c r="Z1188" s="5">
        <f t="shared" ca="1" si="258"/>
        <v>4.5807502857230418</v>
      </c>
      <c r="AA1188" s="5">
        <f t="shared" ca="1" si="259"/>
        <v>634.11346770439877</v>
      </c>
      <c r="AB1188" s="5">
        <f ca="1">AA1188+((ABS(K1188)/MAX(((F1188)+(G1188)*(W1188))*(W1188),
            0.000001))^2)/(2*'1D'!$I$5)</f>
        <v>635.18295155659814</v>
      </c>
      <c r="AC1188" s="5">
        <f ca="1">((ABS(K1188)*'1D'!$D$6)/(MAX(((F1188)+(G1188)*(W1188))*(W1188),
            0.000001)*MAX(((((F1188)+(G1188)*(W1188))*(W1188))/MAX((F1188)+2*(W1188)*SQRT(1+(G1188)^2),
                    0.000001))^(2/3),
            0.000001)))^2</f>
        <v>3.8141460404132466E-3</v>
      </c>
      <c r="AD1188" s="5">
        <f ca="1">ABS(ABS(K1188)/MAX(((F1188)+(G1188)*(W1188))*(W1188),
        0.000001))/SQRT('1D'!$I$5*MAX((((F1188)+(G1188)*(W1188))*(W1188))/MAX((F1188)+2*(G1188)*(W1188),
            0.000001),
        0.000001))</f>
        <v>1.0000000000000004</v>
      </c>
      <c r="AE1188" s="5">
        <f ca="1">((F1188)*(W1188)^2)/2+(G1188)*(W1188)^3/3+(ABS(K1188)^2)/('1D'!$I$5*MAX(((F1188)+(G1188)*(W1188))*(W1188),
        0.000001))</f>
        <v>35.686426155594638</v>
      </c>
      <c r="AF1188" s="5">
        <f ca="1">IF($A$2=0,
    0,
    IFERROR(AB1189+(((AC1188+AC1189)/2)*J1189)+(IF(Z1188&gt;Z1189,
                '1D'!$D$8*((Z1188^2-Z1189^2)/(2*'1D'!$I$5)),
                '1D'!$D$9*((Z1189^2-Z1188^2)/(2*'1D'!$I$5)))+('1D'!$D$10*(ABS(I1189)/90)*(MAX(Z1188^2,
                        Z1189^2)/(2*'1D'!$I$5))))-AB1188,
        0))</f>
        <v>3.3177109866073806E-3</v>
      </c>
      <c r="AG1188" s="5">
        <f ca="1">IF($A$2=0,
    1,
    IF(IFERROR(AG1189,
            0)=0,
        0,
        IFERROR(IF(OR(ROUND(AD1188,
                        3)&gt;=1,
                    AND(ABS(AF1188)&lt;'1D'!$D$19,
                        AD1188&lt;1)),
                1,
                0),
            0)))</f>
        <v>1</v>
      </c>
      <c r="AH1188" s="5">
        <f ca="1">IFERROR(IF('1D'!V32="Supercritical",
        MAX('1D'!$D$16,
            IFERROR(L1188,
                MAX('1D'!$D$16,
                    POWER((ABS(K1188)^2)/('1D'!$I$5*MAX(F1188,
                                0.1)^2),
                        1/3)))),
        IF('1D'!V32="Subcritical",
            MAX('1D'!$D$16,
                IFERROR(W1188,
                    MAX('1D'!$D$16,
                        POWER((ABS(K1188)^2)/('1D'!$I$5*MAX(F1188,
                                    0.1)^2),
                            1/3)))),
            IF(IFERROR(T1188,
                    -1E+99)&gt;=IFERROR(AE1188,
                    -1E+99),
                MAX('1D'!$D$16,
                    IFERROR(L1188,
                        MAX('1D'!$D$16,
                            POWER((ABS(K1188)^2)/('1D'!$I$5*MAX(F1188,
                                        0.1)^2),
                                1/3)))),
                MAX('1D'!$D$16,
                    IFERROR(W1188,
                        MAX('1D'!$D$16,
                            POWER((ABS(K1188)^2)/('1D'!$I$5*MAX(F1188,
                                        0.1)^2),
                                1/3))))))),
    MAX('1D'!$D$16,
        POWER((ABS(K1188)^2)/('1D'!$I$5*MAX(F1188,
                    0.1)^2),
            1/3)))</f>
        <v>2.0411692021517887</v>
      </c>
      <c r="AI1188" s="5">
        <f t="shared" ca="1" si="260"/>
        <v>634.0156692021518</v>
      </c>
      <c r="AJ1188" s="5">
        <f ca="1">AI1188+((ABS(K1188)/MAX(((F1188)+(G1188)*(AH1188))*(AH1188),
            0.000001))^2)/(2*'1D'!$I$5)</f>
        <v>635.19009253909485</v>
      </c>
      <c r="AM1188">
        <v>0</v>
      </c>
      <c r="AN1188">
        <v>0</v>
      </c>
      <c r="AO1188" s="5">
        <f t="shared" si="261"/>
        <v>0</v>
      </c>
      <c r="AP1188" s="5">
        <f t="shared" si="265"/>
        <v>0</v>
      </c>
      <c r="AQ1188" s="5">
        <f ca="1">ABS(ABS(K1188)/MAX(((F1188)+(G1188)*(AH1188))*(AH1188),
        0.000001))/SQRT('1D'!$I$5*MAX((((F1188)+(G1188)*(AH1188))*(AH1188))/MAX((F1188)+2*(G1188)*(AH1188),
            0.000001),
        0.000001))</f>
        <v>1.0727235886044055</v>
      </c>
      <c r="AR1188" s="5" t="str">
        <f t="shared" ca="1" si="262"/>
        <v>Supercritical</v>
      </c>
      <c r="AS1188" s="5">
        <f ca="1">((ABS(K1188)*'1D'!$D$6)/(MAX(((F1188)+(G1188)*(AH1188))*(AH1188),
            0.000001)*MAX(((((F1188)+(G1188)*(AH1188))*(AH1188))/MAX((F1188)+2*(AH1188)*SQRT(1+(G1188)^2),
                    0.000001))^(2/3),
            0.000001)))^2</f>
        <v>4.3358367565141456E-3</v>
      </c>
    </row>
    <row r="1189" spans="1:45" x14ac:dyDescent="0.35">
      <c r="A1189">
        <v>1180</v>
      </c>
      <c r="B1189">
        <v>1178.9949999999999</v>
      </c>
      <c r="C1189">
        <v>616073.72900000005</v>
      </c>
      <c r="D1189">
        <v>3096828.2170000002</v>
      </c>
      <c r="E1189">
        <v>631.97400000000005</v>
      </c>
      <c r="F1189">
        <v>5.2</v>
      </c>
      <c r="G1189">
        <v>0</v>
      </c>
      <c r="H1189" t="s">
        <v>176</v>
      </c>
      <c r="I1189">
        <v>2E-3</v>
      </c>
      <c r="J1189" s="5">
        <f t="shared" si="263"/>
        <v>1</v>
      </c>
      <c r="K1189" s="5">
        <f t="shared" ca="1" si="264"/>
        <v>50.95</v>
      </c>
      <c r="L1189" s="5">
        <f ca="1">IF($A$2=0,
    IFERROR(L1188,
        MAX('1D'!$D$16,
            POWER((ABS(K1189)^2)/('1D'!$I$5*MAX(F1189,
                        0.1)^2),
                1/3))),
    IF(IFERROR(V1188,
            0)=0,
        IFERROR(L1188,
            MAX('1D'!$D$16,
                POWER((ABS(K1189)^2)/('1D'!$I$5*MAX(F1189,
                            0.1)^2),
                    1/3))),
        IF(OR(IFERROR(L1189,
                    0)=0,
                IFERROR(S1188,
                    0)&lt;1,
                IFERROR(S1189,
                    0)&lt;1),
            MAX('1D'!$D$16,
                POWER((ABS(K1189)^2)/('1D'!$I$5*MAX(F1189,
                            0.1)^2),
                    1/3)),
            IF(IFERROR(U1189,
                    0)&gt;0,
                MAX('1D'!$D$16,
                    IFERROR(L1189,
                        0)+((IFERROR(U1189,
                                0))*'1D'!$D$18*IF((IFERROR(S1189,
                                    0))&lt;1,
                            1,
                            -1))),
                IF(IFERROR(U1189,
                        0)&lt;0,
                    IF(ABS((MAX('1D'!$D$16,
                                    POWER((ABS(K1189)^2)/('1D'!$I$5*MAX(F1189,
                                                0.1)^2),
                                        1/3)))-IFERROR(L1189,
                                0))&gt;'1D'!$D$19,
                        MAX('1D'!$D$16,
                            IF((MAX('1D'!$D$16,
                                        POWER((ABS(K1189)^2)/('1D'!$I$5*MAX(F1189,
                                                    0.1)^2),
                                            1/3)))&gt;IFERROR(L1189,
                                    0),
                                MIN((MAX('1D'!$D$16,
                                            POWER((ABS(K1189)^2)/('1D'!$I$5*MAX(F1189,
                                                        0.1)^2),
                                                1/3))),
                                    IFERROR(L1189,
                                        0)+(MIN(ABS(IFERROR(U1189,
                                                    0))*'1D'!$D$18,
                                            ABS((MAX('1D'!$D$16,
                                                        POWER((ABS(K1189)^2)/('1D'!$I$5*MAX(F1189,
                                                                    0.1)^2),
                                                            1/3)))-IFERROR(L1189,
                                                    0))))),
                                MAX((MAX('1D'!$D$16,
                                            POWER((ABS(K1189)^2)/('1D'!$I$5*MAX(F1189,
                                                        0.1)^2),
                                                1/3))),
                                    IFERROR(L1189,
                                        0)-(MIN(ABS(IFERROR(U1189,
                                                    0))*'1D'!$D$18,
                                            ABS((MAX('1D'!$D$16,
                                                        POWER((ABS(K1189)^2)/('1D'!$I$5*MAX(F1189,
                                                                    0.1)^2),
                                                            1/3)))-IFERROR(L1189,
                                                    0))))))),
                        MAX('1D'!$D$16,
                            POWER((ABS(K1189)^2)/('1D'!$I$5*MAX(F1189,
                                        0.1)^2),
                                1/3))),
                    MAX('1D'!$D$16,
                        IFERROR(L1189,
                            0)))))))</f>
        <v>2.0411692021517887</v>
      </c>
      <c r="M1189" s="5">
        <f t="shared" ca="1" si="252"/>
        <v>10.614079851189301</v>
      </c>
      <c r="N1189" s="5">
        <f t="shared" ca="1" si="253"/>
        <v>1.1434704692804873</v>
      </c>
      <c r="O1189" s="5">
        <f t="shared" ca="1" si="254"/>
        <v>4.8002276894771132</v>
      </c>
      <c r="P1189" s="5">
        <f t="shared" ca="1" si="255"/>
        <v>634.01516920215181</v>
      </c>
      <c r="Q1189" s="5">
        <f ca="1">P1189+((ABS(K1189)/MAX(((F1189)+(G1189)*(L1189))*(L1189),
            0.000001))^2)/(2*'1D'!$I$5)</f>
        <v>635.18959253909486</v>
      </c>
      <c r="R1189" s="5">
        <f ca="1">((ABS(K1189)*'1D'!$D$6)/(MAX(((F1189)+(G1189)*(L1189))*(L1189),
            0.000001)*MAX(((((F1189)+(G1189)*(L1189))*(L1189))/MAX((F1189)+2*(L1189)*SQRT(1+(G1189)^2),
                    0.000001))^(2/3),
            0.000001)))^2</f>
        <v>4.3358367565141456E-3</v>
      </c>
      <c r="S1189" s="5">
        <f ca="1">ABS(ABS(K1189)/MAX(((F1189)+(G1189)*(L1189))*(L1189),
        0.000001))/SQRT('1D'!$I$5*MAX((((F1189)+(G1189)*(L1189))*(L1189))/MAX((F1189)+2*(G1189)*(L1189),
            0.000001),
        0.000001))</f>
        <v>1.0727235886044055</v>
      </c>
      <c r="T1189" s="5">
        <f ca="1">((F1189)*(L1189)^2)/2+(G1189)*(L1189)^3/3+(ABS(K1189)^2)/('1D'!$I$5*MAX(((F1189)+(G1189)*(L1189))*(L1189),
        0.000001))</f>
        <v>35.763412605541333</v>
      </c>
      <c r="U1189" s="5">
        <f ca="1">IF($A$2=0,
    0,
    IFERROR(Q1188-(((R1188+R1189)/2)*J1189)-(IF(O1188&gt;O1189,
                '1D'!$D$8*((O1188^2-O1189^2)/(2*'1D'!$I$5)),
                '1D'!$D$9*((O1189^2-O1188^2)/(2*'1D'!$I$5)))+('1D'!$D$10*(ABS(I1189)/90)*(MAX(O1188^2,
                        O1189^2)/(2*'1D'!$I$5))))-Q1189,
        0))</f>
        <v>-3.8397515008909977E-3</v>
      </c>
      <c r="V1189" s="5">
        <f ca="1">IF($A$2=0,
    1,
    IF(IFERROR(V1188,
            0)=0,
        0,
        IFERROR(IF(ROUND(S1189,
                    3)=1,
                1,
                IF(AND(ABS(U1189)&lt;'1D'!$D$19,
                        S1189&gt;1),
                    1,
                    0)),
            0)))</f>
        <v>0</v>
      </c>
      <c r="W1189" s="5">
        <f ca="1">IF($A$2=0,
    MAX(MAX('1D'!$D$16,
            MAX('1D'!$D$16,
                POWER((ABS(K1189)^2)/('1D'!$I$5*MAX(F1189,
                            0.1)^2),
                    1/3))),
        IFERROR(W1396,
            MAX(MAX('1D'!$D$16,
                    MAX('1D'!$D$16,
                        POWER((ABS(K1189)^2)/('1D'!$I$5*MAX(F1189,
                                    0.1)^2),
                            1/3))),
                ($L$2)-E1396))),
    IF(IFERROR(AG1190,
            0)=0,
        MAX(MAX('1D'!$D$16,
                MAX('1D'!$D$16,
                    POWER((ABS(K1189)^2)/('1D'!$I$5*MAX(F1189,
                                0.1)^2),
                        1/3))),
            IFERROR(W1396,
                MAX(MAX('1D'!$D$16,
                        MAX('1D'!$D$16,
                            POWER((ABS(K1189)^2)/('1D'!$I$5*MAX(F1189,
                                        0.1)^2),
                                1/3))),
                    ($L$2)-E1396))),
        IF(IFERROR(W1189,
                0)=0,
            MAX(MAX('1D'!$D$16,
                    MAX('1D'!$D$16,
                        POWER((ABS(K1189)^2)/('1D'!$I$5*MAX(F1189,
                                    0.1)^2),
                            1/3))),
                IFERROR(W1396,
                    MAX(MAX('1D'!$D$16,
                            MAX('1D'!$D$16,
                                POWER((ABS(K1189)^2)/('1D'!$I$5*MAX(F1189,
                                            0.1)^2),
                                    1/3))),
                        ($L$2)-E1396))),
            IF(OR(IFERROR(AD1189,
                        0)&gt;=1,
                    IFERROR(AD1190,
                        0)&gt;=1),
                MAX('1D'!$D$16,
                    MAX('1D'!$D$16,
                        POWER((ABS(K1189)^2)/('1D'!$I$5*MAX(F1189,
                                    0.1)^2),
                            1/3))),
                IF(ABS(IFERROR(AF1189,
                            0))&lt;'1D'!$D$19,
                    MAX(MAX('1D'!$D$16,
                            MAX('1D'!$D$16,
                                POWER((ABS(K1189)^2)/('1D'!$I$5*MAX(F1189,
                                            0.1)^2),
                                    1/3))),
                        IFERROR(W1189,
                            0)),
                    MAX(MAX('1D'!$D$16,
                            MAX('1D'!$D$16,
                                POWER((ABS(K1189)^2)/('1D'!$I$5*MAX(F1189,
                                            0.1)^2),
                                    1/3))),
                        (IFERROR(W1189,
                                0))+((IFERROR(AF1189,
                                    0))*'1D'!$D$18)))))))</f>
        <v>2.1389677043987478</v>
      </c>
      <c r="X1189" s="5">
        <f t="shared" ca="1" si="256"/>
        <v>11.122632062873489</v>
      </c>
      <c r="Y1189" s="5">
        <f t="shared" ca="1" si="257"/>
        <v>1.1735290000551568</v>
      </c>
      <c r="Z1189" s="5">
        <f t="shared" ca="1" si="258"/>
        <v>4.5807502857230418</v>
      </c>
      <c r="AA1189" s="5">
        <f t="shared" ca="1" si="259"/>
        <v>634.11296770439878</v>
      </c>
      <c r="AB1189" s="5">
        <f ca="1">AA1189+((ABS(K1189)/MAX(((F1189)+(G1189)*(W1189))*(W1189),
            0.000001))^2)/(2*'1D'!$I$5)</f>
        <v>635.18245155659815</v>
      </c>
      <c r="AC1189" s="5">
        <f ca="1">((ABS(K1189)*'1D'!$D$6)/(MAX(((F1189)+(G1189)*(W1189))*(W1189),
            0.000001)*MAX(((((F1189)+(G1189)*(W1189))*(W1189))/MAX((F1189)+2*(W1189)*SQRT(1+(G1189)^2),
                    0.000001))^(2/3),
            0.000001)))^2</f>
        <v>3.8141460404132466E-3</v>
      </c>
      <c r="AD1189" s="5">
        <f ca="1">ABS(ABS(K1189)/MAX(((F1189)+(G1189)*(W1189))*(W1189),
        0.000001))/SQRT('1D'!$I$5*MAX((((F1189)+(G1189)*(W1189))*(W1189))/MAX((F1189)+2*(G1189)*(W1189),
            0.000001),
        0.000001))</f>
        <v>1.0000000000000004</v>
      </c>
      <c r="AE1189" s="5">
        <f ca="1">((F1189)*(W1189)^2)/2+(G1189)*(W1189)^3/3+(ABS(K1189)^2)/('1D'!$I$5*MAX(((F1189)+(G1189)*(W1189))*(W1189),
        0.000001))</f>
        <v>35.686426155594638</v>
      </c>
      <c r="AF1189" s="5">
        <f ca="1">IF($A$2=0,
    0,
    IFERROR(AB1190+(((AC1189+AC1190)/2)*J1190)+(IF(Z1189&gt;Z1190,
                '1D'!$D$8*((Z1189^2-Z1190^2)/(2*'1D'!$I$5)),
                '1D'!$D$9*((Z1190^2-Z1189^2)/(2*'1D'!$I$5)))+('1D'!$D$10*(ABS(I1190)/90)*(MAX(Z1189^2,
                        Z1190^2)/(2*'1D'!$I$5))))-AB1189,
        0))</f>
        <v>3.4249085715600813E-3</v>
      </c>
      <c r="AG1189" s="5">
        <f ca="1">IF($A$2=0,
    1,
    IF(IFERROR(AG1190,
            0)=0,
        0,
        IFERROR(IF(OR(ROUND(AD1189,
                        3)&gt;=1,
                    AND(ABS(AF1189)&lt;'1D'!$D$19,
                        AD1189&lt;1)),
                1,
                0),
            0)))</f>
        <v>1</v>
      </c>
      <c r="AH1189" s="5">
        <f ca="1">IFERROR(IF('1D'!V32="Supercritical",
        MAX('1D'!$D$16,
            IFERROR(L1189,
                MAX('1D'!$D$16,
                    POWER((ABS(K1189)^2)/('1D'!$I$5*MAX(F1189,
                                0.1)^2),
                        1/3)))),
        IF('1D'!V32="Subcritical",
            MAX('1D'!$D$16,
                IFERROR(W1189,
                    MAX('1D'!$D$16,
                        POWER((ABS(K1189)^2)/('1D'!$I$5*MAX(F1189,
                                    0.1)^2),
                            1/3)))),
            IF(IFERROR(T1189,
                    -1E+99)&gt;=IFERROR(AE1189,
                    -1E+99),
                MAX('1D'!$D$16,
                    IFERROR(L1189,
                        MAX('1D'!$D$16,
                            POWER((ABS(K1189)^2)/('1D'!$I$5*MAX(F1189,
                                        0.1)^2),
                                1/3)))),
                MAX('1D'!$D$16,
                    IFERROR(W1189,
                        MAX('1D'!$D$16,
                            POWER((ABS(K1189)^2)/('1D'!$I$5*MAX(F1189,
                                        0.1)^2),
                                1/3))))))),
    MAX('1D'!$D$16,
        POWER((ABS(K1189)^2)/('1D'!$I$5*MAX(F1189,
                    0.1)^2),
            1/3)))</f>
        <v>2.0411692021517887</v>
      </c>
      <c r="AI1189" s="5">
        <f t="shared" ca="1" si="260"/>
        <v>634.01516920215181</v>
      </c>
      <c r="AJ1189" s="5">
        <f ca="1">AI1189+((ABS(K1189)/MAX(((F1189)+(G1189)*(AH1189))*(AH1189),
            0.000001))^2)/(2*'1D'!$I$5)</f>
        <v>635.18959253909486</v>
      </c>
      <c r="AM1189">
        <v>0</v>
      </c>
      <c r="AN1189">
        <v>0</v>
      </c>
      <c r="AO1189" s="5">
        <f t="shared" si="261"/>
        <v>0</v>
      </c>
      <c r="AP1189" s="5">
        <f t="shared" si="265"/>
        <v>0</v>
      </c>
      <c r="AQ1189" s="5">
        <f ca="1">ABS(ABS(K1189)/MAX(((F1189)+(G1189)*(AH1189))*(AH1189),
        0.000001))/SQRT('1D'!$I$5*MAX((((F1189)+(G1189)*(AH1189))*(AH1189))/MAX((F1189)+2*(G1189)*(AH1189),
            0.000001),
        0.000001))</f>
        <v>1.0727235886044055</v>
      </c>
      <c r="AR1189" s="5" t="str">
        <f t="shared" ca="1" si="262"/>
        <v>Supercritical</v>
      </c>
      <c r="AS1189" s="5">
        <f ca="1">((ABS(K1189)*'1D'!$D$6)/(MAX(((F1189)+(G1189)*(AH1189))*(AH1189),
            0.000001)*MAX(((((F1189)+(G1189)*(AH1189))*(AH1189))/MAX((F1189)+2*(AH1189)*SQRT(1+(G1189)^2),
                    0.000001))^(2/3),
            0.000001)))^2</f>
        <v>4.3358367565141456E-3</v>
      </c>
    </row>
    <row r="1190" spans="1:45" x14ac:dyDescent="0.35">
      <c r="A1190">
        <v>1181</v>
      </c>
      <c r="B1190">
        <v>1179.9960000000001</v>
      </c>
      <c r="C1190">
        <v>616073.68700000003</v>
      </c>
      <c r="D1190">
        <v>3096827.2170000002</v>
      </c>
      <c r="E1190">
        <v>631.97349999999994</v>
      </c>
      <c r="F1190">
        <v>5.2</v>
      </c>
      <c r="G1190">
        <v>0</v>
      </c>
      <c r="H1190" t="s">
        <v>176</v>
      </c>
      <c r="I1190">
        <v>0.06</v>
      </c>
      <c r="J1190" s="5">
        <f t="shared" si="263"/>
        <v>1.0010000000002037</v>
      </c>
      <c r="K1190" s="5">
        <f t="shared" ca="1" si="264"/>
        <v>50.95</v>
      </c>
      <c r="L1190" s="5">
        <f ca="1">IF($A$2=0,
    IFERROR(L1189,
        MAX('1D'!$D$16,
            POWER((ABS(K1190)^2)/('1D'!$I$5*MAX(F1190,
                        0.1)^2),
                1/3))),
    IF(IFERROR(V1189,
            0)=0,
        IFERROR(L1189,
            MAX('1D'!$D$16,
                POWER((ABS(K1190)^2)/('1D'!$I$5*MAX(F1190,
                            0.1)^2),
                    1/3))),
        IF(OR(IFERROR(L1190,
                    0)=0,
                IFERROR(S1189,
                    0)&lt;1,
                IFERROR(S1190,
                    0)&lt;1),
            MAX('1D'!$D$16,
                POWER((ABS(K1190)^2)/('1D'!$I$5*MAX(F1190,
                            0.1)^2),
                    1/3)),
            IF(IFERROR(U1190,
                    0)&gt;0,
                MAX('1D'!$D$16,
                    IFERROR(L1190,
                        0)+((IFERROR(U1190,
                                0))*'1D'!$D$18*IF((IFERROR(S1190,
                                    0))&lt;1,
                            1,
                            -1))),
                IF(IFERROR(U1190,
                        0)&lt;0,
                    IF(ABS((MAX('1D'!$D$16,
                                    POWER((ABS(K1190)^2)/('1D'!$I$5*MAX(F1190,
                                                0.1)^2),
                                        1/3)))-IFERROR(L1190,
                                0))&gt;'1D'!$D$19,
                        MAX('1D'!$D$16,
                            IF((MAX('1D'!$D$16,
                                        POWER((ABS(K1190)^2)/('1D'!$I$5*MAX(F1190,
                                                    0.1)^2),
                                            1/3)))&gt;IFERROR(L1190,
                                    0),
                                MIN((MAX('1D'!$D$16,
                                            POWER((ABS(K1190)^2)/('1D'!$I$5*MAX(F1190,
                                                        0.1)^2),
                                                1/3))),
                                    IFERROR(L1190,
                                        0)+(MIN(ABS(IFERROR(U1190,
                                                    0))*'1D'!$D$18,
                                            ABS((MAX('1D'!$D$16,
                                                        POWER((ABS(K1190)^2)/('1D'!$I$5*MAX(F1190,
                                                                    0.1)^2),
                                                            1/3)))-IFERROR(L1190,
                                                    0))))),
                                MAX((MAX('1D'!$D$16,
                                            POWER((ABS(K1190)^2)/('1D'!$I$5*MAX(F1190,
                                                        0.1)^2),
                                                1/3))),
                                    IFERROR(L1190,
                                        0)-(MIN(ABS(IFERROR(U1190,
                                                    0))*'1D'!$D$18,
                                            ABS((MAX('1D'!$D$16,
                                                        POWER((ABS(K1190)^2)/('1D'!$I$5*MAX(F1190,
                                                                    0.1)^2),
                                                            1/3)))-IFERROR(L1190,
                                                    0))))))),
                        MAX('1D'!$D$16,
                            POWER((ABS(K1190)^2)/('1D'!$I$5*MAX(F1190,
                                        0.1)^2),
                                1/3))),
                    MAX('1D'!$D$16,
                        IFERROR(L1190,
                            0)))))))</f>
        <v>2.0411692021517887</v>
      </c>
      <c r="M1190" s="5">
        <f t="shared" ca="1" si="252"/>
        <v>10.614079851189301</v>
      </c>
      <c r="N1190" s="5">
        <f t="shared" ca="1" si="253"/>
        <v>1.1434704692804873</v>
      </c>
      <c r="O1190" s="5">
        <f t="shared" ca="1" si="254"/>
        <v>4.8002276894771132</v>
      </c>
      <c r="P1190" s="5">
        <f t="shared" ca="1" si="255"/>
        <v>634.01466920215171</v>
      </c>
      <c r="Q1190" s="5">
        <f ca="1">P1190+((ABS(K1190)/MAX(((F1190)+(G1190)*(L1190))*(L1190),
            0.000001))^2)/(2*'1D'!$I$5)</f>
        <v>635.18909253909476</v>
      </c>
      <c r="R1190" s="5">
        <f ca="1">((ABS(K1190)*'1D'!$D$6)/(MAX(((F1190)+(G1190)*(L1190))*(L1190),
            0.000001)*MAX(((((F1190)+(G1190)*(L1190))*(L1190))/MAX((F1190)+2*(L1190)*SQRT(1+(G1190)^2),
                    0.000001))^(2/3),
            0.000001)))^2</f>
        <v>4.3358367565141456E-3</v>
      </c>
      <c r="S1190" s="5">
        <f ca="1">ABS(ABS(K1190)/MAX(((F1190)+(G1190)*(L1190))*(L1190),
        0.000001))/SQRT('1D'!$I$5*MAX((((F1190)+(G1190)*(L1190))*(L1190))/MAX((F1190)+2*(G1190)*(L1190),
            0.000001),
        0.000001))</f>
        <v>1.0727235886044055</v>
      </c>
      <c r="T1190" s="5">
        <f ca="1">((F1190)*(L1190)^2)/2+(G1190)*(L1190)^3/3+(ABS(K1190)^2)/('1D'!$I$5*MAX(((F1190)+(G1190)*(L1190))*(L1190),
        0.000001))</f>
        <v>35.763412605541333</v>
      </c>
      <c r="U1190" s="5">
        <f ca="1">IF($A$2=0,
    0,
    IFERROR(Q1189-(((R1189+R1190)/2)*J1190)-(IF(O1189&gt;O1190,
                '1D'!$D$8*((O1189^2-O1190^2)/(2*'1D'!$I$5)),
                '1D'!$D$9*((O1190^2-O1189^2)/(2*'1D'!$I$5)))+('1D'!$D$10*(ABS(I1190)/90)*(MAX(O1189^2,
                        O1190^2)/(2*'1D'!$I$5))))-Q1190,
        0))</f>
        <v>-3.9576149268896188E-3</v>
      </c>
      <c r="V1190" s="5">
        <f ca="1">IF($A$2=0,
    1,
    IF(IFERROR(V1189,
            0)=0,
        0,
        IFERROR(IF(ROUND(S1190,
                    3)=1,
                1,
                IF(AND(ABS(U1190)&lt;'1D'!$D$19,
                        S1190&gt;1),
                    1,
                    0)),
            0)))</f>
        <v>0</v>
      </c>
      <c r="W1190" s="5">
        <f ca="1">IF($A$2=0,
    MAX(MAX('1D'!$D$16,
            MAX('1D'!$D$16,
                POWER((ABS(K1190)^2)/('1D'!$I$5*MAX(F1190,
                            0.1)^2),
                    1/3))),
        IFERROR(W1396,
            MAX(MAX('1D'!$D$16,
                    MAX('1D'!$D$16,
                        POWER((ABS(K1190)^2)/('1D'!$I$5*MAX(F1190,
                                    0.1)^2),
                            1/3))),
                ($L$2)-E1396))),
    IF(IFERROR(AG1191,
            0)=0,
        MAX(MAX('1D'!$D$16,
                MAX('1D'!$D$16,
                    POWER((ABS(K1190)^2)/('1D'!$I$5*MAX(F1190,
                                0.1)^2),
                        1/3))),
            IFERROR(W1396,
                MAX(MAX('1D'!$D$16,
                        MAX('1D'!$D$16,
                            POWER((ABS(K1190)^2)/('1D'!$I$5*MAX(F1190,
                                        0.1)^2),
                                1/3))),
                    ($L$2)-E1396))),
        IF(IFERROR(W1190,
                0)=0,
            MAX(MAX('1D'!$D$16,
                    MAX('1D'!$D$16,
                        POWER((ABS(K1190)^2)/('1D'!$I$5*MAX(F1190,
                                    0.1)^2),
                            1/3))),
                IFERROR(W1396,
                    MAX(MAX('1D'!$D$16,
                            MAX('1D'!$D$16,
                                POWER((ABS(K1190)^2)/('1D'!$I$5*MAX(F1190,
                                            0.1)^2),
                                    1/3))),
                        ($L$2)-E1396))),
            IF(OR(IFERROR(AD1190,
                        0)&gt;=1,
                    IFERROR(AD1191,
                        0)&gt;=1),
                MAX('1D'!$D$16,
                    MAX('1D'!$D$16,
                        POWER((ABS(K1190)^2)/('1D'!$I$5*MAX(F1190,
                                    0.1)^2),
                            1/3))),
                IF(ABS(IFERROR(AF1190,
                            0))&lt;'1D'!$D$19,
                    MAX(MAX('1D'!$D$16,
                            MAX('1D'!$D$16,
                                POWER((ABS(K1190)^2)/('1D'!$I$5*MAX(F1190,
                                            0.1)^2),
                                    1/3))),
                        IFERROR(W1190,
                            0)),
                    MAX(MAX('1D'!$D$16,
                            MAX('1D'!$D$16,
                                POWER((ABS(K1190)^2)/('1D'!$I$5*MAX(F1190,
                                            0.1)^2),
                                    1/3))),
                        (IFERROR(W1190,
                                0))+((IFERROR(AF1190,
                                    0))*'1D'!$D$18)))))))</f>
        <v>2.1389677043987478</v>
      </c>
      <c r="X1190" s="5">
        <f t="shared" ca="1" si="256"/>
        <v>11.122632062873489</v>
      </c>
      <c r="Y1190" s="5">
        <f t="shared" ca="1" si="257"/>
        <v>1.1735290000551568</v>
      </c>
      <c r="Z1190" s="5">
        <f t="shared" ca="1" si="258"/>
        <v>4.5807502857230418</v>
      </c>
      <c r="AA1190" s="5">
        <f t="shared" ca="1" si="259"/>
        <v>634.11246770439868</v>
      </c>
      <c r="AB1190" s="5">
        <f ca="1">AA1190+((ABS(K1190)/MAX(((F1190)+(G1190)*(W1190))*(W1190),
            0.000001))^2)/(2*'1D'!$I$5)</f>
        <v>635.18195155659805</v>
      </c>
      <c r="AC1190" s="5">
        <f ca="1">((ABS(K1190)*'1D'!$D$6)/(MAX(((F1190)+(G1190)*(W1190))*(W1190),
            0.000001)*MAX(((((F1190)+(G1190)*(W1190))*(W1190))/MAX((F1190)+2*(W1190)*SQRT(1+(G1190)^2),
                    0.000001))^(2/3),
            0.000001)))^2</f>
        <v>3.8141460404132466E-3</v>
      </c>
      <c r="AD1190" s="5">
        <f ca="1">ABS(ABS(K1190)/MAX(((F1190)+(G1190)*(W1190))*(W1190),
        0.000001))/SQRT('1D'!$I$5*MAX((((F1190)+(G1190)*(W1190))*(W1190))/MAX((F1190)+2*(G1190)*(W1190),
            0.000001),
        0.000001))</f>
        <v>1.0000000000000004</v>
      </c>
      <c r="AE1190" s="5">
        <f ca="1">((F1190)*(W1190)^2)/2+(G1190)*(W1190)^3/3+(ABS(K1190)^2)/('1D'!$I$5*MAX(((F1190)+(G1190)*(W1190))*(W1190),
        0.000001))</f>
        <v>35.686426155594638</v>
      </c>
      <c r="AF1190" s="5">
        <f ca="1">IF($A$2=0,
    0,
    IFERROR(AB1191+(((AC1190+AC1191)/2)*J1191)+(IF(Z1190&gt;Z1191,
                '1D'!$D$8*((Z1190^2-Z1191^2)/(2*'1D'!$I$5)),
                '1D'!$D$9*((Z1191^2-Z1190^2)/(2*'1D'!$I$5)))+('1D'!$D$10*(ABS(I1191)/90)*(MAX(Z1190^2,
                        Z1191^2)/(2*'1D'!$I$5))))-AB1190,
        0))</f>
        <v>3.4157470064428708E-3</v>
      </c>
      <c r="AG1190" s="5">
        <f ca="1">IF($A$2=0,
    1,
    IF(IFERROR(AG1191,
            0)=0,
        0,
        IFERROR(IF(OR(ROUND(AD1190,
                        3)&gt;=1,
                    AND(ABS(AF1190)&lt;'1D'!$D$19,
                        AD1190&lt;1)),
                1,
                0),
            0)))</f>
        <v>1</v>
      </c>
      <c r="AH1190" s="5">
        <f ca="1">IFERROR(IF('1D'!V32="Supercritical",
        MAX('1D'!$D$16,
            IFERROR(L1190,
                MAX('1D'!$D$16,
                    POWER((ABS(K1190)^2)/('1D'!$I$5*MAX(F1190,
                                0.1)^2),
                        1/3)))),
        IF('1D'!V32="Subcritical",
            MAX('1D'!$D$16,
                IFERROR(W1190,
                    MAX('1D'!$D$16,
                        POWER((ABS(K1190)^2)/('1D'!$I$5*MAX(F1190,
                                    0.1)^2),
                            1/3)))),
            IF(IFERROR(T1190,
                    -1E+99)&gt;=IFERROR(AE1190,
                    -1E+99),
                MAX('1D'!$D$16,
                    IFERROR(L1190,
                        MAX('1D'!$D$16,
                            POWER((ABS(K1190)^2)/('1D'!$I$5*MAX(F1190,
                                        0.1)^2),
                                1/3)))),
                MAX('1D'!$D$16,
                    IFERROR(W1190,
                        MAX('1D'!$D$16,
                            POWER((ABS(K1190)^2)/('1D'!$I$5*MAX(F1190,
                                        0.1)^2),
                                1/3))))))),
    MAX('1D'!$D$16,
        POWER((ABS(K1190)^2)/('1D'!$I$5*MAX(F1190,
                    0.1)^2),
            1/3)))</f>
        <v>2.0411692021517887</v>
      </c>
      <c r="AI1190" s="5">
        <f t="shared" ca="1" si="260"/>
        <v>634.01466920215171</v>
      </c>
      <c r="AJ1190" s="5">
        <f ca="1">AI1190+((ABS(K1190)/MAX(((F1190)+(G1190)*(AH1190))*(AH1190),
            0.000001))^2)/(2*'1D'!$I$5)</f>
        <v>635.18909253909476</v>
      </c>
      <c r="AM1190">
        <v>0</v>
      </c>
      <c r="AN1190">
        <v>0</v>
      </c>
      <c r="AO1190" s="5">
        <f t="shared" si="261"/>
        <v>0</v>
      </c>
      <c r="AP1190" s="5">
        <f t="shared" si="265"/>
        <v>0</v>
      </c>
      <c r="AQ1190" s="5">
        <f ca="1">ABS(ABS(K1190)/MAX(((F1190)+(G1190)*(AH1190))*(AH1190),
        0.000001))/SQRT('1D'!$I$5*MAX((((F1190)+(G1190)*(AH1190))*(AH1190))/MAX((F1190)+2*(G1190)*(AH1190),
            0.000001),
        0.000001))</f>
        <v>1.0727235886044055</v>
      </c>
      <c r="AR1190" s="5" t="str">
        <f t="shared" ca="1" si="262"/>
        <v>Supercritical</v>
      </c>
      <c r="AS1190" s="5">
        <f ca="1">((ABS(K1190)*'1D'!$D$6)/(MAX(((F1190)+(G1190)*(AH1190))*(AH1190),
            0.000001)*MAX(((((F1190)+(G1190)*(AH1190))*(AH1190))/MAX((F1190)+2*(AH1190)*SQRT(1+(G1190)^2),
                    0.000001))^(2/3),
            0.000001)))^2</f>
        <v>4.3358367565141456E-3</v>
      </c>
    </row>
    <row r="1191" spans="1:45" x14ac:dyDescent="0.35">
      <c r="A1191">
        <v>1182</v>
      </c>
      <c r="B1191">
        <v>1180.9960000000001</v>
      </c>
      <c r="C1191">
        <v>616073.64399999997</v>
      </c>
      <c r="D1191">
        <v>3096826.2179999999</v>
      </c>
      <c r="E1191">
        <v>631.97299999999996</v>
      </c>
      <c r="F1191">
        <v>5.2</v>
      </c>
      <c r="G1191">
        <v>0</v>
      </c>
      <c r="H1191" t="s">
        <v>176</v>
      </c>
      <c r="I1191">
        <v>5.7000000000000002E-2</v>
      </c>
      <c r="J1191" s="5">
        <f t="shared" si="263"/>
        <v>1</v>
      </c>
      <c r="K1191" s="5">
        <f t="shared" ca="1" si="264"/>
        <v>50.95</v>
      </c>
      <c r="L1191" s="5">
        <f ca="1">IF($A$2=0,
    IFERROR(L1190,
        MAX('1D'!$D$16,
            POWER((ABS(K1191)^2)/('1D'!$I$5*MAX(F1191,
                        0.1)^2),
                1/3))),
    IF(IFERROR(V1190,
            0)=0,
        IFERROR(L1190,
            MAX('1D'!$D$16,
                POWER((ABS(K1191)^2)/('1D'!$I$5*MAX(F1191,
                            0.1)^2),
                    1/3))),
        IF(OR(IFERROR(L1191,
                    0)=0,
                IFERROR(S1190,
                    0)&lt;1,
                IFERROR(S1191,
                    0)&lt;1),
            MAX('1D'!$D$16,
                POWER((ABS(K1191)^2)/('1D'!$I$5*MAX(F1191,
                            0.1)^2),
                    1/3)),
            IF(IFERROR(U1191,
                    0)&gt;0,
                MAX('1D'!$D$16,
                    IFERROR(L1191,
                        0)+((IFERROR(U1191,
                                0))*'1D'!$D$18*IF((IFERROR(S1191,
                                    0))&lt;1,
                            1,
                            -1))),
                IF(IFERROR(U1191,
                        0)&lt;0,
                    IF(ABS((MAX('1D'!$D$16,
                                    POWER((ABS(K1191)^2)/('1D'!$I$5*MAX(F1191,
                                                0.1)^2),
                                        1/3)))-IFERROR(L1191,
                                0))&gt;'1D'!$D$19,
                        MAX('1D'!$D$16,
                            IF((MAX('1D'!$D$16,
                                        POWER((ABS(K1191)^2)/('1D'!$I$5*MAX(F1191,
                                                    0.1)^2),
                                            1/3)))&gt;IFERROR(L1191,
                                    0),
                                MIN((MAX('1D'!$D$16,
                                            POWER((ABS(K1191)^2)/('1D'!$I$5*MAX(F1191,
                                                        0.1)^2),
                                                1/3))),
                                    IFERROR(L1191,
                                        0)+(MIN(ABS(IFERROR(U1191,
                                                    0))*'1D'!$D$18,
                                            ABS((MAX('1D'!$D$16,
                                                        POWER((ABS(K1191)^2)/('1D'!$I$5*MAX(F1191,
                                                                    0.1)^2),
                                                            1/3)))-IFERROR(L1191,
                                                    0))))),
                                MAX((MAX('1D'!$D$16,
                                            POWER((ABS(K1191)^2)/('1D'!$I$5*MAX(F1191,
                                                        0.1)^2),
                                                1/3))),
                                    IFERROR(L1191,
                                        0)-(MIN(ABS(IFERROR(U1191,
                                                    0))*'1D'!$D$18,
                                            ABS((MAX('1D'!$D$16,
                                                        POWER((ABS(K1191)^2)/('1D'!$I$5*MAX(F1191,
                                                                    0.1)^2),
                                                            1/3)))-IFERROR(L1191,
                                                    0))))))),
                        MAX('1D'!$D$16,
                            POWER((ABS(K1191)^2)/('1D'!$I$5*MAX(F1191,
                                        0.1)^2),
                                1/3))),
                    MAX('1D'!$D$16,
                        IFERROR(L1191,
                            0)))))))</f>
        <v>2.0411692021517887</v>
      </c>
      <c r="M1191" s="5">
        <f t="shared" ca="1" si="252"/>
        <v>10.614079851189301</v>
      </c>
      <c r="N1191" s="5">
        <f t="shared" ca="1" si="253"/>
        <v>1.1434704692804873</v>
      </c>
      <c r="O1191" s="5">
        <f t="shared" ca="1" si="254"/>
        <v>4.8002276894771132</v>
      </c>
      <c r="P1191" s="5">
        <f t="shared" ca="1" si="255"/>
        <v>634.01416920215172</v>
      </c>
      <c r="Q1191" s="5">
        <f ca="1">P1191+((ABS(K1191)/MAX(((F1191)+(G1191)*(L1191))*(L1191),
            0.000001))^2)/(2*'1D'!$I$5)</f>
        <v>635.18859253909477</v>
      </c>
      <c r="R1191" s="5">
        <f ca="1">((ABS(K1191)*'1D'!$D$6)/(MAX(((F1191)+(G1191)*(L1191))*(L1191),
            0.000001)*MAX(((((F1191)+(G1191)*(L1191))*(L1191))/MAX((F1191)+2*(L1191)*SQRT(1+(G1191)^2),
                    0.000001))^(2/3),
            0.000001)))^2</f>
        <v>4.3358367565141456E-3</v>
      </c>
      <c r="S1191" s="5">
        <f ca="1">ABS(ABS(K1191)/MAX(((F1191)+(G1191)*(L1191))*(L1191),
        0.000001))/SQRT('1D'!$I$5*MAX((((F1191)+(G1191)*(L1191))*(L1191))/MAX((F1191)+2*(G1191)*(L1191),
            0.000001),
        0.000001))</f>
        <v>1.0727235886044055</v>
      </c>
      <c r="T1191" s="5">
        <f ca="1">((F1191)*(L1191)^2)/2+(G1191)*(L1191)^3/3+(ABS(K1191)^2)/('1D'!$I$5*MAX(((F1191)+(G1191)*(L1191))*(L1191),
        0.000001))</f>
        <v>35.763412605541333</v>
      </c>
      <c r="U1191" s="5">
        <f ca="1">IF($A$2=0,
    0,
    IFERROR(Q1190-(((R1190+R1191)/2)*J1191)-(IF(O1190&gt;O1191,
                '1D'!$D$8*((O1190^2-O1191^2)/(2*'1D'!$I$5)),
                '1D'!$D$9*((O1191^2-O1190^2)/(2*'1D'!$I$5)))+('1D'!$D$10*(ABS(I1191)/90)*(MAX(O1190^2,
                        O1191^2)/(2*'1D'!$I$5))))-Q1191,
        0))</f>
        <v>-3.9474069734524164E-3</v>
      </c>
      <c r="V1191" s="5">
        <f ca="1">IF($A$2=0,
    1,
    IF(IFERROR(V1190,
            0)=0,
        0,
        IFERROR(IF(ROUND(S1191,
                    3)=1,
                1,
                IF(AND(ABS(U1191)&lt;'1D'!$D$19,
                        S1191&gt;1),
                    1,
                    0)),
            0)))</f>
        <v>0</v>
      </c>
      <c r="W1191" s="5">
        <f ca="1">IF($A$2=0,
    MAX(MAX('1D'!$D$16,
            MAX('1D'!$D$16,
                POWER((ABS(K1191)^2)/('1D'!$I$5*MAX(F1191,
                            0.1)^2),
                    1/3))),
        IFERROR(W1396,
            MAX(MAX('1D'!$D$16,
                    MAX('1D'!$D$16,
                        POWER((ABS(K1191)^2)/('1D'!$I$5*MAX(F1191,
                                    0.1)^2),
                            1/3))),
                ($L$2)-E1396))),
    IF(IFERROR(AG1192,
            0)=0,
        MAX(MAX('1D'!$D$16,
                MAX('1D'!$D$16,
                    POWER((ABS(K1191)^2)/('1D'!$I$5*MAX(F1191,
                                0.1)^2),
                        1/3))),
            IFERROR(W1396,
                MAX(MAX('1D'!$D$16,
                        MAX('1D'!$D$16,
                            POWER((ABS(K1191)^2)/('1D'!$I$5*MAX(F1191,
                                        0.1)^2),
                                1/3))),
                    ($L$2)-E1396))),
        IF(IFERROR(W1191,
                0)=0,
            MAX(MAX('1D'!$D$16,
                    MAX('1D'!$D$16,
                        POWER((ABS(K1191)^2)/('1D'!$I$5*MAX(F1191,
                                    0.1)^2),
                            1/3))),
                IFERROR(W1396,
                    MAX(MAX('1D'!$D$16,
                            MAX('1D'!$D$16,
                                POWER((ABS(K1191)^2)/('1D'!$I$5*MAX(F1191,
                                            0.1)^2),
                                    1/3))),
                        ($L$2)-E1396))),
            IF(OR(IFERROR(AD1191,
                        0)&gt;=1,
                    IFERROR(AD1192,
                        0)&gt;=1),
                MAX('1D'!$D$16,
                    MAX('1D'!$D$16,
                        POWER((ABS(K1191)^2)/('1D'!$I$5*MAX(F1191,
                                    0.1)^2),
                            1/3))),
                IF(ABS(IFERROR(AF1191,
                            0))&lt;'1D'!$D$19,
                    MAX(MAX('1D'!$D$16,
                            MAX('1D'!$D$16,
                                POWER((ABS(K1191)^2)/('1D'!$I$5*MAX(F1191,
                                            0.1)^2),
                                    1/3))),
                        IFERROR(W1191,
                            0)),
                    MAX(MAX('1D'!$D$16,
                            MAX('1D'!$D$16,
                                POWER((ABS(K1191)^2)/('1D'!$I$5*MAX(F1191,
                                            0.1)^2),
                                    1/3))),
                        (IFERROR(W1191,
                                0))+((IFERROR(AF1191,
                                    0))*'1D'!$D$18)))))))</f>
        <v>2.1389677043987478</v>
      </c>
      <c r="X1191" s="5">
        <f t="shared" ca="1" si="256"/>
        <v>11.122632062873489</v>
      </c>
      <c r="Y1191" s="5">
        <f t="shared" ca="1" si="257"/>
        <v>1.1735290000551568</v>
      </c>
      <c r="Z1191" s="5">
        <f t="shared" ca="1" si="258"/>
        <v>4.5807502857230418</v>
      </c>
      <c r="AA1191" s="5">
        <f t="shared" ca="1" si="259"/>
        <v>634.11196770439869</v>
      </c>
      <c r="AB1191" s="5">
        <f ca="1">AA1191+((ABS(K1191)/MAX(((F1191)+(G1191)*(W1191))*(W1191),
            0.000001))^2)/(2*'1D'!$I$5)</f>
        <v>635.18145155659806</v>
      </c>
      <c r="AC1191" s="5">
        <f ca="1">((ABS(K1191)*'1D'!$D$6)/(MAX(((F1191)+(G1191)*(W1191))*(W1191),
            0.000001)*MAX(((((F1191)+(G1191)*(W1191))*(W1191))/MAX((F1191)+2*(W1191)*SQRT(1+(G1191)^2),
                    0.000001))^(2/3),
            0.000001)))^2</f>
        <v>3.8141460404132466E-3</v>
      </c>
      <c r="AD1191" s="5">
        <f ca="1">ABS(ABS(K1191)/MAX(((F1191)+(G1191)*(W1191))*(W1191),
        0.000001))/SQRT('1D'!$I$5*MAX((((F1191)+(G1191)*(W1191))*(W1191))/MAX((F1191)+2*(G1191)*(W1191),
            0.000001),
        0.000001))</f>
        <v>1.0000000000000004</v>
      </c>
      <c r="AE1191" s="5">
        <f ca="1">((F1191)*(W1191)^2)/2+(G1191)*(W1191)^3/3+(ABS(K1191)^2)/('1D'!$I$5*MAX(((F1191)+(G1191)*(W1191))*(W1191),
        0.000001))</f>
        <v>35.686426155594638</v>
      </c>
      <c r="AF1191" s="5">
        <f ca="1">IF($A$2=0,
    0,
    IFERROR(AB1192+(((AC1191+AC1192)/2)*J1192)+(IF(Z1191&gt;Z1192,
                '1D'!$D$8*((Z1191^2-Z1192^2)/(2*'1D'!$I$5)),
                '1D'!$D$9*((Z1192^2-Z1191^2)/(2*'1D'!$I$5)))+('1D'!$D$10*(ABS(I1192)/90)*(MAX(Z1191^2,
                        Z1192^2)/(2*'1D'!$I$5))))-AB1191,
        0))</f>
        <v>3.3141460404522149E-3</v>
      </c>
      <c r="AG1191" s="5">
        <f ca="1">IF($A$2=0,
    1,
    IF(IFERROR(AG1192,
            0)=0,
        0,
        IFERROR(IF(OR(ROUND(AD1191,
                        3)&gt;=1,
                    AND(ABS(AF1191)&lt;'1D'!$D$19,
                        AD1191&lt;1)),
                1,
                0),
            0)))</f>
        <v>1</v>
      </c>
      <c r="AH1191" s="5">
        <f ca="1">IFERROR(IF('1D'!V32="Supercritical",
        MAX('1D'!$D$16,
            IFERROR(L1191,
                MAX('1D'!$D$16,
                    POWER((ABS(K1191)^2)/('1D'!$I$5*MAX(F1191,
                                0.1)^2),
                        1/3)))),
        IF('1D'!V32="Subcritical",
            MAX('1D'!$D$16,
                IFERROR(W1191,
                    MAX('1D'!$D$16,
                        POWER((ABS(K1191)^2)/('1D'!$I$5*MAX(F1191,
                                    0.1)^2),
                            1/3)))),
            IF(IFERROR(T1191,
                    -1E+99)&gt;=IFERROR(AE1191,
                    -1E+99),
                MAX('1D'!$D$16,
                    IFERROR(L1191,
                        MAX('1D'!$D$16,
                            POWER((ABS(K1191)^2)/('1D'!$I$5*MAX(F1191,
                                        0.1)^2),
                                1/3)))),
                MAX('1D'!$D$16,
                    IFERROR(W1191,
                        MAX('1D'!$D$16,
                            POWER((ABS(K1191)^2)/('1D'!$I$5*MAX(F1191,
                                        0.1)^2),
                                1/3))))))),
    MAX('1D'!$D$16,
        POWER((ABS(K1191)^2)/('1D'!$I$5*MAX(F1191,
                    0.1)^2),
            1/3)))</f>
        <v>2.0411692021517887</v>
      </c>
      <c r="AI1191" s="5">
        <f t="shared" ca="1" si="260"/>
        <v>634.01416920215172</v>
      </c>
      <c r="AJ1191" s="5">
        <f ca="1">AI1191+((ABS(K1191)/MAX(((F1191)+(G1191)*(AH1191))*(AH1191),
            0.000001))^2)/(2*'1D'!$I$5)</f>
        <v>635.18859253909477</v>
      </c>
      <c r="AM1191">
        <v>0</v>
      </c>
      <c r="AN1191">
        <v>0</v>
      </c>
      <c r="AO1191" s="5">
        <f t="shared" si="261"/>
        <v>0</v>
      </c>
      <c r="AP1191" s="5">
        <f t="shared" si="265"/>
        <v>0</v>
      </c>
      <c r="AQ1191" s="5">
        <f ca="1">ABS(ABS(K1191)/MAX(((F1191)+(G1191)*(AH1191))*(AH1191),
        0.000001))/SQRT('1D'!$I$5*MAX((((F1191)+(G1191)*(AH1191))*(AH1191))/MAX((F1191)+2*(G1191)*(AH1191),
            0.000001),
        0.000001))</f>
        <v>1.0727235886044055</v>
      </c>
      <c r="AR1191" s="5" t="str">
        <f t="shared" ca="1" si="262"/>
        <v>Supercritical</v>
      </c>
      <c r="AS1191" s="5">
        <f ca="1">((ABS(K1191)*'1D'!$D$6)/(MAX(((F1191)+(G1191)*(AH1191))*(AH1191),
            0.000001)*MAX(((((F1191)+(G1191)*(AH1191))*(AH1191))/MAX((F1191)+2*(AH1191)*SQRT(1+(G1191)^2),
                    0.000001))^(2/3),
            0.000001)))^2</f>
        <v>4.3358367565141456E-3</v>
      </c>
    </row>
    <row r="1192" spans="1:45" x14ac:dyDescent="0.35">
      <c r="A1192">
        <v>1183</v>
      </c>
      <c r="B1192">
        <v>1181.9960000000001</v>
      </c>
      <c r="C1192">
        <v>616073.60199999996</v>
      </c>
      <c r="D1192">
        <v>3096825.219</v>
      </c>
      <c r="E1192">
        <v>631.97249999999997</v>
      </c>
      <c r="F1192">
        <v>5.2</v>
      </c>
      <c r="G1192">
        <v>0</v>
      </c>
      <c r="H1192" t="s">
        <v>176</v>
      </c>
      <c r="I1192">
        <v>0</v>
      </c>
      <c r="J1192" s="5">
        <f t="shared" si="263"/>
        <v>1</v>
      </c>
      <c r="K1192" s="5">
        <f t="shared" ca="1" si="264"/>
        <v>50.95</v>
      </c>
      <c r="L1192" s="5">
        <f ca="1">IF($A$2=0,
    IFERROR(L1191,
        MAX('1D'!$D$16,
            POWER((ABS(K1192)^2)/('1D'!$I$5*MAX(F1192,
                        0.1)^2),
                1/3))),
    IF(IFERROR(V1191,
            0)=0,
        IFERROR(L1191,
            MAX('1D'!$D$16,
                POWER((ABS(K1192)^2)/('1D'!$I$5*MAX(F1192,
                            0.1)^2),
                    1/3))),
        IF(OR(IFERROR(L1192,
                    0)=0,
                IFERROR(S1191,
                    0)&lt;1,
                IFERROR(S1192,
                    0)&lt;1),
            MAX('1D'!$D$16,
                POWER((ABS(K1192)^2)/('1D'!$I$5*MAX(F1192,
                            0.1)^2),
                    1/3)),
            IF(IFERROR(U1192,
                    0)&gt;0,
                MAX('1D'!$D$16,
                    IFERROR(L1192,
                        0)+((IFERROR(U1192,
                                0))*'1D'!$D$18*IF((IFERROR(S1192,
                                    0))&lt;1,
                            1,
                            -1))),
                IF(IFERROR(U1192,
                        0)&lt;0,
                    IF(ABS((MAX('1D'!$D$16,
                                    POWER((ABS(K1192)^2)/('1D'!$I$5*MAX(F1192,
                                                0.1)^2),
                                        1/3)))-IFERROR(L1192,
                                0))&gt;'1D'!$D$19,
                        MAX('1D'!$D$16,
                            IF((MAX('1D'!$D$16,
                                        POWER((ABS(K1192)^2)/('1D'!$I$5*MAX(F1192,
                                                    0.1)^2),
                                            1/3)))&gt;IFERROR(L1192,
                                    0),
                                MIN((MAX('1D'!$D$16,
                                            POWER((ABS(K1192)^2)/('1D'!$I$5*MAX(F1192,
                                                        0.1)^2),
                                                1/3))),
                                    IFERROR(L1192,
                                        0)+(MIN(ABS(IFERROR(U1192,
                                                    0))*'1D'!$D$18,
                                            ABS((MAX('1D'!$D$16,
                                                        POWER((ABS(K1192)^2)/('1D'!$I$5*MAX(F1192,
                                                                    0.1)^2),
                                                            1/3)))-IFERROR(L1192,
                                                    0))))),
                                MAX((MAX('1D'!$D$16,
                                            POWER((ABS(K1192)^2)/('1D'!$I$5*MAX(F1192,
                                                        0.1)^2),
                                                1/3))),
                                    IFERROR(L1192,
                                        0)-(MIN(ABS(IFERROR(U1192,
                                                    0))*'1D'!$D$18,
                                            ABS((MAX('1D'!$D$16,
                                                        POWER((ABS(K1192)^2)/('1D'!$I$5*MAX(F1192,
                                                                    0.1)^2),
                                                            1/3)))-IFERROR(L1192,
                                                    0))))))),
                        MAX('1D'!$D$16,
                            POWER((ABS(K1192)^2)/('1D'!$I$5*MAX(F1192,
                                        0.1)^2),
                                1/3))),
                    MAX('1D'!$D$16,
                        IFERROR(L1192,
                            0)))))))</f>
        <v>2.0411692021517887</v>
      </c>
      <c r="M1192" s="5">
        <f t="shared" ca="1" si="252"/>
        <v>10.614079851189301</v>
      </c>
      <c r="N1192" s="5">
        <f t="shared" ca="1" si="253"/>
        <v>1.1434704692804873</v>
      </c>
      <c r="O1192" s="5">
        <f t="shared" ca="1" si="254"/>
        <v>4.8002276894771132</v>
      </c>
      <c r="P1192" s="5">
        <f t="shared" ca="1" si="255"/>
        <v>634.01366920215173</v>
      </c>
      <c r="Q1192" s="5">
        <f ca="1">P1192+((ABS(K1192)/MAX(((F1192)+(G1192)*(L1192))*(L1192),
            0.000001))^2)/(2*'1D'!$I$5)</f>
        <v>635.18809253909478</v>
      </c>
      <c r="R1192" s="5">
        <f ca="1">((ABS(K1192)*'1D'!$D$6)/(MAX(((F1192)+(G1192)*(L1192))*(L1192),
            0.000001)*MAX(((((F1192)+(G1192)*(L1192))*(L1192))/MAX((F1192)+2*(L1192)*SQRT(1+(G1192)^2),
                    0.000001))^(2/3),
            0.000001)))^2</f>
        <v>4.3358367565141456E-3</v>
      </c>
      <c r="S1192" s="5">
        <f ca="1">ABS(ABS(K1192)/MAX(((F1192)+(G1192)*(L1192))*(L1192),
        0.000001))/SQRT('1D'!$I$5*MAX((((F1192)+(G1192)*(L1192))*(L1192))/MAX((F1192)+2*(G1192)*(L1192),
            0.000001),
        0.000001))</f>
        <v>1.0727235886044055</v>
      </c>
      <c r="T1192" s="5">
        <f ca="1">((F1192)*(L1192)^2)/2+(G1192)*(L1192)^3/3+(ABS(K1192)^2)/('1D'!$I$5*MAX(((F1192)+(G1192)*(L1192))*(L1192),
        0.000001))</f>
        <v>35.763412605541333</v>
      </c>
      <c r="U1192" s="5">
        <f ca="1">IF($A$2=0,
    0,
    IFERROR(Q1191-(((R1191+R1192)/2)*J1192)-(IF(O1191&gt;O1192,
                '1D'!$D$8*((O1191^2-O1192^2)/(2*'1D'!$I$5)),
                '1D'!$D$9*((O1192^2-O1191^2)/(2*'1D'!$I$5)))+('1D'!$D$10*(ABS(I1192)/90)*(MAX(O1191^2,
                        O1192^2)/(2*'1D'!$I$5))))-Q1192,
        0))</f>
        <v>-3.8358367564796936E-3</v>
      </c>
      <c r="V1192" s="5">
        <f ca="1">IF($A$2=0,
    1,
    IF(IFERROR(V1191,
            0)=0,
        0,
        IFERROR(IF(ROUND(S1192,
                    3)=1,
                1,
                IF(AND(ABS(U1192)&lt;'1D'!$D$19,
                        S1192&gt;1),
                    1,
                    0)),
            0)))</f>
        <v>0</v>
      </c>
      <c r="W1192" s="5">
        <f ca="1">IF($A$2=0,
    MAX(MAX('1D'!$D$16,
            MAX('1D'!$D$16,
                POWER((ABS(K1192)^2)/('1D'!$I$5*MAX(F1192,
                            0.1)^2),
                    1/3))),
        IFERROR(W1396,
            MAX(MAX('1D'!$D$16,
                    MAX('1D'!$D$16,
                        POWER((ABS(K1192)^2)/('1D'!$I$5*MAX(F1192,
                                    0.1)^2),
                            1/3))),
                ($L$2)-E1396))),
    IF(IFERROR(AG1193,
            0)=0,
        MAX(MAX('1D'!$D$16,
                MAX('1D'!$D$16,
                    POWER((ABS(K1192)^2)/('1D'!$I$5*MAX(F1192,
                                0.1)^2),
                        1/3))),
            IFERROR(W1396,
                MAX(MAX('1D'!$D$16,
                        MAX('1D'!$D$16,
                            POWER((ABS(K1192)^2)/('1D'!$I$5*MAX(F1192,
                                        0.1)^2),
                                1/3))),
                    ($L$2)-E1396))),
        IF(IFERROR(W1192,
                0)=0,
            MAX(MAX('1D'!$D$16,
                    MAX('1D'!$D$16,
                        POWER((ABS(K1192)^2)/('1D'!$I$5*MAX(F1192,
                                    0.1)^2),
                            1/3))),
                IFERROR(W1396,
                    MAX(MAX('1D'!$D$16,
                            MAX('1D'!$D$16,
                                POWER((ABS(K1192)^2)/('1D'!$I$5*MAX(F1192,
                                            0.1)^2),
                                    1/3))),
                        ($L$2)-E1396))),
            IF(OR(IFERROR(AD1192,
                        0)&gt;=1,
                    IFERROR(AD1193,
                        0)&gt;=1),
                MAX('1D'!$D$16,
                    MAX('1D'!$D$16,
                        POWER((ABS(K1192)^2)/('1D'!$I$5*MAX(F1192,
                                    0.1)^2),
                            1/3))),
                IF(ABS(IFERROR(AF1192,
                            0))&lt;'1D'!$D$19,
                    MAX(MAX('1D'!$D$16,
                            MAX('1D'!$D$16,
                                POWER((ABS(K1192)^2)/('1D'!$I$5*MAX(F1192,
                                            0.1)^2),
                                    1/3))),
                        IFERROR(W1192,
                            0)),
                    MAX(MAX('1D'!$D$16,
                            MAX('1D'!$D$16,
                                POWER((ABS(K1192)^2)/('1D'!$I$5*MAX(F1192,
                                            0.1)^2),
                                    1/3))),
                        (IFERROR(W1192,
                                0))+((IFERROR(AF1192,
                                    0))*'1D'!$D$18)))))))</f>
        <v>2.1389677043987478</v>
      </c>
      <c r="X1192" s="5">
        <f t="shared" ca="1" si="256"/>
        <v>11.122632062873489</v>
      </c>
      <c r="Y1192" s="5">
        <f t="shared" ca="1" si="257"/>
        <v>1.1735290000551568</v>
      </c>
      <c r="Z1192" s="5">
        <f t="shared" ca="1" si="258"/>
        <v>4.5807502857230418</v>
      </c>
      <c r="AA1192" s="5">
        <f t="shared" ca="1" si="259"/>
        <v>634.11146770439871</v>
      </c>
      <c r="AB1192" s="5">
        <f ca="1">AA1192+((ABS(K1192)/MAX(((F1192)+(G1192)*(W1192))*(W1192),
            0.000001))^2)/(2*'1D'!$I$5)</f>
        <v>635.18095155659807</v>
      </c>
      <c r="AC1192" s="5">
        <f ca="1">((ABS(K1192)*'1D'!$D$6)/(MAX(((F1192)+(G1192)*(W1192))*(W1192),
            0.000001)*MAX(((((F1192)+(G1192)*(W1192))*(W1192))/MAX((F1192)+2*(W1192)*SQRT(1+(G1192)^2),
                    0.000001))^(2/3),
            0.000001)))^2</f>
        <v>3.8141460404132466E-3</v>
      </c>
      <c r="AD1192" s="5">
        <f ca="1">ABS(ABS(K1192)/MAX(((F1192)+(G1192)*(W1192))*(W1192),
        0.000001))/SQRT('1D'!$I$5*MAX((((F1192)+(G1192)*(W1192))*(W1192))/MAX((F1192)+2*(G1192)*(W1192),
            0.000001),
        0.000001))</f>
        <v>1.0000000000000004</v>
      </c>
      <c r="AE1192" s="5">
        <f ca="1">((F1192)*(W1192)^2)/2+(G1192)*(W1192)^3/3+(ABS(K1192)^2)/('1D'!$I$5*MAX(((F1192)+(G1192)*(W1192))*(W1192),
        0.000001))</f>
        <v>35.686426155594638</v>
      </c>
      <c r="AF1192" s="5">
        <f ca="1">IF($A$2=0,
    0,
    IFERROR(AB1193+(((AC1192+AC1193)/2)*J1193)+(IF(Z1192&gt;Z1193,
                '1D'!$D$8*((Z1192^2-Z1193^2)/(2*'1D'!$I$5)),
                '1D'!$D$9*((Z1193^2-Z1192^2)/(2*'1D'!$I$5)))+('1D'!$D$10*(ABS(I1193)/90)*(MAX(Z1192^2,
                        Z1193^2)/(2*'1D'!$I$5))))-AB1192,
        0))</f>
        <v>3.3141460404522149E-3</v>
      </c>
      <c r="AG1192" s="5">
        <f ca="1">IF($A$2=0,
    1,
    IF(IFERROR(AG1193,
            0)=0,
        0,
        IFERROR(IF(OR(ROUND(AD1192,
                        3)&gt;=1,
                    AND(ABS(AF1192)&lt;'1D'!$D$19,
                        AD1192&lt;1)),
                1,
                0),
            0)))</f>
        <v>1</v>
      </c>
      <c r="AH1192" s="5">
        <f ca="1">IFERROR(IF('1D'!V32="Supercritical",
        MAX('1D'!$D$16,
            IFERROR(L1192,
                MAX('1D'!$D$16,
                    POWER((ABS(K1192)^2)/('1D'!$I$5*MAX(F1192,
                                0.1)^2),
                        1/3)))),
        IF('1D'!V32="Subcritical",
            MAX('1D'!$D$16,
                IFERROR(W1192,
                    MAX('1D'!$D$16,
                        POWER((ABS(K1192)^2)/('1D'!$I$5*MAX(F1192,
                                    0.1)^2),
                            1/3)))),
            IF(IFERROR(T1192,
                    -1E+99)&gt;=IFERROR(AE1192,
                    -1E+99),
                MAX('1D'!$D$16,
                    IFERROR(L1192,
                        MAX('1D'!$D$16,
                            POWER((ABS(K1192)^2)/('1D'!$I$5*MAX(F1192,
                                        0.1)^2),
                                1/3)))),
                MAX('1D'!$D$16,
                    IFERROR(W1192,
                        MAX('1D'!$D$16,
                            POWER((ABS(K1192)^2)/('1D'!$I$5*MAX(F1192,
                                        0.1)^2),
                                1/3))))))),
    MAX('1D'!$D$16,
        POWER((ABS(K1192)^2)/('1D'!$I$5*MAX(F1192,
                    0.1)^2),
            1/3)))</f>
        <v>2.0411692021517887</v>
      </c>
      <c r="AI1192" s="5">
        <f t="shared" ca="1" si="260"/>
        <v>634.01366920215173</v>
      </c>
      <c r="AJ1192" s="5">
        <f ca="1">AI1192+((ABS(K1192)/MAX(((F1192)+(G1192)*(AH1192))*(AH1192),
            0.000001))^2)/(2*'1D'!$I$5)</f>
        <v>635.18809253909478</v>
      </c>
      <c r="AM1192">
        <v>0</v>
      </c>
      <c r="AN1192">
        <v>0</v>
      </c>
      <c r="AO1192" s="5">
        <f t="shared" si="261"/>
        <v>0</v>
      </c>
      <c r="AP1192" s="5">
        <f t="shared" si="265"/>
        <v>0</v>
      </c>
      <c r="AQ1192" s="5">
        <f ca="1">ABS(ABS(K1192)/MAX(((F1192)+(G1192)*(AH1192))*(AH1192),
        0.000001))/SQRT('1D'!$I$5*MAX((((F1192)+(G1192)*(AH1192))*(AH1192))/MAX((F1192)+2*(G1192)*(AH1192),
            0.000001),
        0.000001))</f>
        <v>1.0727235886044055</v>
      </c>
      <c r="AR1192" s="5" t="str">
        <f t="shared" ca="1" si="262"/>
        <v>Supercritical</v>
      </c>
      <c r="AS1192" s="5">
        <f ca="1">((ABS(K1192)*'1D'!$D$6)/(MAX(((F1192)+(G1192)*(AH1192))*(AH1192),
            0.000001)*MAX(((((F1192)+(G1192)*(AH1192))*(AH1192))/MAX((F1192)+2*(AH1192)*SQRT(1+(G1192)^2),
                    0.000001))^(2/3),
            0.000001)))^2</f>
        <v>4.3358367565141456E-3</v>
      </c>
    </row>
    <row r="1193" spans="1:45" x14ac:dyDescent="0.35">
      <c r="A1193">
        <v>1184</v>
      </c>
      <c r="B1193">
        <v>1182.9960000000001</v>
      </c>
      <c r="C1193">
        <v>616073.56000000006</v>
      </c>
      <c r="D1193">
        <v>3096824.22</v>
      </c>
      <c r="E1193">
        <v>631.97199999999998</v>
      </c>
      <c r="F1193">
        <v>5.2</v>
      </c>
      <c r="G1193">
        <v>0</v>
      </c>
      <c r="H1193" t="s">
        <v>176</v>
      </c>
      <c r="I1193">
        <v>0</v>
      </c>
      <c r="J1193" s="5">
        <f t="shared" si="263"/>
        <v>1</v>
      </c>
      <c r="K1193" s="5">
        <f t="shared" ca="1" si="264"/>
        <v>50.95</v>
      </c>
      <c r="L1193" s="5">
        <f ca="1">IF($A$2=0,
    IFERROR(L1192,
        MAX('1D'!$D$16,
            POWER((ABS(K1193)^2)/('1D'!$I$5*MAX(F1193,
                        0.1)^2),
                1/3))),
    IF(IFERROR(V1192,
            0)=0,
        IFERROR(L1192,
            MAX('1D'!$D$16,
                POWER((ABS(K1193)^2)/('1D'!$I$5*MAX(F1193,
                            0.1)^2),
                    1/3))),
        IF(OR(IFERROR(L1193,
                    0)=0,
                IFERROR(S1192,
                    0)&lt;1,
                IFERROR(S1193,
                    0)&lt;1),
            MAX('1D'!$D$16,
                POWER((ABS(K1193)^2)/('1D'!$I$5*MAX(F1193,
                            0.1)^2),
                    1/3)),
            IF(IFERROR(U1193,
                    0)&gt;0,
                MAX('1D'!$D$16,
                    IFERROR(L1193,
                        0)+((IFERROR(U1193,
                                0))*'1D'!$D$18*IF((IFERROR(S1193,
                                    0))&lt;1,
                            1,
                            -1))),
                IF(IFERROR(U1193,
                        0)&lt;0,
                    IF(ABS((MAX('1D'!$D$16,
                                    POWER((ABS(K1193)^2)/('1D'!$I$5*MAX(F1193,
                                                0.1)^2),
                                        1/3)))-IFERROR(L1193,
                                0))&gt;'1D'!$D$19,
                        MAX('1D'!$D$16,
                            IF((MAX('1D'!$D$16,
                                        POWER((ABS(K1193)^2)/('1D'!$I$5*MAX(F1193,
                                                    0.1)^2),
                                            1/3)))&gt;IFERROR(L1193,
                                    0),
                                MIN((MAX('1D'!$D$16,
                                            POWER((ABS(K1193)^2)/('1D'!$I$5*MAX(F1193,
                                                        0.1)^2),
                                                1/3))),
                                    IFERROR(L1193,
                                        0)+(MIN(ABS(IFERROR(U1193,
                                                    0))*'1D'!$D$18,
                                            ABS((MAX('1D'!$D$16,
                                                        POWER((ABS(K1193)^2)/('1D'!$I$5*MAX(F1193,
                                                                    0.1)^2),
                                                            1/3)))-IFERROR(L1193,
                                                    0))))),
                                MAX((MAX('1D'!$D$16,
                                            POWER((ABS(K1193)^2)/('1D'!$I$5*MAX(F1193,
                                                        0.1)^2),
                                                1/3))),
                                    IFERROR(L1193,
                                        0)-(MIN(ABS(IFERROR(U1193,
                                                    0))*'1D'!$D$18,
                                            ABS((MAX('1D'!$D$16,
                                                        POWER((ABS(K1193)^2)/('1D'!$I$5*MAX(F1193,
                                                                    0.1)^2),
                                                            1/3)))-IFERROR(L1193,
                                                    0))))))),
                        MAX('1D'!$D$16,
                            POWER((ABS(K1193)^2)/('1D'!$I$5*MAX(F1193,
                                        0.1)^2),
                                1/3))),
                    MAX('1D'!$D$16,
                        IFERROR(L1193,
                            0)))))))</f>
        <v>2.0411692021517887</v>
      </c>
      <c r="M1193" s="5">
        <f t="shared" ca="1" si="252"/>
        <v>10.614079851189301</v>
      </c>
      <c r="N1193" s="5">
        <f t="shared" ca="1" si="253"/>
        <v>1.1434704692804873</v>
      </c>
      <c r="O1193" s="5">
        <f t="shared" ca="1" si="254"/>
        <v>4.8002276894771132</v>
      </c>
      <c r="P1193" s="5">
        <f t="shared" ca="1" si="255"/>
        <v>634.01316920215174</v>
      </c>
      <c r="Q1193" s="5">
        <f ca="1">P1193+((ABS(K1193)/MAX(((F1193)+(G1193)*(L1193))*(L1193),
            0.000001))^2)/(2*'1D'!$I$5)</f>
        <v>635.18759253909479</v>
      </c>
      <c r="R1193" s="5">
        <f ca="1">((ABS(K1193)*'1D'!$D$6)/(MAX(((F1193)+(G1193)*(L1193))*(L1193),
            0.000001)*MAX(((((F1193)+(G1193)*(L1193))*(L1193))/MAX((F1193)+2*(L1193)*SQRT(1+(G1193)^2),
                    0.000001))^(2/3),
            0.000001)))^2</f>
        <v>4.3358367565141456E-3</v>
      </c>
      <c r="S1193" s="5">
        <f ca="1">ABS(ABS(K1193)/MAX(((F1193)+(G1193)*(L1193))*(L1193),
        0.000001))/SQRT('1D'!$I$5*MAX((((F1193)+(G1193)*(L1193))*(L1193))/MAX((F1193)+2*(G1193)*(L1193),
            0.000001),
        0.000001))</f>
        <v>1.0727235886044055</v>
      </c>
      <c r="T1193" s="5">
        <f ca="1">((F1193)*(L1193)^2)/2+(G1193)*(L1193)^3/3+(ABS(K1193)^2)/('1D'!$I$5*MAX(((F1193)+(G1193)*(L1193))*(L1193),
        0.000001))</f>
        <v>35.763412605541333</v>
      </c>
      <c r="U1193" s="5">
        <f ca="1">IF($A$2=0,
    0,
    IFERROR(Q1192-(((R1192+R1193)/2)*J1193)-(IF(O1192&gt;O1193,
                '1D'!$D$8*((O1192^2-O1193^2)/(2*'1D'!$I$5)),
                '1D'!$D$9*((O1193^2-O1192^2)/(2*'1D'!$I$5)))+('1D'!$D$10*(ABS(I1193)/90)*(MAX(O1192^2,
                        O1193^2)/(2*'1D'!$I$5))))-Q1193,
        0))</f>
        <v>-3.8358367564796936E-3</v>
      </c>
      <c r="V1193" s="5">
        <f ca="1">IF($A$2=0,
    1,
    IF(IFERROR(V1192,
            0)=0,
        0,
        IFERROR(IF(ROUND(S1193,
                    3)=1,
                1,
                IF(AND(ABS(U1193)&lt;'1D'!$D$19,
                        S1193&gt;1),
                    1,
                    0)),
            0)))</f>
        <v>0</v>
      </c>
      <c r="W1193" s="5">
        <f ca="1">IF($A$2=0,
    MAX(MAX('1D'!$D$16,
            MAX('1D'!$D$16,
                POWER((ABS(K1193)^2)/('1D'!$I$5*MAX(F1193,
                            0.1)^2),
                    1/3))),
        IFERROR(W1396,
            MAX(MAX('1D'!$D$16,
                    MAX('1D'!$D$16,
                        POWER((ABS(K1193)^2)/('1D'!$I$5*MAX(F1193,
                                    0.1)^2),
                            1/3))),
                ($L$2)-E1396))),
    IF(IFERROR(AG1194,
            0)=0,
        MAX(MAX('1D'!$D$16,
                MAX('1D'!$D$16,
                    POWER((ABS(K1193)^2)/('1D'!$I$5*MAX(F1193,
                                0.1)^2),
                        1/3))),
            IFERROR(W1396,
                MAX(MAX('1D'!$D$16,
                        MAX('1D'!$D$16,
                            POWER((ABS(K1193)^2)/('1D'!$I$5*MAX(F1193,
                                        0.1)^2),
                                1/3))),
                    ($L$2)-E1396))),
        IF(IFERROR(W1193,
                0)=0,
            MAX(MAX('1D'!$D$16,
                    MAX('1D'!$D$16,
                        POWER((ABS(K1193)^2)/('1D'!$I$5*MAX(F1193,
                                    0.1)^2),
                            1/3))),
                IFERROR(W1396,
                    MAX(MAX('1D'!$D$16,
                            MAX('1D'!$D$16,
                                POWER((ABS(K1193)^2)/('1D'!$I$5*MAX(F1193,
                                            0.1)^2),
                                    1/3))),
                        ($L$2)-E1396))),
            IF(OR(IFERROR(AD1193,
                        0)&gt;=1,
                    IFERROR(AD1194,
                        0)&gt;=1),
                MAX('1D'!$D$16,
                    MAX('1D'!$D$16,
                        POWER((ABS(K1193)^2)/('1D'!$I$5*MAX(F1193,
                                    0.1)^2),
                            1/3))),
                IF(ABS(IFERROR(AF1193,
                            0))&lt;'1D'!$D$19,
                    MAX(MAX('1D'!$D$16,
                            MAX('1D'!$D$16,
                                POWER((ABS(K1193)^2)/('1D'!$I$5*MAX(F1193,
                                            0.1)^2),
                                    1/3))),
                        IFERROR(W1193,
                            0)),
                    MAX(MAX('1D'!$D$16,
                            MAX('1D'!$D$16,
                                POWER((ABS(K1193)^2)/('1D'!$I$5*MAX(F1193,
                                            0.1)^2),
                                    1/3))),
                        (IFERROR(W1193,
                                0))+((IFERROR(AF1193,
                                    0))*'1D'!$D$18)))))))</f>
        <v>2.1389677043987478</v>
      </c>
      <c r="X1193" s="5">
        <f t="shared" ca="1" si="256"/>
        <v>11.122632062873489</v>
      </c>
      <c r="Y1193" s="5">
        <f t="shared" ca="1" si="257"/>
        <v>1.1735290000551568</v>
      </c>
      <c r="Z1193" s="5">
        <f t="shared" ca="1" si="258"/>
        <v>4.5807502857230418</v>
      </c>
      <c r="AA1193" s="5">
        <f t="shared" ca="1" si="259"/>
        <v>634.11096770439872</v>
      </c>
      <c r="AB1193" s="5">
        <f ca="1">AA1193+((ABS(K1193)/MAX(((F1193)+(G1193)*(W1193))*(W1193),
            0.000001))^2)/(2*'1D'!$I$5)</f>
        <v>635.18045155659809</v>
      </c>
      <c r="AC1193" s="5">
        <f ca="1">((ABS(K1193)*'1D'!$D$6)/(MAX(((F1193)+(G1193)*(W1193))*(W1193),
            0.000001)*MAX(((((F1193)+(G1193)*(W1193))*(W1193))/MAX((F1193)+2*(W1193)*SQRT(1+(G1193)^2),
                    0.000001))^(2/3),
            0.000001)))^2</f>
        <v>3.8141460404132466E-3</v>
      </c>
      <c r="AD1193" s="5">
        <f ca="1">ABS(ABS(K1193)/MAX(((F1193)+(G1193)*(W1193))*(W1193),
        0.000001))/SQRT('1D'!$I$5*MAX((((F1193)+(G1193)*(W1193))*(W1193))/MAX((F1193)+2*(G1193)*(W1193),
            0.000001),
        0.000001))</f>
        <v>1.0000000000000004</v>
      </c>
      <c r="AE1193" s="5">
        <f ca="1">((F1193)*(W1193)^2)/2+(G1193)*(W1193)^3/3+(ABS(K1193)^2)/('1D'!$I$5*MAX(((F1193)+(G1193)*(W1193))*(W1193),
        0.000001))</f>
        <v>35.686426155594638</v>
      </c>
      <c r="AF1193" s="5">
        <f ca="1">IF($A$2=0,
    0,
    IFERROR(AB1194+(((AC1193+AC1194)/2)*J1194)+(IF(Z1193&gt;Z1194,
                '1D'!$D$8*((Z1193^2-Z1194^2)/(2*'1D'!$I$5)),
                '1D'!$D$9*((Z1194^2-Z1193^2)/(2*'1D'!$I$5)))+('1D'!$D$10*(ABS(I1194)/90)*(MAX(Z1193^2,
                        Z1194^2)/(2*'1D'!$I$5))))-AB1193,
        0))</f>
        <v>3.4157470064428708E-3</v>
      </c>
      <c r="AG1193" s="5">
        <f ca="1">IF($A$2=0,
    1,
    IF(IFERROR(AG1194,
            0)=0,
        0,
        IFERROR(IF(OR(ROUND(AD1193,
                        3)&gt;=1,
                    AND(ABS(AF1193)&lt;'1D'!$D$19,
                        AD1193&lt;1)),
                1,
                0),
            0)))</f>
        <v>1</v>
      </c>
      <c r="AH1193" s="5">
        <f ca="1">IFERROR(IF('1D'!V32="Supercritical",
        MAX('1D'!$D$16,
            IFERROR(L1193,
                MAX('1D'!$D$16,
                    POWER((ABS(K1193)^2)/('1D'!$I$5*MAX(F1193,
                                0.1)^2),
                        1/3)))),
        IF('1D'!V32="Subcritical",
            MAX('1D'!$D$16,
                IFERROR(W1193,
                    MAX('1D'!$D$16,
                        POWER((ABS(K1193)^2)/('1D'!$I$5*MAX(F1193,
                                    0.1)^2),
                            1/3)))),
            IF(IFERROR(T1193,
                    -1E+99)&gt;=IFERROR(AE1193,
                    -1E+99),
                MAX('1D'!$D$16,
                    IFERROR(L1193,
                        MAX('1D'!$D$16,
                            POWER((ABS(K1193)^2)/('1D'!$I$5*MAX(F1193,
                                        0.1)^2),
                                1/3)))),
                MAX('1D'!$D$16,
                    IFERROR(W1193,
                        MAX('1D'!$D$16,
                            POWER((ABS(K1193)^2)/('1D'!$I$5*MAX(F1193,
                                        0.1)^2),
                                1/3))))))),
    MAX('1D'!$D$16,
        POWER((ABS(K1193)^2)/('1D'!$I$5*MAX(F1193,
                    0.1)^2),
            1/3)))</f>
        <v>2.0411692021517887</v>
      </c>
      <c r="AI1193" s="5">
        <f t="shared" ca="1" si="260"/>
        <v>634.01316920215174</v>
      </c>
      <c r="AJ1193" s="5">
        <f ca="1">AI1193+((ABS(K1193)/MAX(((F1193)+(G1193)*(AH1193))*(AH1193),
            0.000001))^2)/(2*'1D'!$I$5)</f>
        <v>635.18759253909479</v>
      </c>
      <c r="AM1193">
        <v>0</v>
      </c>
      <c r="AN1193">
        <v>0</v>
      </c>
      <c r="AO1193" s="5">
        <f t="shared" si="261"/>
        <v>0</v>
      </c>
      <c r="AP1193" s="5">
        <f t="shared" si="265"/>
        <v>0</v>
      </c>
      <c r="AQ1193" s="5">
        <f ca="1">ABS(ABS(K1193)/MAX(((F1193)+(G1193)*(AH1193))*(AH1193),
        0.000001))/SQRT('1D'!$I$5*MAX((((F1193)+(G1193)*(AH1193))*(AH1193))/MAX((F1193)+2*(G1193)*(AH1193),
            0.000001),
        0.000001))</f>
        <v>1.0727235886044055</v>
      </c>
      <c r="AR1193" s="5" t="str">
        <f t="shared" ca="1" si="262"/>
        <v>Supercritical</v>
      </c>
      <c r="AS1193" s="5">
        <f ca="1">((ABS(K1193)*'1D'!$D$6)/(MAX(((F1193)+(G1193)*(AH1193))*(AH1193),
            0.000001)*MAX(((((F1193)+(G1193)*(AH1193))*(AH1193))/MAX((F1193)+2*(AH1193)*SQRT(1+(G1193)^2),
                    0.000001))^(2/3),
            0.000001)))^2</f>
        <v>4.3358367565141456E-3</v>
      </c>
    </row>
    <row r="1194" spans="1:45" x14ac:dyDescent="0.35">
      <c r="A1194">
        <v>1185</v>
      </c>
      <c r="B1194">
        <v>1183.9960000000001</v>
      </c>
      <c r="C1194">
        <v>616073.51800000004</v>
      </c>
      <c r="D1194">
        <v>3096823.2209999999</v>
      </c>
      <c r="E1194">
        <v>631.97149999999999</v>
      </c>
      <c r="F1194">
        <v>5.2</v>
      </c>
      <c r="G1194">
        <v>0</v>
      </c>
      <c r="H1194" t="s">
        <v>176</v>
      </c>
      <c r="I1194">
        <v>5.7000000000000002E-2</v>
      </c>
      <c r="J1194" s="5">
        <f t="shared" si="263"/>
        <v>1</v>
      </c>
      <c r="K1194" s="5">
        <f t="shared" ca="1" si="264"/>
        <v>50.95</v>
      </c>
      <c r="L1194" s="5">
        <f ca="1">IF($A$2=0,
    IFERROR(L1193,
        MAX('1D'!$D$16,
            POWER((ABS(K1194)^2)/('1D'!$I$5*MAX(F1194,
                        0.1)^2),
                1/3))),
    IF(IFERROR(V1193,
            0)=0,
        IFERROR(L1193,
            MAX('1D'!$D$16,
                POWER((ABS(K1194)^2)/('1D'!$I$5*MAX(F1194,
                            0.1)^2),
                    1/3))),
        IF(OR(IFERROR(L1194,
                    0)=0,
                IFERROR(S1193,
                    0)&lt;1,
                IFERROR(S1194,
                    0)&lt;1),
            MAX('1D'!$D$16,
                POWER((ABS(K1194)^2)/('1D'!$I$5*MAX(F1194,
                            0.1)^2),
                    1/3)),
            IF(IFERROR(U1194,
                    0)&gt;0,
                MAX('1D'!$D$16,
                    IFERROR(L1194,
                        0)+((IFERROR(U1194,
                                0))*'1D'!$D$18*IF((IFERROR(S1194,
                                    0))&lt;1,
                            1,
                            -1))),
                IF(IFERROR(U1194,
                        0)&lt;0,
                    IF(ABS((MAX('1D'!$D$16,
                                    POWER((ABS(K1194)^2)/('1D'!$I$5*MAX(F1194,
                                                0.1)^2),
                                        1/3)))-IFERROR(L1194,
                                0))&gt;'1D'!$D$19,
                        MAX('1D'!$D$16,
                            IF((MAX('1D'!$D$16,
                                        POWER((ABS(K1194)^2)/('1D'!$I$5*MAX(F1194,
                                                    0.1)^2),
                                            1/3)))&gt;IFERROR(L1194,
                                    0),
                                MIN((MAX('1D'!$D$16,
                                            POWER((ABS(K1194)^2)/('1D'!$I$5*MAX(F1194,
                                                        0.1)^2),
                                                1/3))),
                                    IFERROR(L1194,
                                        0)+(MIN(ABS(IFERROR(U1194,
                                                    0))*'1D'!$D$18,
                                            ABS((MAX('1D'!$D$16,
                                                        POWER((ABS(K1194)^2)/('1D'!$I$5*MAX(F1194,
                                                                    0.1)^2),
                                                            1/3)))-IFERROR(L1194,
                                                    0))))),
                                MAX((MAX('1D'!$D$16,
                                            POWER((ABS(K1194)^2)/('1D'!$I$5*MAX(F1194,
                                                        0.1)^2),
                                                1/3))),
                                    IFERROR(L1194,
                                        0)-(MIN(ABS(IFERROR(U1194,
                                                    0))*'1D'!$D$18,
                                            ABS((MAX('1D'!$D$16,
                                                        POWER((ABS(K1194)^2)/('1D'!$I$5*MAX(F1194,
                                                                    0.1)^2),
                                                            1/3)))-IFERROR(L1194,
                                                    0))))))),
                        MAX('1D'!$D$16,
                            POWER((ABS(K1194)^2)/('1D'!$I$5*MAX(F1194,
                                        0.1)^2),
                                1/3))),
                    MAX('1D'!$D$16,
                        IFERROR(L1194,
                            0)))))))</f>
        <v>2.0411692021517887</v>
      </c>
      <c r="M1194" s="5">
        <f t="shared" ca="1" si="252"/>
        <v>10.614079851189301</v>
      </c>
      <c r="N1194" s="5">
        <f t="shared" ca="1" si="253"/>
        <v>1.1434704692804873</v>
      </c>
      <c r="O1194" s="5">
        <f t="shared" ca="1" si="254"/>
        <v>4.8002276894771132</v>
      </c>
      <c r="P1194" s="5">
        <f t="shared" ca="1" si="255"/>
        <v>634.01266920215176</v>
      </c>
      <c r="Q1194" s="5">
        <f ca="1">P1194+((ABS(K1194)/MAX(((F1194)+(G1194)*(L1194))*(L1194),
            0.000001))^2)/(2*'1D'!$I$5)</f>
        <v>635.18709253909481</v>
      </c>
      <c r="R1194" s="5">
        <f ca="1">((ABS(K1194)*'1D'!$D$6)/(MAX(((F1194)+(G1194)*(L1194))*(L1194),
            0.000001)*MAX(((((F1194)+(G1194)*(L1194))*(L1194))/MAX((F1194)+2*(L1194)*SQRT(1+(G1194)^2),
                    0.000001))^(2/3),
            0.000001)))^2</f>
        <v>4.3358367565141456E-3</v>
      </c>
      <c r="S1194" s="5">
        <f ca="1">ABS(ABS(K1194)/MAX(((F1194)+(G1194)*(L1194))*(L1194),
        0.000001))/SQRT('1D'!$I$5*MAX((((F1194)+(G1194)*(L1194))*(L1194))/MAX((F1194)+2*(G1194)*(L1194),
            0.000001),
        0.000001))</f>
        <v>1.0727235886044055</v>
      </c>
      <c r="T1194" s="5">
        <f ca="1">((F1194)*(L1194)^2)/2+(G1194)*(L1194)^3/3+(ABS(K1194)^2)/('1D'!$I$5*MAX(((F1194)+(G1194)*(L1194))*(L1194),
        0.000001))</f>
        <v>35.763412605541333</v>
      </c>
      <c r="U1194" s="5">
        <f ca="1">IF($A$2=0,
    0,
    IFERROR(Q1193-(((R1193+R1194)/2)*J1194)-(IF(O1193&gt;O1194,
                '1D'!$D$8*((O1193^2-O1194^2)/(2*'1D'!$I$5)),
                '1D'!$D$9*((O1194^2-O1193^2)/(2*'1D'!$I$5)))+('1D'!$D$10*(ABS(I1194)/90)*(MAX(O1193^2,
                        O1194^2)/(2*'1D'!$I$5))))-Q1194,
        0))</f>
        <v>-3.9474069734524164E-3</v>
      </c>
      <c r="V1194" s="5">
        <f ca="1">IF($A$2=0,
    1,
    IF(IFERROR(V1193,
            0)=0,
        0,
        IFERROR(IF(ROUND(S1194,
                    3)=1,
                1,
                IF(AND(ABS(U1194)&lt;'1D'!$D$19,
                        S1194&gt;1),
                    1,
                    0)),
            0)))</f>
        <v>0</v>
      </c>
      <c r="W1194" s="5">
        <f ca="1">IF($A$2=0,
    MAX(MAX('1D'!$D$16,
            MAX('1D'!$D$16,
                POWER((ABS(K1194)^2)/('1D'!$I$5*MAX(F1194,
                            0.1)^2),
                    1/3))),
        IFERROR(W1396,
            MAX(MAX('1D'!$D$16,
                    MAX('1D'!$D$16,
                        POWER((ABS(K1194)^2)/('1D'!$I$5*MAX(F1194,
                                    0.1)^2),
                            1/3))),
                ($L$2)-E1396))),
    IF(IFERROR(AG1195,
            0)=0,
        MAX(MAX('1D'!$D$16,
                MAX('1D'!$D$16,
                    POWER((ABS(K1194)^2)/('1D'!$I$5*MAX(F1194,
                                0.1)^2),
                        1/3))),
            IFERROR(W1396,
                MAX(MAX('1D'!$D$16,
                        MAX('1D'!$D$16,
                            POWER((ABS(K1194)^2)/('1D'!$I$5*MAX(F1194,
                                        0.1)^2),
                                1/3))),
                    ($L$2)-E1396))),
        IF(IFERROR(W1194,
                0)=0,
            MAX(MAX('1D'!$D$16,
                    MAX('1D'!$D$16,
                        POWER((ABS(K1194)^2)/('1D'!$I$5*MAX(F1194,
                                    0.1)^2),
                            1/3))),
                IFERROR(W1396,
                    MAX(MAX('1D'!$D$16,
                            MAX('1D'!$D$16,
                                POWER((ABS(K1194)^2)/('1D'!$I$5*MAX(F1194,
                                            0.1)^2),
                                    1/3))),
                        ($L$2)-E1396))),
            IF(OR(IFERROR(AD1194,
                        0)&gt;=1,
                    IFERROR(AD1195,
                        0)&gt;=1),
                MAX('1D'!$D$16,
                    MAX('1D'!$D$16,
                        POWER((ABS(K1194)^2)/('1D'!$I$5*MAX(F1194,
                                    0.1)^2),
                            1/3))),
                IF(ABS(IFERROR(AF1194,
                            0))&lt;'1D'!$D$19,
                    MAX(MAX('1D'!$D$16,
                            MAX('1D'!$D$16,
                                POWER((ABS(K1194)^2)/('1D'!$I$5*MAX(F1194,
                                            0.1)^2),
                                    1/3))),
                        IFERROR(W1194,
                            0)),
                    MAX(MAX('1D'!$D$16,
                            MAX('1D'!$D$16,
                                POWER((ABS(K1194)^2)/('1D'!$I$5*MAX(F1194,
                                            0.1)^2),
                                    1/3))),
                        (IFERROR(W1194,
                                0))+((IFERROR(AF1194,
                                    0))*'1D'!$D$18)))))))</f>
        <v>2.1389677043987478</v>
      </c>
      <c r="X1194" s="5">
        <f t="shared" ca="1" si="256"/>
        <v>11.122632062873489</v>
      </c>
      <c r="Y1194" s="5">
        <f t="shared" ca="1" si="257"/>
        <v>1.1735290000551568</v>
      </c>
      <c r="Z1194" s="5">
        <f t="shared" ca="1" si="258"/>
        <v>4.5807502857230418</v>
      </c>
      <c r="AA1194" s="5">
        <f t="shared" ca="1" si="259"/>
        <v>634.11046770439873</v>
      </c>
      <c r="AB1194" s="5">
        <f ca="1">AA1194+((ABS(K1194)/MAX(((F1194)+(G1194)*(W1194))*(W1194),
            0.000001))^2)/(2*'1D'!$I$5)</f>
        <v>635.1799515565981</v>
      </c>
      <c r="AC1194" s="5">
        <f ca="1">((ABS(K1194)*'1D'!$D$6)/(MAX(((F1194)+(G1194)*(W1194))*(W1194),
            0.000001)*MAX(((((F1194)+(G1194)*(W1194))*(W1194))/MAX((F1194)+2*(W1194)*SQRT(1+(G1194)^2),
                    0.000001))^(2/3),
            0.000001)))^2</f>
        <v>3.8141460404132466E-3</v>
      </c>
      <c r="AD1194" s="5">
        <f ca="1">ABS(ABS(K1194)/MAX(((F1194)+(G1194)*(W1194))*(W1194),
        0.000001))/SQRT('1D'!$I$5*MAX((((F1194)+(G1194)*(W1194))*(W1194))/MAX((F1194)+2*(G1194)*(W1194),
            0.000001),
        0.000001))</f>
        <v>1.0000000000000004</v>
      </c>
      <c r="AE1194" s="5">
        <f ca="1">((F1194)*(W1194)^2)/2+(G1194)*(W1194)^3/3+(ABS(K1194)^2)/('1D'!$I$5*MAX(((F1194)+(G1194)*(W1194))*(W1194),
        0.000001))</f>
        <v>35.686426155594638</v>
      </c>
      <c r="AF1194" s="5">
        <f ca="1">IF($A$2=0,
    0,
    IFERROR(AB1195+(((AC1194+AC1195)/2)*J1195)+(IF(Z1194&gt;Z1195,
                '1D'!$D$8*((Z1194^2-Z1195^2)/(2*'1D'!$I$5)),
                '1D'!$D$9*((Z1195^2-Z1194^2)/(2*'1D'!$I$5)))+('1D'!$D$10*(ABS(I1195)/90)*(MAX(Z1194^2,
                        Z1195^2)/(2*'1D'!$I$5))))-AB1194,
        0))</f>
        <v>3.4157470064428708E-3</v>
      </c>
      <c r="AG1194" s="5">
        <f ca="1">IF($A$2=0,
    1,
    IF(IFERROR(AG1195,
            0)=0,
        0,
        IFERROR(IF(OR(ROUND(AD1194,
                        3)&gt;=1,
                    AND(ABS(AF1194)&lt;'1D'!$D$19,
                        AD1194&lt;1)),
                1,
                0),
            0)))</f>
        <v>1</v>
      </c>
      <c r="AH1194" s="5">
        <f ca="1">IFERROR(IF('1D'!V32="Supercritical",
        MAX('1D'!$D$16,
            IFERROR(L1194,
                MAX('1D'!$D$16,
                    POWER((ABS(K1194)^2)/('1D'!$I$5*MAX(F1194,
                                0.1)^2),
                        1/3)))),
        IF('1D'!V32="Subcritical",
            MAX('1D'!$D$16,
                IFERROR(W1194,
                    MAX('1D'!$D$16,
                        POWER((ABS(K1194)^2)/('1D'!$I$5*MAX(F1194,
                                    0.1)^2),
                            1/3)))),
            IF(IFERROR(T1194,
                    -1E+99)&gt;=IFERROR(AE1194,
                    -1E+99),
                MAX('1D'!$D$16,
                    IFERROR(L1194,
                        MAX('1D'!$D$16,
                            POWER((ABS(K1194)^2)/('1D'!$I$5*MAX(F1194,
                                        0.1)^2),
                                1/3)))),
                MAX('1D'!$D$16,
                    IFERROR(W1194,
                        MAX('1D'!$D$16,
                            POWER((ABS(K1194)^2)/('1D'!$I$5*MAX(F1194,
                                        0.1)^2),
                                1/3))))))),
    MAX('1D'!$D$16,
        POWER((ABS(K1194)^2)/('1D'!$I$5*MAX(F1194,
                    0.1)^2),
            1/3)))</f>
        <v>2.0411692021517887</v>
      </c>
      <c r="AI1194" s="5">
        <f t="shared" ca="1" si="260"/>
        <v>634.01266920215176</v>
      </c>
      <c r="AJ1194" s="5">
        <f ca="1">AI1194+((ABS(K1194)/MAX(((F1194)+(G1194)*(AH1194))*(AH1194),
            0.000001))^2)/(2*'1D'!$I$5)</f>
        <v>635.18709253909481</v>
      </c>
      <c r="AM1194">
        <v>0</v>
      </c>
      <c r="AN1194">
        <v>0</v>
      </c>
      <c r="AO1194" s="5">
        <f t="shared" si="261"/>
        <v>0</v>
      </c>
      <c r="AP1194" s="5">
        <f t="shared" si="265"/>
        <v>0</v>
      </c>
      <c r="AQ1194" s="5">
        <f ca="1">ABS(ABS(K1194)/MAX(((F1194)+(G1194)*(AH1194))*(AH1194),
        0.000001))/SQRT('1D'!$I$5*MAX((((F1194)+(G1194)*(AH1194))*(AH1194))/MAX((F1194)+2*(G1194)*(AH1194),
            0.000001),
        0.000001))</f>
        <v>1.0727235886044055</v>
      </c>
      <c r="AR1194" s="5" t="str">
        <f t="shared" ca="1" si="262"/>
        <v>Supercritical</v>
      </c>
      <c r="AS1194" s="5">
        <f ca="1">((ABS(K1194)*'1D'!$D$6)/(MAX(((F1194)+(G1194)*(AH1194))*(AH1194),
            0.000001)*MAX(((((F1194)+(G1194)*(AH1194))*(AH1194))/MAX((F1194)+2*(AH1194)*SQRT(1+(G1194)^2),
                    0.000001))^(2/3),
            0.000001)))^2</f>
        <v>4.3358367565141456E-3</v>
      </c>
    </row>
    <row r="1195" spans="1:45" x14ac:dyDescent="0.35">
      <c r="A1195">
        <v>1186</v>
      </c>
      <c r="B1195">
        <v>1184.9960000000001</v>
      </c>
      <c r="C1195">
        <v>616073.47499999998</v>
      </c>
      <c r="D1195">
        <v>3096822.2220000001</v>
      </c>
      <c r="E1195">
        <v>631.971</v>
      </c>
      <c r="F1195">
        <v>5.2</v>
      </c>
      <c r="G1195">
        <v>0</v>
      </c>
      <c r="H1195" t="s">
        <v>176</v>
      </c>
      <c r="I1195">
        <v>5.7000000000000002E-2</v>
      </c>
      <c r="J1195" s="5">
        <f t="shared" si="263"/>
        <v>1</v>
      </c>
      <c r="K1195" s="5">
        <f t="shared" ca="1" si="264"/>
        <v>50.95</v>
      </c>
      <c r="L1195" s="5">
        <f ca="1">IF($A$2=0,
    IFERROR(L1194,
        MAX('1D'!$D$16,
            POWER((ABS(K1195)^2)/('1D'!$I$5*MAX(F1195,
                        0.1)^2),
                1/3))),
    IF(IFERROR(V1194,
            0)=0,
        IFERROR(L1194,
            MAX('1D'!$D$16,
                POWER((ABS(K1195)^2)/('1D'!$I$5*MAX(F1195,
                            0.1)^2),
                    1/3))),
        IF(OR(IFERROR(L1195,
                    0)=0,
                IFERROR(S1194,
                    0)&lt;1,
                IFERROR(S1195,
                    0)&lt;1),
            MAX('1D'!$D$16,
                POWER((ABS(K1195)^2)/('1D'!$I$5*MAX(F1195,
                            0.1)^2),
                    1/3)),
            IF(IFERROR(U1195,
                    0)&gt;0,
                MAX('1D'!$D$16,
                    IFERROR(L1195,
                        0)+((IFERROR(U1195,
                                0))*'1D'!$D$18*IF((IFERROR(S1195,
                                    0))&lt;1,
                            1,
                            -1))),
                IF(IFERROR(U1195,
                        0)&lt;0,
                    IF(ABS((MAX('1D'!$D$16,
                                    POWER((ABS(K1195)^2)/('1D'!$I$5*MAX(F1195,
                                                0.1)^2),
                                        1/3)))-IFERROR(L1195,
                                0))&gt;'1D'!$D$19,
                        MAX('1D'!$D$16,
                            IF((MAX('1D'!$D$16,
                                        POWER((ABS(K1195)^2)/('1D'!$I$5*MAX(F1195,
                                                    0.1)^2),
                                            1/3)))&gt;IFERROR(L1195,
                                    0),
                                MIN((MAX('1D'!$D$16,
                                            POWER((ABS(K1195)^2)/('1D'!$I$5*MAX(F1195,
                                                        0.1)^2),
                                                1/3))),
                                    IFERROR(L1195,
                                        0)+(MIN(ABS(IFERROR(U1195,
                                                    0))*'1D'!$D$18,
                                            ABS((MAX('1D'!$D$16,
                                                        POWER((ABS(K1195)^2)/('1D'!$I$5*MAX(F1195,
                                                                    0.1)^2),
                                                            1/3)))-IFERROR(L1195,
                                                    0))))),
                                MAX((MAX('1D'!$D$16,
                                            POWER((ABS(K1195)^2)/('1D'!$I$5*MAX(F1195,
                                                        0.1)^2),
                                                1/3))),
                                    IFERROR(L1195,
                                        0)-(MIN(ABS(IFERROR(U1195,
                                                    0))*'1D'!$D$18,
                                            ABS((MAX('1D'!$D$16,
                                                        POWER((ABS(K1195)^2)/('1D'!$I$5*MAX(F1195,
                                                                    0.1)^2),
                                                            1/3)))-IFERROR(L1195,
                                                    0))))))),
                        MAX('1D'!$D$16,
                            POWER((ABS(K1195)^2)/('1D'!$I$5*MAX(F1195,
                                        0.1)^2),
                                1/3))),
                    MAX('1D'!$D$16,
                        IFERROR(L1195,
                            0)))))))</f>
        <v>2.0411692021517887</v>
      </c>
      <c r="M1195" s="5">
        <f t="shared" ca="1" si="252"/>
        <v>10.614079851189301</v>
      </c>
      <c r="N1195" s="5">
        <f t="shared" ca="1" si="253"/>
        <v>1.1434704692804873</v>
      </c>
      <c r="O1195" s="5">
        <f t="shared" ca="1" si="254"/>
        <v>4.8002276894771132</v>
      </c>
      <c r="P1195" s="5">
        <f t="shared" ca="1" si="255"/>
        <v>634.01216920215177</v>
      </c>
      <c r="Q1195" s="5">
        <f ca="1">P1195+((ABS(K1195)/MAX(((F1195)+(G1195)*(L1195))*(L1195),
            0.000001))^2)/(2*'1D'!$I$5)</f>
        <v>635.18659253909482</v>
      </c>
      <c r="R1195" s="5">
        <f ca="1">((ABS(K1195)*'1D'!$D$6)/(MAX(((F1195)+(G1195)*(L1195))*(L1195),
            0.000001)*MAX(((((F1195)+(G1195)*(L1195))*(L1195))/MAX((F1195)+2*(L1195)*SQRT(1+(G1195)^2),
                    0.000001))^(2/3),
            0.000001)))^2</f>
        <v>4.3358367565141456E-3</v>
      </c>
      <c r="S1195" s="5">
        <f ca="1">ABS(ABS(K1195)/MAX(((F1195)+(G1195)*(L1195))*(L1195),
        0.000001))/SQRT('1D'!$I$5*MAX((((F1195)+(G1195)*(L1195))*(L1195))/MAX((F1195)+2*(G1195)*(L1195),
            0.000001),
        0.000001))</f>
        <v>1.0727235886044055</v>
      </c>
      <c r="T1195" s="5">
        <f ca="1">((F1195)*(L1195)^2)/2+(G1195)*(L1195)^3/3+(ABS(K1195)^2)/('1D'!$I$5*MAX(((F1195)+(G1195)*(L1195))*(L1195),
        0.000001))</f>
        <v>35.763412605541333</v>
      </c>
      <c r="U1195" s="5">
        <f ca="1">IF($A$2=0,
    0,
    IFERROR(Q1194-(((R1194+R1195)/2)*J1195)-(IF(O1194&gt;O1195,
                '1D'!$D$8*((O1194^2-O1195^2)/(2*'1D'!$I$5)),
                '1D'!$D$9*((O1195^2-O1194^2)/(2*'1D'!$I$5)))+('1D'!$D$10*(ABS(I1195)/90)*(MAX(O1194^2,
                        O1195^2)/(2*'1D'!$I$5))))-Q1195,
        0))</f>
        <v>-3.9474069734524164E-3</v>
      </c>
      <c r="V1195" s="5">
        <f ca="1">IF($A$2=0,
    1,
    IF(IFERROR(V1194,
            0)=0,
        0,
        IFERROR(IF(ROUND(S1195,
                    3)=1,
                1,
                IF(AND(ABS(U1195)&lt;'1D'!$D$19,
                        S1195&gt;1),
                    1,
                    0)),
            0)))</f>
        <v>0</v>
      </c>
      <c r="W1195" s="5">
        <f ca="1">IF($A$2=0,
    MAX(MAX('1D'!$D$16,
            MAX('1D'!$D$16,
                POWER((ABS(K1195)^2)/('1D'!$I$5*MAX(F1195,
                            0.1)^2),
                    1/3))),
        IFERROR(W1396,
            MAX(MAX('1D'!$D$16,
                    MAX('1D'!$D$16,
                        POWER((ABS(K1195)^2)/('1D'!$I$5*MAX(F1195,
                                    0.1)^2),
                            1/3))),
                ($L$2)-E1396))),
    IF(IFERROR(AG1196,
            0)=0,
        MAX(MAX('1D'!$D$16,
                MAX('1D'!$D$16,
                    POWER((ABS(K1195)^2)/('1D'!$I$5*MAX(F1195,
                                0.1)^2),
                        1/3))),
            IFERROR(W1396,
                MAX(MAX('1D'!$D$16,
                        MAX('1D'!$D$16,
                            POWER((ABS(K1195)^2)/('1D'!$I$5*MAX(F1195,
                                        0.1)^2),
                                1/3))),
                    ($L$2)-E1396))),
        IF(IFERROR(W1195,
                0)=0,
            MAX(MAX('1D'!$D$16,
                    MAX('1D'!$D$16,
                        POWER((ABS(K1195)^2)/('1D'!$I$5*MAX(F1195,
                                    0.1)^2),
                            1/3))),
                IFERROR(W1396,
                    MAX(MAX('1D'!$D$16,
                            MAX('1D'!$D$16,
                                POWER((ABS(K1195)^2)/('1D'!$I$5*MAX(F1195,
                                            0.1)^2),
                                    1/3))),
                        ($L$2)-E1396))),
            IF(OR(IFERROR(AD1195,
                        0)&gt;=1,
                    IFERROR(AD1196,
                        0)&gt;=1),
                MAX('1D'!$D$16,
                    MAX('1D'!$D$16,
                        POWER((ABS(K1195)^2)/('1D'!$I$5*MAX(F1195,
                                    0.1)^2),
                            1/3))),
                IF(ABS(IFERROR(AF1195,
                            0))&lt;'1D'!$D$19,
                    MAX(MAX('1D'!$D$16,
                            MAX('1D'!$D$16,
                                POWER((ABS(K1195)^2)/('1D'!$I$5*MAX(F1195,
                                            0.1)^2),
                                    1/3))),
                        IFERROR(W1195,
                            0)),
                    MAX(MAX('1D'!$D$16,
                            MAX('1D'!$D$16,
                                POWER((ABS(K1195)^2)/('1D'!$I$5*MAX(F1195,
                                            0.1)^2),
                                    1/3))),
                        (IFERROR(W1195,
                                0))+((IFERROR(AF1195,
                                    0))*'1D'!$D$18)))))))</f>
        <v>2.1389677043987478</v>
      </c>
      <c r="X1195" s="5">
        <f t="shared" ca="1" si="256"/>
        <v>11.122632062873489</v>
      </c>
      <c r="Y1195" s="5">
        <f t="shared" ca="1" si="257"/>
        <v>1.1735290000551568</v>
      </c>
      <c r="Z1195" s="5">
        <f t="shared" ca="1" si="258"/>
        <v>4.5807502857230418</v>
      </c>
      <c r="AA1195" s="5">
        <f t="shared" ca="1" si="259"/>
        <v>634.10996770439874</v>
      </c>
      <c r="AB1195" s="5">
        <f ca="1">AA1195+((ABS(K1195)/MAX(((F1195)+(G1195)*(W1195))*(W1195),
            0.000001))^2)/(2*'1D'!$I$5)</f>
        <v>635.17945155659811</v>
      </c>
      <c r="AC1195" s="5">
        <f ca="1">((ABS(K1195)*'1D'!$D$6)/(MAX(((F1195)+(G1195)*(W1195))*(W1195),
            0.000001)*MAX(((((F1195)+(G1195)*(W1195))*(W1195))/MAX((F1195)+2*(W1195)*SQRT(1+(G1195)^2),
                    0.000001))^(2/3),
            0.000001)))^2</f>
        <v>3.8141460404132466E-3</v>
      </c>
      <c r="AD1195" s="5">
        <f ca="1">ABS(ABS(K1195)/MAX(((F1195)+(G1195)*(W1195))*(W1195),
        0.000001))/SQRT('1D'!$I$5*MAX((((F1195)+(G1195)*(W1195))*(W1195))/MAX((F1195)+2*(G1195)*(W1195),
            0.000001),
        0.000001))</f>
        <v>1.0000000000000004</v>
      </c>
      <c r="AE1195" s="5">
        <f ca="1">((F1195)*(W1195)^2)/2+(G1195)*(W1195)^3/3+(ABS(K1195)^2)/('1D'!$I$5*MAX(((F1195)+(G1195)*(W1195))*(W1195),
        0.000001))</f>
        <v>35.686426155594638</v>
      </c>
      <c r="AF1195" s="5">
        <f ca="1">IF($A$2=0,
    0,
    IFERROR(AB1196+(((AC1195+AC1196)/2)*J1196)+(IF(Z1195&gt;Z1196,
                '1D'!$D$8*((Z1195^2-Z1196^2)/(2*'1D'!$I$5)),
                '1D'!$D$9*((Z1196^2-Z1195^2)/(2*'1D'!$I$5)))+('1D'!$D$10*(ABS(I1196)/90)*(MAX(Z1195^2,
                        Z1196^2)/(2*'1D'!$I$5))))-AB1195,
        0))</f>
        <v>3.3141460404522149E-3</v>
      </c>
      <c r="AG1195" s="5">
        <f ca="1">IF($A$2=0,
    1,
    IF(IFERROR(AG1196,
            0)=0,
        0,
        IFERROR(IF(OR(ROUND(AD1195,
                        3)&gt;=1,
                    AND(ABS(AF1195)&lt;'1D'!$D$19,
                        AD1195&lt;1)),
                1,
                0),
            0)))</f>
        <v>1</v>
      </c>
      <c r="AH1195" s="5">
        <f ca="1">IFERROR(IF('1D'!V32="Supercritical",
        MAX('1D'!$D$16,
            IFERROR(L1195,
                MAX('1D'!$D$16,
                    POWER((ABS(K1195)^2)/('1D'!$I$5*MAX(F1195,
                                0.1)^2),
                        1/3)))),
        IF('1D'!V32="Subcritical",
            MAX('1D'!$D$16,
                IFERROR(W1195,
                    MAX('1D'!$D$16,
                        POWER((ABS(K1195)^2)/('1D'!$I$5*MAX(F1195,
                                    0.1)^2),
                            1/3)))),
            IF(IFERROR(T1195,
                    -1E+99)&gt;=IFERROR(AE1195,
                    -1E+99),
                MAX('1D'!$D$16,
                    IFERROR(L1195,
                        MAX('1D'!$D$16,
                            POWER((ABS(K1195)^2)/('1D'!$I$5*MAX(F1195,
                                        0.1)^2),
                                1/3)))),
                MAX('1D'!$D$16,
                    IFERROR(W1195,
                        MAX('1D'!$D$16,
                            POWER((ABS(K1195)^2)/('1D'!$I$5*MAX(F1195,
                                        0.1)^2),
                                1/3))))))),
    MAX('1D'!$D$16,
        POWER((ABS(K1195)^2)/('1D'!$I$5*MAX(F1195,
                    0.1)^2),
            1/3)))</f>
        <v>2.0411692021517887</v>
      </c>
      <c r="AI1195" s="5">
        <f t="shared" ca="1" si="260"/>
        <v>634.01216920215177</v>
      </c>
      <c r="AJ1195" s="5">
        <f ca="1">AI1195+((ABS(K1195)/MAX(((F1195)+(G1195)*(AH1195))*(AH1195),
            0.000001))^2)/(2*'1D'!$I$5)</f>
        <v>635.18659253909482</v>
      </c>
      <c r="AM1195">
        <v>0</v>
      </c>
      <c r="AN1195">
        <v>0</v>
      </c>
      <c r="AO1195" s="5">
        <f t="shared" si="261"/>
        <v>0</v>
      </c>
      <c r="AP1195" s="5">
        <f t="shared" si="265"/>
        <v>0</v>
      </c>
      <c r="AQ1195" s="5">
        <f ca="1">ABS(ABS(K1195)/MAX(((F1195)+(G1195)*(AH1195))*(AH1195),
        0.000001))/SQRT('1D'!$I$5*MAX((((F1195)+(G1195)*(AH1195))*(AH1195))/MAX((F1195)+2*(G1195)*(AH1195),
            0.000001),
        0.000001))</f>
        <v>1.0727235886044055</v>
      </c>
      <c r="AR1195" s="5" t="str">
        <f t="shared" ca="1" si="262"/>
        <v>Supercritical</v>
      </c>
      <c r="AS1195" s="5">
        <f ca="1">((ABS(K1195)*'1D'!$D$6)/(MAX(((F1195)+(G1195)*(AH1195))*(AH1195),
            0.000001)*MAX(((((F1195)+(G1195)*(AH1195))*(AH1195))/MAX((F1195)+2*(AH1195)*SQRT(1+(G1195)^2),
                    0.000001))^(2/3),
            0.000001)))^2</f>
        <v>4.3358367565141456E-3</v>
      </c>
    </row>
    <row r="1196" spans="1:45" x14ac:dyDescent="0.35">
      <c r="A1196">
        <v>1187</v>
      </c>
      <c r="B1196">
        <v>1185.9960000000001</v>
      </c>
      <c r="C1196">
        <v>616073.43299999996</v>
      </c>
      <c r="D1196">
        <v>3096821.2230000002</v>
      </c>
      <c r="E1196">
        <v>631.97050000000002</v>
      </c>
      <c r="F1196">
        <v>5.2</v>
      </c>
      <c r="G1196">
        <v>0</v>
      </c>
      <c r="H1196" t="s">
        <v>176</v>
      </c>
      <c r="I1196">
        <v>0</v>
      </c>
      <c r="J1196" s="5">
        <f t="shared" si="263"/>
        <v>1</v>
      </c>
      <c r="K1196" s="5">
        <f t="shared" ca="1" si="264"/>
        <v>50.95</v>
      </c>
      <c r="L1196" s="5">
        <f ca="1">IF($A$2=0,
    IFERROR(L1195,
        MAX('1D'!$D$16,
            POWER((ABS(K1196)^2)/('1D'!$I$5*MAX(F1196,
                        0.1)^2),
                1/3))),
    IF(IFERROR(V1195,
            0)=0,
        IFERROR(L1195,
            MAX('1D'!$D$16,
                POWER((ABS(K1196)^2)/('1D'!$I$5*MAX(F1196,
                            0.1)^2),
                    1/3))),
        IF(OR(IFERROR(L1196,
                    0)=0,
                IFERROR(S1195,
                    0)&lt;1,
                IFERROR(S1196,
                    0)&lt;1),
            MAX('1D'!$D$16,
                POWER((ABS(K1196)^2)/('1D'!$I$5*MAX(F1196,
                            0.1)^2),
                    1/3)),
            IF(IFERROR(U1196,
                    0)&gt;0,
                MAX('1D'!$D$16,
                    IFERROR(L1196,
                        0)+((IFERROR(U1196,
                                0))*'1D'!$D$18*IF((IFERROR(S1196,
                                    0))&lt;1,
                            1,
                            -1))),
                IF(IFERROR(U1196,
                        0)&lt;0,
                    IF(ABS((MAX('1D'!$D$16,
                                    POWER((ABS(K1196)^2)/('1D'!$I$5*MAX(F1196,
                                                0.1)^2),
                                        1/3)))-IFERROR(L1196,
                                0))&gt;'1D'!$D$19,
                        MAX('1D'!$D$16,
                            IF((MAX('1D'!$D$16,
                                        POWER((ABS(K1196)^2)/('1D'!$I$5*MAX(F1196,
                                                    0.1)^2),
                                            1/3)))&gt;IFERROR(L1196,
                                    0),
                                MIN((MAX('1D'!$D$16,
                                            POWER((ABS(K1196)^2)/('1D'!$I$5*MAX(F1196,
                                                        0.1)^2),
                                                1/3))),
                                    IFERROR(L1196,
                                        0)+(MIN(ABS(IFERROR(U1196,
                                                    0))*'1D'!$D$18,
                                            ABS((MAX('1D'!$D$16,
                                                        POWER((ABS(K1196)^2)/('1D'!$I$5*MAX(F1196,
                                                                    0.1)^2),
                                                            1/3)))-IFERROR(L1196,
                                                    0))))),
                                MAX((MAX('1D'!$D$16,
                                            POWER((ABS(K1196)^2)/('1D'!$I$5*MAX(F1196,
                                                        0.1)^2),
                                                1/3))),
                                    IFERROR(L1196,
                                        0)-(MIN(ABS(IFERROR(U1196,
                                                    0))*'1D'!$D$18,
                                            ABS((MAX('1D'!$D$16,
                                                        POWER((ABS(K1196)^2)/('1D'!$I$5*MAX(F1196,
                                                                    0.1)^2),
                                                            1/3)))-IFERROR(L1196,
                                                    0))))))),
                        MAX('1D'!$D$16,
                            POWER((ABS(K1196)^2)/('1D'!$I$5*MAX(F1196,
                                        0.1)^2),
                                1/3))),
                    MAX('1D'!$D$16,
                        IFERROR(L1196,
                            0)))))))</f>
        <v>2.0411692021517887</v>
      </c>
      <c r="M1196" s="5">
        <f t="shared" ca="1" si="252"/>
        <v>10.614079851189301</v>
      </c>
      <c r="N1196" s="5">
        <f t="shared" ca="1" si="253"/>
        <v>1.1434704692804873</v>
      </c>
      <c r="O1196" s="5">
        <f t="shared" ca="1" si="254"/>
        <v>4.8002276894771132</v>
      </c>
      <c r="P1196" s="5">
        <f t="shared" ca="1" si="255"/>
        <v>634.01166920215178</v>
      </c>
      <c r="Q1196" s="5">
        <f ca="1">P1196+((ABS(K1196)/MAX(((F1196)+(G1196)*(L1196))*(L1196),
            0.000001))^2)/(2*'1D'!$I$5)</f>
        <v>635.18609253909483</v>
      </c>
      <c r="R1196" s="5">
        <f ca="1">((ABS(K1196)*'1D'!$D$6)/(MAX(((F1196)+(G1196)*(L1196))*(L1196),
            0.000001)*MAX(((((F1196)+(G1196)*(L1196))*(L1196))/MAX((F1196)+2*(L1196)*SQRT(1+(G1196)^2),
                    0.000001))^(2/3),
            0.000001)))^2</f>
        <v>4.3358367565141456E-3</v>
      </c>
      <c r="S1196" s="5">
        <f ca="1">ABS(ABS(K1196)/MAX(((F1196)+(G1196)*(L1196))*(L1196),
        0.000001))/SQRT('1D'!$I$5*MAX((((F1196)+(G1196)*(L1196))*(L1196))/MAX((F1196)+2*(G1196)*(L1196),
            0.000001),
        0.000001))</f>
        <v>1.0727235886044055</v>
      </c>
      <c r="T1196" s="5">
        <f ca="1">((F1196)*(L1196)^2)/2+(G1196)*(L1196)^3/3+(ABS(K1196)^2)/('1D'!$I$5*MAX(((F1196)+(G1196)*(L1196))*(L1196),
        0.000001))</f>
        <v>35.763412605541333</v>
      </c>
      <c r="U1196" s="5">
        <f ca="1">IF($A$2=0,
    0,
    IFERROR(Q1195-(((R1195+R1196)/2)*J1196)-(IF(O1195&gt;O1196,
                '1D'!$D$8*((O1195^2-O1196^2)/(2*'1D'!$I$5)),
                '1D'!$D$9*((O1196^2-O1195^2)/(2*'1D'!$I$5)))+('1D'!$D$10*(ABS(I1196)/90)*(MAX(O1195^2,
                        O1196^2)/(2*'1D'!$I$5))))-Q1196,
        0))</f>
        <v>-3.8358367564796936E-3</v>
      </c>
      <c r="V1196" s="5">
        <f ca="1">IF($A$2=0,
    1,
    IF(IFERROR(V1195,
            0)=0,
        0,
        IFERROR(IF(ROUND(S1196,
                    3)=1,
                1,
                IF(AND(ABS(U1196)&lt;'1D'!$D$19,
                        S1196&gt;1),
                    1,
                    0)),
            0)))</f>
        <v>0</v>
      </c>
      <c r="W1196" s="5">
        <f ca="1">IF($A$2=0,
    MAX(MAX('1D'!$D$16,
            MAX('1D'!$D$16,
                POWER((ABS(K1196)^2)/('1D'!$I$5*MAX(F1196,
                            0.1)^2),
                    1/3))),
        IFERROR(W1396,
            MAX(MAX('1D'!$D$16,
                    MAX('1D'!$D$16,
                        POWER((ABS(K1196)^2)/('1D'!$I$5*MAX(F1196,
                                    0.1)^2),
                            1/3))),
                ($L$2)-E1396))),
    IF(IFERROR(AG1197,
            0)=0,
        MAX(MAX('1D'!$D$16,
                MAX('1D'!$D$16,
                    POWER((ABS(K1196)^2)/('1D'!$I$5*MAX(F1196,
                                0.1)^2),
                        1/3))),
            IFERROR(W1396,
                MAX(MAX('1D'!$D$16,
                        MAX('1D'!$D$16,
                            POWER((ABS(K1196)^2)/('1D'!$I$5*MAX(F1196,
                                        0.1)^2),
                                1/3))),
                    ($L$2)-E1396))),
        IF(IFERROR(W1196,
                0)=0,
            MAX(MAX('1D'!$D$16,
                    MAX('1D'!$D$16,
                        POWER((ABS(K1196)^2)/('1D'!$I$5*MAX(F1196,
                                    0.1)^2),
                            1/3))),
                IFERROR(W1396,
                    MAX(MAX('1D'!$D$16,
                            MAX('1D'!$D$16,
                                POWER((ABS(K1196)^2)/('1D'!$I$5*MAX(F1196,
                                            0.1)^2),
                                    1/3))),
                        ($L$2)-E1396))),
            IF(OR(IFERROR(AD1196,
                        0)&gt;=1,
                    IFERROR(AD1197,
                        0)&gt;=1),
                MAX('1D'!$D$16,
                    MAX('1D'!$D$16,
                        POWER((ABS(K1196)^2)/('1D'!$I$5*MAX(F1196,
                                    0.1)^2),
                            1/3))),
                IF(ABS(IFERROR(AF1196,
                            0))&lt;'1D'!$D$19,
                    MAX(MAX('1D'!$D$16,
                            MAX('1D'!$D$16,
                                POWER((ABS(K1196)^2)/('1D'!$I$5*MAX(F1196,
                                            0.1)^2),
                                    1/3))),
                        IFERROR(W1196,
                            0)),
                    MAX(MAX('1D'!$D$16,
                            MAX('1D'!$D$16,
                                POWER((ABS(K1196)^2)/('1D'!$I$5*MAX(F1196,
                                            0.1)^2),
                                    1/3))),
                        (IFERROR(W1196,
                                0))+((IFERROR(AF1196,
                                    0))*'1D'!$D$18)))))))</f>
        <v>2.1389677043987478</v>
      </c>
      <c r="X1196" s="5">
        <f t="shared" ca="1" si="256"/>
        <v>11.122632062873489</v>
      </c>
      <c r="Y1196" s="5">
        <f t="shared" ca="1" si="257"/>
        <v>1.1735290000551568</v>
      </c>
      <c r="Z1196" s="5">
        <f t="shared" ca="1" si="258"/>
        <v>4.5807502857230418</v>
      </c>
      <c r="AA1196" s="5">
        <f t="shared" ca="1" si="259"/>
        <v>634.10946770439875</v>
      </c>
      <c r="AB1196" s="5">
        <f ca="1">AA1196+((ABS(K1196)/MAX(((F1196)+(G1196)*(W1196))*(W1196),
            0.000001))^2)/(2*'1D'!$I$5)</f>
        <v>635.17895155659812</v>
      </c>
      <c r="AC1196" s="5">
        <f ca="1">((ABS(K1196)*'1D'!$D$6)/(MAX(((F1196)+(G1196)*(W1196))*(W1196),
            0.000001)*MAX(((((F1196)+(G1196)*(W1196))*(W1196))/MAX((F1196)+2*(W1196)*SQRT(1+(G1196)^2),
                    0.000001))^(2/3),
            0.000001)))^2</f>
        <v>3.8141460404132466E-3</v>
      </c>
      <c r="AD1196" s="5">
        <f ca="1">ABS(ABS(K1196)/MAX(((F1196)+(G1196)*(W1196))*(W1196),
        0.000001))/SQRT('1D'!$I$5*MAX((((F1196)+(G1196)*(W1196))*(W1196))/MAX((F1196)+2*(G1196)*(W1196),
            0.000001),
        0.000001))</f>
        <v>1.0000000000000004</v>
      </c>
      <c r="AE1196" s="5">
        <f ca="1">((F1196)*(W1196)^2)/2+(G1196)*(W1196)^3/3+(ABS(K1196)^2)/('1D'!$I$5*MAX(((F1196)+(G1196)*(W1196))*(W1196),
        0.000001))</f>
        <v>35.686426155594638</v>
      </c>
      <c r="AF1196" s="5">
        <f ca="1">IF($A$2=0,
    0,
    IFERROR(AB1197+(((AC1196+AC1197)/2)*J1197)+(IF(Z1196&gt;Z1197,
                '1D'!$D$8*((Z1196^2-Z1197^2)/(2*'1D'!$I$5)),
                '1D'!$D$9*((Z1197^2-Z1196^2)/(2*'1D'!$I$5)))+('1D'!$D$10*(ABS(I1197)/90)*(MAX(Z1196^2,
                        Z1197^2)/(2*'1D'!$I$5))))-AB1196,
        0))</f>
        <v>3.3103318943403792E-3</v>
      </c>
      <c r="AG1196" s="5">
        <f ca="1">IF($A$2=0,
    1,
    IF(IFERROR(AG1197,
            0)=0,
        0,
        IFERROR(IF(OR(ROUND(AD1196,
                        3)&gt;=1,
                    AND(ABS(AF1196)&lt;'1D'!$D$19,
                        AD1196&lt;1)),
                1,
                0),
            0)))</f>
        <v>1</v>
      </c>
      <c r="AH1196" s="5">
        <f ca="1">IFERROR(IF('1D'!V32="Supercritical",
        MAX('1D'!$D$16,
            IFERROR(L1196,
                MAX('1D'!$D$16,
                    POWER((ABS(K1196)^2)/('1D'!$I$5*MAX(F1196,
                                0.1)^2),
                        1/3)))),
        IF('1D'!V32="Subcritical",
            MAX('1D'!$D$16,
                IFERROR(W1196,
                    MAX('1D'!$D$16,
                        POWER((ABS(K1196)^2)/('1D'!$I$5*MAX(F1196,
                                    0.1)^2),
                            1/3)))),
            IF(IFERROR(T1196,
                    -1E+99)&gt;=IFERROR(AE1196,
                    -1E+99),
                MAX('1D'!$D$16,
                    IFERROR(L1196,
                        MAX('1D'!$D$16,
                            POWER((ABS(K1196)^2)/('1D'!$I$5*MAX(F1196,
                                        0.1)^2),
                                1/3)))),
                MAX('1D'!$D$16,
                    IFERROR(W1196,
                        MAX('1D'!$D$16,
                            POWER((ABS(K1196)^2)/('1D'!$I$5*MAX(F1196,
                                        0.1)^2),
                                1/3))))))),
    MAX('1D'!$D$16,
        POWER((ABS(K1196)^2)/('1D'!$I$5*MAX(F1196,
                    0.1)^2),
            1/3)))</f>
        <v>2.0411692021517887</v>
      </c>
      <c r="AI1196" s="5">
        <f t="shared" ca="1" si="260"/>
        <v>634.01166920215178</v>
      </c>
      <c r="AJ1196" s="5">
        <f ca="1">AI1196+((ABS(K1196)/MAX(((F1196)+(G1196)*(AH1196))*(AH1196),
            0.000001))^2)/(2*'1D'!$I$5)</f>
        <v>635.18609253909483</v>
      </c>
      <c r="AM1196">
        <v>0</v>
      </c>
      <c r="AN1196">
        <v>0</v>
      </c>
      <c r="AO1196" s="5">
        <f t="shared" si="261"/>
        <v>0</v>
      </c>
      <c r="AP1196" s="5">
        <f t="shared" si="265"/>
        <v>0</v>
      </c>
      <c r="AQ1196" s="5">
        <f ca="1">ABS(ABS(K1196)/MAX(((F1196)+(G1196)*(AH1196))*(AH1196),
        0.000001))/SQRT('1D'!$I$5*MAX((((F1196)+(G1196)*(AH1196))*(AH1196))/MAX((F1196)+2*(G1196)*(AH1196),
            0.000001),
        0.000001))</f>
        <v>1.0727235886044055</v>
      </c>
      <c r="AR1196" s="5" t="str">
        <f t="shared" ca="1" si="262"/>
        <v>Supercritical</v>
      </c>
      <c r="AS1196" s="5">
        <f ca="1">((ABS(K1196)*'1D'!$D$6)/(MAX(((F1196)+(G1196)*(AH1196))*(AH1196),
            0.000001)*MAX(((((F1196)+(G1196)*(AH1196))*(AH1196))/MAX((F1196)+2*(AH1196)*SQRT(1+(G1196)^2),
                    0.000001))^(2/3),
            0.000001)))^2</f>
        <v>4.3358367565141456E-3</v>
      </c>
    </row>
    <row r="1197" spans="1:45" x14ac:dyDescent="0.35">
      <c r="A1197">
        <v>1188</v>
      </c>
      <c r="B1197">
        <v>1186.9949999999999</v>
      </c>
      <c r="C1197">
        <v>616073.39099999995</v>
      </c>
      <c r="D1197">
        <v>3096820.2239999999</v>
      </c>
      <c r="E1197">
        <v>631.97</v>
      </c>
      <c r="F1197">
        <v>5.2</v>
      </c>
      <c r="G1197">
        <v>0</v>
      </c>
      <c r="H1197" t="s">
        <v>176</v>
      </c>
      <c r="I1197">
        <v>0</v>
      </c>
      <c r="J1197" s="5">
        <f t="shared" si="263"/>
        <v>0.99899999999979627</v>
      </c>
      <c r="K1197" s="5">
        <f t="shared" ca="1" si="264"/>
        <v>50.95</v>
      </c>
      <c r="L1197" s="5">
        <f ca="1">IF($A$2=0,
    IFERROR(L1196,
        MAX('1D'!$D$16,
            POWER((ABS(K1197)^2)/('1D'!$I$5*MAX(F1197,
                        0.1)^2),
                1/3))),
    IF(IFERROR(V1196,
            0)=0,
        IFERROR(L1196,
            MAX('1D'!$D$16,
                POWER((ABS(K1197)^2)/('1D'!$I$5*MAX(F1197,
                            0.1)^2),
                    1/3))),
        IF(OR(IFERROR(L1197,
                    0)=0,
                IFERROR(S1196,
                    0)&lt;1,
                IFERROR(S1197,
                    0)&lt;1),
            MAX('1D'!$D$16,
                POWER((ABS(K1197)^2)/('1D'!$I$5*MAX(F1197,
                            0.1)^2),
                    1/3)),
            IF(IFERROR(U1197,
                    0)&gt;0,
                MAX('1D'!$D$16,
                    IFERROR(L1197,
                        0)+((IFERROR(U1197,
                                0))*'1D'!$D$18*IF((IFERROR(S1197,
                                    0))&lt;1,
                            1,
                            -1))),
                IF(IFERROR(U1197,
                        0)&lt;0,
                    IF(ABS((MAX('1D'!$D$16,
                                    POWER((ABS(K1197)^2)/('1D'!$I$5*MAX(F1197,
                                                0.1)^2),
                                        1/3)))-IFERROR(L1197,
                                0))&gt;'1D'!$D$19,
                        MAX('1D'!$D$16,
                            IF((MAX('1D'!$D$16,
                                        POWER((ABS(K1197)^2)/('1D'!$I$5*MAX(F1197,
                                                    0.1)^2),
                                            1/3)))&gt;IFERROR(L1197,
                                    0),
                                MIN((MAX('1D'!$D$16,
                                            POWER((ABS(K1197)^2)/('1D'!$I$5*MAX(F1197,
                                                        0.1)^2),
                                                1/3))),
                                    IFERROR(L1197,
                                        0)+(MIN(ABS(IFERROR(U1197,
                                                    0))*'1D'!$D$18,
                                            ABS((MAX('1D'!$D$16,
                                                        POWER((ABS(K1197)^2)/('1D'!$I$5*MAX(F1197,
                                                                    0.1)^2),
                                                            1/3)))-IFERROR(L1197,
                                                    0))))),
                                MAX((MAX('1D'!$D$16,
                                            POWER((ABS(K1197)^2)/('1D'!$I$5*MAX(F1197,
                                                        0.1)^2),
                                                1/3))),
                                    IFERROR(L1197,
                                        0)-(MIN(ABS(IFERROR(U1197,
                                                    0))*'1D'!$D$18,
                                            ABS((MAX('1D'!$D$16,
                                                        POWER((ABS(K1197)^2)/('1D'!$I$5*MAX(F1197,
                                                                    0.1)^2),
                                                            1/3)))-IFERROR(L1197,
                                                    0))))))),
                        MAX('1D'!$D$16,
                            POWER((ABS(K1197)^2)/('1D'!$I$5*MAX(F1197,
                                        0.1)^2),
                                1/3))),
                    MAX('1D'!$D$16,
                        IFERROR(L1197,
                            0)))))))</f>
        <v>2.0411692021517887</v>
      </c>
      <c r="M1197" s="5">
        <f t="shared" ca="1" si="252"/>
        <v>10.614079851189301</v>
      </c>
      <c r="N1197" s="5">
        <f t="shared" ca="1" si="253"/>
        <v>1.1434704692804873</v>
      </c>
      <c r="O1197" s="5">
        <f t="shared" ca="1" si="254"/>
        <v>4.8002276894771132</v>
      </c>
      <c r="P1197" s="5">
        <f t="shared" ca="1" si="255"/>
        <v>634.01116920215179</v>
      </c>
      <c r="Q1197" s="5">
        <f ca="1">P1197+((ABS(K1197)/MAX(((F1197)+(G1197)*(L1197))*(L1197),
            0.000001))^2)/(2*'1D'!$I$5)</f>
        <v>635.18559253909484</v>
      </c>
      <c r="R1197" s="5">
        <f ca="1">((ABS(K1197)*'1D'!$D$6)/(MAX(((F1197)+(G1197)*(L1197))*(L1197),
            0.000001)*MAX(((((F1197)+(G1197)*(L1197))*(L1197))/MAX((F1197)+2*(L1197)*SQRT(1+(G1197)^2),
                    0.000001))^(2/3),
            0.000001)))^2</f>
        <v>4.3358367565141456E-3</v>
      </c>
      <c r="S1197" s="5">
        <f ca="1">ABS(ABS(K1197)/MAX(((F1197)+(G1197)*(L1197))*(L1197),
        0.000001))/SQRT('1D'!$I$5*MAX((((F1197)+(G1197)*(L1197))*(L1197))/MAX((F1197)+2*(G1197)*(L1197),
            0.000001),
        0.000001))</f>
        <v>1.0727235886044055</v>
      </c>
      <c r="T1197" s="5">
        <f ca="1">((F1197)*(L1197)^2)/2+(G1197)*(L1197)^3/3+(ABS(K1197)^2)/('1D'!$I$5*MAX(((F1197)+(G1197)*(L1197))*(L1197),
        0.000001))</f>
        <v>35.763412605541333</v>
      </c>
      <c r="U1197" s="5">
        <f ca="1">IF($A$2=0,
    0,
    IFERROR(Q1196-(((R1196+R1197)/2)*J1197)-(IF(O1196&gt;O1197,
                '1D'!$D$8*((O1196^2-O1197^2)/(2*'1D'!$I$5)),
                '1D'!$D$9*((O1197^2-O1196^2)/(2*'1D'!$I$5)))+('1D'!$D$10*(ABS(I1197)/90)*(MAX(O1196^2,
                        O1197^2)/(2*'1D'!$I$5))))-Q1197,
        0))</f>
        <v>-3.8315009197731342E-3</v>
      </c>
      <c r="V1197" s="5">
        <f ca="1">IF($A$2=0,
    1,
    IF(IFERROR(V1196,
            0)=0,
        0,
        IFERROR(IF(ROUND(S1197,
                    3)=1,
                1,
                IF(AND(ABS(U1197)&lt;'1D'!$D$19,
                        S1197&gt;1),
                    1,
                    0)),
            0)))</f>
        <v>0</v>
      </c>
      <c r="W1197" s="5">
        <f ca="1">IF($A$2=0,
    MAX(MAX('1D'!$D$16,
            MAX('1D'!$D$16,
                POWER((ABS(K1197)^2)/('1D'!$I$5*MAX(F1197,
                            0.1)^2),
                    1/3))),
        IFERROR(W1396,
            MAX(MAX('1D'!$D$16,
                    MAX('1D'!$D$16,
                        POWER((ABS(K1197)^2)/('1D'!$I$5*MAX(F1197,
                                    0.1)^2),
                            1/3))),
                ($L$2)-E1396))),
    IF(IFERROR(AG1198,
            0)=0,
        MAX(MAX('1D'!$D$16,
                MAX('1D'!$D$16,
                    POWER((ABS(K1197)^2)/('1D'!$I$5*MAX(F1197,
                                0.1)^2),
                        1/3))),
            IFERROR(W1396,
                MAX(MAX('1D'!$D$16,
                        MAX('1D'!$D$16,
                            POWER((ABS(K1197)^2)/('1D'!$I$5*MAX(F1197,
                                        0.1)^2),
                                1/3))),
                    ($L$2)-E1396))),
        IF(IFERROR(W1197,
                0)=0,
            MAX(MAX('1D'!$D$16,
                    MAX('1D'!$D$16,
                        POWER((ABS(K1197)^2)/('1D'!$I$5*MAX(F1197,
                                    0.1)^2),
                            1/3))),
                IFERROR(W1396,
                    MAX(MAX('1D'!$D$16,
                            MAX('1D'!$D$16,
                                POWER((ABS(K1197)^2)/('1D'!$I$5*MAX(F1197,
                                            0.1)^2),
                                    1/3))),
                        ($L$2)-E1396))),
            IF(OR(IFERROR(AD1197,
                        0)&gt;=1,
                    IFERROR(AD1198,
                        0)&gt;=1),
                MAX('1D'!$D$16,
                    MAX('1D'!$D$16,
                        POWER((ABS(K1197)^2)/('1D'!$I$5*MAX(F1197,
                                    0.1)^2),
                            1/3))),
                IF(ABS(IFERROR(AF1197,
                            0))&lt;'1D'!$D$19,
                    MAX(MAX('1D'!$D$16,
                            MAX('1D'!$D$16,
                                POWER((ABS(K1197)^2)/('1D'!$I$5*MAX(F1197,
                                            0.1)^2),
                                    1/3))),
                        IFERROR(W1197,
                            0)),
                    MAX(MAX('1D'!$D$16,
                            MAX('1D'!$D$16,
                                POWER((ABS(K1197)^2)/('1D'!$I$5*MAX(F1197,
                                            0.1)^2),
                                    1/3))),
                        (IFERROR(W1197,
                                0))+((IFERROR(AF1197,
                                    0))*'1D'!$D$18)))))))</f>
        <v>2.1389677043987478</v>
      </c>
      <c r="X1197" s="5">
        <f t="shared" ca="1" si="256"/>
        <v>11.122632062873489</v>
      </c>
      <c r="Y1197" s="5">
        <f t="shared" ca="1" si="257"/>
        <v>1.1735290000551568</v>
      </c>
      <c r="Z1197" s="5">
        <f t="shared" ca="1" si="258"/>
        <v>4.5807502857230418</v>
      </c>
      <c r="AA1197" s="5">
        <f t="shared" ca="1" si="259"/>
        <v>634.10896770439876</v>
      </c>
      <c r="AB1197" s="5">
        <f ca="1">AA1197+((ABS(K1197)/MAX(((F1197)+(G1197)*(W1197))*(W1197),
            0.000001))^2)/(2*'1D'!$I$5)</f>
        <v>635.17845155659813</v>
      </c>
      <c r="AC1197" s="5">
        <f ca="1">((ABS(K1197)*'1D'!$D$6)/(MAX(((F1197)+(G1197)*(W1197))*(W1197),
            0.000001)*MAX(((((F1197)+(G1197)*(W1197))*(W1197))/MAX((F1197)+2*(W1197)*SQRT(1+(G1197)^2),
                    0.000001))^(2/3),
            0.000001)))^2</f>
        <v>3.8141460404132466E-3</v>
      </c>
      <c r="AD1197" s="5">
        <f ca="1">ABS(ABS(K1197)/MAX(((F1197)+(G1197)*(W1197))*(W1197),
        0.000001))/SQRT('1D'!$I$5*MAX((((F1197)+(G1197)*(W1197))*(W1197))/MAX((F1197)+2*(G1197)*(W1197),
            0.000001),
        0.000001))</f>
        <v>1.0000000000000004</v>
      </c>
      <c r="AE1197" s="5">
        <f ca="1">((F1197)*(W1197)^2)/2+(G1197)*(W1197)^3/3+(ABS(K1197)^2)/('1D'!$I$5*MAX(((F1197)+(G1197)*(W1197))*(W1197),
        0.000001))</f>
        <v>35.686426155594638</v>
      </c>
      <c r="AF1197" s="5">
        <f ca="1">IF($A$2=0,
    0,
    IFERROR(AB1198+(((AC1197+AC1198)/2)*J1198)+(IF(Z1197&gt;Z1198,
                '1D'!$D$8*((Z1197^2-Z1198^2)/(2*'1D'!$I$5)),
                '1D'!$D$9*((Z1198^2-Z1197^2)/(2*'1D'!$I$5)))+('1D'!$D$10*(ABS(I1198)/90)*(MAX(Z1197^2,
                        Z1198^2)/(2*'1D'!$I$5))))-AB1197,
        0))</f>
        <v>3.4157470064428708E-3</v>
      </c>
      <c r="AG1197" s="5">
        <f ca="1">IF($A$2=0,
    1,
    IF(IFERROR(AG1198,
            0)=0,
        0,
        IFERROR(IF(OR(ROUND(AD1197,
                        3)&gt;=1,
                    AND(ABS(AF1197)&lt;'1D'!$D$19,
                        AD1197&lt;1)),
                1,
                0),
            0)))</f>
        <v>1</v>
      </c>
      <c r="AH1197" s="5">
        <f ca="1">IFERROR(IF('1D'!V32="Supercritical",
        MAX('1D'!$D$16,
            IFERROR(L1197,
                MAX('1D'!$D$16,
                    POWER((ABS(K1197)^2)/('1D'!$I$5*MAX(F1197,
                                0.1)^2),
                        1/3)))),
        IF('1D'!V32="Subcritical",
            MAX('1D'!$D$16,
                IFERROR(W1197,
                    MAX('1D'!$D$16,
                        POWER((ABS(K1197)^2)/('1D'!$I$5*MAX(F1197,
                                    0.1)^2),
                            1/3)))),
            IF(IFERROR(T1197,
                    -1E+99)&gt;=IFERROR(AE1197,
                    -1E+99),
                MAX('1D'!$D$16,
                    IFERROR(L1197,
                        MAX('1D'!$D$16,
                            POWER((ABS(K1197)^2)/('1D'!$I$5*MAX(F1197,
                                        0.1)^2),
                                1/3)))),
                MAX('1D'!$D$16,
                    IFERROR(W1197,
                        MAX('1D'!$D$16,
                            POWER((ABS(K1197)^2)/('1D'!$I$5*MAX(F1197,
                                        0.1)^2),
                                1/3))))))),
    MAX('1D'!$D$16,
        POWER((ABS(K1197)^2)/('1D'!$I$5*MAX(F1197,
                    0.1)^2),
            1/3)))</f>
        <v>2.0411692021517887</v>
      </c>
      <c r="AI1197" s="5">
        <f t="shared" ca="1" si="260"/>
        <v>634.01116920215179</v>
      </c>
      <c r="AJ1197" s="5">
        <f ca="1">AI1197+((ABS(K1197)/MAX(((F1197)+(G1197)*(AH1197))*(AH1197),
            0.000001))^2)/(2*'1D'!$I$5)</f>
        <v>635.18559253909484</v>
      </c>
      <c r="AM1197">
        <v>0</v>
      </c>
      <c r="AN1197">
        <v>0</v>
      </c>
      <c r="AO1197" s="5">
        <f t="shared" si="261"/>
        <v>0</v>
      </c>
      <c r="AP1197" s="5">
        <f t="shared" si="265"/>
        <v>0</v>
      </c>
      <c r="AQ1197" s="5">
        <f ca="1">ABS(ABS(K1197)/MAX(((F1197)+(G1197)*(AH1197))*(AH1197),
        0.000001))/SQRT('1D'!$I$5*MAX((((F1197)+(G1197)*(AH1197))*(AH1197))/MAX((F1197)+2*(G1197)*(AH1197),
            0.000001),
        0.000001))</f>
        <v>1.0727235886044055</v>
      </c>
      <c r="AR1197" s="5" t="str">
        <f t="shared" ca="1" si="262"/>
        <v>Supercritical</v>
      </c>
      <c r="AS1197" s="5">
        <f ca="1">((ABS(K1197)*'1D'!$D$6)/(MAX(((F1197)+(G1197)*(AH1197))*(AH1197),
            0.000001)*MAX(((((F1197)+(G1197)*(AH1197))*(AH1197))/MAX((F1197)+2*(AH1197)*SQRT(1+(G1197)^2),
                    0.000001))^(2/3),
            0.000001)))^2</f>
        <v>4.3358367565141456E-3</v>
      </c>
    </row>
    <row r="1198" spans="1:45" x14ac:dyDescent="0.35">
      <c r="A1198">
        <v>1189</v>
      </c>
      <c r="B1198">
        <v>1187.9949999999999</v>
      </c>
      <c r="C1198">
        <v>616073.34900000005</v>
      </c>
      <c r="D1198">
        <v>3096819.2250000001</v>
      </c>
      <c r="E1198">
        <v>631.96950000000004</v>
      </c>
      <c r="F1198">
        <v>5.2</v>
      </c>
      <c r="G1198">
        <v>0</v>
      </c>
      <c r="H1198" t="s">
        <v>176</v>
      </c>
      <c r="I1198">
        <v>5.7000000000000002E-2</v>
      </c>
      <c r="J1198" s="5">
        <f t="shared" si="263"/>
        <v>1</v>
      </c>
      <c r="K1198" s="5">
        <f t="shared" ca="1" si="264"/>
        <v>50.95</v>
      </c>
      <c r="L1198" s="5">
        <f ca="1">IF($A$2=0,
    IFERROR(L1197,
        MAX('1D'!$D$16,
            POWER((ABS(K1198)^2)/('1D'!$I$5*MAX(F1198,
                        0.1)^2),
                1/3))),
    IF(IFERROR(V1197,
            0)=0,
        IFERROR(L1197,
            MAX('1D'!$D$16,
                POWER((ABS(K1198)^2)/('1D'!$I$5*MAX(F1198,
                            0.1)^2),
                    1/3))),
        IF(OR(IFERROR(L1198,
                    0)=0,
                IFERROR(S1197,
                    0)&lt;1,
                IFERROR(S1198,
                    0)&lt;1),
            MAX('1D'!$D$16,
                POWER((ABS(K1198)^2)/('1D'!$I$5*MAX(F1198,
                            0.1)^2),
                    1/3)),
            IF(IFERROR(U1198,
                    0)&gt;0,
                MAX('1D'!$D$16,
                    IFERROR(L1198,
                        0)+((IFERROR(U1198,
                                0))*'1D'!$D$18*IF((IFERROR(S1198,
                                    0))&lt;1,
                            1,
                            -1))),
                IF(IFERROR(U1198,
                        0)&lt;0,
                    IF(ABS((MAX('1D'!$D$16,
                                    POWER((ABS(K1198)^2)/('1D'!$I$5*MAX(F1198,
                                                0.1)^2),
                                        1/3)))-IFERROR(L1198,
                                0))&gt;'1D'!$D$19,
                        MAX('1D'!$D$16,
                            IF((MAX('1D'!$D$16,
                                        POWER((ABS(K1198)^2)/('1D'!$I$5*MAX(F1198,
                                                    0.1)^2),
                                            1/3)))&gt;IFERROR(L1198,
                                    0),
                                MIN((MAX('1D'!$D$16,
                                            POWER((ABS(K1198)^2)/('1D'!$I$5*MAX(F1198,
                                                        0.1)^2),
                                                1/3))),
                                    IFERROR(L1198,
                                        0)+(MIN(ABS(IFERROR(U1198,
                                                    0))*'1D'!$D$18,
                                            ABS((MAX('1D'!$D$16,
                                                        POWER((ABS(K1198)^2)/('1D'!$I$5*MAX(F1198,
                                                                    0.1)^2),
                                                            1/3)))-IFERROR(L1198,
                                                    0))))),
                                MAX((MAX('1D'!$D$16,
                                            POWER((ABS(K1198)^2)/('1D'!$I$5*MAX(F1198,
                                                        0.1)^2),
                                                1/3))),
                                    IFERROR(L1198,
                                        0)-(MIN(ABS(IFERROR(U1198,
                                                    0))*'1D'!$D$18,
                                            ABS((MAX('1D'!$D$16,
                                                        POWER((ABS(K1198)^2)/('1D'!$I$5*MAX(F1198,
                                                                    0.1)^2),
                                                            1/3)))-IFERROR(L1198,
                                                    0))))))),
                        MAX('1D'!$D$16,
                            POWER((ABS(K1198)^2)/('1D'!$I$5*MAX(F1198,
                                        0.1)^2),
                                1/3))),
                    MAX('1D'!$D$16,
                        IFERROR(L1198,
                            0)))))))</f>
        <v>2.0411692021517887</v>
      </c>
      <c r="M1198" s="5">
        <f t="shared" ca="1" si="252"/>
        <v>10.614079851189301</v>
      </c>
      <c r="N1198" s="5">
        <f t="shared" ca="1" si="253"/>
        <v>1.1434704692804873</v>
      </c>
      <c r="O1198" s="5">
        <f t="shared" ca="1" si="254"/>
        <v>4.8002276894771132</v>
      </c>
      <c r="P1198" s="5">
        <f t="shared" ca="1" si="255"/>
        <v>634.0106692021518</v>
      </c>
      <c r="Q1198" s="5">
        <f ca="1">P1198+((ABS(K1198)/MAX(((F1198)+(G1198)*(L1198))*(L1198),
            0.000001))^2)/(2*'1D'!$I$5)</f>
        <v>635.18509253909485</v>
      </c>
      <c r="R1198" s="5">
        <f ca="1">((ABS(K1198)*'1D'!$D$6)/(MAX(((F1198)+(G1198)*(L1198))*(L1198),
            0.000001)*MAX(((((F1198)+(G1198)*(L1198))*(L1198))/MAX((F1198)+2*(L1198)*SQRT(1+(G1198)^2),
                    0.000001))^(2/3),
            0.000001)))^2</f>
        <v>4.3358367565141456E-3</v>
      </c>
      <c r="S1198" s="5">
        <f ca="1">ABS(ABS(K1198)/MAX(((F1198)+(G1198)*(L1198))*(L1198),
        0.000001))/SQRT('1D'!$I$5*MAX((((F1198)+(G1198)*(L1198))*(L1198))/MAX((F1198)+2*(G1198)*(L1198),
            0.000001),
        0.000001))</f>
        <v>1.0727235886044055</v>
      </c>
      <c r="T1198" s="5">
        <f ca="1">((F1198)*(L1198)^2)/2+(G1198)*(L1198)^3/3+(ABS(K1198)^2)/('1D'!$I$5*MAX(((F1198)+(G1198)*(L1198))*(L1198),
        0.000001))</f>
        <v>35.763412605541333</v>
      </c>
      <c r="U1198" s="5">
        <f ca="1">IF($A$2=0,
    0,
    IFERROR(Q1197-(((R1197+R1198)/2)*J1198)-(IF(O1197&gt;O1198,
                '1D'!$D$8*((O1197^2-O1198^2)/(2*'1D'!$I$5)),
                '1D'!$D$9*((O1198^2-O1197^2)/(2*'1D'!$I$5)))+('1D'!$D$10*(ABS(I1198)/90)*(MAX(O1197^2,
                        O1198^2)/(2*'1D'!$I$5))))-Q1198,
        0))</f>
        <v>-3.9474069734524164E-3</v>
      </c>
      <c r="V1198" s="5">
        <f ca="1">IF($A$2=0,
    1,
    IF(IFERROR(V1197,
            0)=0,
        0,
        IFERROR(IF(ROUND(S1198,
                    3)=1,
                1,
                IF(AND(ABS(U1198)&lt;'1D'!$D$19,
                        S1198&gt;1),
                    1,
                    0)),
            0)))</f>
        <v>0</v>
      </c>
      <c r="W1198" s="5">
        <f ca="1">IF($A$2=0,
    MAX(MAX('1D'!$D$16,
            MAX('1D'!$D$16,
                POWER((ABS(K1198)^2)/('1D'!$I$5*MAX(F1198,
                            0.1)^2),
                    1/3))),
        IFERROR(W1396,
            MAX(MAX('1D'!$D$16,
                    MAX('1D'!$D$16,
                        POWER((ABS(K1198)^2)/('1D'!$I$5*MAX(F1198,
                                    0.1)^2),
                            1/3))),
                ($L$2)-E1396))),
    IF(IFERROR(AG1199,
            0)=0,
        MAX(MAX('1D'!$D$16,
                MAX('1D'!$D$16,
                    POWER((ABS(K1198)^2)/('1D'!$I$5*MAX(F1198,
                                0.1)^2),
                        1/3))),
            IFERROR(W1396,
                MAX(MAX('1D'!$D$16,
                        MAX('1D'!$D$16,
                            POWER((ABS(K1198)^2)/('1D'!$I$5*MAX(F1198,
                                        0.1)^2),
                                1/3))),
                    ($L$2)-E1396))),
        IF(IFERROR(W1198,
                0)=0,
            MAX(MAX('1D'!$D$16,
                    MAX('1D'!$D$16,
                        POWER((ABS(K1198)^2)/('1D'!$I$5*MAX(F1198,
                                    0.1)^2),
                            1/3))),
                IFERROR(W1396,
                    MAX(MAX('1D'!$D$16,
                            MAX('1D'!$D$16,
                                POWER((ABS(K1198)^2)/('1D'!$I$5*MAX(F1198,
                                            0.1)^2),
                                    1/3))),
                        ($L$2)-E1396))),
            IF(OR(IFERROR(AD1198,
                        0)&gt;=1,
                    IFERROR(AD1199,
                        0)&gt;=1),
                MAX('1D'!$D$16,
                    MAX('1D'!$D$16,
                        POWER((ABS(K1198)^2)/('1D'!$I$5*MAX(F1198,
                                    0.1)^2),
                            1/3))),
                IF(ABS(IFERROR(AF1198,
                            0))&lt;'1D'!$D$19,
                    MAX(MAX('1D'!$D$16,
                            MAX('1D'!$D$16,
                                POWER((ABS(K1198)^2)/('1D'!$I$5*MAX(F1198,
                                            0.1)^2),
                                    1/3))),
                        IFERROR(W1198,
                            0)),
                    MAX(MAX('1D'!$D$16,
                            MAX('1D'!$D$16,
                                POWER((ABS(K1198)^2)/('1D'!$I$5*MAX(F1198,
                                            0.1)^2),
                                    1/3))),
                        (IFERROR(W1198,
                                0))+((IFERROR(AF1198,
                                    0))*'1D'!$D$18)))))))</f>
        <v>2.1389677043987478</v>
      </c>
      <c r="X1198" s="5">
        <f t="shared" ca="1" si="256"/>
        <v>11.122632062873489</v>
      </c>
      <c r="Y1198" s="5">
        <f t="shared" ca="1" si="257"/>
        <v>1.1735290000551568</v>
      </c>
      <c r="Z1198" s="5">
        <f t="shared" ca="1" si="258"/>
        <v>4.5807502857230418</v>
      </c>
      <c r="AA1198" s="5">
        <f t="shared" ca="1" si="259"/>
        <v>634.10846770439878</v>
      </c>
      <c r="AB1198" s="5">
        <f ca="1">AA1198+((ABS(K1198)/MAX(((F1198)+(G1198)*(W1198))*(W1198),
            0.000001))^2)/(2*'1D'!$I$5)</f>
        <v>635.17795155659815</v>
      </c>
      <c r="AC1198" s="5">
        <f ca="1">((ABS(K1198)*'1D'!$D$6)/(MAX(((F1198)+(G1198)*(W1198))*(W1198),
            0.000001)*MAX(((((F1198)+(G1198)*(W1198))*(W1198))/MAX((F1198)+2*(W1198)*SQRT(1+(G1198)^2),
                    0.000001))^(2/3),
            0.000001)))^2</f>
        <v>3.8141460404132466E-3</v>
      </c>
      <c r="AD1198" s="5">
        <f ca="1">ABS(ABS(K1198)/MAX(((F1198)+(G1198)*(W1198))*(W1198),
        0.000001))/SQRT('1D'!$I$5*MAX((((F1198)+(G1198)*(W1198))*(W1198))/MAX((F1198)+2*(G1198)*(W1198),
            0.000001),
        0.000001))</f>
        <v>1.0000000000000004</v>
      </c>
      <c r="AE1198" s="5">
        <f ca="1">((F1198)*(W1198)^2)/2+(G1198)*(W1198)^3/3+(ABS(K1198)^2)/('1D'!$I$5*MAX(((F1198)+(G1198)*(W1198))*(W1198),
        0.000001))</f>
        <v>35.686426155594638</v>
      </c>
      <c r="AF1198" s="5">
        <f ca="1">IF($A$2=0,
    0,
    IFERROR(AB1199+(((AC1198+AC1199)/2)*J1199)+(IF(Z1198&gt;Z1199,
                '1D'!$D$8*((Z1198^2-Z1199^2)/(2*'1D'!$I$5)),
                '1D'!$D$9*((Z1199^2-Z1198^2)/(2*'1D'!$I$5)))+('1D'!$D$10*(ABS(I1199)/90)*(MAX(Z1198^2,
                        Z1199^2)/(2*'1D'!$I$5))))-AB1198,
        0))</f>
        <v>3.4210944256756193E-3</v>
      </c>
      <c r="AG1198" s="5">
        <f ca="1">IF($A$2=0,
    1,
    IF(IFERROR(AG1199,
            0)=0,
        0,
        IFERROR(IF(OR(ROUND(AD1198,
                        3)&gt;=1,
                    AND(ABS(AF1198)&lt;'1D'!$D$19,
                        AD1198&lt;1)),
                1,
                0),
            0)))</f>
        <v>1</v>
      </c>
      <c r="AH1198" s="5">
        <f ca="1">IFERROR(IF('1D'!V32="Supercritical",
        MAX('1D'!$D$16,
            IFERROR(L1198,
                MAX('1D'!$D$16,
                    POWER((ABS(K1198)^2)/('1D'!$I$5*MAX(F1198,
                                0.1)^2),
                        1/3)))),
        IF('1D'!V32="Subcritical",
            MAX('1D'!$D$16,
                IFERROR(W1198,
                    MAX('1D'!$D$16,
                        POWER((ABS(K1198)^2)/('1D'!$I$5*MAX(F1198,
                                    0.1)^2),
                            1/3)))),
            IF(IFERROR(T1198,
                    -1E+99)&gt;=IFERROR(AE1198,
                    -1E+99),
                MAX('1D'!$D$16,
                    IFERROR(L1198,
                        MAX('1D'!$D$16,
                            POWER((ABS(K1198)^2)/('1D'!$I$5*MAX(F1198,
                                        0.1)^2),
                                1/3)))),
                MAX('1D'!$D$16,
                    IFERROR(W1198,
                        MAX('1D'!$D$16,
                            POWER((ABS(K1198)^2)/('1D'!$I$5*MAX(F1198,
                                        0.1)^2),
                                1/3))))))),
    MAX('1D'!$D$16,
        POWER((ABS(K1198)^2)/('1D'!$I$5*MAX(F1198,
                    0.1)^2),
            1/3)))</f>
        <v>2.0411692021517887</v>
      </c>
      <c r="AI1198" s="5">
        <f t="shared" ca="1" si="260"/>
        <v>634.0106692021518</v>
      </c>
      <c r="AJ1198" s="5">
        <f ca="1">AI1198+((ABS(K1198)/MAX(((F1198)+(G1198)*(AH1198))*(AH1198),
            0.000001))^2)/(2*'1D'!$I$5)</f>
        <v>635.18509253909485</v>
      </c>
      <c r="AM1198">
        <v>0</v>
      </c>
      <c r="AN1198">
        <v>0</v>
      </c>
      <c r="AO1198" s="5">
        <f t="shared" si="261"/>
        <v>0</v>
      </c>
      <c r="AP1198" s="5">
        <f t="shared" si="265"/>
        <v>0</v>
      </c>
      <c r="AQ1198" s="5">
        <f ca="1">ABS(ABS(K1198)/MAX(((F1198)+(G1198)*(AH1198))*(AH1198),
        0.000001))/SQRT('1D'!$I$5*MAX((((F1198)+(G1198)*(AH1198))*(AH1198))/MAX((F1198)+2*(G1198)*(AH1198),
            0.000001),
        0.000001))</f>
        <v>1.0727235886044055</v>
      </c>
      <c r="AR1198" s="5" t="str">
        <f t="shared" ca="1" si="262"/>
        <v>Supercritical</v>
      </c>
      <c r="AS1198" s="5">
        <f ca="1">((ABS(K1198)*'1D'!$D$6)/(MAX(((F1198)+(G1198)*(AH1198))*(AH1198),
            0.000001)*MAX(((((F1198)+(G1198)*(AH1198))*(AH1198))/MAX((F1198)+2*(AH1198)*SQRT(1+(G1198)^2),
                    0.000001))^(2/3),
            0.000001)))^2</f>
        <v>4.3358367565141456E-3</v>
      </c>
    </row>
    <row r="1199" spans="1:45" x14ac:dyDescent="0.35">
      <c r="A1199">
        <v>1190</v>
      </c>
      <c r="B1199">
        <v>1188.9949999999999</v>
      </c>
      <c r="C1199">
        <v>616073.30599999998</v>
      </c>
      <c r="D1199">
        <v>3096818.2259999998</v>
      </c>
      <c r="E1199">
        <v>631.96900000000005</v>
      </c>
      <c r="F1199">
        <v>5.2</v>
      </c>
      <c r="G1199">
        <v>0</v>
      </c>
      <c r="H1199" t="s">
        <v>176</v>
      </c>
      <c r="I1199">
        <v>0.06</v>
      </c>
      <c r="J1199" s="5">
        <f t="shared" si="263"/>
        <v>1</v>
      </c>
      <c r="K1199" s="5">
        <f t="shared" ca="1" si="264"/>
        <v>50.95</v>
      </c>
      <c r="L1199" s="5">
        <f ca="1">IF($A$2=0,
    IFERROR(L1198,
        MAX('1D'!$D$16,
            POWER((ABS(K1199)^2)/('1D'!$I$5*MAX(F1199,
                        0.1)^2),
                1/3))),
    IF(IFERROR(V1198,
            0)=0,
        IFERROR(L1198,
            MAX('1D'!$D$16,
                POWER((ABS(K1199)^2)/('1D'!$I$5*MAX(F1199,
                            0.1)^2),
                    1/3))),
        IF(OR(IFERROR(L1199,
                    0)=0,
                IFERROR(S1198,
                    0)&lt;1,
                IFERROR(S1199,
                    0)&lt;1),
            MAX('1D'!$D$16,
                POWER((ABS(K1199)^2)/('1D'!$I$5*MAX(F1199,
                            0.1)^2),
                    1/3)),
            IF(IFERROR(U1199,
                    0)&gt;0,
                MAX('1D'!$D$16,
                    IFERROR(L1199,
                        0)+((IFERROR(U1199,
                                0))*'1D'!$D$18*IF((IFERROR(S1199,
                                    0))&lt;1,
                            1,
                            -1))),
                IF(IFERROR(U1199,
                        0)&lt;0,
                    IF(ABS((MAX('1D'!$D$16,
                                    POWER((ABS(K1199)^2)/('1D'!$I$5*MAX(F1199,
                                                0.1)^2),
                                        1/3)))-IFERROR(L1199,
                                0))&gt;'1D'!$D$19,
                        MAX('1D'!$D$16,
                            IF((MAX('1D'!$D$16,
                                        POWER((ABS(K1199)^2)/('1D'!$I$5*MAX(F1199,
                                                    0.1)^2),
                                            1/3)))&gt;IFERROR(L1199,
                                    0),
                                MIN((MAX('1D'!$D$16,
                                            POWER((ABS(K1199)^2)/('1D'!$I$5*MAX(F1199,
                                                        0.1)^2),
                                                1/3))),
                                    IFERROR(L1199,
                                        0)+(MIN(ABS(IFERROR(U1199,
                                                    0))*'1D'!$D$18,
                                            ABS((MAX('1D'!$D$16,
                                                        POWER((ABS(K1199)^2)/('1D'!$I$5*MAX(F1199,
                                                                    0.1)^2),
                                                            1/3)))-IFERROR(L1199,
                                                    0))))),
                                MAX((MAX('1D'!$D$16,
                                            POWER((ABS(K1199)^2)/('1D'!$I$5*MAX(F1199,
                                                        0.1)^2),
                                                1/3))),
                                    IFERROR(L1199,
                                        0)-(MIN(ABS(IFERROR(U1199,
                                                    0))*'1D'!$D$18,
                                            ABS((MAX('1D'!$D$16,
                                                        POWER((ABS(K1199)^2)/('1D'!$I$5*MAX(F1199,
                                                                    0.1)^2),
                                                            1/3)))-IFERROR(L1199,
                                                    0))))))),
                        MAX('1D'!$D$16,
                            POWER((ABS(K1199)^2)/('1D'!$I$5*MAX(F1199,
                                        0.1)^2),
                                1/3))),
                    MAX('1D'!$D$16,
                        IFERROR(L1199,
                            0)))))))</f>
        <v>2.0411692021517887</v>
      </c>
      <c r="M1199" s="5">
        <f t="shared" ca="1" si="252"/>
        <v>10.614079851189301</v>
      </c>
      <c r="N1199" s="5">
        <f t="shared" ca="1" si="253"/>
        <v>1.1434704692804873</v>
      </c>
      <c r="O1199" s="5">
        <f t="shared" ca="1" si="254"/>
        <v>4.8002276894771132</v>
      </c>
      <c r="P1199" s="5">
        <f t="shared" ca="1" si="255"/>
        <v>634.01016920215181</v>
      </c>
      <c r="Q1199" s="5">
        <f ca="1">P1199+((ABS(K1199)/MAX(((F1199)+(G1199)*(L1199))*(L1199),
            0.000001))^2)/(2*'1D'!$I$5)</f>
        <v>635.18459253909487</v>
      </c>
      <c r="R1199" s="5">
        <f ca="1">((ABS(K1199)*'1D'!$D$6)/(MAX(((F1199)+(G1199)*(L1199))*(L1199),
            0.000001)*MAX(((((F1199)+(G1199)*(L1199))*(L1199))/MAX((F1199)+2*(L1199)*SQRT(1+(G1199)^2),
                    0.000001))^(2/3),
            0.000001)))^2</f>
        <v>4.3358367565141456E-3</v>
      </c>
      <c r="S1199" s="5">
        <f ca="1">ABS(ABS(K1199)/MAX(((F1199)+(G1199)*(L1199))*(L1199),
        0.000001))/SQRT('1D'!$I$5*MAX((((F1199)+(G1199)*(L1199))*(L1199))/MAX((F1199)+2*(G1199)*(L1199),
            0.000001),
        0.000001))</f>
        <v>1.0727235886044055</v>
      </c>
      <c r="T1199" s="5">
        <f ca="1">((F1199)*(L1199)^2)/2+(G1199)*(L1199)^3/3+(ABS(K1199)^2)/('1D'!$I$5*MAX(((F1199)+(G1199)*(L1199))*(L1199),
        0.000001))</f>
        <v>35.763412605541333</v>
      </c>
      <c r="U1199" s="5">
        <f ca="1">IF($A$2=0,
    0,
    IFERROR(Q1198-(((R1198+R1199)/2)*J1199)-(IF(O1198&gt;O1199,
                '1D'!$D$8*((O1198^2-O1199^2)/(2*'1D'!$I$5)),
                '1D'!$D$9*((O1199^2-O1198^2)/(2*'1D'!$I$5)))+('1D'!$D$10*(ABS(I1199)/90)*(MAX(O1198^2,
                        O1199^2)/(2*'1D'!$I$5))))-Q1199,
        0))</f>
        <v>-3.9532790901830595E-3</v>
      </c>
      <c r="V1199" s="5">
        <f ca="1">IF($A$2=0,
    1,
    IF(IFERROR(V1198,
            0)=0,
        0,
        IFERROR(IF(ROUND(S1199,
                    3)=1,
                1,
                IF(AND(ABS(U1199)&lt;'1D'!$D$19,
                        S1199&gt;1),
                    1,
                    0)),
            0)))</f>
        <v>0</v>
      </c>
      <c r="W1199" s="5">
        <f ca="1">IF($A$2=0,
    MAX(MAX('1D'!$D$16,
            MAX('1D'!$D$16,
                POWER((ABS(K1199)^2)/('1D'!$I$5*MAX(F1199,
                            0.1)^2),
                    1/3))),
        IFERROR(W1396,
            MAX(MAX('1D'!$D$16,
                    MAX('1D'!$D$16,
                        POWER((ABS(K1199)^2)/('1D'!$I$5*MAX(F1199,
                                    0.1)^2),
                            1/3))),
                ($L$2)-E1396))),
    IF(IFERROR(AG1200,
            0)=0,
        MAX(MAX('1D'!$D$16,
                MAX('1D'!$D$16,
                    POWER((ABS(K1199)^2)/('1D'!$I$5*MAX(F1199,
                                0.1)^2),
                        1/3))),
            IFERROR(W1396,
                MAX(MAX('1D'!$D$16,
                        MAX('1D'!$D$16,
                            POWER((ABS(K1199)^2)/('1D'!$I$5*MAX(F1199,
                                        0.1)^2),
                                1/3))),
                    ($L$2)-E1396))),
        IF(IFERROR(W1199,
                0)=0,
            MAX(MAX('1D'!$D$16,
                    MAX('1D'!$D$16,
                        POWER((ABS(K1199)^2)/('1D'!$I$5*MAX(F1199,
                                    0.1)^2),
                            1/3))),
                IFERROR(W1396,
                    MAX(MAX('1D'!$D$16,
                            MAX('1D'!$D$16,
                                POWER((ABS(K1199)^2)/('1D'!$I$5*MAX(F1199,
                                            0.1)^2),
                                    1/3))),
                        ($L$2)-E1396))),
            IF(OR(IFERROR(AD1199,
                        0)&gt;=1,
                    IFERROR(AD1200,
                        0)&gt;=1),
                MAX('1D'!$D$16,
                    MAX('1D'!$D$16,
                        POWER((ABS(K1199)^2)/('1D'!$I$5*MAX(F1199,
                                    0.1)^2),
                            1/3))),
                IF(ABS(IFERROR(AF1199,
                            0))&lt;'1D'!$D$19,
                    MAX(MAX('1D'!$D$16,
                            MAX('1D'!$D$16,
                                POWER((ABS(K1199)^2)/('1D'!$I$5*MAX(F1199,
                                            0.1)^2),
                                    1/3))),
                        IFERROR(W1199,
                            0)),
                    MAX(MAX('1D'!$D$16,
                            MAX('1D'!$D$16,
                                POWER((ABS(K1199)^2)/('1D'!$I$5*MAX(F1199,
                                            0.1)^2),
                                    1/3))),
                        (IFERROR(W1199,
                                0))+((IFERROR(AF1199,
                                    0))*'1D'!$D$18)))))))</f>
        <v>2.1389677043987478</v>
      </c>
      <c r="X1199" s="5">
        <f t="shared" ca="1" si="256"/>
        <v>11.122632062873489</v>
      </c>
      <c r="Y1199" s="5">
        <f t="shared" ca="1" si="257"/>
        <v>1.1735290000551568</v>
      </c>
      <c r="Z1199" s="5">
        <f t="shared" ca="1" si="258"/>
        <v>4.5807502857230418</v>
      </c>
      <c r="AA1199" s="5">
        <f t="shared" ca="1" si="259"/>
        <v>634.10796770439879</v>
      </c>
      <c r="AB1199" s="5">
        <f ca="1">AA1199+((ABS(K1199)/MAX(((F1199)+(G1199)*(W1199))*(W1199),
            0.000001))^2)/(2*'1D'!$I$5)</f>
        <v>635.17745155659816</v>
      </c>
      <c r="AC1199" s="5">
        <f ca="1">((ABS(K1199)*'1D'!$D$6)/(MAX(((F1199)+(G1199)*(W1199))*(W1199),
            0.000001)*MAX(((((F1199)+(G1199)*(W1199))*(W1199))/MAX((F1199)+2*(W1199)*SQRT(1+(G1199)^2),
                    0.000001))^(2/3),
            0.000001)))^2</f>
        <v>3.8141460404132466E-3</v>
      </c>
      <c r="AD1199" s="5">
        <f ca="1">ABS(ABS(K1199)/MAX(((F1199)+(G1199)*(W1199))*(W1199),
        0.000001))/SQRT('1D'!$I$5*MAX((((F1199)+(G1199)*(W1199))*(W1199))/MAX((F1199)+2*(G1199)*(W1199),
            0.000001),
        0.000001))</f>
        <v>1.0000000000000004</v>
      </c>
      <c r="AE1199" s="5">
        <f ca="1">((F1199)*(W1199)^2)/2+(G1199)*(W1199)^3/3+(ABS(K1199)^2)/('1D'!$I$5*MAX(((F1199)+(G1199)*(W1199))*(W1199),
        0.000001))</f>
        <v>35.686426155594638</v>
      </c>
      <c r="AF1199" s="5">
        <f ca="1">IF($A$2=0,
    0,
    IFERROR(AB1200+(((AC1199+AC1200)/2)*J1200)+(IF(Z1199&gt;Z1200,
                '1D'!$D$8*((Z1199^2-Z1200^2)/(2*'1D'!$I$5)),
                '1D'!$D$9*((Z1200^2-Z1199^2)/(2*'1D'!$I$5)))+('1D'!$D$10*(ABS(I1200)/90)*(MAX(Z1199^2,
                        Z1200^2)/(2*'1D'!$I$5))))-AB1199,
        0))</f>
        <v>3.3215251324918427E-3</v>
      </c>
      <c r="AG1199" s="5">
        <f ca="1">IF($A$2=0,
    1,
    IF(IFERROR(AG1200,
            0)=0,
        0,
        IFERROR(IF(OR(ROUND(AD1199,
                        3)&gt;=1,
                    AND(ABS(AF1199)&lt;'1D'!$D$19,
                        AD1199&lt;1)),
                1,
                0),
            0)))</f>
        <v>1</v>
      </c>
      <c r="AH1199" s="5">
        <f ca="1">IFERROR(IF('1D'!V32="Supercritical",
        MAX('1D'!$D$16,
            IFERROR(L1199,
                MAX('1D'!$D$16,
                    POWER((ABS(K1199)^2)/('1D'!$I$5*MAX(F1199,
                                0.1)^2),
                        1/3)))),
        IF('1D'!V32="Subcritical",
            MAX('1D'!$D$16,
                IFERROR(W1199,
                    MAX('1D'!$D$16,
                        POWER((ABS(K1199)^2)/('1D'!$I$5*MAX(F1199,
                                    0.1)^2),
                            1/3)))),
            IF(IFERROR(T1199,
                    -1E+99)&gt;=IFERROR(AE1199,
                    -1E+99),
                MAX('1D'!$D$16,
                    IFERROR(L1199,
                        MAX('1D'!$D$16,
                            POWER((ABS(K1199)^2)/('1D'!$I$5*MAX(F1199,
                                        0.1)^2),
                                1/3)))),
                MAX('1D'!$D$16,
                    IFERROR(W1199,
                        MAX('1D'!$D$16,
                            POWER((ABS(K1199)^2)/('1D'!$I$5*MAX(F1199,
                                        0.1)^2),
                                1/3))))))),
    MAX('1D'!$D$16,
        POWER((ABS(K1199)^2)/('1D'!$I$5*MAX(F1199,
                    0.1)^2),
            1/3)))</f>
        <v>2.0411692021517887</v>
      </c>
      <c r="AI1199" s="5">
        <f t="shared" ca="1" si="260"/>
        <v>634.01016920215181</v>
      </c>
      <c r="AJ1199" s="5">
        <f ca="1">AI1199+((ABS(K1199)/MAX(((F1199)+(G1199)*(AH1199))*(AH1199),
            0.000001))^2)/(2*'1D'!$I$5)</f>
        <v>635.18459253909487</v>
      </c>
      <c r="AM1199">
        <v>0</v>
      </c>
      <c r="AN1199">
        <v>0</v>
      </c>
      <c r="AO1199" s="5">
        <f t="shared" si="261"/>
        <v>0</v>
      </c>
      <c r="AP1199" s="5">
        <f t="shared" si="265"/>
        <v>0</v>
      </c>
      <c r="AQ1199" s="5">
        <f ca="1">ABS(ABS(K1199)/MAX(((F1199)+(G1199)*(AH1199))*(AH1199),
        0.000001))/SQRT('1D'!$I$5*MAX((((F1199)+(G1199)*(AH1199))*(AH1199))/MAX((F1199)+2*(G1199)*(AH1199),
            0.000001),
        0.000001))</f>
        <v>1.0727235886044055</v>
      </c>
      <c r="AR1199" s="5" t="str">
        <f t="shared" ca="1" si="262"/>
        <v>Supercritical</v>
      </c>
      <c r="AS1199" s="5">
        <f ca="1">((ABS(K1199)*'1D'!$D$6)/(MAX(((F1199)+(G1199)*(AH1199))*(AH1199),
            0.000001)*MAX(((((F1199)+(G1199)*(AH1199))*(AH1199))/MAX((F1199)+2*(AH1199)*SQRT(1+(G1199)^2),
                    0.000001))^(2/3),
            0.000001)))^2</f>
        <v>4.3358367565141456E-3</v>
      </c>
    </row>
    <row r="1200" spans="1:45" x14ac:dyDescent="0.35">
      <c r="A1200">
        <v>1191</v>
      </c>
      <c r="B1200">
        <v>1189.9960000000001</v>
      </c>
      <c r="C1200">
        <v>616073.26399999997</v>
      </c>
      <c r="D1200">
        <v>3096817.2259999998</v>
      </c>
      <c r="E1200">
        <v>631.96849999999995</v>
      </c>
      <c r="F1200">
        <v>5.2</v>
      </c>
      <c r="G1200">
        <v>0</v>
      </c>
      <c r="H1200" t="s">
        <v>176</v>
      </c>
      <c r="I1200">
        <v>2E-3</v>
      </c>
      <c r="J1200" s="5">
        <f t="shared" si="263"/>
        <v>1.0010000000002037</v>
      </c>
      <c r="K1200" s="5">
        <f t="shared" ca="1" si="264"/>
        <v>50.95</v>
      </c>
      <c r="L1200" s="5">
        <f ca="1">IF($A$2=0,
    IFERROR(L1199,
        MAX('1D'!$D$16,
            POWER((ABS(K1200)^2)/('1D'!$I$5*MAX(F1200,
                        0.1)^2),
                1/3))),
    IF(IFERROR(V1199,
            0)=0,
        IFERROR(L1199,
            MAX('1D'!$D$16,
                POWER((ABS(K1200)^2)/('1D'!$I$5*MAX(F1200,
                            0.1)^2),
                    1/3))),
        IF(OR(IFERROR(L1200,
                    0)=0,
                IFERROR(S1199,
                    0)&lt;1,
                IFERROR(S1200,
                    0)&lt;1),
            MAX('1D'!$D$16,
                POWER((ABS(K1200)^2)/('1D'!$I$5*MAX(F1200,
                            0.1)^2),
                    1/3)),
            IF(IFERROR(U1200,
                    0)&gt;0,
                MAX('1D'!$D$16,
                    IFERROR(L1200,
                        0)+((IFERROR(U1200,
                                0))*'1D'!$D$18*IF((IFERROR(S1200,
                                    0))&lt;1,
                            1,
                            -1))),
                IF(IFERROR(U1200,
                        0)&lt;0,
                    IF(ABS((MAX('1D'!$D$16,
                                    POWER((ABS(K1200)^2)/('1D'!$I$5*MAX(F1200,
                                                0.1)^2),
                                        1/3)))-IFERROR(L1200,
                                0))&gt;'1D'!$D$19,
                        MAX('1D'!$D$16,
                            IF((MAX('1D'!$D$16,
                                        POWER((ABS(K1200)^2)/('1D'!$I$5*MAX(F1200,
                                                    0.1)^2),
                                            1/3)))&gt;IFERROR(L1200,
                                    0),
                                MIN((MAX('1D'!$D$16,
                                            POWER((ABS(K1200)^2)/('1D'!$I$5*MAX(F1200,
                                                        0.1)^2),
                                                1/3))),
                                    IFERROR(L1200,
                                        0)+(MIN(ABS(IFERROR(U1200,
                                                    0))*'1D'!$D$18,
                                            ABS((MAX('1D'!$D$16,
                                                        POWER((ABS(K1200)^2)/('1D'!$I$5*MAX(F1200,
                                                                    0.1)^2),
                                                            1/3)))-IFERROR(L1200,
                                                    0))))),
                                MAX((MAX('1D'!$D$16,
                                            POWER((ABS(K1200)^2)/('1D'!$I$5*MAX(F1200,
                                                        0.1)^2),
                                                1/3))),
                                    IFERROR(L1200,
                                        0)-(MIN(ABS(IFERROR(U1200,
                                                    0))*'1D'!$D$18,
                                            ABS((MAX('1D'!$D$16,
                                                        POWER((ABS(K1200)^2)/('1D'!$I$5*MAX(F1200,
                                                                    0.1)^2),
                                                            1/3)))-IFERROR(L1200,
                                                    0))))))),
                        MAX('1D'!$D$16,
                            POWER((ABS(K1200)^2)/('1D'!$I$5*MAX(F1200,
                                        0.1)^2),
                                1/3))),
                    MAX('1D'!$D$16,
                        IFERROR(L1200,
                            0)))))))</f>
        <v>2.0411692021517887</v>
      </c>
      <c r="M1200" s="5">
        <f t="shared" ca="1" si="252"/>
        <v>10.614079851189301</v>
      </c>
      <c r="N1200" s="5">
        <f t="shared" ca="1" si="253"/>
        <v>1.1434704692804873</v>
      </c>
      <c r="O1200" s="5">
        <f t="shared" ca="1" si="254"/>
        <v>4.8002276894771132</v>
      </c>
      <c r="P1200" s="5">
        <f t="shared" ca="1" si="255"/>
        <v>634.00966920215171</v>
      </c>
      <c r="Q1200" s="5">
        <f ca="1">P1200+((ABS(K1200)/MAX(((F1200)+(G1200)*(L1200))*(L1200),
            0.000001))^2)/(2*'1D'!$I$5)</f>
        <v>635.18409253909476</v>
      </c>
      <c r="R1200" s="5">
        <f ca="1">((ABS(K1200)*'1D'!$D$6)/(MAX(((F1200)+(G1200)*(L1200))*(L1200),
            0.000001)*MAX(((((F1200)+(G1200)*(L1200))*(L1200))/MAX((F1200)+2*(L1200)*SQRT(1+(G1200)^2),
                    0.000001))^(2/3),
            0.000001)))^2</f>
        <v>4.3358367565141456E-3</v>
      </c>
      <c r="S1200" s="5">
        <f ca="1">ABS(ABS(K1200)/MAX(((F1200)+(G1200)*(L1200))*(L1200),
        0.000001))/SQRT('1D'!$I$5*MAX((((F1200)+(G1200)*(L1200))*(L1200))/MAX((F1200)+2*(G1200)*(L1200),
            0.000001),
        0.000001))</f>
        <v>1.0727235886044055</v>
      </c>
      <c r="T1200" s="5">
        <f ca="1">((F1200)*(L1200)^2)/2+(G1200)*(L1200)^3/3+(ABS(K1200)^2)/('1D'!$I$5*MAX(((F1200)+(G1200)*(L1200))*(L1200),
        0.000001))</f>
        <v>35.763412605541333</v>
      </c>
      <c r="U1200" s="5">
        <f ca="1">IF($A$2=0,
    0,
    IFERROR(Q1199-(((R1199+R1200)/2)*J1200)-(IF(O1199&gt;O1200,
                '1D'!$D$8*((O1199^2-O1200^2)/(2*'1D'!$I$5)),
                '1D'!$D$9*((O1200^2-O1199^2)/(2*'1D'!$I$5)))+('1D'!$D$10*(ABS(I1200)/90)*(MAX(O1199^2,
                        O1200^2)/(2*'1D'!$I$5))))-Q1200,
        0))</f>
        <v>-3.8440873375975571E-3</v>
      </c>
      <c r="V1200" s="5">
        <f ca="1">IF($A$2=0,
    1,
    IF(IFERROR(V1199,
            0)=0,
        0,
        IFERROR(IF(ROUND(S1200,
                    3)=1,
                1,
                IF(AND(ABS(U1200)&lt;'1D'!$D$19,
                        S1200&gt;1),
                    1,
                    0)),
            0)))</f>
        <v>0</v>
      </c>
      <c r="W1200" s="5">
        <f ca="1">IF($A$2=0,
    MAX(MAX('1D'!$D$16,
            MAX('1D'!$D$16,
                POWER((ABS(K1200)^2)/('1D'!$I$5*MAX(F1200,
                            0.1)^2),
                    1/3))),
        IFERROR(W1396,
            MAX(MAX('1D'!$D$16,
                    MAX('1D'!$D$16,
                        POWER((ABS(K1200)^2)/('1D'!$I$5*MAX(F1200,
                                    0.1)^2),
                            1/3))),
                ($L$2)-E1396))),
    IF(IFERROR(AG1201,
            0)=0,
        MAX(MAX('1D'!$D$16,
                MAX('1D'!$D$16,
                    POWER((ABS(K1200)^2)/('1D'!$I$5*MAX(F1200,
                                0.1)^2),
                        1/3))),
            IFERROR(W1396,
                MAX(MAX('1D'!$D$16,
                        MAX('1D'!$D$16,
                            POWER((ABS(K1200)^2)/('1D'!$I$5*MAX(F1200,
                                        0.1)^2),
                                1/3))),
                    ($L$2)-E1396))),
        IF(IFERROR(W1200,
                0)=0,
            MAX(MAX('1D'!$D$16,
                    MAX('1D'!$D$16,
                        POWER((ABS(K1200)^2)/('1D'!$I$5*MAX(F1200,
                                    0.1)^2),
                            1/3))),
                IFERROR(W1396,
                    MAX(MAX('1D'!$D$16,
                            MAX('1D'!$D$16,
                                POWER((ABS(K1200)^2)/('1D'!$I$5*MAX(F1200,
                                            0.1)^2),
                                    1/3))),
                        ($L$2)-E1396))),
            IF(OR(IFERROR(AD1200,
                        0)&gt;=1,
                    IFERROR(AD1201,
                        0)&gt;=1),
                MAX('1D'!$D$16,
                    MAX('1D'!$D$16,
                        POWER((ABS(K1200)^2)/('1D'!$I$5*MAX(F1200,
                                    0.1)^2),
                            1/3))),
                IF(ABS(IFERROR(AF1200,
                            0))&lt;'1D'!$D$19,
                    MAX(MAX('1D'!$D$16,
                            MAX('1D'!$D$16,
                                POWER((ABS(K1200)^2)/('1D'!$I$5*MAX(F1200,
                                            0.1)^2),
                                    1/3))),
                        IFERROR(W1200,
                            0)),
                    MAX(MAX('1D'!$D$16,
                            MAX('1D'!$D$16,
                                POWER((ABS(K1200)^2)/('1D'!$I$5*MAX(F1200,
                                            0.1)^2),
                                    1/3))),
                        (IFERROR(W1200,
                                0))+((IFERROR(AF1200,
                                    0))*'1D'!$D$18)))))))</f>
        <v>2.1389677043987478</v>
      </c>
      <c r="X1200" s="5">
        <f t="shared" ca="1" si="256"/>
        <v>11.122632062873489</v>
      </c>
      <c r="Y1200" s="5">
        <f t="shared" ca="1" si="257"/>
        <v>1.1735290000551568</v>
      </c>
      <c r="Z1200" s="5">
        <f t="shared" ca="1" si="258"/>
        <v>4.5807502857230418</v>
      </c>
      <c r="AA1200" s="5">
        <f t="shared" ca="1" si="259"/>
        <v>634.10746770439869</v>
      </c>
      <c r="AB1200" s="5">
        <f ca="1">AA1200+((ABS(K1200)/MAX(((F1200)+(G1200)*(W1200))*(W1200),
            0.000001))^2)/(2*'1D'!$I$5)</f>
        <v>635.17695155659806</v>
      </c>
      <c r="AC1200" s="5">
        <f ca="1">((ABS(K1200)*'1D'!$D$6)/(MAX(((F1200)+(G1200)*(W1200))*(W1200),
            0.000001)*MAX(((((F1200)+(G1200)*(W1200))*(W1200))/MAX((F1200)+2*(W1200)*SQRT(1+(G1200)^2),
                    0.000001))^(2/3),
            0.000001)))^2</f>
        <v>3.8141460404132466E-3</v>
      </c>
      <c r="AD1200" s="5">
        <f ca="1">ABS(ABS(K1200)/MAX(((F1200)+(G1200)*(W1200))*(W1200),
        0.000001))/SQRT('1D'!$I$5*MAX((((F1200)+(G1200)*(W1200))*(W1200))/MAX((F1200)+2*(G1200)*(W1200),
            0.000001),
        0.000001))</f>
        <v>1.0000000000000004</v>
      </c>
      <c r="AE1200" s="5">
        <f ca="1">((F1200)*(W1200)^2)/2+(G1200)*(W1200)^3/3+(ABS(K1200)^2)/('1D'!$I$5*MAX(((F1200)+(G1200)*(W1200))*(W1200),
        0.000001))</f>
        <v>35.686426155594638</v>
      </c>
      <c r="AF1200" s="5">
        <f ca="1">IF($A$2=0,
    0,
    IFERROR(AB1201+(((AC1200+AC1201)/2)*J1201)+(IF(Z1200&gt;Z1201,
                '1D'!$D$8*((Z1200^2-Z1201^2)/(2*'1D'!$I$5)),
                '1D'!$D$9*((Z1201^2-Z1200^2)/(2*'1D'!$I$5)))+('1D'!$D$10*(ABS(I1201)/90)*(MAX(Z1200^2,
                        Z1201^2)/(2*'1D'!$I$5))))-AB1200,
        0))</f>
        <v>3.3141460404522149E-3</v>
      </c>
      <c r="AG1200" s="5">
        <f ca="1">IF($A$2=0,
    1,
    IF(IFERROR(AG1201,
            0)=0,
        0,
        IFERROR(IF(OR(ROUND(AD1200,
                        3)&gt;=1,
                    AND(ABS(AF1200)&lt;'1D'!$D$19,
                        AD1200&lt;1)),
                1,
                0),
            0)))</f>
        <v>1</v>
      </c>
      <c r="AH1200" s="5">
        <f ca="1">IFERROR(IF('1D'!V32="Supercritical",
        MAX('1D'!$D$16,
            IFERROR(L1200,
                MAX('1D'!$D$16,
                    POWER((ABS(K1200)^2)/('1D'!$I$5*MAX(F1200,
                                0.1)^2),
                        1/3)))),
        IF('1D'!V32="Subcritical",
            MAX('1D'!$D$16,
                IFERROR(W1200,
                    MAX('1D'!$D$16,
                        POWER((ABS(K1200)^2)/('1D'!$I$5*MAX(F1200,
                                    0.1)^2),
                            1/3)))),
            IF(IFERROR(T1200,
                    -1E+99)&gt;=IFERROR(AE1200,
                    -1E+99),
                MAX('1D'!$D$16,
                    IFERROR(L1200,
                        MAX('1D'!$D$16,
                            POWER((ABS(K1200)^2)/('1D'!$I$5*MAX(F1200,
                                        0.1)^2),
                                1/3)))),
                MAX('1D'!$D$16,
                    IFERROR(W1200,
                        MAX('1D'!$D$16,
                            POWER((ABS(K1200)^2)/('1D'!$I$5*MAX(F1200,
                                        0.1)^2),
                                1/3))))))),
    MAX('1D'!$D$16,
        POWER((ABS(K1200)^2)/('1D'!$I$5*MAX(F1200,
                    0.1)^2),
            1/3)))</f>
        <v>2.0411692021517887</v>
      </c>
      <c r="AI1200" s="5">
        <f t="shared" ca="1" si="260"/>
        <v>634.00966920215171</v>
      </c>
      <c r="AJ1200" s="5">
        <f ca="1">AI1200+((ABS(K1200)/MAX(((F1200)+(G1200)*(AH1200))*(AH1200),
            0.000001))^2)/(2*'1D'!$I$5)</f>
        <v>635.18409253909476</v>
      </c>
      <c r="AM1200">
        <v>0</v>
      </c>
      <c r="AN1200">
        <v>0</v>
      </c>
      <c r="AO1200" s="5">
        <f t="shared" si="261"/>
        <v>0</v>
      </c>
      <c r="AP1200" s="5">
        <f t="shared" si="265"/>
        <v>0</v>
      </c>
      <c r="AQ1200" s="5">
        <f ca="1">ABS(ABS(K1200)/MAX(((F1200)+(G1200)*(AH1200))*(AH1200),
        0.000001))/SQRT('1D'!$I$5*MAX((((F1200)+(G1200)*(AH1200))*(AH1200))/MAX((F1200)+2*(G1200)*(AH1200),
            0.000001),
        0.000001))</f>
        <v>1.0727235886044055</v>
      </c>
      <c r="AR1200" s="5" t="str">
        <f t="shared" ca="1" si="262"/>
        <v>Supercritical</v>
      </c>
      <c r="AS1200" s="5">
        <f ca="1">((ABS(K1200)*'1D'!$D$6)/(MAX(((F1200)+(G1200)*(AH1200))*(AH1200),
            0.000001)*MAX(((((F1200)+(G1200)*(AH1200))*(AH1200))/MAX((F1200)+2*(AH1200)*SQRT(1+(G1200)^2),
                    0.000001))^(2/3),
            0.000001)))^2</f>
        <v>4.3358367565141456E-3</v>
      </c>
    </row>
    <row r="1201" spans="1:45" x14ac:dyDescent="0.35">
      <c r="A1201">
        <v>1192</v>
      </c>
      <c r="B1201">
        <v>1190.9960000000001</v>
      </c>
      <c r="C1201">
        <v>616073.22199999995</v>
      </c>
      <c r="D1201">
        <v>3096816.227</v>
      </c>
      <c r="E1201">
        <v>631.96799999999996</v>
      </c>
      <c r="F1201">
        <v>5.2</v>
      </c>
      <c r="G1201">
        <v>0</v>
      </c>
      <c r="H1201" t="s">
        <v>176</v>
      </c>
      <c r="I1201">
        <v>0</v>
      </c>
      <c r="J1201" s="5">
        <f t="shared" si="263"/>
        <v>1</v>
      </c>
      <c r="K1201" s="5">
        <f t="shared" ca="1" si="264"/>
        <v>50.95</v>
      </c>
      <c r="L1201" s="5">
        <f ca="1">IF($A$2=0,
    IFERROR(L1200,
        MAX('1D'!$D$16,
            POWER((ABS(K1201)^2)/('1D'!$I$5*MAX(F1201,
                        0.1)^2),
                1/3))),
    IF(IFERROR(V1200,
            0)=0,
        IFERROR(L1200,
            MAX('1D'!$D$16,
                POWER((ABS(K1201)^2)/('1D'!$I$5*MAX(F1201,
                            0.1)^2),
                    1/3))),
        IF(OR(IFERROR(L1201,
                    0)=0,
                IFERROR(S1200,
                    0)&lt;1,
                IFERROR(S1201,
                    0)&lt;1),
            MAX('1D'!$D$16,
                POWER((ABS(K1201)^2)/('1D'!$I$5*MAX(F1201,
                            0.1)^2),
                    1/3)),
            IF(IFERROR(U1201,
                    0)&gt;0,
                MAX('1D'!$D$16,
                    IFERROR(L1201,
                        0)+((IFERROR(U1201,
                                0))*'1D'!$D$18*IF((IFERROR(S1201,
                                    0))&lt;1,
                            1,
                            -1))),
                IF(IFERROR(U1201,
                        0)&lt;0,
                    IF(ABS((MAX('1D'!$D$16,
                                    POWER((ABS(K1201)^2)/('1D'!$I$5*MAX(F1201,
                                                0.1)^2),
                                        1/3)))-IFERROR(L1201,
                                0))&gt;'1D'!$D$19,
                        MAX('1D'!$D$16,
                            IF((MAX('1D'!$D$16,
                                        POWER((ABS(K1201)^2)/('1D'!$I$5*MAX(F1201,
                                                    0.1)^2),
                                            1/3)))&gt;IFERROR(L1201,
                                    0),
                                MIN((MAX('1D'!$D$16,
                                            POWER((ABS(K1201)^2)/('1D'!$I$5*MAX(F1201,
                                                        0.1)^2),
                                                1/3))),
                                    IFERROR(L1201,
                                        0)+(MIN(ABS(IFERROR(U1201,
                                                    0))*'1D'!$D$18,
                                            ABS((MAX('1D'!$D$16,
                                                        POWER((ABS(K1201)^2)/('1D'!$I$5*MAX(F1201,
                                                                    0.1)^2),
                                                            1/3)))-IFERROR(L1201,
                                                    0))))),
                                MAX((MAX('1D'!$D$16,
                                            POWER((ABS(K1201)^2)/('1D'!$I$5*MAX(F1201,
                                                        0.1)^2),
                                                1/3))),
                                    IFERROR(L1201,
                                        0)-(MIN(ABS(IFERROR(U1201,
                                                    0))*'1D'!$D$18,
                                            ABS((MAX('1D'!$D$16,
                                                        POWER((ABS(K1201)^2)/('1D'!$I$5*MAX(F1201,
                                                                    0.1)^2),
                                                            1/3)))-IFERROR(L1201,
                                                    0))))))),
                        MAX('1D'!$D$16,
                            POWER((ABS(K1201)^2)/('1D'!$I$5*MAX(F1201,
                                        0.1)^2),
                                1/3))),
                    MAX('1D'!$D$16,
                        IFERROR(L1201,
                            0)))))))</f>
        <v>2.0411692021517887</v>
      </c>
      <c r="M1201" s="5">
        <f t="shared" ca="1" si="252"/>
        <v>10.614079851189301</v>
      </c>
      <c r="N1201" s="5">
        <f t="shared" ca="1" si="253"/>
        <v>1.1434704692804873</v>
      </c>
      <c r="O1201" s="5">
        <f t="shared" ca="1" si="254"/>
        <v>4.8002276894771132</v>
      </c>
      <c r="P1201" s="5">
        <f t="shared" ca="1" si="255"/>
        <v>634.00916920215172</v>
      </c>
      <c r="Q1201" s="5">
        <f ca="1">P1201+((ABS(K1201)/MAX(((F1201)+(G1201)*(L1201))*(L1201),
            0.000001))^2)/(2*'1D'!$I$5)</f>
        <v>635.18359253909478</v>
      </c>
      <c r="R1201" s="5">
        <f ca="1">((ABS(K1201)*'1D'!$D$6)/(MAX(((F1201)+(G1201)*(L1201))*(L1201),
            0.000001)*MAX(((((F1201)+(G1201)*(L1201))*(L1201))/MAX((F1201)+2*(L1201)*SQRT(1+(G1201)^2),
                    0.000001))^(2/3),
            0.000001)))^2</f>
        <v>4.3358367565141456E-3</v>
      </c>
      <c r="S1201" s="5">
        <f ca="1">ABS(ABS(K1201)/MAX(((F1201)+(G1201)*(L1201))*(L1201),
        0.000001))/SQRT('1D'!$I$5*MAX((((F1201)+(G1201)*(L1201))*(L1201))/MAX((F1201)+2*(G1201)*(L1201),
            0.000001),
        0.000001))</f>
        <v>1.0727235886044055</v>
      </c>
      <c r="T1201" s="5">
        <f ca="1">((F1201)*(L1201)^2)/2+(G1201)*(L1201)^3/3+(ABS(K1201)^2)/('1D'!$I$5*MAX(((F1201)+(G1201)*(L1201))*(L1201),
        0.000001))</f>
        <v>35.763412605541333</v>
      </c>
      <c r="U1201" s="5">
        <f ca="1">IF($A$2=0,
    0,
    IFERROR(Q1200-(((R1200+R1201)/2)*J1201)-(IF(O1200&gt;O1201,
                '1D'!$D$8*((O1200^2-O1201^2)/(2*'1D'!$I$5)),
                '1D'!$D$9*((O1201^2-O1200^2)/(2*'1D'!$I$5)))+('1D'!$D$10*(ABS(I1201)/90)*(MAX(O1200^2,
                        O1201^2)/(2*'1D'!$I$5))))-Q1201,
        0))</f>
        <v>-3.8358367564796936E-3</v>
      </c>
      <c r="V1201" s="5">
        <f ca="1">IF($A$2=0,
    1,
    IF(IFERROR(V1200,
            0)=0,
        0,
        IFERROR(IF(ROUND(S1201,
                    3)=1,
                1,
                IF(AND(ABS(U1201)&lt;'1D'!$D$19,
                        S1201&gt;1),
                    1,
                    0)),
            0)))</f>
        <v>0</v>
      </c>
      <c r="W1201" s="5">
        <f ca="1">IF($A$2=0,
    MAX(MAX('1D'!$D$16,
            MAX('1D'!$D$16,
                POWER((ABS(K1201)^2)/('1D'!$I$5*MAX(F1201,
                            0.1)^2),
                    1/3))),
        IFERROR(W1396,
            MAX(MAX('1D'!$D$16,
                    MAX('1D'!$D$16,
                        POWER((ABS(K1201)^2)/('1D'!$I$5*MAX(F1201,
                                    0.1)^2),
                            1/3))),
                ($L$2)-E1396))),
    IF(IFERROR(AG1202,
            0)=0,
        MAX(MAX('1D'!$D$16,
                MAX('1D'!$D$16,
                    POWER((ABS(K1201)^2)/('1D'!$I$5*MAX(F1201,
                                0.1)^2),
                        1/3))),
            IFERROR(W1396,
                MAX(MAX('1D'!$D$16,
                        MAX('1D'!$D$16,
                            POWER((ABS(K1201)^2)/('1D'!$I$5*MAX(F1201,
                                        0.1)^2),
                                1/3))),
                    ($L$2)-E1396))),
        IF(IFERROR(W1201,
                0)=0,
            MAX(MAX('1D'!$D$16,
                    MAX('1D'!$D$16,
                        POWER((ABS(K1201)^2)/('1D'!$I$5*MAX(F1201,
                                    0.1)^2),
                            1/3))),
                IFERROR(W1396,
                    MAX(MAX('1D'!$D$16,
                            MAX('1D'!$D$16,
                                POWER((ABS(K1201)^2)/('1D'!$I$5*MAX(F1201,
                                            0.1)^2),
                                    1/3))),
                        ($L$2)-E1396))),
            IF(OR(IFERROR(AD1201,
                        0)&gt;=1,
                    IFERROR(AD1202,
                        0)&gt;=1),
                MAX('1D'!$D$16,
                    MAX('1D'!$D$16,
                        POWER((ABS(K1201)^2)/('1D'!$I$5*MAX(F1201,
                                    0.1)^2),
                            1/3))),
                IF(ABS(IFERROR(AF1201,
                            0))&lt;'1D'!$D$19,
                    MAX(MAX('1D'!$D$16,
                            MAX('1D'!$D$16,
                                POWER((ABS(K1201)^2)/('1D'!$I$5*MAX(F1201,
                                            0.1)^2),
                                    1/3))),
                        IFERROR(W1201,
                            0)),
                    MAX(MAX('1D'!$D$16,
                            MAX('1D'!$D$16,
                                POWER((ABS(K1201)^2)/('1D'!$I$5*MAX(F1201,
                                            0.1)^2),
                                    1/3))),
                        (IFERROR(W1201,
                                0))+((IFERROR(AF1201,
                                    0))*'1D'!$D$18)))))))</f>
        <v>2.1389677043987478</v>
      </c>
      <c r="X1201" s="5">
        <f t="shared" ca="1" si="256"/>
        <v>11.122632062873489</v>
      </c>
      <c r="Y1201" s="5">
        <f t="shared" ca="1" si="257"/>
        <v>1.1735290000551568</v>
      </c>
      <c r="Z1201" s="5">
        <f t="shared" ca="1" si="258"/>
        <v>4.5807502857230418</v>
      </c>
      <c r="AA1201" s="5">
        <f t="shared" ca="1" si="259"/>
        <v>634.1069677043987</v>
      </c>
      <c r="AB1201" s="5">
        <f ca="1">AA1201+((ABS(K1201)/MAX(((F1201)+(G1201)*(W1201))*(W1201),
            0.000001))^2)/(2*'1D'!$I$5)</f>
        <v>635.17645155659807</v>
      </c>
      <c r="AC1201" s="5">
        <f ca="1">((ABS(K1201)*'1D'!$D$6)/(MAX(((F1201)+(G1201)*(W1201))*(W1201),
            0.000001)*MAX(((((F1201)+(G1201)*(W1201))*(W1201))/MAX((F1201)+2*(W1201)*SQRT(1+(G1201)^2),
                    0.000001))^(2/3),
            0.000001)))^2</f>
        <v>3.8141460404132466E-3</v>
      </c>
      <c r="AD1201" s="5">
        <f ca="1">ABS(ABS(K1201)/MAX(((F1201)+(G1201)*(W1201))*(W1201),
        0.000001))/SQRT('1D'!$I$5*MAX((((F1201)+(G1201)*(W1201))*(W1201))/MAX((F1201)+2*(G1201)*(W1201),
            0.000001),
        0.000001))</f>
        <v>1.0000000000000004</v>
      </c>
      <c r="AE1201" s="5">
        <f ca="1">((F1201)*(W1201)^2)/2+(G1201)*(W1201)^3/3+(ABS(K1201)^2)/('1D'!$I$5*MAX(((F1201)+(G1201)*(W1201))*(W1201),
        0.000001))</f>
        <v>35.686426155594638</v>
      </c>
      <c r="AF1201" s="5">
        <f ca="1">IF($A$2=0,
    0,
    IFERROR(AB1202+(((AC1201+AC1202)/2)*J1202)+(IF(Z1201&gt;Z1202,
                '1D'!$D$8*((Z1201^2-Z1202^2)/(2*'1D'!$I$5)),
                '1D'!$D$9*((Z1202^2-Z1201^2)/(2*'1D'!$I$5)))+('1D'!$D$10*(ABS(I1202)/90)*(MAX(Z1201^2,
                        Z1202^2)/(2*'1D'!$I$5))))-AB1201,
        0))</f>
        <v>3.4157470064428708E-3</v>
      </c>
      <c r="AG1201" s="5">
        <f ca="1">IF($A$2=0,
    1,
    IF(IFERROR(AG1202,
            0)=0,
        0,
        IFERROR(IF(OR(ROUND(AD1201,
                        3)&gt;=1,
                    AND(ABS(AF1201)&lt;'1D'!$D$19,
                        AD1201&lt;1)),
                1,
                0),
            0)))</f>
        <v>1</v>
      </c>
      <c r="AH1201" s="5">
        <f ca="1">IFERROR(IF('1D'!V32="Supercritical",
        MAX('1D'!$D$16,
            IFERROR(L1201,
                MAX('1D'!$D$16,
                    POWER((ABS(K1201)^2)/('1D'!$I$5*MAX(F1201,
                                0.1)^2),
                        1/3)))),
        IF('1D'!V32="Subcritical",
            MAX('1D'!$D$16,
                IFERROR(W1201,
                    MAX('1D'!$D$16,
                        POWER((ABS(K1201)^2)/('1D'!$I$5*MAX(F1201,
                                    0.1)^2),
                            1/3)))),
            IF(IFERROR(T1201,
                    -1E+99)&gt;=IFERROR(AE1201,
                    -1E+99),
                MAX('1D'!$D$16,
                    IFERROR(L1201,
                        MAX('1D'!$D$16,
                            POWER((ABS(K1201)^2)/('1D'!$I$5*MAX(F1201,
                                        0.1)^2),
                                1/3)))),
                MAX('1D'!$D$16,
                    IFERROR(W1201,
                        MAX('1D'!$D$16,
                            POWER((ABS(K1201)^2)/('1D'!$I$5*MAX(F1201,
                                        0.1)^2),
                                1/3))))))),
    MAX('1D'!$D$16,
        POWER((ABS(K1201)^2)/('1D'!$I$5*MAX(F1201,
                    0.1)^2),
            1/3)))</f>
        <v>2.0411692021517887</v>
      </c>
      <c r="AI1201" s="5">
        <f t="shared" ca="1" si="260"/>
        <v>634.00916920215172</v>
      </c>
      <c r="AJ1201" s="5">
        <f ca="1">AI1201+((ABS(K1201)/MAX(((F1201)+(G1201)*(AH1201))*(AH1201),
            0.000001))^2)/(2*'1D'!$I$5)</f>
        <v>635.18359253909478</v>
      </c>
      <c r="AM1201">
        <v>0</v>
      </c>
      <c r="AN1201">
        <v>0</v>
      </c>
      <c r="AO1201" s="5">
        <f t="shared" si="261"/>
        <v>0</v>
      </c>
      <c r="AP1201" s="5">
        <f t="shared" si="265"/>
        <v>0</v>
      </c>
      <c r="AQ1201" s="5">
        <f ca="1">ABS(ABS(K1201)/MAX(((F1201)+(G1201)*(AH1201))*(AH1201),
        0.000001))/SQRT('1D'!$I$5*MAX((((F1201)+(G1201)*(AH1201))*(AH1201))/MAX((F1201)+2*(G1201)*(AH1201),
            0.000001),
        0.000001))</f>
        <v>1.0727235886044055</v>
      </c>
      <c r="AR1201" s="5" t="str">
        <f t="shared" ca="1" si="262"/>
        <v>Supercritical</v>
      </c>
      <c r="AS1201" s="5">
        <f ca="1">((ABS(K1201)*'1D'!$D$6)/(MAX(((F1201)+(G1201)*(AH1201))*(AH1201),
            0.000001)*MAX(((((F1201)+(G1201)*(AH1201))*(AH1201))/MAX((F1201)+2*(AH1201)*SQRT(1+(G1201)^2),
                    0.000001))^(2/3),
            0.000001)))^2</f>
        <v>4.3358367565141456E-3</v>
      </c>
    </row>
    <row r="1202" spans="1:45" x14ac:dyDescent="0.35">
      <c r="A1202">
        <v>1193</v>
      </c>
      <c r="B1202">
        <v>1191.9960000000001</v>
      </c>
      <c r="C1202">
        <v>616073.18000000005</v>
      </c>
      <c r="D1202">
        <v>3096815.2280000001</v>
      </c>
      <c r="E1202">
        <v>631.96749999999997</v>
      </c>
      <c r="F1202">
        <v>5.2</v>
      </c>
      <c r="G1202">
        <v>0</v>
      </c>
      <c r="H1202" t="s">
        <v>176</v>
      </c>
      <c r="I1202">
        <v>5.7000000000000002E-2</v>
      </c>
      <c r="J1202" s="5">
        <f t="shared" si="263"/>
        <v>1</v>
      </c>
      <c r="K1202" s="5">
        <f t="shared" ca="1" si="264"/>
        <v>50.95</v>
      </c>
      <c r="L1202" s="5">
        <f ca="1">IF($A$2=0,
    IFERROR(L1201,
        MAX('1D'!$D$16,
            POWER((ABS(K1202)^2)/('1D'!$I$5*MAX(F1202,
                        0.1)^2),
                1/3))),
    IF(IFERROR(V1201,
            0)=0,
        IFERROR(L1201,
            MAX('1D'!$D$16,
                POWER((ABS(K1202)^2)/('1D'!$I$5*MAX(F1202,
                            0.1)^2),
                    1/3))),
        IF(OR(IFERROR(L1202,
                    0)=0,
                IFERROR(S1201,
                    0)&lt;1,
                IFERROR(S1202,
                    0)&lt;1),
            MAX('1D'!$D$16,
                POWER((ABS(K1202)^2)/('1D'!$I$5*MAX(F1202,
                            0.1)^2),
                    1/3)),
            IF(IFERROR(U1202,
                    0)&gt;0,
                MAX('1D'!$D$16,
                    IFERROR(L1202,
                        0)+((IFERROR(U1202,
                                0))*'1D'!$D$18*IF((IFERROR(S1202,
                                    0))&lt;1,
                            1,
                            -1))),
                IF(IFERROR(U1202,
                        0)&lt;0,
                    IF(ABS((MAX('1D'!$D$16,
                                    POWER((ABS(K1202)^2)/('1D'!$I$5*MAX(F1202,
                                                0.1)^2),
                                        1/3)))-IFERROR(L1202,
                                0))&gt;'1D'!$D$19,
                        MAX('1D'!$D$16,
                            IF((MAX('1D'!$D$16,
                                        POWER((ABS(K1202)^2)/('1D'!$I$5*MAX(F1202,
                                                    0.1)^2),
                                            1/3)))&gt;IFERROR(L1202,
                                    0),
                                MIN((MAX('1D'!$D$16,
                                            POWER((ABS(K1202)^2)/('1D'!$I$5*MAX(F1202,
                                                        0.1)^2),
                                                1/3))),
                                    IFERROR(L1202,
                                        0)+(MIN(ABS(IFERROR(U1202,
                                                    0))*'1D'!$D$18,
                                            ABS((MAX('1D'!$D$16,
                                                        POWER((ABS(K1202)^2)/('1D'!$I$5*MAX(F1202,
                                                                    0.1)^2),
                                                            1/3)))-IFERROR(L1202,
                                                    0))))),
                                MAX((MAX('1D'!$D$16,
                                            POWER((ABS(K1202)^2)/('1D'!$I$5*MAX(F1202,
                                                        0.1)^2),
                                                1/3))),
                                    IFERROR(L1202,
                                        0)-(MIN(ABS(IFERROR(U1202,
                                                    0))*'1D'!$D$18,
                                            ABS((MAX('1D'!$D$16,
                                                        POWER((ABS(K1202)^2)/('1D'!$I$5*MAX(F1202,
                                                                    0.1)^2),
                                                            1/3)))-IFERROR(L1202,
                                                    0))))))),
                        MAX('1D'!$D$16,
                            POWER((ABS(K1202)^2)/('1D'!$I$5*MAX(F1202,
                                        0.1)^2),
                                1/3))),
                    MAX('1D'!$D$16,
                        IFERROR(L1202,
                            0)))))))</f>
        <v>2.0411692021517887</v>
      </c>
      <c r="M1202" s="5">
        <f t="shared" ca="1" si="252"/>
        <v>10.614079851189301</v>
      </c>
      <c r="N1202" s="5">
        <f t="shared" ca="1" si="253"/>
        <v>1.1434704692804873</v>
      </c>
      <c r="O1202" s="5">
        <f t="shared" ca="1" si="254"/>
        <v>4.8002276894771132</v>
      </c>
      <c r="P1202" s="5">
        <f t="shared" ca="1" si="255"/>
        <v>634.00866920215174</v>
      </c>
      <c r="Q1202" s="5">
        <f ca="1">P1202+((ABS(K1202)/MAX(((F1202)+(G1202)*(L1202))*(L1202),
            0.000001))^2)/(2*'1D'!$I$5)</f>
        <v>635.18309253909479</v>
      </c>
      <c r="R1202" s="5">
        <f ca="1">((ABS(K1202)*'1D'!$D$6)/(MAX(((F1202)+(G1202)*(L1202))*(L1202),
            0.000001)*MAX(((((F1202)+(G1202)*(L1202))*(L1202))/MAX((F1202)+2*(L1202)*SQRT(1+(G1202)^2),
                    0.000001))^(2/3),
            0.000001)))^2</f>
        <v>4.3358367565141456E-3</v>
      </c>
      <c r="S1202" s="5">
        <f ca="1">ABS(ABS(K1202)/MAX(((F1202)+(G1202)*(L1202))*(L1202),
        0.000001))/SQRT('1D'!$I$5*MAX((((F1202)+(G1202)*(L1202))*(L1202))/MAX((F1202)+2*(G1202)*(L1202),
            0.000001),
        0.000001))</f>
        <v>1.0727235886044055</v>
      </c>
      <c r="T1202" s="5">
        <f ca="1">((F1202)*(L1202)^2)/2+(G1202)*(L1202)^3/3+(ABS(K1202)^2)/('1D'!$I$5*MAX(((F1202)+(G1202)*(L1202))*(L1202),
        0.000001))</f>
        <v>35.763412605541333</v>
      </c>
      <c r="U1202" s="5">
        <f ca="1">IF($A$2=0,
    0,
    IFERROR(Q1201-(((R1201+R1202)/2)*J1202)-(IF(O1201&gt;O1202,
                '1D'!$D$8*((O1201^2-O1202^2)/(2*'1D'!$I$5)),
                '1D'!$D$9*((O1202^2-O1201^2)/(2*'1D'!$I$5)))+('1D'!$D$10*(ABS(I1202)/90)*(MAX(O1201^2,
                        O1202^2)/(2*'1D'!$I$5))))-Q1202,
        0))</f>
        <v>-3.9474069734524164E-3</v>
      </c>
      <c r="V1202" s="5">
        <f ca="1">IF($A$2=0,
    1,
    IF(IFERROR(V1201,
            0)=0,
        0,
        IFERROR(IF(ROUND(S1202,
                    3)=1,
                1,
                IF(AND(ABS(U1202)&lt;'1D'!$D$19,
                        S1202&gt;1),
                    1,
                    0)),
            0)))</f>
        <v>0</v>
      </c>
      <c r="W1202" s="5">
        <f ca="1">IF($A$2=0,
    MAX(MAX('1D'!$D$16,
            MAX('1D'!$D$16,
                POWER((ABS(K1202)^2)/('1D'!$I$5*MAX(F1202,
                            0.1)^2),
                    1/3))),
        IFERROR(W1396,
            MAX(MAX('1D'!$D$16,
                    MAX('1D'!$D$16,
                        POWER((ABS(K1202)^2)/('1D'!$I$5*MAX(F1202,
                                    0.1)^2),
                            1/3))),
                ($L$2)-E1396))),
    IF(IFERROR(AG1203,
            0)=0,
        MAX(MAX('1D'!$D$16,
                MAX('1D'!$D$16,
                    POWER((ABS(K1202)^2)/('1D'!$I$5*MAX(F1202,
                                0.1)^2),
                        1/3))),
            IFERROR(W1396,
                MAX(MAX('1D'!$D$16,
                        MAX('1D'!$D$16,
                            POWER((ABS(K1202)^2)/('1D'!$I$5*MAX(F1202,
                                        0.1)^2),
                                1/3))),
                    ($L$2)-E1396))),
        IF(IFERROR(W1202,
                0)=0,
            MAX(MAX('1D'!$D$16,
                    MAX('1D'!$D$16,
                        POWER((ABS(K1202)^2)/('1D'!$I$5*MAX(F1202,
                                    0.1)^2),
                            1/3))),
                IFERROR(W1396,
                    MAX(MAX('1D'!$D$16,
                            MAX('1D'!$D$16,
                                POWER((ABS(K1202)^2)/('1D'!$I$5*MAX(F1202,
                                            0.1)^2),
                                    1/3))),
                        ($L$2)-E1396))),
            IF(OR(IFERROR(AD1202,
                        0)&gt;=1,
                    IFERROR(AD1203,
                        0)&gt;=1),
                MAX('1D'!$D$16,
                    MAX('1D'!$D$16,
                        POWER((ABS(K1202)^2)/('1D'!$I$5*MAX(F1202,
                                    0.1)^2),
                            1/3))),
                IF(ABS(IFERROR(AF1202,
                            0))&lt;'1D'!$D$19,
                    MAX(MAX('1D'!$D$16,
                            MAX('1D'!$D$16,
                                POWER((ABS(K1202)^2)/('1D'!$I$5*MAX(F1202,
                                            0.1)^2),
                                    1/3))),
                        IFERROR(W1202,
                            0)),
                    MAX(MAX('1D'!$D$16,
                            MAX('1D'!$D$16,
                                POWER((ABS(K1202)^2)/('1D'!$I$5*MAX(F1202,
                                            0.1)^2),
                                    1/3))),
                        (IFERROR(W1202,
                                0))+((IFERROR(AF1202,
                                    0))*'1D'!$D$18)))))))</f>
        <v>2.1389677043987478</v>
      </c>
      <c r="X1202" s="5">
        <f t="shared" ca="1" si="256"/>
        <v>11.122632062873489</v>
      </c>
      <c r="Y1202" s="5">
        <f t="shared" ca="1" si="257"/>
        <v>1.1735290000551568</v>
      </c>
      <c r="Z1202" s="5">
        <f t="shared" ca="1" si="258"/>
        <v>4.5807502857230418</v>
      </c>
      <c r="AA1202" s="5">
        <f t="shared" ca="1" si="259"/>
        <v>634.10646770439871</v>
      </c>
      <c r="AB1202" s="5">
        <f ca="1">AA1202+((ABS(K1202)/MAX(((F1202)+(G1202)*(W1202))*(W1202),
            0.000001))^2)/(2*'1D'!$I$5)</f>
        <v>635.17595155659808</v>
      </c>
      <c r="AC1202" s="5">
        <f ca="1">((ABS(K1202)*'1D'!$D$6)/(MAX(((F1202)+(G1202)*(W1202))*(W1202),
            0.000001)*MAX(((((F1202)+(G1202)*(W1202))*(W1202))/MAX((F1202)+2*(W1202)*SQRT(1+(G1202)^2),
                    0.000001))^(2/3),
            0.000001)))^2</f>
        <v>3.8141460404132466E-3</v>
      </c>
      <c r="AD1202" s="5">
        <f ca="1">ABS(ABS(K1202)/MAX(((F1202)+(G1202)*(W1202))*(W1202),
        0.000001))/SQRT('1D'!$I$5*MAX((((F1202)+(G1202)*(W1202))*(W1202))/MAX((F1202)+2*(G1202)*(W1202),
            0.000001),
        0.000001))</f>
        <v>1.0000000000000004</v>
      </c>
      <c r="AE1202" s="5">
        <f ca="1">((F1202)*(W1202)^2)/2+(G1202)*(W1202)^3/3+(ABS(K1202)^2)/('1D'!$I$5*MAX(((F1202)+(G1202)*(W1202))*(W1202),
        0.000001))</f>
        <v>35.686426155594638</v>
      </c>
      <c r="AF1202" s="5">
        <f ca="1">IF($A$2=0,
    0,
    IFERROR(AB1203+(((AC1202+AC1203)/2)*J1203)+(IF(Z1202&gt;Z1203,
                '1D'!$D$8*((Z1202^2-Z1203^2)/(2*'1D'!$I$5)),
                '1D'!$D$9*((Z1203^2-Z1202^2)/(2*'1D'!$I$5)))+('1D'!$D$10*(ABS(I1203)/90)*(MAX(Z1202^2,
                        Z1203^2)/(2*'1D'!$I$5))))-AB1202,
        0))</f>
        <v>3.4157470064428708E-3</v>
      </c>
      <c r="AG1202" s="5">
        <f ca="1">IF($A$2=0,
    1,
    IF(IFERROR(AG1203,
            0)=0,
        0,
        IFERROR(IF(OR(ROUND(AD1202,
                        3)&gt;=1,
                    AND(ABS(AF1202)&lt;'1D'!$D$19,
                        AD1202&lt;1)),
                1,
                0),
            0)))</f>
        <v>1</v>
      </c>
      <c r="AH1202" s="5">
        <f ca="1">IFERROR(IF('1D'!V32="Supercritical",
        MAX('1D'!$D$16,
            IFERROR(L1202,
                MAX('1D'!$D$16,
                    POWER((ABS(K1202)^2)/('1D'!$I$5*MAX(F1202,
                                0.1)^2),
                        1/3)))),
        IF('1D'!V32="Subcritical",
            MAX('1D'!$D$16,
                IFERROR(W1202,
                    MAX('1D'!$D$16,
                        POWER((ABS(K1202)^2)/('1D'!$I$5*MAX(F1202,
                                    0.1)^2),
                            1/3)))),
            IF(IFERROR(T1202,
                    -1E+99)&gt;=IFERROR(AE1202,
                    -1E+99),
                MAX('1D'!$D$16,
                    IFERROR(L1202,
                        MAX('1D'!$D$16,
                            POWER((ABS(K1202)^2)/('1D'!$I$5*MAX(F1202,
                                        0.1)^2),
                                1/3)))),
                MAX('1D'!$D$16,
                    IFERROR(W1202,
                        MAX('1D'!$D$16,
                            POWER((ABS(K1202)^2)/('1D'!$I$5*MAX(F1202,
                                        0.1)^2),
                                1/3))))))),
    MAX('1D'!$D$16,
        POWER((ABS(K1202)^2)/('1D'!$I$5*MAX(F1202,
                    0.1)^2),
            1/3)))</f>
        <v>2.0411692021517887</v>
      </c>
      <c r="AI1202" s="5">
        <f t="shared" ca="1" si="260"/>
        <v>634.00866920215174</v>
      </c>
      <c r="AJ1202" s="5">
        <f ca="1">AI1202+((ABS(K1202)/MAX(((F1202)+(G1202)*(AH1202))*(AH1202),
            0.000001))^2)/(2*'1D'!$I$5)</f>
        <v>635.18309253909479</v>
      </c>
      <c r="AM1202">
        <v>0</v>
      </c>
      <c r="AN1202">
        <v>0</v>
      </c>
      <c r="AO1202" s="5">
        <f t="shared" si="261"/>
        <v>0</v>
      </c>
      <c r="AP1202" s="5">
        <f t="shared" si="265"/>
        <v>0</v>
      </c>
      <c r="AQ1202" s="5">
        <f ca="1">ABS(ABS(K1202)/MAX(((F1202)+(G1202)*(AH1202))*(AH1202),
        0.000001))/SQRT('1D'!$I$5*MAX((((F1202)+(G1202)*(AH1202))*(AH1202))/MAX((F1202)+2*(G1202)*(AH1202),
            0.000001),
        0.000001))</f>
        <v>1.0727235886044055</v>
      </c>
      <c r="AR1202" s="5" t="str">
        <f t="shared" ca="1" si="262"/>
        <v>Supercritical</v>
      </c>
      <c r="AS1202" s="5">
        <f ca="1">((ABS(K1202)*'1D'!$D$6)/(MAX(((F1202)+(G1202)*(AH1202))*(AH1202),
            0.000001)*MAX(((((F1202)+(G1202)*(AH1202))*(AH1202))/MAX((F1202)+2*(AH1202)*SQRT(1+(G1202)^2),
                    0.000001))^(2/3),
            0.000001)))^2</f>
        <v>4.3358367565141456E-3</v>
      </c>
    </row>
    <row r="1203" spans="1:45" x14ac:dyDescent="0.35">
      <c r="A1203">
        <v>1194</v>
      </c>
      <c r="B1203">
        <v>1192.9960000000001</v>
      </c>
      <c r="C1203">
        <v>616073.13699999999</v>
      </c>
      <c r="D1203">
        <v>3096814.2289999998</v>
      </c>
      <c r="E1203">
        <v>631.96699999999998</v>
      </c>
      <c r="F1203">
        <v>5.2</v>
      </c>
      <c r="G1203">
        <v>0</v>
      </c>
      <c r="H1203" t="s">
        <v>176</v>
      </c>
      <c r="I1203">
        <v>5.7000000000000002E-2</v>
      </c>
      <c r="J1203" s="5">
        <f t="shared" si="263"/>
        <v>1</v>
      </c>
      <c r="K1203" s="5">
        <f t="shared" ca="1" si="264"/>
        <v>50.95</v>
      </c>
      <c r="L1203" s="5">
        <f ca="1">IF($A$2=0,
    IFERROR(L1202,
        MAX('1D'!$D$16,
            POWER((ABS(K1203)^2)/('1D'!$I$5*MAX(F1203,
                        0.1)^2),
                1/3))),
    IF(IFERROR(V1202,
            0)=0,
        IFERROR(L1202,
            MAX('1D'!$D$16,
                POWER((ABS(K1203)^2)/('1D'!$I$5*MAX(F1203,
                            0.1)^2),
                    1/3))),
        IF(OR(IFERROR(L1203,
                    0)=0,
                IFERROR(S1202,
                    0)&lt;1,
                IFERROR(S1203,
                    0)&lt;1),
            MAX('1D'!$D$16,
                POWER((ABS(K1203)^2)/('1D'!$I$5*MAX(F1203,
                            0.1)^2),
                    1/3)),
            IF(IFERROR(U1203,
                    0)&gt;0,
                MAX('1D'!$D$16,
                    IFERROR(L1203,
                        0)+((IFERROR(U1203,
                                0))*'1D'!$D$18*IF((IFERROR(S1203,
                                    0))&lt;1,
                            1,
                            -1))),
                IF(IFERROR(U1203,
                        0)&lt;0,
                    IF(ABS((MAX('1D'!$D$16,
                                    POWER((ABS(K1203)^2)/('1D'!$I$5*MAX(F1203,
                                                0.1)^2),
                                        1/3)))-IFERROR(L1203,
                                0))&gt;'1D'!$D$19,
                        MAX('1D'!$D$16,
                            IF((MAX('1D'!$D$16,
                                        POWER((ABS(K1203)^2)/('1D'!$I$5*MAX(F1203,
                                                    0.1)^2),
                                            1/3)))&gt;IFERROR(L1203,
                                    0),
                                MIN((MAX('1D'!$D$16,
                                            POWER((ABS(K1203)^2)/('1D'!$I$5*MAX(F1203,
                                                        0.1)^2),
                                                1/3))),
                                    IFERROR(L1203,
                                        0)+(MIN(ABS(IFERROR(U1203,
                                                    0))*'1D'!$D$18,
                                            ABS((MAX('1D'!$D$16,
                                                        POWER((ABS(K1203)^2)/('1D'!$I$5*MAX(F1203,
                                                                    0.1)^2),
                                                            1/3)))-IFERROR(L1203,
                                                    0))))),
                                MAX((MAX('1D'!$D$16,
                                            POWER((ABS(K1203)^2)/('1D'!$I$5*MAX(F1203,
                                                        0.1)^2),
                                                1/3))),
                                    IFERROR(L1203,
                                        0)-(MIN(ABS(IFERROR(U1203,
                                                    0))*'1D'!$D$18,
                                            ABS((MAX('1D'!$D$16,
                                                        POWER((ABS(K1203)^2)/('1D'!$I$5*MAX(F1203,
                                                                    0.1)^2),
                                                            1/3)))-IFERROR(L1203,
                                                    0))))))),
                        MAX('1D'!$D$16,
                            POWER((ABS(K1203)^2)/('1D'!$I$5*MAX(F1203,
                                        0.1)^2),
                                1/3))),
                    MAX('1D'!$D$16,
                        IFERROR(L1203,
                            0)))))))</f>
        <v>2.0411692021517887</v>
      </c>
      <c r="M1203" s="5">
        <f t="shared" ca="1" si="252"/>
        <v>10.614079851189301</v>
      </c>
      <c r="N1203" s="5">
        <f t="shared" ca="1" si="253"/>
        <v>1.1434704692804873</v>
      </c>
      <c r="O1203" s="5">
        <f t="shared" ca="1" si="254"/>
        <v>4.8002276894771132</v>
      </c>
      <c r="P1203" s="5">
        <f t="shared" ca="1" si="255"/>
        <v>634.00816920215175</v>
      </c>
      <c r="Q1203" s="5">
        <f ca="1">P1203+((ABS(K1203)/MAX(((F1203)+(G1203)*(L1203))*(L1203),
            0.000001))^2)/(2*'1D'!$I$5)</f>
        <v>635.1825925390948</v>
      </c>
      <c r="R1203" s="5">
        <f ca="1">((ABS(K1203)*'1D'!$D$6)/(MAX(((F1203)+(G1203)*(L1203))*(L1203),
            0.000001)*MAX(((((F1203)+(G1203)*(L1203))*(L1203))/MAX((F1203)+2*(L1203)*SQRT(1+(G1203)^2),
                    0.000001))^(2/3),
            0.000001)))^2</f>
        <v>4.3358367565141456E-3</v>
      </c>
      <c r="S1203" s="5">
        <f ca="1">ABS(ABS(K1203)/MAX(((F1203)+(G1203)*(L1203))*(L1203),
        0.000001))/SQRT('1D'!$I$5*MAX((((F1203)+(G1203)*(L1203))*(L1203))/MAX((F1203)+2*(G1203)*(L1203),
            0.000001),
        0.000001))</f>
        <v>1.0727235886044055</v>
      </c>
      <c r="T1203" s="5">
        <f ca="1">((F1203)*(L1203)^2)/2+(G1203)*(L1203)^3/3+(ABS(K1203)^2)/('1D'!$I$5*MAX(((F1203)+(G1203)*(L1203))*(L1203),
        0.000001))</f>
        <v>35.763412605541333</v>
      </c>
      <c r="U1203" s="5">
        <f ca="1">IF($A$2=0,
    0,
    IFERROR(Q1202-(((R1202+R1203)/2)*J1203)-(IF(O1202&gt;O1203,
                '1D'!$D$8*((O1202^2-O1203^2)/(2*'1D'!$I$5)),
                '1D'!$D$9*((O1203^2-O1202^2)/(2*'1D'!$I$5)))+('1D'!$D$10*(ABS(I1203)/90)*(MAX(O1202^2,
                        O1203^2)/(2*'1D'!$I$5))))-Q1203,
        0))</f>
        <v>-3.9474069734524164E-3</v>
      </c>
      <c r="V1203" s="5">
        <f ca="1">IF($A$2=0,
    1,
    IF(IFERROR(V1202,
            0)=0,
        0,
        IFERROR(IF(ROUND(S1203,
                    3)=1,
                1,
                IF(AND(ABS(U1203)&lt;'1D'!$D$19,
                        S1203&gt;1),
                    1,
                    0)),
            0)))</f>
        <v>0</v>
      </c>
      <c r="W1203" s="5">
        <f ca="1">IF($A$2=0,
    MAX(MAX('1D'!$D$16,
            MAX('1D'!$D$16,
                POWER((ABS(K1203)^2)/('1D'!$I$5*MAX(F1203,
                            0.1)^2),
                    1/3))),
        IFERROR(W1396,
            MAX(MAX('1D'!$D$16,
                    MAX('1D'!$D$16,
                        POWER((ABS(K1203)^2)/('1D'!$I$5*MAX(F1203,
                                    0.1)^2),
                            1/3))),
                ($L$2)-E1396))),
    IF(IFERROR(AG1204,
            0)=0,
        MAX(MAX('1D'!$D$16,
                MAX('1D'!$D$16,
                    POWER((ABS(K1203)^2)/('1D'!$I$5*MAX(F1203,
                                0.1)^2),
                        1/3))),
            IFERROR(W1396,
                MAX(MAX('1D'!$D$16,
                        MAX('1D'!$D$16,
                            POWER((ABS(K1203)^2)/('1D'!$I$5*MAX(F1203,
                                        0.1)^2),
                                1/3))),
                    ($L$2)-E1396))),
        IF(IFERROR(W1203,
                0)=0,
            MAX(MAX('1D'!$D$16,
                    MAX('1D'!$D$16,
                        POWER((ABS(K1203)^2)/('1D'!$I$5*MAX(F1203,
                                    0.1)^2),
                            1/3))),
                IFERROR(W1396,
                    MAX(MAX('1D'!$D$16,
                            MAX('1D'!$D$16,
                                POWER((ABS(K1203)^2)/('1D'!$I$5*MAX(F1203,
                                            0.1)^2),
                                    1/3))),
                        ($L$2)-E1396))),
            IF(OR(IFERROR(AD1203,
                        0)&gt;=1,
                    IFERROR(AD1204,
                        0)&gt;=1),
                MAX('1D'!$D$16,
                    MAX('1D'!$D$16,
                        POWER((ABS(K1203)^2)/('1D'!$I$5*MAX(F1203,
                                    0.1)^2),
                            1/3))),
                IF(ABS(IFERROR(AF1203,
                            0))&lt;'1D'!$D$19,
                    MAX(MAX('1D'!$D$16,
                            MAX('1D'!$D$16,
                                POWER((ABS(K1203)^2)/('1D'!$I$5*MAX(F1203,
                                            0.1)^2),
                                    1/3))),
                        IFERROR(W1203,
                            0)),
                    MAX(MAX('1D'!$D$16,
                            MAX('1D'!$D$16,
                                POWER((ABS(K1203)^2)/('1D'!$I$5*MAX(F1203,
                                            0.1)^2),
                                    1/3))),
                        (IFERROR(W1203,
                                0))+((IFERROR(AF1203,
                                    0))*'1D'!$D$18)))))))</f>
        <v>2.1389677043987478</v>
      </c>
      <c r="X1203" s="5">
        <f t="shared" ca="1" si="256"/>
        <v>11.122632062873489</v>
      </c>
      <c r="Y1203" s="5">
        <f t="shared" ca="1" si="257"/>
        <v>1.1735290000551568</v>
      </c>
      <c r="Z1203" s="5">
        <f t="shared" ca="1" si="258"/>
        <v>4.5807502857230418</v>
      </c>
      <c r="AA1203" s="5">
        <f t="shared" ca="1" si="259"/>
        <v>634.10596770439872</v>
      </c>
      <c r="AB1203" s="5">
        <f ca="1">AA1203+((ABS(K1203)/MAX(((F1203)+(G1203)*(W1203))*(W1203),
            0.000001))^2)/(2*'1D'!$I$5)</f>
        <v>635.17545155659809</v>
      </c>
      <c r="AC1203" s="5">
        <f ca="1">((ABS(K1203)*'1D'!$D$6)/(MAX(((F1203)+(G1203)*(W1203))*(W1203),
            0.000001)*MAX(((((F1203)+(G1203)*(W1203))*(W1203))/MAX((F1203)+2*(W1203)*SQRT(1+(G1203)^2),
                    0.000001))^(2/3),
            0.000001)))^2</f>
        <v>3.8141460404132466E-3</v>
      </c>
      <c r="AD1203" s="5">
        <f ca="1">ABS(ABS(K1203)/MAX(((F1203)+(G1203)*(W1203))*(W1203),
        0.000001))/SQRT('1D'!$I$5*MAX((((F1203)+(G1203)*(W1203))*(W1203))/MAX((F1203)+2*(G1203)*(W1203),
            0.000001),
        0.000001))</f>
        <v>1.0000000000000004</v>
      </c>
      <c r="AE1203" s="5">
        <f ca="1">((F1203)*(W1203)^2)/2+(G1203)*(W1203)^3/3+(ABS(K1203)^2)/('1D'!$I$5*MAX(((F1203)+(G1203)*(W1203))*(W1203),
        0.000001))</f>
        <v>35.686426155594638</v>
      </c>
      <c r="AF1203" s="5">
        <f ca="1">IF($A$2=0,
    0,
    IFERROR(AB1204+(((AC1203+AC1204)/2)*J1204)+(IF(Z1203&gt;Z1204,
                '1D'!$D$8*((Z1203^2-Z1204^2)/(2*'1D'!$I$5)),
                '1D'!$D$9*((Z1204^2-Z1203^2)/(2*'1D'!$I$5)))+('1D'!$D$10*(ABS(I1204)/90)*(MAX(Z1203^2,
                        Z1204^2)/(2*'1D'!$I$5))))-AB1203,
        0))</f>
        <v>3.3141460404522149E-3</v>
      </c>
      <c r="AG1203" s="5">
        <f ca="1">IF($A$2=0,
    1,
    IF(IFERROR(AG1204,
            0)=0,
        0,
        IFERROR(IF(OR(ROUND(AD1203,
                        3)&gt;=1,
                    AND(ABS(AF1203)&lt;'1D'!$D$19,
                        AD1203&lt;1)),
                1,
                0),
            0)))</f>
        <v>1</v>
      </c>
      <c r="AH1203" s="5">
        <f ca="1">IFERROR(IF('1D'!V32="Supercritical",
        MAX('1D'!$D$16,
            IFERROR(L1203,
                MAX('1D'!$D$16,
                    POWER((ABS(K1203)^2)/('1D'!$I$5*MAX(F1203,
                                0.1)^2),
                        1/3)))),
        IF('1D'!V32="Subcritical",
            MAX('1D'!$D$16,
                IFERROR(W1203,
                    MAX('1D'!$D$16,
                        POWER((ABS(K1203)^2)/('1D'!$I$5*MAX(F1203,
                                    0.1)^2),
                            1/3)))),
            IF(IFERROR(T1203,
                    -1E+99)&gt;=IFERROR(AE1203,
                    -1E+99),
                MAX('1D'!$D$16,
                    IFERROR(L1203,
                        MAX('1D'!$D$16,
                            POWER((ABS(K1203)^2)/('1D'!$I$5*MAX(F1203,
                                        0.1)^2),
                                1/3)))),
                MAX('1D'!$D$16,
                    IFERROR(W1203,
                        MAX('1D'!$D$16,
                            POWER((ABS(K1203)^2)/('1D'!$I$5*MAX(F1203,
                                        0.1)^2),
                                1/3))))))),
    MAX('1D'!$D$16,
        POWER((ABS(K1203)^2)/('1D'!$I$5*MAX(F1203,
                    0.1)^2),
            1/3)))</f>
        <v>2.0411692021517887</v>
      </c>
      <c r="AI1203" s="5">
        <f t="shared" ca="1" si="260"/>
        <v>634.00816920215175</v>
      </c>
      <c r="AJ1203" s="5">
        <f ca="1">AI1203+((ABS(K1203)/MAX(((F1203)+(G1203)*(AH1203))*(AH1203),
            0.000001))^2)/(2*'1D'!$I$5)</f>
        <v>635.1825925390948</v>
      </c>
      <c r="AM1203">
        <v>0</v>
      </c>
      <c r="AN1203">
        <v>0</v>
      </c>
      <c r="AO1203" s="5">
        <f t="shared" si="261"/>
        <v>0</v>
      </c>
      <c r="AP1203" s="5">
        <f t="shared" si="265"/>
        <v>0</v>
      </c>
      <c r="AQ1203" s="5">
        <f ca="1">ABS(ABS(K1203)/MAX(((F1203)+(G1203)*(AH1203))*(AH1203),
        0.000001))/SQRT('1D'!$I$5*MAX((((F1203)+(G1203)*(AH1203))*(AH1203))/MAX((F1203)+2*(G1203)*(AH1203),
            0.000001),
        0.000001))</f>
        <v>1.0727235886044055</v>
      </c>
      <c r="AR1203" s="5" t="str">
        <f t="shared" ca="1" si="262"/>
        <v>Supercritical</v>
      </c>
      <c r="AS1203" s="5">
        <f ca="1">((ABS(K1203)*'1D'!$D$6)/(MAX(((F1203)+(G1203)*(AH1203))*(AH1203),
            0.000001)*MAX(((((F1203)+(G1203)*(AH1203))*(AH1203))/MAX((F1203)+2*(AH1203)*SQRT(1+(G1203)^2),
                    0.000001))^(2/3),
            0.000001)))^2</f>
        <v>4.3358367565141456E-3</v>
      </c>
    </row>
    <row r="1204" spans="1:45" x14ac:dyDescent="0.35">
      <c r="A1204">
        <v>1195</v>
      </c>
      <c r="B1204">
        <v>1193.9960000000001</v>
      </c>
      <c r="C1204">
        <v>616073.09499999997</v>
      </c>
      <c r="D1204">
        <v>3096813.23</v>
      </c>
      <c r="E1204">
        <v>631.9665</v>
      </c>
      <c r="F1204">
        <v>5.2</v>
      </c>
      <c r="G1204">
        <v>0</v>
      </c>
      <c r="H1204" t="s">
        <v>176</v>
      </c>
      <c r="I1204">
        <v>0</v>
      </c>
      <c r="J1204" s="5">
        <f t="shared" si="263"/>
        <v>1</v>
      </c>
      <c r="K1204" s="5">
        <f t="shared" ca="1" si="264"/>
        <v>50.95</v>
      </c>
      <c r="L1204" s="5">
        <f ca="1">IF($A$2=0,
    IFERROR(L1203,
        MAX('1D'!$D$16,
            POWER((ABS(K1204)^2)/('1D'!$I$5*MAX(F1204,
                        0.1)^2),
                1/3))),
    IF(IFERROR(V1203,
            0)=0,
        IFERROR(L1203,
            MAX('1D'!$D$16,
                POWER((ABS(K1204)^2)/('1D'!$I$5*MAX(F1204,
                            0.1)^2),
                    1/3))),
        IF(OR(IFERROR(L1204,
                    0)=0,
                IFERROR(S1203,
                    0)&lt;1,
                IFERROR(S1204,
                    0)&lt;1),
            MAX('1D'!$D$16,
                POWER((ABS(K1204)^2)/('1D'!$I$5*MAX(F1204,
                            0.1)^2),
                    1/3)),
            IF(IFERROR(U1204,
                    0)&gt;0,
                MAX('1D'!$D$16,
                    IFERROR(L1204,
                        0)+((IFERROR(U1204,
                                0))*'1D'!$D$18*IF((IFERROR(S1204,
                                    0))&lt;1,
                            1,
                            -1))),
                IF(IFERROR(U1204,
                        0)&lt;0,
                    IF(ABS((MAX('1D'!$D$16,
                                    POWER((ABS(K1204)^2)/('1D'!$I$5*MAX(F1204,
                                                0.1)^2),
                                        1/3)))-IFERROR(L1204,
                                0))&gt;'1D'!$D$19,
                        MAX('1D'!$D$16,
                            IF((MAX('1D'!$D$16,
                                        POWER((ABS(K1204)^2)/('1D'!$I$5*MAX(F1204,
                                                    0.1)^2),
                                            1/3)))&gt;IFERROR(L1204,
                                    0),
                                MIN((MAX('1D'!$D$16,
                                            POWER((ABS(K1204)^2)/('1D'!$I$5*MAX(F1204,
                                                        0.1)^2),
                                                1/3))),
                                    IFERROR(L1204,
                                        0)+(MIN(ABS(IFERROR(U1204,
                                                    0))*'1D'!$D$18,
                                            ABS((MAX('1D'!$D$16,
                                                        POWER((ABS(K1204)^2)/('1D'!$I$5*MAX(F1204,
                                                                    0.1)^2),
                                                            1/3)))-IFERROR(L1204,
                                                    0))))),
                                MAX((MAX('1D'!$D$16,
                                            POWER((ABS(K1204)^2)/('1D'!$I$5*MAX(F1204,
                                                        0.1)^2),
                                                1/3))),
                                    IFERROR(L1204,
                                        0)-(MIN(ABS(IFERROR(U1204,
                                                    0))*'1D'!$D$18,
                                            ABS((MAX('1D'!$D$16,
                                                        POWER((ABS(K1204)^2)/('1D'!$I$5*MAX(F1204,
                                                                    0.1)^2),
                                                            1/3)))-IFERROR(L1204,
                                                    0))))))),
                        MAX('1D'!$D$16,
                            POWER((ABS(K1204)^2)/('1D'!$I$5*MAX(F1204,
                                        0.1)^2),
                                1/3))),
                    MAX('1D'!$D$16,
                        IFERROR(L1204,
                            0)))))))</f>
        <v>2.0411692021517887</v>
      </c>
      <c r="M1204" s="5">
        <f t="shared" ca="1" si="252"/>
        <v>10.614079851189301</v>
      </c>
      <c r="N1204" s="5">
        <f t="shared" ca="1" si="253"/>
        <v>1.1434704692804873</v>
      </c>
      <c r="O1204" s="5">
        <f t="shared" ca="1" si="254"/>
        <v>4.8002276894771132</v>
      </c>
      <c r="P1204" s="5">
        <f t="shared" ca="1" si="255"/>
        <v>634.00766920215176</v>
      </c>
      <c r="Q1204" s="5">
        <f ca="1">P1204+((ABS(K1204)/MAX(((F1204)+(G1204)*(L1204))*(L1204),
            0.000001))^2)/(2*'1D'!$I$5)</f>
        <v>635.18209253909481</v>
      </c>
      <c r="R1204" s="5">
        <f ca="1">((ABS(K1204)*'1D'!$D$6)/(MAX(((F1204)+(G1204)*(L1204))*(L1204),
            0.000001)*MAX(((((F1204)+(G1204)*(L1204))*(L1204))/MAX((F1204)+2*(L1204)*SQRT(1+(G1204)^2),
                    0.000001))^(2/3),
            0.000001)))^2</f>
        <v>4.3358367565141456E-3</v>
      </c>
      <c r="S1204" s="5">
        <f ca="1">ABS(ABS(K1204)/MAX(((F1204)+(G1204)*(L1204))*(L1204),
        0.000001))/SQRT('1D'!$I$5*MAX((((F1204)+(G1204)*(L1204))*(L1204))/MAX((F1204)+2*(G1204)*(L1204),
            0.000001),
        0.000001))</f>
        <v>1.0727235886044055</v>
      </c>
      <c r="T1204" s="5">
        <f ca="1">((F1204)*(L1204)^2)/2+(G1204)*(L1204)^3/3+(ABS(K1204)^2)/('1D'!$I$5*MAX(((F1204)+(G1204)*(L1204))*(L1204),
        0.000001))</f>
        <v>35.763412605541333</v>
      </c>
      <c r="U1204" s="5">
        <f ca="1">IF($A$2=0,
    0,
    IFERROR(Q1203-(((R1203+R1204)/2)*J1204)-(IF(O1203&gt;O1204,
                '1D'!$D$8*((O1203^2-O1204^2)/(2*'1D'!$I$5)),
                '1D'!$D$9*((O1204^2-O1203^2)/(2*'1D'!$I$5)))+('1D'!$D$10*(ABS(I1204)/90)*(MAX(O1203^2,
                        O1204^2)/(2*'1D'!$I$5))))-Q1204,
        0))</f>
        <v>-3.8358367564796936E-3</v>
      </c>
      <c r="V1204" s="5">
        <f ca="1">IF($A$2=0,
    1,
    IF(IFERROR(V1203,
            0)=0,
        0,
        IFERROR(IF(ROUND(S1204,
                    3)=1,
                1,
                IF(AND(ABS(U1204)&lt;'1D'!$D$19,
                        S1204&gt;1),
                    1,
                    0)),
            0)))</f>
        <v>0</v>
      </c>
      <c r="W1204" s="5">
        <f ca="1">IF($A$2=0,
    MAX(MAX('1D'!$D$16,
            MAX('1D'!$D$16,
                POWER((ABS(K1204)^2)/('1D'!$I$5*MAX(F1204,
                            0.1)^2),
                    1/3))),
        IFERROR(W1396,
            MAX(MAX('1D'!$D$16,
                    MAX('1D'!$D$16,
                        POWER((ABS(K1204)^2)/('1D'!$I$5*MAX(F1204,
                                    0.1)^2),
                            1/3))),
                ($L$2)-E1396))),
    IF(IFERROR(AG1205,
            0)=0,
        MAX(MAX('1D'!$D$16,
                MAX('1D'!$D$16,
                    POWER((ABS(K1204)^2)/('1D'!$I$5*MAX(F1204,
                                0.1)^2),
                        1/3))),
            IFERROR(W1396,
                MAX(MAX('1D'!$D$16,
                        MAX('1D'!$D$16,
                            POWER((ABS(K1204)^2)/('1D'!$I$5*MAX(F1204,
                                        0.1)^2),
                                1/3))),
                    ($L$2)-E1396))),
        IF(IFERROR(W1204,
                0)=0,
            MAX(MAX('1D'!$D$16,
                    MAX('1D'!$D$16,
                        POWER((ABS(K1204)^2)/('1D'!$I$5*MAX(F1204,
                                    0.1)^2),
                            1/3))),
                IFERROR(W1396,
                    MAX(MAX('1D'!$D$16,
                            MAX('1D'!$D$16,
                                POWER((ABS(K1204)^2)/('1D'!$I$5*MAX(F1204,
                                            0.1)^2),
                                    1/3))),
                        ($L$2)-E1396))),
            IF(OR(IFERROR(AD1204,
                        0)&gt;=1,
                    IFERROR(AD1205,
                        0)&gt;=1),
                MAX('1D'!$D$16,
                    MAX('1D'!$D$16,
                        POWER((ABS(K1204)^2)/('1D'!$I$5*MAX(F1204,
                                    0.1)^2),
                            1/3))),
                IF(ABS(IFERROR(AF1204,
                            0))&lt;'1D'!$D$19,
                    MAX(MAX('1D'!$D$16,
                            MAX('1D'!$D$16,
                                POWER((ABS(K1204)^2)/('1D'!$I$5*MAX(F1204,
                                            0.1)^2),
                                    1/3))),
                        IFERROR(W1204,
                            0)),
                    MAX(MAX('1D'!$D$16,
                            MAX('1D'!$D$16,
                                POWER((ABS(K1204)^2)/('1D'!$I$5*MAX(F1204,
                                            0.1)^2),
                                    1/3))),
                        (IFERROR(W1204,
                                0))+((IFERROR(AF1204,
                                    0))*'1D'!$D$18)))))))</f>
        <v>2.1389677043987478</v>
      </c>
      <c r="X1204" s="5">
        <f t="shared" ca="1" si="256"/>
        <v>11.122632062873489</v>
      </c>
      <c r="Y1204" s="5">
        <f t="shared" ca="1" si="257"/>
        <v>1.1735290000551568</v>
      </c>
      <c r="Z1204" s="5">
        <f t="shared" ca="1" si="258"/>
        <v>4.5807502857230418</v>
      </c>
      <c r="AA1204" s="5">
        <f t="shared" ca="1" si="259"/>
        <v>634.10546770439873</v>
      </c>
      <c r="AB1204" s="5">
        <f ca="1">AA1204+((ABS(K1204)/MAX(((F1204)+(G1204)*(W1204))*(W1204),
            0.000001))^2)/(2*'1D'!$I$5)</f>
        <v>635.1749515565981</v>
      </c>
      <c r="AC1204" s="5">
        <f ca="1">((ABS(K1204)*'1D'!$D$6)/(MAX(((F1204)+(G1204)*(W1204))*(W1204),
            0.000001)*MAX(((((F1204)+(G1204)*(W1204))*(W1204))/MAX((F1204)+2*(W1204)*SQRT(1+(G1204)^2),
                    0.000001))^(2/3),
            0.000001)))^2</f>
        <v>3.8141460404132466E-3</v>
      </c>
      <c r="AD1204" s="5">
        <f ca="1">ABS(ABS(K1204)/MAX(((F1204)+(G1204)*(W1204))*(W1204),
        0.000001))/SQRT('1D'!$I$5*MAX((((F1204)+(G1204)*(W1204))*(W1204))/MAX((F1204)+2*(G1204)*(W1204),
            0.000001),
        0.000001))</f>
        <v>1.0000000000000004</v>
      </c>
      <c r="AE1204" s="5">
        <f ca="1">((F1204)*(W1204)^2)/2+(G1204)*(W1204)^3/3+(ABS(K1204)^2)/('1D'!$I$5*MAX(((F1204)+(G1204)*(W1204))*(W1204),
        0.000001))</f>
        <v>35.686426155594638</v>
      </c>
      <c r="AF1204" s="5">
        <f ca="1">IF($A$2=0,
    0,
    IFERROR(AB1205+(((AC1204+AC1205)/2)*J1205)+(IF(Z1204&gt;Z1205,
                '1D'!$D$8*((Z1204^2-Z1205^2)/(2*'1D'!$I$5)),
                '1D'!$D$9*((Z1205^2-Z1204^2)/(2*'1D'!$I$5)))+('1D'!$D$10*(ABS(I1205)/90)*(MAX(Z1204^2,
                        Z1205^2)/(2*'1D'!$I$5))))-AB1204,
        0))</f>
        <v>3.4157470064428708E-3</v>
      </c>
      <c r="AG1204" s="5">
        <f ca="1">IF($A$2=0,
    1,
    IF(IFERROR(AG1205,
            0)=0,
        0,
        IFERROR(IF(OR(ROUND(AD1204,
                        3)&gt;=1,
                    AND(ABS(AF1204)&lt;'1D'!$D$19,
                        AD1204&lt;1)),
                1,
                0),
            0)))</f>
        <v>1</v>
      </c>
      <c r="AH1204" s="5">
        <f ca="1">IFERROR(IF('1D'!V32="Supercritical",
        MAX('1D'!$D$16,
            IFERROR(L1204,
                MAX('1D'!$D$16,
                    POWER((ABS(K1204)^2)/('1D'!$I$5*MAX(F1204,
                                0.1)^2),
                        1/3)))),
        IF('1D'!V32="Subcritical",
            MAX('1D'!$D$16,
                IFERROR(W1204,
                    MAX('1D'!$D$16,
                        POWER((ABS(K1204)^2)/('1D'!$I$5*MAX(F1204,
                                    0.1)^2),
                            1/3)))),
            IF(IFERROR(T1204,
                    -1E+99)&gt;=IFERROR(AE1204,
                    -1E+99),
                MAX('1D'!$D$16,
                    IFERROR(L1204,
                        MAX('1D'!$D$16,
                            POWER((ABS(K1204)^2)/('1D'!$I$5*MAX(F1204,
                                        0.1)^2),
                                1/3)))),
                MAX('1D'!$D$16,
                    IFERROR(W1204,
                        MAX('1D'!$D$16,
                            POWER((ABS(K1204)^2)/('1D'!$I$5*MAX(F1204,
                                        0.1)^2),
                                1/3))))))),
    MAX('1D'!$D$16,
        POWER((ABS(K1204)^2)/('1D'!$I$5*MAX(F1204,
                    0.1)^2),
            1/3)))</f>
        <v>2.0411692021517887</v>
      </c>
      <c r="AI1204" s="5">
        <f t="shared" ca="1" si="260"/>
        <v>634.00766920215176</v>
      </c>
      <c r="AJ1204" s="5">
        <f ca="1">AI1204+((ABS(K1204)/MAX(((F1204)+(G1204)*(AH1204))*(AH1204),
            0.000001))^2)/(2*'1D'!$I$5)</f>
        <v>635.18209253909481</v>
      </c>
      <c r="AM1204">
        <v>0</v>
      </c>
      <c r="AN1204">
        <v>0</v>
      </c>
      <c r="AO1204" s="5">
        <f t="shared" si="261"/>
        <v>0</v>
      </c>
      <c r="AP1204" s="5">
        <f t="shared" si="265"/>
        <v>0</v>
      </c>
      <c r="AQ1204" s="5">
        <f ca="1">ABS(ABS(K1204)/MAX(((F1204)+(G1204)*(AH1204))*(AH1204),
        0.000001))/SQRT('1D'!$I$5*MAX((((F1204)+(G1204)*(AH1204))*(AH1204))/MAX((F1204)+2*(G1204)*(AH1204),
            0.000001),
        0.000001))</f>
        <v>1.0727235886044055</v>
      </c>
      <c r="AR1204" s="5" t="str">
        <f t="shared" ca="1" si="262"/>
        <v>Supercritical</v>
      </c>
      <c r="AS1204" s="5">
        <f ca="1">((ABS(K1204)*'1D'!$D$6)/(MAX(((F1204)+(G1204)*(AH1204))*(AH1204),
            0.000001)*MAX(((((F1204)+(G1204)*(AH1204))*(AH1204))/MAX((F1204)+2*(AH1204)*SQRT(1+(G1204)^2),
                    0.000001))^(2/3),
            0.000001)))^2</f>
        <v>4.3358367565141456E-3</v>
      </c>
    </row>
    <row r="1205" spans="1:45" x14ac:dyDescent="0.35">
      <c r="A1205">
        <v>1196</v>
      </c>
      <c r="B1205">
        <v>1194.9960000000001</v>
      </c>
      <c r="C1205">
        <v>616073.05299999996</v>
      </c>
      <c r="D1205">
        <v>3096812.2310000001</v>
      </c>
      <c r="E1205">
        <v>631.96600000000001</v>
      </c>
      <c r="F1205">
        <v>5.2</v>
      </c>
      <c r="G1205">
        <v>0</v>
      </c>
      <c r="H1205" t="s">
        <v>176</v>
      </c>
      <c r="I1205">
        <v>5.7000000000000002E-2</v>
      </c>
      <c r="J1205" s="5">
        <f t="shared" si="263"/>
        <v>1</v>
      </c>
      <c r="K1205" s="5">
        <f t="shared" ca="1" si="264"/>
        <v>50.95</v>
      </c>
      <c r="L1205" s="5">
        <f ca="1">IF($A$2=0,
    IFERROR(L1204,
        MAX('1D'!$D$16,
            POWER((ABS(K1205)^2)/('1D'!$I$5*MAX(F1205,
                        0.1)^2),
                1/3))),
    IF(IFERROR(V1204,
            0)=0,
        IFERROR(L1204,
            MAX('1D'!$D$16,
                POWER((ABS(K1205)^2)/('1D'!$I$5*MAX(F1205,
                            0.1)^2),
                    1/3))),
        IF(OR(IFERROR(L1205,
                    0)=0,
                IFERROR(S1204,
                    0)&lt;1,
                IFERROR(S1205,
                    0)&lt;1),
            MAX('1D'!$D$16,
                POWER((ABS(K1205)^2)/('1D'!$I$5*MAX(F1205,
                            0.1)^2),
                    1/3)),
            IF(IFERROR(U1205,
                    0)&gt;0,
                MAX('1D'!$D$16,
                    IFERROR(L1205,
                        0)+((IFERROR(U1205,
                                0))*'1D'!$D$18*IF((IFERROR(S1205,
                                    0))&lt;1,
                            1,
                            -1))),
                IF(IFERROR(U1205,
                        0)&lt;0,
                    IF(ABS((MAX('1D'!$D$16,
                                    POWER((ABS(K1205)^2)/('1D'!$I$5*MAX(F1205,
                                                0.1)^2),
                                        1/3)))-IFERROR(L1205,
                                0))&gt;'1D'!$D$19,
                        MAX('1D'!$D$16,
                            IF((MAX('1D'!$D$16,
                                        POWER((ABS(K1205)^2)/('1D'!$I$5*MAX(F1205,
                                                    0.1)^2),
                                            1/3)))&gt;IFERROR(L1205,
                                    0),
                                MIN((MAX('1D'!$D$16,
                                            POWER((ABS(K1205)^2)/('1D'!$I$5*MAX(F1205,
                                                        0.1)^2),
                                                1/3))),
                                    IFERROR(L1205,
                                        0)+(MIN(ABS(IFERROR(U1205,
                                                    0))*'1D'!$D$18,
                                            ABS((MAX('1D'!$D$16,
                                                        POWER((ABS(K1205)^2)/('1D'!$I$5*MAX(F1205,
                                                                    0.1)^2),
                                                            1/3)))-IFERROR(L1205,
                                                    0))))),
                                MAX((MAX('1D'!$D$16,
                                            POWER((ABS(K1205)^2)/('1D'!$I$5*MAX(F1205,
                                                        0.1)^2),
                                                1/3))),
                                    IFERROR(L1205,
                                        0)-(MIN(ABS(IFERROR(U1205,
                                                    0))*'1D'!$D$18,
                                            ABS((MAX('1D'!$D$16,
                                                        POWER((ABS(K1205)^2)/('1D'!$I$5*MAX(F1205,
                                                                    0.1)^2),
                                                            1/3)))-IFERROR(L1205,
                                                    0))))))),
                        MAX('1D'!$D$16,
                            POWER((ABS(K1205)^2)/('1D'!$I$5*MAX(F1205,
                                        0.1)^2),
                                1/3))),
                    MAX('1D'!$D$16,
                        IFERROR(L1205,
                            0)))))))</f>
        <v>2.0411692021517887</v>
      </c>
      <c r="M1205" s="5">
        <f t="shared" ca="1" si="252"/>
        <v>10.614079851189301</v>
      </c>
      <c r="N1205" s="5">
        <f t="shared" ca="1" si="253"/>
        <v>1.1434704692804873</v>
      </c>
      <c r="O1205" s="5">
        <f t="shared" ca="1" si="254"/>
        <v>4.8002276894771132</v>
      </c>
      <c r="P1205" s="5">
        <f t="shared" ca="1" si="255"/>
        <v>634.00716920215177</v>
      </c>
      <c r="Q1205" s="5">
        <f ca="1">P1205+((ABS(K1205)/MAX(((F1205)+(G1205)*(L1205))*(L1205),
            0.000001))^2)/(2*'1D'!$I$5)</f>
        <v>635.18159253909482</v>
      </c>
      <c r="R1205" s="5">
        <f ca="1">((ABS(K1205)*'1D'!$D$6)/(MAX(((F1205)+(G1205)*(L1205))*(L1205),
            0.000001)*MAX(((((F1205)+(G1205)*(L1205))*(L1205))/MAX((F1205)+2*(L1205)*SQRT(1+(G1205)^2),
                    0.000001))^(2/3),
            0.000001)))^2</f>
        <v>4.3358367565141456E-3</v>
      </c>
      <c r="S1205" s="5">
        <f ca="1">ABS(ABS(K1205)/MAX(((F1205)+(G1205)*(L1205))*(L1205),
        0.000001))/SQRT('1D'!$I$5*MAX((((F1205)+(G1205)*(L1205))*(L1205))/MAX((F1205)+2*(G1205)*(L1205),
            0.000001),
        0.000001))</f>
        <v>1.0727235886044055</v>
      </c>
      <c r="T1205" s="5">
        <f ca="1">((F1205)*(L1205)^2)/2+(G1205)*(L1205)^3/3+(ABS(K1205)^2)/('1D'!$I$5*MAX(((F1205)+(G1205)*(L1205))*(L1205),
        0.000001))</f>
        <v>35.763412605541333</v>
      </c>
      <c r="U1205" s="5">
        <f ca="1">IF($A$2=0,
    0,
    IFERROR(Q1204-(((R1204+R1205)/2)*J1205)-(IF(O1204&gt;O1205,
                '1D'!$D$8*((O1204^2-O1205^2)/(2*'1D'!$I$5)),
                '1D'!$D$9*((O1205^2-O1204^2)/(2*'1D'!$I$5)))+('1D'!$D$10*(ABS(I1205)/90)*(MAX(O1204^2,
                        O1205^2)/(2*'1D'!$I$5))))-Q1205,
        0))</f>
        <v>-3.9474069734524164E-3</v>
      </c>
      <c r="V1205" s="5">
        <f ca="1">IF($A$2=0,
    1,
    IF(IFERROR(V1204,
            0)=0,
        0,
        IFERROR(IF(ROUND(S1205,
                    3)=1,
                1,
                IF(AND(ABS(U1205)&lt;'1D'!$D$19,
                        S1205&gt;1),
                    1,
                    0)),
            0)))</f>
        <v>0</v>
      </c>
      <c r="W1205" s="5">
        <f ca="1">IF($A$2=0,
    MAX(MAX('1D'!$D$16,
            MAX('1D'!$D$16,
                POWER((ABS(K1205)^2)/('1D'!$I$5*MAX(F1205,
                            0.1)^2),
                    1/3))),
        IFERROR(W1396,
            MAX(MAX('1D'!$D$16,
                    MAX('1D'!$D$16,
                        POWER((ABS(K1205)^2)/('1D'!$I$5*MAX(F1205,
                                    0.1)^2),
                            1/3))),
                ($L$2)-E1396))),
    IF(IFERROR(AG1206,
            0)=0,
        MAX(MAX('1D'!$D$16,
                MAX('1D'!$D$16,
                    POWER((ABS(K1205)^2)/('1D'!$I$5*MAX(F1205,
                                0.1)^2),
                        1/3))),
            IFERROR(W1396,
                MAX(MAX('1D'!$D$16,
                        MAX('1D'!$D$16,
                            POWER((ABS(K1205)^2)/('1D'!$I$5*MAX(F1205,
                                        0.1)^2),
                                1/3))),
                    ($L$2)-E1396))),
        IF(IFERROR(W1205,
                0)=0,
            MAX(MAX('1D'!$D$16,
                    MAX('1D'!$D$16,
                        POWER((ABS(K1205)^2)/('1D'!$I$5*MAX(F1205,
                                    0.1)^2),
                            1/3))),
                IFERROR(W1396,
                    MAX(MAX('1D'!$D$16,
                            MAX('1D'!$D$16,
                                POWER((ABS(K1205)^2)/('1D'!$I$5*MAX(F1205,
                                            0.1)^2),
                                    1/3))),
                        ($L$2)-E1396))),
            IF(OR(IFERROR(AD1205,
                        0)&gt;=1,
                    IFERROR(AD1206,
                        0)&gt;=1),
                MAX('1D'!$D$16,
                    MAX('1D'!$D$16,
                        POWER((ABS(K1205)^2)/('1D'!$I$5*MAX(F1205,
                                    0.1)^2),
                            1/3))),
                IF(ABS(IFERROR(AF1205,
                            0))&lt;'1D'!$D$19,
                    MAX(MAX('1D'!$D$16,
                            MAX('1D'!$D$16,
                                POWER((ABS(K1205)^2)/('1D'!$I$5*MAX(F1205,
                                            0.1)^2),
                                    1/3))),
                        IFERROR(W1205,
                            0)),
                    MAX(MAX('1D'!$D$16,
                            MAX('1D'!$D$16,
                                POWER((ABS(K1205)^2)/('1D'!$I$5*MAX(F1205,
                                            0.1)^2),
                                    1/3))),
                        (IFERROR(W1205,
                                0))+((IFERROR(AF1205,
                                    0))*'1D'!$D$18)))))))</f>
        <v>2.1389677043987478</v>
      </c>
      <c r="X1205" s="5">
        <f t="shared" ca="1" si="256"/>
        <v>11.122632062873489</v>
      </c>
      <c r="Y1205" s="5">
        <f t="shared" ca="1" si="257"/>
        <v>1.1735290000551568</v>
      </c>
      <c r="Z1205" s="5">
        <f t="shared" ca="1" si="258"/>
        <v>4.5807502857230418</v>
      </c>
      <c r="AA1205" s="5">
        <f t="shared" ca="1" si="259"/>
        <v>634.10496770439875</v>
      </c>
      <c r="AB1205" s="5">
        <f ca="1">AA1205+((ABS(K1205)/MAX(((F1205)+(G1205)*(W1205))*(W1205),
            0.000001))^2)/(2*'1D'!$I$5)</f>
        <v>635.17445155659811</v>
      </c>
      <c r="AC1205" s="5">
        <f ca="1">((ABS(K1205)*'1D'!$D$6)/(MAX(((F1205)+(G1205)*(W1205))*(W1205),
            0.000001)*MAX(((((F1205)+(G1205)*(W1205))*(W1205))/MAX((F1205)+2*(W1205)*SQRT(1+(G1205)^2),
                    0.000001))^(2/3),
            0.000001)))^2</f>
        <v>3.8141460404132466E-3</v>
      </c>
      <c r="AD1205" s="5">
        <f ca="1">ABS(ABS(K1205)/MAX(((F1205)+(G1205)*(W1205))*(W1205),
        0.000001))/SQRT('1D'!$I$5*MAX((((F1205)+(G1205)*(W1205))*(W1205))/MAX((F1205)+2*(G1205)*(W1205),
            0.000001),
        0.000001))</f>
        <v>1.0000000000000004</v>
      </c>
      <c r="AE1205" s="5">
        <f ca="1">((F1205)*(W1205)^2)/2+(G1205)*(W1205)^3/3+(ABS(K1205)^2)/('1D'!$I$5*MAX(((F1205)+(G1205)*(W1205))*(W1205),
        0.000001))</f>
        <v>35.686426155594638</v>
      </c>
      <c r="AF1205" s="5">
        <f ca="1">IF($A$2=0,
    0,
    IFERROR(AB1206+(((AC1205+AC1206)/2)*J1206)+(IF(Z1205&gt;Z1206,
                '1D'!$D$8*((Z1205^2-Z1206^2)/(2*'1D'!$I$5)),
                '1D'!$D$9*((Z1206^2-Z1205^2)/(2*'1D'!$I$5)))+('1D'!$D$10*(ABS(I1206)/90)*(MAX(Z1205^2,
                        Z1206^2)/(2*'1D'!$I$5))))-AB1205,
        0))</f>
        <v>3.411932860331035E-3</v>
      </c>
      <c r="AG1205" s="5">
        <f ca="1">IF($A$2=0,
    1,
    IF(IFERROR(AG1206,
            0)=0,
        0,
        IFERROR(IF(OR(ROUND(AD1205,
                        3)&gt;=1,
                    AND(ABS(AF1205)&lt;'1D'!$D$19,
                        AD1205&lt;1)),
                1,
                0),
            0)))</f>
        <v>1</v>
      </c>
      <c r="AH1205" s="5">
        <f ca="1">IFERROR(IF('1D'!V32="Supercritical",
        MAX('1D'!$D$16,
            IFERROR(L1205,
                MAX('1D'!$D$16,
                    POWER((ABS(K1205)^2)/('1D'!$I$5*MAX(F1205,
                                0.1)^2),
                        1/3)))),
        IF('1D'!V32="Subcritical",
            MAX('1D'!$D$16,
                IFERROR(W1205,
                    MAX('1D'!$D$16,
                        POWER((ABS(K1205)^2)/('1D'!$I$5*MAX(F1205,
                                    0.1)^2),
                            1/3)))),
            IF(IFERROR(T1205,
                    -1E+99)&gt;=IFERROR(AE1205,
                    -1E+99),
                MAX('1D'!$D$16,
                    IFERROR(L1205,
                        MAX('1D'!$D$16,
                            POWER((ABS(K1205)^2)/('1D'!$I$5*MAX(F1205,
                                        0.1)^2),
                                1/3)))),
                MAX('1D'!$D$16,
                    IFERROR(W1205,
                        MAX('1D'!$D$16,
                            POWER((ABS(K1205)^2)/('1D'!$I$5*MAX(F1205,
                                        0.1)^2),
                                1/3))))))),
    MAX('1D'!$D$16,
        POWER((ABS(K1205)^2)/('1D'!$I$5*MAX(F1205,
                    0.1)^2),
            1/3)))</f>
        <v>2.0411692021517887</v>
      </c>
      <c r="AI1205" s="5">
        <f t="shared" ca="1" si="260"/>
        <v>634.00716920215177</v>
      </c>
      <c r="AJ1205" s="5">
        <f ca="1">AI1205+((ABS(K1205)/MAX(((F1205)+(G1205)*(AH1205))*(AH1205),
            0.000001))^2)/(2*'1D'!$I$5)</f>
        <v>635.18159253909482</v>
      </c>
      <c r="AM1205">
        <v>0</v>
      </c>
      <c r="AN1205">
        <v>0</v>
      </c>
      <c r="AO1205" s="5">
        <f t="shared" si="261"/>
        <v>0</v>
      </c>
      <c r="AP1205" s="5">
        <f t="shared" si="265"/>
        <v>0</v>
      </c>
      <c r="AQ1205" s="5">
        <f ca="1">ABS(ABS(K1205)/MAX(((F1205)+(G1205)*(AH1205))*(AH1205),
        0.000001))/SQRT('1D'!$I$5*MAX((((F1205)+(G1205)*(AH1205))*(AH1205))/MAX((F1205)+2*(G1205)*(AH1205),
            0.000001),
        0.000001))</f>
        <v>1.0727235886044055</v>
      </c>
      <c r="AR1205" s="5" t="str">
        <f t="shared" ca="1" si="262"/>
        <v>Supercritical</v>
      </c>
      <c r="AS1205" s="5">
        <f ca="1">((ABS(K1205)*'1D'!$D$6)/(MAX(((F1205)+(G1205)*(AH1205))*(AH1205),
            0.000001)*MAX(((((F1205)+(G1205)*(AH1205))*(AH1205))/MAX((F1205)+2*(AH1205)*SQRT(1+(G1205)^2),
                    0.000001))^(2/3),
            0.000001)))^2</f>
        <v>4.3358367565141456E-3</v>
      </c>
    </row>
    <row r="1206" spans="1:45" x14ac:dyDescent="0.35">
      <c r="A1206">
        <v>1197</v>
      </c>
      <c r="B1206">
        <v>1195.9949999999999</v>
      </c>
      <c r="C1206">
        <v>616073.01</v>
      </c>
      <c r="D1206">
        <v>3096811.2319999998</v>
      </c>
      <c r="E1206">
        <v>631.96550000000002</v>
      </c>
      <c r="F1206">
        <v>5.2</v>
      </c>
      <c r="G1206">
        <v>0</v>
      </c>
      <c r="H1206" t="s">
        <v>176</v>
      </c>
      <c r="I1206">
        <v>5.7000000000000002E-2</v>
      </c>
      <c r="J1206" s="5">
        <f t="shared" si="263"/>
        <v>0.99899999999979627</v>
      </c>
      <c r="K1206" s="5">
        <f t="shared" ca="1" si="264"/>
        <v>50.95</v>
      </c>
      <c r="L1206" s="5">
        <f ca="1">IF($A$2=0,
    IFERROR(L1205,
        MAX('1D'!$D$16,
            POWER((ABS(K1206)^2)/('1D'!$I$5*MAX(F1206,
                        0.1)^2),
                1/3))),
    IF(IFERROR(V1205,
            0)=0,
        IFERROR(L1205,
            MAX('1D'!$D$16,
                POWER((ABS(K1206)^2)/('1D'!$I$5*MAX(F1206,
                            0.1)^2),
                    1/3))),
        IF(OR(IFERROR(L1206,
                    0)=0,
                IFERROR(S1205,
                    0)&lt;1,
                IFERROR(S1206,
                    0)&lt;1),
            MAX('1D'!$D$16,
                POWER((ABS(K1206)^2)/('1D'!$I$5*MAX(F1206,
                            0.1)^2),
                    1/3)),
            IF(IFERROR(U1206,
                    0)&gt;0,
                MAX('1D'!$D$16,
                    IFERROR(L1206,
                        0)+((IFERROR(U1206,
                                0))*'1D'!$D$18*IF((IFERROR(S1206,
                                    0))&lt;1,
                            1,
                            -1))),
                IF(IFERROR(U1206,
                        0)&lt;0,
                    IF(ABS((MAX('1D'!$D$16,
                                    POWER((ABS(K1206)^2)/('1D'!$I$5*MAX(F1206,
                                                0.1)^2),
                                        1/3)))-IFERROR(L1206,
                                0))&gt;'1D'!$D$19,
                        MAX('1D'!$D$16,
                            IF((MAX('1D'!$D$16,
                                        POWER((ABS(K1206)^2)/('1D'!$I$5*MAX(F1206,
                                                    0.1)^2),
                                            1/3)))&gt;IFERROR(L1206,
                                    0),
                                MIN((MAX('1D'!$D$16,
                                            POWER((ABS(K1206)^2)/('1D'!$I$5*MAX(F1206,
                                                        0.1)^2),
                                                1/3))),
                                    IFERROR(L1206,
                                        0)+(MIN(ABS(IFERROR(U1206,
                                                    0))*'1D'!$D$18,
                                            ABS((MAX('1D'!$D$16,
                                                        POWER((ABS(K1206)^2)/('1D'!$I$5*MAX(F1206,
                                                                    0.1)^2),
                                                            1/3)))-IFERROR(L1206,
                                                    0))))),
                                MAX((MAX('1D'!$D$16,
                                            POWER((ABS(K1206)^2)/('1D'!$I$5*MAX(F1206,
                                                        0.1)^2),
                                                1/3))),
                                    IFERROR(L1206,
                                        0)-(MIN(ABS(IFERROR(U1206,
                                                    0))*'1D'!$D$18,
                                            ABS((MAX('1D'!$D$16,
                                                        POWER((ABS(K1206)^2)/('1D'!$I$5*MAX(F1206,
                                                                    0.1)^2),
                                                            1/3)))-IFERROR(L1206,
                                                    0))))))),
                        MAX('1D'!$D$16,
                            POWER((ABS(K1206)^2)/('1D'!$I$5*MAX(F1206,
                                        0.1)^2),
                                1/3))),
                    MAX('1D'!$D$16,
                        IFERROR(L1206,
                            0)))))))</f>
        <v>2.0411692021517887</v>
      </c>
      <c r="M1206" s="5">
        <f t="shared" ca="1" si="252"/>
        <v>10.614079851189301</v>
      </c>
      <c r="N1206" s="5">
        <f t="shared" ca="1" si="253"/>
        <v>1.1434704692804873</v>
      </c>
      <c r="O1206" s="5">
        <f t="shared" ca="1" si="254"/>
        <v>4.8002276894771132</v>
      </c>
      <c r="P1206" s="5">
        <f t="shared" ca="1" si="255"/>
        <v>634.00666920215178</v>
      </c>
      <c r="Q1206" s="5">
        <f ca="1">P1206+((ABS(K1206)/MAX(((F1206)+(G1206)*(L1206))*(L1206),
            0.000001))^2)/(2*'1D'!$I$5)</f>
        <v>635.18109253909483</v>
      </c>
      <c r="R1206" s="5">
        <f ca="1">((ABS(K1206)*'1D'!$D$6)/(MAX(((F1206)+(G1206)*(L1206))*(L1206),
            0.000001)*MAX(((((F1206)+(G1206)*(L1206))*(L1206))/MAX((F1206)+2*(L1206)*SQRT(1+(G1206)^2),
                    0.000001))^(2/3),
            0.000001)))^2</f>
        <v>4.3358367565141456E-3</v>
      </c>
      <c r="S1206" s="5">
        <f ca="1">ABS(ABS(K1206)/MAX(((F1206)+(G1206)*(L1206))*(L1206),
        0.000001))/SQRT('1D'!$I$5*MAX((((F1206)+(G1206)*(L1206))*(L1206))/MAX((F1206)+2*(G1206)*(L1206),
            0.000001),
        0.000001))</f>
        <v>1.0727235886044055</v>
      </c>
      <c r="T1206" s="5">
        <f ca="1">((F1206)*(L1206)^2)/2+(G1206)*(L1206)^3/3+(ABS(K1206)^2)/('1D'!$I$5*MAX(((F1206)+(G1206)*(L1206))*(L1206),
        0.000001))</f>
        <v>35.763412605541333</v>
      </c>
      <c r="U1206" s="5">
        <f ca="1">IF($A$2=0,
    0,
    IFERROR(Q1205-(((R1205+R1206)/2)*J1206)-(IF(O1205&gt;O1206,
                '1D'!$D$8*((O1205^2-O1206^2)/(2*'1D'!$I$5)),
                '1D'!$D$9*((O1206^2-O1205^2)/(2*'1D'!$I$5)))+('1D'!$D$10*(ABS(I1206)/90)*(MAX(O1205^2,
                        O1206^2)/(2*'1D'!$I$5))))-Q1206,
        0))</f>
        <v>-3.9430711367458571E-3</v>
      </c>
      <c r="V1206" s="5">
        <f ca="1">IF($A$2=0,
    1,
    IF(IFERROR(V1205,
            0)=0,
        0,
        IFERROR(IF(ROUND(S1206,
                    3)=1,
                1,
                IF(AND(ABS(U1206)&lt;'1D'!$D$19,
                        S1206&gt;1),
                    1,
                    0)),
            0)))</f>
        <v>0</v>
      </c>
      <c r="W1206" s="5">
        <f ca="1">IF($A$2=0,
    MAX(MAX('1D'!$D$16,
            MAX('1D'!$D$16,
                POWER((ABS(K1206)^2)/('1D'!$I$5*MAX(F1206,
                            0.1)^2),
                    1/3))),
        IFERROR(W1396,
            MAX(MAX('1D'!$D$16,
                    MAX('1D'!$D$16,
                        POWER((ABS(K1206)^2)/('1D'!$I$5*MAX(F1206,
                                    0.1)^2),
                            1/3))),
                ($L$2)-E1396))),
    IF(IFERROR(AG1207,
            0)=0,
        MAX(MAX('1D'!$D$16,
                MAX('1D'!$D$16,
                    POWER((ABS(K1206)^2)/('1D'!$I$5*MAX(F1206,
                                0.1)^2),
                        1/3))),
            IFERROR(W1396,
                MAX(MAX('1D'!$D$16,
                        MAX('1D'!$D$16,
                            POWER((ABS(K1206)^2)/('1D'!$I$5*MAX(F1206,
                                        0.1)^2),
                                1/3))),
                    ($L$2)-E1396))),
        IF(IFERROR(W1206,
                0)=0,
            MAX(MAX('1D'!$D$16,
                    MAX('1D'!$D$16,
                        POWER((ABS(K1206)^2)/('1D'!$I$5*MAX(F1206,
                                    0.1)^2),
                            1/3))),
                IFERROR(W1396,
                    MAX(MAX('1D'!$D$16,
                            MAX('1D'!$D$16,
                                POWER((ABS(K1206)^2)/('1D'!$I$5*MAX(F1206,
                                            0.1)^2),
                                    1/3))),
                        ($L$2)-E1396))),
            IF(OR(IFERROR(AD1206,
                        0)&gt;=1,
                    IFERROR(AD1207,
                        0)&gt;=1),
                MAX('1D'!$D$16,
                    MAX('1D'!$D$16,
                        POWER((ABS(K1206)^2)/('1D'!$I$5*MAX(F1206,
                                    0.1)^2),
                            1/3))),
                IF(ABS(IFERROR(AF1206,
                            0))&lt;'1D'!$D$19,
                    MAX(MAX('1D'!$D$16,
                            MAX('1D'!$D$16,
                                POWER((ABS(K1206)^2)/('1D'!$I$5*MAX(F1206,
                                            0.1)^2),
                                    1/3))),
                        IFERROR(W1206,
                            0)),
                    MAX(MAX('1D'!$D$16,
                            MAX('1D'!$D$16,
                                POWER((ABS(K1206)^2)/('1D'!$I$5*MAX(F1206,
                                            0.1)^2),
                                    1/3))),
                        (IFERROR(W1206,
                                0))+((IFERROR(AF1206,
                                    0))*'1D'!$D$18)))))))</f>
        <v>2.1389677043987478</v>
      </c>
      <c r="X1206" s="5">
        <f t="shared" ca="1" si="256"/>
        <v>11.122632062873489</v>
      </c>
      <c r="Y1206" s="5">
        <f t="shared" ca="1" si="257"/>
        <v>1.1735290000551568</v>
      </c>
      <c r="Z1206" s="5">
        <f t="shared" ca="1" si="258"/>
        <v>4.5807502857230418</v>
      </c>
      <c r="AA1206" s="5">
        <f t="shared" ca="1" si="259"/>
        <v>634.10446770439876</v>
      </c>
      <c r="AB1206" s="5">
        <f ca="1">AA1206+((ABS(K1206)/MAX(((F1206)+(G1206)*(W1206))*(W1206),
            0.000001))^2)/(2*'1D'!$I$5)</f>
        <v>635.17395155659813</v>
      </c>
      <c r="AC1206" s="5">
        <f ca="1">((ABS(K1206)*'1D'!$D$6)/(MAX(((F1206)+(G1206)*(W1206))*(W1206),
            0.000001)*MAX(((((F1206)+(G1206)*(W1206))*(W1206))/MAX((F1206)+2*(W1206)*SQRT(1+(G1206)^2),
                    0.000001))^(2/3),
            0.000001)))^2</f>
        <v>3.8141460404132466E-3</v>
      </c>
      <c r="AD1206" s="5">
        <f ca="1">ABS(ABS(K1206)/MAX(((F1206)+(G1206)*(W1206))*(W1206),
        0.000001))/SQRT('1D'!$I$5*MAX((((F1206)+(G1206)*(W1206))*(W1206))/MAX((F1206)+2*(G1206)*(W1206),
            0.000001),
        0.000001))</f>
        <v>1.0000000000000004</v>
      </c>
      <c r="AE1206" s="5">
        <f ca="1">((F1206)*(W1206)^2)/2+(G1206)*(W1206)^3/3+(ABS(K1206)^2)/('1D'!$I$5*MAX(((F1206)+(G1206)*(W1206))*(W1206),
        0.000001))</f>
        <v>35.686426155594638</v>
      </c>
      <c r="AF1206" s="5">
        <f ca="1">IF($A$2=0,
    0,
    IFERROR(AB1207+(((AC1206+AC1207)/2)*J1207)+(IF(Z1206&gt;Z1207,
                '1D'!$D$8*((Z1206^2-Z1207^2)/(2*'1D'!$I$5)),
                '1D'!$D$9*((Z1207^2-Z1206^2)/(2*'1D'!$I$5)))+('1D'!$D$10*(ABS(I1207)/90)*(MAX(Z1206^2,
                        Z1207^2)/(2*'1D'!$I$5))))-AB1206,
        0))</f>
        <v>3.3141460404522149E-3</v>
      </c>
      <c r="AG1206" s="5">
        <f ca="1">IF($A$2=0,
    1,
    IF(IFERROR(AG1207,
            0)=0,
        0,
        IFERROR(IF(OR(ROUND(AD1206,
                        3)&gt;=1,
                    AND(ABS(AF1206)&lt;'1D'!$D$19,
                        AD1206&lt;1)),
                1,
                0),
            0)))</f>
        <v>1</v>
      </c>
      <c r="AH1206" s="5">
        <f ca="1">IFERROR(IF('1D'!V32="Supercritical",
        MAX('1D'!$D$16,
            IFERROR(L1206,
                MAX('1D'!$D$16,
                    POWER((ABS(K1206)^2)/('1D'!$I$5*MAX(F1206,
                                0.1)^2),
                        1/3)))),
        IF('1D'!V32="Subcritical",
            MAX('1D'!$D$16,
                IFERROR(W1206,
                    MAX('1D'!$D$16,
                        POWER((ABS(K1206)^2)/('1D'!$I$5*MAX(F1206,
                                    0.1)^2),
                            1/3)))),
            IF(IFERROR(T1206,
                    -1E+99)&gt;=IFERROR(AE1206,
                    -1E+99),
                MAX('1D'!$D$16,
                    IFERROR(L1206,
                        MAX('1D'!$D$16,
                            POWER((ABS(K1206)^2)/('1D'!$I$5*MAX(F1206,
                                        0.1)^2),
                                1/3)))),
                MAX('1D'!$D$16,
                    IFERROR(W1206,
                        MAX('1D'!$D$16,
                            POWER((ABS(K1206)^2)/('1D'!$I$5*MAX(F1206,
                                        0.1)^2),
                                1/3))))))),
    MAX('1D'!$D$16,
        POWER((ABS(K1206)^2)/('1D'!$I$5*MAX(F1206,
                    0.1)^2),
            1/3)))</f>
        <v>2.0411692021517887</v>
      </c>
      <c r="AI1206" s="5">
        <f t="shared" ca="1" si="260"/>
        <v>634.00666920215178</v>
      </c>
      <c r="AJ1206" s="5">
        <f ca="1">AI1206+((ABS(K1206)/MAX(((F1206)+(G1206)*(AH1206))*(AH1206),
            0.000001))^2)/(2*'1D'!$I$5)</f>
        <v>635.18109253909483</v>
      </c>
      <c r="AM1206">
        <v>0</v>
      </c>
      <c r="AN1206">
        <v>0</v>
      </c>
      <c r="AO1206" s="5">
        <f t="shared" si="261"/>
        <v>0</v>
      </c>
      <c r="AP1206" s="5">
        <f t="shared" si="265"/>
        <v>0</v>
      </c>
      <c r="AQ1206" s="5">
        <f ca="1">ABS(ABS(K1206)/MAX(((F1206)+(G1206)*(AH1206))*(AH1206),
        0.000001))/SQRT('1D'!$I$5*MAX((((F1206)+(G1206)*(AH1206))*(AH1206))/MAX((F1206)+2*(G1206)*(AH1206),
            0.000001),
        0.000001))</f>
        <v>1.0727235886044055</v>
      </c>
      <c r="AR1206" s="5" t="str">
        <f t="shared" ca="1" si="262"/>
        <v>Supercritical</v>
      </c>
      <c r="AS1206" s="5">
        <f ca="1">((ABS(K1206)*'1D'!$D$6)/(MAX(((F1206)+(G1206)*(AH1206))*(AH1206),
            0.000001)*MAX(((((F1206)+(G1206)*(AH1206))*(AH1206))/MAX((F1206)+2*(AH1206)*SQRT(1+(G1206)^2),
                    0.000001))^(2/3),
            0.000001)))^2</f>
        <v>4.3358367565141456E-3</v>
      </c>
    </row>
    <row r="1207" spans="1:45" x14ac:dyDescent="0.35">
      <c r="A1207">
        <v>1198</v>
      </c>
      <c r="B1207">
        <v>1196.9949999999999</v>
      </c>
      <c r="C1207">
        <v>616072.96799999999</v>
      </c>
      <c r="D1207">
        <v>3096810.233</v>
      </c>
      <c r="E1207">
        <v>631.96500000000003</v>
      </c>
      <c r="F1207">
        <v>5.2</v>
      </c>
      <c r="G1207">
        <v>0</v>
      </c>
      <c r="H1207" t="s">
        <v>176</v>
      </c>
      <c r="I1207">
        <v>0</v>
      </c>
      <c r="J1207" s="5">
        <f t="shared" si="263"/>
        <v>1</v>
      </c>
      <c r="K1207" s="5">
        <f t="shared" ca="1" si="264"/>
        <v>50.95</v>
      </c>
      <c r="L1207" s="5">
        <f ca="1">IF($A$2=0,
    IFERROR(L1206,
        MAX('1D'!$D$16,
            POWER((ABS(K1207)^2)/('1D'!$I$5*MAX(F1207,
                        0.1)^2),
                1/3))),
    IF(IFERROR(V1206,
            0)=0,
        IFERROR(L1206,
            MAX('1D'!$D$16,
                POWER((ABS(K1207)^2)/('1D'!$I$5*MAX(F1207,
                            0.1)^2),
                    1/3))),
        IF(OR(IFERROR(L1207,
                    0)=0,
                IFERROR(S1206,
                    0)&lt;1,
                IFERROR(S1207,
                    0)&lt;1),
            MAX('1D'!$D$16,
                POWER((ABS(K1207)^2)/('1D'!$I$5*MAX(F1207,
                            0.1)^2),
                    1/3)),
            IF(IFERROR(U1207,
                    0)&gt;0,
                MAX('1D'!$D$16,
                    IFERROR(L1207,
                        0)+((IFERROR(U1207,
                                0))*'1D'!$D$18*IF((IFERROR(S1207,
                                    0))&lt;1,
                            1,
                            -1))),
                IF(IFERROR(U1207,
                        0)&lt;0,
                    IF(ABS((MAX('1D'!$D$16,
                                    POWER((ABS(K1207)^2)/('1D'!$I$5*MAX(F1207,
                                                0.1)^2),
                                        1/3)))-IFERROR(L1207,
                                0))&gt;'1D'!$D$19,
                        MAX('1D'!$D$16,
                            IF((MAX('1D'!$D$16,
                                        POWER((ABS(K1207)^2)/('1D'!$I$5*MAX(F1207,
                                                    0.1)^2),
                                            1/3)))&gt;IFERROR(L1207,
                                    0),
                                MIN((MAX('1D'!$D$16,
                                            POWER((ABS(K1207)^2)/('1D'!$I$5*MAX(F1207,
                                                        0.1)^2),
                                                1/3))),
                                    IFERROR(L1207,
                                        0)+(MIN(ABS(IFERROR(U1207,
                                                    0))*'1D'!$D$18,
                                            ABS((MAX('1D'!$D$16,
                                                        POWER((ABS(K1207)^2)/('1D'!$I$5*MAX(F1207,
                                                                    0.1)^2),
                                                            1/3)))-IFERROR(L1207,
                                                    0))))),
                                MAX((MAX('1D'!$D$16,
                                            POWER((ABS(K1207)^2)/('1D'!$I$5*MAX(F1207,
                                                        0.1)^2),
                                                1/3))),
                                    IFERROR(L1207,
                                        0)-(MIN(ABS(IFERROR(U1207,
                                                    0))*'1D'!$D$18,
                                            ABS((MAX('1D'!$D$16,
                                                        POWER((ABS(K1207)^2)/('1D'!$I$5*MAX(F1207,
                                                                    0.1)^2),
                                                            1/3)))-IFERROR(L1207,
                                                    0))))))),
                        MAX('1D'!$D$16,
                            POWER((ABS(K1207)^2)/('1D'!$I$5*MAX(F1207,
                                        0.1)^2),
                                1/3))),
                    MAX('1D'!$D$16,
                        IFERROR(L1207,
                            0)))))))</f>
        <v>2.0411692021517887</v>
      </c>
      <c r="M1207" s="5">
        <f t="shared" ca="1" si="252"/>
        <v>10.614079851189301</v>
      </c>
      <c r="N1207" s="5">
        <f t="shared" ca="1" si="253"/>
        <v>1.1434704692804873</v>
      </c>
      <c r="O1207" s="5">
        <f t="shared" ca="1" si="254"/>
        <v>4.8002276894771132</v>
      </c>
      <c r="P1207" s="5">
        <f t="shared" ca="1" si="255"/>
        <v>634.0061692021518</v>
      </c>
      <c r="Q1207" s="5">
        <f ca="1">P1207+((ABS(K1207)/MAX(((F1207)+(G1207)*(L1207))*(L1207),
            0.000001))^2)/(2*'1D'!$I$5)</f>
        <v>635.18059253909485</v>
      </c>
      <c r="R1207" s="5">
        <f ca="1">((ABS(K1207)*'1D'!$D$6)/(MAX(((F1207)+(G1207)*(L1207))*(L1207),
            0.000001)*MAX(((((F1207)+(G1207)*(L1207))*(L1207))/MAX((F1207)+2*(L1207)*SQRT(1+(G1207)^2),
                    0.000001))^(2/3),
            0.000001)))^2</f>
        <v>4.3358367565141456E-3</v>
      </c>
      <c r="S1207" s="5">
        <f ca="1">ABS(ABS(K1207)/MAX(((F1207)+(G1207)*(L1207))*(L1207),
        0.000001))/SQRT('1D'!$I$5*MAX((((F1207)+(G1207)*(L1207))*(L1207))/MAX((F1207)+2*(G1207)*(L1207),
            0.000001),
        0.000001))</f>
        <v>1.0727235886044055</v>
      </c>
      <c r="T1207" s="5">
        <f ca="1">((F1207)*(L1207)^2)/2+(G1207)*(L1207)^3/3+(ABS(K1207)^2)/('1D'!$I$5*MAX(((F1207)+(G1207)*(L1207))*(L1207),
        0.000001))</f>
        <v>35.763412605541333</v>
      </c>
      <c r="U1207" s="5">
        <f ca="1">IF($A$2=0,
    0,
    IFERROR(Q1206-(((R1206+R1207)/2)*J1207)-(IF(O1206&gt;O1207,
                '1D'!$D$8*((O1206^2-O1207^2)/(2*'1D'!$I$5)),
                '1D'!$D$9*((O1207^2-O1206^2)/(2*'1D'!$I$5)))+('1D'!$D$10*(ABS(I1207)/90)*(MAX(O1206^2,
                        O1207^2)/(2*'1D'!$I$5))))-Q1207,
        0))</f>
        <v>-3.8358367564796936E-3</v>
      </c>
      <c r="V1207" s="5">
        <f ca="1">IF($A$2=0,
    1,
    IF(IFERROR(V1206,
            0)=0,
        0,
        IFERROR(IF(ROUND(S1207,
                    3)=1,
                1,
                IF(AND(ABS(U1207)&lt;'1D'!$D$19,
                        S1207&gt;1),
                    1,
                    0)),
            0)))</f>
        <v>0</v>
      </c>
      <c r="W1207" s="5">
        <f ca="1">IF($A$2=0,
    MAX(MAX('1D'!$D$16,
            MAX('1D'!$D$16,
                POWER((ABS(K1207)^2)/('1D'!$I$5*MAX(F1207,
                            0.1)^2),
                    1/3))),
        IFERROR(W1396,
            MAX(MAX('1D'!$D$16,
                    MAX('1D'!$D$16,
                        POWER((ABS(K1207)^2)/('1D'!$I$5*MAX(F1207,
                                    0.1)^2),
                            1/3))),
                ($L$2)-E1396))),
    IF(IFERROR(AG1208,
            0)=0,
        MAX(MAX('1D'!$D$16,
                MAX('1D'!$D$16,
                    POWER((ABS(K1207)^2)/('1D'!$I$5*MAX(F1207,
                                0.1)^2),
                        1/3))),
            IFERROR(W1396,
                MAX(MAX('1D'!$D$16,
                        MAX('1D'!$D$16,
                            POWER((ABS(K1207)^2)/('1D'!$I$5*MAX(F1207,
                                        0.1)^2),
                                1/3))),
                    ($L$2)-E1396))),
        IF(IFERROR(W1207,
                0)=0,
            MAX(MAX('1D'!$D$16,
                    MAX('1D'!$D$16,
                        POWER((ABS(K1207)^2)/('1D'!$I$5*MAX(F1207,
                                    0.1)^2),
                            1/3))),
                IFERROR(W1396,
                    MAX(MAX('1D'!$D$16,
                            MAX('1D'!$D$16,
                                POWER((ABS(K1207)^2)/('1D'!$I$5*MAX(F1207,
                                            0.1)^2),
                                    1/3))),
                        ($L$2)-E1396))),
            IF(OR(IFERROR(AD1207,
                        0)&gt;=1,
                    IFERROR(AD1208,
                        0)&gt;=1),
                MAX('1D'!$D$16,
                    MAX('1D'!$D$16,
                        POWER((ABS(K1207)^2)/('1D'!$I$5*MAX(F1207,
                                    0.1)^2),
                            1/3))),
                IF(ABS(IFERROR(AF1207,
                            0))&lt;'1D'!$D$19,
                    MAX(MAX('1D'!$D$16,
                            MAX('1D'!$D$16,
                                POWER((ABS(K1207)^2)/('1D'!$I$5*MAX(F1207,
                                            0.1)^2),
                                    1/3))),
                        IFERROR(W1207,
                            0)),
                    MAX(MAX('1D'!$D$16,
                            MAX('1D'!$D$16,
                                POWER((ABS(K1207)^2)/('1D'!$I$5*MAX(F1207,
                                            0.1)^2),
                                    1/3))),
                        (IFERROR(W1207,
                                0))+((IFERROR(AF1207,
                                    0))*'1D'!$D$18)))))))</f>
        <v>2.1389677043987478</v>
      </c>
      <c r="X1207" s="5">
        <f t="shared" ca="1" si="256"/>
        <v>11.122632062873489</v>
      </c>
      <c r="Y1207" s="5">
        <f t="shared" ca="1" si="257"/>
        <v>1.1735290000551568</v>
      </c>
      <c r="Z1207" s="5">
        <f t="shared" ca="1" si="258"/>
        <v>4.5807502857230418</v>
      </c>
      <c r="AA1207" s="5">
        <f t="shared" ca="1" si="259"/>
        <v>634.10396770439877</v>
      </c>
      <c r="AB1207" s="5">
        <f ca="1">AA1207+((ABS(K1207)/MAX(((F1207)+(G1207)*(W1207))*(W1207),
            0.000001))^2)/(2*'1D'!$I$5)</f>
        <v>635.17345155659814</v>
      </c>
      <c r="AC1207" s="5">
        <f ca="1">((ABS(K1207)*'1D'!$D$6)/(MAX(((F1207)+(G1207)*(W1207))*(W1207),
            0.000001)*MAX(((((F1207)+(G1207)*(W1207))*(W1207))/MAX((F1207)+2*(W1207)*SQRT(1+(G1207)^2),
                    0.000001))^(2/3),
            0.000001)))^2</f>
        <v>3.8141460404132466E-3</v>
      </c>
      <c r="AD1207" s="5">
        <f ca="1">ABS(ABS(K1207)/MAX(((F1207)+(G1207)*(W1207))*(W1207),
        0.000001))/SQRT('1D'!$I$5*MAX((((F1207)+(G1207)*(W1207))*(W1207))/MAX((F1207)+2*(G1207)*(W1207),
            0.000001),
        0.000001))</f>
        <v>1.0000000000000004</v>
      </c>
      <c r="AE1207" s="5">
        <f ca="1">((F1207)*(W1207)^2)/2+(G1207)*(W1207)^3/3+(ABS(K1207)^2)/('1D'!$I$5*MAX(((F1207)+(G1207)*(W1207))*(W1207),
        0.000001))</f>
        <v>35.686426155594638</v>
      </c>
      <c r="AF1207" s="5">
        <f ca="1">IF($A$2=0,
    0,
    IFERROR(AB1208+(((AC1207+AC1208)/2)*J1208)+(IF(Z1207&gt;Z1208,
                '1D'!$D$8*((Z1207^2-Z1208^2)/(2*'1D'!$I$5)),
                '1D'!$D$9*((Z1208^2-Z1207^2)/(2*'1D'!$I$5)))+('1D'!$D$10*(ABS(I1208)/90)*(MAX(Z1207^2,
                        Z1208^2)/(2*'1D'!$I$5))))-AB1207,
        0))</f>
        <v>3.3177109866073806E-3</v>
      </c>
      <c r="AG1207" s="5">
        <f ca="1">IF($A$2=0,
    1,
    IF(IFERROR(AG1208,
            0)=0,
        0,
        IFERROR(IF(OR(ROUND(AD1207,
                        3)&gt;=1,
                    AND(ABS(AF1207)&lt;'1D'!$D$19,
                        AD1207&lt;1)),
                1,
                0),
            0)))</f>
        <v>1</v>
      </c>
      <c r="AH1207" s="5">
        <f ca="1">IFERROR(IF('1D'!V32="Supercritical",
        MAX('1D'!$D$16,
            IFERROR(L1207,
                MAX('1D'!$D$16,
                    POWER((ABS(K1207)^2)/('1D'!$I$5*MAX(F1207,
                                0.1)^2),
                        1/3)))),
        IF('1D'!V32="Subcritical",
            MAX('1D'!$D$16,
                IFERROR(W1207,
                    MAX('1D'!$D$16,
                        POWER((ABS(K1207)^2)/('1D'!$I$5*MAX(F1207,
                                    0.1)^2),
                            1/3)))),
            IF(IFERROR(T1207,
                    -1E+99)&gt;=IFERROR(AE1207,
                    -1E+99),
                MAX('1D'!$D$16,
                    IFERROR(L1207,
                        MAX('1D'!$D$16,
                            POWER((ABS(K1207)^2)/('1D'!$I$5*MAX(F1207,
                                        0.1)^2),
                                1/3)))),
                MAX('1D'!$D$16,
                    IFERROR(W1207,
                        MAX('1D'!$D$16,
                            POWER((ABS(K1207)^2)/('1D'!$I$5*MAX(F1207,
                                        0.1)^2),
                                1/3))))))),
    MAX('1D'!$D$16,
        POWER((ABS(K1207)^2)/('1D'!$I$5*MAX(F1207,
                    0.1)^2),
            1/3)))</f>
        <v>2.0411692021517887</v>
      </c>
      <c r="AI1207" s="5">
        <f t="shared" ca="1" si="260"/>
        <v>634.0061692021518</v>
      </c>
      <c r="AJ1207" s="5">
        <f ca="1">AI1207+((ABS(K1207)/MAX(((F1207)+(G1207)*(AH1207))*(AH1207),
            0.000001))^2)/(2*'1D'!$I$5)</f>
        <v>635.18059253909485</v>
      </c>
      <c r="AM1207">
        <v>0</v>
      </c>
      <c r="AN1207">
        <v>0</v>
      </c>
      <c r="AO1207" s="5">
        <f t="shared" si="261"/>
        <v>0</v>
      </c>
      <c r="AP1207" s="5">
        <f t="shared" si="265"/>
        <v>0</v>
      </c>
      <c r="AQ1207" s="5">
        <f ca="1">ABS(ABS(K1207)/MAX(((F1207)+(G1207)*(AH1207))*(AH1207),
        0.000001))/SQRT('1D'!$I$5*MAX((((F1207)+(G1207)*(AH1207))*(AH1207))/MAX((F1207)+2*(G1207)*(AH1207),
            0.000001),
        0.000001))</f>
        <v>1.0727235886044055</v>
      </c>
      <c r="AR1207" s="5" t="str">
        <f t="shared" ca="1" si="262"/>
        <v>Supercritical</v>
      </c>
      <c r="AS1207" s="5">
        <f ca="1">((ABS(K1207)*'1D'!$D$6)/(MAX(((F1207)+(G1207)*(AH1207))*(AH1207),
            0.000001)*MAX(((((F1207)+(G1207)*(AH1207))*(AH1207))/MAX((F1207)+2*(AH1207)*SQRT(1+(G1207)^2),
                    0.000001))^(2/3),
            0.000001)))^2</f>
        <v>4.3358367565141456E-3</v>
      </c>
    </row>
    <row r="1208" spans="1:45" x14ac:dyDescent="0.35">
      <c r="A1208">
        <v>1199</v>
      </c>
      <c r="B1208">
        <v>1197.9949999999999</v>
      </c>
      <c r="C1208">
        <v>616072.92599999998</v>
      </c>
      <c r="D1208">
        <v>3096809.2340000002</v>
      </c>
      <c r="E1208">
        <v>631.96450000000004</v>
      </c>
      <c r="F1208">
        <v>5.2</v>
      </c>
      <c r="G1208">
        <v>0</v>
      </c>
      <c r="H1208" t="s">
        <v>176</v>
      </c>
      <c r="I1208">
        <v>2E-3</v>
      </c>
      <c r="J1208" s="5">
        <f t="shared" si="263"/>
        <v>1</v>
      </c>
      <c r="K1208" s="5">
        <f t="shared" ca="1" si="264"/>
        <v>50.95</v>
      </c>
      <c r="L1208" s="5">
        <f ca="1">IF($A$2=0,
    IFERROR(L1207,
        MAX('1D'!$D$16,
            POWER((ABS(K1208)^2)/('1D'!$I$5*MAX(F1208,
                        0.1)^2),
                1/3))),
    IF(IFERROR(V1207,
            0)=0,
        IFERROR(L1207,
            MAX('1D'!$D$16,
                POWER((ABS(K1208)^2)/('1D'!$I$5*MAX(F1208,
                            0.1)^2),
                    1/3))),
        IF(OR(IFERROR(L1208,
                    0)=0,
                IFERROR(S1207,
                    0)&lt;1,
                IFERROR(S1208,
                    0)&lt;1),
            MAX('1D'!$D$16,
                POWER((ABS(K1208)^2)/('1D'!$I$5*MAX(F1208,
                            0.1)^2),
                    1/3)),
            IF(IFERROR(U1208,
                    0)&gt;0,
                MAX('1D'!$D$16,
                    IFERROR(L1208,
                        0)+((IFERROR(U1208,
                                0))*'1D'!$D$18*IF((IFERROR(S1208,
                                    0))&lt;1,
                            1,
                            -1))),
                IF(IFERROR(U1208,
                        0)&lt;0,
                    IF(ABS((MAX('1D'!$D$16,
                                    POWER((ABS(K1208)^2)/('1D'!$I$5*MAX(F1208,
                                                0.1)^2),
                                        1/3)))-IFERROR(L1208,
                                0))&gt;'1D'!$D$19,
                        MAX('1D'!$D$16,
                            IF((MAX('1D'!$D$16,
                                        POWER((ABS(K1208)^2)/('1D'!$I$5*MAX(F1208,
                                                    0.1)^2),
                                            1/3)))&gt;IFERROR(L1208,
                                    0),
                                MIN((MAX('1D'!$D$16,
                                            POWER((ABS(K1208)^2)/('1D'!$I$5*MAX(F1208,
                                                        0.1)^2),
                                                1/3))),
                                    IFERROR(L1208,
                                        0)+(MIN(ABS(IFERROR(U1208,
                                                    0))*'1D'!$D$18,
                                            ABS((MAX('1D'!$D$16,
                                                        POWER((ABS(K1208)^2)/('1D'!$I$5*MAX(F1208,
                                                                    0.1)^2),
                                                            1/3)))-IFERROR(L1208,
                                                    0))))),
                                MAX((MAX('1D'!$D$16,
                                            POWER((ABS(K1208)^2)/('1D'!$I$5*MAX(F1208,
                                                        0.1)^2),
                                                1/3))),
                                    IFERROR(L1208,
                                        0)-(MIN(ABS(IFERROR(U1208,
                                                    0))*'1D'!$D$18,
                                            ABS((MAX('1D'!$D$16,
                                                        POWER((ABS(K1208)^2)/('1D'!$I$5*MAX(F1208,
                                                                    0.1)^2),
                                                            1/3)))-IFERROR(L1208,
                                                    0))))))),
                        MAX('1D'!$D$16,
                            POWER((ABS(K1208)^2)/('1D'!$I$5*MAX(F1208,
                                        0.1)^2),
                                1/3))),
                    MAX('1D'!$D$16,
                        IFERROR(L1208,
                            0)))))))</f>
        <v>2.0411692021517887</v>
      </c>
      <c r="M1208" s="5">
        <f t="shared" ca="1" si="252"/>
        <v>10.614079851189301</v>
      </c>
      <c r="N1208" s="5">
        <f t="shared" ca="1" si="253"/>
        <v>1.1434704692804873</v>
      </c>
      <c r="O1208" s="5">
        <f t="shared" ca="1" si="254"/>
        <v>4.8002276894771132</v>
      </c>
      <c r="P1208" s="5">
        <f t="shared" ca="1" si="255"/>
        <v>634.00566920215181</v>
      </c>
      <c r="Q1208" s="5">
        <f ca="1">P1208+((ABS(K1208)/MAX(((F1208)+(G1208)*(L1208))*(L1208),
            0.000001))^2)/(2*'1D'!$I$5)</f>
        <v>635.18009253909486</v>
      </c>
      <c r="R1208" s="5">
        <f ca="1">((ABS(K1208)*'1D'!$D$6)/(MAX(((F1208)+(G1208)*(L1208))*(L1208),
            0.000001)*MAX(((((F1208)+(G1208)*(L1208))*(L1208))/MAX((F1208)+2*(L1208)*SQRT(1+(G1208)^2),
                    0.000001))^(2/3),
            0.000001)))^2</f>
        <v>4.3358367565141456E-3</v>
      </c>
      <c r="S1208" s="5">
        <f ca="1">ABS(ABS(K1208)/MAX(((F1208)+(G1208)*(L1208))*(L1208),
        0.000001))/SQRT('1D'!$I$5*MAX((((F1208)+(G1208)*(L1208))*(L1208))/MAX((F1208)+2*(G1208)*(L1208),
            0.000001),
        0.000001))</f>
        <v>1.0727235886044055</v>
      </c>
      <c r="T1208" s="5">
        <f ca="1">((F1208)*(L1208)^2)/2+(G1208)*(L1208)^3/3+(ABS(K1208)^2)/('1D'!$I$5*MAX(((F1208)+(G1208)*(L1208))*(L1208),
        0.000001))</f>
        <v>35.763412605541333</v>
      </c>
      <c r="U1208" s="5">
        <f ca="1">IF($A$2=0,
    0,
    IFERROR(Q1207-(((R1207+R1208)/2)*J1208)-(IF(O1207&gt;O1208,
                '1D'!$D$8*((O1207^2-O1208^2)/(2*'1D'!$I$5)),
                '1D'!$D$9*((O1208^2-O1207^2)/(2*'1D'!$I$5)))+('1D'!$D$10*(ABS(I1208)/90)*(MAX(O1207^2,
                        O1208^2)/(2*'1D'!$I$5))))-Q1208,
        0))</f>
        <v>-3.8397515008909977E-3</v>
      </c>
      <c r="V1208" s="5">
        <f ca="1">IF($A$2=0,
    1,
    IF(IFERROR(V1207,
            0)=0,
        0,
        IFERROR(IF(ROUND(S1208,
                    3)=1,
                1,
                IF(AND(ABS(U1208)&lt;'1D'!$D$19,
                        S1208&gt;1),
                    1,
                    0)),
            0)))</f>
        <v>0</v>
      </c>
      <c r="W1208" s="5">
        <f ca="1">IF($A$2=0,
    MAX(MAX('1D'!$D$16,
            MAX('1D'!$D$16,
                POWER((ABS(K1208)^2)/('1D'!$I$5*MAX(F1208,
                            0.1)^2),
                    1/3))),
        IFERROR(W1396,
            MAX(MAX('1D'!$D$16,
                    MAX('1D'!$D$16,
                        POWER((ABS(K1208)^2)/('1D'!$I$5*MAX(F1208,
                                    0.1)^2),
                            1/3))),
                ($L$2)-E1396))),
    IF(IFERROR(AG1209,
            0)=0,
        MAX(MAX('1D'!$D$16,
                MAX('1D'!$D$16,
                    POWER((ABS(K1208)^2)/('1D'!$I$5*MAX(F1208,
                                0.1)^2),
                        1/3))),
            IFERROR(W1396,
                MAX(MAX('1D'!$D$16,
                        MAX('1D'!$D$16,
                            POWER((ABS(K1208)^2)/('1D'!$I$5*MAX(F1208,
                                        0.1)^2),
                                1/3))),
                    ($L$2)-E1396))),
        IF(IFERROR(W1208,
                0)=0,
            MAX(MAX('1D'!$D$16,
                    MAX('1D'!$D$16,
                        POWER((ABS(K1208)^2)/('1D'!$I$5*MAX(F1208,
                                    0.1)^2),
                            1/3))),
                IFERROR(W1396,
                    MAX(MAX('1D'!$D$16,
                            MAX('1D'!$D$16,
                                POWER((ABS(K1208)^2)/('1D'!$I$5*MAX(F1208,
                                            0.1)^2),
                                    1/3))),
                        ($L$2)-E1396))),
            IF(OR(IFERROR(AD1208,
                        0)&gt;=1,
                    IFERROR(AD1209,
                        0)&gt;=1),
                MAX('1D'!$D$16,
                    MAX('1D'!$D$16,
                        POWER((ABS(K1208)^2)/('1D'!$I$5*MAX(F1208,
                                    0.1)^2),
                            1/3))),
                IF(ABS(IFERROR(AF1208,
                            0))&lt;'1D'!$D$19,
                    MAX(MAX('1D'!$D$16,
                            MAX('1D'!$D$16,
                                POWER((ABS(K1208)^2)/('1D'!$I$5*MAX(F1208,
                                            0.1)^2),
                                    1/3))),
                        IFERROR(W1208,
                            0)),
                    MAX(MAX('1D'!$D$16,
                            MAX('1D'!$D$16,
                                POWER((ABS(K1208)^2)/('1D'!$I$5*MAX(F1208,
                                            0.1)^2),
                                    1/3))),
                        (IFERROR(W1208,
                                0))+((IFERROR(AF1208,
                                    0))*'1D'!$D$18)))))))</f>
        <v>2.1389677043987478</v>
      </c>
      <c r="X1208" s="5">
        <f t="shared" ca="1" si="256"/>
        <v>11.122632062873489</v>
      </c>
      <c r="Y1208" s="5">
        <f t="shared" ca="1" si="257"/>
        <v>1.1735290000551568</v>
      </c>
      <c r="Z1208" s="5">
        <f t="shared" ca="1" si="258"/>
        <v>4.5807502857230418</v>
      </c>
      <c r="AA1208" s="5">
        <f t="shared" ca="1" si="259"/>
        <v>634.10346770439878</v>
      </c>
      <c r="AB1208" s="5">
        <f ca="1">AA1208+((ABS(K1208)/MAX(((F1208)+(G1208)*(W1208))*(W1208),
            0.000001))^2)/(2*'1D'!$I$5)</f>
        <v>635.17295155659815</v>
      </c>
      <c r="AC1208" s="5">
        <f ca="1">((ABS(K1208)*'1D'!$D$6)/(MAX(((F1208)+(G1208)*(W1208))*(W1208),
            0.000001)*MAX(((((F1208)+(G1208)*(W1208))*(W1208))/MAX((F1208)+2*(W1208)*SQRT(1+(G1208)^2),
                    0.000001))^(2/3),
            0.000001)))^2</f>
        <v>3.8141460404132466E-3</v>
      </c>
      <c r="AD1208" s="5">
        <f ca="1">ABS(ABS(K1208)/MAX(((F1208)+(G1208)*(W1208))*(W1208),
        0.000001))/SQRT('1D'!$I$5*MAX((((F1208)+(G1208)*(W1208))*(W1208))/MAX((F1208)+2*(G1208)*(W1208),
            0.000001),
        0.000001))</f>
        <v>1.0000000000000004</v>
      </c>
      <c r="AE1208" s="5">
        <f ca="1">((F1208)*(W1208)^2)/2+(G1208)*(W1208)^3/3+(ABS(K1208)^2)/('1D'!$I$5*MAX(((F1208)+(G1208)*(W1208))*(W1208),
        0.000001))</f>
        <v>35.686426155594638</v>
      </c>
      <c r="AF1208" s="5">
        <f ca="1">IF($A$2=0,
    0,
    IFERROR(AB1209+(((AC1208+AC1209)/2)*J1209)+(IF(Z1208&gt;Z1209,
                '1D'!$D$8*((Z1208^2-Z1209^2)/(2*'1D'!$I$5)),
                '1D'!$D$9*((Z1209^2-Z1208^2)/(2*'1D'!$I$5)))+('1D'!$D$10*(ABS(I1209)/90)*(MAX(Z1208^2,
                        Z1209^2)/(2*'1D'!$I$5))))-AB1208,
        0))</f>
        <v>3.4249085716737682E-3</v>
      </c>
      <c r="AG1208" s="5">
        <f ca="1">IF($A$2=0,
    1,
    IF(IFERROR(AG1209,
            0)=0,
        0,
        IFERROR(IF(OR(ROUND(AD1208,
                        3)&gt;=1,
                    AND(ABS(AF1208)&lt;'1D'!$D$19,
                        AD1208&lt;1)),
                1,
                0),
            0)))</f>
        <v>1</v>
      </c>
      <c r="AH1208" s="5">
        <f ca="1">IFERROR(IF('1D'!V32="Supercritical",
        MAX('1D'!$D$16,
            IFERROR(L1208,
                MAX('1D'!$D$16,
                    POWER((ABS(K1208)^2)/('1D'!$I$5*MAX(F1208,
                                0.1)^2),
                        1/3)))),
        IF('1D'!V32="Subcritical",
            MAX('1D'!$D$16,
                IFERROR(W1208,
                    MAX('1D'!$D$16,
                        POWER((ABS(K1208)^2)/('1D'!$I$5*MAX(F1208,
                                    0.1)^2),
                            1/3)))),
            IF(IFERROR(T1208,
                    -1E+99)&gt;=IFERROR(AE1208,
                    -1E+99),
                MAX('1D'!$D$16,
                    IFERROR(L1208,
                        MAX('1D'!$D$16,
                            POWER((ABS(K1208)^2)/('1D'!$I$5*MAX(F1208,
                                        0.1)^2),
                                1/3)))),
                MAX('1D'!$D$16,
                    IFERROR(W1208,
                        MAX('1D'!$D$16,
                            POWER((ABS(K1208)^2)/('1D'!$I$5*MAX(F1208,
                                        0.1)^2),
                                1/3))))))),
    MAX('1D'!$D$16,
        POWER((ABS(K1208)^2)/('1D'!$I$5*MAX(F1208,
                    0.1)^2),
            1/3)))</f>
        <v>2.0411692021517887</v>
      </c>
      <c r="AI1208" s="5">
        <f t="shared" ca="1" si="260"/>
        <v>634.00566920215181</v>
      </c>
      <c r="AJ1208" s="5">
        <f ca="1">AI1208+((ABS(K1208)/MAX(((F1208)+(G1208)*(AH1208))*(AH1208),
            0.000001))^2)/(2*'1D'!$I$5)</f>
        <v>635.18009253909486</v>
      </c>
      <c r="AM1208">
        <v>0</v>
      </c>
      <c r="AN1208">
        <v>0</v>
      </c>
      <c r="AO1208" s="5">
        <f t="shared" si="261"/>
        <v>0</v>
      </c>
      <c r="AP1208" s="5">
        <f t="shared" si="265"/>
        <v>0</v>
      </c>
      <c r="AQ1208" s="5">
        <f ca="1">ABS(ABS(K1208)/MAX(((F1208)+(G1208)*(AH1208))*(AH1208),
        0.000001))/SQRT('1D'!$I$5*MAX((((F1208)+(G1208)*(AH1208))*(AH1208))/MAX((F1208)+2*(G1208)*(AH1208),
            0.000001),
        0.000001))</f>
        <v>1.0727235886044055</v>
      </c>
      <c r="AR1208" s="5" t="str">
        <f t="shared" ca="1" si="262"/>
        <v>Supercritical</v>
      </c>
      <c r="AS1208" s="5">
        <f ca="1">((ABS(K1208)*'1D'!$D$6)/(MAX(((F1208)+(G1208)*(AH1208))*(AH1208),
            0.000001)*MAX(((((F1208)+(G1208)*(AH1208))*(AH1208))/MAX((F1208)+2*(AH1208)*SQRT(1+(G1208)^2),
                    0.000001))^(2/3),
            0.000001)))^2</f>
        <v>4.3358367565141456E-3</v>
      </c>
    </row>
    <row r="1209" spans="1:45" x14ac:dyDescent="0.35">
      <c r="A1209">
        <v>1200</v>
      </c>
      <c r="B1209">
        <v>1198.9960000000001</v>
      </c>
      <c r="C1209">
        <v>616072.88399999996</v>
      </c>
      <c r="D1209">
        <v>3096808.2340000002</v>
      </c>
      <c r="E1209">
        <v>631.96400000000006</v>
      </c>
      <c r="F1209">
        <v>5.2</v>
      </c>
      <c r="G1209">
        <v>0</v>
      </c>
      <c r="H1209" t="s">
        <v>176</v>
      </c>
      <c r="I1209">
        <v>0.06</v>
      </c>
      <c r="J1209" s="5">
        <f t="shared" si="263"/>
        <v>1.0010000000002037</v>
      </c>
      <c r="K1209" s="5">
        <f t="shared" ca="1" si="264"/>
        <v>50.95</v>
      </c>
      <c r="L1209" s="5">
        <f ca="1">IF($A$2=0,
    IFERROR(L1208,
        MAX('1D'!$D$16,
            POWER((ABS(K1209)^2)/('1D'!$I$5*MAX(F1209,
                        0.1)^2),
                1/3))),
    IF(IFERROR(V1208,
            0)=0,
        IFERROR(L1208,
            MAX('1D'!$D$16,
                POWER((ABS(K1209)^2)/('1D'!$I$5*MAX(F1209,
                            0.1)^2),
                    1/3))),
        IF(OR(IFERROR(L1209,
                    0)=0,
                IFERROR(S1208,
                    0)&lt;1,
                IFERROR(S1209,
                    0)&lt;1),
            MAX('1D'!$D$16,
                POWER((ABS(K1209)^2)/('1D'!$I$5*MAX(F1209,
                            0.1)^2),
                    1/3)),
            IF(IFERROR(U1209,
                    0)&gt;0,
                MAX('1D'!$D$16,
                    IFERROR(L1209,
                        0)+((IFERROR(U1209,
                                0))*'1D'!$D$18*IF((IFERROR(S1209,
                                    0))&lt;1,
                            1,
                            -1))),
                IF(IFERROR(U1209,
                        0)&lt;0,
                    IF(ABS((MAX('1D'!$D$16,
                                    POWER((ABS(K1209)^2)/('1D'!$I$5*MAX(F1209,
                                                0.1)^2),
                                        1/3)))-IFERROR(L1209,
                                0))&gt;'1D'!$D$19,
                        MAX('1D'!$D$16,
                            IF((MAX('1D'!$D$16,
                                        POWER((ABS(K1209)^2)/('1D'!$I$5*MAX(F1209,
                                                    0.1)^2),
                                            1/3)))&gt;IFERROR(L1209,
                                    0),
                                MIN((MAX('1D'!$D$16,
                                            POWER((ABS(K1209)^2)/('1D'!$I$5*MAX(F1209,
                                                        0.1)^2),
                                                1/3))),
                                    IFERROR(L1209,
                                        0)+(MIN(ABS(IFERROR(U1209,
                                                    0))*'1D'!$D$18,
                                            ABS((MAX('1D'!$D$16,
                                                        POWER((ABS(K1209)^2)/('1D'!$I$5*MAX(F1209,
                                                                    0.1)^2),
                                                            1/3)))-IFERROR(L1209,
                                                    0))))),
                                MAX((MAX('1D'!$D$16,
                                            POWER((ABS(K1209)^2)/('1D'!$I$5*MAX(F1209,
                                                        0.1)^2),
                                                1/3))),
                                    IFERROR(L1209,
                                        0)-(MIN(ABS(IFERROR(U1209,
                                                    0))*'1D'!$D$18,
                                            ABS((MAX('1D'!$D$16,
                                                        POWER((ABS(K1209)^2)/('1D'!$I$5*MAX(F1209,
                                                                    0.1)^2),
                                                            1/3)))-IFERROR(L1209,
                                                    0))))))),
                        MAX('1D'!$D$16,
                            POWER((ABS(K1209)^2)/('1D'!$I$5*MAX(F1209,
                                        0.1)^2),
                                1/3))),
                    MAX('1D'!$D$16,
                        IFERROR(L1209,
                            0)))))))</f>
        <v>2.0411692021517887</v>
      </c>
      <c r="M1209" s="5">
        <f t="shared" ca="1" si="252"/>
        <v>10.614079851189301</v>
      </c>
      <c r="N1209" s="5">
        <f t="shared" ca="1" si="253"/>
        <v>1.1434704692804873</v>
      </c>
      <c r="O1209" s="5">
        <f t="shared" ca="1" si="254"/>
        <v>4.8002276894771132</v>
      </c>
      <c r="P1209" s="5">
        <f t="shared" ca="1" si="255"/>
        <v>634.00516920215182</v>
      </c>
      <c r="Q1209" s="5">
        <f ca="1">P1209+((ABS(K1209)/MAX(((F1209)+(G1209)*(L1209))*(L1209),
            0.000001))^2)/(2*'1D'!$I$5)</f>
        <v>635.17959253909487</v>
      </c>
      <c r="R1209" s="5">
        <f ca="1">((ABS(K1209)*'1D'!$D$6)/(MAX(((F1209)+(G1209)*(L1209))*(L1209),
            0.000001)*MAX(((((F1209)+(G1209)*(L1209))*(L1209))/MAX((F1209)+2*(L1209)*SQRT(1+(G1209)^2),
                    0.000001))^(2/3),
            0.000001)))^2</f>
        <v>4.3358367565141456E-3</v>
      </c>
      <c r="S1209" s="5">
        <f ca="1">ABS(ABS(K1209)/MAX(((F1209)+(G1209)*(L1209))*(L1209),
        0.000001))/SQRT('1D'!$I$5*MAX((((F1209)+(G1209)*(L1209))*(L1209))/MAX((F1209)+2*(G1209)*(L1209),
            0.000001),
        0.000001))</f>
        <v>1.0727235886044055</v>
      </c>
      <c r="T1209" s="5">
        <f ca="1">((F1209)*(L1209)^2)/2+(G1209)*(L1209)^3/3+(ABS(K1209)^2)/('1D'!$I$5*MAX(((F1209)+(G1209)*(L1209))*(L1209),
        0.000001))</f>
        <v>35.763412605541333</v>
      </c>
      <c r="U1209" s="5">
        <f ca="1">IF($A$2=0,
    0,
    IFERROR(Q1208-(((R1208+R1209)/2)*J1209)-(IF(O1208&gt;O1209,
                '1D'!$D$8*((O1208^2-O1209^2)/(2*'1D'!$I$5)),
                '1D'!$D$9*((O1209^2-O1208^2)/(2*'1D'!$I$5)))+('1D'!$D$10*(ABS(I1209)/90)*(MAX(O1208^2,
                        O1209^2)/(2*'1D'!$I$5))))-Q1209,
        0))</f>
        <v>-3.9576149270033056E-3</v>
      </c>
      <c r="V1209" s="5">
        <f ca="1">IF($A$2=0,
    1,
    IF(IFERROR(V1208,
            0)=0,
        0,
        IFERROR(IF(ROUND(S1209,
                    3)=1,
                1,
                IF(AND(ABS(U1209)&lt;'1D'!$D$19,
                        S1209&gt;1),
                    1,
                    0)),
            0)))</f>
        <v>0</v>
      </c>
      <c r="W1209" s="5">
        <f ca="1">IF($A$2=0,
    MAX(MAX('1D'!$D$16,
            MAX('1D'!$D$16,
                POWER((ABS(K1209)^2)/('1D'!$I$5*MAX(F1209,
                            0.1)^2),
                    1/3))),
        IFERROR(W1396,
            MAX(MAX('1D'!$D$16,
                    MAX('1D'!$D$16,
                        POWER((ABS(K1209)^2)/('1D'!$I$5*MAX(F1209,
                                    0.1)^2),
                            1/3))),
                ($L$2)-E1396))),
    IF(IFERROR(AG1210,
            0)=0,
        MAX(MAX('1D'!$D$16,
                MAX('1D'!$D$16,
                    POWER((ABS(K1209)^2)/('1D'!$I$5*MAX(F1209,
                                0.1)^2),
                        1/3))),
            IFERROR(W1396,
                MAX(MAX('1D'!$D$16,
                        MAX('1D'!$D$16,
                            POWER((ABS(K1209)^2)/('1D'!$I$5*MAX(F1209,
                                        0.1)^2),
                                1/3))),
                    ($L$2)-E1396))),
        IF(IFERROR(W1209,
                0)=0,
            MAX(MAX('1D'!$D$16,
                    MAX('1D'!$D$16,
                        POWER((ABS(K1209)^2)/('1D'!$I$5*MAX(F1209,
                                    0.1)^2),
                            1/3))),
                IFERROR(W1396,
                    MAX(MAX('1D'!$D$16,
                            MAX('1D'!$D$16,
                                POWER((ABS(K1209)^2)/('1D'!$I$5*MAX(F1209,
                                            0.1)^2),
                                    1/3))),
                        ($L$2)-E1396))),
            IF(OR(IFERROR(AD1209,
                        0)&gt;=1,
                    IFERROR(AD1210,
                        0)&gt;=1),
                MAX('1D'!$D$16,
                    MAX('1D'!$D$16,
                        POWER((ABS(K1209)^2)/('1D'!$I$5*MAX(F1209,
                                    0.1)^2),
                            1/3))),
                IF(ABS(IFERROR(AF1209,
                            0))&lt;'1D'!$D$19,
                    MAX(MAX('1D'!$D$16,
                            MAX('1D'!$D$16,
                                POWER((ABS(K1209)^2)/('1D'!$I$5*MAX(F1209,
                                            0.1)^2),
                                    1/3))),
                        IFERROR(W1209,
                            0)),
                    MAX(MAX('1D'!$D$16,
                            MAX('1D'!$D$16,
                                POWER((ABS(K1209)^2)/('1D'!$I$5*MAX(F1209,
                                            0.1)^2),
                                    1/3))),
                        (IFERROR(W1209,
                                0))+((IFERROR(AF1209,
                                    0))*'1D'!$D$18)))))))</f>
        <v>2.1389677043987478</v>
      </c>
      <c r="X1209" s="5">
        <f t="shared" ca="1" si="256"/>
        <v>11.122632062873489</v>
      </c>
      <c r="Y1209" s="5">
        <f t="shared" ca="1" si="257"/>
        <v>1.1735290000551568</v>
      </c>
      <c r="Z1209" s="5">
        <f t="shared" ca="1" si="258"/>
        <v>4.5807502857230418</v>
      </c>
      <c r="AA1209" s="5">
        <f t="shared" ca="1" si="259"/>
        <v>634.10296770439879</v>
      </c>
      <c r="AB1209" s="5">
        <f ca="1">AA1209+((ABS(K1209)/MAX(((F1209)+(G1209)*(W1209))*(W1209),
            0.000001))^2)/(2*'1D'!$I$5)</f>
        <v>635.17245155659816</v>
      </c>
      <c r="AC1209" s="5">
        <f ca="1">((ABS(K1209)*'1D'!$D$6)/(MAX(((F1209)+(G1209)*(W1209))*(W1209),
            0.000001)*MAX(((((F1209)+(G1209)*(W1209))*(W1209))/MAX((F1209)+2*(W1209)*SQRT(1+(G1209)^2),
                    0.000001))^(2/3),
            0.000001)))^2</f>
        <v>3.8141460404132466E-3</v>
      </c>
      <c r="AD1209" s="5">
        <f ca="1">ABS(ABS(K1209)/MAX(((F1209)+(G1209)*(W1209))*(W1209),
        0.000001))/SQRT('1D'!$I$5*MAX((((F1209)+(G1209)*(W1209))*(W1209))/MAX((F1209)+2*(G1209)*(W1209),
            0.000001),
        0.000001))</f>
        <v>1.0000000000000004</v>
      </c>
      <c r="AE1209" s="5">
        <f ca="1">((F1209)*(W1209)^2)/2+(G1209)*(W1209)^3/3+(ABS(K1209)^2)/('1D'!$I$5*MAX(((F1209)+(G1209)*(W1209))*(W1209),
        0.000001))</f>
        <v>35.686426155594638</v>
      </c>
      <c r="AF1209" s="5">
        <f ca="1">IF($A$2=0,
    0,
    IFERROR(AB1210+(((AC1209+AC1210)/2)*J1210)+(IF(Z1209&gt;Z1210,
                '1D'!$D$8*((Z1209^2-Z1210^2)/(2*'1D'!$I$5)),
                '1D'!$D$9*((Z1210^2-Z1209^2)/(2*'1D'!$I$5)))+('1D'!$D$10*(ABS(I1210)/90)*(MAX(Z1209^2,
                        Z1210^2)/(2*'1D'!$I$5))))-AB1209,
        0))</f>
        <v>3.4157470063291839E-3</v>
      </c>
      <c r="AG1209" s="5">
        <f ca="1">IF($A$2=0,
    1,
    IF(IFERROR(AG1210,
            0)=0,
        0,
        IFERROR(IF(OR(ROUND(AD1209,
                        3)&gt;=1,
                    AND(ABS(AF1209)&lt;'1D'!$D$19,
                        AD1209&lt;1)),
                1,
                0),
            0)))</f>
        <v>1</v>
      </c>
      <c r="AH1209" s="5">
        <f ca="1">IFERROR(IF('1D'!V32="Supercritical",
        MAX('1D'!$D$16,
            IFERROR(L1209,
                MAX('1D'!$D$16,
                    POWER((ABS(K1209)^2)/('1D'!$I$5*MAX(F1209,
                                0.1)^2),
                        1/3)))),
        IF('1D'!V32="Subcritical",
            MAX('1D'!$D$16,
                IFERROR(W1209,
                    MAX('1D'!$D$16,
                        POWER((ABS(K1209)^2)/('1D'!$I$5*MAX(F1209,
                                    0.1)^2),
                            1/3)))),
            IF(IFERROR(T1209,
                    -1E+99)&gt;=IFERROR(AE1209,
                    -1E+99),
                MAX('1D'!$D$16,
                    IFERROR(L1209,
                        MAX('1D'!$D$16,
                            POWER((ABS(K1209)^2)/('1D'!$I$5*MAX(F1209,
                                        0.1)^2),
                                1/3)))),
                MAX('1D'!$D$16,
                    IFERROR(W1209,
                        MAX('1D'!$D$16,
                            POWER((ABS(K1209)^2)/('1D'!$I$5*MAX(F1209,
                                        0.1)^2),
                                1/3))))))),
    MAX('1D'!$D$16,
        POWER((ABS(K1209)^2)/('1D'!$I$5*MAX(F1209,
                    0.1)^2),
            1/3)))</f>
        <v>2.0411692021517887</v>
      </c>
      <c r="AI1209" s="5">
        <f t="shared" ca="1" si="260"/>
        <v>634.00516920215182</v>
      </c>
      <c r="AJ1209" s="5">
        <f ca="1">AI1209+((ABS(K1209)/MAX(((F1209)+(G1209)*(AH1209))*(AH1209),
            0.000001))^2)/(2*'1D'!$I$5)</f>
        <v>635.17959253909487</v>
      </c>
      <c r="AM1209">
        <v>0</v>
      </c>
      <c r="AN1209">
        <v>0</v>
      </c>
      <c r="AO1209" s="5">
        <f t="shared" si="261"/>
        <v>0</v>
      </c>
      <c r="AP1209" s="5">
        <f t="shared" si="265"/>
        <v>0</v>
      </c>
      <c r="AQ1209" s="5">
        <f ca="1">ABS(ABS(K1209)/MAX(((F1209)+(G1209)*(AH1209))*(AH1209),
        0.000001))/SQRT('1D'!$I$5*MAX((((F1209)+(G1209)*(AH1209))*(AH1209))/MAX((F1209)+2*(G1209)*(AH1209),
            0.000001),
        0.000001))</f>
        <v>1.0727235886044055</v>
      </c>
      <c r="AR1209" s="5" t="str">
        <f t="shared" ca="1" si="262"/>
        <v>Supercritical</v>
      </c>
      <c r="AS1209" s="5">
        <f ca="1">((ABS(K1209)*'1D'!$D$6)/(MAX(((F1209)+(G1209)*(AH1209))*(AH1209),
            0.000001)*MAX(((((F1209)+(G1209)*(AH1209))*(AH1209))/MAX((F1209)+2*(AH1209)*SQRT(1+(G1209)^2),
                    0.000001))^(2/3),
            0.000001)))^2</f>
        <v>4.3358367565141456E-3</v>
      </c>
    </row>
    <row r="1210" spans="1:45" x14ac:dyDescent="0.35">
      <c r="A1210">
        <v>1201</v>
      </c>
      <c r="B1210">
        <v>1199.9960000000001</v>
      </c>
      <c r="C1210">
        <v>616072.84100000001</v>
      </c>
      <c r="D1210">
        <v>3096807.2349999999</v>
      </c>
      <c r="E1210">
        <v>631.96349999999995</v>
      </c>
      <c r="F1210">
        <v>5.2</v>
      </c>
      <c r="G1210">
        <v>0</v>
      </c>
      <c r="H1210" t="s">
        <v>176</v>
      </c>
      <c r="I1210">
        <v>5.7000000000000002E-2</v>
      </c>
      <c r="J1210" s="5">
        <f t="shared" si="263"/>
        <v>1</v>
      </c>
      <c r="K1210" s="5">
        <f t="shared" ca="1" si="264"/>
        <v>50.95</v>
      </c>
      <c r="L1210" s="5">
        <f ca="1">IF($A$2=0,
    IFERROR(L1209,
        MAX('1D'!$D$16,
            POWER((ABS(K1210)^2)/('1D'!$I$5*MAX(F1210,
                        0.1)^2),
                1/3))),
    IF(IFERROR(V1209,
            0)=0,
        IFERROR(L1209,
            MAX('1D'!$D$16,
                POWER((ABS(K1210)^2)/('1D'!$I$5*MAX(F1210,
                            0.1)^2),
                    1/3))),
        IF(OR(IFERROR(L1210,
                    0)=0,
                IFERROR(S1209,
                    0)&lt;1,
                IFERROR(S1210,
                    0)&lt;1),
            MAX('1D'!$D$16,
                POWER((ABS(K1210)^2)/('1D'!$I$5*MAX(F1210,
                            0.1)^2),
                    1/3)),
            IF(IFERROR(U1210,
                    0)&gt;0,
                MAX('1D'!$D$16,
                    IFERROR(L1210,
                        0)+((IFERROR(U1210,
                                0))*'1D'!$D$18*IF((IFERROR(S1210,
                                    0))&lt;1,
                            1,
                            -1))),
                IF(IFERROR(U1210,
                        0)&lt;0,
                    IF(ABS((MAX('1D'!$D$16,
                                    POWER((ABS(K1210)^2)/('1D'!$I$5*MAX(F1210,
                                                0.1)^2),
                                        1/3)))-IFERROR(L1210,
                                0))&gt;'1D'!$D$19,
                        MAX('1D'!$D$16,
                            IF((MAX('1D'!$D$16,
                                        POWER((ABS(K1210)^2)/('1D'!$I$5*MAX(F1210,
                                                    0.1)^2),
                                            1/3)))&gt;IFERROR(L1210,
                                    0),
                                MIN((MAX('1D'!$D$16,
                                            POWER((ABS(K1210)^2)/('1D'!$I$5*MAX(F1210,
                                                        0.1)^2),
                                                1/3))),
                                    IFERROR(L1210,
                                        0)+(MIN(ABS(IFERROR(U1210,
                                                    0))*'1D'!$D$18,
                                            ABS((MAX('1D'!$D$16,
                                                        POWER((ABS(K1210)^2)/('1D'!$I$5*MAX(F1210,
                                                                    0.1)^2),
                                                            1/3)))-IFERROR(L1210,
                                                    0))))),
                                MAX((MAX('1D'!$D$16,
                                            POWER((ABS(K1210)^2)/('1D'!$I$5*MAX(F1210,
                                                        0.1)^2),
                                                1/3))),
                                    IFERROR(L1210,
                                        0)-(MIN(ABS(IFERROR(U1210,
                                                    0))*'1D'!$D$18,
                                            ABS((MAX('1D'!$D$16,
                                                        POWER((ABS(K1210)^2)/('1D'!$I$5*MAX(F1210,
                                                                    0.1)^2),
                                                            1/3)))-IFERROR(L1210,
                                                    0))))))),
                        MAX('1D'!$D$16,
                            POWER((ABS(K1210)^2)/('1D'!$I$5*MAX(F1210,
                                        0.1)^2),
                                1/3))),
                    MAX('1D'!$D$16,
                        IFERROR(L1210,
                            0)))))))</f>
        <v>2.0411692021517887</v>
      </c>
      <c r="M1210" s="5">
        <f t="shared" ca="1" si="252"/>
        <v>10.614079851189301</v>
      </c>
      <c r="N1210" s="5">
        <f t="shared" ca="1" si="253"/>
        <v>1.1434704692804873</v>
      </c>
      <c r="O1210" s="5">
        <f t="shared" ca="1" si="254"/>
        <v>4.8002276894771132</v>
      </c>
      <c r="P1210" s="5">
        <f t="shared" ca="1" si="255"/>
        <v>634.00466920215172</v>
      </c>
      <c r="Q1210" s="5">
        <f ca="1">P1210+((ABS(K1210)/MAX(((F1210)+(G1210)*(L1210))*(L1210),
            0.000001))^2)/(2*'1D'!$I$5)</f>
        <v>635.17909253909477</v>
      </c>
      <c r="R1210" s="5">
        <f ca="1">((ABS(K1210)*'1D'!$D$6)/(MAX(((F1210)+(G1210)*(L1210))*(L1210),
            0.000001)*MAX(((((F1210)+(G1210)*(L1210))*(L1210))/MAX((F1210)+2*(L1210)*SQRT(1+(G1210)^2),
                    0.000001))^(2/3),
            0.000001)))^2</f>
        <v>4.3358367565141456E-3</v>
      </c>
      <c r="S1210" s="5">
        <f ca="1">ABS(ABS(K1210)/MAX(((F1210)+(G1210)*(L1210))*(L1210),
        0.000001))/SQRT('1D'!$I$5*MAX((((F1210)+(G1210)*(L1210))*(L1210))/MAX((F1210)+2*(G1210)*(L1210),
            0.000001),
        0.000001))</f>
        <v>1.0727235886044055</v>
      </c>
      <c r="T1210" s="5">
        <f ca="1">((F1210)*(L1210)^2)/2+(G1210)*(L1210)^3/3+(ABS(K1210)^2)/('1D'!$I$5*MAX(((F1210)+(G1210)*(L1210))*(L1210),
        0.000001))</f>
        <v>35.763412605541333</v>
      </c>
      <c r="U1210" s="5">
        <f ca="1">IF($A$2=0,
    0,
    IFERROR(Q1209-(((R1209+R1210)/2)*J1210)-(IF(O1209&gt;O1210,
                '1D'!$D$8*((O1209^2-O1210^2)/(2*'1D'!$I$5)),
                '1D'!$D$9*((O1210^2-O1209^2)/(2*'1D'!$I$5)))+('1D'!$D$10*(ABS(I1210)/90)*(MAX(O1209^2,
                        O1210^2)/(2*'1D'!$I$5))))-Q1210,
        0))</f>
        <v>-3.9474069733387296E-3</v>
      </c>
      <c r="V1210" s="5">
        <f ca="1">IF($A$2=0,
    1,
    IF(IFERROR(V1209,
            0)=0,
        0,
        IFERROR(IF(ROUND(S1210,
                    3)=1,
                1,
                IF(AND(ABS(U1210)&lt;'1D'!$D$19,
                        S1210&gt;1),
                    1,
                    0)),
            0)))</f>
        <v>0</v>
      </c>
      <c r="W1210" s="5">
        <f ca="1">IF($A$2=0,
    MAX(MAX('1D'!$D$16,
            MAX('1D'!$D$16,
                POWER((ABS(K1210)^2)/('1D'!$I$5*MAX(F1210,
                            0.1)^2),
                    1/3))),
        IFERROR(W1396,
            MAX(MAX('1D'!$D$16,
                    MAX('1D'!$D$16,
                        POWER((ABS(K1210)^2)/('1D'!$I$5*MAX(F1210,
                                    0.1)^2),
                            1/3))),
                ($L$2)-E1396))),
    IF(IFERROR(AG1211,
            0)=0,
        MAX(MAX('1D'!$D$16,
                MAX('1D'!$D$16,
                    POWER((ABS(K1210)^2)/('1D'!$I$5*MAX(F1210,
                                0.1)^2),
                        1/3))),
            IFERROR(W1396,
                MAX(MAX('1D'!$D$16,
                        MAX('1D'!$D$16,
                            POWER((ABS(K1210)^2)/('1D'!$I$5*MAX(F1210,
                                        0.1)^2),
                                1/3))),
                    ($L$2)-E1396))),
        IF(IFERROR(W1210,
                0)=0,
            MAX(MAX('1D'!$D$16,
                    MAX('1D'!$D$16,
                        POWER((ABS(K1210)^2)/('1D'!$I$5*MAX(F1210,
                                    0.1)^2),
                            1/3))),
                IFERROR(W1396,
                    MAX(MAX('1D'!$D$16,
                            MAX('1D'!$D$16,
                                POWER((ABS(K1210)^2)/('1D'!$I$5*MAX(F1210,
                                            0.1)^2),
                                    1/3))),
                        ($L$2)-E1396))),
            IF(OR(IFERROR(AD1210,
                        0)&gt;=1,
                    IFERROR(AD1211,
                        0)&gt;=1),
                MAX('1D'!$D$16,
                    MAX('1D'!$D$16,
                        POWER((ABS(K1210)^2)/('1D'!$I$5*MAX(F1210,
                                    0.1)^2),
                            1/3))),
                IF(ABS(IFERROR(AF1210,
                            0))&lt;'1D'!$D$19,
                    MAX(MAX('1D'!$D$16,
                            MAX('1D'!$D$16,
                                POWER((ABS(K1210)^2)/('1D'!$I$5*MAX(F1210,
                                            0.1)^2),
                                    1/3))),
                        IFERROR(W1210,
                            0)),
                    MAX(MAX('1D'!$D$16,
                            MAX('1D'!$D$16,
                                POWER((ABS(K1210)^2)/('1D'!$I$5*MAX(F1210,
                                            0.1)^2),
                                    1/3))),
                        (IFERROR(W1210,
                                0))+((IFERROR(AF1210,
                                    0))*'1D'!$D$18)))))))</f>
        <v>2.1389677043987478</v>
      </c>
      <c r="X1210" s="5">
        <f t="shared" ca="1" si="256"/>
        <v>11.122632062873489</v>
      </c>
      <c r="Y1210" s="5">
        <f t="shared" ca="1" si="257"/>
        <v>1.1735290000551568</v>
      </c>
      <c r="Z1210" s="5">
        <f t="shared" ca="1" si="258"/>
        <v>4.5807502857230418</v>
      </c>
      <c r="AA1210" s="5">
        <f t="shared" ca="1" si="259"/>
        <v>634.10246770439869</v>
      </c>
      <c r="AB1210" s="5">
        <f ca="1">AA1210+((ABS(K1210)/MAX(((F1210)+(G1210)*(W1210))*(W1210),
            0.000001))^2)/(2*'1D'!$I$5)</f>
        <v>635.17195155659806</v>
      </c>
      <c r="AC1210" s="5">
        <f ca="1">((ABS(K1210)*'1D'!$D$6)/(MAX(((F1210)+(G1210)*(W1210))*(W1210),
            0.000001)*MAX(((((F1210)+(G1210)*(W1210))*(W1210))/MAX((F1210)+2*(W1210)*SQRT(1+(G1210)^2),
                    0.000001))^(2/3),
            0.000001)))^2</f>
        <v>3.8141460404132466E-3</v>
      </c>
      <c r="AD1210" s="5">
        <f ca="1">ABS(ABS(K1210)/MAX(((F1210)+(G1210)*(W1210))*(W1210),
        0.000001))/SQRT('1D'!$I$5*MAX((((F1210)+(G1210)*(W1210))*(W1210))/MAX((F1210)+2*(G1210)*(W1210),
            0.000001),
        0.000001))</f>
        <v>1.0000000000000004</v>
      </c>
      <c r="AE1210" s="5">
        <f ca="1">((F1210)*(W1210)^2)/2+(G1210)*(W1210)^3/3+(ABS(K1210)^2)/('1D'!$I$5*MAX(((F1210)+(G1210)*(W1210))*(W1210),
        0.000001))</f>
        <v>35.686426155594638</v>
      </c>
      <c r="AF1210" s="5">
        <f ca="1">IF($A$2=0,
    0,
    IFERROR(AB1211+(((AC1210+AC1211)/2)*J1211)+(IF(Z1210&gt;Z1211,
                '1D'!$D$8*((Z1210^2-Z1211^2)/(2*'1D'!$I$5)),
                '1D'!$D$9*((Z1211^2-Z1210^2)/(2*'1D'!$I$5)))+('1D'!$D$10*(ABS(I1211)/90)*(MAX(Z1210^2,
                        Z1211^2)/(2*'1D'!$I$5))))-AB1210,
        0))</f>
        <v>3.3141460404522149E-3</v>
      </c>
      <c r="AG1210" s="5">
        <f ca="1">IF($A$2=0,
    1,
    IF(IFERROR(AG1211,
            0)=0,
        0,
        IFERROR(IF(OR(ROUND(AD1210,
                        3)&gt;=1,
                    AND(ABS(AF1210)&lt;'1D'!$D$19,
                        AD1210&lt;1)),
                1,
                0),
            0)))</f>
        <v>1</v>
      </c>
      <c r="AH1210" s="5">
        <f ca="1">IFERROR(IF('1D'!V32="Supercritical",
        MAX('1D'!$D$16,
            IFERROR(L1210,
                MAX('1D'!$D$16,
                    POWER((ABS(K1210)^2)/('1D'!$I$5*MAX(F1210,
                                0.1)^2),
                        1/3)))),
        IF('1D'!V32="Subcritical",
            MAX('1D'!$D$16,
                IFERROR(W1210,
                    MAX('1D'!$D$16,
                        POWER((ABS(K1210)^2)/('1D'!$I$5*MAX(F1210,
                                    0.1)^2),
                            1/3)))),
            IF(IFERROR(T1210,
                    -1E+99)&gt;=IFERROR(AE1210,
                    -1E+99),
                MAX('1D'!$D$16,
                    IFERROR(L1210,
                        MAX('1D'!$D$16,
                            POWER((ABS(K1210)^2)/('1D'!$I$5*MAX(F1210,
                                        0.1)^2),
                                1/3)))),
                MAX('1D'!$D$16,
                    IFERROR(W1210,
                        MAX('1D'!$D$16,
                            POWER((ABS(K1210)^2)/('1D'!$I$5*MAX(F1210,
                                        0.1)^2),
                                1/3))))))),
    MAX('1D'!$D$16,
        POWER((ABS(K1210)^2)/('1D'!$I$5*MAX(F1210,
                    0.1)^2),
            1/3)))</f>
        <v>2.0411692021517887</v>
      </c>
      <c r="AI1210" s="5">
        <f t="shared" ca="1" si="260"/>
        <v>634.00466920215172</v>
      </c>
      <c r="AJ1210" s="5">
        <f ca="1">AI1210+((ABS(K1210)/MAX(((F1210)+(G1210)*(AH1210))*(AH1210),
            0.000001))^2)/(2*'1D'!$I$5)</f>
        <v>635.17909253909477</v>
      </c>
      <c r="AM1210">
        <v>0</v>
      </c>
      <c r="AN1210">
        <v>0</v>
      </c>
      <c r="AO1210" s="5">
        <f t="shared" si="261"/>
        <v>0</v>
      </c>
      <c r="AP1210" s="5">
        <f t="shared" si="265"/>
        <v>0</v>
      </c>
      <c r="AQ1210" s="5">
        <f ca="1">ABS(ABS(K1210)/MAX(((F1210)+(G1210)*(AH1210))*(AH1210),
        0.000001))/SQRT('1D'!$I$5*MAX((((F1210)+(G1210)*(AH1210))*(AH1210))/MAX((F1210)+2*(G1210)*(AH1210),
            0.000001),
        0.000001))</f>
        <v>1.0727235886044055</v>
      </c>
      <c r="AR1210" s="5" t="str">
        <f t="shared" ca="1" si="262"/>
        <v>Supercritical</v>
      </c>
      <c r="AS1210" s="5">
        <f ca="1">((ABS(K1210)*'1D'!$D$6)/(MAX(((F1210)+(G1210)*(AH1210))*(AH1210),
            0.000001)*MAX(((((F1210)+(G1210)*(AH1210))*(AH1210))/MAX((F1210)+2*(AH1210)*SQRT(1+(G1210)^2),
                    0.000001))^(2/3),
            0.000001)))^2</f>
        <v>4.3358367565141456E-3</v>
      </c>
    </row>
    <row r="1211" spans="1:45" x14ac:dyDescent="0.35">
      <c r="A1211">
        <v>1202</v>
      </c>
      <c r="B1211">
        <v>1200.9960000000001</v>
      </c>
      <c r="C1211">
        <v>616072.799</v>
      </c>
      <c r="D1211">
        <v>3096806.236</v>
      </c>
      <c r="E1211">
        <v>631.96299999999997</v>
      </c>
      <c r="F1211">
        <v>5.2</v>
      </c>
      <c r="G1211">
        <v>0</v>
      </c>
      <c r="H1211" t="s">
        <v>176</v>
      </c>
      <c r="I1211">
        <v>0</v>
      </c>
      <c r="J1211" s="5">
        <f t="shared" si="263"/>
        <v>1</v>
      </c>
      <c r="K1211" s="5">
        <f t="shared" ca="1" si="264"/>
        <v>50.95</v>
      </c>
      <c r="L1211" s="5">
        <f ca="1">IF($A$2=0,
    IFERROR(L1210,
        MAX('1D'!$D$16,
            POWER((ABS(K1211)^2)/('1D'!$I$5*MAX(F1211,
                        0.1)^2),
                1/3))),
    IF(IFERROR(V1210,
            0)=0,
        IFERROR(L1210,
            MAX('1D'!$D$16,
                POWER((ABS(K1211)^2)/('1D'!$I$5*MAX(F1211,
                            0.1)^2),
                    1/3))),
        IF(OR(IFERROR(L1211,
                    0)=0,
                IFERROR(S1210,
                    0)&lt;1,
                IFERROR(S1211,
                    0)&lt;1),
            MAX('1D'!$D$16,
                POWER((ABS(K1211)^2)/('1D'!$I$5*MAX(F1211,
                            0.1)^2),
                    1/3)),
            IF(IFERROR(U1211,
                    0)&gt;0,
                MAX('1D'!$D$16,
                    IFERROR(L1211,
                        0)+((IFERROR(U1211,
                                0))*'1D'!$D$18*IF((IFERROR(S1211,
                                    0))&lt;1,
                            1,
                            -1))),
                IF(IFERROR(U1211,
                        0)&lt;0,
                    IF(ABS((MAX('1D'!$D$16,
                                    POWER((ABS(K1211)^2)/('1D'!$I$5*MAX(F1211,
                                                0.1)^2),
                                        1/3)))-IFERROR(L1211,
                                0))&gt;'1D'!$D$19,
                        MAX('1D'!$D$16,
                            IF((MAX('1D'!$D$16,
                                        POWER((ABS(K1211)^2)/('1D'!$I$5*MAX(F1211,
                                                    0.1)^2),
                                            1/3)))&gt;IFERROR(L1211,
                                    0),
                                MIN((MAX('1D'!$D$16,
                                            POWER((ABS(K1211)^2)/('1D'!$I$5*MAX(F1211,
                                                        0.1)^2),
                                                1/3))),
                                    IFERROR(L1211,
                                        0)+(MIN(ABS(IFERROR(U1211,
                                                    0))*'1D'!$D$18,
                                            ABS((MAX('1D'!$D$16,
                                                        POWER((ABS(K1211)^2)/('1D'!$I$5*MAX(F1211,
                                                                    0.1)^2),
                                                            1/3)))-IFERROR(L1211,
                                                    0))))),
                                MAX((MAX('1D'!$D$16,
                                            POWER((ABS(K1211)^2)/('1D'!$I$5*MAX(F1211,
                                                        0.1)^2),
                                                1/3))),
                                    IFERROR(L1211,
                                        0)-(MIN(ABS(IFERROR(U1211,
                                                    0))*'1D'!$D$18,
                                            ABS((MAX('1D'!$D$16,
                                                        POWER((ABS(K1211)^2)/('1D'!$I$5*MAX(F1211,
                                                                    0.1)^2),
                                                            1/3)))-IFERROR(L1211,
                                                    0))))))),
                        MAX('1D'!$D$16,
                            POWER((ABS(K1211)^2)/('1D'!$I$5*MAX(F1211,
                                        0.1)^2),
                                1/3))),
                    MAX('1D'!$D$16,
                        IFERROR(L1211,
                            0)))))))</f>
        <v>2.0411692021517887</v>
      </c>
      <c r="M1211" s="5">
        <f t="shared" ca="1" si="252"/>
        <v>10.614079851189301</v>
      </c>
      <c r="N1211" s="5">
        <f t="shared" ca="1" si="253"/>
        <v>1.1434704692804873</v>
      </c>
      <c r="O1211" s="5">
        <f t="shared" ca="1" si="254"/>
        <v>4.8002276894771132</v>
      </c>
      <c r="P1211" s="5">
        <f t="shared" ca="1" si="255"/>
        <v>634.00416920215173</v>
      </c>
      <c r="Q1211" s="5">
        <f ca="1">P1211+((ABS(K1211)/MAX(((F1211)+(G1211)*(L1211))*(L1211),
            0.000001))^2)/(2*'1D'!$I$5)</f>
        <v>635.17859253909478</v>
      </c>
      <c r="R1211" s="5">
        <f ca="1">((ABS(K1211)*'1D'!$D$6)/(MAX(((F1211)+(G1211)*(L1211))*(L1211),
            0.000001)*MAX(((((F1211)+(G1211)*(L1211))*(L1211))/MAX((F1211)+2*(L1211)*SQRT(1+(G1211)^2),
                    0.000001))^(2/3),
            0.000001)))^2</f>
        <v>4.3358367565141456E-3</v>
      </c>
      <c r="S1211" s="5">
        <f ca="1">ABS(ABS(K1211)/MAX(((F1211)+(G1211)*(L1211))*(L1211),
        0.000001))/SQRT('1D'!$I$5*MAX((((F1211)+(G1211)*(L1211))*(L1211))/MAX((F1211)+2*(G1211)*(L1211),
            0.000001),
        0.000001))</f>
        <v>1.0727235886044055</v>
      </c>
      <c r="T1211" s="5">
        <f ca="1">((F1211)*(L1211)^2)/2+(G1211)*(L1211)^3/3+(ABS(K1211)^2)/('1D'!$I$5*MAX(((F1211)+(G1211)*(L1211))*(L1211),
        0.000001))</f>
        <v>35.763412605541333</v>
      </c>
      <c r="U1211" s="5">
        <f ca="1">IF($A$2=0,
    0,
    IFERROR(Q1210-(((R1210+R1211)/2)*J1211)-(IF(O1210&gt;O1211,
                '1D'!$D$8*((O1210^2-O1211^2)/(2*'1D'!$I$5)),
                '1D'!$D$9*((O1211^2-O1210^2)/(2*'1D'!$I$5)))+('1D'!$D$10*(ABS(I1211)/90)*(MAX(O1210^2,
                        O1211^2)/(2*'1D'!$I$5))))-Q1211,
        0))</f>
        <v>-3.8358367564796936E-3</v>
      </c>
      <c r="V1211" s="5">
        <f ca="1">IF($A$2=0,
    1,
    IF(IFERROR(V1210,
            0)=0,
        0,
        IFERROR(IF(ROUND(S1211,
                    3)=1,
                1,
                IF(AND(ABS(U1211)&lt;'1D'!$D$19,
                        S1211&gt;1),
                    1,
                    0)),
            0)))</f>
        <v>0</v>
      </c>
      <c r="W1211" s="5">
        <f ca="1">IF($A$2=0,
    MAX(MAX('1D'!$D$16,
            MAX('1D'!$D$16,
                POWER((ABS(K1211)^2)/('1D'!$I$5*MAX(F1211,
                            0.1)^2),
                    1/3))),
        IFERROR(W1396,
            MAX(MAX('1D'!$D$16,
                    MAX('1D'!$D$16,
                        POWER((ABS(K1211)^2)/('1D'!$I$5*MAX(F1211,
                                    0.1)^2),
                            1/3))),
                ($L$2)-E1396))),
    IF(IFERROR(AG1212,
            0)=0,
        MAX(MAX('1D'!$D$16,
                MAX('1D'!$D$16,
                    POWER((ABS(K1211)^2)/('1D'!$I$5*MAX(F1211,
                                0.1)^2),
                        1/3))),
            IFERROR(W1396,
                MAX(MAX('1D'!$D$16,
                        MAX('1D'!$D$16,
                            POWER((ABS(K1211)^2)/('1D'!$I$5*MAX(F1211,
                                        0.1)^2),
                                1/3))),
                    ($L$2)-E1396))),
        IF(IFERROR(W1211,
                0)=0,
            MAX(MAX('1D'!$D$16,
                    MAX('1D'!$D$16,
                        POWER((ABS(K1211)^2)/('1D'!$I$5*MAX(F1211,
                                    0.1)^2),
                            1/3))),
                IFERROR(W1396,
                    MAX(MAX('1D'!$D$16,
                            MAX('1D'!$D$16,
                                POWER((ABS(K1211)^2)/('1D'!$I$5*MAX(F1211,
                                            0.1)^2),
                                    1/3))),
                        ($L$2)-E1396))),
            IF(OR(IFERROR(AD1211,
                        0)&gt;=1,
                    IFERROR(AD1212,
                        0)&gt;=1),
                MAX('1D'!$D$16,
                    MAX('1D'!$D$16,
                        POWER((ABS(K1211)^2)/('1D'!$I$5*MAX(F1211,
                                    0.1)^2),
                            1/3))),
                IF(ABS(IFERROR(AF1211,
                            0))&lt;'1D'!$D$19,
                    MAX(MAX('1D'!$D$16,
                            MAX('1D'!$D$16,
                                POWER((ABS(K1211)^2)/('1D'!$I$5*MAX(F1211,
                                            0.1)^2),
                                    1/3))),
                        IFERROR(W1211,
                            0)),
                    MAX(MAX('1D'!$D$16,
                            MAX('1D'!$D$16,
                                POWER((ABS(K1211)^2)/('1D'!$I$5*MAX(F1211,
                                            0.1)^2),
                                    1/3))),
                        (IFERROR(W1211,
                                0))+((IFERROR(AF1211,
                                    0))*'1D'!$D$18)))))))</f>
        <v>2.1389677043987478</v>
      </c>
      <c r="X1211" s="5">
        <f t="shared" ca="1" si="256"/>
        <v>11.122632062873489</v>
      </c>
      <c r="Y1211" s="5">
        <f t="shared" ca="1" si="257"/>
        <v>1.1735290000551568</v>
      </c>
      <c r="Z1211" s="5">
        <f t="shared" ca="1" si="258"/>
        <v>4.5807502857230418</v>
      </c>
      <c r="AA1211" s="5">
        <f t="shared" ca="1" si="259"/>
        <v>634.1019677043987</v>
      </c>
      <c r="AB1211" s="5">
        <f ca="1">AA1211+((ABS(K1211)/MAX(((F1211)+(G1211)*(W1211))*(W1211),
            0.000001))^2)/(2*'1D'!$I$5)</f>
        <v>635.17145155659807</v>
      </c>
      <c r="AC1211" s="5">
        <f ca="1">((ABS(K1211)*'1D'!$D$6)/(MAX(((F1211)+(G1211)*(W1211))*(W1211),
            0.000001)*MAX(((((F1211)+(G1211)*(W1211))*(W1211))/MAX((F1211)+2*(W1211)*SQRT(1+(G1211)^2),
                    0.000001))^(2/3),
            0.000001)))^2</f>
        <v>3.8141460404132466E-3</v>
      </c>
      <c r="AD1211" s="5">
        <f ca="1">ABS(ABS(K1211)/MAX(((F1211)+(G1211)*(W1211))*(W1211),
        0.000001))/SQRT('1D'!$I$5*MAX((((F1211)+(G1211)*(W1211))*(W1211))/MAX((F1211)+2*(G1211)*(W1211),
            0.000001),
        0.000001))</f>
        <v>1.0000000000000004</v>
      </c>
      <c r="AE1211" s="5">
        <f ca="1">((F1211)*(W1211)^2)/2+(G1211)*(W1211)^3/3+(ABS(K1211)^2)/('1D'!$I$5*MAX(((F1211)+(G1211)*(W1211))*(W1211),
        0.000001))</f>
        <v>35.686426155594638</v>
      </c>
      <c r="AF1211" s="5">
        <f ca="1">IF($A$2=0,
    0,
    IFERROR(AB1212+(((AC1211+AC1212)/2)*J1212)+(IF(Z1211&gt;Z1212,
                '1D'!$D$8*((Z1211^2-Z1212^2)/(2*'1D'!$I$5)),
                '1D'!$D$9*((Z1212^2-Z1211^2)/(2*'1D'!$I$5)))+('1D'!$D$10*(ABS(I1212)/90)*(MAX(Z1211^2,
                        Z1212^2)/(2*'1D'!$I$5))))-AB1211,
        0))</f>
        <v>3.3141460404522149E-3</v>
      </c>
      <c r="AG1211" s="5">
        <f ca="1">IF($A$2=0,
    1,
    IF(IFERROR(AG1212,
            0)=0,
        0,
        IFERROR(IF(OR(ROUND(AD1211,
                        3)&gt;=1,
                    AND(ABS(AF1211)&lt;'1D'!$D$19,
                        AD1211&lt;1)),
                1,
                0),
            0)))</f>
        <v>1</v>
      </c>
      <c r="AH1211" s="5">
        <f ca="1">IFERROR(IF('1D'!V32="Supercritical",
        MAX('1D'!$D$16,
            IFERROR(L1211,
                MAX('1D'!$D$16,
                    POWER((ABS(K1211)^2)/('1D'!$I$5*MAX(F1211,
                                0.1)^2),
                        1/3)))),
        IF('1D'!V32="Subcritical",
            MAX('1D'!$D$16,
                IFERROR(W1211,
                    MAX('1D'!$D$16,
                        POWER((ABS(K1211)^2)/('1D'!$I$5*MAX(F1211,
                                    0.1)^2),
                            1/3)))),
            IF(IFERROR(T1211,
                    -1E+99)&gt;=IFERROR(AE1211,
                    -1E+99),
                MAX('1D'!$D$16,
                    IFERROR(L1211,
                        MAX('1D'!$D$16,
                            POWER((ABS(K1211)^2)/('1D'!$I$5*MAX(F1211,
                                        0.1)^2),
                                1/3)))),
                MAX('1D'!$D$16,
                    IFERROR(W1211,
                        MAX('1D'!$D$16,
                            POWER((ABS(K1211)^2)/('1D'!$I$5*MAX(F1211,
                                        0.1)^2),
                                1/3))))))),
    MAX('1D'!$D$16,
        POWER((ABS(K1211)^2)/('1D'!$I$5*MAX(F1211,
                    0.1)^2),
            1/3)))</f>
        <v>2.0411692021517887</v>
      </c>
      <c r="AI1211" s="5">
        <f t="shared" ca="1" si="260"/>
        <v>634.00416920215173</v>
      </c>
      <c r="AJ1211" s="5">
        <f ca="1">AI1211+((ABS(K1211)/MAX(((F1211)+(G1211)*(AH1211))*(AH1211),
            0.000001))^2)/(2*'1D'!$I$5)</f>
        <v>635.17859253909478</v>
      </c>
      <c r="AM1211">
        <v>0</v>
      </c>
      <c r="AN1211">
        <v>0</v>
      </c>
      <c r="AO1211" s="5">
        <f t="shared" si="261"/>
        <v>0</v>
      </c>
      <c r="AP1211" s="5">
        <f t="shared" si="265"/>
        <v>0</v>
      </c>
      <c r="AQ1211" s="5">
        <f ca="1">ABS(ABS(K1211)/MAX(((F1211)+(G1211)*(AH1211))*(AH1211),
        0.000001))/SQRT('1D'!$I$5*MAX((((F1211)+(G1211)*(AH1211))*(AH1211))/MAX((F1211)+2*(G1211)*(AH1211),
            0.000001),
        0.000001))</f>
        <v>1.0727235886044055</v>
      </c>
      <c r="AR1211" s="5" t="str">
        <f t="shared" ca="1" si="262"/>
        <v>Supercritical</v>
      </c>
      <c r="AS1211" s="5">
        <f ca="1">((ABS(K1211)*'1D'!$D$6)/(MAX(((F1211)+(G1211)*(AH1211))*(AH1211),
            0.000001)*MAX(((((F1211)+(G1211)*(AH1211))*(AH1211))/MAX((F1211)+2*(AH1211)*SQRT(1+(G1211)^2),
                    0.000001))^(2/3),
            0.000001)))^2</f>
        <v>4.3358367565141456E-3</v>
      </c>
    </row>
    <row r="1212" spans="1:45" x14ac:dyDescent="0.35">
      <c r="A1212">
        <v>1203</v>
      </c>
      <c r="B1212">
        <v>1201.9960000000001</v>
      </c>
      <c r="C1212">
        <v>616072.75699999998</v>
      </c>
      <c r="D1212">
        <v>3096805.2370000002</v>
      </c>
      <c r="E1212">
        <v>631.96249999999998</v>
      </c>
      <c r="F1212">
        <v>5.2</v>
      </c>
      <c r="G1212">
        <v>0</v>
      </c>
      <c r="H1212" t="s">
        <v>176</v>
      </c>
      <c r="I1212">
        <v>0</v>
      </c>
      <c r="J1212" s="5">
        <f t="shared" si="263"/>
        <v>1</v>
      </c>
      <c r="K1212" s="5">
        <f t="shared" ca="1" si="264"/>
        <v>50.95</v>
      </c>
      <c r="L1212" s="5">
        <f ca="1">IF($A$2=0,
    IFERROR(L1211,
        MAX('1D'!$D$16,
            POWER((ABS(K1212)^2)/('1D'!$I$5*MAX(F1212,
                        0.1)^2),
                1/3))),
    IF(IFERROR(V1211,
            0)=0,
        IFERROR(L1211,
            MAX('1D'!$D$16,
                POWER((ABS(K1212)^2)/('1D'!$I$5*MAX(F1212,
                            0.1)^2),
                    1/3))),
        IF(OR(IFERROR(L1212,
                    0)=0,
                IFERROR(S1211,
                    0)&lt;1,
                IFERROR(S1212,
                    0)&lt;1),
            MAX('1D'!$D$16,
                POWER((ABS(K1212)^2)/('1D'!$I$5*MAX(F1212,
                            0.1)^2),
                    1/3)),
            IF(IFERROR(U1212,
                    0)&gt;0,
                MAX('1D'!$D$16,
                    IFERROR(L1212,
                        0)+((IFERROR(U1212,
                                0))*'1D'!$D$18*IF((IFERROR(S1212,
                                    0))&lt;1,
                            1,
                            -1))),
                IF(IFERROR(U1212,
                        0)&lt;0,
                    IF(ABS((MAX('1D'!$D$16,
                                    POWER((ABS(K1212)^2)/('1D'!$I$5*MAX(F1212,
                                                0.1)^2),
                                        1/3)))-IFERROR(L1212,
                                0))&gt;'1D'!$D$19,
                        MAX('1D'!$D$16,
                            IF((MAX('1D'!$D$16,
                                        POWER((ABS(K1212)^2)/('1D'!$I$5*MAX(F1212,
                                                    0.1)^2),
                                            1/3)))&gt;IFERROR(L1212,
                                    0),
                                MIN((MAX('1D'!$D$16,
                                            POWER((ABS(K1212)^2)/('1D'!$I$5*MAX(F1212,
                                                        0.1)^2),
                                                1/3))),
                                    IFERROR(L1212,
                                        0)+(MIN(ABS(IFERROR(U1212,
                                                    0))*'1D'!$D$18,
                                            ABS((MAX('1D'!$D$16,
                                                        POWER((ABS(K1212)^2)/('1D'!$I$5*MAX(F1212,
                                                                    0.1)^2),
                                                            1/3)))-IFERROR(L1212,
                                                    0))))),
                                MAX((MAX('1D'!$D$16,
                                            POWER((ABS(K1212)^2)/('1D'!$I$5*MAX(F1212,
                                                        0.1)^2),
                                                1/3))),
                                    IFERROR(L1212,
                                        0)-(MIN(ABS(IFERROR(U1212,
                                                    0))*'1D'!$D$18,
                                            ABS((MAX('1D'!$D$16,
                                                        POWER((ABS(K1212)^2)/('1D'!$I$5*MAX(F1212,
                                                                    0.1)^2),
                                                            1/3)))-IFERROR(L1212,
                                                    0))))))),
                        MAX('1D'!$D$16,
                            POWER((ABS(K1212)^2)/('1D'!$I$5*MAX(F1212,
                                        0.1)^2),
                                1/3))),
                    MAX('1D'!$D$16,
                        IFERROR(L1212,
                            0)))))))</f>
        <v>2.0411692021517887</v>
      </c>
      <c r="M1212" s="5">
        <f t="shared" ca="1" si="252"/>
        <v>10.614079851189301</v>
      </c>
      <c r="N1212" s="5">
        <f t="shared" ca="1" si="253"/>
        <v>1.1434704692804873</v>
      </c>
      <c r="O1212" s="5">
        <f t="shared" ca="1" si="254"/>
        <v>4.8002276894771132</v>
      </c>
      <c r="P1212" s="5">
        <f t="shared" ca="1" si="255"/>
        <v>634.00366920215174</v>
      </c>
      <c r="Q1212" s="5">
        <f ca="1">P1212+((ABS(K1212)/MAX(((F1212)+(G1212)*(L1212))*(L1212),
            0.000001))^2)/(2*'1D'!$I$5)</f>
        <v>635.17809253909479</v>
      </c>
      <c r="R1212" s="5">
        <f ca="1">((ABS(K1212)*'1D'!$D$6)/(MAX(((F1212)+(G1212)*(L1212))*(L1212),
            0.000001)*MAX(((((F1212)+(G1212)*(L1212))*(L1212))/MAX((F1212)+2*(L1212)*SQRT(1+(G1212)^2),
                    0.000001))^(2/3),
            0.000001)))^2</f>
        <v>4.3358367565141456E-3</v>
      </c>
      <c r="S1212" s="5">
        <f ca="1">ABS(ABS(K1212)/MAX(((F1212)+(G1212)*(L1212))*(L1212),
        0.000001))/SQRT('1D'!$I$5*MAX((((F1212)+(G1212)*(L1212))*(L1212))/MAX((F1212)+2*(G1212)*(L1212),
            0.000001),
        0.000001))</f>
        <v>1.0727235886044055</v>
      </c>
      <c r="T1212" s="5">
        <f ca="1">((F1212)*(L1212)^2)/2+(G1212)*(L1212)^3/3+(ABS(K1212)^2)/('1D'!$I$5*MAX(((F1212)+(G1212)*(L1212))*(L1212),
        0.000001))</f>
        <v>35.763412605541333</v>
      </c>
      <c r="U1212" s="5">
        <f ca="1">IF($A$2=0,
    0,
    IFERROR(Q1211-(((R1211+R1212)/2)*J1212)-(IF(O1211&gt;O1212,
                '1D'!$D$8*((O1211^2-O1212^2)/(2*'1D'!$I$5)),
                '1D'!$D$9*((O1212^2-O1211^2)/(2*'1D'!$I$5)))+('1D'!$D$10*(ABS(I1212)/90)*(MAX(O1211^2,
                        O1212^2)/(2*'1D'!$I$5))))-Q1212,
        0))</f>
        <v>-3.8358367564796936E-3</v>
      </c>
      <c r="V1212" s="5">
        <f ca="1">IF($A$2=0,
    1,
    IF(IFERROR(V1211,
            0)=0,
        0,
        IFERROR(IF(ROUND(S1212,
                    3)=1,
                1,
                IF(AND(ABS(U1212)&lt;'1D'!$D$19,
                        S1212&gt;1),
                    1,
                    0)),
            0)))</f>
        <v>0</v>
      </c>
      <c r="W1212" s="5">
        <f ca="1">IF($A$2=0,
    MAX(MAX('1D'!$D$16,
            MAX('1D'!$D$16,
                POWER((ABS(K1212)^2)/('1D'!$I$5*MAX(F1212,
                            0.1)^2),
                    1/3))),
        IFERROR(W1396,
            MAX(MAX('1D'!$D$16,
                    MAX('1D'!$D$16,
                        POWER((ABS(K1212)^2)/('1D'!$I$5*MAX(F1212,
                                    0.1)^2),
                            1/3))),
                ($L$2)-E1396))),
    IF(IFERROR(AG1213,
            0)=0,
        MAX(MAX('1D'!$D$16,
                MAX('1D'!$D$16,
                    POWER((ABS(K1212)^2)/('1D'!$I$5*MAX(F1212,
                                0.1)^2),
                        1/3))),
            IFERROR(W1396,
                MAX(MAX('1D'!$D$16,
                        MAX('1D'!$D$16,
                            POWER((ABS(K1212)^2)/('1D'!$I$5*MAX(F1212,
                                        0.1)^2),
                                1/3))),
                    ($L$2)-E1396))),
        IF(IFERROR(W1212,
                0)=0,
            MAX(MAX('1D'!$D$16,
                    MAX('1D'!$D$16,
                        POWER((ABS(K1212)^2)/('1D'!$I$5*MAX(F1212,
                                    0.1)^2),
                            1/3))),
                IFERROR(W1396,
                    MAX(MAX('1D'!$D$16,
                            MAX('1D'!$D$16,
                                POWER((ABS(K1212)^2)/('1D'!$I$5*MAX(F1212,
                                            0.1)^2),
                                    1/3))),
                        ($L$2)-E1396))),
            IF(OR(IFERROR(AD1212,
                        0)&gt;=1,
                    IFERROR(AD1213,
                        0)&gt;=1),
                MAX('1D'!$D$16,
                    MAX('1D'!$D$16,
                        POWER((ABS(K1212)^2)/('1D'!$I$5*MAX(F1212,
                                    0.1)^2),
                            1/3))),
                IF(ABS(IFERROR(AF1212,
                            0))&lt;'1D'!$D$19,
                    MAX(MAX('1D'!$D$16,
                            MAX('1D'!$D$16,
                                POWER((ABS(K1212)^2)/('1D'!$I$5*MAX(F1212,
                                            0.1)^2),
                                    1/3))),
                        IFERROR(W1212,
                            0)),
                    MAX(MAX('1D'!$D$16,
                            MAX('1D'!$D$16,
                                POWER((ABS(K1212)^2)/('1D'!$I$5*MAX(F1212,
                                            0.1)^2),
                                    1/3))),
                        (IFERROR(W1212,
                                0))+((IFERROR(AF1212,
                                    0))*'1D'!$D$18)))))))</f>
        <v>2.1389677043987478</v>
      </c>
      <c r="X1212" s="5">
        <f t="shared" ca="1" si="256"/>
        <v>11.122632062873489</v>
      </c>
      <c r="Y1212" s="5">
        <f t="shared" ca="1" si="257"/>
        <v>1.1735290000551568</v>
      </c>
      <c r="Z1212" s="5">
        <f t="shared" ca="1" si="258"/>
        <v>4.5807502857230418</v>
      </c>
      <c r="AA1212" s="5">
        <f t="shared" ca="1" si="259"/>
        <v>634.10146770439871</v>
      </c>
      <c r="AB1212" s="5">
        <f ca="1">AA1212+((ABS(K1212)/MAX(((F1212)+(G1212)*(W1212))*(W1212),
            0.000001))^2)/(2*'1D'!$I$5)</f>
        <v>635.17095155659808</v>
      </c>
      <c r="AC1212" s="5">
        <f ca="1">((ABS(K1212)*'1D'!$D$6)/(MAX(((F1212)+(G1212)*(W1212))*(W1212),
            0.000001)*MAX(((((F1212)+(G1212)*(W1212))*(W1212))/MAX((F1212)+2*(W1212)*SQRT(1+(G1212)^2),
                    0.000001))^(2/3),
            0.000001)))^2</f>
        <v>3.8141460404132466E-3</v>
      </c>
      <c r="AD1212" s="5">
        <f ca="1">ABS(ABS(K1212)/MAX(((F1212)+(G1212)*(W1212))*(W1212),
        0.000001))/SQRT('1D'!$I$5*MAX((((F1212)+(G1212)*(W1212))*(W1212))/MAX((F1212)+2*(G1212)*(W1212),
            0.000001),
        0.000001))</f>
        <v>1.0000000000000004</v>
      </c>
      <c r="AE1212" s="5">
        <f ca="1">((F1212)*(W1212)^2)/2+(G1212)*(W1212)^3/3+(ABS(K1212)^2)/('1D'!$I$5*MAX(((F1212)+(G1212)*(W1212))*(W1212),
        0.000001))</f>
        <v>35.686426155594638</v>
      </c>
      <c r="AF1212" s="5">
        <f ca="1">IF($A$2=0,
    0,
    IFERROR(AB1213+(((AC1212+AC1213)/2)*J1213)+(IF(Z1212&gt;Z1213,
                '1D'!$D$8*((Z1212^2-Z1213^2)/(2*'1D'!$I$5)),
                '1D'!$D$9*((Z1213^2-Z1212^2)/(2*'1D'!$I$5)))+('1D'!$D$10*(ABS(I1213)/90)*(MAX(Z1212^2,
                        Z1213^2)/(2*'1D'!$I$5))))-AB1212,
        0))</f>
        <v>3.4157470064428708E-3</v>
      </c>
      <c r="AG1212" s="5">
        <f ca="1">IF($A$2=0,
    1,
    IF(IFERROR(AG1213,
            0)=0,
        0,
        IFERROR(IF(OR(ROUND(AD1212,
                        3)&gt;=1,
                    AND(ABS(AF1212)&lt;'1D'!$D$19,
                        AD1212&lt;1)),
                1,
                0),
            0)))</f>
        <v>1</v>
      </c>
      <c r="AH1212" s="5">
        <f ca="1">IFERROR(IF('1D'!V32="Supercritical",
        MAX('1D'!$D$16,
            IFERROR(L1212,
                MAX('1D'!$D$16,
                    POWER((ABS(K1212)^2)/('1D'!$I$5*MAX(F1212,
                                0.1)^2),
                        1/3)))),
        IF('1D'!V32="Subcritical",
            MAX('1D'!$D$16,
                IFERROR(W1212,
                    MAX('1D'!$D$16,
                        POWER((ABS(K1212)^2)/('1D'!$I$5*MAX(F1212,
                                    0.1)^2),
                            1/3)))),
            IF(IFERROR(T1212,
                    -1E+99)&gt;=IFERROR(AE1212,
                    -1E+99),
                MAX('1D'!$D$16,
                    IFERROR(L1212,
                        MAX('1D'!$D$16,
                            POWER((ABS(K1212)^2)/('1D'!$I$5*MAX(F1212,
                                        0.1)^2),
                                1/3)))),
                MAX('1D'!$D$16,
                    IFERROR(W1212,
                        MAX('1D'!$D$16,
                            POWER((ABS(K1212)^2)/('1D'!$I$5*MAX(F1212,
                                        0.1)^2),
                                1/3))))))),
    MAX('1D'!$D$16,
        POWER((ABS(K1212)^2)/('1D'!$I$5*MAX(F1212,
                    0.1)^2),
            1/3)))</f>
        <v>2.0411692021517887</v>
      </c>
      <c r="AI1212" s="5">
        <f t="shared" ca="1" si="260"/>
        <v>634.00366920215174</v>
      </c>
      <c r="AJ1212" s="5">
        <f ca="1">AI1212+((ABS(K1212)/MAX(((F1212)+(G1212)*(AH1212))*(AH1212),
            0.000001))^2)/(2*'1D'!$I$5)</f>
        <v>635.17809253909479</v>
      </c>
      <c r="AM1212">
        <v>0</v>
      </c>
      <c r="AN1212">
        <v>0</v>
      </c>
      <c r="AO1212" s="5">
        <f t="shared" si="261"/>
        <v>0</v>
      </c>
      <c r="AP1212" s="5">
        <f t="shared" si="265"/>
        <v>0</v>
      </c>
      <c r="AQ1212" s="5">
        <f ca="1">ABS(ABS(K1212)/MAX(((F1212)+(G1212)*(AH1212))*(AH1212),
        0.000001))/SQRT('1D'!$I$5*MAX((((F1212)+(G1212)*(AH1212))*(AH1212))/MAX((F1212)+2*(G1212)*(AH1212),
            0.000001),
        0.000001))</f>
        <v>1.0727235886044055</v>
      </c>
      <c r="AR1212" s="5" t="str">
        <f t="shared" ca="1" si="262"/>
        <v>Supercritical</v>
      </c>
      <c r="AS1212" s="5">
        <f ca="1">((ABS(K1212)*'1D'!$D$6)/(MAX(((F1212)+(G1212)*(AH1212))*(AH1212),
            0.000001)*MAX(((((F1212)+(G1212)*(AH1212))*(AH1212))/MAX((F1212)+2*(AH1212)*SQRT(1+(G1212)^2),
                    0.000001))^(2/3),
            0.000001)))^2</f>
        <v>4.3358367565141456E-3</v>
      </c>
    </row>
    <row r="1213" spans="1:45" x14ac:dyDescent="0.35">
      <c r="A1213">
        <v>1204</v>
      </c>
      <c r="B1213">
        <v>1202.9960000000001</v>
      </c>
      <c r="C1213">
        <v>616072.71499999997</v>
      </c>
      <c r="D1213">
        <v>3096804.2379999999</v>
      </c>
      <c r="E1213">
        <v>631.96199999999999</v>
      </c>
      <c r="F1213">
        <v>5.2</v>
      </c>
      <c r="G1213">
        <v>0</v>
      </c>
      <c r="H1213" t="s">
        <v>176</v>
      </c>
      <c r="I1213">
        <v>5.7000000000000002E-2</v>
      </c>
      <c r="J1213" s="5">
        <f t="shared" si="263"/>
        <v>1</v>
      </c>
      <c r="K1213" s="5">
        <f t="shared" ca="1" si="264"/>
        <v>50.95</v>
      </c>
      <c r="L1213" s="5">
        <f ca="1">IF($A$2=0,
    IFERROR(L1212,
        MAX('1D'!$D$16,
            POWER((ABS(K1213)^2)/('1D'!$I$5*MAX(F1213,
                        0.1)^2),
                1/3))),
    IF(IFERROR(V1212,
            0)=0,
        IFERROR(L1212,
            MAX('1D'!$D$16,
                POWER((ABS(K1213)^2)/('1D'!$I$5*MAX(F1213,
                            0.1)^2),
                    1/3))),
        IF(OR(IFERROR(L1213,
                    0)=0,
                IFERROR(S1212,
                    0)&lt;1,
                IFERROR(S1213,
                    0)&lt;1),
            MAX('1D'!$D$16,
                POWER((ABS(K1213)^2)/('1D'!$I$5*MAX(F1213,
                            0.1)^2),
                    1/3)),
            IF(IFERROR(U1213,
                    0)&gt;0,
                MAX('1D'!$D$16,
                    IFERROR(L1213,
                        0)+((IFERROR(U1213,
                                0))*'1D'!$D$18*IF((IFERROR(S1213,
                                    0))&lt;1,
                            1,
                            -1))),
                IF(IFERROR(U1213,
                        0)&lt;0,
                    IF(ABS((MAX('1D'!$D$16,
                                    POWER((ABS(K1213)^2)/('1D'!$I$5*MAX(F1213,
                                                0.1)^2),
                                        1/3)))-IFERROR(L1213,
                                0))&gt;'1D'!$D$19,
                        MAX('1D'!$D$16,
                            IF((MAX('1D'!$D$16,
                                        POWER((ABS(K1213)^2)/('1D'!$I$5*MAX(F1213,
                                                    0.1)^2),
                                            1/3)))&gt;IFERROR(L1213,
                                    0),
                                MIN((MAX('1D'!$D$16,
                                            POWER((ABS(K1213)^2)/('1D'!$I$5*MAX(F1213,
                                                        0.1)^2),
                                                1/3))),
                                    IFERROR(L1213,
                                        0)+(MIN(ABS(IFERROR(U1213,
                                                    0))*'1D'!$D$18,
                                            ABS((MAX('1D'!$D$16,
                                                        POWER((ABS(K1213)^2)/('1D'!$I$5*MAX(F1213,
                                                                    0.1)^2),
                                                            1/3)))-IFERROR(L1213,
                                                    0))))),
                                MAX((MAX('1D'!$D$16,
                                            POWER((ABS(K1213)^2)/('1D'!$I$5*MAX(F1213,
                                                        0.1)^2),
                                                1/3))),
                                    IFERROR(L1213,
                                        0)-(MIN(ABS(IFERROR(U1213,
                                                    0))*'1D'!$D$18,
                                            ABS((MAX('1D'!$D$16,
                                                        POWER((ABS(K1213)^2)/('1D'!$I$5*MAX(F1213,
                                                                    0.1)^2),
                                                            1/3)))-IFERROR(L1213,
                                                    0))))))),
                        MAX('1D'!$D$16,
                            POWER((ABS(K1213)^2)/('1D'!$I$5*MAX(F1213,
                                        0.1)^2),
                                1/3))),
                    MAX('1D'!$D$16,
                        IFERROR(L1213,
                            0)))))))</f>
        <v>2.0411692021517887</v>
      </c>
      <c r="M1213" s="5">
        <f t="shared" ca="1" si="252"/>
        <v>10.614079851189301</v>
      </c>
      <c r="N1213" s="5">
        <f t="shared" ca="1" si="253"/>
        <v>1.1434704692804873</v>
      </c>
      <c r="O1213" s="5">
        <f t="shared" ca="1" si="254"/>
        <v>4.8002276894771132</v>
      </c>
      <c r="P1213" s="5">
        <f t="shared" ca="1" si="255"/>
        <v>634.00316920215175</v>
      </c>
      <c r="Q1213" s="5">
        <f ca="1">P1213+((ABS(K1213)/MAX(((F1213)+(G1213)*(L1213))*(L1213),
            0.000001))^2)/(2*'1D'!$I$5)</f>
        <v>635.1775925390948</v>
      </c>
      <c r="R1213" s="5">
        <f ca="1">((ABS(K1213)*'1D'!$D$6)/(MAX(((F1213)+(G1213)*(L1213))*(L1213),
            0.000001)*MAX(((((F1213)+(G1213)*(L1213))*(L1213))/MAX((F1213)+2*(L1213)*SQRT(1+(G1213)^2),
                    0.000001))^(2/3),
            0.000001)))^2</f>
        <v>4.3358367565141456E-3</v>
      </c>
      <c r="S1213" s="5">
        <f ca="1">ABS(ABS(K1213)/MAX(((F1213)+(G1213)*(L1213))*(L1213),
        0.000001))/SQRT('1D'!$I$5*MAX((((F1213)+(G1213)*(L1213))*(L1213))/MAX((F1213)+2*(G1213)*(L1213),
            0.000001),
        0.000001))</f>
        <v>1.0727235886044055</v>
      </c>
      <c r="T1213" s="5">
        <f ca="1">((F1213)*(L1213)^2)/2+(G1213)*(L1213)^3/3+(ABS(K1213)^2)/('1D'!$I$5*MAX(((F1213)+(G1213)*(L1213))*(L1213),
        0.000001))</f>
        <v>35.763412605541333</v>
      </c>
      <c r="U1213" s="5">
        <f ca="1">IF($A$2=0,
    0,
    IFERROR(Q1212-(((R1212+R1213)/2)*J1213)-(IF(O1212&gt;O1213,
                '1D'!$D$8*((O1212^2-O1213^2)/(2*'1D'!$I$5)),
                '1D'!$D$9*((O1213^2-O1212^2)/(2*'1D'!$I$5)))+('1D'!$D$10*(ABS(I1213)/90)*(MAX(O1212^2,
                        O1213^2)/(2*'1D'!$I$5))))-Q1213,
        0))</f>
        <v>-3.9474069734524164E-3</v>
      </c>
      <c r="V1213" s="5">
        <f ca="1">IF($A$2=0,
    1,
    IF(IFERROR(V1212,
            0)=0,
        0,
        IFERROR(IF(ROUND(S1213,
                    3)=1,
                1,
                IF(AND(ABS(U1213)&lt;'1D'!$D$19,
                        S1213&gt;1),
                    1,
                    0)),
            0)))</f>
        <v>0</v>
      </c>
      <c r="W1213" s="5">
        <f ca="1">IF($A$2=0,
    MAX(MAX('1D'!$D$16,
            MAX('1D'!$D$16,
                POWER((ABS(K1213)^2)/('1D'!$I$5*MAX(F1213,
                            0.1)^2),
                    1/3))),
        IFERROR(W1396,
            MAX(MAX('1D'!$D$16,
                    MAX('1D'!$D$16,
                        POWER((ABS(K1213)^2)/('1D'!$I$5*MAX(F1213,
                                    0.1)^2),
                            1/3))),
                ($L$2)-E1396))),
    IF(IFERROR(AG1214,
            0)=0,
        MAX(MAX('1D'!$D$16,
                MAX('1D'!$D$16,
                    POWER((ABS(K1213)^2)/('1D'!$I$5*MAX(F1213,
                                0.1)^2),
                        1/3))),
            IFERROR(W1396,
                MAX(MAX('1D'!$D$16,
                        MAX('1D'!$D$16,
                            POWER((ABS(K1213)^2)/('1D'!$I$5*MAX(F1213,
                                        0.1)^2),
                                1/3))),
                    ($L$2)-E1396))),
        IF(IFERROR(W1213,
                0)=0,
            MAX(MAX('1D'!$D$16,
                    MAX('1D'!$D$16,
                        POWER((ABS(K1213)^2)/('1D'!$I$5*MAX(F1213,
                                    0.1)^2),
                            1/3))),
                IFERROR(W1396,
                    MAX(MAX('1D'!$D$16,
                            MAX('1D'!$D$16,
                                POWER((ABS(K1213)^2)/('1D'!$I$5*MAX(F1213,
                                            0.1)^2),
                                    1/3))),
                        ($L$2)-E1396))),
            IF(OR(IFERROR(AD1213,
                        0)&gt;=1,
                    IFERROR(AD1214,
                        0)&gt;=1),
                MAX('1D'!$D$16,
                    MAX('1D'!$D$16,
                        POWER((ABS(K1213)^2)/('1D'!$I$5*MAX(F1213,
                                    0.1)^2),
                            1/3))),
                IF(ABS(IFERROR(AF1213,
                            0))&lt;'1D'!$D$19,
                    MAX(MAX('1D'!$D$16,
                            MAX('1D'!$D$16,
                                POWER((ABS(K1213)^2)/('1D'!$I$5*MAX(F1213,
                                            0.1)^2),
                                    1/3))),
                        IFERROR(W1213,
                            0)),
                    MAX(MAX('1D'!$D$16,
                            MAX('1D'!$D$16,
                                POWER((ABS(K1213)^2)/('1D'!$I$5*MAX(F1213,
                                            0.1)^2),
                                    1/3))),
                        (IFERROR(W1213,
                                0))+((IFERROR(AF1213,
                                    0))*'1D'!$D$18)))))))</f>
        <v>2.1389677043987478</v>
      </c>
      <c r="X1213" s="5">
        <f t="shared" ca="1" si="256"/>
        <v>11.122632062873489</v>
      </c>
      <c r="Y1213" s="5">
        <f t="shared" ca="1" si="257"/>
        <v>1.1735290000551568</v>
      </c>
      <c r="Z1213" s="5">
        <f t="shared" ca="1" si="258"/>
        <v>4.5807502857230418</v>
      </c>
      <c r="AA1213" s="5">
        <f t="shared" ca="1" si="259"/>
        <v>634.10096770439873</v>
      </c>
      <c r="AB1213" s="5">
        <f ca="1">AA1213+((ABS(K1213)/MAX(((F1213)+(G1213)*(W1213))*(W1213),
            0.000001))^2)/(2*'1D'!$I$5)</f>
        <v>635.1704515565981</v>
      </c>
      <c r="AC1213" s="5">
        <f ca="1">((ABS(K1213)*'1D'!$D$6)/(MAX(((F1213)+(G1213)*(W1213))*(W1213),
            0.000001)*MAX(((((F1213)+(G1213)*(W1213))*(W1213))/MAX((F1213)+2*(W1213)*SQRT(1+(G1213)^2),
                    0.000001))^(2/3),
            0.000001)))^2</f>
        <v>3.8141460404132466E-3</v>
      </c>
      <c r="AD1213" s="5">
        <f ca="1">ABS(ABS(K1213)/MAX(((F1213)+(G1213)*(W1213))*(W1213),
        0.000001))/SQRT('1D'!$I$5*MAX((((F1213)+(G1213)*(W1213))*(W1213))/MAX((F1213)+2*(G1213)*(W1213),
            0.000001),
        0.000001))</f>
        <v>1.0000000000000004</v>
      </c>
      <c r="AE1213" s="5">
        <f ca="1">((F1213)*(W1213)^2)/2+(G1213)*(W1213)^3/3+(ABS(K1213)^2)/('1D'!$I$5*MAX(((F1213)+(G1213)*(W1213))*(W1213),
        0.000001))</f>
        <v>35.686426155594638</v>
      </c>
      <c r="AF1213" s="5">
        <f ca="1">IF($A$2=0,
    0,
    IFERROR(AB1214+(((AC1213+AC1214)/2)*J1214)+(IF(Z1213&gt;Z1214,
                '1D'!$D$8*((Z1213^2-Z1214^2)/(2*'1D'!$I$5)),
                '1D'!$D$9*((Z1214^2-Z1213^2)/(2*'1D'!$I$5)))+('1D'!$D$10*(ABS(I1214)/90)*(MAX(Z1213^2,
                        Z1214^2)/(2*'1D'!$I$5))))-AB1213,
        0))</f>
        <v>3.4157470064428708E-3</v>
      </c>
      <c r="AG1213" s="5">
        <f ca="1">IF($A$2=0,
    1,
    IF(IFERROR(AG1214,
            0)=0,
        0,
        IFERROR(IF(OR(ROUND(AD1213,
                        3)&gt;=1,
                    AND(ABS(AF1213)&lt;'1D'!$D$19,
                        AD1213&lt;1)),
                1,
                0),
            0)))</f>
        <v>1</v>
      </c>
      <c r="AH1213" s="5">
        <f ca="1">IFERROR(IF('1D'!V32="Supercritical",
        MAX('1D'!$D$16,
            IFERROR(L1213,
                MAX('1D'!$D$16,
                    POWER((ABS(K1213)^2)/('1D'!$I$5*MAX(F1213,
                                0.1)^2),
                        1/3)))),
        IF('1D'!V32="Subcritical",
            MAX('1D'!$D$16,
                IFERROR(W1213,
                    MAX('1D'!$D$16,
                        POWER((ABS(K1213)^2)/('1D'!$I$5*MAX(F1213,
                                    0.1)^2),
                            1/3)))),
            IF(IFERROR(T1213,
                    -1E+99)&gt;=IFERROR(AE1213,
                    -1E+99),
                MAX('1D'!$D$16,
                    IFERROR(L1213,
                        MAX('1D'!$D$16,
                            POWER((ABS(K1213)^2)/('1D'!$I$5*MAX(F1213,
                                        0.1)^2),
                                1/3)))),
                MAX('1D'!$D$16,
                    IFERROR(W1213,
                        MAX('1D'!$D$16,
                            POWER((ABS(K1213)^2)/('1D'!$I$5*MAX(F1213,
                                        0.1)^2),
                                1/3))))))),
    MAX('1D'!$D$16,
        POWER((ABS(K1213)^2)/('1D'!$I$5*MAX(F1213,
                    0.1)^2),
            1/3)))</f>
        <v>2.0411692021517887</v>
      </c>
      <c r="AI1213" s="5">
        <f t="shared" ca="1" si="260"/>
        <v>634.00316920215175</v>
      </c>
      <c r="AJ1213" s="5">
        <f ca="1">AI1213+((ABS(K1213)/MAX(((F1213)+(G1213)*(AH1213))*(AH1213),
            0.000001))^2)/(2*'1D'!$I$5)</f>
        <v>635.1775925390948</v>
      </c>
      <c r="AM1213">
        <v>0</v>
      </c>
      <c r="AN1213">
        <v>0</v>
      </c>
      <c r="AO1213" s="5">
        <f t="shared" si="261"/>
        <v>0</v>
      </c>
      <c r="AP1213" s="5">
        <f t="shared" si="265"/>
        <v>0</v>
      </c>
      <c r="AQ1213" s="5">
        <f ca="1">ABS(ABS(K1213)/MAX(((F1213)+(G1213)*(AH1213))*(AH1213),
        0.000001))/SQRT('1D'!$I$5*MAX((((F1213)+(G1213)*(AH1213))*(AH1213))/MAX((F1213)+2*(G1213)*(AH1213),
            0.000001),
        0.000001))</f>
        <v>1.0727235886044055</v>
      </c>
      <c r="AR1213" s="5" t="str">
        <f t="shared" ca="1" si="262"/>
        <v>Supercritical</v>
      </c>
      <c r="AS1213" s="5">
        <f ca="1">((ABS(K1213)*'1D'!$D$6)/(MAX(((F1213)+(G1213)*(AH1213))*(AH1213),
            0.000001)*MAX(((((F1213)+(G1213)*(AH1213))*(AH1213))/MAX((F1213)+2*(AH1213)*SQRT(1+(G1213)^2),
                    0.000001))^(2/3),
            0.000001)))^2</f>
        <v>4.3358367565141456E-3</v>
      </c>
    </row>
    <row r="1214" spans="1:45" x14ac:dyDescent="0.35">
      <c r="A1214">
        <v>1205</v>
      </c>
      <c r="B1214">
        <v>1203.9960000000001</v>
      </c>
      <c r="C1214">
        <v>616072.67200000002</v>
      </c>
      <c r="D1214">
        <v>3096803.2390000001</v>
      </c>
      <c r="E1214">
        <v>631.9615</v>
      </c>
      <c r="F1214">
        <v>5.2</v>
      </c>
      <c r="G1214">
        <v>0</v>
      </c>
      <c r="H1214" t="s">
        <v>176</v>
      </c>
      <c r="I1214">
        <v>5.7000000000000002E-2</v>
      </c>
      <c r="J1214" s="5">
        <f t="shared" si="263"/>
        <v>1</v>
      </c>
      <c r="K1214" s="5">
        <f t="shared" ca="1" si="264"/>
        <v>50.95</v>
      </c>
      <c r="L1214" s="5">
        <f ca="1">IF($A$2=0,
    IFERROR(L1213,
        MAX('1D'!$D$16,
            POWER((ABS(K1214)^2)/('1D'!$I$5*MAX(F1214,
                        0.1)^2),
                1/3))),
    IF(IFERROR(V1213,
            0)=0,
        IFERROR(L1213,
            MAX('1D'!$D$16,
                POWER((ABS(K1214)^2)/('1D'!$I$5*MAX(F1214,
                            0.1)^2),
                    1/3))),
        IF(OR(IFERROR(L1214,
                    0)=0,
                IFERROR(S1213,
                    0)&lt;1,
                IFERROR(S1214,
                    0)&lt;1),
            MAX('1D'!$D$16,
                POWER((ABS(K1214)^2)/('1D'!$I$5*MAX(F1214,
                            0.1)^2),
                    1/3)),
            IF(IFERROR(U1214,
                    0)&gt;0,
                MAX('1D'!$D$16,
                    IFERROR(L1214,
                        0)+((IFERROR(U1214,
                                0))*'1D'!$D$18*IF((IFERROR(S1214,
                                    0))&lt;1,
                            1,
                            -1))),
                IF(IFERROR(U1214,
                        0)&lt;0,
                    IF(ABS((MAX('1D'!$D$16,
                                    POWER((ABS(K1214)^2)/('1D'!$I$5*MAX(F1214,
                                                0.1)^2),
                                        1/3)))-IFERROR(L1214,
                                0))&gt;'1D'!$D$19,
                        MAX('1D'!$D$16,
                            IF((MAX('1D'!$D$16,
                                        POWER((ABS(K1214)^2)/('1D'!$I$5*MAX(F1214,
                                                    0.1)^2),
                                            1/3)))&gt;IFERROR(L1214,
                                    0),
                                MIN((MAX('1D'!$D$16,
                                            POWER((ABS(K1214)^2)/('1D'!$I$5*MAX(F1214,
                                                        0.1)^2),
                                                1/3))),
                                    IFERROR(L1214,
                                        0)+(MIN(ABS(IFERROR(U1214,
                                                    0))*'1D'!$D$18,
                                            ABS((MAX('1D'!$D$16,
                                                        POWER((ABS(K1214)^2)/('1D'!$I$5*MAX(F1214,
                                                                    0.1)^2),
                                                            1/3)))-IFERROR(L1214,
                                                    0))))),
                                MAX((MAX('1D'!$D$16,
                                            POWER((ABS(K1214)^2)/('1D'!$I$5*MAX(F1214,
                                                        0.1)^2),
                                                1/3))),
                                    IFERROR(L1214,
                                        0)-(MIN(ABS(IFERROR(U1214,
                                                    0))*'1D'!$D$18,
                                            ABS((MAX('1D'!$D$16,
                                                        POWER((ABS(K1214)^2)/('1D'!$I$5*MAX(F1214,
                                                                    0.1)^2),
                                                            1/3)))-IFERROR(L1214,
                                                    0))))))),
                        MAX('1D'!$D$16,
                            POWER((ABS(K1214)^2)/('1D'!$I$5*MAX(F1214,
                                        0.1)^2),
                                1/3))),
                    MAX('1D'!$D$16,
                        IFERROR(L1214,
                            0)))))))</f>
        <v>2.0411692021517887</v>
      </c>
      <c r="M1214" s="5">
        <f t="shared" ca="1" si="252"/>
        <v>10.614079851189301</v>
      </c>
      <c r="N1214" s="5">
        <f t="shared" ca="1" si="253"/>
        <v>1.1434704692804873</v>
      </c>
      <c r="O1214" s="5">
        <f t="shared" ca="1" si="254"/>
        <v>4.8002276894771132</v>
      </c>
      <c r="P1214" s="5">
        <f t="shared" ca="1" si="255"/>
        <v>634.00266920215176</v>
      </c>
      <c r="Q1214" s="5">
        <f ca="1">P1214+((ABS(K1214)/MAX(((F1214)+(G1214)*(L1214))*(L1214),
            0.000001))^2)/(2*'1D'!$I$5)</f>
        <v>635.17709253909482</v>
      </c>
      <c r="R1214" s="5">
        <f ca="1">((ABS(K1214)*'1D'!$D$6)/(MAX(((F1214)+(G1214)*(L1214))*(L1214),
            0.000001)*MAX(((((F1214)+(G1214)*(L1214))*(L1214))/MAX((F1214)+2*(L1214)*SQRT(1+(G1214)^2),
                    0.000001))^(2/3),
            0.000001)))^2</f>
        <v>4.3358367565141456E-3</v>
      </c>
      <c r="S1214" s="5">
        <f ca="1">ABS(ABS(K1214)/MAX(((F1214)+(G1214)*(L1214))*(L1214),
        0.000001))/SQRT('1D'!$I$5*MAX((((F1214)+(G1214)*(L1214))*(L1214))/MAX((F1214)+2*(G1214)*(L1214),
            0.000001),
        0.000001))</f>
        <v>1.0727235886044055</v>
      </c>
      <c r="T1214" s="5">
        <f ca="1">((F1214)*(L1214)^2)/2+(G1214)*(L1214)^3/3+(ABS(K1214)^2)/('1D'!$I$5*MAX(((F1214)+(G1214)*(L1214))*(L1214),
        0.000001))</f>
        <v>35.763412605541333</v>
      </c>
      <c r="U1214" s="5">
        <f ca="1">IF($A$2=0,
    0,
    IFERROR(Q1213-(((R1213+R1214)/2)*J1214)-(IF(O1213&gt;O1214,
                '1D'!$D$8*((O1213^2-O1214^2)/(2*'1D'!$I$5)),
                '1D'!$D$9*((O1214^2-O1213^2)/(2*'1D'!$I$5)))+('1D'!$D$10*(ABS(I1214)/90)*(MAX(O1213^2,
                        O1214^2)/(2*'1D'!$I$5))))-Q1214,
        0))</f>
        <v>-3.9474069734524164E-3</v>
      </c>
      <c r="V1214" s="5">
        <f ca="1">IF($A$2=0,
    1,
    IF(IFERROR(V1213,
            0)=0,
        0,
        IFERROR(IF(ROUND(S1214,
                    3)=1,
                1,
                IF(AND(ABS(U1214)&lt;'1D'!$D$19,
                        S1214&gt;1),
                    1,
                    0)),
            0)))</f>
        <v>0</v>
      </c>
      <c r="W1214" s="5">
        <f ca="1">IF($A$2=0,
    MAX(MAX('1D'!$D$16,
            MAX('1D'!$D$16,
                POWER((ABS(K1214)^2)/('1D'!$I$5*MAX(F1214,
                            0.1)^2),
                    1/3))),
        IFERROR(W1396,
            MAX(MAX('1D'!$D$16,
                    MAX('1D'!$D$16,
                        POWER((ABS(K1214)^2)/('1D'!$I$5*MAX(F1214,
                                    0.1)^2),
                            1/3))),
                ($L$2)-E1396))),
    IF(IFERROR(AG1215,
            0)=0,
        MAX(MAX('1D'!$D$16,
                MAX('1D'!$D$16,
                    POWER((ABS(K1214)^2)/('1D'!$I$5*MAX(F1214,
                                0.1)^2),
                        1/3))),
            IFERROR(W1396,
                MAX(MAX('1D'!$D$16,
                        MAX('1D'!$D$16,
                            POWER((ABS(K1214)^2)/('1D'!$I$5*MAX(F1214,
                                        0.1)^2),
                                1/3))),
                    ($L$2)-E1396))),
        IF(IFERROR(W1214,
                0)=0,
            MAX(MAX('1D'!$D$16,
                    MAX('1D'!$D$16,
                        POWER((ABS(K1214)^2)/('1D'!$I$5*MAX(F1214,
                                    0.1)^2),
                            1/3))),
                IFERROR(W1396,
                    MAX(MAX('1D'!$D$16,
                            MAX('1D'!$D$16,
                                POWER((ABS(K1214)^2)/('1D'!$I$5*MAX(F1214,
                                            0.1)^2),
                                    1/3))),
                        ($L$2)-E1396))),
            IF(OR(IFERROR(AD1214,
                        0)&gt;=1,
                    IFERROR(AD1215,
                        0)&gt;=1),
                MAX('1D'!$D$16,
                    MAX('1D'!$D$16,
                        POWER((ABS(K1214)^2)/('1D'!$I$5*MAX(F1214,
                                    0.1)^2),
                            1/3))),
                IF(ABS(IFERROR(AF1214,
                            0))&lt;'1D'!$D$19,
                    MAX(MAX('1D'!$D$16,
                            MAX('1D'!$D$16,
                                POWER((ABS(K1214)^2)/('1D'!$I$5*MAX(F1214,
                                            0.1)^2),
                                    1/3))),
                        IFERROR(W1214,
                            0)),
                    MAX(MAX('1D'!$D$16,
                            MAX('1D'!$D$16,
                                POWER((ABS(K1214)^2)/('1D'!$I$5*MAX(F1214,
                                            0.1)^2),
                                    1/3))),
                        (IFERROR(W1214,
                                0))+((IFERROR(AF1214,
                                    0))*'1D'!$D$18)))))))</f>
        <v>2.1389677043987478</v>
      </c>
      <c r="X1214" s="5">
        <f t="shared" ca="1" si="256"/>
        <v>11.122632062873489</v>
      </c>
      <c r="Y1214" s="5">
        <f t="shared" ca="1" si="257"/>
        <v>1.1735290000551568</v>
      </c>
      <c r="Z1214" s="5">
        <f t="shared" ca="1" si="258"/>
        <v>4.5807502857230418</v>
      </c>
      <c r="AA1214" s="5">
        <f t="shared" ca="1" si="259"/>
        <v>634.10046770439874</v>
      </c>
      <c r="AB1214" s="5">
        <f ca="1">AA1214+((ABS(K1214)/MAX(((F1214)+(G1214)*(W1214))*(W1214),
            0.000001))^2)/(2*'1D'!$I$5)</f>
        <v>635.16995155659811</v>
      </c>
      <c r="AC1214" s="5">
        <f ca="1">((ABS(K1214)*'1D'!$D$6)/(MAX(((F1214)+(G1214)*(W1214))*(W1214),
            0.000001)*MAX(((((F1214)+(G1214)*(W1214))*(W1214))/MAX((F1214)+2*(W1214)*SQRT(1+(G1214)^2),
                    0.000001))^(2/3),
            0.000001)))^2</f>
        <v>3.8141460404132466E-3</v>
      </c>
      <c r="AD1214" s="5">
        <f ca="1">ABS(ABS(K1214)/MAX(((F1214)+(G1214)*(W1214))*(W1214),
        0.000001))/SQRT('1D'!$I$5*MAX((((F1214)+(G1214)*(W1214))*(W1214))/MAX((F1214)+2*(G1214)*(W1214),
            0.000001),
        0.000001))</f>
        <v>1.0000000000000004</v>
      </c>
      <c r="AE1214" s="5">
        <f ca="1">((F1214)*(W1214)^2)/2+(G1214)*(W1214)^3/3+(ABS(K1214)^2)/('1D'!$I$5*MAX(((F1214)+(G1214)*(W1214))*(W1214),
        0.000001))</f>
        <v>35.686426155594638</v>
      </c>
      <c r="AF1214" s="5">
        <f ca="1">IF($A$2=0,
    0,
    IFERROR(AB1215+(((AC1214+AC1215)/2)*J1215)+(IF(Z1214&gt;Z1215,
                '1D'!$D$8*((Z1214^2-Z1215^2)/(2*'1D'!$I$5)),
                '1D'!$D$9*((Z1215^2-Z1214^2)/(2*'1D'!$I$5)))+('1D'!$D$10*(ABS(I1215)/90)*(MAX(Z1214^2,
                        Z1215^2)/(2*'1D'!$I$5))))-AB1214,
        0))</f>
        <v>3.3103318943403792E-3</v>
      </c>
      <c r="AG1214" s="5">
        <f ca="1">IF($A$2=0,
    1,
    IF(IFERROR(AG1215,
            0)=0,
        0,
        IFERROR(IF(OR(ROUND(AD1214,
                        3)&gt;=1,
                    AND(ABS(AF1214)&lt;'1D'!$D$19,
                        AD1214&lt;1)),
                1,
                0),
            0)))</f>
        <v>1</v>
      </c>
      <c r="AH1214" s="5">
        <f ca="1">IFERROR(IF('1D'!V32="Supercritical",
        MAX('1D'!$D$16,
            IFERROR(L1214,
                MAX('1D'!$D$16,
                    POWER((ABS(K1214)^2)/('1D'!$I$5*MAX(F1214,
                                0.1)^2),
                        1/3)))),
        IF('1D'!V32="Subcritical",
            MAX('1D'!$D$16,
                IFERROR(W1214,
                    MAX('1D'!$D$16,
                        POWER((ABS(K1214)^2)/('1D'!$I$5*MAX(F1214,
                                    0.1)^2),
                            1/3)))),
            IF(IFERROR(T1214,
                    -1E+99)&gt;=IFERROR(AE1214,
                    -1E+99),
                MAX('1D'!$D$16,
                    IFERROR(L1214,
                        MAX('1D'!$D$16,
                            POWER((ABS(K1214)^2)/('1D'!$I$5*MAX(F1214,
                                        0.1)^2),
                                1/3)))),
                MAX('1D'!$D$16,
                    IFERROR(W1214,
                        MAX('1D'!$D$16,
                            POWER((ABS(K1214)^2)/('1D'!$I$5*MAX(F1214,
                                        0.1)^2),
                                1/3))))))),
    MAX('1D'!$D$16,
        POWER((ABS(K1214)^2)/('1D'!$I$5*MAX(F1214,
                    0.1)^2),
            1/3)))</f>
        <v>2.0411692021517887</v>
      </c>
      <c r="AI1214" s="5">
        <f t="shared" ca="1" si="260"/>
        <v>634.00266920215176</v>
      </c>
      <c r="AJ1214" s="5">
        <f ca="1">AI1214+((ABS(K1214)/MAX(((F1214)+(G1214)*(AH1214))*(AH1214),
            0.000001))^2)/(2*'1D'!$I$5)</f>
        <v>635.17709253909482</v>
      </c>
      <c r="AM1214">
        <v>0</v>
      </c>
      <c r="AN1214">
        <v>0</v>
      </c>
      <c r="AO1214" s="5">
        <f t="shared" si="261"/>
        <v>0</v>
      </c>
      <c r="AP1214" s="5">
        <f t="shared" si="265"/>
        <v>0</v>
      </c>
      <c r="AQ1214" s="5">
        <f ca="1">ABS(ABS(K1214)/MAX(((F1214)+(G1214)*(AH1214))*(AH1214),
        0.000001))/SQRT('1D'!$I$5*MAX((((F1214)+(G1214)*(AH1214))*(AH1214))/MAX((F1214)+2*(G1214)*(AH1214),
            0.000001),
        0.000001))</f>
        <v>1.0727235886044055</v>
      </c>
      <c r="AR1214" s="5" t="str">
        <f t="shared" ca="1" si="262"/>
        <v>Supercritical</v>
      </c>
      <c r="AS1214" s="5">
        <f ca="1">((ABS(K1214)*'1D'!$D$6)/(MAX(((F1214)+(G1214)*(AH1214))*(AH1214),
            0.000001)*MAX(((((F1214)+(G1214)*(AH1214))*(AH1214))/MAX((F1214)+2*(AH1214)*SQRT(1+(G1214)^2),
                    0.000001))^(2/3),
            0.000001)))^2</f>
        <v>4.3358367565141456E-3</v>
      </c>
    </row>
    <row r="1215" spans="1:45" x14ac:dyDescent="0.35">
      <c r="A1215">
        <v>1206</v>
      </c>
      <c r="B1215">
        <v>1204.9949999999999</v>
      </c>
      <c r="C1215">
        <v>616072.63</v>
      </c>
      <c r="D1215">
        <v>3096802.24</v>
      </c>
      <c r="E1215">
        <v>631.96100000000001</v>
      </c>
      <c r="F1215">
        <v>5.2</v>
      </c>
      <c r="G1215">
        <v>0</v>
      </c>
      <c r="H1215" t="s">
        <v>176</v>
      </c>
      <c r="I1215">
        <v>0</v>
      </c>
      <c r="J1215" s="5">
        <f t="shared" si="263"/>
        <v>0.99899999999979627</v>
      </c>
      <c r="K1215" s="5">
        <f t="shared" ca="1" si="264"/>
        <v>50.95</v>
      </c>
      <c r="L1215" s="5">
        <f ca="1">IF($A$2=0,
    IFERROR(L1214,
        MAX('1D'!$D$16,
            POWER((ABS(K1215)^2)/('1D'!$I$5*MAX(F1215,
                        0.1)^2),
                1/3))),
    IF(IFERROR(V1214,
            0)=0,
        IFERROR(L1214,
            MAX('1D'!$D$16,
                POWER((ABS(K1215)^2)/('1D'!$I$5*MAX(F1215,
                            0.1)^2),
                    1/3))),
        IF(OR(IFERROR(L1215,
                    0)=0,
                IFERROR(S1214,
                    0)&lt;1,
                IFERROR(S1215,
                    0)&lt;1),
            MAX('1D'!$D$16,
                POWER((ABS(K1215)^2)/('1D'!$I$5*MAX(F1215,
                            0.1)^2),
                    1/3)),
            IF(IFERROR(U1215,
                    0)&gt;0,
                MAX('1D'!$D$16,
                    IFERROR(L1215,
                        0)+((IFERROR(U1215,
                                0))*'1D'!$D$18*IF((IFERROR(S1215,
                                    0))&lt;1,
                            1,
                            -1))),
                IF(IFERROR(U1215,
                        0)&lt;0,
                    IF(ABS((MAX('1D'!$D$16,
                                    POWER((ABS(K1215)^2)/('1D'!$I$5*MAX(F1215,
                                                0.1)^2),
                                        1/3)))-IFERROR(L1215,
                                0))&gt;'1D'!$D$19,
                        MAX('1D'!$D$16,
                            IF((MAX('1D'!$D$16,
                                        POWER((ABS(K1215)^2)/('1D'!$I$5*MAX(F1215,
                                                    0.1)^2),
                                            1/3)))&gt;IFERROR(L1215,
                                    0),
                                MIN((MAX('1D'!$D$16,
                                            POWER((ABS(K1215)^2)/('1D'!$I$5*MAX(F1215,
                                                        0.1)^2),
                                                1/3))),
                                    IFERROR(L1215,
                                        0)+(MIN(ABS(IFERROR(U1215,
                                                    0))*'1D'!$D$18,
                                            ABS((MAX('1D'!$D$16,
                                                        POWER((ABS(K1215)^2)/('1D'!$I$5*MAX(F1215,
                                                                    0.1)^2),
                                                            1/3)))-IFERROR(L1215,
                                                    0))))),
                                MAX((MAX('1D'!$D$16,
                                            POWER((ABS(K1215)^2)/('1D'!$I$5*MAX(F1215,
                                                        0.1)^2),
                                                1/3))),
                                    IFERROR(L1215,
                                        0)-(MIN(ABS(IFERROR(U1215,
                                                    0))*'1D'!$D$18,
                                            ABS((MAX('1D'!$D$16,
                                                        POWER((ABS(K1215)^2)/('1D'!$I$5*MAX(F1215,
                                                                    0.1)^2),
                                                            1/3)))-IFERROR(L1215,
                                                    0))))))),
                        MAX('1D'!$D$16,
                            POWER((ABS(K1215)^2)/('1D'!$I$5*MAX(F1215,
                                        0.1)^2),
                                1/3))),
                    MAX('1D'!$D$16,
                        IFERROR(L1215,
                            0)))))))</f>
        <v>2.0411692021517887</v>
      </c>
      <c r="M1215" s="5">
        <f t="shared" ca="1" si="252"/>
        <v>10.614079851189301</v>
      </c>
      <c r="N1215" s="5">
        <f t="shared" ca="1" si="253"/>
        <v>1.1434704692804873</v>
      </c>
      <c r="O1215" s="5">
        <f t="shared" ca="1" si="254"/>
        <v>4.8002276894771132</v>
      </c>
      <c r="P1215" s="5">
        <f t="shared" ca="1" si="255"/>
        <v>634.00216920215178</v>
      </c>
      <c r="Q1215" s="5">
        <f ca="1">P1215+((ABS(K1215)/MAX(((F1215)+(G1215)*(L1215))*(L1215),
            0.000001))^2)/(2*'1D'!$I$5)</f>
        <v>635.17659253909483</v>
      </c>
      <c r="R1215" s="5">
        <f ca="1">((ABS(K1215)*'1D'!$D$6)/(MAX(((F1215)+(G1215)*(L1215))*(L1215),
            0.000001)*MAX(((((F1215)+(G1215)*(L1215))*(L1215))/MAX((F1215)+2*(L1215)*SQRT(1+(G1215)^2),
                    0.000001))^(2/3),
            0.000001)))^2</f>
        <v>4.3358367565141456E-3</v>
      </c>
      <c r="S1215" s="5">
        <f ca="1">ABS(ABS(K1215)/MAX(((F1215)+(G1215)*(L1215))*(L1215),
        0.000001))/SQRT('1D'!$I$5*MAX((((F1215)+(G1215)*(L1215))*(L1215))/MAX((F1215)+2*(G1215)*(L1215),
            0.000001),
        0.000001))</f>
        <v>1.0727235886044055</v>
      </c>
      <c r="T1215" s="5">
        <f ca="1">((F1215)*(L1215)^2)/2+(G1215)*(L1215)^3/3+(ABS(K1215)^2)/('1D'!$I$5*MAX(((F1215)+(G1215)*(L1215))*(L1215),
        0.000001))</f>
        <v>35.763412605541333</v>
      </c>
      <c r="U1215" s="5">
        <f ca="1">IF($A$2=0,
    0,
    IFERROR(Q1214-(((R1214+R1215)/2)*J1215)-(IF(O1214&gt;O1215,
                '1D'!$D$8*((O1214^2-O1215^2)/(2*'1D'!$I$5)),
                '1D'!$D$9*((O1215^2-O1214^2)/(2*'1D'!$I$5)))+('1D'!$D$10*(ABS(I1215)/90)*(MAX(O1214^2,
                        O1215^2)/(2*'1D'!$I$5))))-Q1215,
        0))</f>
        <v>-3.8315009197731342E-3</v>
      </c>
      <c r="V1215" s="5">
        <f ca="1">IF($A$2=0,
    1,
    IF(IFERROR(V1214,
            0)=0,
        0,
        IFERROR(IF(ROUND(S1215,
                    3)=1,
                1,
                IF(AND(ABS(U1215)&lt;'1D'!$D$19,
                        S1215&gt;1),
                    1,
                    0)),
            0)))</f>
        <v>0</v>
      </c>
      <c r="W1215" s="5">
        <f ca="1">IF($A$2=0,
    MAX(MAX('1D'!$D$16,
            MAX('1D'!$D$16,
                POWER((ABS(K1215)^2)/('1D'!$I$5*MAX(F1215,
                            0.1)^2),
                    1/3))),
        IFERROR(W1396,
            MAX(MAX('1D'!$D$16,
                    MAX('1D'!$D$16,
                        POWER((ABS(K1215)^2)/('1D'!$I$5*MAX(F1215,
                                    0.1)^2),
                            1/3))),
                ($L$2)-E1396))),
    IF(IFERROR(AG1216,
            0)=0,
        MAX(MAX('1D'!$D$16,
                MAX('1D'!$D$16,
                    POWER((ABS(K1215)^2)/('1D'!$I$5*MAX(F1215,
                                0.1)^2),
                        1/3))),
            IFERROR(W1396,
                MAX(MAX('1D'!$D$16,
                        MAX('1D'!$D$16,
                            POWER((ABS(K1215)^2)/('1D'!$I$5*MAX(F1215,
                                        0.1)^2),
                                1/3))),
                    ($L$2)-E1396))),
        IF(IFERROR(W1215,
                0)=0,
            MAX(MAX('1D'!$D$16,
                    MAX('1D'!$D$16,
                        POWER((ABS(K1215)^2)/('1D'!$I$5*MAX(F1215,
                                    0.1)^2),
                            1/3))),
                IFERROR(W1396,
                    MAX(MAX('1D'!$D$16,
                            MAX('1D'!$D$16,
                                POWER((ABS(K1215)^2)/('1D'!$I$5*MAX(F1215,
                                            0.1)^2),
                                    1/3))),
                        ($L$2)-E1396))),
            IF(OR(IFERROR(AD1215,
                        0)&gt;=1,
                    IFERROR(AD1216,
                        0)&gt;=1),
                MAX('1D'!$D$16,
                    MAX('1D'!$D$16,
                        POWER((ABS(K1215)^2)/('1D'!$I$5*MAX(F1215,
                                    0.1)^2),
                            1/3))),
                IF(ABS(IFERROR(AF1215,
                            0))&lt;'1D'!$D$19,
                    MAX(MAX('1D'!$D$16,
                            MAX('1D'!$D$16,
                                POWER((ABS(K1215)^2)/('1D'!$I$5*MAX(F1215,
                                            0.1)^2),
                                    1/3))),
                        IFERROR(W1215,
                            0)),
                    MAX(MAX('1D'!$D$16,
                            MAX('1D'!$D$16,
                                POWER((ABS(K1215)^2)/('1D'!$I$5*MAX(F1215,
                                            0.1)^2),
                                    1/3))),
                        (IFERROR(W1215,
                                0))+((IFERROR(AF1215,
                                    0))*'1D'!$D$18)))))))</f>
        <v>2.1389677043987478</v>
      </c>
      <c r="X1215" s="5">
        <f t="shared" ca="1" si="256"/>
        <v>11.122632062873489</v>
      </c>
      <c r="Y1215" s="5">
        <f t="shared" ca="1" si="257"/>
        <v>1.1735290000551568</v>
      </c>
      <c r="Z1215" s="5">
        <f t="shared" ca="1" si="258"/>
        <v>4.5807502857230418</v>
      </c>
      <c r="AA1215" s="5">
        <f t="shared" ca="1" si="259"/>
        <v>634.09996770439875</v>
      </c>
      <c r="AB1215" s="5">
        <f ca="1">AA1215+((ABS(K1215)/MAX(((F1215)+(G1215)*(W1215))*(W1215),
            0.000001))^2)/(2*'1D'!$I$5)</f>
        <v>635.16945155659812</v>
      </c>
      <c r="AC1215" s="5">
        <f ca="1">((ABS(K1215)*'1D'!$D$6)/(MAX(((F1215)+(G1215)*(W1215))*(W1215),
            0.000001)*MAX(((((F1215)+(G1215)*(W1215))*(W1215))/MAX((F1215)+2*(W1215)*SQRT(1+(G1215)^2),
                    0.000001))^(2/3),
            0.000001)))^2</f>
        <v>3.8141460404132466E-3</v>
      </c>
      <c r="AD1215" s="5">
        <f ca="1">ABS(ABS(K1215)/MAX(((F1215)+(G1215)*(W1215))*(W1215),
        0.000001))/SQRT('1D'!$I$5*MAX((((F1215)+(G1215)*(W1215))*(W1215))/MAX((F1215)+2*(G1215)*(W1215),
            0.000001),
        0.000001))</f>
        <v>1.0000000000000004</v>
      </c>
      <c r="AE1215" s="5">
        <f ca="1">((F1215)*(W1215)^2)/2+(G1215)*(W1215)^3/3+(ABS(K1215)^2)/('1D'!$I$5*MAX(((F1215)+(G1215)*(W1215))*(W1215),
        0.000001))</f>
        <v>35.686426155594638</v>
      </c>
      <c r="AF1215" s="5">
        <f ca="1">IF($A$2=0,
    0,
    IFERROR(AB1216+(((AC1215+AC1216)/2)*J1216)+(IF(Z1215&gt;Z1216,
                '1D'!$D$8*((Z1215^2-Z1216^2)/(2*'1D'!$I$5)),
                '1D'!$D$9*((Z1216^2-Z1215^2)/(2*'1D'!$I$5)))+('1D'!$D$10*(ABS(I1216)/90)*(MAX(Z1215^2,
                        Z1216^2)/(2*'1D'!$I$5))))-AB1215,
        0))</f>
        <v>3.3141460404522149E-3</v>
      </c>
      <c r="AG1215" s="5">
        <f ca="1">IF($A$2=0,
    1,
    IF(IFERROR(AG1216,
            0)=0,
        0,
        IFERROR(IF(OR(ROUND(AD1215,
                        3)&gt;=1,
                    AND(ABS(AF1215)&lt;'1D'!$D$19,
                        AD1215&lt;1)),
                1,
                0),
            0)))</f>
        <v>1</v>
      </c>
      <c r="AH1215" s="5">
        <f ca="1">IFERROR(IF('1D'!V32="Supercritical",
        MAX('1D'!$D$16,
            IFERROR(L1215,
                MAX('1D'!$D$16,
                    POWER((ABS(K1215)^2)/('1D'!$I$5*MAX(F1215,
                                0.1)^2),
                        1/3)))),
        IF('1D'!V32="Subcritical",
            MAX('1D'!$D$16,
                IFERROR(W1215,
                    MAX('1D'!$D$16,
                        POWER((ABS(K1215)^2)/('1D'!$I$5*MAX(F1215,
                                    0.1)^2),
                            1/3)))),
            IF(IFERROR(T1215,
                    -1E+99)&gt;=IFERROR(AE1215,
                    -1E+99),
                MAX('1D'!$D$16,
                    IFERROR(L1215,
                        MAX('1D'!$D$16,
                            POWER((ABS(K1215)^2)/('1D'!$I$5*MAX(F1215,
                                        0.1)^2),
                                1/3)))),
                MAX('1D'!$D$16,
                    IFERROR(W1215,
                        MAX('1D'!$D$16,
                            POWER((ABS(K1215)^2)/('1D'!$I$5*MAX(F1215,
                                        0.1)^2),
                                1/3))))))),
    MAX('1D'!$D$16,
        POWER((ABS(K1215)^2)/('1D'!$I$5*MAX(F1215,
                    0.1)^2),
            1/3)))</f>
        <v>2.0411692021517887</v>
      </c>
      <c r="AI1215" s="5">
        <f t="shared" ca="1" si="260"/>
        <v>634.00216920215178</v>
      </c>
      <c r="AJ1215" s="5">
        <f ca="1">AI1215+((ABS(K1215)/MAX(((F1215)+(G1215)*(AH1215))*(AH1215),
            0.000001))^2)/(2*'1D'!$I$5)</f>
        <v>635.17659253909483</v>
      </c>
      <c r="AM1215">
        <v>0</v>
      </c>
      <c r="AN1215">
        <v>0</v>
      </c>
      <c r="AO1215" s="5">
        <f t="shared" si="261"/>
        <v>0</v>
      </c>
      <c r="AP1215" s="5">
        <f t="shared" si="265"/>
        <v>0</v>
      </c>
      <c r="AQ1215" s="5">
        <f ca="1">ABS(ABS(K1215)/MAX(((F1215)+(G1215)*(AH1215))*(AH1215),
        0.000001))/SQRT('1D'!$I$5*MAX((((F1215)+(G1215)*(AH1215))*(AH1215))/MAX((F1215)+2*(G1215)*(AH1215),
            0.000001),
        0.000001))</f>
        <v>1.0727235886044055</v>
      </c>
      <c r="AR1215" s="5" t="str">
        <f t="shared" ca="1" si="262"/>
        <v>Supercritical</v>
      </c>
      <c r="AS1215" s="5">
        <f ca="1">((ABS(K1215)*'1D'!$D$6)/(MAX(((F1215)+(G1215)*(AH1215))*(AH1215),
            0.000001)*MAX(((((F1215)+(G1215)*(AH1215))*(AH1215))/MAX((F1215)+2*(AH1215)*SQRT(1+(G1215)^2),
                    0.000001))^(2/3),
            0.000001)))^2</f>
        <v>4.3358367565141456E-3</v>
      </c>
    </row>
    <row r="1216" spans="1:45" x14ac:dyDescent="0.35">
      <c r="A1216">
        <v>1207</v>
      </c>
      <c r="B1216">
        <v>1205.9949999999999</v>
      </c>
      <c r="C1216">
        <v>616072.58799999999</v>
      </c>
      <c r="D1216">
        <v>3096801.2409999999</v>
      </c>
      <c r="E1216">
        <v>631.96050000000002</v>
      </c>
      <c r="F1216">
        <v>5.2</v>
      </c>
      <c r="G1216">
        <v>0</v>
      </c>
      <c r="H1216" t="s">
        <v>176</v>
      </c>
      <c r="I1216">
        <v>0</v>
      </c>
      <c r="J1216" s="5">
        <f t="shared" si="263"/>
        <v>1</v>
      </c>
      <c r="K1216" s="5">
        <f t="shared" ca="1" si="264"/>
        <v>50.95</v>
      </c>
      <c r="L1216" s="5">
        <f ca="1">IF($A$2=0,
    IFERROR(L1215,
        MAX('1D'!$D$16,
            POWER((ABS(K1216)^2)/('1D'!$I$5*MAX(F1216,
                        0.1)^2),
                1/3))),
    IF(IFERROR(V1215,
            0)=0,
        IFERROR(L1215,
            MAX('1D'!$D$16,
                POWER((ABS(K1216)^2)/('1D'!$I$5*MAX(F1216,
                            0.1)^2),
                    1/3))),
        IF(OR(IFERROR(L1216,
                    0)=0,
                IFERROR(S1215,
                    0)&lt;1,
                IFERROR(S1216,
                    0)&lt;1),
            MAX('1D'!$D$16,
                POWER((ABS(K1216)^2)/('1D'!$I$5*MAX(F1216,
                            0.1)^2),
                    1/3)),
            IF(IFERROR(U1216,
                    0)&gt;0,
                MAX('1D'!$D$16,
                    IFERROR(L1216,
                        0)+((IFERROR(U1216,
                                0))*'1D'!$D$18*IF((IFERROR(S1216,
                                    0))&lt;1,
                            1,
                            -1))),
                IF(IFERROR(U1216,
                        0)&lt;0,
                    IF(ABS((MAX('1D'!$D$16,
                                    POWER((ABS(K1216)^2)/('1D'!$I$5*MAX(F1216,
                                                0.1)^2),
                                        1/3)))-IFERROR(L1216,
                                0))&gt;'1D'!$D$19,
                        MAX('1D'!$D$16,
                            IF((MAX('1D'!$D$16,
                                        POWER((ABS(K1216)^2)/('1D'!$I$5*MAX(F1216,
                                                    0.1)^2),
                                            1/3)))&gt;IFERROR(L1216,
                                    0),
                                MIN((MAX('1D'!$D$16,
                                            POWER((ABS(K1216)^2)/('1D'!$I$5*MAX(F1216,
                                                        0.1)^2),
                                                1/3))),
                                    IFERROR(L1216,
                                        0)+(MIN(ABS(IFERROR(U1216,
                                                    0))*'1D'!$D$18,
                                            ABS((MAX('1D'!$D$16,
                                                        POWER((ABS(K1216)^2)/('1D'!$I$5*MAX(F1216,
                                                                    0.1)^2),
                                                            1/3)))-IFERROR(L1216,
                                                    0))))),
                                MAX((MAX('1D'!$D$16,
                                            POWER((ABS(K1216)^2)/('1D'!$I$5*MAX(F1216,
                                                        0.1)^2),
                                                1/3))),
                                    IFERROR(L1216,
                                        0)-(MIN(ABS(IFERROR(U1216,
                                                    0))*'1D'!$D$18,
                                            ABS((MAX('1D'!$D$16,
                                                        POWER((ABS(K1216)^2)/('1D'!$I$5*MAX(F1216,
                                                                    0.1)^2),
                                                            1/3)))-IFERROR(L1216,
                                                    0))))))),
                        MAX('1D'!$D$16,
                            POWER((ABS(K1216)^2)/('1D'!$I$5*MAX(F1216,
                                        0.1)^2),
                                1/3))),
                    MAX('1D'!$D$16,
                        IFERROR(L1216,
                            0)))))))</f>
        <v>2.0411692021517887</v>
      </c>
      <c r="M1216" s="5">
        <f t="shared" ca="1" si="252"/>
        <v>10.614079851189301</v>
      </c>
      <c r="N1216" s="5">
        <f t="shared" ca="1" si="253"/>
        <v>1.1434704692804873</v>
      </c>
      <c r="O1216" s="5">
        <f t="shared" ca="1" si="254"/>
        <v>4.8002276894771132</v>
      </c>
      <c r="P1216" s="5">
        <f t="shared" ca="1" si="255"/>
        <v>634.00166920215179</v>
      </c>
      <c r="Q1216" s="5">
        <f ca="1">P1216+((ABS(K1216)/MAX(((F1216)+(G1216)*(L1216))*(L1216),
            0.000001))^2)/(2*'1D'!$I$5)</f>
        <v>635.17609253909484</v>
      </c>
      <c r="R1216" s="5">
        <f ca="1">((ABS(K1216)*'1D'!$D$6)/(MAX(((F1216)+(G1216)*(L1216))*(L1216),
            0.000001)*MAX(((((F1216)+(G1216)*(L1216))*(L1216))/MAX((F1216)+2*(L1216)*SQRT(1+(G1216)^2),
                    0.000001))^(2/3),
            0.000001)))^2</f>
        <v>4.3358367565141456E-3</v>
      </c>
      <c r="S1216" s="5">
        <f ca="1">ABS(ABS(K1216)/MAX(((F1216)+(G1216)*(L1216))*(L1216),
        0.000001))/SQRT('1D'!$I$5*MAX((((F1216)+(G1216)*(L1216))*(L1216))/MAX((F1216)+2*(G1216)*(L1216),
            0.000001),
        0.000001))</f>
        <v>1.0727235886044055</v>
      </c>
      <c r="T1216" s="5">
        <f ca="1">((F1216)*(L1216)^2)/2+(G1216)*(L1216)^3/3+(ABS(K1216)^2)/('1D'!$I$5*MAX(((F1216)+(G1216)*(L1216))*(L1216),
        0.000001))</f>
        <v>35.763412605541333</v>
      </c>
      <c r="U1216" s="5">
        <f ca="1">IF($A$2=0,
    0,
    IFERROR(Q1215-(((R1215+R1216)/2)*J1216)-(IF(O1215&gt;O1216,
                '1D'!$D$8*((O1215^2-O1216^2)/(2*'1D'!$I$5)),
                '1D'!$D$9*((O1216^2-O1215^2)/(2*'1D'!$I$5)))+('1D'!$D$10*(ABS(I1216)/90)*(MAX(O1215^2,
                        O1216^2)/(2*'1D'!$I$5))))-Q1216,
        0))</f>
        <v>-3.8358367564796936E-3</v>
      </c>
      <c r="V1216" s="5">
        <f ca="1">IF($A$2=0,
    1,
    IF(IFERROR(V1215,
            0)=0,
        0,
        IFERROR(IF(ROUND(S1216,
                    3)=1,
                1,
                IF(AND(ABS(U1216)&lt;'1D'!$D$19,
                        S1216&gt;1),
                    1,
                    0)),
            0)))</f>
        <v>0</v>
      </c>
      <c r="W1216" s="5">
        <f ca="1">IF($A$2=0,
    MAX(MAX('1D'!$D$16,
            MAX('1D'!$D$16,
                POWER((ABS(K1216)^2)/('1D'!$I$5*MAX(F1216,
                            0.1)^2),
                    1/3))),
        IFERROR(W1396,
            MAX(MAX('1D'!$D$16,
                    MAX('1D'!$D$16,
                        POWER((ABS(K1216)^2)/('1D'!$I$5*MAX(F1216,
                                    0.1)^2),
                            1/3))),
                ($L$2)-E1396))),
    IF(IFERROR(AG1217,
            0)=0,
        MAX(MAX('1D'!$D$16,
                MAX('1D'!$D$16,
                    POWER((ABS(K1216)^2)/('1D'!$I$5*MAX(F1216,
                                0.1)^2),
                        1/3))),
            IFERROR(W1396,
                MAX(MAX('1D'!$D$16,
                        MAX('1D'!$D$16,
                            POWER((ABS(K1216)^2)/('1D'!$I$5*MAX(F1216,
                                        0.1)^2),
                                1/3))),
                    ($L$2)-E1396))),
        IF(IFERROR(W1216,
                0)=0,
            MAX(MAX('1D'!$D$16,
                    MAX('1D'!$D$16,
                        POWER((ABS(K1216)^2)/('1D'!$I$5*MAX(F1216,
                                    0.1)^2),
                            1/3))),
                IFERROR(W1396,
                    MAX(MAX('1D'!$D$16,
                            MAX('1D'!$D$16,
                                POWER((ABS(K1216)^2)/('1D'!$I$5*MAX(F1216,
                                            0.1)^2),
                                    1/3))),
                        ($L$2)-E1396))),
            IF(OR(IFERROR(AD1216,
                        0)&gt;=1,
                    IFERROR(AD1217,
                        0)&gt;=1),
                MAX('1D'!$D$16,
                    MAX('1D'!$D$16,
                        POWER((ABS(K1216)^2)/('1D'!$I$5*MAX(F1216,
                                    0.1)^2),
                            1/3))),
                IF(ABS(IFERROR(AF1216,
                            0))&lt;'1D'!$D$19,
                    MAX(MAX('1D'!$D$16,
                            MAX('1D'!$D$16,
                                POWER((ABS(K1216)^2)/('1D'!$I$5*MAX(F1216,
                                            0.1)^2),
                                    1/3))),
                        IFERROR(W1216,
                            0)),
                    MAX(MAX('1D'!$D$16,
                            MAX('1D'!$D$16,
                                POWER((ABS(K1216)^2)/('1D'!$I$5*MAX(F1216,
                                            0.1)^2),
                                    1/3))),
                        (IFERROR(W1216,
                                0))+((IFERROR(AF1216,
                                    0))*'1D'!$D$18)))))))</f>
        <v>2.1389677043987478</v>
      </c>
      <c r="X1216" s="5">
        <f t="shared" ca="1" si="256"/>
        <v>11.122632062873489</v>
      </c>
      <c r="Y1216" s="5">
        <f t="shared" ca="1" si="257"/>
        <v>1.1735290000551568</v>
      </c>
      <c r="Z1216" s="5">
        <f t="shared" ca="1" si="258"/>
        <v>4.5807502857230418</v>
      </c>
      <c r="AA1216" s="5">
        <f t="shared" ca="1" si="259"/>
        <v>634.09946770439876</v>
      </c>
      <c r="AB1216" s="5">
        <f ca="1">AA1216+((ABS(K1216)/MAX(((F1216)+(G1216)*(W1216))*(W1216),
            0.000001))^2)/(2*'1D'!$I$5)</f>
        <v>635.16895155659813</v>
      </c>
      <c r="AC1216" s="5">
        <f ca="1">((ABS(K1216)*'1D'!$D$6)/(MAX(((F1216)+(G1216)*(W1216))*(W1216),
            0.000001)*MAX(((((F1216)+(G1216)*(W1216))*(W1216))/MAX((F1216)+2*(W1216)*SQRT(1+(G1216)^2),
                    0.000001))^(2/3),
            0.000001)))^2</f>
        <v>3.8141460404132466E-3</v>
      </c>
      <c r="AD1216" s="5">
        <f ca="1">ABS(ABS(K1216)/MAX(((F1216)+(G1216)*(W1216))*(W1216),
        0.000001))/SQRT('1D'!$I$5*MAX((((F1216)+(G1216)*(W1216))*(W1216))/MAX((F1216)+2*(G1216)*(W1216),
            0.000001),
        0.000001))</f>
        <v>1.0000000000000004</v>
      </c>
      <c r="AE1216" s="5">
        <f ca="1">((F1216)*(W1216)^2)/2+(G1216)*(W1216)^3/3+(ABS(K1216)^2)/('1D'!$I$5*MAX(((F1216)+(G1216)*(W1216))*(W1216),
        0.000001))</f>
        <v>35.686426155594638</v>
      </c>
      <c r="AF1216" s="5">
        <f ca="1">IF($A$2=0,
    0,
    IFERROR(AB1217+(((AC1216+AC1217)/2)*J1217)+(IF(Z1216&gt;Z1217,
                '1D'!$D$8*((Z1216^2-Z1217^2)/(2*'1D'!$I$5)),
                '1D'!$D$9*((Z1217^2-Z1216^2)/(2*'1D'!$I$5)))+('1D'!$D$10*(ABS(I1217)/90)*(MAX(Z1216^2,
                        Z1217^2)/(2*'1D'!$I$5))))-AB1216,
        0))</f>
        <v>3.4157470064428708E-3</v>
      </c>
      <c r="AG1216" s="5">
        <f ca="1">IF($A$2=0,
    1,
    IF(IFERROR(AG1217,
            0)=0,
        0,
        IFERROR(IF(OR(ROUND(AD1216,
                        3)&gt;=1,
                    AND(ABS(AF1216)&lt;'1D'!$D$19,
                        AD1216&lt;1)),
                1,
                0),
            0)))</f>
        <v>1</v>
      </c>
      <c r="AH1216" s="5">
        <f ca="1">IFERROR(IF('1D'!V32="Supercritical",
        MAX('1D'!$D$16,
            IFERROR(L1216,
                MAX('1D'!$D$16,
                    POWER((ABS(K1216)^2)/('1D'!$I$5*MAX(F1216,
                                0.1)^2),
                        1/3)))),
        IF('1D'!V32="Subcritical",
            MAX('1D'!$D$16,
                IFERROR(W1216,
                    MAX('1D'!$D$16,
                        POWER((ABS(K1216)^2)/('1D'!$I$5*MAX(F1216,
                                    0.1)^2),
                            1/3)))),
            IF(IFERROR(T1216,
                    -1E+99)&gt;=IFERROR(AE1216,
                    -1E+99),
                MAX('1D'!$D$16,
                    IFERROR(L1216,
                        MAX('1D'!$D$16,
                            POWER((ABS(K1216)^2)/('1D'!$I$5*MAX(F1216,
                                        0.1)^2),
                                1/3)))),
                MAX('1D'!$D$16,
                    IFERROR(W1216,
                        MAX('1D'!$D$16,
                            POWER((ABS(K1216)^2)/('1D'!$I$5*MAX(F1216,
                                        0.1)^2),
                                1/3))))))),
    MAX('1D'!$D$16,
        POWER((ABS(K1216)^2)/('1D'!$I$5*MAX(F1216,
                    0.1)^2),
            1/3)))</f>
        <v>2.0411692021517887</v>
      </c>
      <c r="AI1216" s="5">
        <f t="shared" ca="1" si="260"/>
        <v>634.00166920215179</v>
      </c>
      <c r="AJ1216" s="5">
        <f ca="1">AI1216+((ABS(K1216)/MAX(((F1216)+(G1216)*(AH1216))*(AH1216),
            0.000001))^2)/(2*'1D'!$I$5)</f>
        <v>635.17609253909484</v>
      </c>
      <c r="AM1216">
        <v>0</v>
      </c>
      <c r="AN1216">
        <v>0</v>
      </c>
      <c r="AO1216" s="5">
        <f t="shared" si="261"/>
        <v>0</v>
      </c>
      <c r="AP1216" s="5">
        <f t="shared" si="265"/>
        <v>0</v>
      </c>
      <c r="AQ1216" s="5">
        <f ca="1">ABS(ABS(K1216)/MAX(((F1216)+(G1216)*(AH1216))*(AH1216),
        0.000001))/SQRT('1D'!$I$5*MAX((((F1216)+(G1216)*(AH1216))*(AH1216))/MAX((F1216)+2*(G1216)*(AH1216),
            0.000001),
        0.000001))</f>
        <v>1.0727235886044055</v>
      </c>
      <c r="AR1216" s="5" t="str">
        <f t="shared" ca="1" si="262"/>
        <v>Supercritical</v>
      </c>
      <c r="AS1216" s="5">
        <f ca="1">((ABS(K1216)*'1D'!$D$6)/(MAX(((F1216)+(G1216)*(AH1216))*(AH1216),
            0.000001)*MAX(((((F1216)+(G1216)*(AH1216))*(AH1216))/MAX((F1216)+2*(AH1216)*SQRT(1+(G1216)^2),
                    0.000001))^(2/3),
            0.000001)))^2</f>
        <v>4.3358367565141456E-3</v>
      </c>
    </row>
    <row r="1217" spans="1:45" x14ac:dyDescent="0.35">
      <c r="A1217">
        <v>1208</v>
      </c>
      <c r="B1217">
        <v>1206.9949999999999</v>
      </c>
      <c r="C1217">
        <v>616072.54599999997</v>
      </c>
      <c r="D1217">
        <v>3096800.2420000001</v>
      </c>
      <c r="E1217">
        <v>631.96</v>
      </c>
      <c r="F1217">
        <v>5.2</v>
      </c>
      <c r="G1217">
        <v>0</v>
      </c>
      <c r="H1217" t="s">
        <v>176</v>
      </c>
      <c r="I1217">
        <v>5.7000000000000002E-2</v>
      </c>
      <c r="J1217" s="5">
        <f t="shared" si="263"/>
        <v>1</v>
      </c>
      <c r="K1217" s="5">
        <f t="shared" ca="1" si="264"/>
        <v>50.95</v>
      </c>
      <c r="L1217" s="5">
        <f ca="1">IF($A$2=0,
    IFERROR(L1216,
        MAX('1D'!$D$16,
            POWER((ABS(K1217)^2)/('1D'!$I$5*MAX(F1217,
                        0.1)^2),
                1/3))),
    IF(IFERROR(V1216,
            0)=0,
        IFERROR(L1216,
            MAX('1D'!$D$16,
                POWER((ABS(K1217)^2)/('1D'!$I$5*MAX(F1217,
                            0.1)^2),
                    1/3))),
        IF(OR(IFERROR(L1217,
                    0)=0,
                IFERROR(S1216,
                    0)&lt;1,
                IFERROR(S1217,
                    0)&lt;1),
            MAX('1D'!$D$16,
                POWER((ABS(K1217)^2)/('1D'!$I$5*MAX(F1217,
                            0.1)^2),
                    1/3)),
            IF(IFERROR(U1217,
                    0)&gt;0,
                MAX('1D'!$D$16,
                    IFERROR(L1217,
                        0)+((IFERROR(U1217,
                                0))*'1D'!$D$18*IF((IFERROR(S1217,
                                    0))&lt;1,
                            1,
                            -1))),
                IF(IFERROR(U1217,
                        0)&lt;0,
                    IF(ABS((MAX('1D'!$D$16,
                                    POWER((ABS(K1217)^2)/('1D'!$I$5*MAX(F1217,
                                                0.1)^2),
                                        1/3)))-IFERROR(L1217,
                                0))&gt;'1D'!$D$19,
                        MAX('1D'!$D$16,
                            IF((MAX('1D'!$D$16,
                                        POWER((ABS(K1217)^2)/('1D'!$I$5*MAX(F1217,
                                                    0.1)^2),
                                            1/3)))&gt;IFERROR(L1217,
                                    0),
                                MIN((MAX('1D'!$D$16,
                                            POWER((ABS(K1217)^2)/('1D'!$I$5*MAX(F1217,
                                                        0.1)^2),
                                                1/3))),
                                    IFERROR(L1217,
                                        0)+(MIN(ABS(IFERROR(U1217,
                                                    0))*'1D'!$D$18,
                                            ABS((MAX('1D'!$D$16,
                                                        POWER((ABS(K1217)^2)/('1D'!$I$5*MAX(F1217,
                                                                    0.1)^2),
                                                            1/3)))-IFERROR(L1217,
                                                    0))))),
                                MAX((MAX('1D'!$D$16,
                                            POWER((ABS(K1217)^2)/('1D'!$I$5*MAX(F1217,
                                                        0.1)^2),
                                                1/3))),
                                    IFERROR(L1217,
                                        0)-(MIN(ABS(IFERROR(U1217,
                                                    0))*'1D'!$D$18,
                                            ABS((MAX('1D'!$D$16,
                                                        POWER((ABS(K1217)^2)/('1D'!$I$5*MAX(F1217,
                                                                    0.1)^2),
                                                            1/3)))-IFERROR(L1217,
                                                    0))))))),
                        MAX('1D'!$D$16,
                            POWER((ABS(K1217)^2)/('1D'!$I$5*MAX(F1217,
                                        0.1)^2),
                                1/3))),
                    MAX('1D'!$D$16,
                        IFERROR(L1217,
                            0)))))))</f>
        <v>2.0411692021517887</v>
      </c>
      <c r="M1217" s="5">
        <f t="shared" ca="1" si="252"/>
        <v>10.614079851189301</v>
      </c>
      <c r="N1217" s="5">
        <f t="shared" ca="1" si="253"/>
        <v>1.1434704692804873</v>
      </c>
      <c r="O1217" s="5">
        <f t="shared" ca="1" si="254"/>
        <v>4.8002276894771132</v>
      </c>
      <c r="P1217" s="5">
        <f t="shared" ca="1" si="255"/>
        <v>634.0011692021518</v>
      </c>
      <c r="Q1217" s="5">
        <f ca="1">P1217+((ABS(K1217)/MAX(((F1217)+(G1217)*(L1217))*(L1217),
            0.000001))^2)/(2*'1D'!$I$5)</f>
        <v>635.17559253909485</v>
      </c>
      <c r="R1217" s="5">
        <f ca="1">((ABS(K1217)*'1D'!$D$6)/(MAX(((F1217)+(G1217)*(L1217))*(L1217),
            0.000001)*MAX(((((F1217)+(G1217)*(L1217))*(L1217))/MAX((F1217)+2*(L1217)*SQRT(1+(G1217)^2),
                    0.000001))^(2/3),
            0.000001)))^2</f>
        <v>4.3358367565141456E-3</v>
      </c>
      <c r="S1217" s="5">
        <f ca="1">ABS(ABS(K1217)/MAX(((F1217)+(G1217)*(L1217))*(L1217),
        0.000001))/SQRT('1D'!$I$5*MAX((((F1217)+(G1217)*(L1217))*(L1217))/MAX((F1217)+2*(G1217)*(L1217),
            0.000001),
        0.000001))</f>
        <v>1.0727235886044055</v>
      </c>
      <c r="T1217" s="5">
        <f ca="1">((F1217)*(L1217)^2)/2+(G1217)*(L1217)^3/3+(ABS(K1217)^2)/('1D'!$I$5*MAX(((F1217)+(G1217)*(L1217))*(L1217),
        0.000001))</f>
        <v>35.763412605541333</v>
      </c>
      <c r="U1217" s="5">
        <f ca="1">IF($A$2=0,
    0,
    IFERROR(Q1216-(((R1216+R1217)/2)*J1217)-(IF(O1216&gt;O1217,
                '1D'!$D$8*((O1216^2-O1217^2)/(2*'1D'!$I$5)),
                '1D'!$D$9*((O1217^2-O1216^2)/(2*'1D'!$I$5)))+('1D'!$D$10*(ABS(I1217)/90)*(MAX(O1216^2,
                        O1217^2)/(2*'1D'!$I$5))))-Q1217,
        0))</f>
        <v>-3.9474069734524164E-3</v>
      </c>
      <c r="V1217" s="5">
        <f ca="1">IF($A$2=0,
    1,
    IF(IFERROR(V1216,
            0)=0,
        0,
        IFERROR(IF(ROUND(S1217,
                    3)=1,
                1,
                IF(AND(ABS(U1217)&lt;'1D'!$D$19,
                        S1217&gt;1),
                    1,
                    0)),
            0)))</f>
        <v>0</v>
      </c>
      <c r="W1217" s="5">
        <f ca="1">IF($A$2=0,
    MAX(MAX('1D'!$D$16,
            MAX('1D'!$D$16,
                POWER((ABS(K1217)^2)/('1D'!$I$5*MAX(F1217,
                            0.1)^2),
                    1/3))),
        IFERROR(W1396,
            MAX(MAX('1D'!$D$16,
                    MAX('1D'!$D$16,
                        POWER((ABS(K1217)^2)/('1D'!$I$5*MAX(F1217,
                                    0.1)^2),
                            1/3))),
                ($L$2)-E1396))),
    IF(IFERROR(AG1218,
            0)=0,
        MAX(MAX('1D'!$D$16,
                MAX('1D'!$D$16,
                    POWER((ABS(K1217)^2)/('1D'!$I$5*MAX(F1217,
                                0.1)^2),
                        1/3))),
            IFERROR(W1396,
                MAX(MAX('1D'!$D$16,
                        MAX('1D'!$D$16,
                            POWER((ABS(K1217)^2)/('1D'!$I$5*MAX(F1217,
                                        0.1)^2),
                                1/3))),
                    ($L$2)-E1396))),
        IF(IFERROR(W1217,
                0)=0,
            MAX(MAX('1D'!$D$16,
                    MAX('1D'!$D$16,
                        POWER((ABS(K1217)^2)/('1D'!$I$5*MAX(F1217,
                                    0.1)^2),
                            1/3))),
                IFERROR(W1396,
                    MAX(MAX('1D'!$D$16,
                            MAX('1D'!$D$16,
                                POWER((ABS(K1217)^2)/('1D'!$I$5*MAX(F1217,
                                            0.1)^2),
                                    1/3))),
                        ($L$2)-E1396))),
            IF(OR(IFERROR(AD1217,
                        0)&gt;=1,
                    IFERROR(AD1218,
                        0)&gt;=1),
                MAX('1D'!$D$16,
                    MAX('1D'!$D$16,
                        POWER((ABS(K1217)^2)/('1D'!$I$5*MAX(F1217,
                                    0.1)^2),
                            1/3))),
                IF(ABS(IFERROR(AF1217,
                            0))&lt;'1D'!$D$19,
                    MAX(MAX('1D'!$D$16,
                            MAX('1D'!$D$16,
                                POWER((ABS(K1217)^2)/('1D'!$I$5*MAX(F1217,
                                            0.1)^2),
                                    1/3))),
                        IFERROR(W1217,
                            0)),
                    MAX(MAX('1D'!$D$16,
                            MAX('1D'!$D$16,
                                POWER((ABS(K1217)^2)/('1D'!$I$5*MAX(F1217,
                                            0.1)^2),
                                    1/3))),
                        (IFERROR(W1217,
                                0))+((IFERROR(AF1217,
                                    0))*'1D'!$D$18)))))))</f>
        <v>2.1389677043987478</v>
      </c>
      <c r="X1217" s="5">
        <f t="shared" ca="1" si="256"/>
        <v>11.122632062873489</v>
      </c>
      <c r="Y1217" s="5">
        <f t="shared" ca="1" si="257"/>
        <v>1.1735290000551568</v>
      </c>
      <c r="Z1217" s="5">
        <f t="shared" ca="1" si="258"/>
        <v>4.5807502857230418</v>
      </c>
      <c r="AA1217" s="5">
        <f t="shared" ca="1" si="259"/>
        <v>634.09896770439877</v>
      </c>
      <c r="AB1217" s="5">
        <f ca="1">AA1217+((ABS(K1217)/MAX(((F1217)+(G1217)*(W1217))*(W1217),
            0.000001))^2)/(2*'1D'!$I$5)</f>
        <v>635.16845155659814</v>
      </c>
      <c r="AC1217" s="5">
        <f ca="1">((ABS(K1217)*'1D'!$D$6)/(MAX(((F1217)+(G1217)*(W1217))*(W1217),
            0.000001)*MAX(((((F1217)+(G1217)*(W1217))*(W1217))/MAX((F1217)+2*(W1217)*SQRT(1+(G1217)^2),
                    0.000001))^(2/3),
            0.000001)))^2</f>
        <v>3.8141460404132466E-3</v>
      </c>
      <c r="AD1217" s="5">
        <f ca="1">ABS(ABS(K1217)/MAX(((F1217)+(G1217)*(W1217))*(W1217),
        0.000001))/SQRT('1D'!$I$5*MAX((((F1217)+(G1217)*(W1217))*(W1217))/MAX((F1217)+2*(G1217)*(W1217),
            0.000001),
        0.000001))</f>
        <v>1.0000000000000004</v>
      </c>
      <c r="AE1217" s="5">
        <f ca="1">((F1217)*(W1217)^2)/2+(G1217)*(W1217)^3/3+(ABS(K1217)^2)/('1D'!$I$5*MAX(((F1217)+(G1217)*(W1217))*(W1217),
        0.000001))</f>
        <v>35.686426155594638</v>
      </c>
      <c r="AF1217" s="5">
        <f ca="1">IF($A$2=0,
    0,
    IFERROR(AB1218+(((AC1217+AC1218)/2)*J1218)+(IF(Z1217&gt;Z1218,
                '1D'!$D$8*((Z1217^2-Z1218^2)/(2*'1D'!$I$5)),
                '1D'!$D$9*((Z1218^2-Z1217^2)/(2*'1D'!$I$5)))+('1D'!$D$10*(ABS(I1218)/90)*(MAX(Z1217^2,
                        Z1218^2)/(2*'1D'!$I$5))))-AB1217,
        0))</f>
        <v>3.4210944256756193E-3</v>
      </c>
      <c r="AG1217" s="5">
        <f ca="1">IF($A$2=0,
    1,
    IF(IFERROR(AG1218,
            0)=0,
        0,
        IFERROR(IF(OR(ROUND(AD1217,
                        3)&gt;=1,
                    AND(ABS(AF1217)&lt;'1D'!$D$19,
                        AD1217&lt;1)),
                1,
                0),
            0)))</f>
        <v>1</v>
      </c>
      <c r="AH1217" s="5">
        <f ca="1">IFERROR(IF('1D'!V32="Supercritical",
        MAX('1D'!$D$16,
            IFERROR(L1217,
                MAX('1D'!$D$16,
                    POWER((ABS(K1217)^2)/('1D'!$I$5*MAX(F1217,
                                0.1)^2),
                        1/3)))),
        IF('1D'!V32="Subcritical",
            MAX('1D'!$D$16,
                IFERROR(W1217,
                    MAX('1D'!$D$16,
                        POWER((ABS(K1217)^2)/('1D'!$I$5*MAX(F1217,
                                    0.1)^2),
                            1/3)))),
            IF(IFERROR(T1217,
                    -1E+99)&gt;=IFERROR(AE1217,
                    -1E+99),
                MAX('1D'!$D$16,
                    IFERROR(L1217,
                        MAX('1D'!$D$16,
                            POWER((ABS(K1217)^2)/('1D'!$I$5*MAX(F1217,
                                        0.1)^2),
                                1/3)))),
                MAX('1D'!$D$16,
                    IFERROR(W1217,
                        MAX('1D'!$D$16,
                            POWER((ABS(K1217)^2)/('1D'!$I$5*MAX(F1217,
                                        0.1)^2),
                                1/3))))))),
    MAX('1D'!$D$16,
        POWER((ABS(K1217)^2)/('1D'!$I$5*MAX(F1217,
                    0.1)^2),
            1/3)))</f>
        <v>2.0411692021517887</v>
      </c>
      <c r="AI1217" s="5">
        <f t="shared" ca="1" si="260"/>
        <v>634.0011692021518</v>
      </c>
      <c r="AJ1217" s="5">
        <f ca="1">AI1217+((ABS(K1217)/MAX(((F1217)+(G1217)*(AH1217))*(AH1217),
            0.000001))^2)/(2*'1D'!$I$5)</f>
        <v>635.17559253909485</v>
      </c>
      <c r="AM1217">
        <v>0</v>
      </c>
      <c r="AN1217">
        <v>0</v>
      </c>
      <c r="AO1217" s="5">
        <f t="shared" si="261"/>
        <v>0</v>
      </c>
      <c r="AP1217" s="5">
        <f t="shared" si="265"/>
        <v>0</v>
      </c>
      <c r="AQ1217" s="5">
        <f ca="1">ABS(ABS(K1217)/MAX(((F1217)+(G1217)*(AH1217))*(AH1217),
        0.000001))/SQRT('1D'!$I$5*MAX((((F1217)+(G1217)*(AH1217))*(AH1217))/MAX((F1217)+2*(G1217)*(AH1217),
            0.000001),
        0.000001))</f>
        <v>1.0727235886044055</v>
      </c>
      <c r="AR1217" s="5" t="str">
        <f t="shared" ca="1" si="262"/>
        <v>Supercritical</v>
      </c>
      <c r="AS1217" s="5">
        <f ca="1">((ABS(K1217)*'1D'!$D$6)/(MAX(((F1217)+(G1217)*(AH1217))*(AH1217),
            0.000001)*MAX(((((F1217)+(G1217)*(AH1217))*(AH1217))/MAX((F1217)+2*(AH1217)*SQRT(1+(G1217)^2),
                    0.000001))^(2/3),
            0.000001)))^2</f>
        <v>4.3358367565141456E-3</v>
      </c>
    </row>
    <row r="1218" spans="1:45" x14ac:dyDescent="0.35">
      <c r="A1218">
        <v>1209</v>
      </c>
      <c r="B1218">
        <v>1207.9949999999999</v>
      </c>
      <c r="C1218">
        <v>616072.50300000003</v>
      </c>
      <c r="D1218">
        <v>3096799.2429999998</v>
      </c>
      <c r="E1218">
        <v>631.95950000000005</v>
      </c>
      <c r="F1218">
        <v>5.2</v>
      </c>
      <c r="G1218">
        <v>0</v>
      </c>
      <c r="H1218" t="s">
        <v>176</v>
      </c>
      <c r="I1218">
        <v>0.06</v>
      </c>
      <c r="J1218" s="5">
        <f t="shared" si="263"/>
        <v>1</v>
      </c>
      <c r="K1218" s="5">
        <f t="shared" ca="1" si="264"/>
        <v>50.95</v>
      </c>
      <c r="L1218" s="5">
        <f ca="1">IF($A$2=0,
    IFERROR(L1217,
        MAX('1D'!$D$16,
            POWER((ABS(K1218)^2)/('1D'!$I$5*MAX(F1218,
                        0.1)^2),
                1/3))),
    IF(IFERROR(V1217,
            0)=0,
        IFERROR(L1217,
            MAX('1D'!$D$16,
                POWER((ABS(K1218)^2)/('1D'!$I$5*MAX(F1218,
                            0.1)^2),
                    1/3))),
        IF(OR(IFERROR(L1218,
                    0)=0,
                IFERROR(S1217,
                    0)&lt;1,
                IFERROR(S1218,
                    0)&lt;1),
            MAX('1D'!$D$16,
                POWER((ABS(K1218)^2)/('1D'!$I$5*MAX(F1218,
                            0.1)^2),
                    1/3)),
            IF(IFERROR(U1218,
                    0)&gt;0,
                MAX('1D'!$D$16,
                    IFERROR(L1218,
                        0)+((IFERROR(U1218,
                                0))*'1D'!$D$18*IF((IFERROR(S1218,
                                    0))&lt;1,
                            1,
                            -1))),
                IF(IFERROR(U1218,
                        0)&lt;0,
                    IF(ABS((MAX('1D'!$D$16,
                                    POWER((ABS(K1218)^2)/('1D'!$I$5*MAX(F1218,
                                                0.1)^2),
                                        1/3)))-IFERROR(L1218,
                                0))&gt;'1D'!$D$19,
                        MAX('1D'!$D$16,
                            IF((MAX('1D'!$D$16,
                                        POWER((ABS(K1218)^2)/('1D'!$I$5*MAX(F1218,
                                                    0.1)^2),
                                            1/3)))&gt;IFERROR(L1218,
                                    0),
                                MIN((MAX('1D'!$D$16,
                                            POWER((ABS(K1218)^2)/('1D'!$I$5*MAX(F1218,
                                                        0.1)^2),
                                                1/3))),
                                    IFERROR(L1218,
                                        0)+(MIN(ABS(IFERROR(U1218,
                                                    0))*'1D'!$D$18,
                                            ABS((MAX('1D'!$D$16,
                                                        POWER((ABS(K1218)^2)/('1D'!$I$5*MAX(F1218,
                                                                    0.1)^2),
                                                            1/3)))-IFERROR(L1218,
                                                    0))))),
                                MAX((MAX('1D'!$D$16,
                                            POWER((ABS(K1218)^2)/('1D'!$I$5*MAX(F1218,
                                                        0.1)^2),
                                                1/3))),
                                    IFERROR(L1218,
                                        0)-(MIN(ABS(IFERROR(U1218,
                                                    0))*'1D'!$D$18,
                                            ABS((MAX('1D'!$D$16,
                                                        POWER((ABS(K1218)^2)/('1D'!$I$5*MAX(F1218,
                                                                    0.1)^2),
                                                            1/3)))-IFERROR(L1218,
                                                    0))))))),
                        MAX('1D'!$D$16,
                            POWER((ABS(K1218)^2)/('1D'!$I$5*MAX(F1218,
                                        0.1)^2),
                                1/3))),
                    MAX('1D'!$D$16,
                        IFERROR(L1218,
                            0)))))))</f>
        <v>2.0411692021517887</v>
      </c>
      <c r="M1218" s="5">
        <f t="shared" ca="1" si="252"/>
        <v>10.614079851189301</v>
      </c>
      <c r="N1218" s="5">
        <f t="shared" ca="1" si="253"/>
        <v>1.1434704692804873</v>
      </c>
      <c r="O1218" s="5">
        <f t="shared" ca="1" si="254"/>
        <v>4.8002276894771132</v>
      </c>
      <c r="P1218" s="5">
        <f t="shared" ca="1" si="255"/>
        <v>634.00066920215181</v>
      </c>
      <c r="Q1218" s="5">
        <f ca="1">P1218+((ABS(K1218)/MAX(((F1218)+(G1218)*(L1218))*(L1218),
            0.000001))^2)/(2*'1D'!$I$5)</f>
        <v>635.17509253909486</v>
      </c>
      <c r="R1218" s="5">
        <f ca="1">((ABS(K1218)*'1D'!$D$6)/(MAX(((F1218)+(G1218)*(L1218))*(L1218),
            0.000001)*MAX(((((F1218)+(G1218)*(L1218))*(L1218))/MAX((F1218)+2*(L1218)*SQRT(1+(G1218)^2),
                    0.000001))^(2/3),
            0.000001)))^2</f>
        <v>4.3358367565141456E-3</v>
      </c>
      <c r="S1218" s="5">
        <f ca="1">ABS(ABS(K1218)/MAX(((F1218)+(G1218)*(L1218))*(L1218),
        0.000001))/SQRT('1D'!$I$5*MAX((((F1218)+(G1218)*(L1218))*(L1218))/MAX((F1218)+2*(G1218)*(L1218),
            0.000001),
        0.000001))</f>
        <v>1.0727235886044055</v>
      </c>
      <c r="T1218" s="5">
        <f ca="1">((F1218)*(L1218)^2)/2+(G1218)*(L1218)^3/3+(ABS(K1218)^2)/('1D'!$I$5*MAX(((F1218)+(G1218)*(L1218))*(L1218),
        0.000001))</f>
        <v>35.763412605541333</v>
      </c>
      <c r="U1218" s="5">
        <f ca="1">IF($A$2=0,
    0,
    IFERROR(Q1217-(((R1217+R1218)/2)*J1218)-(IF(O1217&gt;O1218,
                '1D'!$D$8*((O1217^2-O1218^2)/(2*'1D'!$I$5)),
                '1D'!$D$9*((O1218^2-O1217^2)/(2*'1D'!$I$5)))+('1D'!$D$10*(ABS(I1218)/90)*(MAX(O1217^2,
                        O1218^2)/(2*'1D'!$I$5))))-Q1218,
        0))</f>
        <v>-3.9532790901830595E-3</v>
      </c>
      <c r="V1218" s="5">
        <f ca="1">IF($A$2=0,
    1,
    IF(IFERROR(V1217,
            0)=0,
        0,
        IFERROR(IF(ROUND(S1218,
                    3)=1,
                1,
                IF(AND(ABS(U1218)&lt;'1D'!$D$19,
                        S1218&gt;1),
                    1,
                    0)),
            0)))</f>
        <v>0</v>
      </c>
      <c r="W1218" s="5">
        <f ca="1">IF($A$2=0,
    MAX(MAX('1D'!$D$16,
            MAX('1D'!$D$16,
                POWER((ABS(K1218)^2)/('1D'!$I$5*MAX(F1218,
                            0.1)^2),
                    1/3))),
        IFERROR(W1396,
            MAX(MAX('1D'!$D$16,
                    MAX('1D'!$D$16,
                        POWER((ABS(K1218)^2)/('1D'!$I$5*MAX(F1218,
                                    0.1)^2),
                            1/3))),
                ($L$2)-E1396))),
    IF(IFERROR(AG1219,
            0)=0,
        MAX(MAX('1D'!$D$16,
                MAX('1D'!$D$16,
                    POWER((ABS(K1218)^2)/('1D'!$I$5*MAX(F1218,
                                0.1)^2),
                        1/3))),
            IFERROR(W1396,
                MAX(MAX('1D'!$D$16,
                        MAX('1D'!$D$16,
                            POWER((ABS(K1218)^2)/('1D'!$I$5*MAX(F1218,
                                        0.1)^2),
                                1/3))),
                    ($L$2)-E1396))),
        IF(IFERROR(W1218,
                0)=0,
            MAX(MAX('1D'!$D$16,
                    MAX('1D'!$D$16,
                        POWER((ABS(K1218)^2)/('1D'!$I$5*MAX(F1218,
                                    0.1)^2),
                            1/3))),
                IFERROR(W1396,
                    MAX(MAX('1D'!$D$16,
                            MAX('1D'!$D$16,
                                POWER((ABS(K1218)^2)/('1D'!$I$5*MAX(F1218,
                                            0.1)^2),
                                    1/3))),
                        ($L$2)-E1396))),
            IF(OR(IFERROR(AD1218,
                        0)&gt;=1,
                    IFERROR(AD1219,
                        0)&gt;=1),
                MAX('1D'!$D$16,
                    MAX('1D'!$D$16,
                        POWER((ABS(K1218)^2)/('1D'!$I$5*MAX(F1218,
                                    0.1)^2),
                            1/3))),
                IF(ABS(IFERROR(AF1218,
                            0))&lt;'1D'!$D$19,
                    MAX(MAX('1D'!$D$16,
                            MAX('1D'!$D$16,
                                POWER((ABS(K1218)^2)/('1D'!$I$5*MAX(F1218,
                                            0.1)^2),
                                    1/3))),
                        IFERROR(W1218,
                            0)),
                    MAX(MAX('1D'!$D$16,
                            MAX('1D'!$D$16,
                                POWER((ABS(K1218)^2)/('1D'!$I$5*MAX(F1218,
                                            0.1)^2),
                                    1/3))),
                        (IFERROR(W1218,
                                0))+((IFERROR(AF1218,
                                    0))*'1D'!$D$18)))))))</f>
        <v>2.1389677043987478</v>
      </c>
      <c r="X1218" s="5">
        <f t="shared" ca="1" si="256"/>
        <v>11.122632062873489</v>
      </c>
      <c r="Y1218" s="5">
        <f t="shared" ca="1" si="257"/>
        <v>1.1735290000551568</v>
      </c>
      <c r="Z1218" s="5">
        <f t="shared" ca="1" si="258"/>
        <v>4.5807502857230418</v>
      </c>
      <c r="AA1218" s="5">
        <f t="shared" ca="1" si="259"/>
        <v>634.09846770439879</v>
      </c>
      <c r="AB1218" s="5">
        <f ca="1">AA1218+((ABS(K1218)/MAX(((F1218)+(G1218)*(W1218))*(W1218),
            0.000001))^2)/(2*'1D'!$I$5)</f>
        <v>635.16795155659815</v>
      </c>
      <c r="AC1218" s="5">
        <f ca="1">((ABS(K1218)*'1D'!$D$6)/(MAX(((F1218)+(G1218)*(W1218))*(W1218),
            0.000001)*MAX(((((F1218)+(G1218)*(W1218))*(W1218))/MAX((F1218)+2*(W1218)*SQRT(1+(G1218)^2),
                    0.000001))^(2/3),
            0.000001)))^2</f>
        <v>3.8141460404132466E-3</v>
      </c>
      <c r="AD1218" s="5">
        <f ca="1">ABS(ABS(K1218)/MAX(((F1218)+(G1218)*(W1218))*(W1218),
        0.000001))/SQRT('1D'!$I$5*MAX((((F1218)+(G1218)*(W1218))*(W1218))/MAX((F1218)+2*(G1218)*(W1218),
            0.000001),
        0.000001))</f>
        <v>1.0000000000000004</v>
      </c>
      <c r="AE1218" s="5">
        <f ca="1">((F1218)*(W1218)^2)/2+(G1218)*(W1218)^3/3+(ABS(K1218)^2)/('1D'!$I$5*MAX(((F1218)+(G1218)*(W1218))*(W1218),
        0.000001))</f>
        <v>35.686426155594638</v>
      </c>
      <c r="AF1218" s="5">
        <f ca="1">IF($A$2=0,
    0,
    IFERROR(AB1219+(((AC1218+AC1219)/2)*J1219)+(IF(Z1218&gt;Z1219,
                '1D'!$D$8*((Z1218^2-Z1219^2)/(2*'1D'!$I$5)),
                '1D'!$D$9*((Z1219^2-Z1218^2)/(2*'1D'!$I$5)))+('1D'!$D$10*(ABS(I1219)/90)*(MAX(Z1218^2,
                        Z1219^2)/(2*'1D'!$I$5))))-AB1218,
        0))</f>
        <v>3.3215251324918427E-3</v>
      </c>
      <c r="AG1218" s="5">
        <f ca="1">IF($A$2=0,
    1,
    IF(IFERROR(AG1219,
            0)=0,
        0,
        IFERROR(IF(OR(ROUND(AD1218,
                        3)&gt;=1,
                    AND(ABS(AF1218)&lt;'1D'!$D$19,
                        AD1218&lt;1)),
                1,
                0),
            0)))</f>
        <v>1</v>
      </c>
      <c r="AH1218" s="5">
        <f ca="1">IFERROR(IF('1D'!V32="Supercritical",
        MAX('1D'!$D$16,
            IFERROR(L1218,
                MAX('1D'!$D$16,
                    POWER((ABS(K1218)^2)/('1D'!$I$5*MAX(F1218,
                                0.1)^2),
                        1/3)))),
        IF('1D'!V32="Subcritical",
            MAX('1D'!$D$16,
                IFERROR(W1218,
                    MAX('1D'!$D$16,
                        POWER((ABS(K1218)^2)/('1D'!$I$5*MAX(F1218,
                                    0.1)^2),
                            1/3)))),
            IF(IFERROR(T1218,
                    -1E+99)&gt;=IFERROR(AE1218,
                    -1E+99),
                MAX('1D'!$D$16,
                    IFERROR(L1218,
                        MAX('1D'!$D$16,
                            POWER((ABS(K1218)^2)/('1D'!$I$5*MAX(F1218,
                                        0.1)^2),
                                1/3)))),
                MAX('1D'!$D$16,
                    IFERROR(W1218,
                        MAX('1D'!$D$16,
                            POWER((ABS(K1218)^2)/('1D'!$I$5*MAX(F1218,
                                        0.1)^2),
                                1/3))))))),
    MAX('1D'!$D$16,
        POWER((ABS(K1218)^2)/('1D'!$I$5*MAX(F1218,
                    0.1)^2),
            1/3)))</f>
        <v>2.0411692021517887</v>
      </c>
      <c r="AI1218" s="5">
        <f t="shared" ca="1" si="260"/>
        <v>634.00066920215181</v>
      </c>
      <c r="AJ1218" s="5">
        <f ca="1">AI1218+((ABS(K1218)/MAX(((F1218)+(G1218)*(AH1218))*(AH1218),
            0.000001))^2)/(2*'1D'!$I$5)</f>
        <v>635.17509253909486</v>
      </c>
      <c r="AM1218">
        <v>0</v>
      </c>
      <c r="AN1218">
        <v>0</v>
      </c>
      <c r="AO1218" s="5">
        <f t="shared" si="261"/>
        <v>0</v>
      </c>
      <c r="AP1218" s="5">
        <f t="shared" si="265"/>
        <v>0</v>
      </c>
      <c r="AQ1218" s="5">
        <f ca="1">ABS(ABS(K1218)/MAX(((F1218)+(G1218)*(AH1218))*(AH1218),
        0.000001))/SQRT('1D'!$I$5*MAX((((F1218)+(G1218)*(AH1218))*(AH1218))/MAX((F1218)+2*(G1218)*(AH1218),
            0.000001),
        0.000001))</f>
        <v>1.0727235886044055</v>
      </c>
      <c r="AR1218" s="5" t="str">
        <f t="shared" ca="1" si="262"/>
        <v>Supercritical</v>
      </c>
      <c r="AS1218" s="5">
        <f ca="1">((ABS(K1218)*'1D'!$D$6)/(MAX(((F1218)+(G1218)*(AH1218))*(AH1218),
            0.000001)*MAX(((((F1218)+(G1218)*(AH1218))*(AH1218))/MAX((F1218)+2*(AH1218)*SQRT(1+(G1218)^2),
                    0.000001))^(2/3),
            0.000001)))^2</f>
        <v>4.3358367565141456E-3</v>
      </c>
    </row>
    <row r="1219" spans="1:45" x14ac:dyDescent="0.35">
      <c r="A1219">
        <v>1210</v>
      </c>
      <c r="B1219">
        <v>1208.9960000000001</v>
      </c>
      <c r="C1219">
        <v>616072.46100000001</v>
      </c>
      <c r="D1219">
        <v>3096798.2429999998</v>
      </c>
      <c r="E1219">
        <v>631.95899999999995</v>
      </c>
      <c r="F1219">
        <v>5.2</v>
      </c>
      <c r="G1219">
        <v>0</v>
      </c>
      <c r="H1219" t="s">
        <v>176</v>
      </c>
      <c r="I1219">
        <v>2E-3</v>
      </c>
      <c r="J1219" s="5">
        <f t="shared" si="263"/>
        <v>1.0010000000002037</v>
      </c>
      <c r="K1219" s="5">
        <f t="shared" ca="1" si="264"/>
        <v>50.95</v>
      </c>
      <c r="L1219" s="5">
        <f ca="1">IF($A$2=0,
    IFERROR(L1218,
        MAX('1D'!$D$16,
            POWER((ABS(K1219)^2)/('1D'!$I$5*MAX(F1219,
                        0.1)^2),
                1/3))),
    IF(IFERROR(V1218,
            0)=0,
        IFERROR(L1218,
            MAX('1D'!$D$16,
                POWER((ABS(K1219)^2)/('1D'!$I$5*MAX(F1219,
                            0.1)^2),
                    1/3))),
        IF(OR(IFERROR(L1219,
                    0)=0,
                IFERROR(S1218,
                    0)&lt;1,
                IFERROR(S1219,
                    0)&lt;1),
            MAX('1D'!$D$16,
                POWER((ABS(K1219)^2)/('1D'!$I$5*MAX(F1219,
                            0.1)^2),
                    1/3)),
            IF(IFERROR(U1219,
                    0)&gt;0,
                MAX('1D'!$D$16,
                    IFERROR(L1219,
                        0)+((IFERROR(U1219,
                                0))*'1D'!$D$18*IF((IFERROR(S1219,
                                    0))&lt;1,
                            1,
                            -1))),
                IF(IFERROR(U1219,
                        0)&lt;0,
                    IF(ABS((MAX('1D'!$D$16,
                                    POWER((ABS(K1219)^2)/('1D'!$I$5*MAX(F1219,
                                                0.1)^2),
                                        1/3)))-IFERROR(L1219,
                                0))&gt;'1D'!$D$19,
                        MAX('1D'!$D$16,
                            IF((MAX('1D'!$D$16,
                                        POWER((ABS(K1219)^2)/('1D'!$I$5*MAX(F1219,
                                                    0.1)^2),
                                            1/3)))&gt;IFERROR(L1219,
                                    0),
                                MIN((MAX('1D'!$D$16,
                                            POWER((ABS(K1219)^2)/('1D'!$I$5*MAX(F1219,
                                                        0.1)^2),
                                                1/3))),
                                    IFERROR(L1219,
                                        0)+(MIN(ABS(IFERROR(U1219,
                                                    0))*'1D'!$D$18,
                                            ABS((MAX('1D'!$D$16,
                                                        POWER((ABS(K1219)^2)/('1D'!$I$5*MAX(F1219,
                                                                    0.1)^2),
                                                            1/3)))-IFERROR(L1219,
                                                    0))))),
                                MAX((MAX('1D'!$D$16,
                                            POWER((ABS(K1219)^2)/('1D'!$I$5*MAX(F1219,
                                                        0.1)^2),
                                                1/3))),
                                    IFERROR(L1219,
                                        0)-(MIN(ABS(IFERROR(U1219,
                                                    0))*'1D'!$D$18,
                                            ABS((MAX('1D'!$D$16,
                                                        POWER((ABS(K1219)^2)/('1D'!$I$5*MAX(F1219,
                                                                    0.1)^2),
                                                            1/3)))-IFERROR(L1219,
                                                    0))))))),
                        MAX('1D'!$D$16,
                            POWER((ABS(K1219)^2)/('1D'!$I$5*MAX(F1219,
                                        0.1)^2),
                                1/3))),
                    MAX('1D'!$D$16,
                        IFERROR(L1219,
                            0)))))))</f>
        <v>2.0411692021517887</v>
      </c>
      <c r="M1219" s="5">
        <f t="shared" ca="1" si="252"/>
        <v>10.614079851189301</v>
      </c>
      <c r="N1219" s="5">
        <f t="shared" ca="1" si="253"/>
        <v>1.1434704692804873</v>
      </c>
      <c r="O1219" s="5">
        <f t="shared" ca="1" si="254"/>
        <v>4.8002276894771132</v>
      </c>
      <c r="P1219" s="5">
        <f t="shared" ca="1" si="255"/>
        <v>634.00016920215171</v>
      </c>
      <c r="Q1219" s="5">
        <f ca="1">P1219+((ABS(K1219)/MAX(((F1219)+(G1219)*(L1219))*(L1219),
            0.000001))^2)/(2*'1D'!$I$5)</f>
        <v>635.17459253909476</v>
      </c>
      <c r="R1219" s="5">
        <f ca="1">((ABS(K1219)*'1D'!$D$6)/(MAX(((F1219)+(G1219)*(L1219))*(L1219),
            0.000001)*MAX(((((F1219)+(G1219)*(L1219))*(L1219))/MAX((F1219)+2*(L1219)*SQRT(1+(G1219)^2),
                    0.000001))^(2/3),
            0.000001)))^2</f>
        <v>4.3358367565141456E-3</v>
      </c>
      <c r="S1219" s="5">
        <f ca="1">ABS(ABS(K1219)/MAX(((F1219)+(G1219)*(L1219))*(L1219),
        0.000001))/SQRT('1D'!$I$5*MAX((((F1219)+(G1219)*(L1219))*(L1219))/MAX((F1219)+2*(G1219)*(L1219),
            0.000001),
        0.000001))</f>
        <v>1.0727235886044055</v>
      </c>
      <c r="T1219" s="5">
        <f ca="1">((F1219)*(L1219)^2)/2+(G1219)*(L1219)^3/3+(ABS(K1219)^2)/('1D'!$I$5*MAX(((F1219)+(G1219)*(L1219))*(L1219),
        0.000001))</f>
        <v>35.763412605541333</v>
      </c>
      <c r="U1219" s="5">
        <f ca="1">IF($A$2=0,
    0,
    IFERROR(Q1218-(((R1218+R1219)/2)*J1219)-(IF(O1218&gt;O1219,
                '1D'!$D$8*((O1218^2-O1219^2)/(2*'1D'!$I$5)),
                '1D'!$D$9*((O1219^2-O1218^2)/(2*'1D'!$I$5)))+('1D'!$D$10*(ABS(I1219)/90)*(MAX(O1218^2,
                        O1219^2)/(2*'1D'!$I$5))))-Q1219,
        0))</f>
        <v>-3.8440873375975571E-3</v>
      </c>
      <c r="V1219" s="5">
        <f ca="1">IF($A$2=0,
    1,
    IF(IFERROR(V1218,
            0)=0,
        0,
        IFERROR(IF(ROUND(S1219,
                    3)=1,
                1,
                IF(AND(ABS(U1219)&lt;'1D'!$D$19,
                        S1219&gt;1),
                    1,
                    0)),
            0)))</f>
        <v>0</v>
      </c>
      <c r="W1219" s="5">
        <f ca="1">IF($A$2=0,
    MAX(MAX('1D'!$D$16,
            MAX('1D'!$D$16,
                POWER((ABS(K1219)^2)/('1D'!$I$5*MAX(F1219,
                            0.1)^2),
                    1/3))),
        IFERROR(W1396,
            MAX(MAX('1D'!$D$16,
                    MAX('1D'!$D$16,
                        POWER((ABS(K1219)^2)/('1D'!$I$5*MAX(F1219,
                                    0.1)^2),
                            1/3))),
                ($L$2)-E1396))),
    IF(IFERROR(AG1220,
            0)=0,
        MAX(MAX('1D'!$D$16,
                MAX('1D'!$D$16,
                    POWER((ABS(K1219)^2)/('1D'!$I$5*MAX(F1219,
                                0.1)^2),
                        1/3))),
            IFERROR(W1396,
                MAX(MAX('1D'!$D$16,
                        MAX('1D'!$D$16,
                            POWER((ABS(K1219)^2)/('1D'!$I$5*MAX(F1219,
                                        0.1)^2),
                                1/3))),
                    ($L$2)-E1396))),
        IF(IFERROR(W1219,
                0)=0,
            MAX(MAX('1D'!$D$16,
                    MAX('1D'!$D$16,
                        POWER((ABS(K1219)^2)/('1D'!$I$5*MAX(F1219,
                                    0.1)^2),
                            1/3))),
                IFERROR(W1396,
                    MAX(MAX('1D'!$D$16,
                            MAX('1D'!$D$16,
                                POWER((ABS(K1219)^2)/('1D'!$I$5*MAX(F1219,
                                            0.1)^2),
                                    1/3))),
                        ($L$2)-E1396))),
            IF(OR(IFERROR(AD1219,
                        0)&gt;=1,
                    IFERROR(AD1220,
                        0)&gt;=1),
                MAX('1D'!$D$16,
                    MAX('1D'!$D$16,
                        POWER((ABS(K1219)^2)/('1D'!$I$5*MAX(F1219,
                                    0.1)^2),
                            1/3))),
                IF(ABS(IFERROR(AF1219,
                            0))&lt;'1D'!$D$19,
                    MAX(MAX('1D'!$D$16,
                            MAX('1D'!$D$16,
                                POWER((ABS(K1219)^2)/('1D'!$I$5*MAX(F1219,
                                            0.1)^2),
                                    1/3))),
                        IFERROR(W1219,
                            0)),
                    MAX(MAX('1D'!$D$16,
                            MAX('1D'!$D$16,
                                POWER((ABS(K1219)^2)/('1D'!$I$5*MAX(F1219,
                                            0.1)^2),
                                    1/3))),
                        (IFERROR(W1219,
                                0))+((IFERROR(AF1219,
                                    0))*'1D'!$D$18)))))))</f>
        <v>2.1389677043987478</v>
      </c>
      <c r="X1219" s="5">
        <f t="shared" ca="1" si="256"/>
        <v>11.122632062873489</v>
      </c>
      <c r="Y1219" s="5">
        <f t="shared" ca="1" si="257"/>
        <v>1.1735290000551568</v>
      </c>
      <c r="Z1219" s="5">
        <f t="shared" ca="1" si="258"/>
        <v>4.5807502857230418</v>
      </c>
      <c r="AA1219" s="5">
        <f t="shared" ca="1" si="259"/>
        <v>634.09796770439868</v>
      </c>
      <c r="AB1219" s="5">
        <f ca="1">AA1219+((ABS(K1219)/MAX(((F1219)+(G1219)*(W1219))*(W1219),
            0.000001))^2)/(2*'1D'!$I$5)</f>
        <v>635.16745155659805</v>
      </c>
      <c r="AC1219" s="5">
        <f ca="1">((ABS(K1219)*'1D'!$D$6)/(MAX(((F1219)+(G1219)*(W1219))*(W1219),
            0.000001)*MAX(((((F1219)+(G1219)*(W1219))*(W1219))/MAX((F1219)+2*(W1219)*SQRT(1+(G1219)^2),
                    0.000001))^(2/3),
            0.000001)))^2</f>
        <v>3.8141460404132466E-3</v>
      </c>
      <c r="AD1219" s="5">
        <f ca="1">ABS(ABS(K1219)/MAX(((F1219)+(G1219)*(W1219))*(W1219),
        0.000001))/SQRT('1D'!$I$5*MAX((((F1219)+(G1219)*(W1219))*(W1219))/MAX((F1219)+2*(G1219)*(W1219),
            0.000001),
        0.000001))</f>
        <v>1.0000000000000004</v>
      </c>
      <c r="AE1219" s="5">
        <f ca="1">((F1219)*(W1219)^2)/2+(G1219)*(W1219)^3/3+(ABS(K1219)^2)/('1D'!$I$5*MAX(((F1219)+(G1219)*(W1219))*(W1219),
        0.000001))</f>
        <v>35.686426155594638</v>
      </c>
      <c r="AF1219" s="5">
        <f ca="1">IF($A$2=0,
    0,
    IFERROR(AB1220+(((AC1219+AC1220)/2)*J1220)+(IF(Z1219&gt;Z1220,
                '1D'!$D$8*((Z1219^2-Z1220^2)/(2*'1D'!$I$5)),
                '1D'!$D$9*((Z1220^2-Z1219^2)/(2*'1D'!$I$5)))+('1D'!$D$10*(ABS(I1220)/90)*(MAX(Z1219^2,
                        Z1220^2)/(2*'1D'!$I$5))))-AB1219,
        0))</f>
        <v>3.3141460404522149E-3</v>
      </c>
      <c r="AG1219" s="5">
        <f ca="1">IF($A$2=0,
    1,
    IF(IFERROR(AG1220,
            0)=0,
        0,
        IFERROR(IF(OR(ROUND(AD1219,
                        3)&gt;=1,
                    AND(ABS(AF1219)&lt;'1D'!$D$19,
                        AD1219&lt;1)),
                1,
                0),
            0)))</f>
        <v>1</v>
      </c>
      <c r="AH1219" s="5">
        <f ca="1">IFERROR(IF('1D'!V32="Supercritical",
        MAX('1D'!$D$16,
            IFERROR(L1219,
                MAX('1D'!$D$16,
                    POWER((ABS(K1219)^2)/('1D'!$I$5*MAX(F1219,
                                0.1)^2),
                        1/3)))),
        IF('1D'!V32="Subcritical",
            MAX('1D'!$D$16,
                IFERROR(W1219,
                    MAX('1D'!$D$16,
                        POWER((ABS(K1219)^2)/('1D'!$I$5*MAX(F1219,
                                    0.1)^2),
                            1/3)))),
            IF(IFERROR(T1219,
                    -1E+99)&gt;=IFERROR(AE1219,
                    -1E+99),
                MAX('1D'!$D$16,
                    IFERROR(L1219,
                        MAX('1D'!$D$16,
                            POWER((ABS(K1219)^2)/('1D'!$I$5*MAX(F1219,
                                        0.1)^2),
                                1/3)))),
                MAX('1D'!$D$16,
                    IFERROR(W1219,
                        MAX('1D'!$D$16,
                            POWER((ABS(K1219)^2)/('1D'!$I$5*MAX(F1219,
                                        0.1)^2),
                                1/3))))))),
    MAX('1D'!$D$16,
        POWER((ABS(K1219)^2)/('1D'!$I$5*MAX(F1219,
                    0.1)^2),
            1/3)))</f>
        <v>2.0411692021517887</v>
      </c>
      <c r="AI1219" s="5">
        <f t="shared" ca="1" si="260"/>
        <v>634.00016920215171</v>
      </c>
      <c r="AJ1219" s="5">
        <f ca="1">AI1219+((ABS(K1219)/MAX(((F1219)+(G1219)*(AH1219))*(AH1219),
            0.000001))^2)/(2*'1D'!$I$5)</f>
        <v>635.17459253909476</v>
      </c>
      <c r="AM1219">
        <v>0</v>
      </c>
      <c r="AN1219">
        <v>0</v>
      </c>
      <c r="AO1219" s="5">
        <f t="shared" si="261"/>
        <v>0</v>
      </c>
      <c r="AP1219" s="5">
        <f t="shared" si="265"/>
        <v>0</v>
      </c>
      <c r="AQ1219" s="5">
        <f ca="1">ABS(ABS(K1219)/MAX(((F1219)+(G1219)*(AH1219))*(AH1219),
        0.000001))/SQRT('1D'!$I$5*MAX((((F1219)+(G1219)*(AH1219))*(AH1219))/MAX((F1219)+2*(G1219)*(AH1219),
            0.000001),
        0.000001))</f>
        <v>1.0727235886044055</v>
      </c>
      <c r="AR1219" s="5" t="str">
        <f t="shared" ca="1" si="262"/>
        <v>Supercritical</v>
      </c>
      <c r="AS1219" s="5">
        <f ca="1">((ABS(K1219)*'1D'!$D$6)/(MAX(((F1219)+(G1219)*(AH1219))*(AH1219),
            0.000001)*MAX(((((F1219)+(G1219)*(AH1219))*(AH1219))/MAX((F1219)+2*(AH1219)*SQRT(1+(G1219)^2),
                    0.000001))^(2/3),
            0.000001)))^2</f>
        <v>4.3358367565141456E-3</v>
      </c>
    </row>
    <row r="1220" spans="1:45" x14ac:dyDescent="0.35">
      <c r="A1220">
        <v>1211</v>
      </c>
      <c r="B1220">
        <v>1209.9960000000001</v>
      </c>
      <c r="C1220">
        <v>616072.41899999999</v>
      </c>
      <c r="D1220">
        <v>3096797.2439999999</v>
      </c>
      <c r="E1220">
        <v>631.95849999999996</v>
      </c>
      <c r="F1220">
        <v>5.2</v>
      </c>
      <c r="G1220">
        <v>0</v>
      </c>
      <c r="H1220" t="s">
        <v>176</v>
      </c>
      <c r="I1220">
        <v>0</v>
      </c>
      <c r="J1220" s="5">
        <f t="shared" si="263"/>
        <v>1</v>
      </c>
      <c r="K1220" s="5">
        <f t="shared" ca="1" si="264"/>
        <v>50.95</v>
      </c>
      <c r="L1220" s="5">
        <f ca="1">IF($A$2=0,
    IFERROR(L1219,
        MAX('1D'!$D$16,
            POWER((ABS(K1220)^2)/('1D'!$I$5*MAX(F1220,
                        0.1)^2),
                1/3))),
    IF(IFERROR(V1219,
            0)=0,
        IFERROR(L1219,
            MAX('1D'!$D$16,
                POWER((ABS(K1220)^2)/('1D'!$I$5*MAX(F1220,
                            0.1)^2),
                    1/3))),
        IF(OR(IFERROR(L1220,
                    0)=0,
                IFERROR(S1219,
                    0)&lt;1,
                IFERROR(S1220,
                    0)&lt;1),
            MAX('1D'!$D$16,
                POWER((ABS(K1220)^2)/('1D'!$I$5*MAX(F1220,
                            0.1)^2),
                    1/3)),
            IF(IFERROR(U1220,
                    0)&gt;0,
                MAX('1D'!$D$16,
                    IFERROR(L1220,
                        0)+((IFERROR(U1220,
                                0))*'1D'!$D$18*IF((IFERROR(S1220,
                                    0))&lt;1,
                            1,
                            -1))),
                IF(IFERROR(U1220,
                        0)&lt;0,
                    IF(ABS((MAX('1D'!$D$16,
                                    POWER((ABS(K1220)^2)/('1D'!$I$5*MAX(F1220,
                                                0.1)^2),
                                        1/3)))-IFERROR(L1220,
                                0))&gt;'1D'!$D$19,
                        MAX('1D'!$D$16,
                            IF((MAX('1D'!$D$16,
                                        POWER((ABS(K1220)^2)/('1D'!$I$5*MAX(F1220,
                                                    0.1)^2),
                                            1/3)))&gt;IFERROR(L1220,
                                    0),
                                MIN((MAX('1D'!$D$16,
                                            POWER((ABS(K1220)^2)/('1D'!$I$5*MAX(F1220,
                                                        0.1)^2),
                                                1/3))),
                                    IFERROR(L1220,
                                        0)+(MIN(ABS(IFERROR(U1220,
                                                    0))*'1D'!$D$18,
                                            ABS((MAX('1D'!$D$16,
                                                        POWER((ABS(K1220)^2)/('1D'!$I$5*MAX(F1220,
                                                                    0.1)^2),
                                                            1/3)))-IFERROR(L1220,
                                                    0))))),
                                MAX((MAX('1D'!$D$16,
                                            POWER((ABS(K1220)^2)/('1D'!$I$5*MAX(F1220,
                                                        0.1)^2),
                                                1/3))),
                                    IFERROR(L1220,
                                        0)-(MIN(ABS(IFERROR(U1220,
                                                    0))*'1D'!$D$18,
                                            ABS((MAX('1D'!$D$16,
                                                        POWER((ABS(K1220)^2)/('1D'!$I$5*MAX(F1220,
                                                                    0.1)^2),
                                                            1/3)))-IFERROR(L1220,
                                                    0))))))),
                        MAX('1D'!$D$16,
                            POWER((ABS(K1220)^2)/('1D'!$I$5*MAX(F1220,
                                        0.1)^2),
                                1/3))),
                    MAX('1D'!$D$16,
                        IFERROR(L1220,
                            0)))))))</f>
        <v>2.0411692021517887</v>
      </c>
      <c r="M1220" s="5">
        <f t="shared" ca="1" si="252"/>
        <v>10.614079851189301</v>
      </c>
      <c r="N1220" s="5">
        <f t="shared" ca="1" si="253"/>
        <v>1.1434704692804873</v>
      </c>
      <c r="O1220" s="5">
        <f t="shared" ca="1" si="254"/>
        <v>4.8002276894771132</v>
      </c>
      <c r="P1220" s="5">
        <f t="shared" ca="1" si="255"/>
        <v>633.99966920215172</v>
      </c>
      <c r="Q1220" s="5">
        <f ca="1">P1220+((ABS(K1220)/MAX(((F1220)+(G1220)*(L1220))*(L1220),
            0.000001))^2)/(2*'1D'!$I$5)</f>
        <v>635.17409253909477</v>
      </c>
      <c r="R1220" s="5">
        <f ca="1">((ABS(K1220)*'1D'!$D$6)/(MAX(((F1220)+(G1220)*(L1220))*(L1220),
            0.000001)*MAX(((((F1220)+(G1220)*(L1220))*(L1220))/MAX((F1220)+2*(L1220)*SQRT(1+(G1220)^2),
                    0.000001))^(2/3),
            0.000001)))^2</f>
        <v>4.3358367565141456E-3</v>
      </c>
      <c r="S1220" s="5">
        <f ca="1">ABS(ABS(K1220)/MAX(((F1220)+(G1220)*(L1220))*(L1220),
        0.000001))/SQRT('1D'!$I$5*MAX((((F1220)+(G1220)*(L1220))*(L1220))/MAX((F1220)+2*(G1220)*(L1220),
            0.000001),
        0.000001))</f>
        <v>1.0727235886044055</v>
      </c>
      <c r="T1220" s="5">
        <f ca="1">((F1220)*(L1220)^2)/2+(G1220)*(L1220)^3/3+(ABS(K1220)^2)/('1D'!$I$5*MAX(((F1220)+(G1220)*(L1220))*(L1220),
        0.000001))</f>
        <v>35.763412605541333</v>
      </c>
      <c r="U1220" s="5">
        <f ca="1">IF($A$2=0,
    0,
    IFERROR(Q1219-(((R1219+R1220)/2)*J1220)-(IF(O1219&gt;O1220,
                '1D'!$D$8*((O1219^2-O1220^2)/(2*'1D'!$I$5)),
                '1D'!$D$9*((O1220^2-O1219^2)/(2*'1D'!$I$5)))+('1D'!$D$10*(ABS(I1220)/90)*(MAX(O1219^2,
                        O1220^2)/(2*'1D'!$I$5))))-Q1220,
        0))</f>
        <v>-3.8358367564796936E-3</v>
      </c>
      <c r="V1220" s="5">
        <f ca="1">IF($A$2=0,
    1,
    IF(IFERROR(V1219,
            0)=0,
        0,
        IFERROR(IF(ROUND(S1220,
                    3)=1,
                1,
                IF(AND(ABS(U1220)&lt;'1D'!$D$19,
                        S1220&gt;1),
                    1,
                    0)),
            0)))</f>
        <v>0</v>
      </c>
      <c r="W1220" s="5">
        <f ca="1">IF($A$2=0,
    MAX(MAX('1D'!$D$16,
            MAX('1D'!$D$16,
                POWER((ABS(K1220)^2)/('1D'!$I$5*MAX(F1220,
                            0.1)^2),
                    1/3))),
        IFERROR(W1396,
            MAX(MAX('1D'!$D$16,
                    MAX('1D'!$D$16,
                        POWER((ABS(K1220)^2)/('1D'!$I$5*MAX(F1220,
                                    0.1)^2),
                            1/3))),
                ($L$2)-E1396))),
    IF(IFERROR(AG1221,
            0)=0,
        MAX(MAX('1D'!$D$16,
                MAX('1D'!$D$16,
                    POWER((ABS(K1220)^2)/('1D'!$I$5*MAX(F1220,
                                0.1)^2),
                        1/3))),
            IFERROR(W1396,
                MAX(MAX('1D'!$D$16,
                        MAX('1D'!$D$16,
                            POWER((ABS(K1220)^2)/('1D'!$I$5*MAX(F1220,
                                        0.1)^2),
                                1/3))),
                    ($L$2)-E1396))),
        IF(IFERROR(W1220,
                0)=0,
            MAX(MAX('1D'!$D$16,
                    MAX('1D'!$D$16,
                        POWER((ABS(K1220)^2)/('1D'!$I$5*MAX(F1220,
                                    0.1)^2),
                            1/3))),
                IFERROR(W1396,
                    MAX(MAX('1D'!$D$16,
                            MAX('1D'!$D$16,
                                POWER((ABS(K1220)^2)/('1D'!$I$5*MAX(F1220,
                                            0.1)^2),
                                    1/3))),
                        ($L$2)-E1396))),
            IF(OR(IFERROR(AD1220,
                        0)&gt;=1,
                    IFERROR(AD1221,
                        0)&gt;=1),
                MAX('1D'!$D$16,
                    MAX('1D'!$D$16,
                        POWER((ABS(K1220)^2)/('1D'!$I$5*MAX(F1220,
                                    0.1)^2),
                            1/3))),
                IF(ABS(IFERROR(AF1220,
                            0))&lt;'1D'!$D$19,
                    MAX(MAX('1D'!$D$16,
                            MAX('1D'!$D$16,
                                POWER((ABS(K1220)^2)/('1D'!$I$5*MAX(F1220,
                                            0.1)^2),
                                    1/3))),
                        IFERROR(W1220,
                            0)),
                    MAX(MAX('1D'!$D$16,
                            MAX('1D'!$D$16,
                                POWER((ABS(K1220)^2)/('1D'!$I$5*MAX(F1220,
                                            0.1)^2),
                                    1/3))),
                        (IFERROR(W1220,
                                0))+((IFERROR(AF1220,
                                    0))*'1D'!$D$18)))))))</f>
        <v>2.1389677043987478</v>
      </c>
      <c r="X1220" s="5">
        <f t="shared" ca="1" si="256"/>
        <v>11.122632062873489</v>
      </c>
      <c r="Y1220" s="5">
        <f t="shared" ca="1" si="257"/>
        <v>1.1735290000551568</v>
      </c>
      <c r="Z1220" s="5">
        <f t="shared" ca="1" si="258"/>
        <v>4.5807502857230418</v>
      </c>
      <c r="AA1220" s="5">
        <f t="shared" ca="1" si="259"/>
        <v>634.0974677043987</v>
      </c>
      <c r="AB1220" s="5">
        <f ca="1">AA1220+((ABS(K1220)/MAX(((F1220)+(G1220)*(W1220))*(W1220),
            0.000001))^2)/(2*'1D'!$I$5)</f>
        <v>635.16695155659806</v>
      </c>
      <c r="AC1220" s="5">
        <f ca="1">((ABS(K1220)*'1D'!$D$6)/(MAX(((F1220)+(G1220)*(W1220))*(W1220),
            0.000001)*MAX(((((F1220)+(G1220)*(W1220))*(W1220))/MAX((F1220)+2*(W1220)*SQRT(1+(G1220)^2),
                    0.000001))^(2/3),
            0.000001)))^2</f>
        <v>3.8141460404132466E-3</v>
      </c>
      <c r="AD1220" s="5">
        <f ca="1">ABS(ABS(K1220)/MAX(((F1220)+(G1220)*(W1220))*(W1220),
        0.000001))/SQRT('1D'!$I$5*MAX((((F1220)+(G1220)*(W1220))*(W1220))/MAX((F1220)+2*(G1220)*(W1220),
            0.000001),
        0.000001))</f>
        <v>1.0000000000000004</v>
      </c>
      <c r="AE1220" s="5">
        <f ca="1">((F1220)*(W1220)^2)/2+(G1220)*(W1220)^3/3+(ABS(K1220)^2)/('1D'!$I$5*MAX(((F1220)+(G1220)*(W1220))*(W1220),
        0.000001))</f>
        <v>35.686426155594638</v>
      </c>
      <c r="AF1220" s="5">
        <f ca="1">IF($A$2=0,
    0,
    IFERROR(AB1221+(((AC1220+AC1221)/2)*J1221)+(IF(Z1220&gt;Z1221,
                '1D'!$D$8*((Z1220^2-Z1221^2)/(2*'1D'!$I$5)),
                '1D'!$D$9*((Z1221^2-Z1220^2)/(2*'1D'!$I$5)))+('1D'!$D$10*(ABS(I1221)/90)*(MAX(Z1220^2,
                        Z1221^2)/(2*'1D'!$I$5))))-AB1220,
        0))</f>
        <v>3.4157470064428708E-3</v>
      </c>
      <c r="AG1220" s="5">
        <f ca="1">IF($A$2=0,
    1,
    IF(IFERROR(AG1221,
            0)=0,
        0,
        IFERROR(IF(OR(ROUND(AD1220,
                        3)&gt;=1,
                    AND(ABS(AF1220)&lt;'1D'!$D$19,
                        AD1220&lt;1)),
                1,
                0),
            0)))</f>
        <v>1</v>
      </c>
      <c r="AH1220" s="5">
        <f ca="1">IFERROR(IF('1D'!V32="Supercritical",
        MAX('1D'!$D$16,
            IFERROR(L1220,
                MAX('1D'!$D$16,
                    POWER((ABS(K1220)^2)/('1D'!$I$5*MAX(F1220,
                                0.1)^2),
                        1/3)))),
        IF('1D'!V32="Subcritical",
            MAX('1D'!$D$16,
                IFERROR(W1220,
                    MAX('1D'!$D$16,
                        POWER((ABS(K1220)^2)/('1D'!$I$5*MAX(F1220,
                                    0.1)^2),
                            1/3)))),
            IF(IFERROR(T1220,
                    -1E+99)&gt;=IFERROR(AE1220,
                    -1E+99),
                MAX('1D'!$D$16,
                    IFERROR(L1220,
                        MAX('1D'!$D$16,
                            POWER((ABS(K1220)^2)/('1D'!$I$5*MAX(F1220,
                                        0.1)^2),
                                1/3)))),
                MAX('1D'!$D$16,
                    IFERROR(W1220,
                        MAX('1D'!$D$16,
                            POWER((ABS(K1220)^2)/('1D'!$I$5*MAX(F1220,
                                        0.1)^2),
                                1/3))))))),
    MAX('1D'!$D$16,
        POWER((ABS(K1220)^2)/('1D'!$I$5*MAX(F1220,
                    0.1)^2),
            1/3)))</f>
        <v>2.0411692021517887</v>
      </c>
      <c r="AI1220" s="5">
        <f t="shared" ca="1" si="260"/>
        <v>633.99966920215172</v>
      </c>
      <c r="AJ1220" s="5">
        <f ca="1">AI1220+((ABS(K1220)/MAX(((F1220)+(G1220)*(AH1220))*(AH1220),
            0.000001))^2)/(2*'1D'!$I$5)</f>
        <v>635.17409253909477</v>
      </c>
      <c r="AM1220">
        <v>0</v>
      </c>
      <c r="AN1220">
        <v>0</v>
      </c>
      <c r="AO1220" s="5">
        <f t="shared" si="261"/>
        <v>0</v>
      </c>
      <c r="AP1220" s="5">
        <f t="shared" si="265"/>
        <v>0</v>
      </c>
      <c r="AQ1220" s="5">
        <f ca="1">ABS(ABS(K1220)/MAX(((F1220)+(G1220)*(AH1220))*(AH1220),
        0.000001))/SQRT('1D'!$I$5*MAX((((F1220)+(G1220)*(AH1220))*(AH1220))/MAX((F1220)+2*(G1220)*(AH1220),
            0.000001),
        0.000001))</f>
        <v>1.0727235886044055</v>
      </c>
      <c r="AR1220" s="5" t="str">
        <f t="shared" ca="1" si="262"/>
        <v>Supercritical</v>
      </c>
      <c r="AS1220" s="5">
        <f ca="1">((ABS(K1220)*'1D'!$D$6)/(MAX(((F1220)+(G1220)*(AH1220))*(AH1220),
            0.000001)*MAX(((((F1220)+(G1220)*(AH1220))*(AH1220))/MAX((F1220)+2*(AH1220)*SQRT(1+(G1220)^2),
                    0.000001))^(2/3),
            0.000001)))^2</f>
        <v>4.3358367565141456E-3</v>
      </c>
    </row>
    <row r="1221" spans="1:45" x14ac:dyDescent="0.35">
      <c r="A1221">
        <v>1212</v>
      </c>
      <c r="B1221">
        <v>1210.9960000000001</v>
      </c>
      <c r="C1221">
        <v>616072.37699999998</v>
      </c>
      <c r="D1221">
        <v>3096796.2450000001</v>
      </c>
      <c r="E1221">
        <v>631.95799999999997</v>
      </c>
      <c r="F1221">
        <v>5.2</v>
      </c>
      <c r="G1221">
        <v>0</v>
      </c>
      <c r="H1221" t="s">
        <v>176</v>
      </c>
      <c r="I1221">
        <v>5.7000000000000002E-2</v>
      </c>
      <c r="J1221" s="5">
        <f t="shared" si="263"/>
        <v>1</v>
      </c>
      <c r="K1221" s="5">
        <f t="shared" ca="1" si="264"/>
        <v>50.95</v>
      </c>
      <c r="L1221" s="5">
        <f ca="1">IF($A$2=0,
    IFERROR(L1220,
        MAX('1D'!$D$16,
            POWER((ABS(K1221)^2)/('1D'!$I$5*MAX(F1221,
                        0.1)^2),
                1/3))),
    IF(IFERROR(V1220,
            0)=0,
        IFERROR(L1220,
            MAX('1D'!$D$16,
                POWER((ABS(K1221)^2)/('1D'!$I$5*MAX(F1221,
                            0.1)^2),
                    1/3))),
        IF(OR(IFERROR(L1221,
                    0)=0,
                IFERROR(S1220,
                    0)&lt;1,
                IFERROR(S1221,
                    0)&lt;1),
            MAX('1D'!$D$16,
                POWER((ABS(K1221)^2)/('1D'!$I$5*MAX(F1221,
                            0.1)^2),
                    1/3)),
            IF(IFERROR(U1221,
                    0)&gt;0,
                MAX('1D'!$D$16,
                    IFERROR(L1221,
                        0)+((IFERROR(U1221,
                                0))*'1D'!$D$18*IF((IFERROR(S1221,
                                    0))&lt;1,
                            1,
                            -1))),
                IF(IFERROR(U1221,
                        0)&lt;0,
                    IF(ABS((MAX('1D'!$D$16,
                                    POWER((ABS(K1221)^2)/('1D'!$I$5*MAX(F1221,
                                                0.1)^2),
                                        1/3)))-IFERROR(L1221,
                                0))&gt;'1D'!$D$19,
                        MAX('1D'!$D$16,
                            IF((MAX('1D'!$D$16,
                                        POWER((ABS(K1221)^2)/('1D'!$I$5*MAX(F1221,
                                                    0.1)^2),
                                            1/3)))&gt;IFERROR(L1221,
                                    0),
                                MIN((MAX('1D'!$D$16,
                                            POWER((ABS(K1221)^2)/('1D'!$I$5*MAX(F1221,
                                                        0.1)^2),
                                                1/3))),
                                    IFERROR(L1221,
                                        0)+(MIN(ABS(IFERROR(U1221,
                                                    0))*'1D'!$D$18,
                                            ABS((MAX('1D'!$D$16,
                                                        POWER((ABS(K1221)^2)/('1D'!$I$5*MAX(F1221,
                                                                    0.1)^2),
                                                            1/3)))-IFERROR(L1221,
                                                    0))))),
                                MAX((MAX('1D'!$D$16,
                                            POWER((ABS(K1221)^2)/('1D'!$I$5*MAX(F1221,
                                                        0.1)^2),
                                                1/3))),
                                    IFERROR(L1221,
                                        0)-(MIN(ABS(IFERROR(U1221,
                                                    0))*'1D'!$D$18,
                                            ABS((MAX('1D'!$D$16,
                                                        POWER((ABS(K1221)^2)/('1D'!$I$5*MAX(F1221,
                                                                    0.1)^2),
                                                            1/3)))-IFERROR(L1221,
                                                    0))))))),
                        MAX('1D'!$D$16,
                            POWER((ABS(K1221)^2)/('1D'!$I$5*MAX(F1221,
                                        0.1)^2),
                                1/3))),
                    MAX('1D'!$D$16,
                        IFERROR(L1221,
                            0)))))))</f>
        <v>2.0411692021517887</v>
      </c>
      <c r="M1221" s="5">
        <f t="shared" ca="1" si="252"/>
        <v>10.614079851189301</v>
      </c>
      <c r="N1221" s="5">
        <f t="shared" ca="1" si="253"/>
        <v>1.1434704692804873</v>
      </c>
      <c r="O1221" s="5">
        <f t="shared" ca="1" si="254"/>
        <v>4.8002276894771132</v>
      </c>
      <c r="P1221" s="5">
        <f t="shared" ca="1" si="255"/>
        <v>633.99916920215173</v>
      </c>
      <c r="Q1221" s="5">
        <f ca="1">P1221+((ABS(K1221)/MAX(((F1221)+(G1221)*(L1221))*(L1221),
            0.000001))^2)/(2*'1D'!$I$5)</f>
        <v>635.17359253909478</v>
      </c>
      <c r="R1221" s="5">
        <f ca="1">((ABS(K1221)*'1D'!$D$6)/(MAX(((F1221)+(G1221)*(L1221))*(L1221),
            0.000001)*MAX(((((F1221)+(G1221)*(L1221))*(L1221))/MAX((F1221)+2*(L1221)*SQRT(1+(G1221)^2),
                    0.000001))^(2/3),
            0.000001)))^2</f>
        <v>4.3358367565141456E-3</v>
      </c>
      <c r="S1221" s="5">
        <f ca="1">ABS(ABS(K1221)/MAX(((F1221)+(G1221)*(L1221))*(L1221),
        0.000001))/SQRT('1D'!$I$5*MAX((((F1221)+(G1221)*(L1221))*(L1221))/MAX((F1221)+2*(G1221)*(L1221),
            0.000001),
        0.000001))</f>
        <v>1.0727235886044055</v>
      </c>
      <c r="T1221" s="5">
        <f ca="1">((F1221)*(L1221)^2)/2+(G1221)*(L1221)^3/3+(ABS(K1221)^2)/('1D'!$I$5*MAX(((F1221)+(G1221)*(L1221))*(L1221),
        0.000001))</f>
        <v>35.763412605541333</v>
      </c>
      <c r="U1221" s="5">
        <f ca="1">IF($A$2=0,
    0,
    IFERROR(Q1220-(((R1220+R1221)/2)*J1221)-(IF(O1220&gt;O1221,
                '1D'!$D$8*((O1220^2-O1221^2)/(2*'1D'!$I$5)),
                '1D'!$D$9*((O1221^2-O1220^2)/(2*'1D'!$I$5)))+('1D'!$D$10*(ABS(I1221)/90)*(MAX(O1220^2,
                        O1221^2)/(2*'1D'!$I$5))))-Q1221,
        0))</f>
        <v>-3.9474069734524164E-3</v>
      </c>
      <c r="V1221" s="5">
        <f ca="1">IF($A$2=0,
    1,
    IF(IFERROR(V1220,
            0)=0,
        0,
        IFERROR(IF(ROUND(S1221,
                    3)=1,
                1,
                IF(AND(ABS(U1221)&lt;'1D'!$D$19,
                        S1221&gt;1),
                    1,
                    0)),
            0)))</f>
        <v>0</v>
      </c>
      <c r="W1221" s="5">
        <f ca="1">IF($A$2=0,
    MAX(MAX('1D'!$D$16,
            MAX('1D'!$D$16,
                POWER((ABS(K1221)^2)/('1D'!$I$5*MAX(F1221,
                            0.1)^2),
                    1/3))),
        IFERROR(W1396,
            MAX(MAX('1D'!$D$16,
                    MAX('1D'!$D$16,
                        POWER((ABS(K1221)^2)/('1D'!$I$5*MAX(F1221,
                                    0.1)^2),
                            1/3))),
                ($L$2)-E1396))),
    IF(IFERROR(AG1222,
            0)=0,
        MAX(MAX('1D'!$D$16,
                MAX('1D'!$D$16,
                    POWER((ABS(K1221)^2)/('1D'!$I$5*MAX(F1221,
                                0.1)^2),
                        1/3))),
            IFERROR(W1396,
                MAX(MAX('1D'!$D$16,
                        MAX('1D'!$D$16,
                            POWER((ABS(K1221)^2)/('1D'!$I$5*MAX(F1221,
                                        0.1)^2),
                                1/3))),
                    ($L$2)-E1396))),
        IF(IFERROR(W1221,
                0)=0,
            MAX(MAX('1D'!$D$16,
                    MAX('1D'!$D$16,
                        POWER((ABS(K1221)^2)/('1D'!$I$5*MAX(F1221,
                                    0.1)^2),
                            1/3))),
                IFERROR(W1396,
                    MAX(MAX('1D'!$D$16,
                            MAX('1D'!$D$16,
                                POWER((ABS(K1221)^2)/('1D'!$I$5*MAX(F1221,
                                            0.1)^2),
                                    1/3))),
                        ($L$2)-E1396))),
            IF(OR(IFERROR(AD1221,
                        0)&gt;=1,
                    IFERROR(AD1222,
                        0)&gt;=1),
                MAX('1D'!$D$16,
                    MAX('1D'!$D$16,
                        POWER((ABS(K1221)^2)/('1D'!$I$5*MAX(F1221,
                                    0.1)^2),
                            1/3))),
                IF(ABS(IFERROR(AF1221,
                            0))&lt;'1D'!$D$19,
                    MAX(MAX('1D'!$D$16,
                            MAX('1D'!$D$16,
                                POWER((ABS(K1221)^2)/('1D'!$I$5*MAX(F1221,
                                            0.1)^2),
                                    1/3))),
                        IFERROR(W1221,
                            0)),
                    MAX(MAX('1D'!$D$16,
                            MAX('1D'!$D$16,
                                POWER((ABS(K1221)^2)/('1D'!$I$5*MAX(F1221,
                                            0.1)^2),
                                    1/3))),
                        (IFERROR(W1221,
                                0))+((IFERROR(AF1221,
                                    0))*'1D'!$D$18)))))))</f>
        <v>2.1389677043987478</v>
      </c>
      <c r="X1221" s="5">
        <f t="shared" ca="1" si="256"/>
        <v>11.122632062873489</v>
      </c>
      <c r="Y1221" s="5">
        <f t="shared" ca="1" si="257"/>
        <v>1.1735290000551568</v>
      </c>
      <c r="Z1221" s="5">
        <f t="shared" ca="1" si="258"/>
        <v>4.5807502857230418</v>
      </c>
      <c r="AA1221" s="5">
        <f t="shared" ca="1" si="259"/>
        <v>634.09696770439871</v>
      </c>
      <c r="AB1221" s="5">
        <f ca="1">AA1221+((ABS(K1221)/MAX(((F1221)+(G1221)*(W1221))*(W1221),
            0.000001))^2)/(2*'1D'!$I$5)</f>
        <v>635.16645155659808</v>
      </c>
      <c r="AC1221" s="5">
        <f ca="1">((ABS(K1221)*'1D'!$D$6)/(MAX(((F1221)+(G1221)*(W1221))*(W1221),
            0.000001)*MAX(((((F1221)+(G1221)*(W1221))*(W1221))/MAX((F1221)+2*(W1221)*SQRT(1+(G1221)^2),
                    0.000001))^(2/3),
            0.000001)))^2</f>
        <v>3.8141460404132466E-3</v>
      </c>
      <c r="AD1221" s="5">
        <f ca="1">ABS(ABS(K1221)/MAX(((F1221)+(G1221)*(W1221))*(W1221),
        0.000001))/SQRT('1D'!$I$5*MAX((((F1221)+(G1221)*(W1221))*(W1221))/MAX((F1221)+2*(G1221)*(W1221),
            0.000001),
        0.000001))</f>
        <v>1.0000000000000004</v>
      </c>
      <c r="AE1221" s="5">
        <f ca="1">((F1221)*(W1221)^2)/2+(G1221)*(W1221)^3/3+(ABS(K1221)^2)/('1D'!$I$5*MAX(((F1221)+(G1221)*(W1221))*(W1221),
        0.000001))</f>
        <v>35.686426155594638</v>
      </c>
      <c r="AF1221" s="5">
        <f ca="1">IF($A$2=0,
    0,
    IFERROR(AB1222+(((AC1221+AC1222)/2)*J1222)+(IF(Z1221&gt;Z1222,
                '1D'!$D$8*((Z1221^2-Z1222^2)/(2*'1D'!$I$5)),
                '1D'!$D$9*((Z1222^2-Z1221^2)/(2*'1D'!$I$5)))+('1D'!$D$10*(ABS(I1222)/90)*(MAX(Z1221^2,
                        Z1222^2)/(2*'1D'!$I$5))))-AB1221,
        0))</f>
        <v>3.4157470064428708E-3</v>
      </c>
      <c r="AG1221" s="5">
        <f ca="1">IF($A$2=0,
    1,
    IF(IFERROR(AG1222,
            0)=0,
        0,
        IFERROR(IF(OR(ROUND(AD1221,
                        3)&gt;=1,
                    AND(ABS(AF1221)&lt;'1D'!$D$19,
                        AD1221&lt;1)),
                1,
                0),
            0)))</f>
        <v>1</v>
      </c>
      <c r="AH1221" s="5">
        <f ca="1">IFERROR(IF('1D'!V32="Supercritical",
        MAX('1D'!$D$16,
            IFERROR(L1221,
                MAX('1D'!$D$16,
                    POWER((ABS(K1221)^2)/('1D'!$I$5*MAX(F1221,
                                0.1)^2),
                        1/3)))),
        IF('1D'!V32="Subcritical",
            MAX('1D'!$D$16,
                IFERROR(W1221,
                    MAX('1D'!$D$16,
                        POWER((ABS(K1221)^2)/('1D'!$I$5*MAX(F1221,
                                    0.1)^2),
                            1/3)))),
            IF(IFERROR(T1221,
                    -1E+99)&gt;=IFERROR(AE1221,
                    -1E+99),
                MAX('1D'!$D$16,
                    IFERROR(L1221,
                        MAX('1D'!$D$16,
                            POWER((ABS(K1221)^2)/('1D'!$I$5*MAX(F1221,
                                        0.1)^2),
                                1/3)))),
                MAX('1D'!$D$16,
                    IFERROR(W1221,
                        MAX('1D'!$D$16,
                            POWER((ABS(K1221)^2)/('1D'!$I$5*MAX(F1221,
                                        0.1)^2),
                                1/3))))))),
    MAX('1D'!$D$16,
        POWER((ABS(K1221)^2)/('1D'!$I$5*MAX(F1221,
                    0.1)^2),
            1/3)))</f>
        <v>2.0411692021517887</v>
      </c>
      <c r="AI1221" s="5">
        <f t="shared" ca="1" si="260"/>
        <v>633.99916920215173</v>
      </c>
      <c r="AJ1221" s="5">
        <f ca="1">AI1221+((ABS(K1221)/MAX(((F1221)+(G1221)*(AH1221))*(AH1221),
            0.000001))^2)/(2*'1D'!$I$5)</f>
        <v>635.17359253909478</v>
      </c>
      <c r="AM1221">
        <v>0</v>
      </c>
      <c r="AN1221">
        <v>0</v>
      </c>
      <c r="AO1221" s="5">
        <f t="shared" si="261"/>
        <v>0</v>
      </c>
      <c r="AP1221" s="5">
        <f t="shared" si="265"/>
        <v>0</v>
      </c>
      <c r="AQ1221" s="5">
        <f ca="1">ABS(ABS(K1221)/MAX(((F1221)+(G1221)*(AH1221))*(AH1221),
        0.000001))/SQRT('1D'!$I$5*MAX((((F1221)+(G1221)*(AH1221))*(AH1221))/MAX((F1221)+2*(G1221)*(AH1221),
            0.000001),
        0.000001))</f>
        <v>1.0727235886044055</v>
      </c>
      <c r="AR1221" s="5" t="str">
        <f t="shared" ca="1" si="262"/>
        <v>Supercritical</v>
      </c>
      <c r="AS1221" s="5">
        <f ca="1">((ABS(K1221)*'1D'!$D$6)/(MAX(((F1221)+(G1221)*(AH1221))*(AH1221),
            0.000001)*MAX(((((F1221)+(G1221)*(AH1221))*(AH1221))/MAX((F1221)+2*(AH1221)*SQRT(1+(G1221)^2),
                    0.000001))^(2/3),
            0.000001)))^2</f>
        <v>4.3358367565141456E-3</v>
      </c>
    </row>
    <row r="1222" spans="1:45" x14ac:dyDescent="0.35">
      <c r="A1222">
        <v>1213</v>
      </c>
      <c r="B1222">
        <v>1211.9960000000001</v>
      </c>
      <c r="C1222">
        <v>616072.33400000003</v>
      </c>
      <c r="D1222">
        <v>3096795.2459999998</v>
      </c>
      <c r="E1222">
        <v>631.95749999999998</v>
      </c>
      <c r="F1222">
        <v>5.2</v>
      </c>
      <c r="G1222">
        <v>0</v>
      </c>
      <c r="H1222" t="s">
        <v>176</v>
      </c>
      <c r="I1222">
        <v>5.7000000000000002E-2</v>
      </c>
      <c r="J1222" s="5">
        <f t="shared" si="263"/>
        <v>1</v>
      </c>
      <c r="K1222" s="5">
        <f t="shared" ca="1" si="264"/>
        <v>50.95</v>
      </c>
      <c r="L1222" s="5">
        <f ca="1">IF($A$2=0,
    IFERROR(L1221,
        MAX('1D'!$D$16,
            POWER((ABS(K1222)^2)/('1D'!$I$5*MAX(F1222,
                        0.1)^2),
                1/3))),
    IF(IFERROR(V1221,
            0)=0,
        IFERROR(L1221,
            MAX('1D'!$D$16,
                POWER((ABS(K1222)^2)/('1D'!$I$5*MAX(F1222,
                            0.1)^2),
                    1/3))),
        IF(OR(IFERROR(L1222,
                    0)=0,
                IFERROR(S1221,
                    0)&lt;1,
                IFERROR(S1222,
                    0)&lt;1),
            MAX('1D'!$D$16,
                POWER((ABS(K1222)^2)/('1D'!$I$5*MAX(F1222,
                            0.1)^2),
                    1/3)),
            IF(IFERROR(U1222,
                    0)&gt;0,
                MAX('1D'!$D$16,
                    IFERROR(L1222,
                        0)+((IFERROR(U1222,
                                0))*'1D'!$D$18*IF((IFERROR(S1222,
                                    0))&lt;1,
                            1,
                            -1))),
                IF(IFERROR(U1222,
                        0)&lt;0,
                    IF(ABS((MAX('1D'!$D$16,
                                    POWER((ABS(K1222)^2)/('1D'!$I$5*MAX(F1222,
                                                0.1)^2),
                                        1/3)))-IFERROR(L1222,
                                0))&gt;'1D'!$D$19,
                        MAX('1D'!$D$16,
                            IF((MAX('1D'!$D$16,
                                        POWER((ABS(K1222)^2)/('1D'!$I$5*MAX(F1222,
                                                    0.1)^2),
                                            1/3)))&gt;IFERROR(L1222,
                                    0),
                                MIN((MAX('1D'!$D$16,
                                            POWER((ABS(K1222)^2)/('1D'!$I$5*MAX(F1222,
                                                        0.1)^2),
                                                1/3))),
                                    IFERROR(L1222,
                                        0)+(MIN(ABS(IFERROR(U1222,
                                                    0))*'1D'!$D$18,
                                            ABS((MAX('1D'!$D$16,
                                                        POWER((ABS(K1222)^2)/('1D'!$I$5*MAX(F1222,
                                                                    0.1)^2),
                                                            1/3)))-IFERROR(L1222,
                                                    0))))),
                                MAX((MAX('1D'!$D$16,
                                            POWER((ABS(K1222)^2)/('1D'!$I$5*MAX(F1222,
                                                        0.1)^2),
                                                1/3))),
                                    IFERROR(L1222,
                                        0)-(MIN(ABS(IFERROR(U1222,
                                                    0))*'1D'!$D$18,
                                            ABS((MAX('1D'!$D$16,
                                                        POWER((ABS(K1222)^2)/('1D'!$I$5*MAX(F1222,
                                                                    0.1)^2),
                                                            1/3)))-IFERROR(L1222,
                                                    0))))))),
                        MAX('1D'!$D$16,
                            POWER((ABS(K1222)^2)/('1D'!$I$5*MAX(F1222,
                                        0.1)^2),
                                1/3))),
                    MAX('1D'!$D$16,
                        IFERROR(L1222,
                            0)))))))</f>
        <v>2.0411692021517887</v>
      </c>
      <c r="M1222" s="5">
        <f t="shared" ca="1" si="252"/>
        <v>10.614079851189301</v>
      </c>
      <c r="N1222" s="5">
        <f t="shared" ca="1" si="253"/>
        <v>1.1434704692804873</v>
      </c>
      <c r="O1222" s="5">
        <f t="shared" ca="1" si="254"/>
        <v>4.8002276894771132</v>
      </c>
      <c r="P1222" s="5">
        <f t="shared" ca="1" si="255"/>
        <v>633.99866920215175</v>
      </c>
      <c r="Q1222" s="5">
        <f ca="1">P1222+((ABS(K1222)/MAX(((F1222)+(G1222)*(L1222))*(L1222),
            0.000001))^2)/(2*'1D'!$I$5)</f>
        <v>635.1730925390948</v>
      </c>
      <c r="R1222" s="5">
        <f ca="1">((ABS(K1222)*'1D'!$D$6)/(MAX(((F1222)+(G1222)*(L1222))*(L1222),
            0.000001)*MAX(((((F1222)+(G1222)*(L1222))*(L1222))/MAX((F1222)+2*(L1222)*SQRT(1+(G1222)^2),
                    0.000001))^(2/3),
            0.000001)))^2</f>
        <v>4.3358367565141456E-3</v>
      </c>
      <c r="S1222" s="5">
        <f ca="1">ABS(ABS(K1222)/MAX(((F1222)+(G1222)*(L1222))*(L1222),
        0.000001))/SQRT('1D'!$I$5*MAX((((F1222)+(G1222)*(L1222))*(L1222))/MAX((F1222)+2*(G1222)*(L1222),
            0.000001),
        0.000001))</f>
        <v>1.0727235886044055</v>
      </c>
      <c r="T1222" s="5">
        <f ca="1">((F1222)*(L1222)^2)/2+(G1222)*(L1222)^3/3+(ABS(K1222)^2)/('1D'!$I$5*MAX(((F1222)+(G1222)*(L1222))*(L1222),
        0.000001))</f>
        <v>35.763412605541333</v>
      </c>
      <c r="U1222" s="5">
        <f ca="1">IF($A$2=0,
    0,
    IFERROR(Q1221-(((R1221+R1222)/2)*J1222)-(IF(O1221&gt;O1222,
                '1D'!$D$8*((O1221^2-O1222^2)/(2*'1D'!$I$5)),
                '1D'!$D$9*((O1222^2-O1221^2)/(2*'1D'!$I$5)))+('1D'!$D$10*(ABS(I1222)/90)*(MAX(O1221^2,
                        O1222^2)/(2*'1D'!$I$5))))-Q1222,
        0))</f>
        <v>-3.9474069734524164E-3</v>
      </c>
      <c r="V1222" s="5">
        <f ca="1">IF($A$2=0,
    1,
    IF(IFERROR(V1221,
            0)=0,
        0,
        IFERROR(IF(ROUND(S1222,
                    3)=1,
                1,
                IF(AND(ABS(U1222)&lt;'1D'!$D$19,
                        S1222&gt;1),
                    1,
                    0)),
            0)))</f>
        <v>0</v>
      </c>
      <c r="W1222" s="5">
        <f ca="1">IF($A$2=0,
    MAX(MAX('1D'!$D$16,
            MAX('1D'!$D$16,
                POWER((ABS(K1222)^2)/('1D'!$I$5*MAX(F1222,
                            0.1)^2),
                    1/3))),
        IFERROR(W1396,
            MAX(MAX('1D'!$D$16,
                    MAX('1D'!$D$16,
                        POWER((ABS(K1222)^2)/('1D'!$I$5*MAX(F1222,
                                    0.1)^2),
                            1/3))),
                ($L$2)-E1396))),
    IF(IFERROR(AG1223,
            0)=0,
        MAX(MAX('1D'!$D$16,
                MAX('1D'!$D$16,
                    POWER((ABS(K1222)^2)/('1D'!$I$5*MAX(F1222,
                                0.1)^2),
                        1/3))),
            IFERROR(W1396,
                MAX(MAX('1D'!$D$16,
                        MAX('1D'!$D$16,
                            POWER((ABS(K1222)^2)/('1D'!$I$5*MAX(F1222,
                                        0.1)^2),
                                1/3))),
                    ($L$2)-E1396))),
        IF(IFERROR(W1222,
                0)=0,
            MAX(MAX('1D'!$D$16,
                    MAX('1D'!$D$16,
                        POWER((ABS(K1222)^2)/('1D'!$I$5*MAX(F1222,
                                    0.1)^2),
                            1/3))),
                IFERROR(W1396,
                    MAX(MAX('1D'!$D$16,
                            MAX('1D'!$D$16,
                                POWER((ABS(K1222)^2)/('1D'!$I$5*MAX(F1222,
                                            0.1)^2),
                                    1/3))),
                        ($L$2)-E1396))),
            IF(OR(IFERROR(AD1222,
                        0)&gt;=1,
                    IFERROR(AD1223,
                        0)&gt;=1),
                MAX('1D'!$D$16,
                    MAX('1D'!$D$16,
                        POWER((ABS(K1222)^2)/('1D'!$I$5*MAX(F1222,
                                    0.1)^2),
                            1/3))),
                IF(ABS(IFERROR(AF1222,
                            0))&lt;'1D'!$D$19,
                    MAX(MAX('1D'!$D$16,
                            MAX('1D'!$D$16,
                                POWER((ABS(K1222)^2)/('1D'!$I$5*MAX(F1222,
                                            0.1)^2),
                                    1/3))),
                        IFERROR(W1222,
                            0)),
                    MAX(MAX('1D'!$D$16,
                            MAX('1D'!$D$16,
                                POWER((ABS(K1222)^2)/('1D'!$I$5*MAX(F1222,
                                            0.1)^2),
                                    1/3))),
                        (IFERROR(W1222,
                                0))+((IFERROR(AF1222,
                                    0))*'1D'!$D$18)))))))</f>
        <v>2.1389677043987478</v>
      </c>
      <c r="X1222" s="5">
        <f t="shared" ca="1" si="256"/>
        <v>11.122632062873489</v>
      </c>
      <c r="Y1222" s="5">
        <f t="shared" ca="1" si="257"/>
        <v>1.1735290000551568</v>
      </c>
      <c r="Z1222" s="5">
        <f t="shared" ca="1" si="258"/>
        <v>4.5807502857230418</v>
      </c>
      <c r="AA1222" s="5">
        <f t="shared" ca="1" si="259"/>
        <v>634.09646770439872</v>
      </c>
      <c r="AB1222" s="5">
        <f ca="1">AA1222+((ABS(K1222)/MAX(((F1222)+(G1222)*(W1222))*(W1222),
            0.000001))^2)/(2*'1D'!$I$5)</f>
        <v>635.16595155659809</v>
      </c>
      <c r="AC1222" s="5">
        <f ca="1">((ABS(K1222)*'1D'!$D$6)/(MAX(((F1222)+(G1222)*(W1222))*(W1222),
            0.000001)*MAX(((((F1222)+(G1222)*(W1222))*(W1222))/MAX((F1222)+2*(W1222)*SQRT(1+(G1222)^2),
                    0.000001))^(2/3),
            0.000001)))^2</f>
        <v>3.8141460404132466E-3</v>
      </c>
      <c r="AD1222" s="5">
        <f ca="1">ABS(ABS(K1222)/MAX(((F1222)+(G1222)*(W1222))*(W1222),
        0.000001))/SQRT('1D'!$I$5*MAX((((F1222)+(G1222)*(W1222))*(W1222))/MAX((F1222)+2*(G1222)*(W1222),
            0.000001),
        0.000001))</f>
        <v>1.0000000000000004</v>
      </c>
      <c r="AE1222" s="5">
        <f ca="1">((F1222)*(W1222)^2)/2+(G1222)*(W1222)^3/3+(ABS(K1222)^2)/('1D'!$I$5*MAX(((F1222)+(G1222)*(W1222))*(W1222),
        0.000001))</f>
        <v>35.686426155594638</v>
      </c>
      <c r="AF1222" s="5">
        <f ca="1">IF($A$2=0,
    0,
    IFERROR(AB1223+(((AC1222+AC1223)/2)*J1223)+(IF(Z1222&gt;Z1223,
                '1D'!$D$8*((Z1222^2-Z1223^2)/(2*'1D'!$I$5)),
                '1D'!$D$9*((Z1223^2-Z1222^2)/(2*'1D'!$I$5)))+('1D'!$D$10*(ABS(I1223)/90)*(MAX(Z1222^2,
                        Z1223^2)/(2*'1D'!$I$5))))-AB1222,
        0))</f>
        <v>3.3141460404522149E-3</v>
      </c>
      <c r="AG1222" s="5">
        <f ca="1">IF($A$2=0,
    1,
    IF(IFERROR(AG1223,
            0)=0,
        0,
        IFERROR(IF(OR(ROUND(AD1222,
                        3)&gt;=1,
                    AND(ABS(AF1222)&lt;'1D'!$D$19,
                        AD1222&lt;1)),
                1,
                0),
            0)))</f>
        <v>1</v>
      </c>
      <c r="AH1222" s="5">
        <f ca="1">IFERROR(IF('1D'!V32="Supercritical",
        MAX('1D'!$D$16,
            IFERROR(L1222,
                MAX('1D'!$D$16,
                    POWER((ABS(K1222)^2)/('1D'!$I$5*MAX(F1222,
                                0.1)^2),
                        1/3)))),
        IF('1D'!V32="Subcritical",
            MAX('1D'!$D$16,
                IFERROR(W1222,
                    MAX('1D'!$D$16,
                        POWER((ABS(K1222)^2)/('1D'!$I$5*MAX(F1222,
                                    0.1)^2),
                            1/3)))),
            IF(IFERROR(T1222,
                    -1E+99)&gt;=IFERROR(AE1222,
                    -1E+99),
                MAX('1D'!$D$16,
                    IFERROR(L1222,
                        MAX('1D'!$D$16,
                            POWER((ABS(K1222)^2)/('1D'!$I$5*MAX(F1222,
                                        0.1)^2),
                                1/3)))),
                MAX('1D'!$D$16,
                    IFERROR(W1222,
                        MAX('1D'!$D$16,
                            POWER((ABS(K1222)^2)/('1D'!$I$5*MAX(F1222,
                                        0.1)^2),
                                1/3))))))),
    MAX('1D'!$D$16,
        POWER((ABS(K1222)^2)/('1D'!$I$5*MAX(F1222,
                    0.1)^2),
            1/3)))</f>
        <v>2.0411692021517887</v>
      </c>
      <c r="AI1222" s="5">
        <f t="shared" ca="1" si="260"/>
        <v>633.99866920215175</v>
      </c>
      <c r="AJ1222" s="5">
        <f ca="1">AI1222+((ABS(K1222)/MAX(((F1222)+(G1222)*(AH1222))*(AH1222),
            0.000001))^2)/(2*'1D'!$I$5)</f>
        <v>635.1730925390948</v>
      </c>
      <c r="AM1222">
        <v>0</v>
      </c>
      <c r="AN1222">
        <v>0</v>
      </c>
      <c r="AO1222" s="5">
        <f t="shared" si="261"/>
        <v>0</v>
      </c>
      <c r="AP1222" s="5">
        <f t="shared" si="265"/>
        <v>0</v>
      </c>
      <c r="AQ1222" s="5">
        <f ca="1">ABS(ABS(K1222)/MAX(((F1222)+(G1222)*(AH1222))*(AH1222),
        0.000001))/SQRT('1D'!$I$5*MAX((((F1222)+(G1222)*(AH1222))*(AH1222))/MAX((F1222)+2*(G1222)*(AH1222),
            0.000001),
        0.000001))</f>
        <v>1.0727235886044055</v>
      </c>
      <c r="AR1222" s="5" t="str">
        <f t="shared" ca="1" si="262"/>
        <v>Supercritical</v>
      </c>
      <c r="AS1222" s="5">
        <f ca="1">((ABS(K1222)*'1D'!$D$6)/(MAX(((F1222)+(G1222)*(AH1222))*(AH1222),
            0.000001)*MAX(((((F1222)+(G1222)*(AH1222))*(AH1222))/MAX((F1222)+2*(AH1222)*SQRT(1+(G1222)^2),
                    0.000001))^(2/3),
            0.000001)))^2</f>
        <v>4.3358367565141456E-3</v>
      </c>
    </row>
    <row r="1223" spans="1:45" x14ac:dyDescent="0.35">
      <c r="A1223">
        <v>1214</v>
      </c>
      <c r="B1223">
        <v>1212.9960000000001</v>
      </c>
      <c r="C1223">
        <v>616072.29200000002</v>
      </c>
      <c r="D1223">
        <v>3096794.247</v>
      </c>
      <c r="E1223">
        <v>631.95699999999999</v>
      </c>
      <c r="F1223">
        <v>5.2</v>
      </c>
      <c r="G1223">
        <v>0</v>
      </c>
      <c r="H1223" t="s">
        <v>176</v>
      </c>
      <c r="I1223">
        <v>0</v>
      </c>
      <c r="J1223" s="5">
        <f t="shared" si="263"/>
        <v>1</v>
      </c>
      <c r="K1223" s="5">
        <f t="shared" ca="1" si="264"/>
        <v>50.95</v>
      </c>
      <c r="L1223" s="5">
        <f ca="1">IF($A$2=0,
    IFERROR(L1222,
        MAX('1D'!$D$16,
            POWER((ABS(K1223)^2)/('1D'!$I$5*MAX(F1223,
                        0.1)^2),
                1/3))),
    IF(IFERROR(V1222,
            0)=0,
        IFERROR(L1222,
            MAX('1D'!$D$16,
                POWER((ABS(K1223)^2)/('1D'!$I$5*MAX(F1223,
                            0.1)^2),
                    1/3))),
        IF(OR(IFERROR(L1223,
                    0)=0,
                IFERROR(S1222,
                    0)&lt;1,
                IFERROR(S1223,
                    0)&lt;1),
            MAX('1D'!$D$16,
                POWER((ABS(K1223)^2)/('1D'!$I$5*MAX(F1223,
                            0.1)^2),
                    1/3)),
            IF(IFERROR(U1223,
                    0)&gt;0,
                MAX('1D'!$D$16,
                    IFERROR(L1223,
                        0)+((IFERROR(U1223,
                                0))*'1D'!$D$18*IF((IFERROR(S1223,
                                    0))&lt;1,
                            1,
                            -1))),
                IF(IFERROR(U1223,
                        0)&lt;0,
                    IF(ABS((MAX('1D'!$D$16,
                                    POWER((ABS(K1223)^2)/('1D'!$I$5*MAX(F1223,
                                                0.1)^2),
                                        1/3)))-IFERROR(L1223,
                                0))&gt;'1D'!$D$19,
                        MAX('1D'!$D$16,
                            IF((MAX('1D'!$D$16,
                                        POWER((ABS(K1223)^2)/('1D'!$I$5*MAX(F1223,
                                                    0.1)^2),
                                            1/3)))&gt;IFERROR(L1223,
                                    0),
                                MIN((MAX('1D'!$D$16,
                                            POWER((ABS(K1223)^2)/('1D'!$I$5*MAX(F1223,
                                                        0.1)^2),
                                                1/3))),
                                    IFERROR(L1223,
                                        0)+(MIN(ABS(IFERROR(U1223,
                                                    0))*'1D'!$D$18,
                                            ABS((MAX('1D'!$D$16,
                                                        POWER((ABS(K1223)^2)/('1D'!$I$5*MAX(F1223,
                                                                    0.1)^2),
                                                            1/3)))-IFERROR(L1223,
                                                    0))))),
                                MAX((MAX('1D'!$D$16,
                                            POWER((ABS(K1223)^2)/('1D'!$I$5*MAX(F1223,
                                                        0.1)^2),
                                                1/3))),
                                    IFERROR(L1223,
                                        0)-(MIN(ABS(IFERROR(U1223,
                                                    0))*'1D'!$D$18,
                                            ABS((MAX('1D'!$D$16,
                                                        POWER((ABS(K1223)^2)/('1D'!$I$5*MAX(F1223,
                                                                    0.1)^2),
                                                            1/3)))-IFERROR(L1223,
                                                    0))))))),
                        MAX('1D'!$D$16,
                            POWER((ABS(K1223)^2)/('1D'!$I$5*MAX(F1223,
                                        0.1)^2),
                                1/3))),
                    MAX('1D'!$D$16,
                        IFERROR(L1223,
                            0)))))))</f>
        <v>2.0411692021517887</v>
      </c>
      <c r="M1223" s="5">
        <f t="shared" ca="1" si="252"/>
        <v>10.614079851189301</v>
      </c>
      <c r="N1223" s="5">
        <f t="shared" ca="1" si="253"/>
        <v>1.1434704692804873</v>
      </c>
      <c r="O1223" s="5">
        <f t="shared" ca="1" si="254"/>
        <v>4.8002276894771132</v>
      </c>
      <c r="P1223" s="5">
        <f t="shared" ca="1" si="255"/>
        <v>633.99816920215176</v>
      </c>
      <c r="Q1223" s="5">
        <f ca="1">P1223+((ABS(K1223)/MAX(((F1223)+(G1223)*(L1223))*(L1223),
            0.000001))^2)/(2*'1D'!$I$5)</f>
        <v>635.17259253909481</v>
      </c>
      <c r="R1223" s="5">
        <f ca="1">((ABS(K1223)*'1D'!$D$6)/(MAX(((F1223)+(G1223)*(L1223))*(L1223),
            0.000001)*MAX(((((F1223)+(G1223)*(L1223))*(L1223))/MAX((F1223)+2*(L1223)*SQRT(1+(G1223)^2),
                    0.000001))^(2/3),
            0.000001)))^2</f>
        <v>4.3358367565141456E-3</v>
      </c>
      <c r="S1223" s="5">
        <f ca="1">ABS(ABS(K1223)/MAX(((F1223)+(G1223)*(L1223))*(L1223),
        0.000001))/SQRT('1D'!$I$5*MAX((((F1223)+(G1223)*(L1223))*(L1223))/MAX((F1223)+2*(G1223)*(L1223),
            0.000001),
        0.000001))</f>
        <v>1.0727235886044055</v>
      </c>
      <c r="T1223" s="5">
        <f ca="1">((F1223)*(L1223)^2)/2+(G1223)*(L1223)^3/3+(ABS(K1223)^2)/('1D'!$I$5*MAX(((F1223)+(G1223)*(L1223))*(L1223),
        0.000001))</f>
        <v>35.763412605541333</v>
      </c>
      <c r="U1223" s="5">
        <f ca="1">IF($A$2=0,
    0,
    IFERROR(Q1222-(((R1222+R1223)/2)*J1223)-(IF(O1222&gt;O1223,
                '1D'!$D$8*((O1222^2-O1223^2)/(2*'1D'!$I$5)),
                '1D'!$D$9*((O1223^2-O1222^2)/(2*'1D'!$I$5)))+('1D'!$D$10*(ABS(I1223)/90)*(MAX(O1222^2,
                        O1223^2)/(2*'1D'!$I$5))))-Q1223,
        0))</f>
        <v>-3.8358367564796936E-3</v>
      </c>
      <c r="V1223" s="5">
        <f ca="1">IF($A$2=0,
    1,
    IF(IFERROR(V1222,
            0)=0,
        0,
        IFERROR(IF(ROUND(S1223,
                    3)=1,
                1,
                IF(AND(ABS(U1223)&lt;'1D'!$D$19,
                        S1223&gt;1),
                    1,
                    0)),
            0)))</f>
        <v>0</v>
      </c>
      <c r="W1223" s="5">
        <f ca="1">IF($A$2=0,
    MAX(MAX('1D'!$D$16,
            MAX('1D'!$D$16,
                POWER((ABS(K1223)^2)/('1D'!$I$5*MAX(F1223,
                            0.1)^2),
                    1/3))),
        IFERROR(W1396,
            MAX(MAX('1D'!$D$16,
                    MAX('1D'!$D$16,
                        POWER((ABS(K1223)^2)/('1D'!$I$5*MAX(F1223,
                                    0.1)^2),
                            1/3))),
                ($L$2)-E1396))),
    IF(IFERROR(AG1224,
            0)=0,
        MAX(MAX('1D'!$D$16,
                MAX('1D'!$D$16,
                    POWER((ABS(K1223)^2)/('1D'!$I$5*MAX(F1223,
                                0.1)^2),
                        1/3))),
            IFERROR(W1396,
                MAX(MAX('1D'!$D$16,
                        MAX('1D'!$D$16,
                            POWER((ABS(K1223)^2)/('1D'!$I$5*MAX(F1223,
                                        0.1)^2),
                                1/3))),
                    ($L$2)-E1396))),
        IF(IFERROR(W1223,
                0)=0,
            MAX(MAX('1D'!$D$16,
                    MAX('1D'!$D$16,
                        POWER((ABS(K1223)^2)/('1D'!$I$5*MAX(F1223,
                                    0.1)^2),
                            1/3))),
                IFERROR(W1396,
                    MAX(MAX('1D'!$D$16,
                            MAX('1D'!$D$16,
                                POWER((ABS(K1223)^2)/('1D'!$I$5*MAX(F1223,
                                            0.1)^2),
                                    1/3))),
                        ($L$2)-E1396))),
            IF(OR(IFERROR(AD1223,
                        0)&gt;=1,
                    IFERROR(AD1224,
                        0)&gt;=1),
                MAX('1D'!$D$16,
                    MAX('1D'!$D$16,
                        POWER((ABS(K1223)^2)/('1D'!$I$5*MAX(F1223,
                                    0.1)^2),
                            1/3))),
                IF(ABS(IFERROR(AF1223,
                            0))&lt;'1D'!$D$19,
                    MAX(MAX('1D'!$D$16,
                            MAX('1D'!$D$16,
                                POWER((ABS(K1223)^2)/('1D'!$I$5*MAX(F1223,
                                            0.1)^2),
                                    1/3))),
                        IFERROR(W1223,
                            0)),
                    MAX(MAX('1D'!$D$16,
                            MAX('1D'!$D$16,
                                POWER((ABS(K1223)^2)/('1D'!$I$5*MAX(F1223,
                                            0.1)^2),
                                    1/3))),
                        (IFERROR(W1223,
                                0))+((IFERROR(AF1223,
                                    0))*'1D'!$D$18)))))))</f>
        <v>2.1389677043987478</v>
      </c>
      <c r="X1223" s="5">
        <f t="shared" ca="1" si="256"/>
        <v>11.122632062873489</v>
      </c>
      <c r="Y1223" s="5">
        <f t="shared" ca="1" si="257"/>
        <v>1.1735290000551568</v>
      </c>
      <c r="Z1223" s="5">
        <f t="shared" ca="1" si="258"/>
        <v>4.5807502857230418</v>
      </c>
      <c r="AA1223" s="5">
        <f t="shared" ca="1" si="259"/>
        <v>634.09596770439873</v>
      </c>
      <c r="AB1223" s="5">
        <f ca="1">AA1223+((ABS(K1223)/MAX(((F1223)+(G1223)*(W1223))*(W1223),
            0.000001))^2)/(2*'1D'!$I$5)</f>
        <v>635.1654515565981</v>
      </c>
      <c r="AC1223" s="5">
        <f ca="1">((ABS(K1223)*'1D'!$D$6)/(MAX(((F1223)+(G1223)*(W1223))*(W1223),
            0.000001)*MAX(((((F1223)+(G1223)*(W1223))*(W1223))/MAX((F1223)+2*(W1223)*SQRT(1+(G1223)^2),
                    0.000001))^(2/3),
            0.000001)))^2</f>
        <v>3.8141460404132466E-3</v>
      </c>
      <c r="AD1223" s="5">
        <f ca="1">ABS(ABS(K1223)/MAX(((F1223)+(G1223)*(W1223))*(W1223),
        0.000001))/SQRT('1D'!$I$5*MAX((((F1223)+(G1223)*(W1223))*(W1223))/MAX((F1223)+2*(G1223)*(W1223),
            0.000001),
        0.000001))</f>
        <v>1.0000000000000004</v>
      </c>
      <c r="AE1223" s="5">
        <f ca="1">((F1223)*(W1223)^2)/2+(G1223)*(W1223)^3/3+(ABS(K1223)^2)/('1D'!$I$5*MAX(((F1223)+(G1223)*(W1223))*(W1223),
        0.000001))</f>
        <v>35.686426155594638</v>
      </c>
      <c r="AF1223" s="5">
        <f ca="1">IF($A$2=0,
    0,
    IFERROR(AB1224+(((AC1223+AC1224)/2)*J1224)+(IF(Z1223&gt;Z1224,
                '1D'!$D$8*((Z1223^2-Z1224^2)/(2*'1D'!$I$5)),
                '1D'!$D$9*((Z1224^2-Z1223^2)/(2*'1D'!$I$5)))+('1D'!$D$10*(ABS(I1224)/90)*(MAX(Z1223^2,
                        Z1224^2)/(2*'1D'!$I$5))))-AB1223,
        0))</f>
        <v>3.3141460404522149E-3</v>
      </c>
      <c r="AG1223" s="5">
        <f ca="1">IF($A$2=0,
    1,
    IF(IFERROR(AG1224,
            0)=0,
        0,
        IFERROR(IF(OR(ROUND(AD1223,
                        3)&gt;=1,
                    AND(ABS(AF1223)&lt;'1D'!$D$19,
                        AD1223&lt;1)),
                1,
                0),
            0)))</f>
        <v>1</v>
      </c>
      <c r="AH1223" s="5">
        <f ca="1">IFERROR(IF('1D'!V32="Supercritical",
        MAX('1D'!$D$16,
            IFERROR(L1223,
                MAX('1D'!$D$16,
                    POWER((ABS(K1223)^2)/('1D'!$I$5*MAX(F1223,
                                0.1)^2),
                        1/3)))),
        IF('1D'!V32="Subcritical",
            MAX('1D'!$D$16,
                IFERROR(W1223,
                    MAX('1D'!$D$16,
                        POWER((ABS(K1223)^2)/('1D'!$I$5*MAX(F1223,
                                    0.1)^2),
                            1/3)))),
            IF(IFERROR(T1223,
                    -1E+99)&gt;=IFERROR(AE1223,
                    -1E+99),
                MAX('1D'!$D$16,
                    IFERROR(L1223,
                        MAX('1D'!$D$16,
                            POWER((ABS(K1223)^2)/('1D'!$I$5*MAX(F1223,
                                        0.1)^2),
                                1/3)))),
                MAX('1D'!$D$16,
                    IFERROR(W1223,
                        MAX('1D'!$D$16,
                            POWER((ABS(K1223)^2)/('1D'!$I$5*MAX(F1223,
                                        0.1)^2),
                                1/3))))))),
    MAX('1D'!$D$16,
        POWER((ABS(K1223)^2)/('1D'!$I$5*MAX(F1223,
                    0.1)^2),
            1/3)))</f>
        <v>2.0411692021517887</v>
      </c>
      <c r="AI1223" s="5">
        <f t="shared" ca="1" si="260"/>
        <v>633.99816920215176</v>
      </c>
      <c r="AJ1223" s="5">
        <f ca="1">AI1223+((ABS(K1223)/MAX(((F1223)+(G1223)*(AH1223))*(AH1223),
            0.000001))^2)/(2*'1D'!$I$5)</f>
        <v>635.17259253909481</v>
      </c>
      <c r="AM1223">
        <v>0</v>
      </c>
      <c r="AN1223">
        <v>0</v>
      </c>
      <c r="AO1223" s="5">
        <f t="shared" si="261"/>
        <v>0</v>
      </c>
      <c r="AP1223" s="5">
        <f t="shared" si="265"/>
        <v>0</v>
      </c>
      <c r="AQ1223" s="5">
        <f ca="1">ABS(ABS(K1223)/MAX(((F1223)+(G1223)*(AH1223))*(AH1223),
        0.000001))/SQRT('1D'!$I$5*MAX((((F1223)+(G1223)*(AH1223))*(AH1223))/MAX((F1223)+2*(G1223)*(AH1223),
            0.000001),
        0.000001))</f>
        <v>1.0727235886044055</v>
      </c>
      <c r="AR1223" s="5" t="str">
        <f t="shared" ca="1" si="262"/>
        <v>Supercritical</v>
      </c>
      <c r="AS1223" s="5">
        <f ca="1">((ABS(K1223)*'1D'!$D$6)/(MAX(((F1223)+(G1223)*(AH1223))*(AH1223),
            0.000001)*MAX(((((F1223)+(G1223)*(AH1223))*(AH1223))/MAX((F1223)+2*(AH1223)*SQRT(1+(G1223)^2),
                    0.000001))^(2/3),
            0.000001)))^2</f>
        <v>4.3358367565141456E-3</v>
      </c>
    </row>
    <row r="1224" spans="1:45" x14ac:dyDescent="0.35">
      <c r="A1224">
        <v>1215</v>
      </c>
      <c r="B1224">
        <v>1213.9960000000001</v>
      </c>
      <c r="C1224">
        <v>616072.25</v>
      </c>
      <c r="D1224">
        <v>3096793.2480000001</v>
      </c>
      <c r="E1224">
        <v>631.95650000000001</v>
      </c>
      <c r="F1224">
        <v>5.2</v>
      </c>
      <c r="G1224">
        <v>0</v>
      </c>
      <c r="H1224" t="s">
        <v>176</v>
      </c>
      <c r="I1224">
        <v>0</v>
      </c>
      <c r="J1224" s="5">
        <f t="shared" si="263"/>
        <v>1</v>
      </c>
      <c r="K1224" s="5">
        <f t="shared" ca="1" si="264"/>
        <v>50.95</v>
      </c>
      <c r="L1224" s="5">
        <f ca="1">IF($A$2=0,
    IFERROR(L1223,
        MAX('1D'!$D$16,
            POWER((ABS(K1224)^2)/('1D'!$I$5*MAX(F1224,
                        0.1)^2),
                1/3))),
    IF(IFERROR(V1223,
            0)=0,
        IFERROR(L1223,
            MAX('1D'!$D$16,
                POWER((ABS(K1224)^2)/('1D'!$I$5*MAX(F1224,
                            0.1)^2),
                    1/3))),
        IF(OR(IFERROR(L1224,
                    0)=0,
                IFERROR(S1223,
                    0)&lt;1,
                IFERROR(S1224,
                    0)&lt;1),
            MAX('1D'!$D$16,
                POWER((ABS(K1224)^2)/('1D'!$I$5*MAX(F1224,
                            0.1)^2),
                    1/3)),
            IF(IFERROR(U1224,
                    0)&gt;0,
                MAX('1D'!$D$16,
                    IFERROR(L1224,
                        0)+((IFERROR(U1224,
                                0))*'1D'!$D$18*IF((IFERROR(S1224,
                                    0))&lt;1,
                            1,
                            -1))),
                IF(IFERROR(U1224,
                        0)&lt;0,
                    IF(ABS((MAX('1D'!$D$16,
                                    POWER((ABS(K1224)^2)/('1D'!$I$5*MAX(F1224,
                                                0.1)^2),
                                        1/3)))-IFERROR(L1224,
                                0))&gt;'1D'!$D$19,
                        MAX('1D'!$D$16,
                            IF((MAX('1D'!$D$16,
                                        POWER((ABS(K1224)^2)/('1D'!$I$5*MAX(F1224,
                                                    0.1)^2),
                                            1/3)))&gt;IFERROR(L1224,
                                    0),
                                MIN((MAX('1D'!$D$16,
                                            POWER((ABS(K1224)^2)/('1D'!$I$5*MAX(F1224,
                                                        0.1)^2),
                                                1/3))),
                                    IFERROR(L1224,
                                        0)+(MIN(ABS(IFERROR(U1224,
                                                    0))*'1D'!$D$18,
                                            ABS((MAX('1D'!$D$16,
                                                        POWER((ABS(K1224)^2)/('1D'!$I$5*MAX(F1224,
                                                                    0.1)^2),
                                                            1/3)))-IFERROR(L1224,
                                                    0))))),
                                MAX((MAX('1D'!$D$16,
                                            POWER((ABS(K1224)^2)/('1D'!$I$5*MAX(F1224,
                                                        0.1)^2),
                                                1/3))),
                                    IFERROR(L1224,
                                        0)-(MIN(ABS(IFERROR(U1224,
                                                    0))*'1D'!$D$18,
                                            ABS((MAX('1D'!$D$16,
                                                        POWER((ABS(K1224)^2)/('1D'!$I$5*MAX(F1224,
                                                                    0.1)^2),
                                                            1/3)))-IFERROR(L1224,
                                                    0))))))),
                        MAX('1D'!$D$16,
                            POWER((ABS(K1224)^2)/('1D'!$I$5*MAX(F1224,
                                        0.1)^2),
                                1/3))),
                    MAX('1D'!$D$16,
                        IFERROR(L1224,
                            0)))))))</f>
        <v>2.0411692021517887</v>
      </c>
      <c r="M1224" s="5">
        <f t="shared" ca="1" si="252"/>
        <v>10.614079851189301</v>
      </c>
      <c r="N1224" s="5">
        <f t="shared" ca="1" si="253"/>
        <v>1.1434704692804873</v>
      </c>
      <c r="O1224" s="5">
        <f t="shared" ca="1" si="254"/>
        <v>4.8002276894771132</v>
      </c>
      <c r="P1224" s="5">
        <f t="shared" ca="1" si="255"/>
        <v>633.99766920215177</v>
      </c>
      <c r="Q1224" s="5">
        <f ca="1">P1224+((ABS(K1224)/MAX(((F1224)+(G1224)*(L1224))*(L1224),
            0.000001))^2)/(2*'1D'!$I$5)</f>
        <v>635.17209253909482</v>
      </c>
      <c r="R1224" s="5">
        <f ca="1">((ABS(K1224)*'1D'!$D$6)/(MAX(((F1224)+(G1224)*(L1224))*(L1224),
            0.000001)*MAX(((((F1224)+(G1224)*(L1224))*(L1224))/MAX((F1224)+2*(L1224)*SQRT(1+(G1224)^2),
                    0.000001))^(2/3),
            0.000001)))^2</f>
        <v>4.3358367565141456E-3</v>
      </c>
      <c r="S1224" s="5">
        <f ca="1">ABS(ABS(K1224)/MAX(((F1224)+(G1224)*(L1224))*(L1224),
        0.000001))/SQRT('1D'!$I$5*MAX((((F1224)+(G1224)*(L1224))*(L1224))/MAX((F1224)+2*(G1224)*(L1224),
            0.000001),
        0.000001))</f>
        <v>1.0727235886044055</v>
      </c>
      <c r="T1224" s="5">
        <f ca="1">((F1224)*(L1224)^2)/2+(G1224)*(L1224)^3/3+(ABS(K1224)^2)/('1D'!$I$5*MAX(((F1224)+(G1224)*(L1224))*(L1224),
        0.000001))</f>
        <v>35.763412605541333</v>
      </c>
      <c r="U1224" s="5">
        <f ca="1">IF($A$2=0,
    0,
    IFERROR(Q1223-(((R1223+R1224)/2)*J1224)-(IF(O1223&gt;O1224,
                '1D'!$D$8*((O1223^2-O1224^2)/(2*'1D'!$I$5)),
                '1D'!$D$9*((O1224^2-O1223^2)/(2*'1D'!$I$5)))+('1D'!$D$10*(ABS(I1224)/90)*(MAX(O1223^2,
                        O1224^2)/(2*'1D'!$I$5))))-Q1224,
        0))</f>
        <v>-3.8358367564796936E-3</v>
      </c>
      <c r="V1224" s="5">
        <f ca="1">IF($A$2=0,
    1,
    IF(IFERROR(V1223,
            0)=0,
        0,
        IFERROR(IF(ROUND(S1224,
                    3)=1,
                1,
                IF(AND(ABS(U1224)&lt;'1D'!$D$19,
                        S1224&gt;1),
                    1,
                    0)),
            0)))</f>
        <v>0</v>
      </c>
      <c r="W1224" s="5">
        <f ca="1">IF($A$2=0,
    MAX(MAX('1D'!$D$16,
            MAX('1D'!$D$16,
                POWER((ABS(K1224)^2)/('1D'!$I$5*MAX(F1224,
                            0.1)^2),
                    1/3))),
        IFERROR(W1396,
            MAX(MAX('1D'!$D$16,
                    MAX('1D'!$D$16,
                        POWER((ABS(K1224)^2)/('1D'!$I$5*MAX(F1224,
                                    0.1)^2),
                            1/3))),
                ($L$2)-E1396))),
    IF(IFERROR(AG1225,
            0)=0,
        MAX(MAX('1D'!$D$16,
                MAX('1D'!$D$16,
                    POWER((ABS(K1224)^2)/('1D'!$I$5*MAX(F1224,
                                0.1)^2),
                        1/3))),
            IFERROR(W1396,
                MAX(MAX('1D'!$D$16,
                        MAX('1D'!$D$16,
                            POWER((ABS(K1224)^2)/('1D'!$I$5*MAX(F1224,
                                        0.1)^2),
                                1/3))),
                    ($L$2)-E1396))),
        IF(IFERROR(W1224,
                0)=0,
            MAX(MAX('1D'!$D$16,
                    MAX('1D'!$D$16,
                        POWER((ABS(K1224)^2)/('1D'!$I$5*MAX(F1224,
                                    0.1)^2),
                            1/3))),
                IFERROR(W1396,
                    MAX(MAX('1D'!$D$16,
                            MAX('1D'!$D$16,
                                POWER((ABS(K1224)^2)/('1D'!$I$5*MAX(F1224,
                                            0.1)^2),
                                    1/3))),
                        ($L$2)-E1396))),
            IF(OR(IFERROR(AD1224,
                        0)&gt;=1,
                    IFERROR(AD1225,
                        0)&gt;=1),
                MAX('1D'!$D$16,
                    MAX('1D'!$D$16,
                        POWER((ABS(K1224)^2)/('1D'!$I$5*MAX(F1224,
                                    0.1)^2),
                            1/3))),
                IF(ABS(IFERROR(AF1224,
                            0))&lt;'1D'!$D$19,
                    MAX(MAX('1D'!$D$16,
                            MAX('1D'!$D$16,
                                POWER((ABS(K1224)^2)/('1D'!$I$5*MAX(F1224,
                                            0.1)^2),
                                    1/3))),
                        IFERROR(W1224,
                            0)),
                    MAX(MAX('1D'!$D$16,
                            MAX('1D'!$D$16,
                                POWER((ABS(K1224)^2)/('1D'!$I$5*MAX(F1224,
                                            0.1)^2),
                                    1/3))),
                        (IFERROR(W1224,
                                0))+((IFERROR(AF1224,
                                    0))*'1D'!$D$18)))))))</f>
        <v>2.1389677043987478</v>
      </c>
      <c r="X1224" s="5">
        <f t="shared" ca="1" si="256"/>
        <v>11.122632062873489</v>
      </c>
      <c r="Y1224" s="5">
        <f t="shared" ca="1" si="257"/>
        <v>1.1735290000551568</v>
      </c>
      <c r="Z1224" s="5">
        <f t="shared" ca="1" si="258"/>
        <v>4.5807502857230418</v>
      </c>
      <c r="AA1224" s="5">
        <f t="shared" ca="1" si="259"/>
        <v>634.09546770439874</v>
      </c>
      <c r="AB1224" s="5">
        <f ca="1">AA1224+((ABS(K1224)/MAX(((F1224)+(G1224)*(W1224))*(W1224),
            0.000001))^2)/(2*'1D'!$I$5)</f>
        <v>635.16495155659811</v>
      </c>
      <c r="AC1224" s="5">
        <f ca="1">((ABS(K1224)*'1D'!$D$6)/(MAX(((F1224)+(G1224)*(W1224))*(W1224),
            0.000001)*MAX(((((F1224)+(G1224)*(W1224))*(W1224))/MAX((F1224)+2*(W1224)*SQRT(1+(G1224)^2),
                    0.000001))^(2/3),
            0.000001)))^2</f>
        <v>3.8141460404132466E-3</v>
      </c>
      <c r="AD1224" s="5">
        <f ca="1">ABS(ABS(K1224)/MAX(((F1224)+(G1224)*(W1224))*(W1224),
        0.000001))/SQRT('1D'!$I$5*MAX((((F1224)+(G1224)*(W1224))*(W1224))/MAX((F1224)+2*(G1224)*(W1224),
            0.000001),
        0.000001))</f>
        <v>1.0000000000000004</v>
      </c>
      <c r="AE1224" s="5">
        <f ca="1">((F1224)*(W1224)^2)/2+(G1224)*(W1224)^3/3+(ABS(K1224)^2)/('1D'!$I$5*MAX(((F1224)+(G1224)*(W1224))*(W1224),
        0.000001))</f>
        <v>35.686426155594638</v>
      </c>
      <c r="AF1224" s="5">
        <f ca="1">IF($A$2=0,
    0,
    IFERROR(AB1225+(((AC1224+AC1225)/2)*J1225)+(IF(Z1224&gt;Z1225,
                '1D'!$D$8*((Z1224^2-Z1225^2)/(2*'1D'!$I$5)),
                '1D'!$D$9*((Z1225^2-Z1224^2)/(2*'1D'!$I$5)))+('1D'!$D$10*(ABS(I1225)/90)*(MAX(Z1224^2,
                        Z1225^2)/(2*'1D'!$I$5))))-AB1224,
        0))</f>
        <v>3.411932860331035E-3</v>
      </c>
      <c r="AG1224" s="5">
        <f ca="1">IF($A$2=0,
    1,
    IF(IFERROR(AG1225,
            0)=0,
        0,
        IFERROR(IF(OR(ROUND(AD1224,
                        3)&gt;=1,
                    AND(ABS(AF1224)&lt;'1D'!$D$19,
                        AD1224&lt;1)),
                1,
                0),
            0)))</f>
        <v>1</v>
      </c>
      <c r="AH1224" s="5">
        <f ca="1">IFERROR(IF('1D'!V32="Supercritical",
        MAX('1D'!$D$16,
            IFERROR(L1224,
                MAX('1D'!$D$16,
                    POWER((ABS(K1224)^2)/('1D'!$I$5*MAX(F1224,
                                0.1)^2),
                        1/3)))),
        IF('1D'!V32="Subcritical",
            MAX('1D'!$D$16,
                IFERROR(W1224,
                    MAX('1D'!$D$16,
                        POWER((ABS(K1224)^2)/('1D'!$I$5*MAX(F1224,
                                    0.1)^2),
                            1/3)))),
            IF(IFERROR(T1224,
                    -1E+99)&gt;=IFERROR(AE1224,
                    -1E+99),
                MAX('1D'!$D$16,
                    IFERROR(L1224,
                        MAX('1D'!$D$16,
                            POWER((ABS(K1224)^2)/('1D'!$I$5*MAX(F1224,
                                        0.1)^2),
                                1/3)))),
                MAX('1D'!$D$16,
                    IFERROR(W1224,
                        MAX('1D'!$D$16,
                            POWER((ABS(K1224)^2)/('1D'!$I$5*MAX(F1224,
                                        0.1)^2),
                                1/3))))))),
    MAX('1D'!$D$16,
        POWER((ABS(K1224)^2)/('1D'!$I$5*MAX(F1224,
                    0.1)^2),
            1/3)))</f>
        <v>2.0411692021517887</v>
      </c>
      <c r="AI1224" s="5">
        <f t="shared" ca="1" si="260"/>
        <v>633.99766920215177</v>
      </c>
      <c r="AJ1224" s="5">
        <f ca="1">AI1224+((ABS(K1224)/MAX(((F1224)+(G1224)*(AH1224))*(AH1224),
            0.000001))^2)/(2*'1D'!$I$5)</f>
        <v>635.17209253909482</v>
      </c>
      <c r="AM1224">
        <v>0</v>
      </c>
      <c r="AN1224">
        <v>0</v>
      </c>
      <c r="AO1224" s="5">
        <f t="shared" si="261"/>
        <v>0</v>
      </c>
      <c r="AP1224" s="5">
        <f t="shared" si="265"/>
        <v>0</v>
      </c>
      <c r="AQ1224" s="5">
        <f ca="1">ABS(ABS(K1224)/MAX(((F1224)+(G1224)*(AH1224))*(AH1224),
        0.000001))/SQRT('1D'!$I$5*MAX((((F1224)+(G1224)*(AH1224))*(AH1224))/MAX((F1224)+2*(G1224)*(AH1224),
            0.000001),
        0.000001))</f>
        <v>1.0727235886044055</v>
      </c>
      <c r="AR1224" s="5" t="str">
        <f t="shared" ca="1" si="262"/>
        <v>Supercritical</v>
      </c>
      <c r="AS1224" s="5">
        <f ca="1">((ABS(K1224)*'1D'!$D$6)/(MAX(((F1224)+(G1224)*(AH1224))*(AH1224),
            0.000001)*MAX(((((F1224)+(G1224)*(AH1224))*(AH1224))/MAX((F1224)+2*(AH1224)*SQRT(1+(G1224)^2),
                    0.000001))^(2/3),
            0.000001)))^2</f>
        <v>4.3358367565141456E-3</v>
      </c>
    </row>
    <row r="1225" spans="1:45" x14ac:dyDescent="0.35">
      <c r="A1225">
        <v>1216</v>
      </c>
      <c r="B1225">
        <v>1214.9949999999999</v>
      </c>
      <c r="C1225">
        <v>616072.20799999998</v>
      </c>
      <c r="D1225">
        <v>3096792.2489999998</v>
      </c>
      <c r="E1225">
        <v>631.95600000000002</v>
      </c>
      <c r="F1225">
        <v>5.2</v>
      </c>
      <c r="G1225">
        <v>0</v>
      </c>
      <c r="H1225" t="s">
        <v>176</v>
      </c>
      <c r="I1225">
        <v>5.7000000000000002E-2</v>
      </c>
      <c r="J1225" s="5">
        <f t="shared" si="263"/>
        <v>0.99899999999979627</v>
      </c>
      <c r="K1225" s="5">
        <f t="shared" ca="1" si="264"/>
        <v>50.95</v>
      </c>
      <c r="L1225" s="5">
        <f ca="1">IF($A$2=0,
    IFERROR(L1224,
        MAX('1D'!$D$16,
            POWER((ABS(K1225)^2)/('1D'!$I$5*MAX(F1225,
                        0.1)^2),
                1/3))),
    IF(IFERROR(V1224,
            0)=0,
        IFERROR(L1224,
            MAX('1D'!$D$16,
                POWER((ABS(K1225)^2)/('1D'!$I$5*MAX(F1225,
                            0.1)^2),
                    1/3))),
        IF(OR(IFERROR(L1225,
                    0)=0,
                IFERROR(S1224,
                    0)&lt;1,
                IFERROR(S1225,
                    0)&lt;1),
            MAX('1D'!$D$16,
                POWER((ABS(K1225)^2)/('1D'!$I$5*MAX(F1225,
                            0.1)^2),
                    1/3)),
            IF(IFERROR(U1225,
                    0)&gt;0,
                MAX('1D'!$D$16,
                    IFERROR(L1225,
                        0)+((IFERROR(U1225,
                                0))*'1D'!$D$18*IF((IFERROR(S1225,
                                    0))&lt;1,
                            1,
                            -1))),
                IF(IFERROR(U1225,
                        0)&lt;0,
                    IF(ABS((MAX('1D'!$D$16,
                                    POWER((ABS(K1225)^2)/('1D'!$I$5*MAX(F1225,
                                                0.1)^2),
                                        1/3)))-IFERROR(L1225,
                                0))&gt;'1D'!$D$19,
                        MAX('1D'!$D$16,
                            IF((MAX('1D'!$D$16,
                                        POWER((ABS(K1225)^2)/('1D'!$I$5*MAX(F1225,
                                                    0.1)^2),
                                            1/3)))&gt;IFERROR(L1225,
                                    0),
                                MIN((MAX('1D'!$D$16,
                                            POWER((ABS(K1225)^2)/('1D'!$I$5*MAX(F1225,
                                                        0.1)^2),
                                                1/3))),
                                    IFERROR(L1225,
                                        0)+(MIN(ABS(IFERROR(U1225,
                                                    0))*'1D'!$D$18,
                                            ABS((MAX('1D'!$D$16,
                                                        POWER((ABS(K1225)^2)/('1D'!$I$5*MAX(F1225,
                                                                    0.1)^2),
                                                            1/3)))-IFERROR(L1225,
                                                    0))))),
                                MAX((MAX('1D'!$D$16,
                                            POWER((ABS(K1225)^2)/('1D'!$I$5*MAX(F1225,
                                                        0.1)^2),
                                                1/3))),
                                    IFERROR(L1225,
                                        0)-(MIN(ABS(IFERROR(U1225,
                                                    0))*'1D'!$D$18,
                                            ABS((MAX('1D'!$D$16,
                                                        POWER((ABS(K1225)^2)/('1D'!$I$5*MAX(F1225,
                                                                    0.1)^2),
                                                            1/3)))-IFERROR(L1225,
                                                    0))))))),
                        MAX('1D'!$D$16,
                            POWER((ABS(K1225)^2)/('1D'!$I$5*MAX(F1225,
                                        0.1)^2),
                                1/3))),
                    MAX('1D'!$D$16,
                        IFERROR(L1225,
                            0)))))))</f>
        <v>2.0411692021517887</v>
      </c>
      <c r="M1225" s="5">
        <f t="shared" ca="1" si="252"/>
        <v>10.614079851189301</v>
      </c>
      <c r="N1225" s="5">
        <f t="shared" ca="1" si="253"/>
        <v>1.1434704692804873</v>
      </c>
      <c r="O1225" s="5">
        <f t="shared" ca="1" si="254"/>
        <v>4.8002276894771132</v>
      </c>
      <c r="P1225" s="5">
        <f t="shared" ca="1" si="255"/>
        <v>633.99716920215178</v>
      </c>
      <c r="Q1225" s="5">
        <f ca="1">P1225+((ABS(K1225)/MAX(((F1225)+(G1225)*(L1225))*(L1225),
            0.000001))^2)/(2*'1D'!$I$5)</f>
        <v>635.17159253909483</v>
      </c>
      <c r="R1225" s="5">
        <f ca="1">((ABS(K1225)*'1D'!$D$6)/(MAX(((F1225)+(G1225)*(L1225))*(L1225),
            0.000001)*MAX(((((F1225)+(G1225)*(L1225))*(L1225))/MAX((F1225)+2*(L1225)*SQRT(1+(G1225)^2),
                    0.000001))^(2/3),
            0.000001)))^2</f>
        <v>4.3358367565141456E-3</v>
      </c>
      <c r="S1225" s="5">
        <f ca="1">ABS(ABS(K1225)/MAX(((F1225)+(G1225)*(L1225))*(L1225),
        0.000001))/SQRT('1D'!$I$5*MAX((((F1225)+(G1225)*(L1225))*(L1225))/MAX((F1225)+2*(G1225)*(L1225),
            0.000001),
        0.000001))</f>
        <v>1.0727235886044055</v>
      </c>
      <c r="T1225" s="5">
        <f ca="1">((F1225)*(L1225)^2)/2+(G1225)*(L1225)^3/3+(ABS(K1225)^2)/('1D'!$I$5*MAX(((F1225)+(G1225)*(L1225))*(L1225),
        0.000001))</f>
        <v>35.763412605541333</v>
      </c>
      <c r="U1225" s="5">
        <f ca="1">IF($A$2=0,
    0,
    IFERROR(Q1224-(((R1224+R1225)/2)*J1225)-(IF(O1224&gt;O1225,
                '1D'!$D$8*((O1224^2-O1225^2)/(2*'1D'!$I$5)),
                '1D'!$D$9*((O1225^2-O1224^2)/(2*'1D'!$I$5)))+('1D'!$D$10*(ABS(I1225)/90)*(MAX(O1224^2,
                        O1225^2)/(2*'1D'!$I$5))))-Q1225,
        0))</f>
        <v>-3.9430711367458571E-3</v>
      </c>
      <c r="V1225" s="5">
        <f ca="1">IF($A$2=0,
    1,
    IF(IFERROR(V1224,
            0)=0,
        0,
        IFERROR(IF(ROUND(S1225,
                    3)=1,
                1,
                IF(AND(ABS(U1225)&lt;'1D'!$D$19,
                        S1225&gt;1),
                    1,
                    0)),
            0)))</f>
        <v>0</v>
      </c>
      <c r="W1225" s="5">
        <f ca="1">IF($A$2=0,
    MAX(MAX('1D'!$D$16,
            MAX('1D'!$D$16,
                POWER((ABS(K1225)^2)/('1D'!$I$5*MAX(F1225,
                            0.1)^2),
                    1/3))),
        IFERROR(W1396,
            MAX(MAX('1D'!$D$16,
                    MAX('1D'!$D$16,
                        POWER((ABS(K1225)^2)/('1D'!$I$5*MAX(F1225,
                                    0.1)^2),
                            1/3))),
                ($L$2)-E1396))),
    IF(IFERROR(AG1226,
            0)=0,
        MAX(MAX('1D'!$D$16,
                MAX('1D'!$D$16,
                    POWER((ABS(K1225)^2)/('1D'!$I$5*MAX(F1225,
                                0.1)^2),
                        1/3))),
            IFERROR(W1396,
                MAX(MAX('1D'!$D$16,
                        MAX('1D'!$D$16,
                            POWER((ABS(K1225)^2)/('1D'!$I$5*MAX(F1225,
                                        0.1)^2),
                                1/3))),
                    ($L$2)-E1396))),
        IF(IFERROR(W1225,
                0)=0,
            MAX(MAX('1D'!$D$16,
                    MAX('1D'!$D$16,
                        POWER((ABS(K1225)^2)/('1D'!$I$5*MAX(F1225,
                                    0.1)^2),
                            1/3))),
                IFERROR(W1396,
                    MAX(MAX('1D'!$D$16,
                            MAX('1D'!$D$16,
                                POWER((ABS(K1225)^2)/('1D'!$I$5*MAX(F1225,
                                            0.1)^2),
                                    1/3))),
                        ($L$2)-E1396))),
            IF(OR(IFERROR(AD1225,
                        0)&gt;=1,
                    IFERROR(AD1226,
                        0)&gt;=1),
                MAX('1D'!$D$16,
                    MAX('1D'!$D$16,
                        POWER((ABS(K1225)^2)/('1D'!$I$5*MAX(F1225,
                                    0.1)^2),
                            1/3))),
                IF(ABS(IFERROR(AF1225,
                            0))&lt;'1D'!$D$19,
                    MAX(MAX('1D'!$D$16,
                            MAX('1D'!$D$16,
                                POWER((ABS(K1225)^2)/('1D'!$I$5*MAX(F1225,
                                            0.1)^2),
                                    1/3))),
                        IFERROR(W1225,
                            0)),
                    MAX(MAX('1D'!$D$16,
                            MAX('1D'!$D$16,
                                POWER((ABS(K1225)^2)/('1D'!$I$5*MAX(F1225,
                                            0.1)^2),
                                    1/3))),
                        (IFERROR(W1225,
                                0))+((IFERROR(AF1225,
                                    0))*'1D'!$D$18)))))))</f>
        <v>2.1389677043987478</v>
      </c>
      <c r="X1225" s="5">
        <f t="shared" ca="1" si="256"/>
        <v>11.122632062873489</v>
      </c>
      <c r="Y1225" s="5">
        <f t="shared" ca="1" si="257"/>
        <v>1.1735290000551568</v>
      </c>
      <c r="Z1225" s="5">
        <f t="shared" ca="1" si="258"/>
        <v>4.5807502857230418</v>
      </c>
      <c r="AA1225" s="5">
        <f t="shared" ca="1" si="259"/>
        <v>634.09496770439875</v>
      </c>
      <c r="AB1225" s="5">
        <f ca="1">AA1225+((ABS(K1225)/MAX(((F1225)+(G1225)*(W1225))*(W1225),
            0.000001))^2)/(2*'1D'!$I$5)</f>
        <v>635.16445155659812</v>
      </c>
      <c r="AC1225" s="5">
        <f ca="1">((ABS(K1225)*'1D'!$D$6)/(MAX(((F1225)+(G1225)*(W1225))*(W1225),
            0.000001)*MAX(((((F1225)+(G1225)*(W1225))*(W1225))/MAX((F1225)+2*(W1225)*SQRT(1+(G1225)^2),
                    0.000001))^(2/3),
            0.000001)))^2</f>
        <v>3.8141460404132466E-3</v>
      </c>
      <c r="AD1225" s="5">
        <f ca="1">ABS(ABS(K1225)/MAX(((F1225)+(G1225)*(W1225))*(W1225),
        0.000001))/SQRT('1D'!$I$5*MAX((((F1225)+(G1225)*(W1225))*(W1225))/MAX((F1225)+2*(G1225)*(W1225),
            0.000001),
        0.000001))</f>
        <v>1.0000000000000004</v>
      </c>
      <c r="AE1225" s="5">
        <f ca="1">((F1225)*(W1225)^2)/2+(G1225)*(W1225)^3/3+(ABS(K1225)^2)/('1D'!$I$5*MAX(((F1225)+(G1225)*(W1225))*(W1225),
        0.000001))</f>
        <v>35.686426155594638</v>
      </c>
      <c r="AF1225" s="5">
        <f ca="1">IF($A$2=0,
    0,
    IFERROR(AB1226+(((AC1225+AC1226)/2)*J1226)+(IF(Z1225&gt;Z1226,
                '1D'!$D$8*((Z1225^2-Z1226^2)/(2*'1D'!$I$5)),
                '1D'!$D$9*((Z1226^2-Z1225^2)/(2*'1D'!$I$5)))+('1D'!$D$10*(ABS(I1226)/90)*(MAX(Z1225^2,
                        Z1226^2)/(2*'1D'!$I$5))))-AB1225,
        0))</f>
        <v>3.4157470064428708E-3</v>
      </c>
      <c r="AG1225" s="5">
        <f ca="1">IF($A$2=0,
    1,
    IF(IFERROR(AG1226,
            0)=0,
        0,
        IFERROR(IF(OR(ROUND(AD1225,
                        3)&gt;=1,
                    AND(ABS(AF1225)&lt;'1D'!$D$19,
                        AD1225&lt;1)),
                1,
                0),
            0)))</f>
        <v>1</v>
      </c>
      <c r="AH1225" s="5">
        <f ca="1">IFERROR(IF('1D'!V32="Supercritical",
        MAX('1D'!$D$16,
            IFERROR(L1225,
                MAX('1D'!$D$16,
                    POWER((ABS(K1225)^2)/('1D'!$I$5*MAX(F1225,
                                0.1)^2),
                        1/3)))),
        IF('1D'!V32="Subcritical",
            MAX('1D'!$D$16,
                IFERROR(W1225,
                    MAX('1D'!$D$16,
                        POWER((ABS(K1225)^2)/('1D'!$I$5*MAX(F1225,
                                    0.1)^2),
                            1/3)))),
            IF(IFERROR(T1225,
                    -1E+99)&gt;=IFERROR(AE1225,
                    -1E+99),
                MAX('1D'!$D$16,
                    IFERROR(L1225,
                        MAX('1D'!$D$16,
                            POWER((ABS(K1225)^2)/('1D'!$I$5*MAX(F1225,
                                        0.1)^2),
                                1/3)))),
                MAX('1D'!$D$16,
                    IFERROR(W1225,
                        MAX('1D'!$D$16,
                            POWER((ABS(K1225)^2)/('1D'!$I$5*MAX(F1225,
                                        0.1)^2),
                                1/3))))))),
    MAX('1D'!$D$16,
        POWER((ABS(K1225)^2)/('1D'!$I$5*MAX(F1225,
                    0.1)^2),
            1/3)))</f>
        <v>2.0411692021517887</v>
      </c>
      <c r="AI1225" s="5">
        <f t="shared" ca="1" si="260"/>
        <v>633.99716920215178</v>
      </c>
      <c r="AJ1225" s="5">
        <f ca="1">AI1225+((ABS(K1225)/MAX(((F1225)+(G1225)*(AH1225))*(AH1225),
            0.000001))^2)/(2*'1D'!$I$5)</f>
        <v>635.17159253909483</v>
      </c>
      <c r="AM1225">
        <v>0</v>
      </c>
      <c r="AN1225">
        <v>0</v>
      </c>
      <c r="AO1225" s="5">
        <f t="shared" si="261"/>
        <v>0</v>
      </c>
      <c r="AP1225" s="5">
        <f t="shared" si="265"/>
        <v>0</v>
      </c>
      <c r="AQ1225" s="5">
        <f ca="1">ABS(ABS(K1225)/MAX(((F1225)+(G1225)*(AH1225))*(AH1225),
        0.000001))/SQRT('1D'!$I$5*MAX((((F1225)+(G1225)*(AH1225))*(AH1225))/MAX((F1225)+2*(G1225)*(AH1225),
            0.000001),
        0.000001))</f>
        <v>1.0727235886044055</v>
      </c>
      <c r="AR1225" s="5" t="str">
        <f t="shared" ca="1" si="262"/>
        <v>Supercritical</v>
      </c>
      <c r="AS1225" s="5">
        <f ca="1">((ABS(K1225)*'1D'!$D$6)/(MAX(((F1225)+(G1225)*(AH1225))*(AH1225),
            0.000001)*MAX(((((F1225)+(G1225)*(AH1225))*(AH1225))/MAX((F1225)+2*(AH1225)*SQRT(1+(G1225)^2),
                    0.000001))^(2/3),
            0.000001)))^2</f>
        <v>4.3358367565141456E-3</v>
      </c>
    </row>
    <row r="1226" spans="1:45" x14ac:dyDescent="0.35">
      <c r="A1226">
        <v>1217</v>
      </c>
      <c r="B1226">
        <v>1215.9949999999999</v>
      </c>
      <c r="C1226">
        <v>616072.16500000004</v>
      </c>
      <c r="D1226">
        <v>3096791.25</v>
      </c>
      <c r="E1226">
        <v>631.95550000000003</v>
      </c>
      <c r="F1226">
        <v>5.2</v>
      </c>
      <c r="G1226">
        <v>0</v>
      </c>
      <c r="H1226" t="s">
        <v>176</v>
      </c>
      <c r="I1226">
        <v>5.7000000000000002E-2</v>
      </c>
      <c r="J1226" s="5">
        <f t="shared" si="263"/>
        <v>1</v>
      </c>
      <c r="K1226" s="5">
        <f t="shared" ca="1" si="264"/>
        <v>50.95</v>
      </c>
      <c r="L1226" s="5">
        <f ca="1">IF($A$2=0,
    IFERROR(L1225,
        MAX('1D'!$D$16,
            POWER((ABS(K1226)^2)/('1D'!$I$5*MAX(F1226,
                        0.1)^2),
                1/3))),
    IF(IFERROR(V1225,
            0)=0,
        IFERROR(L1225,
            MAX('1D'!$D$16,
                POWER((ABS(K1226)^2)/('1D'!$I$5*MAX(F1226,
                            0.1)^2),
                    1/3))),
        IF(OR(IFERROR(L1226,
                    0)=0,
                IFERROR(S1225,
                    0)&lt;1,
                IFERROR(S1226,
                    0)&lt;1),
            MAX('1D'!$D$16,
                POWER((ABS(K1226)^2)/('1D'!$I$5*MAX(F1226,
                            0.1)^2),
                    1/3)),
            IF(IFERROR(U1226,
                    0)&gt;0,
                MAX('1D'!$D$16,
                    IFERROR(L1226,
                        0)+((IFERROR(U1226,
                                0))*'1D'!$D$18*IF((IFERROR(S1226,
                                    0))&lt;1,
                            1,
                            -1))),
                IF(IFERROR(U1226,
                        0)&lt;0,
                    IF(ABS((MAX('1D'!$D$16,
                                    POWER((ABS(K1226)^2)/('1D'!$I$5*MAX(F1226,
                                                0.1)^2),
                                        1/3)))-IFERROR(L1226,
                                0))&gt;'1D'!$D$19,
                        MAX('1D'!$D$16,
                            IF((MAX('1D'!$D$16,
                                        POWER((ABS(K1226)^2)/('1D'!$I$5*MAX(F1226,
                                                    0.1)^2),
                                            1/3)))&gt;IFERROR(L1226,
                                    0),
                                MIN((MAX('1D'!$D$16,
                                            POWER((ABS(K1226)^2)/('1D'!$I$5*MAX(F1226,
                                                        0.1)^2),
                                                1/3))),
                                    IFERROR(L1226,
                                        0)+(MIN(ABS(IFERROR(U1226,
                                                    0))*'1D'!$D$18,
                                            ABS((MAX('1D'!$D$16,
                                                        POWER((ABS(K1226)^2)/('1D'!$I$5*MAX(F1226,
                                                                    0.1)^2),
                                                            1/3)))-IFERROR(L1226,
                                                    0))))),
                                MAX((MAX('1D'!$D$16,
                                            POWER((ABS(K1226)^2)/('1D'!$I$5*MAX(F1226,
                                                        0.1)^2),
                                                1/3))),
                                    IFERROR(L1226,
                                        0)-(MIN(ABS(IFERROR(U1226,
                                                    0))*'1D'!$D$18,
                                            ABS((MAX('1D'!$D$16,
                                                        POWER((ABS(K1226)^2)/('1D'!$I$5*MAX(F1226,
                                                                    0.1)^2),
                                                            1/3)))-IFERROR(L1226,
                                                    0))))))),
                        MAX('1D'!$D$16,
                            POWER((ABS(K1226)^2)/('1D'!$I$5*MAX(F1226,
                                        0.1)^2),
                                1/3))),
                    MAX('1D'!$D$16,
                        IFERROR(L1226,
                            0)))))))</f>
        <v>2.0411692021517887</v>
      </c>
      <c r="M1226" s="5">
        <f t="shared" ref="M1226:M1289" ca="1" si="266">((F1226)+(G1226)*(L1226))*(L1226)</f>
        <v>10.614079851189301</v>
      </c>
      <c r="N1226" s="5">
        <f t="shared" ref="N1226:N1289" ca="1" si="267">(((F1226)+(G1226)*(L1226))*(L1226))/MAX((F1226)+2*(L1226)*SQRT(1+(G1226)^2),
    0.000001)</f>
        <v>1.1434704692804873</v>
      </c>
      <c r="O1226" s="5">
        <f t="shared" ref="O1226:O1289" ca="1" si="268">ABS(K1226)/MAX(((F1226)+(G1226)*(L1226))*(L1226),
    0.000001)</f>
        <v>4.8002276894771132</v>
      </c>
      <c r="P1226" s="5">
        <f t="shared" ref="P1226:P1289" ca="1" si="269">E1226+L1226</f>
        <v>633.99666920215179</v>
      </c>
      <c r="Q1226" s="5">
        <f ca="1">P1226+((ABS(K1226)/MAX(((F1226)+(G1226)*(L1226))*(L1226),
            0.000001))^2)/(2*'1D'!$I$5)</f>
        <v>635.17109253909484</v>
      </c>
      <c r="R1226" s="5">
        <f ca="1">((ABS(K1226)*'1D'!$D$6)/(MAX(((F1226)+(G1226)*(L1226))*(L1226),
            0.000001)*MAX(((((F1226)+(G1226)*(L1226))*(L1226))/MAX((F1226)+2*(L1226)*SQRT(1+(G1226)^2),
                    0.000001))^(2/3),
            0.000001)))^2</f>
        <v>4.3358367565141456E-3</v>
      </c>
      <c r="S1226" s="5">
        <f ca="1">ABS(ABS(K1226)/MAX(((F1226)+(G1226)*(L1226))*(L1226),
        0.000001))/SQRT('1D'!$I$5*MAX((((F1226)+(G1226)*(L1226))*(L1226))/MAX((F1226)+2*(G1226)*(L1226),
            0.000001),
        0.000001))</f>
        <v>1.0727235886044055</v>
      </c>
      <c r="T1226" s="5">
        <f ca="1">((F1226)*(L1226)^2)/2+(G1226)*(L1226)^3/3+(ABS(K1226)^2)/('1D'!$I$5*MAX(((F1226)+(G1226)*(L1226))*(L1226),
        0.000001))</f>
        <v>35.763412605541333</v>
      </c>
      <c r="U1226" s="5">
        <f ca="1">IF($A$2=0,
    0,
    IFERROR(Q1225-(((R1225+R1226)/2)*J1226)-(IF(O1225&gt;O1226,
                '1D'!$D$8*((O1225^2-O1226^2)/(2*'1D'!$I$5)),
                '1D'!$D$9*((O1226^2-O1225^2)/(2*'1D'!$I$5)))+('1D'!$D$10*(ABS(I1226)/90)*(MAX(O1225^2,
                        O1226^2)/(2*'1D'!$I$5))))-Q1226,
        0))</f>
        <v>-3.9474069734524164E-3</v>
      </c>
      <c r="V1226" s="5">
        <f ca="1">IF($A$2=0,
    1,
    IF(IFERROR(V1225,
            0)=0,
        0,
        IFERROR(IF(ROUND(S1226,
                    3)=1,
                1,
                IF(AND(ABS(U1226)&lt;'1D'!$D$19,
                        S1226&gt;1),
                    1,
                    0)),
            0)))</f>
        <v>0</v>
      </c>
      <c r="W1226" s="5">
        <f ca="1">IF($A$2=0,
    MAX(MAX('1D'!$D$16,
            MAX('1D'!$D$16,
                POWER((ABS(K1226)^2)/('1D'!$I$5*MAX(F1226,
                            0.1)^2),
                    1/3))),
        IFERROR(W1396,
            MAX(MAX('1D'!$D$16,
                    MAX('1D'!$D$16,
                        POWER((ABS(K1226)^2)/('1D'!$I$5*MAX(F1226,
                                    0.1)^2),
                            1/3))),
                ($L$2)-E1396))),
    IF(IFERROR(AG1227,
            0)=0,
        MAX(MAX('1D'!$D$16,
                MAX('1D'!$D$16,
                    POWER((ABS(K1226)^2)/('1D'!$I$5*MAX(F1226,
                                0.1)^2),
                        1/3))),
            IFERROR(W1396,
                MAX(MAX('1D'!$D$16,
                        MAX('1D'!$D$16,
                            POWER((ABS(K1226)^2)/('1D'!$I$5*MAX(F1226,
                                        0.1)^2),
                                1/3))),
                    ($L$2)-E1396))),
        IF(IFERROR(W1226,
                0)=0,
            MAX(MAX('1D'!$D$16,
                    MAX('1D'!$D$16,
                        POWER((ABS(K1226)^2)/('1D'!$I$5*MAX(F1226,
                                    0.1)^2),
                            1/3))),
                IFERROR(W1396,
                    MAX(MAX('1D'!$D$16,
                            MAX('1D'!$D$16,
                                POWER((ABS(K1226)^2)/('1D'!$I$5*MAX(F1226,
                                            0.1)^2),
                                    1/3))),
                        ($L$2)-E1396))),
            IF(OR(IFERROR(AD1226,
                        0)&gt;=1,
                    IFERROR(AD1227,
                        0)&gt;=1),
                MAX('1D'!$D$16,
                    MAX('1D'!$D$16,
                        POWER((ABS(K1226)^2)/('1D'!$I$5*MAX(F1226,
                                    0.1)^2),
                            1/3))),
                IF(ABS(IFERROR(AF1226,
                            0))&lt;'1D'!$D$19,
                    MAX(MAX('1D'!$D$16,
                            MAX('1D'!$D$16,
                                POWER((ABS(K1226)^2)/('1D'!$I$5*MAX(F1226,
                                            0.1)^2),
                                    1/3))),
                        IFERROR(W1226,
                            0)),
                    MAX(MAX('1D'!$D$16,
                            MAX('1D'!$D$16,
                                POWER((ABS(K1226)^2)/('1D'!$I$5*MAX(F1226,
                                            0.1)^2),
                                    1/3))),
                        (IFERROR(W1226,
                                0))+((IFERROR(AF1226,
                                    0))*'1D'!$D$18)))))))</f>
        <v>2.1389677043987478</v>
      </c>
      <c r="X1226" s="5">
        <f t="shared" ref="X1226:X1289" ca="1" si="270">((F1226)+(G1226)*(W1226))*(W1226)</f>
        <v>11.122632062873489</v>
      </c>
      <c r="Y1226" s="5">
        <f t="shared" ref="Y1226:Y1289" ca="1" si="271">(((F1226)+(G1226)*(W1226))*(W1226))/MAX((F1226)+2*(W1226)*SQRT(1+(G1226)^2),
    0.000001)</f>
        <v>1.1735290000551568</v>
      </c>
      <c r="Z1226" s="5">
        <f t="shared" ref="Z1226:Z1289" ca="1" si="272">ABS(K1226)/MAX(((F1226)+(G1226)*(W1226))*(W1226),
    0.000001)</f>
        <v>4.5807502857230418</v>
      </c>
      <c r="AA1226" s="5">
        <f t="shared" ref="AA1226:AA1289" ca="1" si="273">E1226+W1226</f>
        <v>634.09446770439877</v>
      </c>
      <c r="AB1226" s="5">
        <f ca="1">AA1226+((ABS(K1226)/MAX(((F1226)+(G1226)*(W1226))*(W1226),
            0.000001))^2)/(2*'1D'!$I$5)</f>
        <v>635.16395155659814</v>
      </c>
      <c r="AC1226" s="5">
        <f ca="1">((ABS(K1226)*'1D'!$D$6)/(MAX(((F1226)+(G1226)*(W1226))*(W1226),
            0.000001)*MAX(((((F1226)+(G1226)*(W1226))*(W1226))/MAX((F1226)+2*(W1226)*SQRT(1+(G1226)^2),
                    0.000001))^(2/3),
            0.000001)))^2</f>
        <v>3.8141460404132466E-3</v>
      </c>
      <c r="AD1226" s="5">
        <f ca="1">ABS(ABS(K1226)/MAX(((F1226)+(G1226)*(W1226))*(W1226),
        0.000001))/SQRT('1D'!$I$5*MAX((((F1226)+(G1226)*(W1226))*(W1226))/MAX((F1226)+2*(G1226)*(W1226),
            0.000001),
        0.000001))</f>
        <v>1.0000000000000004</v>
      </c>
      <c r="AE1226" s="5">
        <f ca="1">((F1226)*(W1226)^2)/2+(G1226)*(W1226)^3/3+(ABS(K1226)^2)/('1D'!$I$5*MAX(((F1226)+(G1226)*(W1226))*(W1226),
        0.000001))</f>
        <v>35.686426155594638</v>
      </c>
      <c r="AF1226" s="5">
        <f ca="1">IF($A$2=0,
    0,
    IFERROR(AB1227+(((AC1226+AC1227)/2)*J1227)+(IF(Z1226&gt;Z1227,
                '1D'!$D$8*((Z1226^2-Z1227^2)/(2*'1D'!$I$5)),
                '1D'!$D$9*((Z1227^2-Z1226^2)/(2*'1D'!$I$5)))+('1D'!$D$10*(ABS(I1227)/90)*(MAX(Z1226^2,
                        Z1227^2)/(2*'1D'!$I$5))))-AB1226,
        0))</f>
        <v>3.3177109866073806E-3</v>
      </c>
      <c r="AG1226" s="5">
        <f ca="1">IF($A$2=0,
    1,
    IF(IFERROR(AG1227,
            0)=0,
        0,
        IFERROR(IF(OR(ROUND(AD1226,
                        3)&gt;=1,
                    AND(ABS(AF1226)&lt;'1D'!$D$19,
                        AD1226&lt;1)),
                1,
                0),
            0)))</f>
        <v>1</v>
      </c>
      <c r="AH1226" s="5">
        <f ca="1">IFERROR(IF('1D'!V32="Supercritical",
        MAX('1D'!$D$16,
            IFERROR(L1226,
                MAX('1D'!$D$16,
                    POWER((ABS(K1226)^2)/('1D'!$I$5*MAX(F1226,
                                0.1)^2),
                        1/3)))),
        IF('1D'!V32="Subcritical",
            MAX('1D'!$D$16,
                IFERROR(W1226,
                    MAX('1D'!$D$16,
                        POWER((ABS(K1226)^2)/('1D'!$I$5*MAX(F1226,
                                    0.1)^2),
                            1/3)))),
            IF(IFERROR(T1226,
                    -1E+99)&gt;=IFERROR(AE1226,
                    -1E+99),
                MAX('1D'!$D$16,
                    IFERROR(L1226,
                        MAX('1D'!$D$16,
                            POWER((ABS(K1226)^2)/('1D'!$I$5*MAX(F1226,
                                        0.1)^2),
                                1/3)))),
                MAX('1D'!$D$16,
                    IFERROR(W1226,
                        MAX('1D'!$D$16,
                            POWER((ABS(K1226)^2)/('1D'!$I$5*MAX(F1226,
                                        0.1)^2),
                                1/3))))))),
    MAX('1D'!$D$16,
        POWER((ABS(K1226)^2)/('1D'!$I$5*MAX(F1226,
                    0.1)^2),
            1/3)))</f>
        <v>2.0411692021517887</v>
      </c>
      <c r="AI1226" s="5">
        <f t="shared" ref="AI1226:AI1289" ca="1" si="274">E1226+AH1226</f>
        <v>633.99666920215179</v>
      </c>
      <c r="AJ1226" s="5">
        <f ca="1">AI1226+((ABS(K1226)/MAX(((F1226)+(G1226)*(AH1226))*(AH1226),
            0.000001))^2)/(2*'1D'!$I$5)</f>
        <v>635.17109253909484</v>
      </c>
      <c r="AM1226">
        <v>0</v>
      </c>
      <c r="AN1226">
        <v>0</v>
      </c>
      <c r="AO1226" s="5">
        <f t="shared" ref="AO1226:AO1289" si="275">AM1226+AN1226</f>
        <v>0</v>
      </c>
      <c r="AP1226" s="5">
        <f t="shared" si="265"/>
        <v>0</v>
      </c>
      <c r="AQ1226" s="5">
        <f ca="1">ABS(ABS(K1226)/MAX(((F1226)+(G1226)*(AH1226))*(AH1226),
        0.000001))/SQRT('1D'!$I$5*MAX((((F1226)+(G1226)*(AH1226))*(AH1226))/MAX((F1226)+2*(G1226)*(AH1226),
            0.000001),
        0.000001))</f>
        <v>1.0727235886044055</v>
      </c>
      <c r="AR1226" s="5" t="str">
        <f t="shared" ref="AR1226:AR1289" ca="1" si="276">IF(AQ1226&lt;1,
    "Subcritical",
    "Supercritical")</f>
        <v>Supercritical</v>
      </c>
      <c r="AS1226" s="5">
        <f ca="1">((ABS(K1226)*'1D'!$D$6)/(MAX(((F1226)+(G1226)*(AH1226))*(AH1226),
            0.000001)*MAX(((((F1226)+(G1226)*(AH1226))*(AH1226))/MAX((F1226)+2*(AH1226)*SQRT(1+(G1226)^2),
                    0.000001))^(2/3),
            0.000001)))^2</f>
        <v>4.3358367565141456E-3</v>
      </c>
    </row>
    <row r="1227" spans="1:45" x14ac:dyDescent="0.35">
      <c r="A1227">
        <v>1218</v>
      </c>
      <c r="B1227">
        <v>1216.9949999999999</v>
      </c>
      <c r="C1227">
        <v>616072.12300000002</v>
      </c>
      <c r="D1227">
        <v>3096790.2510000002</v>
      </c>
      <c r="E1227">
        <v>631.95500000000004</v>
      </c>
      <c r="F1227">
        <v>5.2</v>
      </c>
      <c r="G1227">
        <v>0</v>
      </c>
      <c r="H1227" t="s">
        <v>176</v>
      </c>
      <c r="I1227">
        <v>2E-3</v>
      </c>
      <c r="J1227" s="5">
        <f t="shared" ref="J1227:J1290" si="277">B1227-B1226</f>
        <v>1</v>
      </c>
      <c r="K1227" s="5">
        <f t="shared" ref="K1227:K1290" ca="1" si="278">MAX(0,
    K1226-AO1226)</f>
        <v>50.95</v>
      </c>
      <c r="L1227" s="5">
        <f ca="1">IF($A$2=0,
    IFERROR(L1226,
        MAX('1D'!$D$16,
            POWER((ABS(K1227)^2)/('1D'!$I$5*MAX(F1227,
                        0.1)^2),
                1/3))),
    IF(IFERROR(V1226,
            0)=0,
        IFERROR(L1226,
            MAX('1D'!$D$16,
                POWER((ABS(K1227)^2)/('1D'!$I$5*MAX(F1227,
                            0.1)^2),
                    1/3))),
        IF(OR(IFERROR(L1227,
                    0)=0,
                IFERROR(S1226,
                    0)&lt;1,
                IFERROR(S1227,
                    0)&lt;1),
            MAX('1D'!$D$16,
                POWER((ABS(K1227)^2)/('1D'!$I$5*MAX(F1227,
                            0.1)^2),
                    1/3)),
            IF(IFERROR(U1227,
                    0)&gt;0,
                MAX('1D'!$D$16,
                    IFERROR(L1227,
                        0)+((IFERROR(U1227,
                                0))*'1D'!$D$18*IF((IFERROR(S1227,
                                    0))&lt;1,
                            1,
                            -1))),
                IF(IFERROR(U1227,
                        0)&lt;0,
                    IF(ABS((MAX('1D'!$D$16,
                                    POWER((ABS(K1227)^2)/('1D'!$I$5*MAX(F1227,
                                                0.1)^2),
                                        1/3)))-IFERROR(L1227,
                                0))&gt;'1D'!$D$19,
                        MAX('1D'!$D$16,
                            IF((MAX('1D'!$D$16,
                                        POWER((ABS(K1227)^2)/('1D'!$I$5*MAX(F1227,
                                                    0.1)^2),
                                            1/3)))&gt;IFERROR(L1227,
                                    0),
                                MIN((MAX('1D'!$D$16,
                                            POWER((ABS(K1227)^2)/('1D'!$I$5*MAX(F1227,
                                                        0.1)^2),
                                                1/3))),
                                    IFERROR(L1227,
                                        0)+(MIN(ABS(IFERROR(U1227,
                                                    0))*'1D'!$D$18,
                                            ABS((MAX('1D'!$D$16,
                                                        POWER((ABS(K1227)^2)/('1D'!$I$5*MAX(F1227,
                                                                    0.1)^2),
                                                            1/3)))-IFERROR(L1227,
                                                    0))))),
                                MAX((MAX('1D'!$D$16,
                                            POWER((ABS(K1227)^2)/('1D'!$I$5*MAX(F1227,
                                                        0.1)^2),
                                                1/3))),
                                    IFERROR(L1227,
                                        0)-(MIN(ABS(IFERROR(U1227,
                                                    0))*'1D'!$D$18,
                                            ABS((MAX('1D'!$D$16,
                                                        POWER((ABS(K1227)^2)/('1D'!$I$5*MAX(F1227,
                                                                    0.1)^2),
                                                            1/3)))-IFERROR(L1227,
                                                    0))))))),
                        MAX('1D'!$D$16,
                            POWER((ABS(K1227)^2)/('1D'!$I$5*MAX(F1227,
                                        0.1)^2),
                                1/3))),
                    MAX('1D'!$D$16,
                        IFERROR(L1227,
                            0)))))))</f>
        <v>2.0411692021517887</v>
      </c>
      <c r="M1227" s="5">
        <f t="shared" ca="1" si="266"/>
        <v>10.614079851189301</v>
      </c>
      <c r="N1227" s="5">
        <f t="shared" ca="1" si="267"/>
        <v>1.1434704692804873</v>
      </c>
      <c r="O1227" s="5">
        <f t="shared" ca="1" si="268"/>
        <v>4.8002276894771132</v>
      </c>
      <c r="P1227" s="5">
        <f t="shared" ca="1" si="269"/>
        <v>633.9961692021518</v>
      </c>
      <c r="Q1227" s="5">
        <f ca="1">P1227+((ABS(K1227)/MAX(((F1227)+(G1227)*(L1227))*(L1227),
            0.000001))^2)/(2*'1D'!$I$5)</f>
        <v>635.17059253909486</v>
      </c>
      <c r="R1227" s="5">
        <f ca="1">((ABS(K1227)*'1D'!$D$6)/(MAX(((F1227)+(G1227)*(L1227))*(L1227),
            0.000001)*MAX(((((F1227)+(G1227)*(L1227))*(L1227))/MAX((F1227)+2*(L1227)*SQRT(1+(G1227)^2),
                    0.000001))^(2/3),
            0.000001)))^2</f>
        <v>4.3358367565141456E-3</v>
      </c>
      <c r="S1227" s="5">
        <f ca="1">ABS(ABS(K1227)/MAX(((F1227)+(G1227)*(L1227))*(L1227),
        0.000001))/SQRT('1D'!$I$5*MAX((((F1227)+(G1227)*(L1227))*(L1227))/MAX((F1227)+2*(G1227)*(L1227),
            0.000001),
        0.000001))</f>
        <v>1.0727235886044055</v>
      </c>
      <c r="T1227" s="5">
        <f ca="1">((F1227)*(L1227)^2)/2+(G1227)*(L1227)^3/3+(ABS(K1227)^2)/('1D'!$I$5*MAX(((F1227)+(G1227)*(L1227))*(L1227),
        0.000001))</f>
        <v>35.763412605541333</v>
      </c>
      <c r="U1227" s="5">
        <f ca="1">IF($A$2=0,
    0,
    IFERROR(Q1226-(((R1226+R1227)/2)*J1227)-(IF(O1226&gt;O1227,
                '1D'!$D$8*((O1226^2-O1227^2)/(2*'1D'!$I$5)),
                '1D'!$D$9*((O1227^2-O1226^2)/(2*'1D'!$I$5)))+('1D'!$D$10*(ABS(I1227)/90)*(MAX(O1226^2,
                        O1227^2)/(2*'1D'!$I$5))))-Q1227,
        0))</f>
        <v>-3.8397515008909977E-3</v>
      </c>
      <c r="V1227" s="5">
        <f ca="1">IF($A$2=0,
    1,
    IF(IFERROR(V1226,
            0)=0,
        0,
        IFERROR(IF(ROUND(S1227,
                    3)=1,
                1,
                IF(AND(ABS(U1227)&lt;'1D'!$D$19,
                        S1227&gt;1),
                    1,
                    0)),
            0)))</f>
        <v>0</v>
      </c>
      <c r="W1227" s="5">
        <f ca="1">IF($A$2=0,
    MAX(MAX('1D'!$D$16,
            MAX('1D'!$D$16,
                POWER((ABS(K1227)^2)/('1D'!$I$5*MAX(F1227,
                            0.1)^2),
                    1/3))),
        IFERROR(W1396,
            MAX(MAX('1D'!$D$16,
                    MAX('1D'!$D$16,
                        POWER((ABS(K1227)^2)/('1D'!$I$5*MAX(F1227,
                                    0.1)^2),
                            1/3))),
                ($L$2)-E1396))),
    IF(IFERROR(AG1228,
            0)=0,
        MAX(MAX('1D'!$D$16,
                MAX('1D'!$D$16,
                    POWER((ABS(K1227)^2)/('1D'!$I$5*MAX(F1227,
                                0.1)^2),
                        1/3))),
            IFERROR(W1396,
                MAX(MAX('1D'!$D$16,
                        MAX('1D'!$D$16,
                            POWER((ABS(K1227)^2)/('1D'!$I$5*MAX(F1227,
                                        0.1)^2),
                                1/3))),
                    ($L$2)-E1396))),
        IF(IFERROR(W1227,
                0)=0,
            MAX(MAX('1D'!$D$16,
                    MAX('1D'!$D$16,
                        POWER((ABS(K1227)^2)/('1D'!$I$5*MAX(F1227,
                                    0.1)^2),
                            1/3))),
                IFERROR(W1396,
                    MAX(MAX('1D'!$D$16,
                            MAX('1D'!$D$16,
                                POWER((ABS(K1227)^2)/('1D'!$I$5*MAX(F1227,
                                            0.1)^2),
                                    1/3))),
                        ($L$2)-E1396))),
            IF(OR(IFERROR(AD1227,
                        0)&gt;=1,
                    IFERROR(AD1228,
                        0)&gt;=1),
                MAX('1D'!$D$16,
                    MAX('1D'!$D$16,
                        POWER((ABS(K1227)^2)/('1D'!$I$5*MAX(F1227,
                                    0.1)^2),
                            1/3))),
                IF(ABS(IFERROR(AF1227,
                            0))&lt;'1D'!$D$19,
                    MAX(MAX('1D'!$D$16,
                            MAX('1D'!$D$16,
                                POWER((ABS(K1227)^2)/('1D'!$I$5*MAX(F1227,
                                            0.1)^2),
                                    1/3))),
                        IFERROR(W1227,
                            0)),
                    MAX(MAX('1D'!$D$16,
                            MAX('1D'!$D$16,
                                POWER((ABS(K1227)^2)/('1D'!$I$5*MAX(F1227,
                                            0.1)^2),
                                    1/3))),
                        (IFERROR(W1227,
                                0))+((IFERROR(AF1227,
                                    0))*'1D'!$D$18)))))))</f>
        <v>2.1389677043987478</v>
      </c>
      <c r="X1227" s="5">
        <f t="shared" ca="1" si="270"/>
        <v>11.122632062873489</v>
      </c>
      <c r="Y1227" s="5">
        <f t="shared" ca="1" si="271"/>
        <v>1.1735290000551568</v>
      </c>
      <c r="Z1227" s="5">
        <f t="shared" ca="1" si="272"/>
        <v>4.5807502857230418</v>
      </c>
      <c r="AA1227" s="5">
        <f t="shared" ca="1" si="273"/>
        <v>634.09396770439878</v>
      </c>
      <c r="AB1227" s="5">
        <f ca="1">AA1227+((ABS(K1227)/MAX(((F1227)+(G1227)*(W1227))*(W1227),
            0.000001))^2)/(2*'1D'!$I$5)</f>
        <v>635.16345155659815</v>
      </c>
      <c r="AC1227" s="5">
        <f ca="1">((ABS(K1227)*'1D'!$D$6)/(MAX(((F1227)+(G1227)*(W1227))*(W1227),
            0.000001)*MAX(((((F1227)+(G1227)*(W1227))*(W1227))/MAX((F1227)+2*(W1227)*SQRT(1+(G1227)^2),
                    0.000001))^(2/3),
            0.000001)))^2</f>
        <v>3.8141460404132466E-3</v>
      </c>
      <c r="AD1227" s="5">
        <f ca="1">ABS(ABS(K1227)/MAX(((F1227)+(G1227)*(W1227))*(W1227),
        0.000001))/SQRT('1D'!$I$5*MAX((((F1227)+(G1227)*(W1227))*(W1227))/MAX((F1227)+2*(G1227)*(W1227),
            0.000001),
        0.000001))</f>
        <v>1.0000000000000004</v>
      </c>
      <c r="AE1227" s="5">
        <f ca="1">((F1227)*(W1227)^2)/2+(G1227)*(W1227)^3/3+(ABS(K1227)^2)/('1D'!$I$5*MAX(((F1227)+(G1227)*(W1227))*(W1227),
        0.000001))</f>
        <v>35.686426155594638</v>
      </c>
      <c r="AF1227" s="5">
        <f ca="1">IF($A$2=0,
    0,
    IFERROR(AB1228+(((AC1227+AC1228)/2)*J1228)+(IF(Z1227&gt;Z1228,
                '1D'!$D$8*((Z1227^2-Z1228^2)/(2*'1D'!$I$5)),
                '1D'!$D$9*((Z1228^2-Z1227^2)/(2*'1D'!$I$5)))+('1D'!$D$10*(ABS(I1228)/90)*(MAX(Z1227^2,
                        Z1228^2)/(2*'1D'!$I$5))))-AB1227,
        0))</f>
        <v>3.3215251326055295E-3</v>
      </c>
      <c r="AG1227" s="5">
        <f ca="1">IF($A$2=0,
    1,
    IF(IFERROR(AG1228,
            0)=0,
        0,
        IFERROR(IF(OR(ROUND(AD1227,
                        3)&gt;=1,
                    AND(ABS(AF1227)&lt;'1D'!$D$19,
                        AD1227&lt;1)),
                1,
                0),
            0)))</f>
        <v>1</v>
      </c>
      <c r="AH1227" s="5">
        <f ca="1">IFERROR(IF('1D'!V32="Supercritical",
        MAX('1D'!$D$16,
            IFERROR(L1227,
                MAX('1D'!$D$16,
                    POWER((ABS(K1227)^2)/('1D'!$I$5*MAX(F1227,
                                0.1)^2),
                        1/3)))),
        IF('1D'!V32="Subcritical",
            MAX('1D'!$D$16,
                IFERROR(W1227,
                    MAX('1D'!$D$16,
                        POWER((ABS(K1227)^2)/('1D'!$I$5*MAX(F1227,
                                    0.1)^2),
                            1/3)))),
            IF(IFERROR(T1227,
                    -1E+99)&gt;=IFERROR(AE1227,
                    -1E+99),
                MAX('1D'!$D$16,
                    IFERROR(L1227,
                        MAX('1D'!$D$16,
                            POWER((ABS(K1227)^2)/('1D'!$I$5*MAX(F1227,
                                        0.1)^2),
                                1/3)))),
                MAX('1D'!$D$16,
                    IFERROR(W1227,
                        MAX('1D'!$D$16,
                            POWER((ABS(K1227)^2)/('1D'!$I$5*MAX(F1227,
                                        0.1)^2),
                                1/3))))))),
    MAX('1D'!$D$16,
        POWER((ABS(K1227)^2)/('1D'!$I$5*MAX(F1227,
                    0.1)^2),
            1/3)))</f>
        <v>2.0411692021517887</v>
      </c>
      <c r="AI1227" s="5">
        <f t="shared" ca="1" si="274"/>
        <v>633.9961692021518</v>
      </c>
      <c r="AJ1227" s="5">
        <f ca="1">AI1227+((ABS(K1227)/MAX(((F1227)+(G1227)*(AH1227))*(AH1227),
            0.000001))^2)/(2*'1D'!$I$5)</f>
        <v>635.17059253909486</v>
      </c>
      <c r="AM1227">
        <v>0</v>
      </c>
      <c r="AN1227">
        <v>0</v>
      </c>
      <c r="AO1227" s="5">
        <f t="shared" si="275"/>
        <v>0</v>
      </c>
      <c r="AP1227" s="5">
        <f t="shared" ref="AP1227:AP1290" si="279">AP1226+AO1227</f>
        <v>0</v>
      </c>
      <c r="AQ1227" s="5">
        <f ca="1">ABS(ABS(K1227)/MAX(((F1227)+(G1227)*(AH1227))*(AH1227),
        0.000001))/SQRT('1D'!$I$5*MAX((((F1227)+(G1227)*(AH1227))*(AH1227))/MAX((F1227)+2*(G1227)*(AH1227),
            0.000001),
        0.000001))</f>
        <v>1.0727235886044055</v>
      </c>
      <c r="AR1227" s="5" t="str">
        <f t="shared" ca="1" si="276"/>
        <v>Supercritical</v>
      </c>
      <c r="AS1227" s="5">
        <f ca="1">((ABS(K1227)*'1D'!$D$6)/(MAX(((F1227)+(G1227)*(AH1227))*(AH1227),
            0.000001)*MAX(((((F1227)+(G1227)*(AH1227))*(AH1227))/MAX((F1227)+2*(AH1227)*SQRT(1+(G1227)^2),
                    0.000001))^(2/3),
            0.000001)))^2</f>
        <v>4.3358367565141456E-3</v>
      </c>
    </row>
    <row r="1228" spans="1:45" x14ac:dyDescent="0.35">
      <c r="A1228">
        <v>1219</v>
      </c>
      <c r="B1228">
        <v>1217.9960000000001</v>
      </c>
      <c r="C1228">
        <v>616072.08100000001</v>
      </c>
      <c r="D1228">
        <v>3096789.2510000002</v>
      </c>
      <c r="E1228">
        <v>631.95450000000005</v>
      </c>
      <c r="F1228">
        <v>5.2</v>
      </c>
      <c r="G1228">
        <v>0</v>
      </c>
      <c r="H1228" t="s">
        <v>176</v>
      </c>
      <c r="I1228">
        <v>2E-3</v>
      </c>
      <c r="J1228" s="5">
        <f t="shared" si="277"/>
        <v>1.0010000000002037</v>
      </c>
      <c r="K1228" s="5">
        <f t="shared" ca="1" si="278"/>
        <v>50.95</v>
      </c>
      <c r="L1228" s="5">
        <f ca="1">IF($A$2=0,
    IFERROR(L1227,
        MAX('1D'!$D$16,
            POWER((ABS(K1228)^2)/('1D'!$I$5*MAX(F1228,
                        0.1)^2),
                1/3))),
    IF(IFERROR(V1227,
            0)=0,
        IFERROR(L1227,
            MAX('1D'!$D$16,
                POWER((ABS(K1228)^2)/('1D'!$I$5*MAX(F1228,
                            0.1)^2),
                    1/3))),
        IF(OR(IFERROR(L1228,
                    0)=0,
                IFERROR(S1227,
                    0)&lt;1,
                IFERROR(S1228,
                    0)&lt;1),
            MAX('1D'!$D$16,
                POWER((ABS(K1228)^2)/('1D'!$I$5*MAX(F1228,
                            0.1)^2),
                    1/3)),
            IF(IFERROR(U1228,
                    0)&gt;0,
                MAX('1D'!$D$16,
                    IFERROR(L1228,
                        0)+((IFERROR(U1228,
                                0))*'1D'!$D$18*IF((IFERROR(S1228,
                                    0))&lt;1,
                            1,
                            -1))),
                IF(IFERROR(U1228,
                        0)&lt;0,
                    IF(ABS((MAX('1D'!$D$16,
                                    POWER((ABS(K1228)^2)/('1D'!$I$5*MAX(F1228,
                                                0.1)^2),
                                        1/3)))-IFERROR(L1228,
                                0))&gt;'1D'!$D$19,
                        MAX('1D'!$D$16,
                            IF((MAX('1D'!$D$16,
                                        POWER((ABS(K1228)^2)/('1D'!$I$5*MAX(F1228,
                                                    0.1)^2),
                                            1/3)))&gt;IFERROR(L1228,
                                    0),
                                MIN((MAX('1D'!$D$16,
                                            POWER((ABS(K1228)^2)/('1D'!$I$5*MAX(F1228,
                                                        0.1)^2),
                                                1/3))),
                                    IFERROR(L1228,
                                        0)+(MIN(ABS(IFERROR(U1228,
                                                    0))*'1D'!$D$18,
                                            ABS((MAX('1D'!$D$16,
                                                        POWER((ABS(K1228)^2)/('1D'!$I$5*MAX(F1228,
                                                                    0.1)^2),
                                                            1/3)))-IFERROR(L1228,
                                                    0))))),
                                MAX((MAX('1D'!$D$16,
                                            POWER((ABS(K1228)^2)/('1D'!$I$5*MAX(F1228,
                                                        0.1)^2),
                                                1/3))),
                                    IFERROR(L1228,
                                        0)-(MIN(ABS(IFERROR(U1228,
                                                    0))*'1D'!$D$18,
                                            ABS((MAX('1D'!$D$16,
                                                        POWER((ABS(K1228)^2)/('1D'!$I$5*MAX(F1228,
                                                                    0.1)^2),
                                                            1/3)))-IFERROR(L1228,
                                                    0))))))),
                        MAX('1D'!$D$16,
                            POWER((ABS(K1228)^2)/('1D'!$I$5*MAX(F1228,
                                        0.1)^2),
                                1/3))),
                    MAX('1D'!$D$16,
                        IFERROR(L1228,
                            0)))))))</f>
        <v>2.0411692021517887</v>
      </c>
      <c r="M1228" s="5">
        <f t="shared" ca="1" si="266"/>
        <v>10.614079851189301</v>
      </c>
      <c r="N1228" s="5">
        <f t="shared" ca="1" si="267"/>
        <v>1.1434704692804873</v>
      </c>
      <c r="O1228" s="5">
        <f t="shared" ca="1" si="268"/>
        <v>4.8002276894771132</v>
      </c>
      <c r="P1228" s="5">
        <f t="shared" ca="1" si="269"/>
        <v>633.99566920215182</v>
      </c>
      <c r="Q1228" s="5">
        <f ca="1">P1228+((ABS(K1228)/MAX(((F1228)+(G1228)*(L1228))*(L1228),
            0.000001))^2)/(2*'1D'!$I$5)</f>
        <v>635.17009253909487</v>
      </c>
      <c r="R1228" s="5">
        <f ca="1">((ABS(K1228)*'1D'!$D$6)/(MAX(((F1228)+(G1228)*(L1228))*(L1228),
            0.000001)*MAX(((((F1228)+(G1228)*(L1228))*(L1228))/MAX((F1228)+2*(L1228)*SQRT(1+(G1228)^2),
                    0.000001))^(2/3),
            0.000001)))^2</f>
        <v>4.3358367565141456E-3</v>
      </c>
      <c r="S1228" s="5">
        <f ca="1">ABS(ABS(K1228)/MAX(((F1228)+(G1228)*(L1228))*(L1228),
        0.000001))/SQRT('1D'!$I$5*MAX((((F1228)+(G1228)*(L1228))*(L1228))/MAX((F1228)+2*(G1228)*(L1228),
            0.000001),
        0.000001))</f>
        <v>1.0727235886044055</v>
      </c>
      <c r="T1228" s="5">
        <f ca="1">((F1228)*(L1228)^2)/2+(G1228)*(L1228)^3/3+(ABS(K1228)^2)/('1D'!$I$5*MAX(((F1228)+(G1228)*(L1228))*(L1228),
        0.000001))</f>
        <v>35.763412605541333</v>
      </c>
      <c r="U1228" s="5">
        <f ca="1">IF($A$2=0,
    0,
    IFERROR(Q1227-(((R1227+R1228)/2)*J1228)-(IF(O1227&gt;O1228,
                '1D'!$D$8*((O1227^2-O1228^2)/(2*'1D'!$I$5)),
                '1D'!$D$9*((O1228^2-O1227^2)/(2*'1D'!$I$5)))+('1D'!$D$10*(ABS(I1228)/90)*(MAX(O1227^2,
                        O1228^2)/(2*'1D'!$I$5))))-Q1228,
        0))</f>
        <v>-3.8440873377112439E-3</v>
      </c>
      <c r="V1228" s="5">
        <f ca="1">IF($A$2=0,
    1,
    IF(IFERROR(V1227,
            0)=0,
        0,
        IFERROR(IF(ROUND(S1228,
                    3)=1,
                1,
                IF(AND(ABS(U1228)&lt;'1D'!$D$19,
                        S1228&gt;1),
                    1,
                    0)),
            0)))</f>
        <v>0</v>
      </c>
      <c r="W1228" s="5">
        <f ca="1">IF($A$2=0,
    MAX(MAX('1D'!$D$16,
            MAX('1D'!$D$16,
                POWER((ABS(K1228)^2)/('1D'!$I$5*MAX(F1228,
                            0.1)^2),
                    1/3))),
        IFERROR(W1396,
            MAX(MAX('1D'!$D$16,
                    MAX('1D'!$D$16,
                        POWER((ABS(K1228)^2)/('1D'!$I$5*MAX(F1228,
                                    0.1)^2),
                            1/3))),
                ($L$2)-E1396))),
    IF(IFERROR(AG1229,
            0)=0,
        MAX(MAX('1D'!$D$16,
                MAX('1D'!$D$16,
                    POWER((ABS(K1228)^2)/('1D'!$I$5*MAX(F1228,
                                0.1)^2),
                        1/3))),
            IFERROR(W1396,
                MAX(MAX('1D'!$D$16,
                        MAX('1D'!$D$16,
                            POWER((ABS(K1228)^2)/('1D'!$I$5*MAX(F1228,
                                        0.1)^2),
                                1/3))),
                    ($L$2)-E1396))),
        IF(IFERROR(W1228,
                0)=0,
            MAX(MAX('1D'!$D$16,
                    MAX('1D'!$D$16,
                        POWER((ABS(K1228)^2)/('1D'!$I$5*MAX(F1228,
                                    0.1)^2),
                            1/3))),
                IFERROR(W1396,
                    MAX(MAX('1D'!$D$16,
                            MAX('1D'!$D$16,
                                POWER((ABS(K1228)^2)/('1D'!$I$5*MAX(F1228,
                                            0.1)^2),
                                    1/3))),
                        ($L$2)-E1396))),
            IF(OR(IFERROR(AD1228,
                        0)&gt;=1,
                    IFERROR(AD1229,
                        0)&gt;=1),
                MAX('1D'!$D$16,
                    MAX('1D'!$D$16,
                        POWER((ABS(K1228)^2)/('1D'!$I$5*MAX(F1228,
                                    0.1)^2),
                            1/3))),
                IF(ABS(IFERROR(AF1228,
                            0))&lt;'1D'!$D$19,
                    MAX(MAX('1D'!$D$16,
                            MAX('1D'!$D$16,
                                POWER((ABS(K1228)^2)/('1D'!$I$5*MAX(F1228,
                                            0.1)^2),
                                    1/3))),
                        IFERROR(W1228,
                            0)),
                    MAX(MAX('1D'!$D$16,
                            MAX('1D'!$D$16,
                                POWER((ABS(K1228)^2)/('1D'!$I$5*MAX(F1228,
                                            0.1)^2),
                                    1/3))),
                        (IFERROR(W1228,
                                0))+((IFERROR(AF1228,
                                    0))*'1D'!$D$18)))))))</f>
        <v>2.1389677043987478</v>
      </c>
      <c r="X1228" s="5">
        <f t="shared" ca="1" si="270"/>
        <v>11.122632062873489</v>
      </c>
      <c r="Y1228" s="5">
        <f t="shared" ca="1" si="271"/>
        <v>1.1735290000551568</v>
      </c>
      <c r="Z1228" s="5">
        <f t="shared" ca="1" si="272"/>
        <v>4.5807502857230418</v>
      </c>
      <c r="AA1228" s="5">
        <f t="shared" ca="1" si="273"/>
        <v>634.09346770439879</v>
      </c>
      <c r="AB1228" s="5">
        <f ca="1">AA1228+((ABS(K1228)/MAX(((F1228)+(G1228)*(W1228))*(W1228),
            0.000001))^2)/(2*'1D'!$I$5)</f>
        <v>635.16295155659816</v>
      </c>
      <c r="AC1228" s="5">
        <f ca="1">((ABS(K1228)*'1D'!$D$6)/(MAX(((F1228)+(G1228)*(W1228))*(W1228),
            0.000001)*MAX(((((F1228)+(G1228)*(W1228))*(W1228))/MAX((F1228)+2*(W1228)*SQRT(1+(G1228)^2),
                    0.000001))^(2/3),
            0.000001)))^2</f>
        <v>3.8141460404132466E-3</v>
      </c>
      <c r="AD1228" s="5">
        <f ca="1">ABS(ABS(K1228)/MAX(((F1228)+(G1228)*(W1228))*(W1228),
        0.000001))/SQRT('1D'!$I$5*MAX((((F1228)+(G1228)*(W1228))*(W1228))/MAX((F1228)+2*(G1228)*(W1228),
            0.000001),
        0.000001))</f>
        <v>1.0000000000000004</v>
      </c>
      <c r="AE1228" s="5">
        <f ca="1">((F1228)*(W1228)^2)/2+(G1228)*(W1228)^3/3+(ABS(K1228)^2)/('1D'!$I$5*MAX(((F1228)+(G1228)*(W1228))*(W1228),
        0.000001))</f>
        <v>35.686426155594638</v>
      </c>
      <c r="AF1228" s="5">
        <f ca="1">IF($A$2=0,
    0,
    IFERROR(AB1229+(((AC1228+AC1229)/2)*J1229)+(IF(Z1228&gt;Z1229,
                '1D'!$D$8*((Z1228^2-Z1229^2)/(2*'1D'!$I$5)),
                '1D'!$D$9*((Z1229^2-Z1228^2)/(2*'1D'!$I$5)))+('1D'!$D$10*(ABS(I1229)/90)*(MAX(Z1228^2,
                        Z1229^2)/(2*'1D'!$I$5))))-AB1228,
        0))</f>
        <v>3.4157470063291839E-3</v>
      </c>
      <c r="AG1228" s="5">
        <f ca="1">IF($A$2=0,
    1,
    IF(IFERROR(AG1229,
            0)=0,
        0,
        IFERROR(IF(OR(ROUND(AD1228,
                        3)&gt;=1,
                    AND(ABS(AF1228)&lt;'1D'!$D$19,
                        AD1228&lt;1)),
                1,
                0),
            0)))</f>
        <v>1</v>
      </c>
      <c r="AH1228" s="5">
        <f ca="1">IFERROR(IF('1D'!V32="Supercritical",
        MAX('1D'!$D$16,
            IFERROR(L1228,
                MAX('1D'!$D$16,
                    POWER((ABS(K1228)^2)/('1D'!$I$5*MAX(F1228,
                                0.1)^2),
                        1/3)))),
        IF('1D'!V32="Subcritical",
            MAX('1D'!$D$16,
                IFERROR(W1228,
                    MAX('1D'!$D$16,
                        POWER((ABS(K1228)^2)/('1D'!$I$5*MAX(F1228,
                                    0.1)^2),
                            1/3)))),
            IF(IFERROR(T1228,
                    -1E+99)&gt;=IFERROR(AE1228,
                    -1E+99),
                MAX('1D'!$D$16,
                    IFERROR(L1228,
                        MAX('1D'!$D$16,
                            POWER((ABS(K1228)^2)/('1D'!$I$5*MAX(F1228,
                                        0.1)^2),
                                1/3)))),
                MAX('1D'!$D$16,
                    IFERROR(W1228,
                        MAX('1D'!$D$16,
                            POWER((ABS(K1228)^2)/('1D'!$I$5*MAX(F1228,
                                        0.1)^2),
                                1/3))))))),
    MAX('1D'!$D$16,
        POWER((ABS(K1228)^2)/('1D'!$I$5*MAX(F1228,
                    0.1)^2),
            1/3)))</f>
        <v>2.0411692021517887</v>
      </c>
      <c r="AI1228" s="5">
        <f t="shared" ca="1" si="274"/>
        <v>633.99566920215182</v>
      </c>
      <c r="AJ1228" s="5">
        <f ca="1">AI1228+((ABS(K1228)/MAX(((F1228)+(G1228)*(AH1228))*(AH1228),
            0.000001))^2)/(2*'1D'!$I$5)</f>
        <v>635.17009253909487</v>
      </c>
      <c r="AM1228">
        <v>0</v>
      </c>
      <c r="AN1228">
        <v>0</v>
      </c>
      <c r="AO1228" s="5">
        <f t="shared" si="275"/>
        <v>0</v>
      </c>
      <c r="AP1228" s="5">
        <f t="shared" si="279"/>
        <v>0</v>
      </c>
      <c r="AQ1228" s="5">
        <f ca="1">ABS(ABS(K1228)/MAX(((F1228)+(G1228)*(AH1228))*(AH1228),
        0.000001))/SQRT('1D'!$I$5*MAX((((F1228)+(G1228)*(AH1228))*(AH1228))/MAX((F1228)+2*(G1228)*(AH1228),
            0.000001),
        0.000001))</f>
        <v>1.0727235886044055</v>
      </c>
      <c r="AR1228" s="5" t="str">
        <f t="shared" ca="1" si="276"/>
        <v>Supercritical</v>
      </c>
      <c r="AS1228" s="5">
        <f ca="1">((ABS(K1228)*'1D'!$D$6)/(MAX(((F1228)+(G1228)*(AH1228))*(AH1228),
            0.000001)*MAX(((((F1228)+(G1228)*(AH1228))*(AH1228))/MAX((F1228)+2*(AH1228)*SQRT(1+(G1228)^2),
                    0.000001))^(2/3),
            0.000001)))^2</f>
        <v>4.3358367565141456E-3</v>
      </c>
    </row>
    <row r="1229" spans="1:45" x14ac:dyDescent="0.35">
      <c r="A1229">
        <v>1220</v>
      </c>
      <c r="B1229">
        <v>1218.9960000000001</v>
      </c>
      <c r="C1229">
        <v>616072.03899999999</v>
      </c>
      <c r="D1229">
        <v>3096788.2519999999</v>
      </c>
      <c r="E1229">
        <v>631.95399999999995</v>
      </c>
      <c r="F1229">
        <v>5.2</v>
      </c>
      <c r="G1229">
        <v>0</v>
      </c>
      <c r="H1229" t="s">
        <v>176</v>
      </c>
      <c r="I1229">
        <v>5.7000000000000002E-2</v>
      </c>
      <c r="J1229" s="5">
        <f t="shared" si="277"/>
        <v>1</v>
      </c>
      <c r="K1229" s="5">
        <f t="shared" ca="1" si="278"/>
        <v>50.95</v>
      </c>
      <c r="L1229" s="5">
        <f ca="1">IF($A$2=0,
    IFERROR(L1228,
        MAX('1D'!$D$16,
            POWER((ABS(K1229)^2)/('1D'!$I$5*MAX(F1229,
                        0.1)^2),
                1/3))),
    IF(IFERROR(V1228,
            0)=0,
        IFERROR(L1228,
            MAX('1D'!$D$16,
                POWER((ABS(K1229)^2)/('1D'!$I$5*MAX(F1229,
                            0.1)^2),
                    1/3))),
        IF(OR(IFERROR(L1229,
                    0)=0,
                IFERROR(S1228,
                    0)&lt;1,
                IFERROR(S1229,
                    0)&lt;1),
            MAX('1D'!$D$16,
                POWER((ABS(K1229)^2)/('1D'!$I$5*MAX(F1229,
                            0.1)^2),
                    1/3)),
            IF(IFERROR(U1229,
                    0)&gt;0,
                MAX('1D'!$D$16,
                    IFERROR(L1229,
                        0)+((IFERROR(U1229,
                                0))*'1D'!$D$18*IF((IFERROR(S1229,
                                    0))&lt;1,
                            1,
                            -1))),
                IF(IFERROR(U1229,
                        0)&lt;0,
                    IF(ABS((MAX('1D'!$D$16,
                                    POWER((ABS(K1229)^2)/('1D'!$I$5*MAX(F1229,
                                                0.1)^2),
                                        1/3)))-IFERROR(L1229,
                                0))&gt;'1D'!$D$19,
                        MAX('1D'!$D$16,
                            IF((MAX('1D'!$D$16,
                                        POWER((ABS(K1229)^2)/('1D'!$I$5*MAX(F1229,
                                                    0.1)^2),
                                            1/3)))&gt;IFERROR(L1229,
                                    0),
                                MIN((MAX('1D'!$D$16,
                                            POWER((ABS(K1229)^2)/('1D'!$I$5*MAX(F1229,
                                                        0.1)^2),
                                                1/3))),
                                    IFERROR(L1229,
                                        0)+(MIN(ABS(IFERROR(U1229,
                                                    0))*'1D'!$D$18,
                                            ABS((MAX('1D'!$D$16,
                                                        POWER((ABS(K1229)^2)/('1D'!$I$5*MAX(F1229,
                                                                    0.1)^2),
                                                            1/3)))-IFERROR(L1229,
                                                    0))))),
                                MAX((MAX('1D'!$D$16,
                                            POWER((ABS(K1229)^2)/('1D'!$I$5*MAX(F1229,
                                                        0.1)^2),
                                                1/3))),
                                    IFERROR(L1229,
                                        0)-(MIN(ABS(IFERROR(U1229,
                                                    0))*'1D'!$D$18,
                                            ABS((MAX('1D'!$D$16,
                                                        POWER((ABS(K1229)^2)/('1D'!$I$5*MAX(F1229,
                                                                    0.1)^2),
                                                            1/3)))-IFERROR(L1229,
                                                    0))))))),
                        MAX('1D'!$D$16,
                            POWER((ABS(K1229)^2)/('1D'!$I$5*MAX(F1229,
                                        0.1)^2),
                                1/3))),
                    MAX('1D'!$D$16,
                        IFERROR(L1229,
                            0)))))))</f>
        <v>2.0411692021517887</v>
      </c>
      <c r="M1229" s="5">
        <f t="shared" ca="1" si="266"/>
        <v>10.614079851189301</v>
      </c>
      <c r="N1229" s="5">
        <f t="shared" ca="1" si="267"/>
        <v>1.1434704692804873</v>
      </c>
      <c r="O1229" s="5">
        <f t="shared" ca="1" si="268"/>
        <v>4.8002276894771132</v>
      </c>
      <c r="P1229" s="5">
        <f t="shared" ca="1" si="269"/>
        <v>633.99516920215171</v>
      </c>
      <c r="Q1229" s="5">
        <f ca="1">P1229+((ABS(K1229)/MAX(((F1229)+(G1229)*(L1229))*(L1229),
            0.000001))^2)/(2*'1D'!$I$5)</f>
        <v>635.16959253909477</v>
      </c>
      <c r="R1229" s="5">
        <f ca="1">((ABS(K1229)*'1D'!$D$6)/(MAX(((F1229)+(G1229)*(L1229))*(L1229),
            0.000001)*MAX(((((F1229)+(G1229)*(L1229))*(L1229))/MAX((F1229)+2*(L1229)*SQRT(1+(G1229)^2),
                    0.000001))^(2/3),
            0.000001)))^2</f>
        <v>4.3358367565141456E-3</v>
      </c>
      <c r="S1229" s="5">
        <f ca="1">ABS(ABS(K1229)/MAX(((F1229)+(G1229)*(L1229))*(L1229),
        0.000001))/SQRT('1D'!$I$5*MAX((((F1229)+(G1229)*(L1229))*(L1229))/MAX((F1229)+2*(G1229)*(L1229),
            0.000001),
        0.000001))</f>
        <v>1.0727235886044055</v>
      </c>
      <c r="T1229" s="5">
        <f ca="1">((F1229)*(L1229)^2)/2+(G1229)*(L1229)^3/3+(ABS(K1229)^2)/('1D'!$I$5*MAX(((F1229)+(G1229)*(L1229))*(L1229),
        0.000001))</f>
        <v>35.763412605541333</v>
      </c>
      <c r="U1229" s="5">
        <f ca="1">IF($A$2=0,
    0,
    IFERROR(Q1228-(((R1228+R1229)/2)*J1229)-(IF(O1228&gt;O1229,
                '1D'!$D$8*((O1228^2-O1229^2)/(2*'1D'!$I$5)),
                '1D'!$D$9*((O1229^2-O1228^2)/(2*'1D'!$I$5)))+('1D'!$D$10*(ABS(I1229)/90)*(MAX(O1228^2,
                        O1229^2)/(2*'1D'!$I$5))))-Q1229,
        0))</f>
        <v>-3.9474069733387296E-3</v>
      </c>
      <c r="V1229" s="5">
        <f ca="1">IF($A$2=0,
    1,
    IF(IFERROR(V1228,
            0)=0,
        0,
        IFERROR(IF(ROUND(S1229,
                    3)=1,
                1,
                IF(AND(ABS(U1229)&lt;'1D'!$D$19,
                        S1229&gt;1),
                    1,
                    0)),
            0)))</f>
        <v>0</v>
      </c>
      <c r="W1229" s="5">
        <f ca="1">IF($A$2=0,
    MAX(MAX('1D'!$D$16,
            MAX('1D'!$D$16,
                POWER((ABS(K1229)^2)/('1D'!$I$5*MAX(F1229,
                            0.1)^2),
                    1/3))),
        IFERROR(W1396,
            MAX(MAX('1D'!$D$16,
                    MAX('1D'!$D$16,
                        POWER((ABS(K1229)^2)/('1D'!$I$5*MAX(F1229,
                                    0.1)^2),
                            1/3))),
                ($L$2)-E1396))),
    IF(IFERROR(AG1230,
            0)=0,
        MAX(MAX('1D'!$D$16,
                MAX('1D'!$D$16,
                    POWER((ABS(K1229)^2)/('1D'!$I$5*MAX(F1229,
                                0.1)^2),
                        1/3))),
            IFERROR(W1396,
                MAX(MAX('1D'!$D$16,
                        MAX('1D'!$D$16,
                            POWER((ABS(K1229)^2)/('1D'!$I$5*MAX(F1229,
                                        0.1)^2),
                                1/3))),
                    ($L$2)-E1396))),
        IF(IFERROR(W1229,
                0)=0,
            MAX(MAX('1D'!$D$16,
                    MAX('1D'!$D$16,
                        POWER((ABS(K1229)^2)/('1D'!$I$5*MAX(F1229,
                                    0.1)^2),
                            1/3))),
                IFERROR(W1396,
                    MAX(MAX('1D'!$D$16,
                            MAX('1D'!$D$16,
                                POWER((ABS(K1229)^2)/('1D'!$I$5*MAX(F1229,
                                            0.1)^2),
                                    1/3))),
                        ($L$2)-E1396))),
            IF(OR(IFERROR(AD1229,
                        0)&gt;=1,
                    IFERROR(AD1230,
                        0)&gt;=1),
                MAX('1D'!$D$16,
                    MAX('1D'!$D$16,
                        POWER((ABS(K1229)^2)/('1D'!$I$5*MAX(F1229,
                                    0.1)^2),
                            1/3))),
                IF(ABS(IFERROR(AF1229,
                            0))&lt;'1D'!$D$19,
                    MAX(MAX('1D'!$D$16,
                            MAX('1D'!$D$16,
                                POWER((ABS(K1229)^2)/('1D'!$I$5*MAX(F1229,
                                            0.1)^2),
                                    1/3))),
                        IFERROR(W1229,
                            0)),
                    MAX(MAX('1D'!$D$16,
                            MAX('1D'!$D$16,
                                POWER((ABS(K1229)^2)/('1D'!$I$5*MAX(F1229,
                                            0.1)^2),
                                    1/3))),
                        (IFERROR(W1229,
                                0))+((IFERROR(AF1229,
                                    0))*'1D'!$D$18)))))))</f>
        <v>2.1389677043987478</v>
      </c>
      <c r="X1229" s="5">
        <f t="shared" ca="1" si="270"/>
        <v>11.122632062873489</v>
      </c>
      <c r="Y1229" s="5">
        <f t="shared" ca="1" si="271"/>
        <v>1.1735290000551568</v>
      </c>
      <c r="Z1229" s="5">
        <f t="shared" ca="1" si="272"/>
        <v>4.5807502857230418</v>
      </c>
      <c r="AA1229" s="5">
        <f t="shared" ca="1" si="273"/>
        <v>634.09296770439869</v>
      </c>
      <c r="AB1229" s="5">
        <f ca="1">AA1229+((ABS(K1229)/MAX(((F1229)+(G1229)*(W1229))*(W1229),
            0.000001))^2)/(2*'1D'!$I$5)</f>
        <v>635.16245155659806</v>
      </c>
      <c r="AC1229" s="5">
        <f ca="1">((ABS(K1229)*'1D'!$D$6)/(MAX(((F1229)+(G1229)*(W1229))*(W1229),
            0.000001)*MAX(((((F1229)+(G1229)*(W1229))*(W1229))/MAX((F1229)+2*(W1229)*SQRT(1+(G1229)^2),
                    0.000001))^(2/3),
            0.000001)))^2</f>
        <v>3.8141460404132466E-3</v>
      </c>
      <c r="AD1229" s="5">
        <f ca="1">ABS(ABS(K1229)/MAX(((F1229)+(G1229)*(W1229))*(W1229),
        0.000001))/SQRT('1D'!$I$5*MAX((((F1229)+(G1229)*(W1229))*(W1229))/MAX((F1229)+2*(G1229)*(W1229),
            0.000001),
        0.000001))</f>
        <v>1.0000000000000004</v>
      </c>
      <c r="AE1229" s="5">
        <f ca="1">((F1229)*(W1229)^2)/2+(G1229)*(W1229)^3/3+(ABS(K1229)^2)/('1D'!$I$5*MAX(((F1229)+(G1229)*(W1229))*(W1229),
        0.000001))</f>
        <v>35.686426155594638</v>
      </c>
      <c r="AF1229" s="5">
        <f ca="1">IF($A$2=0,
    0,
    IFERROR(AB1230+(((AC1229+AC1230)/2)*J1230)+(IF(Z1229&gt;Z1230,
                '1D'!$D$8*((Z1229^2-Z1230^2)/(2*'1D'!$I$5)),
                '1D'!$D$9*((Z1230^2-Z1229^2)/(2*'1D'!$I$5)))+('1D'!$D$10*(ABS(I1230)/90)*(MAX(Z1229^2,
                        Z1230^2)/(2*'1D'!$I$5))))-AB1229,
        0))</f>
        <v>3.4157470064428708E-3</v>
      </c>
      <c r="AG1229" s="5">
        <f ca="1">IF($A$2=0,
    1,
    IF(IFERROR(AG1230,
            0)=0,
        0,
        IFERROR(IF(OR(ROUND(AD1229,
                        3)&gt;=1,
                    AND(ABS(AF1229)&lt;'1D'!$D$19,
                        AD1229&lt;1)),
                1,
                0),
            0)))</f>
        <v>1</v>
      </c>
      <c r="AH1229" s="5">
        <f ca="1">IFERROR(IF('1D'!V32="Supercritical",
        MAX('1D'!$D$16,
            IFERROR(L1229,
                MAX('1D'!$D$16,
                    POWER((ABS(K1229)^2)/('1D'!$I$5*MAX(F1229,
                                0.1)^2),
                        1/3)))),
        IF('1D'!V32="Subcritical",
            MAX('1D'!$D$16,
                IFERROR(W1229,
                    MAX('1D'!$D$16,
                        POWER((ABS(K1229)^2)/('1D'!$I$5*MAX(F1229,
                                    0.1)^2),
                            1/3)))),
            IF(IFERROR(T1229,
                    -1E+99)&gt;=IFERROR(AE1229,
                    -1E+99),
                MAX('1D'!$D$16,
                    IFERROR(L1229,
                        MAX('1D'!$D$16,
                            POWER((ABS(K1229)^2)/('1D'!$I$5*MAX(F1229,
                                        0.1)^2),
                                1/3)))),
                MAX('1D'!$D$16,
                    IFERROR(W1229,
                        MAX('1D'!$D$16,
                            POWER((ABS(K1229)^2)/('1D'!$I$5*MAX(F1229,
                                        0.1)^2),
                                1/3))))))),
    MAX('1D'!$D$16,
        POWER((ABS(K1229)^2)/('1D'!$I$5*MAX(F1229,
                    0.1)^2),
            1/3)))</f>
        <v>2.0411692021517887</v>
      </c>
      <c r="AI1229" s="5">
        <f t="shared" ca="1" si="274"/>
        <v>633.99516920215171</v>
      </c>
      <c r="AJ1229" s="5">
        <f ca="1">AI1229+((ABS(K1229)/MAX(((F1229)+(G1229)*(AH1229))*(AH1229),
            0.000001))^2)/(2*'1D'!$I$5)</f>
        <v>635.16959253909477</v>
      </c>
      <c r="AM1229">
        <v>0</v>
      </c>
      <c r="AN1229">
        <v>0</v>
      </c>
      <c r="AO1229" s="5">
        <f t="shared" si="275"/>
        <v>0</v>
      </c>
      <c r="AP1229" s="5">
        <f t="shared" si="279"/>
        <v>0</v>
      </c>
      <c r="AQ1229" s="5">
        <f ca="1">ABS(ABS(K1229)/MAX(((F1229)+(G1229)*(AH1229))*(AH1229),
        0.000001))/SQRT('1D'!$I$5*MAX((((F1229)+(G1229)*(AH1229))*(AH1229))/MAX((F1229)+2*(G1229)*(AH1229),
            0.000001),
        0.000001))</f>
        <v>1.0727235886044055</v>
      </c>
      <c r="AR1229" s="5" t="str">
        <f t="shared" ca="1" si="276"/>
        <v>Supercritical</v>
      </c>
      <c r="AS1229" s="5">
        <f ca="1">((ABS(K1229)*'1D'!$D$6)/(MAX(((F1229)+(G1229)*(AH1229))*(AH1229),
            0.000001)*MAX(((((F1229)+(G1229)*(AH1229))*(AH1229))/MAX((F1229)+2*(AH1229)*SQRT(1+(G1229)^2),
                    0.000001))^(2/3),
            0.000001)))^2</f>
        <v>4.3358367565141456E-3</v>
      </c>
    </row>
    <row r="1230" spans="1:45" x14ac:dyDescent="0.35">
      <c r="A1230">
        <v>1221</v>
      </c>
      <c r="B1230">
        <v>1219.9960000000001</v>
      </c>
      <c r="C1230">
        <v>616071.99600000004</v>
      </c>
      <c r="D1230">
        <v>3096787.253</v>
      </c>
      <c r="E1230">
        <v>631.95349999999996</v>
      </c>
      <c r="F1230">
        <v>5.2</v>
      </c>
      <c r="G1230">
        <v>0</v>
      </c>
      <c r="H1230" t="s">
        <v>176</v>
      </c>
      <c r="I1230">
        <v>5.7000000000000002E-2</v>
      </c>
      <c r="J1230" s="5">
        <f t="shared" si="277"/>
        <v>1</v>
      </c>
      <c r="K1230" s="5">
        <f t="shared" ca="1" si="278"/>
        <v>50.95</v>
      </c>
      <c r="L1230" s="5">
        <f ca="1">IF($A$2=0,
    IFERROR(L1229,
        MAX('1D'!$D$16,
            POWER((ABS(K1230)^2)/('1D'!$I$5*MAX(F1230,
                        0.1)^2),
                1/3))),
    IF(IFERROR(V1229,
            0)=0,
        IFERROR(L1229,
            MAX('1D'!$D$16,
                POWER((ABS(K1230)^2)/('1D'!$I$5*MAX(F1230,
                            0.1)^2),
                    1/3))),
        IF(OR(IFERROR(L1230,
                    0)=0,
                IFERROR(S1229,
                    0)&lt;1,
                IFERROR(S1230,
                    0)&lt;1),
            MAX('1D'!$D$16,
                POWER((ABS(K1230)^2)/('1D'!$I$5*MAX(F1230,
                            0.1)^2),
                    1/3)),
            IF(IFERROR(U1230,
                    0)&gt;0,
                MAX('1D'!$D$16,
                    IFERROR(L1230,
                        0)+((IFERROR(U1230,
                                0))*'1D'!$D$18*IF((IFERROR(S1230,
                                    0))&lt;1,
                            1,
                            -1))),
                IF(IFERROR(U1230,
                        0)&lt;0,
                    IF(ABS((MAX('1D'!$D$16,
                                    POWER((ABS(K1230)^2)/('1D'!$I$5*MAX(F1230,
                                                0.1)^2),
                                        1/3)))-IFERROR(L1230,
                                0))&gt;'1D'!$D$19,
                        MAX('1D'!$D$16,
                            IF((MAX('1D'!$D$16,
                                        POWER((ABS(K1230)^2)/('1D'!$I$5*MAX(F1230,
                                                    0.1)^2),
                                            1/3)))&gt;IFERROR(L1230,
                                    0),
                                MIN((MAX('1D'!$D$16,
                                            POWER((ABS(K1230)^2)/('1D'!$I$5*MAX(F1230,
                                                        0.1)^2),
                                                1/3))),
                                    IFERROR(L1230,
                                        0)+(MIN(ABS(IFERROR(U1230,
                                                    0))*'1D'!$D$18,
                                            ABS((MAX('1D'!$D$16,
                                                        POWER((ABS(K1230)^2)/('1D'!$I$5*MAX(F1230,
                                                                    0.1)^2),
                                                            1/3)))-IFERROR(L1230,
                                                    0))))),
                                MAX((MAX('1D'!$D$16,
                                            POWER((ABS(K1230)^2)/('1D'!$I$5*MAX(F1230,
                                                        0.1)^2),
                                                1/3))),
                                    IFERROR(L1230,
                                        0)-(MIN(ABS(IFERROR(U1230,
                                                    0))*'1D'!$D$18,
                                            ABS((MAX('1D'!$D$16,
                                                        POWER((ABS(K1230)^2)/('1D'!$I$5*MAX(F1230,
                                                                    0.1)^2),
                                                            1/3)))-IFERROR(L1230,
                                                    0))))))),
                        MAX('1D'!$D$16,
                            POWER((ABS(K1230)^2)/('1D'!$I$5*MAX(F1230,
                                        0.1)^2),
                                1/3))),
                    MAX('1D'!$D$16,
                        IFERROR(L1230,
                            0)))))))</f>
        <v>2.0411692021517887</v>
      </c>
      <c r="M1230" s="5">
        <f t="shared" ca="1" si="266"/>
        <v>10.614079851189301</v>
      </c>
      <c r="N1230" s="5">
        <f t="shared" ca="1" si="267"/>
        <v>1.1434704692804873</v>
      </c>
      <c r="O1230" s="5">
        <f t="shared" ca="1" si="268"/>
        <v>4.8002276894771132</v>
      </c>
      <c r="P1230" s="5">
        <f t="shared" ca="1" si="269"/>
        <v>633.99466920215173</v>
      </c>
      <c r="Q1230" s="5">
        <f ca="1">P1230+((ABS(K1230)/MAX(((F1230)+(G1230)*(L1230))*(L1230),
            0.000001))^2)/(2*'1D'!$I$5)</f>
        <v>635.16909253909478</v>
      </c>
      <c r="R1230" s="5">
        <f ca="1">((ABS(K1230)*'1D'!$D$6)/(MAX(((F1230)+(G1230)*(L1230))*(L1230),
            0.000001)*MAX(((((F1230)+(G1230)*(L1230))*(L1230))/MAX((F1230)+2*(L1230)*SQRT(1+(G1230)^2),
                    0.000001))^(2/3),
            0.000001)))^2</f>
        <v>4.3358367565141456E-3</v>
      </c>
      <c r="S1230" s="5">
        <f ca="1">ABS(ABS(K1230)/MAX(((F1230)+(G1230)*(L1230))*(L1230),
        0.000001))/SQRT('1D'!$I$5*MAX((((F1230)+(G1230)*(L1230))*(L1230))/MAX((F1230)+2*(G1230)*(L1230),
            0.000001),
        0.000001))</f>
        <v>1.0727235886044055</v>
      </c>
      <c r="T1230" s="5">
        <f ca="1">((F1230)*(L1230)^2)/2+(G1230)*(L1230)^3/3+(ABS(K1230)^2)/('1D'!$I$5*MAX(((F1230)+(G1230)*(L1230))*(L1230),
        0.000001))</f>
        <v>35.763412605541333</v>
      </c>
      <c r="U1230" s="5">
        <f ca="1">IF($A$2=0,
    0,
    IFERROR(Q1229-(((R1229+R1230)/2)*J1230)-(IF(O1229&gt;O1230,
                '1D'!$D$8*((O1229^2-O1230^2)/(2*'1D'!$I$5)),
                '1D'!$D$9*((O1230^2-O1229^2)/(2*'1D'!$I$5)))+('1D'!$D$10*(ABS(I1230)/90)*(MAX(O1229^2,
                        O1230^2)/(2*'1D'!$I$5))))-Q1230,
        0))</f>
        <v>-3.9474069734524164E-3</v>
      </c>
      <c r="V1230" s="5">
        <f ca="1">IF($A$2=0,
    1,
    IF(IFERROR(V1229,
            0)=0,
        0,
        IFERROR(IF(ROUND(S1230,
                    3)=1,
                1,
                IF(AND(ABS(U1230)&lt;'1D'!$D$19,
                        S1230&gt;1),
                    1,
                    0)),
            0)))</f>
        <v>0</v>
      </c>
      <c r="W1230" s="5">
        <f ca="1">IF($A$2=0,
    MAX(MAX('1D'!$D$16,
            MAX('1D'!$D$16,
                POWER((ABS(K1230)^2)/('1D'!$I$5*MAX(F1230,
                            0.1)^2),
                    1/3))),
        IFERROR(W1396,
            MAX(MAX('1D'!$D$16,
                    MAX('1D'!$D$16,
                        POWER((ABS(K1230)^2)/('1D'!$I$5*MAX(F1230,
                                    0.1)^2),
                            1/3))),
                ($L$2)-E1396))),
    IF(IFERROR(AG1231,
            0)=0,
        MAX(MAX('1D'!$D$16,
                MAX('1D'!$D$16,
                    POWER((ABS(K1230)^2)/('1D'!$I$5*MAX(F1230,
                                0.1)^2),
                        1/3))),
            IFERROR(W1396,
                MAX(MAX('1D'!$D$16,
                        MAX('1D'!$D$16,
                            POWER((ABS(K1230)^2)/('1D'!$I$5*MAX(F1230,
                                        0.1)^2),
                                1/3))),
                    ($L$2)-E1396))),
        IF(IFERROR(W1230,
                0)=0,
            MAX(MAX('1D'!$D$16,
                    MAX('1D'!$D$16,
                        POWER((ABS(K1230)^2)/('1D'!$I$5*MAX(F1230,
                                    0.1)^2),
                            1/3))),
                IFERROR(W1396,
                    MAX(MAX('1D'!$D$16,
                            MAX('1D'!$D$16,
                                POWER((ABS(K1230)^2)/('1D'!$I$5*MAX(F1230,
                                            0.1)^2),
                                    1/3))),
                        ($L$2)-E1396))),
            IF(OR(IFERROR(AD1230,
                        0)&gt;=1,
                    IFERROR(AD1231,
                        0)&gt;=1),
                MAX('1D'!$D$16,
                    MAX('1D'!$D$16,
                        POWER((ABS(K1230)^2)/('1D'!$I$5*MAX(F1230,
                                    0.1)^2),
                            1/3))),
                IF(ABS(IFERROR(AF1230,
                            0))&lt;'1D'!$D$19,
                    MAX(MAX('1D'!$D$16,
                            MAX('1D'!$D$16,
                                POWER((ABS(K1230)^2)/('1D'!$I$5*MAX(F1230,
                                            0.1)^2),
                                    1/3))),
                        IFERROR(W1230,
                            0)),
                    MAX(MAX('1D'!$D$16,
                            MAX('1D'!$D$16,
                                POWER((ABS(K1230)^2)/('1D'!$I$5*MAX(F1230,
                                            0.1)^2),
                                    1/3))),
                        (IFERROR(W1230,
                                0))+((IFERROR(AF1230,
                                    0))*'1D'!$D$18)))))))</f>
        <v>2.1389677043987478</v>
      </c>
      <c r="X1230" s="5">
        <f t="shared" ca="1" si="270"/>
        <v>11.122632062873489</v>
      </c>
      <c r="Y1230" s="5">
        <f t="shared" ca="1" si="271"/>
        <v>1.1735290000551568</v>
      </c>
      <c r="Z1230" s="5">
        <f t="shared" ca="1" si="272"/>
        <v>4.5807502857230418</v>
      </c>
      <c r="AA1230" s="5">
        <f t="shared" ca="1" si="273"/>
        <v>634.0924677043987</v>
      </c>
      <c r="AB1230" s="5">
        <f ca="1">AA1230+((ABS(K1230)/MAX(((F1230)+(G1230)*(W1230))*(W1230),
            0.000001))^2)/(2*'1D'!$I$5)</f>
        <v>635.16195155659807</v>
      </c>
      <c r="AC1230" s="5">
        <f ca="1">((ABS(K1230)*'1D'!$D$6)/(MAX(((F1230)+(G1230)*(W1230))*(W1230),
            0.000001)*MAX(((((F1230)+(G1230)*(W1230))*(W1230))/MAX((F1230)+2*(W1230)*SQRT(1+(G1230)^2),
                    0.000001))^(2/3),
            0.000001)))^2</f>
        <v>3.8141460404132466E-3</v>
      </c>
      <c r="AD1230" s="5">
        <f ca="1">ABS(ABS(K1230)/MAX(((F1230)+(G1230)*(W1230))*(W1230),
        0.000001))/SQRT('1D'!$I$5*MAX((((F1230)+(G1230)*(W1230))*(W1230))/MAX((F1230)+2*(G1230)*(W1230),
            0.000001),
        0.000001))</f>
        <v>1.0000000000000004</v>
      </c>
      <c r="AE1230" s="5">
        <f ca="1">((F1230)*(W1230)^2)/2+(G1230)*(W1230)^3/3+(ABS(K1230)^2)/('1D'!$I$5*MAX(((F1230)+(G1230)*(W1230))*(W1230),
        0.000001))</f>
        <v>35.686426155594638</v>
      </c>
      <c r="AF1230" s="5">
        <f ca="1">IF($A$2=0,
    0,
    IFERROR(AB1231+(((AC1230+AC1231)/2)*J1231)+(IF(Z1230&gt;Z1231,
                '1D'!$D$8*((Z1230^2-Z1231^2)/(2*'1D'!$I$5)),
                '1D'!$D$9*((Z1231^2-Z1230^2)/(2*'1D'!$I$5)))+('1D'!$D$10*(ABS(I1231)/90)*(MAX(Z1230^2,
                        Z1231^2)/(2*'1D'!$I$5))))-AB1230,
        0))</f>
        <v>3.3141460404522149E-3</v>
      </c>
      <c r="AG1230" s="5">
        <f ca="1">IF($A$2=0,
    1,
    IF(IFERROR(AG1231,
            0)=0,
        0,
        IFERROR(IF(OR(ROUND(AD1230,
                        3)&gt;=1,
                    AND(ABS(AF1230)&lt;'1D'!$D$19,
                        AD1230&lt;1)),
                1,
                0),
            0)))</f>
        <v>1</v>
      </c>
      <c r="AH1230" s="5">
        <f ca="1">IFERROR(IF('1D'!V32="Supercritical",
        MAX('1D'!$D$16,
            IFERROR(L1230,
                MAX('1D'!$D$16,
                    POWER((ABS(K1230)^2)/('1D'!$I$5*MAX(F1230,
                                0.1)^2),
                        1/3)))),
        IF('1D'!V32="Subcritical",
            MAX('1D'!$D$16,
                IFERROR(W1230,
                    MAX('1D'!$D$16,
                        POWER((ABS(K1230)^2)/('1D'!$I$5*MAX(F1230,
                                    0.1)^2),
                            1/3)))),
            IF(IFERROR(T1230,
                    -1E+99)&gt;=IFERROR(AE1230,
                    -1E+99),
                MAX('1D'!$D$16,
                    IFERROR(L1230,
                        MAX('1D'!$D$16,
                            POWER((ABS(K1230)^2)/('1D'!$I$5*MAX(F1230,
                                        0.1)^2),
                                1/3)))),
                MAX('1D'!$D$16,
                    IFERROR(W1230,
                        MAX('1D'!$D$16,
                            POWER((ABS(K1230)^2)/('1D'!$I$5*MAX(F1230,
                                        0.1)^2),
                                1/3))))))),
    MAX('1D'!$D$16,
        POWER((ABS(K1230)^2)/('1D'!$I$5*MAX(F1230,
                    0.1)^2),
            1/3)))</f>
        <v>2.0411692021517887</v>
      </c>
      <c r="AI1230" s="5">
        <f t="shared" ca="1" si="274"/>
        <v>633.99466920215173</v>
      </c>
      <c r="AJ1230" s="5">
        <f ca="1">AI1230+((ABS(K1230)/MAX(((F1230)+(G1230)*(AH1230))*(AH1230),
            0.000001))^2)/(2*'1D'!$I$5)</f>
        <v>635.16909253909478</v>
      </c>
      <c r="AM1230">
        <v>0</v>
      </c>
      <c r="AN1230">
        <v>0</v>
      </c>
      <c r="AO1230" s="5">
        <f t="shared" si="275"/>
        <v>0</v>
      </c>
      <c r="AP1230" s="5">
        <f t="shared" si="279"/>
        <v>0</v>
      </c>
      <c r="AQ1230" s="5">
        <f ca="1">ABS(ABS(K1230)/MAX(((F1230)+(G1230)*(AH1230))*(AH1230),
        0.000001))/SQRT('1D'!$I$5*MAX((((F1230)+(G1230)*(AH1230))*(AH1230))/MAX((F1230)+2*(G1230)*(AH1230),
            0.000001),
        0.000001))</f>
        <v>1.0727235886044055</v>
      </c>
      <c r="AR1230" s="5" t="str">
        <f t="shared" ca="1" si="276"/>
        <v>Supercritical</v>
      </c>
      <c r="AS1230" s="5">
        <f ca="1">((ABS(K1230)*'1D'!$D$6)/(MAX(((F1230)+(G1230)*(AH1230))*(AH1230),
            0.000001)*MAX(((((F1230)+(G1230)*(AH1230))*(AH1230))/MAX((F1230)+2*(AH1230)*SQRT(1+(G1230)^2),
                    0.000001))^(2/3),
            0.000001)))^2</f>
        <v>4.3358367565141456E-3</v>
      </c>
    </row>
    <row r="1231" spans="1:45" x14ac:dyDescent="0.35">
      <c r="A1231">
        <v>1222</v>
      </c>
      <c r="B1231">
        <v>1220.9960000000001</v>
      </c>
      <c r="C1231">
        <v>616071.95400000003</v>
      </c>
      <c r="D1231">
        <v>3096786.2540000002</v>
      </c>
      <c r="E1231">
        <v>631.95299999999997</v>
      </c>
      <c r="F1231">
        <v>5.2</v>
      </c>
      <c r="G1231">
        <v>0</v>
      </c>
      <c r="H1231" t="s">
        <v>176</v>
      </c>
      <c r="I1231">
        <v>0</v>
      </c>
      <c r="J1231" s="5">
        <f t="shared" si="277"/>
        <v>1</v>
      </c>
      <c r="K1231" s="5">
        <f t="shared" ca="1" si="278"/>
        <v>50.95</v>
      </c>
      <c r="L1231" s="5">
        <f ca="1">IF($A$2=0,
    IFERROR(L1230,
        MAX('1D'!$D$16,
            POWER((ABS(K1231)^2)/('1D'!$I$5*MAX(F1231,
                        0.1)^2),
                1/3))),
    IF(IFERROR(V1230,
            0)=0,
        IFERROR(L1230,
            MAX('1D'!$D$16,
                POWER((ABS(K1231)^2)/('1D'!$I$5*MAX(F1231,
                            0.1)^2),
                    1/3))),
        IF(OR(IFERROR(L1231,
                    0)=0,
                IFERROR(S1230,
                    0)&lt;1,
                IFERROR(S1231,
                    0)&lt;1),
            MAX('1D'!$D$16,
                POWER((ABS(K1231)^2)/('1D'!$I$5*MAX(F1231,
                            0.1)^2),
                    1/3)),
            IF(IFERROR(U1231,
                    0)&gt;0,
                MAX('1D'!$D$16,
                    IFERROR(L1231,
                        0)+((IFERROR(U1231,
                                0))*'1D'!$D$18*IF((IFERROR(S1231,
                                    0))&lt;1,
                            1,
                            -1))),
                IF(IFERROR(U1231,
                        0)&lt;0,
                    IF(ABS((MAX('1D'!$D$16,
                                    POWER((ABS(K1231)^2)/('1D'!$I$5*MAX(F1231,
                                                0.1)^2),
                                        1/3)))-IFERROR(L1231,
                                0))&gt;'1D'!$D$19,
                        MAX('1D'!$D$16,
                            IF((MAX('1D'!$D$16,
                                        POWER((ABS(K1231)^2)/('1D'!$I$5*MAX(F1231,
                                                    0.1)^2),
                                            1/3)))&gt;IFERROR(L1231,
                                    0),
                                MIN((MAX('1D'!$D$16,
                                            POWER((ABS(K1231)^2)/('1D'!$I$5*MAX(F1231,
                                                        0.1)^2),
                                                1/3))),
                                    IFERROR(L1231,
                                        0)+(MIN(ABS(IFERROR(U1231,
                                                    0))*'1D'!$D$18,
                                            ABS((MAX('1D'!$D$16,
                                                        POWER((ABS(K1231)^2)/('1D'!$I$5*MAX(F1231,
                                                                    0.1)^2),
                                                            1/3)))-IFERROR(L1231,
                                                    0))))),
                                MAX((MAX('1D'!$D$16,
                                            POWER((ABS(K1231)^2)/('1D'!$I$5*MAX(F1231,
                                                        0.1)^2),
                                                1/3))),
                                    IFERROR(L1231,
                                        0)-(MIN(ABS(IFERROR(U1231,
                                                    0))*'1D'!$D$18,
                                            ABS((MAX('1D'!$D$16,
                                                        POWER((ABS(K1231)^2)/('1D'!$I$5*MAX(F1231,
                                                                    0.1)^2),
                                                            1/3)))-IFERROR(L1231,
                                                    0))))))),
                        MAX('1D'!$D$16,
                            POWER((ABS(K1231)^2)/('1D'!$I$5*MAX(F1231,
                                        0.1)^2),
                                1/3))),
                    MAX('1D'!$D$16,
                        IFERROR(L1231,
                            0)))))))</f>
        <v>2.0411692021517887</v>
      </c>
      <c r="M1231" s="5">
        <f t="shared" ca="1" si="266"/>
        <v>10.614079851189301</v>
      </c>
      <c r="N1231" s="5">
        <f t="shared" ca="1" si="267"/>
        <v>1.1434704692804873</v>
      </c>
      <c r="O1231" s="5">
        <f t="shared" ca="1" si="268"/>
        <v>4.8002276894771132</v>
      </c>
      <c r="P1231" s="5">
        <f t="shared" ca="1" si="269"/>
        <v>633.99416920215174</v>
      </c>
      <c r="Q1231" s="5">
        <f ca="1">P1231+((ABS(K1231)/MAX(((F1231)+(G1231)*(L1231))*(L1231),
            0.000001))^2)/(2*'1D'!$I$5)</f>
        <v>635.16859253909479</v>
      </c>
      <c r="R1231" s="5">
        <f ca="1">((ABS(K1231)*'1D'!$D$6)/(MAX(((F1231)+(G1231)*(L1231))*(L1231),
            0.000001)*MAX(((((F1231)+(G1231)*(L1231))*(L1231))/MAX((F1231)+2*(L1231)*SQRT(1+(G1231)^2),
                    0.000001))^(2/3),
            0.000001)))^2</f>
        <v>4.3358367565141456E-3</v>
      </c>
      <c r="S1231" s="5">
        <f ca="1">ABS(ABS(K1231)/MAX(((F1231)+(G1231)*(L1231))*(L1231),
        0.000001))/SQRT('1D'!$I$5*MAX((((F1231)+(G1231)*(L1231))*(L1231))/MAX((F1231)+2*(G1231)*(L1231),
            0.000001),
        0.000001))</f>
        <v>1.0727235886044055</v>
      </c>
      <c r="T1231" s="5">
        <f ca="1">((F1231)*(L1231)^2)/2+(G1231)*(L1231)^3/3+(ABS(K1231)^2)/('1D'!$I$5*MAX(((F1231)+(G1231)*(L1231))*(L1231),
        0.000001))</f>
        <v>35.763412605541333</v>
      </c>
      <c r="U1231" s="5">
        <f ca="1">IF($A$2=0,
    0,
    IFERROR(Q1230-(((R1230+R1231)/2)*J1231)-(IF(O1230&gt;O1231,
                '1D'!$D$8*((O1230^2-O1231^2)/(2*'1D'!$I$5)),
                '1D'!$D$9*((O1231^2-O1230^2)/(2*'1D'!$I$5)))+('1D'!$D$10*(ABS(I1231)/90)*(MAX(O1230^2,
                        O1231^2)/(2*'1D'!$I$5))))-Q1231,
        0))</f>
        <v>-3.8358367564796936E-3</v>
      </c>
      <c r="V1231" s="5">
        <f ca="1">IF($A$2=0,
    1,
    IF(IFERROR(V1230,
            0)=0,
        0,
        IFERROR(IF(ROUND(S1231,
                    3)=1,
                1,
                IF(AND(ABS(U1231)&lt;'1D'!$D$19,
                        S1231&gt;1),
                    1,
                    0)),
            0)))</f>
        <v>0</v>
      </c>
      <c r="W1231" s="5">
        <f ca="1">IF($A$2=0,
    MAX(MAX('1D'!$D$16,
            MAX('1D'!$D$16,
                POWER((ABS(K1231)^2)/('1D'!$I$5*MAX(F1231,
                            0.1)^2),
                    1/3))),
        IFERROR(W1396,
            MAX(MAX('1D'!$D$16,
                    MAX('1D'!$D$16,
                        POWER((ABS(K1231)^2)/('1D'!$I$5*MAX(F1231,
                                    0.1)^2),
                            1/3))),
                ($L$2)-E1396))),
    IF(IFERROR(AG1232,
            0)=0,
        MAX(MAX('1D'!$D$16,
                MAX('1D'!$D$16,
                    POWER((ABS(K1231)^2)/('1D'!$I$5*MAX(F1231,
                                0.1)^2),
                        1/3))),
            IFERROR(W1396,
                MAX(MAX('1D'!$D$16,
                        MAX('1D'!$D$16,
                            POWER((ABS(K1231)^2)/('1D'!$I$5*MAX(F1231,
                                        0.1)^2),
                                1/3))),
                    ($L$2)-E1396))),
        IF(IFERROR(W1231,
                0)=0,
            MAX(MAX('1D'!$D$16,
                    MAX('1D'!$D$16,
                        POWER((ABS(K1231)^2)/('1D'!$I$5*MAX(F1231,
                                    0.1)^2),
                            1/3))),
                IFERROR(W1396,
                    MAX(MAX('1D'!$D$16,
                            MAX('1D'!$D$16,
                                POWER((ABS(K1231)^2)/('1D'!$I$5*MAX(F1231,
                                            0.1)^2),
                                    1/3))),
                        ($L$2)-E1396))),
            IF(OR(IFERROR(AD1231,
                        0)&gt;=1,
                    IFERROR(AD1232,
                        0)&gt;=1),
                MAX('1D'!$D$16,
                    MAX('1D'!$D$16,
                        POWER((ABS(K1231)^2)/('1D'!$I$5*MAX(F1231,
                                    0.1)^2),
                            1/3))),
                IF(ABS(IFERROR(AF1231,
                            0))&lt;'1D'!$D$19,
                    MAX(MAX('1D'!$D$16,
                            MAX('1D'!$D$16,
                                POWER((ABS(K1231)^2)/('1D'!$I$5*MAX(F1231,
                                            0.1)^2),
                                    1/3))),
                        IFERROR(W1231,
                            0)),
                    MAX(MAX('1D'!$D$16,
                            MAX('1D'!$D$16,
                                POWER((ABS(K1231)^2)/('1D'!$I$5*MAX(F1231,
                                            0.1)^2),
                                    1/3))),
                        (IFERROR(W1231,
                                0))+((IFERROR(AF1231,
                                    0))*'1D'!$D$18)))))))</f>
        <v>2.1389677043987478</v>
      </c>
      <c r="X1231" s="5">
        <f t="shared" ca="1" si="270"/>
        <v>11.122632062873489</v>
      </c>
      <c r="Y1231" s="5">
        <f t="shared" ca="1" si="271"/>
        <v>1.1735290000551568</v>
      </c>
      <c r="Z1231" s="5">
        <f t="shared" ca="1" si="272"/>
        <v>4.5807502857230418</v>
      </c>
      <c r="AA1231" s="5">
        <f t="shared" ca="1" si="273"/>
        <v>634.09196770439871</v>
      </c>
      <c r="AB1231" s="5">
        <f ca="1">AA1231+((ABS(K1231)/MAX(((F1231)+(G1231)*(W1231))*(W1231),
            0.000001))^2)/(2*'1D'!$I$5)</f>
        <v>635.16145155659808</v>
      </c>
      <c r="AC1231" s="5">
        <f ca="1">((ABS(K1231)*'1D'!$D$6)/(MAX(((F1231)+(G1231)*(W1231))*(W1231),
            0.000001)*MAX(((((F1231)+(G1231)*(W1231))*(W1231))/MAX((F1231)+2*(W1231)*SQRT(1+(G1231)^2),
                    0.000001))^(2/3),
            0.000001)))^2</f>
        <v>3.8141460404132466E-3</v>
      </c>
      <c r="AD1231" s="5">
        <f ca="1">ABS(ABS(K1231)/MAX(((F1231)+(G1231)*(W1231))*(W1231),
        0.000001))/SQRT('1D'!$I$5*MAX((((F1231)+(G1231)*(W1231))*(W1231))/MAX((F1231)+2*(G1231)*(W1231),
            0.000001),
        0.000001))</f>
        <v>1.0000000000000004</v>
      </c>
      <c r="AE1231" s="5">
        <f ca="1">((F1231)*(W1231)^2)/2+(G1231)*(W1231)^3/3+(ABS(K1231)^2)/('1D'!$I$5*MAX(((F1231)+(G1231)*(W1231))*(W1231),
        0.000001))</f>
        <v>35.686426155594638</v>
      </c>
      <c r="AF1231" s="5">
        <f ca="1">IF($A$2=0,
    0,
    IFERROR(AB1232+(((AC1231+AC1232)/2)*J1232)+(IF(Z1231&gt;Z1232,
                '1D'!$D$8*((Z1231^2-Z1232^2)/(2*'1D'!$I$5)),
                '1D'!$D$9*((Z1232^2-Z1231^2)/(2*'1D'!$I$5)))+('1D'!$D$10*(ABS(I1232)/90)*(MAX(Z1231^2,
                        Z1232^2)/(2*'1D'!$I$5))))-AB1231,
        0))</f>
        <v>3.4157470064428708E-3</v>
      </c>
      <c r="AG1231" s="5">
        <f ca="1">IF($A$2=0,
    1,
    IF(IFERROR(AG1232,
            0)=0,
        0,
        IFERROR(IF(OR(ROUND(AD1231,
                        3)&gt;=1,
                    AND(ABS(AF1231)&lt;'1D'!$D$19,
                        AD1231&lt;1)),
                1,
                0),
            0)))</f>
        <v>1</v>
      </c>
      <c r="AH1231" s="5">
        <f ca="1">IFERROR(IF('1D'!V32="Supercritical",
        MAX('1D'!$D$16,
            IFERROR(L1231,
                MAX('1D'!$D$16,
                    POWER((ABS(K1231)^2)/('1D'!$I$5*MAX(F1231,
                                0.1)^2),
                        1/3)))),
        IF('1D'!V32="Subcritical",
            MAX('1D'!$D$16,
                IFERROR(W1231,
                    MAX('1D'!$D$16,
                        POWER((ABS(K1231)^2)/('1D'!$I$5*MAX(F1231,
                                    0.1)^2),
                            1/3)))),
            IF(IFERROR(T1231,
                    -1E+99)&gt;=IFERROR(AE1231,
                    -1E+99),
                MAX('1D'!$D$16,
                    IFERROR(L1231,
                        MAX('1D'!$D$16,
                            POWER((ABS(K1231)^2)/('1D'!$I$5*MAX(F1231,
                                        0.1)^2),
                                1/3)))),
                MAX('1D'!$D$16,
                    IFERROR(W1231,
                        MAX('1D'!$D$16,
                            POWER((ABS(K1231)^2)/('1D'!$I$5*MAX(F1231,
                                        0.1)^2),
                                1/3))))))),
    MAX('1D'!$D$16,
        POWER((ABS(K1231)^2)/('1D'!$I$5*MAX(F1231,
                    0.1)^2),
            1/3)))</f>
        <v>2.0411692021517887</v>
      </c>
      <c r="AI1231" s="5">
        <f t="shared" ca="1" si="274"/>
        <v>633.99416920215174</v>
      </c>
      <c r="AJ1231" s="5">
        <f ca="1">AI1231+((ABS(K1231)/MAX(((F1231)+(G1231)*(AH1231))*(AH1231),
            0.000001))^2)/(2*'1D'!$I$5)</f>
        <v>635.16859253909479</v>
      </c>
      <c r="AM1231">
        <v>0</v>
      </c>
      <c r="AN1231">
        <v>0</v>
      </c>
      <c r="AO1231" s="5">
        <f t="shared" si="275"/>
        <v>0</v>
      </c>
      <c r="AP1231" s="5">
        <f t="shared" si="279"/>
        <v>0</v>
      </c>
      <c r="AQ1231" s="5">
        <f ca="1">ABS(ABS(K1231)/MAX(((F1231)+(G1231)*(AH1231))*(AH1231),
        0.000001))/SQRT('1D'!$I$5*MAX((((F1231)+(G1231)*(AH1231))*(AH1231))/MAX((F1231)+2*(G1231)*(AH1231),
            0.000001),
        0.000001))</f>
        <v>1.0727235886044055</v>
      </c>
      <c r="AR1231" s="5" t="str">
        <f t="shared" ca="1" si="276"/>
        <v>Supercritical</v>
      </c>
      <c r="AS1231" s="5">
        <f ca="1">((ABS(K1231)*'1D'!$D$6)/(MAX(((F1231)+(G1231)*(AH1231))*(AH1231),
            0.000001)*MAX(((((F1231)+(G1231)*(AH1231))*(AH1231))/MAX((F1231)+2*(AH1231)*SQRT(1+(G1231)^2),
                    0.000001))^(2/3),
            0.000001)))^2</f>
        <v>4.3358367565141456E-3</v>
      </c>
    </row>
    <row r="1232" spans="1:45" x14ac:dyDescent="0.35">
      <c r="A1232">
        <v>1223</v>
      </c>
      <c r="B1232">
        <v>1221.9960000000001</v>
      </c>
      <c r="C1232">
        <v>616071.91200000001</v>
      </c>
      <c r="D1232">
        <v>3096785.2549999999</v>
      </c>
      <c r="E1232">
        <v>631.95249999999999</v>
      </c>
      <c r="F1232">
        <v>5.2</v>
      </c>
      <c r="G1232">
        <v>0</v>
      </c>
      <c r="H1232" t="s">
        <v>176</v>
      </c>
      <c r="I1232">
        <v>5.7000000000000002E-2</v>
      </c>
      <c r="J1232" s="5">
        <f t="shared" si="277"/>
        <v>1</v>
      </c>
      <c r="K1232" s="5">
        <f t="shared" ca="1" si="278"/>
        <v>50.95</v>
      </c>
      <c r="L1232" s="5">
        <f ca="1">IF($A$2=0,
    IFERROR(L1231,
        MAX('1D'!$D$16,
            POWER((ABS(K1232)^2)/('1D'!$I$5*MAX(F1232,
                        0.1)^2),
                1/3))),
    IF(IFERROR(V1231,
            0)=0,
        IFERROR(L1231,
            MAX('1D'!$D$16,
                POWER((ABS(K1232)^2)/('1D'!$I$5*MAX(F1232,
                            0.1)^2),
                    1/3))),
        IF(OR(IFERROR(L1232,
                    0)=0,
                IFERROR(S1231,
                    0)&lt;1,
                IFERROR(S1232,
                    0)&lt;1),
            MAX('1D'!$D$16,
                POWER((ABS(K1232)^2)/('1D'!$I$5*MAX(F1232,
                            0.1)^2),
                    1/3)),
            IF(IFERROR(U1232,
                    0)&gt;0,
                MAX('1D'!$D$16,
                    IFERROR(L1232,
                        0)+((IFERROR(U1232,
                                0))*'1D'!$D$18*IF((IFERROR(S1232,
                                    0))&lt;1,
                            1,
                            -1))),
                IF(IFERROR(U1232,
                        0)&lt;0,
                    IF(ABS((MAX('1D'!$D$16,
                                    POWER((ABS(K1232)^2)/('1D'!$I$5*MAX(F1232,
                                                0.1)^2),
                                        1/3)))-IFERROR(L1232,
                                0))&gt;'1D'!$D$19,
                        MAX('1D'!$D$16,
                            IF((MAX('1D'!$D$16,
                                        POWER((ABS(K1232)^2)/('1D'!$I$5*MAX(F1232,
                                                    0.1)^2),
                                            1/3)))&gt;IFERROR(L1232,
                                    0),
                                MIN((MAX('1D'!$D$16,
                                            POWER((ABS(K1232)^2)/('1D'!$I$5*MAX(F1232,
                                                        0.1)^2),
                                                1/3))),
                                    IFERROR(L1232,
                                        0)+(MIN(ABS(IFERROR(U1232,
                                                    0))*'1D'!$D$18,
                                            ABS((MAX('1D'!$D$16,
                                                        POWER((ABS(K1232)^2)/('1D'!$I$5*MAX(F1232,
                                                                    0.1)^2),
                                                            1/3)))-IFERROR(L1232,
                                                    0))))),
                                MAX((MAX('1D'!$D$16,
                                            POWER((ABS(K1232)^2)/('1D'!$I$5*MAX(F1232,
                                                        0.1)^2),
                                                1/3))),
                                    IFERROR(L1232,
                                        0)-(MIN(ABS(IFERROR(U1232,
                                                    0))*'1D'!$D$18,
                                            ABS((MAX('1D'!$D$16,
                                                        POWER((ABS(K1232)^2)/('1D'!$I$5*MAX(F1232,
                                                                    0.1)^2),
                                                            1/3)))-IFERROR(L1232,
                                                    0))))))),
                        MAX('1D'!$D$16,
                            POWER((ABS(K1232)^2)/('1D'!$I$5*MAX(F1232,
                                        0.1)^2),
                                1/3))),
                    MAX('1D'!$D$16,
                        IFERROR(L1232,
                            0)))))))</f>
        <v>2.0411692021517887</v>
      </c>
      <c r="M1232" s="5">
        <f t="shared" ca="1" si="266"/>
        <v>10.614079851189301</v>
      </c>
      <c r="N1232" s="5">
        <f t="shared" ca="1" si="267"/>
        <v>1.1434704692804873</v>
      </c>
      <c r="O1232" s="5">
        <f t="shared" ca="1" si="268"/>
        <v>4.8002276894771132</v>
      </c>
      <c r="P1232" s="5">
        <f t="shared" ca="1" si="269"/>
        <v>633.99366920215175</v>
      </c>
      <c r="Q1232" s="5">
        <f ca="1">P1232+((ABS(K1232)/MAX(((F1232)+(G1232)*(L1232))*(L1232),
            0.000001))^2)/(2*'1D'!$I$5)</f>
        <v>635.1680925390948</v>
      </c>
      <c r="R1232" s="5">
        <f ca="1">((ABS(K1232)*'1D'!$D$6)/(MAX(((F1232)+(G1232)*(L1232))*(L1232),
            0.000001)*MAX(((((F1232)+(G1232)*(L1232))*(L1232))/MAX((F1232)+2*(L1232)*SQRT(1+(G1232)^2),
                    0.000001))^(2/3),
            0.000001)))^2</f>
        <v>4.3358367565141456E-3</v>
      </c>
      <c r="S1232" s="5">
        <f ca="1">ABS(ABS(K1232)/MAX(((F1232)+(G1232)*(L1232))*(L1232),
        0.000001))/SQRT('1D'!$I$5*MAX((((F1232)+(G1232)*(L1232))*(L1232))/MAX((F1232)+2*(G1232)*(L1232),
            0.000001),
        0.000001))</f>
        <v>1.0727235886044055</v>
      </c>
      <c r="T1232" s="5">
        <f ca="1">((F1232)*(L1232)^2)/2+(G1232)*(L1232)^3/3+(ABS(K1232)^2)/('1D'!$I$5*MAX(((F1232)+(G1232)*(L1232))*(L1232),
        0.000001))</f>
        <v>35.763412605541333</v>
      </c>
      <c r="U1232" s="5">
        <f ca="1">IF($A$2=0,
    0,
    IFERROR(Q1231-(((R1231+R1232)/2)*J1232)-(IF(O1231&gt;O1232,
                '1D'!$D$8*((O1231^2-O1232^2)/(2*'1D'!$I$5)),
                '1D'!$D$9*((O1232^2-O1231^2)/(2*'1D'!$I$5)))+('1D'!$D$10*(ABS(I1232)/90)*(MAX(O1231^2,
                        O1232^2)/(2*'1D'!$I$5))))-Q1232,
        0))</f>
        <v>-3.9474069734524164E-3</v>
      </c>
      <c r="V1232" s="5">
        <f ca="1">IF($A$2=0,
    1,
    IF(IFERROR(V1231,
            0)=0,
        0,
        IFERROR(IF(ROUND(S1232,
                    3)=1,
                1,
                IF(AND(ABS(U1232)&lt;'1D'!$D$19,
                        S1232&gt;1),
                    1,
                    0)),
            0)))</f>
        <v>0</v>
      </c>
      <c r="W1232" s="5">
        <f ca="1">IF($A$2=0,
    MAX(MAX('1D'!$D$16,
            MAX('1D'!$D$16,
                POWER((ABS(K1232)^2)/('1D'!$I$5*MAX(F1232,
                            0.1)^2),
                    1/3))),
        IFERROR(W1396,
            MAX(MAX('1D'!$D$16,
                    MAX('1D'!$D$16,
                        POWER((ABS(K1232)^2)/('1D'!$I$5*MAX(F1232,
                                    0.1)^2),
                            1/3))),
                ($L$2)-E1396))),
    IF(IFERROR(AG1233,
            0)=0,
        MAX(MAX('1D'!$D$16,
                MAX('1D'!$D$16,
                    POWER((ABS(K1232)^2)/('1D'!$I$5*MAX(F1232,
                                0.1)^2),
                        1/3))),
            IFERROR(W1396,
                MAX(MAX('1D'!$D$16,
                        MAX('1D'!$D$16,
                            POWER((ABS(K1232)^2)/('1D'!$I$5*MAX(F1232,
                                        0.1)^2),
                                1/3))),
                    ($L$2)-E1396))),
        IF(IFERROR(W1232,
                0)=0,
            MAX(MAX('1D'!$D$16,
                    MAX('1D'!$D$16,
                        POWER((ABS(K1232)^2)/('1D'!$I$5*MAX(F1232,
                                    0.1)^2),
                            1/3))),
                IFERROR(W1396,
                    MAX(MAX('1D'!$D$16,
                            MAX('1D'!$D$16,
                                POWER((ABS(K1232)^2)/('1D'!$I$5*MAX(F1232,
                                            0.1)^2),
                                    1/3))),
                        ($L$2)-E1396))),
            IF(OR(IFERROR(AD1232,
                        0)&gt;=1,
                    IFERROR(AD1233,
                        0)&gt;=1),
                MAX('1D'!$D$16,
                    MAX('1D'!$D$16,
                        POWER((ABS(K1232)^2)/('1D'!$I$5*MAX(F1232,
                                    0.1)^2),
                            1/3))),
                IF(ABS(IFERROR(AF1232,
                            0))&lt;'1D'!$D$19,
                    MAX(MAX('1D'!$D$16,
                            MAX('1D'!$D$16,
                                POWER((ABS(K1232)^2)/('1D'!$I$5*MAX(F1232,
                                            0.1)^2),
                                    1/3))),
                        IFERROR(W1232,
                            0)),
                    MAX(MAX('1D'!$D$16,
                            MAX('1D'!$D$16,
                                POWER((ABS(K1232)^2)/('1D'!$I$5*MAX(F1232,
                                            0.1)^2),
                                    1/3))),
                        (IFERROR(W1232,
                                0))+((IFERROR(AF1232,
                                    0))*'1D'!$D$18)))))))</f>
        <v>2.1389677043987478</v>
      </c>
      <c r="X1232" s="5">
        <f t="shared" ca="1" si="270"/>
        <v>11.122632062873489</v>
      </c>
      <c r="Y1232" s="5">
        <f t="shared" ca="1" si="271"/>
        <v>1.1735290000551568</v>
      </c>
      <c r="Z1232" s="5">
        <f t="shared" ca="1" si="272"/>
        <v>4.5807502857230418</v>
      </c>
      <c r="AA1232" s="5">
        <f t="shared" ca="1" si="273"/>
        <v>634.09146770439872</v>
      </c>
      <c r="AB1232" s="5">
        <f ca="1">AA1232+((ABS(K1232)/MAX(((F1232)+(G1232)*(W1232))*(W1232),
            0.000001))^2)/(2*'1D'!$I$5)</f>
        <v>635.16095155659809</v>
      </c>
      <c r="AC1232" s="5">
        <f ca="1">((ABS(K1232)*'1D'!$D$6)/(MAX(((F1232)+(G1232)*(W1232))*(W1232),
            0.000001)*MAX(((((F1232)+(G1232)*(W1232))*(W1232))/MAX((F1232)+2*(W1232)*SQRT(1+(G1232)^2),
                    0.000001))^(2/3),
            0.000001)))^2</f>
        <v>3.8141460404132466E-3</v>
      </c>
      <c r="AD1232" s="5">
        <f ca="1">ABS(ABS(K1232)/MAX(((F1232)+(G1232)*(W1232))*(W1232),
        0.000001))/SQRT('1D'!$I$5*MAX((((F1232)+(G1232)*(W1232))*(W1232))/MAX((F1232)+2*(G1232)*(W1232),
            0.000001),
        0.000001))</f>
        <v>1.0000000000000004</v>
      </c>
      <c r="AE1232" s="5">
        <f ca="1">((F1232)*(W1232)^2)/2+(G1232)*(W1232)^3/3+(ABS(K1232)^2)/('1D'!$I$5*MAX(((F1232)+(G1232)*(W1232))*(W1232),
        0.000001))</f>
        <v>35.686426155594638</v>
      </c>
      <c r="AF1232" s="5">
        <f ca="1">IF($A$2=0,
    0,
    IFERROR(AB1233+(((AC1232+AC1233)/2)*J1233)+(IF(Z1232&gt;Z1233,
                '1D'!$D$8*((Z1232^2-Z1233^2)/(2*'1D'!$I$5)),
                '1D'!$D$9*((Z1233^2-Z1232^2)/(2*'1D'!$I$5)))+('1D'!$D$10*(ABS(I1233)/90)*(MAX(Z1232^2,
                        Z1233^2)/(2*'1D'!$I$5))))-AB1232,
        0))</f>
        <v>3.4157470064428708E-3</v>
      </c>
      <c r="AG1232" s="5">
        <f ca="1">IF($A$2=0,
    1,
    IF(IFERROR(AG1233,
            0)=0,
        0,
        IFERROR(IF(OR(ROUND(AD1232,
                        3)&gt;=1,
                    AND(ABS(AF1232)&lt;'1D'!$D$19,
                        AD1232&lt;1)),
                1,
                0),
            0)))</f>
        <v>1</v>
      </c>
      <c r="AH1232" s="5">
        <f ca="1">IFERROR(IF('1D'!V32="Supercritical",
        MAX('1D'!$D$16,
            IFERROR(L1232,
                MAX('1D'!$D$16,
                    POWER((ABS(K1232)^2)/('1D'!$I$5*MAX(F1232,
                                0.1)^2),
                        1/3)))),
        IF('1D'!V32="Subcritical",
            MAX('1D'!$D$16,
                IFERROR(W1232,
                    MAX('1D'!$D$16,
                        POWER((ABS(K1232)^2)/('1D'!$I$5*MAX(F1232,
                                    0.1)^2),
                            1/3)))),
            IF(IFERROR(T1232,
                    -1E+99)&gt;=IFERROR(AE1232,
                    -1E+99),
                MAX('1D'!$D$16,
                    IFERROR(L1232,
                        MAX('1D'!$D$16,
                            POWER((ABS(K1232)^2)/('1D'!$I$5*MAX(F1232,
                                        0.1)^2),
                                1/3)))),
                MAX('1D'!$D$16,
                    IFERROR(W1232,
                        MAX('1D'!$D$16,
                            POWER((ABS(K1232)^2)/('1D'!$I$5*MAX(F1232,
                                        0.1)^2),
                                1/3))))))),
    MAX('1D'!$D$16,
        POWER((ABS(K1232)^2)/('1D'!$I$5*MAX(F1232,
                    0.1)^2),
            1/3)))</f>
        <v>2.0411692021517887</v>
      </c>
      <c r="AI1232" s="5">
        <f t="shared" ca="1" si="274"/>
        <v>633.99366920215175</v>
      </c>
      <c r="AJ1232" s="5">
        <f ca="1">AI1232+((ABS(K1232)/MAX(((F1232)+(G1232)*(AH1232))*(AH1232),
            0.000001))^2)/(2*'1D'!$I$5)</f>
        <v>635.1680925390948</v>
      </c>
      <c r="AM1232">
        <v>0</v>
      </c>
      <c r="AN1232">
        <v>0</v>
      </c>
      <c r="AO1232" s="5">
        <f t="shared" si="275"/>
        <v>0</v>
      </c>
      <c r="AP1232" s="5">
        <f t="shared" si="279"/>
        <v>0</v>
      </c>
      <c r="AQ1232" s="5">
        <f ca="1">ABS(ABS(K1232)/MAX(((F1232)+(G1232)*(AH1232))*(AH1232),
        0.000001))/SQRT('1D'!$I$5*MAX((((F1232)+(G1232)*(AH1232))*(AH1232))/MAX((F1232)+2*(G1232)*(AH1232),
            0.000001),
        0.000001))</f>
        <v>1.0727235886044055</v>
      </c>
      <c r="AR1232" s="5" t="str">
        <f t="shared" ca="1" si="276"/>
        <v>Supercritical</v>
      </c>
      <c r="AS1232" s="5">
        <f ca="1">((ABS(K1232)*'1D'!$D$6)/(MAX(((F1232)+(G1232)*(AH1232))*(AH1232),
            0.000001)*MAX(((((F1232)+(G1232)*(AH1232))*(AH1232))/MAX((F1232)+2*(AH1232)*SQRT(1+(G1232)^2),
                    0.000001))^(2/3),
            0.000001)))^2</f>
        <v>4.3358367565141456E-3</v>
      </c>
    </row>
    <row r="1233" spans="1:45" x14ac:dyDescent="0.35">
      <c r="A1233">
        <v>1224</v>
      </c>
      <c r="B1233">
        <v>1222.9960000000001</v>
      </c>
      <c r="C1233">
        <v>616071.86899999995</v>
      </c>
      <c r="D1233">
        <v>3096784.2560000001</v>
      </c>
      <c r="E1233">
        <v>631.952</v>
      </c>
      <c r="F1233">
        <v>5.2</v>
      </c>
      <c r="G1233">
        <v>0</v>
      </c>
      <c r="H1233" t="s">
        <v>176</v>
      </c>
      <c r="I1233">
        <v>5.7000000000000002E-2</v>
      </c>
      <c r="J1233" s="5">
        <f t="shared" si="277"/>
        <v>1</v>
      </c>
      <c r="K1233" s="5">
        <f t="shared" ca="1" si="278"/>
        <v>50.95</v>
      </c>
      <c r="L1233" s="5">
        <f ca="1">IF($A$2=0,
    IFERROR(L1232,
        MAX('1D'!$D$16,
            POWER((ABS(K1233)^2)/('1D'!$I$5*MAX(F1233,
                        0.1)^2),
                1/3))),
    IF(IFERROR(V1232,
            0)=0,
        IFERROR(L1232,
            MAX('1D'!$D$16,
                POWER((ABS(K1233)^2)/('1D'!$I$5*MAX(F1233,
                            0.1)^2),
                    1/3))),
        IF(OR(IFERROR(L1233,
                    0)=0,
                IFERROR(S1232,
                    0)&lt;1,
                IFERROR(S1233,
                    0)&lt;1),
            MAX('1D'!$D$16,
                POWER((ABS(K1233)^2)/('1D'!$I$5*MAX(F1233,
                            0.1)^2),
                    1/3)),
            IF(IFERROR(U1233,
                    0)&gt;0,
                MAX('1D'!$D$16,
                    IFERROR(L1233,
                        0)+((IFERROR(U1233,
                                0))*'1D'!$D$18*IF((IFERROR(S1233,
                                    0))&lt;1,
                            1,
                            -1))),
                IF(IFERROR(U1233,
                        0)&lt;0,
                    IF(ABS((MAX('1D'!$D$16,
                                    POWER((ABS(K1233)^2)/('1D'!$I$5*MAX(F1233,
                                                0.1)^2),
                                        1/3)))-IFERROR(L1233,
                                0))&gt;'1D'!$D$19,
                        MAX('1D'!$D$16,
                            IF((MAX('1D'!$D$16,
                                        POWER((ABS(K1233)^2)/('1D'!$I$5*MAX(F1233,
                                                    0.1)^2),
                                            1/3)))&gt;IFERROR(L1233,
                                    0),
                                MIN((MAX('1D'!$D$16,
                                            POWER((ABS(K1233)^2)/('1D'!$I$5*MAX(F1233,
                                                        0.1)^2),
                                                1/3))),
                                    IFERROR(L1233,
                                        0)+(MIN(ABS(IFERROR(U1233,
                                                    0))*'1D'!$D$18,
                                            ABS((MAX('1D'!$D$16,
                                                        POWER((ABS(K1233)^2)/('1D'!$I$5*MAX(F1233,
                                                                    0.1)^2),
                                                            1/3)))-IFERROR(L1233,
                                                    0))))),
                                MAX((MAX('1D'!$D$16,
                                            POWER((ABS(K1233)^2)/('1D'!$I$5*MAX(F1233,
                                                        0.1)^2),
                                                1/3))),
                                    IFERROR(L1233,
                                        0)-(MIN(ABS(IFERROR(U1233,
                                                    0))*'1D'!$D$18,
                                            ABS((MAX('1D'!$D$16,
                                                        POWER((ABS(K1233)^2)/('1D'!$I$5*MAX(F1233,
                                                                    0.1)^2),
                                                            1/3)))-IFERROR(L1233,
                                                    0))))))),
                        MAX('1D'!$D$16,
                            POWER((ABS(K1233)^2)/('1D'!$I$5*MAX(F1233,
                                        0.1)^2),
                                1/3))),
                    MAX('1D'!$D$16,
                        IFERROR(L1233,
                            0)))))))</f>
        <v>2.0411692021517887</v>
      </c>
      <c r="M1233" s="5">
        <f t="shared" ca="1" si="266"/>
        <v>10.614079851189301</v>
      </c>
      <c r="N1233" s="5">
        <f t="shared" ca="1" si="267"/>
        <v>1.1434704692804873</v>
      </c>
      <c r="O1233" s="5">
        <f t="shared" ca="1" si="268"/>
        <v>4.8002276894771132</v>
      </c>
      <c r="P1233" s="5">
        <f t="shared" ca="1" si="269"/>
        <v>633.99316920215176</v>
      </c>
      <c r="Q1233" s="5">
        <f ca="1">P1233+((ABS(K1233)/MAX(((F1233)+(G1233)*(L1233))*(L1233),
            0.000001))^2)/(2*'1D'!$I$5)</f>
        <v>635.16759253909481</v>
      </c>
      <c r="R1233" s="5">
        <f ca="1">((ABS(K1233)*'1D'!$D$6)/(MAX(((F1233)+(G1233)*(L1233))*(L1233),
            0.000001)*MAX(((((F1233)+(G1233)*(L1233))*(L1233))/MAX((F1233)+2*(L1233)*SQRT(1+(G1233)^2),
                    0.000001))^(2/3),
            0.000001)))^2</f>
        <v>4.3358367565141456E-3</v>
      </c>
      <c r="S1233" s="5">
        <f ca="1">ABS(ABS(K1233)/MAX(((F1233)+(G1233)*(L1233))*(L1233),
        0.000001))/SQRT('1D'!$I$5*MAX((((F1233)+(G1233)*(L1233))*(L1233))/MAX((F1233)+2*(G1233)*(L1233),
            0.000001),
        0.000001))</f>
        <v>1.0727235886044055</v>
      </c>
      <c r="T1233" s="5">
        <f ca="1">((F1233)*(L1233)^2)/2+(G1233)*(L1233)^3/3+(ABS(K1233)^2)/('1D'!$I$5*MAX(((F1233)+(G1233)*(L1233))*(L1233),
        0.000001))</f>
        <v>35.763412605541333</v>
      </c>
      <c r="U1233" s="5">
        <f ca="1">IF($A$2=0,
    0,
    IFERROR(Q1232-(((R1232+R1233)/2)*J1233)-(IF(O1232&gt;O1233,
                '1D'!$D$8*((O1232^2-O1233^2)/(2*'1D'!$I$5)),
                '1D'!$D$9*((O1233^2-O1232^2)/(2*'1D'!$I$5)))+('1D'!$D$10*(ABS(I1233)/90)*(MAX(O1232^2,
                        O1233^2)/(2*'1D'!$I$5))))-Q1233,
        0))</f>
        <v>-3.9474069734524164E-3</v>
      </c>
      <c r="V1233" s="5">
        <f ca="1">IF($A$2=0,
    1,
    IF(IFERROR(V1232,
            0)=0,
        0,
        IFERROR(IF(ROUND(S1233,
                    3)=1,
                1,
                IF(AND(ABS(U1233)&lt;'1D'!$D$19,
                        S1233&gt;1),
                    1,
                    0)),
            0)))</f>
        <v>0</v>
      </c>
      <c r="W1233" s="5">
        <f ca="1">IF($A$2=0,
    MAX(MAX('1D'!$D$16,
            MAX('1D'!$D$16,
                POWER((ABS(K1233)^2)/('1D'!$I$5*MAX(F1233,
                            0.1)^2),
                    1/3))),
        IFERROR(W1396,
            MAX(MAX('1D'!$D$16,
                    MAX('1D'!$D$16,
                        POWER((ABS(K1233)^2)/('1D'!$I$5*MAX(F1233,
                                    0.1)^2),
                            1/3))),
                ($L$2)-E1396))),
    IF(IFERROR(AG1234,
            0)=0,
        MAX(MAX('1D'!$D$16,
                MAX('1D'!$D$16,
                    POWER((ABS(K1233)^2)/('1D'!$I$5*MAX(F1233,
                                0.1)^2),
                        1/3))),
            IFERROR(W1396,
                MAX(MAX('1D'!$D$16,
                        MAX('1D'!$D$16,
                            POWER((ABS(K1233)^2)/('1D'!$I$5*MAX(F1233,
                                        0.1)^2),
                                1/3))),
                    ($L$2)-E1396))),
        IF(IFERROR(W1233,
                0)=0,
            MAX(MAX('1D'!$D$16,
                    MAX('1D'!$D$16,
                        POWER((ABS(K1233)^2)/('1D'!$I$5*MAX(F1233,
                                    0.1)^2),
                            1/3))),
                IFERROR(W1396,
                    MAX(MAX('1D'!$D$16,
                            MAX('1D'!$D$16,
                                POWER((ABS(K1233)^2)/('1D'!$I$5*MAX(F1233,
                                            0.1)^2),
                                    1/3))),
                        ($L$2)-E1396))),
            IF(OR(IFERROR(AD1233,
                        0)&gt;=1,
                    IFERROR(AD1234,
                        0)&gt;=1),
                MAX('1D'!$D$16,
                    MAX('1D'!$D$16,
                        POWER((ABS(K1233)^2)/('1D'!$I$5*MAX(F1233,
                                    0.1)^2),
                            1/3))),
                IF(ABS(IFERROR(AF1233,
                            0))&lt;'1D'!$D$19,
                    MAX(MAX('1D'!$D$16,
                            MAX('1D'!$D$16,
                                POWER((ABS(K1233)^2)/('1D'!$I$5*MAX(F1233,
                                            0.1)^2),
                                    1/3))),
                        IFERROR(W1233,
                            0)),
                    MAX(MAX('1D'!$D$16,
                            MAX('1D'!$D$16,
                                POWER((ABS(K1233)^2)/('1D'!$I$5*MAX(F1233,
                                            0.1)^2),
                                    1/3))),
                        (IFERROR(W1233,
                                0))+((IFERROR(AF1233,
                                    0))*'1D'!$D$18)))))))</f>
        <v>2.1389677043987478</v>
      </c>
      <c r="X1233" s="5">
        <f t="shared" ca="1" si="270"/>
        <v>11.122632062873489</v>
      </c>
      <c r="Y1233" s="5">
        <f t="shared" ca="1" si="271"/>
        <v>1.1735290000551568</v>
      </c>
      <c r="Z1233" s="5">
        <f t="shared" ca="1" si="272"/>
        <v>4.5807502857230418</v>
      </c>
      <c r="AA1233" s="5">
        <f t="shared" ca="1" si="273"/>
        <v>634.09096770439874</v>
      </c>
      <c r="AB1233" s="5">
        <f ca="1">AA1233+((ABS(K1233)/MAX(((F1233)+(G1233)*(W1233))*(W1233),
            0.000001))^2)/(2*'1D'!$I$5)</f>
        <v>635.1604515565981</v>
      </c>
      <c r="AC1233" s="5">
        <f ca="1">((ABS(K1233)*'1D'!$D$6)/(MAX(((F1233)+(G1233)*(W1233))*(W1233),
            0.000001)*MAX(((((F1233)+(G1233)*(W1233))*(W1233))/MAX((F1233)+2*(W1233)*SQRT(1+(G1233)^2),
                    0.000001))^(2/3),
            0.000001)))^2</f>
        <v>3.8141460404132466E-3</v>
      </c>
      <c r="AD1233" s="5">
        <f ca="1">ABS(ABS(K1233)/MAX(((F1233)+(G1233)*(W1233))*(W1233),
        0.000001))/SQRT('1D'!$I$5*MAX((((F1233)+(G1233)*(W1233))*(W1233))/MAX((F1233)+2*(G1233)*(W1233),
            0.000001),
        0.000001))</f>
        <v>1.0000000000000004</v>
      </c>
      <c r="AE1233" s="5">
        <f ca="1">((F1233)*(W1233)^2)/2+(G1233)*(W1233)^3/3+(ABS(K1233)^2)/('1D'!$I$5*MAX(((F1233)+(G1233)*(W1233))*(W1233),
        0.000001))</f>
        <v>35.686426155594638</v>
      </c>
      <c r="AF1233" s="5">
        <f ca="1">IF($A$2=0,
    0,
    IFERROR(AB1234+(((AC1233+AC1234)/2)*J1234)+(IF(Z1233&gt;Z1234,
                '1D'!$D$8*((Z1233^2-Z1234^2)/(2*'1D'!$I$5)),
                '1D'!$D$9*((Z1234^2-Z1233^2)/(2*'1D'!$I$5)))+('1D'!$D$10*(ABS(I1234)/90)*(MAX(Z1233^2,
                        Z1234^2)/(2*'1D'!$I$5))))-AB1233,
        0))</f>
        <v>3.3103318943403792E-3</v>
      </c>
      <c r="AG1233" s="5">
        <f ca="1">IF($A$2=0,
    1,
    IF(IFERROR(AG1234,
            0)=0,
        0,
        IFERROR(IF(OR(ROUND(AD1233,
                        3)&gt;=1,
                    AND(ABS(AF1233)&lt;'1D'!$D$19,
                        AD1233&lt;1)),
                1,
                0),
            0)))</f>
        <v>1</v>
      </c>
      <c r="AH1233" s="5">
        <f ca="1">IFERROR(IF('1D'!V32="Supercritical",
        MAX('1D'!$D$16,
            IFERROR(L1233,
                MAX('1D'!$D$16,
                    POWER((ABS(K1233)^2)/('1D'!$I$5*MAX(F1233,
                                0.1)^2),
                        1/3)))),
        IF('1D'!V32="Subcritical",
            MAX('1D'!$D$16,
                IFERROR(W1233,
                    MAX('1D'!$D$16,
                        POWER((ABS(K1233)^2)/('1D'!$I$5*MAX(F1233,
                                    0.1)^2),
                            1/3)))),
            IF(IFERROR(T1233,
                    -1E+99)&gt;=IFERROR(AE1233,
                    -1E+99),
                MAX('1D'!$D$16,
                    IFERROR(L1233,
                        MAX('1D'!$D$16,
                            POWER((ABS(K1233)^2)/('1D'!$I$5*MAX(F1233,
                                        0.1)^2),
                                1/3)))),
                MAX('1D'!$D$16,
                    IFERROR(W1233,
                        MAX('1D'!$D$16,
                            POWER((ABS(K1233)^2)/('1D'!$I$5*MAX(F1233,
                                        0.1)^2),
                                1/3))))))),
    MAX('1D'!$D$16,
        POWER((ABS(K1233)^2)/('1D'!$I$5*MAX(F1233,
                    0.1)^2),
            1/3)))</f>
        <v>2.0411692021517887</v>
      </c>
      <c r="AI1233" s="5">
        <f t="shared" ca="1" si="274"/>
        <v>633.99316920215176</v>
      </c>
      <c r="AJ1233" s="5">
        <f ca="1">AI1233+((ABS(K1233)/MAX(((F1233)+(G1233)*(AH1233))*(AH1233),
            0.000001))^2)/(2*'1D'!$I$5)</f>
        <v>635.16759253909481</v>
      </c>
      <c r="AM1233">
        <v>0</v>
      </c>
      <c r="AN1233">
        <v>0</v>
      </c>
      <c r="AO1233" s="5">
        <f t="shared" si="275"/>
        <v>0</v>
      </c>
      <c r="AP1233" s="5">
        <f t="shared" si="279"/>
        <v>0</v>
      </c>
      <c r="AQ1233" s="5">
        <f ca="1">ABS(ABS(K1233)/MAX(((F1233)+(G1233)*(AH1233))*(AH1233),
        0.000001))/SQRT('1D'!$I$5*MAX((((F1233)+(G1233)*(AH1233))*(AH1233))/MAX((F1233)+2*(G1233)*(AH1233),
            0.000001),
        0.000001))</f>
        <v>1.0727235886044055</v>
      </c>
      <c r="AR1233" s="5" t="str">
        <f t="shared" ca="1" si="276"/>
        <v>Supercritical</v>
      </c>
      <c r="AS1233" s="5">
        <f ca="1">((ABS(K1233)*'1D'!$D$6)/(MAX(((F1233)+(G1233)*(AH1233))*(AH1233),
            0.000001)*MAX(((((F1233)+(G1233)*(AH1233))*(AH1233))/MAX((F1233)+2*(AH1233)*SQRT(1+(G1233)^2),
                    0.000001))^(2/3),
            0.000001)))^2</f>
        <v>4.3358367565141456E-3</v>
      </c>
    </row>
    <row r="1234" spans="1:45" x14ac:dyDescent="0.35">
      <c r="A1234">
        <v>1225</v>
      </c>
      <c r="B1234">
        <v>1223.9949999999999</v>
      </c>
      <c r="C1234">
        <v>616071.82700000005</v>
      </c>
      <c r="D1234">
        <v>3096783.2570000002</v>
      </c>
      <c r="E1234">
        <v>631.95150000000001</v>
      </c>
      <c r="F1234">
        <v>5.2</v>
      </c>
      <c r="G1234">
        <v>0</v>
      </c>
      <c r="H1234" t="s">
        <v>176</v>
      </c>
      <c r="I1234">
        <v>0</v>
      </c>
      <c r="J1234" s="5">
        <f t="shared" si="277"/>
        <v>0.99899999999979627</v>
      </c>
      <c r="K1234" s="5">
        <f t="shared" ca="1" si="278"/>
        <v>50.95</v>
      </c>
      <c r="L1234" s="5">
        <f ca="1">IF($A$2=0,
    IFERROR(L1233,
        MAX('1D'!$D$16,
            POWER((ABS(K1234)^2)/('1D'!$I$5*MAX(F1234,
                        0.1)^2),
                1/3))),
    IF(IFERROR(V1233,
            0)=0,
        IFERROR(L1233,
            MAX('1D'!$D$16,
                POWER((ABS(K1234)^2)/('1D'!$I$5*MAX(F1234,
                            0.1)^2),
                    1/3))),
        IF(OR(IFERROR(L1234,
                    0)=0,
                IFERROR(S1233,
                    0)&lt;1,
                IFERROR(S1234,
                    0)&lt;1),
            MAX('1D'!$D$16,
                POWER((ABS(K1234)^2)/('1D'!$I$5*MAX(F1234,
                            0.1)^2),
                    1/3)),
            IF(IFERROR(U1234,
                    0)&gt;0,
                MAX('1D'!$D$16,
                    IFERROR(L1234,
                        0)+((IFERROR(U1234,
                                0))*'1D'!$D$18*IF((IFERROR(S1234,
                                    0))&lt;1,
                            1,
                            -1))),
                IF(IFERROR(U1234,
                        0)&lt;0,
                    IF(ABS((MAX('1D'!$D$16,
                                    POWER((ABS(K1234)^2)/('1D'!$I$5*MAX(F1234,
                                                0.1)^2),
                                        1/3)))-IFERROR(L1234,
                                0))&gt;'1D'!$D$19,
                        MAX('1D'!$D$16,
                            IF((MAX('1D'!$D$16,
                                        POWER((ABS(K1234)^2)/('1D'!$I$5*MAX(F1234,
                                                    0.1)^2),
                                            1/3)))&gt;IFERROR(L1234,
                                    0),
                                MIN((MAX('1D'!$D$16,
                                            POWER((ABS(K1234)^2)/('1D'!$I$5*MAX(F1234,
                                                        0.1)^2),
                                                1/3))),
                                    IFERROR(L1234,
                                        0)+(MIN(ABS(IFERROR(U1234,
                                                    0))*'1D'!$D$18,
                                            ABS((MAX('1D'!$D$16,
                                                        POWER((ABS(K1234)^2)/('1D'!$I$5*MAX(F1234,
                                                                    0.1)^2),
                                                            1/3)))-IFERROR(L1234,
                                                    0))))),
                                MAX((MAX('1D'!$D$16,
                                            POWER((ABS(K1234)^2)/('1D'!$I$5*MAX(F1234,
                                                        0.1)^2),
                                                1/3))),
                                    IFERROR(L1234,
                                        0)-(MIN(ABS(IFERROR(U1234,
                                                    0))*'1D'!$D$18,
                                            ABS((MAX('1D'!$D$16,
                                                        POWER((ABS(K1234)^2)/('1D'!$I$5*MAX(F1234,
                                                                    0.1)^2),
                                                            1/3)))-IFERROR(L1234,
                                                    0))))))),
                        MAX('1D'!$D$16,
                            POWER((ABS(K1234)^2)/('1D'!$I$5*MAX(F1234,
                                        0.1)^2),
                                1/3))),
                    MAX('1D'!$D$16,
                        IFERROR(L1234,
                            0)))))))</f>
        <v>2.0411692021517887</v>
      </c>
      <c r="M1234" s="5">
        <f t="shared" ca="1" si="266"/>
        <v>10.614079851189301</v>
      </c>
      <c r="N1234" s="5">
        <f t="shared" ca="1" si="267"/>
        <v>1.1434704692804873</v>
      </c>
      <c r="O1234" s="5">
        <f t="shared" ca="1" si="268"/>
        <v>4.8002276894771132</v>
      </c>
      <c r="P1234" s="5">
        <f t="shared" ca="1" si="269"/>
        <v>633.99266920215177</v>
      </c>
      <c r="Q1234" s="5">
        <f ca="1">P1234+((ABS(K1234)/MAX(((F1234)+(G1234)*(L1234))*(L1234),
            0.000001))^2)/(2*'1D'!$I$5)</f>
        <v>635.16709253909482</v>
      </c>
      <c r="R1234" s="5">
        <f ca="1">((ABS(K1234)*'1D'!$D$6)/(MAX(((F1234)+(G1234)*(L1234))*(L1234),
            0.000001)*MAX(((((F1234)+(G1234)*(L1234))*(L1234))/MAX((F1234)+2*(L1234)*SQRT(1+(G1234)^2),
                    0.000001))^(2/3),
            0.000001)))^2</f>
        <v>4.3358367565141456E-3</v>
      </c>
      <c r="S1234" s="5">
        <f ca="1">ABS(ABS(K1234)/MAX(((F1234)+(G1234)*(L1234))*(L1234),
        0.000001))/SQRT('1D'!$I$5*MAX((((F1234)+(G1234)*(L1234))*(L1234))/MAX((F1234)+2*(G1234)*(L1234),
            0.000001),
        0.000001))</f>
        <v>1.0727235886044055</v>
      </c>
      <c r="T1234" s="5">
        <f ca="1">((F1234)*(L1234)^2)/2+(G1234)*(L1234)^3/3+(ABS(K1234)^2)/('1D'!$I$5*MAX(((F1234)+(G1234)*(L1234))*(L1234),
        0.000001))</f>
        <v>35.763412605541333</v>
      </c>
      <c r="U1234" s="5">
        <f ca="1">IF($A$2=0,
    0,
    IFERROR(Q1233-(((R1233+R1234)/2)*J1234)-(IF(O1233&gt;O1234,
                '1D'!$D$8*((O1233^2-O1234^2)/(2*'1D'!$I$5)),
                '1D'!$D$9*((O1234^2-O1233^2)/(2*'1D'!$I$5)))+('1D'!$D$10*(ABS(I1234)/90)*(MAX(O1233^2,
                        O1234^2)/(2*'1D'!$I$5))))-Q1234,
        0))</f>
        <v>-3.8315009197731342E-3</v>
      </c>
      <c r="V1234" s="5">
        <f ca="1">IF($A$2=0,
    1,
    IF(IFERROR(V1233,
            0)=0,
        0,
        IFERROR(IF(ROUND(S1234,
                    3)=1,
                1,
                IF(AND(ABS(U1234)&lt;'1D'!$D$19,
                        S1234&gt;1),
                    1,
                    0)),
            0)))</f>
        <v>0</v>
      </c>
      <c r="W1234" s="5">
        <f ca="1">IF($A$2=0,
    MAX(MAX('1D'!$D$16,
            MAX('1D'!$D$16,
                POWER((ABS(K1234)^2)/('1D'!$I$5*MAX(F1234,
                            0.1)^2),
                    1/3))),
        IFERROR(W1396,
            MAX(MAX('1D'!$D$16,
                    MAX('1D'!$D$16,
                        POWER((ABS(K1234)^2)/('1D'!$I$5*MAX(F1234,
                                    0.1)^2),
                            1/3))),
                ($L$2)-E1396))),
    IF(IFERROR(AG1235,
            0)=0,
        MAX(MAX('1D'!$D$16,
                MAX('1D'!$D$16,
                    POWER((ABS(K1234)^2)/('1D'!$I$5*MAX(F1234,
                                0.1)^2),
                        1/3))),
            IFERROR(W1396,
                MAX(MAX('1D'!$D$16,
                        MAX('1D'!$D$16,
                            POWER((ABS(K1234)^2)/('1D'!$I$5*MAX(F1234,
                                        0.1)^2),
                                1/3))),
                    ($L$2)-E1396))),
        IF(IFERROR(W1234,
                0)=0,
            MAX(MAX('1D'!$D$16,
                    MAX('1D'!$D$16,
                        POWER((ABS(K1234)^2)/('1D'!$I$5*MAX(F1234,
                                    0.1)^2),
                            1/3))),
                IFERROR(W1396,
                    MAX(MAX('1D'!$D$16,
                            MAX('1D'!$D$16,
                                POWER((ABS(K1234)^2)/('1D'!$I$5*MAX(F1234,
                                            0.1)^2),
                                    1/3))),
                        ($L$2)-E1396))),
            IF(OR(IFERROR(AD1234,
                        0)&gt;=1,
                    IFERROR(AD1235,
                        0)&gt;=1),
                MAX('1D'!$D$16,
                    MAX('1D'!$D$16,
                        POWER((ABS(K1234)^2)/('1D'!$I$5*MAX(F1234,
                                    0.1)^2),
                            1/3))),
                IF(ABS(IFERROR(AF1234,
                            0))&lt;'1D'!$D$19,
                    MAX(MAX('1D'!$D$16,
                            MAX('1D'!$D$16,
                                POWER((ABS(K1234)^2)/('1D'!$I$5*MAX(F1234,
                                            0.1)^2),
                                    1/3))),
                        IFERROR(W1234,
                            0)),
                    MAX(MAX('1D'!$D$16,
                            MAX('1D'!$D$16,
                                POWER((ABS(K1234)^2)/('1D'!$I$5*MAX(F1234,
                                            0.1)^2),
                                    1/3))),
                        (IFERROR(W1234,
                                0))+((IFERROR(AF1234,
                                    0))*'1D'!$D$18)))))))</f>
        <v>2.1389677043987478</v>
      </c>
      <c r="X1234" s="5">
        <f t="shared" ca="1" si="270"/>
        <v>11.122632062873489</v>
      </c>
      <c r="Y1234" s="5">
        <f t="shared" ca="1" si="271"/>
        <v>1.1735290000551568</v>
      </c>
      <c r="Z1234" s="5">
        <f t="shared" ca="1" si="272"/>
        <v>4.5807502857230418</v>
      </c>
      <c r="AA1234" s="5">
        <f t="shared" ca="1" si="273"/>
        <v>634.09046770439875</v>
      </c>
      <c r="AB1234" s="5">
        <f ca="1">AA1234+((ABS(K1234)/MAX(((F1234)+(G1234)*(W1234))*(W1234),
            0.000001))^2)/(2*'1D'!$I$5)</f>
        <v>635.15995155659812</v>
      </c>
      <c r="AC1234" s="5">
        <f ca="1">((ABS(K1234)*'1D'!$D$6)/(MAX(((F1234)+(G1234)*(W1234))*(W1234),
            0.000001)*MAX(((((F1234)+(G1234)*(W1234))*(W1234))/MAX((F1234)+2*(W1234)*SQRT(1+(G1234)^2),
                    0.000001))^(2/3),
            0.000001)))^2</f>
        <v>3.8141460404132466E-3</v>
      </c>
      <c r="AD1234" s="5">
        <f ca="1">ABS(ABS(K1234)/MAX(((F1234)+(G1234)*(W1234))*(W1234),
        0.000001))/SQRT('1D'!$I$5*MAX((((F1234)+(G1234)*(W1234))*(W1234))/MAX((F1234)+2*(G1234)*(W1234),
            0.000001),
        0.000001))</f>
        <v>1.0000000000000004</v>
      </c>
      <c r="AE1234" s="5">
        <f ca="1">((F1234)*(W1234)^2)/2+(G1234)*(W1234)^3/3+(ABS(K1234)^2)/('1D'!$I$5*MAX(((F1234)+(G1234)*(W1234))*(W1234),
        0.000001))</f>
        <v>35.686426155594638</v>
      </c>
      <c r="AF1234" s="5">
        <f ca="1">IF($A$2=0,
    0,
    IFERROR(AB1235+(((AC1234+AC1235)/2)*J1235)+(IF(Z1234&gt;Z1235,
                '1D'!$D$8*((Z1234^2-Z1235^2)/(2*'1D'!$I$5)),
                '1D'!$D$9*((Z1235^2-Z1234^2)/(2*'1D'!$I$5)))+('1D'!$D$10*(ABS(I1235)/90)*(MAX(Z1234^2,
                        Z1235^2)/(2*'1D'!$I$5))))-AB1234,
        0))</f>
        <v>3.3141460404522149E-3</v>
      </c>
      <c r="AG1234" s="5">
        <f ca="1">IF($A$2=0,
    1,
    IF(IFERROR(AG1235,
            0)=0,
        0,
        IFERROR(IF(OR(ROUND(AD1234,
                        3)&gt;=1,
                    AND(ABS(AF1234)&lt;'1D'!$D$19,
                        AD1234&lt;1)),
                1,
                0),
            0)))</f>
        <v>1</v>
      </c>
      <c r="AH1234" s="5">
        <f ca="1">IFERROR(IF('1D'!V32="Supercritical",
        MAX('1D'!$D$16,
            IFERROR(L1234,
                MAX('1D'!$D$16,
                    POWER((ABS(K1234)^2)/('1D'!$I$5*MAX(F1234,
                                0.1)^2),
                        1/3)))),
        IF('1D'!V32="Subcritical",
            MAX('1D'!$D$16,
                IFERROR(W1234,
                    MAX('1D'!$D$16,
                        POWER((ABS(K1234)^2)/('1D'!$I$5*MAX(F1234,
                                    0.1)^2),
                            1/3)))),
            IF(IFERROR(T1234,
                    -1E+99)&gt;=IFERROR(AE1234,
                    -1E+99),
                MAX('1D'!$D$16,
                    IFERROR(L1234,
                        MAX('1D'!$D$16,
                            POWER((ABS(K1234)^2)/('1D'!$I$5*MAX(F1234,
                                        0.1)^2),
                                1/3)))),
                MAX('1D'!$D$16,
                    IFERROR(W1234,
                        MAX('1D'!$D$16,
                            POWER((ABS(K1234)^2)/('1D'!$I$5*MAX(F1234,
                                        0.1)^2),
                                1/3))))))),
    MAX('1D'!$D$16,
        POWER((ABS(K1234)^2)/('1D'!$I$5*MAX(F1234,
                    0.1)^2),
            1/3)))</f>
        <v>2.0411692021517887</v>
      </c>
      <c r="AI1234" s="5">
        <f t="shared" ca="1" si="274"/>
        <v>633.99266920215177</v>
      </c>
      <c r="AJ1234" s="5">
        <f ca="1">AI1234+((ABS(K1234)/MAX(((F1234)+(G1234)*(AH1234))*(AH1234),
            0.000001))^2)/(2*'1D'!$I$5)</f>
        <v>635.16709253909482</v>
      </c>
      <c r="AM1234">
        <v>0</v>
      </c>
      <c r="AN1234">
        <v>0</v>
      </c>
      <c r="AO1234" s="5">
        <f t="shared" si="275"/>
        <v>0</v>
      </c>
      <c r="AP1234" s="5">
        <f t="shared" si="279"/>
        <v>0</v>
      </c>
      <c r="AQ1234" s="5">
        <f ca="1">ABS(ABS(K1234)/MAX(((F1234)+(G1234)*(AH1234))*(AH1234),
        0.000001))/SQRT('1D'!$I$5*MAX((((F1234)+(G1234)*(AH1234))*(AH1234))/MAX((F1234)+2*(G1234)*(AH1234),
            0.000001),
        0.000001))</f>
        <v>1.0727235886044055</v>
      </c>
      <c r="AR1234" s="5" t="str">
        <f t="shared" ca="1" si="276"/>
        <v>Supercritical</v>
      </c>
      <c r="AS1234" s="5">
        <f ca="1">((ABS(K1234)*'1D'!$D$6)/(MAX(((F1234)+(G1234)*(AH1234))*(AH1234),
            0.000001)*MAX(((((F1234)+(G1234)*(AH1234))*(AH1234))/MAX((F1234)+2*(AH1234)*SQRT(1+(G1234)^2),
                    0.000001))^(2/3),
            0.000001)))^2</f>
        <v>4.3358367565141456E-3</v>
      </c>
    </row>
    <row r="1235" spans="1:45" x14ac:dyDescent="0.35">
      <c r="A1235">
        <v>1226</v>
      </c>
      <c r="B1235">
        <v>1224.9949999999999</v>
      </c>
      <c r="C1235">
        <v>616071.78500000003</v>
      </c>
      <c r="D1235">
        <v>3096782.2579999999</v>
      </c>
      <c r="E1235">
        <v>631.95100000000002</v>
      </c>
      <c r="F1235">
        <v>5.2</v>
      </c>
      <c r="G1235">
        <v>0</v>
      </c>
      <c r="H1235" t="s">
        <v>176</v>
      </c>
      <c r="I1235">
        <v>0</v>
      </c>
      <c r="J1235" s="5">
        <f t="shared" si="277"/>
        <v>1</v>
      </c>
      <c r="K1235" s="5">
        <f t="shared" ca="1" si="278"/>
        <v>50.95</v>
      </c>
      <c r="L1235" s="5">
        <f ca="1">IF($A$2=0,
    IFERROR(L1234,
        MAX('1D'!$D$16,
            POWER((ABS(K1235)^2)/('1D'!$I$5*MAX(F1235,
                        0.1)^2),
                1/3))),
    IF(IFERROR(V1234,
            0)=0,
        IFERROR(L1234,
            MAX('1D'!$D$16,
                POWER((ABS(K1235)^2)/('1D'!$I$5*MAX(F1235,
                            0.1)^2),
                    1/3))),
        IF(OR(IFERROR(L1235,
                    0)=0,
                IFERROR(S1234,
                    0)&lt;1,
                IFERROR(S1235,
                    0)&lt;1),
            MAX('1D'!$D$16,
                POWER((ABS(K1235)^2)/('1D'!$I$5*MAX(F1235,
                            0.1)^2),
                    1/3)),
            IF(IFERROR(U1235,
                    0)&gt;0,
                MAX('1D'!$D$16,
                    IFERROR(L1235,
                        0)+((IFERROR(U1235,
                                0))*'1D'!$D$18*IF((IFERROR(S1235,
                                    0))&lt;1,
                            1,
                            -1))),
                IF(IFERROR(U1235,
                        0)&lt;0,
                    IF(ABS((MAX('1D'!$D$16,
                                    POWER((ABS(K1235)^2)/('1D'!$I$5*MAX(F1235,
                                                0.1)^2),
                                        1/3)))-IFERROR(L1235,
                                0))&gt;'1D'!$D$19,
                        MAX('1D'!$D$16,
                            IF((MAX('1D'!$D$16,
                                        POWER((ABS(K1235)^2)/('1D'!$I$5*MAX(F1235,
                                                    0.1)^2),
                                            1/3)))&gt;IFERROR(L1235,
                                    0),
                                MIN((MAX('1D'!$D$16,
                                            POWER((ABS(K1235)^2)/('1D'!$I$5*MAX(F1235,
                                                        0.1)^2),
                                                1/3))),
                                    IFERROR(L1235,
                                        0)+(MIN(ABS(IFERROR(U1235,
                                                    0))*'1D'!$D$18,
                                            ABS((MAX('1D'!$D$16,
                                                        POWER((ABS(K1235)^2)/('1D'!$I$5*MAX(F1235,
                                                                    0.1)^2),
                                                            1/3)))-IFERROR(L1235,
                                                    0))))),
                                MAX((MAX('1D'!$D$16,
                                            POWER((ABS(K1235)^2)/('1D'!$I$5*MAX(F1235,
                                                        0.1)^2),
                                                1/3))),
                                    IFERROR(L1235,
                                        0)-(MIN(ABS(IFERROR(U1235,
                                                    0))*'1D'!$D$18,
                                            ABS((MAX('1D'!$D$16,
                                                        POWER((ABS(K1235)^2)/('1D'!$I$5*MAX(F1235,
                                                                    0.1)^2),
                                                            1/3)))-IFERROR(L1235,
                                                    0))))))),
                        MAX('1D'!$D$16,
                            POWER((ABS(K1235)^2)/('1D'!$I$5*MAX(F1235,
                                        0.1)^2),
                                1/3))),
                    MAX('1D'!$D$16,
                        IFERROR(L1235,
                            0)))))))</f>
        <v>2.0411692021517887</v>
      </c>
      <c r="M1235" s="5">
        <f t="shared" ca="1" si="266"/>
        <v>10.614079851189301</v>
      </c>
      <c r="N1235" s="5">
        <f t="shared" ca="1" si="267"/>
        <v>1.1434704692804873</v>
      </c>
      <c r="O1235" s="5">
        <f t="shared" ca="1" si="268"/>
        <v>4.8002276894771132</v>
      </c>
      <c r="P1235" s="5">
        <f t="shared" ca="1" si="269"/>
        <v>633.99216920215179</v>
      </c>
      <c r="Q1235" s="5">
        <f ca="1">P1235+((ABS(K1235)/MAX(((F1235)+(G1235)*(L1235))*(L1235),
            0.000001))^2)/(2*'1D'!$I$5)</f>
        <v>635.16659253909484</v>
      </c>
      <c r="R1235" s="5">
        <f ca="1">((ABS(K1235)*'1D'!$D$6)/(MAX(((F1235)+(G1235)*(L1235))*(L1235),
            0.000001)*MAX(((((F1235)+(G1235)*(L1235))*(L1235))/MAX((F1235)+2*(L1235)*SQRT(1+(G1235)^2),
                    0.000001))^(2/3),
            0.000001)))^2</f>
        <v>4.3358367565141456E-3</v>
      </c>
      <c r="S1235" s="5">
        <f ca="1">ABS(ABS(K1235)/MAX(((F1235)+(G1235)*(L1235))*(L1235),
        0.000001))/SQRT('1D'!$I$5*MAX((((F1235)+(G1235)*(L1235))*(L1235))/MAX((F1235)+2*(G1235)*(L1235),
            0.000001),
        0.000001))</f>
        <v>1.0727235886044055</v>
      </c>
      <c r="T1235" s="5">
        <f ca="1">((F1235)*(L1235)^2)/2+(G1235)*(L1235)^3/3+(ABS(K1235)^2)/('1D'!$I$5*MAX(((F1235)+(G1235)*(L1235))*(L1235),
        0.000001))</f>
        <v>35.763412605541333</v>
      </c>
      <c r="U1235" s="5">
        <f ca="1">IF($A$2=0,
    0,
    IFERROR(Q1234-(((R1234+R1235)/2)*J1235)-(IF(O1234&gt;O1235,
                '1D'!$D$8*((O1234^2-O1235^2)/(2*'1D'!$I$5)),
                '1D'!$D$9*((O1235^2-O1234^2)/(2*'1D'!$I$5)))+('1D'!$D$10*(ABS(I1235)/90)*(MAX(O1234^2,
                        O1235^2)/(2*'1D'!$I$5))))-Q1235,
        0))</f>
        <v>-3.8358367564796936E-3</v>
      </c>
      <c r="V1235" s="5">
        <f ca="1">IF($A$2=0,
    1,
    IF(IFERROR(V1234,
            0)=0,
        0,
        IFERROR(IF(ROUND(S1235,
                    3)=1,
                1,
                IF(AND(ABS(U1235)&lt;'1D'!$D$19,
                        S1235&gt;1),
                    1,
                    0)),
            0)))</f>
        <v>0</v>
      </c>
      <c r="W1235" s="5">
        <f ca="1">IF($A$2=0,
    MAX(MAX('1D'!$D$16,
            MAX('1D'!$D$16,
                POWER((ABS(K1235)^2)/('1D'!$I$5*MAX(F1235,
                            0.1)^2),
                    1/3))),
        IFERROR(W1396,
            MAX(MAX('1D'!$D$16,
                    MAX('1D'!$D$16,
                        POWER((ABS(K1235)^2)/('1D'!$I$5*MAX(F1235,
                                    0.1)^2),
                            1/3))),
                ($L$2)-E1396))),
    IF(IFERROR(AG1236,
            0)=0,
        MAX(MAX('1D'!$D$16,
                MAX('1D'!$D$16,
                    POWER((ABS(K1235)^2)/('1D'!$I$5*MAX(F1235,
                                0.1)^2),
                        1/3))),
            IFERROR(W1396,
                MAX(MAX('1D'!$D$16,
                        MAX('1D'!$D$16,
                            POWER((ABS(K1235)^2)/('1D'!$I$5*MAX(F1235,
                                        0.1)^2),
                                1/3))),
                    ($L$2)-E1396))),
        IF(IFERROR(W1235,
                0)=0,
            MAX(MAX('1D'!$D$16,
                    MAX('1D'!$D$16,
                        POWER((ABS(K1235)^2)/('1D'!$I$5*MAX(F1235,
                                    0.1)^2),
                            1/3))),
                IFERROR(W1396,
                    MAX(MAX('1D'!$D$16,
                            MAX('1D'!$D$16,
                                POWER((ABS(K1235)^2)/('1D'!$I$5*MAX(F1235,
                                            0.1)^2),
                                    1/3))),
                        ($L$2)-E1396))),
            IF(OR(IFERROR(AD1235,
                        0)&gt;=1,
                    IFERROR(AD1236,
                        0)&gt;=1),
                MAX('1D'!$D$16,
                    MAX('1D'!$D$16,
                        POWER((ABS(K1235)^2)/('1D'!$I$5*MAX(F1235,
                                    0.1)^2),
                            1/3))),
                IF(ABS(IFERROR(AF1235,
                            0))&lt;'1D'!$D$19,
                    MAX(MAX('1D'!$D$16,
                            MAX('1D'!$D$16,
                                POWER((ABS(K1235)^2)/('1D'!$I$5*MAX(F1235,
                                            0.1)^2),
                                    1/3))),
                        IFERROR(W1235,
                            0)),
                    MAX(MAX('1D'!$D$16,
                            MAX('1D'!$D$16,
                                POWER((ABS(K1235)^2)/('1D'!$I$5*MAX(F1235,
                                            0.1)^2),
                                    1/3))),
                        (IFERROR(W1235,
                                0))+((IFERROR(AF1235,
                                    0))*'1D'!$D$18)))))))</f>
        <v>2.1389677043987478</v>
      </c>
      <c r="X1235" s="5">
        <f t="shared" ca="1" si="270"/>
        <v>11.122632062873489</v>
      </c>
      <c r="Y1235" s="5">
        <f t="shared" ca="1" si="271"/>
        <v>1.1735290000551568</v>
      </c>
      <c r="Z1235" s="5">
        <f t="shared" ca="1" si="272"/>
        <v>4.5807502857230418</v>
      </c>
      <c r="AA1235" s="5">
        <f t="shared" ca="1" si="273"/>
        <v>634.08996770439876</v>
      </c>
      <c r="AB1235" s="5">
        <f ca="1">AA1235+((ABS(K1235)/MAX(((F1235)+(G1235)*(W1235))*(W1235),
            0.000001))^2)/(2*'1D'!$I$5)</f>
        <v>635.15945155659813</v>
      </c>
      <c r="AC1235" s="5">
        <f ca="1">((ABS(K1235)*'1D'!$D$6)/(MAX(((F1235)+(G1235)*(W1235))*(W1235),
            0.000001)*MAX(((((F1235)+(G1235)*(W1235))*(W1235))/MAX((F1235)+2*(W1235)*SQRT(1+(G1235)^2),
                    0.000001))^(2/3),
            0.000001)))^2</f>
        <v>3.8141460404132466E-3</v>
      </c>
      <c r="AD1235" s="5">
        <f ca="1">ABS(ABS(K1235)/MAX(((F1235)+(G1235)*(W1235))*(W1235),
        0.000001))/SQRT('1D'!$I$5*MAX((((F1235)+(G1235)*(W1235))*(W1235))/MAX((F1235)+2*(G1235)*(W1235),
            0.000001),
        0.000001))</f>
        <v>1.0000000000000004</v>
      </c>
      <c r="AE1235" s="5">
        <f ca="1">((F1235)*(W1235)^2)/2+(G1235)*(W1235)^3/3+(ABS(K1235)^2)/('1D'!$I$5*MAX(((F1235)+(G1235)*(W1235))*(W1235),
        0.000001))</f>
        <v>35.686426155594638</v>
      </c>
      <c r="AF1235" s="5">
        <f ca="1">IF($A$2=0,
    0,
    IFERROR(AB1236+(((AC1235+AC1236)/2)*J1236)+(IF(Z1235&gt;Z1236,
                '1D'!$D$8*((Z1235^2-Z1236^2)/(2*'1D'!$I$5)),
                '1D'!$D$9*((Z1236^2-Z1235^2)/(2*'1D'!$I$5)))+('1D'!$D$10*(ABS(I1236)/90)*(MAX(Z1235^2,
                        Z1236^2)/(2*'1D'!$I$5))))-AB1235,
        0))</f>
        <v>3.4121820602877051E-3</v>
      </c>
      <c r="AG1235" s="5">
        <f ca="1">IF($A$2=0,
    1,
    IF(IFERROR(AG1236,
            0)=0,
        0,
        IFERROR(IF(OR(ROUND(AD1235,
                        3)&gt;=1,
                    AND(ABS(AF1235)&lt;'1D'!$D$19,
                        AD1235&lt;1)),
                1,
                0),
            0)))</f>
        <v>1</v>
      </c>
      <c r="AH1235" s="5">
        <f ca="1">IFERROR(IF('1D'!V32="Supercritical",
        MAX('1D'!$D$16,
            IFERROR(L1235,
                MAX('1D'!$D$16,
                    POWER((ABS(K1235)^2)/('1D'!$I$5*MAX(F1235,
                                0.1)^2),
                        1/3)))),
        IF('1D'!V32="Subcritical",
            MAX('1D'!$D$16,
                IFERROR(W1235,
                    MAX('1D'!$D$16,
                        POWER((ABS(K1235)^2)/('1D'!$I$5*MAX(F1235,
                                    0.1)^2),
                            1/3)))),
            IF(IFERROR(T1235,
                    -1E+99)&gt;=IFERROR(AE1235,
                    -1E+99),
                MAX('1D'!$D$16,
                    IFERROR(L1235,
                        MAX('1D'!$D$16,
                            POWER((ABS(K1235)^2)/('1D'!$I$5*MAX(F1235,
                                        0.1)^2),
                                1/3)))),
                MAX('1D'!$D$16,
                    IFERROR(W1235,
                        MAX('1D'!$D$16,
                            POWER((ABS(K1235)^2)/('1D'!$I$5*MAX(F1235,
                                        0.1)^2),
                                1/3))))))),
    MAX('1D'!$D$16,
        POWER((ABS(K1235)^2)/('1D'!$I$5*MAX(F1235,
                    0.1)^2),
            1/3)))</f>
        <v>2.0411692021517887</v>
      </c>
      <c r="AI1235" s="5">
        <f t="shared" ca="1" si="274"/>
        <v>633.99216920215179</v>
      </c>
      <c r="AJ1235" s="5">
        <f ca="1">AI1235+((ABS(K1235)/MAX(((F1235)+(G1235)*(AH1235))*(AH1235),
            0.000001))^2)/(2*'1D'!$I$5)</f>
        <v>635.16659253909484</v>
      </c>
      <c r="AM1235">
        <v>0</v>
      </c>
      <c r="AN1235">
        <v>0</v>
      </c>
      <c r="AO1235" s="5">
        <f t="shared" si="275"/>
        <v>0</v>
      </c>
      <c r="AP1235" s="5">
        <f t="shared" si="279"/>
        <v>0</v>
      </c>
      <c r="AQ1235" s="5">
        <f ca="1">ABS(ABS(K1235)/MAX(((F1235)+(G1235)*(AH1235))*(AH1235),
        0.000001))/SQRT('1D'!$I$5*MAX((((F1235)+(G1235)*(AH1235))*(AH1235))/MAX((F1235)+2*(G1235)*(AH1235),
            0.000001),
        0.000001))</f>
        <v>1.0727235886044055</v>
      </c>
      <c r="AR1235" s="5" t="str">
        <f t="shared" ca="1" si="276"/>
        <v>Supercritical</v>
      </c>
      <c r="AS1235" s="5">
        <f ca="1">((ABS(K1235)*'1D'!$D$6)/(MAX(((F1235)+(G1235)*(AH1235))*(AH1235),
            0.000001)*MAX(((((F1235)+(G1235)*(AH1235))*(AH1235))/MAX((F1235)+2*(AH1235)*SQRT(1+(G1235)^2),
                    0.000001))^(2/3),
            0.000001)))^2</f>
        <v>4.3358367565141456E-3</v>
      </c>
    </row>
    <row r="1236" spans="1:45" x14ac:dyDescent="0.35">
      <c r="A1236">
        <v>1227</v>
      </c>
      <c r="B1236">
        <v>1225.9949999999999</v>
      </c>
      <c r="C1236">
        <v>616071.74300000002</v>
      </c>
      <c r="D1236">
        <v>3096781.2590000001</v>
      </c>
      <c r="E1236">
        <v>631.95050000000003</v>
      </c>
      <c r="F1236">
        <v>5.2</v>
      </c>
      <c r="G1236">
        <v>0</v>
      </c>
      <c r="H1236" t="s">
        <v>176</v>
      </c>
      <c r="I1236">
        <v>5.5E-2</v>
      </c>
      <c r="J1236" s="5">
        <f t="shared" si="277"/>
        <v>1</v>
      </c>
      <c r="K1236" s="5">
        <f t="shared" ca="1" si="278"/>
        <v>50.95</v>
      </c>
      <c r="L1236" s="5">
        <f ca="1">IF($A$2=0,
    IFERROR(L1235,
        MAX('1D'!$D$16,
            POWER((ABS(K1236)^2)/('1D'!$I$5*MAX(F1236,
                        0.1)^2),
                1/3))),
    IF(IFERROR(V1235,
            0)=0,
        IFERROR(L1235,
            MAX('1D'!$D$16,
                POWER((ABS(K1236)^2)/('1D'!$I$5*MAX(F1236,
                            0.1)^2),
                    1/3))),
        IF(OR(IFERROR(L1236,
                    0)=0,
                IFERROR(S1235,
                    0)&lt;1,
                IFERROR(S1236,
                    0)&lt;1),
            MAX('1D'!$D$16,
                POWER((ABS(K1236)^2)/('1D'!$I$5*MAX(F1236,
                            0.1)^2),
                    1/3)),
            IF(IFERROR(U1236,
                    0)&gt;0,
                MAX('1D'!$D$16,
                    IFERROR(L1236,
                        0)+((IFERROR(U1236,
                                0))*'1D'!$D$18*IF((IFERROR(S1236,
                                    0))&lt;1,
                            1,
                            -1))),
                IF(IFERROR(U1236,
                        0)&lt;0,
                    IF(ABS((MAX('1D'!$D$16,
                                    POWER((ABS(K1236)^2)/('1D'!$I$5*MAX(F1236,
                                                0.1)^2),
                                        1/3)))-IFERROR(L1236,
                                0))&gt;'1D'!$D$19,
                        MAX('1D'!$D$16,
                            IF((MAX('1D'!$D$16,
                                        POWER((ABS(K1236)^2)/('1D'!$I$5*MAX(F1236,
                                                    0.1)^2),
                                            1/3)))&gt;IFERROR(L1236,
                                    0),
                                MIN((MAX('1D'!$D$16,
                                            POWER((ABS(K1236)^2)/('1D'!$I$5*MAX(F1236,
                                                        0.1)^2),
                                                1/3))),
                                    IFERROR(L1236,
                                        0)+(MIN(ABS(IFERROR(U1236,
                                                    0))*'1D'!$D$18,
                                            ABS((MAX('1D'!$D$16,
                                                        POWER((ABS(K1236)^2)/('1D'!$I$5*MAX(F1236,
                                                                    0.1)^2),
                                                            1/3)))-IFERROR(L1236,
                                                    0))))),
                                MAX((MAX('1D'!$D$16,
                                            POWER((ABS(K1236)^2)/('1D'!$I$5*MAX(F1236,
                                                        0.1)^2),
                                                1/3))),
                                    IFERROR(L1236,
                                        0)-(MIN(ABS(IFERROR(U1236,
                                                    0))*'1D'!$D$18,
                                            ABS((MAX('1D'!$D$16,
                                                        POWER((ABS(K1236)^2)/('1D'!$I$5*MAX(F1236,
                                                                    0.1)^2),
                                                            1/3)))-IFERROR(L1236,
                                                    0))))))),
                        MAX('1D'!$D$16,
                            POWER((ABS(K1236)^2)/('1D'!$I$5*MAX(F1236,
                                        0.1)^2),
                                1/3))),
                    MAX('1D'!$D$16,
                        IFERROR(L1236,
                            0)))))))</f>
        <v>2.0411692021517887</v>
      </c>
      <c r="M1236" s="5">
        <f t="shared" ca="1" si="266"/>
        <v>10.614079851189301</v>
      </c>
      <c r="N1236" s="5">
        <f t="shared" ca="1" si="267"/>
        <v>1.1434704692804873</v>
      </c>
      <c r="O1236" s="5">
        <f t="shared" ca="1" si="268"/>
        <v>4.8002276894771132</v>
      </c>
      <c r="P1236" s="5">
        <f t="shared" ca="1" si="269"/>
        <v>633.9916692021518</v>
      </c>
      <c r="Q1236" s="5">
        <f ca="1">P1236+((ABS(K1236)/MAX(((F1236)+(G1236)*(L1236))*(L1236),
            0.000001))^2)/(2*'1D'!$I$5)</f>
        <v>635.16609253909485</v>
      </c>
      <c r="R1236" s="5">
        <f ca="1">((ABS(K1236)*'1D'!$D$6)/(MAX(((F1236)+(G1236)*(L1236))*(L1236),
            0.000001)*MAX(((((F1236)+(G1236)*(L1236))*(L1236))/MAX((F1236)+2*(L1236)*SQRT(1+(G1236)^2),
                    0.000001))^(2/3),
            0.000001)))^2</f>
        <v>4.3358367565141456E-3</v>
      </c>
      <c r="S1236" s="5">
        <f ca="1">ABS(ABS(K1236)/MAX(((F1236)+(G1236)*(L1236))*(L1236),
        0.000001))/SQRT('1D'!$I$5*MAX((((F1236)+(G1236)*(L1236))*(L1236))/MAX((F1236)+2*(G1236)*(L1236),
            0.000001),
        0.000001))</f>
        <v>1.0727235886044055</v>
      </c>
      <c r="T1236" s="5">
        <f ca="1">((F1236)*(L1236)^2)/2+(G1236)*(L1236)^3/3+(ABS(K1236)^2)/('1D'!$I$5*MAX(((F1236)+(G1236)*(L1236))*(L1236),
        0.000001))</f>
        <v>35.763412605541333</v>
      </c>
      <c r="U1236" s="5">
        <f ca="1">IF($A$2=0,
    0,
    IFERROR(Q1235-(((R1235+R1236)/2)*J1236)-(IF(O1235&gt;O1236,
                '1D'!$D$8*((O1235^2-O1236^2)/(2*'1D'!$I$5)),
                '1D'!$D$9*((O1236^2-O1235^2)/(2*'1D'!$I$5)))+('1D'!$D$10*(ABS(I1236)/90)*(MAX(O1235^2,
                        O1236^2)/(2*'1D'!$I$5))))-Q1236,
        0))</f>
        <v>-3.9434922290411123E-3</v>
      </c>
      <c r="V1236" s="5">
        <f ca="1">IF($A$2=0,
    1,
    IF(IFERROR(V1235,
            0)=0,
        0,
        IFERROR(IF(ROUND(S1236,
                    3)=1,
                1,
                IF(AND(ABS(U1236)&lt;'1D'!$D$19,
                        S1236&gt;1),
                    1,
                    0)),
            0)))</f>
        <v>0</v>
      </c>
      <c r="W1236" s="5">
        <f ca="1">IF($A$2=0,
    MAX(MAX('1D'!$D$16,
            MAX('1D'!$D$16,
                POWER((ABS(K1236)^2)/('1D'!$I$5*MAX(F1236,
                            0.1)^2),
                    1/3))),
        IFERROR(W1396,
            MAX(MAX('1D'!$D$16,
                    MAX('1D'!$D$16,
                        POWER((ABS(K1236)^2)/('1D'!$I$5*MAX(F1236,
                                    0.1)^2),
                            1/3))),
                ($L$2)-E1396))),
    IF(IFERROR(AG1237,
            0)=0,
        MAX(MAX('1D'!$D$16,
                MAX('1D'!$D$16,
                    POWER((ABS(K1236)^2)/('1D'!$I$5*MAX(F1236,
                                0.1)^2),
                        1/3))),
            IFERROR(W1396,
                MAX(MAX('1D'!$D$16,
                        MAX('1D'!$D$16,
                            POWER((ABS(K1236)^2)/('1D'!$I$5*MAX(F1236,
                                        0.1)^2),
                                1/3))),
                    ($L$2)-E1396))),
        IF(IFERROR(W1236,
                0)=0,
            MAX(MAX('1D'!$D$16,
                    MAX('1D'!$D$16,
                        POWER((ABS(K1236)^2)/('1D'!$I$5*MAX(F1236,
                                    0.1)^2),
                            1/3))),
                IFERROR(W1396,
                    MAX(MAX('1D'!$D$16,
                            MAX('1D'!$D$16,
                                POWER((ABS(K1236)^2)/('1D'!$I$5*MAX(F1236,
                                            0.1)^2),
                                    1/3))),
                        ($L$2)-E1396))),
            IF(OR(IFERROR(AD1236,
                        0)&gt;=1,
                    IFERROR(AD1237,
                        0)&gt;=1),
                MAX('1D'!$D$16,
                    MAX('1D'!$D$16,
                        POWER((ABS(K1236)^2)/('1D'!$I$5*MAX(F1236,
                                    0.1)^2),
                            1/3))),
                IF(ABS(IFERROR(AF1236,
                            0))&lt;'1D'!$D$19,
                    MAX(MAX('1D'!$D$16,
                            MAX('1D'!$D$16,
                                POWER((ABS(K1236)^2)/('1D'!$I$5*MAX(F1236,
                                            0.1)^2),
                                    1/3))),
                        IFERROR(W1236,
                            0)),
                    MAX(MAX('1D'!$D$16,
                            MAX('1D'!$D$16,
                                POWER((ABS(K1236)^2)/('1D'!$I$5*MAX(F1236,
                                            0.1)^2),
                                    1/3))),
                        (IFERROR(W1236,
                                0))+((IFERROR(AF1236,
                                    0))*'1D'!$D$18)))))))</f>
        <v>2.1389677043987478</v>
      </c>
      <c r="X1236" s="5">
        <f t="shared" ca="1" si="270"/>
        <v>11.122632062873489</v>
      </c>
      <c r="Y1236" s="5">
        <f t="shared" ca="1" si="271"/>
        <v>1.1735290000551568</v>
      </c>
      <c r="Z1236" s="5">
        <f t="shared" ca="1" si="272"/>
        <v>4.5807502857230418</v>
      </c>
      <c r="AA1236" s="5">
        <f t="shared" ca="1" si="273"/>
        <v>634.08946770439877</v>
      </c>
      <c r="AB1236" s="5">
        <f ca="1">AA1236+((ABS(K1236)/MAX(((F1236)+(G1236)*(W1236))*(W1236),
            0.000001))^2)/(2*'1D'!$I$5)</f>
        <v>635.15895155659814</v>
      </c>
      <c r="AC1236" s="5">
        <f ca="1">((ABS(K1236)*'1D'!$D$6)/(MAX(((F1236)+(G1236)*(W1236))*(W1236),
            0.000001)*MAX(((((F1236)+(G1236)*(W1236))*(W1236))/MAX((F1236)+2*(W1236)*SQRT(1+(G1236)^2),
                    0.000001))^(2/3),
            0.000001)))^2</f>
        <v>3.8141460404132466E-3</v>
      </c>
      <c r="AD1236" s="5">
        <f ca="1">ABS(ABS(K1236)/MAX(((F1236)+(G1236)*(W1236))*(W1236),
        0.000001))/SQRT('1D'!$I$5*MAX((((F1236)+(G1236)*(W1236))*(W1236))/MAX((F1236)+2*(G1236)*(W1236),
            0.000001),
        0.000001))</f>
        <v>1.0000000000000004</v>
      </c>
      <c r="AE1236" s="5">
        <f ca="1">((F1236)*(W1236)^2)/2+(G1236)*(W1236)^3/3+(ABS(K1236)^2)/('1D'!$I$5*MAX(((F1236)+(G1236)*(W1236))*(W1236),
        0.000001))</f>
        <v>35.686426155594638</v>
      </c>
      <c r="AF1236" s="5">
        <f ca="1">IF($A$2=0,
    0,
    IFERROR(AB1237+(((AC1236+AC1237)/2)*J1237)+(IF(Z1236&gt;Z1237,
                '1D'!$D$8*((Z1236^2-Z1237^2)/(2*'1D'!$I$5)),
                '1D'!$D$9*((Z1237^2-Z1236^2)/(2*'1D'!$I$5)))+('1D'!$D$10*(ABS(I1237)/90)*(MAX(Z1236^2,
                        Z1237^2)/(2*'1D'!$I$5))))-AB1236,
        0))</f>
        <v>3.415996206285854E-3</v>
      </c>
      <c r="AG1236" s="5">
        <f ca="1">IF($A$2=0,
    1,
    IF(IFERROR(AG1237,
            0)=0,
        0,
        IFERROR(IF(OR(ROUND(AD1236,
                        3)&gt;=1,
                    AND(ABS(AF1236)&lt;'1D'!$D$19,
                        AD1236&lt;1)),
                1,
                0),
            0)))</f>
        <v>1</v>
      </c>
      <c r="AH1236" s="5">
        <f ca="1">IFERROR(IF('1D'!V32="Supercritical",
        MAX('1D'!$D$16,
            IFERROR(L1236,
                MAX('1D'!$D$16,
                    POWER((ABS(K1236)^2)/('1D'!$I$5*MAX(F1236,
                                0.1)^2),
                        1/3)))),
        IF('1D'!V32="Subcritical",
            MAX('1D'!$D$16,
                IFERROR(W1236,
                    MAX('1D'!$D$16,
                        POWER((ABS(K1236)^2)/('1D'!$I$5*MAX(F1236,
                                    0.1)^2),
                            1/3)))),
            IF(IFERROR(T1236,
                    -1E+99)&gt;=IFERROR(AE1236,
                    -1E+99),
                MAX('1D'!$D$16,
                    IFERROR(L1236,
                        MAX('1D'!$D$16,
                            POWER((ABS(K1236)^2)/('1D'!$I$5*MAX(F1236,
                                        0.1)^2),
                                1/3)))),
                MAX('1D'!$D$16,
                    IFERROR(W1236,
                        MAX('1D'!$D$16,
                            POWER((ABS(K1236)^2)/('1D'!$I$5*MAX(F1236,
                                        0.1)^2),
                                1/3))))))),
    MAX('1D'!$D$16,
        POWER((ABS(K1236)^2)/('1D'!$I$5*MAX(F1236,
                    0.1)^2),
            1/3)))</f>
        <v>2.0411692021517887</v>
      </c>
      <c r="AI1236" s="5">
        <f t="shared" ca="1" si="274"/>
        <v>633.9916692021518</v>
      </c>
      <c r="AJ1236" s="5">
        <f ca="1">AI1236+((ABS(K1236)/MAX(((F1236)+(G1236)*(AH1236))*(AH1236),
            0.000001))^2)/(2*'1D'!$I$5)</f>
        <v>635.16609253909485</v>
      </c>
      <c r="AM1236">
        <v>0</v>
      </c>
      <c r="AN1236">
        <v>0</v>
      </c>
      <c r="AO1236" s="5">
        <f t="shared" si="275"/>
        <v>0</v>
      </c>
      <c r="AP1236" s="5">
        <f t="shared" si="279"/>
        <v>0</v>
      </c>
      <c r="AQ1236" s="5">
        <f ca="1">ABS(ABS(K1236)/MAX(((F1236)+(G1236)*(AH1236))*(AH1236),
        0.000001))/SQRT('1D'!$I$5*MAX((((F1236)+(G1236)*(AH1236))*(AH1236))/MAX((F1236)+2*(G1236)*(AH1236),
            0.000001),
        0.000001))</f>
        <v>1.0727235886044055</v>
      </c>
      <c r="AR1236" s="5" t="str">
        <f t="shared" ca="1" si="276"/>
        <v>Supercritical</v>
      </c>
      <c r="AS1236" s="5">
        <f ca="1">((ABS(K1236)*'1D'!$D$6)/(MAX(((F1236)+(G1236)*(AH1236))*(AH1236),
            0.000001)*MAX(((((F1236)+(G1236)*(AH1236))*(AH1236))/MAX((F1236)+2*(AH1236)*SQRT(1+(G1236)^2),
                    0.000001))^(2/3),
            0.000001)))^2</f>
        <v>4.3358367565141456E-3</v>
      </c>
    </row>
    <row r="1237" spans="1:45" x14ac:dyDescent="0.35">
      <c r="A1237">
        <v>1228</v>
      </c>
      <c r="B1237">
        <v>1226.9960000000001</v>
      </c>
      <c r="C1237">
        <v>616071.69999999995</v>
      </c>
      <c r="D1237">
        <v>3096780.2590000001</v>
      </c>
      <c r="E1237">
        <v>631.95000000000005</v>
      </c>
      <c r="F1237">
        <v>5.2</v>
      </c>
      <c r="G1237">
        <v>0</v>
      </c>
      <c r="H1237" t="s">
        <v>176</v>
      </c>
      <c r="I1237">
        <v>5.5E-2</v>
      </c>
      <c r="J1237" s="5">
        <f t="shared" si="277"/>
        <v>1.0010000000002037</v>
      </c>
      <c r="K1237" s="5">
        <f t="shared" ca="1" si="278"/>
        <v>50.95</v>
      </c>
      <c r="L1237" s="5">
        <f ca="1">IF($A$2=0,
    IFERROR(L1236,
        MAX('1D'!$D$16,
            POWER((ABS(K1237)^2)/('1D'!$I$5*MAX(F1237,
                        0.1)^2),
                1/3))),
    IF(IFERROR(V1236,
            0)=0,
        IFERROR(L1236,
            MAX('1D'!$D$16,
                POWER((ABS(K1237)^2)/('1D'!$I$5*MAX(F1237,
                            0.1)^2),
                    1/3))),
        IF(OR(IFERROR(L1237,
                    0)=0,
                IFERROR(S1236,
                    0)&lt;1,
                IFERROR(S1237,
                    0)&lt;1),
            MAX('1D'!$D$16,
                POWER((ABS(K1237)^2)/('1D'!$I$5*MAX(F1237,
                            0.1)^2),
                    1/3)),
            IF(IFERROR(U1237,
                    0)&gt;0,
                MAX('1D'!$D$16,
                    IFERROR(L1237,
                        0)+((IFERROR(U1237,
                                0))*'1D'!$D$18*IF((IFERROR(S1237,
                                    0))&lt;1,
                            1,
                            -1))),
                IF(IFERROR(U1237,
                        0)&lt;0,
                    IF(ABS((MAX('1D'!$D$16,
                                    POWER((ABS(K1237)^2)/('1D'!$I$5*MAX(F1237,
                                                0.1)^2),
                                        1/3)))-IFERROR(L1237,
                                0))&gt;'1D'!$D$19,
                        MAX('1D'!$D$16,
                            IF((MAX('1D'!$D$16,
                                        POWER((ABS(K1237)^2)/('1D'!$I$5*MAX(F1237,
                                                    0.1)^2),
                                            1/3)))&gt;IFERROR(L1237,
                                    0),
                                MIN((MAX('1D'!$D$16,
                                            POWER((ABS(K1237)^2)/('1D'!$I$5*MAX(F1237,
                                                        0.1)^2),
                                                1/3))),
                                    IFERROR(L1237,
                                        0)+(MIN(ABS(IFERROR(U1237,
                                                    0))*'1D'!$D$18,
                                            ABS((MAX('1D'!$D$16,
                                                        POWER((ABS(K1237)^2)/('1D'!$I$5*MAX(F1237,
                                                                    0.1)^2),
                                                            1/3)))-IFERROR(L1237,
                                                    0))))),
                                MAX((MAX('1D'!$D$16,
                                            POWER((ABS(K1237)^2)/('1D'!$I$5*MAX(F1237,
                                                        0.1)^2),
                                                1/3))),
                                    IFERROR(L1237,
                                        0)-(MIN(ABS(IFERROR(U1237,
                                                    0))*'1D'!$D$18,
                                            ABS((MAX('1D'!$D$16,
                                                        POWER((ABS(K1237)^2)/('1D'!$I$5*MAX(F1237,
                                                                    0.1)^2),
                                                            1/3)))-IFERROR(L1237,
                                                    0))))))),
                        MAX('1D'!$D$16,
                            POWER((ABS(K1237)^2)/('1D'!$I$5*MAX(F1237,
                                        0.1)^2),
                                1/3))),
                    MAX('1D'!$D$16,
                        IFERROR(L1237,
                            0)))))))</f>
        <v>2.0411692021517887</v>
      </c>
      <c r="M1237" s="5">
        <f t="shared" ca="1" si="266"/>
        <v>10.614079851189301</v>
      </c>
      <c r="N1237" s="5">
        <f t="shared" ca="1" si="267"/>
        <v>1.1434704692804873</v>
      </c>
      <c r="O1237" s="5">
        <f t="shared" ca="1" si="268"/>
        <v>4.8002276894771132</v>
      </c>
      <c r="P1237" s="5">
        <f t="shared" ca="1" si="269"/>
        <v>633.99116920215181</v>
      </c>
      <c r="Q1237" s="5">
        <f ca="1">P1237+((ABS(K1237)/MAX(((F1237)+(G1237)*(L1237))*(L1237),
            0.000001))^2)/(2*'1D'!$I$5)</f>
        <v>635.16559253909486</v>
      </c>
      <c r="R1237" s="5">
        <f ca="1">((ABS(K1237)*'1D'!$D$6)/(MAX(((F1237)+(G1237)*(L1237))*(L1237),
            0.000001)*MAX(((((F1237)+(G1237)*(L1237))*(L1237))/MAX((F1237)+2*(L1237)*SQRT(1+(G1237)^2),
                    0.000001))^(2/3),
            0.000001)))^2</f>
        <v>4.3358367565141456E-3</v>
      </c>
      <c r="S1237" s="5">
        <f ca="1">ABS(ABS(K1237)/MAX(((F1237)+(G1237)*(L1237))*(L1237),
        0.000001))/SQRT('1D'!$I$5*MAX((((F1237)+(G1237)*(L1237))*(L1237))/MAX((F1237)+2*(G1237)*(L1237),
            0.000001),
        0.000001))</f>
        <v>1.0727235886044055</v>
      </c>
      <c r="T1237" s="5">
        <f ca="1">((F1237)*(L1237)^2)/2+(G1237)*(L1237)^3/3+(ABS(K1237)^2)/('1D'!$I$5*MAX(((F1237)+(G1237)*(L1237))*(L1237),
        0.000001))</f>
        <v>35.763412605541333</v>
      </c>
      <c r="U1237" s="5">
        <f ca="1">IF($A$2=0,
    0,
    IFERROR(Q1236-(((R1236+R1237)/2)*J1237)-(IF(O1236&gt;O1237,
                '1D'!$D$8*((O1236^2-O1237^2)/(2*'1D'!$I$5)),
                '1D'!$D$9*((O1237^2-O1236^2)/(2*'1D'!$I$5)))+('1D'!$D$10*(ABS(I1237)/90)*(MAX(O1236^2,
                        O1237^2)/(2*'1D'!$I$5))))-Q1237,
        0))</f>
        <v>-3.9478280658613585E-3</v>
      </c>
      <c r="V1237" s="5">
        <f ca="1">IF($A$2=0,
    1,
    IF(IFERROR(V1236,
            0)=0,
        0,
        IFERROR(IF(ROUND(S1237,
                    3)=1,
                1,
                IF(AND(ABS(U1237)&lt;'1D'!$D$19,
                        S1237&gt;1),
                    1,
                    0)),
            0)))</f>
        <v>0</v>
      </c>
      <c r="W1237" s="5">
        <f ca="1">IF($A$2=0,
    MAX(MAX('1D'!$D$16,
            MAX('1D'!$D$16,
                POWER((ABS(K1237)^2)/('1D'!$I$5*MAX(F1237,
                            0.1)^2),
                    1/3))),
        IFERROR(W1396,
            MAX(MAX('1D'!$D$16,
                    MAX('1D'!$D$16,
                        POWER((ABS(K1237)^2)/('1D'!$I$5*MAX(F1237,
                                    0.1)^2),
                            1/3))),
                ($L$2)-E1396))),
    IF(IFERROR(AG1238,
            0)=0,
        MAX(MAX('1D'!$D$16,
                MAX('1D'!$D$16,
                    POWER((ABS(K1237)^2)/('1D'!$I$5*MAX(F1237,
                                0.1)^2),
                        1/3))),
            IFERROR(W1396,
                MAX(MAX('1D'!$D$16,
                        MAX('1D'!$D$16,
                            POWER((ABS(K1237)^2)/('1D'!$I$5*MAX(F1237,
                                        0.1)^2),
                                1/3))),
                    ($L$2)-E1396))),
        IF(IFERROR(W1237,
                0)=0,
            MAX(MAX('1D'!$D$16,
                    MAX('1D'!$D$16,
                        POWER((ABS(K1237)^2)/('1D'!$I$5*MAX(F1237,
                                    0.1)^2),
                            1/3))),
                IFERROR(W1396,
                    MAX(MAX('1D'!$D$16,
                            MAX('1D'!$D$16,
                                POWER((ABS(K1237)^2)/('1D'!$I$5*MAX(F1237,
                                            0.1)^2),
                                    1/3))),
                        ($L$2)-E1396))),
            IF(OR(IFERROR(AD1237,
                        0)&gt;=1,
                    IFERROR(AD1238,
                        0)&gt;=1),
                MAX('1D'!$D$16,
                    MAX('1D'!$D$16,
                        POWER((ABS(K1237)^2)/('1D'!$I$5*MAX(F1237,
                                    0.1)^2),
                            1/3))),
                IF(ABS(IFERROR(AF1237,
                            0))&lt;'1D'!$D$19,
                    MAX(MAX('1D'!$D$16,
                            MAX('1D'!$D$16,
                                POWER((ABS(K1237)^2)/('1D'!$I$5*MAX(F1237,
                                            0.1)^2),
                                    1/3))),
                        IFERROR(W1237,
                            0)),
                    MAX(MAX('1D'!$D$16,
                            MAX('1D'!$D$16,
                                POWER((ABS(K1237)^2)/('1D'!$I$5*MAX(F1237,
                                            0.1)^2),
                                    1/3))),
                        (IFERROR(W1237,
                                0))+((IFERROR(AF1237,
                                    0))*'1D'!$D$18)))))))</f>
        <v>2.1389677043987478</v>
      </c>
      <c r="X1237" s="5">
        <f t="shared" ca="1" si="270"/>
        <v>11.122632062873489</v>
      </c>
      <c r="Y1237" s="5">
        <f t="shared" ca="1" si="271"/>
        <v>1.1735290000551568</v>
      </c>
      <c r="Z1237" s="5">
        <f t="shared" ca="1" si="272"/>
        <v>4.5807502857230418</v>
      </c>
      <c r="AA1237" s="5">
        <f t="shared" ca="1" si="273"/>
        <v>634.08896770439878</v>
      </c>
      <c r="AB1237" s="5">
        <f ca="1">AA1237+((ABS(K1237)/MAX(((F1237)+(G1237)*(W1237))*(W1237),
            0.000001))^2)/(2*'1D'!$I$5)</f>
        <v>635.15845155659815</v>
      </c>
      <c r="AC1237" s="5">
        <f ca="1">((ABS(K1237)*'1D'!$D$6)/(MAX(((F1237)+(G1237)*(W1237))*(W1237),
            0.000001)*MAX(((((F1237)+(G1237)*(W1237))*(W1237))/MAX((F1237)+2*(W1237)*SQRT(1+(G1237)^2),
                    0.000001))^(2/3),
            0.000001)))^2</f>
        <v>3.8141460404132466E-3</v>
      </c>
      <c r="AD1237" s="5">
        <f ca="1">ABS(ABS(K1237)/MAX(((F1237)+(G1237)*(W1237))*(W1237),
        0.000001))/SQRT('1D'!$I$5*MAX((((F1237)+(G1237)*(W1237))*(W1237))/MAX((F1237)+2*(G1237)*(W1237),
            0.000001),
        0.000001))</f>
        <v>1.0000000000000004</v>
      </c>
      <c r="AE1237" s="5">
        <f ca="1">((F1237)*(W1237)^2)/2+(G1237)*(W1237)^3/3+(ABS(K1237)^2)/('1D'!$I$5*MAX(((F1237)+(G1237)*(W1237))*(W1237),
        0.000001))</f>
        <v>35.686426155594638</v>
      </c>
      <c r="AF1237" s="5">
        <f ca="1">IF($A$2=0,
    0,
    IFERROR(AB1238+(((AC1237+AC1238)/2)*J1238)+(IF(Z1237&gt;Z1238,
                '1D'!$D$8*((Z1237^2-Z1238^2)/(2*'1D'!$I$5)),
                '1D'!$D$9*((Z1238^2-Z1237^2)/(2*'1D'!$I$5)))+('1D'!$D$10*(ABS(I1238)/90)*(MAX(Z1237^2,
                        Z1238^2)/(2*'1D'!$I$5))))-AB1237,
        0))</f>
        <v>3.3141460403385281E-3</v>
      </c>
      <c r="AG1237" s="5">
        <f ca="1">IF($A$2=0,
    1,
    IF(IFERROR(AG1238,
            0)=0,
        0,
        IFERROR(IF(OR(ROUND(AD1237,
                        3)&gt;=1,
                    AND(ABS(AF1237)&lt;'1D'!$D$19,
                        AD1237&lt;1)),
                1,
                0),
            0)))</f>
        <v>1</v>
      </c>
      <c r="AH1237" s="5">
        <f ca="1">IFERROR(IF('1D'!V32="Supercritical",
        MAX('1D'!$D$16,
            IFERROR(L1237,
                MAX('1D'!$D$16,
                    POWER((ABS(K1237)^2)/('1D'!$I$5*MAX(F1237,
                                0.1)^2),
                        1/3)))),
        IF('1D'!V32="Subcritical",
            MAX('1D'!$D$16,
                IFERROR(W1237,
                    MAX('1D'!$D$16,
                        POWER((ABS(K1237)^2)/('1D'!$I$5*MAX(F1237,
                                    0.1)^2),
                            1/3)))),
            IF(IFERROR(T1237,
                    -1E+99)&gt;=IFERROR(AE1237,
                    -1E+99),
                MAX('1D'!$D$16,
                    IFERROR(L1237,
                        MAX('1D'!$D$16,
                            POWER((ABS(K1237)^2)/('1D'!$I$5*MAX(F1237,
                                        0.1)^2),
                                1/3)))),
                MAX('1D'!$D$16,
                    IFERROR(W1237,
                        MAX('1D'!$D$16,
                            POWER((ABS(K1237)^2)/('1D'!$I$5*MAX(F1237,
                                        0.1)^2),
                                1/3))))))),
    MAX('1D'!$D$16,
        POWER((ABS(K1237)^2)/('1D'!$I$5*MAX(F1237,
                    0.1)^2),
            1/3)))</f>
        <v>2.0411692021517887</v>
      </c>
      <c r="AI1237" s="5">
        <f t="shared" ca="1" si="274"/>
        <v>633.99116920215181</v>
      </c>
      <c r="AJ1237" s="5">
        <f ca="1">AI1237+((ABS(K1237)/MAX(((F1237)+(G1237)*(AH1237))*(AH1237),
            0.000001))^2)/(2*'1D'!$I$5)</f>
        <v>635.16559253909486</v>
      </c>
      <c r="AM1237">
        <v>0</v>
      </c>
      <c r="AN1237">
        <v>0</v>
      </c>
      <c r="AO1237" s="5">
        <f t="shared" si="275"/>
        <v>0</v>
      </c>
      <c r="AP1237" s="5">
        <f t="shared" si="279"/>
        <v>0</v>
      </c>
      <c r="AQ1237" s="5">
        <f ca="1">ABS(ABS(K1237)/MAX(((F1237)+(G1237)*(AH1237))*(AH1237),
        0.000001))/SQRT('1D'!$I$5*MAX((((F1237)+(G1237)*(AH1237))*(AH1237))/MAX((F1237)+2*(G1237)*(AH1237),
            0.000001),
        0.000001))</f>
        <v>1.0727235886044055</v>
      </c>
      <c r="AR1237" s="5" t="str">
        <f t="shared" ca="1" si="276"/>
        <v>Supercritical</v>
      </c>
      <c r="AS1237" s="5">
        <f ca="1">((ABS(K1237)*'1D'!$D$6)/(MAX(((F1237)+(G1237)*(AH1237))*(AH1237),
            0.000001)*MAX(((((F1237)+(G1237)*(AH1237))*(AH1237))/MAX((F1237)+2*(AH1237)*SQRT(1+(G1237)^2),
                    0.000001))^(2/3),
            0.000001)))^2</f>
        <v>4.3358367565141456E-3</v>
      </c>
    </row>
    <row r="1238" spans="1:45" x14ac:dyDescent="0.35">
      <c r="A1238">
        <v>1229</v>
      </c>
      <c r="B1238">
        <v>1227.9960000000001</v>
      </c>
      <c r="C1238">
        <v>616071.65800000005</v>
      </c>
      <c r="D1238">
        <v>3096779.26</v>
      </c>
      <c r="E1238">
        <v>631.94949999999994</v>
      </c>
      <c r="F1238">
        <v>5.2</v>
      </c>
      <c r="G1238">
        <v>0</v>
      </c>
      <c r="H1238" t="s">
        <v>176</v>
      </c>
      <c r="I1238">
        <v>0</v>
      </c>
      <c r="J1238" s="5">
        <f t="shared" si="277"/>
        <v>1</v>
      </c>
      <c r="K1238" s="5">
        <f t="shared" ca="1" si="278"/>
        <v>50.95</v>
      </c>
      <c r="L1238" s="5">
        <f ca="1">IF($A$2=0,
    IFERROR(L1237,
        MAX('1D'!$D$16,
            POWER((ABS(K1238)^2)/('1D'!$I$5*MAX(F1238,
                        0.1)^2),
                1/3))),
    IF(IFERROR(V1237,
            0)=0,
        IFERROR(L1237,
            MAX('1D'!$D$16,
                POWER((ABS(K1238)^2)/('1D'!$I$5*MAX(F1238,
                            0.1)^2),
                    1/3))),
        IF(OR(IFERROR(L1238,
                    0)=0,
                IFERROR(S1237,
                    0)&lt;1,
                IFERROR(S1238,
                    0)&lt;1),
            MAX('1D'!$D$16,
                POWER((ABS(K1238)^2)/('1D'!$I$5*MAX(F1238,
                            0.1)^2),
                    1/3)),
            IF(IFERROR(U1238,
                    0)&gt;0,
                MAX('1D'!$D$16,
                    IFERROR(L1238,
                        0)+((IFERROR(U1238,
                                0))*'1D'!$D$18*IF((IFERROR(S1238,
                                    0))&lt;1,
                            1,
                            -1))),
                IF(IFERROR(U1238,
                        0)&lt;0,
                    IF(ABS((MAX('1D'!$D$16,
                                    POWER((ABS(K1238)^2)/('1D'!$I$5*MAX(F1238,
                                                0.1)^2),
                                        1/3)))-IFERROR(L1238,
                                0))&gt;'1D'!$D$19,
                        MAX('1D'!$D$16,
                            IF((MAX('1D'!$D$16,
                                        POWER((ABS(K1238)^2)/('1D'!$I$5*MAX(F1238,
                                                    0.1)^2),
                                            1/3)))&gt;IFERROR(L1238,
                                    0),
                                MIN((MAX('1D'!$D$16,
                                            POWER((ABS(K1238)^2)/('1D'!$I$5*MAX(F1238,
                                                        0.1)^2),
                                                1/3))),
                                    IFERROR(L1238,
                                        0)+(MIN(ABS(IFERROR(U1238,
                                                    0))*'1D'!$D$18,
                                            ABS((MAX('1D'!$D$16,
                                                        POWER((ABS(K1238)^2)/('1D'!$I$5*MAX(F1238,
                                                                    0.1)^2),
                                                            1/3)))-IFERROR(L1238,
                                                    0))))),
                                MAX((MAX('1D'!$D$16,
                                            POWER((ABS(K1238)^2)/('1D'!$I$5*MAX(F1238,
                                                        0.1)^2),
                                                1/3))),
                                    IFERROR(L1238,
                                        0)-(MIN(ABS(IFERROR(U1238,
                                                    0))*'1D'!$D$18,
                                            ABS((MAX('1D'!$D$16,
                                                        POWER((ABS(K1238)^2)/('1D'!$I$5*MAX(F1238,
                                                                    0.1)^2),
                                                            1/3)))-IFERROR(L1238,
                                                    0))))))),
                        MAX('1D'!$D$16,
                            POWER((ABS(K1238)^2)/('1D'!$I$5*MAX(F1238,
                                        0.1)^2),
                                1/3))),
                    MAX('1D'!$D$16,
                        IFERROR(L1238,
                            0)))))))</f>
        <v>2.0411692021517887</v>
      </c>
      <c r="M1238" s="5">
        <f t="shared" ca="1" si="266"/>
        <v>10.614079851189301</v>
      </c>
      <c r="N1238" s="5">
        <f t="shared" ca="1" si="267"/>
        <v>1.1434704692804873</v>
      </c>
      <c r="O1238" s="5">
        <f t="shared" ca="1" si="268"/>
        <v>4.8002276894771132</v>
      </c>
      <c r="P1238" s="5">
        <f t="shared" ca="1" si="269"/>
        <v>633.99066920215171</v>
      </c>
      <c r="Q1238" s="5">
        <f ca="1">P1238+((ABS(K1238)/MAX(((F1238)+(G1238)*(L1238))*(L1238),
            0.000001))^2)/(2*'1D'!$I$5)</f>
        <v>635.16509253909476</v>
      </c>
      <c r="R1238" s="5">
        <f ca="1">((ABS(K1238)*'1D'!$D$6)/(MAX(((F1238)+(G1238)*(L1238))*(L1238),
            0.000001)*MAX(((((F1238)+(G1238)*(L1238))*(L1238))/MAX((F1238)+2*(L1238)*SQRT(1+(G1238)^2),
                    0.000001))^(2/3),
            0.000001)))^2</f>
        <v>4.3358367565141456E-3</v>
      </c>
      <c r="S1238" s="5">
        <f ca="1">ABS(ABS(K1238)/MAX(((F1238)+(G1238)*(L1238))*(L1238),
        0.000001))/SQRT('1D'!$I$5*MAX((((F1238)+(G1238)*(L1238))*(L1238))/MAX((F1238)+2*(G1238)*(L1238),
            0.000001),
        0.000001))</f>
        <v>1.0727235886044055</v>
      </c>
      <c r="T1238" s="5">
        <f ca="1">((F1238)*(L1238)^2)/2+(G1238)*(L1238)^3/3+(ABS(K1238)^2)/('1D'!$I$5*MAX(((F1238)+(G1238)*(L1238))*(L1238),
        0.000001))</f>
        <v>35.763412605541333</v>
      </c>
      <c r="U1238" s="5">
        <f ca="1">IF($A$2=0,
    0,
    IFERROR(Q1237-(((R1237+R1238)/2)*J1238)-(IF(O1237&gt;O1238,
                '1D'!$D$8*((O1237^2-O1238^2)/(2*'1D'!$I$5)),
                '1D'!$D$9*((O1238^2-O1237^2)/(2*'1D'!$I$5)))+('1D'!$D$10*(ABS(I1238)/90)*(MAX(O1237^2,
                        O1238^2)/(2*'1D'!$I$5))))-Q1238,
        0))</f>
        <v>-3.8358367563660067E-3</v>
      </c>
      <c r="V1238" s="5">
        <f ca="1">IF($A$2=0,
    1,
    IF(IFERROR(V1237,
            0)=0,
        0,
        IFERROR(IF(ROUND(S1238,
                    3)=1,
                1,
                IF(AND(ABS(U1238)&lt;'1D'!$D$19,
                        S1238&gt;1),
                    1,
                    0)),
            0)))</f>
        <v>0</v>
      </c>
      <c r="W1238" s="5">
        <f ca="1">IF($A$2=0,
    MAX(MAX('1D'!$D$16,
            MAX('1D'!$D$16,
                POWER((ABS(K1238)^2)/('1D'!$I$5*MAX(F1238,
                            0.1)^2),
                    1/3))),
        IFERROR(W1396,
            MAX(MAX('1D'!$D$16,
                    MAX('1D'!$D$16,
                        POWER((ABS(K1238)^2)/('1D'!$I$5*MAX(F1238,
                                    0.1)^2),
                            1/3))),
                ($L$2)-E1396))),
    IF(IFERROR(AG1239,
            0)=0,
        MAX(MAX('1D'!$D$16,
                MAX('1D'!$D$16,
                    POWER((ABS(K1238)^2)/('1D'!$I$5*MAX(F1238,
                                0.1)^2),
                        1/3))),
            IFERROR(W1396,
                MAX(MAX('1D'!$D$16,
                        MAX('1D'!$D$16,
                            POWER((ABS(K1238)^2)/('1D'!$I$5*MAX(F1238,
                                        0.1)^2),
                                1/3))),
                    ($L$2)-E1396))),
        IF(IFERROR(W1238,
                0)=0,
            MAX(MAX('1D'!$D$16,
                    MAX('1D'!$D$16,
                        POWER((ABS(K1238)^2)/('1D'!$I$5*MAX(F1238,
                                    0.1)^2),
                            1/3))),
                IFERROR(W1396,
                    MAX(MAX('1D'!$D$16,
                            MAX('1D'!$D$16,
                                POWER((ABS(K1238)^2)/('1D'!$I$5*MAX(F1238,
                                            0.1)^2),
                                    1/3))),
                        ($L$2)-E1396))),
            IF(OR(IFERROR(AD1238,
                        0)&gt;=1,
                    IFERROR(AD1239,
                        0)&gt;=1),
                MAX('1D'!$D$16,
                    MAX('1D'!$D$16,
                        POWER((ABS(K1238)^2)/('1D'!$I$5*MAX(F1238,
                                    0.1)^2),
                            1/3))),
                IF(ABS(IFERROR(AF1238,
                            0))&lt;'1D'!$D$19,
                    MAX(MAX('1D'!$D$16,
                            MAX('1D'!$D$16,
                                POWER((ABS(K1238)^2)/('1D'!$I$5*MAX(F1238,
                                            0.1)^2),
                                    1/3))),
                        IFERROR(W1238,
                            0)),
                    MAX(MAX('1D'!$D$16,
                            MAX('1D'!$D$16,
                                POWER((ABS(K1238)^2)/('1D'!$I$5*MAX(F1238,
                                            0.1)^2),
                                    1/3))),
                        (IFERROR(W1238,
                                0))+((IFERROR(AF1238,
                                    0))*'1D'!$D$18)))))))</f>
        <v>2.1389677043987478</v>
      </c>
      <c r="X1238" s="5">
        <f t="shared" ca="1" si="270"/>
        <v>11.122632062873489</v>
      </c>
      <c r="Y1238" s="5">
        <f t="shared" ca="1" si="271"/>
        <v>1.1735290000551568</v>
      </c>
      <c r="Z1238" s="5">
        <f t="shared" ca="1" si="272"/>
        <v>4.5807502857230418</v>
      </c>
      <c r="AA1238" s="5">
        <f t="shared" ca="1" si="273"/>
        <v>634.08846770439868</v>
      </c>
      <c r="AB1238" s="5">
        <f ca="1">AA1238+((ABS(K1238)/MAX(((F1238)+(G1238)*(W1238))*(W1238),
            0.000001))^2)/(2*'1D'!$I$5)</f>
        <v>635.15795155659805</v>
      </c>
      <c r="AC1238" s="5">
        <f ca="1">((ABS(K1238)*'1D'!$D$6)/(MAX(((F1238)+(G1238)*(W1238))*(W1238),
            0.000001)*MAX(((((F1238)+(G1238)*(W1238))*(W1238))/MAX((F1238)+2*(W1238)*SQRT(1+(G1238)^2),
                    0.000001))^(2/3),
            0.000001)))^2</f>
        <v>3.8141460404132466E-3</v>
      </c>
      <c r="AD1238" s="5">
        <f ca="1">ABS(ABS(K1238)/MAX(((F1238)+(G1238)*(W1238))*(W1238),
        0.000001))/SQRT('1D'!$I$5*MAX((((F1238)+(G1238)*(W1238))*(W1238))/MAX((F1238)+2*(G1238)*(W1238),
            0.000001),
        0.000001))</f>
        <v>1.0000000000000004</v>
      </c>
      <c r="AE1238" s="5">
        <f ca="1">((F1238)*(W1238)^2)/2+(G1238)*(W1238)^3/3+(ABS(K1238)^2)/('1D'!$I$5*MAX(((F1238)+(G1238)*(W1238))*(W1238),
        0.000001))</f>
        <v>35.686426155594638</v>
      </c>
      <c r="AF1238" s="5">
        <f ca="1">IF($A$2=0,
    0,
    IFERROR(AB1239+(((AC1238+AC1239)/2)*J1239)+(IF(Z1238&gt;Z1239,
                '1D'!$D$8*((Z1238^2-Z1239^2)/(2*'1D'!$I$5)),
                '1D'!$D$9*((Z1239^2-Z1238^2)/(2*'1D'!$I$5)))+('1D'!$D$10*(ABS(I1239)/90)*(MAX(Z1238^2,
                        Z1239^2)/(2*'1D'!$I$5))))-AB1238,
        0))</f>
        <v>3.3141460404522149E-3</v>
      </c>
      <c r="AG1238" s="5">
        <f ca="1">IF($A$2=0,
    1,
    IF(IFERROR(AG1239,
            0)=0,
        0,
        IFERROR(IF(OR(ROUND(AD1238,
                        3)&gt;=1,
                    AND(ABS(AF1238)&lt;'1D'!$D$19,
                        AD1238&lt;1)),
                1,
                0),
            0)))</f>
        <v>1</v>
      </c>
      <c r="AH1238" s="5">
        <f ca="1">IFERROR(IF('1D'!V32="Supercritical",
        MAX('1D'!$D$16,
            IFERROR(L1238,
                MAX('1D'!$D$16,
                    POWER((ABS(K1238)^2)/('1D'!$I$5*MAX(F1238,
                                0.1)^2),
                        1/3)))),
        IF('1D'!V32="Subcritical",
            MAX('1D'!$D$16,
                IFERROR(W1238,
                    MAX('1D'!$D$16,
                        POWER((ABS(K1238)^2)/('1D'!$I$5*MAX(F1238,
                                    0.1)^2),
                            1/3)))),
            IF(IFERROR(T1238,
                    -1E+99)&gt;=IFERROR(AE1238,
                    -1E+99),
                MAX('1D'!$D$16,
                    IFERROR(L1238,
                        MAX('1D'!$D$16,
                            POWER((ABS(K1238)^2)/('1D'!$I$5*MAX(F1238,
                                        0.1)^2),
                                1/3)))),
                MAX('1D'!$D$16,
                    IFERROR(W1238,
                        MAX('1D'!$D$16,
                            POWER((ABS(K1238)^2)/('1D'!$I$5*MAX(F1238,
                                        0.1)^2),
                                1/3))))))),
    MAX('1D'!$D$16,
        POWER((ABS(K1238)^2)/('1D'!$I$5*MAX(F1238,
                    0.1)^2),
            1/3)))</f>
        <v>2.0411692021517887</v>
      </c>
      <c r="AI1238" s="5">
        <f t="shared" ca="1" si="274"/>
        <v>633.99066920215171</v>
      </c>
      <c r="AJ1238" s="5">
        <f ca="1">AI1238+((ABS(K1238)/MAX(((F1238)+(G1238)*(AH1238))*(AH1238),
            0.000001))^2)/(2*'1D'!$I$5)</f>
        <v>635.16509253909476</v>
      </c>
      <c r="AM1238">
        <v>0</v>
      </c>
      <c r="AN1238">
        <v>0</v>
      </c>
      <c r="AO1238" s="5">
        <f t="shared" si="275"/>
        <v>0</v>
      </c>
      <c r="AP1238" s="5">
        <f t="shared" si="279"/>
        <v>0</v>
      </c>
      <c r="AQ1238" s="5">
        <f ca="1">ABS(ABS(K1238)/MAX(((F1238)+(G1238)*(AH1238))*(AH1238),
        0.000001))/SQRT('1D'!$I$5*MAX((((F1238)+(G1238)*(AH1238))*(AH1238))/MAX((F1238)+2*(G1238)*(AH1238),
            0.000001),
        0.000001))</f>
        <v>1.0727235886044055</v>
      </c>
      <c r="AR1238" s="5" t="str">
        <f t="shared" ca="1" si="276"/>
        <v>Supercritical</v>
      </c>
      <c r="AS1238" s="5">
        <f ca="1">((ABS(K1238)*'1D'!$D$6)/(MAX(((F1238)+(G1238)*(AH1238))*(AH1238),
            0.000001)*MAX(((((F1238)+(G1238)*(AH1238))*(AH1238))/MAX((F1238)+2*(AH1238)*SQRT(1+(G1238)^2),
                    0.000001))^(2/3),
            0.000001)))^2</f>
        <v>4.3358367565141456E-3</v>
      </c>
    </row>
    <row r="1239" spans="1:45" x14ac:dyDescent="0.35">
      <c r="A1239">
        <v>1230</v>
      </c>
      <c r="B1239">
        <v>1228.9960000000001</v>
      </c>
      <c r="C1239">
        <v>616071.61600000004</v>
      </c>
      <c r="D1239">
        <v>3096778.2609999999</v>
      </c>
      <c r="E1239">
        <v>631.94899999999996</v>
      </c>
      <c r="F1239">
        <v>5.2</v>
      </c>
      <c r="G1239">
        <v>0</v>
      </c>
      <c r="H1239" t="s">
        <v>176</v>
      </c>
      <c r="I1239">
        <v>0</v>
      </c>
      <c r="J1239" s="5">
        <f t="shared" si="277"/>
        <v>1</v>
      </c>
      <c r="K1239" s="5">
        <f t="shared" ca="1" si="278"/>
        <v>50.95</v>
      </c>
      <c r="L1239" s="5">
        <f ca="1">IF($A$2=0,
    IFERROR(L1238,
        MAX('1D'!$D$16,
            POWER((ABS(K1239)^2)/('1D'!$I$5*MAX(F1239,
                        0.1)^2),
                1/3))),
    IF(IFERROR(V1238,
            0)=0,
        IFERROR(L1238,
            MAX('1D'!$D$16,
                POWER((ABS(K1239)^2)/('1D'!$I$5*MAX(F1239,
                            0.1)^2),
                    1/3))),
        IF(OR(IFERROR(L1239,
                    0)=0,
                IFERROR(S1238,
                    0)&lt;1,
                IFERROR(S1239,
                    0)&lt;1),
            MAX('1D'!$D$16,
                POWER((ABS(K1239)^2)/('1D'!$I$5*MAX(F1239,
                            0.1)^2),
                    1/3)),
            IF(IFERROR(U1239,
                    0)&gt;0,
                MAX('1D'!$D$16,
                    IFERROR(L1239,
                        0)+((IFERROR(U1239,
                                0))*'1D'!$D$18*IF((IFERROR(S1239,
                                    0))&lt;1,
                            1,
                            -1))),
                IF(IFERROR(U1239,
                        0)&lt;0,
                    IF(ABS((MAX('1D'!$D$16,
                                    POWER((ABS(K1239)^2)/('1D'!$I$5*MAX(F1239,
                                                0.1)^2),
                                        1/3)))-IFERROR(L1239,
                                0))&gt;'1D'!$D$19,
                        MAX('1D'!$D$16,
                            IF((MAX('1D'!$D$16,
                                        POWER((ABS(K1239)^2)/('1D'!$I$5*MAX(F1239,
                                                    0.1)^2),
                                            1/3)))&gt;IFERROR(L1239,
                                    0),
                                MIN((MAX('1D'!$D$16,
                                            POWER((ABS(K1239)^2)/('1D'!$I$5*MAX(F1239,
                                                        0.1)^2),
                                                1/3))),
                                    IFERROR(L1239,
                                        0)+(MIN(ABS(IFERROR(U1239,
                                                    0))*'1D'!$D$18,
                                            ABS((MAX('1D'!$D$16,
                                                        POWER((ABS(K1239)^2)/('1D'!$I$5*MAX(F1239,
                                                                    0.1)^2),
                                                            1/3)))-IFERROR(L1239,
                                                    0))))),
                                MAX((MAX('1D'!$D$16,
                                            POWER((ABS(K1239)^2)/('1D'!$I$5*MAX(F1239,
                                                        0.1)^2),
                                                1/3))),
                                    IFERROR(L1239,
                                        0)-(MIN(ABS(IFERROR(U1239,
                                                    0))*'1D'!$D$18,
                                            ABS((MAX('1D'!$D$16,
                                                        POWER((ABS(K1239)^2)/('1D'!$I$5*MAX(F1239,
                                                                    0.1)^2),
                                                            1/3)))-IFERROR(L1239,
                                                    0))))))),
                        MAX('1D'!$D$16,
                            POWER((ABS(K1239)^2)/('1D'!$I$5*MAX(F1239,
                                        0.1)^2),
                                1/3))),
                    MAX('1D'!$D$16,
                        IFERROR(L1239,
                            0)))))))</f>
        <v>2.0411692021517887</v>
      </c>
      <c r="M1239" s="5">
        <f t="shared" ca="1" si="266"/>
        <v>10.614079851189301</v>
      </c>
      <c r="N1239" s="5">
        <f t="shared" ca="1" si="267"/>
        <v>1.1434704692804873</v>
      </c>
      <c r="O1239" s="5">
        <f t="shared" ca="1" si="268"/>
        <v>4.8002276894771132</v>
      </c>
      <c r="P1239" s="5">
        <f t="shared" ca="1" si="269"/>
        <v>633.99016920215172</v>
      </c>
      <c r="Q1239" s="5">
        <f ca="1">P1239+((ABS(K1239)/MAX(((F1239)+(G1239)*(L1239))*(L1239),
            0.000001))^2)/(2*'1D'!$I$5)</f>
        <v>635.16459253909477</v>
      </c>
      <c r="R1239" s="5">
        <f ca="1">((ABS(K1239)*'1D'!$D$6)/(MAX(((F1239)+(G1239)*(L1239))*(L1239),
            0.000001)*MAX(((((F1239)+(G1239)*(L1239))*(L1239))/MAX((F1239)+2*(L1239)*SQRT(1+(G1239)^2),
                    0.000001))^(2/3),
            0.000001)))^2</f>
        <v>4.3358367565141456E-3</v>
      </c>
      <c r="S1239" s="5">
        <f ca="1">ABS(ABS(K1239)/MAX(((F1239)+(G1239)*(L1239))*(L1239),
        0.000001))/SQRT('1D'!$I$5*MAX((((F1239)+(G1239)*(L1239))*(L1239))/MAX((F1239)+2*(G1239)*(L1239),
            0.000001),
        0.000001))</f>
        <v>1.0727235886044055</v>
      </c>
      <c r="T1239" s="5">
        <f ca="1">((F1239)*(L1239)^2)/2+(G1239)*(L1239)^3/3+(ABS(K1239)^2)/('1D'!$I$5*MAX(((F1239)+(G1239)*(L1239))*(L1239),
        0.000001))</f>
        <v>35.763412605541333</v>
      </c>
      <c r="U1239" s="5">
        <f ca="1">IF($A$2=0,
    0,
    IFERROR(Q1238-(((R1238+R1239)/2)*J1239)-(IF(O1238&gt;O1239,
                '1D'!$D$8*((O1238^2-O1239^2)/(2*'1D'!$I$5)),
                '1D'!$D$9*((O1239^2-O1238^2)/(2*'1D'!$I$5)))+('1D'!$D$10*(ABS(I1239)/90)*(MAX(O1238^2,
                        O1239^2)/(2*'1D'!$I$5))))-Q1239,
        0))</f>
        <v>-3.8358367564796936E-3</v>
      </c>
      <c r="V1239" s="5">
        <f ca="1">IF($A$2=0,
    1,
    IF(IFERROR(V1238,
            0)=0,
        0,
        IFERROR(IF(ROUND(S1239,
                    3)=1,
                1,
                IF(AND(ABS(U1239)&lt;'1D'!$D$19,
                        S1239&gt;1),
                    1,
                    0)),
            0)))</f>
        <v>0</v>
      </c>
      <c r="W1239" s="5">
        <f ca="1">IF($A$2=0,
    MAX(MAX('1D'!$D$16,
            MAX('1D'!$D$16,
                POWER((ABS(K1239)^2)/('1D'!$I$5*MAX(F1239,
                            0.1)^2),
                    1/3))),
        IFERROR(W1396,
            MAX(MAX('1D'!$D$16,
                    MAX('1D'!$D$16,
                        POWER((ABS(K1239)^2)/('1D'!$I$5*MAX(F1239,
                                    0.1)^2),
                            1/3))),
                ($L$2)-E1396))),
    IF(IFERROR(AG1240,
            0)=0,
        MAX(MAX('1D'!$D$16,
                MAX('1D'!$D$16,
                    POWER((ABS(K1239)^2)/('1D'!$I$5*MAX(F1239,
                                0.1)^2),
                        1/3))),
            IFERROR(W1396,
                MAX(MAX('1D'!$D$16,
                        MAX('1D'!$D$16,
                            POWER((ABS(K1239)^2)/('1D'!$I$5*MAX(F1239,
                                        0.1)^2),
                                1/3))),
                    ($L$2)-E1396))),
        IF(IFERROR(W1239,
                0)=0,
            MAX(MAX('1D'!$D$16,
                    MAX('1D'!$D$16,
                        POWER((ABS(K1239)^2)/('1D'!$I$5*MAX(F1239,
                                    0.1)^2),
                            1/3))),
                IFERROR(W1396,
                    MAX(MAX('1D'!$D$16,
                            MAX('1D'!$D$16,
                                POWER((ABS(K1239)^2)/('1D'!$I$5*MAX(F1239,
                                            0.1)^2),
                                    1/3))),
                        ($L$2)-E1396))),
            IF(OR(IFERROR(AD1239,
                        0)&gt;=1,
                    IFERROR(AD1240,
                        0)&gt;=1),
                MAX('1D'!$D$16,
                    MAX('1D'!$D$16,
                        POWER((ABS(K1239)^2)/('1D'!$I$5*MAX(F1239,
                                    0.1)^2),
                            1/3))),
                IF(ABS(IFERROR(AF1239,
                            0))&lt;'1D'!$D$19,
                    MAX(MAX('1D'!$D$16,
                            MAX('1D'!$D$16,
                                POWER((ABS(K1239)^2)/('1D'!$I$5*MAX(F1239,
                                            0.1)^2),
                                    1/3))),
                        IFERROR(W1239,
                            0)),
                    MAX(MAX('1D'!$D$16,
                            MAX('1D'!$D$16,
                                POWER((ABS(K1239)^2)/('1D'!$I$5*MAX(F1239,
                                            0.1)^2),
                                    1/3))),
                        (IFERROR(W1239,
                                0))+((IFERROR(AF1239,
                                    0))*'1D'!$D$18)))))))</f>
        <v>2.1389677043987478</v>
      </c>
      <c r="X1239" s="5">
        <f t="shared" ca="1" si="270"/>
        <v>11.122632062873489</v>
      </c>
      <c r="Y1239" s="5">
        <f t="shared" ca="1" si="271"/>
        <v>1.1735290000551568</v>
      </c>
      <c r="Z1239" s="5">
        <f t="shared" ca="1" si="272"/>
        <v>4.5807502857230418</v>
      </c>
      <c r="AA1239" s="5">
        <f t="shared" ca="1" si="273"/>
        <v>634.08796770439869</v>
      </c>
      <c r="AB1239" s="5">
        <f ca="1">AA1239+((ABS(K1239)/MAX(((F1239)+(G1239)*(W1239))*(W1239),
            0.000001))^2)/(2*'1D'!$I$5)</f>
        <v>635.15745155659806</v>
      </c>
      <c r="AC1239" s="5">
        <f ca="1">((ABS(K1239)*'1D'!$D$6)/(MAX(((F1239)+(G1239)*(W1239))*(W1239),
            0.000001)*MAX(((((F1239)+(G1239)*(W1239))*(W1239))/MAX((F1239)+2*(W1239)*SQRT(1+(G1239)^2),
                    0.000001))^(2/3),
            0.000001)))^2</f>
        <v>3.8141460404132466E-3</v>
      </c>
      <c r="AD1239" s="5">
        <f ca="1">ABS(ABS(K1239)/MAX(((F1239)+(G1239)*(W1239))*(W1239),
        0.000001))/SQRT('1D'!$I$5*MAX((((F1239)+(G1239)*(W1239))*(W1239))/MAX((F1239)+2*(G1239)*(W1239),
            0.000001),
        0.000001))</f>
        <v>1.0000000000000004</v>
      </c>
      <c r="AE1239" s="5">
        <f ca="1">((F1239)*(W1239)^2)/2+(G1239)*(W1239)^3/3+(ABS(K1239)^2)/('1D'!$I$5*MAX(((F1239)+(G1239)*(W1239))*(W1239),
        0.000001))</f>
        <v>35.686426155594638</v>
      </c>
      <c r="AF1239" s="5">
        <f ca="1">IF($A$2=0,
    0,
    IFERROR(AB1240+(((AC1239+AC1240)/2)*J1240)+(IF(Z1239&gt;Z1240,
                '1D'!$D$8*((Z1239^2-Z1240^2)/(2*'1D'!$I$5)),
                '1D'!$D$9*((Z1240^2-Z1239^2)/(2*'1D'!$I$5)))+('1D'!$D$10*(ABS(I1240)/90)*(MAX(Z1239^2,
                        Z1240^2)/(2*'1D'!$I$5))))-AB1239,
        0))</f>
        <v>3.4157470064428708E-3</v>
      </c>
      <c r="AG1239" s="5">
        <f ca="1">IF($A$2=0,
    1,
    IF(IFERROR(AG1240,
            0)=0,
        0,
        IFERROR(IF(OR(ROUND(AD1239,
                        3)&gt;=1,
                    AND(ABS(AF1239)&lt;'1D'!$D$19,
                        AD1239&lt;1)),
                1,
                0),
            0)))</f>
        <v>1</v>
      </c>
      <c r="AH1239" s="5">
        <f ca="1">IFERROR(IF('1D'!V32="Supercritical",
        MAX('1D'!$D$16,
            IFERROR(L1239,
                MAX('1D'!$D$16,
                    POWER((ABS(K1239)^2)/('1D'!$I$5*MAX(F1239,
                                0.1)^2),
                        1/3)))),
        IF('1D'!V32="Subcritical",
            MAX('1D'!$D$16,
                IFERROR(W1239,
                    MAX('1D'!$D$16,
                        POWER((ABS(K1239)^2)/('1D'!$I$5*MAX(F1239,
                                    0.1)^2),
                            1/3)))),
            IF(IFERROR(T1239,
                    -1E+99)&gt;=IFERROR(AE1239,
                    -1E+99),
                MAX('1D'!$D$16,
                    IFERROR(L1239,
                        MAX('1D'!$D$16,
                            POWER((ABS(K1239)^2)/('1D'!$I$5*MAX(F1239,
                                        0.1)^2),
                                1/3)))),
                MAX('1D'!$D$16,
                    IFERROR(W1239,
                        MAX('1D'!$D$16,
                            POWER((ABS(K1239)^2)/('1D'!$I$5*MAX(F1239,
                                        0.1)^2),
                                1/3))))))),
    MAX('1D'!$D$16,
        POWER((ABS(K1239)^2)/('1D'!$I$5*MAX(F1239,
                    0.1)^2),
            1/3)))</f>
        <v>2.0411692021517887</v>
      </c>
      <c r="AI1239" s="5">
        <f t="shared" ca="1" si="274"/>
        <v>633.99016920215172</v>
      </c>
      <c r="AJ1239" s="5">
        <f ca="1">AI1239+((ABS(K1239)/MAX(((F1239)+(G1239)*(AH1239))*(AH1239),
            0.000001))^2)/(2*'1D'!$I$5)</f>
        <v>635.16459253909477</v>
      </c>
      <c r="AM1239">
        <v>0</v>
      </c>
      <c r="AN1239">
        <v>0</v>
      </c>
      <c r="AO1239" s="5">
        <f t="shared" si="275"/>
        <v>0</v>
      </c>
      <c r="AP1239" s="5">
        <f t="shared" si="279"/>
        <v>0</v>
      </c>
      <c r="AQ1239" s="5">
        <f ca="1">ABS(ABS(K1239)/MAX(((F1239)+(G1239)*(AH1239))*(AH1239),
        0.000001))/SQRT('1D'!$I$5*MAX((((F1239)+(G1239)*(AH1239))*(AH1239))/MAX((F1239)+2*(G1239)*(AH1239),
            0.000001),
        0.000001))</f>
        <v>1.0727235886044055</v>
      </c>
      <c r="AR1239" s="5" t="str">
        <f t="shared" ca="1" si="276"/>
        <v>Supercritical</v>
      </c>
      <c r="AS1239" s="5">
        <f ca="1">((ABS(K1239)*'1D'!$D$6)/(MAX(((F1239)+(G1239)*(AH1239))*(AH1239),
            0.000001)*MAX(((((F1239)+(G1239)*(AH1239))*(AH1239))/MAX((F1239)+2*(AH1239)*SQRT(1+(G1239)^2),
                    0.000001))^(2/3),
            0.000001)))^2</f>
        <v>4.3358367565141456E-3</v>
      </c>
    </row>
    <row r="1240" spans="1:45" x14ac:dyDescent="0.35">
      <c r="A1240">
        <v>1231</v>
      </c>
      <c r="B1240">
        <v>1229.9960000000001</v>
      </c>
      <c r="C1240">
        <v>616071.57400000002</v>
      </c>
      <c r="D1240">
        <v>3096777.2620000001</v>
      </c>
      <c r="E1240">
        <v>631.94849999999997</v>
      </c>
      <c r="F1240">
        <v>5.2</v>
      </c>
      <c r="G1240">
        <v>0</v>
      </c>
      <c r="H1240" t="s">
        <v>176</v>
      </c>
      <c r="I1240">
        <v>5.7000000000000002E-2</v>
      </c>
      <c r="J1240" s="5">
        <f t="shared" si="277"/>
        <v>1</v>
      </c>
      <c r="K1240" s="5">
        <f t="shared" ca="1" si="278"/>
        <v>50.95</v>
      </c>
      <c r="L1240" s="5">
        <f ca="1">IF($A$2=0,
    IFERROR(L1239,
        MAX('1D'!$D$16,
            POWER((ABS(K1240)^2)/('1D'!$I$5*MAX(F1240,
                        0.1)^2),
                1/3))),
    IF(IFERROR(V1239,
            0)=0,
        IFERROR(L1239,
            MAX('1D'!$D$16,
                POWER((ABS(K1240)^2)/('1D'!$I$5*MAX(F1240,
                            0.1)^2),
                    1/3))),
        IF(OR(IFERROR(L1240,
                    0)=0,
                IFERROR(S1239,
                    0)&lt;1,
                IFERROR(S1240,
                    0)&lt;1),
            MAX('1D'!$D$16,
                POWER((ABS(K1240)^2)/('1D'!$I$5*MAX(F1240,
                            0.1)^2),
                    1/3)),
            IF(IFERROR(U1240,
                    0)&gt;0,
                MAX('1D'!$D$16,
                    IFERROR(L1240,
                        0)+((IFERROR(U1240,
                                0))*'1D'!$D$18*IF((IFERROR(S1240,
                                    0))&lt;1,
                            1,
                            -1))),
                IF(IFERROR(U1240,
                        0)&lt;0,
                    IF(ABS((MAX('1D'!$D$16,
                                    POWER((ABS(K1240)^2)/('1D'!$I$5*MAX(F1240,
                                                0.1)^2),
                                        1/3)))-IFERROR(L1240,
                                0))&gt;'1D'!$D$19,
                        MAX('1D'!$D$16,
                            IF((MAX('1D'!$D$16,
                                        POWER((ABS(K1240)^2)/('1D'!$I$5*MAX(F1240,
                                                    0.1)^2),
                                            1/3)))&gt;IFERROR(L1240,
                                    0),
                                MIN((MAX('1D'!$D$16,
                                            POWER((ABS(K1240)^2)/('1D'!$I$5*MAX(F1240,
                                                        0.1)^2),
                                                1/3))),
                                    IFERROR(L1240,
                                        0)+(MIN(ABS(IFERROR(U1240,
                                                    0))*'1D'!$D$18,
                                            ABS((MAX('1D'!$D$16,
                                                        POWER((ABS(K1240)^2)/('1D'!$I$5*MAX(F1240,
                                                                    0.1)^2),
                                                            1/3)))-IFERROR(L1240,
                                                    0))))),
                                MAX((MAX('1D'!$D$16,
                                            POWER((ABS(K1240)^2)/('1D'!$I$5*MAX(F1240,
                                                        0.1)^2),
                                                1/3))),
                                    IFERROR(L1240,
                                        0)-(MIN(ABS(IFERROR(U1240,
                                                    0))*'1D'!$D$18,
                                            ABS((MAX('1D'!$D$16,
                                                        POWER((ABS(K1240)^2)/('1D'!$I$5*MAX(F1240,
                                                                    0.1)^2),
                                                            1/3)))-IFERROR(L1240,
                                                    0))))))),
                        MAX('1D'!$D$16,
                            POWER((ABS(K1240)^2)/('1D'!$I$5*MAX(F1240,
                                        0.1)^2),
                                1/3))),
                    MAX('1D'!$D$16,
                        IFERROR(L1240,
                            0)))))))</f>
        <v>2.0411692021517887</v>
      </c>
      <c r="M1240" s="5">
        <f t="shared" ca="1" si="266"/>
        <v>10.614079851189301</v>
      </c>
      <c r="N1240" s="5">
        <f t="shared" ca="1" si="267"/>
        <v>1.1434704692804873</v>
      </c>
      <c r="O1240" s="5">
        <f t="shared" ca="1" si="268"/>
        <v>4.8002276894771132</v>
      </c>
      <c r="P1240" s="5">
        <f t="shared" ca="1" si="269"/>
        <v>633.98966920215173</v>
      </c>
      <c r="Q1240" s="5">
        <f ca="1">P1240+((ABS(K1240)/MAX(((F1240)+(G1240)*(L1240))*(L1240),
            0.000001))^2)/(2*'1D'!$I$5)</f>
        <v>635.16409253909478</v>
      </c>
      <c r="R1240" s="5">
        <f ca="1">((ABS(K1240)*'1D'!$D$6)/(MAX(((F1240)+(G1240)*(L1240))*(L1240),
            0.000001)*MAX(((((F1240)+(G1240)*(L1240))*(L1240))/MAX((F1240)+2*(L1240)*SQRT(1+(G1240)^2),
                    0.000001))^(2/3),
            0.000001)))^2</f>
        <v>4.3358367565141456E-3</v>
      </c>
      <c r="S1240" s="5">
        <f ca="1">ABS(ABS(K1240)/MAX(((F1240)+(G1240)*(L1240))*(L1240),
        0.000001))/SQRT('1D'!$I$5*MAX((((F1240)+(G1240)*(L1240))*(L1240))/MAX((F1240)+2*(G1240)*(L1240),
            0.000001),
        0.000001))</f>
        <v>1.0727235886044055</v>
      </c>
      <c r="T1240" s="5">
        <f ca="1">((F1240)*(L1240)^2)/2+(G1240)*(L1240)^3/3+(ABS(K1240)^2)/('1D'!$I$5*MAX(((F1240)+(G1240)*(L1240))*(L1240),
        0.000001))</f>
        <v>35.763412605541333</v>
      </c>
      <c r="U1240" s="5">
        <f ca="1">IF($A$2=0,
    0,
    IFERROR(Q1239-(((R1239+R1240)/2)*J1240)-(IF(O1239&gt;O1240,
                '1D'!$D$8*((O1239^2-O1240^2)/(2*'1D'!$I$5)),
                '1D'!$D$9*((O1240^2-O1239^2)/(2*'1D'!$I$5)))+('1D'!$D$10*(ABS(I1240)/90)*(MAX(O1239^2,
                        O1240^2)/(2*'1D'!$I$5))))-Q1240,
        0))</f>
        <v>-3.9474069734524164E-3</v>
      </c>
      <c r="V1240" s="5">
        <f ca="1">IF($A$2=0,
    1,
    IF(IFERROR(V1239,
            0)=0,
        0,
        IFERROR(IF(ROUND(S1240,
                    3)=1,
                1,
                IF(AND(ABS(U1240)&lt;'1D'!$D$19,
                        S1240&gt;1),
                    1,
                    0)),
            0)))</f>
        <v>0</v>
      </c>
      <c r="W1240" s="5">
        <f ca="1">IF($A$2=0,
    MAX(MAX('1D'!$D$16,
            MAX('1D'!$D$16,
                POWER((ABS(K1240)^2)/('1D'!$I$5*MAX(F1240,
                            0.1)^2),
                    1/3))),
        IFERROR(W1396,
            MAX(MAX('1D'!$D$16,
                    MAX('1D'!$D$16,
                        POWER((ABS(K1240)^2)/('1D'!$I$5*MAX(F1240,
                                    0.1)^2),
                            1/3))),
                ($L$2)-E1396))),
    IF(IFERROR(AG1241,
            0)=0,
        MAX(MAX('1D'!$D$16,
                MAX('1D'!$D$16,
                    POWER((ABS(K1240)^2)/('1D'!$I$5*MAX(F1240,
                                0.1)^2),
                        1/3))),
            IFERROR(W1396,
                MAX(MAX('1D'!$D$16,
                        MAX('1D'!$D$16,
                            POWER((ABS(K1240)^2)/('1D'!$I$5*MAX(F1240,
                                        0.1)^2),
                                1/3))),
                    ($L$2)-E1396))),
        IF(IFERROR(W1240,
                0)=0,
            MAX(MAX('1D'!$D$16,
                    MAX('1D'!$D$16,
                        POWER((ABS(K1240)^2)/('1D'!$I$5*MAX(F1240,
                                    0.1)^2),
                            1/3))),
                IFERROR(W1396,
                    MAX(MAX('1D'!$D$16,
                            MAX('1D'!$D$16,
                                POWER((ABS(K1240)^2)/('1D'!$I$5*MAX(F1240,
                                            0.1)^2),
                                    1/3))),
                        ($L$2)-E1396))),
            IF(OR(IFERROR(AD1240,
                        0)&gt;=1,
                    IFERROR(AD1241,
                        0)&gt;=1),
                MAX('1D'!$D$16,
                    MAX('1D'!$D$16,
                        POWER((ABS(K1240)^2)/('1D'!$I$5*MAX(F1240,
                                    0.1)^2),
                            1/3))),
                IF(ABS(IFERROR(AF1240,
                            0))&lt;'1D'!$D$19,
                    MAX(MAX('1D'!$D$16,
                            MAX('1D'!$D$16,
                                POWER((ABS(K1240)^2)/('1D'!$I$5*MAX(F1240,
                                            0.1)^2),
                                    1/3))),
                        IFERROR(W1240,
                            0)),
                    MAX(MAX('1D'!$D$16,
                            MAX('1D'!$D$16,
                                POWER((ABS(K1240)^2)/('1D'!$I$5*MAX(F1240,
                                            0.1)^2),
                                    1/3))),
                        (IFERROR(W1240,
                                0))+((IFERROR(AF1240,
                                    0))*'1D'!$D$18)))))))</f>
        <v>2.1389677043987478</v>
      </c>
      <c r="X1240" s="5">
        <f t="shared" ca="1" si="270"/>
        <v>11.122632062873489</v>
      </c>
      <c r="Y1240" s="5">
        <f t="shared" ca="1" si="271"/>
        <v>1.1735290000551568</v>
      </c>
      <c r="Z1240" s="5">
        <f t="shared" ca="1" si="272"/>
        <v>4.5807502857230418</v>
      </c>
      <c r="AA1240" s="5">
        <f t="shared" ca="1" si="273"/>
        <v>634.0874677043987</v>
      </c>
      <c r="AB1240" s="5">
        <f ca="1">AA1240+((ABS(K1240)/MAX(((F1240)+(G1240)*(W1240))*(W1240),
            0.000001))^2)/(2*'1D'!$I$5)</f>
        <v>635.15695155659807</v>
      </c>
      <c r="AC1240" s="5">
        <f ca="1">((ABS(K1240)*'1D'!$D$6)/(MAX(((F1240)+(G1240)*(W1240))*(W1240),
            0.000001)*MAX(((((F1240)+(G1240)*(W1240))*(W1240))/MAX((F1240)+2*(W1240)*SQRT(1+(G1240)^2),
                    0.000001))^(2/3),
            0.000001)))^2</f>
        <v>3.8141460404132466E-3</v>
      </c>
      <c r="AD1240" s="5">
        <f ca="1">ABS(ABS(K1240)/MAX(((F1240)+(G1240)*(W1240))*(W1240),
        0.000001))/SQRT('1D'!$I$5*MAX((((F1240)+(G1240)*(W1240))*(W1240))/MAX((F1240)+2*(G1240)*(W1240),
            0.000001),
        0.000001))</f>
        <v>1.0000000000000004</v>
      </c>
      <c r="AE1240" s="5">
        <f ca="1">((F1240)*(W1240)^2)/2+(G1240)*(W1240)^3/3+(ABS(K1240)^2)/('1D'!$I$5*MAX(((F1240)+(G1240)*(W1240))*(W1240),
        0.000001))</f>
        <v>35.686426155594638</v>
      </c>
      <c r="AF1240" s="5">
        <f ca="1">IF($A$2=0,
    0,
    IFERROR(AB1241+(((AC1240+AC1241)/2)*J1241)+(IF(Z1240&gt;Z1241,
                '1D'!$D$8*((Z1240^2-Z1241^2)/(2*'1D'!$I$5)),
                '1D'!$D$9*((Z1241^2-Z1240^2)/(2*'1D'!$I$5)))+('1D'!$D$10*(ABS(I1241)/90)*(MAX(Z1240^2,
                        Z1241^2)/(2*'1D'!$I$5))))-AB1240,
        0))</f>
        <v>3.4157470064428708E-3</v>
      </c>
      <c r="AG1240" s="5">
        <f ca="1">IF($A$2=0,
    1,
    IF(IFERROR(AG1241,
            0)=0,
        0,
        IFERROR(IF(OR(ROUND(AD1240,
                        3)&gt;=1,
                    AND(ABS(AF1240)&lt;'1D'!$D$19,
                        AD1240&lt;1)),
                1,
                0),
            0)))</f>
        <v>1</v>
      </c>
      <c r="AH1240" s="5">
        <f ca="1">IFERROR(IF('1D'!V32="Supercritical",
        MAX('1D'!$D$16,
            IFERROR(L1240,
                MAX('1D'!$D$16,
                    POWER((ABS(K1240)^2)/('1D'!$I$5*MAX(F1240,
                                0.1)^2),
                        1/3)))),
        IF('1D'!V32="Subcritical",
            MAX('1D'!$D$16,
                IFERROR(W1240,
                    MAX('1D'!$D$16,
                        POWER((ABS(K1240)^2)/('1D'!$I$5*MAX(F1240,
                                    0.1)^2),
                            1/3)))),
            IF(IFERROR(T1240,
                    -1E+99)&gt;=IFERROR(AE1240,
                    -1E+99),
                MAX('1D'!$D$16,
                    IFERROR(L1240,
                        MAX('1D'!$D$16,
                            POWER((ABS(K1240)^2)/('1D'!$I$5*MAX(F1240,
                                        0.1)^2),
                                1/3)))),
                MAX('1D'!$D$16,
                    IFERROR(W1240,
                        MAX('1D'!$D$16,
                            POWER((ABS(K1240)^2)/('1D'!$I$5*MAX(F1240,
                                        0.1)^2),
                                1/3))))))),
    MAX('1D'!$D$16,
        POWER((ABS(K1240)^2)/('1D'!$I$5*MAX(F1240,
                    0.1)^2),
            1/3)))</f>
        <v>2.0411692021517887</v>
      </c>
      <c r="AI1240" s="5">
        <f t="shared" ca="1" si="274"/>
        <v>633.98966920215173</v>
      </c>
      <c r="AJ1240" s="5">
        <f ca="1">AI1240+((ABS(K1240)/MAX(((F1240)+(G1240)*(AH1240))*(AH1240),
            0.000001))^2)/(2*'1D'!$I$5)</f>
        <v>635.16409253909478</v>
      </c>
      <c r="AM1240">
        <v>0</v>
      </c>
      <c r="AN1240">
        <v>0</v>
      </c>
      <c r="AO1240" s="5">
        <f t="shared" si="275"/>
        <v>0</v>
      </c>
      <c r="AP1240" s="5">
        <f t="shared" si="279"/>
        <v>0</v>
      </c>
      <c r="AQ1240" s="5">
        <f ca="1">ABS(ABS(K1240)/MAX(((F1240)+(G1240)*(AH1240))*(AH1240),
        0.000001))/SQRT('1D'!$I$5*MAX((((F1240)+(G1240)*(AH1240))*(AH1240))/MAX((F1240)+2*(G1240)*(AH1240),
            0.000001),
        0.000001))</f>
        <v>1.0727235886044055</v>
      </c>
      <c r="AR1240" s="5" t="str">
        <f t="shared" ca="1" si="276"/>
        <v>Supercritical</v>
      </c>
      <c r="AS1240" s="5">
        <f ca="1">((ABS(K1240)*'1D'!$D$6)/(MAX(((F1240)+(G1240)*(AH1240))*(AH1240),
            0.000001)*MAX(((((F1240)+(G1240)*(AH1240))*(AH1240))/MAX((F1240)+2*(AH1240)*SQRT(1+(G1240)^2),
                    0.000001))^(2/3),
            0.000001)))^2</f>
        <v>4.3358367565141456E-3</v>
      </c>
    </row>
    <row r="1241" spans="1:45" x14ac:dyDescent="0.35">
      <c r="A1241">
        <v>1232</v>
      </c>
      <c r="B1241">
        <v>1230.9960000000001</v>
      </c>
      <c r="C1241">
        <v>616071.53099999996</v>
      </c>
      <c r="D1241">
        <v>3096776.2629999998</v>
      </c>
      <c r="E1241">
        <v>631.94799999999998</v>
      </c>
      <c r="F1241">
        <v>5.2</v>
      </c>
      <c r="G1241">
        <v>0</v>
      </c>
      <c r="H1241" t="s">
        <v>176</v>
      </c>
      <c r="I1241">
        <v>5.7000000000000002E-2</v>
      </c>
      <c r="J1241" s="5">
        <f t="shared" si="277"/>
        <v>1</v>
      </c>
      <c r="K1241" s="5">
        <f t="shared" ca="1" si="278"/>
        <v>50.95</v>
      </c>
      <c r="L1241" s="5">
        <f ca="1">IF($A$2=0,
    IFERROR(L1240,
        MAX('1D'!$D$16,
            POWER((ABS(K1241)^2)/('1D'!$I$5*MAX(F1241,
                        0.1)^2),
                1/3))),
    IF(IFERROR(V1240,
            0)=0,
        IFERROR(L1240,
            MAX('1D'!$D$16,
                POWER((ABS(K1241)^2)/('1D'!$I$5*MAX(F1241,
                            0.1)^2),
                    1/3))),
        IF(OR(IFERROR(L1241,
                    0)=0,
                IFERROR(S1240,
                    0)&lt;1,
                IFERROR(S1241,
                    0)&lt;1),
            MAX('1D'!$D$16,
                POWER((ABS(K1241)^2)/('1D'!$I$5*MAX(F1241,
                            0.1)^2),
                    1/3)),
            IF(IFERROR(U1241,
                    0)&gt;0,
                MAX('1D'!$D$16,
                    IFERROR(L1241,
                        0)+((IFERROR(U1241,
                                0))*'1D'!$D$18*IF((IFERROR(S1241,
                                    0))&lt;1,
                            1,
                            -1))),
                IF(IFERROR(U1241,
                        0)&lt;0,
                    IF(ABS((MAX('1D'!$D$16,
                                    POWER((ABS(K1241)^2)/('1D'!$I$5*MAX(F1241,
                                                0.1)^2),
                                        1/3)))-IFERROR(L1241,
                                0))&gt;'1D'!$D$19,
                        MAX('1D'!$D$16,
                            IF((MAX('1D'!$D$16,
                                        POWER((ABS(K1241)^2)/('1D'!$I$5*MAX(F1241,
                                                    0.1)^2),
                                            1/3)))&gt;IFERROR(L1241,
                                    0),
                                MIN((MAX('1D'!$D$16,
                                            POWER((ABS(K1241)^2)/('1D'!$I$5*MAX(F1241,
                                                        0.1)^2),
                                                1/3))),
                                    IFERROR(L1241,
                                        0)+(MIN(ABS(IFERROR(U1241,
                                                    0))*'1D'!$D$18,
                                            ABS((MAX('1D'!$D$16,
                                                        POWER((ABS(K1241)^2)/('1D'!$I$5*MAX(F1241,
                                                                    0.1)^2),
                                                            1/3)))-IFERROR(L1241,
                                                    0))))),
                                MAX((MAX('1D'!$D$16,
                                            POWER((ABS(K1241)^2)/('1D'!$I$5*MAX(F1241,
                                                        0.1)^2),
                                                1/3))),
                                    IFERROR(L1241,
                                        0)-(MIN(ABS(IFERROR(U1241,
                                                    0))*'1D'!$D$18,
                                            ABS((MAX('1D'!$D$16,
                                                        POWER((ABS(K1241)^2)/('1D'!$I$5*MAX(F1241,
                                                                    0.1)^2),
                                                            1/3)))-IFERROR(L1241,
                                                    0))))))),
                        MAX('1D'!$D$16,
                            POWER((ABS(K1241)^2)/('1D'!$I$5*MAX(F1241,
                                        0.1)^2),
                                1/3))),
                    MAX('1D'!$D$16,
                        IFERROR(L1241,
                            0)))))))</f>
        <v>2.0411692021517887</v>
      </c>
      <c r="M1241" s="5">
        <f t="shared" ca="1" si="266"/>
        <v>10.614079851189301</v>
      </c>
      <c r="N1241" s="5">
        <f t="shared" ca="1" si="267"/>
        <v>1.1434704692804873</v>
      </c>
      <c r="O1241" s="5">
        <f t="shared" ca="1" si="268"/>
        <v>4.8002276894771132</v>
      </c>
      <c r="P1241" s="5">
        <f t="shared" ca="1" si="269"/>
        <v>633.98916920215174</v>
      </c>
      <c r="Q1241" s="5">
        <f ca="1">P1241+((ABS(K1241)/MAX(((F1241)+(G1241)*(L1241))*(L1241),
            0.000001))^2)/(2*'1D'!$I$5)</f>
        <v>635.16359253909479</v>
      </c>
      <c r="R1241" s="5">
        <f ca="1">((ABS(K1241)*'1D'!$D$6)/(MAX(((F1241)+(G1241)*(L1241))*(L1241),
            0.000001)*MAX(((((F1241)+(G1241)*(L1241))*(L1241))/MAX((F1241)+2*(L1241)*SQRT(1+(G1241)^2),
                    0.000001))^(2/3),
            0.000001)))^2</f>
        <v>4.3358367565141456E-3</v>
      </c>
      <c r="S1241" s="5">
        <f ca="1">ABS(ABS(K1241)/MAX(((F1241)+(G1241)*(L1241))*(L1241),
        0.000001))/SQRT('1D'!$I$5*MAX((((F1241)+(G1241)*(L1241))*(L1241))/MAX((F1241)+2*(G1241)*(L1241),
            0.000001),
        0.000001))</f>
        <v>1.0727235886044055</v>
      </c>
      <c r="T1241" s="5">
        <f ca="1">((F1241)*(L1241)^2)/2+(G1241)*(L1241)^3/3+(ABS(K1241)^2)/('1D'!$I$5*MAX(((F1241)+(G1241)*(L1241))*(L1241),
        0.000001))</f>
        <v>35.763412605541333</v>
      </c>
      <c r="U1241" s="5">
        <f ca="1">IF($A$2=0,
    0,
    IFERROR(Q1240-(((R1240+R1241)/2)*J1241)-(IF(O1240&gt;O1241,
                '1D'!$D$8*((O1240^2-O1241^2)/(2*'1D'!$I$5)),
                '1D'!$D$9*((O1241^2-O1240^2)/(2*'1D'!$I$5)))+('1D'!$D$10*(ABS(I1241)/90)*(MAX(O1240^2,
                        O1241^2)/(2*'1D'!$I$5))))-Q1241,
        0))</f>
        <v>-3.9474069734524164E-3</v>
      </c>
      <c r="V1241" s="5">
        <f ca="1">IF($A$2=0,
    1,
    IF(IFERROR(V1240,
            0)=0,
        0,
        IFERROR(IF(ROUND(S1241,
                    3)=1,
                1,
                IF(AND(ABS(U1241)&lt;'1D'!$D$19,
                        S1241&gt;1),
                    1,
                    0)),
            0)))</f>
        <v>0</v>
      </c>
      <c r="W1241" s="5">
        <f ca="1">IF($A$2=0,
    MAX(MAX('1D'!$D$16,
            MAX('1D'!$D$16,
                POWER((ABS(K1241)^2)/('1D'!$I$5*MAX(F1241,
                            0.1)^2),
                    1/3))),
        IFERROR(W1396,
            MAX(MAX('1D'!$D$16,
                    MAX('1D'!$D$16,
                        POWER((ABS(K1241)^2)/('1D'!$I$5*MAX(F1241,
                                    0.1)^2),
                            1/3))),
                ($L$2)-E1396))),
    IF(IFERROR(AG1242,
            0)=0,
        MAX(MAX('1D'!$D$16,
                MAX('1D'!$D$16,
                    POWER((ABS(K1241)^2)/('1D'!$I$5*MAX(F1241,
                                0.1)^2),
                        1/3))),
            IFERROR(W1396,
                MAX(MAX('1D'!$D$16,
                        MAX('1D'!$D$16,
                            POWER((ABS(K1241)^2)/('1D'!$I$5*MAX(F1241,
                                        0.1)^2),
                                1/3))),
                    ($L$2)-E1396))),
        IF(IFERROR(W1241,
                0)=0,
            MAX(MAX('1D'!$D$16,
                    MAX('1D'!$D$16,
                        POWER((ABS(K1241)^2)/('1D'!$I$5*MAX(F1241,
                                    0.1)^2),
                            1/3))),
                IFERROR(W1396,
                    MAX(MAX('1D'!$D$16,
                            MAX('1D'!$D$16,
                                POWER((ABS(K1241)^2)/('1D'!$I$5*MAX(F1241,
                                            0.1)^2),
                                    1/3))),
                        ($L$2)-E1396))),
            IF(OR(IFERROR(AD1241,
                        0)&gt;=1,
                    IFERROR(AD1242,
                        0)&gt;=1),
                MAX('1D'!$D$16,
                    MAX('1D'!$D$16,
                        POWER((ABS(K1241)^2)/('1D'!$I$5*MAX(F1241,
                                    0.1)^2),
                            1/3))),
                IF(ABS(IFERROR(AF1241,
                            0))&lt;'1D'!$D$19,
                    MAX(MAX('1D'!$D$16,
                            MAX('1D'!$D$16,
                                POWER((ABS(K1241)^2)/('1D'!$I$5*MAX(F1241,
                                            0.1)^2),
                                    1/3))),
                        IFERROR(W1241,
                            0)),
                    MAX(MAX('1D'!$D$16,
                            MAX('1D'!$D$16,
                                POWER((ABS(K1241)^2)/('1D'!$I$5*MAX(F1241,
                                            0.1)^2),
                                    1/3))),
                        (IFERROR(W1241,
                                0))+((IFERROR(AF1241,
                                    0))*'1D'!$D$18)))))))</f>
        <v>2.1389677043987478</v>
      </c>
      <c r="X1241" s="5">
        <f t="shared" ca="1" si="270"/>
        <v>11.122632062873489</v>
      </c>
      <c r="Y1241" s="5">
        <f t="shared" ca="1" si="271"/>
        <v>1.1735290000551568</v>
      </c>
      <c r="Z1241" s="5">
        <f t="shared" ca="1" si="272"/>
        <v>4.5807502857230418</v>
      </c>
      <c r="AA1241" s="5">
        <f t="shared" ca="1" si="273"/>
        <v>634.08696770439872</v>
      </c>
      <c r="AB1241" s="5">
        <f ca="1">AA1241+((ABS(K1241)/MAX(((F1241)+(G1241)*(W1241))*(W1241),
            0.000001))^2)/(2*'1D'!$I$5)</f>
        <v>635.15645155659809</v>
      </c>
      <c r="AC1241" s="5">
        <f ca="1">((ABS(K1241)*'1D'!$D$6)/(MAX(((F1241)+(G1241)*(W1241))*(W1241),
            0.000001)*MAX(((((F1241)+(G1241)*(W1241))*(W1241))/MAX((F1241)+2*(W1241)*SQRT(1+(G1241)^2),
                    0.000001))^(2/3),
            0.000001)))^2</f>
        <v>3.8141460404132466E-3</v>
      </c>
      <c r="AD1241" s="5">
        <f ca="1">ABS(ABS(K1241)/MAX(((F1241)+(G1241)*(W1241))*(W1241),
        0.000001))/SQRT('1D'!$I$5*MAX((((F1241)+(G1241)*(W1241))*(W1241))/MAX((F1241)+2*(G1241)*(W1241),
            0.000001),
        0.000001))</f>
        <v>1.0000000000000004</v>
      </c>
      <c r="AE1241" s="5">
        <f ca="1">((F1241)*(W1241)^2)/2+(G1241)*(W1241)^3/3+(ABS(K1241)^2)/('1D'!$I$5*MAX(((F1241)+(G1241)*(W1241))*(W1241),
        0.000001))</f>
        <v>35.686426155594638</v>
      </c>
      <c r="AF1241" s="5">
        <f ca="1">IF($A$2=0,
    0,
    IFERROR(AB1242+(((AC1241+AC1242)/2)*J1242)+(IF(Z1241&gt;Z1242,
                '1D'!$D$8*((Z1241^2-Z1242^2)/(2*'1D'!$I$5)),
                '1D'!$D$9*((Z1242^2-Z1241^2)/(2*'1D'!$I$5)))+('1D'!$D$10*(ABS(I1242)/90)*(MAX(Z1241^2,
                        Z1242^2)/(2*'1D'!$I$5))))-AB1241,
        0))</f>
        <v>3.3141460404522149E-3</v>
      </c>
      <c r="AG1241" s="5">
        <f ca="1">IF($A$2=0,
    1,
    IF(IFERROR(AG1242,
            0)=0,
        0,
        IFERROR(IF(OR(ROUND(AD1241,
                        3)&gt;=1,
                    AND(ABS(AF1241)&lt;'1D'!$D$19,
                        AD1241&lt;1)),
                1,
                0),
            0)))</f>
        <v>1</v>
      </c>
      <c r="AH1241" s="5">
        <f ca="1">IFERROR(IF('1D'!V32="Supercritical",
        MAX('1D'!$D$16,
            IFERROR(L1241,
                MAX('1D'!$D$16,
                    POWER((ABS(K1241)^2)/('1D'!$I$5*MAX(F1241,
                                0.1)^2),
                        1/3)))),
        IF('1D'!V32="Subcritical",
            MAX('1D'!$D$16,
                IFERROR(W1241,
                    MAX('1D'!$D$16,
                        POWER((ABS(K1241)^2)/('1D'!$I$5*MAX(F1241,
                                    0.1)^2),
                            1/3)))),
            IF(IFERROR(T1241,
                    -1E+99)&gt;=IFERROR(AE1241,
                    -1E+99),
                MAX('1D'!$D$16,
                    IFERROR(L1241,
                        MAX('1D'!$D$16,
                            POWER((ABS(K1241)^2)/('1D'!$I$5*MAX(F1241,
                                        0.1)^2),
                                1/3)))),
                MAX('1D'!$D$16,
                    IFERROR(W1241,
                        MAX('1D'!$D$16,
                            POWER((ABS(K1241)^2)/('1D'!$I$5*MAX(F1241,
                                        0.1)^2),
                                1/3))))))),
    MAX('1D'!$D$16,
        POWER((ABS(K1241)^2)/('1D'!$I$5*MAX(F1241,
                    0.1)^2),
            1/3)))</f>
        <v>2.0411692021517887</v>
      </c>
      <c r="AI1241" s="5">
        <f t="shared" ca="1" si="274"/>
        <v>633.98916920215174</v>
      </c>
      <c r="AJ1241" s="5">
        <f ca="1">AI1241+((ABS(K1241)/MAX(((F1241)+(G1241)*(AH1241))*(AH1241),
            0.000001))^2)/(2*'1D'!$I$5)</f>
        <v>635.16359253909479</v>
      </c>
      <c r="AM1241">
        <v>0</v>
      </c>
      <c r="AN1241">
        <v>0</v>
      </c>
      <c r="AO1241" s="5">
        <f t="shared" si="275"/>
        <v>0</v>
      </c>
      <c r="AP1241" s="5">
        <f t="shared" si="279"/>
        <v>0</v>
      </c>
      <c r="AQ1241" s="5">
        <f ca="1">ABS(ABS(K1241)/MAX(((F1241)+(G1241)*(AH1241))*(AH1241),
        0.000001))/SQRT('1D'!$I$5*MAX((((F1241)+(G1241)*(AH1241))*(AH1241))/MAX((F1241)+2*(G1241)*(AH1241),
            0.000001),
        0.000001))</f>
        <v>1.0727235886044055</v>
      </c>
      <c r="AR1241" s="5" t="str">
        <f t="shared" ca="1" si="276"/>
        <v>Supercritical</v>
      </c>
      <c r="AS1241" s="5">
        <f ca="1">((ABS(K1241)*'1D'!$D$6)/(MAX(((F1241)+(G1241)*(AH1241))*(AH1241),
            0.000001)*MAX(((((F1241)+(G1241)*(AH1241))*(AH1241))/MAX((F1241)+2*(AH1241)*SQRT(1+(G1241)^2),
                    0.000001))^(2/3),
            0.000001)))^2</f>
        <v>4.3358367565141456E-3</v>
      </c>
    </row>
    <row r="1242" spans="1:45" x14ac:dyDescent="0.35">
      <c r="A1242">
        <v>1233</v>
      </c>
      <c r="B1242">
        <v>1231.9960000000001</v>
      </c>
      <c r="C1242">
        <v>616071.48899999994</v>
      </c>
      <c r="D1242">
        <v>3096775.264</v>
      </c>
      <c r="E1242">
        <v>631.94749999999999</v>
      </c>
      <c r="F1242">
        <v>5.2</v>
      </c>
      <c r="G1242">
        <v>0</v>
      </c>
      <c r="H1242" t="s">
        <v>176</v>
      </c>
      <c r="I1242">
        <v>0</v>
      </c>
      <c r="J1242" s="5">
        <f t="shared" si="277"/>
        <v>1</v>
      </c>
      <c r="K1242" s="5">
        <f t="shared" ca="1" si="278"/>
        <v>50.95</v>
      </c>
      <c r="L1242" s="5">
        <f ca="1">IF($A$2=0,
    IFERROR(L1241,
        MAX('1D'!$D$16,
            POWER((ABS(K1242)^2)/('1D'!$I$5*MAX(F1242,
                        0.1)^2),
                1/3))),
    IF(IFERROR(V1241,
            0)=0,
        IFERROR(L1241,
            MAX('1D'!$D$16,
                POWER((ABS(K1242)^2)/('1D'!$I$5*MAX(F1242,
                            0.1)^2),
                    1/3))),
        IF(OR(IFERROR(L1242,
                    0)=0,
                IFERROR(S1241,
                    0)&lt;1,
                IFERROR(S1242,
                    0)&lt;1),
            MAX('1D'!$D$16,
                POWER((ABS(K1242)^2)/('1D'!$I$5*MAX(F1242,
                            0.1)^2),
                    1/3)),
            IF(IFERROR(U1242,
                    0)&gt;0,
                MAX('1D'!$D$16,
                    IFERROR(L1242,
                        0)+((IFERROR(U1242,
                                0))*'1D'!$D$18*IF((IFERROR(S1242,
                                    0))&lt;1,
                            1,
                            -1))),
                IF(IFERROR(U1242,
                        0)&lt;0,
                    IF(ABS((MAX('1D'!$D$16,
                                    POWER((ABS(K1242)^2)/('1D'!$I$5*MAX(F1242,
                                                0.1)^2),
                                        1/3)))-IFERROR(L1242,
                                0))&gt;'1D'!$D$19,
                        MAX('1D'!$D$16,
                            IF((MAX('1D'!$D$16,
                                        POWER((ABS(K1242)^2)/('1D'!$I$5*MAX(F1242,
                                                    0.1)^2),
                                            1/3)))&gt;IFERROR(L1242,
                                    0),
                                MIN((MAX('1D'!$D$16,
                                            POWER((ABS(K1242)^2)/('1D'!$I$5*MAX(F1242,
                                                        0.1)^2),
                                                1/3))),
                                    IFERROR(L1242,
                                        0)+(MIN(ABS(IFERROR(U1242,
                                                    0))*'1D'!$D$18,
                                            ABS((MAX('1D'!$D$16,
                                                        POWER((ABS(K1242)^2)/('1D'!$I$5*MAX(F1242,
                                                                    0.1)^2),
                                                            1/3)))-IFERROR(L1242,
                                                    0))))),
                                MAX((MAX('1D'!$D$16,
                                            POWER((ABS(K1242)^2)/('1D'!$I$5*MAX(F1242,
                                                        0.1)^2),
                                                1/3))),
                                    IFERROR(L1242,
                                        0)-(MIN(ABS(IFERROR(U1242,
                                                    0))*'1D'!$D$18,
                                            ABS((MAX('1D'!$D$16,
                                                        POWER((ABS(K1242)^2)/('1D'!$I$5*MAX(F1242,
                                                                    0.1)^2),
                                                            1/3)))-IFERROR(L1242,
                                                    0))))))),
                        MAX('1D'!$D$16,
                            POWER((ABS(K1242)^2)/('1D'!$I$5*MAX(F1242,
                                        0.1)^2),
                                1/3))),
                    MAX('1D'!$D$16,
                        IFERROR(L1242,
                            0)))))))</f>
        <v>2.0411692021517887</v>
      </c>
      <c r="M1242" s="5">
        <f t="shared" ca="1" si="266"/>
        <v>10.614079851189301</v>
      </c>
      <c r="N1242" s="5">
        <f t="shared" ca="1" si="267"/>
        <v>1.1434704692804873</v>
      </c>
      <c r="O1242" s="5">
        <f t="shared" ca="1" si="268"/>
        <v>4.8002276894771132</v>
      </c>
      <c r="P1242" s="5">
        <f t="shared" ca="1" si="269"/>
        <v>633.98866920215175</v>
      </c>
      <c r="Q1242" s="5">
        <f ca="1">P1242+((ABS(K1242)/MAX(((F1242)+(G1242)*(L1242))*(L1242),
            0.000001))^2)/(2*'1D'!$I$5)</f>
        <v>635.16309253909481</v>
      </c>
      <c r="R1242" s="5">
        <f ca="1">((ABS(K1242)*'1D'!$D$6)/(MAX(((F1242)+(G1242)*(L1242))*(L1242),
            0.000001)*MAX(((((F1242)+(G1242)*(L1242))*(L1242))/MAX((F1242)+2*(L1242)*SQRT(1+(G1242)^2),
                    0.000001))^(2/3),
            0.000001)))^2</f>
        <v>4.3358367565141456E-3</v>
      </c>
      <c r="S1242" s="5">
        <f ca="1">ABS(ABS(K1242)/MAX(((F1242)+(G1242)*(L1242))*(L1242),
        0.000001))/SQRT('1D'!$I$5*MAX((((F1242)+(G1242)*(L1242))*(L1242))/MAX((F1242)+2*(G1242)*(L1242),
            0.000001),
        0.000001))</f>
        <v>1.0727235886044055</v>
      </c>
      <c r="T1242" s="5">
        <f ca="1">((F1242)*(L1242)^2)/2+(G1242)*(L1242)^3/3+(ABS(K1242)^2)/('1D'!$I$5*MAX(((F1242)+(G1242)*(L1242))*(L1242),
        0.000001))</f>
        <v>35.763412605541333</v>
      </c>
      <c r="U1242" s="5">
        <f ca="1">IF($A$2=0,
    0,
    IFERROR(Q1241-(((R1241+R1242)/2)*J1242)-(IF(O1241&gt;O1242,
                '1D'!$D$8*((O1241^2-O1242^2)/(2*'1D'!$I$5)),
                '1D'!$D$9*((O1242^2-O1241^2)/(2*'1D'!$I$5)))+('1D'!$D$10*(ABS(I1242)/90)*(MAX(O1241^2,
                        O1242^2)/(2*'1D'!$I$5))))-Q1242,
        0))</f>
        <v>-3.8358367564796936E-3</v>
      </c>
      <c r="V1242" s="5">
        <f ca="1">IF($A$2=0,
    1,
    IF(IFERROR(V1241,
            0)=0,
        0,
        IFERROR(IF(ROUND(S1242,
                    3)=1,
                1,
                IF(AND(ABS(U1242)&lt;'1D'!$D$19,
                        S1242&gt;1),
                    1,
                    0)),
            0)))</f>
        <v>0</v>
      </c>
      <c r="W1242" s="5">
        <f ca="1">IF($A$2=0,
    MAX(MAX('1D'!$D$16,
            MAX('1D'!$D$16,
                POWER((ABS(K1242)^2)/('1D'!$I$5*MAX(F1242,
                            0.1)^2),
                    1/3))),
        IFERROR(W1396,
            MAX(MAX('1D'!$D$16,
                    MAX('1D'!$D$16,
                        POWER((ABS(K1242)^2)/('1D'!$I$5*MAX(F1242,
                                    0.1)^2),
                            1/3))),
                ($L$2)-E1396))),
    IF(IFERROR(AG1243,
            0)=0,
        MAX(MAX('1D'!$D$16,
                MAX('1D'!$D$16,
                    POWER((ABS(K1242)^2)/('1D'!$I$5*MAX(F1242,
                                0.1)^2),
                        1/3))),
            IFERROR(W1396,
                MAX(MAX('1D'!$D$16,
                        MAX('1D'!$D$16,
                            POWER((ABS(K1242)^2)/('1D'!$I$5*MAX(F1242,
                                        0.1)^2),
                                1/3))),
                    ($L$2)-E1396))),
        IF(IFERROR(W1242,
                0)=0,
            MAX(MAX('1D'!$D$16,
                    MAX('1D'!$D$16,
                        POWER((ABS(K1242)^2)/('1D'!$I$5*MAX(F1242,
                                    0.1)^2),
                            1/3))),
                IFERROR(W1396,
                    MAX(MAX('1D'!$D$16,
                            MAX('1D'!$D$16,
                                POWER((ABS(K1242)^2)/('1D'!$I$5*MAX(F1242,
                                            0.1)^2),
                                    1/3))),
                        ($L$2)-E1396))),
            IF(OR(IFERROR(AD1242,
                        0)&gt;=1,
                    IFERROR(AD1243,
                        0)&gt;=1),
                MAX('1D'!$D$16,
                    MAX('1D'!$D$16,
                        POWER((ABS(K1242)^2)/('1D'!$I$5*MAX(F1242,
                                    0.1)^2),
                            1/3))),
                IF(ABS(IFERROR(AF1242,
                            0))&lt;'1D'!$D$19,
                    MAX(MAX('1D'!$D$16,
                            MAX('1D'!$D$16,
                                POWER((ABS(K1242)^2)/('1D'!$I$5*MAX(F1242,
                                            0.1)^2),
                                    1/3))),
                        IFERROR(W1242,
                            0)),
                    MAX(MAX('1D'!$D$16,
                            MAX('1D'!$D$16,
                                POWER((ABS(K1242)^2)/('1D'!$I$5*MAX(F1242,
                                            0.1)^2),
                                    1/3))),
                        (IFERROR(W1242,
                                0))+((IFERROR(AF1242,
                                    0))*'1D'!$D$18)))))))</f>
        <v>2.1389677043987478</v>
      </c>
      <c r="X1242" s="5">
        <f t="shared" ca="1" si="270"/>
        <v>11.122632062873489</v>
      </c>
      <c r="Y1242" s="5">
        <f t="shared" ca="1" si="271"/>
        <v>1.1735290000551568</v>
      </c>
      <c r="Z1242" s="5">
        <f t="shared" ca="1" si="272"/>
        <v>4.5807502857230418</v>
      </c>
      <c r="AA1242" s="5">
        <f t="shared" ca="1" si="273"/>
        <v>634.08646770439873</v>
      </c>
      <c r="AB1242" s="5">
        <f ca="1">AA1242+((ABS(K1242)/MAX(((F1242)+(G1242)*(W1242))*(W1242),
            0.000001))^2)/(2*'1D'!$I$5)</f>
        <v>635.1559515565981</v>
      </c>
      <c r="AC1242" s="5">
        <f ca="1">((ABS(K1242)*'1D'!$D$6)/(MAX(((F1242)+(G1242)*(W1242))*(W1242),
            0.000001)*MAX(((((F1242)+(G1242)*(W1242))*(W1242))/MAX((F1242)+2*(W1242)*SQRT(1+(G1242)^2),
                    0.000001))^(2/3),
            0.000001)))^2</f>
        <v>3.8141460404132466E-3</v>
      </c>
      <c r="AD1242" s="5">
        <f ca="1">ABS(ABS(K1242)/MAX(((F1242)+(G1242)*(W1242))*(W1242),
        0.000001))/SQRT('1D'!$I$5*MAX((((F1242)+(G1242)*(W1242))*(W1242))/MAX((F1242)+2*(G1242)*(W1242),
            0.000001),
        0.000001))</f>
        <v>1.0000000000000004</v>
      </c>
      <c r="AE1242" s="5">
        <f ca="1">((F1242)*(W1242)^2)/2+(G1242)*(W1242)^3/3+(ABS(K1242)^2)/('1D'!$I$5*MAX(((F1242)+(G1242)*(W1242))*(W1242),
        0.000001))</f>
        <v>35.686426155594638</v>
      </c>
      <c r="AF1242" s="5">
        <f ca="1">IF($A$2=0,
    0,
    IFERROR(AB1243+(((AC1242+AC1243)/2)*J1243)+(IF(Z1242&gt;Z1243,
                '1D'!$D$8*((Z1242^2-Z1243^2)/(2*'1D'!$I$5)),
                '1D'!$D$9*((Z1243^2-Z1242^2)/(2*'1D'!$I$5)))+('1D'!$D$10*(ABS(I1243)/90)*(MAX(Z1242^2,
                        Z1243^2)/(2*'1D'!$I$5))))-AB1242,
        0))</f>
        <v>3.3103318943403792E-3</v>
      </c>
      <c r="AG1242" s="5">
        <f ca="1">IF($A$2=0,
    1,
    IF(IFERROR(AG1243,
            0)=0,
        0,
        IFERROR(IF(OR(ROUND(AD1242,
                        3)&gt;=1,
                    AND(ABS(AF1242)&lt;'1D'!$D$19,
                        AD1242&lt;1)),
                1,
                0),
            0)))</f>
        <v>1</v>
      </c>
      <c r="AH1242" s="5">
        <f ca="1">IFERROR(IF('1D'!V32="Supercritical",
        MAX('1D'!$D$16,
            IFERROR(L1242,
                MAX('1D'!$D$16,
                    POWER((ABS(K1242)^2)/('1D'!$I$5*MAX(F1242,
                                0.1)^2),
                        1/3)))),
        IF('1D'!V32="Subcritical",
            MAX('1D'!$D$16,
                IFERROR(W1242,
                    MAX('1D'!$D$16,
                        POWER((ABS(K1242)^2)/('1D'!$I$5*MAX(F1242,
                                    0.1)^2),
                            1/3)))),
            IF(IFERROR(T1242,
                    -1E+99)&gt;=IFERROR(AE1242,
                    -1E+99),
                MAX('1D'!$D$16,
                    IFERROR(L1242,
                        MAX('1D'!$D$16,
                            POWER((ABS(K1242)^2)/('1D'!$I$5*MAX(F1242,
                                        0.1)^2),
                                1/3)))),
                MAX('1D'!$D$16,
                    IFERROR(W1242,
                        MAX('1D'!$D$16,
                            POWER((ABS(K1242)^2)/('1D'!$I$5*MAX(F1242,
                                        0.1)^2),
                                1/3))))))),
    MAX('1D'!$D$16,
        POWER((ABS(K1242)^2)/('1D'!$I$5*MAX(F1242,
                    0.1)^2),
            1/3)))</f>
        <v>2.0411692021517887</v>
      </c>
      <c r="AI1242" s="5">
        <f t="shared" ca="1" si="274"/>
        <v>633.98866920215175</v>
      </c>
      <c r="AJ1242" s="5">
        <f ca="1">AI1242+((ABS(K1242)/MAX(((F1242)+(G1242)*(AH1242))*(AH1242),
            0.000001))^2)/(2*'1D'!$I$5)</f>
        <v>635.16309253909481</v>
      </c>
      <c r="AM1242">
        <v>0</v>
      </c>
      <c r="AN1242">
        <v>0</v>
      </c>
      <c r="AO1242" s="5">
        <f t="shared" si="275"/>
        <v>0</v>
      </c>
      <c r="AP1242" s="5">
        <f t="shared" si="279"/>
        <v>0</v>
      </c>
      <c r="AQ1242" s="5">
        <f ca="1">ABS(ABS(K1242)/MAX(((F1242)+(G1242)*(AH1242))*(AH1242),
        0.000001))/SQRT('1D'!$I$5*MAX((((F1242)+(G1242)*(AH1242))*(AH1242))/MAX((F1242)+2*(G1242)*(AH1242),
            0.000001),
        0.000001))</f>
        <v>1.0727235886044055</v>
      </c>
      <c r="AR1242" s="5" t="str">
        <f t="shared" ca="1" si="276"/>
        <v>Supercritical</v>
      </c>
      <c r="AS1242" s="5">
        <f ca="1">((ABS(K1242)*'1D'!$D$6)/(MAX(((F1242)+(G1242)*(AH1242))*(AH1242),
            0.000001)*MAX(((((F1242)+(G1242)*(AH1242))*(AH1242))/MAX((F1242)+2*(AH1242)*SQRT(1+(G1242)^2),
                    0.000001))^(2/3),
            0.000001)))^2</f>
        <v>4.3358367565141456E-3</v>
      </c>
    </row>
    <row r="1243" spans="1:45" x14ac:dyDescent="0.35">
      <c r="A1243">
        <v>1234</v>
      </c>
      <c r="B1243">
        <v>1232.9949999999999</v>
      </c>
      <c r="C1243">
        <v>616071.44700000004</v>
      </c>
      <c r="D1243">
        <v>3096774.2650000001</v>
      </c>
      <c r="E1243">
        <v>631.947</v>
      </c>
      <c r="F1243">
        <v>5.2</v>
      </c>
      <c r="G1243">
        <v>0</v>
      </c>
      <c r="H1243" t="s">
        <v>176</v>
      </c>
      <c r="I1243">
        <v>0</v>
      </c>
      <c r="J1243" s="5">
        <f t="shared" si="277"/>
        <v>0.99899999999979627</v>
      </c>
      <c r="K1243" s="5">
        <f t="shared" ca="1" si="278"/>
        <v>50.95</v>
      </c>
      <c r="L1243" s="5">
        <f ca="1">IF($A$2=0,
    IFERROR(L1242,
        MAX('1D'!$D$16,
            POWER((ABS(K1243)^2)/('1D'!$I$5*MAX(F1243,
                        0.1)^2),
                1/3))),
    IF(IFERROR(V1242,
            0)=0,
        IFERROR(L1242,
            MAX('1D'!$D$16,
                POWER((ABS(K1243)^2)/('1D'!$I$5*MAX(F1243,
                            0.1)^2),
                    1/3))),
        IF(OR(IFERROR(L1243,
                    0)=0,
                IFERROR(S1242,
                    0)&lt;1,
                IFERROR(S1243,
                    0)&lt;1),
            MAX('1D'!$D$16,
                POWER((ABS(K1243)^2)/('1D'!$I$5*MAX(F1243,
                            0.1)^2),
                    1/3)),
            IF(IFERROR(U1243,
                    0)&gt;0,
                MAX('1D'!$D$16,
                    IFERROR(L1243,
                        0)+((IFERROR(U1243,
                                0))*'1D'!$D$18*IF((IFERROR(S1243,
                                    0))&lt;1,
                            1,
                            -1))),
                IF(IFERROR(U1243,
                        0)&lt;0,
                    IF(ABS((MAX('1D'!$D$16,
                                    POWER((ABS(K1243)^2)/('1D'!$I$5*MAX(F1243,
                                                0.1)^2),
                                        1/3)))-IFERROR(L1243,
                                0))&gt;'1D'!$D$19,
                        MAX('1D'!$D$16,
                            IF((MAX('1D'!$D$16,
                                        POWER((ABS(K1243)^2)/('1D'!$I$5*MAX(F1243,
                                                    0.1)^2),
                                            1/3)))&gt;IFERROR(L1243,
                                    0),
                                MIN((MAX('1D'!$D$16,
                                            POWER((ABS(K1243)^2)/('1D'!$I$5*MAX(F1243,
                                                        0.1)^2),
                                                1/3))),
                                    IFERROR(L1243,
                                        0)+(MIN(ABS(IFERROR(U1243,
                                                    0))*'1D'!$D$18,
                                            ABS((MAX('1D'!$D$16,
                                                        POWER((ABS(K1243)^2)/('1D'!$I$5*MAX(F1243,
                                                                    0.1)^2),
                                                            1/3)))-IFERROR(L1243,
                                                    0))))),
                                MAX((MAX('1D'!$D$16,
                                            POWER((ABS(K1243)^2)/('1D'!$I$5*MAX(F1243,
                                                        0.1)^2),
                                                1/3))),
                                    IFERROR(L1243,
                                        0)-(MIN(ABS(IFERROR(U1243,
                                                    0))*'1D'!$D$18,
                                            ABS((MAX('1D'!$D$16,
                                                        POWER((ABS(K1243)^2)/('1D'!$I$5*MAX(F1243,
                                                                    0.1)^2),
                                                            1/3)))-IFERROR(L1243,
                                                    0))))))),
                        MAX('1D'!$D$16,
                            POWER((ABS(K1243)^2)/('1D'!$I$5*MAX(F1243,
                                        0.1)^2),
                                1/3))),
                    MAX('1D'!$D$16,
                        IFERROR(L1243,
                            0)))))))</f>
        <v>2.0411692021517887</v>
      </c>
      <c r="M1243" s="5">
        <f t="shared" ca="1" si="266"/>
        <v>10.614079851189301</v>
      </c>
      <c r="N1243" s="5">
        <f t="shared" ca="1" si="267"/>
        <v>1.1434704692804873</v>
      </c>
      <c r="O1243" s="5">
        <f t="shared" ca="1" si="268"/>
        <v>4.8002276894771132</v>
      </c>
      <c r="P1243" s="5">
        <f t="shared" ca="1" si="269"/>
        <v>633.98816920215177</v>
      </c>
      <c r="Q1243" s="5">
        <f ca="1">P1243+((ABS(K1243)/MAX(((F1243)+(G1243)*(L1243))*(L1243),
            0.000001))^2)/(2*'1D'!$I$5)</f>
        <v>635.16259253909482</v>
      </c>
      <c r="R1243" s="5">
        <f ca="1">((ABS(K1243)*'1D'!$D$6)/(MAX(((F1243)+(G1243)*(L1243))*(L1243),
            0.000001)*MAX(((((F1243)+(G1243)*(L1243))*(L1243))/MAX((F1243)+2*(L1243)*SQRT(1+(G1243)^2),
                    0.000001))^(2/3),
            0.000001)))^2</f>
        <v>4.3358367565141456E-3</v>
      </c>
      <c r="S1243" s="5">
        <f ca="1">ABS(ABS(K1243)/MAX(((F1243)+(G1243)*(L1243))*(L1243),
        0.000001))/SQRT('1D'!$I$5*MAX((((F1243)+(G1243)*(L1243))*(L1243))/MAX((F1243)+2*(G1243)*(L1243),
            0.000001),
        0.000001))</f>
        <v>1.0727235886044055</v>
      </c>
      <c r="T1243" s="5">
        <f ca="1">((F1243)*(L1243)^2)/2+(G1243)*(L1243)^3/3+(ABS(K1243)^2)/('1D'!$I$5*MAX(((F1243)+(G1243)*(L1243))*(L1243),
        0.000001))</f>
        <v>35.763412605541333</v>
      </c>
      <c r="U1243" s="5">
        <f ca="1">IF($A$2=0,
    0,
    IFERROR(Q1242-(((R1242+R1243)/2)*J1243)-(IF(O1242&gt;O1243,
                '1D'!$D$8*((O1242^2-O1243^2)/(2*'1D'!$I$5)),
                '1D'!$D$9*((O1243^2-O1242^2)/(2*'1D'!$I$5)))+('1D'!$D$10*(ABS(I1243)/90)*(MAX(O1242^2,
                        O1243^2)/(2*'1D'!$I$5))))-Q1243,
        0))</f>
        <v>-3.8315009197731342E-3</v>
      </c>
      <c r="V1243" s="5">
        <f ca="1">IF($A$2=0,
    1,
    IF(IFERROR(V1242,
            0)=0,
        0,
        IFERROR(IF(ROUND(S1243,
                    3)=1,
                1,
                IF(AND(ABS(U1243)&lt;'1D'!$D$19,
                        S1243&gt;1),
                    1,
                    0)),
            0)))</f>
        <v>0</v>
      </c>
      <c r="W1243" s="5">
        <f ca="1">IF($A$2=0,
    MAX(MAX('1D'!$D$16,
            MAX('1D'!$D$16,
                POWER((ABS(K1243)^2)/('1D'!$I$5*MAX(F1243,
                            0.1)^2),
                    1/3))),
        IFERROR(W1396,
            MAX(MAX('1D'!$D$16,
                    MAX('1D'!$D$16,
                        POWER((ABS(K1243)^2)/('1D'!$I$5*MAX(F1243,
                                    0.1)^2),
                            1/3))),
                ($L$2)-E1396))),
    IF(IFERROR(AG1244,
            0)=0,
        MAX(MAX('1D'!$D$16,
                MAX('1D'!$D$16,
                    POWER((ABS(K1243)^2)/('1D'!$I$5*MAX(F1243,
                                0.1)^2),
                        1/3))),
            IFERROR(W1396,
                MAX(MAX('1D'!$D$16,
                        MAX('1D'!$D$16,
                            POWER((ABS(K1243)^2)/('1D'!$I$5*MAX(F1243,
                                        0.1)^2),
                                1/3))),
                    ($L$2)-E1396))),
        IF(IFERROR(W1243,
                0)=0,
            MAX(MAX('1D'!$D$16,
                    MAX('1D'!$D$16,
                        POWER((ABS(K1243)^2)/('1D'!$I$5*MAX(F1243,
                                    0.1)^2),
                            1/3))),
                IFERROR(W1396,
                    MAX(MAX('1D'!$D$16,
                            MAX('1D'!$D$16,
                                POWER((ABS(K1243)^2)/('1D'!$I$5*MAX(F1243,
                                            0.1)^2),
                                    1/3))),
                        ($L$2)-E1396))),
            IF(OR(IFERROR(AD1243,
                        0)&gt;=1,
                    IFERROR(AD1244,
                        0)&gt;=1),
                MAX('1D'!$D$16,
                    MAX('1D'!$D$16,
                        POWER((ABS(K1243)^2)/('1D'!$I$5*MAX(F1243,
                                    0.1)^2),
                            1/3))),
                IF(ABS(IFERROR(AF1243,
                            0))&lt;'1D'!$D$19,
                    MAX(MAX('1D'!$D$16,
                            MAX('1D'!$D$16,
                                POWER((ABS(K1243)^2)/('1D'!$I$5*MAX(F1243,
                                            0.1)^2),
                                    1/3))),
                        IFERROR(W1243,
                            0)),
                    MAX(MAX('1D'!$D$16,
                            MAX('1D'!$D$16,
                                POWER((ABS(K1243)^2)/('1D'!$I$5*MAX(F1243,
                                            0.1)^2),
                                    1/3))),
                        (IFERROR(W1243,
                                0))+((IFERROR(AF1243,
                                    0))*'1D'!$D$18)))))))</f>
        <v>2.1389677043987478</v>
      </c>
      <c r="X1243" s="5">
        <f t="shared" ca="1" si="270"/>
        <v>11.122632062873489</v>
      </c>
      <c r="Y1243" s="5">
        <f t="shared" ca="1" si="271"/>
        <v>1.1735290000551568</v>
      </c>
      <c r="Z1243" s="5">
        <f t="shared" ca="1" si="272"/>
        <v>4.5807502857230418</v>
      </c>
      <c r="AA1243" s="5">
        <f t="shared" ca="1" si="273"/>
        <v>634.08596770439874</v>
      </c>
      <c r="AB1243" s="5">
        <f ca="1">AA1243+((ABS(K1243)/MAX(((F1243)+(G1243)*(W1243))*(W1243),
            0.000001))^2)/(2*'1D'!$I$5)</f>
        <v>635.15545155659811</v>
      </c>
      <c r="AC1243" s="5">
        <f ca="1">((ABS(K1243)*'1D'!$D$6)/(MAX(((F1243)+(G1243)*(W1243))*(W1243),
            0.000001)*MAX(((((F1243)+(G1243)*(W1243))*(W1243))/MAX((F1243)+2*(W1243)*SQRT(1+(G1243)^2),
                    0.000001))^(2/3),
            0.000001)))^2</f>
        <v>3.8141460404132466E-3</v>
      </c>
      <c r="AD1243" s="5">
        <f ca="1">ABS(ABS(K1243)/MAX(((F1243)+(G1243)*(W1243))*(W1243),
        0.000001))/SQRT('1D'!$I$5*MAX((((F1243)+(G1243)*(W1243))*(W1243))/MAX((F1243)+2*(G1243)*(W1243),
            0.000001),
        0.000001))</f>
        <v>1.0000000000000004</v>
      </c>
      <c r="AE1243" s="5">
        <f ca="1">((F1243)*(W1243)^2)/2+(G1243)*(W1243)^3/3+(ABS(K1243)^2)/('1D'!$I$5*MAX(((F1243)+(G1243)*(W1243))*(W1243),
        0.000001))</f>
        <v>35.686426155594638</v>
      </c>
      <c r="AF1243" s="5">
        <f ca="1">IF($A$2=0,
    0,
    IFERROR(AB1244+(((AC1243+AC1244)/2)*J1244)+(IF(Z1243&gt;Z1244,
                '1D'!$D$8*((Z1243^2-Z1244^2)/(2*'1D'!$I$5)),
                '1D'!$D$9*((Z1244^2-Z1243^2)/(2*'1D'!$I$5)))+('1D'!$D$10*(ABS(I1244)/90)*(MAX(Z1243^2,
                        Z1244^2)/(2*'1D'!$I$5))))-AB1243,
        0))</f>
        <v>3.4157470064428708E-3</v>
      </c>
      <c r="AG1243" s="5">
        <f ca="1">IF($A$2=0,
    1,
    IF(IFERROR(AG1244,
            0)=0,
        0,
        IFERROR(IF(OR(ROUND(AD1243,
                        3)&gt;=1,
                    AND(ABS(AF1243)&lt;'1D'!$D$19,
                        AD1243&lt;1)),
                1,
                0),
            0)))</f>
        <v>1</v>
      </c>
      <c r="AH1243" s="5">
        <f ca="1">IFERROR(IF('1D'!V32="Supercritical",
        MAX('1D'!$D$16,
            IFERROR(L1243,
                MAX('1D'!$D$16,
                    POWER((ABS(K1243)^2)/('1D'!$I$5*MAX(F1243,
                                0.1)^2),
                        1/3)))),
        IF('1D'!V32="Subcritical",
            MAX('1D'!$D$16,
                IFERROR(W1243,
                    MAX('1D'!$D$16,
                        POWER((ABS(K1243)^2)/('1D'!$I$5*MAX(F1243,
                                    0.1)^2),
                            1/3)))),
            IF(IFERROR(T1243,
                    -1E+99)&gt;=IFERROR(AE1243,
                    -1E+99),
                MAX('1D'!$D$16,
                    IFERROR(L1243,
                        MAX('1D'!$D$16,
                            POWER((ABS(K1243)^2)/('1D'!$I$5*MAX(F1243,
                                        0.1)^2),
                                1/3)))),
                MAX('1D'!$D$16,
                    IFERROR(W1243,
                        MAX('1D'!$D$16,
                            POWER((ABS(K1243)^2)/('1D'!$I$5*MAX(F1243,
                                        0.1)^2),
                                1/3))))))),
    MAX('1D'!$D$16,
        POWER((ABS(K1243)^2)/('1D'!$I$5*MAX(F1243,
                    0.1)^2),
            1/3)))</f>
        <v>2.0411692021517887</v>
      </c>
      <c r="AI1243" s="5">
        <f t="shared" ca="1" si="274"/>
        <v>633.98816920215177</v>
      </c>
      <c r="AJ1243" s="5">
        <f ca="1">AI1243+((ABS(K1243)/MAX(((F1243)+(G1243)*(AH1243))*(AH1243),
            0.000001))^2)/(2*'1D'!$I$5)</f>
        <v>635.16259253909482</v>
      </c>
      <c r="AM1243">
        <v>0</v>
      </c>
      <c r="AN1243">
        <v>0</v>
      </c>
      <c r="AO1243" s="5">
        <f t="shared" si="275"/>
        <v>0</v>
      </c>
      <c r="AP1243" s="5">
        <f t="shared" si="279"/>
        <v>0</v>
      </c>
      <c r="AQ1243" s="5">
        <f ca="1">ABS(ABS(K1243)/MAX(((F1243)+(G1243)*(AH1243))*(AH1243),
        0.000001))/SQRT('1D'!$I$5*MAX((((F1243)+(G1243)*(AH1243))*(AH1243))/MAX((F1243)+2*(G1243)*(AH1243),
            0.000001),
        0.000001))</f>
        <v>1.0727235886044055</v>
      </c>
      <c r="AR1243" s="5" t="str">
        <f t="shared" ca="1" si="276"/>
        <v>Supercritical</v>
      </c>
      <c r="AS1243" s="5">
        <f ca="1">((ABS(K1243)*'1D'!$D$6)/(MAX(((F1243)+(G1243)*(AH1243))*(AH1243),
            0.000001)*MAX(((((F1243)+(G1243)*(AH1243))*(AH1243))/MAX((F1243)+2*(AH1243)*SQRT(1+(G1243)^2),
                    0.000001))^(2/3),
            0.000001)))^2</f>
        <v>4.3358367565141456E-3</v>
      </c>
    </row>
    <row r="1244" spans="1:45" x14ac:dyDescent="0.35">
      <c r="A1244">
        <v>1235</v>
      </c>
      <c r="B1244">
        <v>1233.9949999999999</v>
      </c>
      <c r="C1244">
        <v>616071.40500000003</v>
      </c>
      <c r="D1244">
        <v>3096773.2659999998</v>
      </c>
      <c r="E1244">
        <v>631.94650000000001</v>
      </c>
      <c r="F1244">
        <v>5.2</v>
      </c>
      <c r="G1244">
        <v>0</v>
      </c>
      <c r="H1244" t="s">
        <v>176</v>
      </c>
      <c r="I1244">
        <v>5.7000000000000002E-2</v>
      </c>
      <c r="J1244" s="5">
        <f t="shared" si="277"/>
        <v>1</v>
      </c>
      <c r="K1244" s="5">
        <f t="shared" ca="1" si="278"/>
        <v>50.95</v>
      </c>
      <c r="L1244" s="5">
        <f ca="1">IF($A$2=0,
    IFERROR(L1243,
        MAX('1D'!$D$16,
            POWER((ABS(K1244)^2)/('1D'!$I$5*MAX(F1244,
                        0.1)^2),
                1/3))),
    IF(IFERROR(V1243,
            0)=0,
        IFERROR(L1243,
            MAX('1D'!$D$16,
                POWER((ABS(K1244)^2)/('1D'!$I$5*MAX(F1244,
                            0.1)^2),
                    1/3))),
        IF(OR(IFERROR(L1244,
                    0)=0,
                IFERROR(S1243,
                    0)&lt;1,
                IFERROR(S1244,
                    0)&lt;1),
            MAX('1D'!$D$16,
                POWER((ABS(K1244)^2)/('1D'!$I$5*MAX(F1244,
                            0.1)^2),
                    1/3)),
            IF(IFERROR(U1244,
                    0)&gt;0,
                MAX('1D'!$D$16,
                    IFERROR(L1244,
                        0)+((IFERROR(U1244,
                                0))*'1D'!$D$18*IF((IFERROR(S1244,
                                    0))&lt;1,
                            1,
                            -1))),
                IF(IFERROR(U1244,
                        0)&lt;0,
                    IF(ABS((MAX('1D'!$D$16,
                                    POWER((ABS(K1244)^2)/('1D'!$I$5*MAX(F1244,
                                                0.1)^2),
                                        1/3)))-IFERROR(L1244,
                                0))&gt;'1D'!$D$19,
                        MAX('1D'!$D$16,
                            IF((MAX('1D'!$D$16,
                                        POWER((ABS(K1244)^2)/('1D'!$I$5*MAX(F1244,
                                                    0.1)^2),
                                            1/3)))&gt;IFERROR(L1244,
                                    0),
                                MIN((MAX('1D'!$D$16,
                                            POWER((ABS(K1244)^2)/('1D'!$I$5*MAX(F1244,
                                                        0.1)^2),
                                                1/3))),
                                    IFERROR(L1244,
                                        0)+(MIN(ABS(IFERROR(U1244,
                                                    0))*'1D'!$D$18,
                                            ABS((MAX('1D'!$D$16,
                                                        POWER((ABS(K1244)^2)/('1D'!$I$5*MAX(F1244,
                                                                    0.1)^2),
                                                            1/3)))-IFERROR(L1244,
                                                    0))))),
                                MAX((MAX('1D'!$D$16,
                                            POWER((ABS(K1244)^2)/('1D'!$I$5*MAX(F1244,
                                                        0.1)^2),
                                                1/3))),
                                    IFERROR(L1244,
                                        0)-(MIN(ABS(IFERROR(U1244,
                                                    0))*'1D'!$D$18,
                                            ABS((MAX('1D'!$D$16,
                                                        POWER((ABS(K1244)^2)/('1D'!$I$5*MAX(F1244,
                                                                    0.1)^2),
                                                            1/3)))-IFERROR(L1244,
                                                    0))))))),
                        MAX('1D'!$D$16,
                            POWER((ABS(K1244)^2)/('1D'!$I$5*MAX(F1244,
                                        0.1)^2),
                                1/3))),
                    MAX('1D'!$D$16,
                        IFERROR(L1244,
                            0)))))))</f>
        <v>2.0411692021517887</v>
      </c>
      <c r="M1244" s="5">
        <f t="shared" ca="1" si="266"/>
        <v>10.614079851189301</v>
      </c>
      <c r="N1244" s="5">
        <f t="shared" ca="1" si="267"/>
        <v>1.1434704692804873</v>
      </c>
      <c r="O1244" s="5">
        <f t="shared" ca="1" si="268"/>
        <v>4.8002276894771132</v>
      </c>
      <c r="P1244" s="5">
        <f t="shared" ca="1" si="269"/>
        <v>633.98766920215178</v>
      </c>
      <c r="Q1244" s="5">
        <f ca="1">P1244+((ABS(K1244)/MAX(((F1244)+(G1244)*(L1244))*(L1244),
            0.000001))^2)/(2*'1D'!$I$5)</f>
        <v>635.16209253909483</v>
      </c>
      <c r="R1244" s="5">
        <f ca="1">((ABS(K1244)*'1D'!$D$6)/(MAX(((F1244)+(G1244)*(L1244))*(L1244),
            0.000001)*MAX(((((F1244)+(G1244)*(L1244))*(L1244))/MAX((F1244)+2*(L1244)*SQRT(1+(G1244)^2),
                    0.000001))^(2/3),
            0.000001)))^2</f>
        <v>4.3358367565141456E-3</v>
      </c>
      <c r="S1244" s="5">
        <f ca="1">ABS(ABS(K1244)/MAX(((F1244)+(G1244)*(L1244))*(L1244),
        0.000001))/SQRT('1D'!$I$5*MAX((((F1244)+(G1244)*(L1244))*(L1244))/MAX((F1244)+2*(G1244)*(L1244),
            0.000001),
        0.000001))</f>
        <v>1.0727235886044055</v>
      </c>
      <c r="T1244" s="5">
        <f ca="1">((F1244)*(L1244)^2)/2+(G1244)*(L1244)^3/3+(ABS(K1244)^2)/('1D'!$I$5*MAX(((F1244)+(G1244)*(L1244))*(L1244),
        0.000001))</f>
        <v>35.763412605541333</v>
      </c>
      <c r="U1244" s="5">
        <f ca="1">IF($A$2=0,
    0,
    IFERROR(Q1243-(((R1243+R1244)/2)*J1244)-(IF(O1243&gt;O1244,
                '1D'!$D$8*((O1243^2-O1244^2)/(2*'1D'!$I$5)),
                '1D'!$D$9*((O1244^2-O1243^2)/(2*'1D'!$I$5)))+('1D'!$D$10*(ABS(I1244)/90)*(MAX(O1243^2,
                        O1244^2)/(2*'1D'!$I$5))))-Q1244,
        0))</f>
        <v>-3.9474069734524164E-3</v>
      </c>
      <c r="V1244" s="5">
        <f ca="1">IF($A$2=0,
    1,
    IF(IFERROR(V1243,
            0)=0,
        0,
        IFERROR(IF(ROUND(S1244,
                    3)=1,
                1,
                IF(AND(ABS(U1244)&lt;'1D'!$D$19,
                        S1244&gt;1),
                    1,
                    0)),
            0)))</f>
        <v>0</v>
      </c>
      <c r="W1244" s="5">
        <f ca="1">IF($A$2=0,
    MAX(MAX('1D'!$D$16,
            MAX('1D'!$D$16,
                POWER((ABS(K1244)^2)/('1D'!$I$5*MAX(F1244,
                            0.1)^2),
                    1/3))),
        IFERROR(W1396,
            MAX(MAX('1D'!$D$16,
                    MAX('1D'!$D$16,
                        POWER((ABS(K1244)^2)/('1D'!$I$5*MAX(F1244,
                                    0.1)^2),
                            1/3))),
                ($L$2)-E1396))),
    IF(IFERROR(AG1245,
            0)=0,
        MAX(MAX('1D'!$D$16,
                MAX('1D'!$D$16,
                    POWER((ABS(K1244)^2)/('1D'!$I$5*MAX(F1244,
                                0.1)^2),
                        1/3))),
            IFERROR(W1396,
                MAX(MAX('1D'!$D$16,
                        MAX('1D'!$D$16,
                            POWER((ABS(K1244)^2)/('1D'!$I$5*MAX(F1244,
                                        0.1)^2),
                                1/3))),
                    ($L$2)-E1396))),
        IF(IFERROR(W1244,
                0)=0,
            MAX(MAX('1D'!$D$16,
                    MAX('1D'!$D$16,
                        POWER((ABS(K1244)^2)/('1D'!$I$5*MAX(F1244,
                                    0.1)^2),
                            1/3))),
                IFERROR(W1396,
                    MAX(MAX('1D'!$D$16,
                            MAX('1D'!$D$16,
                                POWER((ABS(K1244)^2)/('1D'!$I$5*MAX(F1244,
                                            0.1)^2),
                                    1/3))),
                        ($L$2)-E1396))),
            IF(OR(IFERROR(AD1244,
                        0)&gt;=1,
                    IFERROR(AD1245,
                        0)&gt;=1),
                MAX('1D'!$D$16,
                    MAX('1D'!$D$16,
                        POWER((ABS(K1244)^2)/('1D'!$I$5*MAX(F1244,
                                    0.1)^2),
                            1/3))),
                IF(ABS(IFERROR(AF1244,
                            0))&lt;'1D'!$D$19,
                    MAX(MAX('1D'!$D$16,
                            MAX('1D'!$D$16,
                                POWER((ABS(K1244)^2)/('1D'!$I$5*MAX(F1244,
                                            0.1)^2),
                                    1/3))),
                        IFERROR(W1244,
                            0)),
                    MAX(MAX('1D'!$D$16,
                            MAX('1D'!$D$16,
                                POWER((ABS(K1244)^2)/('1D'!$I$5*MAX(F1244,
                                            0.1)^2),
                                    1/3))),
                        (IFERROR(W1244,
                                0))+((IFERROR(AF1244,
                                    0))*'1D'!$D$18)))))))</f>
        <v>2.1389677043987478</v>
      </c>
      <c r="X1244" s="5">
        <f t="shared" ca="1" si="270"/>
        <v>11.122632062873489</v>
      </c>
      <c r="Y1244" s="5">
        <f t="shared" ca="1" si="271"/>
        <v>1.1735290000551568</v>
      </c>
      <c r="Z1244" s="5">
        <f t="shared" ca="1" si="272"/>
        <v>4.5807502857230418</v>
      </c>
      <c r="AA1244" s="5">
        <f t="shared" ca="1" si="273"/>
        <v>634.08546770439875</v>
      </c>
      <c r="AB1244" s="5">
        <f ca="1">AA1244+((ABS(K1244)/MAX(((F1244)+(G1244)*(W1244))*(W1244),
            0.000001))^2)/(2*'1D'!$I$5)</f>
        <v>635.15495155659812</v>
      </c>
      <c r="AC1244" s="5">
        <f ca="1">((ABS(K1244)*'1D'!$D$6)/(MAX(((F1244)+(G1244)*(W1244))*(W1244),
            0.000001)*MAX(((((F1244)+(G1244)*(W1244))*(W1244))/MAX((F1244)+2*(W1244)*SQRT(1+(G1244)^2),
                    0.000001))^(2/3),
            0.000001)))^2</f>
        <v>3.8141460404132466E-3</v>
      </c>
      <c r="AD1244" s="5">
        <f ca="1">ABS(ABS(K1244)/MAX(((F1244)+(G1244)*(W1244))*(W1244),
        0.000001))/SQRT('1D'!$I$5*MAX((((F1244)+(G1244)*(W1244))*(W1244))/MAX((F1244)+2*(G1244)*(W1244),
            0.000001),
        0.000001))</f>
        <v>1.0000000000000004</v>
      </c>
      <c r="AE1244" s="5">
        <f ca="1">((F1244)*(W1244)^2)/2+(G1244)*(W1244)^3/3+(ABS(K1244)^2)/('1D'!$I$5*MAX(((F1244)+(G1244)*(W1244))*(W1244),
        0.000001))</f>
        <v>35.686426155594638</v>
      </c>
      <c r="AF1244" s="5">
        <f ca="1">IF($A$2=0,
    0,
    IFERROR(AB1245+(((AC1244+AC1245)/2)*J1245)+(IF(Z1244&gt;Z1245,
                '1D'!$D$8*((Z1244^2-Z1245^2)/(2*'1D'!$I$5)),
                '1D'!$D$9*((Z1245^2-Z1244^2)/(2*'1D'!$I$5)))+('1D'!$D$10*(ABS(I1245)/90)*(MAX(Z1244^2,
                        Z1245^2)/(2*'1D'!$I$5))))-AB1244,
        0))</f>
        <v>3.4157470064428708E-3</v>
      </c>
      <c r="AG1244" s="5">
        <f ca="1">IF($A$2=0,
    1,
    IF(IFERROR(AG1245,
            0)=0,
        0,
        IFERROR(IF(OR(ROUND(AD1244,
                        3)&gt;=1,
                    AND(ABS(AF1244)&lt;'1D'!$D$19,
                        AD1244&lt;1)),
                1,
                0),
            0)))</f>
        <v>1</v>
      </c>
      <c r="AH1244" s="5">
        <f ca="1">IFERROR(IF('1D'!V32="Supercritical",
        MAX('1D'!$D$16,
            IFERROR(L1244,
                MAX('1D'!$D$16,
                    POWER((ABS(K1244)^2)/('1D'!$I$5*MAX(F1244,
                                0.1)^2),
                        1/3)))),
        IF('1D'!V32="Subcritical",
            MAX('1D'!$D$16,
                IFERROR(W1244,
                    MAX('1D'!$D$16,
                        POWER((ABS(K1244)^2)/('1D'!$I$5*MAX(F1244,
                                    0.1)^2),
                            1/3)))),
            IF(IFERROR(T1244,
                    -1E+99)&gt;=IFERROR(AE1244,
                    -1E+99),
                MAX('1D'!$D$16,
                    IFERROR(L1244,
                        MAX('1D'!$D$16,
                            POWER((ABS(K1244)^2)/('1D'!$I$5*MAX(F1244,
                                        0.1)^2),
                                1/3)))),
                MAX('1D'!$D$16,
                    IFERROR(W1244,
                        MAX('1D'!$D$16,
                            POWER((ABS(K1244)^2)/('1D'!$I$5*MAX(F1244,
                                        0.1)^2),
                                1/3))))))),
    MAX('1D'!$D$16,
        POWER((ABS(K1244)^2)/('1D'!$I$5*MAX(F1244,
                    0.1)^2),
            1/3)))</f>
        <v>2.0411692021517887</v>
      </c>
      <c r="AI1244" s="5">
        <f t="shared" ca="1" si="274"/>
        <v>633.98766920215178</v>
      </c>
      <c r="AJ1244" s="5">
        <f ca="1">AI1244+((ABS(K1244)/MAX(((F1244)+(G1244)*(AH1244))*(AH1244),
            0.000001))^2)/(2*'1D'!$I$5)</f>
        <v>635.16209253909483</v>
      </c>
      <c r="AM1244">
        <v>0</v>
      </c>
      <c r="AN1244">
        <v>0</v>
      </c>
      <c r="AO1244" s="5">
        <f t="shared" si="275"/>
        <v>0</v>
      </c>
      <c r="AP1244" s="5">
        <f t="shared" si="279"/>
        <v>0</v>
      </c>
      <c r="AQ1244" s="5">
        <f ca="1">ABS(ABS(K1244)/MAX(((F1244)+(G1244)*(AH1244))*(AH1244),
        0.000001))/SQRT('1D'!$I$5*MAX((((F1244)+(G1244)*(AH1244))*(AH1244))/MAX((F1244)+2*(G1244)*(AH1244),
            0.000001),
        0.000001))</f>
        <v>1.0727235886044055</v>
      </c>
      <c r="AR1244" s="5" t="str">
        <f t="shared" ca="1" si="276"/>
        <v>Supercritical</v>
      </c>
      <c r="AS1244" s="5">
        <f ca="1">((ABS(K1244)*'1D'!$D$6)/(MAX(((F1244)+(G1244)*(AH1244))*(AH1244),
            0.000001)*MAX(((((F1244)+(G1244)*(AH1244))*(AH1244))/MAX((F1244)+2*(AH1244)*SQRT(1+(G1244)^2),
                    0.000001))^(2/3),
            0.000001)))^2</f>
        <v>4.3358367565141456E-3</v>
      </c>
    </row>
    <row r="1245" spans="1:45" x14ac:dyDescent="0.35">
      <c r="A1245">
        <v>1236</v>
      </c>
      <c r="B1245">
        <v>1234.9949999999999</v>
      </c>
      <c r="C1245">
        <v>616071.36199999996</v>
      </c>
      <c r="D1245">
        <v>3096772.267</v>
      </c>
      <c r="E1245">
        <v>631.94600000000003</v>
      </c>
      <c r="F1245">
        <v>5.2</v>
      </c>
      <c r="G1245">
        <v>0</v>
      </c>
      <c r="H1245" t="s">
        <v>176</v>
      </c>
      <c r="I1245">
        <v>5.7000000000000002E-2</v>
      </c>
      <c r="J1245" s="5">
        <f t="shared" si="277"/>
        <v>1</v>
      </c>
      <c r="K1245" s="5">
        <f t="shared" ca="1" si="278"/>
        <v>50.95</v>
      </c>
      <c r="L1245" s="5">
        <f ca="1">IF($A$2=0,
    IFERROR(L1244,
        MAX('1D'!$D$16,
            POWER((ABS(K1245)^2)/('1D'!$I$5*MAX(F1245,
                        0.1)^2),
                1/3))),
    IF(IFERROR(V1244,
            0)=0,
        IFERROR(L1244,
            MAX('1D'!$D$16,
                POWER((ABS(K1245)^2)/('1D'!$I$5*MAX(F1245,
                            0.1)^2),
                    1/3))),
        IF(OR(IFERROR(L1245,
                    0)=0,
                IFERROR(S1244,
                    0)&lt;1,
                IFERROR(S1245,
                    0)&lt;1),
            MAX('1D'!$D$16,
                POWER((ABS(K1245)^2)/('1D'!$I$5*MAX(F1245,
                            0.1)^2),
                    1/3)),
            IF(IFERROR(U1245,
                    0)&gt;0,
                MAX('1D'!$D$16,
                    IFERROR(L1245,
                        0)+((IFERROR(U1245,
                                0))*'1D'!$D$18*IF((IFERROR(S1245,
                                    0))&lt;1,
                            1,
                            -1))),
                IF(IFERROR(U1245,
                        0)&lt;0,
                    IF(ABS((MAX('1D'!$D$16,
                                    POWER((ABS(K1245)^2)/('1D'!$I$5*MAX(F1245,
                                                0.1)^2),
                                        1/3)))-IFERROR(L1245,
                                0))&gt;'1D'!$D$19,
                        MAX('1D'!$D$16,
                            IF((MAX('1D'!$D$16,
                                        POWER((ABS(K1245)^2)/('1D'!$I$5*MAX(F1245,
                                                    0.1)^2),
                                            1/3)))&gt;IFERROR(L1245,
                                    0),
                                MIN((MAX('1D'!$D$16,
                                            POWER((ABS(K1245)^2)/('1D'!$I$5*MAX(F1245,
                                                        0.1)^2),
                                                1/3))),
                                    IFERROR(L1245,
                                        0)+(MIN(ABS(IFERROR(U1245,
                                                    0))*'1D'!$D$18,
                                            ABS((MAX('1D'!$D$16,
                                                        POWER((ABS(K1245)^2)/('1D'!$I$5*MAX(F1245,
                                                                    0.1)^2),
                                                            1/3)))-IFERROR(L1245,
                                                    0))))),
                                MAX((MAX('1D'!$D$16,
                                            POWER((ABS(K1245)^2)/('1D'!$I$5*MAX(F1245,
                                                        0.1)^2),
                                                1/3))),
                                    IFERROR(L1245,
                                        0)-(MIN(ABS(IFERROR(U1245,
                                                    0))*'1D'!$D$18,
                                            ABS((MAX('1D'!$D$16,
                                                        POWER((ABS(K1245)^2)/('1D'!$I$5*MAX(F1245,
                                                                    0.1)^2),
                                                            1/3)))-IFERROR(L1245,
                                                    0))))))),
                        MAX('1D'!$D$16,
                            POWER((ABS(K1245)^2)/('1D'!$I$5*MAX(F1245,
                                        0.1)^2),
                                1/3))),
                    MAX('1D'!$D$16,
                        IFERROR(L1245,
                            0)))))))</f>
        <v>2.0411692021517887</v>
      </c>
      <c r="M1245" s="5">
        <f t="shared" ca="1" si="266"/>
        <v>10.614079851189301</v>
      </c>
      <c r="N1245" s="5">
        <f t="shared" ca="1" si="267"/>
        <v>1.1434704692804873</v>
      </c>
      <c r="O1245" s="5">
        <f t="shared" ca="1" si="268"/>
        <v>4.8002276894771132</v>
      </c>
      <c r="P1245" s="5">
        <f t="shared" ca="1" si="269"/>
        <v>633.98716920215179</v>
      </c>
      <c r="Q1245" s="5">
        <f ca="1">P1245+((ABS(K1245)/MAX(((F1245)+(G1245)*(L1245))*(L1245),
            0.000001))^2)/(2*'1D'!$I$5)</f>
        <v>635.16159253909484</v>
      </c>
      <c r="R1245" s="5">
        <f ca="1">((ABS(K1245)*'1D'!$D$6)/(MAX(((F1245)+(G1245)*(L1245))*(L1245),
            0.000001)*MAX(((((F1245)+(G1245)*(L1245))*(L1245))/MAX((F1245)+2*(L1245)*SQRT(1+(G1245)^2),
                    0.000001))^(2/3),
            0.000001)))^2</f>
        <v>4.3358367565141456E-3</v>
      </c>
      <c r="S1245" s="5">
        <f ca="1">ABS(ABS(K1245)/MAX(((F1245)+(G1245)*(L1245))*(L1245),
        0.000001))/SQRT('1D'!$I$5*MAX((((F1245)+(G1245)*(L1245))*(L1245))/MAX((F1245)+2*(G1245)*(L1245),
            0.000001),
        0.000001))</f>
        <v>1.0727235886044055</v>
      </c>
      <c r="T1245" s="5">
        <f ca="1">((F1245)*(L1245)^2)/2+(G1245)*(L1245)^3/3+(ABS(K1245)^2)/('1D'!$I$5*MAX(((F1245)+(G1245)*(L1245))*(L1245),
        0.000001))</f>
        <v>35.763412605541333</v>
      </c>
      <c r="U1245" s="5">
        <f ca="1">IF($A$2=0,
    0,
    IFERROR(Q1244-(((R1244+R1245)/2)*J1245)-(IF(O1244&gt;O1245,
                '1D'!$D$8*((O1244^2-O1245^2)/(2*'1D'!$I$5)),
                '1D'!$D$9*((O1245^2-O1244^2)/(2*'1D'!$I$5)))+('1D'!$D$10*(ABS(I1245)/90)*(MAX(O1244^2,
                        O1245^2)/(2*'1D'!$I$5))))-Q1245,
        0))</f>
        <v>-3.9474069734524164E-3</v>
      </c>
      <c r="V1245" s="5">
        <f ca="1">IF($A$2=0,
    1,
    IF(IFERROR(V1244,
            0)=0,
        0,
        IFERROR(IF(ROUND(S1245,
                    3)=1,
                1,
                IF(AND(ABS(U1245)&lt;'1D'!$D$19,
                        S1245&gt;1),
                    1,
                    0)),
            0)))</f>
        <v>0</v>
      </c>
      <c r="W1245" s="5">
        <f ca="1">IF($A$2=0,
    MAX(MAX('1D'!$D$16,
            MAX('1D'!$D$16,
                POWER((ABS(K1245)^2)/('1D'!$I$5*MAX(F1245,
                            0.1)^2),
                    1/3))),
        IFERROR(W1396,
            MAX(MAX('1D'!$D$16,
                    MAX('1D'!$D$16,
                        POWER((ABS(K1245)^2)/('1D'!$I$5*MAX(F1245,
                                    0.1)^2),
                            1/3))),
                ($L$2)-E1396))),
    IF(IFERROR(AG1246,
            0)=0,
        MAX(MAX('1D'!$D$16,
                MAX('1D'!$D$16,
                    POWER((ABS(K1245)^2)/('1D'!$I$5*MAX(F1245,
                                0.1)^2),
                        1/3))),
            IFERROR(W1396,
                MAX(MAX('1D'!$D$16,
                        MAX('1D'!$D$16,
                            POWER((ABS(K1245)^2)/('1D'!$I$5*MAX(F1245,
                                        0.1)^2),
                                1/3))),
                    ($L$2)-E1396))),
        IF(IFERROR(W1245,
                0)=0,
            MAX(MAX('1D'!$D$16,
                    MAX('1D'!$D$16,
                        POWER((ABS(K1245)^2)/('1D'!$I$5*MAX(F1245,
                                    0.1)^2),
                            1/3))),
                IFERROR(W1396,
                    MAX(MAX('1D'!$D$16,
                            MAX('1D'!$D$16,
                                POWER((ABS(K1245)^2)/('1D'!$I$5*MAX(F1245,
                                            0.1)^2),
                                    1/3))),
                        ($L$2)-E1396))),
            IF(OR(IFERROR(AD1245,
                        0)&gt;=1,
                    IFERROR(AD1246,
                        0)&gt;=1),
                MAX('1D'!$D$16,
                    MAX('1D'!$D$16,
                        POWER((ABS(K1245)^2)/('1D'!$I$5*MAX(F1245,
                                    0.1)^2),
                            1/3))),
                IF(ABS(IFERROR(AF1245,
                            0))&lt;'1D'!$D$19,
                    MAX(MAX('1D'!$D$16,
                            MAX('1D'!$D$16,
                                POWER((ABS(K1245)^2)/('1D'!$I$5*MAX(F1245,
                                            0.1)^2),
                                    1/3))),
                        IFERROR(W1245,
                            0)),
                    MAX(MAX('1D'!$D$16,
                            MAX('1D'!$D$16,
                                POWER((ABS(K1245)^2)/('1D'!$I$5*MAX(F1245,
                                            0.1)^2),
                                    1/3))),
                        (IFERROR(W1245,
                                0))+((IFERROR(AF1245,
                                    0))*'1D'!$D$18)))))))</f>
        <v>2.1389677043987478</v>
      </c>
      <c r="X1245" s="5">
        <f t="shared" ca="1" si="270"/>
        <v>11.122632062873489</v>
      </c>
      <c r="Y1245" s="5">
        <f t="shared" ca="1" si="271"/>
        <v>1.1735290000551568</v>
      </c>
      <c r="Z1245" s="5">
        <f t="shared" ca="1" si="272"/>
        <v>4.5807502857230418</v>
      </c>
      <c r="AA1245" s="5">
        <f t="shared" ca="1" si="273"/>
        <v>634.08496770439876</v>
      </c>
      <c r="AB1245" s="5">
        <f ca="1">AA1245+((ABS(K1245)/MAX(((F1245)+(G1245)*(W1245))*(W1245),
            0.000001))^2)/(2*'1D'!$I$5)</f>
        <v>635.15445155659813</v>
      </c>
      <c r="AC1245" s="5">
        <f ca="1">((ABS(K1245)*'1D'!$D$6)/(MAX(((F1245)+(G1245)*(W1245))*(W1245),
            0.000001)*MAX(((((F1245)+(G1245)*(W1245))*(W1245))/MAX((F1245)+2*(W1245)*SQRT(1+(G1245)^2),
                    0.000001))^(2/3),
            0.000001)))^2</f>
        <v>3.8141460404132466E-3</v>
      </c>
      <c r="AD1245" s="5">
        <f ca="1">ABS(ABS(K1245)/MAX(((F1245)+(G1245)*(W1245))*(W1245),
        0.000001))/SQRT('1D'!$I$5*MAX((((F1245)+(G1245)*(W1245))*(W1245))/MAX((F1245)+2*(G1245)*(W1245),
            0.000001),
        0.000001))</f>
        <v>1.0000000000000004</v>
      </c>
      <c r="AE1245" s="5">
        <f ca="1">((F1245)*(W1245)^2)/2+(G1245)*(W1245)^3/3+(ABS(K1245)^2)/('1D'!$I$5*MAX(((F1245)+(G1245)*(W1245))*(W1245),
        0.000001))</f>
        <v>35.686426155594638</v>
      </c>
      <c r="AF1245" s="5">
        <f ca="1">IF($A$2=0,
    0,
    IFERROR(AB1246+(((AC1245+AC1246)/2)*J1246)+(IF(Z1245&gt;Z1246,
                '1D'!$D$8*((Z1245^2-Z1246^2)/(2*'1D'!$I$5)),
                '1D'!$D$9*((Z1246^2-Z1245^2)/(2*'1D'!$I$5)))+('1D'!$D$10*(ABS(I1246)/90)*(MAX(Z1245^2,
                        Z1246^2)/(2*'1D'!$I$5))))-AB1245,
        0))</f>
        <v>3.3177109866073806E-3</v>
      </c>
      <c r="AG1245" s="5">
        <f ca="1">IF($A$2=0,
    1,
    IF(IFERROR(AG1246,
            0)=0,
        0,
        IFERROR(IF(OR(ROUND(AD1245,
                        3)&gt;=1,
                    AND(ABS(AF1245)&lt;'1D'!$D$19,
                        AD1245&lt;1)),
                1,
                0),
            0)))</f>
        <v>1</v>
      </c>
      <c r="AH1245" s="5">
        <f ca="1">IFERROR(IF('1D'!V32="Supercritical",
        MAX('1D'!$D$16,
            IFERROR(L1245,
                MAX('1D'!$D$16,
                    POWER((ABS(K1245)^2)/('1D'!$I$5*MAX(F1245,
                                0.1)^2),
                        1/3)))),
        IF('1D'!V32="Subcritical",
            MAX('1D'!$D$16,
                IFERROR(W1245,
                    MAX('1D'!$D$16,
                        POWER((ABS(K1245)^2)/('1D'!$I$5*MAX(F1245,
                                    0.1)^2),
                            1/3)))),
            IF(IFERROR(T1245,
                    -1E+99)&gt;=IFERROR(AE1245,
                    -1E+99),
                MAX('1D'!$D$16,
                    IFERROR(L1245,
                        MAX('1D'!$D$16,
                            POWER((ABS(K1245)^2)/('1D'!$I$5*MAX(F1245,
                                        0.1)^2),
                                1/3)))),
                MAX('1D'!$D$16,
                    IFERROR(W1245,
                        MAX('1D'!$D$16,
                            POWER((ABS(K1245)^2)/('1D'!$I$5*MAX(F1245,
                                        0.1)^2),
                                1/3))))))),
    MAX('1D'!$D$16,
        POWER((ABS(K1245)^2)/('1D'!$I$5*MAX(F1245,
                    0.1)^2),
            1/3)))</f>
        <v>2.0411692021517887</v>
      </c>
      <c r="AI1245" s="5">
        <f t="shared" ca="1" si="274"/>
        <v>633.98716920215179</v>
      </c>
      <c r="AJ1245" s="5">
        <f ca="1">AI1245+((ABS(K1245)/MAX(((F1245)+(G1245)*(AH1245))*(AH1245),
            0.000001))^2)/(2*'1D'!$I$5)</f>
        <v>635.16159253909484</v>
      </c>
      <c r="AM1245">
        <v>0</v>
      </c>
      <c r="AN1245">
        <v>0</v>
      </c>
      <c r="AO1245" s="5">
        <f t="shared" si="275"/>
        <v>0</v>
      </c>
      <c r="AP1245" s="5">
        <f t="shared" si="279"/>
        <v>0</v>
      </c>
      <c r="AQ1245" s="5">
        <f ca="1">ABS(ABS(K1245)/MAX(((F1245)+(G1245)*(AH1245))*(AH1245),
        0.000001))/SQRT('1D'!$I$5*MAX((((F1245)+(G1245)*(AH1245))*(AH1245))/MAX((F1245)+2*(G1245)*(AH1245),
            0.000001),
        0.000001))</f>
        <v>1.0727235886044055</v>
      </c>
      <c r="AR1245" s="5" t="str">
        <f t="shared" ca="1" si="276"/>
        <v>Supercritical</v>
      </c>
      <c r="AS1245" s="5">
        <f ca="1">((ABS(K1245)*'1D'!$D$6)/(MAX(((F1245)+(G1245)*(AH1245))*(AH1245),
            0.000001)*MAX(((((F1245)+(G1245)*(AH1245))*(AH1245))/MAX((F1245)+2*(AH1245)*SQRT(1+(G1245)^2),
                    0.000001))^(2/3),
            0.000001)))^2</f>
        <v>4.3358367565141456E-3</v>
      </c>
    </row>
    <row r="1246" spans="1:45" x14ac:dyDescent="0.35">
      <c r="A1246">
        <v>1237</v>
      </c>
      <c r="B1246">
        <v>1235.9949999999999</v>
      </c>
      <c r="C1246">
        <v>616071.31999999995</v>
      </c>
      <c r="D1246">
        <v>3096771.2680000002</v>
      </c>
      <c r="E1246">
        <v>631.94550000000004</v>
      </c>
      <c r="F1246">
        <v>5.2</v>
      </c>
      <c r="G1246">
        <v>0</v>
      </c>
      <c r="H1246" t="s">
        <v>176</v>
      </c>
      <c r="I1246">
        <v>2E-3</v>
      </c>
      <c r="J1246" s="5">
        <f t="shared" si="277"/>
        <v>1</v>
      </c>
      <c r="K1246" s="5">
        <f t="shared" ca="1" si="278"/>
        <v>50.95</v>
      </c>
      <c r="L1246" s="5">
        <f ca="1">IF($A$2=0,
    IFERROR(L1245,
        MAX('1D'!$D$16,
            POWER((ABS(K1246)^2)/('1D'!$I$5*MAX(F1246,
                        0.1)^2),
                1/3))),
    IF(IFERROR(V1245,
            0)=0,
        IFERROR(L1245,
            MAX('1D'!$D$16,
                POWER((ABS(K1246)^2)/('1D'!$I$5*MAX(F1246,
                            0.1)^2),
                    1/3))),
        IF(OR(IFERROR(L1246,
                    0)=0,
                IFERROR(S1245,
                    0)&lt;1,
                IFERROR(S1246,
                    0)&lt;1),
            MAX('1D'!$D$16,
                POWER((ABS(K1246)^2)/('1D'!$I$5*MAX(F1246,
                            0.1)^2),
                    1/3)),
            IF(IFERROR(U1246,
                    0)&gt;0,
                MAX('1D'!$D$16,
                    IFERROR(L1246,
                        0)+((IFERROR(U1246,
                                0))*'1D'!$D$18*IF((IFERROR(S1246,
                                    0))&lt;1,
                            1,
                            -1))),
                IF(IFERROR(U1246,
                        0)&lt;0,
                    IF(ABS((MAX('1D'!$D$16,
                                    POWER((ABS(K1246)^2)/('1D'!$I$5*MAX(F1246,
                                                0.1)^2),
                                        1/3)))-IFERROR(L1246,
                                0))&gt;'1D'!$D$19,
                        MAX('1D'!$D$16,
                            IF((MAX('1D'!$D$16,
                                        POWER((ABS(K1246)^2)/('1D'!$I$5*MAX(F1246,
                                                    0.1)^2),
                                            1/3)))&gt;IFERROR(L1246,
                                    0),
                                MIN((MAX('1D'!$D$16,
                                            POWER((ABS(K1246)^2)/('1D'!$I$5*MAX(F1246,
                                                        0.1)^2),
                                                1/3))),
                                    IFERROR(L1246,
                                        0)+(MIN(ABS(IFERROR(U1246,
                                                    0))*'1D'!$D$18,
                                            ABS((MAX('1D'!$D$16,
                                                        POWER((ABS(K1246)^2)/('1D'!$I$5*MAX(F1246,
                                                                    0.1)^2),
                                                            1/3)))-IFERROR(L1246,
                                                    0))))),
                                MAX((MAX('1D'!$D$16,
                                            POWER((ABS(K1246)^2)/('1D'!$I$5*MAX(F1246,
                                                        0.1)^2),
                                                1/3))),
                                    IFERROR(L1246,
                                        0)-(MIN(ABS(IFERROR(U1246,
                                                    0))*'1D'!$D$18,
                                            ABS((MAX('1D'!$D$16,
                                                        POWER((ABS(K1246)^2)/('1D'!$I$5*MAX(F1246,
                                                                    0.1)^2),
                                                            1/3)))-IFERROR(L1246,
                                                    0))))))),
                        MAX('1D'!$D$16,
                            POWER((ABS(K1246)^2)/('1D'!$I$5*MAX(F1246,
                                        0.1)^2),
                                1/3))),
                    MAX('1D'!$D$16,
                        IFERROR(L1246,
                            0)))))))</f>
        <v>2.0411692021517887</v>
      </c>
      <c r="M1246" s="5">
        <f t="shared" ca="1" si="266"/>
        <v>10.614079851189301</v>
      </c>
      <c r="N1246" s="5">
        <f t="shared" ca="1" si="267"/>
        <v>1.1434704692804873</v>
      </c>
      <c r="O1246" s="5">
        <f t="shared" ca="1" si="268"/>
        <v>4.8002276894771132</v>
      </c>
      <c r="P1246" s="5">
        <f t="shared" ca="1" si="269"/>
        <v>633.9866692021518</v>
      </c>
      <c r="Q1246" s="5">
        <f ca="1">P1246+((ABS(K1246)/MAX(((F1246)+(G1246)*(L1246))*(L1246),
            0.000001))^2)/(2*'1D'!$I$5)</f>
        <v>635.16109253909485</v>
      </c>
      <c r="R1246" s="5">
        <f ca="1">((ABS(K1246)*'1D'!$D$6)/(MAX(((F1246)+(G1246)*(L1246))*(L1246),
            0.000001)*MAX(((((F1246)+(G1246)*(L1246))*(L1246))/MAX((F1246)+2*(L1246)*SQRT(1+(G1246)^2),
                    0.000001))^(2/3),
            0.000001)))^2</f>
        <v>4.3358367565141456E-3</v>
      </c>
      <c r="S1246" s="5">
        <f ca="1">ABS(ABS(K1246)/MAX(((F1246)+(G1246)*(L1246))*(L1246),
        0.000001))/SQRT('1D'!$I$5*MAX((((F1246)+(G1246)*(L1246))*(L1246))/MAX((F1246)+2*(G1246)*(L1246),
            0.000001),
        0.000001))</f>
        <v>1.0727235886044055</v>
      </c>
      <c r="T1246" s="5">
        <f ca="1">((F1246)*(L1246)^2)/2+(G1246)*(L1246)^3/3+(ABS(K1246)^2)/('1D'!$I$5*MAX(((F1246)+(G1246)*(L1246))*(L1246),
        0.000001))</f>
        <v>35.763412605541333</v>
      </c>
      <c r="U1246" s="5">
        <f ca="1">IF($A$2=0,
    0,
    IFERROR(Q1245-(((R1245+R1246)/2)*J1246)-(IF(O1245&gt;O1246,
                '1D'!$D$8*((O1245^2-O1246^2)/(2*'1D'!$I$5)),
                '1D'!$D$9*((O1246^2-O1245^2)/(2*'1D'!$I$5)))+('1D'!$D$10*(ABS(I1246)/90)*(MAX(O1245^2,
                        O1246^2)/(2*'1D'!$I$5))))-Q1246,
        0))</f>
        <v>-3.8397515008909977E-3</v>
      </c>
      <c r="V1246" s="5">
        <f ca="1">IF($A$2=0,
    1,
    IF(IFERROR(V1245,
            0)=0,
        0,
        IFERROR(IF(ROUND(S1246,
                    3)=1,
                1,
                IF(AND(ABS(U1246)&lt;'1D'!$D$19,
                        S1246&gt;1),
                    1,
                    0)),
            0)))</f>
        <v>0</v>
      </c>
      <c r="W1246" s="5">
        <f ca="1">IF($A$2=0,
    MAX(MAX('1D'!$D$16,
            MAX('1D'!$D$16,
                POWER((ABS(K1246)^2)/('1D'!$I$5*MAX(F1246,
                            0.1)^2),
                    1/3))),
        IFERROR(W1396,
            MAX(MAX('1D'!$D$16,
                    MAX('1D'!$D$16,
                        POWER((ABS(K1246)^2)/('1D'!$I$5*MAX(F1246,
                                    0.1)^2),
                            1/3))),
                ($L$2)-E1396))),
    IF(IFERROR(AG1247,
            0)=0,
        MAX(MAX('1D'!$D$16,
                MAX('1D'!$D$16,
                    POWER((ABS(K1246)^2)/('1D'!$I$5*MAX(F1246,
                                0.1)^2),
                        1/3))),
            IFERROR(W1396,
                MAX(MAX('1D'!$D$16,
                        MAX('1D'!$D$16,
                            POWER((ABS(K1246)^2)/('1D'!$I$5*MAX(F1246,
                                        0.1)^2),
                                1/3))),
                    ($L$2)-E1396))),
        IF(IFERROR(W1246,
                0)=0,
            MAX(MAX('1D'!$D$16,
                    MAX('1D'!$D$16,
                        POWER((ABS(K1246)^2)/('1D'!$I$5*MAX(F1246,
                                    0.1)^2),
                            1/3))),
                IFERROR(W1396,
                    MAX(MAX('1D'!$D$16,
                            MAX('1D'!$D$16,
                                POWER((ABS(K1246)^2)/('1D'!$I$5*MAX(F1246,
                                            0.1)^2),
                                    1/3))),
                        ($L$2)-E1396))),
            IF(OR(IFERROR(AD1246,
                        0)&gt;=1,
                    IFERROR(AD1247,
                        0)&gt;=1),
                MAX('1D'!$D$16,
                    MAX('1D'!$D$16,
                        POWER((ABS(K1246)^2)/('1D'!$I$5*MAX(F1246,
                                    0.1)^2),
                            1/3))),
                IF(ABS(IFERROR(AF1246,
                            0))&lt;'1D'!$D$19,
                    MAX(MAX('1D'!$D$16,
                            MAX('1D'!$D$16,
                                POWER((ABS(K1246)^2)/('1D'!$I$5*MAX(F1246,
                                            0.1)^2),
                                    1/3))),
                        IFERROR(W1246,
                            0)),
                    MAX(MAX('1D'!$D$16,
                            MAX('1D'!$D$16,
                                POWER((ABS(K1246)^2)/('1D'!$I$5*MAX(F1246,
                                            0.1)^2),
                                    1/3))),
                        (IFERROR(W1246,
                                0))+((IFERROR(AF1246,
                                    0))*'1D'!$D$18)))))))</f>
        <v>2.1389677043987478</v>
      </c>
      <c r="X1246" s="5">
        <f t="shared" ca="1" si="270"/>
        <v>11.122632062873489</v>
      </c>
      <c r="Y1246" s="5">
        <f t="shared" ca="1" si="271"/>
        <v>1.1735290000551568</v>
      </c>
      <c r="Z1246" s="5">
        <f t="shared" ca="1" si="272"/>
        <v>4.5807502857230418</v>
      </c>
      <c r="AA1246" s="5">
        <f t="shared" ca="1" si="273"/>
        <v>634.08446770439878</v>
      </c>
      <c r="AB1246" s="5">
        <f ca="1">AA1246+((ABS(K1246)/MAX(((F1246)+(G1246)*(W1246))*(W1246),
            0.000001))^2)/(2*'1D'!$I$5)</f>
        <v>635.15395155659814</v>
      </c>
      <c r="AC1246" s="5">
        <f ca="1">((ABS(K1246)*'1D'!$D$6)/(MAX(((F1246)+(G1246)*(W1246))*(W1246),
            0.000001)*MAX(((((F1246)+(G1246)*(W1246))*(W1246))/MAX((F1246)+2*(W1246)*SQRT(1+(G1246)^2),
                    0.000001))^(2/3),
            0.000001)))^2</f>
        <v>3.8141460404132466E-3</v>
      </c>
      <c r="AD1246" s="5">
        <f ca="1">ABS(ABS(K1246)/MAX(((F1246)+(G1246)*(W1246))*(W1246),
        0.000001))/SQRT('1D'!$I$5*MAX((((F1246)+(G1246)*(W1246))*(W1246))/MAX((F1246)+2*(G1246)*(W1246),
            0.000001),
        0.000001))</f>
        <v>1.0000000000000004</v>
      </c>
      <c r="AE1246" s="5">
        <f ca="1">((F1246)*(W1246)^2)/2+(G1246)*(W1246)^3/3+(ABS(K1246)^2)/('1D'!$I$5*MAX(((F1246)+(G1246)*(W1246))*(W1246),
        0.000001))</f>
        <v>35.686426155594638</v>
      </c>
      <c r="AF1246" s="5">
        <f ca="1">IF($A$2=0,
    0,
    IFERROR(AB1247+(((AC1246+AC1247)/2)*J1247)+(IF(Z1246&gt;Z1247,
                '1D'!$D$8*((Z1246^2-Z1247^2)/(2*'1D'!$I$5)),
                '1D'!$D$9*((Z1247^2-Z1246^2)/(2*'1D'!$I$5)))+('1D'!$D$10*(ABS(I1247)/90)*(MAX(Z1246^2,
                        Z1247^2)/(2*'1D'!$I$5))))-AB1246,
        0))</f>
        <v>3.3215251326055295E-3</v>
      </c>
      <c r="AG1246" s="5">
        <f ca="1">IF($A$2=0,
    1,
    IF(IFERROR(AG1247,
            0)=0,
        0,
        IFERROR(IF(OR(ROUND(AD1246,
                        3)&gt;=1,
                    AND(ABS(AF1246)&lt;'1D'!$D$19,
                        AD1246&lt;1)),
                1,
                0),
            0)))</f>
        <v>1</v>
      </c>
      <c r="AH1246" s="5">
        <f ca="1">IFERROR(IF('1D'!V32="Supercritical",
        MAX('1D'!$D$16,
            IFERROR(L1246,
                MAX('1D'!$D$16,
                    POWER((ABS(K1246)^2)/('1D'!$I$5*MAX(F1246,
                                0.1)^2),
                        1/3)))),
        IF('1D'!V32="Subcritical",
            MAX('1D'!$D$16,
                IFERROR(W1246,
                    MAX('1D'!$D$16,
                        POWER((ABS(K1246)^2)/('1D'!$I$5*MAX(F1246,
                                    0.1)^2),
                            1/3)))),
            IF(IFERROR(T1246,
                    -1E+99)&gt;=IFERROR(AE1246,
                    -1E+99),
                MAX('1D'!$D$16,
                    IFERROR(L1246,
                        MAX('1D'!$D$16,
                            POWER((ABS(K1246)^2)/('1D'!$I$5*MAX(F1246,
                                        0.1)^2),
                                1/3)))),
                MAX('1D'!$D$16,
                    IFERROR(W1246,
                        MAX('1D'!$D$16,
                            POWER((ABS(K1246)^2)/('1D'!$I$5*MAX(F1246,
                                        0.1)^2),
                                1/3))))))),
    MAX('1D'!$D$16,
        POWER((ABS(K1246)^2)/('1D'!$I$5*MAX(F1246,
                    0.1)^2),
            1/3)))</f>
        <v>2.0411692021517887</v>
      </c>
      <c r="AI1246" s="5">
        <f t="shared" ca="1" si="274"/>
        <v>633.9866692021518</v>
      </c>
      <c r="AJ1246" s="5">
        <f ca="1">AI1246+((ABS(K1246)/MAX(((F1246)+(G1246)*(AH1246))*(AH1246),
            0.000001))^2)/(2*'1D'!$I$5)</f>
        <v>635.16109253909485</v>
      </c>
      <c r="AM1246">
        <v>0</v>
      </c>
      <c r="AN1246">
        <v>0</v>
      </c>
      <c r="AO1246" s="5">
        <f t="shared" si="275"/>
        <v>0</v>
      </c>
      <c r="AP1246" s="5">
        <f t="shared" si="279"/>
        <v>0</v>
      </c>
      <c r="AQ1246" s="5">
        <f ca="1">ABS(ABS(K1246)/MAX(((F1246)+(G1246)*(AH1246))*(AH1246),
        0.000001))/SQRT('1D'!$I$5*MAX((((F1246)+(G1246)*(AH1246))*(AH1246))/MAX((F1246)+2*(G1246)*(AH1246),
            0.000001),
        0.000001))</f>
        <v>1.0727235886044055</v>
      </c>
      <c r="AR1246" s="5" t="str">
        <f t="shared" ca="1" si="276"/>
        <v>Supercritical</v>
      </c>
      <c r="AS1246" s="5">
        <f ca="1">((ABS(K1246)*'1D'!$D$6)/(MAX(((F1246)+(G1246)*(AH1246))*(AH1246),
            0.000001)*MAX(((((F1246)+(G1246)*(AH1246))*(AH1246))/MAX((F1246)+2*(AH1246)*SQRT(1+(G1246)^2),
                    0.000001))^(2/3),
            0.000001)))^2</f>
        <v>4.3358367565141456E-3</v>
      </c>
    </row>
    <row r="1247" spans="1:45" x14ac:dyDescent="0.35">
      <c r="A1247">
        <v>1238</v>
      </c>
      <c r="B1247">
        <v>1236.9960000000001</v>
      </c>
      <c r="C1247">
        <v>616071.27800000005</v>
      </c>
      <c r="D1247">
        <v>3096770.2680000002</v>
      </c>
      <c r="E1247">
        <v>631.94500000000005</v>
      </c>
      <c r="F1247">
        <v>5.2</v>
      </c>
      <c r="G1247">
        <v>0</v>
      </c>
      <c r="H1247" t="s">
        <v>176</v>
      </c>
      <c r="I1247">
        <v>2E-3</v>
      </c>
      <c r="J1247" s="5">
        <f t="shared" si="277"/>
        <v>1.0010000000002037</v>
      </c>
      <c r="K1247" s="5">
        <f t="shared" ca="1" si="278"/>
        <v>50.95</v>
      </c>
      <c r="L1247" s="5">
        <f ca="1">IF($A$2=0,
    IFERROR(L1246,
        MAX('1D'!$D$16,
            POWER((ABS(K1247)^2)/('1D'!$I$5*MAX(F1247,
                        0.1)^2),
                1/3))),
    IF(IFERROR(V1246,
            0)=0,
        IFERROR(L1246,
            MAX('1D'!$D$16,
                POWER((ABS(K1247)^2)/('1D'!$I$5*MAX(F1247,
                            0.1)^2),
                    1/3))),
        IF(OR(IFERROR(L1247,
                    0)=0,
                IFERROR(S1246,
                    0)&lt;1,
                IFERROR(S1247,
                    0)&lt;1),
            MAX('1D'!$D$16,
                POWER((ABS(K1247)^2)/('1D'!$I$5*MAX(F1247,
                            0.1)^2),
                    1/3)),
            IF(IFERROR(U1247,
                    0)&gt;0,
                MAX('1D'!$D$16,
                    IFERROR(L1247,
                        0)+((IFERROR(U1247,
                                0))*'1D'!$D$18*IF((IFERROR(S1247,
                                    0))&lt;1,
                            1,
                            -1))),
                IF(IFERROR(U1247,
                        0)&lt;0,
                    IF(ABS((MAX('1D'!$D$16,
                                    POWER((ABS(K1247)^2)/('1D'!$I$5*MAX(F1247,
                                                0.1)^2),
                                        1/3)))-IFERROR(L1247,
                                0))&gt;'1D'!$D$19,
                        MAX('1D'!$D$16,
                            IF((MAX('1D'!$D$16,
                                        POWER((ABS(K1247)^2)/('1D'!$I$5*MAX(F1247,
                                                    0.1)^2),
                                            1/3)))&gt;IFERROR(L1247,
                                    0),
                                MIN((MAX('1D'!$D$16,
                                            POWER((ABS(K1247)^2)/('1D'!$I$5*MAX(F1247,
                                                        0.1)^2),
                                                1/3))),
                                    IFERROR(L1247,
                                        0)+(MIN(ABS(IFERROR(U1247,
                                                    0))*'1D'!$D$18,
                                            ABS((MAX('1D'!$D$16,
                                                        POWER((ABS(K1247)^2)/('1D'!$I$5*MAX(F1247,
                                                                    0.1)^2),
                                                            1/3)))-IFERROR(L1247,
                                                    0))))),
                                MAX((MAX('1D'!$D$16,
                                            POWER((ABS(K1247)^2)/('1D'!$I$5*MAX(F1247,
                                                        0.1)^2),
                                                1/3))),
                                    IFERROR(L1247,
                                        0)-(MIN(ABS(IFERROR(U1247,
                                                    0))*'1D'!$D$18,
                                            ABS((MAX('1D'!$D$16,
                                                        POWER((ABS(K1247)^2)/('1D'!$I$5*MAX(F1247,
                                                                    0.1)^2),
                                                            1/3)))-IFERROR(L1247,
                                                    0))))))),
                        MAX('1D'!$D$16,
                            POWER((ABS(K1247)^2)/('1D'!$I$5*MAX(F1247,
                                        0.1)^2),
                                1/3))),
                    MAX('1D'!$D$16,
                        IFERROR(L1247,
                            0)))))))</f>
        <v>2.0411692021517887</v>
      </c>
      <c r="M1247" s="5">
        <f t="shared" ca="1" si="266"/>
        <v>10.614079851189301</v>
      </c>
      <c r="N1247" s="5">
        <f t="shared" ca="1" si="267"/>
        <v>1.1434704692804873</v>
      </c>
      <c r="O1247" s="5">
        <f t="shared" ca="1" si="268"/>
        <v>4.8002276894771132</v>
      </c>
      <c r="P1247" s="5">
        <f t="shared" ca="1" si="269"/>
        <v>633.98616920215181</v>
      </c>
      <c r="Q1247" s="5">
        <f ca="1">P1247+((ABS(K1247)/MAX(((F1247)+(G1247)*(L1247))*(L1247),
            0.000001))^2)/(2*'1D'!$I$5)</f>
        <v>635.16059253909486</v>
      </c>
      <c r="R1247" s="5">
        <f ca="1">((ABS(K1247)*'1D'!$D$6)/(MAX(((F1247)+(G1247)*(L1247))*(L1247),
            0.000001)*MAX(((((F1247)+(G1247)*(L1247))*(L1247))/MAX((F1247)+2*(L1247)*SQRT(1+(G1247)^2),
                    0.000001))^(2/3),
            0.000001)))^2</f>
        <v>4.3358367565141456E-3</v>
      </c>
      <c r="S1247" s="5">
        <f ca="1">ABS(ABS(K1247)/MAX(((F1247)+(G1247)*(L1247))*(L1247),
        0.000001))/SQRT('1D'!$I$5*MAX((((F1247)+(G1247)*(L1247))*(L1247))/MAX((F1247)+2*(G1247)*(L1247),
            0.000001),
        0.000001))</f>
        <v>1.0727235886044055</v>
      </c>
      <c r="T1247" s="5">
        <f ca="1">((F1247)*(L1247)^2)/2+(G1247)*(L1247)^3/3+(ABS(K1247)^2)/('1D'!$I$5*MAX(((F1247)+(G1247)*(L1247))*(L1247),
        0.000001))</f>
        <v>35.763412605541333</v>
      </c>
      <c r="U1247" s="5">
        <f ca="1">IF($A$2=0,
    0,
    IFERROR(Q1246-(((R1246+R1247)/2)*J1247)-(IF(O1246&gt;O1247,
                '1D'!$D$8*((O1246^2-O1247^2)/(2*'1D'!$I$5)),
                '1D'!$D$9*((O1247^2-O1246^2)/(2*'1D'!$I$5)))+('1D'!$D$10*(ABS(I1247)/90)*(MAX(O1246^2,
                        O1247^2)/(2*'1D'!$I$5))))-Q1247,
        0))</f>
        <v>-3.8440873377112439E-3</v>
      </c>
      <c r="V1247" s="5">
        <f ca="1">IF($A$2=0,
    1,
    IF(IFERROR(V1246,
            0)=0,
        0,
        IFERROR(IF(ROUND(S1247,
                    3)=1,
                1,
                IF(AND(ABS(U1247)&lt;'1D'!$D$19,
                        S1247&gt;1),
                    1,
                    0)),
            0)))</f>
        <v>0</v>
      </c>
      <c r="W1247" s="5">
        <f ca="1">IF($A$2=0,
    MAX(MAX('1D'!$D$16,
            MAX('1D'!$D$16,
                POWER((ABS(K1247)^2)/('1D'!$I$5*MAX(F1247,
                            0.1)^2),
                    1/3))),
        IFERROR(W1396,
            MAX(MAX('1D'!$D$16,
                    MAX('1D'!$D$16,
                        POWER((ABS(K1247)^2)/('1D'!$I$5*MAX(F1247,
                                    0.1)^2),
                            1/3))),
                ($L$2)-E1396))),
    IF(IFERROR(AG1248,
            0)=0,
        MAX(MAX('1D'!$D$16,
                MAX('1D'!$D$16,
                    POWER((ABS(K1247)^2)/('1D'!$I$5*MAX(F1247,
                                0.1)^2),
                        1/3))),
            IFERROR(W1396,
                MAX(MAX('1D'!$D$16,
                        MAX('1D'!$D$16,
                            POWER((ABS(K1247)^2)/('1D'!$I$5*MAX(F1247,
                                        0.1)^2),
                                1/3))),
                    ($L$2)-E1396))),
        IF(IFERROR(W1247,
                0)=0,
            MAX(MAX('1D'!$D$16,
                    MAX('1D'!$D$16,
                        POWER((ABS(K1247)^2)/('1D'!$I$5*MAX(F1247,
                                    0.1)^2),
                            1/3))),
                IFERROR(W1396,
                    MAX(MAX('1D'!$D$16,
                            MAX('1D'!$D$16,
                                POWER((ABS(K1247)^2)/('1D'!$I$5*MAX(F1247,
                                            0.1)^2),
                                    1/3))),
                        ($L$2)-E1396))),
            IF(OR(IFERROR(AD1247,
                        0)&gt;=1,
                    IFERROR(AD1248,
                        0)&gt;=1),
                MAX('1D'!$D$16,
                    MAX('1D'!$D$16,
                        POWER((ABS(K1247)^2)/('1D'!$I$5*MAX(F1247,
                                    0.1)^2),
                            1/3))),
                IF(ABS(IFERROR(AF1247,
                            0))&lt;'1D'!$D$19,
                    MAX(MAX('1D'!$D$16,
                            MAX('1D'!$D$16,
                                POWER((ABS(K1247)^2)/('1D'!$I$5*MAX(F1247,
                                            0.1)^2),
                                    1/3))),
                        IFERROR(W1247,
                            0)),
                    MAX(MAX('1D'!$D$16,
                            MAX('1D'!$D$16,
                                POWER((ABS(K1247)^2)/('1D'!$I$5*MAX(F1247,
                                            0.1)^2),
                                    1/3))),
                        (IFERROR(W1247,
                                0))+((IFERROR(AF1247,
                                    0))*'1D'!$D$18)))))))</f>
        <v>2.1389677043987478</v>
      </c>
      <c r="X1247" s="5">
        <f t="shared" ca="1" si="270"/>
        <v>11.122632062873489</v>
      </c>
      <c r="Y1247" s="5">
        <f t="shared" ca="1" si="271"/>
        <v>1.1735290000551568</v>
      </c>
      <c r="Z1247" s="5">
        <f t="shared" ca="1" si="272"/>
        <v>4.5807502857230418</v>
      </c>
      <c r="AA1247" s="5">
        <f t="shared" ca="1" si="273"/>
        <v>634.08396770439879</v>
      </c>
      <c r="AB1247" s="5">
        <f ca="1">AA1247+((ABS(K1247)/MAX(((F1247)+(G1247)*(W1247))*(W1247),
            0.000001))^2)/(2*'1D'!$I$5)</f>
        <v>635.15345155659816</v>
      </c>
      <c r="AC1247" s="5">
        <f ca="1">((ABS(K1247)*'1D'!$D$6)/(MAX(((F1247)+(G1247)*(W1247))*(W1247),
            0.000001)*MAX(((((F1247)+(G1247)*(W1247))*(W1247))/MAX((F1247)+2*(W1247)*SQRT(1+(G1247)^2),
                    0.000001))^(2/3),
            0.000001)))^2</f>
        <v>3.8141460404132466E-3</v>
      </c>
      <c r="AD1247" s="5">
        <f ca="1">ABS(ABS(K1247)/MAX(((F1247)+(G1247)*(W1247))*(W1247),
        0.000001))/SQRT('1D'!$I$5*MAX((((F1247)+(G1247)*(W1247))*(W1247))/MAX((F1247)+2*(G1247)*(W1247),
            0.000001),
        0.000001))</f>
        <v>1.0000000000000004</v>
      </c>
      <c r="AE1247" s="5">
        <f ca="1">((F1247)*(W1247)^2)/2+(G1247)*(W1247)^3/3+(ABS(K1247)^2)/('1D'!$I$5*MAX(((F1247)+(G1247)*(W1247))*(W1247),
        0.000001))</f>
        <v>35.686426155594638</v>
      </c>
      <c r="AF1247" s="5">
        <f ca="1">IF($A$2=0,
    0,
    IFERROR(AB1248+(((AC1247+AC1248)/2)*J1248)+(IF(Z1247&gt;Z1248,
                '1D'!$D$8*((Z1247^2-Z1248^2)/(2*'1D'!$I$5)),
                '1D'!$D$9*((Z1248^2-Z1247^2)/(2*'1D'!$I$5)))+('1D'!$D$10*(ABS(I1248)/90)*(MAX(Z1247^2,
                        Z1248^2)/(2*'1D'!$I$5))))-AB1247,
        0))</f>
        <v>3.4157470063291839E-3</v>
      </c>
      <c r="AG1247" s="5">
        <f ca="1">IF($A$2=0,
    1,
    IF(IFERROR(AG1248,
            0)=0,
        0,
        IFERROR(IF(OR(ROUND(AD1247,
                        3)&gt;=1,
                    AND(ABS(AF1247)&lt;'1D'!$D$19,
                        AD1247&lt;1)),
                1,
                0),
            0)))</f>
        <v>1</v>
      </c>
      <c r="AH1247" s="5">
        <f ca="1">IFERROR(IF('1D'!V32="Supercritical",
        MAX('1D'!$D$16,
            IFERROR(L1247,
                MAX('1D'!$D$16,
                    POWER((ABS(K1247)^2)/('1D'!$I$5*MAX(F1247,
                                0.1)^2),
                        1/3)))),
        IF('1D'!V32="Subcritical",
            MAX('1D'!$D$16,
                IFERROR(W1247,
                    MAX('1D'!$D$16,
                        POWER((ABS(K1247)^2)/('1D'!$I$5*MAX(F1247,
                                    0.1)^2),
                            1/3)))),
            IF(IFERROR(T1247,
                    -1E+99)&gt;=IFERROR(AE1247,
                    -1E+99),
                MAX('1D'!$D$16,
                    IFERROR(L1247,
                        MAX('1D'!$D$16,
                            POWER((ABS(K1247)^2)/('1D'!$I$5*MAX(F1247,
                                        0.1)^2),
                                1/3)))),
                MAX('1D'!$D$16,
                    IFERROR(W1247,
                        MAX('1D'!$D$16,
                            POWER((ABS(K1247)^2)/('1D'!$I$5*MAX(F1247,
                                        0.1)^2),
                                1/3))))))),
    MAX('1D'!$D$16,
        POWER((ABS(K1247)^2)/('1D'!$I$5*MAX(F1247,
                    0.1)^2),
            1/3)))</f>
        <v>2.0411692021517887</v>
      </c>
      <c r="AI1247" s="5">
        <f t="shared" ca="1" si="274"/>
        <v>633.98616920215181</v>
      </c>
      <c r="AJ1247" s="5">
        <f ca="1">AI1247+((ABS(K1247)/MAX(((F1247)+(G1247)*(AH1247))*(AH1247),
            0.000001))^2)/(2*'1D'!$I$5)</f>
        <v>635.16059253909486</v>
      </c>
      <c r="AM1247">
        <v>0</v>
      </c>
      <c r="AN1247">
        <v>0</v>
      </c>
      <c r="AO1247" s="5">
        <f t="shared" si="275"/>
        <v>0</v>
      </c>
      <c r="AP1247" s="5">
        <f t="shared" si="279"/>
        <v>0</v>
      </c>
      <c r="AQ1247" s="5">
        <f ca="1">ABS(ABS(K1247)/MAX(((F1247)+(G1247)*(AH1247))*(AH1247),
        0.000001))/SQRT('1D'!$I$5*MAX((((F1247)+(G1247)*(AH1247))*(AH1247))/MAX((F1247)+2*(G1247)*(AH1247),
            0.000001),
        0.000001))</f>
        <v>1.0727235886044055</v>
      </c>
      <c r="AR1247" s="5" t="str">
        <f t="shared" ca="1" si="276"/>
        <v>Supercritical</v>
      </c>
      <c r="AS1247" s="5">
        <f ca="1">((ABS(K1247)*'1D'!$D$6)/(MAX(((F1247)+(G1247)*(AH1247))*(AH1247),
            0.000001)*MAX(((((F1247)+(G1247)*(AH1247))*(AH1247))/MAX((F1247)+2*(AH1247)*SQRT(1+(G1247)^2),
                    0.000001))^(2/3),
            0.000001)))^2</f>
        <v>4.3358367565141456E-3</v>
      </c>
    </row>
    <row r="1248" spans="1:45" x14ac:dyDescent="0.35">
      <c r="A1248">
        <v>1239</v>
      </c>
      <c r="B1248">
        <v>1237.9960000000001</v>
      </c>
      <c r="C1248">
        <v>616071.23600000003</v>
      </c>
      <c r="D1248">
        <v>3096769.2689999999</v>
      </c>
      <c r="E1248">
        <v>631.94449999999995</v>
      </c>
      <c r="F1248">
        <v>5.2</v>
      </c>
      <c r="G1248">
        <v>0</v>
      </c>
      <c r="H1248" t="s">
        <v>176</v>
      </c>
      <c r="I1248">
        <v>5.7000000000000002E-2</v>
      </c>
      <c r="J1248" s="5">
        <f t="shared" si="277"/>
        <v>1</v>
      </c>
      <c r="K1248" s="5">
        <f t="shared" ca="1" si="278"/>
        <v>50.95</v>
      </c>
      <c r="L1248" s="5">
        <f ca="1">IF($A$2=0,
    IFERROR(L1247,
        MAX('1D'!$D$16,
            POWER((ABS(K1248)^2)/('1D'!$I$5*MAX(F1248,
                        0.1)^2),
                1/3))),
    IF(IFERROR(V1247,
            0)=0,
        IFERROR(L1247,
            MAX('1D'!$D$16,
                POWER((ABS(K1248)^2)/('1D'!$I$5*MAX(F1248,
                            0.1)^2),
                    1/3))),
        IF(OR(IFERROR(L1248,
                    0)=0,
                IFERROR(S1247,
                    0)&lt;1,
                IFERROR(S1248,
                    0)&lt;1),
            MAX('1D'!$D$16,
                POWER((ABS(K1248)^2)/('1D'!$I$5*MAX(F1248,
                            0.1)^2),
                    1/3)),
            IF(IFERROR(U1248,
                    0)&gt;0,
                MAX('1D'!$D$16,
                    IFERROR(L1248,
                        0)+((IFERROR(U1248,
                                0))*'1D'!$D$18*IF((IFERROR(S1248,
                                    0))&lt;1,
                            1,
                            -1))),
                IF(IFERROR(U1248,
                        0)&lt;0,
                    IF(ABS((MAX('1D'!$D$16,
                                    POWER((ABS(K1248)^2)/('1D'!$I$5*MAX(F1248,
                                                0.1)^2),
                                        1/3)))-IFERROR(L1248,
                                0))&gt;'1D'!$D$19,
                        MAX('1D'!$D$16,
                            IF((MAX('1D'!$D$16,
                                        POWER((ABS(K1248)^2)/('1D'!$I$5*MAX(F1248,
                                                    0.1)^2),
                                            1/3)))&gt;IFERROR(L1248,
                                    0),
                                MIN((MAX('1D'!$D$16,
                                            POWER((ABS(K1248)^2)/('1D'!$I$5*MAX(F1248,
                                                        0.1)^2),
                                                1/3))),
                                    IFERROR(L1248,
                                        0)+(MIN(ABS(IFERROR(U1248,
                                                    0))*'1D'!$D$18,
                                            ABS((MAX('1D'!$D$16,
                                                        POWER((ABS(K1248)^2)/('1D'!$I$5*MAX(F1248,
                                                                    0.1)^2),
                                                            1/3)))-IFERROR(L1248,
                                                    0))))),
                                MAX((MAX('1D'!$D$16,
                                            POWER((ABS(K1248)^2)/('1D'!$I$5*MAX(F1248,
                                                        0.1)^2),
                                                1/3))),
                                    IFERROR(L1248,
                                        0)-(MIN(ABS(IFERROR(U1248,
                                                    0))*'1D'!$D$18,
                                            ABS((MAX('1D'!$D$16,
                                                        POWER((ABS(K1248)^2)/('1D'!$I$5*MAX(F1248,
                                                                    0.1)^2),
                                                            1/3)))-IFERROR(L1248,
                                                    0))))))),
                        MAX('1D'!$D$16,
                            POWER((ABS(K1248)^2)/('1D'!$I$5*MAX(F1248,
                                        0.1)^2),
                                1/3))),
                    MAX('1D'!$D$16,
                        IFERROR(L1248,
                            0)))))))</f>
        <v>2.0411692021517887</v>
      </c>
      <c r="M1248" s="5">
        <f t="shared" ca="1" si="266"/>
        <v>10.614079851189301</v>
      </c>
      <c r="N1248" s="5">
        <f t="shared" ca="1" si="267"/>
        <v>1.1434704692804873</v>
      </c>
      <c r="O1248" s="5">
        <f t="shared" ca="1" si="268"/>
        <v>4.8002276894771132</v>
      </c>
      <c r="P1248" s="5">
        <f t="shared" ca="1" si="269"/>
        <v>633.98566920215171</v>
      </c>
      <c r="Q1248" s="5">
        <f ca="1">P1248+((ABS(K1248)/MAX(((F1248)+(G1248)*(L1248))*(L1248),
            0.000001))^2)/(2*'1D'!$I$5)</f>
        <v>635.16009253909476</v>
      </c>
      <c r="R1248" s="5">
        <f ca="1">((ABS(K1248)*'1D'!$D$6)/(MAX(((F1248)+(G1248)*(L1248))*(L1248),
            0.000001)*MAX(((((F1248)+(G1248)*(L1248))*(L1248))/MAX((F1248)+2*(L1248)*SQRT(1+(G1248)^2),
                    0.000001))^(2/3),
            0.000001)))^2</f>
        <v>4.3358367565141456E-3</v>
      </c>
      <c r="S1248" s="5">
        <f ca="1">ABS(ABS(K1248)/MAX(((F1248)+(G1248)*(L1248))*(L1248),
        0.000001))/SQRT('1D'!$I$5*MAX((((F1248)+(G1248)*(L1248))*(L1248))/MAX((F1248)+2*(G1248)*(L1248),
            0.000001),
        0.000001))</f>
        <v>1.0727235886044055</v>
      </c>
      <c r="T1248" s="5">
        <f ca="1">((F1248)*(L1248)^2)/2+(G1248)*(L1248)^3/3+(ABS(K1248)^2)/('1D'!$I$5*MAX(((F1248)+(G1248)*(L1248))*(L1248),
        0.000001))</f>
        <v>35.763412605541333</v>
      </c>
      <c r="U1248" s="5">
        <f ca="1">IF($A$2=0,
    0,
    IFERROR(Q1247-(((R1247+R1248)/2)*J1248)-(IF(O1247&gt;O1248,
                '1D'!$D$8*((O1247^2-O1248^2)/(2*'1D'!$I$5)),
                '1D'!$D$9*((O1248^2-O1247^2)/(2*'1D'!$I$5)))+('1D'!$D$10*(ABS(I1248)/90)*(MAX(O1247^2,
                        O1248^2)/(2*'1D'!$I$5))))-Q1248,
        0))</f>
        <v>-3.9474069733387296E-3</v>
      </c>
      <c r="V1248" s="5">
        <f ca="1">IF($A$2=0,
    1,
    IF(IFERROR(V1247,
            0)=0,
        0,
        IFERROR(IF(ROUND(S1248,
                    3)=1,
                1,
                IF(AND(ABS(U1248)&lt;'1D'!$D$19,
                        S1248&gt;1),
                    1,
                    0)),
            0)))</f>
        <v>0</v>
      </c>
      <c r="W1248" s="5">
        <f ca="1">IF($A$2=0,
    MAX(MAX('1D'!$D$16,
            MAX('1D'!$D$16,
                POWER((ABS(K1248)^2)/('1D'!$I$5*MAX(F1248,
                            0.1)^2),
                    1/3))),
        IFERROR(W1396,
            MAX(MAX('1D'!$D$16,
                    MAX('1D'!$D$16,
                        POWER((ABS(K1248)^2)/('1D'!$I$5*MAX(F1248,
                                    0.1)^2),
                            1/3))),
                ($L$2)-E1396))),
    IF(IFERROR(AG1249,
            0)=0,
        MAX(MAX('1D'!$D$16,
                MAX('1D'!$D$16,
                    POWER((ABS(K1248)^2)/('1D'!$I$5*MAX(F1248,
                                0.1)^2),
                        1/3))),
            IFERROR(W1396,
                MAX(MAX('1D'!$D$16,
                        MAX('1D'!$D$16,
                            POWER((ABS(K1248)^2)/('1D'!$I$5*MAX(F1248,
                                        0.1)^2),
                                1/3))),
                    ($L$2)-E1396))),
        IF(IFERROR(W1248,
                0)=0,
            MAX(MAX('1D'!$D$16,
                    MAX('1D'!$D$16,
                        POWER((ABS(K1248)^2)/('1D'!$I$5*MAX(F1248,
                                    0.1)^2),
                            1/3))),
                IFERROR(W1396,
                    MAX(MAX('1D'!$D$16,
                            MAX('1D'!$D$16,
                                POWER((ABS(K1248)^2)/('1D'!$I$5*MAX(F1248,
                                            0.1)^2),
                                    1/3))),
                        ($L$2)-E1396))),
            IF(OR(IFERROR(AD1248,
                        0)&gt;=1,
                    IFERROR(AD1249,
                        0)&gt;=1),
                MAX('1D'!$D$16,
                    MAX('1D'!$D$16,
                        POWER((ABS(K1248)^2)/('1D'!$I$5*MAX(F1248,
                                    0.1)^2),
                            1/3))),
                IF(ABS(IFERROR(AF1248,
                            0))&lt;'1D'!$D$19,
                    MAX(MAX('1D'!$D$16,
                            MAX('1D'!$D$16,
                                POWER((ABS(K1248)^2)/('1D'!$I$5*MAX(F1248,
                                            0.1)^2),
                                    1/3))),
                        IFERROR(W1248,
                            0)),
                    MAX(MAX('1D'!$D$16,
                            MAX('1D'!$D$16,
                                POWER((ABS(K1248)^2)/('1D'!$I$5*MAX(F1248,
                                            0.1)^2),
                                    1/3))),
                        (IFERROR(W1248,
                                0))+((IFERROR(AF1248,
                                    0))*'1D'!$D$18)))))))</f>
        <v>2.1389677043987478</v>
      </c>
      <c r="X1248" s="5">
        <f t="shared" ca="1" si="270"/>
        <v>11.122632062873489</v>
      </c>
      <c r="Y1248" s="5">
        <f t="shared" ca="1" si="271"/>
        <v>1.1735290000551568</v>
      </c>
      <c r="Z1248" s="5">
        <f t="shared" ca="1" si="272"/>
        <v>4.5807502857230418</v>
      </c>
      <c r="AA1248" s="5">
        <f t="shared" ca="1" si="273"/>
        <v>634.08346770439869</v>
      </c>
      <c r="AB1248" s="5">
        <f ca="1">AA1248+((ABS(K1248)/MAX(((F1248)+(G1248)*(W1248))*(W1248),
            0.000001))^2)/(2*'1D'!$I$5)</f>
        <v>635.15295155659805</v>
      </c>
      <c r="AC1248" s="5">
        <f ca="1">((ABS(K1248)*'1D'!$D$6)/(MAX(((F1248)+(G1248)*(W1248))*(W1248),
            0.000001)*MAX(((((F1248)+(G1248)*(W1248))*(W1248))/MAX((F1248)+2*(W1248)*SQRT(1+(G1248)^2),
                    0.000001))^(2/3),
            0.000001)))^2</f>
        <v>3.8141460404132466E-3</v>
      </c>
      <c r="AD1248" s="5">
        <f ca="1">ABS(ABS(K1248)/MAX(((F1248)+(G1248)*(W1248))*(W1248),
        0.000001))/SQRT('1D'!$I$5*MAX((((F1248)+(G1248)*(W1248))*(W1248))/MAX((F1248)+2*(G1248)*(W1248),
            0.000001),
        0.000001))</f>
        <v>1.0000000000000004</v>
      </c>
      <c r="AE1248" s="5">
        <f ca="1">((F1248)*(W1248)^2)/2+(G1248)*(W1248)^3/3+(ABS(K1248)^2)/('1D'!$I$5*MAX(((F1248)+(G1248)*(W1248))*(W1248),
        0.000001))</f>
        <v>35.686426155594638</v>
      </c>
      <c r="AF1248" s="5">
        <f ca="1">IF($A$2=0,
    0,
    IFERROR(AB1249+(((AC1248+AC1249)/2)*J1249)+(IF(Z1248&gt;Z1249,
                '1D'!$D$8*((Z1248^2-Z1249^2)/(2*'1D'!$I$5)),
                '1D'!$D$9*((Z1249^2-Z1248^2)/(2*'1D'!$I$5)))+('1D'!$D$10*(ABS(I1249)/90)*(MAX(Z1248^2,
                        Z1249^2)/(2*'1D'!$I$5))))-AB1248,
        0))</f>
        <v>3.4157470064428708E-3</v>
      </c>
      <c r="AG1248" s="5">
        <f ca="1">IF($A$2=0,
    1,
    IF(IFERROR(AG1249,
            0)=0,
        0,
        IFERROR(IF(OR(ROUND(AD1248,
                        3)&gt;=1,
                    AND(ABS(AF1248)&lt;'1D'!$D$19,
                        AD1248&lt;1)),
                1,
                0),
            0)))</f>
        <v>1</v>
      </c>
      <c r="AH1248" s="5">
        <f ca="1">IFERROR(IF('1D'!V32="Supercritical",
        MAX('1D'!$D$16,
            IFERROR(L1248,
                MAX('1D'!$D$16,
                    POWER((ABS(K1248)^2)/('1D'!$I$5*MAX(F1248,
                                0.1)^2),
                        1/3)))),
        IF('1D'!V32="Subcritical",
            MAX('1D'!$D$16,
                IFERROR(W1248,
                    MAX('1D'!$D$16,
                        POWER((ABS(K1248)^2)/('1D'!$I$5*MAX(F1248,
                                    0.1)^2),
                            1/3)))),
            IF(IFERROR(T1248,
                    -1E+99)&gt;=IFERROR(AE1248,
                    -1E+99),
                MAX('1D'!$D$16,
                    IFERROR(L1248,
                        MAX('1D'!$D$16,
                            POWER((ABS(K1248)^2)/('1D'!$I$5*MAX(F1248,
                                        0.1)^2),
                                1/3)))),
                MAX('1D'!$D$16,
                    IFERROR(W1248,
                        MAX('1D'!$D$16,
                            POWER((ABS(K1248)^2)/('1D'!$I$5*MAX(F1248,
                                        0.1)^2),
                                1/3))))))),
    MAX('1D'!$D$16,
        POWER((ABS(K1248)^2)/('1D'!$I$5*MAX(F1248,
                    0.1)^2),
            1/3)))</f>
        <v>2.0411692021517887</v>
      </c>
      <c r="AI1248" s="5">
        <f t="shared" ca="1" si="274"/>
        <v>633.98566920215171</v>
      </c>
      <c r="AJ1248" s="5">
        <f ca="1">AI1248+((ABS(K1248)/MAX(((F1248)+(G1248)*(AH1248))*(AH1248),
            0.000001))^2)/(2*'1D'!$I$5)</f>
        <v>635.16009253909476</v>
      </c>
      <c r="AM1248">
        <v>0</v>
      </c>
      <c r="AN1248">
        <v>0</v>
      </c>
      <c r="AO1248" s="5">
        <f t="shared" si="275"/>
        <v>0</v>
      </c>
      <c r="AP1248" s="5">
        <f t="shared" si="279"/>
        <v>0</v>
      </c>
      <c r="AQ1248" s="5">
        <f ca="1">ABS(ABS(K1248)/MAX(((F1248)+(G1248)*(AH1248))*(AH1248),
        0.000001))/SQRT('1D'!$I$5*MAX((((F1248)+(G1248)*(AH1248))*(AH1248))/MAX((F1248)+2*(G1248)*(AH1248),
            0.000001),
        0.000001))</f>
        <v>1.0727235886044055</v>
      </c>
      <c r="AR1248" s="5" t="str">
        <f t="shared" ca="1" si="276"/>
        <v>Supercritical</v>
      </c>
      <c r="AS1248" s="5">
        <f ca="1">((ABS(K1248)*'1D'!$D$6)/(MAX(((F1248)+(G1248)*(AH1248))*(AH1248),
            0.000001)*MAX(((((F1248)+(G1248)*(AH1248))*(AH1248))/MAX((F1248)+2*(AH1248)*SQRT(1+(G1248)^2),
                    0.000001))^(2/3),
            0.000001)))^2</f>
        <v>4.3358367565141456E-3</v>
      </c>
    </row>
    <row r="1249" spans="1:45" x14ac:dyDescent="0.35">
      <c r="A1249">
        <v>1240</v>
      </c>
      <c r="B1249">
        <v>1238.9960000000001</v>
      </c>
      <c r="C1249">
        <v>616071.19299999997</v>
      </c>
      <c r="D1249">
        <v>3096768.27</v>
      </c>
      <c r="E1249">
        <v>631.94399999999996</v>
      </c>
      <c r="F1249">
        <v>5.2</v>
      </c>
      <c r="G1249">
        <v>0</v>
      </c>
      <c r="H1249" t="s">
        <v>176</v>
      </c>
      <c r="I1249">
        <v>5.7000000000000002E-2</v>
      </c>
      <c r="J1249" s="5">
        <f t="shared" si="277"/>
        <v>1</v>
      </c>
      <c r="K1249" s="5">
        <f t="shared" ca="1" si="278"/>
        <v>50.95</v>
      </c>
      <c r="L1249" s="5">
        <f ca="1">IF($A$2=0,
    IFERROR(L1248,
        MAX('1D'!$D$16,
            POWER((ABS(K1249)^2)/('1D'!$I$5*MAX(F1249,
                        0.1)^2),
                1/3))),
    IF(IFERROR(V1248,
            0)=0,
        IFERROR(L1248,
            MAX('1D'!$D$16,
                POWER((ABS(K1249)^2)/('1D'!$I$5*MAX(F1249,
                            0.1)^2),
                    1/3))),
        IF(OR(IFERROR(L1249,
                    0)=0,
                IFERROR(S1248,
                    0)&lt;1,
                IFERROR(S1249,
                    0)&lt;1),
            MAX('1D'!$D$16,
                POWER((ABS(K1249)^2)/('1D'!$I$5*MAX(F1249,
                            0.1)^2),
                    1/3)),
            IF(IFERROR(U1249,
                    0)&gt;0,
                MAX('1D'!$D$16,
                    IFERROR(L1249,
                        0)+((IFERROR(U1249,
                                0))*'1D'!$D$18*IF((IFERROR(S1249,
                                    0))&lt;1,
                            1,
                            -1))),
                IF(IFERROR(U1249,
                        0)&lt;0,
                    IF(ABS((MAX('1D'!$D$16,
                                    POWER((ABS(K1249)^2)/('1D'!$I$5*MAX(F1249,
                                                0.1)^2),
                                        1/3)))-IFERROR(L1249,
                                0))&gt;'1D'!$D$19,
                        MAX('1D'!$D$16,
                            IF((MAX('1D'!$D$16,
                                        POWER((ABS(K1249)^2)/('1D'!$I$5*MAX(F1249,
                                                    0.1)^2),
                                            1/3)))&gt;IFERROR(L1249,
                                    0),
                                MIN((MAX('1D'!$D$16,
                                            POWER((ABS(K1249)^2)/('1D'!$I$5*MAX(F1249,
                                                        0.1)^2),
                                                1/3))),
                                    IFERROR(L1249,
                                        0)+(MIN(ABS(IFERROR(U1249,
                                                    0))*'1D'!$D$18,
                                            ABS((MAX('1D'!$D$16,
                                                        POWER((ABS(K1249)^2)/('1D'!$I$5*MAX(F1249,
                                                                    0.1)^2),
                                                            1/3)))-IFERROR(L1249,
                                                    0))))),
                                MAX((MAX('1D'!$D$16,
                                            POWER((ABS(K1249)^2)/('1D'!$I$5*MAX(F1249,
                                                        0.1)^2),
                                                1/3))),
                                    IFERROR(L1249,
                                        0)-(MIN(ABS(IFERROR(U1249,
                                                    0))*'1D'!$D$18,
                                            ABS((MAX('1D'!$D$16,
                                                        POWER((ABS(K1249)^2)/('1D'!$I$5*MAX(F1249,
                                                                    0.1)^2),
                                                            1/3)))-IFERROR(L1249,
                                                    0))))))),
                        MAX('1D'!$D$16,
                            POWER((ABS(K1249)^2)/('1D'!$I$5*MAX(F1249,
                                        0.1)^2),
                                1/3))),
                    MAX('1D'!$D$16,
                        IFERROR(L1249,
                            0)))))))</f>
        <v>2.0411692021517887</v>
      </c>
      <c r="M1249" s="5">
        <f t="shared" ca="1" si="266"/>
        <v>10.614079851189301</v>
      </c>
      <c r="N1249" s="5">
        <f t="shared" ca="1" si="267"/>
        <v>1.1434704692804873</v>
      </c>
      <c r="O1249" s="5">
        <f t="shared" ca="1" si="268"/>
        <v>4.8002276894771132</v>
      </c>
      <c r="P1249" s="5">
        <f t="shared" ca="1" si="269"/>
        <v>633.98516920215172</v>
      </c>
      <c r="Q1249" s="5">
        <f ca="1">P1249+((ABS(K1249)/MAX(((F1249)+(G1249)*(L1249))*(L1249),
            0.000001))^2)/(2*'1D'!$I$5)</f>
        <v>635.15959253909477</v>
      </c>
      <c r="R1249" s="5">
        <f ca="1">((ABS(K1249)*'1D'!$D$6)/(MAX(((F1249)+(G1249)*(L1249))*(L1249),
            0.000001)*MAX(((((F1249)+(G1249)*(L1249))*(L1249))/MAX((F1249)+2*(L1249)*SQRT(1+(G1249)^2),
                    0.000001))^(2/3),
            0.000001)))^2</f>
        <v>4.3358367565141456E-3</v>
      </c>
      <c r="S1249" s="5">
        <f ca="1">ABS(ABS(K1249)/MAX(((F1249)+(G1249)*(L1249))*(L1249),
        0.000001))/SQRT('1D'!$I$5*MAX((((F1249)+(G1249)*(L1249))*(L1249))/MAX((F1249)+2*(G1249)*(L1249),
            0.000001),
        0.000001))</f>
        <v>1.0727235886044055</v>
      </c>
      <c r="T1249" s="5">
        <f ca="1">((F1249)*(L1249)^2)/2+(G1249)*(L1249)^3/3+(ABS(K1249)^2)/('1D'!$I$5*MAX(((F1249)+(G1249)*(L1249))*(L1249),
        0.000001))</f>
        <v>35.763412605541333</v>
      </c>
      <c r="U1249" s="5">
        <f ca="1">IF($A$2=0,
    0,
    IFERROR(Q1248-(((R1248+R1249)/2)*J1249)-(IF(O1248&gt;O1249,
                '1D'!$D$8*((O1248^2-O1249^2)/(2*'1D'!$I$5)),
                '1D'!$D$9*((O1249^2-O1248^2)/(2*'1D'!$I$5)))+('1D'!$D$10*(ABS(I1249)/90)*(MAX(O1248^2,
                        O1249^2)/(2*'1D'!$I$5))))-Q1249,
        0))</f>
        <v>-3.9474069734524164E-3</v>
      </c>
      <c r="V1249" s="5">
        <f ca="1">IF($A$2=0,
    1,
    IF(IFERROR(V1248,
            0)=0,
        0,
        IFERROR(IF(ROUND(S1249,
                    3)=1,
                1,
                IF(AND(ABS(U1249)&lt;'1D'!$D$19,
                        S1249&gt;1),
                    1,
                    0)),
            0)))</f>
        <v>0</v>
      </c>
      <c r="W1249" s="5">
        <f ca="1">IF($A$2=0,
    MAX(MAX('1D'!$D$16,
            MAX('1D'!$D$16,
                POWER((ABS(K1249)^2)/('1D'!$I$5*MAX(F1249,
                            0.1)^2),
                    1/3))),
        IFERROR(W1396,
            MAX(MAX('1D'!$D$16,
                    MAX('1D'!$D$16,
                        POWER((ABS(K1249)^2)/('1D'!$I$5*MAX(F1249,
                                    0.1)^2),
                            1/3))),
                ($L$2)-E1396))),
    IF(IFERROR(AG1250,
            0)=0,
        MAX(MAX('1D'!$D$16,
                MAX('1D'!$D$16,
                    POWER((ABS(K1249)^2)/('1D'!$I$5*MAX(F1249,
                                0.1)^2),
                        1/3))),
            IFERROR(W1396,
                MAX(MAX('1D'!$D$16,
                        MAX('1D'!$D$16,
                            POWER((ABS(K1249)^2)/('1D'!$I$5*MAX(F1249,
                                        0.1)^2),
                                1/3))),
                    ($L$2)-E1396))),
        IF(IFERROR(W1249,
                0)=0,
            MAX(MAX('1D'!$D$16,
                    MAX('1D'!$D$16,
                        POWER((ABS(K1249)^2)/('1D'!$I$5*MAX(F1249,
                                    0.1)^2),
                            1/3))),
                IFERROR(W1396,
                    MAX(MAX('1D'!$D$16,
                            MAX('1D'!$D$16,
                                POWER((ABS(K1249)^2)/('1D'!$I$5*MAX(F1249,
                                            0.1)^2),
                                    1/3))),
                        ($L$2)-E1396))),
            IF(OR(IFERROR(AD1249,
                        0)&gt;=1,
                    IFERROR(AD1250,
                        0)&gt;=1),
                MAX('1D'!$D$16,
                    MAX('1D'!$D$16,
                        POWER((ABS(K1249)^2)/('1D'!$I$5*MAX(F1249,
                                    0.1)^2),
                            1/3))),
                IF(ABS(IFERROR(AF1249,
                            0))&lt;'1D'!$D$19,
                    MAX(MAX('1D'!$D$16,
                            MAX('1D'!$D$16,
                                POWER((ABS(K1249)^2)/('1D'!$I$5*MAX(F1249,
                                            0.1)^2),
                                    1/3))),
                        IFERROR(W1249,
                            0)),
                    MAX(MAX('1D'!$D$16,
                            MAX('1D'!$D$16,
                                POWER((ABS(K1249)^2)/('1D'!$I$5*MAX(F1249,
                                            0.1)^2),
                                    1/3))),
                        (IFERROR(W1249,
                                0))+((IFERROR(AF1249,
                                    0))*'1D'!$D$18)))))))</f>
        <v>2.1389677043987478</v>
      </c>
      <c r="X1249" s="5">
        <f t="shared" ca="1" si="270"/>
        <v>11.122632062873489</v>
      </c>
      <c r="Y1249" s="5">
        <f t="shared" ca="1" si="271"/>
        <v>1.1735290000551568</v>
      </c>
      <c r="Z1249" s="5">
        <f t="shared" ca="1" si="272"/>
        <v>4.5807502857230418</v>
      </c>
      <c r="AA1249" s="5">
        <f t="shared" ca="1" si="273"/>
        <v>634.0829677043987</v>
      </c>
      <c r="AB1249" s="5">
        <f ca="1">AA1249+((ABS(K1249)/MAX(((F1249)+(G1249)*(W1249))*(W1249),
            0.000001))^2)/(2*'1D'!$I$5)</f>
        <v>635.15245155659807</v>
      </c>
      <c r="AC1249" s="5">
        <f ca="1">((ABS(K1249)*'1D'!$D$6)/(MAX(((F1249)+(G1249)*(W1249))*(W1249),
            0.000001)*MAX(((((F1249)+(G1249)*(W1249))*(W1249))/MAX((F1249)+2*(W1249)*SQRT(1+(G1249)^2),
                    0.000001))^(2/3),
            0.000001)))^2</f>
        <v>3.8141460404132466E-3</v>
      </c>
      <c r="AD1249" s="5">
        <f ca="1">ABS(ABS(K1249)/MAX(((F1249)+(G1249)*(W1249))*(W1249),
        0.000001))/SQRT('1D'!$I$5*MAX((((F1249)+(G1249)*(W1249))*(W1249))/MAX((F1249)+2*(G1249)*(W1249),
            0.000001),
        0.000001))</f>
        <v>1.0000000000000004</v>
      </c>
      <c r="AE1249" s="5">
        <f ca="1">((F1249)*(W1249)^2)/2+(G1249)*(W1249)^3/3+(ABS(K1249)^2)/('1D'!$I$5*MAX(((F1249)+(G1249)*(W1249))*(W1249),
        0.000001))</f>
        <v>35.686426155594638</v>
      </c>
      <c r="AF1249" s="5">
        <f ca="1">IF($A$2=0,
    0,
    IFERROR(AB1250+(((AC1249+AC1250)/2)*J1250)+(IF(Z1249&gt;Z1250,
                '1D'!$D$8*((Z1249^2-Z1250^2)/(2*'1D'!$I$5)),
                '1D'!$D$9*((Z1250^2-Z1249^2)/(2*'1D'!$I$5)))+('1D'!$D$10*(ABS(I1250)/90)*(MAX(Z1249^2,
                        Z1250^2)/(2*'1D'!$I$5))))-AB1249,
        0))</f>
        <v>3.3141460404522149E-3</v>
      </c>
      <c r="AG1249" s="5">
        <f ca="1">IF($A$2=0,
    1,
    IF(IFERROR(AG1250,
            0)=0,
        0,
        IFERROR(IF(OR(ROUND(AD1249,
                        3)&gt;=1,
                    AND(ABS(AF1249)&lt;'1D'!$D$19,
                        AD1249&lt;1)),
                1,
                0),
            0)))</f>
        <v>1</v>
      </c>
      <c r="AH1249" s="5">
        <f ca="1">IFERROR(IF('1D'!V32="Supercritical",
        MAX('1D'!$D$16,
            IFERROR(L1249,
                MAX('1D'!$D$16,
                    POWER((ABS(K1249)^2)/('1D'!$I$5*MAX(F1249,
                                0.1)^2),
                        1/3)))),
        IF('1D'!V32="Subcritical",
            MAX('1D'!$D$16,
                IFERROR(W1249,
                    MAX('1D'!$D$16,
                        POWER((ABS(K1249)^2)/('1D'!$I$5*MAX(F1249,
                                    0.1)^2),
                            1/3)))),
            IF(IFERROR(T1249,
                    -1E+99)&gt;=IFERROR(AE1249,
                    -1E+99),
                MAX('1D'!$D$16,
                    IFERROR(L1249,
                        MAX('1D'!$D$16,
                            POWER((ABS(K1249)^2)/('1D'!$I$5*MAX(F1249,
                                        0.1)^2),
                                1/3)))),
                MAX('1D'!$D$16,
                    IFERROR(W1249,
                        MAX('1D'!$D$16,
                            POWER((ABS(K1249)^2)/('1D'!$I$5*MAX(F1249,
                                        0.1)^2),
                                1/3))))))),
    MAX('1D'!$D$16,
        POWER((ABS(K1249)^2)/('1D'!$I$5*MAX(F1249,
                    0.1)^2),
            1/3)))</f>
        <v>2.0411692021517887</v>
      </c>
      <c r="AI1249" s="5">
        <f t="shared" ca="1" si="274"/>
        <v>633.98516920215172</v>
      </c>
      <c r="AJ1249" s="5">
        <f ca="1">AI1249+((ABS(K1249)/MAX(((F1249)+(G1249)*(AH1249))*(AH1249),
            0.000001))^2)/(2*'1D'!$I$5)</f>
        <v>635.15959253909477</v>
      </c>
      <c r="AM1249">
        <v>0</v>
      </c>
      <c r="AN1249">
        <v>0</v>
      </c>
      <c r="AO1249" s="5">
        <f t="shared" si="275"/>
        <v>0</v>
      </c>
      <c r="AP1249" s="5">
        <f t="shared" si="279"/>
        <v>0</v>
      </c>
      <c r="AQ1249" s="5">
        <f ca="1">ABS(ABS(K1249)/MAX(((F1249)+(G1249)*(AH1249))*(AH1249),
        0.000001))/SQRT('1D'!$I$5*MAX((((F1249)+(G1249)*(AH1249))*(AH1249))/MAX((F1249)+2*(G1249)*(AH1249),
            0.000001),
        0.000001))</f>
        <v>1.0727235886044055</v>
      </c>
      <c r="AR1249" s="5" t="str">
        <f t="shared" ca="1" si="276"/>
        <v>Supercritical</v>
      </c>
      <c r="AS1249" s="5">
        <f ca="1">((ABS(K1249)*'1D'!$D$6)/(MAX(((F1249)+(G1249)*(AH1249))*(AH1249),
            0.000001)*MAX(((((F1249)+(G1249)*(AH1249))*(AH1249))/MAX((F1249)+2*(AH1249)*SQRT(1+(G1249)^2),
                    0.000001))^(2/3),
            0.000001)))^2</f>
        <v>4.3358367565141456E-3</v>
      </c>
    </row>
    <row r="1250" spans="1:45" x14ac:dyDescent="0.35">
      <c r="A1250">
        <v>1241</v>
      </c>
      <c r="B1250">
        <v>1239.9960000000001</v>
      </c>
      <c r="C1250">
        <v>616071.15099999995</v>
      </c>
      <c r="D1250">
        <v>3096767.2710000002</v>
      </c>
      <c r="E1250">
        <v>631.94349999999997</v>
      </c>
      <c r="F1250">
        <v>5.2</v>
      </c>
      <c r="G1250">
        <v>0</v>
      </c>
      <c r="H1250" t="s">
        <v>176</v>
      </c>
      <c r="I1250">
        <v>0</v>
      </c>
      <c r="J1250" s="5">
        <f t="shared" si="277"/>
        <v>1</v>
      </c>
      <c r="K1250" s="5">
        <f t="shared" ca="1" si="278"/>
        <v>50.95</v>
      </c>
      <c r="L1250" s="5">
        <f ca="1">IF($A$2=0,
    IFERROR(L1249,
        MAX('1D'!$D$16,
            POWER((ABS(K1250)^2)/('1D'!$I$5*MAX(F1250,
                        0.1)^2),
                1/3))),
    IF(IFERROR(V1249,
            0)=0,
        IFERROR(L1249,
            MAX('1D'!$D$16,
                POWER((ABS(K1250)^2)/('1D'!$I$5*MAX(F1250,
                            0.1)^2),
                    1/3))),
        IF(OR(IFERROR(L1250,
                    0)=0,
                IFERROR(S1249,
                    0)&lt;1,
                IFERROR(S1250,
                    0)&lt;1),
            MAX('1D'!$D$16,
                POWER((ABS(K1250)^2)/('1D'!$I$5*MAX(F1250,
                            0.1)^2),
                    1/3)),
            IF(IFERROR(U1250,
                    0)&gt;0,
                MAX('1D'!$D$16,
                    IFERROR(L1250,
                        0)+((IFERROR(U1250,
                                0))*'1D'!$D$18*IF((IFERROR(S1250,
                                    0))&lt;1,
                            1,
                            -1))),
                IF(IFERROR(U1250,
                        0)&lt;0,
                    IF(ABS((MAX('1D'!$D$16,
                                    POWER((ABS(K1250)^2)/('1D'!$I$5*MAX(F1250,
                                                0.1)^2),
                                        1/3)))-IFERROR(L1250,
                                0))&gt;'1D'!$D$19,
                        MAX('1D'!$D$16,
                            IF((MAX('1D'!$D$16,
                                        POWER((ABS(K1250)^2)/('1D'!$I$5*MAX(F1250,
                                                    0.1)^2),
                                            1/3)))&gt;IFERROR(L1250,
                                    0),
                                MIN((MAX('1D'!$D$16,
                                            POWER((ABS(K1250)^2)/('1D'!$I$5*MAX(F1250,
                                                        0.1)^2),
                                                1/3))),
                                    IFERROR(L1250,
                                        0)+(MIN(ABS(IFERROR(U1250,
                                                    0))*'1D'!$D$18,
                                            ABS((MAX('1D'!$D$16,
                                                        POWER((ABS(K1250)^2)/('1D'!$I$5*MAX(F1250,
                                                                    0.1)^2),
                                                            1/3)))-IFERROR(L1250,
                                                    0))))),
                                MAX((MAX('1D'!$D$16,
                                            POWER((ABS(K1250)^2)/('1D'!$I$5*MAX(F1250,
                                                        0.1)^2),
                                                1/3))),
                                    IFERROR(L1250,
                                        0)-(MIN(ABS(IFERROR(U1250,
                                                    0))*'1D'!$D$18,
                                            ABS((MAX('1D'!$D$16,
                                                        POWER((ABS(K1250)^2)/('1D'!$I$5*MAX(F1250,
                                                                    0.1)^2),
                                                            1/3)))-IFERROR(L1250,
                                                    0))))))),
                        MAX('1D'!$D$16,
                            POWER((ABS(K1250)^2)/('1D'!$I$5*MAX(F1250,
                                        0.1)^2),
                                1/3))),
                    MAX('1D'!$D$16,
                        IFERROR(L1250,
                            0)))))))</f>
        <v>2.0411692021517887</v>
      </c>
      <c r="M1250" s="5">
        <f t="shared" ca="1" si="266"/>
        <v>10.614079851189301</v>
      </c>
      <c r="N1250" s="5">
        <f t="shared" ca="1" si="267"/>
        <v>1.1434704692804873</v>
      </c>
      <c r="O1250" s="5">
        <f t="shared" ca="1" si="268"/>
        <v>4.8002276894771132</v>
      </c>
      <c r="P1250" s="5">
        <f t="shared" ca="1" si="269"/>
        <v>633.98466920215174</v>
      </c>
      <c r="Q1250" s="5">
        <f ca="1">P1250+((ABS(K1250)/MAX(((F1250)+(G1250)*(L1250))*(L1250),
            0.000001))^2)/(2*'1D'!$I$5)</f>
        <v>635.15909253909479</v>
      </c>
      <c r="R1250" s="5">
        <f ca="1">((ABS(K1250)*'1D'!$D$6)/(MAX(((F1250)+(G1250)*(L1250))*(L1250),
            0.000001)*MAX(((((F1250)+(G1250)*(L1250))*(L1250))/MAX((F1250)+2*(L1250)*SQRT(1+(G1250)^2),
                    0.000001))^(2/3),
            0.000001)))^2</f>
        <v>4.3358367565141456E-3</v>
      </c>
      <c r="S1250" s="5">
        <f ca="1">ABS(ABS(K1250)/MAX(((F1250)+(G1250)*(L1250))*(L1250),
        0.000001))/SQRT('1D'!$I$5*MAX((((F1250)+(G1250)*(L1250))*(L1250))/MAX((F1250)+2*(G1250)*(L1250),
            0.000001),
        0.000001))</f>
        <v>1.0727235886044055</v>
      </c>
      <c r="T1250" s="5">
        <f ca="1">((F1250)*(L1250)^2)/2+(G1250)*(L1250)^3/3+(ABS(K1250)^2)/('1D'!$I$5*MAX(((F1250)+(G1250)*(L1250))*(L1250),
        0.000001))</f>
        <v>35.763412605541333</v>
      </c>
      <c r="U1250" s="5">
        <f ca="1">IF($A$2=0,
    0,
    IFERROR(Q1249-(((R1249+R1250)/2)*J1250)-(IF(O1249&gt;O1250,
                '1D'!$D$8*((O1249^2-O1250^2)/(2*'1D'!$I$5)),
                '1D'!$D$9*((O1250^2-O1249^2)/(2*'1D'!$I$5)))+('1D'!$D$10*(ABS(I1250)/90)*(MAX(O1249^2,
                        O1250^2)/(2*'1D'!$I$5))))-Q1250,
        0))</f>
        <v>-3.8358367564796936E-3</v>
      </c>
      <c r="V1250" s="5">
        <f ca="1">IF($A$2=0,
    1,
    IF(IFERROR(V1249,
            0)=0,
        0,
        IFERROR(IF(ROUND(S1250,
                    3)=1,
                1,
                IF(AND(ABS(U1250)&lt;'1D'!$D$19,
                        S1250&gt;1),
                    1,
                    0)),
            0)))</f>
        <v>0</v>
      </c>
      <c r="W1250" s="5">
        <f ca="1">IF($A$2=0,
    MAX(MAX('1D'!$D$16,
            MAX('1D'!$D$16,
                POWER((ABS(K1250)^2)/('1D'!$I$5*MAX(F1250,
                            0.1)^2),
                    1/3))),
        IFERROR(W1396,
            MAX(MAX('1D'!$D$16,
                    MAX('1D'!$D$16,
                        POWER((ABS(K1250)^2)/('1D'!$I$5*MAX(F1250,
                                    0.1)^2),
                            1/3))),
                ($L$2)-E1396))),
    IF(IFERROR(AG1251,
            0)=0,
        MAX(MAX('1D'!$D$16,
                MAX('1D'!$D$16,
                    POWER((ABS(K1250)^2)/('1D'!$I$5*MAX(F1250,
                                0.1)^2),
                        1/3))),
            IFERROR(W1396,
                MAX(MAX('1D'!$D$16,
                        MAX('1D'!$D$16,
                            POWER((ABS(K1250)^2)/('1D'!$I$5*MAX(F1250,
                                        0.1)^2),
                                1/3))),
                    ($L$2)-E1396))),
        IF(IFERROR(W1250,
                0)=0,
            MAX(MAX('1D'!$D$16,
                    MAX('1D'!$D$16,
                        POWER((ABS(K1250)^2)/('1D'!$I$5*MAX(F1250,
                                    0.1)^2),
                            1/3))),
                IFERROR(W1396,
                    MAX(MAX('1D'!$D$16,
                            MAX('1D'!$D$16,
                                POWER((ABS(K1250)^2)/('1D'!$I$5*MAX(F1250,
                                            0.1)^2),
                                    1/3))),
                        ($L$2)-E1396))),
            IF(OR(IFERROR(AD1250,
                        0)&gt;=1,
                    IFERROR(AD1251,
                        0)&gt;=1),
                MAX('1D'!$D$16,
                    MAX('1D'!$D$16,
                        POWER((ABS(K1250)^2)/('1D'!$I$5*MAX(F1250,
                                    0.1)^2),
                            1/3))),
                IF(ABS(IFERROR(AF1250,
                            0))&lt;'1D'!$D$19,
                    MAX(MAX('1D'!$D$16,
                            MAX('1D'!$D$16,
                                POWER((ABS(K1250)^2)/('1D'!$I$5*MAX(F1250,
                                            0.1)^2),
                                    1/3))),
                        IFERROR(W1250,
                            0)),
                    MAX(MAX('1D'!$D$16,
                            MAX('1D'!$D$16,
                                POWER((ABS(K1250)^2)/('1D'!$I$5*MAX(F1250,
                                            0.1)^2),
                                    1/3))),
                        (IFERROR(W1250,
                                0))+((IFERROR(AF1250,
                                    0))*'1D'!$D$18)))))))</f>
        <v>2.1389677043987478</v>
      </c>
      <c r="X1250" s="5">
        <f t="shared" ca="1" si="270"/>
        <v>11.122632062873489</v>
      </c>
      <c r="Y1250" s="5">
        <f t="shared" ca="1" si="271"/>
        <v>1.1735290000551568</v>
      </c>
      <c r="Z1250" s="5">
        <f t="shared" ca="1" si="272"/>
        <v>4.5807502857230418</v>
      </c>
      <c r="AA1250" s="5">
        <f t="shared" ca="1" si="273"/>
        <v>634.08246770439871</v>
      </c>
      <c r="AB1250" s="5">
        <f ca="1">AA1250+((ABS(K1250)/MAX(((F1250)+(G1250)*(W1250))*(W1250),
            0.000001))^2)/(2*'1D'!$I$5)</f>
        <v>635.15195155659808</v>
      </c>
      <c r="AC1250" s="5">
        <f ca="1">((ABS(K1250)*'1D'!$D$6)/(MAX(((F1250)+(G1250)*(W1250))*(W1250),
            0.000001)*MAX(((((F1250)+(G1250)*(W1250))*(W1250))/MAX((F1250)+2*(W1250)*SQRT(1+(G1250)^2),
                    0.000001))^(2/3),
            0.000001)))^2</f>
        <v>3.8141460404132466E-3</v>
      </c>
      <c r="AD1250" s="5">
        <f ca="1">ABS(ABS(K1250)/MAX(((F1250)+(G1250)*(W1250))*(W1250),
        0.000001))/SQRT('1D'!$I$5*MAX((((F1250)+(G1250)*(W1250))*(W1250))/MAX((F1250)+2*(G1250)*(W1250),
            0.000001),
        0.000001))</f>
        <v>1.0000000000000004</v>
      </c>
      <c r="AE1250" s="5">
        <f ca="1">((F1250)*(W1250)^2)/2+(G1250)*(W1250)^3/3+(ABS(K1250)^2)/('1D'!$I$5*MAX(((F1250)+(G1250)*(W1250))*(W1250),
        0.000001))</f>
        <v>35.686426155594638</v>
      </c>
      <c r="AF1250" s="5">
        <f ca="1">IF($A$2=0,
    0,
    IFERROR(AB1251+(((AC1250+AC1251)/2)*J1251)+(IF(Z1250&gt;Z1251,
                '1D'!$D$8*((Z1250^2-Z1251^2)/(2*'1D'!$I$5)),
                '1D'!$D$9*((Z1251^2-Z1250^2)/(2*'1D'!$I$5)))+('1D'!$D$10*(ABS(I1251)/90)*(MAX(Z1250^2,
                        Z1251^2)/(2*'1D'!$I$5))))-AB1250,
        0))</f>
        <v>3.3141460404522149E-3</v>
      </c>
      <c r="AG1250" s="5">
        <f ca="1">IF($A$2=0,
    1,
    IF(IFERROR(AG1251,
            0)=0,
        0,
        IFERROR(IF(OR(ROUND(AD1250,
                        3)&gt;=1,
                    AND(ABS(AF1250)&lt;'1D'!$D$19,
                        AD1250&lt;1)),
                1,
                0),
            0)))</f>
        <v>1</v>
      </c>
      <c r="AH1250" s="5">
        <f ca="1">IFERROR(IF('1D'!V32="Supercritical",
        MAX('1D'!$D$16,
            IFERROR(L1250,
                MAX('1D'!$D$16,
                    POWER((ABS(K1250)^2)/('1D'!$I$5*MAX(F1250,
                                0.1)^2),
                        1/3)))),
        IF('1D'!V32="Subcritical",
            MAX('1D'!$D$16,
                IFERROR(W1250,
                    MAX('1D'!$D$16,
                        POWER((ABS(K1250)^2)/('1D'!$I$5*MAX(F1250,
                                    0.1)^2),
                            1/3)))),
            IF(IFERROR(T1250,
                    -1E+99)&gt;=IFERROR(AE1250,
                    -1E+99),
                MAX('1D'!$D$16,
                    IFERROR(L1250,
                        MAX('1D'!$D$16,
                            POWER((ABS(K1250)^2)/('1D'!$I$5*MAX(F1250,
                                        0.1)^2),
                                1/3)))),
                MAX('1D'!$D$16,
                    IFERROR(W1250,
                        MAX('1D'!$D$16,
                            POWER((ABS(K1250)^2)/('1D'!$I$5*MAX(F1250,
                                        0.1)^2),
                                1/3))))))),
    MAX('1D'!$D$16,
        POWER((ABS(K1250)^2)/('1D'!$I$5*MAX(F1250,
                    0.1)^2),
            1/3)))</f>
        <v>2.0411692021517887</v>
      </c>
      <c r="AI1250" s="5">
        <f t="shared" ca="1" si="274"/>
        <v>633.98466920215174</v>
      </c>
      <c r="AJ1250" s="5">
        <f ca="1">AI1250+((ABS(K1250)/MAX(((F1250)+(G1250)*(AH1250))*(AH1250),
            0.000001))^2)/(2*'1D'!$I$5)</f>
        <v>635.15909253909479</v>
      </c>
      <c r="AM1250">
        <v>0</v>
      </c>
      <c r="AN1250">
        <v>0</v>
      </c>
      <c r="AO1250" s="5">
        <f t="shared" si="275"/>
        <v>0</v>
      </c>
      <c r="AP1250" s="5">
        <f t="shared" si="279"/>
        <v>0</v>
      </c>
      <c r="AQ1250" s="5">
        <f ca="1">ABS(ABS(K1250)/MAX(((F1250)+(G1250)*(AH1250))*(AH1250),
        0.000001))/SQRT('1D'!$I$5*MAX((((F1250)+(G1250)*(AH1250))*(AH1250))/MAX((F1250)+2*(G1250)*(AH1250),
            0.000001),
        0.000001))</f>
        <v>1.0727235886044055</v>
      </c>
      <c r="AR1250" s="5" t="str">
        <f t="shared" ca="1" si="276"/>
        <v>Supercritical</v>
      </c>
      <c r="AS1250" s="5">
        <f ca="1">((ABS(K1250)*'1D'!$D$6)/(MAX(((F1250)+(G1250)*(AH1250))*(AH1250),
            0.000001)*MAX(((((F1250)+(G1250)*(AH1250))*(AH1250))/MAX((F1250)+2*(AH1250)*SQRT(1+(G1250)^2),
                    0.000001))^(2/3),
            0.000001)))^2</f>
        <v>4.3358367565141456E-3</v>
      </c>
    </row>
    <row r="1251" spans="1:45" x14ac:dyDescent="0.35">
      <c r="A1251">
        <v>1242</v>
      </c>
      <c r="B1251">
        <v>1240.9960000000001</v>
      </c>
      <c r="C1251">
        <v>616071.10900000005</v>
      </c>
      <c r="D1251">
        <v>3096766.2719999999</v>
      </c>
      <c r="E1251">
        <v>631.94299999999998</v>
      </c>
      <c r="F1251">
        <v>5.2</v>
      </c>
      <c r="G1251">
        <v>0</v>
      </c>
      <c r="H1251" t="s">
        <v>176</v>
      </c>
      <c r="I1251">
        <v>0</v>
      </c>
      <c r="J1251" s="5">
        <f t="shared" si="277"/>
        <v>1</v>
      </c>
      <c r="K1251" s="5">
        <f t="shared" ca="1" si="278"/>
        <v>50.95</v>
      </c>
      <c r="L1251" s="5">
        <f ca="1">IF($A$2=0,
    IFERROR(L1250,
        MAX('1D'!$D$16,
            POWER((ABS(K1251)^2)/('1D'!$I$5*MAX(F1251,
                        0.1)^2),
                1/3))),
    IF(IFERROR(V1250,
            0)=0,
        IFERROR(L1250,
            MAX('1D'!$D$16,
                POWER((ABS(K1251)^2)/('1D'!$I$5*MAX(F1251,
                            0.1)^2),
                    1/3))),
        IF(OR(IFERROR(L1251,
                    0)=0,
                IFERROR(S1250,
                    0)&lt;1,
                IFERROR(S1251,
                    0)&lt;1),
            MAX('1D'!$D$16,
                POWER((ABS(K1251)^2)/('1D'!$I$5*MAX(F1251,
                            0.1)^2),
                    1/3)),
            IF(IFERROR(U1251,
                    0)&gt;0,
                MAX('1D'!$D$16,
                    IFERROR(L1251,
                        0)+((IFERROR(U1251,
                                0))*'1D'!$D$18*IF((IFERROR(S1251,
                                    0))&lt;1,
                            1,
                            -1))),
                IF(IFERROR(U1251,
                        0)&lt;0,
                    IF(ABS((MAX('1D'!$D$16,
                                    POWER((ABS(K1251)^2)/('1D'!$I$5*MAX(F1251,
                                                0.1)^2),
                                        1/3)))-IFERROR(L1251,
                                0))&gt;'1D'!$D$19,
                        MAX('1D'!$D$16,
                            IF((MAX('1D'!$D$16,
                                        POWER((ABS(K1251)^2)/('1D'!$I$5*MAX(F1251,
                                                    0.1)^2),
                                            1/3)))&gt;IFERROR(L1251,
                                    0),
                                MIN((MAX('1D'!$D$16,
                                            POWER((ABS(K1251)^2)/('1D'!$I$5*MAX(F1251,
                                                        0.1)^2),
                                                1/3))),
                                    IFERROR(L1251,
                                        0)+(MIN(ABS(IFERROR(U1251,
                                                    0))*'1D'!$D$18,
                                            ABS((MAX('1D'!$D$16,
                                                        POWER((ABS(K1251)^2)/('1D'!$I$5*MAX(F1251,
                                                                    0.1)^2),
                                                            1/3)))-IFERROR(L1251,
                                                    0))))),
                                MAX((MAX('1D'!$D$16,
                                            POWER((ABS(K1251)^2)/('1D'!$I$5*MAX(F1251,
                                                        0.1)^2),
                                                1/3))),
                                    IFERROR(L1251,
                                        0)-(MIN(ABS(IFERROR(U1251,
                                                    0))*'1D'!$D$18,
                                            ABS((MAX('1D'!$D$16,
                                                        POWER((ABS(K1251)^2)/('1D'!$I$5*MAX(F1251,
                                                                    0.1)^2),
                                                            1/3)))-IFERROR(L1251,
                                                    0))))))),
                        MAX('1D'!$D$16,
                            POWER((ABS(K1251)^2)/('1D'!$I$5*MAX(F1251,
                                        0.1)^2),
                                1/3))),
                    MAX('1D'!$D$16,
                        IFERROR(L1251,
                            0)))))))</f>
        <v>2.0411692021517887</v>
      </c>
      <c r="M1251" s="5">
        <f t="shared" ca="1" si="266"/>
        <v>10.614079851189301</v>
      </c>
      <c r="N1251" s="5">
        <f t="shared" ca="1" si="267"/>
        <v>1.1434704692804873</v>
      </c>
      <c r="O1251" s="5">
        <f t="shared" ca="1" si="268"/>
        <v>4.8002276894771132</v>
      </c>
      <c r="P1251" s="5">
        <f t="shared" ca="1" si="269"/>
        <v>633.98416920215175</v>
      </c>
      <c r="Q1251" s="5">
        <f ca="1">P1251+((ABS(K1251)/MAX(((F1251)+(G1251)*(L1251))*(L1251),
            0.000001))^2)/(2*'1D'!$I$5)</f>
        <v>635.1585925390948</v>
      </c>
      <c r="R1251" s="5">
        <f ca="1">((ABS(K1251)*'1D'!$D$6)/(MAX(((F1251)+(G1251)*(L1251))*(L1251),
            0.000001)*MAX(((((F1251)+(G1251)*(L1251))*(L1251))/MAX((F1251)+2*(L1251)*SQRT(1+(G1251)^2),
                    0.000001))^(2/3),
            0.000001)))^2</f>
        <v>4.3358367565141456E-3</v>
      </c>
      <c r="S1251" s="5">
        <f ca="1">ABS(ABS(K1251)/MAX(((F1251)+(G1251)*(L1251))*(L1251),
        0.000001))/SQRT('1D'!$I$5*MAX((((F1251)+(G1251)*(L1251))*(L1251))/MAX((F1251)+2*(G1251)*(L1251),
            0.000001),
        0.000001))</f>
        <v>1.0727235886044055</v>
      </c>
      <c r="T1251" s="5">
        <f ca="1">((F1251)*(L1251)^2)/2+(G1251)*(L1251)^3/3+(ABS(K1251)^2)/('1D'!$I$5*MAX(((F1251)+(G1251)*(L1251))*(L1251),
        0.000001))</f>
        <v>35.763412605541333</v>
      </c>
      <c r="U1251" s="5">
        <f ca="1">IF($A$2=0,
    0,
    IFERROR(Q1250-(((R1250+R1251)/2)*J1251)-(IF(O1250&gt;O1251,
                '1D'!$D$8*((O1250^2-O1251^2)/(2*'1D'!$I$5)),
                '1D'!$D$9*((O1251^2-O1250^2)/(2*'1D'!$I$5)))+('1D'!$D$10*(ABS(I1251)/90)*(MAX(O1250^2,
                        O1251^2)/(2*'1D'!$I$5))))-Q1251,
        0))</f>
        <v>-3.8358367564796936E-3</v>
      </c>
      <c r="V1251" s="5">
        <f ca="1">IF($A$2=0,
    1,
    IF(IFERROR(V1250,
            0)=0,
        0,
        IFERROR(IF(ROUND(S1251,
                    3)=1,
                1,
                IF(AND(ABS(U1251)&lt;'1D'!$D$19,
                        S1251&gt;1),
                    1,
                    0)),
            0)))</f>
        <v>0</v>
      </c>
      <c r="W1251" s="5">
        <f ca="1">IF($A$2=0,
    MAX(MAX('1D'!$D$16,
            MAX('1D'!$D$16,
                POWER((ABS(K1251)^2)/('1D'!$I$5*MAX(F1251,
                            0.1)^2),
                    1/3))),
        IFERROR(W1396,
            MAX(MAX('1D'!$D$16,
                    MAX('1D'!$D$16,
                        POWER((ABS(K1251)^2)/('1D'!$I$5*MAX(F1251,
                                    0.1)^2),
                            1/3))),
                ($L$2)-E1396))),
    IF(IFERROR(AG1252,
            0)=0,
        MAX(MAX('1D'!$D$16,
                MAX('1D'!$D$16,
                    POWER((ABS(K1251)^2)/('1D'!$I$5*MAX(F1251,
                                0.1)^2),
                        1/3))),
            IFERROR(W1396,
                MAX(MAX('1D'!$D$16,
                        MAX('1D'!$D$16,
                            POWER((ABS(K1251)^2)/('1D'!$I$5*MAX(F1251,
                                        0.1)^2),
                                1/3))),
                    ($L$2)-E1396))),
        IF(IFERROR(W1251,
                0)=0,
            MAX(MAX('1D'!$D$16,
                    MAX('1D'!$D$16,
                        POWER((ABS(K1251)^2)/('1D'!$I$5*MAX(F1251,
                                    0.1)^2),
                            1/3))),
                IFERROR(W1396,
                    MAX(MAX('1D'!$D$16,
                            MAX('1D'!$D$16,
                                POWER((ABS(K1251)^2)/('1D'!$I$5*MAX(F1251,
                                            0.1)^2),
                                    1/3))),
                        ($L$2)-E1396))),
            IF(OR(IFERROR(AD1251,
                        0)&gt;=1,
                    IFERROR(AD1252,
                        0)&gt;=1),
                MAX('1D'!$D$16,
                    MAX('1D'!$D$16,
                        POWER((ABS(K1251)^2)/('1D'!$I$5*MAX(F1251,
                                    0.1)^2),
                            1/3))),
                IF(ABS(IFERROR(AF1251,
                            0))&lt;'1D'!$D$19,
                    MAX(MAX('1D'!$D$16,
                            MAX('1D'!$D$16,
                                POWER((ABS(K1251)^2)/('1D'!$I$5*MAX(F1251,
                                            0.1)^2),
                                    1/3))),
                        IFERROR(W1251,
                            0)),
                    MAX(MAX('1D'!$D$16,
                            MAX('1D'!$D$16,
                                POWER((ABS(K1251)^2)/('1D'!$I$5*MAX(F1251,
                                            0.1)^2),
                                    1/3))),
                        (IFERROR(W1251,
                                0))+((IFERROR(AF1251,
                                    0))*'1D'!$D$18)))))))</f>
        <v>2.1389677043987478</v>
      </c>
      <c r="X1251" s="5">
        <f t="shared" ca="1" si="270"/>
        <v>11.122632062873489</v>
      </c>
      <c r="Y1251" s="5">
        <f t="shared" ca="1" si="271"/>
        <v>1.1735290000551568</v>
      </c>
      <c r="Z1251" s="5">
        <f t="shared" ca="1" si="272"/>
        <v>4.5807502857230418</v>
      </c>
      <c r="AA1251" s="5">
        <f t="shared" ca="1" si="273"/>
        <v>634.08196770439872</v>
      </c>
      <c r="AB1251" s="5">
        <f ca="1">AA1251+((ABS(K1251)/MAX(((F1251)+(G1251)*(W1251))*(W1251),
            0.000001))^2)/(2*'1D'!$I$5)</f>
        <v>635.15145155659809</v>
      </c>
      <c r="AC1251" s="5">
        <f ca="1">((ABS(K1251)*'1D'!$D$6)/(MAX(((F1251)+(G1251)*(W1251))*(W1251),
            0.000001)*MAX(((((F1251)+(G1251)*(W1251))*(W1251))/MAX((F1251)+2*(W1251)*SQRT(1+(G1251)^2),
                    0.000001))^(2/3),
            0.000001)))^2</f>
        <v>3.8141460404132466E-3</v>
      </c>
      <c r="AD1251" s="5">
        <f ca="1">ABS(ABS(K1251)/MAX(((F1251)+(G1251)*(W1251))*(W1251),
        0.000001))/SQRT('1D'!$I$5*MAX((((F1251)+(G1251)*(W1251))*(W1251))/MAX((F1251)+2*(G1251)*(W1251),
            0.000001),
        0.000001))</f>
        <v>1.0000000000000004</v>
      </c>
      <c r="AE1251" s="5">
        <f ca="1">((F1251)*(W1251)^2)/2+(G1251)*(W1251)^3/3+(ABS(K1251)^2)/('1D'!$I$5*MAX(((F1251)+(G1251)*(W1251))*(W1251),
        0.000001))</f>
        <v>35.686426155594638</v>
      </c>
      <c r="AF1251" s="5">
        <f ca="1">IF($A$2=0,
    0,
    IFERROR(AB1252+(((AC1251+AC1252)/2)*J1252)+(IF(Z1251&gt;Z1252,
                '1D'!$D$8*((Z1251^2-Z1252^2)/(2*'1D'!$I$5)),
                '1D'!$D$9*((Z1252^2-Z1251^2)/(2*'1D'!$I$5)))+('1D'!$D$10*(ABS(I1252)/90)*(MAX(Z1251^2,
                        Z1252^2)/(2*'1D'!$I$5))))-AB1251,
        0))</f>
        <v>3.4157470064428708E-3</v>
      </c>
      <c r="AG1251" s="5">
        <f ca="1">IF($A$2=0,
    1,
    IF(IFERROR(AG1252,
            0)=0,
        0,
        IFERROR(IF(OR(ROUND(AD1251,
                        3)&gt;=1,
                    AND(ABS(AF1251)&lt;'1D'!$D$19,
                        AD1251&lt;1)),
                1,
                0),
            0)))</f>
        <v>1</v>
      </c>
      <c r="AH1251" s="5">
        <f ca="1">IFERROR(IF('1D'!V32="Supercritical",
        MAX('1D'!$D$16,
            IFERROR(L1251,
                MAX('1D'!$D$16,
                    POWER((ABS(K1251)^2)/('1D'!$I$5*MAX(F1251,
                                0.1)^2),
                        1/3)))),
        IF('1D'!V32="Subcritical",
            MAX('1D'!$D$16,
                IFERROR(W1251,
                    MAX('1D'!$D$16,
                        POWER((ABS(K1251)^2)/('1D'!$I$5*MAX(F1251,
                                    0.1)^2),
                            1/3)))),
            IF(IFERROR(T1251,
                    -1E+99)&gt;=IFERROR(AE1251,
                    -1E+99),
                MAX('1D'!$D$16,
                    IFERROR(L1251,
                        MAX('1D'!$D$16,
                            POWER((ABS(K1251)^2)/('1D'!$I$5*MAX(F1251,
                                        0.1)^2),
                                1/3)))),
                MAX('1D'!$D$16,
                    IFERROR(W1251,
                        MAX('1D'!$D$16,
                            POWER((ABS(K1251)^2)/('1D'!$I$5*MAX(F1251,
                                        0.1)^2),
                                1/3))))))),
    MAX('1D'!$D$16,
        POWER((ABS(K1251)^2)/('1D'!$I$5*MAX(F1251,
                    0.1)^2),
            1/3)))</f>
        <v>2.0411692021517887</v>
      </c>
      <c r="AI1251" s="5">
        <f t="shared" ca="1" si="274"/>
        <v>633.98416920215175</v>
      </c>
      <c r="AJ1251" s="5">
        <f ca="1">AI1251+((ABS(K1251)/MAX(((F1251)+(G1251)*(AH1251))*(AH1251),
            0.000001))^2)/(2*'1D'!$I$5)</f>
        <v>635.1585925390948</v>
      </c>
      <c r="AM1251">
        <v>0</v>
      </c>
      <c r="AN1251">
        <v>0</v>
      </c>
      <c r="AO1251" s="5">
        <f t="shared" si="275"/>
        <v>0</v>
      </c>
      <c r="AP1251" s="5">
        <f t="shared" si="279"/>
        <v>0</v>
      </c>
      <c r="AQ1251" s="5">
        <f ca="1">ABS(ABS(K1251)/MAX(((F1251)+(G1251)*(AH1251))*(AH1251),
        0.000001))/SQRT('1D'!$I$5*MAX((((F1251)+(G1251)*(AH1251))*(AH1251))/MAX((F1251)+2*(G1251)*(AH1251),
            0.000001),
        0.000001))</f>
        <v>1.0727235886044055</v>
      </c>
      <c r="AR1251" s="5" t="str">
        <f t="shared" ca="1" si="276"/>
        <v>Supercritical</v>
      </c>
      <c r="AS1251" s="5">
        <f ca="1">((ABS(K1251)*'1D'!$D$6)/(MAX(((F1251)+(G1251)*(AH1251))*(AH1251),
            0.000001)*MAX(((((F1251)+(G1251)*(AH1251))*(AH1251))/MAX((F1251)+2*(AH1251)*SQRT(1+(G1251)^2),
                    0.000001))^(2/3),
            0.000001)))^2</f>
        <v>4.3358367565141456E-3</v>
      </c>
    </row>
    <row r="1252" spans="1:45" x14ac:dyDescent="0.35">
      <c r="A1252">
        <v>1243</v>
      </c>
      <c r="B1252">
        <v>1241.9960000000001</v>
      </c>
      <c r="C1252">
        <v>616071.06700000004</v>
      </c>
      <c r="D1252">
        <v>3096765.273</v>
      </c>
      <c r="E1252">
        <v>631.9425</v>
      </c>
      <c r="F1252">
        <v>5.2</v>
      </c>
      <c r="G1252">
        <v>0</v>
      </c>
      <c r="H1252" t="s">
        <v>176</v>
      </c>
      <c r="I1252">
        <v>5.7000000000000002E-2</v>
      </c>
      <c r="J1252" s="5">
        <f t="shared" si="277"/>
        <v>1</v>
      </c>
      <c r="K1252" s="5">
        <f t="shared" ca="1" si="278"/>
        <v>50.95</v>
      </c>
      <c r="L1252" s="5">
        <f ca="1">IF($A$2=0,
    IFERROR(L1251,
        MAX('1D'!$D$16,
            POWER((ABS(K1252)^2)/('1D'!$I$5*MAX(F1252,
                        0.1)^2),
                1/3))),
    IF(IFERROR(V1251,
            0)=0,
        IFERROR(L1251,
            MAX('1D'!$D$16,
                POWER((ABS(K1252)^2)/('1D'!$I$5*MAX(F1252,
                            0.1)^2),
                    1/3))),
        IF(OR(IFERROR(L1252,
                    0)=0,
                IFERROR(S1251,
                    0)&lt;1,
                IFERROR(S1252,
                    0)&lt;1),
            MAX('1D'!$D$16,
                POWER((ABS(K1252)^2)/('1D'!$I$5*MAX(F1252,
                            0.1)^2),
                    1/3)),
            IF(IFERROR(U1252,
                    0)&gt;0,
                MAX('1D'!$D$16,
                    IFERROR(L1252,
                        0)+((IFERROR(U1252,
                                0))*'1D'!$D$18*IF((IFERROR(S1252,
                                    0))&lt;1,
                            1,
                            -1))),
                IF(IFERROR(U1252,
                        0)&lt;0,
                    IF(ABS((MAX('1D'!$D$16,
                                    POWER((ABS(K1252)^2)/('1D'!$I$5*MAX(F1252,
                                                0.1)^2),
                                        1/3)))-IFERROR(L1252,
                                0))&gt;'1D'!$D$19,
                        MAX('1D'!$D$16,
                            IF((MAX('1D'!$D$16,
                                        POWER((ABS(K1252)^2)/('1D'!$I$5*MAX(F1252,
                                                    0.1)^2),
                                            1/3)))&gt;IFERROR(L1252,
                                    0),
                                MIN((MAX('1D'!$D$16,
                                            POWER((ABS(K1252)^2)/('1D'!$I$5*MAX(F1252,
                                                        0.1)^2),
                                                1/3))),
                                    IFERROR(L1252,
                                        0)+(MIN(ABS(IFERROR(U1252,
                                                    0))*'1D'!$D$18,
                                            ABS((MAX('1D'!$D$16,
                                                        POWER((ABS(K1252)^2)/('1D'!$I$5*MAX(F1252,
                                                                    0.1)^2),
                                                            1/3)))-IFERROR(L1252,
                                                    0))))),
                                MAX((MAX('1D'!$D$16,
                                            POWER((ABS(K1252)^2)/('1D'!$I$5*MAX(F1252,
                                                        0.1)^2),
                                                1/3))),
                                    IFERROR(L1252,
                                        0)-(MIN(ABS(IFERROR(U1252,
                                                    0))*'1D'!$D$18,
                                            ABS((MAX('1D'!$D$16,
                                                        POWER((ABS(K1252)^2)/('1D'!$I$5*MAX(F1252,
                                                                    0.1)^2),
                                                            1/3)))-IFERROR(L1252,
                                                    0))))))),
                        MAX('1D'!$D$16,
                            POWER((ABS(K1252)^2)/('1D'!$I$5*MAX(F1252,
                                        0.1)^2),
                                1/3))),
                    MAX('1D'!$D$16,
                        IFERROR(L1252,
                            0)))))))</f>
        <v>2.0411692021517887</v>
      </c>
      <c r="M1252" s="5">
        <f t="shared" ca="1" si="266"/>
        <v>10.614079851189301</v>
      </c>
      <c r="N1252" s="5">
        <f t="shared" ca="1" si="267"/>
        <v>1.1434704692804873</v>
      </c>
      <c r="O1252" s="5">
        <f t="shared" ca="1" si="268"/>
        <v>4.8002276894771132</v>
      </c>
      <c r="P1252" s="5">
        <f t="shared" ca="1" si="269"/>
        <v>633.98366920215176</v>
      </c>
      <c r="Q1252" s="5">
        <f ca="1">P1252+((ABS(K1252)/MAX(((F1252)+(G1252)*(L1252))*(L1252),
            0.000001))^2)/(2*'1D'!$I$5)</f>
        <v>635.15809253909481</v>
      </c>
      <c r="R1252" s="5">
        <f ca="1">((ABS(K1252)*'1D'!$D$6)/(MAX(((F1252)+(G1252)*(L1252))*(L1252),
            0.000001)*MAX(((((F1252)+(G1252)*(L1252))*(L1252))/MAX((F1252)+2*(L1252)*SQRT(1+(G1252)^2),
                    0.000001))^(2/3),
            0.000001)))^2</f>
        <v>4.3358367565141456E-3</v>
      </c>
      <c r="S1252" s="5">
        <f ca="1">ABS(ABS(K1252)/MAX(((F1252)+(G1252)*(L1252))*(L1252),
        0.000001))/SQRT('1D'!$I$5*MAX((((F1252)+(G1252)*(L1252))*(L1252))/MAX((F1252)+2*(G1252)*(L1252),
            0.000001),
        0.000001))</f>
        <v>1.0727235886044055</v>
      </c>
      <c r="T1252" s="5">
        <f ca="1">((F1252)*(L1252)^2)/2+(G1252)*(L1252)^3/3+(ABS(K1252)^2)/('1D'!$I$5*MAX(((F1252)+(G1252)*(L1252))*(L1252),
        0.000001))</f>
        <v>35.763412605541333</v>
      </c>
      <c r="U1252" s="5">
        <f ca="1">IF($A$2=0,
    0,
    IFERROR(Q1251-(((R1251+R1252)/2)*J1252)-(IF(O1251&gt;O1252,
                '1D'!$D$8*((O1251^2-O1252^2)/(2*'1D'!$I$5)),
                '1D'!$D$9*((O1252^2-O1251^2)/(2*'1D'!$I$5)))+('1D'!$D$10*(ABS(I1252)/90)*(MAX(O1251^2,
                        O1252^2)/(2*'1D'!$I$5))))-Q1252,
        0))</f>
        <v>-3.9474069734524164E-3</v>
      </c>
      <c r="V1252" s="5">
        <f ca="1">IF($A$2=0,
    1,
    IF(IFERROR(V1251,
            0)=0,
        0,
        IFERROR(IF(ROUND(S1252,
                    3)=1,
                1,
                IF(AND(ABS(U1252)&lt;'1D'!$D$19,
                        S1252&gt;1),
                    1,
                    0)),
            0)))</f>
        <v>0</v>
      </c>
      <c r="W1252" s="5">
        <f ca="1">IF($A$2=0,
    MAX(MAX('1D'!$D$16,
            MAX('1D'!$D$16,
                POWER((ABS(K1252)^2)/('1D'!$I$5*MAX(F1252,
                            0.1)^2),
                    1/3))),
        IFERROR(W1396,
            MAX(MAX('1D'!$D$16,
                    MAX('1D'!$D$16,
                        POWER((ABS(K1252)^2)/('1D'!$I$5*MAX(F1252,
                                    0.1)^2),
                            1/3))),
                ($L$2)-E1396))),
    IF(IFERROR(AG1253,
            0)=0,
        MAX(MAX('1D'!$D$16,
                MAX('1D'!$D$16,
                    POWER((ABS(K1252)^2)/('1D'!$I$5*MAX(F1252,
                                0.1)^2),
                        1/3))),
            IFERROR(W1396,
                MAX(MAX('1D'!$D$16,
                        MAX('1D'!$D$16,
                            POWER((ABS(K1252)^2)/('1D'!$I$5*MAX(F1252,
                                        0.1)^2),
                                1/3))),
                    ($L$2)-E1396))),
        IF(IFERROR(W1252,
                0)=0,
            MAX(MAX('1D'!$D$16,
                    MAX('1D'!$D$16,
                        POWER((ABS(K1252)^2)/('1D'!$I$5*MAX(F1252,
                                    0.1)^2),
                            1/3))),
                IFERROR(W1396,
                    MAX(MAX('1D'!$D$16,
                            MAX('1D'!$D$16,
                                POWER((ABS(K1252)^2)/('1D'!$I$5*MAX(F1252,
                                            0.1)^2),
                                    1/3))),
                        ($L$2)-E1396))),
            IF(OR(IFERROR(AD1252,
                        0)&gt;=1,
                    IFERROR(AD1253,
                        0)&gt;=1),
                MAX('1D'!$D$16,
                    MAX('1D'!$D$16,
                        POWER((ABS(K1252)^2)/('1D'!$I$5*MAX(F1252,
                                    0.1)^2),
                            1/3))),
                IF(ABS(IFERROR(AF1252,
                            0))&lt;'1D'!$D$19,
                    MAX(MAX('1D'!$D$16,
                            MAX('1D'!$D$16,
                                POWER((ABS(K1252)^2)/('1D'!$I$5*MAX(F1252,
                                            0.1)^2),
                                    1/3))),
                        IFERROR(W1252,
                            0)),
                    MAX(MAX('1D'!$D$16,
                            MAX('1D'!$D$16,
                                POWER((ABS(K1252)^2)/('1D'!$I$5*MAX(F1252,
                                            0.1)^2),
                                    1/3))),
                        (IFERROR(W1252,
                                0))+((IFERROR(AF1252,
                                    0))*'1D'!$D$18)))))))</f>
        <v>2.1389677043987478</v>
      </c>
      <c r="X1252" s="5">
        <f t="shared" ca="1" si="270"/>
        <v>11.122632062873489</v>
      </c>
      <c r="Y1252" s="5">
        <f t="shared" ca="1" si="271"/>
        <v>1.1735290000551568</v>
      </c>
      <c r="Z1252" s="5">
        <f t="shared" ca="1" si="272"/>
        <v>4.5807502857230418</v>
      </c>
      <c r="AA1252" s="5">
        <f t="shared" ca="1" si="273"/>
        <v>634.08146770439873</v>
      </c>
      <c r="AB1252" s="5">
        <f ca="1">AA1252+((ABS(K1252)/MAX(((F1252)+(G1252)*(W1252))*(W1252),
            0.000001))^2)/(2*'1D'!$I$5)</f>
        <v>635.1509515565981</v>
      </c>
      <c r="AC1252" s="5">
        <f ca="1">((ABS(K1252)*'1D'!$D$6)/(MAX(((F1252)+(G1252)*(W1252))*(W1252),
            0.000001)*MAX(((((F1252)+(G1252)*(W1252))*(W1252))/MAX((F1252)+2*(W1252)*SQRT(1+(G1252)^2),
                    0.000001))^(2/3),
            0.000001)))^2</f>
        <v>3.8141460404132466E-3</v>
      </c>
      <c r="AD1252" s="5">
        <f ca="1">ABS(ABS(K1252)/MAX(((F1252)+(G1252)*(W1252))*(W1252),
        0.000001))/SQRT('1D'!$I$5*MAX((((F1252)+(G1252)*(W1252))*(W1252))/MAX((F1252)+2*(G1252)*(W1252),
            0.000001),
        0.000001))</f>
        <v>1.0000000000000004</v>
      </c>
      <c r="AE1252" s="5">
        <f ca="1">((F1252)*(W1252)^2)/2+(G1252)*(W1252)^3/3+(ABS(K1252)^2)/('1D'!$I$5*MAX(((F1252)+(G1252)*(W1252))*(W1252),
        0.000001))</f>
        <v>35.686426155594638</v>
      </c>
      <c r="AF1252" s="5">
        <f ca="1">IF($A$2=0,
    0,
    IFERROR(AB1253+(((AC1252+AC1253)/2)*J1253)+(IF(Z1252&gt;Z1253,
                '1D'!$D$8*((Z1252^2-Z1253^2)/(2*'1D'!$I$5)),
                '1D'!$D$9*((Z1253^2-Z1252^2)/(2*'1D'!$I$5)))+('1D'!$D$10*(ABS(I1253)/90)*(MAX(Z1252^2,
                        Z1253^2)/(2*'1D'!$I$5))))-AB1252,
        0))</f>
        <v>3.411932860331035E-3</v>
      </c>
      <c r="AG1252" s="5">
        <f ca="1">IF($A$2=0,
    1,
    IF(IFERROR(AG1253,
            0)=0,
        0,
        IFERROR(IF(OR(ROUND(AD1252,
                        3)&gt;=1,
                    AND(ABS(AF1252)&lt;'1D'!$D$19,
                        AD1252&lt;1)),
                1,
                0),
            0)))</f>
        <v>1</v>
      </c>
      <c r="AH1252" s="5">
        <f ca="1">IFERROR(IF('1D'!V32="Supercritical",
        MAX('1D'!$D$16,
            IFERROR(L1252,
                MAX('1D'!$D$16,
                    POWER((ABS(K1252)^2)/('1D'!$I$5*MAX(F1252,
                                0.1)^2),
                        1/3)))),
        IF('1D'!V32="Subcritical",
            MAX('1D'!$D$16,
                IFERROR(W1252,
                    MAX('1D'!$D$16,
                        POWER((ABS(K1252)^2)/('1D'!$I$5*MAX(F1252,
                                    0.1)^2),
                            1/3)))),
            IF(IFERROR(T1252,
                    -1E+99)&gt;=IFERROR(AE1252,
                    -1E+99),
                MAX('1D'!$D$16,
                    IFERROR(L1252,
                        MAX('1D'!$D$16,
                            POWER((ABS(K1252)^2)/('1D'!$I$5*MAX(F1252,
                                        0.1)^2),
                                1/3)))),
                MAX('1D'!$D$16,
                    IFERROR(W1252,
                        MAX('1D'!$D$16,
                            POWER((ABS(K1252)^2)/('1D'!$I$5*MAX(F1252,
                                        0.1)^2),
                                1/3))))))),
    MAX('1D'!$D$16,
        POWER((ABS(K1252)^2)/('1D'!$I$5*MAX(F1252,
                    0.1)^2),
            1/3)))</f>
        <v>2.0411692021517887</v>
      </c>
      <c r="AI1252" s="5">
        <f t="shared" ca="1" si="274"/>
        <v>633.98366920215176</v>
      </c>
      <c r="AJ1252" s="5">
        <f ca="1">AI1252+((ABS(K1252)/MAX(((F1252)+(G1252)*(AH1252))*(AH1252),
            0.000001))^2)/(2*'1D'!$I$5)</f>
        <v>635.15809253909481</v>
      </c>
      <c r="AM1252">
        <v>0</v>
      </c>
      <c r="AN1252">
        <v>0</v>
      </c>
      <c r="AO1252" s="5">
        <f t="shared" si="275"/>
        <v>0</v>
      </c>
      <c r="AP1252" s="5">
        <f t="shared" si="279"/>
        <v>0</v>
      </c>
      <c r="AQ1252" s="5">
        <f ca="1">ABS(ABS(K1252)/MAX(((F1252)+(G1252)*(AH1252))*(AH1252),
        0.000001))/SQRT('1D'!$I$5*MAX((((F1252)+(G1252)*(AH1252))*(AH1252))/MAX((F1252)+2*(G1252)*(AH1252),
            0.000001),
        0.000001))</f>
        <v>1.0727235886044055</v>
      </c>
      <c r="AR1252" s="5" t="str">
        <f t="shared" ca="1" si="276"/>
        <v>Supercritical</v>
      </c>
      <c r="AS1252" s="5">
        <f ca="1">((ABS(K1252)*'1D'!$D$6)/(MAX(((F1252)+(G1252)*(AH1252))*(AH1252),
            0.000001)*MAX(((((F1252)+(G1252)*(AH1252))*(AH1252))/MAX((F1252)+2*(AH1252)*SQRT(1+(G1252)^2),
                    0.000001))^(2/3),
            0.000001)))^2</f>
        <v>4.3358367565141456E-3</v>
      </c>
    </row>
    <row r="1253" spans="1:45" x14ac:dyDescent="0.35">
      <c r="A1253">
        <v>1244</v>
      </c>
      <c r="B1253">
        <v>1242.9949999999999</v>
      </c>
      <c r="C1253">
        <v>616071.02399999998</v>
      </c>
      <c r="D1253">
        <v>3096764.2740000002</v>
      </c>
      <c r="E1253">
        <v>631.94200000000001</v>
      </c>
      <c r="F1253">
        <v>5.2</v>
      </c>
      <c r="G1253">
        <v>0</v>
      </c>
      <c r="H1253" t="s">
        <v>176</v>
      </c>
      <c r="I1253">
        <v>5.7000000000000002E-2</v>
      </c>
      <c r="J1253" s="5">
        <f t="shared" si="277"/>
        <v>0.99899999999979627</v>
      </c>
      <c r="K1253" s="5">
        <f t="shared" ca="1" si="278"/>
        <v>50.95</v>
      </c>
      <c r="L1253" s="5">
        <f ca="1">IF($A$2=0,
    IFERROR(L1252,
        MAX('1D'!$D$16,
            POWER((ABS(K1253)^2)/('1D'!$I$5*MAX(F1253,
                        0.1)^2),
                1/3))),
    IF(IFERROR(V1252,
            0)=0,
        IFERROR(L1252,
            MAX('1D'!$D$16,
                POWER((ABS(K1253)^2)/('1D'!$I$5*MAX(F1253,
                            0.1)^2),
                    1/3))),
        IF(OR(IFERROR(L1253,
                    0)=0,
                IFERROR(S1252,
                    0)&lt;1,
                IFERROR(S1253,
                    0)&lt;1),
            MAX('1D'!$D$16,
                POWER((ABS(K1253)^2)/('1D'!$I$5*MAX(F1253,
                            0.1)^2),
                    1/3)),
            IF(IFERROR(U1253,
                    0)&gt;0,
                MAX('1D'!$D$16,
                    IFERROR(L1253,
                        0)+((IFERROR(U1253,
                                0))*'1D'!$D$18*IF((IFERROR(S1253,
                                    0))&lt;1,
                            1,
                            -1))),
                IF(IFERROR(U1253,
                        0)&lt;0,
                    IF(ABS((MAX('1D'!$D$16,
                                    POWER((ABS(K1253)^2)/('1D'!$I$5*MAX(F1253,
                                                0.1)^2),
                                        1/3)))-IFERROR(L1253,
                                0))&gt;'1D'!$D$19,
                        MAX('1D'!$D$16,
                            IF((MAX('1D'!$D$16,
                                        POWER((ABS(K1253)^2)/('1D'!$I$5*MAX(F1253,
                                                    0.1)^2),
                                            1/3)))&gt;IFERROR(L1253,
                                    0),
                                MIN((MAX('1D'!$D$16,
                                            POWER((ABS(K1253)^2)/('1D'!$I$5*MAX(F1253,
                                                        0.1)^2),
                                                1/3))),
                                    IFERROR(L1253,
                                        0)+(MIN(ABS(IFERROR(U1253,
                                                    0))*'1D'!$D$18,
                                            ABS((MAX('1D'!$D$16,
                                                        POWER((ABS(K1253)^2)/('1D'!$I$5*MAX(F1253,
                                                                    0.1)^2),
                                                            1/3)))-IFERROR(L1253,
                                                    0))))),
                                MAX((MAX('1D'!$D$16,
                                            POWER((ABS(K1253)^2)/('1D'!$I$5*MAX(F1253,
                                                        0.1)^2),
                                                1/3))),
                                    IFERROR(L1253,
                                        0)-(MIN(ABS(IFERROR(U1253,
                                                    0))*'1D'!$D$18,
                                            ABS((MAX('1D'!$D$16,
                                                        POWER((ABS(K1253)^2)/('1D'!$I$5*MAX(F1253,
                                                                    0.1)^2),
                                                            1/3)))-IFERROR(L1253,
                                                    0))))))),
                        MAX('1D'!$D$16,
                            POWER((ABS(K1253)^2)/('1D'!$I$5*MAX(F1253,
                                        0.1)^2),
                                1/3))),
                    MAX('1D'!$D$16,
                        IFERROR(L1253,
                            0)))))))</f>
        <v>2.0411692021517887</v>
      </c>
      <c r="M1253" s="5">
        <f t="shared" ca="1" si="266"/>
        <v>10.614079851189301</v>
      </c>
      <c r="N1253" s="5">
        <f t="shared" ca="1" si="267"/>
        <v>1.1434704692804873</v>
      </c>
      <c r="O1253" s="5">
        <f t="shared" ca="1" si="268"/>
        <v>4.8002276894771132</v>
      </c>
      <c r="P1253" s="5">
        <f t="shared" ca="1" si="269"/>
        <v>633.98316920215177</v>
      </c>
      <c r="Q1253" s="5">
        <f ca="1">P1253+((ABS(K1253)/MAX(((F1253)+(G1253)*(L1253))*(L1253),
            0.000001))^2)/(2*'1D'!$I$5)</f>
        <v>635.15759253909482</v>
      </c>
      <c r="R1253" s="5">
        <f ca="1">((ABS(K1253)*'1D'!$D$6)/(MAX(((F1253)+(G1253)*(L1253))*(L1253),
            0.000001)*MAX(((((F1253)+(G1253)*(L1253))*(L1253))/MAX((F1253)+2*(L1253)*SQRT(1+(G1253)^2),
                    0.000001))^(2/3),
            0.000001)))^2</f>
        <v>4.3358367565141456E-3</v>
      </c>
      <c r="S1253" s="5">
        <f ca="1">ABS(ABS(K1253)/MAX(((F1253)+(G1253)*(L1253))*(L1253),
        0.000001))/SQRT('1D'!$I$5*MAX((((F1253)+(G1253)*(L1253))*(L1253))/MAX((F1253)+2*(G1253)*(L1253),
            0.000001),
        0.000001))</f>
        <v>1.0727235886044055</v>
      </c>
      <c r="T1253" s="5">
        <f ca="1">((F1253)*(L1253)^2)/2+(G1253)*(L1253)^3/3+(ABS(K1253)^2)/('1D'!$I$5*MAX(((F1253)+(G1253)*(L1253))*(L1253),
        0.000001))</f>
        <v>35.763412605541333</v>
      </c>
      <c r="U1253" s="5">
        <f ca="1">IF($A$2=0,
    0,
    IFERROR(Q1252-(((R1252+R1253)/2)*J1253)-(IF(O1252&gt;O1253,
                '1D'!$D$8*((O1252^2-O1253^2)/(2*'1D'!$I$5)),
                '1D'!$D$9*((O1253^2-O1252^2)/(2*'1D'!$I$5)))+('1D'!$D$10*(ABS(I1253)/90)*(MAX(O1252^2,
                        O1253^2)/(2*'1D'!$I$5))))-Q1253,
        0))</f>
        <v>-3.9430711367458571E-3</v>
      </c>
      <c r="V1253" s="5">
        <f ca="1">IF($A$2=0,
    1,
    IF(IFERROR(V1252,
            0)=0,
        0,
        IFERROR(IF(ROUND(S1253,
                    3)=1,
                1,
                IF(AND(ABS(U1253)&lt;'1D'!$D$19,
                        S1253&gt;1),
                    1,
                    0)),
            0)))</f>
        <v>0</v>
      </c>
      <c r="W1253" s="5">
        <f ca="1">IF($A$2=0,
    MAX(MAX('1D'!$D$16,
            MAX('1D'!$D$16,
                POWER((ABS(K1253)^2)/('1D'!$I$5*MAX(F1253,
                            0.1)^2),
                    1/3))),
        IFERROR(W1396,
            MAX(MAX('1D'!$D$16,
                    MAX('1D'!$D$16,
                        POWER((ABS(K1253)^2)/('1D'!$I$5*MAX(F1253,
                                    0.1)^2),
                            1/3))),
                ($L$2)-E1396))),
    IF(IFERROR(AG1254,
            0)=0,
        MAX(MAX('1D'!$D$16,
                MAX('1D'!$D$16,
                    POWER((ABS(K1253)^2)/('1D'!$I$5*MAX(F1253,
                                0.1)^2),
                        1/3))),
            IFERROR(W1396,
                MAX(MAX('1D'!$D$16,
                        MAX('1D'!$D$16,
                            POWER((ABS(K1253)^2)/('1D'!$I$5*MAX(F1253,
                                        0.1)^2),
                                1/3))),
                    ($L$2)-E1396))),
        IF(IFERROR(W1253,
                0)=0,
            MAX(MAX('1D'!$D$16,
                    MAX('1D'!$D$16,
                        POWER((ABS(K1253)^2)/('1D'!$I$5*MAX(F1253,
                                    0.1)^2),
                            1/3))),
                IFERROR(W1396,
                    MAX(MAX('1D'!$D$16,
                            MAX('1D'!$D$16,
                                POWER((ABS(K1253)^2)/('1D'!$I$5*MAX(F1253,
                                            0.1)^2),
                                    1/3))),
                        ($L$2)-E1396))),
            IF(OR(IFERROR(AD1253,
                        0)&gt;=1,
                    IFERROR(AD1254,
                        0)&gt;=1),
                MAX('1D'!$D$16,
                    MAX('1D'!$D$16,
                        POWER((ABS(K1253)^2)/('1D'!$I$5*MAX(F1253,
                                    0.1)^2),
                            1/3))),
                IF(ABS(IFERROR(AF1253,
                            0))&lt;'1D'!$D$19,
                    MAX(MAX('1D'!$D$16,
                            MAX('1D'!$D$16,
                                POWER((ABS(K1253)^2)/('1D'!$I$5*MAX(F1253,
                                            0.1)^2),
                                    1/3))),
                        IFERROR(W1253,
                            0)),
                    MAX(MAX('1D'!$D$16,
                            MAX('1D'!$D$16,
                                POWER((ABS(K1253)^2)/('1D'!$I$5*MAX(F1253,
                                            0.1)^2),
                                    1/3))),
                        (IFERROR(W1253,
                                0))+((IFERROR(AF1253,
                                    0))*'1D'!$D$18)))))))</f>
        <v>2.1389677043987478</v>
      </c>
      <c r="X1253" s="5">
        <f t="shared" ca="1" si="270"/>
        <v>11.122632062873489</v>
      </c>
      <c r="Y1253" s="5">
        <f t="shared" ca="1" si="271"/>
        <v>1.1735290000551568</v>
      </c>
      <c r="Z1253" s="5">
        <f t="shared" ca="1" si="272"/>
        <v>4.5807502857230418</v>
      </c>
      <c r="AA1253" s="5">
        <f t="shared" ca="1" si="273"/>
        <v>634.08096770439874</v>
      </c>
      <c r="AB1253" s="5">
        <f ca="1">AA1253+((ABS(K1253)/MAX(((F1253)+(G1253)*(W1253))*(W1253),
            0.000001))^2)/(2*'1D'!$I$5)</f>
        <v>635.15045155659811</v>
      </c>
      <c r="AC1253" s="5">
        <f ca="1">((ABS(K1253)*'1D'!$D$6)/(MAX(((F1253)+(G1253)*(W1253))*(W1253),
            0.000001)*MAX(((((F1253)+(G1253)*(W1253))*(W1253))/MAX((F1253)+2*(W1253)*SQRT(1+(G1253)^2),
                    0.000001))^(2/3),
            0.000001)))^2</f>
        <v>3.8141460404132466E-3</v>
      </c>
      <c r="AD1253" s="5">
        <f ca="1">ABS(ABS(K1253)/MAX(((F1253)+(G1253)*(W1253))*(W1253),
        0.000001))/SQRT('1D'!$I$5*MAX((((F1253)+(G1253)*(W1253))*(W1253))/MAX((F1253)+2*(G1253)*(W1253),
            0.000001),
        0.000001))</f>
        <v>1.0000000000000004</v>
      </c>
      <c r="AE1253" s="5">
        <f ca="1">((F1253)*(W1253)^2)/2+(G1253)*(W1253)^3/3+(ABS(K1253)^2)/('1D'!$I$5*MAX(((F1253)+(G1253)*(W1253))*(W1253),
        0.000001))</f>
        <v>35.686426155594638</v>
      </c>
      <c r="AF1253" s="5">
        <f ca="1">IF($A$2=0,
    0,
    IFERROR(AB1254+(((AC1253+AC1254)/2)*J1254)+(IF(Z1253&gt;Z1254,
                '1D'!$D$8*((Z1253^2-Z1254^2)/(2*'1D'!$I$5)),
                '1D'!$D$9*((Z1254^2-Z1253^2)/(2*'1D'!$I$5)))+('1D'!$D$10*(ABS(I1254)/90)*(MAX(Z1253^2,
                        Z1254^2)/(2*'1D'!$I$5))))-AB1253,
        0))</f>
        <v>3.3141460404522149E-3</v>
      </c>
      <c r="AG1253" s="5">
        <f ca="1">IF($A$2=0,
    1,
    IF(IFERROR(AG1254,
            0)=0,
        0,
        IFERROR(IF(OR(ROUND(AD1253,
                        3)&gt;=1,
                    AND(ABS(AF1253)&lt;'1D'!$D$19,
                        AD1253&lt;1)),
                1,
                0),
            0)))</f>
        <v>1</v>
      </c>
      <c r="AH1253" s="5">
        <f ca="1">IFERROR(IF('1D'!V32="Supercritical",
        MAX('1D'!$D$16,
            IFERROR(L1253,
                MAX('1D'!$D$16,
                    POWER((ABS(K1253)^2)/('1D'!$I$5*MAX(F1253,
                                0.1)^2),
                        1/3)))),
        IF('1D'!V32="Subcritical",
            MAX('1D'!$D$16,
                IFERROR(W1253,
                    MAX('1D'!$D$16,
                        POWER((ABS(K1253)^2)/('1D'!$I$5*MAX(F1253,
                                    0.1)^2),
                            1/3)))),
            IF(IFERROR(T1253,
                    -1E+99)&gt;=IFERROR(AE1253,
                    -1E+99),
                MAX('1D'!$D$16,
                    IFERROR(L1253,
                        MAX('1D'!$D$16,
                            POWER((ABS(K1253)^2)/('1D'!$I$5*MAX(F1253,
                                        0.1)^2),
                                1/3)))),
                MAX('1D'!$D$16,
                    IFERROR(W1253,
                        MAX('1D'!$D$16,
                            POWER((ABS(K1253)^2)/('1D'!$I$5*MAX(F1253,
                                        0.1)^2),
                                1/3))))))),
    MAX('1D'!$D$16,
        POWER((ABS(K1253)^2)/('1D'!$I$5*MAX(F1253,
                    0.1)^2),
            1/3)))</f>
        <v>2.0411692021517887</v>
      </c>
      <c r="AI1253" s="5">
        <f t="shared" ca="1" si="274"/>
        <v>633.98316920215177</v>
      </c>
      <c r="AJ1253" s="5">
        <f ca="1">AI1253+((ABS(K1253)/MAX(((F1253)+(G1253)*(AH1253))*(AH1253),
            0.000001))^2)/(2*'1D'!$I$5)</f>
        <v>635.15759253909482</v>
      </c>
      <c r="AM1253">
        <v>0</v>
      </c>
      <c r="AN1253">
        <v>0</v>
      </c>
      <c r="AO1253" s="5">
        <f t="shared" si="275"/>
        <v>0</v>
      </c>
      <c r="AP1253" s="5">
        <f t="shared" si="279"/>
        <v>0</v>
      </c>
      <c r="AQ1253" s="5">
        <f ca="1">ABS(ABS(K1253)/MAX(((F1253)+(G1253)*(AH1253))*(AH1253),
        0.000001))/SQRT('1D'!$I$5*MAX((((F1253)+(G1253)*(AH1253))*(AH1253))/MAX((F1253)+2*(G1253)*(AH1253),
            0.000001),
        0.000001))</f>
        <v>1.0727235886044055</v>
      </c>
      <c r="AR1253" s="5" t="str">
        <f t="shared" ca="1" si="276"/>
        <v>Supercritical</v>
      </c>
      <c r="AS1253" s="5">
        <f ca="1">((ABS(K1253)*'1D'!$D$6)/(MAX(((F1253)+(G1253)*(AH1253))*(AH1253),
            0.000001)*MAX(((((F1253)+(G1253)*(AH1253))*(AH1253))/MAX((F1253)+2*(AH1253)*SQRT(1+(G1253)^2),
                    0.000001))^(2/3),
            0.000001)))^2</f>
        <v>4.3358367565141456E-3</v>
      </c>
    </row>
    <row r="1254" spans="1:45" x14ac:dyDescent="0.35">
      <c r="A1254">
        <v>1245</v>
      </c>
      <c r="B1254">
        <v>1243.9949999999999</v>
      </c>
      <c r="C1254">
        <v>616070.98199999996</v>
      </c>
      <c r="D1254">
        <v>3096763.2749999999</v>
      </c>
      <c r="E1254">
        <v>631.94150000000002</v>
      </c>
      <c r="F1254">
        <v>5.2</v>
      </c>
      <c r="G1254">
        <v>0</v>
      </c>
      <c r="H1254" t="s">
        <v>176</v>
      </c>
      <c r="I1254">
        <v>0</v>
      </c>
      <c r="J1254" s="5">
        <f t="shared" si="277"/>
        <v>1</v>
      </c>
      <c r="K1254" s="5">
        <f t="shared" ca="1" si="278"/>
        <v>50.95</v>
      </c>
      <c r="L1254" s="5">
        <f ca="1">IF($A$2=0,
    IFERROR(L1253,
        MAX('1D'!$D$16,
            POWER((ABS(K1254)^2)/('1D'!$I$5*MAX(F1254,
                        0.1)^2),
                1/3))),
    IF(IFERROR(V1253,
            0)=0,
        IFERROR(L1253,
            MAX('1D'!$D$16,
                POWER((ABS(K1254)^2)/('1D'!$I$5*MAX(F1254,
                            0.1)^2),
                    1/3))),
        IF(OR(IFERROR(L1254,
                    0)=0,
                IFERROR(S1253,
                    0)&lt;1,
                IFERROR(S1254,
                    0)&lt;1),
            MAX('1D'!$D$16,
                POWER((ABS(K1254)^2)/('1D'!$I$5*MAX(F1254,
                            0.1)^2),
                    1/3)),
            IF(IFERROR(U1254,
                    0)&gt;0,
                MAX('1D'!$D$16,
                    IFERROR(L1254,
                        0)+((IFERROR(U1254,
                                0))*'1D'!$D$18*IF((IFERROR(S1254,
                                    0))&lt;1,
                            1,
                            -1))),
                IF(IFERROR(U1254,
                        0)&lt;0,
                    IF(ABS((MAX('1D'!$D$16,
                                    POWER((ABS(K1254)^2)/('1D'!$I$5*MAX(F1254,
                                                0.1)^2),
                                        1/3)))-IFERROR(L1254,
                                0))&gt;'1D'!$D$19,
                        MAX('1D'!$D$16,
                            IF((MAX('1D'!$D$16,
                                        POWER((ABS(K1254)^2)/('1D'!$I$5*MAX(F1254,
                                                    0.1)^2),
                                            1/3)))&gt;IFERROR(L1254,
                                    0),
                                MIN((MAX('1D'!$D$16,
                                            POWER((ABS(K1254)^2)/('1D'!$I$5*MAX(F1254,
                                                        0.1)^2),
                                                1/3))),
                                    IFERROR(L1254,
                                        0)+(MIN(ABS(IFERROR(U1254,
                                                    0))*'1D'!$D$18,
                                            ABS((MAX('1D'!$D$16,
                                                        POWER((ABS(K1254)^2)/('1D'!$I$5*MAX(F1254,
                                                                    0.1)^2),
                                                            1/3)))-IFERROR(L1254,
                                                    0))))),
                                MAX((MAX('1D'!$D$16,
                                            POWER((ABS(K1254)^2)/('1D'!$I$5*MAX(F1254,
                                                        0.1)^2),
                                                1/3))),
                                    IFERROR(L1254,
                                        0)-(MIN(ABS(IFERROR(U1254,
                                                    0))*'1D'!$D$18,
                                            ABS((MAX('1D'!$D$16,
                                                        POWER((ABS(K1254)^2)/('1D'!$I$5*MAX(F1254,
                                                                    0.1)^2),
                                                            1/3)))-IFERROR(L1254,
                                                    0))))))),
                        MAX('1D'!$D$16,
                            POWER((ABS(K1254)^2)/('1D'!$I$5*MAX(F1254,
                                        0.1)^2),
                                1/3))),
                    MAX('1D'!$D$16,
                        IFERROR(L1254,
                            0)))))))</f>
        <v>2.0411692021517887</v>
      </c>
      <c r="M1254" s="5">
        <f t="shared" ca="1" si="266"/>
        <v>10.614079851189301</v>
      </c>
      <c r="N1254" s="5">
        <f t="shared" ca="1" si="267"/>
        <v>1.1434704692804873</v>
      </c>
      <c r="O1254" s="5">
        <f t="shared" ca="1" si="268"/>
        <v>4.8002276894771132</v>
      </c>
      <c r="P1254" s="5">
        <f t="shared" ca="1" si="269"/>
        <v>633.98266920215178</v>
      </c>
      <c r="Q1254" s="5">
        <f ca="1">P1254+((ABS(K1254)/MAX(((F1254)+(G1254)*(L1254))*(L1254),
            0.000001))^2)/(2*'1D'!$I$5)</f>
        <v>635.15709253909483</v>
      </c>
      <c r="R1254" s="5">
        <f ca="1">((ABS(K1254)*'1D'!$D$6)/(MAX(((F1254)+(G1254)*(L1254))*(L1254),
            0.000001)*MAX(((((F1254)+(G1254)*(L1254))*(L1254))/MAX((F1254)+2*(L1254)*SQRT(1+(G1254)^2),
                    0.000001))^(2/3),
            0.000001)))^2</f>
        <v>4.3358367565141456E-3</v>
      </c>
      <c r="S1254" s="5">
        <f ca="1">ABS(ABS(K1254)/MAX(((F1254)+(G1254)*(L1254))*(L1254),
        0.000001))/SQRT('1D'!$I$5*MAX((((F1254)+(G1254)*(L1254))*(L1254))/MAX((F1254)+2*(G1254)*(L1254),
            0.000001),
        0.000001))</f>
        <v>1.0727235886044055</v>
      </c>
      <c r="T1254" s="5">
        <f ca="1">((F1254)*(L1254)^2)/2+(G1254)*(L1254)^3/3+(ABS(K1254)^2)/('1D'!$I$5*MAX(((F1254)+(G1254)*(L1254))*(L1254),
        0.000001))</f>
        <v>35.763412605541333</v>
      </c>
      <c r="U1254" s="5">
        <f ca="1">IF($A$2=0,
    0,
    IFERROR(Q1253-(((R1253+R1254)/2)*J1254)-(IF(O1253&gt;O1254,
                '1D'!$D$8*((O1253^2-O1254^2)/(2*'1D'!$I$5)),
                '1D'!$D$9*((O1254^2-O1253^2)/(2*'1D'!$I$5)))+('1D'!$D$10*(ABS(I1254)/90)*(MAX(O1253^2,
                        O1254^2)/(2*'1D'!$I$5))))-Q1254,
        0))</f>
        <v>-3.8358367564796936E-3</v>
      </c>
      <c r="V1254" s="5">
        <f ca="1">IF($A$2=0,
    1,
    IF(IFERROR(V1253,
            0)=0,
        0,
        IFERROR(IF(ROUND(S1254,
                    3)=1,
                1,
                IF(AND(ABS(U1254)&lt;'1D'!$D$19,
                        S1254&gt;1),
                    1,
                    0)),
            0)))</f>
        <v>0</v>
      </c>
      <c r="W1254" s="5">
        <f ca="1">IF($A$2=0,
    MAX(MAX('1D'!$D$16,
            MAX('1D'!$D$16,
                POWER((ABS(K1254)^2)/('1D'!$I$5*MAX(F1254,
                            0.1)^2),
                    1/3))),
        IFERROR(W1396,
            MAX(MAX('1D'!$D$16,
                    MAX('1D'!$D$16,
                        POWER((ABS(K1254)^2)/('1D'!$I$5*MAX(F1254,
                                    0.1)^2),
                            1/3))),
                ($L$2)-E1396))),
    IF(IFERROR(AG1255,
            0)=0,
        MAX(MAX('1D'!$D$16,
                MAX('1D'!$D$16,
                    POWER((ABS(K1254)^2)/('1D'!$I$5*MAX(F1254,
                                0.1)^2),
                        1/3))),
            IFERROR(W1396,
                MAX(MAX('1D'!$D$16,
                        MAX('1D'!$D$16,
                            POWER((ABS(K1254)^2)/('1D'!$I$5*MAX(F1254,
                                        0.1)^2),
                                1/3))),
                    ($L$2)-E1396))),
        IF(IFERROR(W1254,
                0)=0,
            MAX(MAX('1D'!$D$16,
                    MAX('1D'!$D$16,
                        POWER((ABS(K1254)^2)/('1D'!$I$5*MAX(F1254,
                                    0.1)^2),
                            1/3))),
                IFERROR(W1396,
                    MAX(MAX('1D'!$D$16,
                            MAX('1D'!$D$16,
                                POWER((ABS(K1254)^2)/('1D'!$I$5*MAX(F1254,
                                            0.1)^2),
                                    1/3))),
                        ($L$2)-E1396))),
            IF(OR(IFERROR(AD1254,
                        0)&gt;=1,
                    IFERROR(AD1255,
                        0)&gt;=1),
                MAX('1D'!$D$16,
                    MAX('1D'!$D$16,
                        POWER((ABS(K1254)^2)/('1D'!$I$5*MAX(F1254,
                                    0.1)^2),
                            1/3))),
                IF(ABS(IFERROR(AF1254,
                            0))&lt;'1D'!$D$19,
                    MAX(MAX('1D'!$D$16,
                            MAX('1D'!$D$16,
                                POWER((ABS(K1254)^2)/('1D'!$I$5*MAX(F1254,
                                            0.1)^2),
                                    1/3))),
                        IFERROR(W1254,
                            0)),
                    MAX(MAX('1D'!$D$16,
                            MAX('1D'!$D$16,
                                POWER((ABS(K1254)^2)/('1D'!$I$5*MAX(F1254,
                                            0.1)^2),
                                    1/3))),
                        (IFERROR(W1254,
                                0))+((IFERROR(AF1254,
                                    0))*'1D'!$D$18)))))))</f>
        <v>2.1389677043987478</v>
      </c>
      <c r="X1254" s="5">
        <f t="shared" ca="1" si="270"/>
        <v>11.122632062873489</v>
      </c>
      <c r="Y1254" s="5">
        <f t="shared" ca="1" si="271"/>
        <v>1.1735290000551568</v>
      </c>
      <c r="Z1254" s="5">
        <f t="shared" ca="1" si="272"/>
        <v>4.5807502857230418</v>
      </c>
      <c r="AA1254" s="5">
        <f t="shared" ca="1" si="273"/>
        <v>634.08046770439876</v>
      </c>
      <c r="AB1254" s="5">
        <f ca="1">AA1254+((ABS(K1254)/MAX(((F1254)+(G1254)*(W1254))*(W1254),
            0.000001))^2)/(2*'1D'!$I$5)</f>
        <v>635.14995155659813</v>
      </c>
      <c r="AC1254" s="5">
        <f ca="1">((ABS(K1254)*'1D'!$D$6)/(MAX(((F1254)+(G1254)*(W1254))*(W1254),
            0.000001)*MAX(((((F1254)+(G1254)*(W1254))*(W1254))/MAX((F1254)+2*(W1254)*SQRT(1+(G1254)^2),
                    0.000001))^(2/3),
            0.000001)))^2</f>
        <v>3.8141460404132466E-3</v>
      </c>
      <c r="AD1254" s="5">
        <f ca="1">ABS(ABS(K1254)/MAX(((F1254)+(G1254)*(W1254))*(W1254),
        0.000001))/SQRT('1D'!$I$5*MAX((((F1254)+(G1254)*(W1254))*(W1254))/MAX((F1254)+2*(G1254)*(W1254),
            0.000001),
        0.000001))</f>
        <v>1.0000000000000004</v>
      </c>
      <c r="AE1254" s="5">
        <f ca="1">((F1254)*(W1254)^2)/2+(G1254)*(W1254)^3/3+(ABS(K1254)^2)/('1D'!$I$5*MAX(((F1254)+(G1254)*(W1254))*(W1254),
        0.000001))</f>
        <v>35.686426155594638</v>
      </c>
      <c r="AF1254" s="5">
        <f ca="1">IF($A$2=0,
    0,
    IFERROR(AB1255+(((AC1254+AC1255)/2)*J1255)+(IF(Z1254&gt;Z1255,
                '1D'!$D$8*((Z1254^2-Z1255^2)/(2*'1D'!$I$5)),
                '1D'!$D$9*((Z1255^2-Z1254^2)/(2*'1D'!$I$5)))+('1D'!$D$10*(ABS(I1255)/90)*(MAX(Z1254^2,
                        Z1255^2)/(2*'1D'!$I$5))))-AB1254,
        0))</f>
        <v>3.3177109866073806E-3</v>
      </c>
      <c r="AG1254" s="5">
        <f ca="1">IF($A$2=0,
    1,
    IF(IFERROR(AG1255,
            0)=0,
        0,
        IFERROR(IF(OR(ROUND(AD1254,
                        3)&gt;=1,
                    AND(ABS(AF1254)&lt;'1D'!$D$19,
                        AD1254&lt;1)),
                1,
                0),
            0)))</f>
        <v>1</v>
      </c>
      <c r="AH1254" s="5">
        <f ca="1">IFERROR(IF('1D'!V32="Supercritical",
        MAX('1D'!$D$16,
            IFERROR(L1254,
                MAX('1D'!$D$16,
                    POWER((ABS(K1254)^2)/('1D'!$I$5*MAX(F1254,
                                0.1)^2),
                        1/3)))),
        IF('1D'!V32="Subcritical",
            MAX('1D'!$D$16,
                IFERROR(W1254,
                    MAX('1D'!$D$16,
                        POWER((ABS(K1254)^2)/('1D'!$I$5*MAX(F1254,
                                    0.1)^2),
                            1/3)))),
            IF(IFERROR(T1254,
                    -1E+99)&gt;=IFERROR(AE1254,
                    -1E+99),
                MAX('1D'!$D$16,
                    IFERROR(L1254,
                        MAX('1D'!$D$16,
                            POWER((ABS(K1254)^2)/('1D'!$I$5*MAX(F1254,
                                        0.1)^2),
                                1/3)))),
                MAX('1D'!$D$16,
                    IFERROR(W1254,
                        MAX('1D'!$D$16,
                            POWER((ABS(K1254)^2)/('1D'!$I$5*MAX(F1254,
                                        0.1)^2),
                                1/3))))))),
    MAX('1D'!$D$16,
        POWER((ABS(K1254)^2)/('1D'!$I$5*MAX(F1254,
                    0.1)^2),
            1/3)))</f>
        <v>2.0411692021517887</v>
      </c>
      <c r="AI1254" s="5">
        <f t="shared" ca="1" si="274"/>
        <v>633.98266920215178</v>
      </c>
      <c r="AJ1254" s="5">
        <f ca="1">AI1254+((ABS(K1254)/MAX(((F1254)+(G1254)*(AH1254))*(AH1254),
            0.000001))^2)/(2*'1D'!$I$5)</f>
        <v>635.15709253909483</v>
      </c>
      <c r="AM1254">
        <v>0</v>
      </c>
      <c r="AN1254">
        <v>0</v>
      </c>
      <c r="AO1254" s="5">
        <f t="shared" si="275"/>
        <v>0</v>
      </c>
      <c r="AP1254" s="5">
        <f t="shared" si="279"/>
        <v>0</v>
      </c>
      <c r="AQ1254" s="5">
        <f ca="1">ABS(ABS(K1254)/MAX(((F1254)+(G1254)*(AH1254))*(AH1254),
        0.000001))/SQRT('1D'!$I$5*MAX((((F1254)+(G1254)*(AH1254))*(AH1254))/MAX((F1254)+2*(G1254)*(AH1254),
            0.000001),
        0.000001))</f>
        <v>1.0727235886044055</v>
      </c>
      <c r="AR1254" s="5" t="str">
        <f t="shared" ca="1" si="276"/>
        <v>Supercritical</v>
      </c>
      <c r="AS1254" s="5">
        <f ca="1">((ABS(K1254)*'1D'!$D$6)/(MAX(((F1254)+(G1254)*(AH1254))*(AH1254),
            0.000001)*MAX(((((F1254)+(G1254)*(AH1254))*(AH1254))/MAX((F1254)+2*(AH1254)*SQRT(1+(G1254)^2),
                    0.000001))^(2/3),
            0.000001)))^2</f>
        <v>4.3358367565141456E-3</v>
      </c>
    </row>
    <row r="1255" spans="1:45" x14ac:dyDescent="0.35">
      <c r="A1255">
        <v>1246</v>
      </c>
      <c r="B1255">
        <v>1244.9949999999999</v>
      </c>
      <c r="C1255">
        <v>616070.93999999994</v>
      </c>
      <c r="D1255">
        <v>3096762.2760000001</v>
      </c>
      <c r="E1255">
        <v>631.94100000000003</v>
      </c>
      <c r="F1255">
        <v>5.2</v>
      </c>
      <c r="G1255">
        <v>0</v>
      </c>
      <c r="H1255" t="s">
        <v>176</v>
      </c>
      <c r="I1255">
        <v>2E-3</v>
      </c>
      <c r="J1255" s="5">
        <f t="shared" si="277"/>
        <v>1</v>
      </c>
      <c r="K1255" s="5">
        <f t="shared" ca="1" si="278"/>
        <v>50.95</v>
      </c>
      <c r="L1255" s="5">
        <f ca="1">IF($A$2=0,
    IFERROR(L1254,
        MAX('1D'!$D$16,
            POWER((ABS(K1255)^2)/('1D'!$I$5*MAX(F1255,
                        0.1)^2),
                1/3))),
    IF(IFERROR(V1254,
            0)=0,
        IFERROR(L1254,
            MAX('1D'!$D$16,
                POWER((ABS(K1255)^2)/('1D'!$I$5*MAX(F1255,
                            0.1)^2),
                    1/3))),
        IF(OR(IFERROR(L1255,
                    0)=0,
                IFERROR(S1254,
                    0)&lt;1,
                IFERROR(S1255,
                    0)&lt;1),
            MAX('1D'!$D$16,
                POWER((ABS(K1255)^2)/('1D'!$I$5*MAX(F1255,
                            0.1)^2),
                    1/3)),
            IF(IFERROR(U1255,
                    0)&gt;0,
                MAX('1D'!$D$16,
                    IFERROR(L1255,
                        0)+((IFERROR(U1255,
                                0))*'1D'!$D$18*IF((IFERROR(S1255,
                                    0))&lt;1,
                            1,
                            -1))),
                IF(IFERROR(U1255,
                        0)&lt;0,
                    IF(ABS((MAX('1D'!$D$16,
                                    POWER((ABS(K1255)^2)/('1D'!$I$5*MAX(F1255,
                                                0.1)^2),
                                        1/3)))-IFERROR(L1255,
                                0))&gt;'1D'!$D$19,
                        MAX('1D'!$D$16,
                            IF((MAX('1D'!$D$16,
                                        POWER((ABS(K1255)^2)/('1D'!$I$5*MAX(F1255,
                                                    0.1)^2),
                                            1/3)))&gt;IFERROR(L1255,
                                    0),
                                MIN((MAX('1D'!$D$16,
                                            POWER((ABS(K1255)^2)/('1D'!$I$5*MAX(F1255,
                                                        0.1)^2),
                                                1/3))),
                                    IFERROR(L1255,
                                        0)+(MIN(ABS(IFERROR(U1255,
                                                    0))*'1D'!$D$18,
                                            ABS((MAX('1D'!$D$16,
                                                        POWER((ABS(K1255)^2)/('1D'!$I$5*MAX(F1255,
                                                                    0.1)^2),
                                                            1/3)))-IFERROR(L1255,
                                                    0))))),
                                MAX((MAX('1D'!$D$16,
                                            POWER((ABS(K1255)^2)/('1D'!$I$5*MAX(F1255,
                                                        0.1)^2),
                                                1/3))),
                                    IFERROR(L1255,
                                        0)-(MIN(ABS(IFERROR(U1255,
                                                    0))*'1D'!$D$18,
                                            ABS((MAX('1D'!$D$16,
                                                        POWER((ABS(K1255)^2)/('1D'!$I$5*MAX(F1255,
                                                                    0.1)^2),
                                                            1/3)))-IFERROR(L1255,
                                                    0))))))),
                        MAX('1D'!$D$16,
                            POWER((ABS(K1255)^2)/('1D'!$I$5*MAX(F1255,
                                        0.1)^2),
                                1/3))),
                    MAX('1D'!$D$16,
                        IFERROR(L1255,
                            0)))))))</f>
        <v>2.0411692021517887</v>
      </c>
      <c r="M1255" s="5">
        <f t="shared" ca="1" si="266"/>
        <v>10.614079851189301</v>
      </c>
      <c r="N1255" s="5">
        <f t="shared" ca="1" si="267"/>
        <v>1.1434704692804873</v>
      </c>
      <c r="O1255" s="5">
        <f t="shared" ca="1" si="268"/>
        <v>4.8002276894771132</v>
      </c>
      <c r="P1255" s="5">
        <f t="shared" ca="1" si="269"/>
        <v>633.98216920215179</v>
      </c>
      <c r="Q1255" s="5">
        <f ca="1">P1255+((ABS(K1255)/MAX(((F1255)+(G1255)*(L1255))*(L1255),
            0.000001))^2)/(2*'1D'!$I$5)</f>
        <v>635.15659253909485</v>
      </c>
      <c r="R1255" s="5">
        <f ca="1">((ABS(K1255)*'1D'!$D$6)/(MAX(((F1255)+(G1255)*(L1255))*(L1255),
            0.000001)*MAX(((((F1255)+(G1255)*(L1255))*(L1255))/MAX((F1255)+2*(L1255)*SQRT(1+(G1255)^2),
                    0.000001))^(2/3),
            0.000001)))^2</f>
        <v>4.3358367565141456E-3</v>
      </c>
      <c r="S1255" s="5">
        <f ca="1">ABS(ABS(K1255)/MAX(((F1255)+(G1255)*(L1255))*(L1255),
        0.000001))/SQRT('1D'!$I$5*MAX((((F1255)+(G1255)*(L1255))*(L1255))/MAX((F1255)+2*(G1255)*(L1255),
            0.000001),
        0.000001))</f>
        <v>1.0727235886044055</v>
      </c>
      <c r="T1255" s="5">
        <f ca="1">((F1255)*(L1255)^2)/2+(G1255)*(L1255)^3/3+(ABS(K1255)^2)/('1D'!$I$5*MAX(((F1255)+(G1255)*(L1255))*(L1255),
        0.000001))</f>
        <v>35.763412605541333</v>
      </c>
      <c r="U1255" s="5">
        <f ca="1">IF($A$2=0,
    0,
    IFERROR(Q1254-(((R1254+R1255)/2)*J1255)-(IF(O1254&gt;O1255,
                '1D'!$D$8*((O1254^2-O1255^2)/(2*'1D'!$I$5)),
                '1D'!$D$9*((O1255^2-O1254^2)/(2*'1D'!$I$5)))+('1D'!$D$10*(ABS(I1255)/90)*(MAX(O1254^2,
                        O1255^2)/(2*'1D'!$I$5))))-Q1255,
        0))</f>
        <v>-3.8397515008909977E-3</v>
      </c>
      <c r="V1255" s="5">
        <f ca="1">IF($A$2=0,
    1,
    IF(IFERROR(V1254,
            0)=0,
        0,
        IFERROR(IF(ROUND(S1255,
                    3)=1,
                1,
                IF(AND(ABS(U1255)&lt;'1D'!$D$19,
                        S1255&gt;1),
                    1,
                    0)),
            0)))</f>
        <v>0</v>
      </c>
      <c r="W1255" s="5">
        <f ca="1">IF($A$2=0,
    MAX(MAX('1D'!$D$16,
            MAX('1D'!$D$16,
                POWER((ABS(K1255)^2)/('1D'!$I$5*MAX(F1255,
                            0.1)^2),
                    1/3))),
        IFERROR(W1396,
            MAX(MAX('1D'!$D$16,
                    MAX('1D'!$D$16,
                        POWER((ABS(K1255)^2)/('1D'!$I$5*MAX(F1255,
                                    0.1)^2),
                            1/3))),
                ($L$2)-E1396))),
    IF(IFERROR(AG1256,
            0)=0,
        MAX(MAX('1D'!$D$16,
                MAX('1D'!$D$16,
                    POWER((ABS(K1255)^2)/('1D'!$I$5*MAX(F1255,
                                0.1)^2),
                        1/3))),
            IFERROR(W1396,
                MAX(MAX('1D'!$D$16,
                        MAX('1D'!$D$16,
                            POWER((ABS(K1255)^2)/('1D'!$I$5*MAX(F1255,
                                        0.1)^2),
                                1/3))),
                    ($L$2)-E1396))),
        IF(IFERROR(W1255,
                0)=0,
            MAX(MAX('1D'!$D$16,
                    MAX('1D'!$D$16,
                        POWER((ABS(K1255)^2)/('1D'!$I$5*MAX(F1255,
                                    0.1)^2),
                            1/3))),
                IFERROR(W1396,
                    MAX(MAX('1D'!$D$16,
                            MAX('1D'!$D$16,
                                POWER((ABS(K1255)^2)/('1D'!$I$5*MAX(F1255,
                                            0.1)^2),
                                    1/3))),
                        ($L$2)-E1396))),
            IF(OR(IFERROR(AD1255,
                        0)&gt;=1,
                    IFERROR(AD1256,
                        0)&gt;=1),
                MAX('1D'!$D$16,
                    MAX('1D'!$D$16,
                        POWER((ABS(K1255)^2)/('1D'!$I$5*MAX(F1255,
                                    0.1)^2),
                            1/3))),
                IF(ABS(IFERROR(AF1255,
                            0))&lt;'1D'!$D$19,
                    MAX(MAX('1D'!$D$16,
                            MAX('1D'!$D$16,
                                POWER((ABS(K1255)^2)/('1D'!$I$5*MAX(F1255,
                                            0.1)^2),
                                    1/3))),
                        IFERROR(W1255,
                            0)),
                    MAX(MAX('1D'!$D$16,
                            MAX('1D'!$D$16,
                                POWER((ABS(K1255)^2)/('1D'!$I$5*MAX(F1255,
                                            0.1)^2),
                                    1/3))),
                        (IFERROR(W1255,
                                0))+((IFERROR(AF1255,
                                    0))*'1D'!$D$18)))))))</f>
        <v>2.1389677043987478</v>
      </c>
      <c r="X1255" s="5">
        <f t="shared" ca="1" si="270"/>
        <v>11.122632062873489</v>
      </c>
      <c r="Y1255" s="5">
        <f t="shared" ca="1" si="271"/>
        <v>1.1735290000551568</v>
      </c>
      <c r="Z1255" s="5">
        <f t="shared" ca="1" si="272"/>
        <v>4.5807502857230418</v>
      </c>
      <c r="AA1255" s="5">
        <f t="shared" ca="1" si="273"/>
        <v>634.07996770439877</v>
      </c>
      <c r="AB1255" s="5">
        <f ca="1">AA1255+((ABS(K1255)/MAX(((F1255)+(G1255)*(W1255))*(W1255),
            0.000001))^2)/(2*'1D'!$I$5)</f>
        <v>635.14945155659814</v>
      </c>
      <c r="AC1255" s="5">
        <f ca="1">((ABS(K1255)*'1D'!$D$6)/(MAX(((F1255)+(G1255)*(W1255))*(W1255),
            0.000001)*MAX(((((F1255)+(G1255)*(W1255))*(W1255))/MAX((F1255)+2*(W1255)*SQRT(1+(G1255)^2),
                    0.000001))^(2/3),
            0.000001)))^2</f>
        <v>3.8141460404132466E-3</v>
      </c>
      <c r="AD1255" s="5">
        <f ca="1">ABS(ABS(K1255)/MAX(((F1255)+(G1255)*(W1255))*(W1255),
        0.000001))/SQRT('1D'!$I$5*MAX((((F1255)+(G1255)*(W1255))*(W1255))/MAX((F1255)+2*(G1255)*(W1255),
            0.000001),
        0.000001))</f>
        <v>1.0000000000000004</v>
      </c>
      <c r="AE1255" s="5">
        <f ca="1">((F1255)*(W1255)^2)/2+(G1255)*(W1255)^3/3+(ABS(K1255)^2)/('1D'!$I$5*MAX(((F1255)+(G1255)*(W1255))*(W1255),
        0.000001))</f>
        <v>35.686426155594638</v>
      </c>
      <c r="AF1255" s="5">
        <f ca="1">IF($A$2=0,
    0,
    IFERROR(AB1256+(((AC1255+AC1256)/2)*J1256)+(IF(Z1255&gt;Z1256,
                '1D'!$D$8*((Z1255^2-Z1256^2)/(2*'1D'!$I$5)),
                '1D'!$D$9*((Z1256^2-Z1255^2)/(2*'1D'!$I$5)))+('1D'!$D$10*(ABS(I1256)/90)*(MAX(Z1255^2,
                        Z1256^2)/(2*'1D'!$I$5))))-AB1255,
        0))</f>
        <v>3.4249085716737682E-3</v>
      </c>
      <c r="AG1255" s="5">
        <f ca="1">IF($A$2=0,
    1,
    IF(IFERROR(AG1256,
            0)=0,
        0,
        IFERROR(IF(OR(ROUND(AD1255,
                        3)&gt;=1,
                    AND(ABS(AF1255)&lt;'1D'!$D$19,
                        AD1255&lt;1)),
                1,
                0),
            0)))</f>
        <v>1</v>
      </c>
      <c r="AH1255" s="5">
        <f ca="1">IFERROR(IF('1D'!V32="Supercritical",
        MAX('1D'!$D$16,
            IFERROR(L1255,
                MAX('1D'!$D$16,
                    POWER((ABS(K1255)^2)/('1D'!$I$5*MAX(F1255,
                                0.1)^2),
                        1/3)))),
        IF('1D'!V32="Subcritical",
            MAX('1D'!$D$16,
                IFERROR(W1255,
                    MAX('1D'!$D$16,
                        POWER((ABS(K1255)^2)/('1D'!$I$5*MAX(F1255,
                                    0.1)^2),
                            1/3)))),
            IF(IFERROR(T1255,
                    -1E+99)&gt;=IFERROR(AE1255,
                    -1E+99),
                MAX('1D'!$D$16,
                    IFERROR(L1255,
                        MAX('1D'!$D$16,
                            POWER((ABS(K1255)^2)/('1D'!$I$5*MAX(F1255,
                                        0.1)^2),
                                1/3)))),
                MAX('1D'!$D$16,
                    IFERROR(W1255,
                        MAX('1D'!$D$16,
                            POWER((ABS(K1255)^2)/('1D'!$I$5*MAX(F1255,
                                        0.1)^2),
                                1/3))))))),
    MAX('1D'!$D$16,
        POWER((ABS(K1255)^2)/('1D'!$I$5*MAX(F1255,
                    0.1)^2),
            1/3)))</f>
        <v>2.0411692021517887</v>
      </c>
      <c r="AI1255" s="5">
        <f t="shared" ca="1" si="274"/>
        <v>633.98216920215179</v>
      </c>
      <c r="AJ1255" s="5">
        <f ca="1">AI1255+((ABS(K1255)/MAX(((F1255)+(G1255)*(AH1255))*(AH1255),
            0.000001))^2)/(2*'1D'!$I$5)</f>
        <v>635.15659253909485</v>
      </c>
      <c r="AM1255">
        <v>0</v>
      </c>
      <c r="AN1255">
        <v>0</v>
      </c>
      <c r="AO1255" s="5">
        <f t="shared" si="275"/>
        <v>0</v>
      </c>
      <c r="AP1255" s="5">
        <f t="shared" si="279"/>
        <v>0</v>
      </c>
      <c r="AQ1255" s="5">
        <f ca="1">ABS(ABS(K1255)/MAX(((F1255)+(G1255)*(AH1255))*(AH1255),
        0.000001))/SQRT('1D'!$I$5*MAX((((F1255)+(G1255)*(AH1255))*(AH1255))/MAX((F1255)+2*(G1255)*(AH1255),
            0.000001),
        0.000001))</f>
        <v>1.0727235886044055</v>
      </c>
      <c r="AR1255" s="5" t="str">
        <f t="shared" ca="1" si="276"/>
        <v>Supercritical</v>
      </c>
      <c r="AS1255" s="5">
        <f ca="1">((ABS(K1255)*'1D'!$D$6)/(MAX(((F1255)+(G1255)*(AH1255))*(AH1255),
            0.000001)*MAX(((((F1255)+(G1255)*(AH1255))*(AH1255))/MAX((F1255)+2*(AH1255)*SQRT(1+(G1255)^2),
                    0.000001))^(2/3),
            0.000001)))^2</f>
        <v>4.3358367565141456E-3</v>
      </c>
    </row>
    <row r="1256" spans="1:45" x14ac:dyDescent="0.35">
      <c r="A1256">
        <v>1247</v>
      </c>
      <c r="B1256">
        <v>1245.9960000000001</v>
      </c>
      <c r="C1256">
        <v>616070.89800000004</v>
      </c>
      <c r="D1256">
        <v>3096761.2760000001</v>
      </c>
      <c r="E1256">
        <v>631.94050000000004</v>
      </c>
      <c r="F1256">
        <v>5.2</v>
      </c>
      <c r="G1256">
        <v>0</v>
      </c>
      <c r="H1256" t="s">
        <v>176</v>
      </c>
      <c r="I1256">
        <v>0.06</v>
      </c>
      <c r="J1256" s="5">
        <f t="shared" si="277"/>
        <v>1.0010000000002037</v>
      </c>
      <c r="K1256" s="5">
        <f t="shared" ca="1" si="278"/>
        <v>50.95</v>
      </c>
      <c r="L1256" s="5">
        <f ca="1">IF($A$2=0,
    IFERROR(L1255,
        MAX('1D'!$D$16,
            POWER((ABS(K1256)^2)/('1D'!$I$5*MAX(F1256,
                        0.1)^2),
                1/3))),
    IF(IFERROR(V1255,
            0)=0,
        IFERROR(L1255,
            MAX('1D'!$D$16,
                POWER((ABS(K1256)^2)/('1D'!$I$5*MAX(F1256,
                            0.1)^2),
                    1/3))),
        IF(OR(IFERROR(L1256,
                    0)=0,
                IFERROR(S1255,
                    0)&lt;1,
                IFERROR(S1256,
                    0)&lt;1),
            MAX('1D'!$D$16,
                POWER((ABS(K1256)^2)/('1D'!$I$5*MAX(F1256,
                            0.1)^2),
                    1/3)),
            IF(IFERROR(U1256,
                    0)&gt;0,
                MAX('1D'!$D$16,
                    IFERROR(L1256,
                        0)+((IFERROR(U1256,
                                0))*'1D'!$D$18*IF((IFERROR(S1256,
                                    0))&lt;1,
                            1,
                            -1))),
                IF(IFERROR(U1256,
                        0)&lt;0,
                    IF(ABS((MAX('1D'!$D$16,
                                    POWER((ABS(K1256)^2)/('1D'!$I$5*MAX(F1256,
                                                0.1)^2),
                                        1/3)))-IFERROR(L1256,
                                0))&gt;'1D'!$D$19,
                        MAX('1D'!$D$16,
                            IF((MAX('1D'!$D$16,
                                        POWER((ABS(K1256)^2)/('1D'!$I$5*MAX(F1256,
                                                    0.1)^2),
                                            1/3)))&gt;IFERROR(L1256,
                                    0),
                                MIN((MAX('1D'!$D$16,
                                            POWER((ABS(K1256)^2)/('1D'!$I$5*MAX(F1256,
                                                        0.1)^2),
                                                1/3))),
                                    IFERROR(L1256,
                                        0)+(MIN(ABS(IFERROR(U1256,
                                                    0))*'1D'!$D$18,
                                            ABS((MAX('1D'!$D$16,
                                                        POWER((ABS(K1256)^2)/('1D'!$I$5*MAX(F1256,
                                                                    0.1)^2),
                                                            1/3)))-IFERROR(L1256,
                                                    0))))),
                                MAX((MAX('1D'!$D$16,
                                            POWER((ABS(K1256)^2)/('1D'!$I$5*MAX(F1256,
                                                        0.1)^2),
                                                1/3))),
                                    IFERROR(L1256,
                                        0)-(MIN(ABS(IFERROR(U1256,
                                                    0))*'1D'!$D$18,
                                            ABS((MAX('1D'!$D$16,
                                                        POWER((ABS(K1256)^2)/('1D'!$I$5*MAX(F1256,
                                                                    0.1)^2),
                                                            1/3)))-IFERROR(L1256,
                                                    0))))))),
                        MAX('1D'!$D$16,
                            POWER((ABS(K1256)^2)/('1D'!$I$5*MAX(F1256,
                                        0.1)^2),
                                1/3))),
                    MAX('1D'!$D$16,
                        IFERROR(L1256,
                            0)))))))</f>
        <v>2.0411692021517887</v>
      </c>
      <c r="M1256" s="5">
        <f t="shared" ca="1" si="266"/>
        <v>10.614079851189301</v>
      </c>
      <c r="N1256" s="5">
        <f t="shared" ca="1" si="267"/>
        <v>1.1434704692804873</v>
      </c>
      <c r="O1256" s="5">
        <f t="shared" ca="1" si="268"/>
        <v>4.8002276894771132</v>
      </c>
      <c r="P1256" s="5">
        <f t="shared" ca="1" si="269"/>
        <v>633.98166920215181</v>
      </c>
      <c r="Q1256" s="5">
        <f ca="1">P1256+((ABS(K1256)/MAX(((F1256)+(G1256)*(L1256))*(L1256),
            0.000001))^2)/(2*'1D'!$I$5)</f>
        <v>635.15609253909486</v>
      </c>
      <c r="R1256" s="5">
        <f ca="1">((ABS(K1256)*'1D'!$D$6)/(MAX(((F1256)+(G1256)*(L1256))*(L1256),
            0.000001)*MAX(((((F1256)+(G1256)*(L1256))*(L1256))/MAX((F1256)+2*(L1256)*SQRT(1+(G1256)^2),
                    0.000001))^(2/3),
            0.000001)))^2</f>
        <v>4.3358367565141456E-3</v>
      </c>
      <c r="S1256" s="5">
        <f ca="1">ABS(ABS(K1256)/MAX(((F1256)+(G1256)*(L1256))*(L1256),
        0.000001))/SQRT('1D'!$I$5*MAX((((F1256)+(G1256)*(L1256))*(L1256))/MAX((F1256)+2*(G1256)*(L1256),
            0.000001),
        0.000001))</f>
        <v>1.0727235886044055</v>
      </c>
      <c r="T1256" s="5">
        <f ca="1">((F1256)*(L1256)^2)/2+(G1256)*(L1256)^3/3+(ABS(K1256)^2)/('1D'!$I$5*MAX(((F1256)+(G1256)*(L1256))*(L1256),
        0.000001))</f>
        <v>35.763412605541333</v>
      </c>
      <c r="U1256" s="5">
        <f ca="1">IF($A$2=0,
    0,
    IFERROR(Q1255-(((R1255+R1256)/2)*J1256)-(IF(O1255&gt;O1256,
                '1D'!$D$8*((O1255^2-O1256^2)/(2*'1D'!$I$5)),
                '1D'!$D$9*((O1256^2-O1255^2)/(2*'1D'!$I$5)))+('1D'!$D$10*(ABS(I1256)/90)*(MAX(O1255^2,
                        O1256^2)/(2*'1D'!$I$5))))-Q1256,
        0))</f>
        <v>-3.9576149270033056E-3</v>
      </c>
      <c r="V1256" s="5">
        <f ca="1">IF($A$2=0,
    1,
    IF(IFERROR(V1255,
            0)=0,
        0,
        IFERROR(IF(ROUND(S1256,
                    3)=1,
                1,
                IF(AND(ABS(U1256)&lt;'1D'!$D$19,
                        S1256&gt;1),
                    1,
                    0)),
            0)))</f>
        <v>0</v>
      </c>
      <c r="W1256" s="5">
        <f ca="1">IF($A$2=0,
    MAX(MAX('1D'!$D$16,
            MAX('1D'!$D$16,
                POWER((ABS(K1256)^2)/('1D'!$I$5*MAX(F1256,
                            0.1)^2),
                    1/3))),
        IFERROR(W1396,
            MAX(MAX('1D'!$D$16,
                    MAX('1D'!$D$16,
                        POWER((ABS(K1256)^2)/('1D'!$I$5*MAX(F1256,
                                    0.1)^2),
                            1/3))),
                ($L$2)-E1396))),
    IF(IFERROR(AG1257,
            0)=0,
        MAX(MAX('1D'!$D$16,
                MAX('1D'!$D$16,
                    POWER((ABS(K1256)^2)/('1D'!$I$5*MAX(F1256,
                                0.1)^2),
                        1/3))),
            IFERROR(W1396,
                MAX(MAX('1D'!$D$16,
                        MAX('1D'!$D$16,
                            POWER((ABS(K1256)^2)/('1D'!$I$5*MAX(F1256,
                                        0.1)^2),
                                1/3))),
                    ($L$2)-E1396))),
        IF(IFERROR(W1256,
                0)=0,
            MAX(MAX('1D'!$D$16,
                    MAX('1D'!$D$16,
                        POWER((ABS(K1256)^2)/('1D'!$I$5*MAX(F1256,
                                    0.1)^2),
                            1/3))),
                IFERROR(W1396,
                    MAX(MAX('1D'!$D$16,
                            MAX('1D'!$D$16,
                                POWER((ABS(K1256)^2)/('1D'!$I$5*MAX(F1256,
                                            0.1)^2),
                                    1/3))),
                        ($L$2)-E1396))),
            IF(OR(IFERROR(AD1256,
                        0)&gt;=1,
                    IFERROR(AD1257,
                        0)&gt;=1),
                MAX('1D'!$D$16,
                    MAX('1D'!$D$16,
                        POWER((ABS(K1256)^2)/('1D'!$I$5*MAX(F1256,
                                    0.1)^2),
                            1/3))),
                IF(ABS(IFERROR(AF1256,
                            0))&lt;'1D'!$D$19,
                    MAX(MAX('1D'!$D$16,
                            MAX('1D'!$D$16,
                                POWER((ABS(K1256)^2)/('1D'!$I$5*MAX(F1256,
                                            0.1)^2),
                                    1/3))),
                        IFERROR(W1256,
                            0)),
                    MAX(MAX('1D'!$D$16,
                            MAX('1D'!$D$16,
                                POWER((ABS(K1256)^2)/('1D'!$I$5*MAX(F1256,
                                            0.1)^2),
                                    1/3))),
                        (IFERROR(W1256,
                                0))+((IFERROR(AF1256,
                                    0))*'1D'!$D$18)))))))</f>
        <v>2.1389677043987478</v>
      </c>
      <c r="X1256" s="5">
        <f t="shared" ca="1" si="270"/>
        <v>11.122632062873489</v>
      </c>
      <c r="Y1256" s="5">
        <f t="shared" ca="1" si="271"/>
        <v>1.1735290000551568</v>
      </c>
      <c r="Z1256" s="5">
        <f t="shared" ca="1" si="272"/>
        <v>4.5807502857230418</v>
      </c>
      <c r="AA1256" s="5">
        <f t="shared" ca="1" si="273"/>
        <v>634.07946770439878</v>
      </c>
      <c r="AB1256" s="5">
        <f ca="1">AA1256+((ABS(K1256)/MAX(((F1256)+(G1256)*(W1256))*(W1256),
            0.000001))^2)/(2*'1D'!$I$5)</f>
        <v>635.14895155659815</v>
      </c>
      <c r="AC1256" s="5">
        <f ca="1">((ABS(K1256)*'1D'!$D$6)/(MAX(((F1256)+(G1256)*(W1256))*(W1256),
            0.000001)*MAX(((((F1256)+(G1256)*(W1256))*(W1256))/MAX((F1256)+2*(W1256)*SQRT(1+(G1256)^2),
                    0.000001))^(2/3),
            0.000001)))^2</f>
        <v>3.8141460404132466E-3</v>
      </c>
      <c r="AD1256" s="5">
        <f ca="1">ABS(ABS(K1256)/MAX(((F1256)+(G1256)*(W1256))*(W1256),
        0.000001))/SQRT('1D'!$I$5*MAX((((F1256)+(G1256)*(W1256))*(W1256))/MAX((F1256)+2*(G1256)*(W1256),
            0.000001),
        0.000001))</f>
        <v>1.0000000000000004</v>
      </c>
      <c r="AE1256" s="5">
        <f ca="1">((F1256)*(W1256)^2)/2+(G1256)*(W1256)^3/3+(ABS(K1256)^2)/('1D'!$I$5*MAX(((F1256)+(G1256)*(W1256))*(W1256),
        0.000001))</f>
        <v>35.686426155594638</v>
      </c>
      <c r="AF1256" s="5">
        <f ca="1">IF($A$2=0,
    0,
    IFERROR(AB1257+(((AC1256+AC1257)/2)*J1257)+(IF(Z1256&gt;Z1257,
                '1D'!$D$8*((Z1256^2-Z1257^2)/(2*'1D'!$I$5)),
                '1D'!$D$9*((Z1257^2-Z1256^2)/(2*'1D'!$I$5)))+('1D'!$D$10*(ABS(I1257)/90)*(MAX(Z1256^2,
                        Z1257^2)/(2*'1D'!$I$5))))-AB1256,
        0))</f>
        <v>3.4157470064428708E-3</v>
      </c>
      <c r="AG1256" s="5">
        <f ca="1">IF($A$2=0,
    1,
    IF(IFERROR(AG1257,
            0)=0,
        0,
        IFERROR(IF(OR(ROUND(AD1256,
                        3)&gt;=1,
                    AND(ABS(AF1256)&lt;'1D'!$D$19,
                        AD1256&lt;1)),
                1,
                0),
            0)))</f>
        <v>1</v>
      </c>
      <c r="AH1256" s="5">
        <f ca="1">IFERROR(IF('1D'!V32="Supercritical",
        MAX('1D'!$D$16,
            IFERROR(L1256,
                MAX('1D'!$D$16,
                    POWER((ABS(K1256)^2)/('1D'!$I$5*MAX(F1256,
                                0.1)^2),
                        1/3)))),
        IF('1D'!V32="Subcritical",
            MAX('1D'!$D$16,
                IFERROR(W1256,
                    MAX('1D'!$D$16,
                        POWER((ABS(K1256)^2)/('1D'!$I$5*MAX(F1256,
                                    0.1)^2),
                            1/3)))),
            IF(IFERROR(T1256,
                    -1E+99)&gt;=IFERROR(AE1256,
                    -1E+99),
                MAX('1D'!$D$16,
                    IFERROR(L1256,
                        MAX('1D'!$D$16,
                            POWER((ABS(K1256)^2)/('1D'!$I$5*MAX(F1256,
                                        0.1)^2),
                                1/3)))),
                MAX('1D'!$D$16,
                    IFERROR(W1256,
                        MAX('1D'!$D$16,
                            POWER((ABS(K1256)^2)/('1D'!$I$5*MAX(F1256,
                                        0.1)^2),
                                1/3))))))),
    MAX('1D'!$D$16,
        POWER((ABS(K1256)^2)/('1D'!$I$5*MAX(F1256,
                    0.1)^2),
            1/3)))</f>
        <v>2.0411692021517887</v>
      </c>
      <c r="AI1256" s="5">
        <f t="shared" ca="1" si="274"/>
        <v>633.98166920215181</v>
      </c>
      <c r="AJ1256" s="5">
        <f ca="1">AI1256+((ABS(K1256)/MAX(((F1256)+(G1256)*(AH1256))*(AH1256),
            0.000001))^2)/(2*'1D'!$I$5)</f>
        <v>635.15609253909486</v>
      </c>
      <c r="AM1256">
        <v>0</v>
      </c>
      <c r="AN1256">
        <v>0</v>
      </c>
      <c r="AO1256" s="5">
        <f t="shared" si="275"/>
        <v>0</v>
      </c>
      <c r="AP1256" s="5">
        <f t="shared" si="279"/>
        <v>0</v>
      </c>
      <c r="AQ1256" s="5">
        <f ca="1">ABS(ABS(K1256)/MAX(((F1256)+(G1256)*(AH1256))*(AH1256),
        0.000001))/SQRT('1D'!$I$5*MAX((((F1256)+(G1256)*(AH1256))*(AH1256))/MAX((F1256)+2*(G1256)*(AH1256),
            0.000001),
        0.000001))</f>
        <v>1.0727235886044055</v>
      </c>
      <c r="AR1256" s="5" t="str">
        <f t="shared" ca="1" si="276"/>
        <v>Supercritical</v>
      </c>
      <c r="AS1256" s="5">
        <f ca="1">((ABS(K1256)*'1D'!$D$6)/(MAX(((F1256)+(G1256)*(AH1256))*(AH1256),
            0.000001)*MAX(((((F1256)+(G1256)*(AH1256))*(AH1256))/MAX((F1256)+2*(AH1256)*SQRT(1+(G1256)^2),
                    0.000001))^(2/3),
            0.000001)))^2</f>
        <v>4.3358367565141456E-3</v>
      </c>
    </row>
    <row r="1257" spans="1:45" x14ac:dyDescent="0.35">
      <c r="A1257">
        <v>1248</v>
      </c>
      <c r="B1257">
        <v>1246.9960000000001</v>
      </c>
      <c r="C1257">
        <v>616070.85499999998</v>
      </c>
      <c r="D1257">
        <v>3096760.2769999998</v>
      </c>
      <c r="E1257">
        <v>631.94000000000005</v>
      </c>
      <c r="F1257">
        <v>5.2</v>
      </c>
      <c r="G1257">
        <v>0</v>
      </c>
      <c r="H1257" t="s">
        <v>176</v>
      </c>
      <c r="I1257">
        <v>5.7000000000000002E-2</v>
      </c>
      <c r="J1257" s="5">
        <f t="shared" si="277"/>
        <v>1</v>
      </c>
      <c r="K1257" s="5">
        <f t="shared" ca="1" si="278"/>
        <v>50.95</v>
      </c>
      <c r="L1257" s="5">
        <f ca="1">IF($A$2=0,
    IFERROR(L1256,
        MAX('1D'!$D$16,
            POWER((ABS(K1257)^2)/('1D'!$I$5*MAX(F1257,
                        0.1)^2),
                1/3))),
    IF(IFERROR(V1256,
            0)=0,
        IFERROR(L1256,
            MAX('1D'!$D$16,
                POWER((ABS(K1257)^2)/('1D'!$I$5*MAX(F1257,
                            0.1)^2),
                    1/3))),
        IF(OR(IFERROR(L1257,
                    0)=0,
                IFERROR(S1256,
                    0)&lt;1,
                IFERROR(S1257,
                    0)&lt;1),
            MAX('1D'!$D$16,
                POWER((ABS(K1257)^2)/('1D'!$I$5*MAX(F1257,
                            0.1)^2),
                    1/3)),
            IF(IFERROR(U1257,
                    0)&gt;0,
                MAX('1D'!$D$16,
                    IFERROR(L1257,
                        0)+((IFERROR(U1257,
                                0))*'1D'!$D$18*IF((IFERROR(S1257,
                                    0))&lt;1,
                            1,
                            -1))),
                IF(IFERROR(U1257,
                        0)&lt;0,
                    IF(ABS((MAX('1D'!$D$16,
                                    POWER((ABS(K1257)^2)/('1D'!$I$5*MAX(F1257,
                                                0.1)^2),
                                        1/3)))-IFERROR(L1257,
                                0))&gt;'1D'!$D$19,
                        MAX('1D'!$D$16,
                            IF((MAX('1D'!$D$16,
                                        POWER((ABS(K1257)^2)/('1D'!$I$5*MAX(F1257,
                                                    0.1)^2),
                                            1/3)))&gt;IFERROR(L1257,
                                    0),
                                MIN((MAX('1D'!$D$16,
                                            POWER((ABS(K1257)^2)/('1D'!$I$5*MAX(F1257,
                                                        0.1)^2),
                                                1/3))),
                                    IFERROR(L1257,
                                        0)+(MIN(ABS(IFERROR(U1257,
                                                    0))*'1D'!$D$18,
                                            ABS((MAX('1D'!$D$16,
                                                        POWER((ABS(K1257)^2)/('1D'!$I$5*MAX(F1257,
                                                                    0.1)^2),
                                                            1/3)))-IFERROR(L1257,
                                                    0))))),
                                MAX((MAX('1D'!$D$16,
                                            POWER((ABS(K1257)^2)/('1D'!$I$5*MAX(F1257,
                                                        0.1)^2),
                                                1/3))),
                                    IFERROR(L1257,
                                        0)-(MIN(ABS(IFERROR(U1257,
                                                    0))*'1D'!$D$18,
                                            ABS((MAX('1D'!$D$16,
                                                        POWER((ABS(K1257)^2)/('1D'!$I$5*MAX(F1257,
                                                                    0.1)^2),
                                                            1/3)))-IFERROR(L1257,
                                                    0))))))),
                        MAX('1D'!$D$16,
                            POWER((ABS(K1257)^2)/('1D'!$I$5*MAX(F1257,
                                        0.1)^2),
                                1/3))),
                    MAX('1D'!$D$16,
                        IFERROR(L1257,
                            0)))))))</f>
        <v>2.0411692021517887</v>
      </c>
      <c r="M1257" s="5">
        <f t="shared" ca="1" si="266"/>
        <v>10.614079851189301</v>
      </c>
      <c r="N1257" s="5">
        <f t="shared" ca="1" si="267"/>
        <v>1.1434704692804873</v>
      </c>
      <c r="O1257" s="5">
        <f t="shared" ca="1" si="268"/>
        <v>4.8002276894771132</v>
      </c>
      <c r="P1257" s="5">
        <f t="shared" ca="1" si="269"/>
        <v>633.98116920215182</v>
      </c>
      <c r="Q1257" s="5">
        <f ca="1">P1257+((ABS(K1257)/MAX(((F1257)+(G1257)*(L1257))*(L1257),
            0.000001))^2)/(2*'1D'!$I$5)</f>
        <v>635.15559253909487</v>
      </c>
      <c r="R1257" s="5">
        <f ca="1">((ABS(K1257)*'1D'!$D$6)/(MAX(((F1257)+(G1257)*(L1257))*(L1257),
            0.000001)*MAX(((((F1257)+(G1257)*(L1257))*(L1257))/MAX((F1257)+2*(L1257)*SQRT(1+(G1257)^2),
                    0.000001))^(2/3),
            0.000001)))^2</f>
        <v>4.3358367565141456E-3</v>
      </c>
      <c r="S1257" s="5">
        <f ca="1">ABS(ABS(K1257)/MAX(((F1257)+(G1257)*(L1257))*(L1257),
        0.000001))/SQRT('1D'!$I$5*MAX((((F1257)+(G1257)*(L1257))*(L1257))/MAX((F1257)+2*(G1257)*(L1257),
            0.000001),
        0.000001))</f>
        <v>1.0727235886044055</v>
      </c>
      <c r="T1257" s="5">
        <f ca="1">((F1257)*(L1257)^2)/2+(G1257)*(L1257)^3/3+(ABS(K1257)^2)/('1D'!$I$5*MAX(((F1257)+(G1257)*(L1257))*(L1257),
        0.000001))</f>
        <v>35.763412605541333</v>
      </c>
      <c r="U1257" s="5">
        <f ca="1">IF($A$2=0,
    0,
    IFERROR(Q1256-(((R1256+R1257)/2)*J1257)-(IF(O1256&gt;O1257,
                '1D'!$D$8*((O1256^2-O1257^2)/(2*'1D'!$I$5)),
                '1D'!$D$9*((O1257^2-O1256^2)/(2*'1D'!$I$5)))+('1D'!$D$10*(ABS(I1257)/90)*(MAX(O1256^2,
                        O1257^2)/(2*'1D'!$I$5))))-Q1257,
        0))</f>
        <v>-3.9474069734524164E-3</v>
      </c>
      <c r="V1257" s="5">
        <f ca="1">IF($A$2=0,
    1,
    IF(IFERROR(V1256,
            0)=0,
        0,
        IFERROR(IF(ROUND(S1257,
                    3)=1,
                1,
                IF(AND(ABS(U1257)&lt;'1D'!$D$19,
                        S1257&gt;1),
                    1,
                    0)),
            0)))</f>
        <v>0</v>
      </c>
      <c r="W1257" s="5">
        <f ca="1">IF($A$2=0,
    MAX(MAX('1D'!$D$16,
            MAX('1D'!$D$16,
                POWER((ABS(K1257)^2)/('1D'!$I$5*MAX(F1257,
                            0.1)^2),
                    1/3))),
        IFERROR(W1396,
            MAX(MAX('1D'!$D$16,
                    MAX('1D'!$D$16,
                        POWER((ABS(K1257)^2)/('1D'!$I$5*MAX(F1257,
                                    0.1)^2),
                            1/3))),
                ($L$2)-E1396))),
    IF(IFERROR(AG1258,
            0)=0,
        MAX(MAX('1D'!$D$16,
                MAX('1D'!$D$16,
                    POWER((ABS(K1257)^2)/('1D'!$I$5*MAX(F1257,
                                0.1)^2),
                        1/3))),
            IFERROR(W1396,
                MAX(MAX('1D'!$D$16,
                        MAX('1D'!$D$16,
                            POWER((ABS(K1257)^2)/('1D'!$I$5*MAX(F1257,
                                        0.1)^2),
                                1/3))),
                    ($L$2)-E1396))),
        IF(IFERROR(W1257,
                0)=0,
            MAX(MAX('1D'!$D$16,
                    MAX('1D'!$D$16,
                        POWER((ABS(K1257)^2)/('1D'!$I$5*MAX(F1257,
                                    0.1)^2),
                            1/3))),
                IFERROR(W1396,
                    MAX(MAX('1D'!$D$16,
                            MAX('1D'!$D$16,
                                POWER((ABS(K1257)^2)/('1D'!$I$5*MAX(F1257,
                                            0.1)^2),
                                    1/3))),
                        ($L$2)-E1396))),
            IF(OR(IFERROR(AD1257,
                        0)&gt;=1,
                    IFERROR(AD1258,
                        0)&gt;=1),
                MAX('1D'!$D$16,
                    MAX('1D'!$D$16,
                        POWER((ABS(K1257)^2)/('1D'!$I$5*MAX(F1257,
                                    0.1)^2),
                            1/3))),
                IF(ABS(IFERROR(AF1257,
                            0))&lt;'1D'!$D$19,
                    MAX(MAX('1D'!$D$16,
                            MAX('1D'!$D$16,
                                POWER((ABS(K1257)^2)/('1D'!$I$5*MAX(F1257,
                                            0.1)^2),
                                    1/3))),
                        IFERROR(W1257,
                            0)),
                    MAX(MAX('1D'!$D$16,
                            MAX('1D'!$D$16,
                                POWER((ABS(K1257)^2)/('1D'!$I$5*MAX(F1257,
                                            0.1)^2),
                                    1/3))),
                        (IFERROR(W1257,
                                0))+((IFERROR(AF1257,
                                    0))*'1D'!$D$18)))))))</f>
        <v>2.1389677043987478</v>
      </c>
      <c r="X1257" s="5">
        <f t="shared" ca="1" si="270"/>
        <v>11.122632062873489</v>
      </c>
      <c r="Y1257" s="5">
        <f t="shared" ca="1" si="271"/>
        <v>1.1735290000551568</v>
      </c>
      <c r="Z1257" s="5">
        <f t="shared" ca="1" si="272"/>
        <v>4.5807502857230418</v>
      </c>
      <c r="AA1257" s="5">
        <f t="shared" ca="1" si="273"/>
        <v>634.07896770439879</v>
      </c>
      <c r="AB1257" s="5">
        <f ca="1">AA1257+((ABS(K1257)/MAX(((F1257)+(G1257)*(W1257))*(W1257),
            0.000001))^2)/(2*'1D'!$I$5)</f>
        <v>635.14845155659816</v>
      </c>
      <c r="AC1257" s="5">
        <f ca="1">((ABS(K1257)*'1D'!$D$6)/(MAX(((F1257)+(G1257)*(W1257))*(W1257),
            0.000001)*MAX(((((F1257)+(G1257)*(W1257))*(W1257))/MAX((F1257)+2*(W1257)*SQRT(1+(G1257)^2),
                    0.000001))^(2/3),
            0.000001)))^2</f>
        <v>3.8141460404132466E-3</v>
      </c>
      <c r="AD1257" s="5">
        <f ca="1">ABS(ABS(K1257)/MAX(((F1257)+(G1257)*(W1257))*(W1257),
        0.000001))/SQRT('1D'!$I$5*MAX((((F1257)+(G1257)*(W1257))*(W1257))/MAX((F1257)+2*(G1257)*(W1257),
            0.000001),
        0.000001))</f>
        <v>1.0000000000000004</v>
      </c>
      <c r="AE1257" s="5">
        <f ca="1">((F1257)*(W1257)^2)/2+(G1257)*(W1257)^3/3+(ABS(K1257)^2)/('1D'!$I$5*MAX(((F1257)+(G1257)*(W1257))*(W1257),
        0.000001))</f>
        <v>35.686426155594638</v>
      </c>
      <c r="AF1257" s="5">
        <f ca="1">IF($A$2=0,
    0,
    IFERROR(AB1258+(((AC1257+AC1258)/2)*J1258)+(IF(Z1257&gt;Z1258,
                '1D'!$D$8*((Z1257^2-Z1258^2)/(2*'1D'!$I$5)),
                '1D'!$D$9*((Z1258^2-Z1257^2)/(2*'1D'!$I$5)))+('1D'!$D$10*(ABS(I1258)/90)*(MAX(Z1257^2,
                        Z1258^2)/(2*'1D'!$I$5))))-AB1257,
        0))</f>
        <v>3.3141460403385281E-3</v>
      </c>
      <c r="AG1257" s="5">
        <f ca="1">IF($A$2=0,
    1,
    IF(IFERROR(AG1258,
            0)=0,
        0,
        IFERROR(IF(OR(ROUND(AD1257,
                        3)&gt;=1,
                    AND(ABS(AF1257)&lt;'1D'!$D$19,
                        AD1257&lt;1)),
                1,
                0),
            0)))</f>
        <v>1</v>
      </c>
      <c r="AH1257" s="5">
        <f ca="1">IFERROR(IF('1D'!V32="Supercritical",
        MAX('1D'!$D$16,
            IFERROR(L1257,
                MAX('1D'!$D$16,
                    POWER((ABS(K1257)^2)/('1D'!$I$5*MAX(F1257,
                                0.1)^2),
                        1/3)))),
        IF('1D'!V32="Subcritical",
            MAX('1D'!$D$16,
                IFERROR(W1257,
                    MAX('1D'!$D$16,
                        POWER((ABS(K1257)^2)/('1D'!$I$5*MAX(F1257,
                                    0.1)^2),
                            1/3)))),
            IF(IFERROR(T1257,
                    -1E+99)&gt;=IFERROR(AE1257,
                    -1E+99),
                MAX('1D'!$D$16,
                    IFERROR(L1257,
                        MAX('1D'!$D$16,
                            POWER((ABS(K1257)^2)/('1D'!$I$5*MAX(F1257,
                                        0.1)^2),
                                1/3)))),
                MAX('1D'!$D$16,
                    IFERROR(W1257,
                        MAX('1D'!$D$16,
                            POWER((ABS(K1257)^2)/('1D'!$I$5*MAX(F1257,
                                        0.1)^2),
                                1/3))))))),
    MAX('1D'!$D$16,
        POWER((ABS(K1257)^2)/('1D'!$I$5*MAX(F1257,
                    0.1)^2),
            1/3)))</f>
        <v>2.0411692021517887</v>
      </c>
      <c r="AI1257" s="5">
        <f t="shared" ca="1" si="274"/>
        <v>633.98116920215182</v>
      </c>
      <c r="AJ1257" s="5">
        <f ca="1">AI1257+((ABS(K1257)/MAX(((F1257)+(G1257)*(AH1257))*(AH1257),
            0.000001))^2)/(2*'1D'!$I$5)</f>
        <v>635.15559253909487</v>
      </c>
      <c r="AM1257">
        <v>0</v>
      </c>
      <c r="AN1257">
        <v>0</v>
      </c>
      <c r="AO1257" s="5">
        <f t="shared" si="275"/>
        <v>0</v>
      </c>
      <c r="AP1257" s="5">
        <f t="shared" si="279"/>
        <v>0</v>
      </c>
      <c r="AQ1257" s="5">
        <f ca="1">ABS(ABS(K1257)/MAX(((F1257)+(G1257)*(AH1257))*(AH1257),
        0.000001))/SQRT('1D'!$I$5*MAX((((F1257)+(G1257)*(AH1257))*(AH1257))/MAX((F1257)+2*(G1257)*(AH1257),
            0.000001),
        0.000001))</f>
        <v>1.0727235886044055</v>
      </c>
      <c r="AR1257" s="5" t="str">
        <f t="shared" ca="1" si="276"/>
        <v>Supercritical</v>
      </c>
      <c r="AS1257" s="5">
        <f ca="1">((ABS(K1257)*'1D'!$D$6)/(MAX(((F1257)+(G1257)*(AH1257))*(AH1257),
            0.000001)*MAX(((((F1257)+(G1257)*(AH1257))*(AH1257))/MAX((F1257)+2*(AH1257)*SQRT(1+(G1257)^2),
                    0.000001))^(2/3),
            0.000001)))^2</f>
        <v>4.3358367565141456E-3</v>
      </c>
    </row>
    <row r="1258" spans="1:45" x14ac:dyDescent="0.35">
      <c r="A1258">
        <v>1249</v>
      </c>
      <c r="B1258">
        <v>1247.9960000000001</v>
      </c>
      <c r="C1258">
        <v>616070.81299999997</v>
      </c>
      <c r="D1258">
        <v>3096759.2779999999</v>
      </c>
      <c r="E1258">
        <v>631.93949999999995</v>
      </c>
      <c r="F1258">
        <v>5.2</v>
      </c>
      <c r="G1258">
        <v>0</v>
      </c>
      <c r="H1258" t="s">
        <v>176</v>
      </c>
      <c r="I1258">
        <v>0</v>
      </c>
      <c r="J1258" s="5">
        <f t="shared" si="277"/>
        <v>1</v>
      </c>
      <c r="K1258" s="5">
        <f t="shared" ca="1" si="278"/>
        <v>50.95</v>
      </c>
      <c r="L1258" s="5">
        <f ca="1">IF($A$2=0,
    IFERROR(L1257,
        MAX('1D'!$D$16,
            POWER((ABS(K1258)^2)/('1D'!$I$5*MAX(F1258,
                        0.1)^2),
                1/3))),
    IF(IFERROR(V1257,
            0)=0,
        IFERROR(L1257,
            MAX('1D'!$D$16,
                POWER((ABS(K1258)^2)/('1D'!$I$5*MAX(F1258,
                            0.1)^2),
                    1/3))),
        IF(OR(IFERROR(L1258,
                    0)=0,
                IFERROR(S1257,
                    0)&lt;1,
                IFERROR(S1258,
                    0)&lt;1),
            MAX('1D'!$D$16,
                POWER((ABS(K1258)^2)/('1D'!$I$5*MAX(F1258,
                            0.1)^2),
                    1/3)),
            IF(IFERROR(U1258,
                    0)&gt;0,
                MAX('1D'!$D$16,
                    IFERROR(L1258,
                        0)+((IFERROR(U1258,
                                0))*'1D'!$D$18*IF((IFERROR(S1258,
                                    0))&lt;1,
                            1,
                            -1))),
                IF(IFERROR(U1258,
                        0)&lt;0,
                    IF(ABS((MAX('1D'!$D$16,
                                    POWER((ABS(K1258)^2)/('1D'!$I$5*MAX(F1258,
                                                0.1)^2),
                                        1/3)))-IFERROR(L1258,
                                0))&gt;'1D'!$D$19,
                        MAX('1D'!$D$16,
                            IF((MAX('1D'!$D$16,
                                        POWER((ABS(K1258)^2)/('1D'!$I$5*MAX(F1258,
                                                    0.1)^2),
                                            1/3)))&gt;IFERROR(L1258,
                                    0),
                                MIN((MAX('1D'!$D$16,
                                            POWER((ABS(K1258)^2)/('1D'!$I$5*MAX(F1258,
                                                        0.1)^2),
                                                1/3))),
                                    IFERROR(L1258,
                                        0)+(MIN(ABS(IFERROR(U1258,
                                                    0))*'1D'!$D$18,
                                            ABS((MAX('1D'!$D$16,
                                                        POWER((ABS(K1258)^2)/('1D'!$I$5*MAX(F1258,
                                                                    0.1)^2),
                                                            1/3)))-IFERROR(L1258,
                                                    0))))),
                                MAX((MAX('1D'!$D$16,
                                            POWER((ABS(K1258)^2)/('1D'!$I$5*MAX(F1258,
                                                        0.1)^2),
                                                1/3))),
                                    IFERROR(L1258,
                                        0)-(MIN(ABS(IFERROR(U1258,
                                                    0))*'1D'!$D$18,
                                            ABS((MAX('1D'!$D$16,
                                                        POWER((ABS(K1258)^2)/('1D'!$I$5*MAX(F1258,
                                                                    0.1)^2),
                                                            1/3)))-IFERROR(L1258,
                                                    0))))))),
                        MAX('1D'!$D$16,
                            POWER((ABS(K1258)^2)/('1D'!$I$5*MAX(F1258,
                                        0.1)^2),
                                1/3))),
                    MAX('1D'!$D$16,
                        IFERROR(L1258,
                            0)))))))</f>
        <v>2.0411692021517887</v>
      </c>
      <c r="M1258" s="5">
        <f t="shared" ca="1" si="266"/>
        <v>10.614079851189301</v>
      </c>
      <c r="N1258" s="5">
        <f t="shared" ca="1" si="267"/>
        <v>1.1434704692804873</v>
      </c>
      <c r="O1258" s="5">
        <f t="shared" ca="1" si="268"/>
        <v>4.8002276894771132</v>
      </c>
      <c r="P1258" s="5">
        <f t="shared" ca="1" si="269"/>
        <v>633.98066920215172</v>
      </c>
      <c r="Q1258" s="5">
        <f ca="1">P1258+((ABS(K1258)/MAX(((F1258)+(G1258)*(L1258))*(L1258),
            0.000001))^2)/(2*'1D'!$I$5)</f>
        <v>635.15509253909477</v>
      </c>
      <c r="R1258" s="5">
        <f ca="1">((ABS(K1258)*'1D'!$D$6)/(MAX(((F1258)+(G1258)*(L1258))*(L1258),
            0.000001)*MAX(((((F1258)+(G1258)*(L1258))*(L1258))/MAX((F1258)+2*(L1258)*SQRT(1+(G1258)^2),
                    0.000001))^(2/3),
            0.000001)))^2</f>
        <v>4.3358367565141456E-3</v>
      </c>
      <c r="S1258" s="5">
        <f ca="1">ABS(ABS(K1258)/MAX(((F1258)+(G1258)*(L1258))*(L1258),
        0.000001))/SQRT('1D'!$I$5*MAX((((F1258)+(G1258)*(L1258))*(L1258))/MAX((F1258)+2*(G1258)*(L1258),
            0.000001),
        0.000001))</f>
        <v>1.0727235886044055</v>
      </c>
      <c r="T1258" s="5">
        <f ca="1">((F1258)*(L1258)^2)/2+(G1258)*(L1258)^3/3+(ABS(K1258)^2)/('1D'!$I$5*MAX(((F1258)+(G1258)*(L1258))*(L1258),
        0.000001))</f>
        <v>35.763412605541333</v>
      </c>
      <c r="U1258" s="5">
        <f ca="1">IF($A$2=0,
    0,
    IFERROR(Q1257-(((R1257+R1258)/2)*J1258)-(IF(O1257&gt;O1258,
                '1D'!$D$8*((O1257^2-O1258^2)/(2*'1D'!$I$5)),
                '1D'!$D$9*((O1258^2-O1257^2)/(2*'1D'!$I$5)))+('1D'!$D$10*(ABS(I1258)/90)*(MAX(O1257^2,
                        O1258^2)/(2*'1D'!$I$5))))-Q1258,
        0))</f>
        <v>-3.8358367563660067E-3</v>
      </c>
      <c r="V1258" s="5">
        <f ca="1">IF($A$2=0,
    1,
    IF(IFERROR(V1257,
            0)=0,
        0,
        IFERROR(IF(ROUND(S1258,
                    3)=1,
                1,
                IF(AND(ABS(U1258)&lt;'1D'!$D$19,
                        S1258&gt;1),
                    1,
                    0)),
            0)))</f>
        <v>0</v>
      </c>
      <c r="W1258" s="5">
        <f ca="1">IF($A$2=0,
    MAX(MAX('1D'!$D$16,
            MAX('1D'!$D$16,
                POWER((ABS(K1258)^2)/('1D'!$I$5*MAX(F1258,
                            0.1)^2),
                    1/3))),
        IFERROR(W1396,
            MAX(MAX('1D'!$D$16,
                    MAX('1D'!$D$16,
                        POWER((ABS(K1258)^2)/('1D'!$I$5*MAX(F1258,
                                    0.1)^2),
                            1/3))),
                ($L$2)-E1396))),
    IF(IFERROR(AG1259,
            0)=0,
        MAX(MAX('1D'!$D$16,
                MAX('1D'!$D$16,
                    POWER((ABS(K1258)^2)/('1D'!$I$5*MAX(F1258,
                                0.1)^2),
                        1/3))),
            IFERROR(W1396,
                MAX(MAX('1D'!$D$16,
                        MAX('1D'!$D$16,
                            POWER((ABS(K1258)^2)/('1D'!$I$5*MAX(F1258,
                                        0.1)^2),
                                1/3))),
                    ($L$2)-E1396))),
        IF(IFERROR(W1258,
                0)=0,
            MAX(MAX('1D'!$D$16,
                    MAX('1D'!$D$16,
                        POWER((ABS(K1258)^2)/('1D'!$I$5*MAX(F1258,
                                    0.1)^2),
                            1/3))),
                IFERROR(W1396,
                    MAX(MAX('1D'!$D$16,
                            MAX('1D'!$D$16,
                                POWER((ABS(K1258)^2)/('1D'!$I$5*MAX(F1258,
                                            0.1)^2),
                                    1/3))),
                        ($L$2)-E1396))),
            IF(OR(IFERROR(AD1258,
                        0)&gt;=1,
                    IFERROR(AD1259,
                        0)&gt;=1),
                MAX('1D'!$D$16,
                    MAX('1D'!$D$16,
                        POWER((ABS(K1258)^2)/('1D'!$I$5*MAX(F1258,
                                    0.1)^2),
                            1/3))),
                IF(ABS(IFERROR(AF1258,
                            0))&lt;'1D'!$D$19,
                    MAX(MAX('1D'!$D$16,
                            MAX('1D'!$D$16,
                                POWER((ABS(K1258)^2)/('1D'!$I$5*MAX(F1258,
                                            0.1)^2),
                                    1/3))),
                        IFERROR(W1258,
                            0)),
                    MAX(MAX('1D'!$D$16,
                            MAX('1D'!$D$16,
                                POWER((ABS(K1258)^2)/('1D'!$I$5*MAX(F1258,
                                            0.1)^2),
                                    1/3))),
                        (IFERROR(W1258,
                                0))+((IFERROR(AF1258,
                                    0))*'1D'!$D$18)))))))</f>
        <v>2.1389677043987478</v>
      </c>
      <c r="X1258" s="5">
        <f t="shared" ca="1" si="270"/>
        <v>11.122632062873489</v>
      </c>
      <c r="Y1258" s="5">
        <f t="shared" ca="1" si="271"/>
        <v>1.1735290000551568</v>
      </c>
      <c r="Z1258" s="5">
        <f t="shared" ca="1" si="272"/>
        <v>4.5807502857230418</v>
      </c>
      <c r="AA1258" s="5">
        <f t="shared" ca="1" si="273"/>
        <v>634.07846770439869</v>
      </c>
      <c r="AB1258" s="5">
        <f ca="1">AA1258+((ABS(K1258)/MAX(((F1258)+(G1258)*(W1258))*(W1258),
            0.000001))^2)/(2*'1D'!$I$5)</f>
        <v>635.14795155659806</v>
      </c>
      <c r="AC1258" s="5">
        <f ca="1">((ABS(K1258)*'1D'!$D$6)/(MAX(((F1258)+(G1258)*(W1258))*(W1258),
            0.000001)*MAX(((((F1258)+(G1258)*(W1258))*(W1258))/MAX((F1258)+2*(W1258)*SQRT(1+(G1258)^2),
                    0.000001))^(2/3),
            0.000001)))^2</f>
        <v>3.8141460404132466E-3</v>
      </c>
      <c r="AD1258" s="5">
        <f ca="1">ABS(ABS(K1258)/MAX(((F1258)+(G1258)*(W1258))*(W1258),
        0.000001))/SQRT('1D'!$I$5*MAX((((F1258)+(G1258)*(W1258))*(W1258))/MAX((F1258)+2*(G1258)*(W1258),
            0.000001),
        0.000001))</f>
        <v>1.0000000000000004</v>
      </c>
      <c r="AE1258" s="5">
        <f ca="1">((F1258)*(W1258)^2)/2+(G1258)*(W1258)^3/3+(ABS(K1258)^2)/('1D'!$I$5*MAX(((F1258)+(G1258)*(W1258))*(W1258),
        0.000001))</f>
        <v>35.686426155594638</v>
      </c>
      <c r="AF1258" s="5">
        <f ca="1">IF($A$2=0,
    0,
    IFERROR(AB1259+(((AC1258+AC1259)/2)*J1259)+(IF(Z1258&gt;Z1259,
                '1D'!$D$8*((Z1258^2-Z1259^2)/(2*'1D'!$I$5)),
                '1D'!$D$9*((Z1259^2-Z1258^2)/(2*'1D'!$I$5)))+('1D'!$D$10*(ABS(I1259)/90)*(MAX(Z1258^2,
                        Z1259^2)/(2*'1D'!$I$5))))-AB1258,
        0))</f>
        <v>3.4157470064428708E-3</v>
      </c>
      <c r="AG1258" s="5">
        <f ca="1">IF($A$2=0,
    1,
    IF(IFERROR(AG1259,
            0)=0,
        0,
        IFERROR(IF(OR(ROUND(AD1258,
                        3)&gt;=1,
                    AND(ABS(AF1258)&lt;'1D'!$D$19,
                        AD1258&lt;1)),
                1,
                0),
            0)))</f>
        <v>1</v>
      </c>
      <c r="AH1258" s="5">
        <f ca="1">IFERROR(IF('1D'!V32="Supercritical",
        MAX('1D'!$D$16,
            IFERROR(L1258,
                MAX('1D'!$D$16,
                    POWER((ABS(K1258)^2)/('1D'!$I$5*MAX(F1258,
                                0.1)^2),
                        1/3)))),
        IF('1D'!V32="Subcritical",
            MAX('1D'!$D$16,
                IFERROR(W1258,
                    MAX('1D'!$D$16,
                        POWER((ABS(K1258)^2)/('1D'!$I$5*MAX(F1258,
                                    0.1)^2),
                            1/3)))),
            IF(IFERROR(T1258,
                    -1E+99)&gt;=IFERROR(AE1258,
                    -1E+99),
                MAX('1D'!$D$16,
                    IFERROR(L1258,
                        MAX('1D'!$D$16,
                            POWER((ABS(K1258)^2)/('1D'!$I$5*MAX(F1258,
                                        0.1)^2),
                                1/3)))),
                MAX('1D'!$D$16,
                    IFERROR(W1258,
                        MAX('1D'!$D$16,
                            POWER((ABS(K1258)^2)/('1D'!$I$5*MAX(F1258,
                                        0.1)^2),
                                1/3))))))),
    MAX('1D'!$D$16,
        POWER((ABS(K1258)^2)/('1D'!$I$5*MAX(F1258,
                    0.1)^2),
            1/3)))</f>
        <v>2.0411692021517887</v>
      </c>
      <c r="AI1258" s="5">
        <f t="shared" ca="1" si="274"/>
        <v>633.98066920215172</v>
      </c>
      <c r="AJ1258" s="5">
        <f ca="1">AI1258+((ABS(K1258)/MAX(((F1258)+(G1258)*(AH1258))*(AH1258),
            0.000001))^2)/(2*'1D'!$I$5)</f>
        <v>635.15509253909477</v>
      </c>
      <c r="AM1258">
        <v>0</v>
      </c>
      <c r="AN1258">
        <v>0</v>
      </c>
      <c r="AO1258" s="5">
        <f t="shared" si="275"/>
        <v>0</v>
      </c>
      <c r="AP1258" s="5">
        <f t="shared" si="279"/>
        <v>0</v>
      </c>
      <c r="AQ1258" s="5">
        <f ca="1">ABS(ABS(K1258)/MAX(((F1258)+(G1258)*(AH1258))*(AH1258),
        0.000001))/SQRT('1D'!$I$5*MAX((((F1258)+(G1258)*(AH1258))*(AH1258))/MAX((F1258)+2*(G1258)*(AH1258),
            0.000001),
        0.000001))</f>
        <v>1.0727235886044055</v>
      </c>
      <c r="AR1258" s="5" t="str">
        <f t="shared" ca="1" si="276"/>
        <v>Supercritical</v>
      </c>
      <c r="AS1258" s="5">
        <f ca="1">((ABS(K1258)*'1D'!$D$6)/(MAX(((F1258)+(G1258)*(AH1258))*(AH1258),
            0.000001)*MAX(((((F1258)+(G1258)*(AH1258))*(AH1258))/MAX((F1258)+2*(AH1258)*SQRT(1+(G1258)^2),
                    0.000001))^(2/3),
            0.000001)))^2</f>
        <v>4.3358367565141456E-3</v>
      </c>
    </row>
    <row r="1259" spans="1:45" x14ac:dyDescent="0.35">
      <c r="A1259">
        <v>1250</v>
      </c>
      <c r="B1259">
        <v>1248.9960000000001</v>
      </c>
      <c r="C1259">
        <v>616070.77099999995</v>
      </c>
      <c r="D1259">
        <v>3096758.2790000001</v>
      </c>
      <c r="E1259">
        <v>631.93899999999996</v>
      </c>
      <c r="F1259">
        <v>5.2</v>
      </c>
      <c r="G1259">
        <v>0</v>
      </c>
      <c r="H1259" t="s">
        <v>176</v>
      </c>
      <c r="I1259">
        <v>5.7000000000000002E-2</v>
      </c>
      <c r="J1259" s="5">
        <f t="shared" si="277"/>
        <v>1</v>
      </c>
      <c r="K1259" s="5">
        <f t="shared" ca="1" si="278"/>
        <v>50.95</v>
      </c>
      <c r="L1259" s="5">
        <f ca="1">IF($A$2=0,
    IFERROR(L1258,
        MAX('1D'!$D$16,
            POWER((ABS(K1259)^2)/('1D'!$I$5*MAX(F1259,
                        0.1)^2),
                1/3))),
    IF(IFERROR(V1258,
            0)=0,
        IFERROR(L1258,
            MAX('1D'!$D$16,
                POWER((ABS(K1259)^2)/('1D'!$I$5*MAX(F1259,
                            0.1)^2),
                    1/3))),
        IF(OR(IFERROR(L1259,
                    0)=0,
                IFERROR(S1258,
                    0)&lt;1,
                IFERROR(S1259,
                    0)&lt;1),
            MAX('1D'!$D$16,
                POWER((ABS(K1259)^2)/('1D'!$I$5*MAX(F1259,
                            0.1)^2),
                    1/3)),
            IF(IFERROR(U1259,
                    0)&gt;0,
                MAX('1D'!$D$16,
                    IFERROR(L1259,
                        0)+((IFERROR(U1259,
                                0))*'1D'!$D$18*IF((IFERROR(S1259,
                                    0))&lt;1,
                            1,
                            -1))),
                IF(IFERROR(U1259,
                        0)&lt;0,
                    IF(ABS((MAX('1D'!$D$16,
                                    POWER((ABS(K1259)^2)/('1D'!$I$5*MAX(F1259,
                                                0.1)^2),
                                        1/3)))-IFERROR(L1259,
                                0))&gt;'1D'!$D$19,
                        MAX('1D'!$D$16,
                            IF((MAX('1D'!$D$16,
                                        POWER((ABS(K1259)^2)/('1D'!$I$5*MAX(F1259,
                                                    0.1)^2),
                                            1/3)))&gt;IFERROR(L1259,
                                    0),
                                MIN((MAX('1D'!$D$16,
                                            POWER((ABS(K1259)^2)/('1D'!$I$5*MAX(F1259,
                                                        0.1)^2),
                                                1/3))),
                                    IFERROR(L1259,
                                        0)+(MIN(ABS(IFERROR(U1259,
                                                    0))*'1D'!$D$18,
                                            ABS((MAX('1D'!$D$16,
                                                        POWER((ABS(K1259)^2)/('1D'!$I$5*MAX(F1259,
                                                                    0.1)^2),
                                                            1/3)))-IFERROR(L1259,
                                                    0))))),
                                MAX((MAX('1D'!$D$16,
                                            POWER((ABS(K1259)^2)/('1D'!$I$5*MAX(F1259,
                                                        0.1)^2),
                                                1/3))),
                                    IFERROR(L1259,
                                        0)-(MIN(ABS(IFERROR(U1259,
                                                    0))*'1D'!$D$18,
                                            ABS((MAX('1D'!$D$16,
                                                        POWER((ABS(K1259)^2)/('1D'!$I$5*MAX(F1259,
                                                                    0.1)^2),
                                                            1/3)))-IFERROR(L1259,
                                                    0))))))),
                        MAX('1D'!$D$16,
                            POWER((ABS(K1259)^2)/('1D'!$I$5*MAX(F1259,
                                        0.1)^2),
                                1/3))),
                    MAX('1D'!$D$16,
                        IFERROR(L1259,
                            0)))))))</f>
        <v>2.0411692021517887</v>
      </c>
      <c r="M1259" s="5">
        <f t="shared" ca="1" si="266"/>
        <v>10.614079851189301</v>
      </c>
      <c r="N1259" s="5">
        <f t="shared" ca="1" si="267"/>
        <v>1.1434704692804873</v>
      </c>
      <c r="O1259" s="5">
        <f t="shared" ca="1" si="268"/>
        <v>4.8002276894771132</v>
      </c>
      <c r="P1259" s="5">
        <f t="shared" ca="1" si="269"/>
        <v>633.98016920215173</v>
      </c>
      <c r="Q1259" s="5">
        <f ca="1">P1259+((ABS(K1259)/MAX(((F1259)+(G1259)*(L1259))*(L1259),
            0.000001))^2)/(2*'1D'!$I$5)</f>
        <v>635.15459253909478</v>
      </c>
      <c r="R1259" s="5">
        <f ca="1">((ABS(K1259)*'1D'!$D$6)/(MAX(((F1259)+(G1259)*(L1259))*(L1259),
            0.000001)*MAX(((((F1259)+(G1259)*(L1259))*(L1259))/MAX((F1259)+2*(L1259)*SQRT(1+(G1259)^2),
                    0.000001))^(2/3),
            0.000001)))^2</f>
        <v>4.3358367565141456E-3</v>
      </c>
      <c r="S1259" s="5">
        <f ca="1">ABS(ABS(K1259)/MAX(((F1259)+(G1259)*(L1259))*(L1259),
        0.000001))/SQRT('1D'!$I$5*MAX((((F1259)+(G1259)*(L1259))*(L1259))/MAX((F1259)+2*(G1259)*(L1259),
            0.000001),
        0.000001))</f>
        <v>1.0727235886044055</v>
      </c>
      <c r="T1259" s="5">
        <f ca="1">((F1259)*(L1259)^2)/2+(G1259)*(L1259)^3/3+(ABS(K1259)^2)/('1D'!$I$5*MAX(((F1259)+(G1259)*(L1259))*(L1259),
        0.000001))</f>
        <v>35.763412605541333</v>
      </c>
      <c r="U1259" s="5">
        <f ca="1">IF($A$2=0,
    0,
    IFERROR(Q1258-(((R1258+R1259)/2)*J1259)-(IF(O1258&gt;O1259,
                '1D'!$D$8*((O1258^2-O1259^2)/(2*'1D'!$I$5)),
                '1D'!$D$9*((O1259^2-O1258^2)/(2*'1D'!$I$5)))+('1D'!$D$10*(ABS(I1259)/90)*(MAX(O1258^2,
                        O1259^2)/(2*'1D'!$I$5))))-Q1259,
        0))</f>
        <v>-3.9474069734524164E-3</v>
      </c>
      <c r="V1259" s="5">
        <f ca="1">IF($A$2=0,
    1,
    IF(IFERROR(V1258,
            0)=0,
        0,
        IFERROR(IF(ROUND(S1259,
                    3)=1,
                1,
                IF(AND(ABS(U1259)&lt;'1D'!$D$19,
                        S1259&gt;1),
                    1,
                    0)),
            0)))</f>
        <v>0</v>
      </c>
      <c r="W1259" s="5">
        <f ca="1">IF($A$2=0,
    MAX(MAX('1D'!$D$16,
            MAX('1D'!$D$16,
                POWER((ABS(K1259)^2)/('1D'!$I$5*MAX(F1259,
                            0.1)^2),
                    1/3))),
        IFERROR(W1396,
            MAX(MAX('1D'!$D$16,
                    MAX('1D'!$D$16,
                        POWER((ABS(K1259)^2)/('1D'!$I$5*MAX(F1259,
                                    0.1)^2),
                            1/3))),
                ($L$2)-E1396))),
    IF(IFERROR(AG1260,
            0)=0,
        MAX(MAX('1D'!$D$16,
                MAX('1D'!$D$16,
                    POWER((ABS(K1259)^2)/('1D'!$I$5*MAX(F1259,
                                0.1)^2),
                        1/3))),
            IFERROR(W1396,
                MAX(MAX('1D'!$D$16,
                        MAX('1D'!$D$16,
                            POWER((ABS(K1259)^2)/('1D'!$I$5*MAX(F1259,
                                        0.1)^2),
                                1/3))),
                    ($L$2)-E1396))),
        IF(IFERROR(W1259,
                0)=0,
            MAX(MAX('1D'!$D$16,
                    MAX('1D'!$D$16,
                        POWER((ABS(K1259)^2)/('1D'!$I$5*MAX(F1259,
                                    0.1)^2),
                            1/3))),
                IFERROR(W1396,
                    MAX(MAX('1D'!$D$16,
                            MAX('1D'!$D$16,
                                POWER((ABS(K1259)^2)/('1D'!$I$5*MAX(F1259,
                                            0.1)^2),
                                    1/3))),
                        ($L$2)-E1396))),
            IF(OR(IFERROR(AD1259,
                        0)&gt;=1,
                    IFERROR(AD1260,
                        0)&gt;=1),
                MAX('1D'!$D$16,
                    MAX('1D'!$D$16,
                        POWER((ABS(K1259)^2)/('1D'!$I$5*MAX(F1259,
                                    0.1)^2),
                            1/3))),
                IF(ABS(IFERROR(AF1259,
                            0))&lt;'1D'!$D$19,
                    MAX(MAX('1D'!$D$16,
                            MAX('1D'!$D$16,
                                POWER((ABS(K1259)^2)/('1D'!$I$5*MAX(F1259,
                                            0.1)^2),
                                    1/3))),
                        IFERROR(W1259,
                            0)),
                    MAX(MAX('1D'!$D$16,
                            MAX('1D'!$D$16,
                                POWER((ABS(K1259)^2)/('1D'!$I$5*MAX(F1259,
                                            0.1)^2),
                                    1/3))),
                        (IFERROR(W1259,
                                0))+((IFERROR(AF1259,
                                    0))*'1D'!$D$18)))))))</f>
        <v>2.1389677043987478</v>
      </c>
      <c r="X1259" s="5">
        <f t="shared" ca="1" si="270"/>
        <v>11.122632062873489</v>
      </c>
      <c r="Y1259" s="5">
        <f t="shared" ca="1" si="271"/>
        <v>1.1735290000551568</v>
      </c>
      <c r="Z1259" s="5">
        <f t="shared" ca="1" si="272"/>
        <v>4.5807502857230418</v>
      </c>
      <c r="AA1259" s="5">
        <f t="shared" ca="1" si="273"/>
        <v>634.0779677043987</v>
      </c>
      <c r="AB1259" s="5">
        <f ca="1">AA1259+((ABS(K1259)/MAX(((F1259)+(G1259)*(W1259))*(W1259),
            0.000001))^2)/(2*'1D'!$I$5)</f>
        <v>635.14745155659807</v>
      </c>
      <c r="AC1259" s="5">
        <f ca="1">((ABS(K1259)*'1D'!$D$6)/(MAX(((F1259)+(G1259)*(W1259))*(W1259),
            0.000001)*MAX(((((F1259)+(G1259)*(W1259))*(W1259))/MAX((F1259)+2*(W1259)*SQRT(1+(G1259)^2),
                    0.000001))^(2/3),
            0.000001)))^2</f>
        <v>3.8141460404132466E-3</v>
      </c>
      <c r="AD1259" s="5">
        <f ca="1">ABS(ABS(K1259)/MAX(((F1259)+(G1259)*(W1259))*(W1259),
        0.000001))/SQRT('1D'!$I$5*MAX((((F1259)+(G1259)*(W1259))*(W1259))/MAX((F1259)+2*(G1259)*(W1259),
            0.000001),
        0.000001))</f>
        <v>1.0000000000000004</v>
      </c>
      <c r="AE1259" s="5">
        <f ca="1">((F1259)*(W1259)^2)/2+(G1259)*(W1259)^3/3+(ABS(K1259)^2)/('1D'!$I$5*MAX(((F1259)+(G1259)*(W1259))*(W1259),
        0.000001))</f>
        <v>35.686426155594638</v>
      </c>
      <c r="AF1259" s="5">
        <f ca="1">IF($A$2=0,
    0,
    IFERROR(AB1260+(((AC1259+AC1260)/2)*J1260)+(IF(Z1259&gt;Z1260,
                '1D'!$D$8*((Z1259^2-Z1260^2)/(2*'1D'!$I$5)),
                '1D'!$D$9*((Z1260^2-Z1259^2)/(2*'1D'!$I$5)))+('1D'!$D$10*(ABS(I1260)/90)*(MAX(Z1259^2,
                        Z1260^2)/(2*'1D'!$I$5))))-AB1259,
        0))</f>
        <v>3.4157470064428708E-3</v>
      </c>
      <c r="AG1259" s="5">
        <f ca="1">IF($A$2=0,
    1,
    IF(IFERROR(AG1260,
            0)=0,
        0,
        IFERROR(IF(OR(ROUND(AD1259,
                        3)&gt;=1,
                    AND(ABS(AF1259)&lt;'1D'!$D$19,
                        AD1259&lt;1)),
                1,
                0),
            0)))</f>
        <v>1</v>
      </c>
      <c r="AH1259" s="5">
        <f ca="1">IFERROR(IF('1D'!V32="Supercritical",
        MAX('1D'!$D$16,
            IFERROR(L1259,
                MAX('1D'!$D$16,
                    POWER((ABS(K1259)^2)/('1D'!$I$5*MAX(F1259,
                                0.1)^2),
                        1/3)))),
        IF('1D'!V32="Subcritical",
            MAX('1D'!$D$16,
                IFERROR(W1259,
                    MAX('1D'!$D$16,
                        POWER((ABS(K1259)^2)/('1D'!$I$5*MAX(F1259,
                                    0.1)^2),
                            1/3)))),
            IF(IFERROR(T1259,
                    -1E+99)&gt;=IFERROR(AE1259,
                    -1E+99),
                MAX('1D'!$D$16,
                    IFERROR(L1259,
                        MAX('1D'!$D$16,
                            POWER((ABS(K1259)^2)/('1D'!$I$5*MAX(F1259,
                                        0.1)^2),
                                1/3)))),
                MAX('1D'!$D$16,
                    IFERROR(W1259,
                        MAX('1D'!$D$16,
                            POWER((ABS(K1259)^2)/('1D'!$I$5*MAX(F1259,
                                        0.1)^2),
                                1/3))))))),
    MAX('1D'!$D$16,
        POWER((ABS(K1259)^2)/('1D'!$I$5*MAX(F1259,
                    0.1)^2),
            1/3)))</f>
        <v>2.0411692021517887</v>
      </c>
      <c r="AI1259" s="5">
        <f t="shared" ca="1" si="274"/>
        <v>633.98016920215173</v>
      </c>
      <c r="AJ1259" s="5">
        <f ca="1">AI1259+((ABS(K1259)/MAX(((F1259)+(G1259)*(AH1259))*(AH1259),
            0.000001))^2)/(2*'1D'!$I$5)</f>
        <v>635.15459253909478</v>
      </c>
      <c r="AM1259">
        <v>0</v>
      </c>
      <c r="AN1259">
        <v>0</v>
      </c>
      <c r="AO1259" s="5">
        <f t="shared" si="275"/>
        <v>0</v>
      </c>
      <c r="AP1259" s="5">
        <f t="shared" si="279"/>
        <v>0</v>
      </c>
      <c r="AQ1259" s="5">
        <f ca="1">ABS(ABS(K1259)/MAX(((F1259)+(G1259)*(AH1259))*(AH1259),
        0.000001))/SQRT('1D'!$I$5*MAX((((F1259)+(G1259)*(AH1259))*(AH1259))/MAX((F1259)+2*(G1259)*(AH1259),
            0.000001),
        0.000001))</f>
        <v>1.0727235886044055</v>
      </c>
      <c r="AR1259" s="5" t="str">
        <f t="shared" ca="1" si="276"/>
        <v>Supercritical</v>
      </c>
      <c r="AS1259" s="5">
        <f ca="1">((ABS(K1259)*'1D'!$D$6)/(MAX(((F1259)+(G1259)*(AH1259))*(AH1259),
            0.000001)*MAX(((((F1259)+(G1259)*(AH1259))*(AH1259))/MAX((F1259)+2*(AH1259)*SQRT(1+(G1259)^2),
                    0.000001))^(2/3),
            0.000001)))^2</f>
        <v>4.3358367565141456E-3</v>
      </c>
    </row>
    <row r="1260" spans="1:45" x14ac:dyDescent="0.35">
      <c r="A1260">
        <v>1251</v>
      </c>
      <c r="B1260">
        <v>1249.9960000000001</v>
      </c>
      <c r="C1260">
        <v>616070.728</v>
      </c>
      <c r="D1260">
        <v>3096757.28</v>
      </c>
      <c r="E1260">
        <v>631.93849999999998</v>
      </c>
      <c r="F1260">
        <v>5.2</v>
      </c>
      <c r="G1260">
        <v>0</v>
      </c>
      <c r="H1260" t="s">
        <v>176</v>
      </c>
      <c r="I1260">
        <v>5.7000000000000002E-2</v>
      </c>
      <c r="J1260" s="5">
        <f t="shared" si="277"/>
        <v>1</v>
      </c>
      <c r="K1260" s="5">
        <f t="shared" ca="1" si="278"/>
        <v>50.95</v>
      </c>
      <c r="L1260" s="5">
        <f ca="1">IF($A$2=0,
    IFERROR(L1259,
        MAX('1D'!$D$16,
            POWER((ABS(K1260)^2)/('1D'!$I$5*MAX(F1260,
                        0.1)^2),
                1/3))),
    IF(IFERROR(V1259,
            0)=0,
        IFERROR(L1259,
            MAX('1D'!$D$16,
                POWER((ABS(K1260)^2)/('1D'!$I$5*MAX(F1260,
                            0.1)^2),
                    1/3))),
        IF(OR(IFERROR(L1260,
                    0)=0,
                IFERROR(S1259,
                    0)&lt;1,
                IFERROR(S1260,
                    0)&lt;1),
            MAX('1D'!$D$16,
                POWER((ABS(K1260)^2)/('1D'!$I$5*MAX(F1260,
                            0.1)^2),
                    1/3)),
            IF(IFERROR(U1260,
                    0)&gt;0,
                MAX('1D'!$D$16,
                    IFERROR(L1260,
                        0)+((IFERROR(U1260,
                                0))*'1D'!$D$18*IF((IFERROR(S1260,
                                    0))&lt;1,
                            1,
                            -1))),
                IF(IFERROR(U1260,
                        0)&lt;0,
                    IF(ABS((MAX('1D'!$D$16,
                                    POWER((ABS(K1260)^2)/('1D'!$I$5*MAX(F1260,
                                                0.1)^2),
                                        1/3)))-IFERROR(L1260,
                                0))&gt;'1D'!$D$19,
                        MAX('1D'!$D$16,
                            IF((MAX('1D'!$D$16,
                                        POWER((ABS(K1260)^2)/('1D'!$I$5*MAX(F1260,
                                                    0.1)^2),
                                            1/3)))&gt;IFERROR(L1260,
                                    0),
                                MIN((MAX('1D'!$D$16,
                                            POWER((ABS(K1260)^2)/('1D'!$I$5*MAX(F1260,
                                                        0.1)^2),
                                                1/3))),
                                    IFERROR(L1260,
                                        0)+(MIN(ABS(IFERROR(U1260,
                                                    0))*'1D'!$D$18,
                                            ABS((MAX('1D'!$D$16,
                                                        POWER((ABS(K1260)^2)/('1D'!$I$5*MAX(F1260,
                                                                    0.1)^2),
                                                            1/3)))-IFERROR(L1260,
                                                    0))))),
                                MAX((MAX('1D'!$D$16,
                                            POWER((ABS(K1260)^2)/('1D'!$I$5*MAX(F1260,
                                                        0.1)^2),
                                                1/3))),
                                    IFERROR(L1260,
                                        0)-(MIN(ABS(IFERROR(U1260,
                                                    0))*'1D'!$D$18,
                                            ABS((MAX('1D'!$D$16,
                                                        POWER((ABS(K1260)^2)/('1D'!$I$5*MAX(F1260,
                                                                    0.1)^2),
                                                            1/3)))-IFERROR(L1260,
                                                    0))))))),
                        MAX('1D'!$D$16,
                            POWER((ABS(K1260)^2)/('1D'!$I$5*MAX(F1260,
                                        0.1)^2),
                                1/3))),
                    MAX('1D'!$D$16,
                        IFERROR(L1260,
                            0)))))))</f>
        <v>2.0411692021517887</v>
      </c>
      <c r="M1260" s="5">
        <f t="shared" ca="1" si="266"/>
        <v>10.614079851189301</v>
      </c>
      <c r="N1260" s="5">
        <f t="shared" ca="1" si="267"/>
        <v>1.1434704692804873</v>
      </c>
      <c r="O1260" s="5">
        <f t="shared" ca="1" si="268"/>
        <v>4.8002276894771132</v>
      </c>
      <c r="P1260" s="5">
        <f t="shared" ca="1" si="269"/>
        <v>633.97966920215174</v>
      </c>
      <c r="Q1260" s="5">
        <f ca="1">P1260+((ABS(K1260)/MAX(((F1260)+(G1260)*(L1260))*(L1260),
            0.000001))^2)/(2*'1D'!$I$5)</f>
        <v>635.15409253909479</v>
      </c>
      <c r="R1260" s="5">
        <f ca="1">((ABS(K1260)*'1D'!$D$6)/(MAX(((F1260)+(G1260)*(L1260))*(L1260),
            0.000001)*MAX(((((F1260)+(G1260)*(L1260))*(L1260))/MAX((F1260)+2*(L1260)*SQRT(1+(G1260)^2),
                    0.000001))^(2/3),
            0.000001)))^2</f>
        <v>4.3358367565141456E-3</v>
      </c>
      <c r="S1260" s="5">
        <f ca="1">ABS(ABS(K1260)/MAX(((F1260)+(G1260)*(L1260))*(L1260),
        0.000001))/SQRT('1D'!$I$5*MAX((((F1260)+(G1260)*(L1260))*(L1260))/MAX((F1260)+2*(G1260)*(L1260),
            0.000001),
        0.000001))</f>
        <v>1.0727235886044055</v>
      </c>
      <c r="T1260" s="5">
        <f ca="1">((F1260)*(L1260)^2)/2+(G1260)*(L1260)^3/3+(ABS(K1260)^2)/('1D'!$I$5*MAX(((F1260)+(G1260)*(L1260))*(L1260),
        0.000001))</f>
        <v>35.763412605541333</v>
      </c>
      <c r="U1260" s="5">
        <f ca="1">IF($A$2=0,
    0,
    IFERROR(Q1259-(((R1259+R1260)/2)*J1260)-(IF(O1259&gt;O1260,
                '1D'!$D$8*((O1259^2-O1260^2)/(2*'1D'!$I$5)),
                '1D'!$D$9*((O1260^2-O1259^2)/(2*'1D'!$I$5)))+('1D'!$D$10*(ABS(I1260)/90)*(MAX(O1259^2,
                        O1260^2)/(2*'1D'!$I$5))))-Q1260,
        0))</f>
        <v>-3.9474069734524164E-3</v>
      </c>
      <c r="V1260" s="5">
        <f ca="1">IF($A$2=0,
    1,
    IF(IFERROR(V1259,
            0)=0,
        0,
        IFERROR(IF(ROUND(S1260,
                    3)=1,
                1,
                IF(AND(ABS(U1260)&lt;'1D'!$D$19,
                        S1260&gt;1),
                    1,
                    0)),
            0)))</f>
        <v>0</v>
      </c>
      <c r="W1260" s="5">
        <f ca="1">IF($A$2=0,
    MAX(MAX('1D'!$D$16,
            MAX('1D'!$D$16,
                POWER((ABS(K1260)^2)/('1D'!$I$5*MAX(F1260,
                            0.1)^2),
                    1/3))),
        IFERROR(W1396,
            MAX(MAX('1D'!$D$16,
                    MAX('1D'!$D$16,
                        POWER((ABS(K1260)^2)/('1D'!$I$5*MAX(F1260,
                                    0.1)^2),
                            1/3))),
                ($L$2)-E1396))),
    IF(IFERROR(AG1261,
            0)=0,
        MAX(MAX('1D'!$D$16,
                MAX('1D'!$D$16,
                    POWER((ABS(K1260)^2)/('1D'!$I$5*MAX(F1260,
                                0.1)^2),
                        1/3))),
            IFERROR(W1396,
                MAX(MAX('1D'!$D$16,
                        MAX('1D'!$D$16,
                            POWER((ABS(K1260)^2)/('1D'!$I$5*MAX(F1260,
                                        0.1)^2),
                                1/3))),
                    ($L$2)-E1396))),
        IF(IFERROR(W1260,
                0)=0,
            MAX(MAX('1D'!$D$16,
                    MAX('1D'!$D$16,
                        POWER((ABS(K1260)^2)/('1D'!$I$5*MAX(F1260,
                                    0.1)^2),
                            1/3))),
                IFERROR(W1396,
                    MAX(MAX('1D'!$D$16,
                            MAX('1D'!$D$16,
                                POWER((ABS(K1260)^2)/('1D'!$I$5*MAX(F1260,
                                            0.1)^2),
                                    1/3))),
                        ($L$2)-E1396))),
            IF(OR(IFERROR(AD1260,
                        0)&gt;=1,
                    IFERROR(AD1261,
                        0)&gt;=1),
                MAX('1D'!$D$16,
                    MAX('1D'!$D$16,
                        POWER((ABS(K1260)^2)/('1D'!$I$5*MAX(F1260,
                                    0.1)^2),
                            1/3))),
                IF(ABS(IFERROR(AF1260,
                            0))&lt;'1D'!$D$19,
                    MAX(MAX('1D'!$D$16,
                            MAX('1D'!$D$16,
                                POWER((ABS(K1260)^2)/('1D'!$I$5*MAX(F1260,
                                            0.1)^2),
                                    1/3))),
                        IFERROR(W1260,
                            0)),
                    MAX(MAX('1D'!$D$16,
                            MAX('1D'!$D$16,
                                POWER((ABS(K1260)^2)/('1D'!$I$5*MAX(F1260,
                                            0.1)^2),
                                    1/3))),
                        (IFERROR(W1260,
                                0))+((IFERROR(AF1260,
                                    0))*'1D'!$D$18)))))))</f>
        <v>2.1389677043987478</v>
      </c>
      <c r="X1260" s="5">
        <f t="shared" ca="1" si="270"/>
        <v>11.122632062873489</v>
      </c>
      <c r="Y1260" s="5">
        <f t="shared" ca="1" si="271"/>
        <v>1.1735290000551568</v>
      </c>
      <c r="Z1260" s="5">
        <f t="shared" ca="1" si="272"/>
        <v>4.5807502857230418</v>
      </c>
      <c r="AA1260" s="5">
        <f t="shared" ca="1" si="273"/>
        <v>634.07746770439871</v>
      </c>
      <c r="AB1260" s="5">
        <f ca="1">AA1260+((ABS(K1260)/MAX(((F1260)+(G1260)*(W1260))*(W1260),
            0.000001))^2)/(2*'1D'!$I$5)</f>
        <v>635.14695155659808</v>
      </c>
      <c r="AC1260" s="5">
        <f ca="1">((ABS(K1260)*'1D'!$D$6)/(MAX(((F1260)+(G1260)*(W1260))*(W1260),
            0.000001)*MAX(((((F1260)+(G1260)*(W1260))*(W1260))/MAX((F1260)+2*(W1260)*SQRT(1+(G1260)^2),
                    0.000001))^(2/3),
            0.000001)))^2</f>
        <v>3.8141460404132466E-3</v>
      </c>
      <c r="AD1260" s="5">
        <f ca="1">ABS(ABS(K1260)/MAX(((F1260)+(G1260)*(W1260))*(W1260),
        0.000001))/SQRT('1D'!$I$5*MAX((((F1260)+(G1260)*(W1260))*(W1260))/MAX((F1260)+2*(G1260)*(W1260),
            0.000001),
        0.000001))</f>
        <v>1.0000000000000004</v>
      </c>
      <c r="AE1260" s="5">
        <f ca="1">((F1260)*(W1260)^2)/2+(G1260)*(W1260)^3/3+(ABS(K1260)^2)/('1D'!$I$5*MAX(((F1260)+(G1260)*(W1260))*(W1260),
        0.000001))</f>
        <v>35.686426155594638</v>
      </c>
      <c r="AF1260" s="5">
        <f ca="1">IF($A$2=0,
    0,
    IFERROR(AB1261+(((AC1260+AC1261)/2)*J1261)+(IF(Z1260&gt;Z1261,
                '1D'!$D$8*((Z1260^2-Z1261^2)/(2*'1D'!$I$5)),
                '1D'!$D$9*((Z1261^2-Z1260^2)/(2*'1D'!$I$5)))+('1D'!$D$10*(ABS(I1261)/90)*(MAX(Z1260^2,
                        Z1261^2)/(2*'1D'!$I$5))))-AB1260,
        0))</f>
        <v>3.3141460404522149E-3</v>
      </c>
      <c r="AG1260" s="5">
        <f ca="1">IF($A$2=0,
    1,
    IF(IFERROR(AG1261,
            0)=0,
        0,
        IFERROR(IF(OR(ROUND(AD1260,
                        3)&gt;=1,
                    AND(ABS(AF1260)&lt;'1D'!$D$19,
                        AD1260&lt;1)),
                1,
                0),
            0)))</f>
        <v>1</v>
      </c>
      <c r="AH1260" s="5">
        <f ca="1">IFERROR(IF('1D'!V32="Supercritical",
        MAX('1D'!$D$16,
            IFERROR(L1260,
                MAX('1D'!$D$16,
                    POWER((ABS(K1260)^2)/('1D'!$I$5*MAX(F1260,
                                0.1)^2),
                        1/3)))),
        IF('1D'!V32="Subcritical",
            MAX('1D'!$D$16,
                IFERROR(W1260,
                    MAX('1D'!$D$16,
                        POWER((ABS(K1260)^2)/('1D'!$I$5*MAX(F1260,
                                    0.1)^2),
                            1/3)))),
            IF(IFERROR(T1260,
                    -1E+99)&gt;=IFERROR(AE1260,
                    -1E+99),
                MAX('1D'!$D$16,
                    IFERROR(L1260,
                        MAX('1D'!$D$16,
                            POWER((ABS(K1260)^2)/('1D'!$I$5*MAX(F1260,
                                        0.1)^2),
                                1/3)))),
                MAX('1D'!$D$16,
                    IFERROR(W1260,
                        MAX('1D'!$D$16,
                            POWER((ABS(K1260)^2)/('1D'!$I$5*MAX(F1260,
                                        0.1)^2),
                                1/3))))))),
    MAX('1D'!$D$16,
        POWER((ABS(K1260)^2)/('1D'!$I$5*MAX(F1260,
                    0.1)^2),
            1/3)))</f>
        <v>2.0411692021517887</v>
      </c>
      <c r="AI1260" s="5">
        <f t="shared" ca="1" si="274"/>
        <v>633.97966920215174</v>
      </c>
      <c r="AJ1260" s="5">
        <f ca="1">AI1260+((ABS(K1260)/MAX(((F1260)+(G1260)*(AH1260))*(AH1260),
            0.000001))^2)/(2*'1D'!$I$5)</f>
        <v>635.15409253909479</v>
      </c>
      <c r="AM1260">
        <v>0</v>
      </c>
      <c r="AN1260">
        <v>0</v>
      </c>
      <c r="AO1260" s="5">
        <f t="shared" si="275"/>
        <v>0</v>
      </c>
      <c r="AP1260" s="5">
        <f t="shared" si="279"/>
        <v>0</v>
      </c>
      <c r="AQ1260" s="5">
        <f ca="1">ABS(ABS(K1260)/MAX(((F1260)+(G1260)*(AH1260))*(AH1260),
        0.000001))/SQRT('1D'!$I$5*MAX((((F1260)+(G1260)*(AH1260))*(AH1260))/MAX((F1260)+2*(G1260)*(AH1260),
            0.000001),
        0.000001))</f>
        <v>1.0727235886044055</v>
      </c>
      <c r="AR1260" s="5" t="str">
        <f t="shared" ca="1" si="276"/>
        <v>Supercritical</v>
      </c>
      <c r="AS1260" s="5">
        <f ca="1">((ABS(K1260)*'1D'!$D$6)/(MAX(((F1260)+(G1260)*(AH1260))*(AH1260),
            0.000001)*MAX(((((F1260)+(G1260)*(AH1260))*(AH1260))/MAX((F1260)+2*(AH1260)*SQRT(1+(G1260)^2),
                    0.000001))^(2/3),
            0.000001)))^2</f>
        <v>4.3358367565141456E-3</v>
      </c>
    </row>
    <row r="1261" spans="1:45" x14ac:dyDescent="0.35">
      <c r="A1261">
        <v>1252</v>
      </c>
      <c r="B1261">
        <v>1250.9960000000001</v>
      </c>
      <c r="C1261">
        <v>616070.68599999999</v>
      </c>
      <c r="D1261">
        <v>3096756.281</v>
      </c>
      <c r="E1261">
        <v>631.93799999999999</v>
      </c>
      <c r="F1261">
        <v>5.2</v>
      </c>
      <c r="G1261">
        <v>0</v>
      </c>
      <c r="H1261" t="s">
        <v>176</v>
      </c>
      <c r="I1261">
        <v>0</v>
      </c>
      <c r="J1261" s="5">
        <f t="shared" si="277"/>
        <v>1</v>
      </c>
      <c r="K1261" s="5">
        <f t="shared" ca="1" si="278"/>
        <v>50.95</v>
      </c>
      <c r="L1261" s="5">
        <f ca="1">IF($A$2=0,
    IFERROR(L1260,
        MAX('1D'!$D$16,
            POWER((ABS(K1261)^2)/('1D'!$I$5*MAX(F1261,
                        0.1)^2),
                1/3))),
    IF(IFERROR(V1260,
            0)=0,
        IFERROR(L1260,
            MAX('1D'!$D$16,
                POWER((ABS(K1261)^2)/('1D'!$I$5*MAX(F1261,
                            0.1)^2),
                    1/3))),
        IF(OR(IFERROR(L1261,
                    0)=0,
                IFERROR(S1260,
                    0)&lt;1,
                IFERROR(S1261,
                    0)&lt;1),
            MAX('1D'!$D$16,
                POWER((ABS(K1261)^2)/('1D'!$I$5*MAX(F1261,
                            0.1)^2),
                    1/3)),
            IF(IFERROR(U1261,
                    0)&gt;0,
                MAX('1D'!$D$16,
                    IFERROR(L1261,
                        0)+((IFERROR(U1261,
                                0))*'1D'!$D$18*IF((IFERROR(S1261,
                                    0))&lt;1,
                            1,
                            -1))),
                IF(IFERROR(U1261,
                        0)&lt;0,
                    IF(ABS((MAX('1D'!$D$16,
                                    POWER((ABS(K1261)^2)/('1D'!$I$5*MAX(F1261,
                                                0.1)^2),
                                        1/3)))-IFERROR(L1261,
                                0))&gt;'1D'!$D$19,
                        MAX('1D'!$D$16,
                            IF((MAX('1D'!$D$16,
                                        POWER((ABS(K1261)^2)/('1D'!$I$5*MAX(F1261,
                                                    0.1)^2),
                                            1/3)))&gt;IFERROR(L1261,
                                    0),
                                MIN((MAX('1D'!$D$16,
                                            POWER((ABS(K1261)^2)/('1D'!$I$5*MAX(F1261,
                                                        0.1)^2),
                                                1/3))),
                                    IFERROR(L1261,
                                        0)+(MIN(ABS(IFERROR(U1261,
                                                    0))*'1D'!$D$18,
                                            ABS((MAX('1D'!$D$16,
                                                        POWER((ABS(K1261)^2)/('1D'!$I$5*MAX(F1261,
                                                                    0.1)^2),
                                                            1/3)))-IFERROR(L1261,
                                                    0))))),
                                MAX((MAX('1D'!$D$16,
                                            POWER((ABS(K1261)^2)/('1D'!$I$5*MAX(F1261,
                                                        0.1)^2),
                                                1/3))),
                                    IFERROR(L1261,
                                        0)-(MIN(ABS(IFERROR(U1261,
                                                    0))*'1D'!$D$18,
                                            ABS((MAX('1D'!$D$16,
                                                        POWER((ABS(K1261)^2)/('1D'!$I$5*MAX(F1261,
                                                                    0.1)^2),
                                                            1/3)))-IFERROR(L1261,
                                                    0))))))),
                        MAX('1D'!$D$16,
                            POWER((ABS(K1261)^2)/('1D'!$I$5*MAX(F1261,
                                        0.1)^2),
                                1/3))),
                    MAX('1D'!$D$16,
                        IFERROR(L1261,
                            0)))))))</f>
        <v>2.0411692021517887</v>
      </c>
      <c r="M1261" s="5">
        <f t="shared" ca="1" si="266"/>
        <v>10.614079851189301</v>
      </c>
      <c r="N1261" s="5">
        <f t="shared" ca="1" si="267"/>
        <v>1.1434704692804873</v>
      </c>
      <c r="O1261" s="5">
        <f t="shared" ca="1" si="268"/>
        <v>4.8002276894771132</v>
      </c>
      <c r="P1261" s="5">
        <f t="shared" ca="1" si="269"/>
        <v>633.97916920215175</v>
      </c>
      <c r="Q1261" s="5">
        <f ca="1">P1261+((ABS(K1261)/MAX(((F1261)+(G1261)*(L1261))*(L1261),
            0.000001))^2)/(2*'1D'!$I$5)</f>
        <v>635.1535925390948</v>
      </c>
      <c r="R1261" s="5">
        <f ca="1">((ABS(K1261)*'1D'!$D$6)/(MAX(((F1261)+(G1261)*(L1261))*(L1261),
            0.000001)*MAX(((((F1261)+(G1261)*(L1261))*(L1261))/MAX((F1261)+2*(L1261)*SQRT(1+(G1261)^2),
                    0.000001))^(2/3),
            0.000001)))^2</f>
        <v>4.3358367565141456E-3</v>
      </c>
      <c r="S1261" s="5">
        <f ca="1">ABS(ABS(K1261)/MAX(((F1261)+(G1261)*(L1261))*(L1261),
        0.000001))/SQRT('1D'!$I$5*MAX((((F1261)+(G1261)*(L1261))*(L1261))/MAX((F1261)+2*(G1261)*(L1261),
            0.000001),
        0.000001))</f>
        <v>1.0727235886044055</v>
      </c>
      <c r="T1261" s="5">
        <f ca="1">((F1261)*(L1261)^2)/2+(G1261)*(L1261)^3/3+(ABS(K1261)^2)/('1D'!$I$5*MAX(((F1261)+(G1261)*(L1261))*(L1261),
        0.000001))</f>
        <v>35.763412605541333</v>
      </c>
      <c r="U1261" s="5">
        <f ca="1">IF($A$2=0,
    0,
    IFERROR(Q1260-(((R1260+R1261)/2)*J1261)-(IF(O1260&gt;O1261,
                '1D'!$D$8*((O1260^2-O1261^2)/(2*'1D'!$I$5)),
                '1D'!$D$9*((O1261^2-O1260^2)/(2*'1D'!$I$5)))+('1D'!$D$10*(ABS(I1261)/90)*(MAX(O1260^2,
                        O1261^2)/(2*'1D'!$I$5))))-Q1261,
        0))</f>
        <v>-3.8358367564796936E-3</v>
      </c>
      <c r="V1261" s="5">
        <f ca="1">IF($A$2=0,
    1,
    IF(IFERROR(V1260,
            0)=0,
        0,
        IFERROR(IF(ROUND(S1261,
                    3)=1,
                1,
                IF(AND(ABS(U1261)&lt;'1D'!$D$19,
                        S1261&gt;1),
                    1,
                    0)),
            0)))</f>
        <v>0</v>
      </c>
      <c r="W1261" s="5">
        <f ca="1">IF($A$2=0,
    MAX(MAX('1D'!$D$16,
            MAX('1D'!$D$16,
                POWER((ABS(K1261)^2)/('1D'!$I$5*MAX(F1261,
                            0.1)^2),
                    1/3))),
        IFERROR(W1396,
            MAX(MAX('1D'!$D$16,
                    MAX('1D'!$D$16,
                        POWER((ABS(K1261)^2)/('1D'!$I$5*MAX(F1261,
                                    0.1)^2),
                            1/3))),
                ($L$2)-E1396))),
    IF(IFERROR(AG1262,
            0)=0,
        MAX(MAX('1D'!$D$16,
                MAX('1D'!$D$16,
                    POWER((ABS(K1261)^2)/('1D'!$I$5*MAX(F1261,
                                0.1)^2),
                        1/3))),
            IFERROR(W1396,
                MAX(MAX('1D'!$D$16,
                        MAX('1D'!$D$16,
                            POWER((ABS(K1261)^2)/('1D'!$I$5*MAX(F1261,
                                        0.1)^2),
                                1/3))),
                    ($L$2)-E1396))),
        IF(IFERROR(W1261,
                0)=0,
            MAX(MAX('1D'!$D$16,
                    MAX('1D'!$D$16,
                        POWER((ABS(K1261)^2)/('1D'!$I$5*MAX(F1261,
                                    0.1)^2),
                            1/3))),
                IFERROR(W1396,
                    MAX(MAX('1D'!$D$16,
                            MAX('1D'!$D$16,
                                POWER((ABS(K1261)^2)/('1D'!$I$5*MAX(F1261,
                                            0.1)^2),
                                    1/3))),
                        ($L$2)-E1396))),
            IF(OR(IFERROR(AD1261,
                        0)&gt;=1,
                    IFERROR(AD1262,
                        0)&gt;=1),
                MAX('1D'!$D$16,
                    MAX('1D'!$D$16,
                        POWER((ABS(K1261)^2)/('1D'!$I$5*MAX(F1261,
                                    0.1)^2),
                            1/3))),
                IF(ABS(IFERROR(AF1261,
                            0))&lt;'1D'!$D$19,
                    MAX(MAX('1D'!$D$16,
                            MAX('1D'!$D$16,
                                POWER((ABS(K1261)^2)/('1D'!$I$5*MAX(F1261,
                                            0.1)^2),
                                    1/3))),
                        IFERROR(W1261,
                            0)),
                    MAX(MAX('1D'!$D$16,
                            MAX('1D'!$D$16,
                                POWER((ABS(K1261)^2)/('1D'!$I$5*MAX(F1261,
                                            0.1)^2),
                                    1/3))),
                        (IFERROR(W1261,
                                0))+((IFERROR(AF1261,
                                    0))*'1D'!$D$18)))))))</f>
        <v>2.1389677043987478</v>
      </c>
      <c r="X1261" s="5">
        <f t="shared" ca="1" si="270"/>
        <v>11.122632062873489</v>
      </c>
      <c r="Y1261" s="5">
        <f t="shared" ca="1" si="271"/>
        <v>1.1735290000551568</v>
      </c>
      <c r="Z1261" s="5">
        <f t="shared" ca="1" si="272"/>
        <v>4.5807502857230418</v>
      </c>
      <c r="AA1261" s="5">
        <f t="shared" ca="1" si="273"/>
        <v>634.07696770439873</v>
      </c>
      <c r="AB1261" s="5">
        <f ca="1">AA1261+((ABS(K1261)/MAX(((F1261)+(G1261)*(W1261))*(W1261),
            0.000001))^2)/(2*'1D'!$I$5)</f>
        <v>635.14645155659809</v>
      </c>
      <c r="AC1261" s="5">
        <f ca="1">((ABS(K1261)*'1D'!$D$6)/(MAX(((F1261)+(G1261)*(W1261))*(W1261),
            0.000001)*MAX(((((F1261)+(G1261)*(W1261))*(W1261))/MAX((F1261)+2*(W1261)*SQRT(1+(G1261)^2),
                    0.000001))^(2/3),
            0.000001)))^2</f>
        <v>3.8141460404132466E-3</v>
      </c>
      <c r="AD1261" s="5">
        <f ca="1">ABS(ABS(K1261)/MAX(((F1261)+(G1261)*(W1261))*(W1261),
        0.000001))/SQRT('1D'!$I$5*MAX((((F1261)+(G1261)*(W1261))*(W1261))/MAX((F1261)+2*(G1261)*(W1261),
            0.000001),
        0.000001))</f>
        <v>1.0000000000000004</v>
      </c>
      <c r="AE1261" s="5">
        <f ca="1">((F1261)*(W1261)^2)/2+(G1261)*(W1261)^3/3+(ABS(K1261)^2)/('1D'!$I$5*MAX(((F1261)+(G1261)*(W1261))*(W1261),
        0.000001))</f>
        <v>35.686426155594638</v>
      </c>
      <c r="AF1261" s="5">
        <f ca="1">IF($A$2=0,
    0,
    IFERROR(AB1262+(((AC1261+AC1262)/2)*J1262)+(IF(Z1261&gt;Z1262,
                '1D'!$D$8*((Z1261^2-Z1262^2)/(2*'1D'!$I$5)),
                '1D'!$D$9*((Z1262^2-Z1261^2)/(2*'1D'!$I$5)))+('1D'!$D$10*(ABS(I1262)/90)*(MAX(Z1261^2,
                        Z1262^2)/(2*'1D'!$I$5))))-AB1261,
        0))</f>
        <v>3.3103318943403792E-3</v>
      </c>
      <c r="AG1261" s="5">
        <f ca="1">IF($A$2=0,
    1,
    IF(IFERROR(AG1262,
            0)=0,
        0,
        IFERROR(IF(OR(ROUND(AD1261,
                        3)&gt;=1,
                    AND(ABS(AF1261)&lt;'1D'!$D$19,
                        AD1261&lt;1)),
                1,
                0),
            0)))</f>
        <v>1</v>
      </c>
      <c r="AH1261" s="5">
        <f ca="1">IFERROR(IF('1D'!V32="Supercritical",
        MAX('1D'!$D$16,
            IFERROR(L1261,
                MAX('1D'!$D$16,
                    POWER((ABS(K1261)^2)/('1D'!$I$5*MAX(F1261,
                                0.1)^2),
                        1/3)))),
        IF('1D'!V32="Subcritical",
            MAX('1D'!$D$16,
                IFERROR(W1261,
                    MAX('1D'!$D$16,
                        POWER((ABS(K1261)^2)/('1D'!$I$5*MAX(F1261,
                                    0.1)^2),
                            1/3)))),
            IF(IFERROR(T1261,
                    -1E+99)&gt;=IFERROR(AE1261,
                    -1E+99),
                MAX('1D'!$D$16,
                    IFERROR(L1261,
                        MAX('1D'!$D$16,
                            POWER((ABS(K1261)^2)/('1D'!$I$5*MAX(F1261,
                                        0.1)^2),
                                1/3)))),
                MAX('1D'!$D$16,
                    IFERROR(W1261,
                        MAX('1D'!$D$16,
                            POWER((ABS(K1261)^2)/('1D'!$I$5*MAX(F1261,
                                        0.1)^2),
                                1/3))))))),
    MAX('1D'!$D$16,
        POWER((ABS(K1261)^2)/('1D'!$I$5*MAX(F1261,
                    0.1)^2),
            1/3)))</f>
        <v>2.0411692021517887</v>
      </c>
      <c r="AI1261" s="5">
        <f t="shared" ca="1" si="274"/>
        <v>633.97916920215175</v>
      </c>
      <c r="AJ1261" s="5">
        <f ca="1">AI1261+((ABS(K1261)/MAX(((F1261)+(G1261)*(AH1261))*(AH1261),
            0.000001))^2)/(2*'1D'!$I$5)</f>
        <v>635.1535925390948</v>
      </c>
      <c r="AM1261">
        <v>0</v>
      </c>
      <c r="AN1261">
        <v>0</v>
      </c>
      <c r="AO1261" s="5">
        <f t="shared" si="275"/>
        <v>0</v>
      </c>
      <c r="AP1261" s="5">
        <f t="shared" si="279"/>
        <v>0</v>
      </c>
      <c r="AQ1261" s="5">
        <f ca="1">ABS(ABS(K1261)/MAX(((F1261)+(G1261)*(AH1261))*(AH1261),
        0.000001))/SQRT('1D'!$I$5*MAX((((F1261)+(G1261)*(AH1261))*(AH1261))/MAX((F1261)+2*(G1261)*(AH1261),
            0.000001),
        0.000001))</f>
        <v>1.0727235886044055</v>
      </c>
      <c r="AR1261" s="5" t="str">
        <f t="shared" ca="1" si="276"/>
        <v>Supercritical</v>
      </c>
      <c r="AS1261" s="5">
        <f ca="1">((ABS(K1261)*'1D'!$D$6)/(MAX(((F1261)+(G1261)*(AH1261))*(AH1261),
            0.000001)*MAX(((((F1261)+(G1261)*(AH1261))*(AH1261))/MAX((F1261)+2*(AH1261)*SQRT(1+(G1261)^2),
                    0.000001))^(2/3),
            0.000001)))^2</f>
        <v>4.3358367565141456E-3</v>
      </c>
    </row>
    <row r="1262" spans="1:45" x14ac:dyDescent="0.35">
      <c r="A1262">
        <v>1253</v>
      </c>
      <c r="B1262">
        <v>1251.9949999999999</v>
      </c>
      <c r="C1262">
        <v>616070.64399999997</v>
      </c>
      <c r="D1262">
        <v>3096755.2820000001</v>
      </c>
      <c r="E1262">
        <v>631.9375</v>
      </c>
      <c r="F1262">
        <v>5.2</v>
      </c>
      <c r="G1262">
        <v>0</v>
      </c>
      <c r="H1262" t="s">
        <v>176</v>
      </c>
      <c r="I1262">
        <v>0</v>
      </c>
      <c r="J1262" s="5">
        <f t="shared" si="277"/>
        <v>0.99899999999979627</v>
      </c>
      <c r="K1262" s="5">
        <f t="shared" ca="1" si="278"/>
        <v>50.95</v>
      </c>
      <c r="L1262" s="5">
        <f ca="1">IF($A$2=0,
    IFERROR(L1261,
        MAX('1D'!$D$16,
            POWER((ABS(K1262)^2)/('1D'!$I$5*MAX(F1262,
                        0.1)^2),
                1/3))),
    IF(IFERROR(V1261,
            0)=0,
        IFERROR(L1261,
            MAX('1D'!$D$16,
                POWER((ABS(K1262)^2)/('1D'!$I$5*MAX(F1262,
                            0.1)^2),
                    1/3))),
        IF(OR(IFERROR(L1262,
                    0)=0,
                IFERROR(S1261,
                    0)&lt;1,
                IFERROR(S1262,
                    0)&lt;1),
            MAX('1D'!$D$16,
                POWER((ABS(K1262)^2)/('1D'!$I$5*MAX(F1262,
                            0.1)^2),
                    1/3)),
            IF(IFERROR(U1262,
                    0)&gt;0,
                MAX('1D'!$D$16,
                    IFERROR(L1262,
                        0)+((IFERROR(U1262,
                                0))*'1D'!$D$18*IF((IFERROR(S1262,
                                    0))&lt;1,
                            1,
                            -1))),
                IF(IFERROR(U1262,
                        0)&lt;0,
                    IF(ABS((MAX('1D'!$D$16,
                                    POWER((ABS(K1262)^2)/('1D'!$I$5*MAX(F1262,
                                                0.1)^2),
                                        1/3)))-IFERROR(L1262,
                                0))&gt;'1D'!$D$19,
                        MAX('1D'!$D$16,
                            IF((MAX('1D'!$D$16,
                                        POWER((ABS(K1262)^2)/('1D'!$I$5*MAX(F1262,
                                                    0.1)^2),
                                            1/3)))&gt;IFERROR(L1262,
                                    0),
                                MIN((MAX('1D'!$D$16,
                                            POWER((ABS(K1262)^2)/('1D'!$I$5*MAX(F1262,
                                                        0.1)^2),
                                                1/3))),
                                    IFERROR(L1262,
                                        0)+(MIN(ABS(IFERROR(U1262,
                                                    0))*'1D'!$D$18,
                                            ABS((MAX('1D'!$D$16,
                                                        POWER((ABS(K1262)^2)/('1D'!$I$5*MAX(F1262,
                                                                    0.1)^2),
                                                            1/3)))-IFERROR(L1262,
                                                    0))))),
                                MAX((MAX('1D'!$D$16,
                                            POWER((ABS(K1262)^2)/('1D'!$I$5*MAX(F1262,
                                                        0.1)^2),
                                                1/3))),
                                    IFERROR(L1262,
                                        0)-(MIN(ABS(IFERROR(U1262,
                                                    0))*'1D'!$D$18,
                                            ABS((MAX('1D'!$D$16,
                                                        POWER((ABS(K1262)^2)/('1D'!$I$5*MAX(F1262,
                                                                    0.1)^2),
                                                            1/3)))-IFERROR(L1262,
                                                    0))))))),
                        MAX('1D'!$D$16,
                            POWER((ABS(K1262)^2)/('1D'!$I$5*MAX(F1262,
                                        0.1)^2),
                                1/3))),
                    MAX('1D'!$D$16,
                        IFERROR(L1262,
                            0)))))))</f>
        <v>2.0411692021517887</v>
      </c>
      <c r="M1262" s="5">
        <f t="shared" ca="1" si="266"/>
        <v>10.614079851189301</v>
      </c>
      <c r="N1262" s="5">
        <f t="shared" ca="1" si="267"/>
        <v>1.1434704692804873</v>
      </c>
      <c r="O1262" s="5">
        <f t="shared" ca="1" si="268"/>
        <v>4.8002276894771132</v>
      </c>
      <c r="P1262" s="5">
        <f t="shared" ca="1" si="269"/>
        <v>633.97866920215176</v>
      </c>
      <c r="Q1262" s="5">
        <f ca="1">P1262+((ABS(K1262)/MAX(((F1262)+(G1262)*(L1262))*(L1262),
            0.000001))^2)/(2*'1D'!$I$5)</f>
        <v>635.15309253909481</v>
      </c>
      <c r="R1262" s="5">
        <f ca="1">((ABS(K1262)*'1D'!$D$6)/(MAX(((F1262)+(G1262)*(L1262))*(L1262),
            0.000001)*MAX(((((F1262)+(G1262)*(L1262))*(L1262))/MAX((F1262)+2*(L1262)*SQRT(1+(G1262)^2),
                    0.000001))^(2/3),
            0.000001)))^2</f>
        <v>4.3358367565141456E-3</v>
      </c>
      <c r="S1262" s="5">
        <f ca="1">ABS(ABS(K1262)/MAX(((F1262)+(G1262)*(L1262))*(L1262),
        0.000001))/SQRT('1D'!$I$5*MAX((((F1262)+(G1262)*(L1262))*(L1262))/MAX((F1262)+2*(G1262)*(L1262),
            0.000001),
        0.000001))</f>
        <v>1.0727235886044055</v>
      </c>
      <c r="T1262" s="5">
        <f ca="1">((F1262)*(L1262)^2)/2+(G1262)*(L1262)^3/3+(ABS(K1262)^2)/('1D'!$I$5*MAX(((F1262)+(G1262)*(L1262))*(L1262),
        0.000001))</f>
        <v>35.763412605541333</v>
      </c>
      <c r="U1262" s="5">
        <f ca="1">IF($A$2=0,
    0,
    IFERROR(Q1261-(((R1261+R1262)/2)*J1262)-(IF(O1261&gt;O1262,
                '1D'!$D$8*((O1261^2-O1262^2)/(2*'1D'!$I$5)),
                '1D'!$D$9*((O1262^2-O1261^2)/(2*'1D'!$I$5)))+('1D'!$D$10*(ABS(I1262)/90)*(MAX(O1261^2,
                        O1262^2)/(2*'1D'!$I$5))))-Q1262,
        0))</f>
        <v>-3.8315009197731342E-3</v>
      </c>
      <c r="V1262" s="5">
        <f ca="1">IF($A$2=0,
    1,
    IF(IFERROR(V1261,
            0)=0,
        0,
        IFERROR(IF(ROUND(S1262,
                    3)=1,
                1,
                IF(AND(ABS(U1262)&lt;'1D'!$D$19,
                        S1262&gt;1),
                    1,
                    0)),
            0)))</f>
        <v>0</v>
      </c>
      <c r="W1262" s="5">
        <f ca="1">IF($A$2=0,
    MAX(MAX('1D'!$D$16,
            MAX('1D'!$D$16,
                POWER((ABS(K1262)^2)/('1D'!$I$5*MAX(F1262,
                            0.1)^2),
                    1/3))),
        IFERROR(W1396,
            MAX(MAX('1D'!$D$16,
                    MAX('1D'!$D$16,
                        POWER((ABS(K1262)^2)/('1D'!$I$5*MAX(F1262,
                                    0.1)^2),
                            1/3))),
                ($L$2)-E1396))),
    IF(IFERROR(AG1263,
            0)=0,
        MAX(MAX('1D'!$D$16,
                MAX('1D'!$D$16,
                    POWER((ABS(K1262)^2)/('1D'!$I$5*MAX(F1262,
                                0.1)^2),
                        1/3))),
            IFERROR(W1396,
                MAX(MAX('1D'!$D$16,
                        MAX('1D'!$D$16,
                            POWER((ABS(K1262)^2)/('1D'!$I$5*MAX(F1262,
                                        0.1)^2),
                                1/3))),
                    ($L$2)-E1396))),
        IF(IFERROR(W1262,
                0)=0,
            MAX(MAX('1D'!$D$16,
                    MAX('1D'!$D$16,
                        POWER((ABS(K1262)^2)/('1D'!$I$5*MAX(F1262,
                                    0.1)^2),
                            1/3))),
                IFERROR(W1396,
                    MAX(MAX('1D'!$D$16,
                            MAX('1D'!$D$16,
                                POWER((ABS(K1262)^2)/('1D'!$I$5*MAX(F1262,
                                            0.1)^2),
                                    1/3))),
                        ($L$2)-E1396))),
            IF(OR(IFERROR(AD1262,
                        0)&gt;=1,
                    IFERROR(AD1263,
                        0)&gt;=1),
                MAX('1D'!$D$16,
                    MAX('1D'!$D$16,
                        POWER((ABS(K1262)^2)/('1D'!$I$5*MAX(F1262,
                                    0.1)^2),
                            1/3))),
                IF(ABS(IFERROR(AF1262,
                            0))&lt;'1D'!$D$19,
                    MAX(MAX('1D'!$D$16,
                            MAX('1D'!$D$16,
                                POWER((ABS(K1262)^2)/('1D'!$I$5*MAX(F1262,
                                            0.1)^2),
                                    1/3))),
                        IFERROR(W1262,
                            0)),
                    MAX(MAX('1D'!$D$16,
                            MAX('1D'!$D$16,
                                POWER((ABS(K1262)^2)/('1D'!$I$5*MAX(F1262,
                                            0.1)^2),
                                    1/3))),
                        (IFERROR(W1262,
                                0))+((IFERROR(AF1262,
                                    0))*'1D'!$D$18)))))))</f>
        <v>2.1389677043987478</v>
      </c>
      <c r="X1262" s="5">
        <f t="shared" ca="1" si="270"/>
        <v>11.122632062873489</v>
      </c>
      <c r="Y1262" s="5">
        <f t="shared" ca="1" si="271"/>
        <v>1.1735290000551568</v>
      </c>
      <c r="Z1262" s="5">
        <f t="shared" ca="1" si="272"/>
        <v>4.5807502857230418</v>
      </c>
      <c r="AA1262" s="5">
        <f t="shared" ca="1" si="273"/>
        <v>634.07646770439874</v>
      </c>
      <c r="AB1262" s="5">
        <f ca="1">AA1262+((ABS(K1262)/MAX(((F1262)+(G1262)*(W1262))*(W1262),
            0.000001))^2)/(2*'1D'!$I$5)</f>
        <v>635.14595155659811</v>
      </c>
      <c r="AC1262" s="5">
        <f ca="1">((ABS(K1262)*'1D'!$D$6)/(MAX(((F1262)+(G1262)*(W1262))*(W1262),
            0.000001)*MAX(((((F1262)+(G1262)*(W1262))*(W1262))/MAX((F1262)+2*(W1262)*SQRT(1+(G1262)^2),
                    0.000001))^(2/3),
            0.000001)))^2</f>
        <v>3.8141460404132466E-3</v>
      </c>
      <c r="AD1262" s="5">
        <f ca="1">ABS(ABS(K1262)/MAX(((F1262)+(G1262)*(W1262))*(W1262),
        0.000001))/SQRT('1D'!$I$5*MAX((((F1262)+(G1262)*(W1262))*(W1262))/MAX((F1262)+2*(G1262)*(W1262),
            0.000001),
        0.000001))</f>
        <v>1.0000000000000004</v>
      </c>
      <c r="AE1262" s="5">
        <f ca="1">((F1262)*(W1262)^2)/2+(G1262)*(W1262)^3/3+(ABS(K1262)^2)/('1D'!$I$5*MAX(((F1262)+(G1262)*(W1262))*(W1262),
        0.000001))</f>
        <v>35.686426155594638</v>
      </c>
      <c r="AF1262" s="5">
        <f ca="1">IF($A$2=0,
    0,
    IFERROR(AB1263+(((AC1262+AC1263)/2)*J1263)+(IF(Z1262&gt;Z1263,
                '1D'!$D$8*((Z1262^2-Z1263^2)/(2*'1D'!$I$5)),
                '1D'!$D$9*((Z1263^2-Z1262^2)/(2*'1D'!$I$5)))+('1D'!$D$10*(ABS(I1263)/90)*(MAX(Z1262^2,
                        Z1263^2)/(2*'1D'!$I$5))))-AB1262,
        0))</f>
        <v>3.4157470064428708E-3</v>
      </c>
      <c r="AG1262" s="5">
        <f ca="1">IF($A$2=0,
    1,
    IF(IFERROR(AG1263,
            0)=0,
        0,
        IFERROR(IF(OR(ROUND(AD1262,
                        3)&gt;=1,
                    AND(ABS(AF1262)&lt;'1D'!$D$19,
                        AD1262&lt;1)),
                1,
                0),
            0)))</f>
        <v>1</v>
      </c>
      <c r="AH1262" s="5">
        <f ca="1">IFERROR(IF('1D'!V32="Supercritical",
        MAX('1D'!$D$16,
            IFERROR(L1262,
                MAX('1D'!$D$16,
                    POWER((ABS(K1262)^2)/('1D'!$I$5*MAX(F1262,
                                0.1)^2),
                        1/3)))),
        IF('1D'!V32="Subcritical",
            MAX('1D'!$D$16,
                IFERROR(W1262,
                    MAX('1D'!$D$16,
                        POWER((ABS(K1262)^2)/('1D'!$I$5*MAX(F1262,
                                    0.1)^2),
                            1/3)))),
            IF(IFERROR(T1262,
                    -1E+99)&gt;=IFERROR(AE1262,
                    -1E+99),
                MAX('1D'!$D$16,
                    IFERROR(L1262,
                        MAX('1D'!$D$16,
                            POWER((ABS(K1262)^2)/('1D'!$I$5*MAX(F1262,
                                        0.1)^2),
                                1/3)))),
                MAX('1D'!$D$16,
                    IFERROR(W1262,
                        MAX('1D'!$D$16,
                            POWER((ABS(K1262)^2)/('1D'!$I$5*MAX(F1262,
                                        0.1)^2),
                                1/3))))))),
    MAX('1D'!$D$16,
        POWER((ABS(K1262)^2)/('1D'!$I$5*MAX(F1262,
                    0.1)^2),
            1/3)))</f>
        <v>2.0411692021517887</v>
      </c>
      <c r="AI1262" s="5">
        <f t="shared" ca="1" si="274"/>
        <v>633.97866920215176</v>
      </c>
      <c r="AJ1262" s="5">
        <f ca="1">AI1262+((ABS(K1262)/MAX(((F1262)+(G1262)*(AH1262))*(AH1262),
            0.000001))^2)/(2*'1D'!$I$5)</f>
        <v>635.15309253909481</v>
      </c>
      <c r="AM1262">
        <v>0</v>
      </c>
      <c r="AN1262">
        <v>0</v>
      </c>
      <c r="AO1262" s="5">
        <f t="shared" si="275"/>
        <v>0</v>
      </c>
      <c r="AP1262" s="5">
        <f t="shared" si="279"/>
        <v>0</v>
      </c>
      <c r="AQ1262" s="5">
        <f ca="1">ABS(ABS(K1262)/MAX(((F1262)+(G1262)*(AH1262))*(AH1262),
        0.000001))/SQRT('1D'!$I$5*MAX((((F1262)+(G1262)*(AH1262))*(AH1262))/MAX((F1262)+2*(G1262)*(AH1262),
            0.000001),
        0.000001))</f>
        <v>1.0727235886044055</v>
      </c>
      <c r="AR1262" s="5" t="str">
        <f t="shared" ca="1" si="276"/>
        <v>Supercritical</v>
      </c>
      <c r="AS1262" s="5">
        <f ca="1">((ABS(K1262)*'1D'!$D$6)/(MAX(((F1262)+(G1262)*(AH1262))*(AH1262),
            0.000001)*MAX(((((F1262)+(G1262)*(AH1262))*(AH1262))/MAX((F1262)+2*(AH1262)*SQRT(1+(G1262)^2),
                    0.000001))^(2/3),
            0.000001)))^2</f>
        <v>4.3358367565141456E-3</v>
      </c>
    </row>
    <row r="1263" spans="1:45" x14ac:dyDescent="0.35">
      <c r="A1263">
        <v>1254</v>
      </c>
      <c r="B1263">
        <v>1252.9949999999999</v>
      </c>
      <c r="C1263">
        <v>616070.60199999996</v>
      </c>
      <c r="D1263">
        <v>3096754.2829999998</v>
      </c>
      <c r="E1263">
        <v>631.93700000000001</v>
      </c>
      <c r="F1263">
        <v>5.2</v>
      </c>
      <c r="G1263">
        <v>0</v>
      </c>
      <c r="H1263" t="s">
        <v>176</v>
      </c>
      <c r="I1263">
        <v>5.7000000000000002E-2</v>
      </c>
      <c r="J1263" s="5">
        <f t="shared" si="277"/>
        <v>1</v>
      </c>
      <c r="K1263" s="5">
        <f t="shared" ca="1" si="278"/>
        <v>50.95</v>
      </c>
      <c r="L1263" s="5">
        <f ca="1">IF($A$2=0,
    IFERROR(L1262,
        MAX('1D'!$D$16,
            POWER((ABS(K1263)^2)/('1D'!$I$5*MAX(F1263,
                        0.1)^2),
                1/3))),
    IF(IFERROR(V1262,
            0)=0,
        IFERROR(L1262,
            MAX('1D'!$D$16,
                POWER((ABS(K1263)^2)/('1D'!$I$5*MAX(F1263,
                            0.1)^2),
                    1/3))),
        IF(OR(IFERROR(L1263,
                    0)=0,
                IFERROR(S1262,
                    0)&lt;1,
                IFERROR(S1263,
                    0)&lt;1),
            MAX('1D'!$D$16,
                POWER((ABS(K1263)^2)/('1D'!$I$5*MAX(F1263,
                            0.1)^2),
                    1/3)),
            IF(IFERROR(U1263,
                    0)&gt;0,
                MAX('1D'!$D$16,
                    IFERROR(L1263,
                        0)+((IFERROR(U1263,
                                0))*'1D'!$D$18*IF((IFERROR(S1263,
                                    0))&lt;1,
                            1,
                            -1))),
                IF(IFERROR(U1263,
                        0)&lt;0,
                    IF(ABS((MAX('1D'!$D$16,
                                    POWER((ABS(K1263)^2)/('1D'!$I$5*MAX(F1263,
                                                0.1)^2),
                                        1/3)))-IFERROR(L1263,
                                0))&gt;'1D'!$D$19,
                        MAX('1D'!$D$16,
                            IF((MAX('1D'!$D$16,
                                        POWER((ABS(K1263)^2)/('1D'!$I$5*MAX(F1263,
                                                    0.1)^2),
                                            1/3)))&gt;IFERROR(L1263,
                                    0),
                                MIN((MAX('1D'!$D$16,
                                            POWER((ABS(K1263)^2)/('1D'!$I$5*MAX(F1263,
                                                        0.1)^2),
                                                1/3))),
                                    IFERROR(L1263,
                                        0)+(MIN(ABS(IFERROR(U1263,
                                                    0))*'1D'!$D$18,
                                            ABS((MAX('1D'!$D$16,
                                                        POWER((ABS(K1263)^2)/('1D'!$I$5*MAX(F1263,
                                                                    0.1)^2),
                                                            1/3)))-IFERROR(L1263,
                                                    0))))),
                                MAX((MAX('1D'!$D$16,
                                            POWER((ABS(K1263)^2)/('1D'!$I$5*MAX(F1263,
                                                        0.1)^2),
                                                1/3))),
                                    IFERROR(L1263,
                                        0)-(MIN(ABS(IFERROR(U1263,
                                                    0))*'1D'!$D$18,
                                            ABS((MAX('1D'!$D$16,
                                                        POWER((ABS(K1263)^2)/('1D'!$I$5*MAX(F1263,
                                                                    0.1)^2),
                                                            1/3)))-IFERROR(L1263,
                                                    0))))))),
                        MAX('1D'!$D$16,
                            POWER((ABS(K1263)^2)/('1D'!$I$5*MAX(F1263,
                                        0.1)^2),
                                1/3))),
                    MAX('1D'!$D$16,
                        IFERROR(L1263,
                            0)))))))</f>
        <v>2.0411692021517887</v>
      </c>
      <c r="M1263" s="5">
        <f t="shared" ca="1" si="266"/>
        <v>10.614079851189301</v>
      </c>
      <c r="N1263" s="5">
        <f t="shared" ca="1" si="267"/>
        <v>1.1434704692804873</v>
      </c>
      <c r="O1263" s="5">
        <f t="shared" ca="1" si="268"/>
        <v>4.8002276894771132</v>
      </c>
      <c r="P1263" s="5">
        <f t="shared" ca="1" si="269"/>
        <v>633.97816920215178</v>
      </c>
      <c r="Q1263" s="5">
        <f ca="1">P1263+((ABS(K1263)/MAX(((F1263)+(G1263)*(L1263))*(L1263),
            0.000001))^2)/(2*'1D'!$I$5)</f>
        <v>635.15259253909483</v>
      </c>
      <c r="R1263" s="5">
        <f ca="1">((ABS(K1263)*'1D'!$D$6)/(MAX(((F1263)+(G1263)*(L1263))*(L1263),
            0.000001)*MAX(((((F1263)+(G1263)*(L1263))*(L1263))/MAX((F1263)+2*(L1263)*SQRT(1+(G1263)^2),
                    0.000001))^(2/3),
            0.000001)))^2</f>
        <v>4.3358367565141456E-3</v>
      </c>
      <c r="S1263" s="5">
        <f ca="1">ABS(ABS(K1263)/MAX(((F1263)+(G1263)*(L1263))*(L1263),
        0.000001))/SQRT('1D'!$I$5*MAX((((F1263)+(G1263)*(L1263))*(L1263))/MAX((F1263)+2*(G1263)*(L1263),
            0.000001),
        0.000001))</f>
        <v>1.0727235886044055</v>
      </c>
      <c r="T1263" s="5">
        <f ca="1">((F1263)*(L1263)^2)/2+(G1263)*(L1263)^3/3+(ABS(K1263)^2)/('1D'!$I$5*MAX(((F1263)+(G1263)*(L1263))*(L1263),
        0.000001))</f>
        <v>35.763412605541333</v>
      </c>
      <c r="U1263" s="5">
        <f ca="1">IF($A$2=0,
    0,
    IFERROR(Q1262-(((R1262+R1263)/2)*J1263)-(IF(O1262&gt;O1263,
                '1D'!$D$8*((O1262^2-O1263^2)/(2*'1D'!$I$5)),
                '1D'!$D$9*((O1263^2-O1262^2)/(2*'1D'!$I$5)))+('1D'!$D$10*(ABS(I1263)/90)*(MAX(O1262^2,
                        O1263^2)/(2*'1D'!$I$5))))-Q1263,
        0))</f>
        <v>-3.9474069734524164E-3</v>
      </c>
      <c r="V1263" s="5">
        <f ca="1">IF($A$2=0,
    1,
    IF(IFERROR(V1262,
            0)=0,
        0,
        IFERROR(IF(ROUND(S1263,
                    3)=1,
                1,
                IF(AND(ABS(U1263)&lt;'1D'!$D$19,
                        S1263&gt;1),
                    1,
                    0)),
            0)))</f>
        <v>0</v>
      </c>
      <c r="W1263" s="5">
        <f ca="1">IF($A$2=0,
    MAX(MAX('1D'!$D$16,
            MAX('1D'!$D$16,
                POWER((ABS(K1263)^2)/('1D'!$I$5*MAX(F1263,
                            0.1)^2),
                    1/3))),
        IFERROR(W1396,
            MAX(MAX('1D'!$D$16,
                    MAX('1D'!$D$16,
                        POWER((ABS(K1263)^2)/('1D'!$I$5*MAX(F1263,
                                    0.1)^2),
                            1/3))),
                ($L$2)-E1396))),
    IF(IFERROR(AG1264,
            0)=0,
        MAX(MAX('1D'!$D$16,
                MAX('1D'!$D$16,
                    POWER((ABS(K1263)^2)/('1D'!$I$5*MAX(F1263,
                                0.1)^2),
                        1/3))),
            IFERROR(W1396,
                MAX(MAX('1D'!$D$16,
                        MAX('1D'!$D$16,
                            POWER((ABS(K1263)^2)/('1D'!$I$5*MAX(F1263,
                                        0.1)^2),
                                1/3))),
                    ($L$2)-E1396))),
        IF(IFERROR(W1263,
                0)=0,
            MAX(MAX('1D'!$D$16,
                    MAX('1D'!$D$16,
                        POWER((ABS(K1263)^2)/('1D'!$I$5*MAX(F1263,
                                    0.1)^2),
                            1/3))),
                IFERROR(W1396,
                    MAX(MAX('1D'!$D$16,
                            MAX('1D'!$D$16,
                                POWER((ABS(K1263)^2)/('1D'!$I$5*MAX(F1263,
                                            0.1)^2),
                                    1/3))),
                        ($L$2)-E1396))),
            IF(OR(IFERROR(AD1263,
                        0)&gt;=1,
                    IFERROR(AD1264,
                        0)&gt;=1),
                MAX('1D'!$D$16,
                    MAX('1D'!$D$16,
                        POWER((ABS(K1263)^2)/('1D'!$I$5*MAX(F1263,
                                    0.1)^2),
                            1/3))),
                IF(ABS(IFERROR(AF1263,
                            0))&lt;'1D'!$D$19,
                    MAX(MAX('1D'!$D$16,
                            MAX('1D'!$D$16,
                                POWER((ABS(K1263)^2)/('1D'!$I$5*MAX(F1263,
                                            0.1)^2),
                                    1/3))),
                        IFERROR(W1263,
                            0)),
                    MAX(MAX('1D'!$D$16,
                            MAX('1D'!$D$16,
                                POWER((ABS(K1263)^2)/('1D'!$I$5*MAX(F1263,
                                            0.1)^2),
                                    1/3))),
                        (IFERROR(W1263,
                                0))+((IFERROR(AF1263,
                                    0))*'1D'!$D$18)))))))</f>
        <v>2.1389677043987478</v>
      </c>
      <c r="X1263" s="5">
        <f t="shared" ca="1" si="270"/>
        <v>11.122632062873489</v>
      </c>
      <c r="Y1263" s="5">
        <f t="shared" ca="1" si="271"/>
        <v>1.1735290000551568</v>
      </c>
      <c r="Z1263" s="5">
        <f t="shared" ca="1" si="272"/>
        <v>4.5807502857230418</v>
      </c>
      <c r="AA1263" s="5">
        <f t="shared" ca="1" si="273"/>
        <v>634.07596770439875</v>
      </c>
      <c r="AB1263" s="5">
        <f ca="1">AA1263+((ABS(K1263)/MAX(((F1263)+(G1263)*(W1263))*(W1263),
            0.000001))^2)/(2*'1D'!$I$5)</f>
        <v>635.14545155659812</v>
      </c>
      <c r="AC1263" s="5">
        <f ca="1">((ABS(K1263)*'1D'!$D$6)/(MAX(((F1263)+(G1263)*(W1263))*(W1263),
            0.000001)*MAX(((((F1263)+(G1263)*(W1263))*(W1263))/MAX((F1263)+2*(W1263)*SQRT(1+(G1263)^2),
                    0.000001))^(2/3),
            0.000001)))^2</f>
        <v>3.8141460404132466E-3</v>
      </c>
      <c r="AD1263" s="5">
        <f ca="1">ABS(ABS(K1263)/MAX(((F1263)+(G1263)*(W1263))*(W1263),
        0.000001))/SQRT('1D'!$I$5*MAX((((F1263)+(G1263)*(W1263))*(W1263))/MAX((F1263)+2*(G1263)*(W1263),
            0.000001),
        0.000001))</f>
        <v>1.0000000000000004</v>
      </c>
      <c r="AE1263" s="5">
        <f ca="1">((F1263)*(W1263)^2)/2+(G1263)*(W1263)^3/3+(ABS(K1263)^2)/('1D'!$I$5*MAX(((F1263)+(G1263)*(W1263))*(W1263),
        0.000001))</f>
        <v>35.686426155594638</v>
      </c>
      <c r="AF1263" s="5">
        <f ca="1">IF($A$2=0,
    0,
    IFERROR(AB1264+(((AC1263+AC1264)/2)*J1264)+(IF(Z1263&gt;Z1264,
                '1D'!$D$8*((Z1263^2-Z1264^2)/(2*'1D'!$I$5)),
                '1D'!$D$9*((Z1264^2-Z1263^2)/(2*'1D'!$I$5)))+('1D'!$D$10*(ABS(I1264)/90)*(MAX(Z1263^2,
                        Z1264^2)/(2*'1D'!$I$5))))-AB1263,
        0))</f>
        <v>3.4210944256756193E-3</v>
      </c>
      <c r="AG1263" s="5">
        <f ca="1">IF($A$2=0,
    1,
    IF(IFERROR(AG1264,
            0)=0,
        0,
        IFERROR(IF(OR(ROUND(AD1263,
                        3)&gt;=1,
                    AND(ABS(AF1263)&lt;'1D'!$D$19,
                        AD1263&lt;1)),
                1,
                0),
            0)))</f>
        <v>1</v>
      </c>
      <c r="AH1263" s="5">
        <f ca="1">IFERROR(IF('1D'!V32="Supercritical",
        MAX('1D'!$D$16,
            IFERROR(L1263,
                MAX('1D'!$D$16,
                    POWER((ABS(K1263)^2)/('1D'!$I$5*MAX(F1263,
                                0.1)^2),
                        1/3)))),
        IF('1D'!V32="Subcritical",
            MAX('1D'!$D$16,
                IFERROR(W1263,
                    MAX('1D'!$D$16,
                        POWER((ABS(K1263)^2)/('1D'!$I$5*MAX(F1263,
                                    0.1)^2),
                            1/3)))),
            IF(IFERROR(T1263,
                    -1E+99)&gt;=IFERROR(AE1263,
                    -1E+99),
                MAX('1D'!$D$16,
                    IFERROR(L1263,
                        MAX('1D'!$D$16,
                            POWER((ABS(K1263)^2)/('1D'!$I$5*MAX(F1263,
                                        0.1)^2),
                                1/3)))),
                MAX('1D'!$D$16,
                    IFERROR(W1263,
                        MAX('1D'!$D$16,
                            POWER((ABS(K1263)^2)/('1D'!$I$5*MAX(F1263,
                                        0.1)^2),
                                1/3))))))),
    MAX('1D'!$D$16,
        POWER((ABS(K1263)^2)/('1D'!$I$5*MAX(F1263,
                    0.1)^2),
            1/3)))</f>
        <v>2.0411692021517887</v>
      </c>
      <c r="AI1263" s="5">
        <f t="shared" ca="1" si="274"/>
        <v>633.97816920215178</v>
      </c>
      <c r="AJ1263" s="5">
        <f ca="1">AI1263+((ABS(K1263)/MAX(((F1263)+(G1263)*(AH1263))*(AH1263),
            0.000001))^2)/(2*'1D'!$I$5)</f>
        <v>635.15259253909483</v>
      </c>
      <c r="AM1263">
        <v>0</v>
      </c>
      <c r="AN1263">
        <v>0</v>
      </c>
      <c r="AO1263" s="5">
        <f t="shared" si="275"/>
        <v>0</v>
      </c>
      <c r="AP1263" s="5">
        <f t="shared" si="279"/>
        <v>0</v>
      </c>
      <c r="AQ1263" s="5">
        <f ca="1">ABS(ABS(K1263)/MAX(((F1263)+(G1263)*(AH1263))*(AH1263),
        0.000001))/SQRT('1D'!$I$5*MAX((((F1263)+(G1263)*(AH1263))*(AH1263))/MAX((F1263)+2*(G1263)*(AH1263),
            0.000001),
        0.000001))</f>
        <v>1.0727235886044055</v>
      </c>
      <c r="AR1263" s="5" t="str">
        <f t="shared" ca="1" si="276"/>
        <v>Supercritical</v>
      </c>
      <c r="AS1263" s="5">
        <f ca="1">((ABS(K1263)*'1D'!$D$6)/(MAX(((F1263)+(G1263)*(AH1263))*(AH1263),
            0.000001)*MAX(((((F1263)+(G1263)*(AH1263))*(AH1263))/MAX((F1263)+2*(AH1263)*SQRT(1+(G1263)^2),
                    0.000001))^(2/3),
            0.000001)))^2</f>
        <v>4.3358367565141456E-3</v>
      </c>
    </row>
    <row r="1264" spans="1:45" x14ac:dyDescent="0.35">
      <c r="A1264">
        <v>1255</v>
      </c>
      <c r="B1264">
        <v>1253.9949999999999</v>
      </c>
      <c r="C1264">
        <v>616070.55900000001</v>
      </c>
      <c r="D1264">
        <v>3096753.284</v>
      </c>
      <c r="E1264">
        <v>631.93650000000002</v>
      </c>
      <c r="F1264">
        <v>5.2</v>
      </c>
      <c r="G1264">
        <v>0</v>
      </c>
      <c r="H1264" t="s">
        <v>176</v>
      </c>
      <c r="I1264">
        <v>0.06</v>
      </c>
      <c r="J1264" s="5">
        <f t="shared" si="277"/>
        <v>1</v>
      </c>
      <c r="K1264" s="5">
        <f t="shared" ca="1" si="278"/>
        <v>50.95</v>
      </c>
      <c r="L1264" s="5">
        <f ca="1">IF($A$2=0,
    IFERROR(L1263,
        MAX('1D'!$D$16,
            POWER((ABS(K1264)^2)/('1D'!$I$5*MAX(F1264,
                        0.1)^2),
                1/3))),
    IF(IFERROR(V1263,
            0)=0,
        IFERROR(L1263,
            MAX('1D'!$D$16,
                POWER((ABS(K1264)^2)/('1D'!$I$5*MAX(F1264,
                            0.1)^2),
                    1/3))),
        IF(OR(IFERROR(L1264,
                    0)=0,
                IFERROR(S1263,
                    0)&lt;1,
                IFERROR(S1264,
                    0)&lt;1),
            MAX('1D'!$D$16,
                POWER((ABS(K1264)^2)/('1D'!$I$5*MAX(F1264,
                            0.1)^2),
                    1/3)),
            IF(IFERROR(U1264,
                    0)&gt;0,
                MAX('1D'!$D$16,
                    IFERROR(L1264,
                        0)+((IFERROR(U1264,
                                0))*'1D'!$D$18*IF((IFERROR(S1264,
                                    0))&lt;1,
                            1,
                            -1))),
                IF(IFERROR(U1264,
                        0)&lt;0,
                    IF(ABS((MAX('1D'!$D$16,
                                    POWER((ABS(K1264)^2)/('1D'!$I$5*MAX(F1264,
                                                0.1)^2),
                                        1/3)))-IFERROR(L1264,
                                0))&gt;'1D'!$D$19,
                        MAX('1D'!$D$16,
                            IF((MAX('1D'!$D$16,
                                        POWER((ABS(K1264)^2)/('1D'!$I$5*MAX(F1264,
                                                    0.1)^2),
                                            1/3)))&gt;IFERROR(L1264,
                                    0),
                                MIN((MAX('1D'!$D$16,
                                            POWER((ABS(K1264)^2)/('1D'!$I$5*MAX(F1264,
                                                        0.1)^2),
                                                1/3))),
                                    IFERROR(L1264,
                                        0)+(MIN(ABS(IFERROR(U1264,
                                                    0))*'1D'!$D$18,
                                            ABS((MAX('1D'!$D$16,
                                                        POWER((ABS(K1264)^2)/('1D'!$I$5*MAX(F1264,
                                                                    0.1)^2),
                                                            1/3)))-IFERROR(L1264,
                                                    0))))),
                                MAX((MAX('1D'!$D$16,
                                            POWER((ABS(K1264)^2)/('1D'!$I$5*MAX(F1264,
                                                        0.1)^2),
                                                1/3))),
                                    IFERROR(L1264,
                                        0)-(MIN(ABS(IFERROR(U1264,
                                                    0))*'1D'!$D$18,
                                            ABS((MAX('1D'!$D$16,
                                                        POWER((ABS(K1264)^2)/('1D'!$I$5*MAX(F1264,
                                                                    0.1)^2),
                                                            1/3)))-IFERROR(L1264,
                                                    0))))))),
                        MAX('1D'!$D$16,
                            POWER((ABS(K1264)^2)/('1D'!$I$5*MAX(F1264,
                                        0.1)^2),
                                1/3))),
                    MAX('1D'!$D$16,
                        IFERROR(L1264,
                            0)))))))</f>
        <v>2.0411692021517887</v>
      </c>
      <c r="M1264" s="5">
        <f t="shared" ca="1" si="266"/>
        <v>10.614079851189301</v>
      </c>
      <c r="N1264" s="5">
        <f t="shared" ca="1" si="267"/>
        <v>1.1434704692804873</v>
      </c>
      <c r="O1264" s="5">
        <f t="shared" ca="1" si="268"/>
        <v>4.8002276894771132</v>
      </c>
      <c r="P1264" s="5">
        <f t="shared" ca="1" si="269"/>
        <v>633.97766920215179</v>
      </c>
      <c r="Q1264" s="5">
        <f ca="1">P1264+((ABS(K1264)/MAX(((F1264)+(G1264)*(L1264))*(L1264),
            0.000001))^2)/(2*'1D'!$I$5)</f>
        <v>635.15209253909484</v>
      </c>
      <c r="R1264" s="5">
        <f ca="1">((ABS(K1264)*'1D'!$D$6)/(MAX(((F1264)+(G1264)*(L1264))*(L1264),
            0.000001)*MAX(((((F1264)+(G1264)*(L1264))*(L1264))/MAX((F1264)+2*(L1264)*SQRT(1+(G1264)^2),
                    0.000001))^(2/3),
            0.000001)))^2</f>
        <v>4.3358367565141456E-3</v>
      </c>
      <c r="S1264" s="5">
        <f ca="1">ABS(ABS(K1264)/MAX(((F1264)+(G1264)*(L1264))*(L1264),
        0.000001))/SQRT('1D'!$I$5*MAX((((F1264)+(G1264)*(L1264))*(L1264))/MAX((F1264)+2*(G1264)*(L1264),
            0.000001),
        0.000001))</f>
        <v>1.0727235886044055</v>
      </c>
      <c r="T1264" s="5">
        <f ca="1">((F1264)*(L1264)^2)/2+(G1264)*(L1264)^3/3+(ABS(K1264)^2)/('1D'!$I$5*MAX(((F1264)+(G1264)*(L1264))*(L1264),
        0.000001))</f>
        <v>35.763412605541333</v>
      </c>
      <c r="U1264" s="5">
        <f ca="1">IF($A$2=0,
    0,
    IFERROR(Q1263-(((R1263+R1264)/2)*J1264)-(IF(O1263&gt;O1264,
                '1D'!$D$8*((O1263^2-O1264^2)/(2*'1D'!$I$5)),
                '1D'!$D$9*((O1264^2-O1263^2)/(2*'1D'!$I$5)))+('1D'!$D$10*(ABS(I1264)/90)*(MAX(O1263^2,
                        O1264^2)/(2*'1D'!$I$5))))-Q1264,
        0))</f>
        <v>-3.9532790901830595E-3</v>
      </c>
      <c r="V1264" s="5">
        <f ca="1">IF($A$2=0,
    1,
    IF(IFERROR(V1263,
            0)=0,
        0,
        IFERROR(IF(ROUND(S1264,
                    3)=1,
                1,
                IF(AND(ABS(U1264)&lt;'1D'!$D$19,
                        S1264&gt;1),
                    1,
                    0)),
            0)))</f>
        <v>0</v>
      </c>
      <c r="W1264" s="5">
        <f ca="1">IF($A$2=0,
    MAX(MAX('1D'!$D$16,
            MAX('1D'!$D$16,
                POWER((ABS(K1264)^2)/('1D'!$I$5*MAX(F1264,
                            0.1)^2),
                    1/3))),
        IFERROR(W1396,
            MAX(MAX('1D'!$D$16,
                    MAX('1D'!$D$16,
                        POWER((ABS(K1264)^2)/('1D'!$I$5*MAX(F1264,
                                    0.1)^2),
                            1/3))),
                ($L$2)-E1396))),
    IF(IFERROR(AG1265,
            0)=0,
        MAX(MAX('1D'!$D$16,
                MAX('1D'!$D$16,
                    POWER((ABS(K1264)^2)/('1D'!$I$5*MAX(F1264,
                                0.1)^2),
                        1/3))),
            IFERROR(W1396,
                MAX(MAX('1D'!$D$16,
                        MAX('1D'!$D$16,
                            POWER((ABS(K1264)^2)/('1D'!$I$5*MAX(F1264,
                                        0.1)^2),
                                1/3))),
                    ($L$2)-E1396))),
        IF(IFERROR(W1264,
                0)=0,
            MAX(MAX('1D'!$D$16,
                    MAX('1D'!$D$16,
                        POWER((ABS(K1264)^2)/('1D'!$I$5*MAX(F1264,
                                    0.1)^2),
                            1/3))),
                IFERROR(W1396,
                    MAX(MAX('1D'!$D$16,
                            MAX('1D'!$D$16,
                                POWER((ABS(K1264)^2)/('1D'!$I$5*MAX(F1264,
                                            0.1)^2),
                                    1/3))),
                        ($L$2)-E1396))),
            IF(OR(IFERROR(AD1264,
                        0)&gt;=1,
                    IFERROR(AD1265,
                        0)&gt;=1),
                MAX('1D'!$D$16,
                    MAX('1D'!$D$16,
                        POWER((ABS(K1264)^2)/('1D'!$I$5*MAX(F1264,
                                    0.1)^2),
                            1/3))),
                IF(ABS(IFERROR(AF1264,
                            0))&lt;'1D'!$D$19,
                    MAX(MAX('1D'!$D$16,
                            MAX('1D'!$D$16,
                                POWER((ABS(K1264)^2)/('1D'!$I$5*MAX(F1264,
                                            0.1)^2),
                                    1/3))),
                        IFERROR(W1264,
                            0)),
                    MAX(MAX('1D'!$D$16,
                            MAX('1D'!$D$16,
                                POWER((ABS(K1264)^2)/('1D'!$I$5*MAX(F1264,
                                            0.1)^2),
                                    1/3))),
                        (IFERROR(W1264,
                                0))+((IFERROR(AF1264,
                                    0))*'1D'!$D$18)))))))</f>
        <v>2.1389677043987478</v>
      </c>
      <c r="X1264" s="5">
        <f t="shared" ca="1" si="270"/>
        <v>11.122632062873489</v>
      </c>
      <c r="Y1264" s="5">
        <f t="shared" ca="1" si="271"/>
        <v>1.1735290000551568</v>
      </c>
      <c r="Z1264" s="5">
        <f t="shared" ca="1" si="272"/>
        <v>4.5807502857230418</v>
      </c>
      <c r="AA1264" s="5">
        <f t="shared" ca="1" si="273"/>
        <v>634.07546770439876</v>
      </c>
      <c r="AB1264" s="5">
        <f ca="1">AA1264+((ABS(K1264)/MAX(((F1264)+(G1264)*(W1264))*(W1264),
            0.000001))^2)/(2*'1D'!$I$5)</f>
        <v>635.14495155659813</v>
      </c>
      <c r="AC1264" s="5">
        <f ca="1">((ABS(K1264)*'1D'!$D$6)/(MAX(((F1264)+(G1264)*(W1264))*(W1264),
            0.000001)*MAX(((((F1264)+(G1264)*(W1264))*(W1264))/MAX((F1264)+2*(W1264)*SQRT(1+(G1264)^2),
                    0.000001))^(2/3),
            0.000001)))^2</f>
        <v>3.8141460404132466E-3</v>
      </c>
      <c r="AD1264" s="5">
        <f ca="1">ABS(ABS(K1264)/MAX(((F1264)+(G1264)*(W1264))*(W1264),
        0.000001))/SQRT('1D'!$I$5*MAX((((F1264)+(G1264)*(W1264))*(W1264))/MAX((F1264)+2*(G1264)*(W1264),
            0.000001),
        0.000001))</f>
        <v>1.0000000000000004</v>
      </c>
      <c r="AE1264" s="5">
        <f ca="1">((F1264)*(W1264)^2)/2+(G1264)*(W1264)^3/3+(ABS(K1264)^2)/('1D'!$I$5*MAX(((F1264)+(G1264)*(W1264))*(W1264),
        0.000001))</f>
        <v>35.686426155594638</v>
      </c>
      <c r="AF1264" s="5">
        <f ca="1">IF($A$2=0,
    0,
    IFERROR(AB1265+(((AC1264+AC1265)/2)*J1265)+(IF(Z1264&gt;Z1265,
                '1D'!$D$8*((Z1264^2-Z1265^2)/(2*'1D'!$I$5)),
                '1D'!$D$9*((Z1265^2-Z1264^2)/(2*'1D'!$I$5)))+('1D'!$D$10*(ABS(I1265)/90)*(MAX(Z1264^2,
                        Z1265^2)/(2*'1D'!$I$5))))-AB1264,
        0))</f>
        <v>3.3215251326055295E-3</v>
      </c>
      <c r="AG1264" s="5">
        <f ca="1">IF($A$2=0,
    1,
    IF(IFERROR(AG1265,
            0)=0,
        0,
        IFERROR(IF(OR(ROUND(AD1264,
                        3)&gt;=1,
                    AND(ABS(AF1264)&lt;'1D'!$D$19,
                        AD1264&lt;1)),
                1,
                0),
            0)))</f>
        <v>1</v>
      </c>
      <c r="AH1264" s="5">
        <f ca="1">IFERROR(IF('1D'!V32="Supercritical",
        MAX('1D'!$D$16,
            IFERROR(L1264,
                MAX('1D'!$D$16,
                    POWER((ABS(K1264)^2)/('1D'!$I$5*MAX(F1264,
                                0.1)^2),
                        1/3)))),
        IF('1D'!V32="Subcritical",
            MAX('1D'!$D$16,
                IFERROR(W1264,
                    MAX('1D'!$D$16,
                        POWER((ABS(K1264)^2)/('1D'!$I$5*MAX(F1264,
                                    0.1)^2),
                            1/3)))),
            IF(IFERROR(T1264,
                    -1E+99)&gt;=IFERROR(AE1264,
                    -1E+99),
                MAX('1D'!$D$16,
                    IFERROR(L1264,
                        MAX('1D'!$D$16,
                            POWER((ABS(K1264)^2)/('1D'!$I$5*MAX(F1264,
                                        0.1)^2),
                                1/3)))),
                MAX('1D'!$D$16,
                    IFERROR(W1264,
                        MAX('1D'!$D$16,
                            POWER((ABS(K1264)^2)/('1D'!$I$5*MAX(F1264,
                                        0.1)^2),
                                1/3))))))),
    MAX('1D'!$D$16,
        POWER((ABS(K1264)^2)/('1D'!$I$5*MAX(F1264,
                    0.1)^2),
            1/3)))</f>
        <v>2.0411692021517887</v>
      </c>
      <c r="AI1264" s="5">
        <f t="shared" ca="1" si="274"/>
        <v>633.97766920215179</v>
      </c>
      <c r="AJ1264" s="5">
        <f ca="1">AI1264+((ABS(K1264)/MAX(((F1264)+(G1264)*(AH1264))*(AH1264),
            0.000001))^2)/(2*'1D'!$I$5)</f>
        <v>635.15209253909484</v>
      </c>
      <c r="AM1264">
        <v>0</v>
      </c>
      <c r="AN1264">
        <v>0</v>
      </c>
      <c r="AO1264" s="5">
        <f t="shared" si="275"/>
        <v>0</v>
      </c>
      <c r="AP1264" s="5">
        <f t="shared" si="279"/>
        <v>0</v>
      </c>
      <c r="AQ1264" s="5">
        <f ca="1">ABS(ABS(K1264)/MAX(((F1264)+(G1264)*(AH1264))*(AH1264),
        0.000001))/SQRT('1D'!$I$5*MAX((((F1264)+(G1264)*(AH1264))*(AH1264))/MAX((F1264)+2*(G1264)*(AH1264),
            0.000001),
        0.000001))</f>
        <v>1.0727235886044055</v>
      </c>
      <c r="AR1264" s="5" t="str">
        <f t="shared" ca="1" si="276"/>
        <v>Supercritical</v>
      </c>
      <c r="AS1264" s="5">
        <f ca="1">((ABS(K1264)*'1D'!$D$6)/(MAX(((F1264)+(G1264)*(AH1264))*(AH1264),
            0.000001)*MAX(((((F1264)+(G1264)*(AH1264))*(AH1264))/MAX((F1264)+2*(AH1264)*SQRT(1+(G1264)^2),
                    0.000001))^(2/3),
            0.000001)))^2</f>
        <v>4.3358367565141456E-3</v>
      </c>
    </row>
    <row r="1265" spans="1:45" x14ac:dyDescent="0.35">
      <c r="A1265">
        <v>1256</v>
      </c>
      <c r="B1265">
        <v>1254.9960000000001</v>
      </c>
      <c r="C1265">
        <v>616070.51699999999</v>
      </c>
      <c r="D1265">
        <v>3096752.284</v>
      </c>
      <c r="E1265">
        <v>631.93600000000004</v>
      </c>
      <c r="F1265">
        <v>5.2</v>
      </c>
      <c r="G1265">
        <v>0</v>
      </c>
      <c r="H1265" t="s">
        <v>176</v>
      </c>
      <c r="I1265">
        <v>2E-3</v>
      </c>
      <c r="J1265" s="5">
        <f t="shared" si="277"/>
        <v>1.0010000000002037</v>
      </c>
      <c r="K1265" s="5">
        <f t="shared" ca="1" si="278"/>
        <v>50.95</v>
      </c>
      <c r="L1265" s="5">
        <f ca="1">IF($A$2=0,
    IFERROR(L1264,
        MAX('1D'!$D$16,
            POWER((ABS(K1265)^2)/('1D'!$I$5*MAX(F1265,
                        0.1)^2),
                1/3))),
    IF(IFERROR(V1264,
            0)=0,
        IFERROR(L1264,
            MAX('1D'!$D$16,
                POWER((ABS(K1265)^2)/('1D'!$I$5*MAX(F1265,
                            0.1)^2),
                    1/3))),
        IF(OR(IFERROR(L1265,
                    0)=0,
                IFERROR(S1264,
                    0)&lt;1,
                IFERROR(S1265,
                    0)&lt;1),
            MAX('1D'!$D$16,
                POWER((ABS(K1265)^2)/('1D'!$I$5*MAX(F1265,
                            0.1)^2),
                    1/3)),
            IF(IFERROR(U1265,
                    0)&gt;0,
                MAX('1D'!$D$16,
                    IFERROR(L1265,
                        0)+((IFERROR(U1265,
                                0))*'1D'!$D$18*IF((IFERROR(S1265,
                                    0))&lt;1,
                            1,
                            -1))),
                IF(IFERROR(U1265,
                        0)&lt;0,
                    IF(ABS((MAX('1D'!$D$16,
                                    POWER((ABS(K1265)^2)/('1D'!$I$5*MAX(F1265,
                                                0.1)^2),
                                        1/3)))-IFERROR(L1265,
                                0))&gt;'1D'!$D$19,
                        MAX('1D'!$D$16,
                            IF((MAX('1D'!$D$16,
                                        POWER((ABS(K1265)^2)/('1D'!$I$5*MAX(F1265,
                                                    0.1)^2),
                                            1/3)))&gt;IFERROR(L1265,
                                    0),
                                MIN((MAX('1D'!$D$16,
                                            POWER((ABS(K1265)^2)/('1D'!$I$5*MAX(F1265,
                                                        0.1)^2),
                                                1/3))),
                                    IFERROR(L1265,
                                        0)+(MIN(ABS(IFERROR(U1265,
                                                    0))*'1D'!$D$18,
                                            ABS((MAX('1D'!$D$16,
                                                        POWER((ABS(K1265)^2)/('1D'!$I$5*MAX(F1265,
                                                                    0.1)^2),
                                                            1/3)))-IFERROR(L1265,
                                                    0))))),
                                MAX((MAX('1D'!$D$16,
                                            POWER((ABS(K1265)^2)/('1D'!$I$5*MAX(F1265,
                                                        0.1)^2),
                                                1/3))),
                                    IFERROR(L1265,
                                        0)-(MIN(ABS(IFERROR(U1265,
                                                    0))*'1D'!$D$18,
                                            ABS((MAX('1D'!$D$16,
                                                        POWER((ABS(K1265)^2)/('1D'!$I$5*MAX(F1265,
                                                                    0.1)^2),
                                                            1/3)))-IFERROR(L1265,
                                                    0))))))),
                        MAX('1D'!$D$16,
                            POWER((ABS(K1265)^2)/('1D'!$I$5*MAX(F1265,
                                        0.1)^2),
                                1/3))),
                    MAX('1D'!$D$16,
                        IFERROR(L1265,
                            0)))))))</f>
        <v>2.0411692021517887</v>
      </c>
      <c r="M1265" s="5">
        <f t="shared" ca="1" si="266"/>
        <v>10.614079851189301</v>
      </c>
      <c r="N1265" s="5">
        <f t="shared" ca="1" si="267"/>
        <v>1.1434704692804873</v>
      </c>
      <c r="O1265" s="5">
        <f t="shared" ca="1" si="268"/>
        <v>4.8002276894771132</v>
      </c>
      <c r="P1265" s="5">
        <f t="shared" ca="1" si="269"/>
        <v>633.9771692021518</v>
      </c>
      <c r="Q1265" s="5">
        <f ca="1">P1265+((ABS(K1265)/MAX(((F1265)+(G1265)*(L1265))*(L1265),
            0.000001))^2)/(2*'1D'!$I$5)</f>
        <v>635.15159253909485</v>
      </c>
      <c r="R1265" s="5">
        <f ca="1">((ABS(K1265)*'1D'!$D$6)/(MAX(((F1265)+(G1265)*(L1265))*(L1265),
            0.000001)*MAX(((((F1265)+(G1265)*(L1265))*(L1265))/MAX((F1265)+2*(L1265)*SQRT(1+(G1265)^2),
                    0.000001))^(2/3),
            0.000001)))^2</f>
        <v>4.3358367565141456E-3</v>
      </c>
      <c r="S1265" s="5">
        <f ca="1">ABS(ABS(K1265)/MAX(((F1265)+(G1265)*(L1265))*(L1265),
        0.000001))/SQRT('1D'!$I$5*MAX((((F1265)+(G1265)*(L1265))*(L1265))/MAX((F1265)+2*(G1265)*(L1265),
            0.000001),
        0.000001))</f>
        <v>1.0727235886044055</v>
      </c>
      <c r="T1265" s="5">
        <f ca="1">((F1265)*(L1265)^2)/2+(G1265)*(L1265)^3/3+(ABS(K1265)^2)/('1D'!$I$5*MAX(((F1265)+(G1265)*(L1265))*(L1265),
        0.000001))</f>
        <v>35.763412605541333</v>
      </c>
      <c r="U1265" s="5">
        <f ca="1">IF($A$2=0,
    0,
    IFERROR(Q1264-(((R1264+R1265)/2)*J1265)-(IF(O1264&gt;O1265,
                '1D'!$D$8*((O1264^2-O1265^2)/(2*'1D'!$I$5)),
                '1D'!$D$9*((O1265^2-O1264^2)/(2*'1D'!$I$5)))+('1D'!$D$10*(ABS(I1265)/90)*(MAX(O1264^2,
                        O1265^2)/(2*'1D'!$I$5))))-Q1265,
        0))</f>
        <v>-3.8440873377112439E-3</v>
      </c>
      <c r="V1265" s="5">
        <f ca="1">IF($A$2=0,
    1,
    IF(IFERROR(V1264,
            0)=0,
        0,
        IFERROR(IF(ROUND(S1265,
                    3)=1,
                1,
                IF(AND(ABS(U1265)&lt;'1D'!$D$19,
                        S1265&gt;1),
                    1,
                    0)),
            0)))</f>
        <v>0</v>
      </c>
      <c r="W1265" s="5">
        <f ca="1">IF($A$2=0,
    MAX(MAX('1D'!$D$16,
            MAX('1D'!$D$16,
                POWER((ABS(K1265)^2)/('1D'!$I$5*MAX(F1265,
                            0.1)^2),
                    1/3))),
        IFERROR(W1396,
            MAX(MAX('1D'!$D$16,
                    MAX('1D'!$D$16,
                        POWER((ABS(K1265)^2)/('1D'!$I$5*MAX(F1265,
                                    0.1)^2),
                            1/3))),
                ($L$2)-E1396))),
    IF(IFERROR(AG1266,
            0)=0,
        MAX(MAX('1D'!$D$16,
                MAX('1D'!$D$16,
                    POWER((ABS(K1265)^2)/('1D'!$I$5*MAX(F1265,
                                0.1)^2),
                        1/3))),
            IFERROR(W1396,
                MAX(MAX('1D'!$D$16,
                        MAX('1D'!$D$16,
                            POWER((ABS(K1265)^2)/('1D'!$I$5*MAX(F1265,
                                        0.1)^2),
                                1/3))),
                    ($L$2)-E1396))),
        IF(IFERROR(W1265,
                0)=0,
            MAX(MAX('1D'!$D$16,
                    MAX('1D'!$D$16,
                        POWER((ABS(K1265)^2)/('1D'!$I$5*MAX(F1265,
                                    0.1)^2),
                            1/3))),
                IFERROR(W1396,
                    MAX(MAX('1D'!$D$16,
                            MAX('1D'!$D$16,
                                POWER((ABS(K1265)^2)/('1D'!$I$5*MAX(F1265,
                                            0.1)^2),
                                    1/3))),
                        ($L$2)-E1396))),
            IF(OR(IFERROR(AD1265,
                        0)&gt;=1,
                    IFERROR(AD1266,
                        0)&gt;=1),
                MAX('1D'!$D$16,
                    MAX('1D'!$D$16,
                        POWER((ABS(K1265)^2)/('1D'!$I$5*MAX(F1265,
                                    0.1)^2),
                            1/3))),
                IF(ABS(IFERROR(AF1265,
                            0))&lt;'1D'!$D$19,
                    MAX(MAX('1D'!$D$16,
                            MAX('1D'!$D$16,
                                POWER((ABS(K1265)^2)/('1D'!$I$5*MAX(F1265,
                                            0.1)^2),
                                    1/3))),
                        IFERROR(W1265,
                            0)),
                    MAX(MAX('1D'!$D$16,
                            MAX('1D'!$D$16,
                                POWER((ABS(K1265)^2)/('1D'!$I$5*MAX(F1265,
                                            0.1)^2),
                                    1/3))),
                        (IFERROR(W1265,
                                0))+((IFERROR(AF1265,
                                    0))*'1D'!$D$18)))))))</f>
        <v>2.1389677043987478</v>
      </c>
      <c r="X1265" s="5">
        <f t="shared" ca="1" si="270"/>
        <v>11.122632062873489</v>
      </c>
      <c r="Y1265" s="5">
        <f t="shared" ca="1" si="271"/>
        <v>1.1735290000551568</v>
      </c>
      <c r="Z1265" s="5">
        <f t="shared" ca="1" si="272"/>
        <v>4.5807502857230418</v>
      </c>
      <c r="AA1265" s="5">
        <f t="shared" ca="1" si="273"/>
        <v>634.07496770439877</v>
      </c>
      <c r="AB1265" s="5">
        <f ca="1">AA1265+((ABS(K1265)/MAX(((F1265)+(G1265)*(W1265))*(W1265),
            0.000001))^2)/(2*'1D'!$I$5)</f>
        <v>635.14445155659814</v>
      </c>
      <c r="AC1265" s="5">
        <f ca="1">((ABS(K1265)*'1D'!$D$6)/(MAX(((F1265)+(G1265)*(W1265))*(W1265),
            0.000001)*MAX(((((F1265)+(G1265)*(W1265))*(W1265))/MAX((F1265)+2*(W1265)*SQRT(1+(G1265)^2),
                    0.000001))^(2/3),
            0.000001)))^2</f>
        <v>3.8141460404132466E-3</v>
      </c>
      <c r="AD1265" s="5">
        <f ca="1">ABS(ABS(K1265)/MAX(((F1265)+(G1265)*(W1265))*(W1265),
        0.000001))/SQRT('1D'!$I$5*MAX((((F1265)+(G1265)*(W1265))*(W1265))/MAX((F1265)+2*(G1265)*(W1265),
            0.000001),
        0.000001))</f>
        <v>1.0000000000000004</v>
      </c>
      <c r="AE1265" s="5">
        <f ca="1">((F1265)*(W1265)^2)/2+(G1265)*(W1265)^3/3+(ABS(K1265)^2)/('1D'!$I$5*MAX(((F1265)+(G1265)*(W1265))*(W1265),
        0.000001))</f>
        <v>35.686426155594638</v>
      </c>
      <c r="AF1265" s="5">
        <f ca="1">IF($A$2=0,
    0,
    IFERROR(AB1266+(((AC1265+AC1266)/2)*J1266)+(IF(Z1265&gt;Z1266,
                '1D'!$D$8*((Z1265^2-Z1266^2)/(2*'1D'!$I$5)),
                '1D'!$D$9*((Z1266^2-Z1265^2)/(2*'1D'!$I$5)))+('1D'!$D$10*(ABS(I1266)/90)*(MAX(Z1265^2,
                        Z1266^2)/(2*'1D'!$I$5))))-AB1265,
        0))</f>
        <v>3.3141460404522149E-3</v>
      </c>
      <c r="AG1265" s="5">
        <f ca="1">IF($A$2=0,
    1,
    IF(IFERROR(AG1266,
            0)=0,
        0,
        IFERROR(IF(OR(ROUND(AD1265,
                        3)&gt;=1,
                    AND(ABS(AF1265)&lt;'1D'!$D$19,
                        AD1265&lt;1)),
                1,
                0),
            0)))</f>
        <v>1</v>
      </c>
      <c r="AH1265" s="5">
        <f ca="1">IFERROR(IF('1D'!V32="Supercritical",
        MAX('1D'!$D$16,
            IFERROR(L1265,
                MAX('1D'!$D$16,
                    POWER((ABS(K1265)^2)/('1D'!$I$5*MAX(F1265,
                                0.1)^2),
                        1/3)))),
        IF('1D'!V32="Subcritical",
            MAX('1D'!$D$16,
                IFERROR(W1265,
                    MAX('1D'!$D$16,
                        POWER((ABS(K1265)^2)/('1D'!$I$5*MAX(F1265,
                                    0.1)^2),
                            1/3)))),
            IF(IFERROR(T1265,
                    -1E+99)&gt;=IFERROR(AE1265,
                    -1E+99),
                MAX('1D'!$D$16,
                    IFERROR(L1265,
                        MAX('1D'!$D$16,
                            POWER((ABS(K1265)^2)/('1D'!$I$5*MAX(F1265,
                                        0.1)^2),
                                1/3)))),
                MAX('1D'!$D$16,
                    IFERROR(W1265,
                        MAX('1D'!$D$16,
                            POWER((ABS(K1265)^2)/('1D'!$I$5*MAX(F1265,
                                        0.1)^2),
                                1/3))))))),
    MAX('1D'!$D$16,
        POWER((ABS(K1265)^2)/('1D'!$I$5*MAX(F1265,
                    0.1)^2),
            1/3)))</f>
        <v>2.0411692021517887</v>
      </c>
      <c r="AI1265" s="5">
        <f t="shared" ca="1" si="274"/>
        <v>633.9771692021518</v>
      </c>
      <c r="AJ1265" s="5">
        <f ca="1">AI1265+((ABS(K1265)/MAX(((F1265)+(G1265)*(AH1265))*(AH1265),
            0.000001))^2)/(2*'1D'!$I$5)</f>
        <v>635.15159253909485</v>
      </c>
      <c r="AM1265">
        <v>0</v>
      </c>
      <c r="AN1265">
        <v>0</v>
      </c>
      <c r="AO1265" s="5">
        <f t="shared" si="275"/>
        <v>0</v>
      </c>
      <c r="AP1265" s="5">
        <f t="shared" si="279"/>
        <v>0</v>
      </c>
      <c r="AQ1265" s="5">
        <f ca="1">ABS(ABS(K1265)/MAX(((F1265)+(G1265)*(AH1265))*(AH1265),
        0.000001))/SQRT('1D'!$I$5*MAX((((F1265)+(G1265)*(AH1265))*(AH1265))/MAX((F1265)+2*(G1265)*(AH1265),
            0.000001),
        0.000001))</f>
        <v>1.0727235886044055</v>
      </c>
      <c r="AR1265" s="5" t="str">
        <f t="shared" ca="1" si="276"/>
        <v>Supercritical</v>
      </c>
      <c r="AS1265" s="5">
        <f ca="1">((ABS(K1265)*'1D'!$D$6)/(MAX(((F1265)+(G1265)*(AH1265))*(AH1265),
            0.000001)*MAX(((((F1265)+(G1265)*(AH1265))*(AH1265))/MAX((F1265)+2*(AH1265)*SQRT(1+(G1265)^2),
                    0.000001))^(2/3),
            0.000001)))^2</f>
        <v>4.3358367565141456E-3</v>
      </c>
    </row>
    <row r="1266" spans="1:45" x14ac:dyDescent="0.35">
      <c r="A1266">
        <v>1257</v>
      </c>
      <c r="B1266">
        <v>1255.9960000000001</v>
      </c>
      <c r="C1266">
        <v>616070.47499999998</v>
      </c>
      <c r="D1266">
        <v>3096751.2850000001</v>
      </c>
      <c r="E1266">
        <v>631.93550000000005</v>
      </c>
      <c r="F1266">
        <v>5.2</v>
      </c>
      <c r="G1266">
        <v>0</v>
      </c>
      <c r="H1266" t="s">
        <v>176</v>
      </c>
      <c r="I1266">
        <v>0</v>
      </c>
      <c r="J1266" s="5">
        <f t="shared" si="277"/>
        <v>1</v>
      </c>
      <c r="K1266" s="5">
        <f t="shared" ca="1" si="278"/>
        <v>50.95</v>
      </c>
      <c r="L1266" s="5">
        <f ca="1">IF($A$2=0,
    IFERROR(L1265,
        MAX('1D'!$D$16,
            POWER((ABS(K1266)^2)/('1D'!$I$5*MAX(F1266,
                        0.1)^2),
                1/3))),
    IF(IFERROR(V1265,
            0)=0,
        IFERROR(L1265,
            MAX('1D'!$D$16,
                POWER((ABS(K1266)^2)/('1D'!$I$5*MAX(F1266,
                            0.1)^2),
                    1/3))),
        IF(OR(IFERROR(L1266,
                    0)=0,
                IFERROR(S1265,
                    0)&lt;1,
                IFERROR(S1266,
                    0)&lt;1),
            MAX('1D'!$D$16,
                POWER((ABS(K1266)^2)/('1D'!$I$5*MAX(F1266,
                            0.1)^2),
                    1/3)),
            IF(IFERROR(U1266,
                    0)&gt;0,
                MAX('1D'!$D$16,
                    IFERROR(L1266,
                        0)+((IFERROR(U1266,
                                0))*'1D'!$D$18*IF((IFERROR(S1266,
                                    0))&lt;1,
                            1,
                            -1))),
                IF(IFERROR(U1266,
                        0)&lt;0,
                    IF(ABS((MAX('1D'!$D$16,
                                    POWER((ABS(K1266)^2)/('1D'!$I$5*MAX(F1266,
                                                0.1)^2),
                                        1/3)))-IFERROR(L1266,
                                0))&gt;'1D'!$D$19,
                        MAX('1D'!$D$16,
                            IF((MAX('1D'!$D$16,
                                        POWER((ABS(K1266)^2)/('1D'!$I$5*MAX(F1266,
                                                    0.1)^2),
                                            1/3)))&gt;IFERROR(L1266,
                                    0),
                                MIN((MAX('1D'!$D$16,
                                            POWER((ABS(K1266)^2)/('1D'!$I$5*MAX(F1266,
                                                        0.1)^2),
                                                1/3))),
                                    IFERROR(L1266,
                                        0)+(MIN(ABS(IFERROR(U1266,
                                                    0))*'1D'!$D$18,
                                            ABS((MAX('1D'!$D$16,
                                                        POWER((ABS(K1266)^2)/('1D'!$I$5*MAX(F1266,
                                                                    0.1)^2),
                                                            1/3)))-IFERROR(L1266,
                                                    0))))),
                                MAX((MAX('1D'!$D$16,
                                            POWER((ABS(K1266)^2)/('1D'!$I$5*MAX(F1266,
                                                        0.1)^2),
                                                1/3))),
                                    IFERROR(L1266,
                                        0)-(MIN(ABS(IFERROR(U1266,
                                                    0))*'1D'!$D$18,
                                            ABS((MAX('1D'!$D$16,
                                                        POWER((ABS(K1266)^2)/('1D'!$I$5*MAX(F1266,
                                                                    0.1)^2),
                                                            1/3)))-IFERROR(L1266,
                                                    0))))))),
                        MAX('1D'!$D$16,
                            POWER((ABS(K1266)^2)/('1D'!$I$5*MAX(F1266,
                                        0.1)^2),
                                1/3))),
                    MAX('1D'!$D$16,
                        IFERROR(L1266,
                            0)))))))</f>
        <v>2.0411692021517887</v>
      </c>
      <c r="M1266" s="5">
        <f t="shared" ca="1" si="266"/>
        <v>10.614079851189301</v>
      </c>
      <c r="N1266" s="5">
        <f t="shared" ca="1" si="267"/>
        <v>1.1434704692804873</v>
      </c>
      <c r="O1266" s="5">
        <f t="shared" ca="1" si="268"/>
        <v>4.8002276894771132</v>
      </c>
      <c r="P1266" s="5">
        <f t="shared" ca="1" si="269"/>
        <v>633.97666920215181</v>
      </c>
      <c r="Q1266" s="5">
        <f ca="1">P1266+((ABS(K1266)/MAX(((F1266)+(G1266)*(L1266))*(L1266),
            0.000001))^2)/(2*'1D'!$I$5)</f>
        <v>635.15109253909486</v>
      </c>
      <c r="R1266" s="5">
        <f ca="1">((ABS(K1266)*'1D'!$D$6)/(MAX(((F1266)+(G1266)*(L1266))*(L1266),
            0.000001)*MAX(((((F1266)+(G1266)*(L1266))*(L1266))/MAX((F1266)+2*(L1266)*SQRT(1+(G1266)^2),
                    0.000001))^(2/3),
            0.000001)))^2</f>
        <v>4.3358367565141456E-3</v>
      </c>
      <c r="S1266" s="5">
        <f ca="1">ABS(ABS(K1266)/MAX(((F1266)+(G1266)*(L1266))*(L1266),
        0.000001))/SQRT('1D'!$I$5*MAX((((F1266)+(G1266)*(L1266))*(L1266))/MAX((F1266)+2*(G1266)*(L1266),
            0.000001),
        0.000001))</f>
        <v>1.0727235886044055</v>
      </c>
      <c r="T1266" s="5">
        <f ca="1">((F1266)*(L1266)^2)/2+(G1266)*(L1266)^3/3+(ABS(K1266)^2)/('1D'!$I$5*MAX(((F1266)+(G1266)*(L1266))*(L1266),
        0.000001))</f>
        <v>35.763412605541333</v>
      </c>
      <c r="U1266" s="5">
        <f ca="1">IF($A$2=0,
    0,
    IFERROR(Q1265-(((R1265+R1266)/2)*J1266)-(IF(O1265&gt;O1266,
                '1D'!$D$8*((O1265^2-O1266^2)/(2*'1D'!$I$5)),
                '1D'!$D$9*((O1266^2-O1265^2)/(2*'1D'!$I$5)))+('1D'!$D$10*(ABS(I1266)/90)*(MAX(O1265^2,
                        O1266^2)/(2*'1D'!$I$5))))-Q1266,
        0))</f>
        <v>-3.8358367564796936E-3</v>
      </c>
      <c r="V1266" s="5">
        <f ca="1">IF($A$2=0,
    1,
    IF(IFERROR(V1265,
            0)=0,
        0,
        IFERROR(IF(ROUND(S1266,
                    3)=1,
                1,
                IF(AND(ABS(U1266)&lt;'1D'!$D$19,
                        S1266&gt;1),
                    1,
                    0)),
            0)))</f>
        <v>0</v>
      </c>
      <c r="W1266" s="5">
        <f ca="1">IF($A$2=0,
    MAX(MAX('1D'!$D$16,
            MAX('1D'!$D$16,
                POWER((ABS(K1266)^2)/('1D'!$I$5*MAX(F1266,
                            0.1)^2),
                    1/3))),
        IFERROR(W1396,
            MAX(MAX('1D'!$D$16,
                    MAX('1D'!$D$16,
                        POWER((ABS(K1266)^2)/('1D'!$I$5*MAX(F1266,
                                    0.1)^2),
                            1/3))),
                ($L$2)-E1396))),
    IF(IFERROR(AG1267,
            0)=0,
        MAX(MAX('1D'!$D$16,
                MAX('1D'!$D$16,
                    POWER((ABS(K1266)^2)/('1D'!$I$5*MAX(F1266,
                                0.1)^2),
                        1/3))),
            IFERROR(W1396,
                MAX(MAX('1D'!$D$16,
                        MAX('1D'!$D$16,
                            POWER((ABS(K1266)^2)/('1D'!$I$5*MAX(F1266,
                                        0.1)^2),
                                1/3))),
                    ($L$2)-E1396))),
        IF(IFERROR(W1266,
                0)=0,
            MAX(MAX('1D'!$D$16,
                    MAX('1D'!$D$16,
                        POWER((ABS(K1266)^2)/('1D'!$I$5*MAX(F1266,
                                    0.1)^2),
                            1/3))),
                IFERROR(W1396,
                    MAX(MAX('1D'!$D$16,
                            MAX('1D'!$D$16,
                                POWER((ABS(K1266)^2)/('1D'!$I$5*MAX(F1266,
                                            0.1)^2),
                                    1/3))),
                        ($L$2)-E1396))),
            IF(OR(IFERROR(AD1266,
                        0)&gt;=1,
                    IFERROR(AD1267,
                        0)&gt;=1),
                MAX('1D'!$D$16,
                    MAX('1D'!$D$16,
                        POWER((ABS(K1266)^2)/('1D'!$I$5*MAX(F1266,
                                    0.1)^2),
                            1/3))),
                IF(ABS(IFERROR(AF1266,
                            0))&lt;'1D'!$D$19,
                    MAX(MAX('1D'!$D$16,
                            MAX('1D'!$D$16,
                                POWER((ABS(K1266)^2)/('1D'!$I$5*MAX(F1266,
                                            0.1)^2),
                                    1/3))),
                        IFERROR(W1266,
                            0)),
                    MAX(MAX('1D'!$D$16,
                            MAX('1D'!$D$16,
                                POWER((ABS(K1266)^2)/('1D'!$I$5*MAX(F1266,
                                            0.1)^2),
                                    1/3))),
                        (IFERROR(W1266,
                                0))+((IFERROR(AF1266,
                                    0))*'1D'!$D$18)))))))</f>
        <v>2.1389677043987478</v>
      </c>
      <c r="X1266" s="5">
        <f t="shared" ca="1" si="270"/>
        <v>11.122632062873489</v>
      </c>
      <c r="Y1266" s="5">
        <f t="shared" ca="1" si="271"/>
        <v>1.1735290000551568</v>
      </c>
      <c r="Z1266" s="5">
        <f t="shared" ca="1" si="272"/>
        <v>4.5807502857230418</v>
      </c>
      <c r="AA1266" s="5">
        <f t="shared" ca="1" si="273"/>
        <v>634.07446770439878</v>
      </c>
      <c r="AB1266" s="5">
        <f ca="1">AA1266+((ABS(K1266)/MAX(((F1266)+(G1266)*(W1266))*(W1266),
            0.000001))^2)/(2*'1D'!$I$5)</f>
        <v>635.14395155659815</v>
      </c>
      <c r="AC1266" s="5">
        <f ca="1">((ABS(K1266)*'1D'!$D$6)/(MAX(((F1266)+(G1266)*(W1266))*(W1266),
            0.000001)*MAX(((((F1266)+(G1266)*(W1266))*(W1266))/MAX((F1266)+2*(W1266)*SQRT(1+(G1266)^2),
                    0.000001))^(2/3),
            0.000001)))^2</f>
        <v>3.8141460404132466E-3</v>
      </c>
      <c r="AD1266" s="5">
        <f ca="1">ABS(ABS(K1266)/MAX(((F1266)+(G1266)*(W1266))*(W1266),
        0.000001))/SQRT('1D'!$I$5*MAX((((F1266)+(G1266)*(W1266))*(W1266))/MAX((F1266)+2*(G1266)*(W1266),
            0.000001),
        0.000001))</f>
        <v>1.0000000000000004</v>
      </c>
      <c r="AE1266" s="5">
        <f ca="1">((F1266)*(W1266)^2)/2+(G1266)*(W1266)^3/3+(ABS(K1266)^2)/('1D'!$I$5*MAX(((F1266)+(G1266)*(W1266))*(W1266),
        0.000001))</f>
        <v>35.686426155594638</v>
      </c>
      <c r="AF1266" s="5">
        <f ca="1">IF($A$2=0,
    0,
    IFERROR(AB1267+(((AC1266+AC1267)/2)*J1267)+(IF(Z1266&gt;Z1267,
                '1D'!$D$8*((Z1266^2-Z1267^2)/(2*'1D'!$I$5)),
                '1D'!$D$9*((Z1267^2-Z1266^2)/(2*'1D'!$I$5)))+('1D'!$D$10*(ABS(I1267)/90)*(MAX(Z1266^2,
                        Z1267^2)/(2*'1D'!$I$5))))-AB1266,
        0))</f>
        <v>3.4157470063291839E-3</v>
      </c>
      <c r="AG1266" s="5">
        <f ca="1">IF($A$2=0,
    1,
    IF(IFERROR(AG1267,
            0)=0,
        0,
        IFERROR(IF(OR(ROUND(AD1266,
                        3)&gt;=1,
                    AND(ABS(AF1266)&lt;'1D'!$D$19,
                        AD1266&lt;1)),
                1,
                0),
            0)))</f>
        <v>1</v>
      </c>
      <c r="AH1266" s="5">
        <f ca="1">IFERROR(IF('1D'!V32="Supercritical",
        MAX('1D'!$D$16,
            IFERROR(L1266,
                MAX('1D'!$D$16,
                    POWER((ABS(K1266)^2)/('1D'!$I$5*MAX(F1266,
                                0.1)^2),
                        1/3)))),
        IF('1D'!V32="Subcritical",
            MAX('1D'!$D$16,
                IFERROR(W1266,
                    MAX('1D'!$D$16,
                        POWER((ABS(K1266)^2)/('1D'!$I$5*MAX(F1266,
                                    0.1)^2),
                            1/3)))),
            IF(IFERROR(T1266,
                    -1E+99)&gt;=IFERROR(AE1266,
                    -1E+99),
                MAX('1D'!$D$16,
                    IFERROR(L1266,
                        MAX('1D'!$D$16,
                            POWER((ABS(K1266)^2)/('1D'!$I$5*MAX(F1266,
                                        0.1)^2),
                                1/3)))),
                MAX('1D'!$D$16,
                    IFERROR(W1266,
                        MAX('1D'!$D$16,
                            POWER((ABS(K1266)^2)/('1D'!$I$5*MAX(F1266,
                                        0.1)^2),
                                1/3))))))),
    MAX('1D'!$D$16,
        POWER((ABS(K1266)^2)/('1D'!$I$5*MAX(F1266,
                    0.1)^2),
            1/3)))</f>
        <v>2.0411692021517887</v>
      </c>
      <c r="AI1266" s="5">
        <f t="shared" ca="1" si="274"/>
        <v>633.97666920215181</v>
      </c>
      <c r="AJ1266" s="5">
        <f ca="1">AI1266+((ABS(K1266)/MAX(((F1266)+(G1266)*(AH1266))*(AH1266),
            0.000001))^2)/(2*'1D'!$I$5)</f>
        <v>635.15109253909486</v>
      </c>
      <c r="AM1266">
        <v>0</v>
      </c>
      <c r="AN1266">
        <v>0</v>
      </c>
      <c r="AO1266" s="5">
        <f t="shared" si="275"/>
        <v>0</v>
      </c>
      <c r="AP1266" s="5">
        <f t="shared" si="279"/>
        <v>0</v>
      </c>
      <c r="AQ1266" s="5">
        <f ca="1">ABS(ABS(K1266)/MAX(((F1266)+(G1266)*(AH1266))*(AH1266),
        0.000001))/SQRT('1D'!$I$5*MAX((((F1266)+(G1266)*(AH1266))*(AH1266))/MAX((F1266)+2*(G1266)*(AH1266),
            0.000001),
        0.000001))</f>
        <v>1.0727235886044055</v>
      </c>
      <c r="AR1266" s="5" t="str">
        <f t="shared" ca="1" si="276"/>
        <v>Supercritical</v>
      </c>
      <c r="AS1266" s="5">
        <f ca="1">((ABS(K1266)*'1D'!$D$6)/(MAX(((F1266)+(G1266)*(AH1266))*(AH1266),
            0.000001)*MAX(((((F1266)+(G1266)*(AH1266))*(AH1266))/MAX((F1266)+2*(AH1266)*SQRT(1+(G1266)^2),
                    0.000001))^(2/3),
            0.000001)))^2</f>
        <v>4.3358367565141456E-3</v>
      </c>
    </row>
    <row r="1267" spans="1:45" x14ac:dyDescent="0.35">
      <c r="A1267">
        <v>1258</v>
      </c>
      <c r="B1267">
        <v>1256.9960000000001</v>
      </c>
      <c r="C1267">
        <v>616070.43299999996</v>
      </c>
      <c r="D1267">
        <v>3096750.2859999998</v>
      </c>
      <c r="E1267">
        <v>631.93499999999995</v>
      </c>
      <c r="F1267">
        <v>5.2</v>
      </c>
      <c r="G1267">
        <v>0</v>
      </c>
      <c r="H1267" t="s">
        <v>176</v>
      </c>
      <c r="I1267">
        <v>5.7000000000000002E-2</v>
      </c>
      <c r="J1267" s="5">
        <f t="shared" si="277"/>
        <v>1</v>
      </c>
      <c r="K1267" s="5">
        <f t="shared" ca="1" si="278"/>
        <v>50.95</v>
      </c>
      <c r="L1267" s="5">
        <f ca="1">IF($A$2=0,
    IFERROR(L1266,
        MAX('1D'!$D$16,
            POWER((ABS(K1267)^2)/('1D'!$I$5*MAX(F1267,
                        0.1)^2),
                1/3))),
    IF(IFERROR(V1266,
            0)=0,
        IFERROR(L1266,
            MAX('1D'!$D$16,
                POWER((ABS(K1267)^2)/('1D'!$I$5*MAX(F1267,
                            0.1)^2),
                    1/3))),
        IF(OR(IFERROR(L1267,
                    0)=0,
                IFERROR(S1266,
                    0)&lt;1,
                IFERROR(S1267,
                    0)&lt;1),
            MAX('1D'!$D$16,
                POWER((ABS(K1267)^2)/('1D'!$I$5*MAX(F1267,
                            0.1)^2),
                    1/3)),
            IF(IFERROR(U1267,
                    0)&gt;0,
                MAX('1D'!$D$16,
                    IFERROR(L1267,
                        0)+((IFERROR(U1267,
                                0))*'1D'!$D$18*IF((IFERROR(S1267,
                                    0))&lt;1,
                            1,
                            -1))),
                IF(IFERROR(U1267,
                        0)&lt;0,
                    IF(ABS((MAX('1D'!$D$16,
                                    POWER((ABS(K1267)^2)/('1D'!$I$5*MAX(F1267,
                                                0.1)^2),
                                        1/3)))-IFERROR(L1267,
                                0))&gt;'1D'!$D$19,
                        MAX('1D'!$D$16,
                            IF((MAX('1D'!$D$16,
                                        POWER((ABS(K1267)^2)/('1D'!$I$5*MAX(F1267,
                                                    0.1)^2),
                                            1/3)))&gt;IFERROR(L1267,
                                    0),
                                MIN((MAX('1D'!$D$16,
                                            POWER((ABS(K1267)^2)/('1D'!$I$5*MAX(F1267,
                                                        0.1)^2),
                                                1/3))),
                                    IFERROR(L1267,
                                        0)+(MIN(ABS(IFERROR(U1267,
                                                    0))*'1D'!$D$18,
                                            ABS((MAX('1D'!$D$16,
                                                        POWER((ABS(K1267)^2)/('1D'!$I$5*MAX(F1267,
                                                                    0.1)^2),
                                                            1/3)))-IFERROR(L1267,
                                                    0))))),
                                MAX((MAX('1D'!$D$16,
                                            POWER((ABS(K1267)^2)/('1D'!$I$5*MAX(F1267,
                                                        0.1)^2),
                                                1/3))),
                                    IFERROR(L1267,
                                        0)-(MIN(ABS(IFERROR(U1267,
                                                    0))*'1D'!$D$18,
                                            ABS((MAX('1D'!$D$16,
                                                        POWER((ABS(K1267)^2)/('1D'!$I$5*MAX(F1267,
                                                                    0.1)^2),
                                                            1/3)))-IFERROR(L1267,
                                                    0))))))),
                        MAX('1D'!$D$16,
                            POWER((ABS(K1267)^2)/('1D'!$I$5*MAX(F1267,
                                        0.1)^2),
                                1/3))),
                    MAX('1D'!$D$16,
                        IFERROR(L1267,
                            0)))))))</f>
        <v>2.0411692021517887</v>
      </c>
      <c r="M1267" s="5">
        <f t="shared" ca="1" si="266"/>
        <v>10.614079851189301</v>
      </c>
      <c r="N1267" s="5">
        <f t="shared" ca="1" si="267"/>
        <v>1.1434704692804873</v>
      </c>
      <c r="O1267" s="5">
        <f t="shared" ca="1" si="268"/>
        <v>4.8002276894771132</v>
      </c>
      <c r="P1267" s="5">
        <f t="shared" ca="1" si="269"/>
        <v>633.97616920215171</v>
      </c>
      <c r="Q1267" s="5">
        <f ca="1">P1267+((ABS(K1267)/MAX(((F1267)+(G1267)*(L1267))*(L1267),
            0.000001))^2)/(2*'1D'!$I$5)</f>
        <v>635.15059253909476</v>
      </c>
      <c r="R1267" s="5">
        <f ca="1">((ABS(K1267)*'1D'!$D$6)/(MAX(((F1267)+(G1267)*(L1267))*(L1267),
            0.000001)*MAX(((((F1267)+(G1267)*(L1267))*(L1267))/MAX((F1267)+2*(L1267)*SQRT(1+(G1267)^2),
                    0.000001))^(2/3),
            0.000001)))^2</f>
        <v>4.3358367565141456E-3</v>
      </c>
      <c r="S1267" s="5">
        <f ca="1">ABS(ABS(K1267)/MAX(((F1267)+(G1267)*(L1267))*(L1267),
        0.000001))/SQRT('1D'!$I$5*MAX((((F1267)+(G1267)*(L1267))*(L1267))/MAX((F1267)+2*(G1267)*(L1267),
            0.000001),
        0.000001))</f>
        <v>1.0727235886044055</v>
      </c>
      <c r="T1267" s="5">
        <f ca="1">((F1267)*(L1267)^2)/2+(G1267)*(L1267)^3/3+(ABS(K1267)^2)/('1D'!$I$5*MAX(((F1267)+(G1267)*(L1267))*(L1267),
        0.000001))</f>
        <v>35.763412605541333</v>
      </c>
      <c r="U1267" s="5">
        <f ca="1">IF($A$2=0,
    0,
    IFERROR(Q1266-(((R1266+R1267)/2)*J1267)-(IF(O1266&gt;O1267,
                '1D'!$D$8*((O1266^2-O1267^2)/(2*'1D'!$I$5)),
                '1D'!$D$9*((O1267^2-O1266^2)/(2*'1D'!$I$5)))+('1D'!$D$10*(ABS(I1267)/90)*(MAX(O1266^2,
                        O1267^2)/(2*'1D'!$I$5))))-Q1267,
        0))</f>
        <v>-3.9474069733387296E-3</v>
      </c>
      <c r="V1267" s="5">
        <f ca="1">IF($A$2=0,
    1,
    IF(IFERROR(V1266,
            0)=0,
        0,
        IFERROR(IF(ROUND(S1267,
                    3)=1,
                1,
                IF(AND(ABS(U1267)&lt;'1D'!$D$19,
                        S1267&gt;1),
                    1,
                    0)),
            0)))</f>
        <v>0</v>
      </c>
      <c r="W1267" s="5">
        <f ca="1">IF($A$2=0,
    MAX(MAX('1D'!$D$16,
            MAX('1D'!$D$16,
                POWER((ABS(K1267)^2)/('1D'!$I$5*MAX(F1267,
                            0.1)^2),
                    1/3))),
        IFERROR(W1396,
            MAX(MAX('1D'!$D$16,
                    MAX('1D'!$D$16,
                        POWER((ABS(K1267)^2)/('1D'!$I$5*MAX(F1267,
                                    0.1)^2),
                            1/3))),
                ($L$2)-E1396))),
    IF(IFERROR(AG1268,
            0)=0,
        MAX(MAX('1D'!$D$16,
                MAX('1D'!$D$16,
                    POWER((ABS(K1267)^2)/('1D'!$I$5*MAX(F1267,
                                0.1)^2),
                        1/3))),
            IFERROR(W1396,
                MAX(MAX('1D'!$D$16,
                        MAX('1D'!$D$16,
                            POWER((ABS(K1267)^2)/('1D'!$I$5*MAX(F1267,
                                        0.1)^2),
                                1/3))),
                    ($L$2)-E1396))),
        IF(IFERROR(W1267,
                0)=0,
            MAX(MAX('1D'!$D$16,
                    MAX('1D'!$D$16,
                        POWER((ABS(K1267)^2)/('1D'!$I$5*MAX(F1267,
                                    0.1)^2),
                            1/3))),
                IFERROR(W1396,
                    MAX(MAX('1D'!$D$16,
                            MAX('1D'!$D$16,
                                POWER((ABS(K1267)^2)/('1D'!$I$5*MAX(F1267,
                                            0.1)^2),
                                    1/3))),
                        ($L$2)-E1396))),
            IF(OR(IFERROR(AD1267,
                        0)&gt;=1,
                    IFERROR(AD1268,
                        0)&gt;=1),
                MAX('1D'!$D$16,
                    MAX('1D'!$D$16,
                        POWER((ABS(K1267)^2)/('1D'!$I$5*MAX(F1267,
                                    0.1)^2),
                            1/3))),
                IF(ABS(IFERROR(AF1267,
                            0))&lt;'1D'!$D$19,
                    MAX(MAX('1D'!$D$16,
                            MAX('1D'!$D$16,
                                POWER((ABS(K1267)^2)/('1D'!$I$5*MAX(F1267,
                                            0.1)^2),
                                    1/3))),
                        IFERROR(W1267,
                            0)),
                    MAX(MAX('1D'!$D$16,
                            MAX('1D'!$D$16,
                                POWER((ABS(K1267)^2)/('1D'!$I$5*MAX(F1267,
                                            0.1)^2),
                                    1/3))),
                        (IFERROR(W1267,
                                0))+((IFERROR(AF1267,
                                    0))*'1D'!$D$18)))))))</f>
        <v>2.1389677043987478</v>
      </c>
      <c r="X1267" s="5">
        <f t="shared" ca="1" si="270"/>
        <v>11.122632062873489</v>
      </c>
      <c r="Y1267" s="5">
        <f t="shared" ca="1" si="271"/>
        <v>1.1735290000551568</v>
      </c>
      <c r="Z1267" s="5">
        <f t="shared" ca="1" si="272"/>
        <v>4.5807502857230418</v>
      </c>
      <c r="AA1267" s="5">
        <f t="shared" ca="1" si="273"/>
        <v>634.07396770439868</v>
      </c>
      <c r="AB1267" s="5">
        <f ca="1">AA1267+((ABS(K1267)/MAX(((F1267)+(G1267)*(W1267))*(W1267),
            0.000001))^2)/(2*'1D'!$I$5)</f>
        <v>635.14345155659805</v>
      </c>
      <c r="AC1267" s="5">
        <f ca="1">((ABS(K1267)*'1D'!$D$6)/(MAX(((F1267)+(G1267)*(W1267))*(W1267),
            0.000001)*MAX(((((F1267)+(G1267)*(W1267))*(W1267))/MAX((F1267)+2*(W1267)*SQRT(1+(G1267)^2),
                    0.000001))^(2/3),
            0.000001)))^2</f>
        <v>3.8141460404132466E-3</v>
      </c>
      <c r="AD1267" s="5">
        <f ca="1">ABS(ABS(K1267)/MAX(((F1267)+(G1267)*(W1267))*(W1267),
        0.000001))/SQRT('1D'!$I$5*MAX((((F1267)+(G1267)*(W1267))*(W1267))/MAX((F1267)+2*(G1267)*(W1267),
            0.000001),
        0.000001))</f>
        <v>1.0000000000000004</v>
      </c>
      <c r="AE1267" s="5">
        <f ca="1">((F1267)*(W1267)^2)/2+(G1267)*(W1267)^3/3+(ABS(K1267)^2)/('1D'!$I$5*MAX(((F1267)+(G1267)*(W1267))*(W1267),
        0.000001))</f>
        <v>35.686426155594638</v>
      </c>
      <c r="AF1267" s="5">
        <f ca="1">IF($A$2=0,
    0,
    IFERROR(AB1268+(((AC1267+AC1268)/2)*J1268)+(IF(Z1267&gt;Z1268,
                '1D'!$D$8*((Z1267^2-Z1268^2)/(2*'1D'!$I$5)),
                '1D'!$D$9*((Z1268^2-Z1267^2)/(2*'1D'!$I$5)))+('1D'!$D$10*(ABS(I1268)/90)*(MAX(Z1267^2,
                        Z1268^2)/(2*'1D'!$I$5))))-AB1267,
        0))</f>
        <v>3.4157470064428708E-3</v>
      </c>
      <c r="AG1267" s="5">
        <f ca="1">IF($A$2=0,
    1,
    IF(IFERROR(AG1268,
            0)=0,
        0,
        IFERROR(IF(OR(ROUND(AD1267,
                        3)&gt;=1,
                    AND(ABS(AF1267)&lt;'1D'!$D$19,
                        AD1267&lt;1)),
                1,
                0),
            0)))</f>
        <v>1</v>
      </c>
      <c r="AH1267" s="5">
        <f ca="1">IFERROR(IF('1D'!V32="Supercritical",
        MAX('1D'!$D$16,
            IFERROR(L1267,
                MAX('1D'!$D$16,
                    POWER((ABS(K1267)^2)/('1D'!$I$5*MAX(F1267,
                                0.1)^2),
                        1/3)))),
        IF('1D'!V32="Subcritical",
            MAX('1D'!$D$16,
                IFERROR(W1267,
                    MAX('1D'!$D$16,
                        POWER((ABS(K1267)^2)/('1D'!$I$5*MAX(F1267,
                                    0.1)^2),
                            1/3)))),
            IF(IFERROR(T1267,
                    -1E+99)&gt;=IFERROR(AE1267,
                    -1E+99),
                MAX('1D'!$D$16,
                    IFERROR(L1267,
                        MAX('1D'!$D$16,
                            POWER((ABS(K1267)^2)/('1D'!$I$5*MAX(F1267,
                                        0.1)^2),
                                1/3)))),
                MAX('1D'!$D$16,
                    IFERROR(W1267,
                        MAX('1D'!$D$16,
                            POWER((ABS(K1267)^2)/('1D'!$I$5*MAX(F1267,
                                        0.1)^2),
                                1/3))))))),
    MAX('1D'!$D$16,
        POWER((ABS(K1267)^2)/('1D'!$I$5*MAX(F1267,
                    0.1)^2),
            1/3)))</f>
        <v>2.0411692021517887</v>
      </c>
      <c r="AI1267" s="5">
        <f t="shared" ca="1" si="274"/>
        <v>633.97616920215171</v>
      </c>
      <c r="AJ1267" s="5">
        <f ca="1">AI1267+((ABS(K1267)/MAX(((F1267)+(G1267)*(AH1267))*(AH1267),
            0.000001))^2)/(2*'1D'!$I$5)</f>
        <v>635.15059253909476</v>
      </c>
      <c r="AM1267">
        <v>0</v>
      </c>
      <c r="AN1267">
        <v>0</v>
      </c>
      <c r="AO1267" s="5">
        <f t="shared" si="275"/>
        <v>0</v>
      </c>
      <c r="AP1267" s="5">
        <f t="shared" si="279"/>
        <v>0</v>
      </c>
      <c r="AQ1267" s="5">
        <f ca="1">ABS(ABS(K1267)/MAX(((F1267)+(G1267)*(AH1267))*(AH1267),
        0.000001))/SQRT('1D'!$I$5*MAX((((F1267)+(G1267)*(AH1267))*(AH1267))/MAX((F1267)+2*(G1267)*(AH1267),
            0.000001),
        0.000001))</f>
        <v>1.0727235886044055</v>
      </c>
      <c r="AR1267" s="5" t="str">
        <f t="shared" ca="1" si="276"/>
        <v>Supercritical</v>
      </c>
      <c r="AS1267" s="5">
        <f ca="1">((ABS(K1267)*'1D'!$D$6)/(MAX(((F1267)+(G1267)*(AH1267))*(AH1267),
            0.000001)*MAX(((((F1267)+(G1267)*(AH1267))*(AH1267))/MAX((F1267)+2*(AH1267)*SQRT(1+(G1267)^2),
                    0.000001))^(2/3),
            0.000001)))^2</f>
        <v>4.3358367565141456E-3</v>
      </c>
    </row>
    <row r="1268" spans="1:45" x14ac:dyDescent="0.35">
      <c r="A1268">
        <v>1259</v>
      </c>
      <c r="B1268">
        <v>1257.9960000000001</v>
      </c>
      <c r="C1268">
        <v>616070.39</v>
      </c>
      <c r="D1268">
        <v>3096749.287</v>
      </c>
      <c r="E1268">
        <v>631.93449999999996</v>
      </c>
      <c r="F1268">
        <v>5.2</v>
      </c>
      <c r="G1268">
        <v>0</v>
      </c>
      <c r="H1268" t="s">
        <v>176</v>
      </c>
      <c r="I1268">
        <v>5.7000000000000002E-2</v>
      </c>
      <c r="J1268" s="5">
        <f t="shared" si="277"/>
        <v>1</v>
      </c>
      <c r="K1268" s="5">
        <f t="shared" ca="1" si="278"/>
        <v>50.95</v>
      </c>
      <c r="L1268" s="5">
        <f ca="1">IF($A$2=0,
    IFERROR(L1267,
        MAX('1D'!$D$16,
            POWER((ABS(K1268)^2)/('1D'!$I$5*MAX(F1268,
                        0.1)^2),
                1/3))),
    IF(IFERROR(V1267,
            0)=0,
        IFERROR(L1267,
            MAX('1D'!$D$16,
                POWER((ABS(K1268)^2)/('1D'!$I$5*MAX(F1268,
                            0.1)^2),
                    1/3))),
        IF(OR(IFERROR(L1268,
                    0)=0,
                IFERROR(S1267,
                    0)&lt;1,
                IFERROR(S1268,
                    0)&lt;1),
            MAX('1D'!$D$16,
                POWER((ABS(K1268)^2)/('1D'!$I$5*MAX(F1268,
                            0.1)^2),
                    1/3)),
            IF(IFERROR(U1268,
                    0)&gt;0,
                MAX('1D'!$D$16,
                    IFERROR(L1268,
                        0)+((IFERROR(U1268,
                                0))*'1D'!$D$18*IF((IFERROR(S1268,
                                    0))&lt;1,
                            1,
                            -1))),
                IF(IFERROR(U1268,
                        0)&lt;0,
                    IF(ABS((MAX('1D'!$D$16,
                                    POWER((ABS(K1268)^2)/('1D'!$I$5*MAX(F1268,
                                                0.1)^2),
                                        1/3)))-IFERROR(L1268,
                                0))&gt;'1D'!$D$19,
                        MAX('1D'!$D$16,
                            IF((MAX('1D'!$D$16,
                                        POWER((ABS(K1268)^2)/('1D'!$I$5*MAX(F1268,
                                                    0.1)^2),
                                            1/3)))&gt;IFERROR(L1268,
                                    0),
                                MIN((MAX('1D'!$D$16,
                                            POWER((ABS(K1268)^2)/('1D'!$I$5*MAX(F1268,
                                                        0.1)^2),
                                                1/3))),
                                    IFERROR(L1268,
                                        0)+(MIN(ABS(IFERROR(U1268,
                                                    0))*'1D'!$D$18,
                                            ABS((MAX('1D'!$D$16,
                                                        POWER((ABS(K1268)^2)/('1D'!$I$5*MAX(F1268,
                                                                    0.1)^2),
                                                            1/3)))-IFERROR(L1268,
                                                    0))))),
                                MAX((MAX('1D'!$D$16,
                                            POWER((ABS(K1268)^2)/('1D'!$I$5*MAX(F1268,
                                                        0.1)^2),
                                                1/3))),
                                    IFERROR(L1268,
                                        0)-(MIN(ABS(IFERROR(U1268,
                                                    0))*'1D'!$D$18,
                                            ABS((MAX('1D'!$D$16,
                                                        POWER((ABS(K1268)^2)/('1D'!$I$5*MAX(F1268,
                                                                    0.1)^2),
                                                            1/3)))-IFERROR(L1268,
                                                    0))))))),
                        MAX('1D'!$D$16,
                            POWER((ABS(K1268)^2)/('1D'!$I$5*MAX(F1268,
                                        0.1)^2),
                                1/3))),
                    MAX('1D'!$D$16,
                        IFERROR(L1268,
                            0)))))))</f>
        <v>2.0411692021517887</v>
      </c>
      <c r="M1268" s="5">
        <f t="shared" ca="1" si="266"/>
        <v>10.614079851189301</v>
      </c>
      <c r="N1268" s="5">
        <f t="shared" ca="1" si="267"/>
        <v>1.1434704692804873</v>
      </c>
      <c r="O1268" s="5">
        <f t="shared" ca="1" si="268"/>
        <v>4.8002276894771132</v>
      </c>
      <c r="P1268" s="5">
        <f t="shared" ca="1" si="269"/>
        <v>633.97566920215172</v>
      </c>
      <c r="Q1268" s="5">
        <f ca="1">P1268+((ABS(K1268)/MAX(((F1268)+(G1268)*(L1268))*(L1268),
            0.000001))^2)/(2*'1D'!$I$5)</f>
        <v>635.15009253909477</v>
      </c>
      <c r="R1268" s="5">
        <f ca="1">((ABS(K1268)*'1D'!$D$6)/(MAX(((F1268)+(G1268)*(L1268))*(L1268),
            0.000001)*MAX(((((F1268)+(G1268)*(L1268))*(L1268))/MAX((F1268)+2*(L1268)*SQRT(1+(G1268)^2),
                    0.000001))^(2/3),
            0.000001)))^2</f>
        <v>4.3358367565141456E-3</v>
      </c>
      <c r="S1268" s="5">
        <f ca="1">ABS(ABS(K1268)/MAX(((F1268)+(G1268)*(L1268))*(L1268),
        0.000001))/SQRT('1D'!$I$5*MAX((((F1268)+(G1268)*(L1268))*(L1268))/MAX((F1268)+2*(G1268)*(L1268),
            0.000001),
        0.000001))</f>
        <v>1.0727235886044055</v>
      </c>
      <c r="T1268" s="5">
        <f ca="1">((F1268)*(L1268)^2)/2+(G1268)*(L1268)^3/3+(ABS(K1268)^2)/('1D'!$I$5*MAX(((F1268)+(G1268)*(L1268))*(L1268),
        0.000001))</f>
        <v>35.763412605541333</v>
      </c>
      <c r="U1268" s="5">
        <f ca="1">IF($A$2=0,
    0,
    IFERROR(Q1267-(((R1267+R1268)/2)*J1268)-(IF(O1267&gt;O1268,
                '1D'!$D$8*((O1267^2-O1268^2)/(2*'1D'!$I$5)),
                '1D'!$D$9*((O1268^2-O1267^2)/(2*'1D'!$I$5)))+('1D'!$D$10*(ABS(I1268)/90)*(MAX(O1267^2,
                        O1268^2)/(2*'1D'!$I$5))))-Q1268,
        0))</f>
        <v>-3.9474069734524164E-3</v>
      </c>
      <c r="V1268" s="5">
        <f ca="1">IF($A$2=0,
    1,
    IF(IFERROR(V1267,
            0)=0,
        0,
        IFERROR(IF(ROUND(S1268,
                    3)=1,
                1,
                IF(AND(ABS(U1268)&lt;'1D'!$D$19,
                        S1268&gt;1),
                    1,
                    0)),
            0)))</f>
        <v>0</v>
      </c>
      <c r="W1268" s="5">
        <f ca="1">IF($A$2=0,
    MAX(MAX('1D'!$D$16,
            MAX('1D'!$D$16,
                POWER((ABS(K1268)^2)/('1D'!$I$5*MAX(F1268,
                            0.1)^2),
                    1/3))),
        IFERROR(W1396,
            MAX(MAX('1D'!$D$16,
                    MAX('1D'!$D$16,
                        POWER((ABS(K1268)^2)/('1D'!$I$5*MAX(F1268,
                                    0.1)^2),
                            1/3))),
                ($L$2)-E1396))),
    IF(IFERROR(AG1269,
            0)=0,
        MAX(MAX('1D'!$D$16,
                MAX('1D'!$D$16,
                    POWER((ABS(K1268)^2)/('1D'!$I$5*MAX(F1268,
                                0.1)^2),
                        1/3))),
            IFERROR(W1396,
                MAX(MAX('1D'!$D$16,
                        MAX('1D'!$D$16,
                            POWER((ABS(K1268)^2)/('1D'!$I$5*MAX(F1268,
                                        0.1)^2),
                                1/3))),
                    ($L$2)-E1396))),
        IF(IFERROR(W1268,
                0)=0,
            MAX(MAX('1D'!$D$16,
                    MAX('1D'!$D$16,
                        POWER((ABS(K1268)^2)/('1D'!$I$5*MAX(F1268,
                                    0.1)^2),
                            1/3))),
                IFERROR(W1396,
                    MAX(MAX('1D'!$D$16,
                            MAX('1D'!$D$16,
                                POWER((ABS(K1268)^2)/('1D'!$I$5*MAX(F1268,
                                            0.1)^2),
                                    1/3))),
                        ($L$2)-E1396))),
            IF(OR(IFERROR(AD1268,
                        0)&gt;=1,
                    IFERROR(AD1269,
                        0)&gt;=1),
                MAX('1D'!$D$16,
                    MAX('1D'!$D$16,
                        POWER((ABS(K1268)^2)/('1D'!$I$5*MAX(F1268,
                                    0.1)^2),
                            1/3))),
                IF(ABS(IFERROR(AF1268,
                            0))&lt;'1D'!$D$19,
                    MAX(MAX('1D'!$D$16,
                            MAX('1D'!$D$16,
                                POWER((ABS(K1268)^2)/('1D'!$I$5*MAX(F1268,
                                            0.1)^2),
                                    1/3))),
                        IFERROR(W1268,
                            0)),
                    MAX(MAX('1D'!$D$16,
                            MAX('1D'!$D$16,
                                POWER((ABS(K1268)^2)/('1D'!$I$5*MAX(F1268,
                                            0.1)^2),
                                    1/3))),
                        (IFERROR(W1268,
                                0))+((IFERROR(AF1268,
                                    0))*'1D'!$D$18)))))))</f>
        <v>2.1389677043987478</v>
      </c>
      <c r="X1268" s="5">
        <f t="shared" ca="1" si="270"/>
        <v>11.122632062873489</v>
      </c>
      <c r="Y1268" s="5">
        <f t="shared" ca="1" si="271"/>
        <v>1.1735290000551568</v>
      </c>
      <c r="Z1268" s="5">
        <f t="shared" ca="1" si="272"/>
        <v>4.5807502857230418</v>
      </c>
      <c r="AA1268" s="5">
        <f t="shared" ca="1" si="273"/>
        <v>634.07346770439869</v>
      </c>
      <c r="AB1268" s="5">
        <f ca="1">AA1268+((ABS(K1268)/MAX(((F1268)+(G1268)*(W1268))*(W1268),
            0.000001))^2)/(2*'1D'!$I$5)</f>
        <v>635.14295155659806</v>
      </c>
      <c r="AC1268" s="5">
        <f ca="1">((ABS(K1268)*'1D'!$D$6)/(MAX(((F1268)+(G1268)*(W1268))*(W1268),
            0.000001)*MAX(((((F1268)+(G1268)*(W1268))*(W1268))/MAX((F1268)+2*(W1268)*SQRT(1+(G1268)^2),
                    0.000001))^(2/3),
            0.000001)))^2</f>
        <v>3.8141460404132466E-3</v>
      </c>
      <c r="AD1268" s="5">
        <f ca="1">ABS(ABS(K1268)/MAX(((F1268)+(G1268)*(W1268))*(W1268),
        0.000001))/SQRT('1D'!$I$5*MAX((((F1268)+(G1268)*(W1268))*(W1268))/MAX((F1268)+2*(G1268)*(W1268),
            0.000001),
        0.000001))</f>
        <v>1.0000000000000004</v>
      </c>
      <c r="AE1268" s="5">
        <f ca="1">((F1268)*(W1268)^2)/2+(G1268)*(W1268)^3/3+(ABS(K1268)^2)/('1D'!$I$5*MAX(((F1268)+(G1268)*(W1268))*(W1268),
        0.000001))</f>
        <v>35.686426155594638</v>
      </c>
      <c r="AF1268" s="5">
        <f ca="1">IF($A$2=0,
    0,
    IFERROR(AB1269+(((AC1268+AC1269)/2)*J1269)+(IF(Z1268&gt;Z1269,
                '1D'!$D$8*((Z1268^2-Z1269^2)/(2*'1D'!$I$5)),
                '1D'!$D$9*((Z1269^2-Z1268^2)/(2*'1D'!$I$5)))+('1D'!$D$10*(ABS(I1269)/90)*(MAX(Z1268^2,
                        Z1269^2)/(2*'1D'!$I$5))))-AB1268,
        0))</f>
        <v>3.3141460404522149E-3</v>
      </c>
      <c r="AG1268" s="5">
        <f ca="1">IF($A$2=0,
    1,
    IF(IFERROR(AG1269,
            0)=0,
        0,
        IFERROR(IF(OR(ROUND(AD1268,
                        3)&gt;=1,
                    AND(ABS(AF1268)&lt;'1D'!$D$19,
                        AD1268&lt;1)),
                1,
                0),
            0)))</f>
        <v>1</v>
      </c>
      <c r="AH1268" s="5">
        <f ca="1">IFERROR(IF('1D'!V32="Supercritical",
        MAX('1D'!$D$16,
            IFERROR(L1268,
                MAX('1D'!$D$16,
                    POWER((ABS(K1268)^2)/('1D'!$I$5*MAX(F1268,
                                0.1)^2),
                        1/3)))),
        IF('1D'!V32="Subcritical",
            MAX('1D'!$D$16,
                IFERROR(W1268,
                    MAX('1D'!$D$16,
                        POWER((ABS(K1268)^2)/('1D'!$I$5*MAX(F1268,
                                    0.1)^2),
                            1/3)))),
            IF(IFERROR(T1268,
                    -1E+99)&gt;=IFERROR(AE1268,
                    -1E+99),
                MAX('1D'!$D$16,
                    IFERROR(L1268,
                        MAX('1D'!$D$16,
                            POWER((ABS(K1268)^2)/('1D'!$I$5*MAX(F1268,
                                        0.1)^2),
                                1/3)))),
                MAX('1D'!$D$16,
                    IFERROR(W1268,
                        MAX('1D'!$D$16,
                            POWER((ABS(K1268)^2)/('1D'!$I$5*MAX(F1268,
                                        0.1)^2),
                                1/3))))))),
    MAX('1D'!$D$16,
        POWER((ABS(K1268)^2)/('1D'!$I$5*MAX(F1268,
                    0.1)^2),
            1/3)))</f>
        <v>2.0411692021517887</v>
      </c>
      <c r="AI1268" s="5">
        <f t="shared" ca="1" si="274"/>
        <v>633.97566920215172</v>
      </c>
      <c r="AJ1268" s="5">
        <f ca="1">AI1268+((ABS(K1268)/MAX(((F1268)+(G1268)*(AH1268))*(AH1268),
            0.000001))^2)/(2*'1D'!$I$5)</f>
        <v>635.15009253909477</v>
      </c>
      <c r="AM1268">
        <v>0</v>
      </c>
      <c r="AN1268">
        <v>0</v>
      </c>
      <c r="AO1268" s="5">
        <f t="shared" si="275"/>
        <v>0</v>
      </c>
      <c r="AP1268" s="5">
        <f t="shared" si="279"/>
        <v>0</v>
      </c>
      <c r="AQ1268" s="5">
        <f ca="1">ABS(ABS(K1268)/MAX(((F1268)+(G1268)*(AH1268))*(AH1268),
        0.000001))/SQRT('1D'!$I$5*MAX((((F1268)+(G1268)*(AH1268))*(AH1268))/MAX((F1268)+2*(G1268)*(AH1268),
            0.000001),
        0.000001))</f>
        <v>1.0727235886044055</v>
      </c>
      <c r="AR1268" s="5" t="str">
        <f t="shared" ca="1" si="276"/>
        <v>Supercritical</v>
      </c>
      <c r="AS1268" s="5">
        <f ca="1">((ABS(K1268)*'1D'!$D$6)/(MAX(((F1268)+(G1268)*(AH1268))*(AH1268),
            0.000001)*MAX(((((F1268)+(G1268)*(AH1268))*(AH1268))/MAX((F1268)+2*(AH1268)*SQRT(1+(G1268)^2),
                    0.000001))^(2/3),
            0.000001)))^2</f>
        <v>4.3358367565141456E-3</v>
      </c>
    </row>
    <row r="1269" spans="1:45" x14ac:dyDescent="0.35">
      <c r="A1269">
        <v>1260</v>
      </c>
      <c r="B1269">
        <v>1258.9960000000001</v>
      </c>
      <c r="C1269">
        <v>616070.348</v>
      </c>
      <c r="D1269">
        <v>3096748.2880000002</v>
      </c>
      <c r="E1269">
        <v>631.93399999999997</v>
      </c>
      <c r="F1269">
        <v>5.2</v>
      </c>
      <c r="G1269">
        <v>0</v>
      </c>
      <c r="H1269" t="s">
        <v>176</v>
      </c>
      <c r="I1269">
        <v>0</v>
      </c>
      <c r="J1269" s="5">
        <f t="shared" si="277"/>
        <v>1</v>
      </c>
      <c r="K1269" s="5">
        <f t="shared" ca="1" si="278"/>
        <v>50.95</v>
      </c>
      <c r="L1269" s="5">
        <f ca="1">IF($A$2=0,
    IFERROR(L1268,
        MAX('1D'!$D$16,
            POWER((ABS(K1269)^2)/('1D'!$I$5*MAX(F1269,
                        0.1)^2),
                1/3))),
    IF(IFERROR(V1268,
            0)=0,
        IFERROR(L1268,
            MAX('1D'!$D$16,
                POWER((ABS(K1269)^2)/('1D'!$I$5*MAX(F1269,
                            0.1)^2),
                    1/3))),
        IF(OR(IFERROR(L1269,
                    0)=0,
                IFERROR(S1268,
                    0)&lt;1,
                IFERROR(S1269,
                    0)&lt;1),
            MAX('1D'!$D$16,
                POWER((ABS(K1269)^2)/('1D'!$I$5*MAX(F1269,
                            0.1)^2),
                    1/3)),
            IF(IFERROR(U1269,
                    0)&gt;0,
                MAX('1D'!$D$16,
                    IFERROR(L1269,
                        0)+((IFERROR(U1269,
                                0))*'1D'!$D$18*IF((IFERROR(S1269,
                                    0))&lt;1,
                            1,
                            -1))),
                IF(IFERROR(U1269,
                        0)&lt;0,
                    IF(ABS((MAX('1D'!$D$16,
                                    POWER((ABS(K1269)^2)/('1D'!$I$5*MAX(F1269,
                                                0.1)^2),
                                        1/3)))-IFERROR(L1269,
                                0))&gt;'1D'!$D$19,
                        MAX('1D'!$D$16,
                            IF((MAX('1D'!$D$16,
                                        POWER((ABS(K1269)^2)/('1D'!$I$5*MAX(F1269,
                                                    0.1)^2),
                                            1/3)))&gt;IFERROR(L1269,
                                    0),
                                MIN((MAX('1D'!$D$16,
                                            POWER((ABS(K1269)^2)/('1D'!$I$5*MAX(F1269,
                                                        0.1)^2),
                                                1/3))),
                                    IFERROR(L1269,
                                        0)+(MIN(ABS(IFERROR(U1269,
                                                    0))*'1D'!$D$18,
                                            ABS((MAX('1D'!$D$16,
                                                        POWER((ABS(K1269)^2)/('1D'!$I$5*MAX(F1269,
                                                                    0.1)^2),
                                                            1/3)))-IFERROR(L1269,
                                                    0))))),
                                MAX((MAX('1D'!$D$16,
                                            POWER((ABS(K1269)^2)/('1D'!$I$5*MAX(F1269,
                                                        0.1)^2),
                                                1/3))),
                                    IFERROR(L1269,
                                        0)-(MIN(ABS(IFERROR(U1269,
                                                    0))*'1D'!$D$18,
                                            ABS((MAX('1D'!$D$16,
                                                        POWER((ABS(K1269)^2)/('1D'!$I$5*MAX(F1269,
                                                                    0.1)^2),
                                                            1/3)))-IFERROR(L1269,
                                                    0))))))),
                        MAX('1D'!$D$16,
                            POWER((ABS(K1269)^2)/('1D'!$I$5*MAX(F1269,
                                        0.1)^2),
                                1/3))),
                    MAX('1D'!$D$16,
                        IFERROR(L1269,
                            0)))))))</f>
        <v>2.0411692021517887</v>
      </c>
      <c r="M1269" s="5">
        <f t="shared" ca="1" si="266"/>
        <v>10.614079851189301</v>
      </c>
      <c r="N1269" s="5">
        <f t="shared" ca="1" si="267"/>
        <v>1.1434704692804873</v>
      </c>
      <c r="O1269" s="5">
        <f t="shared" ca="1" si="268"/>
        <v>4.8002276894771132</v>
      </c>
      <c r="P1269" s="5">
        <f t="shared" ca="1" si="269"/>
        <v>633.97516920215173</v>
      </c>
      <c r="Q1269" s="5">
        <f ca="1">P1269+((ABS(K1269)/MAX(((F1269)+(G1269)*(L1269))*(L1269),
            0.000001))^2)/(2*'1D'!$I$5)</f>
        <v>635.14959253909478</v>
      </c>
      <c r="R1269" s="5">
        <f ca="1">((ABS(K1269)*'1D'!$D$6)/(MAX(((F1269)+(G1269)*(L1269))*(L1269),
            0.000001)*MAX(((((F1269)+(G1269)*(L1269))*(L1269))/MAX((F1269)+2*(L1269)*SQRT(1+(G1269)^2),
                    0.000001))^(2/3),
            0.000001)))^2</f>
        <v>4.3358367565141456E-3</v>
      </c>
      <c r="S1269" s="5">
        <f ca="1">ABS(ABS(K1269)/MAX(((F1269)+(G1269)*(L1269))*(L1269),
        0.000001))/SQRT('1D'!$I$5*MAX((((F1269)+(G1269)*(L1269))*(L1269))/MAX((F1269)+2*(G1269)*(L1269),
            0.000001),
        0.000001))</f>
        <v>1.0727235886044055</v>
      </c>
      <c r="T1269" s="5">
        <f ca="1">((F1269)*(L1269)^2)/2+(G1269)*(L1269)^3/3+(ABS(K1269)^2)/('1D'!$I$5*MAX(((F1269)+(G1269)*(L1269))*(L1269),
        0.000001))</f>
        <v>35.763412605541333</v>
      </c>
      <c r="U1269" s="5">
        <f ca="1">IF($A$2=0,
    0,
    IFERROR(Q1268-(((R1268+R1269)/2)*J1269)-(IF(O1268&gt;O1269,
                '1D'!$D$8*((O1268^2-O1269^2)/(2*'1D'!$I$5)),
                '1D'!$D$9*((O1269^2-O1268^2)/(2*'1D'!$I$5)))+('1D'!$D$10*(ABS(I1269)/90)*(MAX(O1268^2,
                        O1269^2)/(2*'1D'!$I$5))))-Q1269,
        0))</f>
        <v>-3.8358367564796936E-3</v>
      </c>
      <c r="V1269" s="5">
        <f ca="1">IF($A$2=0,
    1,
    IF(IFERROR(V1268,
            0)=0,
        0,
        IFERROR(IF(ROUND(S1269,
                    3)=1,
                1,
                IF(AND(ABS(U1269)&lt;'1D'!$D$19,
                        S1269&gt;1),
                    1,
                    0)),
            0)))</f>
        <v>0</v>
      </c>
      <c r="W1269" s="5">
        <f ca="1">IF($A$2=0,
    MAX(MAX('1D'!$D$16,
            MAX('1D'!$D$16,
                POWER((ABS(K1269)^2)/('1D'!$I$5*MAX(F1269,
                            0.1)^2),
                    1/3))),
        IFERROR(W1396,
            MAX(MAX('1D'!$D$16,
                    MAX('1D'!$D$16,
                        POWER((ABS(K1269)^2)/('1D'!$I$5*MAX(F1269,
                                    0.1)^2),
                            1/3))),
                ($L$2)-E1396))),
    IF(IFERROR(AG1270,
            0)=0,
        MAX(MAX('1D'!$D$16,
                MAX('1D'!$D$16,
                    POWER((ABS(K1269)^2)/('1D'!$I$5*MAX(F1269,
                                0.1)^2),
                        1/3))),
            IFERROR(W1396,
                MAX(MAX('1D'!$D$16,
                        MAX('1D'!$D$16,
                            POWER((ABS(K1269)^2)/('1D'!$I$5*MAX(F1269,
                                        0.1)^2),
                                1/3))),
                    ($L$2)-E1396))),
        IF(IFERROR(W1269,
                0)=0,
            MAX(MAX('1D'!$D$16,
                    MAX('1D'!$D$16,
                        POWER((ABS(K1269)^2)/('1D'!$I$5*MAX(F1269,
                                    0.1)^2),
                            1/3))),
                IFERROR(W1396,
                    MAX(MAX('1D'!$D$16,
                            MAX('1D'!$D$16,
                                POWER((ABS(K1269)^2)/('1D'!$I$5*MAX(F1269,
                                            0.1)^2),
                                    1/3))),
                        ($L$2)-E1396))),
            IF(OR(IFERROR(AD1269,
                        0)&gt;=1,
                    IFERROR(AD1270,
                        0)&gt;=1),
                MAX('1D'!$D$16,
                    MAX('1D'!$D$16,
                        POWER((ABS(K1269)^2)/('1D'!$I$5*MAX(F1269,
                                    0.1)^2),
                            1/3))),
                IF(ABS(IFERROR(AF1269,
                            0))&lt;'1D'!$D$19,
                    MAX(MAX('1D'!$D$16,
                            MAX('1D'!$D$16,
                                POWER((ABS(K1269)^2)/('1D'!$I$5*MAX(F1269,
                                            0.1)^2),
                                    1/3))),
                        IFERROR(W1269,
                            0)),
                    MAX(MAX('1D'!$D$16,
                            MAX('1D'!$D$16,
                                POWER((ABS(K1269)^2)/('1D'!$I$5*MAX(F1269,
                                            0.1)^2),
                                    1/3))),
                        (IFERROR(W1269,
                                0))+((IFERROR(AF1269,
                                    0))*'1D'!$D$18)))))))</f>
        <v>2.1389677043987478</v>
      </c>
      <c r="X1269" s="5">
        <f t="shared" ca="1" si="270"/>
        <v>11.122632062873489</v>
      </c>
      <c r="Y1269" s="5">
        <f t="shared" ca="1" si="271"/>
        <v>1.1735290000551568</v>
      </c>
      <c r="Z1269" s="5">
        <f t="shared" ca="1" si="272"/>
        <v>4.5807502857230418</v>
      </c>
      <c r="AA1269" s="5">
        <f t="shared" ca="1" si="273"/>
        <v>634.07296770439871</v>
      </c>
      <c r="AB1269" s="5">
        <f ca="1">AA1269+((ABS(K1269)/MAX(((F1269)+(G1269)*(W1269))*(W1269),
            0.000001))^2)/(2*'1D'!$I$5)</f>
        <v>635.14245155659808</v>
      </c>
      <c r="AC1269" s="5">
        <f ca="1">((ABS(K1269)*'1D'!$D$6)/(MAX(((F1269)+(G1269)*(W1269))*(W1269),
            0.000001)*MAX(((((F1269)+(G1269)*(W1269))*(W1269))/MAX((F1269)+2*(W1269)*SQRT(1+(G1269)^2),
                    0.000001))^(2/3),
            0.000001)))^2</f>
        <v>3.8141460404132466E-3</v>
      </c>
      <c r="AD1269" s="5">
        <f ca="1">ABS(ABS(K1269)/MAX(((F1269)+(G1269)*(W1269))*(W1269),
        0.000001))/SQRT('1D'!$I$5*MAX((((F1269)+(G1269)*(W1269))*(W1269))/MAX((F1269)+2*(G1269)*(W1269),
            0.000001),
        0.000001))</f>
        <v>1.0000000000000004</v>
      </c>
      <c r="AE1269" s="5">
        <f ca="1">((F1269)*(W1269)^2)/2+(G1269)*(W1269)^3/3+(ABS(K1269)^2)/('1D'!$I$5*MAX(((F1269)+(G1269)*(W1269))*(W1269),
        0.000001))</f>
        <v>35.686426155594638</v>
      </c>
      <c r="AF1269" s="5">
        <f ca="1">IF($A$2=0,
    0,
    IFERROR(AB1270+(((AC1269+AC1270)/2)*J1270)+(IF(Z1269&gt;Z1270,
                '1D'!$D$8*((Z1269^2-Z1270^2)/(2*'1D'!$I$5)),
                '1D'!$D$9*((Z1270^2-Z1269^2)/(2*'1D'!$I$5)))+('1D'!$D$10*(ABS(I1270)/90)*(MAX(Z1269^2,
                        Z1270^2)/(2*'1D'!$I$5))))-AB1269,
        0))</f>
        <v>3.3141460404522149E-3</v>
      </c>
      <c r="AG1269" s="5">
        <f ca="1">IF($A$2=0,
    1,
    IF(IFERROR(AG1270,
            0)=0,
        0,
        IFERROR(IF(OR(ROUND(AD1269,
                        3)&gt;=1,
                    AND(ABS(AF1269)&lt;'1D'!$D$19,
                        AD1269&lt;1)),
                1,
                0),
            0)))</f>
        <v>1</v>
      </c>
      <c r="AH1269" s="5">
        <f ca="1">IFERROR(IF('1D'!V32="Supercritical",
        MAX('1D'!$D$16,
            IFERROR(L1269,
                MAX('1D'!$D$16,
                    POWER((ABS(K1269)^2)/('1D'!$I$5*MAX(F1269,
                                0.1)^2),
                        1/3)))),
        IF('1D'!V32="Subcritical",
            MAX('1D'!$D$16,
                IFERROR(W1269,
                    MAX('1D'!$D$16,
                        POWER((ABS(K1269)^2)/('1D'!$I$5*MAX(F1269,
                                    0.1)^2),
                            1/3)))),
            IF(IFERROR(T1269,
                    -1E+99)&gt;=IFERROR(AE1269,
                    -1E+99),
                MAX('1D'!$D$16,
                    IFERROR(L1269,
                        MAX('1D'!$D$16,
                            POWER((ABS(K1269)^2)/('1D'!$I$5*MAX(F1269,
                                        0.1)^2),
                                1/3)))),
                MAX('1D'!$D$16,
                    IFERROR(W1269,
                        MAX('1D'!$D$16,
                            POWER((ABS(K1269)^2)/('1D'!$I$5*MAX(F1269,
                                        0.1)^2),
                                1/3))))))),
    MAX('1D'!$D$16,
        POWER((ABS(K1269)^2)/('1D'!$I$5*MAX(F1269,
                    0.1)^2),
            1/3)))</f>
        <v>2.0411692021517887</v>
      </c>
      <c r="AI1269" s="5">
        <f t="shared" ca="1" si="274"/>
        <v>633.97516920215173</v>
      </c>
      <c r="AJ1269" s="5">
        <f ca="1">AI1269+((ABS(K1269)/MAX(((F1269)+(G1269)*(AH1269))*(AH1269),
            0.000001))^2)/(2*'1D'!$I$5)</f>
        <v>635.14959253909478</v>
      </c>
      <c r="AM1269">
        <v>0</v>
      </c>
      <c r="AN1269">
        <v>0</v>
      </c>
      <c r="AO1269" s="5">
        <f t="shared" si="275"/>
        <v>0</v>
      </c>
      <c r="AP1269" s="5">
        <f t="shared" si="279"/>
        <v>0</v>
      </c>
      <c r="AQ1269" s="5">
        <f ca="1">ABS(ABS(K1269)/MAX(((F1269)+(G1269)*(AH1269))*(AH1269),
        0.000001))/SQRT('1D'!$I$5*MAX((((F1269)+(G1269)*(AH1269))*(AH1269))/MAX((F1269)+2*(G1269)*(AH1269),
            0.000001),
        0.000001))</f>
        <v>1.0727235886044055</v>
      </c>
      <c r="AR1269" s="5" t="str">
        <f t="shared" ca="1" si="276"/>
        <v>Supercritical</v>
      </c>
      <c r="AS1269" s="5">
        <f ca="1">((ABS(K1269)*'1D'!$D$6)/(MAX(((F1269)+(G1269)*(AH1269))*(AH1269),
            0.000001)*MAX(((((F1269)+(G1269)*(AH1269))*(AH1269))/MAX((F1269)+2*(AH1269)*SQRT(1+(G1269)^2),
                    0.000001))^(2/3),
            0.000001)))^2</f>
        <v>4.3358367565141456E-3</v>
      </c>
    </row>
    <row r="1270" spans="1:45" x14ac:dyDescent="0.35">
      <c r="A1270">
        <v>1261</v>
      </c>
      <c r="B1270">
        <v>1259.9960000000001</v>
      </c>
      <c r="C1270">
        <v>616070.30599999998</v>
      </c>
      <c r="D1270">
        <v>3096747.2889999999</v>
      </c>
      <c r="E1270">
        <v>631.93349999999998</v>
      </c>
      <c r="F1270">
        <v>5.2</v>
      </c>
      <c r="G1270">
        <v>0</v>
      </c>
      <c r="H1270" t="s">
        <v>176</v>
      </c>
      <c r="I1270">
        <v>0</v>
      </c>
      <c r="J1270" s="5">
        <f t="shared" si="277"/>
        <v>1</v>
      </c>
      <c r="K1270" s="5">
        <f t="shared" ca="1" si="278"/>
        <v>50.95</v>
      </c>
      <c r="L1270" s="5">
        <f ca="1">IF($A$2=0,
    IFERROR(L1269,
        MAX('1D'!$D$16,
            POWER((ABS(K1270)^2)/('1D'!$I$5*MAX(F1270,
                        0.1)^2),
                1/3))),
    IF(IFERROR(V1269,
            0)=0,
        IFERROR(L1269,
            MAX('1D'!$D$16,
                POWER((ABS(K1270)^2)/('1D'!$I$5*MAX(F1270,
                            0.1)^2),
                    1/3))),
        IF(OR(IFERROR(L1270,
                    0)=0,
                IFERROR(S1269,
                    0)&lt;1,
                IFERROR(S1270,
                    0)&lt;1),
            MAX('1D'!$D$16,
                POWER((ABS(K1270)^2)/('1D'!$I$5*MAX(F1270,
                            0.1)^2),
                    1/3)),
            IF(IFERROR(U1270,
                    0)&gt;0,
                MAX('1D'!$D$16,
                    IFERROR(L1270,
                        0)+((IFERROR(U1270,
                                0))*'1D'!$D$18*IF((IFERROR(S1270,
                                    0))&lt;1,
                            1,
                            -1))),
                IF(IFERROR(U1270,
                        0)&lt;0,
                    IF(ABS((MAX('1D'!$D$16,
                                    POWER((ABS(K1270)^2)/('1D'!$I$5*MAX(F1270,
                                                0.1)^2),
                                        1/3)))-IFERROR(L1270,
                                0))&gt;'1D'!$D$19,
                        MAX('1D'!$D$16,
                            IF((MAX('1D'!$D$16,
                                        POWER((ABS(K1270)^2)/('1D'!$I$5*MAX(F1270,
                                                    0.1)^2),
                                            1/3)))&gt;IFERROR(L1270,
                                    0),
                                MIN((MAX('1D'!$D$16,
                                            POWER((ABS(K1270)^2)/('1D'!$I$5*MAX(F1270,
                                                        0.1)^2),
                                                1/3))),
                                    IFERROR(L1270,
                                        0)+(MIN(ABS(IFERROR(U1270,
                                                    0))*'1D'!$D$18,
                                            ABS((MAX('1D'!$D$16,
                                                        POWER((ABS(K1270)^2)/('1D'!$I$5*MAX(F1270,
                                                                    0.1)^2),
                                                            1/3)))-IFERROR(L1270,
                                                    0))))),
                                MAX((MAX('1D'!$D$16,
                                            POWER((ABS(K1270)^2)/('1D'!$I$5*MAX(F1270,
                                                        0.1)^2),
                                                1/3))),
                                    IFERROR(L1270,
                                        0)-(MIN(ABS(IFERROR(U1270,
                                                    0))*'1D'!$D$18,
                                            ABS((MAX('1D'!$D$16,
                                                        POWER((ABS(K1270)^2)/('1D'!$I$5*MAX(F1270,
                                                                    0.1)^2),
                                                            1/3)))-IFERROR(L1270,
                                                    0))))))),
                        MAX('1D'!$D$16,
                            POWER((ABS(K1270)^2)/('1D'!$I$5*MAX(F1270,
                                        0.1)^2),
                                1/3))),
                    MAX('1D'!$D$16,
                        IFERROR(L1270,
                            0)))))))</f>
        <v>2.0411692021517887</v>
      </c>
      <c r="M1270" s="5">
        <f t="shared" ca="1" si="266"/>
        <v>10.614079851189301</v>
      </c>
      <c r="N1270" s="5">
        <f t="shared" ca="1" si="267"/>
        <v>1.1434704692804873</v>
      </c>
      <c r="O1270" s="5">
        <f t="shared" ca="1" si="268"/>
        <v>4.8002276894771132</v>
      </c>
      <c r="P1270" s="5">
        <f t="shared" ca="1" si="269"/>
        <v>633.97466920215174</v>
      </c>
      <c r="Q1270" s="5">
        <f ca="1">P1270+((ABS(K1270)/MAX(((F1270)+(G1270)*(L1270))*(L1270),
            0.000001))^2)/(2*'1D'!$I$5)</f>
        <v>635.1490925390948</v>
      </c>
      <c r="R1270" s="5">
        <f ca="1">((ABS(K1270)*'1D'!$D$6)/(MAX(((F1270)+(G1270)*(L1270))*(L1270),
            0.000001)*MAX(((((F1270)+(G1270)*(L1270))*(L1270))/MAX((F1270)+2*(L1270)*SQRT(1+(G1270)^2),
                    0.000001))^(2/3),
            0.000001)))^2</f>
        <v>4.3358367565141456E-3</v>
      </c>
      <c r="S1270" s="5">
        <f ca="1">ABS(ABS(K1270)/MAX(((F1270)+(G1270)*(L1270))*(L1270),
        0.000001))/SQRT('1D'!$I$5*MAX((((F1270)+(G1270)*(L1270))*(L1270))/MAX((F1270)+2*(G1270)*(L1270),
            0.000001),
        0.000001))</f>
        <v>1.0727235886044055</v>
      </c>
      <c r="T1270" s="5">
        <f ca="1">((F1270)*(L1270)^2)/2+(G1270)*(L1270)^3/3+(ABS(K1270)^2)/('1D'!$I$5*MAX(((F1270)+(G1270)*(L1270))*(L1270),
        0.000001))</f>
        <v>35.763412605541333</v>
      </c>
      <c r="U1270" s="5">
        <f ca="1">IF($A$2=0,
    0,
    IFERROR(Q1269-(((R1269+R1270)/2)*J1270)-(IF(O1269&gt;O1270,
                '1D'!$D$8*((O1269^2-O1270^2)/(2*'1D'!$I$5)),
                '1D'!$D$9*((O1270^2-O1269^2)/(2*'1D'!$I$5)))+('1D'!$D$10*(ABS(I1270)/90)*(MAX(O1269^2,
                        O1270^2)/(2*'1D'!$I$5))))-Q1270,
        0))</f>
        <v>-3.8358367564796936E-3</v>
      </c>
      <c r="V1270" s="5">
        <f ca="1">IF($A$2=0,
    1,
    IF(IFERROR(V1269,
            0)=0,
        0,
        IFERROR(IF(ROUND(S1270,
                    3)=1,
                1,
                IF(AND(ABS(U1270)&lt;'1D'!$D$19,
                        S1270&gt;1),
                    1,
                    0)),
            0)))</f>
        <v>0</v>
      </c>
      <c r="W1270" s="5">
        <f ca="1">IF($A$2=0,
    MAX(MAX('1D'!$D$16,
            MAX('1D'!$D$16,
                POWER((ABS(K1270)^2)/('1D'!$I$5*MAX(F1270,
                            0.1)^2),
                    1/3))),
        IFERROR(W1396,
            MAX(MAX('1D'!$D$16,
                    MAX('1D'!$D$16,
                        POWER((ABS(K1270)^2)/('1D'!$I$5*MAX(F1270,
                                    0.1)^2),
                            1/3))),
                ($L$2)-E1396))),
    IF(IFERROR(AG1271,
            0)=0,
        MAX(MAX('1D'!$D$16,
                MAX('1D'!$D$16,
                    POWER((ABS(K1270)^2)/('1D'!$I$5*MAX(F1270,
                                0.1)^2),
                        1/3))),
            IFERROR(W1396,
                MAX(MAX('1D'!$D$16,
                        MAX('1D'!$D$16,
                            POWER((ABS(K1270)^2)/('1D'!$I$5*MAX(F1270,
                                        0.1)^2),
                                1/3))),
                    ($L$2)-E1396))),
        IF(IFERROR(W1270,
                0)=0,
            MAX(MAX('1D'!$D$16,
                    MAX('1D'!$D$16,
                        POWER((ABS(K1270)^2)/('1D'!$I$5*MAX(F1270,
                                    0.1)^2),
                            1/3))),
                IFERROR(W1396,
                    MAX(MAX('1D'!$D$16,
                            MAX('1D'!$D$16,
                                POWER((ABS(K1270)^2)/('1D'!$I$5*MAX(F1270,
                                            0.1)^2),
                                    1/3))),
                        ($L$2)-E1396))),
            IF(OR(IFERROR(AD1270,
                        0)&gt;=1,
                    IFERROR(AD1271,
                        0)&gt;=1),
                MAX('1D'!$D$16,
                    MAX('1D'!$D$16,
                        POWER((ABS(K1270)^2)/('1D'!$I$5*MAX(F1270,
                                    0.1)^2),
                            1/3))),
                IF(ABS(IFERROR(AF1270,
                            0))&lt;'1D'!$D$19,
                    MAX(MAX('1D'!$D$16,
                            MAX('1D'!$D$16,
                                POWER((ABS(K1270)^2)/('1D'!$I$5*MAX(F1270,
                                            0.1)^2),
                                    1/3))),
                        IFERROR(W1270,
                            0)),
                    MAX(MAX('1D'!$D$16,
                            MAX('1D'!$D$16,
                                POWER((ABS(K1270)^2)/('1D'!$I$5*MAX(F1270,
                                            0.1)^2),
                                    1/3))),
                        (IFERROR(W1270,
                                0))+((IFERROR(AF1270,
                                    0))*'1D'!$D$18)))))))</f>
        <v>2.1389677043987478</v>
      </c>
      <c r="X1270" s="5">
        <f t="shared" ca="1" si="270"/>
        <v>11.122632062873489</v>
      </c>
      <c r="Y1270" s="5">
        <f t="shared" ca="1" si="271"/>
        <v>1.1735290000551568</v>
      </c>
      <c r="Z1270" s="5">
        <f t="shared" ca="1" si="272"/>
        <v>4.5807502857230418</v>
      </c>
      <c r="AA1270" s="5">
        <f t="shared" ca="1" si="273"/>
        <v>634.07246770439872</v>
      </c>
      <c r="AB1270" s="5">
        <f ca="1">AA1270+((ABS(K1270)/MAX(((F1270)+(G1270)*(W1270))*(W1270),
            0.000001))^2)/(2*'1D'!$I$5)</f>
        <v>635.14195155659809</v>
      </c>
      <c r="AC1270" s="5">
        <f ca="1">((ABS(K1270)*'1D'!$D$6)/(MAX(((F1270)+(G1270)*(W1270))*(W1270),
            0.000001)*MAX(((((F1270)+(G1270)*(W1270))*(W1270))/MAX((F1270)+2*(W1270)*SQRT(1+(G1270)^2),
                    0.000001))^(2/3),
            0.000001)))^2</f>
        <v>3.8141460404132466E-3</v>
      </c>
      <c r="AD1270" s="5">
        <f ca="1">ABS(ABS(K1270)/MAX(((F1270)+(G1270)*(W1270))*(W1270),
        0.000001))/SQRT('1D'!$I$5*MAX((((F1270)+(G1270)*(W1270))*(W1270))/MAX((F1270)+2*(G1270)*(W1270),
            0.000001),
        0.000001))</f>
        <v>1.0000000000000004</v>
      </c>
      <c r="AE1270" s="5">
        <f ca="1">((F1270)*(W1270)^2)/2+(G1270)*(W1270)^3/3+(ABS(K1270)^2)/('1D'!$I$5*MAX(((F1270)+(G1270)*(W1270))*(W1270),
        0.000001))</f>
        <v>35.686426155594638</v>
      </c>
      <c r="AF1270" s="5">
        <f ca="1">IF($A$2=0,
    0,
    IFERROR(AB1271+(((AC1270+AC1271)/2)*J1271)+(IF(Z1270&gt;Z1271,
                '1D'!$D$8*((Z1270^2-Z1271^2)/(2*'1D'!$I$5)),
                '1D'!$D$9*((Z1271^2-Z1270^2)/(2*'1D'!$I$5)))+('1D'!$D$10*(ABS(I1271)/90)*(MAX(Z1270^2,
                        Z1271^2)/(2*'1D'!$I$5))))-AB1270,
        0))</f>
        <v>3.411932860331035E-3</v>
      </c>
      <c r="AG1270" s="5">
        <f ca="1">IF($A$2=0,
    1,
    IF(IFERROR(AG1271,
            0)=0,
        0,
        IFERROR(IF(OR(ROUND(AD1270,
                        3)&gt;=1,
                    AND(ABS(AF1270)&lt;'1D'!$D$19,
                        AD1270&lt;1)),
                1,
                0),
            0)))</f>
        <v>1</v>
      </c>
      <c r="AH1270" s="5">
        <f ca="1">IFERROR(IF('1D'!V32="Supercritical",
        MAX('1D'!$D$16,
            IFERROR(L1270,
                MAX('1D'!$D$16,
                    POWER((ABS(K1270)^2)/('1D'!$I$5*MAX(F1270,
                                0.1)^2),
                        1/3)))),
        IF('1D'!V32="Subcritical",
            MAX('1D'!$D$16,
                IFERROR(W1270,
                    MAX('1D'!$D$16,
                        POWER((ABS(K1270)^2)/('1D'!$I$5*MAX(F1270,
                                    0.1)^2),
                            1/3)))),
            IF(IFERROR(T1270,
                    -1E+99)&gt;=IFERROR(AE1270,
                    -1E+99),
                MAX('1D'!$D$16,
                    IFERROR(L1270,
                        MAX('1D'!$D$16,
                            POWER((ABS(K1270)^2)/('1D'!$I$5*MAX(F1270,
                                        0.1)^2),
                                1/3)))),
                MAX('1D'!$D$16,
                    IFERROR(W1270,
                        MAX('1D'!$D$16,
                            POWER((ABS(K1270)^2)/('1D'!$I$5*MAX(F1270,
                                        0.1)^2),
                                1/3))))))),
    MAX('1D'!$D$16,
        POWER((ABS(K1270)^2)/('1D'!$I$5*MAX(F1270,
                    0.1)^2),
            1/3)))</f>
        <v>2.0411692021517887</v>
      </c>
      <c r="AI1270" s="5">
        <f t="shared" ca="1" si="274"/>
        <v>633.97466920215174</v>
      </c>
      <c r="AJ1270" s="5">
        <f ca="1">AI1270+((ABS(K1270)/MAX(((F1270)+(G1270)*(AH1270))*(AH1270),
            0.000001))^2)/(2*'1D'!$I$5)</f>
        <v>635.1490925390948</v>
      </c>
      <c r="AM1270">
        <v>0</v>
      </c>
      <c r="AN1270">
        <v>0</v>
      </c>
      <c r="AO1270" s="5">
        <f t="shared" si="275"/>
        <v>0</v>
      </c>
      <c r="AP1270" s="5">
        <f t="shared" si="279"/>
        <v>0</v>
      </c>
      <c r="AQ1270" s="5">
        <f ca="1">ABS(ABS(K1270)/MAX(((F1270)+(G1270)*(AH1270))*(AH1270),
        0.000001))/SQRT('1D'!$I$5*MAX((((F1270)+(G1270)*(AH1270))*(AH1270))/MAX((F1270)+2*(G1270)*(AH1270),
            0.000001),
        0.000001))</f>
        <v>1.0727235886044055</v>
      </c>
      <c r="AR1270" s="5" t="str">
        <f t="shared" ca="1" si="276"/>
        <v>Supercritical</v>
      </c>
      <c r="AS1270" s="5">
        <f ca="1">((ABS(K1270)*'1D'!$D$6)/(MAX(((F1270)+(G1270)*(AH1270))*(AH1270),
            0.000001)*MAX(((((F1270)+(G1270)*(AH1270))*(AH1270))/MAX((F1270)+2*(AH1270)*SQRT(1+(G1270)^2),
                    0.000001))^(2/3),
            0.000001)))^2</f>
        <v>4.3358367565141456E-3</v>
      </c>
    </row>
    <row r="1271" spans="1:45" x14ac:dyDescent="0.35">
      <c r="A1271">
        <v>1262</v>
      </c>
      <c r="B1271">
        <v>1260.9949999999999</v>
      </c>
      <c r="C1271">
        <v>616070.26399999997</v>
      </c>
      <c r="D1271">
        <v>3096746.29</v>
      </c>
      <c r="E1271">
        <v>631.93299999999999</v>
      </c>
      <c r="F1271">
        <v>5.2</v>
      </c>
      <c r="G1271">
        <v>0</v>
      </c>
      <c r="H1271" t="s">
        <v>176</v>
      </c>
      <c r="I1271">
        <v>5.7000000000000002E-2</v>
      </c>
      <c r="J1271" s="5">
        <f t="shared" si="277"/>
        <v>0.99899999999979627</v>
      </c>
      <c r="K1271" s="5">
        <f t="shared" ca="1" si="278"/>
        <v>50.95</v>
      </c>
      <c r="L1271" s="5">
        <f ca="1">IF($A$2=0,
    IFERROR(L1270,
        MAX('1D'!$D$16,
            POWER((ABS(K1271)^2)/('1D'!$I$5*MAX(F1271,
                        0.1)^2),
                1/3))),
    IF(IFERROR(V1270,
            0)=0,
        IFERROR(L1270,
            MAX('1D'!$D$16,
                POWER((ABS(K1271)^2)/('1D'!$I$5*MAX(F1271,
                            0.1)^2),
                    1/3))),
        IF(OR(IFERROR(L1271,
                    0)=0,
                IFERROR(S1270,
                    0)&lt;1,
                IFERROR(S1271,
                    0)&lt;1),
            MAX('1D'!$D$16,
                POWER((ABS(K1271)^2)/('1D'!$I$5*MAX(F1271,
                            0.1)^2),
                    1/3)),
            IF(IFERROR(U1271,
                    0)&gt;0,
                MAX('1D'!$D$16,
                    IFERROR(L1271,
                        0)+((IFERROR(U1271,
                                0))*'1D'!$D$18*IF((IFERROR(S1271,
                                    0))&lt;1,
                            1,
                            -1))),
                IF(IFERROR(U1271,
                        0)&lt;0,
                    IF(ABS((MAX('1D'!$D$16,
                                    POWER((ABS(K1271)^2)/('1D'!$I$5*MAX(F1271,
                                                0.1)^2),
                                        1/3)))-IFERROR(L1271,
                                0))&gt;'1D'!$D$19,
                        MAX('1D'!$D$16,
                            IF((MAX('1D'!$D$16,
                                        POWER((ABS(K1271)^2)/('1D'!$I$5*MAX(F1271,
                                                    0.1)^2),
                                            1/3)))&gt;IFERROR(L1271,
                                    0),
                                MIN((MAX('1D'!$D$16,
                                            POWER((ABS(K1271)^2)/('1D'!$I$5*MAX(F1271,
                                                        0.1)^2),
                                                1/3))),
                                    IFERROR(L1271,
                                        0)+(MIN(ABS(IFERROR(U1271,
                                                    0))*'1D'!$D$18,
                                            ABS((MAX('1D'!$D$16,
                                                        POWER((ABS(K1271)^2)/('1D'!$I$5*MAX(F1271,
                                                                    0.1)^2),
                                                            1/3)))-IFERROR(L1271,
                                                    0))))),
                                MAX((MAX('1D'!$D$16,
                                            POWER((ABS(K1271)^2)/('1D'!$I$5*MAX(F1271,
                                                        0.1)^2),
                                                1/3))),
                                    IFERROR(L1271,
                                        0)-(MIN(ABS(IFERROR(U1271,
                                                    0))*'1D'!$D$18,
                                            ABS((MAX('1D'!$D$16,
                                                        POWER((ABS(K1271)^2)/('1D'!$I$5*MAX(F1271,
                                                                    0.1)^2),
                                                            1/3)))-IFERROR(L1271,
                                                    0))))))),
                        MAX('1D'!$D$16,
                            POWER((ABS(K1271)^2)/('1D'!$I$5*MAX(F1271,
                                        0.1)^2),
                                1/3))),
                    MAX('1D'!$D$16,
                        IFERROR(L1271,
                            0)))))))</f>
        <v>2.0411692021517887</v>
      </c>
      <c r="M1271" s="5">
        <f t="shared" ca="1" si="266"/>
        <v>10.614079851189301</v>
      </c>
      <c r="N1271" s="5">
        <f t="shared" ca="1" si="267"/>
        <v>1.1434704692804873</v>
      </c>
      <c r="O1271" s="5">
        <f t="shared" ca="1" si="268"/>
        <v>4.8002276894771132</v>
      </c>
      <c r="P1271" s="5">
        <f t="shared" ca="1" si="269"/>
        <v>633.97416920215176</v>
      </c>
      <c r="Q1271" s="5">
        <f ca="1">P1271+((ABS(K1271)/MAX(((F1271)+(G1271)*(L1271))*(L1271),
            0.000001))^2)/(2*'1D'!$I$5)</f>
        <v>635.14859253909481</v>
      </c>
      <c r="R1271" s="5">
        <f ca="1">((ABS(K1271)*'1D'!$D$6)/(MAX(((F1271)+(G1271)*(L1271))*(L1271),
            0.000001)*MAX(((((F1271)+(G1271)*(L1271))*(L1271))/MAX((F1271)+2*(L1271)*SQRT(1+(G1271)^2),
                    0.000001))^(2/3),
            0.000001)))^2</f>
        <v>4.3358367565141456E-3</v>
      </c>
      <c r="S1271" s="5">
        <f ca="1">ABS(ABS(K1271)/MAX(((F1271)+(G1271)*(L1271))*(L1271),
        0.000001))/SQRT('1D'!$I$5*MAX((((F1271)+(G1271)*(L1271))*(L1271))/MAX((F1271)+2*(G1271)*(L1271),
            0.000001),
        0.000001))</f>
        <v>1.0727235886044055</v>
      </c>
      <c r="T1271" s="5">
        <f ca="1">((F1271)*(L1271)^2)/2+(G1271)*(L1271)^3/3+(ABS(K1271)^2)/('1D'!$I$5*MAX(((F1271)+(G1271)*(L1271))*(L1271),
        0.000001))</f>
        <v>35.763412605541333</v>
      </c>
      <c r="U1271" s="5">
        <f ca="1">IF($A$2=0,
    0,
    IFERROR(Q1270-(((R1270+R1271)/2)*J1271)-(IF(O1270&gt;O1271,
                '1D'!$D$8*((O1270^2-O1271^2)/(2*'1D'!$I$5)),
                '1D'!$D$9*((O1271^2-O1270^2)/(2*'1D'!$I$5)))+('1D'!$D$10*(ABS(I1271)/90)*(MAX(O1270^2,
                        O1271^2)/(2*'1D'!$I$5))))-Q1271,
        0))</f>
        <v>-3.9430711367458571E-3</v>
      </c>
      <c r="V1271" s="5">
        <f ca="1">IF($A$2=0,
    1,
    IF(IFERROR(V1270,
            0)=0,
        0,
        IFERROR(IF(ROUND(S1271,
                    3)=1,
                1,
                IF(AND(ABS(U1271)&lt;'1D'!$D$19,
                        S1271&gt;1),
                    1,
                    0)),
            0)))</f>
        <v>0</v>
      </c>
      <c r="W1271" s="5">
        <f ca="1">IF($A$2=0,
    MAX(MAX('1D'!$D$16,
            MAX('1D'!$D$16,
                POWER((ABS(K1271)^2)/('1D'!$I$5*MAX(F1271,
                            0.1)^2),
                    1/3))),
        IFERROR(W1396,
            MAX(MAX('1D'!$D$16,
                    MAX('1D'!$D$16,
                        POWER((ABS(K1271)^2)/('1D'!$I$5*MAX(F1271,
                                    0.1)^2),
                            1/3))),
                ($L$2)-E1396))),
    IF(IFERROR(AG1272,
            0)=0,
        MAX(MAX('1D'!$D$16,
                MAX('1D'!$D$16,
                    POWER((ABS(K1271)^2)/('1D'!$I$5*MAX(F1271,
                                0.1)^2),
                        1/3))),
            IFERROR(W1396,
                MAX(MAX('1D'!$D$16,
                        MAX('1D'!$D$16,
                            POWER((ABS(K1271)^2)/('1D'!$I$5*MAX(F1271,
                                        0.1)^2),
                                1/3))),
                    ($L$2)-E1396))),
        IF(IFERROR(W1271,
                0)=0,
            MAX(MAX('1D'!$D$16,
                    MAX('1D'!$D$16,
                        POWER((ABS(K1271)^2)/('1D'!$I$5*MAX(F1271,
                                    0.1)^2),
                            1/3))),
                IFERROR(W1396,
                    MAX(MAX('1D'!$D$16,
                            MAX('1D'!$D$16,
                                POWER((ABS(K1271)^2)/('1D'!$I$5*MAX(F1271,
                                            0.1)^2),
                                    1/3))),
                        ($L$2)-E1396))),
            IF(OR(IFERROR(AD1271,
                        0)&gt;=1,
                    IFERROR(AD1272,
                        0)&gt;=1),
                MAX('1D'!$D$16,
                    MAX('1D'!$D$16,
                        POWER((ABS(K1271)^2)/('1D'!$I$5*MAX(F1271,
                                    0.1)^2),
                            1/3))),
                IF(ABS(IFERROR(AF1271,
                            0))&lt;'1D'!$D$19,
                    MAX(MAX('1D'!$D$16,
                            MAX('1D'!$D$16,
                                POWER((ABS(K1271)^2)/('1D'!$I$5*MAX(F1271,
                                            0.1)^2),
                                    1/3))),
                        IFERROR(W1271,
                            0)),
                    MAX(MAX('1D'!$D$16,
                            MAX('1D'!$D$16,
                                POWER((ABS(K1271)^2)/('1D'!$I$5*MAX(F1271,
                                            0.1)^2),
                                    1/3))),
                        (IFERROR(W1271,
                                0))+((IFERROR(AF1271,
                                    0))*'1D'!$D$18)))))))</f>
        <v>2.1389677043987478</v>
      </c>
      <c r="X1271" s="5">
        <f t="shared" ca="1" si="270"/>
        <v>11.122632062873489</v>
      </c>
      <c r="Y1271" s="5">
        <f t="shared" ca="1" si="271"/>
        <v>1.1735290000551568</v>
      </c>
      <c r="Z1271" s="5">
        <f t="shared" ca="1" si="272"/>
        <v>4.5807502857230418</v>
      </c>
      <c r="AA1271" s="5">
        <f t="shared" ca="1" si="273"/>
        <v>634.07196770439873</v>
      </c>
      <c r="AB1271" s="5">
        <f ca="1">AA1271+((ABS(K1271)/MAX(((F1271)+(G1271)*(W1271))*(W1271),
            0.000001))^2)/(2*'1D'!$I$5)</f>
        <v>635.1414515565981</v>
      </c>
      <c r="AC1271" s="5">
        <f ca="1">((ABS(K1271)*'1D'!$D$6)/(MAX(((F1271)+(G1271)*(W1271))*(W1271),
            0.000001)*MAX(((((F1271)+(G1271)*(W1271))*(W1271))/MAX((F1271)+2*(W1271)*SQRT(1+(G1271)^2),
                    0.000001))^(2/3),
            0.000001)))^2</f>
        <v>3.8141460404132466E-3</v>
      </c>
      <c r="AD1271" s="5">
        <f ca="1">ABS(ABS(K1271)/MAX(((F1271)+(G1271)*(W1271))*(W1271),
        0.000001))/SQRT('1D'!$I$5*MAX((((F1271)+(G1271)*(W1271))*(W1271))/MAX((F1271)+2*(G1271)*(W1271),
            0.000001),
        0.000001))</f>
        <v>1.0000000000000004</v>
      </c>
      <c r="AE1271" s="5">
        <f ca="1">((F1271)*(W1271)^2)/2+(G1271)*(W1271)^3/3+(ABS(K1271)^2)/('1D'!$I$5*MAX(((F1271)+(G1271)*(W1271))*(W1271),
        0.000001))</f>
        <v>35.686426155594638</v>
      </c>
      <c r="AF1271" s="5">
        <f ca="1">IF($A$2=0,
    0,
    IFERROR(AB1272+(((AC1271+AC1272)/2)*J1272)+(IF(Z1271&gt;Z1272,
                '1D'!$D$8*((Z1271^2-Z1272^2)/(2*'1D'!$I$5)),
                '1D'!$D$9*((Z1272^2-Z1271^2)/(2*'1D'!$I$5)))+('1D'!$D$10*(ABS(I1272)/90)*(MAX(Z1271^2,
                        Z1272^2)/(2*'1D'!$I$5))))-AB1271,
        0))</f>
        <v>3.4157470064428708E-3</v>
      </c>
      <c r="AG1271" s="5">
        <f ca="1">IF($A$2=0,
    1,
    IF(IFERROR(AG1272,
            0)=0,
        0,
        IFERROR(IF(OR(ROUND(AD1271,
                        3)&gt;=1,
                    AND(ABS(AF1271)&lt;'1D'!$D$19,
                        AD1271&lt;1)),
                1,
                0),
            0)))</f>
        <v>1</v>
      </c>
      <c r="AH1271" s="5">
        <f ca="1">IFERROR(IF('1D'!V32="Supercritical",
        MAX('1D'!$D$16,
            IFERROR(L1271,
                MAX('1D'!$D$16,
                    POWER((ABS(K1271)^2)/('1D'!$I$5*MAX(F1271,
                                0.1)^2),
                        1/3)))),
        IF('1D'!V32="Subcritical",
            MAX('1D'!$D$16,
                IFERROR(W1271,
                    MAX('1D'!$D$16,
                        POWER((ABS(K1271)^2)/('1D'!$I$5*MAX(F1271,
                                    0.1)^2),
                            1/3)))),
            IF(IFERROR(T1271,
                    -1E+99)&gt;=IFERROR(AE1271,
                    -1E+99),
                MAX('1D'!$D$16,
                    IFERROR(L1271,
                        MAX('1D'!$D$16,
                            POWER((ABS(K1271)^2)/('1D'!$I$5*MAX(F1271,
                                        0.1)^2),
                                1/3)))),
                MAX('1D'!$D$16,
                    IFERROR(W1271,
                        MAX('1D'!$D$16,
                            POWER((ABS(K1271)^2)/('1D'!$I$5*MAX(F1271,
                                        0.1)^2),
                                1/3))))))),
    MAX('1D'!$D$16,
        POWER((ABS(K1271)^2)/('1D'!$I$5*MAX(F1271,
                    0.1)^2),
            1/3)))</f>
        <v>2.0411692021517887</v>
      </c>
      <c r="AI1271" s="5">
        <f t="shared" ca="1" si="274"/>
        <v>633.97416920215176</v>
      </c>
      <c r="AJ1271" s="5">
        <f ca="1">AI1271+((ABS(K1271)/MAX(((F1271)+(G1271)*(AH1271))*(AH1271),
            0.000001))^2)/(2*'1D'!$I$5)</f>
        <v>635.14859253909481</v>
      </c>
      <c r="AM1271">
        <v>0</v>
      </c>
      <c r="AN1271">
        <v>0</v>
      </c>
      <c r="AO1271" s="5">
        <f t="shared" si="275"/>
        <v>0</v>
      </c>
      <c r="AP1271" s="5">
        <f t="shared" si="279"/>
        <v>0</v>
      </c>
      <c r="AQ1271" s="5">
        <f ca="1">ABS(ABS(K1271)/MAX(((F1271)+(G1271)*(AH1271))*(AH1271),
        0.000001))/SQRT('1D'!$I$5*MAX((((F1271)+(G1271)*(AH1271))*(AH1271))/MAX((F1271)+2*(G1271)*(AH1271),
            0.000001),
        0.000001))</f>
        <v>1.0727235886044055</v>
      </c>
      <c r="AR1271" s="5" t="str">
        <f t="shared" ca="1" si="276"/>
        <v>Supercritical</v>
      </c>
      <c r="AS1271" s="5">
        <f ca="1">((ABS(K1271)*'1D'!$D$6)/(MAX(((F1271)+(G1271)*(AH1271))*(AH1271),
            0.000001)*MAX(((((F1271)+(G1271)*(AH1271))*(AH1271))/MAX((F1271)+2*(AH1271)*SQRT(1+(G1271)^2),
                    0.000001))^(2/3),
            0.000001)))^2</f>
        <v>4.3358367565141456E-3</v>
      </c>
    </row>
    <row r="1272" spans="1:45" x14ac:dyDescent="0.35">
      <c r="A1272">
        <v>1263</v>
      </c>
      <c r="B1272">
        <v>1261.9949999999999</v>
      </c>
      <c r="C1272">
        <v>616070.22100000002</v>
      </c>
      <c r="D1272">
        <v>3096745.2910000002</v>
      </c>
      <c r="E1272">
        <v>631.9325</v>
      </c>
      <c r="F1272">
        <v>5.2</v>
      </c>
      <c r="G1272">
        <v>0</v>
      </c>
      <c r="H1272" t="s">
        <v>176</v>
      </c>
      <c r="I1272">
        <v>5.7000000000000002E-2</v>
      </c>
      <c r="J1272" s="5">
        <f t="shared" si="277"/>
        <v>1</v>
      </c>
      <c r="K1272" s="5">
        <f t="shared" ca="1" si="278"/>
        <v>50.95</v>
      </c>
      <c r="L1272" s="5">
        <f ca="1">IF($A$2=0,
    IFERROR(L1271,
        MAX('1D'!$D$16,
            POWER((ABS(K1272)^2)/('1D'!$I$5*MAX(F1272,
                        0.1)^2),
                1/3))),
    IF(IFERROR(V1271,
            0)=0,
        IFERROR(L1271,
            MAX('1D'!$D$16,
                POWER((ABS(K1272)^2)/('1D'!$I$5*MAX(F1272,
                            0.1)^2),
                    1/3))),
        IF(OR(IFERROR(L1272,
                    0)=0,
                IFERROR(S1271,
                    0)&lt;1,
                IFERROR(S1272,
                    0)&lt;1),
            MAX('1D'!$D$16,
                POWER((ABS(K1272)^2)/('1D'!$I$5*MAX(F1272,
                            0.1)^2),
                    1/3)),
            IF(IFERROR(U1272,
                    0)&gt;0,
                MAX('1D'!$D$16,
                    IFERROR(L1272,
                        0)+((IFERROR(U1272,
                                0))*'1D'!$D$18*IF((IFERROR(S1272,
                                    0))&lt;1,
                            1,
                            -1))),
                IF(IFERROR(U1272,
                        0)&lt;0,
                    IF(ABS((MAX('1D'!$D$16,
                                    POWER((ABS(K1272)^2)/('1D'!$I$5*MAX(F1272,
                                                0.1)^2),
                                        1/3)))-IFERROR(L1272,
                                0))&gt;'1D'!$D$19,
                        MAX('1D'!$D$16,
                            IF((MAX('1D'!$D$16,
                                        POWER((ABS(K1272)^2)/('1D'!$I$5*MAX(F1272,
                                                    0.1)^2),
                                            1/3)))&gt;IFERROR(L1272,
                                    0),
                                MIN((MAX('1D'!$D$16,
                                            POWER((ABS(K1272)^2)/('1D'!$I$5*MAX(F1272,
                                                        0.1)^2),
                                                1/3))),
                                    IFERROR(L1272,
                                        0)+(MIN(ABS(IFERROR(U1272,
                                                    0))*'1D'!$D$18,
                                            ABS((MAX('1D'!$D$16,
                                                        POWER((ABS(K1272)^2)/('1D'!$I$5*MAX(F1272,
                                                                    0.1)^2),
                                                            1/3)))-IFERROR(L1272,
                                                    0))))),
                                MAX((MAX('1D'!$D$16,
                                            POWER((ABS(K1272)^2)/('1D'!$I$5*MAX(F1272,
                                                        0.1)^2),
                                                1/3))),
                                    IFERROR(L1272,
                                        0)-(MIN(ABS(IFERROR(U1272,
                                                    0))*'1D'!$D$18,
                                            ABS((MAX('1D'!$D$16,
                                                        POWER((ABS(K1272)^2)/('1D'!$I$5*MAX(F1272,
                                                                    0.1)^2),
                                                            1/3)))-IFERROR(L1272,
                                                    0))))))),
                        MAX('1D'!$D$16,
                            POWER((ABS(K1272)^2)/('1D'!$I$5*MAX(F1272,
                                        0.1)^2),
                                1/3))),
                    MAX('1D'!$D$16,
                        IFERROR(L1272,
                            0)))))))</f>
        <v>2.0411692021517887</v>
      </c>
      <c r="M1272" s="5">
        <f t="shared" ca="1" si="266"/>
        <v>10.614079851189301</v>
      </c>
      <c r="N1272" s="5">
        <f t="shared" ca="1" si="267"/>
        <v>1.1434704692804873</v>
      </c>
      <c r="O1272" s="5">
        <f t="shared" ca="1" si="268"/>
        <v>4.8002276894771132</v>
      </c>
      <c r="P1272" s="5">
        <f t="shared" ca="1" si="269"/>
        <v>633.97366920215177</v>
      </c>
      <c r="Q1272" s="5">
        <f ca="1">P1272+((ABS(K1272)/MAX(((F1272)+(G1272)*(L1272))*(L1272),
            0.000001))^2)/(2*'1D'!$I$5)</f>
        <v>635.14809253909482</v>
      </c>
      <c r="R1272" s="5">
        <f ca="1">((ABS(K1272)*'1D'!$D$6)/(MAX(((F1272)+(G1272)*(L1272))*(L1272),
            0.000001)*MAX(((((F1272)+(G1272)*(L1272))*(L1272))/MAX((F1272)+2*(L1272)*SQRT(1+(G1272)^2),
                    0.000001))^(2/3),
            0.000001)))^2</f>
        <v>4.3358367565141456E-3</v>
      </c>
      <c r="S1272" s="5">
        <f ca="1">ABS(ABS(K1272)/MAX(((F1272)+(G1272)*(L1272))*(L1272),
        0.000001))/SQRT('1D'!$I$5*MAX((((F1272)+(G1272)*(L1272))*(L1272))/MAX((F1272)+2*(G1272)*(L1272),
            0.000001),
        0.000001))</f>
        <v>1.0727235886044055</v>
      </c>
      <c r="T1272" s="5">
        <f ca="1">((F1272)*(L1272)^2)/2+(G1272)*(L1272)^3/3+(ABS(K1272)^2)/('1D'!$I$5*MAX(((F1272)+(G1272)*(L1272))*(L1272),
        0.000001))</f>
        <v>35.763412605541333</v>
      </c>
      <c r="U1272" s="5">
        <f ca="1">IF($A$2=0,
    0,
    IFERROR(Q1271-(((R1271+R1272)/2)*J1272)-(IF(O1271&gt;O1272,
                '1D'!$D$8*((O1271^2-O1272^2)/(2*'1D'!$I$5)),
                '1D'!$D$9*((O1272^2-O1271^2)/(2*'1D'!$I$5)))+('1D'!$D$10*(ABS(I1272)/90)*(MAX(O1271^2,
                        O1272^2)/(2*'1D'!$I$5))))-Q1272,
        0))</f>
        <v>-3.9474069734524164E-3</v>
      </c>
      <c r="V1272" s="5">
        <f ca="1">IF($A$2=0,
    1,
    IF(IFERROR(V1271,
            0)=0,
        0,
        IFERROR(IF(ROUND(S1272,
                    3)=1,
                1,
                IF(AND(ABS(U1272)&lt;'1D'!$D$19,
                        S1272&gt;1),
                    1,
                    0)),
            0)))</f>
        <v>0</v>
      </c>
      <c r="W1272" s="5">
        <f ca="1">IF($A$2=0,
    MAX(MAX('1D'!$D$16,
            MAX('1D'!$D$16,
                POWER((ABS(K1272)^2)/('1D'!$I$5*MAX(F1272,
                            0.1)^2),
                    1/3))),
        IFERROR(W1396,
            MAX(MAX('1D'!$D$16,
                    MAX('1D'!$D$16,
                        POWER((ABS(K1272)^2)/('1D'!$I$5*MAX(F1272,
                                    0.1)^2),
                            1/3))),
                ($L$2)-E1396))),
    IF(IFERROR(AG1273,
            0)=0,
        MAX(MAX('1D'!$D$16,
                MAX('1D'!$D$16,
                    POWER((ABS(K1272)^2)/('1D'!$I$5*MAX(F1272,
                                0.1)^2),
                        1/3))),
            IFERROR(W1396,
                MAX(MAX('1D'!$D$16,
                        MAX('1D'!$D$16,
                            POWER((ABS(K1272)^2)/('1D'!$I$5*MAX(F1272,
                                        0.1)^2),
                                1/3))),
                    ($L$2)-E1396))),
        IF(IFERROR(W1272,
                0)=0,
            MAX(MAX('1D'!$D$16,
                    MAX('1D'!$D$16,
                        POWER((ABS(K1272)^2)/('1D'!$I$5*MAX(F1272,
                                    0.1)^2),
                            1/3))),
                IFERROR(W1396,
                    MAX(MAX('1D'!$D$16,
                            MAX('1D'!$D$16,
                                POWER((ABS(K1272)^2)/('1D'!$I$5*MAX(F1272,
                                            0.1)^2),
                                    1/3))),
                        ($L$2)-E1396))),
            IF(OR(IFERROR(AD1272,
                        0)&gt;=1,
                    IFERROR(AD1273,
                        0)&gt;=1),
                MAX('1D'!$D$16,
                    MAX('1D'!$D$16,
                        POWER((ABS(K1272)^2)/('1D'!$I$5*MAX(F1272,
                                    0.1)^2),
                            1/3))),
                IF(ABS(IFERROR(AF1272,
                            0))&lt;'1D'!$D$19,
                    MAX(MAX('1D'!$D$16,
                            MAX('1D'!$D$16,
                                POWER((ABS(K1272)^2)/('1D'!$I$5*MAX(F1272,
                                            0.1)^2),
                                    1/3))),
                        IFERROR(W1272,
                            0)),
                    MAX(MAX('1D'!$D$16,
                            MAX('1D'!$D$16,
                                POWER((ABS(K1272)^2)/('1D'!$I$5*MAX(F1272,
                                            0.1)^2),
                                    1/3))),
                        (IFERROR(W1272,
                                0))+((IFERROR(AF1272,
                                    0))*'1D'!$D$18)))))))</f>
        <v>2.1389677043987478</v>
      </c>
      <c r="X1272" s="5">
        <f t="shared" ca="1" si="270"/>
        <v>11.122632062873489</v>
      </c>
      <c r="Y1272" s="5">
        <f t="shared" ca="1" si="271"/>
        <v>1.1735290000551568</v>
      </c>
      <c r="Z1272" s="5">
        <f t="shared" ca="1" si="272"/>
        <v>4.5807502857230418</v>
      </c>
      <c r="AA1272" s="5">
        <f t="shared" ca="1" si="273"/>
        <v>634.07146770439874</v>
      </c>
      <c r="AB1272" s="5">
        <f ca="1">AA1272+((ABS(K1272)/MAX(((F1272)+(G1272)*(W1272))*(W1272),
            0.000001))^2)/(2*'1D'!$I$5)</f>
        <v>635.14095155659811</v>
      </c>
      <c r="AC1272" s="5">
        <f ca="1">((ABS(K1272)*'1D'!$D$6)/(MAX(((F1272)+(G1272)*(W1272))*(W1272),
            0.000001)*MAX(((((F1272)+(G1272)*(W1272))*(W1272))/MAX((F1272)+2*(W1272)*SQRT(1+(G1272)^2),
                    0.000001))^(2/3),
            0.000001)))^2</f>
        <v>3.8141460404132466E-3</v>
      </c>
      <c r="AD1272" s="5">
        <f ca="1">ABS(ABS(K1272)/MAX(((F1272)+(G1272)*(W1272))*(W1272),
        0.000001))/SQRT('1D'!$I$5*MAX((((F1272)+(G1272)*(W1272))*(W1272))/MAX((F1272)+2*(G1272)*(W1272),
            0.000001),
        0.000001))</f>
        <v>1.0000000000000004</v>
      </c>
      <c r="AE1272" s="5">
        <f ca="1">((F1272)*(W1272)^2)/2+(G1272)*(W1272)^3/3+(ABS(K1272)^2)/('1D'!$I$5*MAX(((F1272)+(G1272)*(W1272))*(W1272),
        0.000001))</f>
        <v>35.686426155594638</v>
      </c>
      <c r="AF1272" s="5">
        <f ca="1">IF($A$2=0,
    0,
    IFERROR(AB1273+(((AC1272+AC1273)/2)*J1273)+(IF(Z1272&gt;Z1273,
                '1D'!$D$8*((Z1272^2-Z1273^2)/(2*'1D'!$I$5)),
                '1D'!$D$9*((Z1273^2-Z1272^2)/(2*'1D'!$I$5)))+('1D'!$D$10*(ABS(I1273)/90)*(MAX(Z1272^2,
                        Z1273^2)/(2*'1D'!$I$5))))-AB1272,
        0))</f>
        <v>3.3141460404522149E-3</v>
      </c>
      <c r="AG1272" s="5">
        <f ca="1">IF($A$2=0,
    1,
    IF(IFERROR(AG1273,
            0)=0,
        0,
        IFERROR(IF(OR(ROUND(AD1272,
                        3)&gt;=1,
                    AND(ABS(AF1272)&lt;'1D'!$D$19,
                        AD1272&lt;1)),
                1,
                0),
            0)))</f>
        <v>1</v>
      </c>
      <c r="AH1272" s="5">
        <f ca="1">IFERROR(IF('1D'!V32="Supercritical",
        MAX('1D'!$D$16,
            IFERROR(L1272,
                MAX('1D'!$D$16,
                    POWER((ABS(K1272)^2)/('1D'!$I$5*MAX(F1272,
                                0.1)^2),
                        1/3)))),
        IF('1D'!V32="Subcritical",
            MAX('1D'!$D$16,
                IFERROR(W1272,
                    MAX('1D'!$D$16,
                        POWER((ABS(K1272)^2)/('1D'!$I$5*MAX(F1272,
                                    0.1)^2),
                            1/3)))),
            IF(IFERROR(T1272,
                    -1E+99)&gt;=IFERROR(AE1272,
                    -1E+99),
                MAX('1D'!$D$16,
                    IFERROR(L1272,
                        MAX('1D'!$D$16,
                            POWER((ABS(K1272)^2)/('1D'!$I$5*MAX(F1272,
                                        0.1)^2),
                                1/3)))),
                MAX('1D'!$D$16,
                    IFERROR(W1272,
                        MAX('1D'!$D$16,
                            POWER((ABS(K1272)^2)/('1D'!$I$5*MAX(F1272,
                                        0.1)^2),
                                1/3))))))),
    MAX('1D'!$D$16,
        POWER((ABS(K1272)^2)/('1D'!$I$5*MAX(F1272,
                    0.1)^2),
            1/3)))</f>
        <v>2.0411692021517887</v>
      </c>
      <c r="AI1272" s="5">
        <f t="shared" ca="1" si="274"/>
        <v>633.97366920215177</v>
      </c>
      <c r="AJ1272" s="5">
        <f ca="1">AI1272+((ABS(K1272)/MAX(((F1272)+(G1272)*(AH1272))*(AH1272),
            0.000001))^2)/(2*'1D'!$I$5)</f>
        <v>635.14809253909482</v>
      </c>
      <c r="AM1272">
        <v>0</v>
      </c>
      <c r="AN1272">
        <v>0</v>
      </c>
      <c r="AO1272" s="5">
        <f t="shared" si="275"/>
        <v>0</v>
      </c>
      <c r="AP1272" s="5">
        <f t="shared" si="279"/>
        <v>0</v>
      </c>
      <c r="AQ1272" s="5">
        <f ca="1">ABS(ABS(K1272)/MAX(((F1272)+(G1272)*(AH1272))*(AH1272),
        0.000001))/SQRT('1D'!$I$5*MAX((((F1272)+(G1272)*(AH1272))*(AH1272))/MAX((F1272)+2*(G1272)*(AH1272),
            0.000001),
        0.000001))</f>
        <v>1.0727235886044055</v>
      </c>
      <c r="AR1272" s="5" t="str">
        <f t="shared" ca="1" si="276"/>
        <v>Supercritical</v>
      </c>
      <c r="AS1272" s="5">
        <f ca="1">((ABS(K1272)*'1D'!$D$6)/(MAX(((F1272)+(G1272)*(AH1272))*(AH1272),
            0.000001)*MAX(((((F1272)+(G1272)*(AH1272))*(AH1272))/MAX((F1272)+2*(AH1272)*SQRT(1+(G1272)^2),
                    0.000001))^(2/3),
            0.000001)))^2</f>
        <v>4.3358367565141456E-3</v>
      </c>
    </row>
    <row r="1273" spans="1:45" x14ac:dyDescent="0.35">
      <c r="A1273">
        <v>1264</v>
      </c>
      <c r="B1273">
        <v>1262.9949999999999</v>
      </c>
      <c r="C1273">
        <v>616070.179</v>
      </c>
      <c r="D1273">
        <v>3096744.2919999999</v>
      </c>
      <c r="E1273">
        <v>631.93200000000002</v>
      </c>
      <c r="F1273">
        <v>5.2</v>
      </c>
      <c r="G1273">
        <v>0</v>
      </c>
      <c r="H1273" t="s">
        <v>176</v>
      </c>
      <c r="I1273">
        <v>0</v>
      </c>
      <c r="J1273" s="5">
        <f t="shared" si="277"/>
        <v>1</v>
      </c>
      <c r="K1273" s="5">
        <f t="shared" ca="1" si="278"/>
        <v>50.95</v>
      </c>
      <c r="L1273" s="5">
        <f ca="1">IF($A$2=0,
    IFERROR(L1272,
        MAX('1D'!$D$16,
            POWER((ABS(K1273)^2)/('1D'!$I$5*MAX(F1273,
                        0.1)^2),
                1/3))),
    IF(IFERROR(V1272,
            0)=0,
        IFERROR(L1272,
            MAX('1D'!$D$16,
                POWER((ABS(K1273)^2)/('1D'!$I$5*MAX(F1273,
                            0.1)^2),
                    1/3))),
        IF(OR(IFERROR(L1273,
                    0)=0,
                IFERROR(S1272,
                    0)&lt;1,
                IFERROR(S1273,
                    0)&lt;1),
            MAX('1D'!$D$16,
                POWER((ABS(K1273)^2)/('1D'!$I$5*MAX(F1273,
                            0.1)^2),
                    1/3)),
            IF(IFERROR(U1273,
                    0)&gt;0,
                MAX('1D'!$D$16,
                    IFERROR(L1273,
                        0)+((IFERROR(U1273,
                                0))*'1D'!$D$18*IF((IFERROR(S1273,
                                    0))&lt;1,
                            1,
                            -1))),
                IF(IFERROR(U1273,
                        0)&lt;0,
                    IF(ABS((MAX('1D'!$D$16,
                                    POWER((ABS(K1273)^2)/('1D'!$I$5*MAX(F1273,
                                                0.1)^2),
                                        1/3)))-IFERROR(L1273,
                                0))&gt;'1D'!$D$19,
                        MAX('1D'!$D$16,
                            IF((MAX('1D'!$D$16,
                                        POWER((ABS(K1273)^2)/('1D'!$I$5*MAX(F1273,
                                                    0.1)^2),
                                            1/3)))&gt;IFERROR(L1273,
                                    0),
                                MIN((MAX('1D'!$D$16,
                                            POWER((ABS(K1273)^2)/('1D'!$I$5*MAX(F1273,
                                                        0.1)^2),
                                                1/3))),
                                    IFERROR(L1273,
                                        0)+(MIN(ABS(IFERROR(U1273,
                                                    0))*'1D'!$D$18,
                                            ABS((MAX('1D'!$D$16,
                                                        POWER((ABS(K1273)^2)/('1D'!$I$5*MAX(F1273,
                                                                    0.1)^2),
                                                            1/3)))-IFERROR(L1273,
                                                    0))))),
                                MAX((MAX('1D'!$D$16,
                                            POWER((ABS(K1273)^2)/('1D'!$I$5*MAX(F1273,
                                                        0.1)^2),
                                                1/3))),
                                    IFERROR(L1273,
                                        0)-(MIN(ABS(IFERROR(U1273,
                                                    0))*'1D'!$D$18,
                                            ABS((MAX('1D'!$D$16,
                                                        POWER((ABS(K1273)^2)/('1D'!$I$5*MAX(F1273,
                                                                    0.1)^2),
                                                            1/3)))-IFERROR(L1273,
                                                    0))))))),
                        MAX('1D'!$D$16,
                            POWER((ABS(K1273)^2)/('1D'!$I$5*MAX(F1273,
                                        0.1)^2),
                                1/3))),
                    MAX('1D'!$D$16,
                        IFERROR(L1273,
                            0)))))))</f>
        <v>2.0411692021517887</v>
      </c>
      <c r="M1273" s="5">
        <f t="shared" ca="1" si="266"/>
        <v>10.614079851189301</v>
      </c>
      <c r="N1273" s="5">
        <f t="shared" ca="1" si="267"/>
        <v>1.1434704692804873</v>
      </c>
      <c r="O1273" s="5">
        <f t="shared" ca="1" si="268"/>
        <v>4.8002276894771132</v>
      </c>
      <c r="P1273" s="5">
        <f t="shared" ca="1" si="269"/>
        <v>633.97316920215178</v>
      </c>
      <c r="Q1273" s="5">
        <f ca="1">P1273+((ABS(K1273)/MAX(((F1273)+(G1273)*(L1273))*(L1273),
            0.000001))^2)/(2*'1D'!$I$5)</f>
        <v>635.14759253909483</v>
      </c>
      <c r="R1273" s="5">
        <f ca="1">((ABS(K1273)*'1D'!$D$6)/(MAX(((F1273)+(G1273)*(L1273))*(L1273),
            0.000001)*MAX(((((F1273)+(G1273)*(L1273))*(L1273))/MAX((F1273)+2*(L1273)*SQRT(1+(G1273)^2),
                    0.000001))^(2/3),
            0.000001)))^2</f>
        <v>4.3358367565141456E-3</v>
      </c>
      <c r="S1273" s="5">
        <f ca="1">ABS(ABS(K1273)/MAX(((F1273)+(G1273)*(L1273))*(L1273),
        0.000001))/SQRT('1D'!$I$5*MAX((((F1273)+(G1273)*(L1273))*(L1273))/MAX((F1273)+2*(G1273)*(L1273),
            0.000001),
        0.000001))</f>
        <v>1.0727235886044055</v>
      </c>
      <c r="T1273" s="5">
        <f ca="1">((F1273)*(L1273)^2)/2+(G1273)*(L1273)^3/3+(ABS(K1273)^2)/('1D'!$I$5*MAX(((F1273)+(G1273)*(L1273))*(L1273),
        0.000001))</f>
        <v>35.763412605541333</v>
      </c>
      <c r="U1273" s="5">
        <f ca="1">IF($A$2=0,
    0,
    IFERROR(Q1272-(((R1272+R1273)/2)*J1273)-(IF(O1272&gt;O1273,
                '1D'!$D$8*((O1272^2-O1273^2)/(2*'1D'!$I$5)),
                '1D'!$D$9*((O1273^2-O1272^2)/(2*'1D'!$I$5)))+('1D'!$D$10*(ABS(I1273)/90)*(MAX(O1272^2,
                        O1273^2)/(2*'1D'!$I$5))))-Q1273,
        0))</f>
        <v>-3.8358367564796936E-3</v>
      </c>
      <c r="V1273" s="5">
        <f ca="1">IF($A$2=0,
    1,
    IF(IFERROR(V1272,
            0)=0,
        0,
        IFERROR(IF(ROUND(S1273,
                    3)=1,
                1,
                IF(AND(ABS(U1273)&lt;'1D'!$D$19,
                        S1273&gt;1),
                    1,
                    0)),
            0)))</f>
        <v>0</v>
      </c>
      <c r="W1273" s="5">
        <f ca="1">IF($A$2=0,
    MAX(MAX('1D'!$D$16,
            MAX('1D'!$D$16,
                POWER((ABS(K1273)^2)/('1D'!$I$5*MAX(F1273,
                            0.1)^2),
                    1/3))),
        IFERROR(W1396,
            MAX(MAX('1D'!$D$16,
                    MAX('1D'!$D$16,
                        POWER((ABS(K1273)^2)/('1D'!$I$5*MAX(F1273,
                                    0.1)^2),
                            1/3))),
                ($L$2)-E1396))),
    IF(IFERROR(AG1274,
            0)=0,
        MAX(MAX('1D'!$D$16,
                MAX('1D'!$D$16,
                    POWER((ABS(K1273)^2)/('1D'!$I$5*MAX(F1273,
                                0.1)^2),
                        1/3))),
            IFERROR(W1396,
                MAX(MAX('1D'!$D$16,
                        MAX('1D'!$D$16,
                            POWER((ABS(K1273)^2)/('1D'!$I$5*MAX(F1273,
                                        0.1)^2),
                                1/3))),
                    ($L$2)-E1396))),
        IF(IFERROR(W1273,
                0)=0,
            MAX(MAX('1D'!$D$16,
                    MAX('1D'!$D$16,
                        POWER((ABS(K1273)^2)/('1D'!$I$5*MAX(F1273,
                                    0.1)^2),
                            1/3))),
                IFERROR(W1396,
                    MAX(MAX('1D'!$D$16,
                            MAX('1D'!$D$16,
                                POWER((ABS(K1273)^2)/('1D'!$I$5*MAX(F1273,
                                            0.1)^2),
                                    1/3))),
                        ($L$2)-E1396))),
            IF(OR(IFERROR(AD1273,
                        0)&gt;=1,
                    IFERROR(AD1274,
                        0)&gt;=1),
                MAX('1D'!$D$16,
                    MAX('1D'!$D$16,
                        POWER((ABS(K1273)^2)/('1D'!$I$5*MAX(F1273,
                                    0.1)^2),
                            1/3))),
                IF(ABS(IFERROR(AF1273,
                            0))&lt;'1D'!$D$19,
                    MAX(MAX('1D'!$D$16,
                            MAX('1D'!$D$16,
                                POWER((ABS(K1273)^2)/('1D'!$I$5*MAX(F1273,
                                            0.1)^2),
                                    1/3))),
                        IFERROR(W1273,
                            0)),
                    MAX(MAX('1D'!$D$16,
                            MAX('1D'!$D$16,
                                POWER((ABS(K1273)^2)/('1D'!$I$5*MAX(F1273,
                                            0.1)^2),
                                    1/3))),
                        (IFERROR(W1273,
                                0))+((IFERROR(AF1273,
                                    0))*'1D'!$D$18)))))))</f>
        <v>2.1389677043987478</v>
      </c>
      <c r="X1273" s="5">
        <f t="shared" ca="1" si="270"/>
        <v>11.122632062873489</v>
      </c>
      <c r="Y1273" s="5">
        <f t="shared" ca="1" si="271"/>
        <v>1.1735290000551568</v>
      </c>
      <c r="Z1273" s="5">
        <f t="shared" ca="1" si="272"/>
        <v>4.5807502857230418</v>
      </c>
      <c r="AA1273" s="5">
        <f t="shared" ca="1" si="273"/>
        <v>634.07096770439875</v>
      </c>
      <c r="AB1273" s="5">
        <f ca="1">AA1273+((ABS(K1273)/MAX(((F1273)+(G1273)*(W1273))*(W1273),
            0.000001))^2)/(2*'1D'!$I$5)</f>
        <v>635.14045155659812</v>
      </c>
      <c r="AC1273" s="5">
        <f ca="1">((ABS(K1273)*'1D'!$D$6)/(MAX(((F1273)+(G1273)*(W1273))*(W1273),
            0.000001)*MAX(((((F1273)+(G1273)*(W1273))*(W1273))/MAX((F1273)+2*(W1273)*SQRT(1+(G1273)^2),
                    0.000001))^(2/3),
            0.000001)))^2</f>
        <v>3.8141460404132466E-3</v>
      </c>
      <c r="AD1273" s="5">
        <f ca="1">ABS(ABS(K1273)/MAX(((F1273)+(G1273)*(W1273))*(W1273),
        0.000001))/SQRT('1D'!$I$5*MAX((((F1273)+(G1273)*(W1273))*(W1273))/MAX((F1273)+2*(G1273)*(W1273),
            0.000001),
        0.000001))</f>
        <v>1.0000000000000004</v>
      </c>
      <c r="AE1273" s="5">
        <f ca="1">((F1273)*(W1273)^2)/2+(G1273)*(W1273)^3/3+(ABS(K1273)^2)/('1D'!$I$5*MAX(((F1273)+(G1273)*(W1273))*(W1273),
        0.000001))</f>
        <v>35.686426155594638</v>
      </c>
      <c r="AF1273" s="5">
        <f ca="1">IF($A$2=0,
    0,
    IFERROR(AB1274+(((AC1273+AC1274)/2)*J1274)+(IF(Z1273&gt;Z1274,
                '1D'!$D$8*((Z1273^2-Z1274^2)/(2*'1D'!$I$5)),
                '1D'!$D$9*((Z1274^2-Z1273^2)/(2*'1D'!$I$5)))+('1D'!$D$10*(ABS(I1274)/90)*(MAX(Z1273^2,
                        Z1274^2)/(2*'1D'!$I$5))))-AB1273,
        0))</f>
        <v>3.3177109866073806E-3</v>
      </c>
      <c r="AG1273" s="5">
        <f ca="1">IF($A$2=0,
    1,
    IF(IFERROR(AG1274,
            0)=0,
        0,
        IFERROR(IF(OR(ROUND(AD1273,
                        3)&gt;=1,
                    AND(ABS(AF1273)&lt;'1D'!$D$19,
                        AD1273&lt;1)),
                1,
                0),
            0)))</f>
        <v>1</v>
      </c>
      <c r="AH1273" s="5">
        <f ca="1">IFERROR(IF('1D'!V32="Supercritical",
        MAX('1D'!$D$16,
            IFERROR(L1273,
                MAX('1D'!$D$16,
                    POWER((ABS(K1273)^2)/('1D'!$I$5*MAX(F1273,
                                0.1)^2),
                        1/3)))),
        IF('1D'!V32="Subcritical",
            MAX('1D'!$D$16,
                IFERROR(W1273,
                    MAX('1D'!$D$16,
                        POWER((ABS(K1273)^2)/('1D'!$I$5*MAX(F1273,
                                    0.1)^2),
                            1/3)))),
            IF(IFERROR(T1273,
                    -1E+99)&gt;=IFERROR(AE1273,
                    -1E+99),
                MAX('1D'!$D$16,
                    IFERROR(L1273,
                        MAX('1D'!$D$16,
                            POWER((ABS(K1273)^2)/('1D'!$I$5*MAX(F1273,
                                        0.1)^2),
                                1/3)))),
                MAX('1D'!$D$16,
                    IFERROR(W1273,
                        MAX('1D'!$D$16,
                            POWER((ABS(K1273)^2)/('1D'!$I$5*MAX(F1273,
                                        0.1)^2),
                                1/3))))))),
    MAX('1D'!$D$16,
        POWER((ABS(K1273)^2)/('1D'!$I$5*MAX(F1273,
                    0.1)^2),
            1/3)))</f>
        <v>2.0411692021517887</v>
      </c>
      <c r="AI1273" s="5">
        <f t="shared" ca="1" si="274"/>
        <v>633.97316920215178</v>
      </c>
      <c r="AJ1273" s="5">
        <f ca="1">AI1273+((ABS(K1273)/MAX(((F1273)+(G1273)*(AH1273))*(AH1273),
            0.000001))^2)/(2*'1D'!$I$5)</f>
        <v>635.14759253909483</v>
      </c>
      <c r="AM1273">
        <v>0</v>
      </c>
      <c r="AN1273">
        <v>0</v>
      </c>
      <c r="AO1273" s="5">
        <f t="shared" si="275"/>
        <v>0</v>
      </c>
      <c r="AP1273" s="5">
        <f t="shared" si="279"/>
        <v>0</v>
      </c>
      <c r="AQ1273" s="5">
        <f ca="1">ABS(ABS(K1273)/MAX(((F1273)+(G1273)*(AH1273))*(AH1273),
        0.000001))/SQRT('1D'!$I$5*MAX((((F1273)+(G1273)*(AH1273))*(AH1273))/MAX((F1273)+2*(G1273)*(AH1273),
            0.000001),
        0.000001))</f>
        <v>1.0727235886044055</v>
      </c>
      <c r="AR1273" s="5" t="str">
        <f t="shared" ca="1" si="276"/>
        <v>Supercritical</v>
      </c>
      <c r="AS1273" s="5">
        <f ca="1">((ABS(K1273)*'1D'!$D$6)/(MAX(((F1273)+(G1273)*(AH1273))*(AH1273),
            0.000001)*MAX(((((F1273)+(G1273)*(AH1273))*(AH1273))/MAX((F1273)+2*(AH1273)*SQRT(1+(G1273)^2),
                    0.000001))^(2/3),
            0.000001)))^2</f>
        <v>4.3358367565141456E-3</v>
      </c>
    </row>
    <row r="1274" spans="1:45" x14ac:dyDescent="0.35">
      <c r="A1274">
        <v>1265</v>
      </c>
      <c r="B1274">
        <v>1263.9949999999999</v>
      </c>
      <c r="C1274">
        <v>616070.13699999999</v>
      </c>
      <c r="D1274">
        <v>3096743.2930000001</v>
      </c>
      <c r="E1274">
        <v>631.93150000000003</v>
      </c>
      <c r="F1274">
        <v>5.2</v>
      </c>
      <c r="G1274">
        <v>0</v>
      </c>
      <c r="H1274" t="s">
        <v>176</v>
      </c>
      <c r="I1274">
        <v>2E-3</v>
      </c>
      <c r="J1274" s="5">
        <f t="shared" si="277"/>
        <v>1</v>
      </c>
      <c r="K1274" s="5">
        <f t="shared" ca="1" si="278"/>
        <v>50.95</v>
      </c>
      <c r="L1274" s="5">
        <f ca="1">IF($A$2=0,
    IFERROR(L1273,
        MAX('1D'!$D$16,
            POWER((ABS(K1274)^2)/('1D'!$I$5*MAX(F1274,
                        0.1)^2),
                1/3))),
    IF(IFERROR(V1273,
            0)=0,
        IFERROR(L1273,
            MAX('1D'!$D$16,
                POWER((ABS(K1274)^2)/('1D'!$I$5*MAX(F1274,
                            0.1)^2),
                    1/3))),
        IF(OR(IFERROR(L1274,
                    0)=0,
                IFERROR(S1273,
                    0)&lt;1,
                IFERROR(S1274,
                    0)&lt;1),
            MAX('1D'!$D$16,
                POWER((ABS(K1274)^2)/('1D'!$I$5*MAX(F1274,
                            0.1)^2),
                    1/3)),
            IF(IFERROR(U1274,
                    0)&gt;0,
                MAX('1D'!$D$16,
                    IFERROR(L1274,
                        0)+((IFERROR(U1274,
                                0))*'1D'!$D$18*IF((IFERROR(S1274,
                                    0))&lt;1,
                            1,
                            -1))),
                IF(IFERROR(U1274,
                        0)&lt;0,
                    IF(ABS((MAX('1D'!$D$16,
                                    POWER((ABS(K1274)^2)/('1D'!$I$5*MAX(F1274,
                                                0.1)^2),
                                        1/3)))-IFERROR(L1274,
                                0))&gt;'1D'!$D$19,
                        MAX('1D'!$D$16,
                            IF((MAX('1D'!$D$16,
                                        POWER((ABS(K1274)^2)/('1D'!$I$5*MAX(F1274,
                                                    0.1)^2),
                                            1/3)))&gt;IFERROR(L1274,
                                    0),
                                MIN((MAX('1D'!$D$16,
                                            POWER((ABS(K1274)^2)/('1D'!$I$5*MAX(F1274,
                                                        0.1)^2),
                                                1/3))),
                                    IFERROR(L1274,
                                        0)+(MIN(ABS(IFERROR(U1274,
                                                    0))*'1D'!$D$18,
                                            ABS((MAX('1D'!$D$16,
                                                        POWER((ABS(K1274)^2)/('1D'!$I$5*MAX(F1274,
                                                                    0.1)^2),
                                                            1/3)))-IFERROR(L1274,
                                                    0))))),
                                MAX((MAX('1D'!$D$16,
                                            POWER((ABS(K1274)^2)/('1D'!$I$5*MAX(F1274,
                                                        0.1)^2),
                                                1/3))),
                                    IFERROR(L1274,
                                        0)-(MIN(ABS(IFERROR(U1274,
                                                    0))*'1D'!$D$18,
                                            ABS((MAX('1D'!$D$16,
                                                        POWER((ABS(K1274)^2)/('1D'!$I$5*MAX(F1274,
                                                                    0.1)^2),
                                                            1/3)))-IFERROR(L1274,
                                                    0))))))),
                        MAX('1D'!$D$16,
                            POWER((ABS(K1274)^2)/('1D'!$I$5*MAX(F1274,
                                        0.1)^2),
                                1/3))),
                    MAX('1D'!$D$16,
                        IFERROR(L1274,
                            0)))))))</f>
        <v>2.0411692021517887</v>
      </c>
      <c r="M1274" s="5">
        <f t="shared" ca="1" si="266"/>
        <v>10.614079851189301</v>
      </c>
      <c r="N1274" s="5">
        <f t="shared" ca="1" si="267"/>
        <v>1.1434704692804873</v>
      </c>
      <c r="O1274" s="5">
        <f t="shared" ca="1" si="268"/>
        <v>4.8002276894771132</v>
      </c>
      <c r="P1274" s="5">
        <f t="shared" ca="1" si="269"/>
        <v>633.97266920215179</v>
      </c>
      <c r="Q1274" s="5">
        <f ca="1">P1274+((ABS(K1274)/MAX(((F1274)+(G1274)*(L1274))*(L1274),
            0.000001))^2)/(2*'1D'!$I$5)</f>
        <v>635.14709253909484</v>
      </c>
      <c r="R1274" s="5">
        <f ca="1">((ABS(K1274)*'1D'!$D$6)/(MAX(((F1274)+(G1274)*(L1274))*(L1274),
            0.000001)*MAX(((((F1274)+(G1274)*(L1274))*(L1274))/MAX((F1274)+2*(L1274)*SQRT(1+(G1274)^2),
                    0.000001))^(2/3),
            0.000001)))^2</f>
        <v>4.3358367565141456E-3</v>
      </c>
      <c r="S1274" s="5">
        <f ca="1">ABS(ABS(K1274)/MAX(((F1274)+(G1274)*(L1274))*(L1274),
        0.000001))/SQRT('1D'!$I$5*MAX((((F1274)+(G1274)*(L1274))*(L1274))/MAX((F1274)+2*(G1274)*(L1274),
            0.000001),
        0.000001))</f>
        <v>1.0727235886044055</v>
      </c>
      <c r="T1274" s="5">
        <f ca="1">((F1274)*(L1274)^2)/2+(G1274)*(L1274)^3/3+(ABS(K1274)^2)/('1D'!$I$5*MAX(((F1274)+(G1274)*(L1274))*(L1274),
        0.000001))</f>
        <v>35.763412605541333</v>
      </c>
      <c r="U1274" s="5">
        <f ca="1">IF($A$2=0,
    0,
    IFERROR(Q1273-(((R1273+R1274)/2)*J1274)-(IF(O1273&gt;O1274,
                '1D'!$D$8*((O1273^2-O1274^2)/(2*'1D'!$I$5)),
                '1D'!$D$9*((O1274^2-O1273^2)/(2*'1D'!$I$5)))+('1D'!$D$10*(ABS(I1274)/90)*(MAX(O1273^2,
                        O1274^2)/(2*'1D'!$I$5))))-Q1274,
        0))</f>
        <v>-3.8397515008909977E-3</v>
      </c>
      <c r="V1274" s="5">
        <f ca="1">IF($A$2=0,
    1,
    IF(IFERROR(V1273,
            0)=0,
        0,
        IFERROR(IF(ROUND(S1274,
                    3)=1,
                1,
                IF(AND(ABS(U1274)&lt;'1D'!$D$19,
                        S1274&gt;1),
                    1,
                    0)),
            0)))</f>
        <v>0</v>
      </c>
      <c r="W1274" s="5">
        <f ca="1">IF($A$2=0,
    MAX(MAX('1D'!$D$16,
            MAX('1D'!$D$16,
                POWER((ABS(K1274)^2)/('1D'!$I$5*MAX(F1274,
                            0.1)^2),
                    1/3))),
        IFERROR(W1396,
            MAX(MAX('1D'!$D$16,
                    MAX('1D'!$D$16,
                        POWER((ABS(K1274)^2)/('1D'!$I$5*MAX(F1274,
                                    0.1)^2),
                            1/3))),
                ($L$2)-E1396))),
    IF(IFERROR(AG1275,
            0)=0,
        MAX(MAX('1D'!$D$16,
                MAX('1D'!$D$16,
                    POWER((ABS(K1274)^2)/('1D'!$I$5*MAX(F1274,
                                0.1)^2),
                        1/3))),
            IFERROR(W1396,
                MAX(MAX('1D'!$D$16,
                        MAX('1D'!$D$16,
                            POWER((ABS(K1274)^2)/('1D'!$I$5*MAX(F1274,
                                        0.1)^2),
                                1/3))),
                    ($L$2)-E1396))),
        IF(IFERROR(W1274,
                0)=0,
            MAX(MAX('1D'!$D$16,
                    MAX('1D'!$D$16,
                        POWER((ABS(K1274)^2)/('1D'!$I$5*MAX(F1274,
                                    0.1)^2),
                            1/3))),
                IFERROR(W1396,
                    MAX(MAX('1D'!$D$16,
                            MAX('1D'!$D$16,
                                POWER((ABS(K1274)^2)/('1D'!$I$5*MAX(F1274,
                                            0.1)^2),
                                    1/3))),
                        ($L$2)-E1396))),
            IF(OR(IFERROR(AD1274,
                        0)&gt;=1,
                    IFERROR(AD1275,
                        0)&gt;=1),
                MAX('1D'!$D$16,
                    MAX('1D'!$D$16,
                        POWER((ABS(K1274)^2)/('1D'!$I$5*MAX(F1274,
                                    0.1)^2),
                            1/3))),
                IF(ABS(IFERROR(AF1274,
                            0))&lt;'1D'!$D$19,
                    MAX(MAX('1D'!$D$16,
                            MAX('1D'!$D$16,
                                POWER((ABS(K1274)^2)/('1D'!$I$5*MAX(F1274,
                                            0.1)^2),
                                    1/3))),
                        IFERROR(W1274,
                            0)),
                    MAX(MAX('1D'!$D$16,
                            MAX('1D'!$D$16,
                                POWER((ABS(K1274)^2)/('1D'!$I$5*MAX(F1274,
                                            0.1)^2),
                                    1/3))),
                        (IFERROR(W1274,
                                0))+((IFERROR(AF1274,
                                    0))*'1D'!$D$18)))))))</f>
        <v>2.1389677043987478</v>
      </c>
      <c r="X1274" s="5">
        <f t="shared" ca="1" si="270"/>
        <v>11.122632062873489</v>
      </c>
      <c r="Y1274" s="5">
        <f t="shared" ca="1" si="271"/>
        <v>1.1735290000551568</v>
      </c>
      <c r="Z1274" s="5">
        <f t="shared" ca="1" si="272"/>
        <v>4.5807502857230418</v>
      </c>
      <c r="AA1274" s="5">
        <f t="shared" ca="1" si="273"/>
        <v>634.07046770439877</v>
      </c>
      <c r="AB1274" s="5">
        <f ca="1">AA1274+((ABS(K1274)/MAX(((F1274)+(G1274)*(W1274))*(W1274),
            0.000001))^2)/(2*'1D'!$I$5)</f>
        <v>635.13995155659813</v>
      </c>
      <c r="AC1274" s="5">
        <f ca="1">((ABS(K1274)*'1D'!$D$6)/(MAX(((F1274)+(G1274)*(W1274))*(W1274),
            0.000001)*MAX(((((F1274)+(G1274)*(W1274))*(W1274))/MAX((F1274)+2*(W1274)*SQRT(1+(G1274)^2),
                    0.000001))^(2/3),
            0.000001)))^2</f>
        <v>3.8141460404132466E-3</v>
      </c>
      <c r="AD1274" s="5">
        <f ca="1">ABS(ABS(K1274)/MAX(((F1274)+(G1274)*(W1274))*(W1274),
        0.000001))/SQRT('1D'!$I$5*MAX((((F1274)+(G1274)*(W1274))*(W1274))/MAX((F1274)+2*(G1274)*(W1274),
            0.000001),
        0.000001))</f>
        <v>1.0000000000000004</v>
      </c>
      <c r="AE1274" s="5">
        <f ca="1">((F1274)*(W1274)^2)/2+(G1274)*(W1274)^3/3+(ABS(K1274)^2)/('1D'!$I$5*MAX(((F1274)+(G1274)*(W1274))*(W1274),
        0.000001))</f>
        <v>35.686426155594638</v>
      </c>
      <c r="AF1274" s="5">
        <f ca="1">IF($A$2=0,
    0,
    IFERROR(AB1275+(((AC1274+AC1275)/2)*J1275)+(IF(Z1274&gt;Z1275,
                '1D'!$D$8*((Z1274^2-Z1275^2)/(2*'1D'!$I$5)),
                '1D'!$D$9*((Z1275^2-Z1274^2)/(2*'1D'!$I$5)))+('1D'!$D$10*(ABS(I1275)/90)*(MAX(Z1274^2,
                        Z1275^2)/(2*'1D'!$I$5))))-AB1274,
        0))</f>
        <v>3.4249085716737682E-3</v>
      </c>
      <c r="AG1274" s="5">
        <f ca="1">IF($A$2=0,
    1,
    IF(IFERROR(AG1275,
            0)=0,
        0,
        IFERROR(IF(OR(ROUND(AD1274,
                        3)&gt;=1,
                    AND(ABS(AF1274)&lt;'1D'!$D$19,
                        AD1274&lt;1)),
                1,
                0),
            0)))</f>
        <v>1</v>
      </c>
      <c r="AH1274" s="5">
        <f ca="1">IFERROR(IF('1D'!V32="Supercritical",
        MAX('1D'!$D$16,
            IFERROR(L1274,
                MAX('1D'!$D$16,
                    POWER((ABS(K1274)^2)/('1D'!$I$5*MAX(F1274,
                                0.1)^2),
                        1/3)))),
        IF('1D'!V32="Subcritical",
            MAX('1D'!$D$16,
                IFERROR(W1274,
                    MAX('1D'!$D$16,
                        POWER((ABS(K1274)^2)/('1D'!$I$5*MAX(F1274,
                                    0.1)^2),
                            1/3)))),
            IF(IFERROR(T1274,
                    -1E+99)&gt;=IFERROR(AE1274,
                    -1E+99),
                MAX('1D'!$D$16,
                    IFERROR(L1274,
                        MAX('1D'!$D$16,
                            POWER((ABS(K1274)^2)/('1D'!$I$5*MAX(F1274,
                                        0.1)^2),
                                1/3)))),
                MAX('1D'!$D$16,
                    IFERROR(W1274,
                        MAX('1D'!$D$16,
                            POWER((ABS(K1274)^2)/('1D'!$I$5*MAX(F1274,
                                        0.1)^2),
                                1/3))))))),
    MAX('1D'!$D$16,
        POWER((ABS(K1274)^2)/('1D'!$I$5*MAX(F1274,
                    0.1)^2),
            1/3)))</f>
        <v>2.0411692021517887</v>
      </c>
      <c r="AI1274" s="5">
        <f t="shared" ca="1" si="274"/>
        <v>633.97266920215179</v>
      </c>
      <c r="AJ1274" s="5">
        <f ca="1">AI1274+((ABS(K1274)/MAX(((F1274)+(G1274)*(AH1274))*(AH1274),
            0.000001))^2)/(2*'1D'!$I$5)</f>
        <v>635.14709253909484</v>
      </c>
      <c r="AM1274">
        <v>0</v>
      </c>
      <c r="AN1274">
        <v>0</v>
      </c>
      <c r="AO1274" s="5">
        <f t="shared" si="275"/>
        <v>0</v>
      </c>
      <c r="AP1274" s="5">
        <f t="shared" si="279"/>
        <v>0</v>
      </c>
      <c r="AQ1274" s="5">
        <f ca="1">ABS(ABS(K1274)/MAX(((F1274)+(G1274)*(AH1274))*(AH1274),
        0.000001))/SQRT('1D'!$I$5*MAX((((F1274)+(G1274)*(AH1274))*(AH1274))/MAX((F1274)+2*(G1274)*(AH1274),
            0.000001),
        0.000001))</f>
        <v>1.0727235886044055</v>
      </c>
      <c r="AR1274" s="5" t="str">
        <f t="shared" ca="1" si="276"/>
        <v>Supercritical</v>
      </c>
      <c r="AS1274" s="5">
        <f ca="1">((ABS(K1274)*'1D'!$D$6)/(MAX(((F1274)+(G1274)*(AH1274))*(AH1274),
            0.000001)*MAX(((((F1274)+(G1274)*(AH1274))*(AH1274))/MAX((F1274)+2*(AH1274)*SQRT(1+(G1274)^2),
                    0.000001))^(2/3),
            0.000001)))^2</f>
        <v>4.3358367565141456E-3</v>
      </c>
    </row>
    <row r="1275" spans="1:45" x14ac:dyDescent="0.35">
      <c r="A1275">
        <v>1266</v>
      </c>
      <c r="B1275">
        <v>1264.9960000000001</v>
      </c>
      <c r="C1275">
        <v>616070.09499999997</v>
      </c>
      <c r="D1275">
        <v>3096742.2930000001</v>
      </c>
      <c r="E1275">
        <v>631.93100000000004</v>
      </c>
      <c r="F1275">
        <v>5.2</v>
      </c>
      <c r="G1275">
        <v>0</v>
      </c>
      <c r="H1275" t="s">
        <v>176</v>
      </c>
      <c r="I1275">
        <v>0.06</v>
      </c>
      <c r="J1275" s="5">
        <f t="shared" si="277"/>
        <v>1.0010000000002037</v>
      </c>
      <c r="K1275" s="5">
        <f t="shared" ca="1" si="278"/>
        <v>50.95</v>
      </c>
      <c r="L1275" s="5">
        <f ca="1">IF($A$2=0,
    IFERROR(L1274,
        MAX('1D'!$D$16,
            POWER((ABS(K1275)^2)/('1D'!$I$5*MAX(F1275,
                        0.1)^2),
                1/3))),
    IF(IFERROR(V1274,
            0)=0,
        IFERROR(L1274,
            MAX('1D'!$D$16,
                POWER((ABS(K1275)^2)/('1D'!$I$5*MAX(F1275,
                            0.1)^2),
                    1/3))),
        IF(OR(IFERROR(L1275,
                    0)=0,
                IFERROR(S1274,
                    0)&lt;1,
                IFERROR(S1275,
                    0)&lt;1),
            MAX('1D'!$D$16,
                POWER((ABS(K1275)^2)/('1D'!$I$5*MAX(F1275,
                            0.1)^2),
                    1/3)),
            IF(IFERROR(U1275,
                    0)&gt;0,
                MAX('1D'!$D$16,
                    IFERROR(L1275,
                        0)+((IFERROR(U1275,
                                0))*'1D'!$D$18*IF((IFERROR(S1275,
                                    0))&lt;1,
                            1,
                            -1))),
                IF(IFERROR(U1275,
                        0)&lt;0,
                    IF(ABS((MAX('1D'!$D$16,
                                    POWER((ABS(K1275)^2)/('1D'!$I$5*MAX(F1275,
                                                0.1)^2),
                                        1/3)))-IFERROR(L1275,
                                0))&gt;'1D'!$D$19,
                        MAX('1D'!$D$16,
                            IF((MAX('1D'!$D$16,
                                        POWER((ABS(K1275)^2)/('1D'!$I$5*MAX(F1275,
                                                    0.1)^2),
                                            1/3)))&gt;IFERROR(L1275,
                                    0),
                                MIN((MAX('1D'!$D$16,
                                            POWER((ABS(K1275)^2)/('1D'!$I$5*MAX(F1275,
                                                        0.1)^2),
                                                1/3))),
                                    IFERROR(L1275,
                                        0)+(MIN(ABS(IFERROR(U1275,
                                                    0))*'1D'!$D$18,
                                            ABS((MAX('1D'!$D$16,
                                                        POWER((ABS(K1275)^2)/('1D'!$I$5*MAX(F1275,
                                                                    0.1)^2),
                                                            1/3)))-IFERROR(L1275,
                                                    0))))),
                                MAX((MAX('1D'!$D$16,
                                            POWER((ABS(K1275)^2)/('1D'!$I$5*MAX(F1275,
                                                        0.1)^2),
                                                1/3))),
                                    IFERROR(L1275,
                                        0)-(MIN(ABS(IFERROR(U1275,
                                                    0))*'1D'!$D$18,
                                            ABS((MAX('1D'!$D$16,
                                                        POWER((ABS(K1275)^2)/('1D'!$I$5*MAX(F1275,
                                                                    0.1)^2),
                                                            1/3)))-IFERROR(L1275,
                                                    0))))))),
                        MAX('1D'!$D$16,
                            POWER((ABS(K1275)^2)/('1D'!$I$5*MAX(F1275,
                                        0.1)^2),
                                1/3))),
                    MAX('1D'!$D$16,
                        IFERROR(L1275,
                            0)))))))</f>
        <v>2.0411692021517887</v>
      </c>
      <c r="M1275" s="5">
        <f t="shared" ca="1" si="266"/>
        <v>10.614079851189301</v>
      </c>
      <c r="N1275" s="5">
        <f t="shared" ca="1" si="267"/>
        <v>1.1434704692804873</v>
      </c>
      <c r="O1275" s="5">
        <f t="shared" ca="1" si="268"/>
        <v>4.8002276894771132</v>
      </c>
      <c r="P1275" s="5">
        <f t="shared" ca="1" si="269"/>
        <v>633.9721692021518</v>
      </c>
      <c r="Q1275" s="5">
        <f ca="1">P1275+((ABS(K1275)/MAX(((F1275)+(G1275)*(L1275))*(L1275),
            0.000001))^2)/(2*'1D'!$I$5)</f>
        <v>635.14659253909485</v>
      </c>
      <c r="R1275" s="5">
        <f ca="1">((ABS(K1275)*'1D'!$D$6)/(MAX(((F1275)+(G1275)*(L1275))*(L1275),
            0.000001)*MAX(((((F1275)+(G1275)*(L1275))*(L1275))/MAX((F1275)+2*(L1275)*SQRT(1+(G1275)^2),
                    0.000001))^(2/3),
            0.000001)))^2</f>
        <v>4.3358367565141456E-3</v>
      </c>
      <c r="S1275" s="5">
        <f ca="1">ABS(ABS(K1275)/MAX(((F1275)+(G1275)*(L1275))*(L1275),
        0.000001))/SQRT('1D'!$I$5*MAX((((F1275)+(G1275)*(L1275))*(L1275))/MAX((F1275)+2*(G1275)*(L1275),
            0.000001),
        0.000001))</f>
        <v>1.0727235886044055</v>
      </c>
      <c r="T1275" s="5">
        <f ca="1">((F1275)*(L1275)^2)/2+(G1275)*(L1275)^3/3+(ABS(K1275)^2)/('1D'!$I$5*MAX(((F1275)+(G1275)*(L1275))*(L1275),
        0.000001))</f>
        <v>35.763412605541333</v>
      </c>
      <c r="U1275" s="5">
        <f ca="1">IF($A$2=0,
    0,
    IFERROR(Q1274-(((R1274+R1275)/2)*J1275)-(IF(O1274&gt;O1275,
                '1D'!$D$8*((O1274^2-O1275^2)/(2*'1D'!$I$5)),
                '1D'!$D$9*((O1275^2-O1274^2)/(2*'1D'!$I$5)))+('1D'!$D$10*(ABS(I1275)/90)*(MAX(O1274^2,
                        O1275^2)/(2*'1D'!$I$5))))-Q1275,
        0))</f>
        <v>-3.9576149270033056E-3</v>
      </c>
      <c r="V1275" s="5">
        <f ca="1">IF($A$2=0,
    1,
    IF(IFERROR(V1274,
            0)=0,
        0,
        IFERROR(IF(ROUND(S1275,
                    3)=1,
                1,
                IF(AND(ABS(U1275)&lt;'1D'!$D$19,
                        S1275&gt;1),
                    1,
                    0)),
            0)))</f>
        <v>0</v>
      </c>
      <c r="W1275" s="5">
        <f ca="1">IF($A$2=0,
    MAX(MAX('1D'!$D$16,
            MAX('1D'!$D$16,
                POWER((ABS(K1275)^2)/('1D'!$I$5*MAX(F1275,
                            0.1)^2),
                    1/3))),
        IFERROR(W1396,
            MAX(MAX('1D'!$D$16,
                    MAX('1D'!$D$16,
                        POWER((ABS(K1275)^2)/('1D'!$I$5*MAX(F1275,
                                    0.1)^2),
                            1/3))),
                ($L$2)-E1396))),
    IF(IFERROR(AG1276,
            0)=0,
        MAX(MAX('1D'!$D$16,
                MAX('1D'!$D$16,
                    POWER((ABS(K1275)^2)/('1D'!$I$5*MAX(F1275,
                                0.1)^2),
                        1/3))),
            IFERROR(W1396,
                MAX(MAX('1D'!$D$16,
                        MAX('1D'!$D$16,
                            POWER((ABS(K1275)^2)/('1D'!$I$5*MAX(F1275,
                                        0.1)^2),
                                1/3))),
                    ($L$2)-E1396))),
        IF(IFERROR(W1275,
                0)=0,
            MAX(MAX('1D'!$D$16,
                    MAX('1D'!$D$16,
                        POWER((ABS(K1275)^2)/('1D'!$I$5*MAX(F1275,
                                    0.1)^2),
                            1/3))),
                IFERROR(W1396,
                    MAX(MAX('1D'!$D$16,
                            MAX('1D'!$D$16,
                                POWER((ABS(K1275)^2)/('1D'!$I$5*MAX(F1275,
                                            0.1)^2),
                                    1/3))),
                        ($L$2)-E1396))),
            IF(OR(IFERROR(AD1275,
                        0)&gt;=1,
                    IFERROR(AD1276,
                        0)&gt;=1),
                MAX('1D'!$D$16,
                    MAX('1D'!$D$16,
                        POWER((ABS(K1275)^2)/('1D'!$I$5*MAX(F1275,
                                    0.1)^2),
                            1/3))),
                IF(ABS(IFERROR(AF1275,
                            0))&lt;'1D'!$D$19,
                    MAX(MAX('1D'!$D$16,
                            MAX('1D'!$D$16,
                                POWER((ABS(K1275)^2)/('1D'!$I$5*MAX(F1275,
                                            0.1)^2),
                                    1/3))),
                        IFERROR(W1275,
                            0)),
                    MAX(MAX('1D'!$D$16,
                            MAX('1D'!$D$16,
                                POWER((ABS(K1275)^2)/('1D'!$I$5*MAX(F1275,
                                            0.1)^2),
                                    1/3))),
                        (IFERROR(W1275,
                                0))+((IFERROR(AF1275,
                                    0))*'1D'!$D$18)))))))</f>
        <v>2.1389677043987478</v>
      </c>
      <c r="X1275" s="5">
        <f t="shared" ca="1" si="270"/>
        <v>11.122632062873489</v>
      </c>
      <c r="Y1275" s="5">
        <f t="shared" ca="1" si="271"/>
        <v>1.1735290000551568</v>
      </c>
      <c r="Z1275" s="5">
        <f t="shared" ca="1" si="272"/>
        <v>4.5807502857230418</v>
      </c>
      <c r="AA1275" s="5">
        <f t="shared" ca="1" si="273"/>
        <v>634.06996770439878</v>
      </c>
      <c r="AB1275" s="5">
        <f ca="1">AA1275+((ABS(K1275)/MAX(((F1275)+(G1275)*(W1275))*(W1275),
            0.000001))^2)/(2*'1D'!$I$5)</f>
        <v>635.13945155659815</v>
      </c>
      <c r="AC1275" s="5">
        <f ca="1">((ABS(K1275)*'1D'!$D$6)/(MAX(((F1275)+(G1275)*(W1275))*(W1275),
            0.000001)*MAX(((((F1275)+(G1275)*(W1275))*(W1275))/MAX((F1275)+2*(W1275)*SQRT(1+(G1275)^2),
                    0.000001))^(2/3),
            0.000001)))^2</f>
        <v>3.8141460404132466E-3</v>
      </c>
      <c r="AD1275" s="5">
        <f ca="1">ABS(ABS(K1275)/MAX(((F1275)+(G1275)*(W1275))*(W1275),
        0.000001))/SQRT('1D'!$I$5*MAX((((F1275)+(G1275)*(W1275))*(W1275))/MAX((F1275)+2*(G1275)*(W1275),
            0.000001),
        0.000001))</f>
        <v>1.0000000000000004</v>
      </c>
      <c r="AE1275" s="5">
        <f ca="1">((F1275)*(W1275)^2)/2+(G1275)*(W1275)^3/3+(ABS(K1275)^2)/('1D'!$I$5*MAX(((F1275)+(G1275)*(W1275))*(W1275),
        0.000001))</f>
        <v>35.686426155594638</v>
      </c>
      <c r="AF1275" s="5">
        <f ca="1">IF($A$2=0,
    0,
    IFERROR(AB1276+(((AC1275+AC1276)/2)*J1276)+(IF(Z1275&gt;Z1276,
                '1D'!$D$8*((Z1275^2-Z1276^2)/(2*'1D'!$I$5)),
                '1D'!$D$9*((Z1276^2-Z1275^2)/(2*'1D'!$I$5)))+('1D'!$D$10*(ABS(I1276)/90)*(MAX(Z1275^2,
                        Z1276^2)/(2*'1D'!$I$5))))-AB1275,
        0))</f>
        <v>3.4157470064428708E-3</v>
      </c>
      <c r="AG1275" s="5">
        <f ca="1">IF($A$2=0,
    1,
    IF(IFERROR(AG1276,
            0)=0,
        0,
        IFERROR(IF(OR(ROUND(AD1275,
                        3)&gt;=1,
                    AND(ABS(AF1275)&lt;'1D'!$D$19,
                        AD1275&lt;1)),
                1,
                0),
            0)))</f>
        <v>1</v>
      </c>
      <c r="AH1275" s="5">
        <f ca="1">IFERROR(IF('1D'!V32="Supercritical",
        MAX('1D'!$D$16,
            IFERROR(L1275,
                MAX('1D'!$D$16,
                    POWER((ABS(K1275)^2)/('1D'!$I$5*MAX(F1275,
                                0.1)^2),
                        1/3)))),
        IF('1D'!V32="Subcritical",
            MAX('1D'!$D$16,
                IFERROR(W1275,
                    MAX('1D'!$D$16,
                        POWER((ABS(K1275)^2)/('1D'!$I$5*MAX(F1275,
                                    0.1)^2),
                            1/3)))),
            IF(IFERROR(T1275,
                    -1E+99)&gt;=IFERROR(AE1275,
                    -1E+99),
                MAX('1D'!$D$16,
                    IFERROR(L1275,
                        MAX('1D'!$D$16,
                            POWER((ABS(K1275)^2)/('1D'!$I$5*MAX(F1275,
                                        0.1)^2),
                                1/3)))),
                MAX('1D'!$D$16,
                    IFERROR(W1275,
                        MAX('1D'!$D$16,
                            POWER((ABS(K1275)^2)/('1D'!$I$5*MAX(F1275,
                                        0.1)^2),
                                1/3))))))),
    MAX('1D'!$D$16,
        POWER((ABS(K1275)^2)/('1D'!$I$5*MAX(F1275,
                    0.1)^2),
            1/3)))</f>
        <v>2.0411692021517887</v>
      </c>
      <c r="AI1275" s="5">
        <f t="shared" ca="1" si="274"/>
        <v>633.9721692021518</v>
      </c>
      <c r="AJ1275" s="5">
        <f ca="1">AI1275+((ABS(K1275)/MAX(((F1275)+(G1275)*(AH1275))*(AH1275),
            0.000001))^2)/(2*'1D'!$I$5)</f>
        <v>635.14659253909485</v>
      </c>
      <c r="AM1275">
        <v>0</v>
      </c>
      <c r="AN1275">
        <v>0</v>
      </c>
      <c r="AO1275" s="5">
        <f t="shared" si="275"/>
        <v>0</v>
      </c>
      <c r="AP1275" s="5">
        <f t="shared" si="279"/>
        <v>0</v>
      </c>
      <c r="AQ1275" s="5">
        <f ca="1">ABS(ABS(K1275)/MAX(((F1275)+(G1275)*(AH1275))*(AH1275),
        0.000001))/SQRT('1D'!$I$5*MAX((((F1275)+(G1275)*(AH1275))*(AH1275))/MAX((F1275)+2*(G1275)*(AH1275),
            0.000001),
        0.000001))</f>
        <v>1.0727235886044055</v>
      </c>
      <c r="AR1275" s="5" t="str">
        <f t="shared" ca="1" si="276"/>
        <v>Supercritical</v>
      </c>
      <c r="AS1275" s="5">
        <f ca="1">((ABS(K1275)*'1D'!$D$6)/(MAX(((F1275)+(G1275)*(AH1275))*(AH1275),
            0.000001)*MAX(((((F1275)+(G1275)*(AH1275))*(AH1275))/MAX((F1275)+2*(AH1275)*SQRT(1+(G1275)^2),
                    0.000001))^(2/3),
            0.000001)))^2</f>
        <v>4.3358367565141456E-3</v>
      </c>
    </row>
    <row r="1276" spans="1:45" x14ac:dyDescent="0.35">
      <c r="A1276">
        <v>1267</v>
      </c>
      <c r="B1276">
        <v>1265.9960000000001</v>
      </c>
      <c r="C1276">
        <v>616070.05200000003</v>
      </c>
      <c r="D1276">
        <v>3096741.2940000002</v>
      </c>
      <c r="E1276">
        <v>631.93050000000005</v>
      </c>
      <c r="F1276">
        <v>5.2</v>
      </c>
      <c r="G1276">
        <v>0</v>
      </c>
      <c r="H1276" t="s">
        <v>176</v>
      </c>
      <c r="I1276">
        <v>5.7000000000000002E-2</v>
      </c>
      <c r="J1276" s="5">
        <f t="shared" si="277"/>
        <v>1</v>
      </c>
      <c r="K1276" s="5">
        <f t="shared" ca="1" si="278"/>
        <v>50.95</v>
      </c>
      <c r="L1276" s="5">
        <f ca="1">IF($A$2=0,
    IFERROR(L1275,
        MAX('1D'!$D$16,
            POWER((ABS(K1276)^2)/('1D'!$I$5*MAX(F1276,
                        0.1)^2),
                1/3))),
    IF(IFERROR(V1275,
            0)=0,
        IFERROR(L1275,
            MAX('1D'!$D$16,
                POWER((ABS(K1276)^2)/('1D'!$I$5*MAX(F1276,
                            0.1)^2),
                    1/3))),
        IF(OR(IFERROR(L1276,
                    0)=0,
                IFERROR(S1275,
                    0)&lt;1,
                IFERROR(S1276,
                    0)&lt;1),
            MAX('1D'!$D$16,
                POWER((ABS(K1276)^2)/('1D'!$I$5*MAX(F1276,
                            0.1)^2),
                    1/3)),
            IF(IFERROR(U1276,
                    0)&gt;0,
                MAX('1D'!$D$16,
                    IFERROR(L1276,
                        0)+((IFERROR(U1276,
                                0))*'1D'!$D$18*IF((IFERROR(S1276,
                                    0))&lt;1,
                            1,
                            -1))),
                IF(IFERROR(U1276,
                        0)&lt;0,
                    IF(ABS((MAX('1D'!$D$16,
                                    POWER((ABS(K1276)^2)/('1D'!$I$5*MAX(F1276,
                                                0.1)^2),
                                        1/3)))-IFERROR(L1276,
                                0))&gt;'1D'!$D$19,
                        MAX('1D'!$D$16,
                            IF((MAX('1D'!$D$16,
                                        POWER((ABS(K1276)^2)/('1D'!$I$5*MAX(F1276,
                                                    0.1)^2),
                                            1/3)))&gt;IFERROR(L1276,
                                    0),
                                MIN((MAX('1D'!$D$16,
                                            POWER((ABS(K1276)^2)/('1D'!$I$5*MAX(F1276,
                                                        0.1)^2),
                                                1/3))),
                                    IFERROR(L1276,
                                        0)+(MIN(ABS(IFERROR(U1276,
                                                    0))*'1D'!$D$18,
                                            ABS((MAX('1D'!$D$16,
                                                        POWER((ABS(K1276)^2)/('1D'!$I$5*MAX(F1276,
                                                                    0.1)^2),
                                                            1/3)))-IFERROR(L1276,
                                                    0))))),
                                MAX((MAX('1D'!$D$16,
                                            POWER((ABS(K1276)^2)/('1D'!$I$5*MAX(F1276,
                                                        0.1)^2),
                                                1/3))),
                                    IFERROR(L1276,
                                        0)-(MIN(ABS(IFERROR(U1276,
                                                    0))*'1D'!$D$18,
                                            ABS((MAX('1D'!$D$16,
                                                        POWER((ABS(K1276)^2)/('1D'!$I$5*MAX(F1276,
                                                                    0.1)^2),
                                                            1/3)))-IFERROR(L1276,
                                                    0))))))),
                        MAX('1D'!$D$16,
                            POWER((ABS(K1276)^2)/('1D'!$I$5*MAX(F1276,
                                        0.1)^2),
                                1/3))),
                    MAX('1D'!$D$16,
                        IFERROR(L1276,
                            0)))))))</f>
        <v>2.0411692021517887</v>
      </c>
      <c r="M1276" s="5">
        <f t="shared" ca="1" si="266"/>
        <v>10.614079851189301</v>
      </c>
      <c r="N1276" s="5">
        <f t="shared" ca="1" si="267"/>
        <v>1.1434704692804873</v>
      </c>
      <c r="O1276" s="5">
        <f t="shared" ca="1" si="268"/>
        <v>4.8002276894771132</v>
      </c>
      <c r="P1276" s="5">
        <f t="shared" ca="1" si="269"/>
        <v>633.97166920215182</v>
      </c>
      <c r="Q1276" s="5">
        <f ca="1">P1276+((ABS(K1276)/MAX(((F1276)+(G1276)*(L1276))*(L1276),
            0.000001))^2)/(2*'1D'!$I$5)</f>
        <v>635.14609253909487</v>
      </c>
      <c r="R1276" s="5">
        <f ca="1">((ABS(K1276)*'1D'!$D$6)/(MAX(((F1276)+(G1276)*(L1276))*(L1276),
            0.000001)*MAX(((((F1276)+(G1276)*(L1276))*(L1276))/MAX((F1276)+2*(L1276)*SQRT(1+(G1276)^2),
                    0.000001))^(2/3),
            0.000001)))^2</f>
        <v>4.3358367565141456E-3</v>
      </c>
      <c r="S1276" s="5">
        <f ca="1">ABS(ABS(K1276)/MAX(((F1276)+(G1276)*(L1276))*(L1276),
        0.000001))/SQRT('1D'!$I$5*MAX((((F1276)+(G1276)*(L1276))*(L1276))/MAX((F1276)+2*(G1276)*(L1276),
            0.000001),
        0.000001))</f>
        <v>1.0727235886044055</v>
      </c>
      <c r="T1276" s="5">
        <f ca="1">((F1276)*(L1276)^2)/2+(G1276)*(L1276)^3/3+(ABS(K1276)^2)/('1D'!$I$5*MAX(((F1276)+(G1276)*(L1276))*(L1276),
        0.000001))</f>
        <v>35.763412605541333</v>
      </c>
      <c r="U1276" s="5">
        <f ca="1">IF($A$2=0,
    0,
    IFERROR(Q1275-(((R1275+R1276)/2)*J1276)-(IF(O1275&gt;O1276,
                '1D'!$D$8*((O1275^2-O1276^2)/(2*'1D'!$I$5)),
                '1D'!$D$9*((O1276^2-O1275^2)/(2*'1D'!$I$5)))+('1D'!$D$10*(ABS(I1276)/90)*(MAX(O1275^2,
                        O1276^2)/(2*'1D'!$I$5))))-Q1276,
        0))</f>
        <v>-3.9474069734524164E-3</v>
      </c>
      <c r="V1276" s="5">
        <f ca="1">IF($A$2=0,
    1,
    IF(IFERROR(V1275,
            0)=0,
        0,
        IFERROR(IF(ROUND(S1276,
                    3)=1,
                1,
                IF(AND(ABS(U1276)&lt;'1D'!$D$19,
                        S1276&gt;1),
                    1,
                    0)),
            0)))</f>
        <v>0</v>
      </c>
      <c r="W1276" s="5">
        <f ca="1">IF($A$2=0,
    MAX(MAX('1D'!$D$16,
            MAX('1D'!$D$16,
                POWER((ABS(K1276)^2)/('1D'!$I$5*MAX(F1276,
                            0.1)^2),
                    1/3))),
        IFERROR(W1396,
            MAX(MAX('1D'!$D$16,
                    MAX('1D'!$D$16,
                        POWER((ABS(K1276)^2)/('1D'!$I$5*MAX(F1276,
                                    0.1)^2),
                            1/3))),
                ($L$2)-E1396))),
    IF(IFERROR(AG1277,
            0)=0,
        MAX(MAX('1D'!$D$16,
                MAX('1D'!$D$16,
                    POWER((ABS(K1276)^2)/('1D'!$I$5*MAX(F1276,
                                0.1)^2),
                        1/3))),
            IFERROR(W1396,
                MAX(MAX('1D'!$D$16,
                        MAX('1D'!$D$16,
                            POWER((ABS(K1276)^2)/('1D'!$I$5*MAX(F1276,
                                        0.1)^2),
                                1/3))),
                    ($L$2)-E1396))),
        IF(IFERROR(W1276,
                0)=0,
            MAX(MAX('1D'!$D$16,
                    MAX('1D'!$D$16,
                        POWER((ABS(K1276)^2)/('1D'!$I$5*MAX(F1276,
                                    0.1)^2),
                            1/3))),
                IFERROR(W1396,
                    MAX(MAX('1D'!$D$16,
                            MAX('1D'!$D$16,
                                POWER((ABS(K1276)^2)/('1D'!$I$5*MAX(F1276,
                                            0.1)^2),
                                    1/3))),
                        ($L$2)-E1396))),
            IF(OR(IFERROR(AD1276,
                        0)&gt;=1,
                    IFERROR(AD1277,
                        0)&gt;=1),
                MAX('1D'!$D$16,
                    MAX('1D'!$D$16,
                        POWER((ABS(K1276)^2)/('1D'!$I$5*MAX(F1276,
                                    0.1)^2),
                            1/3))),
                IF(ABS(IFERROR(AF1276,
                            0))&lt;'1D'!$D$19,
                    MAX(MAX('1D'!$D$16,
                            MAX('1D'!$D$16,
                                POWER((ABS(K1276)^2)/('1D'!$I$5*MAX(F1276,
                                            0.1)^2),
                                    1/3))),
                        IFERROR(W1276,
                            0)),
                    MAX(MAX('1D'!$D$16,
                            MAX('1D'!$D$16,
                                POWER((ABS(K1276)^2)/('1D'!$I$5*MAX(F1276,
                                            0.1)^2),
                                    1/3))),
                        (IFERROR(W1276,
                                0))+((IFERROR(AF1276,
                                    0))*'1D'!$D$18)))))))</f>
        <v>2.1389677043987478</v>
      </c>
      <c r="X1276" s="5">
        <f t="shared" ca="1" si="270"/>
        <v>11.122632062873489</v>
      </c>
      <c r="Y1276" s="5">
        <f t="shared" ca="1" si="271"/>
        <v>1.1735290000551568</v>
      </c>
      <c r="Z1276" s="5">
        <f t="shared" ca="1" si="272"/>
        <v>4.5807502857230418</v>
      </c>
      <c r="AA1276" s="5">
        <f t="shared" ca="1" si="273"/>
        <v>634.06946770439879</v>
      </c>
      <c r="AB1276" s="5">
        <f ca="1">AA1276+((ABS(K1276)/MAX(((F1276)+(G1276)*(W1276))*(W1276),
            0.000001))^2)/(2*'1D'!$I$5)</f>
        <v>635.13895155659816</v>
      </c>
      <c r="AC1276" s="5">
        <f ca="1">((ABS(K1276)*'1D'!$D$6)/(MAX(((F1276)+(G1276)*(W1276))*(W1276),
            0.000001)*MAX(((((F1276)+(G1276)*(W1276))*(W1276))/MAX((F1276)+2*(W1276)*SQRT(1+(G1276)^2),
                    0.000001))^(2/3),
            0.000001)))^2</f>
        <v>3.8141460404132466E-3</v>
      </c>
      <c r="AD1276" s="5">
        <f ca="1">ABS(ABS(K1276)/MAX(((F1276)+(G1276)*(W1276))*(W1276),
        0.000001))/SQRT('1D'!$I$5*MAX((((F1276)+(G1276)*(W1276))*(W1276))/MAX((F1276)+2*(G1276)*(W1276),
            0.000001),
        0.000001))</f>
        <v>1.0000000000000004</v>
      </c>
      <c r="AE1276" s="5">
        <f ca="1">((F1276)*(W1276)^2)/2+(G1276)*(W1276)^3/3+(ABS(K1276)^2)/('1D'!$I$5*MAX(((F1276)+(G1276)*(W1276))*(W1276),
        0.000001))</f>
        <v>35.686426155594638</v>
      </c>
      <c r="AF1276" s="5">
        <f ca="1">IF($A$2=0,
    0,
    IFERROR(AB1277+(((AC1276+AC1277)/2)*J1277)+(IF(Z1276&gt;Z1277,
                '1D'!$D$8*((Z1276^2-Z1277^2)/(2*'1D'!$I$5)),
                '1D'!$D$9*((Z1277^2-Z1276^2)/(2*'1D'!$I$5)))+('1D'!$D$10*(ABS(I1277)/90)*(MAX(Z1276^2,
                        Z1277^2)/(2*'1D'!$I$5))))-AB1276,
        0))</f>
        <v>3.3141460403385281E-3</v>
      </c>
      <c r="AG1276" s="5">
        <f ca="1">IF($A$2=0,
    1,
    IF(IFERROR(AG1277,
            0)=0,
        0,
        IFERROR(IF(OR(ROUND(AD1276,
                        3)&gt;=1,
                    AND(ABS(AF1276)&lt;'1D'!$D$19,
                        AD1276&lt;1)),
                1,
                0),
            0)))</f>
        <v>1</v>
      </c>
      <c r="AH1276" s="5">
        <f ca="1">IFERROR(IF('1D'!V32="Supercritical",
        MAX('1D'!$D$16,
            IFERROR(L1276,
                MAX('1D'!$D$16,
                    POWER((ABS(K1276)^2)/('1D'!$I$5*MAX(F1276,
                                0.1)^2),
                        1/3)))),
        IF('1D'!V32="Subcritical",
            MAX('1D'!$D$16,
                IFERROR(W1276,
                    MAX('1D'!$D$16,
                        POWER((ABS(K1276)^2)/('1D'!$I$5*MAX(F1276,
                                    0.1)^2),
                            1/3)))),
            IF(IFERROR(T1276,
                    -1E+99)&gt;=IFERROR(AE1276,
                    -1E+99),
                MAX('1D'!$D$16,
                    IFERROR(L1276,
                        MAX('1D'!$D$16,
                            POWER((ABS(K1276)^2)/('1D'!$I$5*MAX(F1276,
                                        0.1)^2),
                                1/3)))),
                MAX('1D'!$D$16,
                    IFERROR(W1276,
                        MAX('1D'!$D$16,
                            POWER((ABS(K1276)^2)/('1D'!$I$5*MAX(F1276,
                                        0.1)^2),
                                1/3))))))),
    MAX('1D'!$D$16,
        POWER((ABS(K1276)^2)/('1D'!$I$5*MAX(F1276,
                    0.1)^2),
            1/3)))</f>
        <v>2.0411692021517887</v>
      </c>
      <c r="AI1276" s="5">
        <f t="shared" ca="1" si="274"/>
        <v>633.97166920215182</v>
      </c>
      <c r="AJ1276" s="5">
        <f ca="1">AI1276+((ABS(K1276)/MAX(((F1276)+(G1276)*(AH1276))*(AH1276),
            0.000001))^2)/(2*'1D'!$I$5)</f>
        <v>635.14609253909487</v>
      </c>
      <c r="AM1276">
        <v>0</v>
      </c>
      <c r="AN1276">
        <v>0</v>
      </c>
      <c r="AO1276" s="5">
        <f t="shared" si="275"/>
        <v>0</v>
      </c>
      <c r="AP1276" s="5">
        <f t="shared" si="279"/>
        <v>0</v>
      </c>
      <c r="AQ1276" s="5">
        <f ca="1">ABS(ABS(K1276)/MAX(((F1276)+(G1276)*(AH1276))*(AH1276),
        0.000001))/SQRT('1D'!$I$5*MAX((((F1276)+(G1276)*(AH1276))*(AH1276))/MAX((F1276)+2*(G1276)*(AH1276),
            0.000001),
        0.000001))</f>
        <v>1.0727235886044055</v>
      </c>
      <c r="AR1276" s="5" t="str">
        <f t="shared" ca="1" si="276"/>
        <v>Supercritical</v>
      </c>
      <c r="AS1276" s="5">
        <f ca="1">((ABS(K1276)*'1D'!$D$6)/(MAX(((F1276)+(G1276)*(AH1276))*(AH1276),
            0.000001)*MAX(((((F1276)+(G1276)*(AH1276))*(AH1276))/MAX((F1276)+2*(AH1276)*SQRT(1+(G1276)^2),
                    0.000001))^(2/3),
            0.000001)))^2</f>
        <v>4.3358367565141456E-3</v>
      </c>
    </row>
    <row r="1277" spans="1:45" x14ac:dyDescent="0.35">
      <c r="A1277">
        <v>1268</v>
      </c>
      <c r="B1277">
        <v>1266.9960000000001</v>
      </c>
      <c r="C1277">
        <v>616070.01</v>
      </c>
      <c r="D1277">
        <v>3096740.2949999999</v>
      </c>
      <c r="E1277">
        <v>631.92999999999995</v>
      </c>
      <c r="F1277">
        <v>5.2</v>
      </c>
      <c r="G1277">
        <v>0</v>
      </c>
      <c r="H1277" t="s">
        <v>176</v>
      </c>
      <c r="I1277">
        <v>0</v>
      </c>
      <c r="J1277" s="5">
        <f t="shared" si="277"/>
        <v>1</v>
      </c>
      <c r="K1277" s="5">
        <f t="shared" ca="1" si="278"/>
        <v>50.95</v>
      </c>
      <c r="L1277" s="5">
        <f ca="1">IF($A$2=0,
    IFERROR(L1276,
        MAX('1D'!$D$16,
            POWER((ABS(K1277)^2)/('1D'!$I$5*MAX(F1277,
                        0.1)^2),
                1/3))),
    IF(IFERROR(V1276,
            0)=0,
        IFERROR(L1276,
            MAX('1D'!$D$16,
                POWER((ABS(K1277)^2)/('1D'!$I$5*MAX(F1277,
                            0.1)^2),
                    1/3))),
        IF(OR(IFERROR(L1277,
                    0)=0,
                IFERROR(S1276,
                    0)&lt;1,
                IFERROR(S1277,
                    0)&lt;1),
            MAX('1D'!$D$16,
                POWER((ABS(K1277)^2)/('1D'!$I$5*MAX(F1277,
                            0.1)^2),
                    1/3)),
            IF(IFERROR(U1277,
                    0)&gt;0,
                MAX('1D'!$D$16,
                    IFERROR(L1277,
                        0)+((IFERROR(U1277,
                                0))*'1D'!$D$18*IF((IFERROR(S1277,
                                    0))&lt;1,
                            1,
                            -1))),
                IF(IFERROR(U1277,
                        0)&lt;0,
                    IF(ABS((MAX('1D'!$D$16,
                                    POWER((ABS(K1277)^2)/('1D'!$I$5*MAX(F1277,
                                                0.1)^2),
                                        1/3)))-IFERROR(L1277,
                                0))&gt;'1D'!$D$19,
                        MAX('1D'!$D$16,
                            IF((MAX('1D'!$D$16,
                                        POWER((ABS(K1277)^2)/('1D'!$I$5*MAX(F1277,
                                                    0.1)^2),
                                            1/3)))&gt;IFERROR(L1277,
                                    0),
                                MIN((MAX('1D'!$D$16,
                                            POWER((ABS(K1277)^2)/('1D'!$I$5*MAX(F1277,
                                                        0.1)^2),
                                                1/3))),
                                    IFERROR(L1277,
                                        0)+(MIN(ABS(IFERROR(U1277,
                                                    0))*'1D'!$D$18,
                                            ABS((MAX('1D'!$D$16,
                                                        POWER((ABS(K1277)^2)/('1D'!$I$5*MAX(F1277,
                                                                    0.1)^2),
                                                            1/3)))-IFERROR(L1277,
                                                    0))))),
                                MAX((MAX('1D'!$D$16,
                                            POWER((ABS(K1277)^2)/('1D'!$I$5*MAX(F1277,
                                                        0.1)^2),
                                                1/3))),
                                    IFERROR(L1277,
                                        0)-(MIN(ABS(IFERROR(U1277,
                                                    0))*'1D'!$D$18,
                                            ABS((MAX('1D'!$D$16,
                                                        POWER((ABS(K1277)^2)/('1D'!$I$5*MAX(F1277,
                                                                    0.1)^2),
                                                            1/3)))-IFERROR(L1277,
                                                    0))))))),
                        MAX('1D'!$D$16,
                            POWER((ABS(K1277)^2)/('1D'!$I$5*MAX(F1277,
                                        0.1)^2),
                                1/3))),
                    MAX('1D'!$D$16,
                        IFERROR(L1277,
                            0)))))))</f>
        <v>2.0411692021517887</v>
      </c>
      <c r="M1277" s="5">
        <f t="shared" ca="1" si="266"/>
        <v>10.614079851189301</v>
      </c>
      <c r="N1277" s="5">
        <f t="shared" ca="1" si="267"/>
        <v>1.1434704692804873</v>
      </c>
      <c r="O1277" s="5">
        <f t="shared" ca="1" si="268"/>
        <v>4.8002276894771132</v>
      </c>
      <c r="P1277" s="5">
        <f t="shared" ca="1" si="269"/>
        <v>633.97116920215171</v>
      </c>
      <c r="Q1277" s="5">
        <f ca="1">P1277+((ABS(K1277)/MAX(((F1277)+(G1277)*(L1277))*(L1277),
            0.000001))^2)/(2*'1D'!$I$5)</f>
        <v>635.14559253909476</v>
      </c>
      <c r="R1277" s="5">
        <f ca="1">((ABS(K1277)*'1D'!$D$6)/(MAX(((F1277)+(G1277)*(L1277))*(L1277),
            0.000001)*MAX(((((F1277)+(G1277)*(L1277))*(L1277))/MAX((F1277)+2*(L1277)*SQRT(1+(G1277)^2),
                    0.000001))^(2/3),
            0.000001)))^2</f>
        <v>4.3358367565141456E-3</v>
      </c>
      <c r="S1277" s="5">
        <f ca="1">ABS(ABS(K1277)/MAX(((F1277)+(G1277)*(L1277))*(L1277),
        0.000001))/SQRT('1D'!$I$5*MAX((((F1277)+(G1277)*(L1277))*(L1277))/MAX((F1277)+2*(G1277)*(L1277),
            0.000001),
        0.000001))</f>
        <v>1.0727235886044055</v>
      </c>
      <c r="T1277" s="5">
        <f ca="1">((F1277)*(L1277)^2)/2+(G1277)*(L1277)^3/3+(ABS(K1277)^2)/('1D'!$I$5*MAX(((F1277)+(G1277)*(L1277))*(L1277),
        0.000001))</f>
        <v>35.763412605541333</v>
      </c>
      <c r="U1277" s="5">
        <f ca="1">IF($A$2=0,
    0,
    IFERROR(Q1276-(((R1276+R1277)/2)*J1277)-(IF(O1276&gt;O1277,
                '1D'!$D$8*((O1276^2-O1277^2)/(2*'1D'!$I$5)),
                '1D'!$D$9*((O1277^2-O1276^2)/(2*'1D'!$I$5)))+('1D'!$D$10*(ABS(I1277)/90)*(MAX(O1276^2,
                        O1277^2)/(2*'1D'!$I$5))))-Q1277,
        0))</f>
        <v>-3.8358367563660067E-3</v>
      </c>
      <c r="V1277" s="5">
        <f ca="1">IF($A$2=0,
    1,
    IF(IFERROR(V1276,
            0)=0,
        0,
        IFERROR(IF(ROUND(S1277,
                    3)=1,
                1,
                IF(AND(ABS(U1277)&lt;'1D'!$D$19,
                        S1277&gt;1),
                    1,
                    0)),
            0)))</f>
        <v>0</v>
      </c>
      <c r="W1277" s="5">
        <f ca="1">IF($A$2=0,
    MAX(MAX('1D'!$D$16,
            MAX('1D'!$D$16,
                POWER((ABS(K1277)^2)/('1D'!$I$5*MAX(F1277,
                            0.1)^2),
                    1/3))),
        IFERROR(W1396,
            MAX(MAX('1D'!$D$16,
                    MAX('1D'!$D$16,
                        POWER((ABS(K1277)^2)/('1D'!$I$5*MAX(F1277,
                                    0.1)^2),
                            1/3))),
                ($L$2)-E1396))),
    IF(IFERROR(AG1278,
            0)=0,
        MAX(MAX('1D'!$D$16,
                MAX('1D'!$D$16,
                    POWER((ABS(K1277)^2)/('1D'!$I$5*MAX(F1277,
                                0.1)^2),
                        1/3))),
            IFERROR(W1396,
                MAX(MAX('1D'!$D$16,
                        MAX('1D'!$D$16,
                            POWER((ABS(K1277)^2)/('1D'!$I$5*MAX(F1277,
                                        0.1)^2),
                                1/3))),
                    ($L$2)-E1396))),
        IF(IFERROR(W1277,
                0)=0,
            MAX(MAX('1D'!$D$16,
                    MAX('1D'!$D$16,
                        POWER((ABS(K1277)^2)/('1D'!$I$5*MAX(F1277,
                                    0.1)^2),
                            1/3))),
                IFERROR(W1396,
                    MAX(MAX('1D'!$D$16,
                            MAX('1D'!$D$16,
                                POWER((ABS(K1277)^2)/('1D'!$I$5*MAX(F1277,
                                            0.1)^2),
                                    1/3))),
                        ($L$2)-E1396))),
            IF(OR(IFERROR(AD1277,
                        0)&gt;=1,
                    IFERROR(AD1278,
                        0)&gt;=1),
                MAX('1D'!$D$16,
                    MAX('1D'!$D$16,
                        POWER((ABS(K1277)^2)/('1D'!$I$5*MAX(F1277,
                                    0.1)^2),
                            1/3))),
                IF(ABS(IFERROR(AF1277,
                            0))&lt;'1D'!$D$19,
                    MAX(MAX('1D'!$D$16,
                            MAX('1D'!$D$16,
                                POWER((ABS(K1277)^2)/('1D'!$I$5*MAX(F1277,
                                            0.1)^2),
                                    1/3))),
                        IFERROR(W1277,
                            0)),
                    MAX(MAX('1D'!$D$16,
                            MAX('1D'!$D$16,
                                POWER((ABS(K1277)^2)/('1D'!$I$5*MAX(F1277,
                                            0.1)^2),
                                    1/3))),
                        (IFERROR(W1277,
                                0))+((IFERROR(AF1277,
                                    0))*'1D'!$D$18)))))))</f>
        <v>2.1389677043987478</v>
      </c>
      <c r="X1277" s="5">
        <f t="shared" ca="1" si="270"/>
        <v>11.122632062873489</v>
      </c>
      <c r="Y1277" s="5">
        <f t="shared" ca="1" si="271"/>
        <v>1.1735290000551568</v>
      </c>
      <c r="Z1277" s="5">
        <f t="shared" ca="1" si="272"/>
        <v>4.5807502857230418</v>
      </c>
      <c r="AA1277" s="5">
        <f t="shared" ca="1" si="273"/>
        <v>634.06896770439869</v>
      </c>
      <c r="AB1277" s="5">
        <f ca="1">AA1277+((ABS(K1277)/MAX(((F1277)+(G1277)*(W1277))*(W1277),
            0.000001))^2)/(2*'1D'!$I$5)</f>
        <v>635.13845155659806</v>
      </c>
      <c r="AC1277" s="5">
        <f ca="1">((ABS(K1277)*'1D'!$D$6)/(MAX(((F1277)+(G1277)*(W1277))*(W1277),
            0.000001)*MAX(((((F1277)+(G1277)*(W1277))*(W1277))/MAX((F1277)+2*(W1277)*SQRT(1+(G1277)^2),
                    0.000001))^(2/3),
            0.000001)))^2</f>
        <v>3.8141460404132466E-3</v>
      </c>
      <c r="AD1277" s="5">
        <f ca="1">ABS(ABS(K1277)/MAX(((F1277)+(G1277)*(W1277))*(W1277),
        0.000001))/SQRT('1D'!$I$5*MAX((((F1277)+(G1277)*(W1277))*(W1277))/MAX((F1277)+2*(G1277)*(W1277),
            0.000001),
        0.000001))</f>
        <v>1.0000000000000004</v>
      </c>
      <c r="AE1277" s="5">
        <f ca="1">((F1277)*(W1277)^2)/2+(G1277)*(W1277)^3/3+(ABS(K1277)^2)/('1D'!$I$5*MAX(((F1277)+(G1277)*(W1277))*(W1277),
        0.000001))</f>
        <v>35.686426155594638</v>
      </c>
      <c r="AF1277" s="5">
        <f ca="1">IF($A$2=0,
    0,
    IFERROR(AB1278+(((AC1277+AC1278)/2)*J1278)+(IF(Z1277&gt;Z1278,
                '1D'!$D$8*((Z1277^2-Z1278^2)/(2*'1D'!$I$5)),
                '1D'!$D$9*((Z1278^2-Z1277^2)/(2*'1D'!$I$5)))+('1D'!$D$10*(ABS(I1278)/90)*(MAX(Z1277^2,
                        Z1278^2)/(2*'1D'!$I$5))))-AB1277,
        0))</f>
        <v>3.3141460404522149E-3</v>
      </c>
      <c r="AG1277" s="5">
        <f ca="1">IF($A$2=0,
    1,
    IF(IFERROR(AG1278,
            0)=0,
        0,
        IFERROR(IF(OR(ROUND(AD1277,
                        3)&gt;=1,
                    AND(ABS(AF1277)&lt;'1D'!$D$19,
                        AD1277&lt;1)),
                1,
                0),
            0)))</f>
        <v>1</v>
      </c>
      <c r="AH1277" s="5">
        <f ca="1">IFERROR(IF('1D'!V32="Supercritical",
        MAX('1D'!$D$16,
            IFERROR(L1277,
                MAX('1D'!$D$16,
                    POWER((ABS(K1277)^2)/('1D'!$I$5*MAX(F1277,
                                0.1)^2),
                        1/3)))),
        IF('1D'!V32="Subcritical",
            MAX('1D'!$D$16,
                IFERROR(W1277,
                    MAX('1D'!$D$16,
                        POWER((ABS(K1277)^2)/('1D'!$I$5*MAX(F1277,
                                    0.1)^2),
                            1/3)))),
            IF(IFERROR(T1277,
                    -1E+99)&gt;=IFERROR(AE1277,
                    -1E+99),
                MAX('1D'!$D$16,
                    IFERROR(L1277,
                        MAX('1D'!$D$16,
                            POWER((ABS(K1277)^2)/('1D'!$I$5*MAX(F1277,
                                        0.1)^2),
                                1/3)))),
                MAX('1D'!$D$16,
                    IFERROR(W1277,
                        MAX('1D'!$D$16,
                            POWER((ABS(K1277)^2)/('1D'!$I$5*MAX(F1277,
                                        0.1)^2),
                                1/3))))))),
    MAX('1D'!$D$16,
        POWER((ABS(K1277)^2)/('1D'!$I$5*MAX(F1277,
                    0.1)^2),
            1/3)))</f>
        <v>2.0411692021517887</v>
      </c>
      <c r="AI1277" s="5">
        <f t="shared" ca="1" si="274"/>
        <v>633.97116920215171</v>
      </c>
      <c r="AJ1277" s="5">
        <f ca="1">AI1277+((ABS(K1277)/MAX(((F1277)+(G1277)*(AH1277))*(AH1277),
            0.000001))^2)/(2*'1D'!$I$5)</f>
        <v>635.14559253909476</v>
      </c>
      <c r="AM1277">
        <v>0</v>
      </c>
      <c r="AN1277">
        <v>0</v>
      </c>
      <c r="AO1277" s="5">
        <f t="shared" si="275"/>
        <v>0</v>
      </c>
      <c r="AP1277" s="5">
        <f t="shared" si="279"/>
        <v>0</v>
      </c>
      <c r="AQ1277" s="5">
        <f ca="1">ABS(ABS(K1277)/MAX(((F1277)+(G1277)*(AH1277))*(AH1277),
        0.000001))/SQRT('1D'!$I$5*MAX((((F1277)+(G1277)*(AH1277))*(AH1277))/MAX((F1277)+2*(G1277)*(AH1277),
            0.000001),
        0.000001))</f>
        <v>1.0727235886044055</v>
      </c>
      <c r="AR1277" s="5" t="str">
        <f t="shared" ca="1" si="276"/>
        <v>Supercritical</v>
      </c>
      <c r="AS1277" s="5">
        <f ca="1">((ABS(K1277)*'1D'!$D$6)/(MAX(((F1277)+(G1277)*(AH1277))*(AH1277),
            0.000001)*MAX(((((F1277)+(G1277)*(AH1277))*(AH1277))/MAX((F1277)+2*(AH1277)*SQRT(1+(G1277)^2),
                    0.000001))^(2/3),
            0.000001)))^2</f>
        <v>4.3358367565141456E-3</v>
      </c>
    </row>
    <row r="1278" spans="1:45" x14ac:dyDescent="0.35">
      <c r="A1278">
        <v>1269</v>
      </c>
      <c r="B1278">
        <v>1267.9960000000001</v>
      </c>
      <c r="C1278">
        <v>616069.96799999999</v>
      </c>
      <c r="D1278">
        <v>3096739.2960000001</v>
      </c>
      <c r="E1278">
        <v>631.92949999999996</v>
      </c>
      <c r="F1278">
        <v>5.2</v>
      </c>
      <c r="G1278">
        <v>0</v>
      </c>
      <c r="H1278" t="s">
        <v>176</v>
      </c>
      <c r="I1278">
        <v>0</v>
      </c>
      <c r="J1278" s="5">
        <f t="shared" si="277"/>
        <v>1</v>
      </c>
      <c r="K1278" s="5">
        <f t="shared" ca="1" si="278"/>
        <v>50.95</v>
      </c>
      <c r="L1278" s="5">
        <f ca="1">IF($A$2=0,
    IFERROR(L1277,
        MAX('1D'!$D$16,
            POWER((ABS(K1278)^2)/('1D'!$I$5*MAX(F1278,
                        0.1)^2),
                1/3))),
    IF(IFERROR(V1277,
            0)=0,
        IFERROR(L1277,
            MAX('1D'!$D$16,
                POWER((ABS(K1278)^2)/('1D'!$I$5*MAX(F1278,
                            0.1)^2),
                    1/3))),
        IF(OR(IFERROR(L1278,
                    0)=0,
                IFERROR(S1277,
                    0)&lt;1,
                IFERROR(S1278,
                    0)&lt;1),
            MAX('1D'!$D$16,
                POWER((ABS(K1278)^2)/('1D'!$I$5*MAX(F1278,
                            0.1)^2),
                    1/3)),
            IF(IFERROR(U1278,
                    0)&gt;0,
                MAX('1D'!$D$16,
                    IFERROR(L1278,
                        0)+((IFERROR(U1278,
                                0))*'1D'!$D$18*IF((IFERROR(S1278,
                                    0))&lt;1,
                            1,
                            -1))),
                IF(IFERROR(U1278,
                        0)&lt;0,
                    IF(ABS((MAX('1D'!$D$16,
                                    POWER((ABS(K1278)^2)/('1D'!$I$5*MAX(F1278,
                                                0.1)^2),
                                        1/3)))-IFERROR(L1278,
                                0))&gt;'1D'!$D$19,
                        MAX('1D'!$D$16,
                            IF((MAX('1D'!$D$16,
                                        POWER((ABS(K1278)^2)/('1D'!$I$5*MAX(F1278,
                                                    0.1)^2),
                                            1/3)))&gt;IFERROR(L1278,
                                    0),
                                MIN((MAX('1D'!$D$16,
                                            POWER((ABS(K1278)^2)/('1D'!$I$5*MAX(F1278,
                                                        0.1)^2),
                                                1/3))),
                                    IFERROR(L1278,
                                        0)+(MIN(ABS(IFERROR(U1278,
                                                    0))*'1D'!$D$18,
                                            ABS((MAX('1D'!$D$16,
                                                        POWER((ABS(K1278)^2)/('1D'!$I$5*MAX(F1278,
                                                                    0.1)^2),
                                                            1/3)))-IFERROR(L1278,
                                                    0))))),
                                MAX((MAX('1D'!$D$16,
                                            POWER((ABS(K1278)^2)/('1D'!$I$5*MAX(F1278,
                                                        0.1)^2),
                                                1/3))),
                                    IFERROR(L1278,
                                        0)-(MIN(ABS(IFERROR(U1278,
                                                    0))*'1D'!$D$18,
                                            ABS((MAX('1D'!$D$16,
                                                        POWER((ABS(K1278)^2)/('1D'!$I$5*MAX(F1278,
                                                                    0.1)^2),
                                                            1/3)))-IFERROR(L1278,
                                                    0))))))),
                        MAX('1D'!$D$16,
                            POWER((ABS(K1278)^2)/('1D'!$I$5*MAX(F1278,
                                        0.1)^2),
                                1/3))),
                    MAX('1D'!$D$16,
                        IFERROR(L1278,
                            0)))))))</f>
        <v>2.0411692021517887</v>
      </c>
      <c r="M1278" s="5">
        <f t="shared" ca="1" si="266"/>
        <v>10.614079851189301</v>
      </c>
      <c r="N1278" s="5">
        <f t="shared" ca="1" si="267"/>
        <v>1.1434704692804873</v>
      </c>
      <c r="O1278" s="5">
        <f t="shared" ca="1" si="268"/>
        <v>4.8002276894771132</v>
      </c>
      <c r="P1278" s="5">
        <f t="shared" ca="1" si="269"/>
        <v>633.97066920215173</v>
      </c>
      <c r="Q1278" s="5">
        <f ca="1">P1278+((ABS(K1278)/MAX(((F1278)+(G1278)*(L1278))*(L1278),
            0.000001))^2)/(2*'1D'!$I$5)</f>
        <v>635.14509253909478</v>
      </c>
      <c r="R1278" s="5">
        <f ca="1">((ABS(K1278)*'1D'!$D$6)/(MAX(((F1278)+(G1278)*(L1278))*(L1278),
            0.000001)*MAX(((((F1278)+(G1278)*(L1278))*(L1278))/MAX((F1278)+2*(L1278)*SQRT(1+(G1278)^2),
                    0.000001))^(2/3),
            0.000001)))^2</f>
        <v>4.3358367565141456E-3</v>
      </c>
      <c r="S1278" s="5">
        <f ca="1">ABS(ABS(K1278)/MAX(((F1278)+(G1278)*(L1278))*(L1278),
        0.000001))/SQRT('1D'!$I$5*MAX((((F1278)+(G1278)*(L1278))*(L1278))/MAX((F1278)+2*(G1278)*(L1278),
            0.000001),
        0.000001))</f>
        <v>1.0727235886044055</v>
      </c>
      <c r="T1278" s="5">
        <f ca="1">((F1278)*(L1278)^2)/2+(G1278)*(L1278)^3/3+(ABS(K1278)^2)/('1D'!$I$5*MAX(((F1278)+(G1278)*(L1278))*(L1278),
        0.000001))</f>
        <v>35.763412605541333</v>
      </c>
      <c r="U1278" s="5">
        <f ca="1">IF($A$2=0,
    0,
    IFERROR(Q1277-(((R1277+R1278)/2)*J1278)-(IF(O1277&gt;O1278,
                '1D'!$D$8*((O1277^2-O1278^2)/(2*'1D'!$I$5)),
                '1D'!$D$9*((O1278^2-O1277^2)/(2*'1D'!$I$5)))+('1D'!$D$10*(ABS(I1278)/90)*(MAX(O1277^2,
                        O1278^2)/(2*'1D'!$I$5))))-Q1278,
        0))</f>
        <v>-3.8358367564796936E-3</v>
      </c>
      <c r="V1278" s="5">
        <f ca="1">IF($A$2=0,
    1,
    IF(IFERROR(V1277,
            0)=0,
        0,
        IFERROR(IF(ROUND(S1278,
                    3)=1,
                1,
                IF(AND(ABS(U1278)&lt;'1D'!$D$19,
                        S1278&gt;1),
                    1,
                    0)),
            0)))</f>
        <v>0</v>
      </c>
      <c r="W1278" s="5">
        <f ca="1">IF($A$2=0,
    MAX(MAX('1D'!$D$16,
            MAX('1D'!$D$16,
                POWER((ABS(K1278)^2)/('1D'!$I$5*MAX(F1278,
                            0.1)^2),
                    1/3))),
        IFERROR(W1396,
            MAX(MAX('1D'!$D$16,
                    MAX('1D'!$D$16,
                        POWER((ABS(K1278)^2)/('1D'!$I$5*MAX(F1278,
                                    0.1)^2),
                            1/3))),
                ($L$2)-E1396))),
    IF(IFERROR(AG1279,
            0)=0,
        MAX(MAX('1D'!$D$16,
                MAX('1D'!$D$16,
                    POWER((ABS(K1278)^2)/('1D'!$I$5*MAX(F1278,
                                0.1)^2),
                        1/3))),
            IFERROR(W1396,
                MAX(MAX('1D'!$D$16,
                        MAX('1D'!$D$16,
                            POWER((ABS(K1278)^2)/('1D'!$I$5*MAX(F1278,
                                        0.1)^2),
                                1/3))),
                    ($L$2)-E1396))),
        IF(IFERROR(W1278,
                0)=0,
            MAX(MAX('1D'!$D$16,
                    MAX('1D'!$D$16,
                        POWER((ABS(K1278)^2)/('1D'!$I$5*MAX(F1278,
                                    0.1)^2),
                            1/3))),
                IFERROR(W1396,
                    MAX(MAX('1D'!$D$16,
                            MAX('1D'!$D$16,
                                POWER((ABS(K1278)^2)/('1D'!$I$5*MAX(F1278,
                                            0.1)^2),
                                    1/3))),
                        ($L$2)-E1396))),
            IF(OR(IFERROR(AD1278,
                        0)&gt;=1,
                    IFERROR(AD1279,
                        0)&gt;=1),
                MAX('1D'!$D$16,
                    MAX('1D'!$D$16,
                        POWER((ABS(K1278)^2)/('1D'!$I$5*MAX(F1278,
                                    0.1)^2),
                            1/3))),
                IF(ABS(IFERROR(AF1278,
                            0))&lt;'1D'!$D$19,
                    MAX(MAX('1D'!$D$16,
                            MAX('1D'!$D$16,
                                POWER((ABS(K1278)^2)/('1D'!$I$5*MAX(F1278,
                                            0.1)^2),
                                    1/3))),
                        IFERROR(W1278,
                            0)),
                    MAX(MAX('1D'!$D$16,
                            MAX('1D'!$D$16,
                                POWER((ABS(K1278)^2)/('1D'!$I$5*MAX(F1278,
                                            0.1)^2),
                                    1/3))),
                        (IFERROR(W1278,
                                0))+((IFERROR(AF1278,
                                    0))*'1D'!$D$18)))))))</f>
        <v>2.1389677043987478</v>
      </c>
      <c r="X1278" s="5">
        <f t="shared" ca="1" si="270"/>
        <v>11.122632062873489</v>
      </c>
      <c r="Y1278" s="5">
        <f t="shared" ca="1" si="271"/>
        <v>1.1735290000551568</v>
      </c>
      <c r="Z1278" s="5">
        <f t="shared" ca="1" si="272"/>
        <v>4.5807502857230418</v>
      </c>
      <c r="AA1278" s="5">
        <f t="shared" ca="1" si="273"/>
        <v>634.0684677043987</v>
      </c>
      <c r="AB1278" s="5">
        <f ca="1">AA1278+((ABS(K1278)/MAX(((F1278)+(G1278)*(W1278))*(W1278),
            0.000001))^2)/(2*'1D'!$I$5)</f>
        <v>635.13795155659807</v>
      </c>
      <c r="AC1278" s="5">
        <f ca="1">((ABS(K1278)*'1D'!$D$6)/(MAX(((F1278)+(G1278)*(W1278))*(W1278),
            0.000001)*MAX(((((F1278)+(G1278)*(W1278))*(W1278))/MAX((F1278)+2*(W1278)*SQRT(1+(G1278)^2),
                    0.000001))^(2/3),
            0.000001)))^2</f>
        <v>3.8141460404132466E-3</v>
      </c>
      <c r="AD1278" s="5">
        <f ca="1">ABS(ABS(K1278)/MAX(((F1278)+(G1278)*(W1278))*(W1278),
        0.000001))/SQRT('1D'!$I$5*MAX((((F1278)+(G1278)*(W1278))*(W1278))/MAX((F1278)+2*(G1278)*(W1278),
            0.000001),
        0.000001))</f>
        <v>1.0000000000000004</v>
      </c>
      <c r="AE1278" s="5">
        <f ca="1">((F1278)*(W1278)^2)/2+(G1278)*(W1278)^3/3+(ABS(K1278)^2)/('1D'!$I$5*MAX(((F1278)+(G1278)*(W1278))*(W1278),
        0.000001))</f>
        <v>35.686426155594638</v>
      </c>
      <c r="AF1278" s="5">
        <f ca="1">IF($A$2=0,
    0,
    IFERROR(AB1279+(((AC1278+AC1279)/2)*J1279)+(IF(Z1278&gt;Z1279,
                '1D'!$D$8*((Z1278^2-Z1279^2)/(2*'1D'!$I$5)),
                '1D'!$D$9*((Z1279^2-Z1278^2)/(2*'1D'!$I$5)))+('1D'!$D$10*(ABS(I1279)/90)*(MAX(Z1278^2,
                        Z1279^2)/(2*'1D'!$I$5))))-AB1278,
        0))</f>
        <v>3.4157470064428708E-3</v>
      </c>
      <c r="AG1278" s="5">
        <f ca="1">IF($A$2=0,
    1,
    IF(IFERROR(AG1279,
            0)=0,
        0,
        IFERROR(IF(OR(ROUND(AD1278,
                        3)&gt;=1,
                    AND(ABS(AF1278)&lt;'1D'!$D$19,
                        AD1278&lt;1)),
                1,
                0),
            0)))</f>
        <v>1</v>
      </c>
      <c r="AH1278" s="5">
        <f ca="1">IFERROR(IF('1D'!V32="Supercritical",
        MAX('1D'!$D$16,
            IFERROR(L1278,
                MAX('1D'!$D$16,
                    POWER((ABS(K1278)^2)/('1D'!$I$5*MAX(F1278,
                                0.1)^2),
                        1/3)))),
        IF('1D'!V32="Subcritical",
            MAX('1D'!$D$16,
                IFERROR(W1278,
                    MAX('1D'!$D$16,
                        POWER((ABS(K1278)^2)/('1D'!$I$5*MAX(F1278,
                                    0.1)^2),
                            1/3)))),
            IF(IFERROR(T1278,
                    -1E+99)&gt;=IFERROR(AE1278,
                    -1E+99),
                MAX('1D'!$D$16,
                    IFERROR(L1278,
                        MAX('1D'!$D$16,
                            POWER((ABS(K1278)^2)/('1D'!$I$5*MAX(F1278,
                                        0.1)^2),
                                1/3)))),
                MAX('1D'!$D$16,
                    IFERROR(W1278,
                        MAX('1D'!$D$16,
                            POWER((ABS(K1278)^2)/('1D'!$I$5*MAX(F1278,
                                        0.1)^2),
                                1/3))))))),
    MAX('1D'!$D$16,
        POWER((ABS(K1278)^2)/('1D'!$I$5*MAX(F1278,
                    0.1)^2),
            1/3)))</f>
        <v>2.0411692021517887</v>
      </c>
      <c r="AI1278" s="5">
        <f t="shared" ca="1" si="274"/>
        <v>633.97066920215173</v>
      </c>
      <c r="AJ1278" s="5">
        <f ca="1">AI1278+((ABS(K1278)/MAX(((F1278)+(G1278)*(AH1278))*(AH1278),
            0.000001))^2)/(2*'1D'!$I$5)</f>
        <v>635.14509253909478</v>
      </c>
      <c r="AM1278">
        <v>0</v>
      </c>
      <c r="AN1278">
        <v>0</v>
      </c>
      <c r="AO1278" s="5">
        <f t="shared" si="275"/>
        <v>0</v>
      </c>
      <c r="AP1278" s="5">
        <f t="shared" si="279"/>
        <v>0</v>
      </c>
      <c r="AQ1278" s="5">
        <f ca="1">ABS(ABS(K1278)/MAX(((F1278)+(G1278)*(AH1278))*(AH1278),
        0.000001))/SQRT('1D'!$I$5*MAX((((F1278)+(G1278)*(AH1278))*(AH1278))/MAX((F1278)+2*(G1278)*(AH1278),
            0.000001),
        0.000001))</f>
        <v>1.0727235886044055</v>
      </c>
      <c r="AR1278" s="5" t="str">
        <f t="shared" ca="1" si="276"/>
        <v>Supercritical</v>
      </c>
      <c r="AS1278" s="5">
        <f ca="1">((ABS(K1278)*'1D'!$D$6)/(MAX(((F1278)+(G1278)*(AH1278))*(AH1278),
            0.000001)*MAX(((((F1278)+(G1278)*(AH1278))*(AH1278))/MAX((F1278)+2*(AH1278)*SQRT(1+(G1278)^2),
                    0.000001))^(2/3),
            0.000001)))^2</f>
        <v>4.3358367565141456E-3</v>
      </c>
    </row>
    <row r="1279" spans="1:45" x14ac:dyDescent="0.35">
      <c r="A1279">
        <v>1270</v>
      </c>
      <c r="B1279">
        <v>1268.9960000000001</v>
      </c>
      <c r="C1279">
        <v>616069.92599999998</v>
      </c>
      <c r="D1279">
        <v>3096738.2969999998</v>
      </c>
      <c r="E1279">
        <v>631.92899999999997</v>
      </c>
      <c r="F1279">
        <v>5.2</v>
      </c>
      <c r="G1279">
        <v>0</v>
      </c>
      <c r="H1279" t="s">
        <v>176</v>
      </c>
      <c r="I1279">
        <v>5.7000000000000002E-2</v>
      </c>
      <c r="J1279" s="5">
        <f t="shared" si="277"/>
        <v>1</v>
      </c>
      <c r="K1279" s="5">
        <f t="shared" ca="1" si="278"/>
        <v>50.95</v>
      </c>
      <c r="L1279" s="5">
        <f ca="1">IF($A$2=0,
    IFERROR(L1278,
        MAX('1D'!$D$16,
            POWER((ABS(K1279)^2)/('1D'!$I$5*MAX(F1279,
                        0.1)^2),
                1/3))),
    IF(IFERROR(V1278,
            0)=0,
        IFERROR(L1278,
            MAX('1D'!$D$16,
                POWER((ABS(K1279)^2)/('1D'!$I$5*MAX(F1279,
                            0.1)^2),
                    1/3))),
        IF(OR(IFERROR(L1279,
                    0)=0,
                IFERROR(S1278,
                    0)&lt;1,
                IFERROR(S1279,
                    0)&lt;1),
            MAX('1D'!$D$16,
                POWER((ABS(K1279)^2)/('1D'!$I$5*MAX(F1279,
                            0.1)^2),
                    1/3)),
            IF(IFERROR(U1279,
                    0)&gt;0,
                MAX('1D'!$D$16,
                    IFERROR(L1279,
                        0)+((IFERROR(U1279,
                                0))*'1D'!$D$18*IF((IFERROR(S1279,
                                    0))&lt;1,
                            1,
                            -1))),
                IF(IFERROR(U1279,
                        0)&lt;0,
                    IF(ABS((MAX('1D'!$D$16,
                                    POWER((ABS(K1279)^2)/('1D'!$I$5*MAX(F1279,
                                                0.1)^2),
                                        1/3)))-IFERROR(L1279,
                                0))&gt;'1D'!$D$19,
                        MAX('1D'!$D$16,
                            IF((MAX('1D'!$D$16,
                                        POWER((ABS(K1279)^2)/('1D'!$I$5*MAX(F1279,
                                                    0.1)^2),
                                            1/3)))&gt;IFERROR(L1279,
                                    0),
                                MIN((MAX('1D'!$D$16,
                                            POWER((ABS(K1279)^2)/('1D'!$I$5*MAX(F1279,
                                                        0.1)^2),
                                                1/3))),
                                    IFERROR(L1279,
                                        0)+(MIN(ABS(IFERROR(U1279,
                                                    0))*'1D'!$D$18,
                                            ABS((MAX('1D'!$D$16,
                                                        POWER((ABS(K1279)^2)/('1D'!$I$5*MAX(F1279,
                                                                    0.1)^2),
                                                            1/3)))-IFERROR(L1279,
                                                    0))))),
                                MAX((MAX('1D'!$D$16,
                                            POWER((ABS(K1279)^2)/('1D'!$I$5*MAX(F1279,
                                                        0.1)^2),
                                                1/3))),
                                    IFERROR(L1279,
                                        0)-(MIN(ABS(IFERROR(U1279,
                                                    0))*'1D'!$D$18,
                                            ABS((MAX('1D'!$D$16,
                                                        POWER((ABS(K1279)^2)/('1D'!$I$5*MAX(F1279,
                                                                    0.1)^2),
                                                            1/3)))-IFERROR(L1279,
                                                    0))))))),
                        MAX('1D'!$D$16,
                            POWER((ABS(K1279)^2)/('1D'!$I$5*MAX(F1279,
                                        0.1)^2),
                                1/3))),
                    MAX('1D'!$D$16,
                        IFERROR(L1279,
                            0)))))))</f>
        <v>2.0411692021517887</v>
      </c>
      <c r="M1279" s="5">
        <f t="shared" ca="1" si="266"/>
        <v>10.614079851189301</v>
      </c>
      <c r="N1279" s="5">
        <f t="shared" ca="1" si="267"/>
        <v>1.1434704692804873</v>
      </c>
      <c r="O1279" s="5">
        <f t="shared" ca="1" si="268"/>
        <v>4.8002276894771132</v>
      </c>
      <c r="P1279" s="5">
        <f t="shared" ca="1" si="269"/>
        <v>633.97016920215174</v>
      </c>
      <c r="Q1279" s="5">
        <f ca="1">P1279+((ABS(K1279)/MAX(((F1279)+(G1279)*(L1279))*(L1279),
            0.000001))^2)/(2*'1D'!$I$5)</f>
        <v>635.14459253909479</v>
      </c>
      <c r="R1279" s="5">
        <f ca="1">((ABS(K1279)*'1D'!$D$6)/(MAX(((F1279)+(G1279)*(L1279))*(L1279),
            0.000001)*MAX(((((F1279)+(G1279)*(L1279))*(L1279))/MAX((F1279)+2*(L1279)*SQRT(1+(G1279)^2),
                    0.000001))^(2/3),
            0.000001)))^2</f>
        <v>4.3358367565141456E-3</v>
      </c>
      <c r="S1279" s="5">
        <f ca="1">ABS(ABS(K1279)/MAX(((F1279)+(G1279)*(L1279))*(L1279),
        0.000001))/SQRT('1D'!$I$5*MAX((((F1279)+(G1279)*(L1279))*(L1279))/MAX((F1279)+2*(G1279)*(L1279),
            0.000001),
        0.000001))</f>
        <v>1.0727235886044055</v>
      </c>
      <c r="T1279" s="5">
        <f ca="1">((F1279)*(L1279)^2)/2+(G1279)*(L1279)^3/3+(ABS(K1279)^2)/('1D'!$I$5*MAX(((F1279)+(G1279)*(L1279))*(L1279),
        0.000001))</f>
        <v>35.763412605541333</v>
      </c>
      <c r="U1279" s="5">
        <f ca="1">IF($A$2=0,
    0,
    IFERROR(Q1278-(((R1278+R1279)/2)*J1279)-(IF(O1278&gt;O1279,
                '1D'!$D$8*((O1278^2-O1279^2)/(2*'1D'!$I$5)),
                '1D'!$D$9*((O1279^2-O1278^2)/(2*'1D'!$I$5)))+('1D'!$D$10*(ABS(I1279)/90)*(MAX(O1278^2,
                        O1279^2)/(2*'1D'!$I$5))))-Q1279,
        0))</f>
        <v>-3.9474069734524164E-3</v>
      </c>
      <c r="V1279" s="5">
        <f ca="1">IF($A$2=0,
    1,
    IF(IFERROR(V1278,
            0)=0,
        0,
        IFERROR(IF(ROUND(S1279,
                    3)=1,
                1,
                IF(AND(ABS(U1279)&lt;'1D'!$D$19,
                        S1279&gt;1),
                    1,
                    0)),
            0)))</f>
        <v>0</v>
      </c>
      <c r="W1279" s="5">
        <f ca="1">IF($A$2=0,
    MAX(MAX('1D'!$D$16,
            MAX('1D'!$D$16,
                POWER((ABS(K1279)^2)/('1D'!$I$5*MAX(F1279,
                            0.1)^2),
                    1/3))),
        IFERROR(W1396,
            MAX(MAX('1D'!$D$16,
                    MAX('1D'!$D$16,
                        POWER((ABS(K1279)^2)/('1D'!$I$5*MAX(F1279,
                                    0.1)^2),
                            1/3))),
                ($L$2)-E1396))),
    IF(IFERROR(AG1280,
            0)=0,
        MAX(MAX('1D'!$D$16,
                MAX('1D'!$D$16,
                    POWER((ABS(K1279)^2)/('1D'!$I$5*MAX(F1279,
                                0.1)^2),
                        1/3))),
            IFERROR(W1396,
                MAX(MAX('1D'!$D$16,
                        MAX('1D'!$D$16,
                            POWER((ABS(K1279)^2)/('1D'!$I$5*MAX(F1279,
                                        0.1)^2),
                                1/3))),
                    ($L$2)-E1396))),
        IF(IFERROR(W1279,
                0)=0,
            MAX(MAX('1D'!$D$16,
                    MAX('1D'!$D$16,
                        POWER((ABS(K1279)^2)/('1D'!$I$5*MAX(F1279,
                                    0.1)^2),
                            1/3))),
                IFERROR(W1396,
                    MAX(MAX('1D'!$D$16,
                            MAX('1D'!$D$16,
                                POWER((ABS(K1279)^2)/('1D'!$I$5*MAX(F1279,
                                            0.1)^2),
                                    1/3))),
                        ($L$2)-E1396))),
            IF(OR(IFERROR(AD1279,
                        0)&gt;=1,
                    IFERROR(AD1280,
                        0)&gt;=1),
                MAX('1D'!$D$16,
                    MAX('1D'!$D$16,
                        POWER((ABS(K1279)^2)/('1D'!$I$5*MAX(F1279,
                                    0.1)^2),
                            1/3))),
                IF(ABS(IFERROR(AF1279,
                            0))&lt;'1D'!$D$19,
                    MAX(MAX('1D'!$D$16,
                            MAX('1D'!$D$16,
                                POWER((ABS(K1279)^2)/('1D'!$I$5*MAX(F1279,
                                            0.1)^2),
                                    1/3))),
                        IFERROR(W1279,
                            0)),
                    MAX(MAX('1D'!$D$16,
                            MAX('1D'!$D$16,
                                POWER((ABS(K1279)^2)/('1D'!$I$5*MAX(F1279,
                                            0.1)^2),
                                    1/3))),
                        (IFERROR(W1279,
                                0))+((IFERROR(AF1279,
                                    0))*'1D'!$D$18)))))))</f>
        <v>2.1389677043987478</v>
      </c>
      <c r="X1279" s="5">
        <f t="shared" ca="1" si="270"/>
        <v>11.122632062873489</v>
      </c>
      <c r="Y1279" s="5">
        <f t="shared" ca="1" si="271"/>
        <v>1.1735290000551568</v>
      </c>
      <c r="Z1279" s="5">
        <f t="shared" ca="1" si="272"/>
        <v>4.5807502857230418</v>
      </c>
      <c r="AA1279" s="5">
        <f t="shared" ca="1" si="273"/>
        <v>634.06796770439871</v>
      </c>
      <c r="AB1279" s="5">
        <f ca="1">AA1279+((ABS(K1279)/MAX(((F1279)+(G1279)*(W1279))*(W1279),
            0.000001))^2)/(2*'1D'!$I$5)</f>
        <v>635.13745155659808</v>
      </c>
      <c r="AC1279" s="5">
        <f ca="1">((ABS(K1279)*'1D'!$D$6)/(MAX(((F1279)+(G1279)*(W1279))*(W1279),
            0.000001)*MAX(((((F1279)+(G1279)*(W1279))*(W1279))/MAX((F1279)+2*(W1279)*SQRT(1+(G1279)^2),
                    0.000001))^(2/3),
            0.000001)))^2</f>
        <v>3.8141460404132466E-3</v>
      </c>
      <c r="AD1279" s="5">
        <f ca="1">ABS(ABS(K1279)/MAX(((F1279)+(G1279)*(W1279))*(W1279),
        0.000001))/SQRT('1D'!$I$5*MAX((((F1279)+(G1279)*(W1279))*(W1279))/MAX((F1279)+2*(G1279)*(W1279),
            0.000001),
        0.000001))</f>
        <v>1.0000000000000004</v>
      </c>
      <c r="AE1279" s="5">
        <f ca="1">((F1279)*(W1279)^2)/2+(G1279)*(W1279)^3/3+(ABS(K1279)^2)/('1D'!$I$5*MAX(((F1279)+(G1279)*(W1279))*(W1279),
        0.000001))</f>
        <v>35.686426155594638</v>
      </c>
      <c r="AF1279" s="5">
        <f ca="1">IF($A$2=0,
    0,
    IFERROR(AB1280+(((AC1279+AC1280)/2)*J1280)+(IF(Z1279&gt;Z1280,
                '1D'!$D$8*((Z1279^2-Z1280^2)/(2*'1D'!$I$5)),
                '1D'!$D$9*((Z1280^2-Z1279^2)/(2*'1D'!$I$5)))+('1D'!$D$10*(ABS(I1280)/90)*(MAX(Z1279^2,
                        Z1280^2)/(2*'1D'!$I$5))))-AB1279,
        0))</f>
        <v>3.4157470064428708E-3</v>
      </c>
      <c r="AG1279" s="5">
        <f ca="1">IF($A$2=0,
    1,
    IF(IFERROR(AG1280,
            0)=0,
        0,
        IFERROR(IF(OR(ROUND(AD1279,
                        3)&gt;=1,
                    AND(ABS(AF1279)&lt;'1D'!$D$19,
                        AD1279&lt;1)),
                1,
                0),
            0)))</f>
        <v>1</v>
      </c>
      <c r="AH1279" s="5">
        <f ca="1">IFERROR(IF('1D'!V32="Supercritical",
        MAX('1D'!$D$16,
            IFERROR(L1279,
                MAX('1D'!$D$16,
                    POWER((ABS(K1279)^2)/('1D'!$I$5*MAX(F1279,
                                0.1)^2),
                        1/3)))),
        IF('1D'!V32="Subcritical",
            MAX('1D'!$D$16,
                IFERROR(W1279,
                    MAX('1D'!$D$16,
                        POWER((ABS(K1279)^2)/('1D'!$I$5*MAX(F1279,
                                    0.1)^2),
                            1/3)))),
            IF(IFERROR(T1279,
                    -1E+99)&gt;=IFERROR(AE1279,
                    -1E+99),
                MAX('1D'!$D$16,
                    IFERROR(L1279,
                        MAX('1D'!$D$16,
                            POWER((ABS(K1279)^2)/('1D'!$I$5*MAX(F1279,
                                        0.1)^2),
                                1/3)))),
                MAX('1D'!$D$16,
                    IFERROR(W1279,
                        MAX('1D'!$D$16,
                            POWER((ABS(K1279)^2)/('1D'!$I$5*MAX(F1279,
                                        0.1)^2),
                                1/3))))))),
    MAX('1D'!$D$16,
        POWER((ABS(K1279)^2)/('1D'!$I$5*MAX(F1279,
                    0.1)^2),
            1/3)))</f>
        <v>2.0411692021517887</v>
      </c>
      <c r="AI1279" s="5">
        <f t="shared" ca="1" si="274"/>
        <v>633.97016920215174</v>
      </c>
      <c r="AJ1279" s="5">
        <f ca="1">AI1279+((ABS(K1279)/MAX(((F1279)+(G1279)*(AH1279))*(AH1279),
            0.000001))^2)/(2*'1D'!$I$5)</f>
        <v>635.14459253909479</v>
      </c>
      <c r="AM1279">
        <v>0</v>
      </c>
      <c r="AN1279">
        <v>0</v>
      </c>
      <c r="AO1279" s="5">
        <f t="shared" si="275"/>
        <v>0</v>
      </c>
      <c r="AP1279" s="5">
        <f t="shared" si="279"/>
        <v>0</v>
      </c>
      <c r="AQ1279" s="5">
        <f ca="1">ABS(ABS(K1279)/MAX(((F1279)+(G1279)*(AH1279))*(AH1279),
        0.000001))/SQRT('1D'!$I$5*MAX((((F1279)+(G1279)*(AH1279))*(AH1279))/MAX((F1279)+2*(G1279)*(AH1279),
            0.000001),
        0.000001))</f>
        <v>1.0727235886044055</v>
      </c>
      <c r="AR1279" s="5" t="str">
        <f t="shared" ca="1" si="276"/>
        <v>Supercritical</v>
      </c>
      <c r="AS1279" s="5">
        <f ca="1">((ABS(K1279)*'1D'!$D$6)/(MAX(((F1279)+(G1279)*(AH1279))*(AH1279),
            0.000001)*MAX(((((F1279)+(G1279)*(AH1279))*(AH1279))/MAX((F1279)+2*(AH1279)*SQRT(1+(G1279)^2),
                    0.000001))^(2/3),
            0.000001)))^2</f>
        <v>4.3358367565141456E-3</v>
      </c>
    </row>
    <row r="1280" spans="1:45" x14ac:dyDescent="0.35">
      <c r="A1280">
        <v>1271</v>
      </c>
      <c r="B1280">
        <v>1269.9960000000001</v>
      </c>
      <c r="C1280">
        <v>616069.88300000003</v>
      </c>
      <c r="D1280">
        <v>3096737.298</v>
      </c>
      <c r="E1280">
        <v>631.92849999999999</v>
      </c>
      <c r="F1280">
        <v>5.2</v>
      </c>
      <c r="G1280">
        <v>0</v>
      </c>
      <c r="H1280" t="s">
        <v>176</v>
      </c>
      <c r="I1280">
        <v>5.7000000000000002E-2</v>
      </c>
      <c r="J1280" s="5">
        <f t="shared" si="277"/>
        <v>1</v>
      </c>
      <c r="K1280" s="5">
        <f t="shared" ca="1" si="278"/>
        <v>50.95</v>
      </c>
      <c r="L1280" s="5">
        <f ca="1">IF($A$2=0,
    IFERROR(L1279,
        MAX('1D'!$D$16,
            POWER((ABS(K1280)^2)/('1D'!$I$5*MAX(F1280,
                        0.1)^2),
                1/3))),
    IF(IFERROR(V1279,
            0)=0,
        IFERROR(L1279,
            MAX('1D'!$D$16,
                POWER((ABS(K1280)^2)/('1D'!$I$5*MAX(F1280,
                            0.1)^2),
                    1/3))),
        IF(OR(IFERROR(L1280,
                    0)=0,
                IFERROR(S1279,
                    0)&lt;1,
                IFERROR(S1280,
                    0)&lt;1),
            MAX('1D'!$D$16,
                POWER((ABS(K1280)^2)/('1D'!$I$5*MAX(F1280,
                            0.1)^2),
                    1/3)),
            IF(IFERROR(U1280,
                    0)&gt;0,
                MAX('1D'!$D$16,
                    IFERROR(L1280,
                        0)+((IFERROR(U1280,
                                0))*'1D'!$D$18*IF((IFERROR(S1280,
                                    0))&lt;1,
                            1,
                            -1))),
                IF(IFERROR(U1280,
                        0)&lt;0,
                    IF(ABS((MAX('1D'!$D$16,
                                    POWER((ABS(K1280)^2)/('1D'!$I$5*MAX(F1280,
                                                0.1)^2),
                                        1/3)))-IFERROR(L1280,
                                0))&gt;'1D'!$D$19,
                        MAX('1D'!$D$16,
                            IF((MAX('1D'!$D$16,
                                        POWER((ABS(K1280)^2)/('1D'!$I$5*MAX(F1280,
                                                    0.1)^2),
                                            1/3)))&gt;IFERROR(L1280,
                                    0),
                                MIN((MAX('1D'!$D$16,
                                            POWER((ABS(K1280)^2)/('1D'!$I$5*MAX(F1280,
                                                        0.1)^2),
                                                1/3))),
                                    IFERROR(L1280,
                                        0)+(MIN(ABS(IFERROR(U1280,
                                                    0))*'1D'!$D$18,
                                            ABS((MAX('1D'!$D$16,
                                                        POWER((ABS(K1280)^2)/('1D'!$I$5*MAX(F1280,
                                                                    0.1)^2),
                                                            1/3)))-IFERROR(L1280,
                                                    0))))),
                                MAX((MAX('1D'!$D$16,
                                            POWER((ABS(K1280)^2)/('1D'!$I$5*MAX(F1280,
                                                        0.1)^2),
                                                1/3))),
                                    IFERROR(L1280,
                                        0)-(MIN(ABS(IFERROR(U1280,
                                                    0))*'1D'!$D$18,
                                            ABS((MAX('1D'!$D$16,
                                                        POWER((ABS(K1280)^2)/('1D'!$I$5*MAX(F1280,
                                                                    0.1)^2),
                                                            1/3)))-IFERROR(L1280,
                                                    0))))))),
                        MAX('1D'!$D$16,
                            POWER((ABS(K1280)^2)/('1D'!$I$5*MAX(F1280,
                                        0.1)^2),
                                1/3))),
                    MAX('1D'!$D$16,
                        IFERROR(L1280,
                            0)))))))</f>
        <v>2.0411692021517887</v>
      </c>
      <c r="M1280" s="5">
        <f t="shared" ca="1" si="266"/>
        <v>10.614079851189301</v>
      </c>
      <c r="N1280" s="5">
        <f t="shared" ca="1" si="267"/>
        <v>1.1434704692804873</v>
      </c>
      <c r="O1280" s="5">
        <f t="shared" ca="1" si="268"/>
        <v>4.8002276894771132</v>
      </c>
      <c r="P1280" s="5">
        <f t="shared" ca="1" si="269"/>
        <v>633.96966920215175</v>
      </c>
      <c r="Q1280" s="5">
        <f ca="1">P1280+((ABS(K1280)/MAX(((F1280)+(G1280)*(L1280))*(L1280),
            0.000001))^2)/(2*'1D'!$I$5)</f>
        <v>635.1440925390948</v>
      </c>
      <c r="R1280" s="5">
        <f ca="1">((ABS(K1280)*'1D'!$D$6)/(MAX(((F1280)+(G1280)*(L1280))*(L1280),
            0.000001)*MAX(((((F1280)+(G1280)*(L1280))*(L1280))/MAX((F1280)+2*(L1280)*SQRT(1+(G1280)^2),
                    0.000001))^(2/3),
            0.000001)))^2</f>
        <v>4.3358367565141456E-3</v>
      </c>
      <c r="S1280" s="5">
        <f ca="1">ABS(ABS(K1280)/MAX(((F1280)+(G1280)*(L1280))*(L1280),
        0.000001))/SQRT('1D'!$I$5*MAX((((F1280)+(G1280)*(L1280))*(L1280))/MAX((F1280)+2*(G1280)*(L1280),
            0.000001),
        0.000001))</f>
        <v>1.0727235886044055</v>
      </c>
      <c r="T1280" s="5">
        <f ca="1">((F1280)*(L1280)^2)/2+(G1280)*(L1280)^3/3+(ABS(K1280)^2)/('1D'!$I$5*MAX(((F1280)+(G1280)*(L1280))*(L1280),
        0.000001))</f>
        <v>35.763412605541333</v>
      </c>
      <c r="U1280" s="5">
        <f ca="1">IF($A$2=0,
    0,
    IFERROR(Q1279-(((R1279+R1280)/2)*J1280)-(IF(O1279&gt;O1280,
                '1D'!$D$8*((O1279^2-O1280^2)/(2*'1D'!$I$5)),
                '1D'!$D$9*((O1280^2-O1279^2)/(2*'1D'!$I$5)))+('1D'!$D$10*(ABS(I1280)/90)*(MAX(O1279^2,
                        O1280^2)/(2*'1D'!$I$5))))-Q1280,
        0))</f>
        <v>-3.9474069734524164E-3</v>
      </c>
      <c r="V1280" s="5">
        <f ca="1">IF($A$2=0,
    1,
    IF(IFERROR(V1279,
            0)=0,
        0,
        IFERROR(IF(ROUND(S1280,
                    3)=1,
                1,
                IF(AND(ABS(U1280)&lt;'1D'!$D$19,
                        S1280&gt;1),
                    1,
                    0)),
            0)))</f>
        <v>0</v>
      </c>
      <c r="W1280" s="5">
        <f ca="1">IF($A$2=0,
    MAX(MAX('1D'!$D$16,
            MAX('1D'!$D$16,
                POWER((ABS(K1280)^2)/('1D'!$I$5*MAX(F1280,
                            0.1)^2),
                    1/3))),
        IFERROR(W1396,
            MAX(MAX('1D'!$D$16,
                    MAX('1D'!$D$16,
                        POWER((ABS(K1280)^2)/('1D'!$I$5*MAX(F1280,
                                    0.1)^2),
                            1/3))),
                ($L$2)-E1396))),
    IF(IFERROR(AG1281,
            0)=0,
        MAX(MAX('1D'!$D$16,
                MAX('1D'!$D$16,
                    POWER((ABS(K1280)^2)/('1D'!$I$5*MAX(F1280,
                                0.1)^2),
                        1/3))),
            IFERROR(W1396,
                MAX(MAX('1D'!$D$16,
                        MAX('1D'!$D$16,
                            POWER((ABS(K1280)^2)/('1D'!$I$5*MAX(F1280,
                                        0.1)^2),
                                1/3))),
                    ($L$2)-E1396))),
        IF(IFERROR(W1280,
                0)=0,
            MAX(MAX('1D'!$D$16,
                    MAX('1D'!$D$16,
                        POWER((ABS(K1280)^2)/('1D'!$I$5*MAX(F1280,
                                    0.1)^2),
                            1/3))),
                IFERROR(W1396,
                    MAX(MAX('1D'!$D$16,
                            MAX('1D'!$D$16,
                                POWER((ABS(K1280)^2)/('1D'!$I$5*MAX(F1280,
                                            0.1)^2),
                                    1/3))),
                        ($L$2)-E1396))),
            IF(OR(IFERROR(AD1280,
                        0)&gt;=1,
                    IFERROR(AD1281,
                        0)&gt;=1),
                MAX('1D'!$D$16,
                    MAX('1D'!$D$16,
                        POWER((ABS(K1280)^2)/('1D'!$I$5*MAX(F1280,
                                    0.1)^2),
                            1/3))),
                IF(ABS(IFERROR(AF1280,
                            0))&lt;'1D'!$D$19,
                    MAX(MAX('1D'!$D$16,
                            MAX('1D'!$D$16,
                                POWER((ABS(K1280)^2)/('1D'!$I$5*MAX(F1280,
                                            0.1)^2),
                                    1/3))),
                        IFERROR(W1280,
                            0)),
                    MAX(MAX('1D'!$D$16,
                            MAX('1D'!$D$16,
                                POWER((ABS(K1280)^2)/('1D'!$I$5*MAX(F1280,
                                            0.1)^2),
                                    1/3))),
                        (IFERROR(W1280,
                                0))+((IFERROR(AF1280,
                                    0))*'1D'!$D$18)))))))</f>
        <v>2.1389677043987478</v>
      </c>
      <c r="X1280" s="5">
        <f t="shared" ca="1" si="270"/>
        <v>11.122632062873489</v>
      </c>
      <c r="Y1280" s="5">
        <f t="shared" ca="1" si="271"/>
        <v>1.1735290000551568</v>
      </c>
      <c r="Z1280" s="5">
        <f t="shared" ca="1" si="272"/>
        <v>4.5807502857230418</v>
      </c>
      <c r="AA1280" s="5">
        <f t="shared" ca="1" si="273"/>
        <v>634.06746770439872</v>
      </c>
      <c r="AB1280" s="5">
        <f ca="1">AA1280+((ABS(K1280)/MAX(((F1280)+(G1280)*(W1280))*(W1280),
            0.000001))^2)/(2*'1D'!$I$5)</f>
        <v>635.13695155659809</v>
      </c>
      <c r="AC1280" s="5">
        <f ca="1">((ABS(K1280)*'1D'!$D$6)/(MAX(((F1280)+(G1280)*(W1280))*(W1280),
            0.000001)*MAX(((((F1280)+(G1280)*(W1280))*(W1280))/MAX((F1280)+2*(W1280)*SQRT(1+(G1280)^2),
                    0.000001))^(2/3),
            0.000001)))^2</f>
        <v>3.8141460404132466E-3</v>
      </c>
      <c r="AD1280" s="5">
        <f ca="1">ABS(ABS(K1280)/MAX(((F1280)+(G1280)*(W1280))*(W1280),
        0.000001))/SQRT('1D'!$I$5*MAX((((F1280)+(G1280)*(W1280))*(W1280))/MAX((F1280)+2*(G1280)*(W1280),
            0.000001),
        0.000001))</f>
        <v>1.0000000000000004</v>
      </c>
      <c r="AE1280" s="5">
        <f ca="1">((F1280)*(W1280)^2)/2+(G1280)*(W1280)^3/3+(ABS(K1280)^2)/('1D'!$I$5*MAX(((F1280)+(G1280)*(W1280))*(W1280),
        0.000001))</f>
        <v>35.686426155594638</v>
      </c>
      <c r="AF1280" s="5">
        <f ca="1">IF($A$2=0,
    0,
    IFERROR(AB1281+(((AC1280+AC1281)/2)*J1281)+(IF(Z1280&gt;Z1281,
                '1D'!$D$8*((Z1280^2-Z1281^2)/(2*'1D'!$I$5)),
                '1D'!$D$9*((Z1281^2-Z1280^2)/(2*'1D'!$I$5)))+('1D'!$D$10*(ABS(I1281)/90)*(MAX(Z1280^2,
                        Z1281^2)/(2*'1D'!$I$5))))-AB1280,
        0))</f>
        <v>3.3103318943403792E-3</v>
      </c>
      <c r="AG1280" s="5">
        <f ca="1">IF($A$2=0,
    1,
    IF(IFERROR(AG1281,
            0)=0,
        0,
        IFERROR(IF(OR(ROUND(AD1280,
                        3)&gt;=1,
                    AND(ABS(AF1280)&lt;'1D'!$D$19,
                        AD1280&lt;1)),
                1,
                0),
            0)))</f>
        <v>1</v>
      </c>
      <c r="AH1280" s="5">
        <f ca="1">IFERROR(IF('1D'!V32="Supercritical",
        MAX('1D'!$D$16,
            IFERROR(L1280,
                MAX('1D'!$D$16,
                    POWER((ABS(K1280)^2)/('1D'!$I$5*MAX(F1280,
                                0.1)^2),
                        1/3)))),
        IF('1D'!V32="Subcritical",
            MAX('1D'!$D$16,
                IFERROR(W1280,
                    MAX('1D'!$D$16,
                        POWER((ABS(K1280)^2)/('1D'!$I$5*MAX(F1280,
                                    0.1)^2),
                            1/3)))),
            IF(IFERROR(T1280,
                    -1E+99)&gt;=IFERROR(AE1280,
                    -1E+99),
                MAX('1D'!$D$16,
                    IFERROR(L1280,
                        MAX('1D'!$D$16,
                            POWER((ABS(K1280)^2)/('1D'!$I$5*MAX(F1280,
                                        0.1)^2),
                                1/3)))),
                MAX('1D'!$D$16,
                    IFERROR(W1280,
                        MAX('1D'!$D$16,
                            POWER((ABS(K1280)^2)/('1D'!$I$5*MAX(F1280,
                                        0.1)^2),
                                1/3))))))),
    MAX('1D'!$D$16,
        POWER((ABS(K1280)^2)/('1D'!$I$5*MAX(F1280,
                    0.1)^2),
            1/3)))</f>
        <v>2.0411692021517887</v>
      </c>
      <c r="AI1280" s="5">
        <f t="shared" ca="1" si="274"/>
        <v>633.96966920215175</v>
      </c>
      <c r="AJ1280" s="5">
        <f ca="1">AI1280+((ABS(K1280)/MAX(((F1280)+(G1280)*(AH1280))*(AH1280),
            0.000001))^2)/(2*'1D'!$I$5)</f>
        <v>635.1440925390948</v>
      </c>
      <c r="AM1280">
        <v>0</v>
      </c>
      <c r="AN1280">
        <v>0</v>
      </c>
      <c r="AO1280" s="5">
        <f t="shared" si="275"/>
        <v>0</v>
      </c>
      <c r="AP1280" s="5">
        <f t="shared" si="279"/>
        <v>0</v>
      </c>
      <c r="AQ1280" s="5">
        <f ca="1">ABS(ABS(K1280)/MAX(((F1280)+(G1280)*(AH1280))*(AH1280),
        0.000001))/SQRT('1D'!$I$5*MAX((((F1280)+(G1280)*(AH1280))*(AH1280))/MAX((F1280)+2*(G1280)*(AH1280),
            0.000001),
        0.000001))</f>
        <v>1.0727235886044055</v>
      </c>
      <c r="AR1280" s="5" t="str">
        <f t="shared" ca="1" si="276"/>
        <v>Supercritical</v>
      </c>
      <c r="AS1280" s="5">
        <f ca="1">((ABS(K1280)*'1D'!$D$6)/(MAX(((F1280)+(G1280)*(AH1280))*(AH1280),
            0.000001)*MAX(((((F1280)+(G1280)*(AH1280))*(AH1280))/MAX((F1280)+2*(AH1280)*SQRT(1+(G1280)^2),
                    0.000001))^(2/3),
            0.000001)))^2</f>
        <v>4.3358367565141456E-3</v>
      </c>
    </row>
    <row r="1281" spans="1:45" x14ac:dyDescent="0.35">
      <c r="A1281">
        <v>1272</v>
      </c>
      <c r="B1281">
        <v>1270.9949999999999</v>
      </c>
      <c r="C1281">
        <v>616069.84100000001</v>
      </c>
      <c r="D1281">
        <v>3096736.2990000001</v>
      </c>
      <c r="E1281">
        <v>631.928</v>
      </c>
      <c r="F1281">
        <v>5.2</v>
      </c>
      <c r="G1281">
        <v>0</v>
      </c>
      <c r="H1281" t="s">
        <v>176</v>
      </c>
      <c r="I1281">
        <v>0</v>
      </c>
      <c r="J1281" s="5">
        <f t="shared" si="277"/>
        <v>0.99899999999979627</v>
      </c>
      <c r="K1281" s="5">
        <f t="shared" ca="1" si="278"/>
        <v>50.95</v>
      </c>
      <c r="L1281" s="5">
        <f ca="1">IF($A$2=0,
    IFERROR(L1280,
        MAX('1D'!$D$16,
            POWER((ABS(K1281)^2)/('1D'!$I$5*MAX(F1281,
                        0.1)^2),
                1/3))),
    IF(IFERROR(V1280,
            0)=0,
        IFERROR(L1280,
            MAX('1D'!$D$16,
                POWER((ABS(K1281)^2)/('1D'!$I$5*MAX(F1281,
                            0.1)^2),
                    1/3))),
        IF(OR(IFERROR(L1281,
                    0)=0,
                IFERROR(S1280,
                    0)&lt;1,
                IFERROR(S1281,
                    0)&lt;1),
            MAX('1D'!$D$16,
                POWER((ABS(K1281)^2)/('1D'!$I$5*MAX(F1281,
                            0.1)^2),
                    1/3)),
            IF(IFERROR(U1281,
                    0)&gt;0,
                MAX('1D'!$D$16,
                    IFERROR(L1281,
                        0)+((IFERROR(U1281,
                                0))*'1D'!$D$18*IF((IFERROR(S1281,
                                    0))&lt;1,
                            1,
                            -1))),
                IF(IFERROR(U1281,
                        0)&lt;0,
                    IF(ABS((MAX('1D'!$D$16,
                                    POWER((ABS(K1281)^2)/('1D'!$I$5*MAX(F1281,
                                                0.1)^2),
                                        1/3)))-IFERROR(L1281,
                                0))&gt;'1D'!$D$19,
                        MAX('1D'!$D$16,
                            IF((MAX('1D'!$D$16,
                                        POWER((ABS(K1281)^2)/('1D'!$I$5*MAX(F1281,
                                                    0.1)^2),
                                            1/3)))&gt;IFERROR(L1281,
                                    0),
                                MIN((MAX('1D'!$D$16,
                                            POWER((ABS(K1281)^2)/('1D'!$I$5*MAX(F1281,
                                                        0.1)^2),
                                                1/3))),
                                    IFERROR(L1281,
                                        0)+(MIN(ABS(IFERROR(U1281,
                                                    0))*'1D'!$D$18,
                                            ABS((MAX('1D'!$D$16,
                                                        POWER((ABS(K1281)^2)/('1D'!$I$5*MAX(F1281,
                                                                    0.1)^2),
                                                            1/3)))-IFERROR(L1281,
                                                    0))))),
                                MAX((MAX('1D'!$D$16,
                                            POWER((ABS(K1281)^2)/('1D'!$I$5*MAX(F1281,
                                                        0.1)^2),
                                                1/3))),
                                    IFERROR(L1281,
                                        0)-(MIN(ABS(IFERROR(U1281,
                                                    0))*'1D'!$D$18,
                                            ABS((MAX('1D'!$D$16,
                                                        POWER((ABS(K1281)^2)/('1D'!$I$5*MAX(F1281,
                                                                    0.1)^2),
                                                            1/3)))-IFERROR(L1281,
                                                    0))))))),
                        MAX('1D'!$D$16,
                            POWER((ABS(K1281)^2)/('1D'!$I$5*MAX(F1281,
                                        0.1)^2),
                                1/3))),
                    MAX('1D'!$D$16,
                        IFERROR(L1281,
                            0)))))))</f>
        <v>2.0411692021517887</v>
      </c>
      <c r="M1281" s="5">
        <f t="shared" ca="1" si="266"/>
        <v>10.614079851189301</v>
      </c>
      <c r="N1281" s="5">
        <f t="shared" ca="1" si="267"/>
        <v>1.1434704692804873</v>
      </c>
      <c r="O1281" s="5">
        <f t="shared" ca="1" si="268"/>
        <v>4.8002276894771132</v>
      </c>
      <c r="P1281" s="5">
        <f t="shared" ca="1" si="269"/>
        <v>633.96916920215176</v>
      </c>
      <c r="Q1281" s="5">
        <f ca="1">P1281+((ABS(K1281)/MAX(((F1281)+(G1281)*(L1281))*(L1281),
            0.000001))^2)/(2*'1D'!$I$5)</f>
        <v>635.14359253909481</v>
      </c>
      <c r="R1281" s="5">
        <f ca="1">((ABS(K1281)*'1D'!$D$6)/(MAX(((F1281)+(G1281)*(L1281))*(L1281),
            0.000001)*MAX(((((F1281)+(G1281)*(L1281))*(L1281))/MAX((F1281)+2*(L1281)*SQRT(1+(G1281)^2),
                    0.000001))^(2/3),
            0.000001)))^2</f>
        <v>4.3358367565141456E-3</v>
      </c>
      <c r="S1281" s="5">
        <f ca="1">ABS(ABS(K1281)/MAX(((F1281)+(G1281)*(L1281))*(L1281),
        0.000001))/SQRT('1D'!$I$5*MAX((((F1281)+(G1281)*(L1281))*(L1281))/MAX((F1281)+2*(G1281)*(L1281),
            0.000001),
        0.000001))</f>
        <v>1.0727235886044055</v>
      </c>
      <c r="T1281" s="5">
        <f ca="1">((F1281)*(L1281)^2)/2+(G1281)*(L1281)^3/3+(ABS(K1281)^2)/('1D'!$I$5*MAX(((F1281)+(G1281)*(L1281))*(L1281),
        0.000001))</f>
        <v>35.763412605541333</v>
      </c>
      <c r="U1281" s="5">
        <f ca="1">IF($A$2=0,
    0,
    IFERROR(Q1280-(((R1280+R1281)/2)*J1281)-(IF(O1280&gt;O1281,
                '1D'!$D$8*((O1280^2-O1281^2)/(2*'1D'!$I$5)),
                '1D'!$D$9*((O1281^2-O1280^2)/(2*'1D'!$I$5)))+('1D'!$D$10*(ABS(I1281)/90)*(MAX(O1280^2,
                        O1281^2)/(2*'1D'!$I$5))))-Q1281,
        0))</f>
        <v>-3.8315009197731342E-3</v>
      </c>
      <c r="V1281" s="5">
        <f ca="1">IF($A$2=0,
    1,
    IF(IFERROR(V1280,
            0)=0,
        0,
        IFERROR(IF(ROUND(S1281,
                    3)=1,
                1,
                IF(AND(ABS(U1281)&lt;'1D'!$D$19,
                        S1281&gt;1),
                    1,
                    0)),
            0)))</f>
        <v>0</v>
      </c>
      <c r="W1281" s="5">
        <f ca="1">IF($A$2=0,
    MAX(MAX('1D'!$D$16,
            MAX('1D'!$D$16,
                POWER((ABS(K1281)^2)/('1D'!$I$5*MAX(F1281,
                            0.1)^2),
                    1/3))),
        IFERROR(W1396,
            MAX(MAX('1D'!$D$16,
                    MAX('1D'!$D$16,
                        POWER((ABS(K1281)^2)/('1D'!$I$5*MAX(F1281,
                                    0.1)^2),
                            1/3))),
                ($L$2)-E1396))),
    IF(IFERROR(AG1282,
            0)=0,
        MAX(MAX('1D'!$D$16,
                MAX('1D'!$D$16,
                    POWER((ABS(K1281)^2)/('1D'!$I$5*MAX(F1281,
                                0.1)^2),
                        1/3))),
            IFERROR(W1396,
                MAX(MAX('1D'!$D$16,
                        MAX('1D'!$D$16,
                            POWER((ABS(K1281)^2)/('1D'!$I$5*MAX(F1281,
                                        0.1)^2),
                                1/3))),
                    ($L$2)-E1396))),
        IF(IFERROR(W1281,
                0)=0,
            MAX(MAX('1D'!$D$16,
                    MAX('1D'!$D$16,
                        POWER((ABS(K1281)^2)/('1D'!$I$5*MAX(F1281,
                                    0.1)^2),
                            1/3))),
                IFERROR(W1396,
                    MAX(MAX('1D'!$D$16,
                            MAX('1D'!$D$16,
                                POWER((ABS(K1281)^2)/('1D'!$I$5*MAX(F1281,
                                            0.1)^2),
                                    1/3))),
                        ($L$2)-E1396))),
            IF(OR(IFERROR(AD1281,
                        0)&gt;=1,
                    IFERROR(AD1282,
                        0)&gt;=1),
                MAX('1D'!$D$16,
                    MAX('1D'!$D$16,
                        POWER((ABS(K1281)^2)/('1D'!$I$5*MAX(F1281,
                                    0.1)^2),
                            1/3))),
                IF(ABS(IFERROR(AF1281,
                            0))&lt;'1D'!$D$19,
                    MAX(MAX('1D'!$D$16,
                            MAX('1D'!$D$16,
                                POWER((ABS(K1281)^2)/('1D'!$I$5*MAX(F1281,
                                            0.1)^2),
                                    1/3))),
                        IFERROR(W1281,
                            0)),
                    MAX(MAX('1D'!$D$16,
                            MAX('1D'!$D$16,
                                POWER((ABS(K1281)^2)/('1D'!$I$5*MAX(F1281,
                                            0.1)^2),
                                    1/3))),
                        (IFERROR(W1281,
                                0))+((IFERROR(AF1281,
                                    0))*'1D'!$D$18)))))))</f>
        <v>2.1389677043987478</v>
      </c>
      <c r="X1281" s="5">
        <f t="shared" ca="1" si="270"/>
        <v>11.122632062873489</v>
      </c>
      <c r="Y1281" s="5">
        <f t="shared" ca="1" si="271"/>
        <v>1.1735290000551568</v>
      </c>
      <c r="Z1281" s="5">
        <f t="shared" ca="1" si="272"/>
        <v>4.5807502857230418</v>
      </c>
      <c r="AA1281" s="5">
        <f t="shared" ca="1" si="273"/>
        <v>634.06696770439873</v>
      </c>
      <c r="AB1281" s="5">
        <f ca="1">AA1281+((ABS(K1281)/MAX(((F1281)+(G1281)*(W1281))*(W1281),
            0.000001))^2)/(2*'1D'!$I$5)</f>
        <v>635.1364515565981</v>
      </c>
      <c r="AC1281" s="5">
        <f ca="1">((ABS(K1281)*'1D'!$D$6)/(MAX(((F1281)+(G1281)*(W1281))*(W1281),
            0.000001)*MAX(((((F1281)+(G1281)*(W1281))*(W1281))/MAX((F1281)+2*(W1281)*SQRT(1+(G1281)^2),
                    0.000001))^(2/3),
            0.000001)))^2</f>
        <v>3.8141460404132466E-3</v>
      </c>
      <c r="AD1281" s="5">
        <f ca="1">ABS(ABS(K1281)/MAX(((F1281)+(G1281)*(W1281))*(W1281),
        0.000001))/SQRT('1D'!$I$5*MAX((((F1281)+(G1281)*(W1281))*(W1281))/MAX((F1281)+2*(G1281)*(W1281),
            0.000001),
        0.000001))</f>
        <v>1.0000000000000004</v>
      </c>
      <c r="AE1281" s="5">
        <f ca="1">((F1281)*(W1281)^2)/2+(G1281)*(W1281)^3/3+(ABS(K1281)^2)/('1D'!$I$5*MAX(((F1281)+(G1281)*(W1281))*(W1281),
        0.000001))</f>
        <v>35.686426155594638</v>
      </c>
      <c r="AF1281" s="5">
        <f ca="1">IF($A$2=0,
    0,
    IFERROR(AB1282+(((AC1281+AC1282)/2)*J1282)+(IF(Z1281&gt;Z1282,
                '1D'!$D$8*((Z1281^2-Z1282^2)/(2*'1D'!$I$5)),
                '1D'!$D$9*((Z1282^2-Z1281^2)/(2*'1D'!$I$5)))+('1D'!$D$10*(ABS(I1282)/90)*(MAX(Z1281^2,
                        Z1282^2)/(2*'1D'!$I$5))))-AB1281,
        0))</f>
        <v>3.3141460404522149E-3</v>
      </c>
      <c r="AG1281" s="5">
        <f ca="1">IF($A$2=0,
    1,
    IF(IFERROR(AG1282,
            0)=0,
        0,
        IFERROR(IF(OR(ROUND(AD1281,
                        3)&gt;=1,
                    AND(ABS(AF1281)&lt;'1D'!$D$19,
                        AD1281&lt;1)),
                1,
                0),
            0)))</f>
        <v>1</v>
      </c>
      <c r="AH1281" s="5">
        <f ca="1">IFERROR(IF('1D'!V32="Supercritical",
        MAX('1D'!$D$16,
            IFERROR(L1281,
                MAX('1D'!$D$16,
                    POWER((ABS(K1281)^2)/('1D'!$I$5*MAX(F1281,
                                0.1)^2),
                        1/3)))),
        IF('1D'!V32="Subcritical",
            MAX('1D'!$D$16,
                IFERROR(W1281,
                    MAX('1D'!$D$16,
                        POWER((ABS(K1281)^2)/('1D'!$I$5*MAX(F1281,
                                    0.1)^2),
                            1/3)))),
            IF(IFERROR(T1281,
                    -1E+99)&gt;=IFERROR(AE1281,
                    -1E+99),
                MAX('1D'!$D$16,
                    IFERROR(L1281,
                        MAX('1D'!$D$16,
                            POWER((ABS(K1281)^2)/('1D'!$I$5*MAX(F1281,
                                        0.1)^2),
                                1/3)))),
                MAX('1D'!$D$16,
                    IFERROR(W1281,
                        MAX('1D'!$D$16,
                            POWER((ABS(K1281)^2)/('1D'!$I$5*MAX(F1281,
                                        0.1)^2),
                                1/3))))))),
    MAX('1D'!$D$16,
        POWER((ABS(K1281)^2)/('1D'!$I$5*MAX(F1281,
                    0.1)^2),
            1/3)))</f>
        <v>2.0411692021517887</v>
      </c>
      <c r="AI1281" s="5">
        <f t="shared" ca="1" si="274"/>
        <v>633.96916920215176</v>
      </c>
      <c r="AJ1281" s="5">
        <f ca="1">AI1281+((ABS(K1281)/MAX(((F1281)+(G1281)*(AH1281))*(AH1281),
            0.000001))^2)/(2*'1D'!$I$5)</f>
        <v>635.14359253909481</v>
      </c>
      <c r="AM1281">
        <v>0</v>
      </c>
      <c r="AN1281">
        <v>0</v>
      </c>
      <c r="AO1281" s="5">
        <f t="shared" si="275"/>
        <v>0</v>
      </c>
      <c r="AP1281" s="5">
        <f t="shared" si="279"/>
        <v>0</v>
      </c>
      <c r="AQ1281" s="5">
        <f ca="1">ABS(ABS(K1281)/MAX(((F1281)+(G1281)*(AH1281))*(AH1281),
        0.000001))/SQRT('1D'!$I$5*MAX((((F1281)+(G1281)*(AH1281))*(AH1281))/MAX((F1281)+2*(G1281)*(AH1281),
            0.000001),
        0.000001))</f>
        <v>1.0727235886044055</v>
      </c>
      <c r="AR1281" s="5" t="str">
        <f t="shared" ca="1" si="276"/>
        <v>Supercritical</v>
      </c>
      <c r="AS1281" s="5">
        <f ca="1">((ABS(K1281)*'1D'!$D$6)/(MAX(((F1281)+(G1281)*(AH1281))*(AH1281),
            0.000001)*MAX(((((F1281)+(G1281)*(AH1281))*(AH1281))/MAX((F1281)+2*(AH1281)*SQRT(1+(G1281)^2),
                    0.000001))^(2/3),
            0.000001)))^2</f>
        <v>4.3358367565141456E-3</v>
      </c>
    </row>
    <row r="1282" spans="1:45" x14ac:dyDescent="0.35">
      <c r="A1282">
        <v>1273</v>
      </c>
      <c r="B1282">
        <v>1271.9949999999999</v>
      </c>
      <c r="C1282">
        <v>616069.799</v>
      </c>
      <c r="D1282">
        <v>3096735.3</v>
      </c>
      <c r="E1282">
        <v>631.92750000000001</v>
      </c>
      <c r="F1282">
        <v>5.2</v>
      </c>
      <c r="G1282">
        <v>0</v>
      </c>
      <c r="H1282" t="s">
        <v>176</v>
      </c>
      <c r="I1282">
        <v>0</v>
      </c>
      <c r="J1282" s="5">
        <f t="shared" si="277"/>
        <v>1</v>
      </c>
      <c r="K1282" s="5">
        <f t="shared" ca="1" si="278"/>
        <v>50.95</v>
      </c>
      <c r="L1282" s="5">
        <f ca="1">IF($A$2=0,
    IFERROR(L1281,
        MAX('1D'!$D$16,
            POWER((ABS(K1282)^2)/('1D'!$I$5*MAX(F1282,
                        0.1)^2),
                1/3))),
    IF(IFERROR(V1281,
            0)=0,
        IFERROR(L1281,
            MAX('1D'!$D$16,
                POWER((ABS(K1282)^2)/('1D'!$I$5*MAX(F1282,
                            0.1)^2),
                    1/3))),
        IF(OR(IFERROR(L1282,
                    0)=0,
                IFERROR(S1281,
                    0)&lt;1,
                IFERROR(S1282,
                    0)&lt;1),
            MAX('1D'!$D$16,
                POWER((ABS(K1282)^2)/('1D'!$I$5*MAX(F1282,
                            0.1)^2),
                    1/3)),
            IF(IFERROR(U1282,
                    0)&gt;0,
                MAX('1D'!$D$16,
                    IFERROR(L1282,
                        0)+((IFERROR(U1282,
                                0))*'1D'!$D$18*IF((IFERROR(S1282,
                                    0))&lt;1,
                            1,
                            -1))),
                IF(IFERROR(U1282,
                        0)&lt;0,
                    IF(ABS((MAX('1D'!$D$16,
                                    POWER((ABS(K1282)^2)/('1D'!$I$5*MAX(F1282,
                                                0.1)^2),
                                        1/3)))-IFERROR(L1282,
                                0))&gt;'1D'!$D$19,
                        MAX('1D'!$D$16,
                            IF((MAX('1D'!$D$16,
                                        POWER((ABS(K1282)^2)/('1D'!$I$5*MAX(F1282,
                                                    0.1)^2),
                                            1/3)))&gt;IFERROR(L1282,
                                    0),
                                MIN((MAX('1D'!$D$16,
                                            POWER((ABS(K1282)^2)/('1D'!$I$5*MAX(F1282,
                                                        0.1)^2),
                                                1/3))),
                                    IFERROR(L1282,
                                        0)+(MIN(ABS(IFERROR(U1282,
                                                    0))*'1D'!$D$18,
                                            ABS((MAX('1D'!$D$16,
                                                        POWER((ABS(K1282)^2)/('1D'!$I$5*MAX(F1282,
                                                                    0.1)^2),
                                                            1/3)))-IFERROR(L1282,
                                                    0))))),
                                MAX((MAX('1D'!$D$16,
                                            POWER((ABS(K1282)^2)/('1D'!$I$5*MAX(F1282,
                                                        0.1)^2),
                                                1/3))),
                                    IFERROR(L1282,
                                        0)-(MIN(ABS(IFERROR(U1282,
                                                    0))*'1D'!$D$18,
                                            ABS((MAX('1D'!$D$16,
                                                        POWER((ABS(K1282)^2)/('1D'!$I$5*MAX(F1282,
                                                                    0.1)^2),
                                                            1/3)))-IFERROR(L1282,
                                                    0))))))),
                        MAX('1D'!$D$16,
                            POWER((ABS(K1282)^2)/('1D'!$I$5*MAX(F1282,
                                        0.1)^2),
                                1/3))),
                    MAX('1D'!$D$16,
                        IFERROR(L1282,
                            0)))))))</f>
        <v>2.0411692021517887</v>
      </c>
      <c r="M1282" s="5">
        <f t="shared" ca="1" si="266"/>
        <v>10.614079851189301</v>
      </c>
      <c r="N1282" s="5">
        <f t="shared" ca="1" si="267"/>
        <v>1.1434704692804873</v>
      </c>
      <c r="O1282" s="5">
        <f t="shared" ca="1" si="268"/>
        <v>4.8002276894771132</v>
      </c>
      <c r="P1282" s="5">
        <f t="shared" ca="1" si="269"/>
        <v>633.96866920215177</v>
      </c>
      <c r="Q1282" s="5">
        <f ca="1">P1282+((ABS(K1282)/MAX(((F1282)+(G1282)*(L1282))*(L1282),
            0.000001))^2)/(2*'1D'!$I$5)</f>
        <v>635.14309253909482</v>
      </c>
      <c r="R1282" s="5">
        <f ca="1">((ABS(K1282)*'1D'!$D$6)/(MAX(((F1282)+(G1282)*(L1282))*(L1282),
            0.000001)*MAX(((((F1282)+(G1282)*(L1282))*(L1282))/MAX((F1282)+2*(L1282)*SQRT(1+(G1282)^2),
                    0.000001))^(2/3),
            0.000001)))^2</f>
        <v>4.3358367565141456E-3</v>
      </c>
      <c r="S1282" s="5">
        <f ca="1">ABS(ABS(K1282)/MAX(((F1282)+(G1282)*(L1282))*(L1282),
        0.000001))/SQRT('1D'!$I$5*MAX((((F1282)+(G1282)*(L1282))*(L1282))/MAX((F1282)+2*(G1282)*(L1282),
            0.000001),
        0.000001))</f>
        <v>1.0727235886044055</v>
      </c>
      <c r="T1282" s="5">
        <f ca="1">((F1282)*(L1282)^2)/2+(G1282)*(L1282)^3/3+(ABS(K1282)^2)/('1D'!$I$5*MAX(((F1282)+(G1282)*(L1282))*(L1282),
        0.000001))</f>
        <v>35.763412605541333</v>
      </c>
      <c r="U1282" s="5">
        <f ca="1">IF($A$2=0,
    0,
    IFERROR(Q1281-(((R1281+R1282)/2)*J1282)-(IF(O1281&gt;O1282,
                '1D'!$D$8*((O1281^2-O1282^2)/(2*'1D'!$I$5)),
                '1D'!$D$9*((O1282^2-O1281^2)/(2*'1D'!$I$5)))+('1D'!$D$10*(ABS(I1282)/90)*(MAX(O1281^2,
                        O1282^2)/(2*'1D'!$I$5))))-Q1282,
        0))</f>
        <v>-3.8358367564796936E-3</v>
      </c>
      <c r="V1282" s="5">
        <f ca="1">IF($A$2=0,
    1,
    IF(IFERROR(V1281,
            0)=0,
        0,
        IFERROR(IF(ROUND(S1282,
                    3)=1,
                1,
                IF(AND(ABS(U1282)&lt;'1D'!$D$19,
                        S1282&gt;1),
                    1,
                    0)),
            0)))</f>
        <v>0</v>
      </c>
      <c r="W1282" s="5">
        <f ca="1">IF($A$2=0,
    MAX(MAX('1D'!$D$16,
            MAX('1D'!$D$16,
                POWER((ABS(K1282)^2)/('1D'!$I$5*MAX(F1282,
                            0.1)^2),
                    1/3))),
        IFERROR(W1396,
            MAX(MAX('1D'!$D$16,
                    MAX('1D'!$D$16,
                        POWER((ABS(K1282)^2)/('1D'!$I$5*MAX(F1282,
                                    0.1)^2),
                            1/3))),
                ($L$2)-E1396))),
    IF(IFERROR(AG1283,
            0)=0,
        MAX(MAX('1D'!$D$16,
                MAX('1D'!$D$16,
                    POWER((ABS(K1282)^2)/('1D'!$I$5*MAX(F1282,
                                0.1)^2),
                        1/3))),
            IFERROR(W1396,
                MAX(MAX('1D'!$D$16,
                        MAX('1D'!$D$16,
                            POWER((ABS(K1282)^2)/('1D'!$I$5*MAX(F1282,
                                        0.1)^2),
                                1/3))),
                    ($L$2)-E1396))),
        IF(IFERROR(W1282,
                0)=0,
            MAX(MAX('1D'!$D$16,
                    MAX('1D'!$D$16,
                        POWER((ABS(K1282)^2)/('1D'!$I$5*MAX(F1282,
                                    0.1)^2),
                            1/3))),
                IFERROR(W1396,
                    MAX(MAX('1D'!$D$16,
                            MAX('1D'!$D$16,
                                POWER((ABS(K1282)^2)/('1D'!$I$5*MAX(F1282,
                                            0.1)^2),
                                    1/3))),
                        ($L$2)-E1396))),
            IF(OR(IFERROR(AD1282,
                        0)&gt;=1,
                    IFERROR(AD1283,
                        0)&gt;=1),
                MAX('1D'!$D$16,
                    MAX('1D'!$D$16,
                        POWER((ABS(K1282)^2)/('1D'!$I$5*MAX(F1282,
                                    0.1)^2),
                            1/3))),
                IF(ABS(IFERROR(AF1282,
                            0))&lt;'1D'!$D$19,
                    MAX(MAX('1D'!$D$16,
                            MAX('1D'!$D$16,
                                POWER((ABS(K1282)^2)/('1D'!$I$5*MAX(F1282,
                                            0.1)^2),
                                    1/3))),
                        IFERROR(W1282,
                            0)),
                    MAX(MAX('1D'!$D$16,
                            MAX('1D'!$D$16,
                                POWER((ABS(K1282)^2)/('1D'!$I$5*MAX(F1282,
                                            0.1)^2),
                                    1/3))),
                        (IFERROR(W1282,
                                0))+((IFERROR(AF1282,
                                    0))*'1D'!$D$18)))))))</f>
        <v>2.1389677043987478</v>
      </c>
      <c r="X1282" s="5">
        <f t="shared" ca="1" si="270"/>
        <v>11.122632062873489</v>
      </c>
      <c r="Y1282" s="5">
        <f t="shared" ca="1" si="271"/>
        <v>1.1735290000551568</v>
      </c>
      <c r="Z1282" s="5">
        <f t="shared" ca="1" si="272"/>
        <v>4.5807502857230418</v>
      </c>
      <c r="AA1282" s="5">
        <f t="shared" ca="1" si="273"/>
        <v>634.06646770439875</v>
      </c>
      <c r="AB1282" s="5">
        <f ca="1">AA1282+((ABS(K1282)/MAX(((F1282)+(G1282)*(W1282))*(W1282),
            0.000001))^2)/(2*'1D'!$I$5)</f>
        <v>635.13595155659812</v>
      </c>
      <c r="AC1282" s="5">
        <f ca="1">((ABS(K1282)*'1D'!$D$6)/(MAX(((F1282)+(G1282)*(W1282))*(W1282),
            0.000001)*MAX(((((F1282)+(G1282)*(W1282))*(W1282))/MAX((F1282)+2*(W1282)*SQRT(1+(G1282)^2),
                    0.000001))^(2/3),
            0.000001)))^2</f>
        <v>3.8141460404132466E-3</v>
      </c>
      <c r="AD1282" s="5">
        <f ca="1">ABS(ABS(K1282)/MAX(((F1282)+(G1282)*(W1282))*(W1282),
        0.000001))/SQRT('1D'!$I$5*MAX((((F1282)+(G1282)*(W1282))*(W1282))/MAX((F1282)+2*(G1282)*(W1282),
            0.000001),
        0.000001))</f>
        <v>1.0000000000000004</v>
      </c>
      <c r="AE1282" s="5">
        <f ca="1">((F1282)*(W1282)^2)/2+(G1282)*(W1282)^3/3+(ABS(K1282)^2)/('1D'!$I$5*MAX(((F1282)+(G1282)*(W1282))*(W1282),
        0.000001))</f>
        <v>35.686426155594638</v>
      </c>
      <c r="AF1282" s="5">
        <f ca="1">IF($A$2=0,
    0,
    IFERROR(AB1283+(((AC1282+AC1283)/2)*J1283)+(IF(Z1282&gt;Z1283,
                '1D'!$D$8*((Z1282^2-Z1283^2)/(2*'1D'!$I$5)),
                '1D'!$D$9*((Z1283^2-Z1282^2)/(2*'1D'!$I$5)))+('1D'!$D$10*(ABS(I1283)/90)*(MAX(Z1282^2,
                        Z1283^2)/(2*'1D'!$I$5))))-AB1282,
        0))</f>
        <v>3.4121820602877051E-3</v>
      </c>
      <c r="AG1282" s="5">
        <f ca="1">IF($A$2=0,
    1,
    IF(IFERROR(AG1283,
            0)=0,
        0,
        IFERROR(IF(OR(ROUND(AD1282,
                        3)&gt;=1,
                    AND(ABS(AF1282)&lt;'1D'!$D$19,
                        AD1282&lt;1)),
                1,
                0),
            0)))</f>
        <v>1</v>
      </c>
      <c r="AH1282" s="5">
        <f ca="1">IFERROR(IF('1D'!V32="Supercritical",
        MAX('1D'!$D$16,
            IFERROR(L1282,
                MAX('1D'!$D$16,
                    POWER((ABS(K1282)^2)/('1D'!$I$5*MAX(F1282,
                                0.1)^2),
                        1/3)))),
        IF('1D'!V32="Subcritical",
            MAX('1D'!$D$16,
                IFERROR(W1282,
                    MAX('1D'!$D$16,
                        POWER((ABS(K1282)^2)/('1D'!$I$5*MAX(F1282,
                                    0.1)^2),
                            1/3)))),
            IF(IFERROR(T1282,
                    -1E+99)&gt;=IFERROR(AE1282,
                    -1E+99),
                MAX('1D'!$D$16,
                    IFERROR(L1282,
                        MAX('1D'!$D$16,
                            POWER((ABS(K1282)^2)/('1D'!$I$5*MAX(F1282,
                                        0.1)^2),
                                1/3)))),
                MAX('1D'!$D$16,
                    IFERROR(W1282,
                        MAX('1D'!$D$16,
                            POWER((ABS(K1282)^2)/('1D'!$I$5*MAX(F1282,
                                        0.1)^2),
                                1/3))))))),
    MAX('1D'!$D$16,
        POWER((ABS(K1282)^2)/('1D'!$I$5*MAX(F1282,
                    0.1)^2),
            1/3)))</f>
        <v>2.0411692021517887</v>
      </c>
      <c r="AI1282" s="5">
        <f t="shared" ca="1" si="274"/>
        <v>633.96866920215177</v>
      </c>
      <c r="AJ1282" s="5">
        <f ca="1">AI1282+((ABS(K1282)/MAX(((F1282)+(G1282)*(AH1282))*(AH1282),
            0.000001))^2)/(2*'1D'!$I$5)</f>
        <v>635.14309253909482</v>
      </c>
      <c r="AM1282">
        <v>0</v>
      </c>
      <c r="AN1282">
        <v>0</v>
      </c>
      <c r="AO1282" s="5">
        <f t="shared" si="275"/>
        <v>0</v>
      </c>
      <c r="AP1282" s="5">
        <f t="shared" si="279"/>
        <v>0</v>
      </c>
      <c r="AQ1282" s="5">
        <f ca="1">ABS(ABS(K1282)/MAX(((F1282)+(G1282)*(AH1282))*(AH1282),
        0.000001))/SQRT('1D'!$I$5*MAX((((F1282)+(G1282)*(AH1282))*(AH1282))/MAX((F1282)+2*(G1282)*(AH1282),
            0.000001),
        0.000001))</f>
        <v>1.0727235886044055</v>
      </c>
      <c r="AR1282" s="5" t="str">
        <f t="shared" ca="1" si="276"/>
        <v>Supercritical</v>
      </c>
      <c r="AS1282" s="5">
        <f ca="1">((ABS(K1282)*'1D'!$D$6)/(MAX(((F1282)+(G1282)*(AH1282))*(AH1282),
            0.000001)*MAX(((((F1282)+(G1282)*(AH1282))*(AH1282))/MAX((F1282)+2*(AH1282)*SQRT(1+(G1282)^2),
                    0.000001))^(2/3),
            0.000001)))^2</f>
        <v>4.3358367565141456E-3</v>
      </c>
    </row>
    <row r="1283" spans="1:45" x14ac:dyDescent="0.35">
      <c r="A1283">
        <v>1274</v>
      </c>
      <c r="B1283">
        <v>1272.9949999999999</v>
      </c>
      <c r="C1283">
        <v>616069.75699999998</v>
      </c>
      <c r="D1283">
        <v>3096734.301</v>
      </c>
      <c r="E1283">
        <v>631.92700000000002</v>
      </c>
      <c r="F1283">
        <v>5.2</v>
      </c>
      <c r="G1283">
        <v>0</v>
      </c>
      <c r="H1283" t="s">
        <v>176</v>
      </c>
      <c r="I1283">
        <v>5.5E-2</v>
      </c>
      <c r="J1283" s="5">
        <f t="shared" si="277"/>
        <v>1</v>
      </c>
      <c r="K1283" s="5">
        <f t="shared" ca="1" si="278"/>
        <v>50.95</v>
      </c>
      <c r="L1283" s="5">
        <f ca="1">IF($A$2=0,
    IFERROR(L1282,
        MAX('1D'!$D$16,
            POWER((ABS(K1283)^2)/('1D'!$I$5*MAX(F1283,
                        0.1)^2),
                1/3))),
    IF(IFERROR(V1282,
            0)=0,
        IFERROR(L1282,
            MAX('1D'!$D$16,
                POWER((ABS(K1283)^2)/('1D'!$I$5*MAX(F1283,
                            0.1)^2),
                    1/3))),
        IF(OR(IFERROR(L1283,
                    0)=0,
                IFERROR(S1282,
                    0)&lt;1,
                IFERROR(S1283,
                    0)&lt;1),
            MAX('1D'!$D$16,
                POWER((ABS(K1283)^2)/('1D'!$I$5*MAX(F1283,
                            0.1)^2),
                    1/3)),
            IF(IFERROR(U1283,
                    0)&gt;0,
                MAX('1D'!$D$16,
                    IFERROR(L1283,
                        0)+((IFERROR(U1283,
                                0))*'1D'!$D$18*IF((IFERROR(S1283,
                                    0))&lt;1,
                            1,
                            -1))),
                IF(IFERROR(U1283,
                        0)&lt;0,
                    IF(ABS((MAX('1D'!$D$16,
                                    POWER((ABS(K1283)^2)/('1D'!$I$5*MAX(F1283,
                                                0.1)^2),
                                        1/3)))-IFERROR(L1283,
                                0))&gt;'1D'!$D$19,
                        MAX('1D'!$D$16,
                            IF((MAX('1D'!$D$16,
                                        POWER((ABS(K1283)^2)/('1D'!$I$5*MAX(F1283,
                                                    0.1)^2),
                                            1/3)))&gt;IFERROR(L1283,
                                    0),
                                MIN((MAX('1D'!$D$16,
                                            POWER((ABS(K1283)^2)/('1D'!$I$5*MAX(F1283,
                                                        0.1)^2),
                                                1/3))),
                                    IFERROR(L1283,
                                        0)+(MIN(ABS(IFERROR(U1283,
                                                    0))*'1D'!$D$18,
                                            ABS((MAX('1D'!$D$16,
                                                        POWER((ABS(K1283)^2)/('1D'!$I$5*MAX(F1283,
                                                                    0.1)^2),
                                                            1/3)))-IFERROR(L1283,
                                                    0))))),
                                MAX((MAX('1D'!$D$16,
                                            POWER((ABS(K1283)^2)/('1D'!$I$5*MAX(F1283,
                                                        0.1)^2),
                                                1/3))),
                                    IFERROR(L1283,
                                        0)-(MIN(ABS(IFERROR(U1283,
                                                    0))*'1D'!$D$18,
                                            ABS((MAX('1D'!$D$16,
                                                        POWER((ABS(K1283)^2)/('1D'!$I$5*MAX(F1283,
                                                                    0.1)^2),
                                                            1/3)))-IFERROR(L1283,
                                                    0))))))),
                        MAX('1D'!$D$16,
                            POWER((ABS(K1283)^2)/('1D'!$I$5*MAX(F1283,
                                        0.1)^2),
                                1/3))),
                    MAX('1D'!$D$16,
                        IFERROR(L1283,
                            0)))))))</f>
        <v>2.0411692021517887</v>
      </c>
      <c r="M1283" s="5">
        <f t="shared" ca="1" si="266"/>
        <v>10.614079851189301</v>
      </c>
      <c r="N1283" s="5">
        <f t="shared" ca="1" si="267"/>
        <v>1.1434704692804873</v>
      </c>
      <c r="O1283" s="5">
        <f t="shared" ca="1" si="268"/>
        <v>4.8002276894771132</v>
      </c>
      <c r="P1283" s="5">
        <f t="shared" ca="1" si="269"/>
        <v>633.96816920215178</v>
      </c>
      <c r="Q1283" s="5">
        <f ca="1">P1283+((ABS(K1283)/MAX(((F1283)+(G1283)*(L1283))*(L1283),
            0.000001))^2)/(2*'1D'!$I$5)</f>
        <v>635.14259253909484</v>
      </c>
      <c r="R1283" s="5">
        <f ca="1">((ABS(K1283)*'1D'!$D$6)/(MAX(((F1283)+(G1283)*(L1283))*(L1283),
            0.000001)*MAX(((((F1283)+(G1283)*(L1283))*(L1283))/MAX((F1283)+2*(L1283)*SQRT(1+(G1283)^2),
                    0.000001))^(2/3),
            0.000001)))^2</f>
        <v>4.3358367565141456E-3</v>
      </c>
      <c r="S1283" s="5">
        <f ca="1">ABS(ABS(K1283)/MAX(((F1283)+(G1283)*(L1283))*(L1283),
        0.000001))/SQRT('1D'!$I$5*MAX((((F1283)+(G1283)*(L1283))*(L1283))/MAX((F1283)+2*(G1283)*(L1283),
            0.000001),
        0.000001))</f>
        <v>1.0727235886044055</v>
      </c>
      <c r="T1283" s="5">
        <f ca="1">((F1283)*(L1283)^2)/2+(G1283)*(L1283)^3/3+(ABS(K1283)^2)/('1D'!$I$5*MAX(((F1283)+(G1283)*(L1283))*(L1283),
        0.000001))</f>
        <v>35.763412605541333</v>
      </c>
      <c r="U1283" s="5">
        <f ca="1">IF($A$2=0,
    0,
    IFERROR(Q1282-(((R1282+R1283)/2)*J1283)-(IF(O1282&gt;O1283,
                '1D'!$D$8*((O1282^2-O1283^2)/(2*'1D'!$I$5)),
                '1D'!$D$9*((O1283^2-O1282^2)/(2*'1D'!$I$5)))+('1D'!$D$10*(ABS(I1283)/90)*(MAX(O1282^2,
                        O1283^2)/(2*'1D'!$I$5))))-Q1283,
        0))</f>
        <v>-3.9434922290411123E-3</v>
      </c>
      <c r="V1283" s="5">
        <f ca="1">IF($A$2=0,
    1,
    IF(IFERROR(V1282,
            0)=0,
        0,
        IFERROR(IF(ROUND(S1283,
                    3)=1,
                1,
                IF(AND(ABS(U1283)&lt;'1D'!$D$19,
                        S1283&gt;1),
                    1,
                    0)),
            0)))</f>
        <v>0</v>
      </c>
      <c r="W1283" s="5">
        <f ca="1">IF($A$2=0,
    MAX(MAX('1D'!$D$16,
            MAX('1D'!$D$16,
                POWER((ABS(K1283)^2)/('1D'!$I$5*MAX(F1283,
                            0.1)^2),
                    1/3))),
        IFERROR(W1396,
            MAX(MAX('1D'!$D$16,
                    MAX('1D'!$D$16,
                        POWER((ABS(K1283)^2)/('1D'!$I$5*MAX(F1283,
                                    0.1)^2),
                            1/3))),
                ($L$2)-E1396))),
    IF(IFERROR(AG1284,
            0)=0,
        MAX(MAX('1D'!$D$16,
                MAX('1D'!$D$16,
                    POWER((ABS(K1283)^2)/('1D'!$I$5*MAX(F1283,
                                0.1)^2),
                        1/3))),
            IFERROR(W1396,
                MAX(MAX('1D'!$D$16,
                        MAX('1D'!$D$16,
                            POWER((ABS(K1283)^2)/('1D'!$I$5*MAX(F1283,
                                        0.1)^2),
                                1/3))),
                    ($L$2)-E1396))),
        IF(IFERROR(W1283,
                0)=0,
            MAX(MAX('1D'!$D$16,
                    MAX('1D'!$D$16,
                        POWER((ABS(K1283)^2)/('1D'!$I$5*MAX(F1283,
                                    0.1)^2),
                            1/3))),
                IFERROR(W1396,
                    MAX(MAX('1D'!$D$16,
                            MAX('1D'!$D$16,
                                POWER((ABS(K1283)^2)/('1D'!$I$5*MAX(F1283,
                                            0.1)^2),
                                    1/3))),
                        ($L$2)-E1396))),
            IF(OR(IFERROR(AD1283,
                        0)&gt;=1,
                    IFERROR(AD1284,
                        0)&gt;=1),
                MAX('1D'!$D$16,
                    MAX('1D'!$D$16,
                        POWER((ABS(K1283)^2)/('1D'!$I$5*MAX(F1283,
                                    0.1)^2),
                            1/3))),
                IF(ABS(IFERROR(AF1283,
                            0))&lt;'1D'!$D$19,
                    MAX(MAX('1D'!$D$16,
                            MAX('1D'!$D$16,
                                POWER((ABS(K1283)^2)/('1D'!$I$5*MAX(F1283,
                                            0.1)^2),
                                    1/3))),
                        IFERROR(W1283,
                            0)),
                    MAX(MAX('1D'!$D$16,
                            MAX('1D'!$D$16,
                                POWER((ABS(K1283)^2)/('1D'!$I$5*MAX(F1283,
                                            0.1)^2),
                                    1/3))),
                        (IFERROR(W1283,
                                0))+((IFERROR(AF1283,
                                    0))*'1D'!$D$18)))))))</f>
        <v>2.1389677043987478</v>
      </c>
      <c r="X1283" s="5">
        <f t="shared" ca="1" si="270"/>
        <v>11.122632062873489</v>
      </c>
      <c r="Y1283" s="5">
        <f t="shared" ca="1" si="271"/>
        <v>1.1735290000551568</v>
      </c>
      <c r="Z1283" s="5">
        <f t="shared" ca="1" si="272"/>
        <v>4.5807502857230418</v>
      </c>
      <c r="AA1283" s="5">
        <f t="shared" ca="1" si="273"/>
        <v>634.06596770439876</v>
      </c>
      <c r="AB1283" s="5">
        <f ca="1">AA1283+((ABS(K1283)/MAX(((F1283)+(G1283)*(W1283))*(W1283),
            0.000001))^2)/(2*'1D'!$I$5)</f>
        <v>635.13545155659813</v>
      </c>
      <c r="AC1283" s="5">
        <f ca="1">((ABS(K1283)*'1D'!$D$6)/(MAX(((F1283)+(G1283)*(W1283))*(W1283),
            0.000001)*MAX(((((F1283)+(G1283)*(W1283))*(W1283))/MAX((F1283)+2*(W1283)*SQRT(1+(G1283)^2),
                    0.000001))^(2/3),
            0.000001)))^2</f>
        <v>3.8141460404132466E-3</v>
      </c>
      <c r="AD1283" s="5">
        <f ca="1">ABS(ABS(K1283)/MAX(((F1283)+(G1283)*(W1283))*(W1283),
        0.000001))/SQRT('1D'!$I$5*MAX((((F1283)+(G1283)*(W1283))*(W1283))/MAX((F1283)+2*(G1283)*(W1283),
            0.000001),
        0.000001))</f>
        <v>1.0000000000000004</v>
      </c>
      <c r="AE1283" s="5">
        <f ca="1">((F1283)*(W1283)^2)/2+(G1283)*(W1283)^3/3+(ABS(K1283)^2)/('1D'!$I$5*MAX(((F1283)+(G1283)*(W1283))*(W1283),
        0.000001))</f>
        <v>35.686426155594638</v>
      </c>
      <c r="AF1283" s="5">
        <f ca="1">IF($A$2=0,
    0,
    IFERROR(AB1284+(((AC1283+AC1284)/2)*J1284)+(IF(Z1283&gt;Z1284,
                '1D'!$D$8*((Z1283^2-Z1284^2)/(2*'1D'!$I$5)),
                '1D'!$D$9*((Z1284^2-Z1283^2)/(2*'1D'!$I$5)))+('1D'!$D$10*(ABS(I1284)/90)*(MAX(Z1283^2,
                        Z1284^2)/(2*'1D'!$I$5))))-AB1283,
        0))</f>
        <v>3.415996206285854E-3</v>
      </c>
      <c r="AG1283" s="5">
        <f ca="1">IF($A$2=0,
    1,
    IF(IFERROR(AG1284,
            0)=0,
        0,
        IFERROR(IF(OR(ROUND(AD1283,
                        3)&gt;=1,
                    AND(ABS(AF1283)&lt;'1D'!$D$19,
                        AD1283&lt;1)),
                1,
                0),
            0)))</f>
        <v>1</v>
      </c>
      <c r="AH1283" s="5">
        <f ca="1">IFERROR(IF('1D'!V32="Supercritical",
        MAX('1D'!$D$16,
            IFERROR(L1283,
                MAX('1D'!$D$16,
                    POWER((ABS(K1283)^2)/('1D'!$I$5*MAX(F1283,
                                0.1)^2),
                        1/3)))),
        IF('1D'!V32="Subcritical",
            MAX('1D'!$D$16,
                IFERROR(W1283,
                    MAX('1D'!$D$16,
                        POWER((ABS(K1283)^2)/('1D'!$I$5*MAX(F1283,
                                    0.1)^2),
                            1/3)))),
            IF(IFERROR(T1283,
                    -1E+99)&gt;=IFERROR(AE1283,
                    -1E+99),
                MAX('1D'!$D$16,
                    IFERROR(L1283,
                        MAX('1D'!$D$16,
                            POWER((ABS(K1283)^2)/('1D'!$I$5*MAX(F1283,
                                        0.1)^2),
                                1/3)))),
                MAX('1D'!$D$16,
                    IFERROR(W1283,
                        MAX('1D'!$D$16,
                            POWER((ABS(K1283)^2)/('1D'!$I$5*MAX(F1283,
                                        0.1)^2),
                                1/3))))))),
    MAX('1D'!$D$16,
        POWER((ABS(K1283)^2)/('1D'!$I$5*MAX(F1283,
                    0.1)^2),
            1/3)))</f>
        <v>2.0411692021517887</v>
      </c>
      <c r="AI1283" s="5">
        <f t="shared" ca="1" si="274"/>
        <v>633.96816920215178</v>
      </c>
      <c r="AJ1283" s="5">
        <f ca="1">AI1283+((ABS(K1283)/MAX(((F1283)+(G1283)*(AH1283))*(AH1283),
            0.000001))^2)/(2*'1D'!$I$5)</f>
        <v>635.14259253909484</v>
      </c>
      <c r="AM1283">
        <v>0</v>
      </c>
      <c r="AN1283">
        <v>0</v>
      </c>
      <c r="AO1283" s="5">
        <f t="shared" si="275"/>
        <v>0</v>
      </c>
      <c r="AP1283" s="5">
        <f t="shared" si="279"/>
        <v>0</v>
      </c>
      <c r="AQ1283" s="5">
        <f ca="1">ABS(ABS(K1283)/MAX(((F1283)+(G1283)*(AH1283))*(AH1283),
        0.000001))/SQRT('1D'!$I$5*MAX((((F1283)+(G1283)*(AH1283))*(AH1283))/MAX((F1283)+2*(G1283)*(AH1283),
            0.000001),
        0.000001))</f>
        <v>1.0727235886044055</v>
      </c>
      <c r="AR1283" s="5" t="str">
        <f t="shared" ca="1" si="276"/>
        <v>Supercritical</v>
      </c>
      <c r="AS1283" s="5">
        <f ca="1">((ABS(K1283)*'1D'!$D$6)/(MAX(((F1283)+(G1283)*(AH1283))*(AH1283),
            0.000001)*MAX(((((F1283)+(G1283)*(AH1283))*(AH1283))/MAX((F1283)+2*(AH1283)*SQRT(1+(G1283)^2),
                    0.000001))^(2/3),
            0.000001)))^2</f>
        <v>4.3358367565141456E-3</v>
      </c>
    </row>
    <row r="1284" spans="1:45" x14ac:dyDescent="0.35">
      <c r="A1284">
        <v>1275</v>
      </c>
      <c r="B1284">
        <v>1273.9960000000001</v>
      </c>
      <c r="C1284">
        <v>616069.71400000004</v>
      </c>
      <c r="D1284">
        <v>3096733.301</v>
      </c>
      <c r="E1284">
        <v>631.92650000000003</v>
      </c>
      <c r="F1284">
        <v>5.2</v>
      </c>
      <c r="G1284">
        <v>0</v>
      </c>
      <c r="H1284" t="s">
        <v>176</v>
      </c>
      <c r="I1284">
        <v>5.5E-2</v>
      </c>
      <c r="J1284" s="5">
        <f t="shared" si="277"/>
        <v>1.0010000000002037</v>
      </c>
      <c r="K1284" s="5">
        <f t="shared" ca="1" si="278"/>
        <v>50.95</v>
      </c>
      <c r="L1284" s="5">
        <f ca="1">IF($A$2=0,
    IFERROR(L1283,
        MAX('1D'!$D$16,
            POWER((ABS(K1284)^2)/('1D'!$I$5*MAX(F1284,
                        0.1)^2),
                1/3))),
    IF(IFERROR(V1283,
            0)=0,
        IFERROR(L1283,
            MAX('1D'!$D$16,
                POWER((ABS(K1284)^2)/('1D'!$I$5*MAX(F1284,
                            0.1)^2),
                    1/3))),
        IF(OR(IFERROR(L1284,
                    0)=0,
                IFERROR(S1283,
                    0)&lt;1,
                IFERROR(S1284,
                    0)&lt;1),
            MAX('1D'!$D$16,
                POWER((ABS(K1284)^2)/('1D'!$I$5*MAX(F1284,
                            0.1)^2),
                    1/3)),
            IF(IFERROR(U1284,
                    0)&gt;0,
                MAX('1D'!$D$16,
                    IFERROR(L1284,
                        0)+((IFERROR(U1284,
                                0))*'1D'!$D$18*IF((IFERROR(S1284,
                                    0))&lt;1,
                            1,
                            -1))),
                IF(IFERROR(U1284,
                        0)&lt;0,
                    IF(ABS((MAX('1D'!$D$16,
                                    POWER((ABS(K1284)^2)/('1D'!$I$5*MAX(F1284,
                                                0.1)^2),
                                        1/3)))-IFERROR(L1284,
                                0))&gt;'1D'!$D$19,
                        MAX('1D'!$D$16,
                            IF((MAX('1D'!$D$16,
                                        POWER((ABS(K1284)^2)/('1D'!$I$5*MAX(F1284,
                                                    0.1)^2),
                                            1/3)))&gt;IFERROR(L1284,
                                    0),
                                MIN((MAX('1D'!$D$16,
                                            POWER((ABS(K1284)^2)/('1D'!$I$5*MAX(F1284,
                                                        0.1)^2),
                                                1/3))),
                                    IFERROR(L1284,
                                        0)+(MIN(ABS(IFERROR(U1284,
                                                    0))*'1D'!$D$18,
                                            ABS((MAX('1D'!$D$16,
                                                        POWER((ABS(K1284)^2)/('1D'!$I$5*MAX(F1284,
                                                                    0.1)^2),
                                                            1/3)))-IFERROR(L1284,
                                                    0))))),
                                MAX((MAX('1D'!$D$16,
                                            POWER((ABS(K1284)^2)/('1D'!$I$5*MAX(F1284,
                                                        0.1)^2),
                                                1/3))),
                                    IFERROR(L1284,
                                        0)-(MIN(ABS(IFERROR(U1284,
                                                    0))*'1D'!$D$18,
                                            ABS((MAX('1D'!$D$16,
                                                        POWER((ABS(K1284)^2)/('1D'!$I$5*MAX(F1284,
                                                                    0.1)^2),
                                                            1/3)))-IFERROR(L1284,
                                                    0))))))),
                        MAX('1D'!$D$16,
                            POWER((ABS(K1284)^2)/('1D'!$I$5*MAX(F1284,
                                        0.1)^2),
                                1/3))),
                    MAX('1D'!$D$16,
                        IFERROR(L1284,
                            0)))))))</f>
        <v>2.0411692021517887</v>
      </c>
      <c r="M1284" s="5">
        <f t="shared" ca="1" si="266"/>
        <v>10.614079851189301</v>
      </c>
      <c r="N1284" s="5">
        <f t="shared" ca="1" si="267"/>
        <v>1.1434704692804873</v>
      </c>
      <c r="O1284" s="5">
        <f t="shared" ca="1" si="268"/>
        <v>4.8002276894771132</v>
      </c>
      <c r="P1284" s="5">
        <f t="shared" ca="1" si="269"/>
        <v>633.9676692021518</v>
      </c>
      <c r="Q1284" s="5">
        <f ca="1">P1284+((ABS(K1284)/MAX(((F1284)+(G1284)*(L1284))*(L1284),
            0.000001))^2)/(2*'1D'!$I$5)</f>
        <v>635.14209253909485</v>
      </c>
      <c r="R1284" s="5">
        <f ca="1">((ABS(K1284)*'1D'!$D$6)/(MAX(((F1284)+(G1284)*(L1284))*(L1284),
            0.000001)*MAX(((((F1284)+(G1284)*(L1284))*(L1284))/MAX((F1284)+2*(L1284)*SQRT(1+(G1284)^2),
                    0.000001))^(2/3),
            0.000001)))^2</f>
        <v>4.3358367565141456E-3</v>
      </c>
      <c r="S1284" s="5">
        <f ca="1">ABS(ABS(K1284)/MAX(((F1284)+(G1284)*(L1284))*(L1284),
        0.000001))/SQRT('1D'!$I$5*MAX((((F1284)+(G1284)*(L1284))*(L1284))/MAX((F1284)+2*(G1284)*(L1284),
            0.000001),
        0.000001))</f>
        <v>1.0727235886044055</v>
      </c>
      <c r="T1284" s="5">
        <f ca="1">((F1284)*(L1284)^2)/2+(G1284)*(L1284)^3/3+(ABS(K1284)^2)/('1D'!$I$5*MAX(((F1284)+(G1284)*(L1284))*(L1284),
        0.000001))</f>
        <v>35.763412605541333</v>
      </c>
      <c r="U1284" s="5">
        <f ca="1">IF($A$2=0,
    0,
    IFERROR(Q1283-(((R1283+R1284)/2)*J1284)-(IF(O1283&gt;O1284,
                '1D'!$D$8*((O1283^2-O1284^2)/(2*'1D'!$I$5)),
                '1D'!$D$9*((O1284^2-O1283^2)/(2*'1D'!$I$5)))+('1D'!$D$10*(ABS(I1284)/90)*(MAX(O1283^2,
                        O1284^2)/(2*'1D'!$I$5))))-Q1284,
        0))</f>
        <v>-3.9478280658613585E-3</v>
      </c>
      <c r="V1284" s="5">
        <f ca="1">IF($A$2=0,
    1,
    IF(IFERROR(V1283,
            0)=0,
        0,
        IFERROR(IF(ROUND(S1284,
                    3)=1,
                1,
                IF(AND(ABS(U1284)&lt;'1D'!$D$19,
                        S1284&gt;1),
                    1,
                    0)),
            0)))</f>
        <v>0</v>
      </c>
      <c r="W1284" s="5">
        <f ca="1">IF($A$2=0,
    MAX(MAX('1D'!$D$16,
            MAX('1D'!$D$16,
                POWER((ABS(K1284)^2)/('1D'!$I$5*MAX(F1284,
                            0.1)^2),
                    1/3))),
        IFERROR(W1396,
            MAX(MAX('1D'!$D$16,
                    MAX('1D'!$D$16,
                        POWER((ABS(K1284)^2)/('1D'!$I$5*MAX(F1284,
                                    0.1)^2),
                            1/3))),
                ($L$2)-E1396))),
    IF(IFERROR(AG1285,
            0)=0,
        MAX(MAX('1D'!$D$16,
                MAX('1D'!$D$16,
                    POWER((ABS(K1284)^2)/('1D'!$I$5*MAX(F1284,
                                0.1)^2),
                        1/3))),
            IFERROR(W1396,
                MAX(MAX('1D'!$D$16,
                        MAX('1D'!$D$16,
                            POWER((ABS(K1284)^2)/('1D'!$I$5*MAX(F1284,
                                        0.1)^2),
                                1/3))),
                    ($L$2)-E1396))),
        IF(IFERROR(W1284,
                0)=0,
            MAX(MAX('1D'!$D$16,
                    MAX('1D'!$D$16,
                        POWER((ABS(K1284)^2)/('1D'!$I$5*MAX(F1284,
                                    0.1)^2),
                            1/3))),
                IFERROR(W1396,
                    MAX(MAX('1D'!$D$16,
                            MAX('1D'!$D$16,
                                POWER((ABS(K1284)^2)/('1D'!$I$5*MAX(F1284,
                                            0.1)^2),
                                    1/3))),
                        ($L$2)-E1396))),
            IF(OR(IFERROR(AD1284,
                        0)&gt;=1,
                    IFERROR(AD1285,
                        0)&gt;=1),
                MAX('1D'!$D$16,
                    MAX('1D'!$D$16,
                        POWER((ABS(K1284)^2)/('1D'!$I$5*MAX(F1284,
                                    0.1)^2),
                            1/3))),
                IF(ABS(IFERROR(AF1284,
                            0))&lt;'1D'!$D$19,
                    MAX(MAX('1D'!$D$16,
                            MAX('1D'!$D$16,
                                POWER((ABS(K1284)^2)/('1D'!$I$5*MAX(F1284,
                                            0.1)^2),
                                    1/3))),
                        IFERROR(W1284,
                            0)),
                    MAX(MAX('1D'!$D$16,
                            MAX('1D'!$D$16,
                                POWER((ABS(K1284)^2)/('1D'!$I$5*MAX(F1284,
                                            0.1)^2),
                                    1/3))),
                        (IFERROR(W1284,
                                0))+((IFERROR(AF1284,
                                    0))*'1D'!$D$18)))))))</f>
        <v>2.1389677043987478</v>
      </c>
      <c r="X1284" s="5">
        <f t="shared" ca="1" si="270"/>
        <v>11.122632062873489</v>
      </c>
      <c r="Y1284" s="5">
        <f t="shared" ca="1" si="271"/>
        <v>1.1735290000551568</v>
      </c>
      <c r="Z1284" s="5">
        <f t="shared" ca="1" si="272"/>
        <v>4.5807502857230418</v>
      </c>
      <c r="AA1284" s="5">
        <f t="shared" ca="1" si="273"/>
        <v>634.06546770439877</v>
      </c>
      <c r="AB1284" s="5">
        <f ca="1">AA1284+((ABS(K1284)/MAX(((F1284)+(G1284)*(W1284))*(W1284),
            0.000001))^2)/(2*'1D'!$I$5)</f>
        <v>635.13495155659814</v>
      </c>
      <c r="AC1284" s="5">
        <f ca="1">((ABS(K1284)*'1D'!$D$6)/(MAX(((F1284)+(G1284)*(W1284))*(W1284),
            0.000001)*MAX(((((F1284)+(G1284)*(W1284))*(W1284))/MAX((F1284)+2*(W1284)*SQRT(1+(G1284)^2),
                    0.000001))^(2/3),
            0.000001)))^2</f>
        <v>3.8141460404132466E-3</v>
      </c>
      <c r="AD1284" s="5">
        <f ca="1">ABS(ABS(K1284)/MAX(((F1284)+(G1284)*(W1284))*(W1284),
        0.000001))/SQRT('1D'!$I$5*MAX((((F1284)+(G1284)*(W1284))*(W1284))/MAX((F1284)+2*(G1284)*(W1284),
            0.000001),
        0.000001))</f>
        <v>1.0000000000000004</v>
      </c>
      <c r="AE1284" s="5">
        <f ca="1">((F1284)*(W1284)^2)/2+(G1284)*(W1284)^3/3+(ABS(K1284)^2)/('1D'!$I$5*MAX(((F1284)+(G1284)*(W1284))*(W1284),
        0.000001))</f>
        <v>35.686426155594638</v>
      </c>
      <c r="AF1284" s="5">
        <f ca="1">IF($A$2=0,
    0,
    IFERROR(AB1285+(((AC1284+AC1285)/2)*J1285)+(IF(Z1284&gt;Z1285,
                '1D'!$D$8*((Z1284^2-Z1285^2)/(2*'1D'!$I$5)),
                '1D'!$D$9*((Z1285^2-Z1284^2)/(2*'1D'!$I$5)))+('1D'!$D$10*(ABS(I1285)/90)*(MAX(Z1284^2,
                        Z1285^2)/(2*'1D'!$I$5))))-AB1284,
        0))</f>
        <v>3.3141460404522149E-3</v>
      </c>
      <c r="AG1284" s="5">
        <f ca="1">IF($A$2=0,
    1,
    IF(IFERROR(AG1285,
            0)=0,
        0,
        IFERROR(IF(OR(ROUND(AD1284,
                        3)&gt;=1,
                    AND(ABS(AF1284)&lt;'1D'!$D$19,
                        AD1284&lt;1)),
                1,
                0),
            0)))</f>
        <v>1</v>
      </c>
      <c r="AH1284" s="5">
        <f ca="1">IFERROR(IF('1D'!V32="Supercritical",
        MAX('1D'!$D$16,
            IFERROR(L1284,
                MAX('1D'!$D$16,
                    POWER((ABS(K1284)^2)/('1D'!$I$5*MAX(F1284,
                                0.1)^2),
                        1/3)))),
        IF('1D'!V32="Subcritical",
            MAX('1D'!$D$16,
                IFERROR(W1284,
                    MAX('1D'!$D$16,
                        POWER((ABS(K1284)^2)/('1D'!$I$5*MAX(F1284,
                                    0.1)^2),
                            1/3)))),
            IF(IFERROR(T1284,
                    -1E+99)&gt;=IFERROR(AE1284,
                    -1E+99),
                MAX('1D'!$D$16,
                    IFERROR(L1284,
                        MAX('1D'!$D$16,
                            POWER((ABS(K1284)^2)/('1D'!$I$5*MAX(F1284,
                                        0.1)^2),
                                1/3)))),
                MAX('1D'!$D$16,
                    IFERROR(W1284,
                        MAX('1D'!$D$16,
                            POWER((ABS(K1284)^2)/('1D'!$I$5*MAX(F1284,
                                        0.1)^2),
                                1/3))))))),
    MAX('1D'!$D$16,
        POWER((ABS(K1284)^2)/('1D'!$I$5*MAX(F1284,
                    0.1)^2),
            1/3)))</f>
        <v>2.0411692021517887</v>
      </c>
      <c r="AI1284" s="5">
        <f t="shared" ca="1" si="274"/>
        <v>633.9676692021518</v>
      </c>
      <c r="AJ1284" s="5">
        <f ca="1">AI1284+((ABS(K1284)/MAX(((F1284)+(G1284)*(AH1284))*(AH1284),
            0.000001))^2)/(2*'1D'!$I$5)</f>
        <v>635.14209253909485</v>
      </c>
      <c r="AM1284">
        <v>0</v>
      </c>
      <c r="AN1284">
        <v>0</v>
      </c>
      <c r="AO1284" s="5">
        <f t="shared" si="275"/>
        <v>0</v>
      </c>
      <c r="AP1284" s="5">
        <f t="shared" si="279"/>
        <v>0</v>
      </c>
      <c r="AQ1284" s="5">
        <f ca="1">ABS(ABS(K1284)/MAX(((F1284)+(G1284)*(AH1284))*(AH1284),
        0.000001))/SQRT('1D'!$I$5*MAX((((F1284)+(G1284)*(AH1284))*(AH1284))/MAX((F1284)+2*(G1284)*(AH1284),
            0.000001),
        0.000001))</f>
        <v>1.0727235886044055</v>
      </c>
      <c r="AR1284" s="5" t="str">
        <f t="shared" ca="1" si="276"/>
        <v>Supercritical</v>
      </c>
      <c r="AS1284" s="5">
        <f ca="1">((ABS(K1284)*'1D'!$D$6)/(MAX(((F1284)+(G1284)*(AH1284))*(AH1284),
            0.000001)*MAX(((((F1284)+(G1284)*(AH1284))*(AH1284))/MAX((F1284)+2*(AH1284)*SQRT(1+(G1284)^2),
                    0.000001))^(2/3),
            0.000001)))^2</f>
        <v>4.3358367565141456E-3</v>
      </c>
    </row>
    <row r="1285" spans="1:45" x14ac:dyDescent="0.35">
      <c r="A1285">
        <v>1276</v>
      </c>
      <c r="B1285">
        <v>1274.9960000000001</v>
      </c>
      <c r="C1285">
        <v>616069.67200000002</v>
      </c>
      <c r="D1285">
        <v>3096732.3020000001</v>
      </c>
      <c r="E1285">
        <v>631.92600000000004</v>
      </c>
      <c r="F1285">
        <v>5.2</v>
      </c>
      <c r="G1285">
        <v>0</v>
      </c>
      <c r="H1285" t="s">
        <v>176</v>
      </c>
      <c r="I1285">
        <v>0</v>
      </c>
      <c r="J1285" s="5">
        <f t="shared" si="277"/>
        <v>1</v>
      </c>
      <c r="K1285" s="5">
        <f t="shared" ca="1" si="278"/>
        <v>50.95</v>
      </c>
      <c r="L1285" s="5">
        <f ca="1">IF($A$2=0,
    IFERROR(L1284,
        MAX('1D'!$D$16,
            POWER((ABS(K1285)^2)/('1D'!$I$5*MAX(F1285,
                        0.1)^2),
                1/3))),
    IF(IFERROR(V1284,
            0)=0,
        IFERROR(L1284,
            MAX('1D'!$D$16,
                POWER((ABS(K1285)^2)/('1D'!$I$5*MAX(F1285,
                            0.1)^2),
                    1/3))),
        IF(OR(IFERROR(L1285,
                    0)=0,
                IFERROR(S1284,
                    0)&lt;1,
                IFERROR(S1285,
                    0)&lt;1),
            MAX('1D'!$D$16,
                POWER((ABS(K1285)^2)/('1D'!$I$5*MAX(F1285,
                            0.1)^2),
                    1/3)),
            IF(IFERROR(U1285,
                    0)&gt;0,
                MAX('1D'!$D$16,
                    IFERROR(L1285,
                        0)+((IFERROR(U1285,
                                0))*'1D'!$D$18*IF((IFERROR(S1285,
                                    0))&lt;1,
                            1,
                            -1))),
                IF(IFERROR(U1285,
                        0)&lt;0,
                    IF(ABS((MAX('1D'!$D$16,
                                    POWER((ABS(K1285)^2)/('1D'!$I$5*MAX(F1285,
                                                0.1)^2),
                                        1/3)))-IFERROR(L1285,
                                0))&gt;'1D'!$D$19,
                        MAX('1D'!$D$16,
                            IF((MAX('1D'!$D$16,
                                        POWER((ABS(K1285)^2)/('1D'!$I$5*MAX(F1285,
                                                    0.1)^2),
                                            1/3)))&gt;IFERROR(L1285,
                                    0),
                                MIN((MAX('1D'!$D$16,
                                            POWER((ABS(K1285)^2)/('1D'!$I$5*MAX(F1285,
                                                        0.1)^2),
                                                1/3))),
                                    IFERROR(L1285,
                                        0)+(MIN(ABS(IFERROR(U1285,
                                                    0))*'1D'!$D$18,
                                            ABS((MAX('1D'!$D$16,
                                                        POWER((ABS(K1285)^2)/('1D'!$I$5*MAX(F1285,
                                                                    0.1)^2),
                                                            1/3)))-IFERROR(L1285,
                                                    0))))),
                                MAX((MAX('1D'!$D$16,
                                            POWER((ABS(K1285)^2)/('1D'!$I$5*MAX(F1285,
                                                        0.1)^2),
                                                1/3))),
                                    IFERROR(L1285,
                                        0)-(MIN(ABS(IFERROR(U1285,
                                                    0))*'1D'!$D$18,
                                            ABS((MAX('1D'!$D$16,
                                                        POWER((ABS(K1285)^2)/('1D'!$I$5*MAX(F1285,
                                                                    0.1)^2),
                                                            1/3)))-IFERROR(L1285,
                                                    0))))))),
                        MAX('1D'!$D$16,
                            POWER((ABS(K1285)^2)/('1D'!$I$5*MAX(F1285,
                                        0.1)^2),
                                1/3))),
                    MAX('1D'!$D$16,
                        IFERROR(L1285,
                            0)))))))</f>
        <v>2.0411692021517887</v>
      </c>
      <c r="M1285" s="5">
        <f t="shared" ca="1" si="266"/>
        <v>10.614079851189301</v>
      </c>
      <c r="N1285" s="5">
        <f t="shared" ca="1" si="267"/>
        <v>1.1434704692804873</v>
      </c>
      <c r="O1285" s="5">
        <f t="shared" ca="1" si="268"/>
        <v>4.8002276894771132</v>
      </c>
      <c r="P1285" s="5">
        <f t="shared" ca="1" si="269"/>
        <v>633.96716920215181</v>
      </c>
      <c r="Q1285" s="5">
        <f ca="1">P1285+((ABS(K1285)/MAX(((F1285)+(G1285)*(L1285))*(L1285),
            0.000001))^2)/(2*'1D'!$I$5)</f>
        <v>635.14159253909486</v>
      </c>
      <c r="R1285" s="5">
        <f ca="1">((ABS(K1285)*'1D'!$D$6)/(MAX(((F1285)+(G1285)*(L1285))*(L1285),
            0.000001)*MAX(((((F1285)+(G1285)*(L1285))*(L1285))/MAX((F1285)+2*(L1285)*SQRT(1+(G1285)^2),
                    0.000001))^(2/3),
            0.000001)))^2</f>
        <v>4.3358367565141456E-3</v>
      </c>
      <c r="S1285" s="5">
        <f ca="1">ABS(ABS(K1285)/MAX(((F1285)+(G1285)*(L1285))*(L1285),
        0.000001))/SQRT('1D'!$I$5*MAX((((F1285)+(G1285)*(L1285))*(L1285))/MAX((F1285)+2*(G1285)*(L1285),
            0.000001),
        0.000001))</f>
        <v>1.0727235886044055</v>
      </c>
      <c r="T1285" s="5">
        <f ca="1">((F1285)*(L1285)^2)/2+(G1285)*(L1285)^3/3+(ABS(K1285)^2)/('1D'!$I$5*MAX(((F1285)+(G1285)*(L1285))*(L1285),
        0.000001))</f>
        <v>35.763412605541333</v>
      </c>
      <c r="U1285" s="5">
        <f ca="1">IF($A$2=0,
    0,
    IFERROR(Q1284-(((R1284+R1285)/2)*J1285)-(IF(O1284&gt;O1285,
                '1D'!$D$8*((O1284^2-O1285^2)/(2*'1D'!$I$5)),
                '1D'!$D$9*((O1285^2-O1284^2)/(2*'1D'!$I$5)))+('1D'!$D$10*(ABS(I1285)/90)*(MAX(O1284^2,
                        O1285^2)/(2*'1D'!$I$5))))-Q1285,
        0))</f>
        <v>-3.8358367564796936E-3</v>
      </c>
      <c r="V1285" s="5">
        <f ca="1">IF($A$2=0,
    1,
    IF(IFERROR(V1284,
            0)=0,
        0,
        IFERROR(IF(ROUND(S1285,
                    3)=1,
                1,
                IF(AND(ABS(U1285)&lt;'1D'!$D$19,
                        S1285&gt;1),
                    1,
                    0)),
            0)))</f>
        <v>0</v>
      </c>
      <c r="W1285" s="5">
        <f ca="1">IF($A$2=0,
    MAX(MAX('1D'!$D$16,
            MAX('1D'!$D$16,
                POWER((ABS(K1285)^2)/('1D'!$I$5*MAX(F1285,
                            0.1)^2),
                    1/3))),
        IFERROR(W1396,
            MAX(MAX('1D'!$D$16,
                    MAX('1D'!$D$16,
                        POWER((ABS(K1285)^2)/('1D'!$I$5*MAX(F1285,
                                    0.1)^2),
                            1/3))),
                ($L$2)-E1396))),
    IF(IFERROR(AG1286,
            0)=0,
        MAX(MAX('1D'!$D$16,
                MAX('1D'!$D$16,
                    POWER((ABS(K1285)^2)/('1D'!$I$5*MAX(F1285,
                                0.1)^2),
                        1/3))),
            IFERROR(W1396,
                MAX(MAX('1D'!$D$16,
                        MAX('1D'!$D$16,
                            POWER((ABS(K1285)^2)/('1D'!$I$5*MAX(F1285,
                                        0.1)^2),
                                1/3))),
                    ($L$2)-E1396))),
        IF(IFERROR(W1285,
                0)=0,
            MAX(MAX('1D'!$D$16,
                    MAX('1D'!$D$16,
                        POWER((ABS(K1285)^2)/('1D'!$I$5*MAX(F1285,
                                    0.1)^2),
                            1/3))),
                IFERROR(W1396,
                    MAX(MAX('1D'!$D$16,
                            MAX('1D'!$D$16,
                                POWER((ABS(K1285)^2)/('1D'!$I$5*MAX(F1285,
                                            0.1)^2),
                                    1/3))),
                        ($L$2)-E1396))),
            IF(OR(IFERROR(AD1285,
                        0)&gt;=1,
                    IFERROR(AD1286,
                        0)&gt;=1),
                MAX('1D'!$D$16,
                    MAX('1D'!$D$16,
                        POWER((ABS(K1285)^2)/('1D'!$I$5*MAX(F1285,
                                    0.1)^2),
                            1/3))),
                IF(ABS(IFERROR(AF1285,
                            0))&lt;'1D'!$D$19,
                    MAX(MAX('1D'!$D$16,
                            MAX('1D'!$D$16,
                                POWER((ABS(K1285)^2)/('1D'!$I$5*MAX(F1285,
                                            0.1)^2),
                                    1/3))),
                        IFERROR(W1285,
                            0)),
                    MAX(MAX('1D'!$D$16,
                            MAX('1D'!$D$16,
                                POWER((ABS(K1285)^2)/('1D'!$I$5*MAX(F1285,
                                            0.1)^2),
                                    1/3))),
                        (IFERROR(W1285,
                                0))+((IFERROR(AF1285,
                                    0))*'1D'!$D$18)))))))</f>
        <v>2.1389677043987478</v>
      </c>
      <c r="X1285" s="5">
        <f t="shared" ca="1" si="270"/>
        <v>11.122632062873489</v>
      </c>
      <c r="Y1285" s="5">
        <f t="shared" ca="1" si="271"/>
        <v>1.1735290000551568</v>
      </c>
      <c r="Z1285" s="5">
        <f t="shared" ca="1" si="272"/>
        <v>4.5807502857230418</v>
      </c>
      <c r="AA1285" s="5">
        <f t="shared" ca="1" si="273"/>
        <v>634.06496770439878</v>
      </c>
      <c r="AB1285" s="5">
        <f ca="1">AA1285+((ABS(K1285)/MAX(((F1285)+(G1285)*(W1285))*(W1285),
            0.000001))^2)/(2*'1D'!$I$5)</f>
        <v>635.13445155659815</v>
      </c>
      <c r="AC1285" s="5">
        <f ca="1">((ABS(K1285)*'1D'!$D$6)/(MAX(((F1285)+(G1285)*(W1285))*(W1285),
            0.000001)*MAX(((((F1285)+(G1285)*(W1285))*(W1285))/MAX((F1285)+2*(W1285)*SQRT(1+(G1285)^2),
                    0.000001))^(2/3),
            0.000001)))^2</f>
        <v>3.8141460404132466E-3</v>
      </c>
      <c r="AD1285" s="5">
        <f ca="1">ABS(ABS(K1285)/MAX(((F1285)+(G1285)*(W1285))*(W1285),
        0.000001))/SQRT('1D'!$I$5*MAX((((F1285)+(G1285)*(W1285))*(W1285))/MAX((F1285)+2*(G1285)*(W1285),
            0.000001),
        0.000001))</f>
        <v>1.0000000000000004</v>
      </c>
      <c r="AE1285" s="5">
        <f ca="1">((F1285)*(W1285)^2)/2+(G1285)*(W1285)^3/3+(ABS(K1285)^2)/('1D'!$I$5*MAX(((F1285)+(G1285)*(W1285))*(W1285),
        0.000001))</f>
        <v>35.686426155594638</v>
      </c>
      <c r="AF1285" s="5">
        <f ca="1">IF($A$2=0,
    0,
    IFERROR(AB1286+(((AC1285+AC1286)/2)*J1286)+(IF(Z1285&gt;Z1286,
                '1D'!$D$8*((Z1285^2-Z1286^2)/(2*'1D'!$I$5)),
                '1D'!$D$9*((Z1286^2-Z1285^2)/(2*'1D'!$I$5)))+('1D'!$D$10*(ABS(I1286)/90)*(MAX(Z1285^2,
                        Z1286^2)/(2*'1D'!$I$5))))-AB1285,
        0))</f>
        <v>3.4157470064428708E-3</v>
      </c>
      <c r="AG1285" s="5">
        <f ca="1">IF($A$2=0,
    1,
    IF(IFERROR(AG1286,
            0)=0,
        0,
        IFERROR(IF(OR(ROUND(AD1285,
                        3)&gt;=1,
                    AND(ABS(AF1285)&lt;'1D'!$D$19,
                        AD1285&lt;1)),
                1,
                0),
            0)))</f>
        <v>1</v>
      </c>
      <c r="AH1285" s="5">
        <f ca="1">IFERROR(IF('1D'!V32="Supercritical",
        MAX('1D'!$D$16,
            IFERROR(L1285,
                MAX('1D'!$D$16,
                    POWER((ABS(K1285)^2)/('1D'!$I$5*MAX(F1285,
                                0.1)^2),
                        1/3)))),
        IF('1D'!V32="Subcritical",
            MAX('1D'!$D$16,
                IFERROR(W1285,
                    MAX('1D'!$D$16,
                        POWER((ABS(K1285)^2)/('1D'!$I$5*MAX(F1285,
                                    0.1)^2),
                            1/3)))),
            IF(IFERROR(T1285,
                    -1E+99)&gt;=IFERROR(AE1285,
                    -1E+99),
                MAX('1D'!$D$16,
                    IFERROR(L1285,
                        MAX('1D'!$D$16,
                            POWER((ABS(K1285)^2)/('1D'!$I$5*MAX(F1285,
                                        0.1)^2),
                                1/3)))),
                MAX('1D'!$D$16,
                    IFERROR(W1285,
                        MAX('1D'!$D$16,
                            POWER((ABS(K1285)^2)/('1D'!$I$5*MAX(F1285,
                                        0.1)^2),
                                1/3))))))),
    MAX('1D'!$D$16,
        POWER((ABS(K1285)^2)/('1D'!$I$5*MAX(F1285,
                    0.1)^2),
            1/3)))</f>
        <v>2.0411692021517887</v>
      </c>
      <c r="AI1285" s="5">
        <f t="shared" ca="1" si="274"/>
        <v>633.96716920215181</v>
      </c>
      <c r="AJ1285" s="5">
        <f ca="1">AI1285+((ABS(K1285)/MAX(((F1285)+(G1285)*(AH1285))*(AH1285),
            0.000001))^2)/(2*'1D'!$I$5)</f>
        <v>635.14159253909486</v>
      </c>
      <c r="AM1285">
        <v>0</v>
      </c>
      <c r="AN1285">
        <v>0</v>
      </c>
      <c r="AO1285" s="5">
        <f t="shared" si="275"/>
        <v>0</v>
      </c>
      <c r="AP1285" s="5">
        <f t="shared" si="279"/>
        <v>0</v>
      </c>
      <c r="AQ1285" s="5">
        <f ca="1">ABS(ABS(K1285)/MAX(((F1285)+(G1285)*(AH1285))*(AH1285),
        0.000001))/SQRT('1D'!$I$5*MAX((((F1285)+(G1285)*(AH1285))*(AH1285))/MAX((F1285)+2*(G1285)*(AH1285),
            0.000001),
        0.000001))</f>
        <v>1.0727235886044055</v>
      </c>
      <c r="AR1285" s="5" t="str">
        <f t="shared" ca="1" si="276"/>
        <v>Supercritical</v>
      </c>
      <c r="AS1285" s="5">
        <f ca="1">((ABS(K1285)*'1D'!$D$6)/(MAX(((F1285)+(G1285)*(AH1285))*(AH1285),
            0.000001)*MAX(((((F1285)+(G1285)*(AH1285))*(AH1285))/MAX((F1285)+2*(AH1285)*SQRT(1+(G1285)^2),
                    0.000001))^(2/3),
            0.000001)))^2</f>
        <v>4.3358367565141456E-3</v>
      </c>
    </row>
    <row r="1286" spans="1:45" x14ac:dyDescent="0.35">
      <c r="A1286">
        <v>1277</v>
      </c>
      <c r="B1286">
        <v>1275.9960000000001</v>
      </c>
      <c r="C1286">
        <v>616069.63</v>
      </c>
      <c r="D1286">
        <v>3096731.3029999998</v>
      </c>
      <c r="E1286">
        <v>631.92550000000006</v>
      </c>
      <c r="F1286">
        <v>5.2</v>
      </c>
      <c r="G1286">
        <v>0</v>
      </c>
      <c r="H1286" t="s">
        <v>176</v>
      </c>
      <c r="I1286">
        <v>5.7000000000000002E-2</v>
      </c>
      <c r="J1286" s="5">
        <f t="shared" si="277"/>
        <v>1</v>
      </c>
      <c r="K1286" s="5">
        <f t="shared" ca="1" si="278"/>
        <v>50.95</v>
      </c>
      <c r="L1286" s="5">
        <f ca="1">IF($A$2=0,
    IFERROR(L1285,
        MAX('1D'!$D$16,
            POWER((ABS(K1286)^2)/('1D'!$I$5*MAX(F1286,
                        0.1)^2),
                1/3))),
    IF(IFERROR(V1285,
            0)=0,
        IFERROR(L1285,
            MAX('1D'!$D$16,
                POWER((ABS(K1286)^2)/('1D'!$I$5*MAX(F1286,
                            0.1)^2),
                    1/3))),
        IF(OR(IFERROR(L1286,
                    0)=0,
                IFERROR(S1285,
                    0)&lt;1,
                IFERROR(S1286,
                    0)&lt;1),
            MAX('1D'!$D$16,
                POWER((ABS(K1286)^2)/('1D'!$I$5*MAX(F1286,
                            0.1)^2),
                    1/3)),
            IF(IFERROR(U1286,
                    0)&gt;0,
                MAX('1D'!$D$16,
                    IFERROR(L1286,
                        0)+((IFERROR(U1286,
                                0))*'1D'!$D$18*IF((IFERROR(S1286,
                                    0))&lt;1,
                            1,
                            -1))),
                IF(IFERROR(U1286,
                        0)&lt;0,
                    IF(ABS((MAX('1D'!$D$16,
                                    POWER((ABS(K1286)^2)/('1D'!$I$5*MAX(F1286,
                                                0.1)^2),
                                        1/3)))-IFERROR(L1286,
                                0))&gt;'1D'!$D$19,
                        MAX('1D'!$D$16,
                            IF((MAX('1D'!$D$16,
                                        POWER((ABS(K1286)^2)/('1D'!$I$5*MAX(F1286,
                                                    0.1)^2),
                                            1/3)))&gt;IFERROR(L1286,
                                    0),
                                MIN((MAX('1D'!$D$16,
                                            POWER((ABS(K1286)^2)/('1D'!$I$5*MAX(F1286,
                                                        0.1)^2),
                                                1/3))),
                                    IFERROR(L1286,
                                        0)+(MIN(ABS(IFERROR(U1286,
                                                    0))*'1D'!$D$18,
                                            ABS((MAX('1D'!$D$16,
                                                        POWER((ABS(K1286)^2)/('1D'!$I$5*MAX(F1286,
                                                                    0.1)^2),
                                                            1/3)))-IFERROR(L1286,
                                                    0))))),
                                MAX((MAX('1D'!$D$16,
                                            POWER((ABS(K1286)^2)/('1D'!$I$5*MAX(F1286,
                                                        0.1)^2),
                                                1/3))),
                                    IFERROR(L1286,
                                        0)-(MIN(ABS(IFERROR(U1286,
                                                    0))*'1D'!$D$18,
                                            ABS((MAX('1D'!$D$16,
                                                        POWER((ABS(K1286)^2)/('1D'!$I$5*MAX(F1286,
                                                                    0.1)^2),
                                                            1/3)))-IFERROR(L1286,
                                                    0))))))),
                        MAX('1D'!$D$16,
                            POWER((ABS(K1286)^2)/('1D'!$I$5*MAX(F1286,
                                        0.1)^2),
                                1/3))),
                    MAX('1D'!$D$16,
                        IFERROR(L1286,
                            0)))))))</f>
        <v>2.0411692021517887</v>
      </c>
      <c r="M1286" s="5">
        <f t="shared" ca="1" si="266"/>
        <v>10.614079851189301</v>
      </c>
      <c r="N1286" s="5">
        <f t="shared" ca="1" si="267"/>
        <v>1.1434704692804873</v>
      </c>
      <c r="O1286" s="5">
        <f t="shared" ca="1" si="268"/>
        <v>4.8002276894771132</v>
      </c>
      <c r="P1286" s="5">
        <f t="shared" ca="1" si="269"/>
        <v>633.96666920215182</v>
      </c>
      <c r="Q1286" s="5">
        <f ca="1">P1286+((ABS(K1286)/MAX(((F1286)+(G1286)*(L1286))*(L1286),
            0.000001))^2)/(2*'1D'!$I$5)</f>
        <v>635.14109253909487</v>
      </c>
      <c r="R1286" s="5">
        <f ca="1">((ABS(K1286)*'1D'!$D$6)/(MAX(((F1286)+(G1286)*(L1286))*(L1286),
            0.000001)*MAX(((((F1286)+(G1286)*(L1286))*(L1286))/MAX((F1286)+2*(L1286)*SQRT(1+(G1286)^2),
                    0.000001))^(2/3),
            0.000001)))^2</f>
        <v>4.3358367565141456E-3</v>
      </c>
      <c r="S1286" s="5">
        <f ca="1">ABS(ABS(K1286)/MAX(((F1286)+(G1286)*(L1286))*(L1286),
        0.000001))/SQRT('1D'!$I$5*MAX((((F1286)+(G1286)*(L1286))*(L1286))/MAX((F1286)+2*(G1286)*(L1286),
            0.000001),
        0.000001))</f>
        <v>1.0727235886044055</v>
      </c>
      <c r="T1286" s="5">
        <f ca="1">((F1286)*(L1286)^2)/2+(G1286)*(L1286)^3/3+(ABS(K1286)^2)/('1D'!$I$5*MAX(((F1286)+(G1286)*(L1286))*(L1286),
        0.000001))</f>
        <v>35.763412605541333</v>
      </c>
      <c r="U1286" s="5">
        <f ca="1">IF($A$2=0,
    0,
    IFERROR(Q1285-(((R1285+R1286)/2)*J1286)-(IF(O1285&gt;O1286,
                '1D'!$D$8*((O1285^2-O1286^2)/(2*'1D'!$I$5)),
                '1D'!$D$9*((O1286^2-O1285^2)/(2*'1D'!$I$5)))+('1D'!$D$10*(ABS(I1286)/90)*(MAX(O1285^2,
                        O1286^2)/(2*'1D'!$I$5))))-Q1286,
        0))</f>
        <v>-3.9474069734524164E-3</v>
      </c>
      <c r="V1286" s="5">
        <f ca="1">IF($A$2=0,
    1,
    IF(IFERROR(V1285,
            0)=0,
        0,
        IFERROR(IF(ROUND(S1286,
                    3)=1,
                1,
                IF(AND(ABS(U1286)&lt;'1D'!$D$19,
                        S1286&gt;1),
                    1,
                    0)),
            0)))</f>
        <v>0</v>
      </c>
      <c r="W1286" s="5">
        <f ca="1">IF($A$2=0,
    MAX(MAX('1D'!$D$16,
            MAX('1D'!$D$16,
                POWER((ABS(K1286)^2)/('1D'!$I$5*MAX(F1286,
                            0.1)^2),
                    1/3))),
        IFERROR(W1396,
            MAX(MAX('1D'!$D$16,
                    MAX('1D'!$D$16,
                        POWER((ABS(K1286)^2)/('1D'!$I$5*MAX(F1286,
                                    0.1)^2),
                            1/3))),
                ($L$2)-E1396))),
    IF(IFERROR(AG1287,
            0)=0,
        MAX(MAX('1D'!$D$16,
                MAX('1D'!$D$16,
                    POWER((ABS(K1286)^2)/('1D'!$I$5*MAX(F1286,
                                0.1)^2),
                        1/3))),
            IFERROR(W1396,
                MAX(MAX('1D'!$D$16,
                        MAX('1D'!$D$16,
                            POWER((ABS(K1286)^2)/('1D'!$I$5*MAX(F1286,
                                        0.1)^2),
                                1/3))),
                    ($L$2)-E1396))),
        IF(IFERROR(W1286,
                0)=0,
            MAX(MAX('1D'!$D$16,
                    MAX('1D'!$D$16,
                        POWER((ABS(K1286)^2)/('1D'!$I$5*MAX(F1286,
                                    0.1)^2),
                            1/3))),
                IFERROR(W1396,
                    MAX(MAX('1D'!$D$16,
                            MAX('1D'!$D$16,
                                POWER((ABS(K1286)^2)/('1D'!$I$5*MAX(F1286,
                                            0.1)^2),
                                    1/3))),
                        ($L$2)-E1396))),
            IF(OR(IFERROR(AD1286,
                        0)&gt;=1,
                    IFERROR(AD1287,
                        0)&gt;=1),
                MAX('1D'!$D$16,
                    MAX('1D'!$D$16,
                        POWER((ABS(K1286)^2)/('1D'!$I$5*MAX(F1286,
                                    0.1)^2),
                            1/3))),
                IF(ABS(IFERROR(AF1286,
                            0))&lt;'1D'!$D$19,
                    MAX(MAX('1D'!$D$16,
                            MAX('1D'!$D$16,
                                POWER((ABS(K1286)^2)/('1D'!$I$5*MAX(F1286,
                                            0.1)^2),
                                    1/3))),
                        IFERROR(W1286,
                            0)),
                    MAX(MAX('1D'!$D$16,
                            MAX('1D'!$D$16,
                                POWER((ABS(K1286)^2)/('1D'!$I$5*MAX(F1286,
                                            0.1)^2),
                                    1/3))),
                        (IFERROR(W1286,
                                0))+((IFERROR(AF1286,
                                    0))*'1D'!$D$18)))))))</f>
        <v>2.1389677043987478</v>
      </c>
      <c r="X1286" s="5">
        <f t="shared" ca="1" si="270"/>
        <v>11.122632062873489</v>
      </c>
      <c r="Y1286" s="5">
        <f t="shared" ca="1" si="271"/>
        <v>1.1735290000551568</v>
      </c>
      <c r="Z1286" s="5">
        <f t="shared" ca="1" si="272"/>
        <v>4.5807502857230418</v>
      </c>
      <c r="AA1286" s="5">
        <f t="shared" ca="1" si="273"/>
        <v>634.06446770439879</v>
      </c>
      <c r="AB1286" s="5">
        <f ca="1">AA1286+((ABS(K1286)/MAX(((F1286)+(G1286)*(W1286))*(W1286),
            0.000001))^2)/(2*'1D'!$I$5)</f>
        <v>635.13395155659816</v>
      </c>
      <c r="AC1286" s="5">
        <f ca="1">((ABS(K1286)*'1D'!$D$6)/(MAX(((F1286)+(G1286)*(W1286))*(W1286),
            0.000001)*MAX(((((F1286)+(G1286)*(W1286))*(W1286))/MAX((F1286)+2*(W1286)*SQRT(1+(G1286)^2),
                    0.000001))^(2/3),
            0.000001)))^2</f>
        <v>3.8141460404132466E-3</v>
      </c>
      <c r="AD1286" s="5">
        <f ca="1">ABS(ABS(K1286)/MAX(((F1286)+(G1286)*(W1286))*(W1286),
        0.000001))/SQRT('1D'!$I$5*MAX((((F1286)+(G1286)*(W1286))*(W1286))/MAX((F1286)+2*(G1286)*(W1286),
            0.000001),
        0.000001))</f>
        <v>1.0000000000000004</v>
      </c>
      <c r="AE1286" s="5">
        <f ca="1">((F1286)*(W1286)^2)/2+(G1286)*(W1286)^3/3+(ABS(K1286)^2)/('1D'!$I$5*MAX(((F1286)+(G1286)*(W1286))*(W1286),
        0.000001))</f>
        <v>35.686426155594638</v>
      </c>
      <c r="AF1286" s="5">
        <f ca="1">IF($A$2=0,
    0,
    IFERROR(AB1287+(((AC1286+AC1287)/2)*J1287)+(IF(Z1286&gt;Z1287,
                '1D'!$D$8*((Z1286^2-Z1287^2)/(2*'1D'!$I$5)),
                '1D'!$D$9*((Z1287^2-Z1286^2)/(2*'1D'!$I$5)))+('1D'!$D$10*(ABS(I1287)/90)*(MAX(Z1286^2,
                        Z1287^2)/(2*'1D'!$I$5))))-AB1286,
        0))</f>
        <v>3.4157470063291839E-3</v>
      </c>
      <c r="AG1286" s="5">
        <f ca="1">IF($A$2=0,
    1,
    IF(IFERROR(AG1287,
            0)=0,
        0,
        IFERROR(IF(OR(ROUND(AD1286,
                        3)&gt;=1,
                    AND(ABS(AF1286)&lt;'1D'!$D$19,
                        AD1286&lt;1)),
                1,
                0),
            0)))</f>
        <v>1</v>
      </c>
      <c r="AH1286" s="5">
        <f ca="1">IFERROR(IF('1D'!V32="Supercritical",
        MAX('1D'!$D$16,
            IFERROR(L1286,
                MAX('1D'!$D$16,
                    POWER((ABS(K1286)^2)/('1D'!$I$5*MAX(F1286,
                                0.1)^2),
                        1/3)))),
        IF('1D'!V32="Subcritical",
            MAX('1D'!$D$16,
                IFERROR(W1286,
                    MAX('1D'!$D$16,
                        POWER((ABS(K1286)^2)/('1D'!$I$5*MAX(F1286,
                                    0.1)^2),
                            1/3)))),
            IF(IFERROR(T1286,
                    -1E+99)&gt;=IFERROR(AE1286,
                    -1E+99),
                MAX('1D'!$D$16,
                    IFERROR(L1286,
                        MAX('1D'!$D$16,
                            POWER((ABS(K1286)^2)/('1D'!$I$5*MAX(F1286,
                                        0.1)^2),
                                1/3)))),
                MAX('1D'!$D$16,
                    IFERROR(W1286,
                        MAX('1D'!$D$16,
                            POWER((ABS(K1286)^2)/('1D'!$I$5*MAX(F1286,
                                        0.1)^2),
                                1/3))))))),
    MAX('1D'!$D$16,
        POWER((ABS(K1286)^2)/('1D'!$I$5*MAX(F1286,
                    0.1)^2),
            1/3)))</f>
        <v>2.0411692021517887</v>
      </c>
      <c r="AI1286" s="5">
        <f t="shared" ca="1" si="274"/>
        <v>633.96666920215182</v>
      </c>
      <c r="AJ1286" s="5">
        <f ca="1">AI1286+((ABS(K1286)/MAX(((F1286)+(G1286)*(AH1286))*(AH1286),
            0.000001))^2)/(2*'1D'!$I$5)</f>
        <v>635.14109253909487</v>
      </c>
      <c r="AM1286">
        <v>0</v>
      </c>
      <c r="AN1286">
        <v>0</v>
      </c>
      <c r="AO1286" s="5">
        <f t="shared" si="275"/>
        <v>0</v>
      </c>
      <c r="AP1286" s="5">
        <f t="shared" si="279"/>
        <v>0</v>
      </c>
      <c r="AQ1286" s="5">
        <f ca="1">ABS(ABS(K1286)/MAX(((F1286)+(G1286)*(AH1286))*(AH1286),
        0.000001))/SQRT('1D'!$I$5*MAX((((F1286)+(G1286)*(AH1286))*(AH1286))/MAX((F1286)+2*(G1286)*(AH1286),
            0.000001),
        0.000001))</f>
        <v>1.0727235886044055</v>
      </c>
      <c r="AR1286" s="5" t="str">
        <f t="shared" ca="1" si="276"/>
        <v>Supercritical</v>
      </c>
      <c r="AS1286" s="5">
        <f ca="1">((ABS(K1286)*'1D'!$D$6)/(MAX(((F1286)+(G1286)*(AH1286))*(AH1286),
            0.000001)*MAX(((((F1286)+(G1286)*(AH1286))*(AH1286))/MAX((F1286)+2*(AH1286)*SQRT(1+(G1286)^2),
                    0.000001))^(2/3),
            0.000001)))^2</f>
        <v>4.3358367565141456E-3</v>
      </c>
    </row>
    <row r="1287" spans="1:45" x14ac:dyDescent="0.35">
      <c r="A1287">
        <v>1278</v>
      </c>
      <c r="B1287">
        <v>1276.9960000000001</v>
      </c>
      <c r="C1287">
        <v>616069.58700000006</v>
      </c>
      <c r="D1287">
        <v>3096730.304</v>
      </c>
      <c r="E1287">
        <v>631.92499999999995</v>
      </c>
      <c r="F1287">
        <v>5.2</v>
      </c>
      <c r="G1287">
        <v>0</v>
      </c>
      <c r="H1287" t="s">
        <v>176</v>
      </c>
      <c r="I1287">
        <v>5.7000000000000002E-2</v>
      </c>
      <c r="J1287" s="5">
        <f t="shared" si="277"/>
        <v>1</v>
      </c>
      <c r="K1287" s="5">
        <f t="shared" ca="1" si="278"/>
        <v>50.95</v>
      </c>
      <c r="L1287" s="5">
        <f ca="1">IF($A$2=0,
    IFERROR(L1286,
        MAX('1D'!$D$16,
            POWER((ABS(K1287)^2)/('1D'!$I$5*MAX(F1287,
                        0.1)^2),
                1/3))),
    IF(IFERROR(V1286,
            0)=0,
        IFERROR(L1286,
            MAX('1D'!$D$16,
                POWER((ABS(K1287)^2)/('1D'!$I$5*MAX(F1287,
                            0.1)^2),
                    1/3))),
        IF(OR(IFERROR(L1287,
                    0)=0,
                IFERROR(S1286,
                    0)&lt;1,
                IFERROR(S1287,
                    0)&lt;1),
            MAX('1D'!$D$16,
                POWER((ABS(K1287)^2)/('1D'!$I$5*MAX(F1287,
                            0.1)^2),
                    1/3)),
            IF(IFERROR(U1287,
                    0)&gt;0,
                MAX('1D'!$D$16,
                    IFERROR(L1287,
                        0)+((IFERROR(U1287,
                                0))*'1D'!$D$18*IF((IFERROR(S1287,
                                    0))&lt;1,
                            1,
                            -1))),
                IF(IFERROR(U1287,
                        0)&lt;0,
                    IF(ABS((MAX('1D'!$D$16,
                                    POWER((ABS(K1287)^2)/('1D'!$I$5*MAX(F1287,
                                                0.1)^2),
                                        1/3)))-IFERROR(L1287,
                                0))&gt;'1D'!$D$19,
                        MAX('1D'!$D$16,
                            IF((MAX('1D'!$D$16,
                                        POWER((ABS(K1287)^2)/('1D'!$I$5*MAX(F1287,
                                                    0.1)^2),
                                            1/3)))&gt;IFERROR(L1287,
                                    0),
                                MIN((MAX('1D'!$D$16,
                                            POWER((ABS(K1287)^2)/('1D'!$I$5*MAX(F1287,
                                                        0.1)^2),
                                                1/3))),
                                    IFERROR(L1287,
                                        0)+(MIN(ABS(IFERROR(U1287,
                                                    0))*'1D'!$D$18,
                                            ABS((MAX('1D'!$D$16,
                                                        POWER((ABS(K1287)^2)/('1D'!$I$5*MAX(F1287,
                                                                    0.1)^2),
                                                            1/3)))-IFERROR(L1287,
                                                    0))))),
                                MAX((MAX('1D'!$D$16,
                                            POWER((ABS(K1287)^2)/('1D'!$I$5*MAX(F1287,
                                                        0.1)^2),
                                                1/3))),
                                    IFERROR(L1287,
                                        0)-(MIN(ABS(IFERROR(U1287,
                                                    0))*'1D'!$D$18,
                                            ABS((MAX('1D'!$D$16,
                                                        POWER((ABS(K1287)^2)/('1D'!$I$5*MAX(F1287,
                                                                    0.1)^2),
                                                            1/3)))-IFERROR(L1287,
                                                    0))))))),
                        MAX('1D'!$D$16,
                            POWER((ABS(K1287)^2)/('1D'!$I$5*MAX(F1287,
                                        0.1)^2),
                                1/3))),
                    MAX('1D'!$D$16,
                        IFERROR(L1287,
                            0)))))))</f>
        <v>2.0411692021517887</v>
      </c>
      <c r="M1287" s="5">
        <f t="shared" ca="1" si="266"/>
        <v>10.614079851189301</v>
      </c>
      <c r="N1287" s="5">
        <f t="shared" ca="1" si="267"/>
        <v>1.1434704692804873</v>
      </c>
      <c r="O1287" s="5">
        <f t="shared" ca="1" si="268"/>
        <v>4.8002276894771132</v>
      </c>
      <c r="P1287" s="5">
        <f t="shared" ca="1" si="269"/>
        <v>633.96616920215172</v>
      </c>
      <c r="Q1287" s="5">
        <f ca="1">P1287+((ABS(K1287)/MAX(((F1287)+(G1287)*(L1287))*(L1287),
            0.000001))^2)/(2*'1D'!$I$5)</f>
        <v>635.14059253909477</v>
      </c>
      <c r="R1287" s="5">
        <f ca="1">((ABS(K1287)*'1D'!$D$6)/(MAX(((F1287)+(G1287)*(L1287))*(L1287),
            0.000001)*MAX(((((F1287)+(G1287)*(L1287))*(L1287))/MAX((F1287)+2*(L1287)*SQRT(1+(G1287)^2),
                    0.000001))^(2/3),
            0.000001)))^2</f>
        <v>4.3358367565141456E-3</v>
      </c>
      <c r="S1287" s="5">
        <f ca="1">ABS(ABS(K1287)/MAX(((F1287)+(G1287)*(L1287))*(L1287),
        0.000001))/SQRT('1D'!$I$5*MAX((((F1287)+(G1287)*(L1287))*(L1287))/MAX((F1287)+2*(G1287)*(L1287),
            0.000001),
        0.000001))</f>
        <v>1.0727235886044055</v>
      </c>
      <c r="T1287" s="5">
        <f ca="1">((F1287)*(L1287)^2)/2+(G1287)*(L1287)^3/3+(ABS(K1287)^2)/('1D'!$I$5*MAX(((F1287)+(G1287)*(L1287))*(L1287),
        0.000001))</f>
        <v>35.763412605541333</v>
      </c>
      <c r="U1287" s="5">
        <f ca="1">IF($A$2=0,
    0,
    IFERROR(Q1286-(((R1286+R1287)/2)*J1287)-(IF(O1286&gt;O1287,
                '1D'!$D$8*((O1286^2-O1287^2)/(2*'1D'!$I$5)),
                '1D'!$D$9*((O1287^2-O1286^2)/(2*'1D'!$I$5)))+('1D'!$D$10*(ABS(I1287)/90)*(MAX(O1286^2,
                        O1287^2)/(2*'1D'!$I$5))))-Q1287,
        0))</f>
        <v>-3.9474069733387296E-3</v>
      </c>
      <c r="V1287" s="5">
        <f ca="1">IF($A$2=0,
    1,
    IF(IFERROR(V1286,
            0)=0,
        0,
        IFERROR(IF(ROUND(S1287,
                    3)=1,
                1,
                IF(AND(ABS(U1287)&lt;'1D'!$D$19,
                        S1287&gt;1),
                    1,
                    0)),
            0)))</f>
        <v>0</v>
      </c>
      <c r="W1287" s="5">
        <f ca="1">IF($A$2=0,
    MAX(MAX('1D'!$D$16,
            MAX('1D'!$D$16,
                POWER((ABS(K1287)^2)/('1D'!$I$5*MAX(F1287,
                            0.1)^2),
                    1/3))),
        IFERROR(W1396,
            MAX(MAX('1D'!$D$16,
                    MAX('1D'!$D$16,
                        POWER((ABS(K1287)^2)/('1D'!$I$5*MAX(F1287,
                                    0.1)^2),
                            1/3))),
                ($L$2)-E1396))),
    IF(IFERROR(AG1288,
            0)=0,
        MAX(MAX('1D'!$D$16,
                MAX('1D'!$D$16,
                    POWER((ABS(K1287)^2)/('1D'!$I$5*MAX(F1287,
                                0.1)^2),
                        1/3))),
            IFERROR(W1396,
                MAX(MAX('1D'!$D$16,
                        MAX('1D'!$D$16,
                            POWER((ABS(K1287)^2)/('1D'!$I$5*MAX(F1287,
                                        0.1)^2),
                                1/3))),
                    ($L$2)-E1396))),
        IF(IFERROR(W1287,
                0)=0,
            MAX(MAX('1D'!$D$16,
                    MAX('1D'!$D$16,
                        POWER((ABS(K1287)^2)/('1D'!$I$5*MAX(F1287,
                                    0.1)^2),
                            1/3))),
                IFERROR(W1396,
                    MAX(MAX('1D'!$D$16,
                            MAX('1D'!$D$16,
                                POWER((ABS(K1287)^2)/('1D'!$I$5*MAX(F1287,
                                            0.1)^2),
                                    1/3))),
                        ($L$2)-E1396))),
            IF(OR(IFERROR(AD1287,
                        0)&gt;=1,
                    IFERROR(AD1288,
                        0)&gt;=1),
                MAX('1D'!$D$16,
                    MAX('1D'!$D$16,
                        POWER((ABS(K1287)^2)/('1D'!$I$5*MAX(F1287,
                                    0.1)^2),
                            1/3))),
                IF(ABS(IFERROR(AF1287,
                            0))&lt;'1D'!$D$19,
                    MAX(MAX('1D'!$D$16,
                            MAX('1D'!$D$16,
                                POWER((ABS(K1287)^2)/('1D'!$I$5*MAX(F1287,
                                            0.1)^2),
                                    1/3))),
                        IFERROR(W1287,
                            0)),
                    MAX(MAX('1D'!$D$16,
                            MAX('1D'!$D$16,
                                POWER((ABS(K1287)^2)/('1D'!$I$5*MAX(F1287,
                                            0.1)^2),
                                    1/3))),
                        (IFERROR(W1287,
                                0))+((IFERROR(AF1287,
                                    0))*'1D'!$D$18)))))))</f>
        <v>2.1389677043987478</v>
      </c>
      <c r="X1287" s="5">
        <f t="shared" ca="1" si="270"/>
        <v>11.122632062873489</v>
      </c>
      <c r="Y1287" s="5">
        <f t="shared" ca="1" si="271"/>
        <v>1.1735290000551568</v>
      </c>
      <c r="Z1287" s="5">
        <f t="shared" ca="1" si="272"/>
        <v>4.5807502857230418</v>
      </c>
      <c r="AA1287" s="5">
        <f t="shared" ca="1" si="273"/>
        <v>634.06396770439869</v>
      </c>
      <c r="AB1287" s="5">
        <f ca="1">AA1287+((ABS(K1287)/MAX(((F1287)+(G1287)*(W1287))*(W1287),
            0.000001))^2)/(2*'1D'!$I$5)</f>
        <v>635.13345155659806</v>
      </c>
      <c r="AC1287" s="5">
        <f ca="1">((ABS(K1287)*'1D'!$D$6)/(MAX(((F1287)+(G1287)*(W1287))*(W1287),
            0.000001)*MAX(((((F1287)+(G1287)*(W1287))*(W1287))/MAX((F1287)+2*(W1287)*SQRT(1+(G1287)^2),
                    0.000001))^(2/3),
            0.000001)))^2</f>
        <v>3.8141460404132466E-3</v>
      </c>
      <c r="AD1287" s="5">
        <f ca="1">ABS(ABS(K1287)/MAX(((F1287)+(G1287)*(W1287))*(W1287),
        0.000001))/SQRT('1D'!$I$5*MAX((((F1287)+(G1287)*(W1287))*(W1287))/MAX((F1287)+2*(G1287)*(W1287),
            0.000001),
        0.000001))</f>
        <v>1.0000000000000004</v>
      </c>
      <c r="AE1287" s="5">
        <f ca="1">((F1287)*(W1287)^2)/2+(G1287)*(W1287)^3/3+(ABS(K1287)^2)/('1D'!$I$5*MAX(((F1287)+(G1287)*(W1287))*(W1287),
        0.000001))</f>
        <v>35.686426155594638</v>
      </c>
      <c r="AF1287" s="5">
        <f ca="1">IF($A$2=0,
    0,
    IFERROR(AB1288+(((AC1287+AC1288)/2)*J1288)+(IF(Z1287&gt;Z1288,
                '1D'!$D$8*((Z1287^2-Z1288^2)/(2*'1D'!$I$5)),
                '1D'!$D$9*((Z1288^2-Z1287^2)/(2*'1D'!$I$5)))+('1D'!$D$10*(ABS(I1288)/90)*(MAX(Z1287^2,
                        Z1288^2)/(2*'1D'!$I$5))))-AB1287,
        0))</f>
        <v>3.3141460404522149E-3</v>
      </c>
      <c r="AG1287" s="5">
        <f ca="1">IF($A$2=0,
    1,
    IF(IFERROR(AG1288,
            0)=0,
        0,
        IFERROR(IF(OR(ROUND(AD1287,
                        3)&gt;=1,
                    AND(ABS(AF1287)&lt;'1D'!$D$19,
                        AD1287&lt;1)),
                1,
                0),
            0)))</f>
        <v>1</v>
      </c>
      <c r="AH1287" s="5">
        <f ca="1">IFERROR(IF('1D'!V32="Supercritical",
        MAX('1D'!$D$16,
            IFERROR(L1287,
                MAX('1D'!$D$16,
                    POWER((ABS(K1287)^2)/('1D'!$I$5*MAX(F1287,
                                0.1)^2),
                        1/3)))),
        IF('1D'!V32="Subcritical",
            MAX('1D'!$D$16,
                IFERROR(W1287,
                    MAX('1D'!$D$16,
                        POWER((ABS(K1287)^2)/('1D'!$I$5*MAX(F1287,
                                    0.1)^2),
                            1/3)))),
            IF(IFERROR(T1287,
                    -1E+99)&gt;=IFERROR(AE1287,
                    -1E+99),
                MAX('1D'!$D$16,
                    IFERROR(L1287,
                        MAX('1D'!$D$16,
                            POWER((ABS(K1287)^2)/('1D'!$I$5*MAX(F1287,
                                        0.1)^2),
                                1/3)))),
                MAX('1D'!$D$16,
                    IFERROR(W1287,
                        MAX('1D'!$D$16,
                            POWER((ABS(K1287)^2)/('1D'!$I$5*MAX(F1287,
                                        0.1)^2),
                                1/3))))))),
    MAX('1D'!$D$16,
        POWER((ABS(K1287)^2)/('1D'!$I$5*MAX(F1287,
                    0.1)^2),
            1/3)))</f>
        <v>2.0411692021517887</v>
      </c>
      <c r="AI1287" s="5">
        <f t="shared" ca="1" si="274"/>
        <v>633.96616920215172</v>
      </c>
      <c r="AJ1287" s="5">
        <f ca="1">AI1287+((ABS(K1287)/MAX(((F1287)+(G1287)*(AH1287))*(AH1287),
            0.000001))^2)/(2*'1D'!$I$5)</f>
        <v>635.14059253909477</v>
      </c>
      <c r="AM1287">
        <v>0</v>
      </c>
      <c r="AN1287">
        <v>0</v>
      </c>
      <c r="AO1287" s="5">
        <f t="shared" si="275"/>
        <v>0</v>
      </c>
      <c r="AP1287" s="5">
        <f t="shared" si="279"/>
        <v>0</v>
      </c>
      <c r="AQ1287" s="5">
        <f ca="1">ABS(ABS(K1287)/MAX(((F1287)+(G1287)*(AH1287))*(AH1287),
        0.000001))/SQRT('1D'!$I$5*MAX((((F1287)+(G1287)*(AH1287))*(AH1287))/MAX((F1287)+2*(G1287)*(AH1287),
            0.000001),
        0.000001))</f>
        <v>1.0727235886044055</v>
      </c>
      <c r="AR1287" s="5" t="str">
        <f t="shared" ca="1" si="276"/>
        <v>Supercritical</v>
      </c>
      <c r="AS1287" s="5">
        <f ca="1">((ABS(K1287)*'1D'!$D$6)/(MAX(((F1287)+(G1287)*(AH1287))*(AH1287),
            0.000001)*MAX(((((F1287)+(G1287)*(AH1287))*(AH1287))/MAX((F1287)+2*(AH1287)*SQRT(1+(G1287)^2),
                    0.000001))^(2/3),
            0.000001)))^2</f>
        <v>4.3358367565141456E-3</v>
      </c>
    </row>
    <row r="1288" spans="1:45" x14ac:dyDescent="0.35">
      <c r="A1288">
        <v>1279</v>
      </c>
      <c r="B1288">
        <v>1277.9960000000001</v>
      </c>
      <c r="C1288">
        <v>616069.54500000004</v>
      </c>
      <c r="D1288">
        <v>3096729.3050000002</v>
      </c>
      <c r="E1288">
        <v>631.92449999999997</v>
      </c>
      <c r="F1288">
        <v>5.2</v>
      </c>
      <c r="G1288">
        <v>0</v>
      </c>
      <c r="H1288" t="s">
        <v>176</v>
      </c>
      <c r="I1288">
        <v>0</v>
      </c>
      <c r="J1288" s="5">
        <f t="shared" si="277"/>
        <v>1</v>
      </c>
      <c r="K1288" s="5">
        <f t="shared" ca="1" si="278"/>
        <v>50.95</v>
      </c>
      <c r="L1288" s="5">
        <f ca="1">IF($A$2=0,
    IFERROR(L1287,
        MAX('1D'!$D$16,
            POWER((ABS(K1288)^2)/('1D'!$I$5*MAX(F1288,
                        0.1)^2),
                1/3))),
    IF(IFERROR(V1287,
            0)=0,
        IFERROR(L1287,
            MAX('1D'!$D$16,
                POWER((ABS(K1288)^2)/('1D'!$I$5*MAX(F1288,
                            0.1)^2),
                    1/3))),
        IF(OR(IFERROR(L1288,
                    0)=0,
                IFERROR(S1287,
                    0)&lt;1,
                IFERROR(S1288,
                    0)&lt;1),
            MAX('1D'!$D$16,
                POWER((ABS(K1288)^2)/('1D'!$I$5*MAX(F1288,
                            0.1)^2),
                    1/3)),
            IF(IFERROR(U1288,
                    0)&gt;0,
                MAX('1D'!$D$16,
                    IFERROR(L1288,
                        0)+((IFERROR(U1288,
                                0))*'1D'!$D$18*IF((IFERROR(S1288,
                                    0))&lt;1,
                            1,
                            -1))),
                IF(IFERROR(U1288,
                        0)&lt;0,
                    IF(ABS((MAX('1D'!$D$16,
                                    POWER((ABS(K1288)^2)/('1D'!$I$5*MAX(F1288,
                                                0.1)^2),
                                        1/3)))-IFERROR(L1288,
                                0))&gt;'1D'!$D$19,
                        MAX('1D'!$D$16,
                            IF((MAX('1D'!$D$16,
                                        POWER((ABS(K1288)^2)/('1D'!$I$5*MAX(F1288,
                                                    0.1)^2),
                                            1/3)))&gt;IFERROR(L1288,
                                    0),
                                MIN((MAX('1D'!$D$16,
                                            POWER((ABS(K1288)^2)/('1D'!$I$5*MAX(F1288,
                                                        0.1)^2),
                                                1/3))),
                                    IFERROR(L1288,
                                        0)+(MIN(ABS(IFERROR(U1288,
                                                    0))*'1D'!$D$18,
                                            ABS((MAX('1D'!$D$16,
                                                        POWER((ABS(K1288)^2)/('1D'!$I$5*MAX(F1288,
                                                                    0.1)^2),
                                                            1/3)))-IFERROR(L1288,
                                                    0))))),
                                MAX((MAX('1D'!$D$16,
                                            POWER((ABS(K1288)^2)/('1D'!$I$5*MAX(F1288,
                                                        0.1)^2),
                                                1/3))),
                                    IFERROR(L1288,
                                        0)-(MIN(ABS(IFERROR(U1288,
                                                    0))*'1D'!$D$18,
                                            ABS((MAX('1D'!$D$16,
                                                        POWER((ABS(K1288)^2)/('1D'!$I$5*MAX(F1288,
                                                                    0.1)^2),
                                                            1/3)))-IFERROR(L1288,
                                                    0))))))),
                        MAX('1D'!$D$16,
                            POWER((ABS(K1288)^2)/('1D'!$I$5*MAX(F1288,
                                        0.1)^2),
                                1/3))),
                    MAX('1D'!$D$16,
                        IFERROR(L1288,
                            0)))))))</f>
        <v>2.0411692021517887</v>
      </c>
      <c r="M1288" s="5">
        <f t="shared" ca="1" si="266"/>
        <v>10.614079851189301</v>
      </c>
      <c r="N1288" s="5">
        <f t="shared" ca="1" si="267"/>
        <v>1.1434704692804873</v>
      </c>
      <c r="O1288" s="5">
        <f t="shared" ca="1" si="268"/>
        <v>4.8002276894771132</v>
      </c>
      <c r="P1288" s="5">
        <f t="shared" ca="1" si="269"/>
        <v>633.96566920215173</v>
      </c>
      <c r="Q1288" s="5">
        <f ca="1">P1288+((ABS(K1288)/MAX(((F1288)+(G1288)*(L1288))*(L1288),
            0.000001))^2)/(2*'1D'!$I$5)</f>
        <v>635.14009253909478</v>
      </c>
      <c r="R1288" s="5">
        <f ca="1">((ABS(K1288)*'1D'!$D$6)/(MAX(((F1288)+(G1288)*(L1288))*(L1288),
            0.000001)*MAX(((((F1288)+(G1288)*(L1288))*(L1288))/MAX((F1288)+2*(L1288)*SQRT(1+(G1288)^2),
                    0.000001))^(2/3),
            0.000001)))^2</f>
        <v>4.3358367565141456E-3</v>
      </c>
      <c r="S1288" s="5">
        <f ca="1">ABS(ABS(K1288)/MAX(((F1288)+(G1288)*(L1288))*(L1288),
        0.000001))/SQRT('1D'!$I$5*MAX((((F1288)+(G1288)*(L1288))*(L1288))/MAX((F1288)+2*(G1288)*(L1288),
            0.000001),
        0.000001))</f>
        <v>1.0727235886044055</v>
      </c>
      <c r="T1288" s="5">
        <f ca="1">((F1288)*(L1288)^2)/2+(G1288)*(L1288)^3/3+(ABS(K1288)^2)/('1D'!$I$5*MAX(((F1288)+(G1288)*(L1288))*(L1288),
        0.000001))</f>
        <v>35.763412605541333</v>
      </c>
      <c r="U1288" s="5">
        <f ca="1">IF($A$2=0,
    0,
    IFERROR(Q1287-(((R1287+R1288)/2)*J1288)-(IF(O1287&gt;O1288,
                '1D'!$D$8*((O1287^2-O1288^2)/(2*'1D'!$I$5)),
                '1D'!$D$9*((O1288^2-O1287^2)/(2*'1D'!$I$5)))+('1D'!$D$10*(ABS(I1288)/90)*(MAX(O1287^2,
                        O1288^2)/(2*'1D'!$I$5))))-Q1288,
        0))</f>
        <v>-3.8358367564796936E-3</v>
      </c>
      <c r="V1288" s="5">
        <f ca="1">IF($A$2=0,
    1,
    IF(IFERROR(V1287,
            0)=0,
        0,
        IFERROR(IF(ROUND(S1288,
                    3)=1,
                1,
                IF(AND(ABS(U1288)&lt;'1D'!$D$19,
                        S1288&gt;1),
                    1,
                    0)),
            0)))</f>
        <v>0</v>
      </c>
      <c r="W1288" s="5">
        <f ca="1">IF($A$2=0,
    MAX(MAX('1D'!$D$16,
            MAX('1D'!$D$16,
                POWER((ABS(K1288)^2)/('1D'!$I$5*MAX(F1288,
                            0.1)^2),
                    1/3))),
        IFERROR(W1396,
            MAX(MAX('1D'!$D$16,
                    MAX('1D'!$D$16,
                        POWER((ABS(K1288)^2)/('1D'!$I$5*MAX(F1288,
                                    0.1)^2),
                            1/3))),
                ($L$2)-E1396))),
    IF(IFERROR(AG1289,
            0)=0,
        MAX(MAX('1D'!$D$16,
                MAX('1D'!$D$16,
                    POWER((ABS(K1288)^2)/('1D'!$I$5*MAX(F1288,
                                0.1)^2),
                        1/3))),
            IFERROR(W1396,
                MAX(MAX('1D'!$D$16,
                        MAX('1D'!$D$16,
                            POWER((ABS(K1288)^2)/('1D'!$I$5*MAX(F1288,
                                        0.1)^2),
                                1/3))),
                    ($L$2)-E1396))),
        IF(IFERROR(W1288,
                0)=0,
            MAX(MAX('1D'!$D$16,
                    MAX('1D'!$D$16,
                        POWER((ABS(K1288)^2)/('1D'!$I$5*MAX(F1288,
                                    0.1)^2),
                            1/3))),
                IFERROR(W1396,
                    MAX(MAX('1D'!$D$16,
                            MAX('1D'!$D$16,
                                POWER((ABS(K1288)^2)/('1D'!$I$5*MAX(F1288,
                                            0.1)^2),
                                    1/3))),
                        ($L$2)-E1396))),
            IF(OR(IFERROR(AD1288,
                        0)&gt;=1,
                    IFERROR(AD1289,
                        0)&gt;=1),
                MAX('1D'!$D$16,
                    MAX('1D'!$D$16,
                        POWER((ABS(K1288)^2)/('1D'!$I$5*MAX(F1288,
                                    0.1)^2),
                            1/3))),
                IF(ABS(IFERROR(AF1288,
                            0))&lt;'1D'!$D$19,
                    MAX(MAX('1D'!$D$16,
                            MAX('1D'!$D$16,
                                POWER((ABS(K1288)^2)/('1D'!$I$5*MAX(F1288,
                                            0.1)^2),
                                    1/3))),
                        IFERROR(W1288,
                            0)),
                    MAX(MAX('1D'!$D$16,
                            MAX('1D'!$D$16,
                                POWER((ABS(K1288)^2)/('1D'!$I$5*MAX(F1288,
                                            0.1)^2),
                                    1/3))),
                        (IFERROR(W1288,
                                0))+((IFERROR(AF1288,
                                    0))*'1D'!$D$18)))))))</f>
        <v>2.1389677043987478</v>
      </c>
      <c r="X1288" s="5">
        <f t="shared" ca="1" si="270"/>
        <v>11.122632062873489</v>
      </c>
      <c r="Y1288" s="5">
        <f t="shared" ca="1" si="271"/>
        <v>1.1735290000551568</v>
      </c>
      <c r="Z1288" s="5">
        <f t="shared" ca="1" si="272"/>
        <v>4.5807502857230418</v>
      </c>
      <c r="AA1288" s="5">
        <f t="shared" ca="1" si="273"/>
        <v>634.0634677043987</v>
      </c>
      <c r="AB1288" s="5">
        <f ca="1">AA1288+((ABS(K1288)/MAX(((F1288)+(G1288)*(W1288))*(W1288),
            0.000001))^2)/(2*'1D'!$I$5)</f>
        <v>635.13295155659807</v>
      </c>
      <c r="AC1288" s="5">
        <f ca="1">((ABS(K1288)*'1D'!$D$6)/(MAX(((F1288)+(G1288)*(W1288))*(W1288),
            0.000001)*MAX(((((F1288)+(G1288)*(W1288))*(W1288))/MAX((F1288)+2*(W1288)*SQRT(1+(G1288)^2),
                    0.000001))^(2/3),
            0.000001)))^2</f>
        <v>3.8141460404132466E-3</v>
      </c>
      <c r="AD1288" s="5">
        <f ca="1">ABS(ABS(K1288)/MAX(((F1288)+(G1288)*(W1288))*(W1288),
        0.000001))/SQRT('1D'!$I$5*MAX((((F1288)+(G1288)*(W1288))*(W1288))/MAX((F1288)+2*(G1288)*(W1288),
            0.000001),
        0.000001))</f>
        <v>1.0000000000000004</v>
      </c>
      <c r="AE1288" s="5">
        <f ca="1">((F1288)*(W1288)^2)/2+(G1288)*(W1288)^3/3+(ABS(K1288)^2)/('1D'!$I$5*MAX(((F1288)+(G1288)*(W1288))*(W1288),
        0.000001))</f>
        <v>35.686426155594638</v>
      </c>
      <c r="AF1288" s="5">
        <f ca="1">IF($A$2=0,
    0,
    IFERROR(AB1289+(((AC1288+AC1289)/2)*J1289)+(IF(Z1288&gt;Z1289,
                '1D'!$D$8*((Z1288^2-Z1289^2)/(2*'1D'!$I$5)),
                '1D'!$D$9*((Z1289^2-Z1288^2)/(2*'1D'!$I$5)))+('1D'!$D$10*(ABS(I1289)/90)*(MAX(Z1288^2,
                        Z1289^2)/(2*'1D'!$I$5))))-AB1288,
        0))</f>
        <v>3.3141460404522149E-3</v>
      </c>
      <c r="AG1288" s="5">
        <f ca="1">IF($A$2=0,
    1,
    IF(IFERROR(AG1289,
            0)=0,
        0,
        IFERROR(IF(OR(ROUND(AD1288,
                        3)&gt;=1,
                    AND(ABS(AF1288)&lt;'1D'!$D$19,
                        AD1288&lt;1)),
                1,
                0),
            0)))</f>
        <v>1</v>
      </c>
      <c r="AH1288" s="5">
        <f ca="1">IFERROR(IF('1D'!V32="Supercritical",
        MAX('1D'!$D$16,
            IFERROR(L1288,
                MAX('1D'!$D$16,
                    POWER((ABS(K1288)^2)/('1D'!$I$5*MAX(F1288,
                                0.1)^2),
                        1/3)))),
        IF('1D'!V32="Subcritical",
            MAX('1D'!$D$16,
                IFERROR(W1288,
                    MAX('1D'!$D$16,
                        POWER((ABS(K1288)^2)/('1D'!$I$5*MAX(F1288,
                                    0.1)^2),
                            1/3)))),
            IF(IFERROR(T1288,
                    -1E+99)&gt;=IFERROR(AE1288,
                    -1E+99),
                MAX('1D'!$D$16,
                    IFERROR(L1288,
                        MAX('1D'!$D$16,
                            POWER((ABS(K1288)^2)/('1D'!$I$5*MAX(F1288,
                                        0.1)^2),
                                1/3)))),
                MAX('1D'!$D$16,
                    IFERROR(W1288,
                        MAX('1D'!$D$16,
                            POWER((ABS(K1288)^2)/('1D'!$I$5*MAX(F1288,
                                        0.1)^2),
                                1/3))))))),
    MAX('1D'!$D$16,
        POWER((ABS(K1288)^2)/('1D'!$I$5*MAX(F1288,
                    0.1)^2),
            1/3)))</f>
        <v>2.0411692021517887</v>
      </c>
      <c r="AI1288" s="5">
        <f t="shared" ca="1" si="274"/>
        <v>633.96566920215173</v>
      </c>
      <c r="AJ1288" s="5">
        <f ca="1">AI1288+((ABS(K1288)/MAX(((F1288)+(G1288)*(AH1288))*(AH1288),
            0.000001))^2)/(2*'1D'!$I$5)</f>
        <v>635.14009253909478</v>
      </c>
      <c r="AM1288">
        <v>0</v>
      </c>
      <c r="AN1288">
        <v>0</v>
      </c>
      <c r="AO1288" s="5">
        <f t="shared" si="275"/>
        <v>0</v>
      </c>
      <c r="AP1288" s="5">
        <f t="shared" si="279"/>
        <v>0</v>
      </c>
      <c r="AQ1288" s="5">
        <f ca="1">ABS(ABS(K1288)/MAX(((F1288)+(G1288)*(AH1288))*(AH1288),
        0.000001))/SQRT('1D'!$I$5*MAX((((F1288)+(G1288)*(AH1288))*(AH1288))/MAX((F1288)+2*(G1288)*(AH1288),
            0.000001),
        0.000001))</f>
        <v>1.0727235886044055</v>
      </c>
      <c r="AR1288" s="5" t="str">
        <f t="shared" ca="1" si="276"/>
        <v>Supercritical</v>
      </c>
      <c r="AS1288" s="5">
        <f ca="1">((ABS(K1288)*'1D'!$D$6)/(MAX(((F1288)+(G1288)*(AH1288))*(AH1288),
            0.000001)*MAX(((((F1288)+(G1288)*(AH1288))*(AH1288))/MAX((F1288)+2*(AH1288)*SQRT(1+(G1288)^2),
                    0.000001))^(2/3),
            0.000001)))^2</f>
        <v>4.3358367565141456E-3</v>
      </c>
    </row>
    <row r="1289" spans="1:45" x14ac:dyDescent="0.35">
      <c r="A1289">
        <v>1280</v>
      </c>
      <c r="B1289">
        <v>1278.9960000000001</v>
      </c>
      <c r="C1289">
        <v>616069.50300000003</v>
      </c>
      <c r="D1289">
        <v>3096728.3059999999</v>
      </c>
      <c r="E1289">
        <v>631.92399999999998</v>
      </c>
      <c r="F1289">
        <v>5.2</v>
      </c>
      <c r="G1289">
        <v>0</v>
      </c>
      <c r="H1289" t="s">
        <v>176</v>
      </c>
      <c r="I1289">
        <v>0</v>
      </c>
      <c r="J1289" s="5">
        <f t="shared" si="277"/>
        <v>1</v>
      </c>
      <c r="K1289" s="5">
        <f t="shared" ca="1" si="278"/>
        <v>50.95</v>
      </c>
      <c r="L1289" s="5">
        <f ca="1">IF($A$2=0,
    IFERROR(L1288,
        MAX('1D'!$D$16,
            POWER((ABS(K1289)^2)/('1D'!$I$5*MAX(F1289,
                        0.1)^2),
                1/3))),
    IF(IFERROR(V1288,
            0)=0,
        IFERROR(L1288,
            MAX('1D'!$D$16,
                POWER((ABS(K1289)^2)/('1D'!$I$5*MAX(F1289,
                            0.1)^2),
                    1/3))),
        IF(OR(IFERROR(L1289,
                    0)=0,
                IFERROR(S1288,
                    0)&lt;1,
                IFERROR(S1289,
                    0)&lt;1),
            MAX('1D'!$D$16,
                POWER((ABS(K1289)^2)/('1D'!$I$5*MAX(F1289,
                            0.1)^2),
                    1/3)),
            IF(IFERROR(U1289,
                    0)&gt;0,
                MAX('1D'!$D$16,
                    IFERROR(L1289,
                        0)+((IFERROR(U1289,
                                0))*'1D'!$D$18*IF((IFERROR(S1289,
                                    0))&lt;1,
                            1,
                            -1))),
                IF(IFERROR(U1289,
                        0)&lt;0,
                    IF(ABS((MAX('1D'!$D$16,
                                    POWER((ABS(K1289)^2)/('1D'!$I$5*MAX(F1289,
                                                0.1)^2),
                                        1/3)))-IFERROR(L1289,
                                0))&gt;'1D'!$D$19,
                        MAX('1D'!$D$16,
                            IF((MAX('1D'!$D$16,
                                        POWER((ABS(K1289)^2)/('1D'!$I$5*MAX(F1289,
                                                    0.1)^2),
                                            1/3)))&gt;IFERROR(L1289,
                                    0),
                                MIN((MAX('1D'!$D$16,
                                            POWER((ABS(K1289)^2)/('1D'!$I$5*MAX(F1289,
                                                        0.1)^2),
                                                1/3))),
                                    IFERROR(L1289,
                                        0)+(MIN(ABS(IFERROR(U1289,
                                                    0))*'1D'!$D$18,
                                            ABS((MAX('1D'!$D$16,
                                                        POWER((ABS(K1289)^2)/('1D'!$I$5*MAX(F1289,
                                                                    0.1)^2),
                                                            1/3)))-IFERROR(L1289,
                                                    0))))),
                                MAX((MAX('1D'!$D$16,
                                            POWER((ABS(K1289)^2)/('1D'!$I$5*MAX(F1289,
                                                        0.1)^2),
                                                1/3))),
                                    IFERROR(L1289,
                                        0)-(MIN(ABS(IFERROR(U1289,
                                                    0))*'1D'!$D$18,
                                            ABS((MAX('1D'!$D$16,
                                                        POWER((ABS(K1289)^2)/('1D'!$I$5*MAX(F1289,
                                                                    0.1)^2),
                                                            1/3)))-IFERROR(L1289,
                                                    0))))))),
                        MAX('1D'!$D$16,
                            POWER((ABS(K1289)^2)/('1D'!$I$5*MAX(F1289,
                                        0.1)^2),
                                1/3))),
                    MAX('1D'!$D$16,
                        IFERROR(L1289,
                            0)))))))</f>
        <v>2.0411692021517887</v>
      </c>
      <c r="M1289" s="5">
        <f t="shared" ca="1" si="266"/>
        <v>10.614079851189301</v>
      </c>
      <c r="N1289" s="5">
        <f t="shared" ca="1" si="267"/>
        <v>1.1434704692804873</v>
      </c>
      <c r="O1289" s="5">
        <f t="shared" ca="1" si="268"/>
        <v>4.8002276894771132</v>
      </c>
      <c r="P1289" s="5">
        <f t="shared" ca="1" si="269"/>
        <v>633.96516920215174</v>
      </c>
      <c r="Q1289" s="5">
        <f ca="1">P1289+((ABS(K1289)/MAX(((F1289)+(G1289)*(L1289))*(L1289),
            0.000001))^2)/(2*'1D'!$I$5)</f>
        <v>635.13959253909479</v>
      </c>
      <c r="R1289" s="5">
        <f ca="1">((ABS(K1289)*'1D'!$D$6)/(MAX(((F1289)+(G1289)*(L1289))*(L1289),
            0.000001)*MAX(((((F1289)+(G1289)*(L1289))*(L1289))/MAX((F1289)+2*(L1289)*SQRT(1+(G1289)^2),
                    0.000001))^(2/3),
            0.000001)))^2</f>
        <v>4.3358367565141456E-3</v>
      </c>
      <c r="S1289" s="5">
        <f ca="1">ABS(ABS(K1289)/MAX(((F1289)+(G1289)*(L1289))*(L1289),
        0.000001))/SQRT('1D'!$I$5*MAX((((F1289)+(G1289)*(L1289))*(L1289))/MAX((F1289)+2*(G1289)*(L1289),
            0.000001),
        0.000001))</f>
        <v>1.0727235886044055</v>
      </c>
      <c r="T1289" s="5">
        <f ca="1">((F1289)*(L1289)^2)/2+(G1289)*(L1289)^3/3+(ABS(K1289)^2)/('1D'!$I$5*MAX(((F1289)+(G1289)*(L1289))*(L1289),
        0.000001))</f>
        <v>35.763412605541333</v>
      </c>
      <c r="U1289" s="5">
        <f ca="1">IF($A$2=0,
    0,
    IFERROR(Q1288-(((R1288+R1289)/2)*J1289)-(IF(O1288&gt;O1289,
                '1D'!$D$8*((O1288^2-O1289^2)/(2*'1D'!$I$5)),
                '1D'!$D$9*((O1289^2-O1288^2)/(2*'1D'!$I$5)))+('1D'!$D$10*(ABS(I1289)/90)*(MAX(O1288^2,
                        O1289^2)/(2*'1D'!$I$5))))-Q1289,
        0))</f>
        <v>-3.8358367564796936E-3</v>
      </c>
      <c r="V1289" s="5">
        <f ca="1">IF($A$2=0,
    1,
    IF(IFERROR(V1288,
            0)=0,
        0,
        IFERROR(IF(ROUND(S1289,
                    3)=1,
                1,
                IF(AND(ABS(U1289)&lt;'1D'!$D$19,
                        S1289&gt;1),
                    1,
                    0)),
            0)))</f>
        <v>0</v>
      </c>
      <c r="W1289" s="5">
        <f ca="1">IF($A$2=0,
    MAX(MAX('1D'!$D$16,
            MAX('1D'!$D$16,
                POWER((ABS(K1289)^2)/('1D'!$I$5*MAX(F1289,
                            0.1)^2),
                    1/3))),
        IFERROR(W1396,
            MAX(MAX('1D'!$D$16,
                    MAX('1D'!$D$16,
                        POWER((ABS(K1289)^2)/('1D'!$I$5*MAX(F1289,
                                    0.1)^2),
                            1/3))),
                ($L$2)-E1396))),
    IF(IFERROR(AG1290,
            0)=0,
        MAX(MAX('1D'!$D$16,
                MAX('1D'!$D$16,
                    POWER((ABS(K1289)^2)/('1D'!$I$5*MAX(F1289,
                                0.1)^2),
                        1/3))),
            IFERROR(W1396,
                MAX(MAX('1D'!$D$16,
                        MAX('1D'!$D$16,
                            POWER((ABS(K1289)^2)/('1D'!$I$5*MAX(F1289,
                                        0.1)^2),
                                1/3))),
                    ($L$2)-E1396))),
        IF(IFERROR(W1289,
                0)=0,
            MAX(MAX('1D'!$D$16,
                    MAX('1D'!$D$16,
                        POWER((ABS(K1289)^2)/('1D'!$I$5*MAX(F1289,
                                    0.1)^2),
                            1/3))),
                IFERROR(W1396,
                    MAX(MAX('1D'!$D$16,
                            MAX('1D'!$D$16,
                                POWER((ABS(K1289)^2)/('1D'!$I$5*MAX(F1289,
                                            0.1)^2),
                                    1/3))),
                        ($L$2)-E1396))),
            IF(OR(IFERROR(AD1289,
                        0)&gt;=1,
                    IFERROR(AD1290,
                        0)&gt;=1),
                MAX('1D'!$D$16,
                    MAX('1D'!$D$16,
                        POWER((ABS(K1289)^2)/('1D'!$I$5*MAX(F1289,
                                    0.1)^2),
                            1/3))),
                IF(ABS(IFERROR(AF1289,
                            0))&lt;'1D'!$D$19,
                    MAX(MAX('1D'!$D$16,
                            MAX('1D'!$D$16,
                                POWER((ABS(K1289)^2)/('1D'!$I$5*MAX(F1289,
                                            0.1)^2),
                                    1/3))),
                        IFERROR(W1289,
                            0)),
                    MAX(MAX('1D'!$D$16,
                            MAX('1D'!$D$16,
                                POWER((ABS(K1289)^2)/('1D'!$I$5*MAX(F1289,
                                            0.1)^2),
                                    1/3))),
                        (IFERROR(W1289,
                                0))+((IFERROR(AF1289,
                                    0))*'1D'!$D$18)))))))</f>
        <v>2.1389677043987478</v>
      </c>
      <c r="X1289" s="5">
        <f t="shared" ca="1" si="270"/>
        <v>11.122632062873489</v>
      </c>
      <c r="Y1289" s="5">
        <f t="shared" ca="1" si="271"/>
        <v>1.1735290000551568</v>
      </c>
      <c r="Z1289" s="5">
        <f t="shared" ca="1" si="272"/>
        <v>4.5807502857230418</v>
      </c>
      <c r="AA1289" s="5">
        <f t="shared" ca="1" si="273"/>
        <v>634.06296770439872</v>
      </c>
      <c r="AB1289" s="5">
        <f ca="1">AA1289+((ABS(K1289)/MAX(((F1289)+(G1289)*(W1289))*(W1289),
            0.000001))^2)/(2*'1D'!$I$5)</f>
        <v>635.13245155659808</v>
      </c>
      <c r="AC1289" s="5">
        <f ca="1">((ABS(K1289)*'1D'!$D$6)/(MAX(((F1289)+(G1289)*(W1289))*(W1289),
            0.000001)*MAX(((((F1289)+(G1289)*(W1289))*(W1289))/MAX((F1289)+2*(W1289)*SQRT(1+(G1289)^2),
                    0.000001))^(2/3),
            0.000001)))^2</f>
        <v>3.8141460404132466E-3</v>
      </c>
      <c r="AD1289" s="5">
        <f ca="1">ABS(ABS(K1289)/MAX(((F1289)+(G1289)*(W1289))*(W1289),
        0.000001))/SQRT('1D'!$I$5*MAX((((F1289)+(G1289)*(W1289))*(W1289))/MAX((F1289)+2*(G1289)*(W1289),
            0.000001),
        0.000001))</f>
        <v>1.0000000000000004</v>
      </c>
      <c r="AE1289" s="5">
        <f ca="1">((F1289)*(W1289)^2)/2+(G1289)*(W1289)^3/3+(ABS(K1289)^2)/('1D'!$I$5*MAX(((F1289)+(G1289)*(W1289))*(W1289),
        0.000001))</f>
        <v>35.686426155594638</v>
      </c>
      <c r="AF1289" s="5">
        <f ca="1">IF($A$2=0,
    0,
    IFERROR(AB1290+(((AC1289+AC1290)/2)*J1290)+(IF(Z1289&gt;Z1290,
                '1D'!$D$8*((Z1289^2-Z1290^2)/(2*'1D'!$I$5)),
                '1D'!$D$9*((Z1290^2-Z1289^2)/(2*'1D'!$I$5)))+('1D'!$D$10*(ABS(I1290)/90)*(MAX(Z1289^2,
                        Z1290^2)/(2*'1D'!$I$5))))-AB1289,
        0))</f>
        <v>3.411932860331035E-3</v>
      </c>
      <c r="AG1289" s="5">
        <f ca="1">IF($A$2=0,
    1,
    IF(IFERROR(AG1290,
            0)=0,
        0,
        IFERROR(IF(OR(ROUND(AD1289,
                        3)&gt;=1,
                    AND(ABS(AF1289)&lt;'1D'!$D$19,
                        AD1289&lt;1)),
                1,
                0),
            0)))</f>
        <v>1</v>
      </c>
      <c r="AH1289" s="5">
        <f ca="1">IFERROR(IF('1D'!V32="Supercritical",
        MAX('1D'!$D$16,
            IFERROR(L1289,
                MAX('1D'!$D$16,
                    POWER((ABS(K1289)^2)/('1D'!$I$5*MAX(F1289,
                                0.1)^2),
                        1/3)))),
        IF('1D'!V32="Subcritical",
            MAX('1D'!$D$16,
                IFERROR(W1289,
                    MAX('1D'!$D$16,
                        POWER((ABS(K1289)^2)/('1D'!$I$5*MAX(F1289,
                                    0.1)^2),
                            1/3)))),
            IF(IFERROR(T1289,
                    -1E+99)&gt;=IFERROR(AE1289,
                    -1E+99),
                MAX('1D'!$D$16,
                    IFERROR(L1289,
                        MAX('1D'!$D$16,
                            POWER((ABS(K1289)^2)/('1D'!$I$5*MAX(F1289,
                                        0.1)^2),
                                1/3)))),
                MAX('1D'!$D$16,
                    IFERROR(W1289,
                        MAX('1D'!$D$16,
                            POWER((ABS(K1289)^2)/('1D'!$I$5*MAX(F1289,
                                        0.1)^2),
                                1/3))))))),
    MAX('1D'!$D$16,
        POWER((ABS(K1289)^2)/('1D'!$I$5*MAX(F1289,
                    0.1)^2),
            1/3)))</f>
        <v>2.0411692021517887</v>
      </c>
      <c r="AI1289" s="5">
        <f t="shared" ca="1" si="274"/>
        <v>633.96516920215174</v>
      </c>
      <c r="AJ1289" s="5">
        <f ca="1">AI1289+((ABS(K1289)/MAX(((F1289)+(G1289)*(AH1289))*(AH1289),
            0.000001))^2)/(2*'1D'!$I$5)</f>
        <v>635.13959253909479</v>
      </c>
      <c r="AM1289">
        <v>0</v>
      </c>
      <c r="AN1289">
        <v>0</v>
      </c>
      <c r="AO1289" s="5">
        <f t="shared" si="275"/>
        <v>0</v>
      </c>
      <c r="AP1289" s="5">
        <f t="shared" si="279"/>
        <v>0</v>
      </c>
      <c r="AQ1289" s="5">
        <f ca="1">ABS(ABS(K1289)/MAX(((F1289)+(G1289)*(AH1289))*(AH1289),
        0.000001))/SQRT('1D'!$I$5*MAX((((F1289)+(G1289)*(AH1289))*(AH1289))/MAX((F1289)+2*(G1289)*(AH1289),
            0.000001),
        0.000001))</f>
        <v>1.0727235886044055</v>
      </c>
      <c r="AR1289" s="5" t="str">
        <f t="shared" ca="1" si="276"/>
        <v>Supercritical</v>
      </c>
      <c r="AS1289" s="5">
        <f ca="1">((ABS(K1289)*'1D'!$D$6)/(MAX(((F1289)+(G1289)*(AH1289))*(AH1289),
            0.000001)*MAX(((((F1289)+(G1289)*(AH1289))*(AH1289))/MAX((F1289)+2*(AH1289)*SQRT(1+(G1289)^2),
                    0.000001))^(2/3),
            0.000001)))^2</f>
        <v>4.3358367565141456E-3</v>
      </c>
    </row>
    <row r="1290" spans="1:45" x14ac:dyDescent="0.35">
      <c r="A1290">
        <v>1281</v>
      </c>
      <c r="B1290">
        <v>1279.9949999999999</v>
      </c>
      <c r="C1290">
        <v>616069.46100000001</v>
      </c>
      <c r="D1290">
        <v>3096727.307</v>
      </c>
      <c r="E1290">
        <v>631.92349999999999</v>
      </c>
      <c r="F1290">
        <v>5.2</v>
      </c>
      <c r="G1290">
        <v>0</v>
      </c>
      <c r="H1290" t="s">
        <v>176</v>
      </c>
      <c r="I1290">
        <v>5.7000000000000002E-2</v>
      </c>
      <c r="J1290" s="5">
        <f t="shared" si="277"/>
        <v>0.99899999999979627</v>
      </c>
      <c r="K1290" s="5">
        <f t="shared" ca="1" si="278"/>
        <v>50.95</v>
      </c>
      <c r="L1290" s="5">
        <f ca="1">IF($A$2=0,
    IFERROR(L1289,
        MAX('1D'!$D$16,
            POWER((ABS(K1290)^2)/('1D'!$I$5*MAX(F1290,
                        0.1)^2),
                1/3))),
    IF(IFERROR(V1289,
            0)=0,
        IFERROR(L1289,
            MAX('1D'!$D$16,
                POWER((ABS(K1290)^2)/('1D'!$I$5*MAX(F1290,
                            0.1)^2),
                    1/3))),
        IF(OR(IFERROR(L1290,
                    0)=0,
                IFERROR(S1289,
                    0)&lt;1,
                IFERROR(S1290,
                    0)&lt;1),
            MAX('1D'!$D$16,
                POWER((ABS(K1290)^2)/('1D'!$I$5*MAX(F1290,
                            0.1)^2),
                    1/3)),
            IF(IFERROR(U1290,
                    0)&gt;0,
                MAX('1D'!$D$16,
                    IFERROR(L1290,
                        0)+((IFERROR(U1290,
                                0))*'1D'!$D$18*IF((IFERROR(S1290,
                                    0))&lt;1,
                            1,
                            -1))),
                IF(IFERROR(U1290,
                        0)&lt;0,
                    IF(ABS((MAX('1D'!$D$16,
                                    POWER((ABS(K1290)^2)/('1D'!$I$5*MAX(F1290,
                                                0.1)^2),
                                        1/3)))-IFERROR(L1290,
                                0))&gt;'1D'!$D$19,
                        MAX('1D'!$D$16,
                            IF((MAX('1D'!$D$16,
                                        POWER((ABS(K1290)^2)/('1D'!$I$5*MAX(F1290,
                                                    0.1)^2),
                                            1/3)))&gt;IFERROR(L1290,
                                    0),
                                MIN((MAX('1D'!$D$16,
                                            POWER((ABS(K1290)^2)/('1D'!$I$5*MAX(F1290,
                                                        0.1)^2),
                                                1/3))),
                                    IFERROR(L1290,
                                        0)+(MIN(ABS(IFERROR(U1290,
                                                    0))*'1D'!$D$18,
                                            ABS((MAX('1D'!$D$16,
                                                        POWER((ABS(K1290)^2)/('1D'!$I$5*MAX(F1290,
                                                                    0.1)^2),
                                                            1/3)))-IFERROR(L1290,
                                                    0))))),
                                MAX((MAX('1D'!$D$16,
                                            POWER((ABS(K1290)^2)/('1D'!$I$5*MAX(F1290,
                                                        0.1)^2),
                                                1/3))),
                                    IFERROR(L1290,
                                        0)-(MIN(ABS(IFERROR(U1290,
                                                    0))*'1D'!$D$18,
                                            ABS((MAX('1D'!$D$16,
                                                        POWER((ABS(K1290)^2)/('1D'!$I$5*MAX(F1290,
                                                                    0.1)^2),
                                                            1/3)))-IFERROR(L1290,
                                                    0))))))),
                        MAX('1D'!$D$16,
                            POWER((ABS(K1290)^2)/('1D'!$I$5*MAX(F1290,
                                        0.1)^2),
                                1/3))),
                    MAX('1D'!$D$16,
                        IFERROR(L1290,
                            0)))))))</f>
        <v>2.0411692021517887</v>
      </c>
      <c r="M1290" s="5">
        <f t="shared" ref="M1290:M1353" ca="1" si="280">((F1290)+(G1290)*(L1290))*(L1290)</f>
        <v>10.614079851189301</v>
      </c>
      <c r="N1290" s="5">
        <f t="shared" ref="N1290:N1353" ca="1" si="281">(((F1290)+(G1290)*(L1290))*(L1290))/MAX((F1290)+2*(L1290)*SQRT(1+(G1290)^2),
    0.000001)</f>
        <v>1.1434704692804873</v>
      </c>
      <c r="O1290" s="5">
        <f t="shared" ref="O1290:O1353" ca="1" si="282">ABS(K1290)/MAX(((F1290)+(G1290)*(L1290))*(L1290),
    0.000001)</f>
        <v>4.8002276894771132</v>
      </c>
      <c r="P1290" s="5">
        <f t="shared" ref="P1290:P1353" ca="1" si="283">E1290+L1290</f>
        <v>633.96466920215175</v>
      </c>
      <c r="Q1290" s="5">
        <f ca="1">P1290+((ABS(K1290)/MAX(((F1290)+(G1290)*(L1290))*(L1290),
            0.000001))^2)/(2*'1D'!$I$5)</f>
        <v>635.1390925390948</v>
      </c>
      <c r="R1290" s="5">
        <f ca="1">((ABS(K1290)*'1D'!$D$6)/(MAX(((F1290)+(G1290)*(L1290))*(L1290),
            0.000001)*MAX(((((F1290)+(G1290)*(L1290))*(L1290))/MAX((F1290)+2*(L1290)*SQRT(1+(G1290)^2),
                    0.000001))^(2/3),
            0.000001)))^2</f>
        <v>4.3358367565141456E-3</v>
      </c>
      <c r="S1290" s="5">
        <f ca="1">ABS(ABS(K1290)/MAX(((F1290)+(G1290)*(L1290))*(L1290),
        0.000001))/SQRT('1D'!$I$5*MAX((((F1290)+(G1290)*(L1290))*(L1290))/MAX((F1290)+2*(G1290)*(L1290),
            0.000001),
        0.000001))</f>
        <v>1.0727235886044055</v>
      </c>
      <c r="T1290" s="5">
        <f ca="1">((F1290)*(L1290)^2)/2+(G1290)*(L1290)^3/3+(ABS(K1290)^2)/('1D'!$I$5*MAX(((F1290)+(G1290)*(L1290))*(L1290),
        0.000001))</f>
        <v>35.763412605541333</v>
      </c>
      <c r="U1290" s="5">
        <f ca="1">IF($A$2=0,
    0,
    IFERROR(Q1289-(((R1289+R1290)/2)*J1290)-(IF(O1289&gt;O1290,
                '1D'!$D$8*((O1289^2-O1290^2)/(2*'1D'!$I$5)),
                '1D'!$D$9*((O1290^2-O1289^2)/(2*'1D'!$I$5)))+('1D'!$D$10*(ABS(I1290)/90)*(MAX(O1289^2,
                        O1290^2)/(2*'1D'!$I$5))))-Q1290,
        0))</f>
        <v>-3.9430711367458571E-3</v>
      </c>
      <c r="V1290" s="5">
        <f ca="1">IF($A$2=0,
    1,
    IF(IFERROR(V1289,
            0)=0,
        0,
        IFERROR(IF(ROUND(S1290,
                    3)=1,
                1,
                IF(AND(ABS(U1290)&lt;'1D'!$D$19,
                        S1290&gt;1),
                    1,
                    0)),
            0)))</f>
        <v>0</v>
      </c>
      <c r="W1290" s="5">
        <f ca="1">IF($A$2=0,
    MAX(MAX('1D'!$D$16,
            MAX('1D'!$D$16,
                POWER((ABS(K1290)^2)/('1D'!$I$5*MAX(F1290,
                            0.1)^2),
                    1/3))),
        IFERROR(W1396,
            MAX(MAX('1D'!$D$16,
                    MAX('1D'!$D$16,
                        POWER((ABS(K1290)^2)/('1D'!$I$5*MAX(F1290,
                                    0.1)^2),
                            1/3))),
                ($L$2)-E1396))),
    IF(IFERROR(AG1291,
            0)=0,
        MAX(MAX('1D'!$D$16,
                MAX('1D'!$D$16,
                    POWER((ABS(K1290)^2)/('1D'!$I$5*MAX(F1290,
                                0.1)^2),
                        1/3))),
            IFERROR(W1396,
                MAX(MAX('1D'!$D$16,
                        MAX('1D'!$D$16,
                            POWER((ABS(K1290)^2)/('1D'!$I$5*MAX(F1290,
                                        0.1)^2),
                                1/3))),
                    ($L$2)-E1396))),
        IF(IFERROR(W1290,
                0)=0,
            MAX(MAX('1D'!$D$16,
                    MAX('1D'!$D$16,
                        POWER((ABS(K1290)^2)/('1D'!$I$5*MAX(F1290,
                                    0.1)^2),
                            1/3))),
                IFERROR(W1396,
                    MAX(MAX('1D'!$D$16,
                            MAX('1D'!$D$16,
                                POWER((ABS(K1290)^2)/('1D'!$I$5*MAX(F1290,
                                            0.1)^2),
                                    1/3))),
                        ($L$2)-E1396))),
            IF(OR(IFERROR(AD1290,
                        0)&gt;=1,
                    IFERROR(AD1291,
                        0)&gt;=1),
                MAX('1D'!$D$16,
                    MAX('1D'!$D$16,
                        POWER((ABS(K1290)^2)/('1D'!$I$5*MAX(F1290,
                                    0.1)^2),
                            1/3))),
                IF(ABS(IFERROR(AF1290,
                            0))&lt;'1D'!$D$19,
                    MAX(MAX('1D'!$D$16,
                            MAX('1D'!$D$16,
                                POWER((ABS(K1290)^2)/('1D'!$I$5*MAX(F1290,
                                            0.1)^2),
                                    1/3))),
                        IFERROR(W1290,
                            0)),
                    MAX(MAX('1D'!$D$16,
                            MAX('1D'!$D$16,
                                POWER((ABS(K1290)^2)/('1D'!$I$5*MAX(F1290,
                                            0.1)^2),
                                    1/3))),
                        (IFERROR(W1290,
                                0))+((IFERROR(AF1290,
                                    0))*'1D'!$D$18)))))))</f>
        <v>2.1389677043987478</v>
      </c>
      <c r="X1290" s="5">
        <f t="shared" ref="X1290:X1353" ca="1" si="284">((F1290)+(G1290)*(W1290))*(W1290)</f>
        <v>11.122632062873489</v>
      </c>
      <c r="Y1290" s="5">
        <f t="shared" ref="Y1290:Y1353" ca="1" si="285">(((F1290)+(G1290)*(W1290))*(W1290))/MAX((F1290)+2*(W1290)*SQRT(1+(G1290)^2),
    0.000001)</f>
        <v>1.1735290000551568</v>
      </c>
      <c r="Z1290" s="5">
        <f t="shared" ref="Z1290:Z1353" ca="1" si="286">ABS(K1290)/MAX(((F1290)+(G1290)*(W1290))*(W1290),
    0.000001)</f>
        <v>4.5807502857230418</v>
      </c>
      <c r="AA1290" s="5">
        <f t="shared" ref="AA1290:AA1353" ca="1" si="287">E1290+W1290</f>
        <v>634.06246770439873</v>
      </c>
      <c r="AB1290" s="5">
        <f ca="1">AA1290+((ABS(K1290)/MAX(((F1290)+(G1290)*(W1290))*(W1290),
            0.000001))^2)/(2*'1D'!$I$5)</f>
        <v>635.1319515565981</v>
      </c>
      <c r="AC1290" s="5">
        <f ca="1">((ABS(K1290)*'1D'!$D$6)/(MAX(((F1290)+(G1290)*(W1290))*(W1290),
            0.000001)*MAX(((((F1290)+(G1290)*(W1290))*(W1290))/MAX((F1290)+2*(W1290)*SQRT(1+(G1290)^2),
                    0.000001))^(2/3),
            0.000001)))^2</f>
        <v>3.8141460404132466E-3</v>
      </c>
      <c r="AD1290" s="5">
        <f ca="1">ABS(ABS(K1290)/MAX(((F1290)+(G1290)*(W1290))*(W1290),
        0.000001))/SQRT('1D'!$I$5*MAX((((F1290)+(G1290)*(W1290))*(W1290))/MAX((F1290)+2*(G1290)*(W1290),
            0.000001),
        0.000001))</f>
        <v>1.0000000000000004</v>
      </c>
      <c r="AE1290" s="5">
        <f ca="1">((F1290)*(W1290)^2)/2+(G1290)*(W1290)^3/3+(ABS(K1290)^2)/('1D'!$I$5*MAX(((F1290)+(G1290)*(W1290))*(W1290),
        0.000001))</f>
        <v>35.686426155594638</v>
      </c>
      <c r="AF1290" s="5">
        <f ca="1">IF($A$2=0,
    0,
    IFERROR(AB1291+(((AC1290+AC1291)/2)*J1291)+(IF(Z1290&gt;Z1291,
                '1D'!$D$8*((Z1290^2-Z1291^2)/(2*'1D'!$I$5)),
                '1D'!$D$9*((Z1291^2-Z1290^2)/(2*'1D'!$I$5)))+('1D'!$D$10*(ABS(I1291)/90)*(MAX(Z1290^2,
                        Z1291^2)/(2*'1D'!$I$5))))-AB1290,
        0))</f>
        <v>3.4157470064428708E-3</v>
      </c>
      <c r="AG1290" s="5">
        <f ca="1">IF($A$2=0,
    1,
    IF(IFERROR(AG1291,
            0)=0,
        0,
        IFERROR(IF(OR(ROUND(AD1290,
                        3)&gt;=1,
                    AND(ABS(AF1290)&lt;'1D'!$D$19,
                        AD1290&lt;1)),
                1,
                0),
            0)))</f>
        <v>1</v>
      </c>
      <c r="AH1290" s="5">
        <f ca="1">IFERROR(IF('1D'!V32="Supercritical",
        MAX('1D'!$D$16,
            IFERROR(L1290,
                MAX('1D'!$D$16,
                    POWER((ABS(K1290)^2)/('1D'!$I$5*MAX(F1290,
                                0.1)^2),
                        1/3)))),
        IF('1D'!V32="Subcritical",
            MAX('1D'!$D$16,
                IFERROR(W1290,
                    MAX('1D'!$D$16,
                        POWER((ABS(K1290)^2)/('1D'!$I$5*MAX(F1290,
                                    0.1)^2),
                            1/3)))),
            IF(IFERROR(T1290,
                    -1E+99)&gt;=IFERROR(AE1290,
                    -1E+99),
                MAX('1D'!$D$16,
                    IFERROR(L1290,
                        MAX('1D'!$D$16,
                            POWER((ABS(K1290)^2)/('1D'!$I$5*MAX(F1290,
                                        0.1)^2),
                                1/3)))),
                MAX('1D'!$D$16,
                    IFERROR(W1290,
                        MAX('1D'!$D$16,
                            POWER((ABS(K1290)^2)/('1D'!$I$5*MAX(F1290,
                                        0.1)^2),
                                1/3))))))),
    MAX('1D'!$D$16,
        POWER((ABS(K1290)^2)/('1D'!$I$5*MAX(F1290,
                    0.1)^2),
            1/3)))</f>
        <v>2.0411692021517887</v>
      </c>
      <c r="AI1290" s="5">
        <f t="shared" ref="AI1290:AI1353" ca="1" si="288">E1290+AH1290</f>
        <v>633.96466920215175</v>
      </c>
      <c r="AJ1290" s="5">
        <f ca="1">AI1290+((ABS(K1290)/MAX(((F1290)+(G1290)*(AH1290))*(AH1290),
            0.000001))^2)/(2*'1D'!$I$5)</f>
        <v>635.1390925390948</v>
      </c>
      <c r="AM1290">
        <v>0</v>
      </c>
      <c r="AN1290">
        <v>0</v>
      </c>
      <c r="AO1290" s="5">
        <f t="shared" ref="AO1290:AO1353" si="289">AM1290+AN1290</f>
        <v>0</v>
      </c>
      <c r="AP1290" s="5">
        <f t="shared" si="279"/>
        <v>0</v>
      </c>
      <c r="AQ1290" s="5">
        <f ca="1">ABS(ABS(K1290)/MAX(((F1290)+(G1290)*(AH1290))*(AH1290),
        0.000001))/SQRT('1D'!$I$5*MAX((((F1290)+(G1290)*(AH1290))*(AH1290))/MAX((F1290)+2*(G1290)*(AH1290),
            0.000001),
        0.000001))</f>
        <v>1.0727235886044055</v>
      </c>
      <c r="AR1290" s="5" t="str">
        <f t="shared" ref="AR1290:AR1353" ca="1" si="290">IF(AQ1290&lt;1,
    "Subcritical",
    "Supercritical")</f>
        <v>Supercritical</v>
      </c>
      <c r="AS1290" s="5">
        <f ca="1">((ABS(K1290)*'1D'!$D$6)/(MAX(((F1290)+(G1290)*(AH1290))*(AH1290),
            0.000001)*MAX(((((F1290)+(G1290)*(AH1290))*(AH1290))/MAX((F1290)+2*(AH1290)*SQRT(1+(G1290)^2),
                    0.000001))^(2/3),
            0.000001)))^2</f>
        <v>4.3358367565141456E-3</v>
      </c>
    </row>
    <row r="1291" spans="1:45" x14ac:dyDescent="0.35">
      <c r="A1291">
        <v>1282</v>
      </c>
      <c r="B1291">
        <v>1280.9949999999999</v>
      </c>
      <c r="C1291">
        <v>616069.41799999995</v>
      </c>
      <c r="D1291">
        <v>3096726.3080000002</v>
      </c>
      <c r="E1291">
        <v>631.923</v>
      </c>
      <c r="F1291">
        <v>5.2</v>
      </c>
      <c r="G1291">
        <v>0</v>
      </c>
      <c r="H1291" t="s">
        <v>176</v>
      </c>
      <c r="I1291">
        <v>5.7000000000000002E-2</v>
      </c>
      <c r="J1291" s="5">
        <f t="shared" ref="J1291:J1354" si="291">B1291-B1290</f>
        <v>1</v>
      </c>
      <c r="K1291" s="5">
        <f t="shared" ref="K1291:K1354" ca="1" si="292">MAX(0,
    K1290-AO1290)</f>
        <v>50.95</v>
      </c>
      <c r="L1291" s="5">
        <f ca="1">IF($A$2=0,
    IFERROR(L1290,
        MAX('1D'!$D$16,
            POWER((ABS(K1291)^2)/('1D'!$I$5*MAX(F1291,
                        0.1)^2),
                1/3))),
    IF(IFERROR(V1290,
            0)=0,
        IFERROR(L1290,
            MAX('1D'!$D$16,
                POWER((ABS(K1291)^2)/('1D'!$I$5*MAX(F1291,
                            0.1)^2),
                    1/3))),
        IF(OR(IFERROR(L1291,
                    0)=0,
                IFERROR(S1290,
                    0)&lt;1,
                IFERROR(S1291,
                    0)&lt;1),
            MAX('1D'!$D$16,
                POWER((ABS(K1291)^2)/('1D'!$I$5*MAX(F1291,
                            0.1)^2),
                    1/3)),
            IF(IFERROR(U1291,
                    0)&gt;0,
                MAX('1D'!$D$16,
                    IFERROR(L1291,
                        0)+((IFERROR(U1291,
                                0))*'1D'!$D$18*IF((IFERROR(S1291,
                                    0))&lt;1,
                            1,
                            -1))),
                IF(IFERROR(U1291,
                        0)&lt;0,
                    IF(ABS((MAX('1D'!$D$16,
                                    POWER((ABS(K1291)^2)/('1D'!$I$5*MAX(F1291,
                                                0.1)^2),
                                        1/3)))-IFERROR(L1291,
                                0))&gt;'1D'!$D$19,
                        MAX('1D'!$D$16,
                            IF((MAX('1D'!$D$16,
                                        POWER((ABS(K1291)^2)/('1D'!$I$5*MAX(F1291,
                                                    0.1)^2),
                                            1/3)))&gt;IFERROR(L1291,
                                    0),
                                MIN((MAX('1D'!$D$16,
                                            POWER((ABS(K1291)^2)/('1D'!$I$5*MAX(F1291,
                                                        0.1)^2),
                                                1/3))),
                                    IFERROR(L1291,
                                        0)+(MIN(ABS(IFERROR(U1291,
                                                    0))*'1D'!$D$18,
                                            ABS((MAX('1D'!$D$16,
                                                        POWER((ABS(K1291)^2)/('1D'!$I$5*MAX(F1291,
                                                                    0.1)^2),
                                                            1/3)))-IFERROR(L1291,
                                                    0))))),
                                MAX((MAX('1D'!$D$16,
                                            POWER((ABS(K1291)^2)/('1D'!$I$5*MAX(F1291,
                                                        0.1)^2),
                                                1/3))),
                                    IFERROR(L1291,
                                        0)-(MIN(ABS(IFERROR(U1291,
                                                    0))*'1D'!$D$18,
                                            ABS((MAX('1D'!$D$16,
                                                        POWER((ABS(K1291)^2)/('1D'!$I$5*MAX(F1291,
                                                                    0.1)^2),
                                                            1/3)))-IFERROR(L1291,
                                                    0))))))),
                        MAX('1D'!$D$16,
                            POWER((ABS(K1291)^2)/('1D'!$I$5*MAX(F1291,
                                        0.1)^2),
                                1/3))),
                    MAX('1D'!$D$16,
                        IFERROR(L1291,
                            0)))))))</f>
        <v>2.0411692021517887</v>
      </c>
      <c r="M1291" s="5">
        <f t="shared" ca="1" si="280"/>
        <v>10.614079851189301</v>
      </c>
      <c r="N1291" s="5">
        <f t="shared" ca="1" si="281"/>
        <v>1.1434704692804873</v>
      </c>
      <c r="O1291" s="5">
        <f t="shared" ca="1" si="282"/>
        <v>4.8002276894771132</v>
      </c>
      <c r="P1291" s="5">
        <f t="shared" ca="1" si="283"/>
        <v>633.96416920215177</v>
      </c>
      <c r="Q1291" s="5">
        <f ca="1">P1291+((ABS(K1291)/MAX(((F1291)+(G1291)*(L1291))*(L1291),
            0.000001))^2)/(2*'1D'!$I$5)</f>
        <v>635.13859253909482</v>
      </c>
      <c r="R1291" s="5">
        <f ca="1">((ABS(K1291)*'1D'!$D$6)/(MAX(((F1291)+(G1291)*(L1291))*(L1291),
            0.000001)*MAX(((((F1291)+(G1291)*(L1291))*(L1291))/MAX((F1291)+2*(L1291)*SQRT(1+(G1291)^2),
                    0.000001))^(2/3),
            0.000001)))^2</f>
        <v>4.3358367565141456E-3</v>
      </c>
      <c r="S1291" s="5">
        <f ca="1">ABS(ABS(K1291)/MAX(((F1291)+(G1291)*(L1291))*(L1291),
        0.000001))/SQRT('1D'!$I$5*MAX((((F1291)+(G1291)*(L1291))*(L1291))/MAX((F1291)+2*(G1291)*(L1291),
            0.000001),
        0.000001))</f>
        <v>1.0727235886044055</v>
      </c>
      <c r="T1291" s="5">
        <f ca="1">((F1291)*(L1291)^2)/2+(G1291)*(L1291)^3/3+(ABS(K1291)^2)/('1D'!$I$5*MAX(((F1291)+(G1291)*(L1291))*(L1291),
        0.000001))</f>
        <v>35.763412605541333</v>
      </c>
      <c r="U1291" s="5">
        <f ca="1">IF($A$2=0,
    0,
    IFERROR(Q1290-(((R1290+R1291)/2)*J1291)-(IF(O1290&gt;O1291,
                '1D'!$D$8*((O1290^2-O1291^2)/(2*'1D'!$I$5)),
                '1D'!$D$9*((O1291^2-O1290^2)/(2*'1D'!$I$5)))+('1D'!$D$10*(ABS(I1291)/90)*(MAX(O1290^2,
                        O1291^2)/(2*'1D'!$I$5))))-Q1291,
        0))</f>
        <v>-3.9474069734524164E-3</v>
      </c>
      <c r="V1291" s="5">
        <f ca="1">IF($A$2=0,
    1,
    IF(IFERROR(V1290,
            0)=0,
        0,
        IFERROR(IF(ROUND(S1291,
                    3)=1,
                1,
                IF(AND(ABS(U1291)&lt;'1D'!$D$19,
                        S1291&gt;1),
                    1,
                    0)),
            0)))</f>
        <v>0</v>
      </c>
      <c r="W1291" s="5">
        <f ca="1">IF($A$2=0,
    MAX(MAX('1D'!$D$16,
            MAX('1D'!$D$16,
                POWER((ABS(K1291)^2)/('1D'!$I$5*MAX(F1291,
                            0.1)^2),
                    1/3))),
        IFERROR(W1396,
            MAX(MAX('1D'!$D$16,
                    MAX('1D'!$D$16,
                        POWER((ABS(K1291)^2)/('1D'!$I$5*MAX(F1291,
                                    0.1)^2),
                            1/3))),
                ($L$2)-E1396))),
    IF(IFERROR(AG1292,
            0)=0,
        MAX(MAX('1D'!$D$16,
                MAX('1D'!$D$16,
                    POWER((ABS(K1291)^2)/('1D'!$I$5*MAX(F1291,
                                0.1)^2),
                        1/3))),
            IFERROR(W1396,
                MAX(MAX('1D'!$D$16,
                        MAX('1D'!$D$16,
                            POWER((ABS(K1291)^2)/('1D'!$I$5*MAX(F1291,
                                        0.1)^2),
                                1/3))),
                    ($L$2)-E1396))),
        IF(IFERROR(W1291,
                0)=0,
            MAX(MAX('1D'!$D$16,
                    MAX('1D'!$D$16,
                        POWER((ABS(K1291)^2)/('1D'!$I$5*MAX(F1291,
                                    0.1)^2),
                            1/3))),
                IFERROR(W1396,
                    MAX(MAX('1D'!$D$16,
                            MAX('1D'!$D$16,
                                POWER((ABS(K1291)^2)/('1D'!$I$5*MAX(F1291,
                                            0.1)^2),
                                    1/3))),
                        ($L$2)-E1396))),
            IF(OR(IFERROR(AD1291,
                        0)&gt;=1,
                    IFERROR(AD1292,
                        0)&gt;=1),
                MAX('1D'!$D$16,
                    MAX('1D'!$D$16,
                        POWER((ABS(K1291)^2)/('1D'!$I$5*MAX(F1291,
                                    0.1)^2),
                            1/3))),
                IF(ABS(IFERROR(AF1291,
                            0))&lt;'1D'!$D$19,
                    MAX(MAX('1D'!$D$16,
                            MAX('1D'!$D$16,
                                POWER((ABS(K1291)^2)/('1D'!$I$5*MAX(F1291,
                                            0.1)^2),
                                    1/3))),
                        IFERROR(W1291,
                            0)),
                    MAX(MAX('1D'!$D$16,
                            MAX('1D'!$D$16,
                                POWER((ABS(K1291)^2)/('1D'!$I$5*MAX(F1291,
                                            0.1)^2),
                                    1/3))),
                        (IFERROR(W1291,
                                0))+((IFERROR(AF1291,
                                    0))*'1D'!$D$18)))))))</f>
        <v>2.1389677043987478</v>
      </c>
      <c r="X1291" s="5">
        <f t="shared" ca="1" si="284"/>
        <v>11.122632062873489</v>
      </c>
      <c r="Y1291" s="5">
        <f t="shared" ca="1" si="285"/>
        <v>1.1735290000551568</v>
      </c>
      <c r="Z1291" s="5">
        <f t="shared" ca="1" si="286"/>
        <v>4.5807502857230418</v>
      </c>
      <c r="AA1291" s="5">
        <f t="shared" ca="1" si="287"/>
        <v>634.06196770439874</v>
      </c>
      <c r="AB1291" s="5">
        <f ca="1">AA1291+((ABS(K1291)/MAX(((F1291)+(G1291)*(W1291))*(W1291),
            0.000001))^2)/(2*'1D'!$I$5)</f>
        <v>635.13145155659811</v>
      </c>
      <c r="AC1291" s="5">
        <f ca="1">((ABS(K1291)*'1D'!$D$6)/(MAX(((F1291)+(G1291)*(W1291))*(W1291),
            0.000001)*MAX(((((F1291)+(G1291)*(W1291))*(W1291))/MAX((F1291)+2*(W1291)*SQRT(1+(G1291)^2),
                    0.000001))^(2/3),
            0.000001)))^2</f>
        <v>3.8141460404132466E-3</v>
      </c>
      <c r="AD1291" s="5">
        <f ca="1">ABS(ABS(K1291)/MAX(((F1291)+(G1291)*(W1291))*(W1291),
        0.000001))/SQRT('1D'!$I$5*MAX((((F1291)+(G1291)*(W1291))*(W1291))/MAX((F1291)+2*(G1291)*(W1291),
            0.000001),
        0.000001))</f>
        <v>1.0000000000000004</v>
      </c>
      <c r="AE1291" s="5">
        <f ca="1">((F1291)*(W1291)^2)/2+(G1291)*(W1291)^3/3+(ABS(K1291)^2)/('1D'!$I$5*MAX(((F1291)+(G1291)*(W1291))*(W1291),
        0.000001))</f>
        <v>35.686426155594638</v>
      </c>
      <c r="AF1291" s="5">
        <f ca="1">IF($A$2=0,
    0,
    IFERROR(AB1292+(((AC1291+AC1292)/2)*J1292)+(IF(Z1291&gt;Z1292,
                '1D'!$D$8*((Z1291^2-Z1292^2)/(2*'1D'!$I$5)),
                '1D'!$D$9*((Z1292^2-Z1291^2)/(2*'1D'!$I$5)))+('1D'!$D$10*(ABS(I1292)/90)*(MAX(Z1291^2,
                        Z1292^2)/(2*'1D'!$I$5))))-AB1291,
        0))</f>
        <v>3.3141460404522149E-3</v>
      </c>
      <c r="AG1291" s="5">
        <f ca="1">IF($A$2=0,
    1,
    IF(IFERROR(AG1292,
            0)=0,
        0,
        IFERROR(IF(OR(ROUND(AD1291,
                        3)&gt;=1,
                    AND(ABS(AF1291)&lt;'1D'!$D$19,
                        AD1291&lt;1)),
                1,
                0),
            0)))</f>
        <v>1</v>
      </c>
      <c r="AH1291" s="5">
        <f ca="1">IFERROR(IF('1D'!V32="Supercritical",
        MAX('1D'!$D$16,
            IFERROR(L1291,
                MAX('1D'!$D$16,
                    POWER((ABS(K1291)^2)/('1D'!$I$5*MAX(F1291,
                                0.1)^2),
                        1/3)))),
        IF('1D'!V32="Subcritical",
            MAX('1D'!$D$16,
                IFERROR(W1291,
                    MAX('1D'!$D$16,
                        POWER((ABS(K1291)^2)/('1D'!$I$5*MAX(F1291,
                                    0.1)^2),
                            1/3)))),
            IF(IFERROR(T1291,
                    -1E+99)&gt;=IFERROR(AE1291,
                    -1E+99),
                MAX('1D'!$D$16,
                    IFERROR(L1291,
                        MAX('1D'!$D$16,
                            POWER((ABS(K1291)^2)/('1D'!$I$5*MAX(F1291,
                                        0.1)^2),
                                1/3)))),
                MAX('1D'!$D$16,
                    IFERROR(W1291,
                        MAX('1D'!$D$16,
                            POWER((ABS(K1291)^2)/('1D'!$I$5*MAX(F1291,
                                        0.1)^2),
                                1/3))))))),
    MAX('1D'!$D$16,
        POWER((ABS(K1291)^2)/('1D'!$I$5*MAX(F1291,
                    0.1)^2),
            1/3)))</f>
        <v>2.0411692021517887</v>
      </c>
      <c r="AI1291" s="5">
        <f t="shared" ca="1" si="288"/>
        <v>633.96416920215177</v>
      </c>
      <c r="AJ1291" s="5">
        <f ca="1">AI1291+((ABS(K1291)/MAX(((F1291)+(G1291)*(AH1291))*(AH1291),
            0.000001))^2)/(2*'1D'!$I$5)</f>
        <v>635.13859253909482</v>
      </c>
      <c r="AM1291">
        <v>0</v>
      </c>
      <c r="AN1291">
        <v>0</v>
      </c>
      <c r="AO1291" s="5">
        <f t="shared" si="289"/>
        <v>0</v>
      </c>
      <c r="AP1291" s="5">
        <f t="shared" ref="AP1291:AP1354" si="293">AP1290+AO1291</f>
        <v>0</v>
      </c>
      <c r="AQ1291" s="5">
        <f ca="1">ABS(ABS(K1291)/MAX(((F1291)+(G1291)*(AH1291))*(AH1291),
        0.000001))/SQRT('1D'!$I$5*MAX((((F1291)+(G1291)*(AH1291))*(AH1291))/MAX((F1291)+2*(G1291)*(AH1291),
            0.000001),
        0.000001))</f>
        <v>1.0727235886044055</v>
      </c>
      <c r="AR1291" s="5" t="str">
        <f t="shared" ca="1" si="290"/>
        <v>Supercritical</v>
      </c>
      <c r="AS1291" s="5">
        <f ca="1">((ABS(K1291)*'1D'!$D$6)/(MAX(((F1291)+(G1291)*(AH1291))*(AH1291),
            0.000001)*MAX(((((F1291)+(G1291)*(AH1291))*(AH1291))/MAX((F1291)+2*(AH1291)*SQRT(1+(G1291)^2),
                    0.000001))^(2/3),
            0.000001)))^2</f>
        <v>4.3358367565141456E-3</v>
      </c>
    </row>
    <row r="1292" spans="1:45" x14ac:dyDescent="0.35">
      <c r="A1292">
        <v>1283</v>
      </c>
      <c r="B1292">
        <v>1281.9949999999999</v>
      </c>
      <c r="C1292">
        <v>616069.37600000005</v>
      </c>
      <c r="D1292">
        <v>3096725.3089999999</v>
      </c>
      <c r="E1292">
        <v>631.92250000000001</v>
      </c>
      <c r="F1292">
        <v>5.2</v>
      </c>
      <c r="G1292">
        <v>0</v>
      </c>
      <c r="H1292" t="s">
        <v>176</v>
      </c>
      <c r="I1292">
        <v>0</v>
      </c>
      <c r="J1292" s="5">
        <f t="shared" si="291"/>
        <v>1</v>
      </c>
      <c r="K1292" s="5">
        <f t="shared" ca="1" si="292"/>
        <v>50.95</v>
      </c>
      <c r="L1292" s="5">
        <f ca="1">IF($A$2=0,
    IFERROR(L1291,
        MAX('1D'!$D$16,
            POWER((ABS(K1292)^2)/('1D'!$I$5*MAX(F1292,
                        0.1)^2),
                1/3))),
    IF(IFERROR(V1291,
            0)=0,
        IFERROR(L1291,
            MAX('1D'!$D$16,
                POWER((ABS(K1292)^2)/('1D'!$I$5*MAX(F1292,
                            0.1)^2),
                    1/3))),
        IF(OR(IFERROR(L1292,
                    0)=0,
                IFERROR(S1291,
                    0)&lt;1,
                IFERROR(S1292,
                    0)&lt;1),
            MAX('1D'!$D$16,
                POWER((ABS(K1292)^2)/('1D'!$I$5*MAX(F1292,
                            0.1)^2),
                    1/3)),
            IF(IFERROR(U1292,
                    0)&gt;0,
                MAX('1D'!$D$16,
                    IFERROR(L1292,
                        0)+((IFERROR(U1292,
                                0))*'1D'!$D$18*IF((IFERROR(S1292,
                                    0))&lt;1,
                            1,
                            -1))),
                IF(IFERROR(U1292,
                        0)&lt;0,
                    IF(ABS((MAX('1D'!$D$16,
                                    POWER((ABS(K1292)^2)/('1D'!$I$5*MAX(F1292,
                                                0.1)^2),
                                        1/3)))-IFERROR(L1292,
                                0))&gt;'1D'!$D$19,
                        MAX('1D'!$D$16,
                            IF((MAX('1D'!$D$16,
                                        POWER((ABS(K1292)^2)/('1D'!$I$5*MAX(F1292,
                                                    0.1)^2),
                                            1/3)))&gt;IFERROR(L1292,
                                    0),
                                MIN((MAX('1D'!$D$16,
                                            POWER((ABS(K1292)^2)/('1D'!$I$5*MAX(F1292,
                                                        0.1)^2),
                                                1/3))),
                                    IFERROR(L1292,
                                        0)+(MIN(ABS(IFERROR(U1292,
                                                    0))*'1D'!$D$18,
                                            ABS((MAX('1D'!$D$16,
                                                        POWER((ABS(K1292)^2)/('1D'!$I$5*MAX(F1292,
                                                                    0.1)^2),
                                                            1/3)))-IFERROR(L1292,
                                                    0))))),
                                MAX((MAX('1D'!$D$16,
                                            POWER((ABS(K1292)^2)/('1D'!$I$5*MAX(F1292,
                                                        0.1)^2),
                                                1/3))),
                                    IFERROR(L1292,
                                        0)-(MIN(ABS(IFERROR(U1292,
                                                    0))*'1D'!$D$18,
                                            ABS((MAX('1D'!$D$16,
                                                        POWER((ABS(K1292)^2)/('1D'!$I$5*MAX(F1292,
                                                                    0.1)^2),
                                                            1/3)))-IFERROR(L1292,
                                                    0))))))),
                        MAX('1D'!$D$16,
                            POWER((ABS(K1292)^2)/('1D'!$I$5*MAX(F1292,
                                        0.1)^2),
                                1/3))),
                    MAX('1D'!$D$16,
                        IFERROR(L1292,
                            0)))))))</f>
        <v>2.0411692021517887</v>
      </c>
      <c r="M1292" s="5">
        <f t="shared" ca="1" si="280"/>
        <v>10.614079851189301</v>
      </c>
      <c r="N1292" s="5">
        <f t="shared" ca="1" si="281"/>
        <v>1.1434704692804873</v>
      </c>
      <c r="O1292" s="5">
        <f t="shared" ca="1" si="282"/>
        <v>4.8002276894771132</v>
      </c>
      <c r="P1292" s="5">
        <f t="shared" ca="1" si="283"/>
        <v>633.96366920215178</v>
      </c>
      <c r="Q1292" s="5">
        <f ca="1">P1292+((ABS(K1292)/MAX(((F1292)+(G1292)*(L1292))*(L1292),
            0.000001))^2)/(2*'1D'!$I$5)</f>
        <v>635.13809253909483</v>
      </c>
      <c r="R1292" s="5">
        <f ca="1">((ABS(K1292)*'1D'!$D$6)/(MAX(((F1292)+(G1292)*(L1292))*(L1292),
            0.000001)*MAX(((((F1292)+(G1292)*(L1292))*(L1292))/MAX((F1292)+2*(L1292)*SQRT(1+(G1292)^2),
                    0.000001))^(2/3),
            0.000001)))^2</f>
        <v>4.3358367565141456E-3</v>
      </c>
      <c r="S1292" s="5">
        <f ca="1">ABS(ABS(K1292)/MAX(((F1292)+(G1292)*(L1292))*(L1292),
        0.000001))/SQRT('1D'!$I$5*MAX((((F1292)+(G1292)*(L1292))*(L1292))/MAX((F1292)+2*(G1292)*(L1292),
            0.000001),
        0.000001))</f>
        <v>1.0727235886044055</v>
      </c>
      <c r="T1292" s="5">
        <f ca="1">((F1292)*(L1292)^2)/2+(G1292)*(L1292)^3/3+(ABS(K1292)^2)/('1D'!$I$5*MAX(((F1292)+(G1292)*(L1292))*(L1292),
        0.000001))</f>
        <v>35.763412605541333</v>
      </c>
      <c r="U1292" s="5">
        <f ca="1">IF($A$2=0,
    0,
    IFERROR(Q1291-(((R1291+R1292)/2)*J1292)-(IF(O1291&gt;O1292,
                '1D'!$D$8*((O1291^2-O1292^2)/(2*'1D'!$I$5)),
                '1D'!$D$9*((O1292^2-O1291^2)/(2*'1D'!$I$5)))+('1D'!$D$10*(ABS(I1292)/90)*(MAX(O1291^2,
                        O1292^2)/(2*'1D'!$I$5))))-Q1292,
        0))</f>
        <v>-3.8358367564796936E-3</v>
      </c>
      <c r="V1292" s="5">
        <f ca="1">IF($A$2=0,
    1,
    IF(IFERROR(V1291,
            0)=0,
        0,
        IFERROR(IF(ROUND(S1292,
                    3)=1,
                1,
                IF(AND(ABS(U1292)&lt;'1D'!$D$19,
                        S1292&gt;1),
                    1,
                    0)),
            0)))</f>
        <v>0</v>
      </c>
      <c r="W1292" s="5">
        <f ca="1">IF($A$2=0,
    MAX(MAX('1D'!$D$16,
            MAX('1D'!$D$16,
                POWER((ABS(K1292)^2)/('1D'!$I$5*MAX(F1292,
                            0.1)^2),
                    1/3))),
        IFERROR(W1396,
            MAX(MAX('1D'!$D$16,
                    MAX('1D'!$D$16,
                        POWER((ABS(K1292)^2)/('1D'!$I$5*MAX(F1292,
                                    0.1)^2),
                            1/3))),
                ($L$2)-E1396))),
    IF(IFERROR(AG1293,
            0)=0,
        MAX(MAX('1D'!$D$16,
                MAX('1D'!$D$16,
                    POWER((ABS(K1292)^2)/('1D'!$I$5*MAX(F1292,
                                0.1)^2),
                        1/3))),
            IFERROR(W1396,
                MAX(MAX('1D'!$D$16,
                        MAX('1D'!$D$16,
                            POWER((ABS(K1292)^2)/('1D'!$I$5*MAX(F1292,
                                        0.1)^2),
                                1/3))),
                    ($L$2)-E1396))),
        IF(IFERROR(W1292,
                0)=0,
            MAX(MAX('1D'!$D$16,
                    MAX('1D'!$D$16,
                        POWER((ABS(K1292)^2)/('1D'!$I$5*MAX(F1292,
                                    0.1)^2),
                            1/3))),
                IFERROR(W1396,
                    MAX(MAX('1D'!$D$16,
                            MAX('1D'!$D$16,
                                POWER((ABS(K1292)^2)/('1D'!$I$5*MAX(F1292,
                                            0.1)^2),
                                    1/3))),
                        ($L$2)-E1396))),
            IF(OR(IFERROR(AD1292,
                        0)&gt;=1,
                    IFERROR(AD1293,
                        0)&gt;=1),
                MAX('1D'!$D$16,
                    MAX('1D'!$D$16,
                        POWER((ABS(K1292)^2)/('1D'!$I$5*MAX(F1292,
                                    0.1)^2),
                            1/3))),
                IF(ABS(IFERROR(AF1292,
                            0))&lt;'1D'!$D$19,
                    MAX(MAX('1D'!$D$16,
                            MAX('1D'!$D$16,
                                POWER((ABS(K1292)^2)/('1D'!$I$5*MAX(F1292,
                                            0.1)^2),
                                    1/3))),
                        IFERROR(W1292,
                            0)),
                    MAX(MAX('1D'!$D$16,
                            MAX('1D'!$D$16,
                                POWER((ABS(K1292)^2)/('1D'!$I$5*MAX(F1292,
                                            0.1)^2),
                                    1/3))),
                        (IFERROR(W1292,
                                0))+((IFERROR(AF1292,
                                    0))*'1D'!$D$18)))))))</f>
        <v>2.1389677043987478</v>
      </c>
      <c r="X1292" s="5">
        <f t="shared" ca="1" si="284"/>
        <v>11.122632062873489</v>
      </c>
      <c r="Y1292" s="5">
        <f t="shared" ca="1" si="285"/>
        <v>1.1735290000551568</v>
      </c>
      <c r="Z1292" s="5">
        <f t="shared" ca="1" si="286"/>
        <v>4.5807502857230418</v>
      </c>
      <c r="AA1292" s="5">
        <f t="shared" ca="1" si="287"/>
        <v>634.06146770439875</v>
      </c>
      <c r="AB1292" s="5">
        <f ca="1">AA1292+((ABS(K1292)/MAX(((F1292)+(G1292)*(W1292))*(W1292),
            0.000001))^2)/(2*'1D'!$I$5)</f>
        <v>635.13095155659812</v>
      </c>
      <c r="AC1292" s="5">
        <f ca="1">((ABS(K1292)*'1D'!$D$6)/(MAX(((F1292)+(G1292)*(W1292))*(W1292),
            0.000001)*MAX(((((F1292)+(G1292)*(W1292))*(W1292))/MAX((F1292)+2*(W1292)*SQRT(1+(G1292)^2),
                    0.000001))^(2/3),
            0.000001)))^2</f>
        <v>3.8141460404132466E-3</v>
      </c>
      <c r="AD1292" s="5">
        <f ca="1">ABS(ABS(K1292)/MAX(((F1292)+(G1292)*(W1292))*(W1292),
        0.000001))/SQRT('1D'!$I$5*MAX((((F1292)+(G1292)*(W1292))*(W1292))/MAX((F1292)+2*(G1292)*(W1292),
            0.000001),
        0.000001))</f>
        <v>1.0000000000000004</v>
      </c>
      <c r="AE1292" s="5">
        <f ca="1">((F1292)*(W1292)^2)/2+(G1292)*(W1292)^3/3+(ABS(K1292)^2)/('1D'!$I$5*MAX(((F1292)+(G1292)*(W1292))*(W1292),
        0.000001))</f>
        <v>35.686426155594638</v>
      </c>
      <c r="AF1292" s="5">
        <f ca="1">IF($A$2=0,
    0,
    IFERROR(AB1293+(((AC1292+AC1293)/2)*J1293)+(IF(Z1292&gt;Z1293,
                '1D'!$D$8*((Z1292^2-Z1293^2)/(2*'1D'!$I$5)),
                '1D'!$D$9*((Z1293^2-Z1292^2)/(2*'1D'!$I$5)))+('1D'!$D$10*(ABS(I1293)/90)*(MAX(Z1292^2,
                        Z1293^2)/(2*'1D'!$I$5))))-AB1292,
        0))</f>
        <v>3.3177109866073806E-3</v>
      </c>
      <c r="AG1292" s="5">
        <f ca="1">IF($A$2=0,
    1,
    IF(IFERROR(AG1293,
            0)=0,
        0,
        IFERROR(IF(OR(ROUND(AD1292,
                        3)&gt;=1,
                    AND(ABS(AF1292)&lt;'1D'!$D$19,
                        AD1292&lt;1)),
                1,
                0),
            0)))</f>
        <v>1</v>
      </c>
      <c r="AH1292" s="5">
        <f ca="1">IFERROR(IF('1D'!V32="Supercritical",
        MAX('1D'!$D$16,
            IFERROR(L1292,
                MAX('1D'!$D$16,
                    POWER((ABS(K1292)^2)/('1D'!$I$5*MAX(F1292,
                                0.1)^2),
                        1/3)))),
        IF('1D'!V32="Subcritical",
            MAX('1D'!$D$16,
                IFERROR(W1292,
                    MAX('1D'!$D$16,
                        POWER((ABS(K1292)^2)/('1D'!$I$5*MAX(F1292,
                                    0.1)^2),
                            1/3)))),
            IF(IFERROR(T1292,
                    -1E+99)&gt;=IFERROR(AE1292,
                    -1E+99),
                MAX('1D'!$D$16,
                    IFERROR(L1292,
                        MAX('1D'!$D$16,
                            POWER((ABS(K1292)^2)/('1D'!$I$5*MAX(F1292,
                                        0.1)^2),
                                1/3)))),
                MAX('1D'!$D$16,
                    IFERROR(W1292,
                        MAX('1D'!$D$16,
                            POWER((ABS(K1292)^2)/('1D'!$I$5*MAX(F1292,
                                        0.1)^2),
                                1/3))))))),
    MAX('1D'!$D$16,
        POWER((ABS(K1292)^2)/('1D'!$I$5*MAX(F1292,
                    0.1)^2),
            1/3)))</f>
        <v>2.0411692021517887</v>
      </c>
      <c r="AI1292" s="5">
        <f t="shared" ca="1" si="288"/>
        <v>633.96366920215178</v>
      </c>
      <c r="AJ1292" s="5">
        <f ca="1">AI1292+((ABS(K1292)/MAX(((F1292)+(G1292)*(AH1292))*(AH1292),
            0.000001))^2)/(2*'1D'!$I$5)</f>
        <v>635.13809253909483</v>
      </c>
      <c r="AM1292">
        <v>0</v>
      </c>
      <c r="AN1292">
        <v>0</v>
      </c>
      <c r="AO1292" s="5">
        <f t="shared" si="289"/>
        <v>0</v>
      </c>
      <c r="AP1292" s="5">
        <f t="shared" si="293"/>
        <v>0</v>
      </c>
      <c r="AQ1292" s="5">
        <f ca="1">ABS(ABS(K1292)/MAX(((F1292)+(G1292)*(AH1292))*(AH1292),
        0.000001))/SQRT('1D'!$I$5*MAX((((F1292)+(G1292)*(AH1292))*(AH1292))/MAX((F1292)+2*(G1292)*(AH1292),
            0.000001),
        0.000001))</f>
        <v>1.0727235886044055</v>
      </c>
      <c r="AR1292" s="5" t="str">
        <f t="shared" ca="1" si="290"/>
        <v>Supercritical</v>
      </c>
      <c r="AS1292" s="5">
        <f ca="1">((ABS(K1292)*'1D'!$D$6)/(MAX(((F1292)+(G1292)*(AH1292))*(AH1292),
            0.000001)*MAX(((((F1292)+(G1292)*(AH1292))*(AH1292))/MAX((F1292)+2*(AH1292)*SQRT(1+(G1292)^2),
                    0.000001))^(2/3),
            0.000001)))^2</f>
        <v>4.3358367565141456E-3</v>
      </c>
    </row>
    <row r="1293" spans="1:45" x14ac:dyDescent="0.35">
      <c r="A1293">
        <v>1284</v>
      </c>
      <c r="B1293">
        <v>1282.9949999999999</v>
      </c>
      <c r="C1293">
        <v>616069.33400000003</v>
      </c>
      <c r="D1293">
        <v>3096724.31</v>
      </c>
      <c r="E1293">
        <v>631.92200000000003</v>
      </c>
      <c r="F1293">
        <v>5.2</v>
      </c>
      <c r="G1293">
        <v>0</v>
      </c>
      <c r="H1293" t="s">
        <v>176</v>
      </c>
      <c r="I1293">
        <v>2E-3</v>
      </c>
      <c r="J1293" s="5">
        <f t="shared" si="291"/>
        <v>1</v>
      </c>
      <c r="K1293" s="5">
        <f t="shared" ca="1" si="292"/>
        <v>50.95</v>
      </c>
      <c r="L1293" s="5">
        <f ca="1">IF($A$2=0,
    IFERROR(L1292,
        MAX('1D'!$D$16,
            POWER((ABS(K1293)^2)/('1D'!$I$5*MAX(F1293,
                        0.1)^2),
                1/3))),
    IF(IFERROR(V1292,
            0)=0,
        IFERROR(L1292,
            MAX('1D'!$D$16,
                POWER((ABS(K1293)^2)/('1D'!$I$5*MAX(F1293,
                            0.1)^2),
                    1/3))),
        IF(OR(IFERROR(L1293,
                    0)=0,
                IFERROR(S1292,
                    0)&lt;1,
                IFERROR(S1293,
                    0)&lt;1),
            MAX('1D'!$D$16,
                POWER((ABS(K1293)^2)/('1D'!$I$5*MAX(F1293,
                            0.1)^2),
                    1/3)),
            IF(IFERROR(U1293,
                    0)&gt;0,
                MAX('1D'!$D$16,
                    IFERROR(L1293,
                        0)+((IFERROR(U1293,
                                0))*'1D'!$D$18*IF((IFERROR(S1293,
                                    0))&lt;1,
                            1,
                            -1))),
                IF(IFERROR(U1293,
                        0)&lt;0,
                    IF(ABS((MAX('1D'!$D$16,
                                    POWER((ABS(K1293)^2)/('1D'!$I$5*MAX(F1293,
                                                0.1)^2),
                                        1/3)))-IFERROR(L1293,
                                0))&gt;'1D'!$D$19,
                        MAX('1D'!$D$16,
                            IF((MAX('1D'!$D$16,
                                        POWER((ABS(K1293)^2)/('1D'!$I$5*MAX(F1293,
                                                    0.1)^2),
                                            1/3)))&gt;IFERROR(L1293,
                                    0),
                                MIN((MAX('1D'!$D$16,
                                            POWER((ABS(K1293)^2)/('1D'!$I$5*MAX(F1293,
                                                        0.1)^2),
                                                1/3))),
                                    IFERROR(L1293,
                                        0)+(MIN(ABS(IFERROR(U1293,
                                                    0))*'1D'!$D$18,
                                            ABS((MAX('1D'!$D$16,
                                                        POWER((ABS(K1293)^2)/('1D'!$I$5*MAX(F1293,
                                                                    0.1)^2),
                                                            1/3)))-IFERROR(L1293,
                                                    0))))),
                                MAX((MAX('1D'!$D$16,
                                            POWER((ABS(K1293)^2)/('1D'!$I$5*MAX(F1293,
                                                        0.1)^2),
                                                1/3))),
                                    IFERROR(L1293,
                                        0)-(MIN(ABS(IFERROR(U1293,
                                                    0))*'1D'!$D$18,
                                            ABS((MAX('1D'!$D$16,
                                                        POWER((ABS(K1293)^2)/('1D'!$I$5*MAX(F1293,
                                                                    0.1)^2),
                                                            1/3)))-IFERROR(L1293,
                                                    0))))))),
                        MAX('1D'!$D$16,
                            POWER((ABS(K1293)^2)/('1D'!$I$5*MAX(F1293,
                                        0.1)^2),
                                1/3))),
                    MAX('1D'!$D$16,
                        IFERROR(L1293,
                            0)))))))</f>
        <v>2.0411692021517887</v>
      </c>
      <c r="M1293" s="5">
        <f t="shared" ca="1" si="280"/>
        <v>10.614079851189301</v>
      </c>
      <c r="N1293" s="5">
        <f t="shared" ca="1" si="281"/>
        <v>1.1434704692804873</v>
      </c>
      <c r="O1293" s="5">
        <f t="shared" ca="1" si="282"/>
        <v>4.8002276894771132</v>
      </c>
      <c r="P1293" s="5">
        <f t="shared" ca="1" si="283"/>
        <v>633.96316920215179</v>
      </c>
      <c r="Q1293" s="5">
        <f ca="1">P1293+((ABS(K1293)/MAX(((F1293)+(G1293)*(L1293))*(L1293),
            0.000001))^2)/(2*'1D'!$I$5)</f>
        <v>635.13759253909484</v>
      </c>
      <c r="R1293" s="5">
        <f ca="1">((ABS(K1293)*'1D'!$D$6)/(MAX(((F1293)+(G1293)*(L1293))*(L1293),
            0.000001)*MAX(((((F1293)+(G1293)*(L1293))*(L1293))/MAX((F1293)+2*(L1293)*SQRT(1+(G1293)^2),
                    0.000001))^(2/3),
            0.000001)))^2</f>
        <v>4.3358367565141456E-3</v>
      </c>
      <c r="S1293" s="5">
        <f ca="1">ABS(ABS(K1293)/MAX(((F1293)+(G1293)*(L1293))*(L1293),
        0.000001))/SQRT('1D'!$I$5*MAX((((F1293)+(G1293)*(L1293))*(L1293))/MAX((F1293)+2*(G1293)*(L1293),
            0.000001),
        0.000001))</f>
        <v>1.0727235886044055</v>
      </c>
      <c r="T1293" s="5">
        <f ca="1">((F1293)*(L1293)^2)/2+(G1293)*(L1293)^3/3+(ABS(K1293)^2)/('1D'!$I$5*MAX(((F1293)+(G1293)*(L1293))*(L1293),
        0.000001))</f>
        <v>35.763412605541333</v>
      </c>
      <c r="U1293" s="5">
        <f ca="1">IF($A$2=0,
    0,
    IFERROR(Q1292-(((R1292+R1293)/2)*J1293)-(IF(O1292&gt;O1293,
                '1D'!$D$8*((O1292^2-O1293^2)/(2*'1D'!$I$5)),
                '1D'!$D$9*((O1293^2-O1292^2)/(2*'1D'!$I$5)))+('1D'!$D$10*(ABS(I1293)/90)*(MAX(O1292^2,
                        O1293^2)/(2*'1D'!$I$5))))-Q1293,
        0))</f>
        <v>-3.8397515008909977E-3</v>
      </c>
      <c r="V1293" s="5">
        <f ca="1">IF($A$2=0,
    1,
    IF(IFERROR(V1292,
            0)=0,
        0,
        IFERROR(IF(ROUND(S1293,
                    3)=1,
                1,
                IF(AND(ABS(U1293)&lt;'1D'!$D$19,
                        S1293&gt;1),
                    1,
                    0)),
            0)))</f>
        <v>0</v>
      </c>
      <c r="W1293" s="5">
        <f ca="1">IF($A$2=0,
    MAX(MAX('1D'!$D$16,
            MAX('1D'!$D$16,
                POWER((ABS(K1293)^2)/('1D'!$I$5*MAX(F1293,
                            0.1)^2),
                    1/3))),
        IFERROR(W1396,
            MAX(MAX('1D'!$D$16,
                    MAX('1D'!$D$16,
                        POWER((ABS(K1293)^2)/('1D'!$I$5*MAX(F1293,
                                    0.1)^2),
                            1/3))),
                ($L$2)-E1396))),
    IF(IFERROR(AG1294,
            0)=0,
        MAX(MAX('1D'!$D$16,
                MAX('1D'!$D$16,
                    POWER((ABS(K1293)^2)/('1D'!$I$5*MAX(F1293,
                                0.1)^2),
                        1/3))),
            IFERROR(W1396,
                MAX(MAX('1D'!$D$16,
                        MAX('1D'!$D$16,
                            POWER((ABS(K1293)^2)/('1D'!$I$5*MAX(F1293,
                                        0.1)^2),
                                1/3))),
                    ($L$2)-E1396))),
        IF(IFERROR(W1293,
                0)=0,
            MAX(MAX('1D'!$D$16,
                    MAX('1D'!$D$16,
                        POWER((ABS(K1293)^2)/('1D'!$I$5*MAX(F1293,
                                    0.1)^2),
                            1/3))),
                IFERROR(W1396,
                    MAX(MAX('1D'!$D$16,
                            MAX('1D'!$D$16,
                                POWER((ABS(K1293)^2)/('1D'!$I$5*MAX(F1293,
                                            0.1)^2),
                                    1/3))),
                        ($L$2)-E1396))),
            IF(OR(IFERROR(AD1293,
                        0)&gt;=1,
                    IFERROR(AD1294,
                        0)&gt;=1),
                MAX('1D'!$D$16,
                    MAX('1D'!$D$16,
                        POWER((ABS(K1293)^2)/('1D'!$I$5*MAX(F1293,
                                    0.1)^2),
                            1/3))),
                IF(ABS(IFERROR(AF1293,
                            0))&lt;'1D'!$D$19,
                    MAX(MAX('1D'!$D$16,
                            MAX('1D'!$D$16,
                                POWER((ABS(K1293)^2)/('1D'!$I$5*MAX(F1293,
                                            0.1)^2),
                                    1/3))),
                        IFERROR(W1293,
                            0)),
                    MAX(MAX('1D'!$D$16,
                            MAX('1D'!$D$16,
                                POWER((ABS(K1293)^2)/('1D'!$I$5*MAX(F1293,
                                            0.1)^2),
                                    1/3))),
                        (IFERROR(W1293,
                                0))+((IFERROR(AF1293,
                                    0))*'1D'!$D$18)))))))</f>
        <v>2.1389677043987478</v>
      </c>
      <c r="X1293" s="5">
        <f t="shared" ca="1" si="284"/>
        <v>11.122632062873489</v>
      </c>
      <c r="Y1293" s="5">
        <f t="shared" ca="1" si="285"/>
        <v>1.1735290000551568</v>
      </c>
      <c r="Z1293" s="5">
        <f t="shared" ca="1" si="286"/>
        <v>4.5807502857230418</v>
      </c>
      <c r="AA1293" s="5">
        <f t="shared" ca="1" si="287"/>
        <v>634.06096770439876</v>
      </c>
      <c r="AB1293" s="5">
        <f ca="1">AA1293+((ABS(K1293)/MAX(((F1293)+(G1293)*(W1293))*(W1293),
            0.000001))^2)/(2*'1D'!$I$5)</f>
        <v>635.13045155659813</v>
      </c>
      <c r="AC1293" s="5">
        <f ca="1">((ABS(K1293)*'1D'!$D$6)/(MAX(((F1293)+(G1293)*(W1293))*(W1293),
            0.000001)*MAX(((((F1293)+(G1293)*(W1293))*(W1293))/MAX((F1293)+2*(W1293)*SQRT(1+(G1293)^2),
                    0.000001))^(2/3),
            0.000001)))^2</f>
        <v>3.8141460404132466E-3</v>
      </c>
      <c r="AD1293" s="5">
        <f ca="1">ABS(ABS(K1293)/MAX(((F1293)+(G1293)*(W1293))*(W1293),
        0.000001))/SQRT('1D'!$I$5*MAX((((F1293)+(G1293)*(W1293))*(W1293))/MAX((F1293)+2*(G1293)*(W1293),
            0.000001),
        0.000001))</f>
        <v>1.0000000000000004</v>
      </c>
      <c r="AE1293" s="5">
        <f ca="1">((F1293)*(W1293)^2)/2+(G1293)*(W1293)^3/3+(ABS(K1293)^2)/('1D'!$I$5*MAX(((F1293)+(G1293)*(W1293))*(W1293),
        0.000001))</f>
        <v>35.686426155594638</v>
      </c>
      <c r="AF1293" s="5">
        <f ca="1">IF($A$2=0,
    0,
    IFERROR(AB1294+(((AC1293+AC1294)/2)*J1294)+(IF(Z1293&gt;Z1294,
                '1D'!$D$8*((Z1293^2-Z1294^2)/(2*'1D'!$I$5)),
                '1D'!$D$9*((Z1294^2-Z1293^2)/(2*'1D'!$I$5)))+('1D'!$D$10*(ABS(I1294)/90)*(MAX(Z1293^2,
                        Z1294^2)/(2*'1D'!$I$5))))-AB1293,
        0))</f>
        <v>3.4249085716737682E-3</v>
      </c>
      <c r="AG1293" s="5">
        <f ca="1">IF($A$2=0,
    1,
    IF(IFERROR(AG1294,
            0)=0,
        0,
        IFERROR(IF(OR(ROUND(AD1293,
                        3)&gt;=1,
                    AND(ABS(AF1293)&lt;'1D'!$D$19,
                        AD1293&lt;1)),
                1,
                0),
            0)))</f>
        <v>1</v>
      </c>
      <c r="AH1293" s="5">
        <f ca="1">IFERROR(IF('1D'!V32="Supercritical",
        MAX('1D'!$D$16,
            IFERROR(L1293,
                MAX('1D'!$D$16,
                    POWER((ABS(K1293)^2)/('1D'!$I$5*MAX(F1293,
                                0.1)^2),
                        1/3)))),
        IF('1D'!V32="Subcritical",
            MAX('1D'!$D$16,
                IFERROR(W1293,
                    MAX('1D'!$D$16,
                        POWER((ABS(K1293)^2)/('1D'!$I$5*MAX(F1293,
                                    0.1)^2),
                            1/3)))),
            IF(IFERROR(T1293,
                    -1E+99)&gt;=IFERROR(AE1293,
                    -1E+99),
                MAX('1D'!$D$16,
                    IFERROR(L1293,
                        MAX('1D'!$D$16,
                            POWER((ABS(K1293)^2)/('1D'!$I$5*MAX(F1293,
                                        0.1)^2),
                                1/3)))),
                MAX('1D'!$D$16,
                    IFERROR(W1293,
                        MAX('1D'!$D$16,
                            POWER((ABS(K1293)^2)/('1D'!$I$5*MAX(F1293,
                                        0.1)^2),
                                1/3))))))),
    MAX('1D'!$D$16,
        POWER((ABS(K1293)^2)/('1D'!$I$5*MAX(F1293,
                    0.1)^2),
            1/3)))</f>
        <v>2.0411692021517887</v>
      </c>
      <c r="AI1293" s="5">
        <f t="shared" ca="1" si="288"/>
        <v>633.96316920215179</v>
      </c>
      <c r="AJ1293" s="5">
        <f ca="1">AI1293+((ABS(K1293)/MAX(((F1293)+(G1293)*(AH1293))*(AH1293),
            0.000001))^2)/(2*'1D'!$I$5)</f>
        <v>635.13759253909484</v>
      </c>
      <c r="AM1293">
        <v>0</v>
      </c>
      <c r="AN1293">
        <v>0</v>
      </c>
      <c r="AO1293" s="5">
        <f t="shared" si="289"/>
        <v>0</v>
      </c>
      <c r="AP1293" s="5">
        <f t="shared" si="293"/>
        <v>0</v>
      </c>
      <c r="AQ1293" s="5">
        <f ca="1">ABS(ABS(K1293)/MAX(((F1293)+(G1293)*(AH1293))*(AH1293),
        0.000001))/SQRT('1D'!$I$5*MAX((((F1293)+(G1293)*(AH1293))*(AH1293))/MAX((F1293)+2*(G1293)*(AH1293),
            0.000001),
        0.000001))</f>
        <v>1.0727235886044055</v>
      </c>
      <c r="AR1293" s="5" t="str">
        <f t="shared" ca="1" si="290"/>
        <v>Supercritical</v>
      </c>
      <c r="AS1293" s="5">
        <f ca="1">((ABS(K1293)*'1D'!$D$6)/(MAX(((F1293)+(G1293)*(AH1293))*(AH1293),
            0.000001)*MAX(((((F1293)+(G1293)*(AH1293))*(AH1293))/MAX((F1293)+2*(AH1293)*SQRT(1+(G1293)^2),
                    0.000001))^(2/3),
            0.000001)))^2</f>
        <v>4.3358367565141456E-3</v>
      </c>
    </row>
    <row r="1294" spans="1:45" x14ac:dyDescent="0.35">
      <c r="A1294">
        <v>1285</v>
      </c>
      <c r="B1294">
        <v>1283.9960000000001</v>
      </c>
      <c r="C1294">
        <v>616069.29200000002</v>
      </c>
      <c r="D1294">
        <v>3096723.31</v>
      </c>
      <c r="E1294">
        <v>631.92150000000004</v>
      </c>
      <c r="F1294">
        <v>5.2</v>
      </c>
      <c r="G1294">
        <v>0</v>
      </c>
      <c r="H1294" t="s">
        <v>176</v>
      </c>
      <c r="I1294">
        <v>0.06</v>
      </c>
      <c r="J1294" s="5">
        <f t="shared" si="291"/>
        <v>1.0010000000002037</v>
      </c>
      <c r="K1294" s="5">
        <f t="shared" ca="1" si="292"/>
        <v>50.95</v>
      </c>
      <c r="L1294" s="5">
        <f ca="1">IF($A$2=0,
    IFERROR(L1293,
        MAX('1D'!$D$16,
            POWER((ABS(K1294)^2)/('1D'!$I$5*MAX(F1294,
                        0.1)^2),
                1/3))),
    IF(IFERROR(V1293,
            0)=0,
        IFERROR(L1293,
            MAX('1D'!$D$16,
                POWER((ABS(K1294)^2)/('1D'!$I$5*MAX(F1294,
                            0.1)^2),
                    1/3))),
        IF(OR(IFERROR(L1294,
                    0)=0,
                IFERROR(S1293,
                    0)&lt;1,
                IFERROR(S1294,
                    0)&lt;1),
            MAX('1D'!$D$16,
                POWER((ABS(K1294)^2)/('1D'!$I$5*MAX(F1294,
                            0.1)^2),
                    1/3)),
            IF(IFERROR(U1294,
                    0)&gt;0,
                MAX('1D'!$D$16,
                    IFERROR(L1294,
                        0)+((IFERROR(U1294,
                                0))*'1D'!$D$18*IF((IFERROR(S1294,
                                    0))&lt;1,
                            1,
                            -1))),
                IF(IFERROR(U1294,
                        0)&lt;0,
                    IF(ABS((MAX('1D'!$D$16,
                                    POWER((ABS(K1294)^2)/('1D'!$I$5*MAX(F1294,
                                                0.1)^2),
                                        1/3)))-IFERROR(L1294,
                                0))&gt;'1D'!$D$19,
                        MAX('1D'!$D$16,
                            IF((MAX('1D'!$D$16,
                                        POWER((ABS(K1294)^2)/('1D'!$I$5*MAX(F1294,
                                                    0.1)^2),
                                            1/3)))&gt;IFERROR(L1294,
                                    0),
                                MIN((MAX('1D'!$D$16,
                                            POWER((ABS(K1294)^2)/('1D'!$I$5*MAX(F1294,
                                                        0.1)^2),
                                                1/3))),
                                    IFERROR(L1294,
                                        0)+(MIN(ABS(IFERROR(U1294,
                                                    0))*'1D'!$D$18,
                                            ABS((MAX('1D'!$D$16,
                                                        POWER((ABS(K1294)^2)/('1D'!$I$5*MAX(F1294,
                                                                    0.1)^2),
                                                            1/3)))-IFERROR(L1294,
                                                    0))))),
                                MAX((MAX('1D'!$D$16,
                                            POWER((ABS(K1294)^2)/('1D'!$I$5*MAX(F1294,
                                                        0.1)^2),
                                                1/3))),
                                    IFERROR(L1294,
                                        0)-(MIN(ABS(IFERROR(U1294,
                                                    0))*'1D'!$D$18,
                                            ABS((MAX('1D'!$D$16,
                                                        POWER((ABS(K1294)^2)/('1D'!$I$5*MAX(F1294,
                                                                    0.1)^2),
                                                            1/3)))-IFERROR(L1294,
                                                    0))))))),
                        MAX('1D'!$D$16,
                            POWER((ABS(K1294)^2)/('1D'!$I$5*MAX(F1294,
                                        0.1)^2),
                                1/3))),
                    MAX('1D'!$D$16,
                        IFERROR(L1294,
                            0)))))))</f>
        <v>2.0411692021517887</v>
      </c>
      <c r="M1294" s="5">
        <f t="shared" ca="1" si="280"/>
        <v>10.614079851189301</v>
      </c>
      <c r="N1294" s="5">
        <f t="shared" ca="1" si="281"/>
        <v>1.1434704692804873</v>
      </c>
      <c r="O1294" s="5">
        <f t="shared" ca="1" si="282"/>
        <v>4.8002276894771132</v>
      </c>
      <c r="P1294" s="5">
        <f t="shared" ca="1" si="283"/>
        <v>633.9626692021518</v>
      </c>
      <c r="Q1294" s="5">
        <f ca="1">P1294+((ABS(K1294)/MAX(((F1294)+(G1294)*(L1294))*(L1294),
            0.000001))^2)/(2*'1D'!$I$5)</f>
        <v>635.13709253909485</v>
      </c>
      <c r="R1294" s="5">
        <f ca="1">((ABS(K1294)*'1D'!$D$6)/(MAX(((F1294)+(G1294)*(L1294))*(L1294),
            0.000001)*MAX(((((F1294)+(G1294)*(L1294))*(L1294))/MAX((F1294)+2*(L1294)*SQRT(1+(G1294)^2),
                    0.000001))^(2/3),
            0.000001)))^2</f>
        <v>4.3358367565141456E-3</v>
      </c>
      <c r="S1294" s="5">
        <f ca="1">ABS(ABS(K1294)/MAX(((F1294)+(G1294)*(L1294))*(L1294),
        0.000001))/SQRT('1D'!$I$5*MAX((((F1294)+(G1294)*(L1294))*(L1294))/MAX((F1294)+2*(G1294)*(L1294),
            0.000001),
        0.000001))</f>
        <v>1.0727235886044055</v>
      </c>
      <c r="T1294" s="5">
        <f ca="1">((F1294)*(L1294)^2)/2+(G1294)*(L1294)^3/3+(ABS(K1294)^2)/('1D'!$I$5*MAX(((F1294)+(G1294)*(L1294))*(L1294),
        0.000001))</f>
        <v>35.763412605541333</v>
      </c>
      <c r="U1294" s="5">
        <f ca="1">IF($A$2=0,
    0,
    IFERROR(Q1293-(((R1293+R1294)/2)*J1294)-(IF(O1293&gt;O1294,
                '1D'!$D$8*((O1293^2-O1294^2)/(2*'1D'!$I$5)),
                '1D'!$D$9*((O1294^2-O1293^2)/(2*'1D'!$I$5)))+('1D'!$D$10*(ABS(I1294)/90)*(MAX(O1293^2,
                        O1294^2)/(2*'1D'!$I$5))))-Q1294,
        0))</f>
        <v>-3.9576149270033056E-3</v>
      </c>
      <c r="V1294" s="5">
        <f ca="1">IF($A$2=0,
    1,
    IF(IFERROR(V1293,
            0)=0,
        0,
        IFERROR(IF(ROUND(S1294,
                    3)=1,
                1,
                IF(AND(ABS(U1294)&lt;'1D'!$D$19,
                        S1294&gt;1),
                    1,
                    0)),
            0)))</f>
        <v>0</v>
      </c>
      <c r="W1294" s="5">
        <f ca="1">IF($A$2=0,
    MAX(MAX('1D'!$D$16,
            MAX('1D'!$D$16,
                POWER((ABS(K1294)^2)/('1D'!$I$5*MAX(F1294,
                            0.1)^2),
                    1/3))),
        IFERROR(W1396,
            MAX(MAX('1D'!$D$16,
                    MAX('1D'!$D$16,
                        POWER((ABS(K1294)^2)/('1D'!$I$5*MAX(F1294,
                                    0.1)^2),
                            1/3))),
                ($L$2)-E1396))),
    IF(IFERROR(AG1295,
            0)=0,
        MAX(MAX('1D'!$D$16,
                MAX('1D'!$D$16,
                    POWER((ABS(K1294)^2)/('1D'!$I$5*MAX(F1294,
                                0.1)^2),
                        1/3))),
            IFERROR(W1396,
                MAX(MAX('1D'!$D$16,
                        MAX('1D'!$D$16,
                            POWER((ABS(K1294)^2)/('1D'!$I$5*MAX(F1294,
                                        0.1)^2),
                                1/3))),
                    ($L$2)-E1396))),
        IF(IFERROR(W1294,
                0)=0,
            MAX(MAX('1D'!$D$16,
                    MAX('1D'!$D$16,
                        POWER((ABS(K1294)^2)/('1D'!$I$5*MAX(F1294,
                                    0.1)^2),
                            1/3))),
                IFERROR(W1396,
                    MAX(MAX('1D'!$D$16,
                            MAX('1D'!$D$16,
                                POWER((ABS(K1294)^2)/('1D'!$I$5*MAX(F1294,
                                            0.1)^2),
                                    1/3))),
                        ($L$2)-E1396))),
            IF(OR(IFERROR(AD1294,
                        0)&gt;=1,
                    IFERROR(AD1295,
                        0)&gt;=1),
                MAX('1D'!$D$16,
                    MAX('1D'!$D$16,
                        POWER((ABS(K1294)^2)/('1D'!$I$5*MAX(F1294,
                                    0.1)^2),
                            1/3))),
                IF(ABS(IFERROR(AF1294,
                            0))&lt;'1D'!$D$19,
                    MAX(MAX('1D'!$D$16,
                            MAX('1D'!$D$16,
                                POWER((ABS(K1294)^2)/('1D'!$I$5*MAX(F1294,
                                            0.1)^2),
                                    1/3))),
                        IFERROR(W1294,
                            0)),
                    MAX(MAX('1D'!$D$16,
                            MAX('1D'!$D$16,
                                POWER((ABS(K1294)^2)/('1D'!$I$5*MAX(F1294,
                                            0.1)^2),
                                    1/3))),
                        (IFERROR(W1294,
                                0))+((IFERROR(AF1294,
                                    0))*'1D'!$D$18)))))))</f>
        <v>2.1389677043987478</v>
      </c>
      <c r="X1294" s="5">
        <f t="shared" ca="1" si="284"/>
        <v>11.122632062873489</v>
      </c>
      <c r="Y1294" s="5">
        <f t="shared" ca="1" si="285"/>
        <v>1.1735290000551568</v>
      </c>
      <c r="Z1294" s="5">
        <f t="shared" ca="1" si="286"/>
        <v>4.5807502857230418</v>
      </c>
      <c r="AA1294" s="5">
        <f t="shared" ca="1" si="287"/>
        <v>634.06046770439877</v>
      </c>
      <c r="AB1294" s="5">
        <f ca="1">AA1294+((ABS(K1294)/MAX(((F1294)+(G1294)*(W1294))*(W1294),
            0.000001))^2)/(2*'1D'!$I$5)</f>
        <v>635.12995155659814</v>
      </c>
      <c r="AC1294" s="5">
        <f ca="1">((ABS(K1294)*'1D'!$D$6)/(MAX(((F1294)+(G1294)*(W1294))*(W1294),
            0.000001)*MAX(((((F1294)+(G1294)*(W1294))*(W1294))/MAX((F1294)+2*(W1294)*SQRT(1+(G1294)^2),
                    0.000001))^(2/3),
            0.000001)))^2</f>
        <v>3.8141460404132466E-3</v>
      </c>
      <c r="AD1294" s="5">
        <f ca="1">ABS(ABS(K1294)/MAX(((F1294)+(G1294)*(W1294))*(W1294),
        0.000001))/SQRT('1D'!$I$5*MAX((((F1294)+(G1294)*(W1294))*(W1294))/MAX((F1294)+2*(G1294)*(W1294),
            0.000001),
        0.000001))</f>
        <v>1.0000000000000004</v>
      </c>
      <c r="AE1294" s="5">
        <f ca="1">((F1294)*(W1294)^2)/2+(G1294)*(W1294)^3/3+(ABS(K1294)^2)/('1D'!$I$5*MAX(((F1294)+(G1294)*(W1294))*(W1294),
        0.000001))</f>
        <v>35.686426155594638</v>
      </c>
      <c r="AF1294" s="5">
        <f ca="1">IF($A$2=0,
    0,
    IFERROR(AB1295+(((AC1294+AC1295)/2)*J1295)+(IF(Z1294&gt;Z1295,
                '1D'!$D$8*((Z1294^2-Z1295^2)/(2*'1D'!$I$5)),
                '1D'!$D$9*((Z1295^2-Z1294^2)/(2*'1D'!$I$5)))+('1D'!$D$10*(ABS(I1295)/90)*(MAX(Z1294^2,
                        Z1295^2)/(2*'1D'!$I$5))))-AB1294,
        0))</f>
        <v>3.4157470064428708E-3</v>
      </c>
      <c r="AG1294" s="5">
        <f ca="1">IF($A$2=0,
    1,
    IF(IFERROR(AG1295,
            0)=0,
        0,
        IFERROR(IF(OR(ROUND(AD1294,
                        3)&gt;=1,
                    AND(ABS(AF1294)&lt;'1D'!$D$19,
                        AD1294&lt;1)),
                1,
                0),
            0)))</f>
        <v>1</v>
      </c>
      <c r="AH1294" s="5">
        <f ca="1">IFERROR(IF('1D'!V32="Supercritical",
        MAX('1D'!$D$16,
            IFERROR(L1294,
                MAX('1D'!$D$16,
                    POWER((ABS(K1294)^2)/('1D'!$I$5*MAX(F1294,
                                0.1)^2),
                        1/3)))),
        IF('1D'!V32="Subcritical",
            MAX('1D'!$D$16,
                IFERROR(W1294,
                    MAX('1D'!$D$16,
                        POWER((ABS(K1294)^2)/('1D'!$I$5*MAX(F1294,
                                    0.1)^2),
                            1/3)))),
            IF(IFERROR(T1294,
                    -1E+99)&gt;=IFERROR(AE1294,
                    -1E+99),
                MAX('1D'!$D$16,
                    IFERROR(L1294,
                        MAX('1D'!$D$16,
                            POWER((ABS(K1294)^2)/('1D'!$I$5*MAX(F1294,
                                        0.1)^2),
                                1/3)))),
                MAX('1D'!$D$16,
                    IFERROR(W1294,
                        MAX('1D'!$D$16,
                            POWER((ABS(K1294)^2)/('1D'!$I$5*MAX(F1294,
                                        0.1)^2),
                                1/3))))))),
    MAX('1D'!$D$16,
        POWER((ABS(K1294)^2)/('1D'!$I$5*MAX(F1294,
                    0.1)^2),
            1/3)))</f>
        <v>2.0411692021517887</v>
      </c>
      <c r="AI1294" s="5">
        <f t="shared" ca="1" si="288"/>
        <v>633.9626692021518</v>
      </c>
      <c r="AJ1294" s="5">
        <f ca="1">AI1294+((ABS(K1294)/MAX(((F1294)+(G1294)*(AH1294))*(AH1294),
            0.000001))^2)/(2*'1D'!$I$5)</f>
        <v>635.13709253909485</v>
      </c>
      <c r="AM1294">
        <v>0</v>
      </c>
      <c r="AN1294">
        <v>0</v>
      </c>
      <c r="AO1294" s="5">
        <f t="shared" si="289"/>
        <v>0</v>
      </c>
      <c r="AP1294" s="5">
        <f t="shared" si="293"/>
        <v>0</v>
      </c>
      <c r="AQ1294" s="5">
        <f ca="1">ABS(ABS(K1294)/MAX(((F1294)+(G1294)*(AH1294))*(AH1294),
        0.000001))/SQRT('1D'!$I$5*MAX((((F1294)+(G1294)*(AH1294))*(AH1294))/MAX((F1294)+2*(G1294)*(AH1294),
            0.000001),
        0.000001))</f>
        <v>1.0727235886044055</v>
      </c>
      <c r="AR1294" s="5" t="str">
        <f t="shared" ca="1" si="290"/>
        <v>Supercritical</v>
      </c>
      <c r="AS1294" s="5">
        <f ca="1">((ABS(K1294)*'1D'!$D$6)/(MAX(((F1294)+(G1294)*(AH1294))*(AH1294),
            0.000001)*MAX(((((F1294)+(G1294)*(AH1294))*(AH1294))/MAX((F1294)+2*(AH1294)*SQRT(1+(G1294)^2),
                    0.000001))^(2/3),
            0.000001)))^2</f>
        <v>4.3358367565141456E-3</v>
      </c>
    </row>
    <row r="1295" spans="1:45" x14ac:dyDescent="0.35">
      <c r="A1295">
        <v>1286</v>
      </c>
      <c r="B1295">
        <v>1284.9960000000001</v>
      </c>
      <c r="C1295">
        <v>616069.24899999995</v>
      </c>
      <c r="D1295">
        <v>3096722.3110000002</v>
      </c>
      <c r="E1295">
        <v>631.92100000000005</v>
      </c>
      <c r="F1295">
        <v>5.2</v>
      </c>
      <c r="G1295">
        <v>0</v>
      </c>
      <c r="H1295" t="s">
        <v>176</v>
      </c>
      <c r="I1295">
        <v>5.7000000000000002E-2</v>
      </c>
      <c r="J1295" s="5">
        <f t="shared" si="291"/>
        <v>1</v>
      </c>
      <c r="K1295" s="5">
        <f t="shared" ca="1" si="292"/>
        <v>50.95</v>
      </c>
      <c r="L1295" s="5">
        <f ca="1">IF($A$2=0,
    IFERROR(L1294,
        MAX('1D'!$D$16,
            POWER((ABS(K1295)^2)/('1D'!$I$5*MAX(F1295,
                        0.1)^2),
                1/3))),
    IF(IFERROR(V1294,
            0)=0,
        IFERROR(L1294,
            MAX('1D'!$D$16,
                POWER((ABS(K1295)^2)/('1D'!$I$5*MAX(F1295,
                            0.1)^2),
                    1/3))),
        IF(OR(IFERROR(L1295,
                    0)=0,
                IFERROR(S1294,
                    0)&lt;1,
                IFERROR(S1295,
                    0)&lt;1),
            MAX('1D'!$D$16,
                POWER((ABS(K1295)^2)/('1D'!$I$5*MAX(F1295,
                            0.1)^2),
                    1/3)),
            IF(IFERROR(U1295,
                    0)&gt;0,
                MAX('1D'!$D$16,
                    IFERROR(L1295,
                        0)+((IFERROR(U1295,
                                0))*'1D'!$D$18*IF((IFERROR(S1295,
                                    0))&lt;1,
                            1,
                            -1))),
                IF(IFERROR(U1295,
                        0)&lt;0,
                    IF(ABS((MAX('1D'!$D$16,
                                    POWER((ABS(K1295)^2)/('1D'!$I$5*MAX(F1295,
                                                0.1)^2),
                                        1/3)))-IFERROR(L1295,
                                0))&gt;'1D'!$D$19,
                        MAX('1D'!$D$16,
                            IF((MAX('1D'!$D$16,
                                        POWER((ABS(K1295)^2)/('1D'!$I$5*MAX(F1295,
                                                    0.1)^2),
                                            1/3)))&gt;IFERROR(L1295,
                                    0),
                                MIN((MAX('1D'!$D$16,
                                            POWER((ABS(K1295)^2)/('1D'!$I$5*MAX(F1295,
                                                        0.1)^2),
                                                1/3))),
                                    IFERROR(L1295,
                                        0)+(MIN(ABS(IFERROR(U1295,
                                                    0))*'1D'!$D$18,
                                            ABS((MAX('1D'!$D$16,
                                                        POWER((ABS(K1295)^2)/('1D'!$I$5*MAX(F1295,
                                                                    0.1)^2),
                                                            1/3)))-IFERROR(L1295,
                                                    0))))),
                                MAX((MAX('1D'!$D$16,
                                            POWER((ABS(K1295)^2)/('1D'!$I$5*MAX(F1295,
                                                        0.1)^2),
                                                1/3))),
                                    IFERROR(L1295,
                                        0)-(MIN(ABS(IFERROR(U1295,
                                                    0))*'1D'!$D$18,
                                            ABS((MAX('1D'!$D$16,
                                                        POWER((ABS(K1295)^2)/('1D'!$I$5*MAX(F1295,
                                                                    0.1)^2),
                                                            1/3)))-IFERROR(L1295,
                                                    0))))))),
                        MAX('1D'!$D$16,
                            POWER((ABS(K1295)^2)/('1D'!$I$5*MAX(F1295,
                                        0.1)^2),
                                1/3))),
                    MAX('1D'!$D$16,
                        IFERROR(L1295,
                            0)))))))</f>
        <v>2.0411692021517887</v>
      </c>
      <c r="M1295" s="5">
        <f t="shared" ca="1" si="280"/>
        <v>10.614079851189301</v>
      </c>
      <c r="N1295" s="5">
        <f t="shared" ca="1" si="281"/>
        <v>1.1434704692804873</v>
      </c>
      <c r="O1295" s="5">
        <f t="shared" ca="1" si="282"/>
        <v>4.8002276894771132</v>
      </c>
      <c r="P1295" s="5">
        <f t="shared" ca="1" si="283"/>
        <v>633.96216920215181</v>
      </c>
      <c r="Q1295" s="5">
        <f ca="1">P1295+((ABS(K1295)/MAX(((F1295)+(G1295)*(L1295))*(L1295),
            0.000001))^2)/(2*'1D'!$I$5)</f>
        <v>635.13659253909486</v>
      </c>
      <c r="R1295" s="5">
        <f ca="1">((ABS(K1295)*'1D'!$D$6)/(MAX(((F1295)+(G1295)*(L1295))*(L1295),
            0.000001)*MAX(((((F1295)+(G1295)*(L1295))*(L1295))/MAX((F1295)+2*(L1295)*SQRT(1+(G1295)^2),
                    0.000001))^(2/3),
            0.000001)))^2</f>
        <v>4.3358367565141456E-3</v>
      </c>
      <c r="S1295" s="5">
        <f ca="1">ABS(ABS(K1295)/MAX(((F1295)+(G1295)*(L1295))*(L1295),
        0.000001))/SQRT('1D'!$I$5*MAX((((F1295)+(G1295)*(L1295))*(L1295))/MAX((F1295)+2*(G1295)*(L1295),
            0.000001),
        0.000001))</f>
        <v>1.0727235886044055</v>
      </c>
      <c r="T1295" s="5">
        <f ca="1">((F1295)*(L1295)^2)/2+(G1295)*(L1295)^3/3+(ABS(K1295)^2)/('1D'!$I$5*MAX(((F1295)+(G1295)*(L1295))*(L1295),
        0.000001))</f>
        <v>35.763412605541333</v>
      </c>
      <c r="U1295" s="5">
        <f ca="1">IF($A$2=0,
    0,
    IFERROR(Q1294-(((R1294+R1295)/2)*J1295)-(IF(O1294&gt;O1295,
                '1D'!$D$8*((O1294^2-O1295^2)/(2*'1D'!$I$5)),
                '1D'!$D$9*((O1295^2-O1294^2)/(2*'1D'!$I$5)))+('1D'!$D$10*(ABS(I1295)/90)*(MAX(O1294^2,
                        O1295^2)/(2*'1D'!$I$5))))-Q1295,
        0))</f>
        <v>-3.9474069734524164E-3</v>
      </c>
      <c r="V1295" s="5">
        <f ca="1">IF($A$2=0,
    1,
    IF(IFERROR(V1294,
            0)=0,
        0,
        IFERROR(IF(ROUND(S1295,
                    3)=1,
                1,
                IF(AND(ABS(U1295)&lt;'1D'!$D$19,
                        S1295&gt;1),
                    1,
                    0)),
            0)))</f>
        <v>0</v>
      </c>
      <c r="W1295" s="5">
        <f ca="1">IF($A$2=0,
    MAX(MAX('1D'!$D$16,
            MAX('1D'!$D$16,
                POWER((ABS(K1295)^2)/('1D'!$I$5*MAX(F1295,
                            0.1)^2),
                    1/3))),
        IFERROR(W1396,
            MAX(MAX('1D'!$D$16,
                    MAX('1D'!$D$16,
                        POWER((ABS(K1295)^2)/('1D'!$I$5*MAX(F1295,
                                    0.1)^2),
                            1/3))),
                ($L$2)-E1396))),
    IF(IFERROR(AG1296,
            0)=0,
        MAX(MAX('1D'!$D$16,
                MAX('1D'!$D$16,
                    POWER((ABS(K1295)^2)/('1D'!$I$5*MAX(F1295,
                                0.1)^2),
                        1/3))),
            IFERROR(W1396,
                MAX(MAX('1D'!$D$16,
                        MAX('1D'!$D$16,
                            POWER((ABS(K1295)^2)/('1D'!$I$5*MAX(F1295,
                                        0.1)^2),
                                1/3))),
                    ($L$2)-E1396))),
        IF(IFERROR(W1295,
                0)=0,
            MAX(MAX('1D'!$D$16,
                    MAX('1D'!$D$16,
                        POWER((ABS(K1295)^2)/('1D'!$I$5*MAX(F1295,
                                    0.1)^2),
                            1/3))),
                IFERROR(W1396,
                    MAX(MAX('1D'!$D$16,
                            MAX('1D'!$D$16,
                                POWER((ABS(K1295)^2)/('1D'!$I$5*MAX(F1295,
                                            0.1)^2),
                                    1/3))),
                        ($L$2)-E1396))),
            IF(OR(IFERROR(AD1295,
                        0)&gt;=1,
                    IFERROR(AD1296,
                        0)&gt;=1),
                MAX('1D'!$D$16,
                    MAX('1D'!$D$16,
                        POWER((ABS(K1295)^2)/('1D'!$I$5*MAX(F1295,
                                    0.1)^2),
                            1/3))),
                IF(ABS(IFERROR(AF1295,
                            0))&lt;'1D'!$D$19,
                    MAX(MAX('1D'!$D$16,
                            MAX('1D'!$D$16,
                                POWER((ABS(K1295)^2)/('1D'!$I$5*MAX(F1295,
                                            0.1)^2),
                                    1/3))),
                        IFERROR(W1295,
                            0)),
                    MAX(MAX('1D'!$D$16,
                            MAX('1D'!$D$16,
                                POWER((ABS(K1295)^2)/('1D'!$I$5*MAX(F1295,
                                            0.1)^2),
                                    1/3))),
                        (IFERROR(W1295,
                                0))+((IFERROR(AF1295,
                                    0))*'1D'!$D$18)))))))</f>
        <v>2.1389677043987478</v>
      </c>
      <c r="X1295" s="5">
        <f t="shared" ca="1" si="284"/>
        <v>11.122632062873489</v>
      </c>
      <c r="Y1295" s="5">
        <f t="shared" ca="1" si="285"/>
        <v>1.1735290000551568</v>
      </c>
      <c r="Z1295" s="5">
        <f t="shared" ca="1" si="286"/>
        <v>4.5807502857230418</v>
      </c>
      <c r="AA1295" s="5">
        <f t="shared" ca="1" si="287"/>
        <v>634.05996770439879</v>
      </c>
      <c r="AB1295" s="5">
        <f ca="1">AA1295+((ABS(K1295)/MAX(((F1295)+(G1295)*(W1295))*(W1295),
            0.000001))^2)/(2*'1D'!$I$5)</f>
        <v>635.12945155659816</v>
      </c>
      <c r="AC1295" s="5">
        <f ca="1">((ABS(K1295)*'1D'!$D$6)/(MAX(((F1295)+(G1295)*(W1295))*(W1295),
            0.000001)*MAX(((((F1295)+(G1295)*(W1295))*(W1295))/MAX((F1295)+2*(W1295)*SQRT(1+(G1295)^2),
                    0.000001))^(2/3),
            0.000001)))^2</f>
        <v>3.8141460404132466E-3</v>
      </c>
      <c r="AD1295" s="5">
        <f ca="1">ABS(ABS(K1295)/MAX(((F1295)+(G1295)*(W1295))*(W1295),
        0.000001))/SQRT('1D'!$I$5*MAX((((F1295)+(G1295)*(W1295))*(W1295))/MAX((F1295)+2*(G1295)*(W1295),
            0.000001),
        0.000001))</f>
        <v>1.0000000000000004</v>
      </c>
      <c r="AE1295" s="5">
        <f ca="1">((F1295)*(W1295)^2)/2+(G1295)*(W1295)^3/3+(ABS(K1295)^2)/('1D'!$I$5*MAX(((F1295)+(G1295)*(W1295))*(W1295),
        0.000001))</f>
        <v>35.686426155594638</v>
      </c>
      <c r="AF1295" s="5">
        <f ca="1">IF($A$2=0,
    0,
    IFERROR(AB1296+(((AC1295+AC1296)/2)*J1296)+(IF(Z1295&gt;Z1296,
                '1D'!$D$8*((Z1295^2-Z1296^2)/(2*'1D'!$I$5)),
                '1D'!$D$9*((Z1296^2-Z1295^2)/(2*'1D'!$I$5)))+('1D'!$D$10*(ABS(I1296)/90)*(MAX(Z1295^2,
                        Z1296^2)/(2*'1D'!$I$5))))-AB1295,
        0))</f>
        <v>3.3141460403385281E-3</v>
      </c>
      <c r="AG1295" s="5">
        <f ca="1">IF($A$2=0,
    1,
    IF(IFERROR(AG1296,
            0)=0,
        0,
        IFERROR(IF(OR(ROUND(AD1295,
                        3)&gt;=1,
                    AND(ABS(AF1295)&lt;'1D'!$D$19,
                        AD1295&lt;1)),
                1,
                0),
            0)))</f>
        <v>1</v>
      </c>
      <c r="AH1295" s="5">
        <f ca="1">IFERROR(IF('1D'!V32="Supercritical",
        MAX('1D'!$D$16,
            IFERROR(L1295,
                MAX('1D'!$D$16,
                    POWER((ABS(K1295)^2)/('1D'!$I$5*MAX(F1295,
                                0.1)^2),
                        1/3)))),
        IF('1D'!V32="Subcritical",
            MAX('1D'!$D$16,
                IFERROR(W1295,
                    MAX('1D'!$D$16,
                        POWER((ABS(K1295)^2)/('1D'!$I$5*MAX(F1295,
                                    0.1)^2),
                            1/3)))),
            IF(IFERROR(T1295,
                    -1E+99)&gt;=IFERROR(AE1295,
                    -1E+99),
                MAX('1D'!$D$16,
                    IFERROR(L1295,
                        MAX('1D'!$D$16,
                            POWER((ABS(K1295)^2)/('1D'!$I$5*MAX(F1295,
                                        0.1)^2),
                                1/3)))),
                MAX('1D'!$D$16,
                    IFERROR(W1295,
                        MAX('1D'!$D$16,
                            POWER((ABS(K1295)^2)/('1D'!$I$5*MAX(F1295,
                                        0.1)^2),
                                1/3))))))),
    MAX('1D'!$D$16,
        POWER((ABS(K1295)^2)/('1D'!$I$5*MAX(F1295,
                    0.1)^2),
            1/3)))</f>
        <v>2.0411692021517887</v>
      </c>
      <c r="AI1295" s="5">
        <f t="shared" ca="1" si="288"/>
        <v>633.96216920215181</v>
      </c>
      <c r="AJ1295" s="5">
        <f ca="1">AI1295+((ABS(K1295)/MAX(((F1295)+(G1295)*(AH1295))*(AH1295),
            0.000001))^2)/(2*'1D'!$I$5)</f>
        <v>635.13659253909486</v>
      </c>
      <c r="AM1295">
        <v>0</v>
      </c>
      <c r="AN1295">
        <v>0</v>
      </c>
      <c r="AO1295" s="5">
        <f t="shared" si="289"/>
        <v>0</v>
      </c>
      <c r="AP1295" s="5">
        <f t="shared" si="293"/>
        <v>0</v>
      </c>
      <c r="AQ1295" s="5">
        <f ca="1">ABS(ABS(K1295)/MAX(((F1295)+(G1295)*(AH1295))*(AH1295),
        0.000001))/SQRT('1D'!$I$5*MAX((((F1295)+(G1295)*(AH1295))*(AH1295))/MAX((F1295)+2*(G1295)*(AH1295),
            0.000001),
        0.000001))</f>
        <v>1.0727235886044055</v>
      </c>
      <c r="AR1295" s="5" t="str">
        <f t="shared" ca="1" si="290"/>
        <v>Supercritical</v>
      </c>
      <c r="AS1295" s="5">
        <f ca="1">((ABS(K1295)*'1D'!$D$6)/(MAX(((F1295)+(G1295)*(AH1295))*(AH1295),
            0.000001)*MAX(((((F1295)+(G1295)*(AH1295))*(AH1295))/MAX((F1295)+2*(AH1295)*SQRT(1+(G1295)^2),
                    0.000001))^(2/3),
            0.000001)))^2</f>
        <v>4.3358367565141456E-3</v>
      </c>
    </row>
    <row r="1296" spans="1:45" x14ac:dyDescent="0.35">
      <c r="A1296">
        <v>1287</v>
      </c>
      <c r="B1296">
        <v>1285.9960000000001</v>
      </c>
      <c r="C1296">
        <v>616069.20700000005</v>
      </c>
      <c r="D1296">
        <v>3096721.3119999999</v>
      </c>
      <c r="E1296">
        <v>631.92049999999995</v>
      </c>
      <c r="F1296">
        <v>5.2</v>
      </c>
      <c r="G1296">
        <v>0</v>
      </c>
      <c r="H1296" t="s">
        <v>176</v>
      </c>
      <c r="I1296">
        <v>0</v>
      </c>
      <c r="J1296" s="5">
        <f t="shared" si="291"/>
        <v>1</v>
      </c>
      <c r="K1296" s="5">
        <f t="shared" ca="1" si="292"/>
        <v>50.95</v>
      </c>
      <c r="L1296" s="5">
        <f ca="1">IF($A$2=0,
    IFERROR(L1295,
        MAX('1D'!$D$16,
            POWER((ABS(K1296)^2)/('1D'!$I$5*MAX(F1296,
                        0.1)^2),
                1/3))),
    IF(IFERROR(V1295,
            0)=0,
        IFERROR(L1295,
            MAX('1D'!$D$16,
                POWER((ABS(K1296)^2)/('1D'!$I$5*MAX(F1296,
                            0.1)^2),
                    1/3))),
        IF(OR(IFERROR(L1296,
                    0)=0,
                IFERROR(S1295,
                    0)&lt;1,
                IFERROR(S1296,
                    0)&lt;1),
            MAX('1D'!$D$16,
                POWER((ABS(K1296)^2)/('1D'!$I$5*MAX(F1296,
                            0.1)^2),
                    1/3)),
            IF(IFERROR(U1296,
                    0)&gt;0,
                MAX('1D'!$D$16,
                    IFERROR(L1296,
                        0)+((IFERROR(U1296,
                                0))*'1D'!$D$18*IF((IFERROR(S1296,
                                    0))&lt;1,
                            1,
                            -1))),
                IF(IFERROR(U1296,
                        0)&lt;0,
                    IF(ABS((MAX('1D'!$D$16,
                                    POWER((ABS(K1296)^2)/('1D'!$I$5*MAX(F1296,
                                                0.1)^2),
                                        1/3)))-IFERROR(L1296,
                                0))&gt;'1D'!$D$19,
                        MAX('1D'!$D$16,
                            IF((MAX('1D'!$D$16,
                                        POWER((ABS(K1296)^2)/('1D'!$I$5*MAX(F1296,
                                                    0.1)^2),
                                            1/3)))&gt;IFERROR(L1296,
                                    0),
                                MIN((MAX('1D'!$D$16,
                                            POWER((ABS(K1296)^2)/('1D'!$I$5*MAX(F1296,
                                                        0.1)^2),
                                                1/3))),
                                    IFERROR(L1296,
                                        0)+(MIN(ABS(IFERROR(U1296,
                                                    0))*'1D'!$D$18,
                                            ABS((MAX('1D'!$D$16,
                                                        POWER((ABS(K1296)^2)/('1D'!$I$5*MAX(F1296,
                                                                    0.1)^2),
                                                            1/3)))-IFERROR(L1296,
                                                    0))))),
                                MAX((MAX('1D'!$D$16,
                                            POWER((ABS(K1296)^2)/('1D'!$I$5*MAX(F1296,
                                                        0.1)^2),
                                                1/3))),
                                    IFERROR(L1296,
                                        0)-(MIN(ABS(IFERROR(U1296,
                                                    0))*'1D'!$D$18,
                                            ABS((MAX('1D'!$D$16,
                                                        POWER((ABS(K1296)^2)/('1D'!$I$5*MAX(F1296,
                                                                    0.1)^2),
                                                            1/3)))-IFERROR(L1296,
                                                    0))))))),
                        MAX('1D'!$D$16,
                            POWER((ABS(K1296)^2)/('1D'!$I$5*MAX(F1296,
                                        0.1)^2),
                                1/3))),
                    MAX('1D'!$D$16,
                        IFERROR(L1296,
                            0)))))))</f>
        <v>2.0411692021517887</v>
      </c>
      <c r="M1296" s="5">
        <f t="shared" ca="1" si="280"/>
        <v>10.614079851189301</v>
      </c>
      <c r="N1296" s="5">
        <f t="shared" ca="1" si="281"/>
        <v>1.1434704692804873</v>
      </c>
      <c r="O1296" s="5">
        <f t="shared" ca="1" si="282"/>
        <v>4.8002276894771132</v>
      </c>
      <c r="P1296" s="5">
        <f t="shared" ca="1" si="283"/>
        <v>633.96166920215171</v>
      </c>
      <c r="Q1296" s="5">
        <f ca="1">P1296+((ABS(K1296)/MAX(((F1296)+(G1296)*(L1296))*(L1296),
            0.000001))^2)/(2*'1D'!$I$5)</f>
        <v>635.13609253909476</v>
      </c>
      <c r="R1296" s="5">
        <f ca="1">((ABS(K1296)*'1D'!$D$6)/(MAX(((F1296)+(G1296)*(L1296))*(L1296),
            0.000001)*MAX(((((F1296)+(G1296)*(L1296))*(L1296))/MAX((F1296)+2*(L1296)*SQRT(1+(G1296)^2),
                    0.000001))^(2/3),
            0.000001)))^2</f>
        <v>4.3358367565141456E-3</v>
      </c>
      <c r="S1296" s="5">
        <f ca="1">ABS(ABS(K1296)/MAX(((F1296)+(G1296)*(L1296))*(L1296),
        0.000001))/SQRT('1D'!$I$5*MAX((((F1296)+(G1296)*(L1296))*(L1296))/MAX((F1296)+2*(G1296)*(L1296),
            0.000001),
        0.000001))</f>
        <v>1.0727235886044055</v>
      </c>
      <c r="T1296" s="5">
        <f ca="1">((F1296)*(L1296)^2)/2+(G1296)*(L1296)^3/3+(ABS(K1296)^2)/('1D'!$I$5*MAX(((F1296)+(G1296)*(L1296))*(L1296),
        0.000001))</f>
        <v>35.763412605541333</v>
      </c>
      <c r="U1296" s="5">
        <f ca="1">IF($A$2=0,
    0,
    IFERROR(Q1295-(((R1295+R1296)/2)*J1296)-(IF(O1295&gt;O1296,
                '1D'!$D$8*((O1295^2-O1296^2)/(2*'1D'!$I$5)),
                '1D'!$D$9*((O1296^2-O1295^2)/(2*'1D'!$I$5)))+('1D'!$D$10*(ABS(I1296)/90)*(MAX(O1295^2,
                        O1296^2)/(2*'1D'!$I$5))))-Q1296,
        0))</f>
        <v>-3.8358367563660067E-3</v>
      </c>
      <c r="V1296" s="5">
        <f ca="1">IF($A$2=0,
    1,
    IF(IFERROR(V1295,
            0)=0,
        0,
        IFERROR(IF(ROUND(S1296,
                    3)=1,
                1,
                IF(AND(ABS(U1296)&lt;'1D'!$D$19,
                        S1296&gt;1),
                    1,
                    0)),
            0)))</f>
        <v>0</v>
      </c>
      <c r="W1296" s="5">
        <f ca="1">IF($A$2=0,
    MAX(MAX('1D'!$D$16,
            MAX('1D'!$D$16,
                POWER((ABS(K1296)^2)/('1D'!$I$5*MAX(F1296,
                            0.1)^2),
                    1/3))),
        IFERROR(W1396,
            MAX(MAX('1D'!$D$16,
                    MAX('1D'!$D$16,
                        POWER((ABS(K1296)^2)/('1D'!$I$5*MAX(F1296,
                                    0.1)^2),
                            1/3))),
                ($L$2)-E1396))),
    IF(IFERROR(AG1297,
            0)=0,
        MAX(MAX('1D'!$D$16,
                MAX('1D'!$D$16,
                    POWER((ABS(K1296)^2)/('1D'!$I$5*MAX(F1296,
                                0.1)^2),
                        1/3))),
            IFERROR(W1396,
                MAX(MAX('1D'!$D$16,
                        MAX('1D'!$D$16,
                            POWER((ABS(K1296)^2)/('1D'!$I$5*MAX(F1296,
                                        0.1)^2),
                                1/3))),
                    ($L$2)-E1396))),
        IF(IFERROR(W1296,
                0)=0,
            MAX(MAX('1D'!$D$16,
                    MAX('1D'!$D$16,
                        POWER((ABS(K1296)^2)/('1D'!$I$5*MAX(F1296,
                                    0.1)^2),
                            1/3))),
                IFERROR(W1396,
                    MAX(MAX('1D'!$D$16,
                            MAX('1D'!$D$16,
                                POWER((ABS(K1296)^2)/('1D'!$I$5*MAX(F1296,
                                            0.1)^2),
                                    1/3))),
                        ($L$2)-E1396))),
            IF(OR(IFERROR(AD1296,
                        0)&gt;=1,
                    IFERROR(AD1297,
                        0)&gt;=1),
                MAX('1D'!$D$16,
                    MAX('1D'!$D$16,
                        POWER((ABS(K1296)^2)/('1D'!$I$5*MAX(F1296,
                                    0.1)^2),
                            1/3))),
                IF(ABS(IFERROR(AF1296,
                            0))&lt;'1D'!$D$19,
                    MAX(MAX('1D'!$D$16,
                            MAX('1D'!$D$16,
                                POWER((ABS(K1296)^2)/('1D'!$I$5*MAX(F1296,
                                            0.1)^2),
                                    1/3))),
                        IFERROR(W1296,
                            0)),
                    MAX(MAX('1D'!$D$16,
                            MAX('1D'!$D$16,
                                POWER((ABS(K1296)^2)/('1D'!$I$5*MAX(F1296,
                                            0.1)^2),
                                    1/3))),
                        (IFERROR(W1296,
                                0))+((IFERROR(AF1296,
                                    0))*'1D'!$D$18)))))))</f>
        <v>2.1389677043987478</v>
      </c>
      <c r="X1296" s="5">
        <f t="shared" ca="1" si="284"/>
        <v>11.122632062873489</v>
      </c>
      <c r="Y1296" s="5">
        <f t="shared" ca="1" si="285"/>
        <v>1.1735290000551568</v>
      </c>
      <c r="Z1296" s="5">
        <f t="shared" ca="1" si="286"/>
        <v>4.5807502857230418</v>
      </c>
      <c r="AA1296" s="5">
        <f t="shared" ca="1" si="287"/>
        <v>634.05946770439868</v>
      </c>
      <c r="AB1296" s="5">
        <f ca="1">AA1296+((ABS(K1296)/MAX(((F1296)+(G1296)*(W1296))*(W1296),
            0.000001))^2)/(2*'1D'!$I$5)</f>
        <v>635.12895155659805</v>
      </c>
      <c r="AC1296" s="5">
        <f ca="1">((ABS(K1296)*'1D'!$D$6)/(MAX(((F1296)+(G1296)*(W1296))*(W1296),
            0.000001)*MAX(((((F1296)+(G1296)*(W1296))*(W1296))/MAX((F1296)+2*(W1296)*SQRT(1+(G1296)^2),
                    0.000001))^(2/3),
            0.000001)))^2</f>
        <v>3.8141460404132466E-3</v>
      </c>
      <c r="AD1296" s="5">
        <f ca="1">ABS(ABS(K1296)/MAX(((F1296)+(G1296)*(W1296))*(W1296),
        0.000001))/SQRT('1D'!$I$5*MAX((((F1296)+(G1296)*(W1296))*(W1296))/MAX((F1296)+2*(G1296)*(W1296),
            0.000001),
        0.000001))</f>
        <v>1.0000000000000004</v>
      </c>
      <c r="AE1296" s="5">
        <f ca="1">((F1296)*(W1296)^2)/2+(G1296)*(W1296)^3/3+(ABS(K1296)^2)/('1D'!$I$5*MAX(((F1296)+(G1296)*(W1296))*(W1296),
        0.000001))</f>
        <v>35.686426155594638</v>
      </c>
      <c r="AF1296" s="5">
        <f ca="1">IF($A$2=0,
    0,
    IFERROR(AB1297+(((AC1296+AC1297)/2)*J1297)+(IF(Z1296&gt;Z1297,
                '1D'!$D$8*((Z1296^2-Z1297^2)/(2*'1D'!$I$5)),
                '1D'!$D$9*((Z1297^2-Z1296^2)/(2*'1D'!$I$5)))+('1D'!$D$10*(ABS(I1297)/90)*(MAX(Z1296^2,
                        Z1297^2)/(2*'1D'!$I$5))))-AB1296,
        0))</f>
        <v>3.3141460404522149E-3</v>
      </c>
      <c r="AG1296" s="5">
        <f ca="1">IF($A$2=0,
    1,
    IF(IFERROR(AG1297,
            0)=0,
        0,
        IFERROR(IF(OR(ROUND(AD1296,
                        3)&gt;=1,
                    AND(ABS(AF1296)&lt;'1D'!$D$19,
                        AD1296&lt;1)),
                1,
                0),
            0)))</f>
        <v>1</v>
      </c>
      <c r="AH1296" s="5">
        <f ca="1">IFERROR(IF('1D'!V32="Supercritical",
        MAX('1D'!$D$16,
            IFERROR(L1296,
                MAX('1D'!$D$16,
                    POWER((ABS(K1296)^2)/('1D'!$I$5*MAX(F1296,
                                0.1)^2),
                        1/3)))),
        IF('1D'!V32="Subcritical",
            MAX('1D'!$D$16,
                IFERROR(W1296,
                    MAX('1D'!$D$16,
                        POWER((ABS(K1296)^2)/('1D'!$I$5*MAX(F1296,
                                    0.1)^2),
                            1/3)))),
            IF(IFERROR(T1296,
                    -1E+99)&gt;=IFERROR(AE1296,
                    -1E+99),
                MAX('1D'!$D$16,
                    IFERROR(L1296,
                        MAX('1D'!$D$16,
                            POWER((ABS(K1296)^2)/('1D'!$I$5*MAX(F1296,
                                        0.1)^2),
                                1/3)))),
                MAX('1D'!$D$16,
                    IFERROR(W1296,
                        MAX('1D'!$D$16,
                            POWER((ABS(K1296)^2)/('1D'!$I$5*MAX(F1296,
                                        0.1)^2),
                                1/3))))))),
    MAX('1D'!$D$16,
        POWER((ABS(K1296)^2)/('1D'!$I$5*MAX(F1296,
                    0.1)^2),
            1/3)))</f>
        <v>2.0411692021517887</v>
      </c>
      <c r="AI1296" s="5">
        <f t="shared" ca="1" si="288"/>
        <v>633.96166920215171</v>
      </c>
      <c r="AJ1296" s="5">
        <f ca="1">AI1296+((ABS(K1296)/MAX(((F1296)+(G1296)*(AH1296))*(AH1296),
            0.000001))^2)/(2*'1D'!$I$5)</f>
        <v>635.13609253909476</v>
      </c>
      <c r="AM1296">
        <v>0</v>
      </c>
      <c r="AN1296">
        <v>0</v>
      </c>
      <c r="AO1296" s="5">
        <f t="shared" si="289"/>
        <v>0</v>
      </c>
      <c r="AP1296" s="5">
        <f t="shared" si="293"/>
        <v>0</v>
      </c>
      <c r="AQ1296" s="5">
        <f ca="1">ABS(ABS(K1296)/MAX(((F1296)+(G1296)*(AH1296))*(AH1296),
        0.000001))/SQRT('1D'!$I$5*MAX((((F1296)+(G1296)*(AH1296))*(AH1296))/MAX((F1296)+2*(G1296)*(AH1296),
            0.000001),
        0.000001))</f>
        <v>1.0727235886044055</v>
      </c>
      <c r="AR1296" s="5" t="str">
        <f t="shared" ca="1" si="290"/>
        <v>Supercritical</v>
      </c>
      <c r="AS1296" s="5">
        <f ca="1">((ABS(K1296)*'1D'!$D$6)/(MAX(((F1296)+(G1296)*(AH1296))*(AH1296),
            0.000001)*MAX(((((F1296)+(G1296)*(AH1296))*(AH1296))/MAX((F1296)+2*(AH1296)*SQRT(1+(G1296)^2),
                    0.000001))^(2/3),
            0.000001)))^2</f>
        <v>4.3358367565141456E-3</v>
      </c>
    </row>
    <row r="1297" spans="1:45" x14ac:dyDescent="0.35">
      <c r="A1297">
        <v>1288</v>
      </c>
      <c r="B1297">
        <v>1286.9960000000001</v>
      </c>
      <c r="C1297">
        <v>616069.16500000004</v>
      </c>
      <c r="D1297">
        <v>3096720.3130000001</v>
      </c>
      <c r="E1297">
        <v>631.91999999999996</v>
      </c>
      <c r="F1297">
        <v>5.2</v>
      </c>
      <c r="G1297">
        <v>0</v>
      </c>
      <c r="H1297" t="s">
        <v>176</v>
      </c>
      <c r="I1297">
        <v>0</v>
      </c>
      <c r="J1297" s="5">
        <f t="shared" si="291"/>
        <v>1</v>
      </c>
      <c r="K1297" s="5">
        <f t="shared" ca="1" si="292"/>
        <v>50.95</v>
      </c>
      <c r="L1297" s="5">
        <f ca="1">IF($A$2=0,
    IFERROR(L1296,
        MAX('1D'!$D$16,
            POWER((ABS(K1297)^2)/('1D'!$I$5*MAX(F1297,
                        0.1)^2),
                1/3))),
    IF(IFERROR(V1296,
            0)=0,
        IFERROR(L1296,
            MAX('1D'!$D$16,
                POWER((ABS(K1297)^2)/('1D'!$I$5*MAX(F1297,
                            0.1)^2),
                    1/3))),
        IF(OR(IFERROR(L1297,
                    0)=0,
                IFERROR(S1296,
                    0)&lt;1,
                IFERROR(S1297,
                    0)&lt;1),
            MAX('1D'!$D$16,
                POWER((ABS(K1297)^2)/('1D'!$I$5*MAX(F1297,
                            0.1)^2),
                    1/3)),
            IF(IFERROR(U1297,
                    0)&gt;0,
                MAX('1D'!$D$16,
                    IFERROR(L1297,
                        0)+((IFERROR(U1297,
                                0))*'1D'!$D$18*IF((IFERROR(S1297,
                                    0))&lt;1,
                            1,
                            -1))),
                IF(IFERROR(U1297,
                        0)&lt;0,
                    IF(ABS((MAX('1D'!$D$16,
                                    POWER((ABS(K1297)^2)/('1D'!$I$5*MAX(F1297,
                                                0.1)^2),
                                        1/3)))-IFERROR(L1297,
                                0))&gt;'1D'!$D$19,
                        MAX('1D'!$D$16,
                            IF((MAX('1D'!$D$16,
                                        POWER((ABS(K1297)^2)/('1D'!$I$5*MAX(F1297,
                                                    0.1)^2),
                                            1/3)))&gt;IFERROR(L1297,
                                    0),
                                MIN((MAX('1D'!$D$16,
                                            POWER((ABS(K1297)^2)/('1D'!$I$5*MAX(F1297,
                                                        0.1)^2),
                                                1/3))),
                                    IFERROR(L1297,
                                        0)+(MIN(ABS(IFERROR(U1297,
                                                    0))*'1D'!$D$18,
                                            ABS((MAX('1D'!$D$16,
                                                        POWER((ABS(K1297)^2)/('1D'!$I$5*MAX(F1297,
                                                                    0.1)^2),
                                                            1/3)))-IFERROR(L1297,
                                                    0))))),
                                MAX((MAX('1D'!$D$16,
                                            POWER((ABS(K1297)^2)/('1D'!$I$5*MAX(F1297,
                                                        0.1)^2),
                                                1/3))),
                                    IFERROR(L1297,
                                        0)-(MIN(ABS(IFERROR(U1297,
                                                    0))*'1D'!$D$18,
                                            ABS((MAX('1D'!$D$16,
                                                        POWER((ABS(K1297)^2)/('1D'!$I$5*MAX(F1297,
                                                                    0.1)^2),
                                                            1/3)))-IFERROR(L1297,
                                                    0))))))),
                        MAX('1D'!$D$16,
                            POWER((ABS(K1297)^2)/('1D'!$I$5*MAX(F1297,
                                        0.1)^2),
                                1/3))),
                    MAX('1D'!$D$16,
                        IFERROR(L1297,
                            0)))))))</f>
        <v>2.0411692021517887</v>
      </c>
      <c r="M1297" s="5">
        <f t="shared" ca="1" si="280"/>
        <v>10.614079851189301</v>
      </c>
      <c r="N1297" s="5">
        <f t="shared" ca="1" si="281"/>
        <v>1.1434704692804873</v>
      </c>
      <c r="O1297" s="5">
        <f t="shared" ca="1" si="282"/>
        <v>4.8002276894771132</v>
      </c>
      <c r="P1297" s="5">
        <f t="shared" ca="1" si="283"/>
        <v>633.96116920215172</v>
      </c>
      <c r="Q1297" s="5">
        <f ca="1">P1297+((ABS(K1297)/MAX(((F1297)+(G1297)*(L1297))*(L1297),
            0.000001))^2)/(2*'1D'!$I$5)</f>
        <v>635.13559253909477</v>
      </c>
      <c r="R1297" s="5">
        <f ca="1">((ABS(K1297)*'1D'!$D$6)/(MAX(((F1297)+(G1297)*(L1297))*(L1297),
            0.000001)*MAX(((((F1297)+(G1297)*(L1297))*(L1297))/MAX((F1297)+2*(L1297)*SQRT(1+(G1297)^2),
                    0.000001))^(2/3),
            0.000001)))^2</f>
        <v>4.3358367565141456E-3</v>
      </c>
      <c r="S1297" s="5">
        <f ca="1">ABS(ABS(K1297)/MAX(((F1297)+(G1297)*(L1297))*(L1297),
        0.000001))/SQRT('1D'!$I$5*MAX((((F1297)+(G1297)*(L1297))*(L1297))/MAX((F1297)+2*(G1297)*(L1297),
            0.000001),
        0.000001))</f>
        <v>1.0727235886044055</v>
      </c>
      <c r="T1297" s="5">
        <f ca="1">((F1297)*(L1297)^2)/2+(G1297)*(L1297)^3/3+(ABS(K1297)^2)/('1D'!$I$5*MAX(((F1297)+(G1297)*(L1297))*(L1297),
        0.000001))</f>
        <v>35.763412605541333</v>
      </c>
      <c r="U1297" s="5">
        <f ca="1">IF($A$2=0,
    0,
    IFERROR(Q1296-(((R1296+R1297)/2)*J1297)-(IF(O1296&gt;O1297,
                '1D'!$D$8*((O1296^2-O1297^2)/(2*'1D'!$I$5)),
                '1D'!$D$9*((O1297^2-O1296^2)/(2*'1D'!$I$5)))+('1D'!$D$10*(ABS(I1297)/90)*(MAX(O1296^2,
                        O1297^2)/(2*'1D'!$I$5))))-Q1297,
        0))</f>
        <v>-3.8358367564796936E-3</v>
      </c>
      <c r="V1297" s="5">
        <f ca="1">IF($A$2=0,
    1,
    IF(IFERROR(V1296,
            0)=0,
        0,
        IFERROR(IF(ROUND(S1297,
                    3)=1,
                1,
                IF(AND(ABS(U1297)&lt;'1D'!$D$19,
                        S1297&gt;1),
                    1,
                    0)),
            0)))</f>
        <v>0</v>
      </c>
      <c r="W1297" s="5">
        <f ca="1">IF($A$2=0,
    MAX(MAX('1D'!$D$16,
            MAX('1D'!$D$16,
                POWER((ABS(K1297)^2)/('1D'!$I$5*MAX(F1297,
                            0.1)^2),
                    1/3))),
        IFERROR(W1396,
            MAX(MAX('1D'!$D$16,
                    MAX('1D'!$D$16,
                        POWER((ABS(K1297)^2)/('1D'!$I$5*MAX(F1297,
                                    0.1)^2),
                            1/3))),
                ($L$2)-E1396))),
    IF(IFERROR(AG1298,
            0)=0,
        MAX(MAX('1D'!$D$16,
                MAX('1D'!$D$16,
                    POWER((ABS(K1297)^2)/('1D'!$I$5*MAX(F1297,
                                0.1)^2),
                        1/3))),
            IFERROR(W1396,
                MAX(MAX('1D'!$D$16,
                        MAX('1D'!$D$16,
                            POWER((ABS(K1297)^2)/('1D'!$I$5*MAX(F1297,
                                        0.1)^2),
                                1/3))),
                    ($L$2)-E1396))),
        IF(IFERROR(W1297,
                0)=0,
            MAX(MAX('1D'!$D$16,
                    MAX('1D'!$D$16,
                        POWER((ABS(K1297)^2)/('1D'!$I$5*MAX(F1297,
                                    0.1)^2),
                            1/3))),
                IFERROR(W1396,
                    MAX(MAX('1D'!$D$16,
                            MAX('1D'!$D$16,
                                POWER((ABS(K1297)^2)/('1D'!$I$5*MAX(F1297,
                                            0.1)^2),
                                    1/3))),
                        ($L$2)-E1396))),
            IF(OR(IFERROR(AD1297,
                        0)&gt;=1,
                    IFERROR(AD1298,
                        0)&gt;=1),
                MAX('1D'!$D$16,
                    MAX('1D'!$D$16,
                        POWER((ABS(K1297)^2)/('1D'!$I$5*MAX(F1297,
                                    0.1)^2),
                            1/3))),
                IF(ABS(IFERROR(AF1297,
                            0))&lt;'1D'!$D$19,
                    MAX(MAX('1D'!$D$16,
                            MAX('1D'!$D$16,
                                POWER((ABS(K1297)^2)/('1D'!$I$5*MAX(F1297,
                                            0.1)^2),
                                    1/3))),
                        IFERROR(W1297,
                            0)),
                    MAX(MAX('1D'!$D$16,
                            MAX('1D'!$D$16,
                                POWER((ABS(K1297)^2)/('1D'!$I$5*MAX(F1297,
                                            0.1)^2),
                                    1/3))),
                        (IFERROR(W1297,
                                0))+((IFERROR(AF1297,
                                    0))*'1D'!$D$18)))))))</f>
        <v>2.1389677043987478</v>
      </c>
      <c r="X1297" s="5">
        <f t="shared" ca="1" si="284"/>
        <v>11.122632062873489</v>
      </c>
      <c r="Y1297" s="5">
        <f t="shared" ca="1" si="285"/>
        <v>1.1735290000551568</v>
      </c>
      <c r="Z1297" s="5">
        <f t="shared" ca="1" si="286"/>
        <v>4.5807502857230418</v>
      </c>
      <c r="AA1297" s="5">
        <f t="shared" ca="1" si="287"/>
        <v>634.0589677043987</v>
      </c>
      <c r="AB1297" s="5">
        <f ca="1">AA1297+((ABS(K1297)/MAX(((F1297)+(G1297)*(W1297))*(W1297),
            0.000001))^2)/(2*'1D'!$I$5)</f>
        <v>635.12845155659807</v>
      </c>
      <c r="AC1297" s="5">
        <f ca="1">((ABS(K1297)*'1D'!$D$6)/(MAX(((F1297)+(G1297)*(W1297))*(W1297),
            0.000001)*MAX(((((F1297)+(G1297)*(W1297))*(W1297))/MAX((F1297)+2*(W1297)*SQRT(1+(G1297)^2),
                    0.000001))^(2/3),
            0.000001)))^2</f>
        <v>3.8141460404132466E-3</v>
      </c>
      <c r="AD1297" s="5">
        <f ca="1">ABS(ABS(K1297)/MAX(((F1297)+(G1297)*(W1297))*(W1297),
        0.000001))/SQRT('1D'!$I$5*MAX((((F1297)+(G1297)*(W1297))*(W1297))/MAX((F1297)+2*(G1297)*(W1297),
            0.000001),
        0.000001))</f>
        <v>1.0000000000000004</v>
      </c>
      <c r="AE1297" s="5">
        <f ca="1">((F1297)*(W1297)^2)/2+(G1297)*(W1297)^3/3+(ABS(K1297)^2)/('1D'!$I$5*MAX(((F1297)+(G1297)*(W1297))*(W1297),
        0.000001))</f>
        <v>35.686426155594638</v>
      </c>
      <c r="AF1297" s="5">
        <f ca="1">IF($A$2=0,
    0,
    IFERROR(AB1298+(((AC1297+AC1298)/2)*J1298)+(IF(Z1297&gt;Z1298,
                '1D'!$D$8*((Z1297^2-Z1298^2)/(2*'1D'!$I$5)),
                '1D'!$D$9*((Z1298^2-Z1297^2)/(2*'1D'!$I$5)))+('1D'!$D$10*(ABS(I1298)/90)*(MAX(Z1297^2,
                        Z1298^2)/(2*'1D'!$I$5))))-AB1297,
        0))</f>
        <v>3.4157470064428708E-3</v>
      </c>
      <c r="AG1297" s="5">
        <f ca="1">IF($A$2=0,
    1,
    IF(IFERROR(AG1298,
            0)=0,
        0,
        IFERROR(IF(OR(ROUND(AD1297,
                        3)&gt;=1,
                    AND(ABS(AF1297)&lt;'1D'!$D$19,
                        AD1297&lt;1)),
                1,
                0),
            0)))</f>
        <v>1</v>
      </c>
      <c r="AH1297" s="5">
        <f ca="1">IFERROR(IF('1D'!V32="Supercritical",
        MAX('1D'!$D$16,
            IFERROR(L1297,
                MAX('1D'!$D$16,
                    POWER((ABS(K1297)^2)/('1D'!$I$5*MAX(F1297,
                                0.1)^2),
                        1/3)))),
        IF('1D'!V32="Subcritical",
            MAX('1D'!$D$16,
                IFERROR(W1297,
                    MAX('1D'!$D$16,
                        POWER((ABS(K1297)^2)/('1D'!$I$5*MAX(F1297,
                                    0.1)^2),
                            1/3)))),
            IF(IFERROR(T1297,
                    -1E+99)&gt;=IFERROR(AE1297,
                    -1E+99),
                MAX('1D'!$D$16,
                    IFERROR(L1297,
                        MAX('1D'!$D$16,
                            POWER((ABS(K1297)^2)/('1D'!$I$5*MAX(F1297,
                                        0.1)^2),
                                1/3)))),
                MAX('1D'!$D$16,
                    IFERROR(W1297,
                        MAX('1D'!$D$16,
                            POWER((ABS(K1297)^2)/('1D'!$I$5*MAX(F1297,
                                        0.1)^2),
                                1/3))))))),
    MAX('1D'!$D$16,
        POWER((ABS(K1297)^2)/('1D'!$I$5*MAX(F1297,
                    0.1)^2),
            1/3)))</f>
        <v>2.0411692021517887</v>
      </c>
      <c r="AI1297" s="5">
        <f t="shared" ca="1" si="288"/>
        <v>633.96116920215172</v>
      </c>
      <c r="AJ1297" s="5">
        <f ca="1">AI1297+((ABS(K1297)/MAX(((F1297)+(G1297)*(AH1297))*(AH1297),
            0.000001))^2)/(2*'1D'!$I$5)</f>
        <v>635.13559253909477</v>
      </c>
      <c r="AM1297">
        <v>0</v>
      </c>
      <c r="AN1297">
        <v>0</v>
      </c>
      <c r="AO1297" s="5">
        <f t="shared" si="289"/>
        <v>0</v>
      </c>
      <c r="AP1297" s="5">
        <f t="shared" si="293"/>
        <v>0</v>
      </c>
      <c r="AQ1297" s="5">
        <f ca="1">ABS(ABS(K1297)/MAX(((F1297)+(G1297)*(AH1297))*(AH1297),
        0.000001))/SQRT('1D'!$I$5*MAX((((F1297)+(G1297)*(AH1297))*(AH1297))/MAX((F1297)+2*(G1297)*(AH1297),
            0.000001),
        0.000001))</f>
        <v>1.0727235886044055</v>
      </c>
      <c r="AR1297" s="5" t="str">
        <f t="shared" ca="1" si="290"/>
        <v>Supercritical</v>
      </c>
      <c r="AS1297" s="5">
        <f ca="1">((ABS(K1297)*'1D'!$D$6)/(MAX(((F1297)+(G1297)*(AH1297))*(AH1297),
            0.000001)*MAX(((((F1297)+(G1297)*(AH1297))*(AH1297))/MAX((F1297)+2*(AH1297)*SQRT(1+(G1297)^2),
                    0.000001))^(2/3),
            0.000001)))^2</f>
        <v>4.3358367565141456E-3</v>
      </c>
    </row>
    <row r="1298" spans="1:45" x14ac:dyDescent="0.35">
      <c r="A1298">
        <v>1289</v>
      </c>
      <c r="B1298">
        <v>1287.9960000000001</v>
      </c>
      <c r="C1298">
        <v>616069.12300000002</v>
      </c>
      <c r="D1298">
        <v>3096719.3139999998</v>
      </c>
      <c r="E1298">
        <v>631.91949999999997</v>
      </c>
      <c r="F1298">
        <v>5.2</v>
      </c>
      <c r="G1298">
        <v>0</v>
      </c>
      <c r="H1298" t="s">
        <v>176</v>
      </c>
      <c r="I1298">
        <v>5.7000000000000002E-2</v>
      </c>
      <c r="J1298" s="5">
        <f t="shared" si="291"/>
        <v>1</v>
      </c>
      <c r="K1298" s="5">
        <f t="shared" ca="1" si="292"/>
        <v>50.95</v>
      </c>
      <c r="L1298" s="5">
        <f ca="1">IF($A$2=0,
    IFERROR(L1297,
        MAX('1D'!$D$16,
            POWER((ABS(K1298)^2)/('1D'!$I$5*MAX(F1298,
                        0.1)^2),
                1/3))),
    IF(IFERROR(V1297,
            0)=0,
        IFERROR(L1297,
            MAX('1D'!$D$16,
                POWER((ABS(K1298)^2)/('1D'!$I$5*MAX(F1298,
                            0.1)^2),
                    1/3))),
        IF(OR(IFERROR(L1298,
                    0)=0,
                IFERROR(S1297,
                    0)&lt;1,
                IFERROR(S1298,
                    0)&lt;1),
            MAX('1D'!$D$16,
                POWER((ABS(K1298)^2)/('1D'!$I$5*MAX(F1298,
                            0.1)^2),
                    1/3)),
            IF(IFERROR(U1298,
                    0)&gt;0,
                MAX('1D'!$D$16,
                    IFERROR(L1298,
                        0)+((IFERROR(U1298,
                                0))*'1D'!$D$18*IF((IFERROR(S1298,
                                    0))&lt;1,
                            1,
                            -1))),
                IF(IFERROR(U1298,
                        0)&lt;0,
                    IF(ABS((MAX('1D'!$D$16,
                                    POWER((ABS(K1298)^2)/('1D'!$I$5*MAX(F1298,
                                                0.1)^2),
                                        1/3)))-IFERROR(L1298,
                                0))&gt;'1D'!$D$19,
                        MAX('1D'!$D$16,
                            IF((MAX('1D'!$D$16,
                                        POWER((ABS(K1298)^2)/('1D'!$I$5*MAX(F1298,
                                                    0.1)^2),
                                            1/3)))&gt;IFERROR(L1298,
                                    0),
                                MIN((MAX('1D'!$D$16,
                                            POWER((ABS(K1298)^2)/('1D'!$I$5*MAX(F1298,
                                                        0.1)^2),
                                                1/3))),
                                    IFERROR(L1298,
                                        0)+(MIN(ABS(IFERROR(U1298,
                                                    0))*'1D'!$D$18,
                                            ABS((MAX('1D'!$D$16,
                                                        POWER((ABS(K1298)^2)/('1D'!$I$5*MAX(F1298,
                                                                    0.1)^2),
                                                            1/3)))-IFERROR(L1298,
                                                    0))))),
                                MAX((MAX('1D'!$D$16,
                                            POWER((ABS(K1298)^2)/('1D'!$I$5*MAX(F1298,
                                                        0.1)^2),
                                                1/3))),
                                    IFERROR(L1298,
                                        0)-(MIN(ABS(IFERROR(U1298,
                                                    0))*'1D'!$D$18,
                                            ABS((MAX('1D'!$D$16,
                                                        POWER((ABS(K1298)^2)/('1D'!$I$5*MAX(F1298,
                                                                    0.1)^2),
                                                            1/3)))-IFERROR(L1298,
                                                    0))))))),
                        MAX('1D'!$D$16,
                            POWER((ABS(K1298)^2)/('1D'!$I$5*MAX(F1298,
                                        0.1)^2),
                                1/3))),
                    MAX('1D'!$D$16,
                        IFERROR(L1298,
                            0)))))))</f>
        <v>2.0411692021517887</v>
      </c>
      <c r="M1298" s="5">
        <f t="shared" ca="1" si="280"/>
        <v>10.614079851189301</v>
      </c>
      <c r="N1298" s="5">
        <f t="shared" ca="1" si="281"/>
        <v>1.1434704692804873</v>
      </c>
      <c r="O1298" s="5">
        <f t="shared" ca="1" si="282"/>
        <v>4.8002276894771132</v>
      </c>
      <c r="P1298" s="5">
        <f t="shared" ca="1" si="283"/>
        <v>633.96066920215173</v>
      </c>
      <c r="Q1298" s="5">
        <f ca="1">P1298+((ABS(K1298)/MAX(((F1298)+(G1298)*(L1298))*(L1298),
            0.000001))^2)/(2*'1D'!$I$5)</f>
        <v>635.13509253909479</v>
      </c>
      <c r="R1298" s="5">
        <f ca="1">((ABS(K1298)*'1D'!$D$6)/(MAX(((F1298)+(G1298)*(L1298))*(L1298),
            0.000001)*MAX(((((F1298)+(G1298)*(L1298))*(L1298))/MAX((F1298)+2*(L1298)*SQRT(1+(G1298)^2),
                    0.000001))^(2/3),
            0.000001)))^2</f>
        <v>4.3358367565141456E-3</v>
      </c>
      <c r="S1298" s="5">
        <f ca="1">ABS(ABS(K1298)/MAX(((F1298)+(G1298)*(L1298))*(L1298),
        0.000001))/SQRT('1D'!$I$5*MAX((((F1298)+(G1298)*(L1298))*(L1298))/MAX((F1298)+2*(G1298)*(L1298),
            0.000001),
        0.000001))</f>
        <v>1.0727235886044055</v>
      </c>
      <c r="T1298" s="5">
        <f ca="1">((F1298)*(L1298)^2)/2+(G1298)*(L1298)^3/3+(ABS(K1298)^2)/('1D'!$I$5*MAX(((F1298)+(G1298)*(L1298))*(L1298),
        0.000001))</f>
        <v>35.763412605541333</v>
      </c>
      <c r="U1298" s="5">
        <f ca="1">IF($A$2=0,
    0,
    IFERROR(Q1297-(((R1297+R1298)/2)*J1298)-(IF(O1297&gt;O1298,
                '1D'!$D$8*((O1297^2-O1298^2)/(2*'1D'!$I$5)),
                '1D'!$D$9*((O1298^2-O1297^2)/(2*'1D'!$I$5)))+('1D'!$D$10*(ABS(I1298)/90)*(MAX(O1297^2,
                        O1298^2)/(2*'1D'!$I$5))))-Q1298,
        0))</f>
        <v>-3.9474069734524164E-3</v>
      </c>
      <c r="V1298" s="5">
        <f ca="1">IF($A$2=0,
    1,
    IF(IFERROR(V1297,
            0)=0,
        0,
        IFERROR(IF(ROUND(S1298,
                    3)=1,
                1,
                IF(AND(ABS(U1298)&lt;'1D'!$D$19,
                        S1298&gt;1),
                    1,
                    0)),
            0)))</f>
        <v>0</v>
      </c>
      <c r="W1298" s="5">
        <f ca="1">IF($A$2=0,
    MAX(MAX('1D'!$D$16,
            MAX('1D'!$D$16,
                POWER((ABS(K1298)^2)/('1D'!$I$5*MAX(F1298,
                            0.1)^2),
                    1/3))),
        IFERROR(W1396,
            MAX(MAX('1D'!$D$16,
                    MAX('1D'!$D$16,
                        POWER((ABS(K1298)^2)/('1D'!$I$5*MAX(F1298,
                                    0.1)^2),
                            1/3))),
                ($L$2)-E1396))),
    IF(IFERROR(AG1299,
            0)=0,
        MAX(MAX('1D'!$D$16,
                MAX('1D'!$D$16,
                    POWER((ABS(K1298)^2)/('1D'!$I$5*MAX(F1298,
                                0.1)^2),
                        1/3))),
            IFERROR(W1396,
                MAX(MAX('1D'!$D$16,
                        MAX('1D'!$D$16,
                            POWER((ABS(K1298)^2)/('1D'!$I$5*MAX(F1298,
                                        0.1)^2),
                                1/3))),
                    ($L$2)-E1396))),
        IF(IFERROR(W1298,
                0)=0,
            MAX(MAX('1D'!$D$16,
                    MAX('1D'!$D$16,
                        POWER((ABS(K1298)^2)/('1D'!$I$5*MAX(F1298,
                                    0.1)^2),
                            1/3))),
                IFERROR(W1396,
                    MAX(MAX('1D'!$D$16,
                            MAX('1D'!$D$16,
                                POWER((ABS(K1298)^2)/('1D'!$I$5*MAX(F1298,
                                            0.1)^2),
                                    1/3))),
                        ($L$2)-E1396))),
            IF(OR(IFERROR(AD1298,
                        0)&gt;=1,
                    IFERROR(AD1299,
                        0)&gt;=1),
                MAX('1D'!$D$16,
                    MAX('1D'!$D$16,
                        POWER((ABS(K1298)^2)/('1D'!$I$5*MAX(F1298,
                                    0.1)^2),
                            1/3))),
                IF(ABS(IFERROR(AF1298,
                            0))&lt;'1D'!$D$19,
                    MAX(MAX('1D'!$D$16,
                            MAX('1D'!$D$16,
                                POWER((ABS(K1298)^2)/('1D'!$I$5*MAX(F1298,
                                            0.1)^2),
                                    1/3))),
                        IFERROR(W1298,
                            0)),
                    MAX(MAX('1D'!$D$16,
                            MAX('1D'!$D$16,
                                POWER((ABS(K1298)^2)/('1D'!$I$5*MAX(F1298,
                                            0.1)^2),
                                    1/3))),
                        (IFERROR(W1298,
                                0))+((IFERROR(AF1298,
                                    0))*'1D'!$D$18)))))))</f>
        <v>2.1389677043987478</v>
      </c>
      <c r="X1298" s="5">
        <f t="shared" ca="1" si="284"/>
        <v>11.122632062873489</v>
      </c>
      <c r="Y1298" s="5">
        <f t="shared" ca="1" si="285"/>
        <v>1.1735290000551568</v>
      </c>
      <c r="Z1298" s="5">
        <f t="shared" ca="1" si="286"/>
        <v>4.5807502857230418</v>
      </c>
      <c r="AA1298" s="5">
        <f t="shared" ca="1" si="287"/>
        <v>634.05846770439871</v>
      </c>
      <c r="AB1298" s="5">
        <f ca="1">AA1298+((ABS(K1298)/MAX(((F1298)+(G1298)*(W1298))*(W1298),
            0.000001))^2)/(2*'1D'!$I$5)</f>
        <v>635.12795155659808</v>
      </c>
      <c r="AC1298" s="5">
        <f ca="1">((ABS(K1298)*'1D'!$D$6)/(MAX(((F1298)+(G1298)*(W1298))*(W1298),
            0.000001)*MAX(((((F1298)+(G1298)*(W1298))*(W1298))/MAX((F1298)+2*(W1298)*SQRT(1+(G1298)^2),
                    0.000001))^(2/3),
            0.000001)))^2</f>
        <v>3.8141460404132466E-3</v>
      </c>
      <c r="AD1298" s="5">
        <f ca="1">ABS(ABS(K1298)/MAX(((F1298)+(G1298)*(W1298))*(W1298),
        0.000001))/SQRT('1D'!$I$5*MAX((((F1298)+(G1298)*(W1298))*(W1298))/MAX((F1298)+2*(G1298)*(W1298),
            0.000001),
        0.000001))</f>
        <v>1.0000000000000004</v>
      </c>
      <c r="AE1298" s="5">
        <f ca="1">((F1298)*(W1298)^2)/2+(G1298)*(W1298)^3/3+(ABS(K1298)^2)/('1D'!$I$5*MAX(((F1298)+(G1298)*(W1298))*(W1298),
        0.000001))</f>
        <v>35.686426155594638</v>
      </c>
      <c r="AF1298" s="5">
        <f ca="1">IF($A$2=0,
    0,
    IFERROR(AB1299+(((AC1298+AC1299)/2)*J1299)+(IF(Z1298&gt;Z1299,
                '1D'!$D$8*((Z1298^2-Z1299^2)/(2*'1D'!$I$5)),
                '1D'!$D$9*((Z1299^2-Z1298^2)/(2*'1D'!$I$5)))+('1D'!$D$10*(ABS(I1299)/90)*(MAX(Z1298^2,
                        Z1299^2)/(2*'1D'!$I$5))))-AB1298,
        0))</f>
        <v>3.4157470064428708E-3</v>
      </c>
      <c r="AG1298" s="5">
        <f ca="1">IF($A$2=0,
    1,
    IF(IFERROR(AG1299,
            0)=0,
        0,
        IFERROR(IF(OR(ROUND(AD1298,
                        3)&gt;=1,
                    AND(ABS(AF1298)&lt;'1D'!$D$19,
                        AD1298&lt;1)),
                1,
                0),
            0)))</f>
        <v>1</v>
      </c>
      <c r="AH1298" s="5">
        <f ca="1">IFERROR(IF('1D'!V32="Supercritical",
        MAX('1D'!$D$16,
            IFERROR(L1298,
                MAX('1D'!$D$16,
                    POWER((ABS(K1298)^2)/('1D'!$I$5*MAX(F1298,
                                0.1)^2),
                        1/3)))),
        IF('1D'!V32="Subcritical",
            MAX('1D'!$D$16,
                IFERROR(W1298,
                    MAX('1D'!$D$16,
                        POWER((ABS(K1298)^2)/('1D'!$I$5*MAX(F1298,
                                    0.1)^2),
                            1/3)))),
            IF(IFERROR(T1298,
                    -1E+99)&gt;=IFERROR(AE1298,
                    -1E+99),
                MAX('1D'!$D$16,
                    IFERROR(L1298,
                        MAX('1D'!$D$16,
                            POWER((ABS(K1298)^2)/('1D'!$I$5*MAX(F1298,
                                        0.1)^2),
                                1/3)))),
                MAX('1D'!$D$16,
                    IFERROR(W1298,
                        MAX('1D'!$D$16,
                            POWER((ABS(K1298)^2)/('1D'!$I$5*MAX(F1298,
                                        0.1)^2),
                                1/3))))))),
    MAX('1D'!$D$16,
        POWER((ABS(K1298)^2)/('1D'!$I$5*MAX(F1298,
                    0.1)^2),
            1/3)))</f>
        <v>2.0411692021517887</v>
      </c>
      <c r="AI1298" s="5">
        <f t="shared" ca="1" si="288"/>
        <v>633.96066920215173</v>
      </c>
      <c r="AJ1298" s="5">
        <f ca="1">AI1298+((ABS(K1298)/MAX(((F1298)+(G1298)*(AH1298))*(AH1298),
            0.000001))^2)/(2*'1D'!$I$5)</f>
        <v>635.13509253909479</v>
      </c>
      <c r="AM1298">
        <v>0</v>
      </c>
      <c r="AN1298">
        <v>0</v>
      </c>
      <c r="AO1298" s="5">
        <f t="shared" si="289"/>
        <v>0</v>
      </c>
      <c r="AP1298" s="5">
        <f t="shared" si="293"/>
        <v>0</v>
      </c>
      <c r="AQ1298" s="5">
        <f ca="1">ABS(ABS(K1298)/MAX(((F1298)+(G1298)*(AH1298))*(AH1298),
        0.000001))/SQRT('1D'!$I$5*MAX((((F1298)+(G1298)*(AH1298))*(AH1298))/MAX((F1298)+2*(G1298)*(AH1298),
            0.000001),
        0.000001))</f>
        <v>1.0727235886044055</v>
      </c>
      <c r="AR1298" s="5" t="str">
        <f t="shared" ca="1" si="290"/>
        <v>Supercritical</v>
      </c>
      <c r="AS1298" s="5">
        <f ca="1">((ABS(K1298)*'1D'!$D$6)/(MAX(((F1298)+(G1298)*(AH1298))*(AH1298),
            0.000001)*MAX(((((F1298)+(G1298)*(AH1298))*(AH1298))/MAX((F1298)+2*(AH1298)*SQRT(1+(G1298)^2),
                    0.000001))^(2/3),
            0.000001)))^2</f>
        <v>4.3358367565141456E-3</v>
      </c>
    </row>
    <row r="1299" spans="1:45" x14ac:dyDescent="0.35">
      <c r="A1299">
        <v>1290</v>
      </c>
      <c r="B1299">
        <v>1288.9960000000001</v>
      </c>
      <c r="C1299">
        <v>616069.07999999996</v>
      </c>
      <c r="D1299">
        <v>3096718.3149999999</v>
      </c>
      <c r="E1299">
        <v>631.91899999999998</v>
      </c>
      <c r="F1299">
        <v>5.2</v>
      </c>
      <c r="G1299">
        <v>0</v>
      </c>
      <c r="H1299" t="s">
        <v>176</v>
      </c>
      <c r="I1299">
        <v>5.7000000000000002E-2</v>
      </c>
      <c r="J1299" s="5">
        <f t="shared" si="291"/>
        <v>1</v>
      </c>
      <c r="K1299" s="5">
        <f t="shared" ca="1" si="292"/>
        <v>50.95</v>
      </c>
      <c r="L1299" s="5">
        <f ca="1">IF($A$2=0,
    IFERROR(L1298,
        MAX('1D'!$D$16,
            POWER((ABS(K1299)^2)/('1D'!$I$5*MAX(F1299,
                        0.1)^2),
                1/3))),
    IF(IFERROR(V1298,
            0)=0,
        IFERROR(L1298,
            MAX('1D'!$D$16,
                POWER((ABS(K1299)^2)/('1D'!$I$5*MAX(F1299,
                            0.1)^2),
                    1/3))),
        IF(OR(IFERROR(L1299,
                    0)=0,
                IFERROR(S1298,
                    0)&lt;1,
                IFERROR(S1299,
                    0)&lt;1),
            MAX('1D'!$D$16,
                POWER((ABS(K1299)^2)/('1D'!$I$5*MAX(F1299,
                            0.1)^2),
                    1/3)),
            IF(IFERROR(U1299,
                    0)&gt;0,
                MAX('1D'!$D$16,
                    IFERROR(L1299,
                        0)+((IFERROR(U1299,
                                0))*'1D'!$D$18*IF((IFERROR(S1299,
                                    0))&lt;1,
                            1,
                            -1))),
                IF(IFERROR(U1299,
                        0)&lt;0,
                    IF(ABS((MAX('1D'!$D$16,
                                    POWER((ABS(K1299)^2)/('1D'!$I$5*MAX(F1299,
                                                0.1)^2),
                                        1/3)))-IFERROR(L1299,
                                0))&gt;'1D'!$D$19,
                        MAX('1D'!$D$16,
                            IF((MAX('1D'!$D$16,
                                        POWER((ABS(K1299)^2)/('1D'!$I$5*MAX(F1299,
                                                    0.1)^2),
                                            1/3)))&gt;IFERROR(L1299,
                                    0),
                                MIN((MAX('1D'!$D$16,
                                            POWER((ABS(K1299)^2)/('1D'!$I$5*MAX(F1299,
                                                        0.1)^2),
                                                1/3))),
                                    IFERROR(L1299,
                                        0)+(MIN(ABS(IFERROR(U1299,
                                                    0))*'1D'!$D$18,
                                            ABS((MAX('1D'!$D$16,
                                                        POWER((ABS(K1299)^2)/('1D'!$I$5*MAX(F1299,
                                                                    0.1)^2),
                                                            1/3)))-IFERROR(L1299,
                                                    0))))),
                                MAX((MAX('1D'!$D$16,
                                            POWER((ABS(K1299)^2)/('1D'!$I$5*MAX(F1299,
                                                        0.1)^2),
                                                1/3))),
                                    IFERROR(L1299,
                                        0)-(MIN(ABS(IFERROR(U1299,
                                                    0))*'1D'!$D$18,
                                            ABS((MAX('1D'!$D$16,
                                                        POWER((ABS(K1299)^2)/('1D'!$I$5*MAX(F1299,
                                                                    0.1)^2),
                                                            1/3)))-IFERROR(L1299,
                                                    0))))))),
                        MAX('1D'!$D$16,
                            POWER((ABS(K1299)^2)/('1D'!$I$5*MAX(F1299,
                                        0.1)^2),
                                1/3))),
                    MAX('1D'!$D$16,
                        IFERROR(L1299,
                            0)))))))</f>
        <v>2.0411692021517887</v>
      </c>
      <c r="M1299" s="5">
        <f t="shared" ca="1" si="280"/>
        <v>10.614079851189301</v>
      </c>
      <c r="N1299" s="5">
        <f t="shared" ca="1" si="281"/>
        <v>1.1434704692804873</v>
      </c>
      <c r="O1299" s="5">
        <f t="shared" ca="1" si="282"/>
        <v>4.8002276894771132</v>
      </c>
      <c r="P1299" s="5">
        <f t="shared" ca="1" si="283"/>
        <v>633.96016920215175</v>
      </c>
      <c r="Q1299" s="5">
        <f ca="1">P1299+((ABS(K1299)/MAX(((F1299)+(G1299)*(L1299))*(L1299),
            0.000001))^2)/(2*'1D'!$I$5)</f>
        <v>635.1345925390948</v>
      </c>
      <c r="R1299" s="5">
        <f ca="1">((ABS(K1299)*'1D'!$D$6)/(MAX(((F1299)+(G1299)*(L1299))*(L1299),
            0.000001)*MAX(((((F1299)+(G1299)*(L1299))*(L1299))/MAX((F1299)+2*(L1299)*SQRT(1+(G1299)^2),
                    0.000001))^(2/3),
            0.000001)))^2</f>
        <v>4.3358367565141456E-3</v>
      </c>
      <c r="S1299" s="5">
        <f ca="1">ABS(ABS(K1299)/MAX(((F1299)+(G1299)*(L1299))*(L1299),
        0.000001))/SQRT('1D'!$I$5*MAX((((F1299)+(G1299)*(L1299))*(L1299))/MAX((F1299)+2*(G1299)*(L1299),
            0.000001),
        0.000001))</f>
        <v>1.0727235886044055</v>
      </c>
      <c r="T1299" s="5">
        <f ca="1">((F1299)*(L1299)^2)/2+(G1299)*(L1299)^3/3+(ABS(K1299)^2)/('1D'!$I$5*MAX(((F1299)+(G1299)*(L1299))*(L1299),
        0.000001))</f>
        <v>35.763412605541333</v>
      </c>
      <c r="U1299" s="5">
        <f ca="1">IF($A$2=0,
    0,
    IFERROR(Q1298-(((R1298+R1299)/2)*J1299)-(IF(O1298&gt;O1299,
                '1D'!$D$8*((O1298^2-O1299^2)/(2*'1D'!$I$5)),
                '1D'!$D$9*((O1299^2-O1298^2)/(2*'1D'!$I$5)))+('1D'!$D$10*(ABS(I1299)/90)*(MAX(O1298^2,
                        O1299^2)/(2*'1D'!$I$5))))-Q1299,
        0))</f>
        <v>-3.9474069734524164E-3</v>
      </c>
      <c r="V1299" s="5">
        <f ca="1">IF($A$2=0,
    1,
    IF(IFERROR(V1298,
            0)=0,
        0,
        IFERROR(IF(ROUND(S1299,
                    3)=1,
                1,
                IF(AND(ABS(U1299)&lt;'1D'!$D$19,
                        S1299&gt;1),
                    1,
                    0)),
            0)))</f>
        <v>0</v>
      </c>
      <c r="W1299" s="5">
        <f ca="1">IF($A$2=0,
    MAX(MAX('1D'!$D$16,
            MAX('1D'!$D$16,
                POWER((ABS(K1299)^2)/('1D'!$I$5*MAX(F1299,
                            0.1)^2),
                    1/3))),
        IFERROR(W1396,
            MAX(MAX('1D'!$D$16,
                    MAX('1D'!$D$16,
                        POWER((ABS(K1299)^2)/('1D'!$I$5*MAX(F1299,
                                    0.1)^2),
                            1/3))),
                ($L$2)-E1396))),
    IF(IFERROR(AG1300,
            0)=0,
        MAX(MAX('1D'!$D$16,
                MAX('1D'!$D$16,
                    POWER((ABS(K1299)^2)/('1D'!$I$5*MAX(F1299,
                                0.1)^2),
                        1/3))),
            IFERROR(W1396,
                MAX(MAX('1D'!$D$16,
                        MAX('1D'!$D$16,
                            POWER((ABS(K1299)^2)/('1D'!$I$5*MAX(F1299,
                                        0.1)^2),
                                1/3))),
                    ($L$2)-E1396))),
        IF(IFERROR(W1299,
                0)=0,
            MAX(MAX('1D'!$D$16,
                    MAX('1D'!$D$16,
                        POWER((ABS(K1299)^2)/('1D'!$I$5*MAX(F1299,
                                    0.1)^2),
                            1/3))),
                IFERROR(W1396,
                    MAX(MAX('1D'!$D$16,
                            MAX('1D'!$D$16,
                                POWER((ABS(K1299)^2)/('1D'!$I$5*MAX(F1299,
                                            0.1)^2),
                                    1/3))),
                        ($L$2)-E1396))),
            IF(OR(IFERROR(AD1299,
                        0)&gt;=1,
                    IFERROR(AD1300,
                        0)&gt;=1),
                MAX('1D'!$D$16,
                    MAX('1D'!$D$16,
                        POWER((ABS(K1299)^2)/('1D'!$I$5*MAX(F1299,
                                    0.1)^2),
                            1/3))),
                IF(ABS(IFERROR(AF1299,
                            0))&lt;'1D'!$D$19,
                    MAX(MAX('1D'!$D$16,
                            MAX('1D'!$D$16,
                                POWER((ABS(K1299)^2)/('1D'!$I$5*MAX(F1299,
                                            0.1)^2),
                                    1/3))),
                        IFERROR(W1299,
                            0)),
                    MAX(MAX('1D'!$D$16,
                            MAX('1D'!$D$16,
                                POWER((ABS(K1299)^2)/('1D'!$I$5*MAX(F1299,
                                            0.1)^2),
                                    1/3))),
                        (IFERROR(W1299,
                                0))+((IFERROR(AF1299,
                                    0))*'1D'!$D$18)))))))</f>
        <v>2.1389677043987478</v>
      </c>
      <c r="X1299" s="5">
        <f t="shared" ca="1" si="284"/>
        <v>11.122632062873489</v>
      </c>
      <c r="Y1299" s="5">
        <f t="shared" ca="1" si="285"/>
        <v>1.1735290000551568</v>
      </c>
      <c r="Z1299" s="5">
        <f t="shared" ca="1" si="286"/>
        <v>4.5807502857230418</v>
      </c>
      <c r="AA1299" s="5">
        <f t="shared" ca="1" si="287"/>
        <v>634.05796770439872</v>
      </c>
      <c r="AB1299" s="5">
        <f ca="1">AA1299+((ABS(K1299)/MAX(((F1299)+(G1299)*(W1299))*(W1299),
            0.000001))^2)/(2*'1D'!$I$5)</f>
        <v>635.12745155659809</v>
      </c>
      <c r="AC1299" s="5">
        <f ca="1">((ABS(K1299)*'1D'!$D$6)/(MAX(((F1299)+(G1299)*(W1299))*(W1299),
            0.000001)*MAX(((((F1299)+(G1299)*(W1299))*(W1299))/MAX((F1299)+2*(W1299)*SQRT(1+(G1299)^2),
                    0.000001))^(2/3),
            0.000001)))^2</f>
        <v>3.8141460404132466E-3</v>
      </c>
      <c r="AD1299" s="5">
        <f ca="1">ABS(ABS(K1299)/MAX(((F1299)+(G1299)*(W1299))*(W1299),
        0.000001))/SQRT('1D'!$I$5*MAX((((F1299)+(G1299)*(W1299))*(W1299))/MAX((F1299)+2*(G1299)*(W1299),
            0.000001),
        0.000001))</f>
        <v>1.0000000000000004</v>
      </c>
      <c r="AE1299" s="5">
        <f ca="1">((F1299)*(W1299)^2)/2+(G1299)*(W1299)^3/3+(ABS(K1299)^2)/('1D'!$I$5*MAX(((F1299)+(G1299)*(W1299))*(W1299),
        0.000001))</f>
        <v>35.686426155594638</v>
      </c>
      <c r="AF1299" s="5">
        <f ca="1">IF($A$2=0,
    0,
    IFERROR(AB1300+(((AC1299+AC1300)/2)*J1300)+(IF(Z1299&gt;Z1300,
                '1D'!$D$8*((Z1299^2-Z1300^2)/(2*'1D'!$I$5)),
                '1D'!$D$9*((Z1300^2-Z1299^2)/(2*'1D'!$I$5)))+('1D'!$D$10*(ABS(I1300)/90)*(MAX(Z1299^2,
                        Z1300^2)/(2*'1D'!$I$5))))-AB1299,
        0))</f>
        <v>3.3103318943403792E-3</v>
      </c>
      <c r="AG1299" s="5">
        <f ca="1">IF($A$2=0,
    1,
    IF(IFERROR(AG1300,
            0)=0,
        0,
        IFERROR(IF(OR(ROUND(AD1299,
                        3)&gt;=1,
                    AND(ABS(AF1299)&lt;'1D'!$D$19,
                        AD1299&lt;1)),
                1,
                0),
            0)))</f>
        <v>1</v>
      </c>
      <c r="AH1299" s="5">
        <f ca="1">IFERROR(IF('1D'!V32="Supercritical",
        MAX('1D'!$D$16,
            IFERROR(L1299,
                MAX('1D'!$D$16,
                    POWER((ABS(K1299)^2)/('1D'!$I$5*MAX(F1299,
                                0.1)^2),
                        1/3)))),
        IF('1D'!V32="Subcritical",
            MAX('1D'!$D$16,
                IFERROR(W1299,
                    MAX('1D'!$D$16,
                        POWER((ABS(K1299)^2)/('1D'!$I$5*MAX(F1299,
                                    0.1)^2),
                            1/3)))),
            IF(IFERROR(T1299,
                    -1E+99)&gt;=IFERROR(AE1299,
                    -1E+99),
                MAX('1D'!$D$16,
                    IFERROR(L1299,
                        MAX('1D'!$D$16,
                            POWER((ABS(K1299)^2)/('1D'!$I$5*MAX(F1299,
                                        0.1)^2),
                                1/3)))),
                MAX('1D'!$D$16,
                    IFERROR(W1299,
                        MAX('1D'!$D$16,
                            POWER((ABS(K1299)^2)/('1D'!$I$5*MAX(F1299,
                                        0.1)^2),
                                1/3))))))),
    MAX('1D'!$D$16,
        POWER((ABS(K1299)^2)/('1D'!$I$5*MAX(F1299,
                    0.1)^2),
            1/3)))</f>
        <v>2.0411692021517887</v>
      </c>
      <c r="AI1299" s="5">
        <f t="shared" ca="1" si="288"/>
        <v>633.96016920215175</v>
      </c>
      <c r="AJ1299" s="5">
        <f ca="1">AI1299+((ABS(K1299)/MAX(((F1299)+(G1299)*(AH1299))*(AH1299),
            0.000001))^2)/(2*'1D'!$I$5)</f>
        <v>635.1345925390948</v>
      </c>
      <c r="AM1299">
        <v>0</v>
      </c>
      <c r="AN1299">
        <v>0</v>
      </c>
      <c r="AO1299" s="5">
        <f t="shared" si="289"/>
        <v>0</v>
      </c>
      <c r="AP1299" s="5">
        <f t="shared" si="293"/>
        <v>0</v>
      </c>
      <c r="AQ1299" s="5">
        <f ca="1">ABS(ABS(K1299)/MAX(((F1299)+(G1299)*(AH1299))*(AH1299),
        0.000001))/SQRT('1D'!$I$5*MAX((((F1299)+(G1299)*(AH1299))*(AH1299))/MAX((F1299)+2*(G1299)*(AH1299),
            0.000001),
        0.000001))</f>
        <v>1.0727235886044055</v>
      </c>
      <c r="AR1299" s="5" t="str">
        <f t="shared" ca="1" si="290"/>
        <v>Supercritical</v>
      </c>
      <c r="AS1299" s="5">
        <f ca="1">((ABS(K1299)*'1D'!$D$6)/(MAX(((F1299)+(G1299)*(AH1299))*(AH1299),
            0.000001)*MAX(((((F1299)+(G1299)*(AH1299))*(AH1299))/MAX((F1299)+2*(AH1299)*SQRT(1+(G1299)^2),
                    0.000001))^(2/3),
            0.000001)))^2</f>
        <v>4.3358367565141456E-3</v>
      </c>
    </row>
    <row r="1300" spans="1:45" x14ac:dyDescent="0.35">
      <c r="A1300">
        <v>1291</v>
      </c>
      <c r="B1300">
        <v>1289.9949999999999</v>
      </c>
      <c r="C1300">
        <v>616069.03799999994</v>
      </c>
      <c r="D1300">
        <v>3096717.3160000001</v>
      </c>
      <c r="E1300">
        <v>631.91849999999999</v>
      </c>
      <c r="F1300">
        <v>5.2</v>
      </c>
      <c r="G1300">
        <v>0</v>
      </c>
      <c r="H1300" t="s">
        <v>176</v>
      </c>
      <c r="I1300">
        <v>0</v>
      </c>
      <c r="J1300" s="5">
        <f t="shared" si="291"/>
        <v>0.99899999999979627</v>
      </c>
      <c r="K1300" s="5">
        <f t="shared" ca="1" si="292"/>
        <v>50.95</v>
      </c>
      <c r="L1300" s="5">
        <f ca="1">IF($A$2=0,
    IFERROR(L1299,
        MAX('1D'!$D$16,
            POWER((ABS(K1300)^2)/('1D'!$I$5*MAX(F1300,
                        0.1)^2),
                1/3))),
    IF(IFERROR(V1299,
            0)=0,
        IFERROR(L1299,
            MAX('1D'!$D$16,
                POWER((ABS(K1300)^2)/('1D'!$I$5*MAX(F1300,
                            0.1)^2),
                    1/3))),
        IF(OR(IFERROR(L1300,
                    0)=0,
                IFERROR(S1299,
                    0)&lt;1,
                IFERROR(S1300,
                    0)&lt;1),
            MAX('1D'!$D$16,
                POWER((ABS(K1300)^2)/('1D'!$I$5*MAX(F1300,
                            0.1)^2),
                    1/3)),
            IF(IFERROR(U1300,
                    0)&gt;0,
                MAX('1D'!$D$16,
                    IFERROR(L1300,
                        0)+((IFERROR(U1300,
                                0))*'1D'!$D$18*IF((IFERROR(S1300,
                                    0))&lt;1,
                            1,
                            -1))),
                IF(IFERROR(U1300,
                        0)&lt;0,
                    IF(ABS((MAX('1D'!$D$16,
                                    POWER((ABS(K1300)^2)/('1D'!$I$5*MAX(F1300,
                                                0.1)^2),
                                        1/3)))-IFERROR(L1300,
                                0))&gt;'1D'!$D$19,
                        MAX('1D'!$D$16,
                            IF((MAX('1D'!$D$16,
                                        POWER((ABS(K1300)^2)/('1D'!$I$5*MAX(F1300,
                                                    0.1)^2),
                                            1/3)))&gt;IFERROR(L1300,
                                    0),
                                MIN((MAX('1D'!$D$16,
                                            POWER((ABS(K1300)^2)/('1D'!$I$5*MAX(F1300,
                                                        0.1)^2),
                                                1/3))),
                                    IFERROR(L1300,
                                        0)+(MIN(ABS(IFERROR(U1300,
                                                    0))*'1D'!$D$18,
                                            ABS((MAX('1D'!$D$16,
                                                        POWER((ABS(K1300)^2)/('1D'!$I$5*MAX(F1300,
                                                                    0.1)^2),
                                                            1/3)))-IFERROR(L1300,
                                                    0))))),
                                MAX((MAX('1D'!$D$16,
                                            POWER((ABS(K1300)^2)/('1D'!$I$5*MAX(F1300,
                                                        0.1)^2),
                                                1/3))),
                                    IFERROR(L1300,
                                        0)-(MIN(ABS(IFERROR(U1300,
                                                    0))*'1D'!$D$18,
                                            ABS((MAX('1D'!$D$16,
                                                        POWER((ABS(K1300)^2)/('1D'!$I$5*MAX(F1300,
                                                                    0.1)^2),
                                                            1/3)))-IFERROR(L1300,
                                                    0))))))),
                        MAX('1D'!$D$16,
                            POWER((ABS(K1300)^2)/('1D'!$I$5*MAX(F1300,
                                        0.1)^2),
                                1/3))),
                    MAX('1D'!$D$16,
                        IFERROR(L1300,
                            0)))))))</f>
        <v>2.0411692021517887</v>
      </c>
      <c r="M1300" s="5">
        <f t="shared" ca="1" si="280"/>
        <v>10.614079851189301</v>
      </c>
      <c r="N1300" s="5">
        <f t="shared" ca="1" si="281"/>
        <v>1.1434704692804873</v>
      </c>
      <c r="O1300" s="5">
        <f t="shared" ca="1" si="282"/>
        <v>4.8002276894771132</v>
      </c>
      <c r="P1300" s="5">
        <f t="shared" ca="1" si="283"/>
        <v>633.95966920215176</v>
      </c>
      <c r="Q1300" s="5">
        <f ca="1">P1300+((ABS(K1300)/MAX(((F1300)+(G1300)*(L1300))*(L1300),
            0.000001))^2)/(2*'1D'!$I$5)</f>
        <v>635.13409253909481</v>
      </c>
      <c r="R1300" s="5">
        <f ca="1">((ABS(K1300)*'1D'!$D$6)/(MAX(((F1300)+(G1300)*(L1300))*(L1300),
            0.000001)*MAX(((((F1300)+(G1300)*(L1300))*(L1300))/MAX((F1300)+2*(L1300)*SQRT(1+(G1300)^2),
                    0.000001))^(2/3),
            0.000001)))^2</f>
        <v>4.3358367565141456E-3</v>
      </c>
      <c r="S1300" s="5">
        <f ca="1">ABS(ABS(K1300)/MAX(((F1300)+(G1300)*(L1300))*(L1300),
        0.000001))/SQRT('1D'!$I$5*MAX((((F1300)+(G1300)*(L1300))*(L1300))/MAX((F1300)+2*(G1300)*(L1300),
            0.000001),
        0.000001))</f>
        <v>1.0727235886044055</v>
      </c>
      <c r="T1300" s="5">
        <f ca="1">((F1300)*(L1300)^2)/2+(G1300)*(L1300)^3/3+(ABS(K1300)^2)/('1D'!$I$5*MAX(((F1300)+(G1300)*(L1300))*(L1300),
        0.000001))</f>
        <v>35.763412605541333</v>
      </c>
      <c r="U1300" s="5">
        <f ca="1">IF($A$2=0,
    0,
    IFERROR(Q1299-(((R1299+R1300)/2)*J1300)-(IF(O1299&gt;O1300,
                '1D'!$D$8*((O1299^2-O1300^2)/(2*'1D'!$I$5)),
                '1D'!$D$9*((O1300^2-O1299^2)/(2*'1D'!$I$5)))+('1D'!$D$10*(ABS(I1300)/90)*(MAX(O1299^2,
                        O1300^2)/(2*'1D'!$I$5))))-Q1300,
        0))</f>
        <v>-3.8315009197731342E-3</v>
      </c>
      <c r="V1300" s="5">
        <f ca="1">IF($A$2=0,
    1,
    IF(IFERROR(V1299,
            0)=0,
        0,
        IFERROR(IF(ROUND(S1300,
                    3)=1,
                1,
                IF(AND(ABS(U1300)&lt;'1D'!$D$19,
                        S1300&gt;1),
                    1,
                    0)),
            0)))</f>
        <v>0</v>
      </c>
      <c r="W1300" s="5">
        <f ca="1">IF($A$2=0,
    MAX(MAX('1D'!$D$16,
            MAX('1D'!$D$16,
                POWER((ABS(K1300)^2)/('1D'!$I$5*MAX(F1300,
                            0.1)^2),
                    1/3))),
        IFERROR(W1396,
            MAX(MAX('1D'!$D$16,
                    MAX('1D'!$D$16,
                        POWER((ABS(K1300)^2)/('1D'!$I$5*MAX(F1300,
                                    0.1)^2),
                            1/3))),
                ($L$2)-E1396))),
    IF(IFERROR(AG1301,
            0)=0,
        MAX(MAX('1D'!$D$16,
                MAX('1D'!$D$16,
                    POWER((ABS(K1300)^2)/('1D'!$I$5*MAX(F1300,
                                0.1)^2),
                        1/3))),
            IFERROR(W1396,
                MAX(MAX('1D'!$D$16,
                        MAX('1D'!$D$16,
                            POWER((ABS(K1300)^2)/('1D'!$I$5*MAX(F1300,
                                        0.1)^2),
                                1/3))),
                    ($L$2)-E1396))),
        IF(IFERROR(W1300,
                0)=0,
            MAX(MAX('1D'!$D$16,
                    MAX('1D'!$D$16,
                        POWER((ABS(K1300)^2)/('1D'!$I$5*MAX(F1300,
                                    0.1)^2),
                            1/3))),
                IFERROR(W1396,
                    MAX(MAX('1D'!$D$16,
                            MAX('1D'!$D$16,
                                POWER((ABS(K1300)^2)/('1D'!$I$5*MAX(F1300,
                                            0.1)^2),
                                    1/3))),
                        ($L$2)-E1396))),
            IF(OR(IFERROR(AD1300,
                        0)&gt;=1,
                    IFERROR(AD1301,
                        0)&gt;=1),
                MAX('1D'!$D$16,
                    MAX('1D'!$D$16,
                        POWER((ABS(K1300)^2)/('1D'!$I$5*MAX(F1300,
                                    0.1)^2),
                            1/3))),
                IF(ABS(IFERROR(AF1300,
                            0))&lt;'1D'!$D$19,
                    MAX(MAX('1D'!$D$16,
                            MAX('1D'!$D$16,
                                POWER((ABS(K1300)^2)/('1D'!$I$5*MAX(F1300,
                                            0.1)^2),
                                    1/3))),
                        IFERROR(W1300,
                            0)),
                    MAX(MAX('1D'!$D$16,
                            MAX('1D'!$D$16,
                                POWER((ABS(K1300)^2)/('1D'!$I$5*MAX(F1300,
                                            0.1)^2),
                                    1/3))),
                        (IFERROR(W1300,
                                0))+((IFERROR(AF1300,
                                    0))*'1D'!$D$18)))))))</f>
        <v>2.1389677043987478</v>
      </c>
      <c r="X1300" s="5">
        <f t="shared" ca="1" si="284"/>
        <v>11.122632062873489</v>
      </c>
      <c r="Y1300" s="5">
        <f t="shared" ca="1" si="285"/>
        <v>1.1735290000551568</v>
      </c>
      <c r="Z1300" s="5">
        <f t="shared" ca="1" si="286"/>
        <v>4.5807502857230418</v>
      </c>
      <c r="AA1300" s="5">
        <f t="shared" ca="1" si="287"/>
        <v>634.05746770439873</v>
      </c>
      <c r="AB1300" s="5">
        <f ca="1">AA1300+((ABS(K1300)/MAX(((F1300)+(G1300)*(W1300))*(W1300),
            0.000001))^2)/(2*'1D'!$I$5)</f>
        <v>635.1269515565981</v>
      </c>
      <c r="AC1300" s="5">
        <f ca="1">((ABS(K1300)*'1D'!$D$6)/(MAX(((F1300)+(G1300)*(W1300))*(W1300),
            0.000001)*MAX(((((F1300)+(G1300)*(W1300))*(W1300))/MAX((F1300)+2*(W1300)*SQRT(1+(G1300)^2),
                    0.000001))^(2/3),
            0.000001)))^2</f>
        <v>3.8141460404132466E-3</v>
      </c>
      <c r="AD1300" s="5">
        <f ca="1">ABS(ABS(K1300)/MAX(((F1300)+(G1300)*(W1300))*(W1300),
        0.000001))/SQRT('1D'!$I$5*MAX((((F1300)+(G1300)*(W1300))*(W1300))/MAX((F1300)+2*(G1300)*(W1300),
            0.000001),
        0.000001))</f>
        <v>1.0000000000000004</v>
      </c>
      <c r="AE1300" s="5">
        <f ca="1">((F1300)*(W1300)^2)/2+(G1300)*(W1300)^3/3+(ABS(K1300)^2)/('1D'!$I$5*MAX(((F1300)+(G1300)*(W1300))*(W1300),
        0.000001))</f>
        <v>35.686426155594638</v>
      </c>
      <c r="AF1300" s="5">
        <f ca="1">IF($A$2=0,
    0,
    IFERROR(AB1301+(((AC1300+AC1301)/2)*J1301)+(IF(Z1300&gt;Z1301,
                '1D'!$D$8*((Z1300^2-Z1301^2)/(2*'1D'!$I$5)),
                '1D'!$D$9*((Z1301^2-Z1300^2)/(2*'1D'!$I$5)))+('1D'!$D$10*(ABS(I1301)/90)*(MAX(Z1300^2,
                        Z1301^2)/(2*'1D'!$I$5))))-AB1300,
        0))</f>
        <v>3.3141460404522149E-3</v>
      </c>
      <c r="AG1300" s="5">
        <f ca="1">IF($A$2=0,
    1,
    IF(IFERROR(AG1301,
            0)=0,
        0,
        IFERROR(IF(OR(ROUND(AD1300,
                        3)&gt;=1,
                    AND(ABS(AF1300)&lt;'1D'!$D$19,
                        AD1300&lt;1)),
                1,
                0),
            0)))</f>
        <v>1</v>
      </c>
      <c r="AH1300" s="5">
        <f ca="1">IFERROR(IF('1D'!V32="Supercritical",
        MAX('1D'!$D$16,
            IFERROR(L1300,
                MAX('1D'!$D$16,
                    POWER((ABS(K1300)^2)/('1D'!$I$5*MAX(F1300,
                                0.1)^2),
                        1/3)))),
        IF('1D'!V32="Subcritical",
            MAX('1D'!$D$16,
                IFERROR(W1300,
                    MAX('1D'!$D$16,
                        POWER((ABS(K1300)^2)/('1D'!$I$5*MAX(F1300,
                                    0.1)^2),
                            1/3)))),
            IF(IFERROR(T1300,
                    -1E+99)&gt;=IFERROR(AE1300,
                    -1E+99),
                MAX('1D'!$D$16,
                    IFERROR(L1300,
                        MAX('1D'!$D$16,
                            POWER((ABS(K1300)^2)/('1D'!$I$5*MAX(F1300,
                                        0.1)^2),
                                1/3)))),
                MAX('1D'!$D$16,
                    IFERROR(W1300,
                        MAX('1D'!$D$16,
                            POWER((ABS(K1300)^2)/('1D'!$I$5*MAX(F1300,
                                        0.1)^2),
                                1/3))))))),
    MAX('1D'!$D$16,
        POWER((ABS(K1300)^2)/('1D'!$I$5*MAX(F1300,
                    0.1)^2),
            1/3)))</f>
        <v>2.0411692021517887</v>
      </c>
      <c r="AI1300" s="5">
        <f t="shared" ca="1" si="288"/>
        <v>633.95966920215176</v>
      </c>
      <c r="AJ1300" s="5">
        <f ca="1">AI1300+((ABS(K1300)/MAX(((F1300)+(G1300)*(AH1300))*(AH1300),
            0.000001))^2)/(2*'1D'!$I$5)</f>
        <v>635.13409253909481</v>
      </c>
      <c r="AM1300">
        <v>0</v>
      </c>
      <c r="AN1300">
        <v>0</v>
      </c>
      <c r="AO1300" s="5">
        <f t="shared" si="289"/>
        <v>0</v>
      </c>
      <c r="AP1300" s="5">
        <f t="shared" si="293"/>
        <v>0</v>
      </c>
      <c r="AQ1300" s="5">
        <f ca="1">ABS(ABS(K1300)/MAX(((F1300)+(G1300)*(AH1300))*(AH1300),
        0.000001))/SQRT('1D'!$I$5*MAX((((F1300)+(G1300)*(AH1300))*(AH1300))/MAX((F1300)+2*(G1300)*(AH1300),
            0.000001),
        0.000001))</f>
        <v>1.0727235886044055</v>
      </c>
      <c r="AR1300" s="5" t="str">
        <f t="shared" ca="1" si="290"/>
        <v>Supercritical</v>
      </c>
      <c r="AS1300" s="5">
        <f ca="1">((ABS(K1300)*'1D'!$D$6)/(MAX(((F1300)+(G1300)*(AH1300))*(AH1300),
            0.000001)*MAX(((((F1300)+(G1300)*(AH1300))*(AH1300))/MAX((F1300)+2*(AH1300)*SQRT(1+(G1300)^2),
                    0.000001))^(2/3),
            0.000001)))^2</f>
        <v>4.3358367565141456E-3</v>
      </c>
    </row>
    <row r="1301" spans="1:45" x14ac:dyDescent="0.35">
      <c r="A1301">
        <v>1292</v>
      </c>
      <c r="B1301">
        <v>1290.9949999999999</v>
      </c>
      <c r="C1301">
        <v>616068.99600000004</v>
      </c>
      <c r="D1301">
        <v>3096716.3169999998</v>
      </c>
      <c r="E1301">
        <v>631.91800000000001</v>
      </c>
      <c r="F1301">
        <v>5.2</v>
      </c>
      <c r="G1301">
        <v>0</v>
      </c>
      <c r="H1301" t="s">
        <v>176</v>
      </c>
      <c r="I1301">
        <v>0</v>
      </c>
      <c r="J1301" s="5">
        <f t="shared" si="291"/>
        <v>1</v>
      </c>
      <c r="K1301" s="5">
        <f t="shared" ca="1" si="292"/>
        <v>50.95</v>
      </c>
      <c r="L1301" s="5">
        <f ca="1">IF($A$2=0,
    IFERROR(L1300,
        MAX('1D'!$D$16,
            POWER((ABS(K1301)^2)/('1D'!$I$5*MAX(F1301,
                        0.1)^2),
                1/3))),
    IF(IFERROR(V1300,
            0)=0,
        IFERROR(L1300,
            MAX('1D'!$D$16,
                POWER((ABS(K1301)^2)/('1D'!$I$5*MAX(F1301,
                            0.1)^2),
                    1/3))),
        IF(OR(IFERROR(L1301,
                    0)=0,
                IFERROR(S1300,
                    0)&lt;1,
                IFERROR(S1301,
                    0)&lt;1),
            MAX('1D'!$D$16,
                POWER((ABS(K1301)^2)/('1D'!$I$5*MAX(F1301,
                            0.1)^2),
                    1/3)),
            IF(IFERROR(U1301,
                    0)&gt;0,
                MAX('1D'!$D$16,
                    IFERROR(L1301,
                        0)+((IFERROR(U1301,
                                0))*'1D'!$D$18*IF((IFERROR(S1301,
                                    0))&lt;1,
                            1,
                            -1))),
                IF(IFERROR(U1301,
                        0)&lt;0,
                    IF(ABS((MAX('1D'!$D$16,
                                    POWER((ABS(K1301)^2)/('1D'!$I$5*MAX(F1301,
                                                0.1)^2),
                                        1/3)))-IFERROR(L1301,
                                0))&gt;'1D'!$D$19,
                        MAX('1D'!$D$16,
                            IF((MAX('1D'!$D$16,
                                        POWER((ABS(K1301)^2)/('1D'!$I$5*MAX(F1301,
                                                    0.1)^2),
                                            1/3)))&gt;IFERROR(L1301,
                                    0),
                                MIN((MAX('1D'!$D$16,
                                            POWER((ABS(K1301)^2)/('1D'!$I$5*MAX(F1301,
                                                        0.1)^2),
                                                1/3))),
                                    IFERROR(L1301,
                                        0)+(MIN(ABS(IFERROR(U1301,
                                                    0))*'1D'!$D$18,
                                            ABS((MAX('1D'!$D$16,
                                                        POWER((ABS(K1301)^2)/('1D'!$I$5*MAX(F1301,
                                                                    0.1)^2),
                                                            1/3)))-IFERROR(L1301,
                                                    0))))),
                                MAX((MAX('1D'!$D$16,
                                            POWER((ABS(K1301)^2)/('1D'!$I$5*MAX(F1301,
                                                        0.1)^2),
                                                1/3))),
                                    IFERROR(L1301,
                                        0)-(MIN(ABS(IFERROR(U1301,
                                                    0))*'1D'!$D$18,
                                            ABS((MAX('1D'!$D$16,
                                                        POWER((ABS(K1301)^2)/('1D'!$I$5*MAX(F1301,
                                                                    0.1)^2),
                                                            1/3)))-IFERROR(L1301,
                                                    0))))))),
                        MAX('1D'!$D$16,
                            POWER((ABS(K1301)^2)/('1D'!$I$5*MAX(F1301,
                                        0.1)^2),
                                1/3))),
                    MAX('1D'!$D$16,
                        IFERROR(L1301,
                            0)))))))</f>
        <v>2.0411692021517887</v>
      </c>
      <c r="M1301" s="5">
        <f t="shared" ca="1" si="280"/>
        <v>10.614079851189301</v>
      </c>
      <c r="N1301" s="5">
        <f t="shared" ca="1" si="281"/>
        <v>1.1434704692804873</v>
      </c>
      <c r="O1301" s="5">
        <f t="shared" ca="1" si="282"/>
        <v>4.8002276894771132</v>
      </c>
      <c r="P1301" s="5">
        <f t="shared" ca="1" si="283"/>
        <v>633.95916920215177</v>
      </c>
      <c r="Q1301" s="5">
        <f ca="1">P1301+((ABS(K1301)/MAX(((F1301)+(G1301)*(L1301))*(L1301),
            0.000001))^2)/(2*'1D'!$I$5)</f>
        <v>635.13359253909482</v>
      </c>
      <c r="R1301" s="5">
        <f ca="1">((ABS(K1301)*'1D'!$D$6)/(MAX(((F1301)+(G1301)*(L1301))*(L1301),
            0.000001)*MAX(((((F1301)+(G1301)*(L1301))*(L1301))/MAX((F1301)+2*(L1301)*SQRT(1+(G1301)^2),
                    0.000001))^(2/3),
            0.000001)))^2</f>
        <v>4.3358367565141456E-3</v>
      </c>
      <c r="S1301" s="5">
        <f ca="1">ABS(ABS(K1301)/MAX(((F1301)+(G1301)*(L1301))*(L1301),
        0.000001))/SQRT('1D'!$I$5*MAX((((F1301)+(G1301)*(L1301))*(L1301))/MAX((F1301)+2*(G1301)*(L1301),
            0.000001),
        0.000001))</f>
        <v>1.0727235886044055</v>
      </c>
      <c r="T1301" s="5">
        <f ca="1">((F1301)*(L1301)^2)/2+(G1301)*(L1301)^3/3+(ABS(K1301)^2)/('1D'!$I$5*MAX(((F1301)+(G1301)*(L1301))*(L1301),
        0.000001))</f>
        <v>35.763412605541333</v>
      </c>
      <c r="U1301" s="5">
        <f ca="1">IF($A$2=0,
    0,
    IFERROR(Q1300-(((R1300+R1301)/2)*J1301)-(IF(O1300&gt;O1301,
                '1D'!$D$8*((O1300^2-O1301^2)/(2*'1D'!$I$5)),
                '1D'!$D$9*((O1301^2-O1300^2)/(2*'1D'!$I$5)))+('1D'!$D$10*(ABS(I1301)/90)*(MAX(O1300^2,
                        O1301^2)/(2*'1D'!$I$5))))-Q1301,
        0))</f>
        <v>-3.8358367564796936E-3</v>
      </c>
      <c r="V1301" s="5">
        <f ca="1">IF($A$2=0,
    1,
    IF(IFERROR(V1300,
            0)=0,
        0,
        IFERROR(IF(ROUND(S1301,
                    3)=1,
                1,
                IF(AND(ABS(U1301)&lt;'1D'!$D$19,
                        S1301&gt;1),
                    1,
                    0)),
            0)))</f>
        <v>0</v>
      </c>
      <c r="W1301" s="5">
        <f ca="1">IF($A$2=0,
    MAX(MAX('1D'!$D$16,
            MAX('1D'!$D$16,
                POWER((ABS(K1301)^2)/('1D'!$I$5*MAX(F1301,
                            0.1)^2),
                    1/3))),
        IFERROR(W1396,
            MAX(MAX('1D'!$D$16,
                    MAX('1D'!$D$16,
                        POWER((ABS(K1301)^2)/('1D'!$I$5*MAX(F1301,
                                    0.1)^2),
                            1/3))),
                ($L$2)-E1396))),
    IF(IFERROR(AG1302,
            0)=0,
        MAX(MAX('1D'!$D$16,
                MAX('1D'!$D$16,
                    POWER((ABS(K1301)^2)/('1D'!$I$5*MAX(F1301,
                                0.1)^2),
                        1/3))),
            IFERROR(W1396,
                MAX(MAX('1D'!$D$16,
                        MAX('1D'!$D$16,
                            POWER((ABS(K1301)^2)/('1D'!$I$5*MAX(F1301,
                                        0.1)^2),
                                1/3))),
                    ($L$2)-E1396))),
        IF(IFERROR(W1301,
                0)=0,
            MAX(MAX('1D'!$D$16,
                    MAX('1D'!$D$16,
                        POWER((ABS(K1301)^2)/('1D'!$I$5*MAX(F1301,
                                    0.1)^2),
                            1/3))),
                IFERROR(W1396,
                    MAX(MAX('1D'!$D$16,
                            MAX('1D'!$D$16,
                                POWER((ABS(K1301)^2)/('1D'!$I$5*MAX(F1301,
                                            0.1)^2),
                                    1/3))),
                        ($L$2)-E1396))),
            IF(OR(IFERROR(AD1301,
                        0)&gt;=1,
                    IFERROR(AD1302,
                        0)&gt;=1),
                MAX('1D'!$D$16,
                    MAX('1D'!$D$16,
                        POWER((ABS(K1301)^2)/('1D'!$I$5*MAX(F1301,
                                    0.1)^2),
                            1/3))),
                IF(ABS(IFERROR(AF1301,
                            0))&lt;'1D'!$D$19,
                    MAX(MAX('1D'!$D$16,
                            MAX('1D'!$D$16,
                                POWER((ABS(K1301)^2)/('1D'!$I$5*MAX(F1301,
                                            0.1)^2),
                                    1/3))),
                        IFERROR(W1301,
                            0)),
                    MAX(MAX('1D'!$D$16,
                            MAX('1D'!$D$16,
                                POWER((ABS(K1301)^2)/('1D'!$I$5*MAX(F1301,
                                            0.1)^2),
                                    1/3))),
                        (IFERROR(W1301,
                                0))+((IFERROR(AF1301,
                                    0))*'1D'!$D$18)))))))</f>
        <v>2.1389677043987478</v>
      </c>
      <c r="X1301" s="5">
        <f t="shared" ca="1" si="284"/>
        <v>11.122632062873489</v>
      </c>
      <c r="Y1301" s="5">
        <f t="shared" ca="1" si="285"/>
        <v>1.1735290000551568</v>
      </c>
      <c r="Z1301" s="5">
        <f t="shared" ca="1" si="286"/>
        <v>4.5807502857230418</v>
      </c>
      <c r="AA1301" s="5">
        <f t="shared" ca="1" si="287"/>
        <v>634.05696770439874</v>
      </c>
      <c r="AB1301" s="5">
        <f ca="1">AA1301+((ABS(K1301)/MAX(((F1301)+(G1301)*(W1301))*(W1301),
            0.000001))^2)/(2*'1D'!$I$5)</f>
        <v>635.12645155659811</v>
      </c>
      <c r="AC1301" s="5">
        <f ca="1">((ABS(K1301)*'1D'!$D$6)/(MAX(((F1301)+(G1301)*(W1301))*(W1301),
            0.000001)*MAX(((((F1301)+(G1301)*(W1301))*(W1301))/MAX((F1301)+2*(W1301)*SQRT(1+(G1301)^2),
                    0.000001))^(2/3),
            0.000001)))^2</f>
        <v>3.8141460404132466E-3</v>
      </c>
      <c r="AD1301" s="5">
        <f ca="1">ABS(ABS(K1301)/MAX(((F1301)+(G1301)*(W1301))*(W1301),
        0.000001))/SQRT('1D'!$I$5*MAX((((F1301)+(G1301)*(W1301))*(W1301))/MAX((F1301)+2*(G1301)*(W1301),
            0.000001),
        0.000001))</f>
        <v>1.0000000000000004</v>
      </c>
      <c r="AE1301" s="5">
        <f ca="1">((F1301)*(W1301)^2)/2+(G1301)*(W1301)^3/3+(ABS(K1301)^2)/('1D'!$I$5*MAX(((F1301)+(G1301)*(W1301))*(W1301),
        0.000001))</f>
        <v>35.686426155594638</v>
      </c>
      <c r="AF1301" s="5">
        <f ca="1">IF($A$2=0,
    0,
    IFERROR(AB1302+(((AC1301+AC1302)/2)*J1302)+(IF(Z1301&gt;Z1302,
                '1D'!$D$8*((Z1301^2-Z1302^2)/(2*'1D'!$I$5)),
                '1D'!$D$9*((Z1302^2-Z1301^2)/(2*'1D'!$I$5)))+('1D'!$D$10*(ABS(I1302)/90)*(MAX(Z1301^2,
                        Z1302^2)/(2*'1D'!$I$5))))-AB1301,
        0))</f>
        <v>3.4121820602877051E-3</v>
      </c>
      <c r="AG1301" s="5">
        <f ca="1">IF($A$2=0,
    1,
    IF(IFERROR(AG1302,
            0)=0,
        0,
        IFERROR(IF(OR(ROUND(AD1301,
                        3)&gt;=1,
                    AND(ABS(AF1301)&lt;'1D'!$D$19,
                        AD1301&lt;1)),
                1,
                0),
            0)))</f>
        <v>1</v>
      </c>
      <c r="AH1301" s="5">
        <f ca="1">IFERROR(IF('1D'!V32="Supercritical",
        MAX('1D'!$D$16,
            IFERROR(L1301,
                MAX('1D'!$D$16,
                    POWER((ABS(K1301)^2)/('1D'!$I$5*MAX(F1301,
                                0.1)^2),
                        1/3)))),
        IF('1D'!V32="Subcritical",
            MAX('1D'!$D$16,
                IFERROR(W1301,
                    MAX('1D'!$D$16,
                        POWER((ABS(K1301)^2)/('1D'!$I$5*MAX(F1301,
                                    0.1)^2),
                            1/3)))),
            IF(IFERROR(T1301,
                    -1E+99)&gt;=IFERROR(AE1301,
                    -1E+99),
                MAX('1D'!$D$16,
                    IFERROR(L1301,
                        MAX('1D'!$D$16,
                            POWER((ABS(K1301)^2)/('1D'!$I$5*MAX(F1301,
                                        0.1)^2),
                                1/3)))),
                MAX('1D'!$D$16,
                    IFERROR(W1301,
                        MAX('1D'!$D$16,
                            POWER((ABS(K1301)^2)/('1D'!$I$5*MAX(F1301,
                                        0.1)^2),
                                1/3))))))),
    MAX('1D'!$D$16,
        POWER((ABS(K1301)^2)/('1D'!$I$5*MAX(F1301,
                    0.1)^2),
            1/3)))</f>
        <v>2.0411692021517887</v>
      </c>
      <c r="AI1301" s="5">
        <f t="shared" ca="1" si="288"/>
        <v>633.95916920215177</v>
      </c>
      <c r="AJ1301" s="5">
        <f ca="1">AI1301+((ABS(K1301)/MAX(((F1301)+(G1301)*(AH1301))*(AH1301),
            0.000001))^2)/(2*'1D'!$I$5)</f>
        <v>635.13359253909482</v>
      </c>
      <c r="AM1301">
        <v>0</v>
      </c>
      <c r="AN1301">
        <v>0</v>
      </c>
      <c r="AO1301" s="5">
        <f t="shared" si="289"/>
        <v>0</v>
      </c>
      <c r="AP1301" s="5">
        <f t="shared" si="293"/>
        <v>0</v>
      </c>
      <c r="AQ1301" s="5">
        <f ca="1">ABS(ABS(K1301)/MAX(((F1301)+(G1301)*(AH1301))*(AH1301),
        0.000001))/SQRT('1D'!$I$5*MAX((((F1301)+(G1301)*(AH1301))*(AH1301))/MAX((F1301)+2*(G1301)*(AH1301),
            0.000001),
        0.000001))</f>
        <v>1.0727235886044055</v>
      </c>
      <c r="AR1301" s="5" t="str">
        <f t="shared" ca="1" si="290"/>
        <v>Supercritical</v>
      </c>
      <c r="AS1301" s="5">
        <f ca="1">((ABS(K1301)*'1D'!$D$6)/(MAX(((F1301)+(G1301)*(AH1301))*(AH1301),
            0.000001)*MAX(((((F1301)+(G1301)*(AH1301))*(AH1301))/MAX((F1301)+2*(AH1301)*SQRT(1+(G1301)^2),
                    0.000001))^(2/3),
            0.000001)))^2</f>
        <v>4.3358367565141456E-3</v>
      </c>
    </row>
    <row r="1302" spans="1:45" x14ac:dyDescent="0.35">
      <c r="A1302">
        <v>1293</v>
      </c>
      <c r="B1302">
        <v>1291.9949999999999</v>
      </c>
      <c r="C1302">
        <v>616068.95400000003</v>
      </c>
      <c r="D1302">
        <v>3096715.318</v>
      </c>
      <c r="E1302">
        <v>631.91750000000002</v>
      </c>
      <c r="F1302">
        <v>5.2</v>
      </c>
      <c r="G1302">
        <v>0</v>
      </c>
      <c r="H1302" t="s">
        <v>176</v>
      </c>
      <c r="I1302">
        <v>5.5E-2</v>
      </c>
      <c r="J1302" s="5">
        <f t="shared" si="291"/>
        <v>1</v>
      </c>
      <c r="K1302" s="5">
        <f t="shared" ca="1" si="292"/>
        <v>50.95</v>
      </c>
      <c r="L1302" s="5">
        <f ca="1">IF($A$2=0,
    IFERROR(L1301,
        MAX('1D'!$D$16,
            POWER((ABS(K1302)^2)/('1D'!$I$5*MAX(F1302,
                        0.1)^2),
                1/3))),
    IF(IFERROR(V1301,
            0)=0,
        IFERROR(L1301,
            MAX('1D'!$D$16,
                POWER((ABS(K1302)^2)/('1D'!$I$5*MAX(F1302,
                            0.1)^2),
                    1/3))),
        IF(OR(IFERROR(L1302,
                    0)=0,
                IFERROR(S1301,
                    0)&lt;1,
                IFERROR(S1302,
                    0)&lt;1),
            MAX('1D'!$D$16,
                POWER((ABS(K1302)^2)/('1D'!$I$5*MAX(F1302,
                            0.1)^2),
                    1/3)),
            IF(IFERROR(U1302,
                    0)&gt;0,
                MAX('1D'!$D$16,
                    IFERROR(L1302,
                        0)+((IFERROR(U1302,
                                0))*'1D'!$D$18*IF((IFERROR(S1302,
                                    0))&lt;1,
                            1,
                            -1))),
                IF(IFERROR(U1302,
                        0)&lt;0,
                    IF(ABS((MAX('1D'!$D$16,
                                    POWER((ABS(K1302)^2)/('1D'!$I$5*MAX(F1302,
                                                0.1)^2),
                                        1/3)))-IFERROR(L1302,
                                0))&gt;'1D'!$D$19,
                        MAX('1D'!$D$16,
                            IF((MAX('1D'!$D$16,
                                        POWER((ABS(K1302)^2)/('1D'!$I$5*MAX(F1302,
                                                    0.1)^2),
                                            1/3)))&gt;IFERROR(L1302,
                                    0),
                                MIN((MAX('1D'!$D$16,
                                            POWER((ABS(K1302)^2)/('1D'!$I$5*MAX(F1302,
                                                        0.1)^2),
                                                1/3))),
                                    IFERROR(L1302,
                                        0)+(MIN(ABS(IFERROR(U1302,
                                                    0))*'1D'!$D$18,
                                            ABS((MAX('1D'!$D$16,
                                                        POWER((ABS(K1302)^2)/('1D'!$I$5*MAX(F1302,
                                                                    0.1)^2),
                                                            1/3)))-IFERROR(L1302,
                                                    0))))),
                                MAX((MAX('1D'!$D$16,
                                            POWER((ABS(K1302)^2)/('1D'!$I$5*MAX(F1302,
                                                        0.1)^2),
                                                1/3))),
                                    IFERROR(L1302,
                                        0)-(MIN(ABS(IFERROR(U1302,
                                                    0))*'1D'!$D$18,
                                            ABS((MAX('1D'!$D$16,
                                                        POWER((ABS(K1302)^2)/('1D'!$I$5*MAX(F1302,
                                                                    0.1)^2),
                                                            1/3)))-IFERROR(L1302,
                                                    0))))))),
                        MAX('1D'!$D$16,
                            POWER((ABS(K1302)^2)/('1D'!$I$5*MAX(F1302,
                                        0.1)^2),
                                1/3))),
                    MAX('1D'!$D$16,
                        IFERROR(L1302,
                            0)))))))</f>
        <v>2.0411692021517887</v>
      </c>
      <c r="M1302" s="5">
        <f t="shared" ca="1" si="280"/>
        <v>10.614079851189301</v>
      </c>
      <c r="N1302" s="5">
        <f t="shared" ca="1" si="281"/>
        <v>1.1434704692804873</v>
      </c>
      <c r="O1302" s="5">
        <f t="shared" ca="1" si="282"/>
        <v>4.8002276894771132</v>
      </c>
      <c r="P1302" s="5">
        <f t="shared" ca="1" si="283"/>
        <v>633.95866920215178</v>
      </c>
      <c r="Q1302" s="5">
        <f ca="1">P1302+((ABS(K1302)/MAX(((F1302)+(G1302)*(L1302))*(L1302),
            0.000001))^2)/(2*'1D'!$I$5)</f>
        <v>635.13309253909483</v>
      </c>
      <c r="R1302" s="5">
        <f ca="1">((ABS(K1302)*'1D'!$D$6)/(MAX(((F1302)+(G1302)*(L1302))*(L1302),
            0.000001)*MAX(((((F1302)+(G1302)*(L1302))*(L1302))/MAX((F1302)+2*(L1302)*SQRT(1+(G1302)^2),
                    0.000001))^(2/3),
            0.000001)))^2</f>
        <v>4.3358367565141456E-3</v>
      </c>
      <c r="S1302" s="5">
        <f ca="1">ABS(ABS(K1302)/MAX(((F1302)+(G1302)*(L1302))*(L1302),
        0.000001))/SQRT('1D'!$I$5*MAX((((F1302)+(G1302)*(L1302))*(L1302))/MAX((F1302)+2*(G1302)*(L1302),
            0.000001),
        0.000001))</f>
        <v>1.0727235886044055</v>
      </c>
      <c r="T1302" s="5">
        <f ca="1">((F1302)*(L1302)^2)/2+(G1302)*(L1302)^3/3+(ABS(K1302)^2)/('1D'!$I$5*MAX(((F1302)+(G1302)*(L1302))*(L1302),
        0.000001))</f>
        <v>35.763412605541333</v>
      </c>
      <c r="U1302" s="5">
        <f ca="1">IF($A$2=0,
    0,
    IFERROR(Q1301-(((R1301+R1302)/2)*J1302)-(IF(O1301&gt;O1302,
                '1D'!$D$8*((O1301^2-O1302^2)/(2*'1D'!$I$5)),
                '1D'!$D$9*((O1302^2-O1301^2)/(2*'1D'!$I$5)))+('1D'!$D$10*(ABS(I1302)/90)*(MAX(O1301^2,
                        O1302^2)/(2*'1D'!$I$5))))-Q1302,
        0))</f>
        <v>-3.9434922290411123E-3</v>
      </c>
      <c r="V1302" s="5">
        <f ca="1">IF($A$2=0,
    1,
    IF(IFERROR(V1301,
            0)=0,
        0,
        IFERROR(IF(ROUND(S1302,
                    3)=1,
                1,
                IF(AND(ABS(U1302)&lt;'1D'!$D$19,
                        S1302&gt;1),
                    1,
                    0)),
            0)))</f>
        <v>0</v>
      </c>
      <c r="W1302" s="5">
        <f ca="1">IF($A$2=0,
    MAX(MAX('1D'!$D$16,
            MAX('1D'!$D$16,
                POWER((ABS(K1302)^2)/('1D'!$I$5*MAX(F1302,
                            0.1)^2),
                    1/3))),
        IFERROR(W1396,
            MAX(MAX('1D'!$D$16,
                    MAX('1D'!$D$16,
                        POWER((ABS(K1302)^2)/('1D'!$I$5*MAX(F1302,
                                    0.1)^2),
                            1/3))),
                ($L$2)-E1396))),
    IF(IFERROR(AG1303,
            0)=0,
        MAX(MAX('1D'!$D$16,
                MAX('1D'!$D$16,
                    POWER((ABS(K1302)^2)/('1D'!$I$5*MAX(F1302,
                                0.1)^2),
                        1/3))),
            IFERROR(W1396,
                MAX(MAX('1D'!$D$16,
                        MAX('1D'!$D$16,
                            POWER((ABS(K1302)^2)/('1D'!$I$5*MAX(F1302,
                                        0.1)^2),
                                1/3))),
                    ($L$2)-E1396))),
        IF(IFERROR(W1302,
                0)=0,
            MAX(MAX('1D'!$D$16,
                    MAX('1D'!$D$16,
                        POWER((ABS(K1302)^2)/('1D'!$I$5*MAX(F1302,
                                    0.1)^2),
                            1/3))),
                IFERROR(W1396,
                    MAX(MAX('1D'!$D$16,
                            MAX('1D'!$D$16,
                                POWER((ABS(K1302)^2)/('1D'!$I$5*MAX(F1302,
                                            0.1)^2),
                                    1/3))),
                        ($L$2)-E1396))),
            IF(OR(IFERROR(AD1302,
                        0)&gt;=1,
                    IFERROR(AD1303,
                        0)&gt;=1),
                MAX('1D'!$D$16,
                    MAX('1D'!$D$16,
                        POWER((ABS(K1302)^2)/('1D'!$I$5*MAX(F1302,
                                    0.1)^2),
                            1/3))),
                IF(ABS(IFERROR(AF1302,
                            0))&lt;'1D'!$D$19,
                    MAX(MAX('1D'!$D$16,
                            MAX('1D'!$D$16,
                                POWER((ABS(K1302)^2)/('1D'!$I$5*MAX(F1302,
                                            0.1)^2),
                                    1/3))),
                        IFERROR(W1302,
                            0)),
                    MAX(MAX('1D'!$D$16,
                            MAX('1D'!$D$16,
                                POWER((ABS(K1302)^2)/('1D'!$I$5*MAX(F1302,
                                            0.1)^2),
                                    1/3))),
                        (IFERROR(W1302,
                                0))+((IFERROR(AF1302,
                                    0))*'1D'!$D$18)))))))</f>
        <v>2.1389677043987478</v>
      </c>
      <c r="X1302" s="5">
        <f t="shared" ca="1" si="284"/>
        <v>11.122632062873489</v>
      </c>
      <c r="Y1302" s="5">
        <f t="shared" ca="1" si="285"/>
        <v>1.1735290000551568</v>
      </c>
      <c r="Z1302" s="5">
        <f t="shared" ca="1" si="286"/>
        <v>4.5807502857230418</v>
      </c>
      <c r="AA1302" s="5">
        <f t="shared" ca="1" si="287"/>
        <v>634.05646770439876</v>
      </c>
      <c r="AB1302" s="5">
        <f ca="1">AA1302+((ABS(K1302)/MAX(((F1302)+(G1302)*(W1302))*(W1302),
            0.000001))^2)/(2*'1D'!$I$5)</f>
        <v>635.12595155659812</v>
      </c>
      <c r="AC1302" s="5">
        <f ca="1">((ABS(K1302)*'1D'!$D$6)/(MAX(((F1302)+(G1302)*(W1302))*(W1302),
            0.000001)*MAX(((((F1302)+(G1302)*(W1302))*(W1302))/MAX((F1302)+2*(W1302)*SQRT(1+(G1302)^2),
                    0.000001))^(2/3),
            0.000001)))^2</f>
        <v>3.8141460404132466E-3</v>
      </c>
      <c r="AD1302" s="5">
        <f ca="1">ABS(ABS(K1302)/MAX(((F1302)+(G1302)*(W1302))*(W1302),
        0.000001))/SQRT('1D'!$I$5*MAX((((F1302)+(G1302)*(W1302))*(W1302))/MAX((F1302)+2*(G1302)*(W1302),
            0.000001),
        0.000001))</f>
        <v>1.0000000000000004</v>
      </c>
      <c r="AE1302" s="5">
        <f ca="1">((F1302)*(W1302)^2)/2+(G1302)*(W1302)^3/3+(ABS(K1302)^2)/('1D'!$I$5*MAX(((F1302)+(G1302)*(W1302))*(W1302),
        0.000001))</f>
        <v>35.686426155594638</v>
      </c>
      <c r="AF1302" s="5">
        <f ca="1">IF($A$2=0,
    0,
    IFERROR(AB1303+(((AC1302+AC1303)/2)*J1303)+(IF(Z1302&gt;Z1303,
                '1D'!$D$8*((Z1302^2-Z1303^2)/(2*'1D'!$I$5)),
                '1D'!$D$9*((Z1303^2-Z1302^2)/(2*'1D'!$I$5)))+('1D'!$D$10*(ABS(I1303)/90)*(MAX(Z1302^2,
                        Z1303^2)/(2*'1D'!$I$5))))-AB1302,
        0))</f>
        <v>3.415996206285854E-3</v>
      </c>
      <c r="AG1302" s="5">
        <f ca="1">IF($A$2=0,
    1,
    IF(IFERROR(AG1303,
            0)=0,
        0,
        IFERROR(IF(OR(ROUND(AD1302,
                        3)&gt;=1,
                    AND(ABS(AF1302)&lt;'1D'!$D$19,
                        AD1302&lt;1)),
                1,
                0),
            0)))</f>
        <v>1</v>
      </c>
      <c r="AH1302" s="5">
        <f ca="1">IFERROR(IF('1D'!V32="Supercritical",
        MAX('1D'!$D$16,
            IFERROR(L1302,
                MAX('1D'!$D$16,
                    POWER((ABS(K1302)^2)/('1D'!$I$5*MAX(F1302,
                                0.1)^2),
                        1/3)))),
        IF('1D'!V32="Subcritical",
            MAX('1D'!$D$16,
                IFERROR(W1302,
                    MAX('1D'!$D$16,
                        POWER((ABS(K1302)^2)/('1D'!$I$5*MAX(F1302,
                                    0.1)^2),
                            1/3)))),
            IF(IFERROR(T1302,
                    -1E+99)&gt;=IFERROR(AE1302,
                    -1E+99),
                MAX('1D'!$D$16,
                    IFERROR(L1302,
                        MAX('1D'!$D$16,
                            POWER((ABS(K1302)^2)/('1D'!$I$5*MAX(F1302,
                                        0.1)^2),
                                1/3)))),
                MAX('1D'!$D$16,
                    IFERROR(W1302,
                        MAX('1D'!$D$16,
                            POWER((ABS(K1302)^2)/('1D'!$I$5*MAX(F1302,
                                        0.1)^2),
                                1/3))))))),
    MAX('1D'!$D$16,
        POWER((ABS(K1302)^2)/('1D'!$I$5*MAX(F1302,
                    0.1)^2),
            1/3)))</f>
        <v>2.0411692021517887</v>
      </c>
      <c r="AI1302" s="5">
        <f t="shared" ca="1" si="288"/>
        <v>633.95866920215178</v>
      </c>
      <c r="AJ1302" s="5">
        <f ca="1">AI1302+((ABS(K1302)/MAX(((F1302)+(G1302)*(AH1302))*(AH1302),
            0.000001))^2)/(2*'1D'!$I$5)</f>
        <v>635.13309253909483</v>
      </c>
      <c r="AM1302">
        <v>0</v>
      </c>
      <c r="AN1302">
        <v>0</v>
      </c>
      <c r="AO1302" s="5">
        <f t="shared" si="289"/>
        <v>0</v>
      </c>
      <c r="AP1302" s="5">
        <f t="shared" si="293"/>
        <v>0</v>
      </c>
      <c r="AQ1302" s="5">
        <f ca="1">ABS(ABS(K1302)/MAX(((F1302)+(G1302)*(AH1302))*(AH1302),
        0.000001))/SQRT('1D'!$I$5*MAX((((F1302)+(G1302)*(AH1302))*(AH1302))/MAX((F1302)+2*(G1302)*(AH1302),
            0.000001),
        0.000001))</f>
        <v>1.0727235886044055</v>
      </c>
      <c r="AR1302" s="5" t="str">
        <f t="shared" ca="1" si="290"/>
        <v>Supercritical</v>
      </c>
      <c r="AS1302" s="5">
        <f ca="1">((ABS(K1302)*'1D'!$D$6)/(MAX(((F1302)+(G1302)*(AH1302))*(AH1302),
            0.000001)*MAX(((((F1302)+(G1302)*(AH1302))*(AH1302))/MAX((F1302)+2*(AH1302)*SQRT(1+(G1302)^2),
                    0.000001))^(2/3),
            0.000001)))^2</f>
        <v>4.3358367565141456E-3</v>
      </c>
    </row>
    <row r="1303" spans="1:45" x14ac:dyDescent="0.35">
      <c r="A1303">
        <v>1294</v>
      </c>
      <c r="B1303">
        <v>1292.9960000000001</v>
      </c>
      <c r="C1303">
        <v>616068.91099999996</v>
      </c>
      <c r="D1303">
        <v>3096714.318</v>
      </c>
      <c r="E1303">
        <v>631.91700000000003</v>
      </c>
      <c r="F1303">
        <v>5.2</v>
      </c>
      <c r="G1303">
        <v>0</v>
      </c>
      <c r="H1303" t="s">
        <v>176</v>
      </c>
      <c r="I1303">
        <v>5.5E-2</v>
      </c>
      <c r="J1303" s="5">
        <f t="shared" si="291"/>
        <v>1.0010000000002037</v>
      </c>
      <c r="K1303" s="5">
        <f t="shared" ca="1" si="292"/>
        <v>50.95</v>
      </c>
      <c r="L1303" s="5">
        <f ca="1">IF($A$2=0,
    IFERROR(L1302,
        MAX('1D'!$D$16,
            POWER((ABS(K1303)^2)/('1D'!$I$5*MAX(F1303,
                        0.1)^2),
                1/3))),
    IF(IFERROR(V1302,
            0)=0,
        IFERROR(L1302,
            MAX('1D'!$D$16,
                POWER((ABS(K1303)^2)/('1D'!$I$5*MAX(F1303,
                            0.1)^2),
                    1/3))),
        IF(OR(IFERROR(L1303,
                    0)=0,
                IFERROR(S1302,
                    0)&lt;1,
                IFERROR(S1303,
                    0)&lt;1),
            MAX('1D'!$D$16,
                POWER((ABS(K1303)^2)/('1D'!$I$5*MAX(F1303,
                            0.1)^2),
                    1/3)),
            IF(IFERROR(U1303,
                    0)&gt;0,
                MAX('1D'!$D$16,
                    IFERROR(L1303,
                        0)+((IFERROR(U1303,
                                0))*'1D'!$D$18*IF((IFERROR(S1303,
                                    0))&lt;1,
                            1,
                            -1))),
                IF(IFERROR(U1303,
                        0)&lt;0,
                    IF(ABS((MAX('1D'!$D$16,
                                    POWER((ABS(K1303)^2)/('1D'!$I$5*MAX(F1303,
                                                0.1)^2),
                                        1/3)))-IFERROR(L1303,
                                0))&gt;'1D'!$D$19,
                        MAX('1D'!$D$16,
                            IF((MAX('1D'!$D$16,
                                        POWER((ABS(K1303)^2)/('1D'!$I$5*MAX(F1303,
                                                    0.1)^2),
                                            1/3)))&gt;IFERROR(L1303,
                                    0),
                                MIN((MAX('1D'!$D$16,
                                            POWER((ABS(K1303)^2)/('1D'!$I$5*MAX(F1303,
                                                        0.1)^2),
                                                1/3))),
                                    IFERROR(L1303,
                                        0)+(MIN(ABS(IFERROR(U1303,
                                                    0))*'1D'!$D$18,
                                            ABS((MAX('1D'!$D$16,
                                                        POWER((ABS(K1303)^2)/('1D'!$I$5*MAX(F1303,
                                                                    0.1)^2),
                                                            1/3)))-IFERROR(L1303,
                                                    0))))),
                                MAX((MAX('1D'!$D$16,
                                            POWER((ABS(K1303)^2)/('1D'!$I$5*MAX(F1303,
                                                        0.1)^2),
                                                1/3))),
                                    IFERROR(L1303,
                                        0)-(MIN(ABS(IFERROR(U1303,
                                                    0))*'1D'!$D$18,
                                            ABS((MAX('1D'!$D$16,
                                                        POWER((ABS(K1303)^2)/('1D'!$I$5*MAX(F1303,
                                                                    0.1)^2),
                                                            1/3)))-IFERROR(L1303,
                                                    0))))))),
                        MAX('1D'!$D$16,
                            POWER((ABS(K1303)^2)/('1D'!$I$5*MAX(F1303,
                                        0.1)^2),
                                1/3))),
                    MAX('1D'!$D$16,
                        IFERROR(L1303,
                            0)))))))</f>
        <v>2.0411692021517887</v>
      </c>
      <c r="M1303" s="5">
        <f t="shared" ca="1" si="280"/>
        <v>10.614079851189301</v>
      </c>
      <c r="N1303" s="5">
        <f t="shared" ca="1" si="281"/>
        <v>1.1434704692804873</v>
      </c>
      <c r="O1303" s="5">
        <f t="shared" ca="1" si="282"/>
        <v>4.8002276894771132</v>
      </c>
      <c r="P1303" s="5">
        <f t="shared" ca="1" si="283"/>
        <v>633.95816920215179</v>
      </c>
      <c r="Q1303" s="5">
        <f ca="1">P1303+((ABS(K1303)/MAX(((F1303)+(G1303)*(L1303))*(L1303),
            0.000001))^2)/(2*'1D'!$I$5)</f>
        <v>635.13259253909484</v>
      </c>
      <c r="R1303" s="5">
        <f ca="1">((ABS(K1303)*'1D'!$D$6)/(MAX(((F1303)+(G1303)*(L1303))*(L1303),
            0.000001)*MAX(((((F1303)+(G1303)*(L1303))*(L1303))/MAX((F1303)+2*(L1303)*SQRT(1+(G1303)^2),
                    0.000001))^(2/3),
            0.000001)))^2</f>
        <v>4.3358367565141456E-3</v>
      </c>
      <c r="S1303" s="5">
        <f ca="1">ABS(ABS(K1303)/MAX(((F1303)+(G1303)*(L1303))*(L1303),
        0.000001))/SQRT('1D'!$I$5*MAX((((F1303)+(G1303)*(L1303))*(L1303))/MAX((F1303)+2*(G1303)*(L1303),
            0.000001),
        0.000001))</f>
        <v>1.0727235886044055</v>
      </c>
      <c r="T1303" s="5">
        <f ca="1">((F1303)*(L1303)^2)/2+(G1303)*(L1303)^3/3+(ABS(K1303)^2)/('1D'!$I$5*MAX(((F1303)+(G1303)*(L1303))*(L1303),
        0.000001))</f>
        <v>35.763412605541333</v>
      </c>
      <c r="U1303" s="5">
        <f ca="1">IF($A$2=0,
    0,
    IFERROR(Q1302-(((R1302+R1303)/2)*J1303)-(IF(O1302&gt;O1303,
                '1D'!$D$8*((O1302^2-O1303^2)/(2*'1D'!$I$5)),
                '1D'!$D$9*((O1303^2-O1302^2)/(2*'1D'!$I$5)))+('1D'!$D$10*(ABS(I1303)/90)*(MAX(O1302^2,
                        O1303^2)/(2*'1D'!$I$5))))-Q1303,
        0))</f>
        <v>-3.9478280658613585E-3</v>
      </c>
      <c r="V1303" s="5">
        <f ca="1">IF($A$2=0,
    1,
    IF(IFERROR(V1302,
            0)=0,
        0,
        IFERROR(IF(ROUND(S1303,
                    3)=1,
                1,
                IF(AND(ABS(U1303)&lt;'1D'!$D$19,
                        S1303&gt;1),
                    1,
                    0)),
            0)))</f>
        <v>0</v>
      </c>
      <c r="W1303" s="5">
        <f ca="1">IF($A$2=0,
    MAX(MAX('1D'!$D$16,
            MAX('1D'!$D$16,
                POWER((ABS(K1303)^2)/('1D'!$I$5*MAX(F1303,
                            0.1)^2),
                    1/3))),
        IFERROR(W1396,
            MAX(MAX('1D'!$D$16,
                    MAX('1D'!$D$16,
                        POWER((ABS(K1303)^2)/('1D'!$I$5*MAX(F1303,
                                    0.1)^2),
                            1/3))),
                ($L$2)-E1396))),
    IF(IFERROR(AG1304,
            0)=0,
        MAX(MAX('1D'!$D$16,
                MAX('1D'!$D$16,
                    POWER((ABS(K1303)^2)/('1D'!$I$5*MAX(F1303,
                                0.1)^2),
                        1/3))),
            IFERROR(W1396,
                MAX(MAX('1D'!$D$16,
                        MAX('1D'!$D$16,
                            POWER((ABS(K1303)^2)/('1D'!$I$5*MAX(F1303,
                                        0.1)^2),
                                1/3))),
                    ($L$2)-E1396))),
        IF(IFERROR(W1303,
                0)=0,
            MAX(MAX('1D'!$D$16,
                    MAX('1D'!$D$16,
                        POWER((ABS(K1303)^2)/('1D'!$I$5*MAX(F1303,
                                    0.1)^2),
                            1/3))),
                IFERROR(W1396,
                    MAX(MAX('1D'!$D$16,
                            MAX('1D'!$D$16,
                                POWER((ABS(K1303)^2)/('1D'!$I$5*MAX(F1303,
                                            0.1)^2),
                                    1/3))),
                        ($L$2)-E1396))),
            IF(OR(IFERROR(AD1303,
                        0)&gt;=1,
                    IFERROR(AD1304,
                        0)&gt;=1),
                MAX('1D'!$D$16,
                    MAX('1D'!$D$16,
                        POWER((ABS(K1303)^2)/('1D'!$I$5*MAX(F1303,
                                    0.1)^2),
                            1/3))),
                IF(ABS(IFERROR(AF1303,
                            0))&lt;'1D'!$D$19,
                    MAX(MAX('1D'!$D$16,
                            MAX('1D'!$D$16,
                                POWER((ABS(K1303)^2)/('1D'!$I$5*MAX(F1303,
                                            0.1)^2),
                                    1/3))),
                        IFERROR(W1303,
                            0)),
                    MAX(MAX('1D'!$D$16,
                            MAX('1D'!$D$16,
                                POWER((ABS(K1303)^2)/('1D'!$I$5*MAX(F1303,
                                            0.1)^2),
                                    1/3))),
                        (IFERROR(W1303,
                                0))+((IFERROR(AF1303,
                                    0))*'1D'!$D$18)))))))</f>
        <v>2.1389677043987478</v>
      </c>
      <c r="X1303" s="5">
        <f t="shared" ca="1" si="284"/>
        <v>11.122632062873489</v>
      </c>
      <c r="Y1303" s="5">
        <f t="shared" ca="1" si="285"/>
        <v>1.1735290000551568</v>
      </c>
      <c r="Z1303" s="5">
        <f t="shared" ca="1" si="286"/>
        <v>4.5807502857230418</v>
      </c>
      <c r="AA1303" s="5">
        <f t="shared" ca="1" si="287"/>
        <v>634.05596770439877</v>
      </c>
      <c r="AB1303" s="5">
        <f ca="1">AA1303+((ABS(K1303)/MAX(((F1303)+(G1303)*(W1303))*(W1303),
            0.000001))^2)/(2*'1D'!$I$5)</f>
        <v>635.12545155659814</v>
      </c>
      <c r="AC1303" s="5">
        <f ca="1">((ABS(K1303)*'1D'!$D$6)/(MAX(((F1303)+(G1303)*(W1303))*(W1303),
            0.000001)*MAX(((((F1303)+(G1303)*(W1303))*(W1303))/MAX((F1303)+2*(W1303)*SQRT(1+(G1303)^2),
                    0.000001))^(2/3),
            0.000001)))^2</f>
        <v>3.8141460404132466E-3</v>
      </c>
      <c r="AD1303" s="5">
        <f ca="1">ABS(ABS(K1303)/MAX(((F1303)+(G1303)*(W1303))*(W1303),
        0.000001))/SQRT('1D'!$I$5*MAX((((F1303)+(G1303)*(W1303))*(W1303))/MAX((F1303)+2*(G1303)*(W1303),
            0.000001),
        0.000001))</f>
        <v>1.0000000000000004</v>
      </c>
      <c r="AE1303" s="5">
        <f ca="1">((F1303)*(W1303)^2)/2+(G1303)*(W1303)^3/3+(ABS(K1303)^2)/('1D'!$I$5*MAX(((F1303)+(G1303)*(W1303))*(W1303),
        0.000001))</f>
        <v>35.686426155594638</v>
      </c>
      <c r="AF1303" s="5">
        <f ca="1">IF($A$2=0,
    0,
    IFERROR(AB1304+(((AC1303+AC1304)/2)*J1304)+(IF(Z1303&gt;Z1304,
                '1D'!$D$8*((Z1303^2-Z1304^2)/(2*'1D'!$I$5)),
                '1D'!$D$9*((Z1304^2-Z1303^2)/(2*'1D'!$I$5)))+('1D'!$D$10*(ABS(I1304)/90)*(MAX(Z1303^2,
                        Z1304^2)/(2*'1D'!$I$5))))-AB1303,
        0))</f>
        <v>3.3141460404522149E-3</v>
      </c>
      <c r="AG1303" s="5">
        <f ca="1">IF($A$2=0,
    1,
    IF(IFERROR(AG1304,
            0)=0,
        0,
        IFERROR(IF(OR(ROUND(AD1303,
                        3)&gt;=1,
                    AND(ABS(AF1303)&lt;'1D'!$D$19,
                        AD1303&lt;1)),
                1,
                0),
            0)))</f>
        <v>1</v>
      </c>
      <c r="AH1303" s="5">
        <f ca="1">IFERROR(IF('1D'!V32="Supercritical",
        MAX('1D'!$D$16,
            IFERROR(L1303,
                MAX('1D'!$D$16,
                    POWER((ABS(K1303)^2)/('1D'!$I$5*MAX(F1303,
                                0.1)^2),
                        1/3)))),
        IF('1D'!V32="Subcritical",
            MAX('1D'!$D$16,
                IFERROR(W1303,
                    MAX('1D'!$D$16,
                        POWER((ABS(K1303)^2)/('1D'!$I$5*MAX(F1303,
                                    0.1)^2),
                            1/3)))),
            IF(IFERROR(T1303,
                    -1E+99)&gt;=IFERROR(AE1303,
                    -1E+99),
                MAX('1D'!$D$16,
                    IFERROR(L1303,
                        MAX('1D'!$D$16,
                            POWER((ABS(K1303)^2)/('1D'!$I$5*MAX(F1303,
                                        0.1)^2),
                                1/3)))),
                MAX('1D'!$D$16,
                    IFERROR(W1303,
                        MAX('1D'!$D$16,
                            POWER((ABS(K1303)^2)/('1D'!$I$5*MAX(F1303,
                                        0.1)^2),
                                1/3))))))),
    MAX('1D'!$D$16,
        POWER((ABS(K1303)^2)/('1D'!$I$5*MAX(F1303,
                    0.1)^2),
            1/3)))</f>
        <v>2.0411692021517887</v>
      </c>
      <c r="AI1303" s="5">
        <f t="shared" ca="1" si="288"/>
        <v>633.95816920215179</v>
      </c>
      <c r="AJ1303" s="5">
        <f ca="1">AI1303+((ABS(K1303)/MAX(((F1303)+(G1303)*(AH1303))*(AH1303),
            0.000001))^2)/(2*'1D'!$I$5)</f>
        <v>635.13259253909484</v>
      </c>
      <c r="AM1303">
        <v>0</v>
      </c>
      <c r="AN1303">
        <v>0</v>
      </c>
      <c r="AO1303" s="5">
        <f t="shared" si="289"/>
        <v>0</v>
      </c>
      <c r="AP1303" s="5">
        <f t="shared" si="293"/>
        <v>0</v>
      </c>
      <c r="AQ1303" s="5">
        <f ca="1">ABS(ABS(K1303)/MAX(((F1303)+(G1303)*(AH1303))*(AH1303),
        0.000001))/SQRT('1D'!$I$5*MAX((((F1303)+(G1303)*(AH1303))*(AH1303))/MAX((F1303)+2*(G1303)*(AH1303),
            0.000001),
        0.000001))</f>
        <v>1.0727235886044055</v>
      </c>
      <c r="AR1303" s="5" t="str">
        <f t="shared" ca="1" si="290"/>
        <v>Supercritical</v>
      </c>
      <c r="AS1303" s="5">
        <f ca="1">((ABS(K1303)*'1D'!$D$6)/(MAX(((F1303)+(G1303)*(AH1303))*(AH1303),
            0.000001)*MAX(((((F1303)+(G1303)*(AH1303))*(AH1303))/MAX((F1303)+2*(AH1303)*SQRT(1+(G1303)^2),
                    0.000001))^(2/3),
            0.000001)))^2</f>
        <v>4.3358367565141456E-3</v>
      </c>
    </row>
    <row r="1304" spans="1:45" x14ac:dyDescent="0.35">
      <c r="A1304">
        <v>1295</v>
      </c>
      <c r="B1304">
        <v>1293.9960000000001</v>
      </c>
      <c r="C1304">
        <v>616068.86899999995</v>
      </c>
      <c r="D1304">
        <v>3096713.3190000001</v>
      </c>
      <c r="E1304">
        <v>631.91650000000004</v>
      </c>
      <c r="F1304">
        <v>5.2</v>
      </c>
      <c r="G1304">
        <v>0</v>
      </c>
      <c r="H1304" t="s">
        <v>176</v>
      </c>
      <c r="I1304">
        <v>0</v>
      </c>
      <c r="J1304" s="5">
        <f t="shared" si="291"/>
        <v>1</v>
      </c>
      <c r="K1304" s="5">
        <f t="shared" ca="1" si="292"/>
        <v>50.95</v>
      </c>
      <c r="L1304" s="5">
        <f ca="1">IF($A$2=0,
    IFERROR(L1303,
        MAX('1D'!$D$16,
            POWER((ABS(K1304)^2)/('1D'!$I$5*MAX(F1304,
                        0.1)^2),
                1/3))),
    IF(IFERROR(V1303,
            0)=0,
        IFERROR(L1303,
            MAX('1D'!$D$16,
                POWER((ABS(K1304)^2)/('1D'!$I$5*MAX(F1304,
                            0.1)^2),
                    1/3))),
        IF(OR(IFERROR(L1304,
                    0)=0,
                IFERROR(S1303,
                    0)&lt;1,
                IFERROR(S1304,
                    0)&lt;1),
            MAX('1D'!$D$16,
                POWER((ABS(K1304)^2)/('1D'!$I$5*MAX(F1304,
                            0.1)^2),
                    1/3)),
            IF(IFERROR(U1304,
                    0)&gt;0,
                MAX('1D'!$D$16,
                    IFERROR(L1304,
                        0)+((IFERROR(U1304,
                                0))*'1D'!$D$18*IF((IFERROR(S1304,
                                    0))&lt;1,
                            1,
                            -1))),
                IF(IFERROR(U1304,
                        0)&lt;0,
                    IF(ABS((MAX('1D'!$D$16,
                                    POWER((ABS(K1304)^2)/('1D'!$I$5*MAX(F1304,
                                                0.1)^2),
                                        1/3)))-IFERROR(L1304,
                                0))&gt;'1D'!$D$19,
                        MAX('1D'!$D$16,
                            IF((MAX('1D'!$D$16,
                                        POWER((ABS(K1304)^2)/('1D'!$I$5*MAX(F1304,
                                                    0.1)^2),
                                            1/3)))&gt;IFERROR(L1304,
                                    0),
                                MIN((MAX('1D'!$D$16,
                                            POWER((ABS(K1304)^2)/('1D'!$I$5*MAX(F1304,
                                                        0.1)^2),
                                                1/3))),
                                    IFERROR(L1304,
                                        0)+(MIN(ABS(IFERROR(U1304,
                                                    0))*'1D'!$D$18,
                                            ABS((MAX('1D'!$D$16,
                                                        POWER((ABS(K1304)^2)/('1D'!$I$5*MAX(F1304,
                                                                    0.1)^2),
                                                            1/3)))-IFERROR(L1304,
                                                    0))))),
                                MAX((MAX('1D'!$D$16,
                                            POWER((ABS(K1304)^2)/('1D'!$I$5*MAX(F1304,
                                                        0.1)^2),
                                                1/3))),
                                    IFERROR(L1304,
                                        0)-(MIN(ABS(IFERROR(U1304,
                                                    0))*'1D'!$D$18,
                                            ABS((MAX('1D'!$D$16,
                                                        POWER((ABS(K1304)^2)/('1D'!$I$5*MAX(F1304,
                                                                    0.1)^2),
                                                            1/3)))-IFERROR(L1304,
                                                    0))))))),
                        MAX('1D'!$D$16,
                            POWER((ABS(K1304)^2)/('1D'!$I$5*MAX(F1304,
                                        0.1)^2),
                                1/3))),
                    MAX('1D'!$D$16,
                        IFERROR(L1304,
                            0)))))))</f>
        <v>2.0411692021517887</v>
      </c>
      <c r="M1304" s="5">
        <f t="shared" ca="1" si="280"/>
        <v>10.614079851189301</v>
      </c>
      <c r="N1304" s="5">
        <f t="shared" ca="1" si="281"/>
        <v>1.1434704692804873</v>
      </c>
      <c r="O1304" s="5">
        <f t="shared" ca="1" si="282"/>
        <v>4.8002276894771132</v>
      </c>
      <c r="P1304" s="5">
        <f t="shared" ca="1" si="283"/>
        <v>633.95766920215181</v>
      </c>
      <c r="Q1304" s="5">
        <f ca="1">P1304+((ABS(K1304)/MAX(((F1304)+(G1304)*(L1304))*(L1304),
            0.000001))^2)/(2*'1D'!$I$5)</f>
        <v>635.13209253909486</v>
      </c>
      <c r="R1304" s="5">
        <f ca="1">((ABS(K1304)*'1D'!$D$6)/(MAX(((F1304)+(G1304)*(L1304))*(L1304),
            0.000001)*MAX(((((F1304)+(G1304)*(L1304))*(L1304))/MAX((F1304)+2*(L1304)*SQRT(1+(G1304)^2),
                    0.000001))^(2/3),
            0.000001)))^2</f>
        <v>4.3358367565141456E-3</v>
      </c>
      <c r="S1304" s="5">
        <f ca="1">ABS(ABS(K1304)/MAX(((F1304)+(G1304)*(L1304))*(L1304),
        0.000001))/SQRT('1D'!$I$5*MAX((((F1304)+(G1304)*(L1304))*(L1304))/MAX((F1304)+2*(G1304)*(L1304),
            0.000001),
        0.000001))</f>
        <v>1.0727235886044055</v>
      </c>
      <c r="T1304" s="5">
        <f ca="1">((F1304)*(L1304)^2)/2+(G1304)*(L1304)^3/3+(ABS(K1304)^2)/('1D'!$I$5*MAX(((F1304)+(G1304)*(L1304))*(L1304),
        0.000001))</f>
        <v>35.763412605541333</v>
      </c>
      <c r="U1304" s="5">
        <f ca="1">IF($A$2=0,
    0,
    IFERROR(Q1303-(((R1303+R1304)/2)*J1304)-(IF(O1303&gt;O1304,
                '1D'!$D$8*((O1303^2-O1304^2)/(2*'1D'!$I$5)),
                '1D'!$D$9*((O1304^2-O1303^2)/(2*'1D'!$I$5)))+('1D'!$D$10*(ABS(I1304)/90)*(MAX(O1303^2,
                        O1304^2)/(2*'1D'!$I$5))))-Q1304,
        0))</f>
        <v>-3.8358367564796936E-3</v>
      </c>
      <c r="V1304" s="5">
        <f ca="1">IF($A$2=0,
    1,
    IF(IFERROR(V1303,
            0)=0,
        0,
        IFERROR(IF(ROUND(S1304,
                    3)=1,
                1,
                IF(AND(ABS(U1304)&lt;'1D'!$D$19,
                        S1304&gt;1),
                    1,
                    0)),
            0)))</f>
        <v>0</v>
      </c>
      <c r="W1304" s="5">
        <f ca="1">IF($A$2=0,
    MAX(MAX('1D'!$D$16,
            MAX('1D'!$D$16,
                POWER((ABS(K1304)^2)/('1D'!$I$5*MAX(F1304,
                            0.1)^2),
                    1/3))),
        IFERROR(W1396,
            MAX(MAX('1D'!$D$16,
                    MAX('1D'!$D$16,
                        POWER((ABS(K1304)^2)/('1D'!$I$5*MAX(F1304,
                                    0.1)^2),
                            1/3))),
                ($L$2)-E1396))),
    IF(IFERROR(AG1305,
            0)=0,
        MAX(MAX('1D'!$D$16,
                MAX('1D'!$D$16,
                    POWER((ABS(K1304)^2)/('1D'!$I$5*MAX(F1304,
                                0.1)^2),
                        1/3))),
            IFERROR(W1396,
                MAX(MAX('1D'!$D$16,
                        MAX('1D'!$D$16,
                            POWER((ABS(K1304)^2)/('1D'!$I$5*MAX(F1304,
                                        0.1)^2),
                                1/3))),
                    ($L$2)-E1396))),
        IF(IFERROR(W1304,
                0)=0,
            MAX(MAX('1D'!$D$16,
                    MAX('1D'!$D$16,
                        POWER((ABS(K1304)^2)/('1D'!$I$5*MAX(F1304,
                                    0.1)^2),
                            1/3))),
                IFERROR(W1396,
                    MAX(MAX('1D'!$D$16,
                            MAX('1D'!$D$16,
                                POWER((ABS(K1304)^2)/('1D'!$I$5*MAX(F1304,
                                            0.1)^2),
                                    1/3))),
                        ($L$2)-E1396))),
            IF(OR(IFERROR(AD1304,
                        0)&gt;=1,
                    IFERROR(AD1305,
                        0)&gt;=1),
                MAX('1D'!$D$16,
                    MAX('1D'!$D$16,
                        POWER((ABS(K1304)^2)/('1D'!$I$5*MAX(F1304,
                                    0.1)^2),
                            1/3))),
                IF(ABS(IFERROR(AF1304,
                            0))&lt;'1D'!$D$19,
                    MAX(MAX('1D'!$D$16,
                            MAX('1D'!$D$16,
                                POWER((ABS(K1304)^2)/('1D'!$I$5*MAX(F1304,
                                            0.1)^2),
                                    1/3))),
                        IFERROR(W1304,
                            0)),
                    MAX(MAX('1D'!$D$16,
                            MAX('1D'!$D$16,
                                POWER((ABS(K1304)^2)/('1D'!$I$5*MAX(F1304,
                                            0.1)^2),
                                    1/3))),
                        (IFERROR(W1304,
                                0))+((IFERROR(AF1304,
                                    0))*'1D'!$D$18)))))))</f>
        <v>2.1389677043987478</v>
      </c>
      <c r="X1304" s="5">
        <f t="shared" ca="1" si="284"/>
        <v>11.122632062873489</v>
      </c>
      <c r="Y1304" s="5">
        <f t="shared" ca="1" si="285"/>
        <v>1.1735290000551568</v>
      </c>
      <c r="Z1304" s="5">
        <f t="shared" ca="1" si="286"/>
        <v>4.5807502857230418</v>
      </c>
      <c r="AA1304" s="5">
        <f t="shared" ca="1" si="287"/>
        <v>634.05546770439878</v>
      </c>
      <c r="AB1304" s="5">
        <f ca="1">AA1304+((ABS(K1304)/MAX(((F1304)+(G1304)*(W1304))*(W1304),
            0.000001))^2)/(2*'1D'!$I$5)</f>
        <v>635.12495155659815</v>
      </c>
      <c r="AC1304" s="5">
        <f ca="1">((ABS(K1304)*'1D'!$D$6)/(MAX(((F1304)+(G1304)*(W1304))*(W1304),
            0.000001)*MAX(((((F1304)+(G1304)*(W1304))*(W1304))/MAX((F1304)+2*(W1304)*SQRT(1+(G1304)^2),
                    0.000001))^(2/3),
            0.000001)))^2</f>
        <v>3.8141460404132466E-3</v>
      </c>
      <c r="AD1304" s="5">
        <f ca="1">ABS(ABS(K1304)/MAX(((F1304)+(G1304)*(W1304))*(W1304),
        0.000001))/SQRT('1D'!$I$5*MAX((((F1304)+(G1304)*(W1304))*(W1304))/MAX((F1304)+2*(G1304)*(W1304),
            0.000001),
        0.000001))</f>
        <v>1.0000000000000004</v>
      </c>
      <c r="AE1304" s="5">
        <f ca="1">((F1304)*(W1304)^2)/2+(G1304)*(W1304)^3/3+(ABS(K1304)^2)/('1D'!$I$5*MAX(((F1304)+(G1304)*(W1304))*(W1304),
        0.000001))</f>
        <v>35.686426155594638</v>
      </c>
      <c r="AF1304" s="5">
        <f ca="1">IF($A$2=0,
    0,
    IFERROR(AB1305+(((AC1304+AC1305)/2)*J1305)+(IF(Z1304&gt;Z1305,
                '1D'!$D$8*((Z1304^2-Z1305^2)/(2*'1D'!$I$5)),
                '1D'!$D$9*((Z1305^2-Z1304^2)/(2*'1D'!$I$5)))+('1D'!$D$10*(ABS(I1305)/90)*(MAX(Z1304^2,
                        Z1305^2)/(2*'1D'!$I$5))))-AB1304,
        0))</f>
        <v>3.3141460404522149E-3</v>
      </c>
      <c r="AG1304" s="5">
        <f ca="1">IF($A$2=0,
    1,
    IF(IFERROR(AG1305,
            0)=0,
        0,
        IFERROR(IF(OR(ROUND(AD1304,
                        3)&gt;=1,
                    AND(ABS(AF1304)&lt;'1D'!$D$19,
                        AD1304&lt;1)),
                1,
                0),
            0)))</f>
        <v>1</v>
      </c>
      <c r="AH1304" s="5">
        <f ca="1">IFERROR(IF('1D'!V32="Supercritical",
        MAX('1D'!$D$16,
            IFERROR(L1304,
                MAX('1D'!$D$16,
                    POWER((ABS(K1304)^2)/('1D'!$I$5*MAX(F1304,
                                0.1)^2),
                        1/3)))),
        IF('1D'!V32="Subcritical",
            MAX('1D'!$D$16,
                IFERROR(W1304,
                    MAX('1D'!$D$16,
                        POWER((ABS(K1304)^2)/('1D'!$I$5*MAX(F1304,
                                    0.1)^2),
                            1/3)))),
            IF(IFERROR(T1304,
                    -1E+99)&gt;=IFERROR(AE1304,
                    -1E+99),
                MAX('1D'!$D$16,
                    IFERROR(L1304,
                        MAX('1D'!$D$16,
                            POWER((ABS(K1304)^2)/('1D'!$I$5*MAX(F1304,
                                        0.1)^2),
                                1/3)))),
                MAX('1D'!$D$16,
                    IFERROR(W1304,
                        MAX('1D'!$D$16,
                            POWER((ABS(K1304)^2)/('1D'!$I$5*MAX(F1304,
                                        0.1)^2),
                                1/3))))))),
    MAX('1D'!$D$16,
        POWER((ABS(K1304)^2)/('1D'!$I$5*MAX(F1304,
                    0.1)^2),
            1/3)))</f>
        <v>2.0411692021517887</v>
      </c>
      <c r="AI1304" s="5">
        <f t="shared" ca="1" si="288"/>
        <v>633.95766920215181</v>
      </c>
      <c r="AJ1304" s="5">
        <f ca="1">AI1304+((ABS(K1304)/MAX(((F1304)+(G1304)*(AH1304))*(AH1304),
            0.000001))^2)/(2*'1D'!$I$5)</f>
        <v>635.13209253909486</v>
      </c>
      <c r="AM1304">
        <v>0</v>
      </c>
      <c r="AN1304">
        <v>0</v>
      </c>
      <c r="AO1304" s="5">
        <f t="shared" si="289"/>
        <v>0</v>
      </c>
      <c r="AP1304" s="5">
        <f t="shared" si="293"/>
        <v>0</v>
      </c>
      <c r="AQ1304" s="5">
        <f ca="1">ABS(ABS(K1304)/MAX(((F1304)+(G1304)*(AH1304))*(AH1304),
        0.000001))/SQRT('1D'!$I$5*MAX((((F1304)+(G1304)*(AH1304))*(AH1304))/MAX((F1304)+2*(G1304)*(AH1304),
            0.000001),
        0.000001))</f>
        <v>1.0727235886044055</v>
      </c>
      <c r="AR1304" s="5" t="str">
        <f t="shared" ca="1" si="290"/>
        <v>Supercritical</v>
      </c>
      <c r="AS1304" s="5">
        <f ca="1">((ABS(K1304)*'1D'!$D$6)/(MAX(((F1304)+(G1304)*(AH1304))*(AH1304),
            0.000001)*MAX(((((F1304)+(G1304)*(AH1304))*(AH1304))/MAX((F1304)+2*(AH1304)*SQRT(1+(G1304)^2),
                    0.000001))^(2/3),
            0.000001)))^2</f>
        <v>4.3358367565141456E-3</v>
      </c>
    </row>
    <row r="1305" spans="1:45" x14ac:dyDescent="0.35">
      <c r="A1305">
        <v>1296</v>
      </c>
      <c r="B1305">
        <v>1294.9960000000001</v>
      </c>
      <c r="C1305">
        <v>616068.82700000005</v>
      </c>
      <c r="D1305">
        <v>3096712.32</v>
      </c>
      <c r="E1305">
        <v>631.91600000000005</v>
      </c>
      <c r="F1305">
        <v>5.2</v>
      </c>
      <c r="G1305">
        <v>0</v>
      </c>
      <c r="H1305" t="s">
        <v>176</v>
      </c>
      <c r="I1305">
        <v>0</v>
      </c>
      <c r="J1305" s="5">
        <f t="shared" si="291"/>
        <v>1</v>
      </c>
      <c r="K1305" s="5">
        <f t="shared" ca="1" si="292"/>
        <v>50.95</v>
      </c>
      <c r="L1305" s="5">
        <f ca="1">IF($A$2=0,
    IFERROR(L1304,
        MAX('1D'!$D$16,
            POWER((ABS(K1305)^2)/('1D'!$I$5*MAX(F1305,
                        0.1)^2),
                1/3))),
    IF(IFERROR(V1304,
            0)=0,
        IFERROR(L1304,
            MAX('1D'!$D$16,
                POWER((ABS(K1305)^2)/('1D'!$I$5*MAX(F1305,
                            0.1)^2),
                    1/3))),
        IF(OR(IFERROR(L1305,
                    0)=0,
                IFERROR(S1304,
                    0)&lt;1,
                IFERROR(S1305,
                    0)&lt;1),
            MAX('1D'!$D$16,
                POWER((ABS(K1305)^2)/('1D'!$I$5*MAX(F1305,
                            0.1)^2),
                    1/3)),
            IF(IFERROR(U1305,
                    0)&gt;0,
                MAX('1D'!$D$16,
                    IFERROR(L1305,
                        0)+((IFERROR(U1305,
                                0))*'1D'!$D$18*IF((IFERROR(S1305,
                                    0))&lt;1,
                            1,
                            -1))),
                IF(IFERROR(U1305,
                        0)&lt;0,
                    IF(ABS((MAX('1D'!$D$16,
                                    POWER((ABS(K1305)^2)/('1D'!$I$5*MAX(F1305,
                                                0.1)^2),
                                        1/3)))-IFERROR(L1305,
                                0))&gt;'1D'!$D$19,
                        MAX('1D'!$D$16,
                            IF((MAX('1D'!$D$16,
                                        POWER((ABS(K1305)^2)/('1D'!$I$5*MAX(F1305,
                                                    0.1)^2),
                                            1/3)))&gt;IFERROR(L1305,
                                    0),
                                MIN((MAX('1D'!$D$16,
                                            POWER((ABS(K1305)^2)/('1D'!$I$5*MAX(F1305,
                                                        0.1)^2),
                                                1/3))),
                                    IFERROR(L1305,
                                        0)+(MIN(ABS(IFERROR(U1305,
                                                    0))*'1D'!$D$18,
                                            ABS((MAX('1D'!$D$16,
                                                        POWER((ABS(K1305)^2)/('1D'!$I$5*MAX(F1305,
                                                                    0.1)^2),
                                                            1/3)))-IFERROR(L1305,
                                                    0))))),
                                MAX((MAX('1D'!$D$16,
                                            POWER((ABS(K1305)^2)/('1D'!$I$5*MAX(F1305,
                                                        0.1)^2),
                                                1/3))),
                                    IFERROR(L1305,
                                        0)-(MIN(ABS(IFERROR(U1305,
                                                    0))*'1D'!$D$18,
                                            ABS((MAX('1D'!$D$16,
                                                        POWER((ABS(K1305)^2)/('1D'!$I$5*MAX(F1305,
                                                                    0.1)^2),
                                                            1/3)))-IFERROR(L1305,
                                                    0))))))),
                        MAX('1D'!$D$16,
                            POWER((ABS(K1305)^2)/('1D'!$I$5*MAX(F1305,
                                        0.1)^2),
                                1/3))),
                    MAX('1D'!$D$16,
                        IFERROR(L1305,
                            0)))))))</f>
        <v>2.0411692021517887</v>
      </c>
      <c r="M1305" s="5">
        <f t="shared" ca="1" si="280"/>
        <v>10.614079851189301</v>
      </c>
      <c r="N1305" s="5">
        <f t="shared" ca="1" si="281"/>
        <v>1.1434704692804873</v>
      </c>
      <c r="O1305" s="5">
        <f t="shared" ca="1" si="282"/>
        <v>4.8002276894771132</v>
      </c>
      <c r="P1305" s="5">
        <f t="shared" ca="1" si="283"/>
        <v>633.95716920215182</v>
      </c>
      <c r="Q1305" s="5">
        <f ca="1">P1305+((ABS(K1305)/MAX(((F1305)+(G1305)*(L1305))*(L1305),
            0.000001))^2)/(2*'1D'!$I$5)</f>
        <v>635.13159253909487</v>
      </c>
      <c r="R1305" s="5">
        <f ca="1">((ABS(K1305)*'1D'!$D$6)/(MAX(((F1305)+(G1305)*(L1305))*(L1305),
            0.000001)*MAX(((((F1305)+(G1305)*(L1305))*(L1305))/MAX((F1305)+2*(L1305)*SQRT(1+(G1305)^2),
                    0.000001))^(2/3),
            0.000001)))^2</f>
        <v>4.3358367565141456E-3</v>
      </c>
      <c r="S1305" s="5">
        <f ca="1">ABS(ABS(K1305)/MAX(((F1305)+(G1305)*(L1305))*(L1305),
        0.000001))/SQRT('1D'!$I$5*MAX((((F1305)+(G1305)*(L1305))*(L1305))/MAX((F1305)+2*(G1305)*(L1305),
            0.000001),
        0.000001))</f>
        <v>1.0727235886044055</v>
      </c>
      <c r="T1305" s="5">
        <f ca="1">((F1305)*(L1305)^2)/2+(G1305)*(L1305)^3/3+(ABS(K1305)^2)/('1D'!$I$5*MAX(((F1305)+(G1305)*(L1305))*(L1305),
        0.000001))</f>
        <v>35.763412605541333</v>
      </c>
      <c r="U1305" s="5">
        <f ca="1">IF($A$2=0,
    0,
    IFERROR(Q1304-(((R1304+R1305)/2)*J1305)-(IF(O1304&gt;O1305,
                '1D'!$D$8*((O1304^2-O1305^2)/(2*'1D'!$I$5)),
                '1D'!$D$9*((O1305^2-O1304^2)/(2*'1D'!$I$5)))+('1D'!$D$10*(ABS(I1305)/90)*(MAX(O1304^2,
                        O1305^2)/(2*'1D'!$I$5))))-Q1305,
        0))</f>
        <v>-3.8358367564796936E-3</v>
      </c>
      <c r="V1305" s="5">
        <f ca="1">IF($A$2=0,
    1,
    IF(IFERROR(V1304,
            0)=0,
        0,
        IFERROR(IF(ROUND(S1305,
                    3)=1,
                1,
                IF(AND(ABS(U1305)&lt;'1D'!$D$19,
                        S1305&gt;1),
                    1,
                    0)),
            0)))</f>
        <v>0</v>
      </c>
      <c r="W1305" s="5">
        <f ca="1">IF($A$2=0,
    MAX(MAX('1D'!$D$16,
            MAX('1D'!$D$16,
                POWER((ABS(K1305)^2)/('1D'!$I$5*MAX(F1305,
                            0.1)^2),
                    1/3))),
        IFERROR(W1396,
            MAX(MAX('1D'!$D$16,
                    MAX('1D'!$D$16,
                        POWER((ABS(K1305)^2)/('1D'!$I$5*MAX(F1305,
                                    0.1)^2),
                            1/3))),
                ($L$2)-E1396))),
    IF(IFERROR(AG1306,
            0)=0,
        MAX(MAX('1D'!$D$16,
                MAX('1D'!$D$16,
                    POWER((ABS(K1305)^2)/('1D'!$I$5*MAX(F1305,
                                0.1)^2),
                        1/3))),
            IFERROR(W1396,
                MAX(MAX('1D'!$D$16,
                        MAX('1D'!$D$16,
                            POWER((ABS(K1305)^2)/('1D'!$I$5*MAX(F1305,
                                        0.1)^2),
                                1/3))),
                    ($L$2)-E1396))),
        IF(IFERROR(W1305,
                0)=0,
            MAX(MAX('1D'!$D$16,
                    MAX('1D'!$D$16,
                        POWER((ABS(K1305)^2)/('1D'!$I$5*MAX(F1305,
                                    0.1)^2),
                            1/3))),
                IFERROR(W1396,
                    MAX(MAX('1D'!$D$16,
                            MAX('1D'!$D$16,
                                POWER((ABS(K1305)^2)/('1D'!$I$5*MAX(F1305,
                                            0.1)^2),
                                    1/3))),
                        ($L$2)-E1396))),
            IF(OR(IFERROR(AD1305,
                        0)&gt;=1,
                    IFERROR(AD1306,
                        0)&gt;=1),
                MAX('1D'!$D$16,
                    MAX('1D'!$D$16,
                        POWER((ABS(K1305)^2)/('1D'!$I$5*MAX(F1305,
                                    0.1)^2),
                            1/3))),
                IF(ABS(IFERROR(AF1305,
                            0))&lt;'1D'!$D$19,
                    MAX(MAX('1D'!$D$16,
                            MAX('1D'!$D$16,
                                POWER((ABS(K1305)^2)/('1D'!$I$5*MAX(F1305,
                                            0.1)^2),
                                    1/3))),
                        IFERROR(W1305,
                            0)),
                    MAX(MAX('1D'!$D$16,
                            MAX('1D'!$D$16,
                                POWER((ABS(K1305)^2)/('1D'!$I$5*MAX(F1305,
                                            0.1)^2),
                                    1/3))),
                        (IFERROR(W1305,
                                0))+((IFERROR(AF1305,
                                    0))*'1D'!$D$18)))))))</f>
        <v>2.1389677043987478</v>
      </c>
      <c r="X1305" s="5">
        <f t="shared" ca="1" si="284"/>
        <v>11.122632062873489</v>
      </c>
      <c r="Y1305" s="5">
        <f t="shared" ca="1" si="285"/>
        <v>1.1735290000551568</v>
      </c>
      <c r="Z1305" s="5">
        <f t="shared" ca="1" si="286"/>
        <v>4.5807502857230418</v>
      </c>
      <c r="AA1305" s="5">
        <f t="shared" ca="1" si="287"/>
        <v>634.05496770439879</v>
      </c>
      <c r="AB1305" s="5">
        <f ca="1">AA1305+((ABS(K1305)/MAX(((F1305)+(G1305)*(W1305))*(W1305),
            0.000001))^2)/(2*'1D'!$I$5)</f>
        <v>635.12445155659816</v>
      </c>
      <c r="AC1305" s="5">
        <f ca="1">((ABS(K1305)*'1D'!$D$6)/(MAX(((F1305)+(G1305)*(W1305))*(W1305),
            0.000001)*MAX(((((F1305)+(G1305)*(W1305))*(W1305))/MAX((F1305)+2*(W1305)*SQRT(1+(G1305)^2),
                    0.000001))^(2/3),
            0.000001)))^2</f>
        <v>3.8141460404132466E-3</v>
      </c>
      <c r="AD1305" s="5">
        <f ca="1">ABS(ABS(K1305)/MAX(((F1305)+(G1305)*(W1305))*(W1305),
        0.000001))/SQRT('1D'!$I$5*MAX((((F1305)+(G1305)*(W1305))*(W1305))/MAX((F1305)+2*(G1305)*(W1305),
            0.000001),
        0.000001))</f>
        <v>1.0000000000000004</v>
      </c>
      <c r="AE1305" s="5">
        <f ca="1">((F1305)*(W1305)^2)/2+(G1305)*(W1305)^3/3+(ABS(K1305)^2)/('1D'!$I$5*MAX(((F1305)+(G1305)*(W1305))*(W1305),
        0.000001))</f>
        <v>35.686426155594638</v>
      </c>
      <c r="AF1305" s="5">
        <f ca="1">IF($A$2=0,
    0,
    IFERROR(AB1306+(((AC1305+AC1306)/2)*J1306)+(IF(Z1305&gt;Z1306,
                '1D'!$D$8*((Z1305^2-Z1306^2)/(2*'1D'!$I$5)),
                '1D'!$D$9*((Z1306^2-Z1305^2)/(2*'1D'!$I$5)))+('1D'!$D$10*(ABS(I1306)/90)*(MAX(Z1305^2,
                        Z1306^2)/(2*'1D'!$I$5))))-AB1305,
        0))</f>
        <v>3.4157470063291839E-3</v>
      </c>
      <c r="AG1305" s="5">
        <f ca="1">IF($A$2=0,
    1,
    IF(IFERROR(AG1306,
            0)=0,
        0,
        IFERROR(IF(OR(ROUND(AD1305,
                        3)&gt;=1,
                    AND(ABS(AF1305)&lt;'1D'!$D$19,
                        AD1305&lt;1)),
                1,
                0),
            0)))</f>
        <v>1</v>
      </c>
      <c r="AH1305" s="5">
        <f ca="1">IFERROR(IF('1D'!V32="Supercritical",
        MAX('1D'!$D$16,
            IFERROR(L1305,
                MAX('1D'!$D$16,
                    POWER((ABS(K1305)^2)/('1D'!$I$5*MAX(F1305,
                                0.1)^2),
                        1/3)))),
        IF('1D'!V32="Subcritical",
            MAX('1D'!$D$16,
                IFERROR(W1305,
                    MAX('1D'!$D$16,
                        POWER((ABS(K1305)^2)/('1D'!$I$5*MAX(F1305,
                                    0.1)^2),
                            1/3)))),
            IF(IFERROR(T1305,
                    -1E+99)&gt;=IFERROR(AE1305,
                    -1E+99),
                MAX('1D'!$D$16,
                    IFERROR(L1305,
                        MAX('1D'!$D$16,
                            POWER((ABS(K1305)^2)/('1D'!$I$5*MAX(F1305,
                                        0.1)^2),
                                1/3)))),
                MAX('1D'!$D$16,
                    IFERROR(W1305,
                        MAX('1D'!$D$16,
                            POWER((ABS(K1305)^2)/('1D'!$I$5*MAX(F1305,
                                        0.1)^2),
                                1/3))))))),
    MAX('1D'!$D$16,
        POWER((ABS(K1305)^2)/('1D'!$I$5*MAX(F1305,
                    0.1)^2),
            1/3)))</f>
        <v>2.0411692021517887</v>
      </c>
      <c r="AI1305" s="5">
        <f t="shared" ca="1" si="288"/>
        <v>633.95716920215182</v>
      </c>
      <c r="AJ1305" s="5">
        <f ca="1">AI1305+((ABS(K1305)/MAX(((F1305)+(G1305)*(AH1305))*(AH1305),
            0.000001))^2)/(2*'1D'!$I$5)</f>
        <v>635.13159253909487</v>
      </c>
      <c r="AM1305">
        <v>0</v>
      </c>
      <c r="AN1305">
        <v>0</v>
      </c>
      <c r="AO1305" s="5">
        <f t="shared" si="289"/>
        <v>0</v>
      </c>
      <c r="AP1305" s="5">
        <f t="shared" si="293"/>
        <v>0</v>
      </c>
      <c r="AQ1305" s="5">
        <f ca="1">ABS(ABS(K1305)/MAX(((F1305)+(G1305)*(AH1305))*(AH1305),
        0.000001))/SQRT('1D'!$I$5*MAX((((F1305)+(G1305)*(AH1305))*(AH1305))/MAX((F1305)+2*(G1305)*(AH1305),
            0.000001),
        0.000001))</f>
        <v>1.0727235886044055</v>
      </c>
      <c r="AR1305" s="5" t="str">
        <f t="shared" ca="1" si="290"/>
        <v>Supercritical</v>
      </c>
      <c r="AS1305" s="5">
        <f ca="1">((ABS(K1305)*'1D'!$D$6)/(MAX(((F1305)+(G1305)*(AH1305))*(AH1305),
            0.000001)*MAX(((((F1305)+(G1305)*(AH1305))*(AH1305))/MAX((F1305)+2*(AH1305)*SQRT(1+(G1305)^2),
                    0.000001))^(2/3),
            0.000001)))^2</f>
        <v>4.3358367565141456E-3</v>
      </c>
    </row>
    <row r="1306" spans="1:45" x14ac:dyDescent="0.35">
      <c r="A1306">
        <v>1297</v>
      </c>
      <c r="B1306">
        <v>1295.9960000000001</v>
      </c>
      <c r="C1306">
        <v>616068.78500000003</v>
      </c>
      <c r="D1306">
        <v>3096711.321</v>
      </c>
      <c r="E1306">
        <v>631.91549999999995</v>
      </c>
      <c r="F1306">
        <v>5.2</v>
      </c>
      <c r="G1306">
        <v>0</v>
      </c>
      <c r="H1306" t="s">
        <v>176</v>
      </c>
      <c r="I1306">
        <v>5.7000000000000002E-2</v>
      </c>
      <c r="J1306" s="5">
        <f t="shared" si="291"/>
        <v>1</v>
      </c>
      <c r="K1306" s="5">
        <f t="shared" ca="1" si="292"/>
        <v>50.95</v>
      </c>
      <c r="L1306" s="5">
        <f ca="1">IF($A$2=0,
    IFERROR(L1305,
        MAX('1D'!$D$16,
            POWER((ABS(K1306)^2)/('1D'!$I$5*MAX(F1306,
                        0.1)^2),
                1/3))),
    IF(IFERROR(V1305,
            0)=0,
        IFERROR(L1305,
            MAX('1D'!$D$16,
                POWER((ABS(K1306)^2)/('1D'!$I$5*MAX(F1306,
                            0.1)^2),
                    1/3))),
        IF(OR(IFERROR(L1306,
                    0)=0,
                IFERROR(S1305,
                    0)&lt;1,
                IFERROR(S1306,
                    0)&lt;1),
            MAX('1D'!$D$16,
                POWER((ABS(K1306)^2)/('1D'!$I$5*MAX(F1306,
                            0.1)^2),
                    1/3)),
            IF(IFERROR(U1306,
                    0)&gt;0,
                MAX('1D'!$D$16,
                    IFERROR(L1306,
                        0)+((IFERROR(U1306,
                                0))*'1D'!$D$18*IF((IFERROR(S1306,
                                    0))&lt;1,
                            1,
                            -1))),
                IF(IFERROR(U1306,
                        0)&lt;0,
                    IF(ABS((MAX('1D'!$D$16,
                                    POWER((ABS(K1306)^2)/('1D'!$I$5*MAX(F1306,
                                                0.1)^2),
                                        1/3)))-IFERROR(L1306,
                                0))&gt;'1D'!$D$19,
                        MAX('1D'!$D$16,
                            IF((MAX('1D'!$D$16,
                                        POWER((ABS(K1306)^2)/('1D'!$I$5*MAX(F1306,
                                                    0.1)^2),
                                            1/3)))&gt;IFERROR(L1306,
                                    0),
                                MIN((MAX('1D'!$D$16,
                                            POWER((ABS(K1306)^2)/('1D'!$I$5*MAX(F1306,
                                                        0.1)^2),
                                                1/3))),
                                    IFERROR(L1306,
                                        0)+(MIN(ABS(IFERROR(U1306,
                                                    0))*'1D'!$D$18,
                                            ABS((MAX('1D'!$D$16,
                                                        POWER((ABS(K1306)^2)/('1D'!$I$5*MAX(F1306,
                                                                    0.1)^2),
                                                            1/3)))-IFERROR(L1306,
                                                    0))))),
                                MAX((MAX('1D'!$D$16,
                                            POWER((ABS(K1306)^2)/('1D'!$I$5*MAX(F1306,
                                                        0.1)^2),
                                                1/3))),
                                    IFERROR(L1306,
                                        0)-(MIN(ABS(IFERROR(U1306,
                                                    0))*'1D'!$D$18,
                                            ABS((MAX('1D'!$D$16,
                                                        POWER((ABS(K1306)^2)/('1D'!$I$5*MAX(F1306,
                                                                    0.1)^2),
                                                            1/3)))-IFERROR(L1306,
                                                    0))))))),
                        MAX('1D'!$D$16,
                            POWER((ABS(K1306)^2)/('1D'!$I$5*MAX(F1306,
                                        0.1)^2),
                                1/3))),
                    MAX('1D'!$D$16,
                        IFERROR(L1306,
                            0)))))))</f>
        <v>2.0411692021517887</v>
      </c>
      <c r="M1306" s="5">
        <f t="shared" ca="1" si="280"/>
        <v>10.614079851189301</v>
      </c>
      <c r="N1306" s="5">
        <f t="shared" ca="1" si="281"/>
        <v>1.1434704692804873</v>
      </c>
      <c r="O1306" s="5">
        <f t="shared" ca="1" si="282"/>
        <v>4.8002276894771132</v>
      </c>
      <c r="P1306" s="5">
        <f t="shared" ca="1" si="283"/>
        <v>633.95666920215172</v>
      </c>
      <c r="Q1306" s="5">
        <f ca="1">P1306+((ABS(K1306)/MAX(((F1306)+(G1306)*(L1306))*(L1306),
            0.000001))^2)/(2*'1D'!$I$5)</f>
        <v>635.13109253909477</v>
      </c>
      <c r="R1306" s="5">
        <f ca="1">((ABS(K1306)*'1D'!$D$6)/(MAX(((F1306)+(G1306)*(L1306))*(L1306),
            0.000001)*MAX(((((F1306)+(G1306)*(L1306))*(L1306))/MAX((F1306)+2*(L1306)*SQRT(1+(G1306)^2),
                    0.000001))^(2/3),
            0.000001)))^2</f>
        <v>4.3358367565141456E-3</v>
      </c>
      <c r="S1306" s="5">
        <f ca="1">ABS(ABS(K1306)/MAX(((F1306)+(G1306)*(L1306))*(L1306),
        0.000001))/SQRT('1D'!$I$5*MAX((((F1306)+(G1306)*(L1306))*(L1306))/MAX((F1306)+2*(G1306)*(L1306),
            0.000001),
        0.000001))</f>
        <v>1.0727235886044055</v>
      </c>
      <c r="T1306" s="5">
        <f ca="1">((F1306)*(L1306)^2)/2+(G1306)*(L1306)^3/3+(ABS(K1306)^2)/('1D'!$I$5*MAX(((F1306)+(G1306)*(L1306))*(L1306),
        0.000001))</f>
        <v>35.763412605541333</v>
      </c>
      <c r="U1306" s="5">
        <f ca="1">IF($A$2=0,
    0,
    IFERROR(Q1305-(((R1305+R1306)/2)*J1306)-(IF(O1305&gt;O1306,
                '1D'!$D$8*((O1305^2-O1306^2)/(2*'1D'!$I$5)),
                '1D'!$D$9*((O1306^2-O1305^2)/(2*'1D'!$I$5)))+('1D'!$D$10*(ABS(I1306)/90)*(MAX(O1305^2,
                        O1306^2)/(2*'1D'!$I$5))))-Q1306,
        0))</f>
        <v>-3.9474069733387296E-3</v>
      </c>
      <c r="V1306" s="5">
        <f ca="1">IF($A$2=0,
    1,
    IF(IFERROR(V1305,
            0)=0,
        0,
        IFERROR(IF(ROUND(S1306,
                    3)=1,
                1,
                IF(AND(ABS(U1306)&lt;'1D'!$D$19,
                        S1306&gt;1),
                    1,
                    0)),
            0)))</f>
        <v>0</v>
      </c>
      <c r="W1306" s="5">
        <f ca="1">IF($A$2=0,
    MAX(MAX('1D'!$D$16,
            MAX('1D'!$D$16,
                POWER((ABS(K1306)^2)/('1D'!$I$5*MAX(F1306,
                            0.1)^2),
                    1/3))),
        IFERROR(W1396,
            MAX(MAX('1D'!$D$16,
                    MAX('1D'!$D$16,
                        POWER((ABS(K1306)^2)/('1D'!$I$5*MAX(F1306,
                                    0.1)^2),
                            1/3))),
                ($L$2)-E1396))),
    IF(IFERROR(AG1307,
            0)=0,
        MAX(MAX('1D'!$D$16,
                MAX('1D'!$D$16,
                    POWER((ABS(K1306)^2)/('1D'!$I$5*MAX(F1306,
                                0.1)^2),
                        1/3))),
            IFERROR(W1396,
                MAX(MAX('1D'!$D$16,
                        MAX('1D'!$D$16,
                            POWER((ABS(K1306)^2)/('1D'!$I$5*MAX(F1306,
                                        0.1)^2),
                                1/3))),
                    ($L$2)-E1396))),
        IF(IFERROR(W1306,
                0)=0,
            MAX(MAX('1D'!$D$16,
                    MAX('1D'!$D$16,
                        POWER((ABS(K1306)^2)/('1D'!$I$5*MAX(F1306,
                                    0.1)^2),
                            1/3))),
                IFERROR(W1396,
                    MAX(MAX('1D'!$D$16,
                            MAX('1D'!$D$16,
                                POWER((ABS(K1306)^2)/('1D'!$I$5*MAX(F1306,
                                            0.1)^2),
                                    1/3))),
                        ($L$2)-E1396))),
            IF(OR(IFERROR(AD1306,
                        0)&gt;=1,
                    IFERROR(AD1307,
                        0)&gt;=1),
                MAX('1D'!$D$16,
                    MAX('1D'!$D$16,
                        POWER((ABS(K1306)^2)/('1D'!$I$5*MAX(F1306,
                                    0.1)^2),
                            1/3))),
                IF(ABS(IFERROR(AF1306,
                            0))&lt;'1D'!$D$19,
                    MAX(MAX('1D'!$D$16,
                            MAX('1D'!$D$16,
                                POWER((ABS(K1306)^2)/('1D'!$I$5*MAX(F1306,
                                            0.1)^2),
                                    1/3))),
                        IFERROR(W1306,
                            0)),
                    MAX(MAX('1D'!$D$16,
                            MAX('1D'!$D$16,
                                POWER((ABS(K1306)^2)/('1D'!$I$5*MAX(F1306,
                                            0.1)^2),
                                    1/3))),
                        (IFERROR(W1306,
                                0))+((IFERROR(AF1306,
                                    0))*'1D'!$D$18)))))))</f>
        <v>2.1389677043987478</v>
      </c>
      <c r="X1306" s="5">
        <f t="shared" ca="1" si="284"/>
        <v>11.122632062873489</v>
      </c>
      <c r="Y1306" s="5">
        <f t="shared" ca="1" si="285"/>
        <v>1.1735290000551568</v>
      </c>
      <c r="Z1306" s="5">
        <f t="shared" ca="1" si="286"/>
        <v>4.5807502857230418</v>
      </c>
      <c r="AA1306" s="5">
        <f t="shared" ca="1" si="287"/>
        <v>634.05446770439869</v>
      </c>
      <c r="AB1306" s="5">
        <f ca="1">AA1306+((ABS(K1306)/MAX(((F1306)+(G1306)*(W1306))*(W1306),
            0.000001))^2)/(2*'1D'!$I$5)</f>
        <v>635.12395155659806</v>
      </c>
      <c r="AC1306" s="5">
        <f ca="1">((ABS(K1306)*'1D'!$D$6)/(MAX(((F1306)+(G1306)*(W1306))*(W1306),
            0.000001)*MAX(((((F1306)+(G1306)*(W1306))*(W1306))/MAX((F1306)+2*(W1306)*SQRT(1+(G1306)^2),
                    0.000001))^(2/3),
            0.000001)))^2</f>
        <v>3.8141460404132466E-3</v>
      </c>
      <c r="AD1306" s="5">
        <f ca="1">ABS(ABS(K1306)/MAX(((F1306)+(G1306)*(W1306))*(W1306),
        0.000001))/SQRT('1D'!$I$5*MAX((((F1306)+(G1306)*(W1306))*(W1306))/MAX((F1306)+2*(G1306)*(W1306),
            0.000001),
        0.000001))</f>
        <v>1.0000000000000004</v>
      </c>
      <c r="AE1306" s="5">
        <f ca="1">((F1306)*(W1306)^2)/2+(G1306)*(W1306)^3/3+(ABS(K1306)^2)/('1D'!$I$5*MAX(((F1306)+(G1306)*(W1306))*(W1306),
        0.000001))</f>
        <v>35.686426155594638</v>
      </c>
      <c r="AF1306" s="5">
        <f ca="1">IF($A$2=0,
    0,
    IFERROR(AB1307+(((AC1306+AC1307)/2)*J1307)+(IF(Z1306&gt;Z1307,
                '1D'!$D$8*((Z1306^2-Z1307^2)/(2*'1D'!$I$5)),
                '1D'!$D$9*((Z1307^2-Z1306^2)/(2*'1D'!$I$5)))+('1D'!$D$10*(ABS(I1307)/90)*(MAX(Z1306^2,
                        Z1307^2)/(2*'1D'!$I$5))))-AB1306,
        0))</f>
        <v>3.4157470064428708E-3</v>
      </c>
      <c r="AG1306" s="5">
        <f ca="1">IF($A$2=0,
    1,
    IF(IFERROR(AG1307,
            0)=0,
        0,
        IFERROR(IF(OR(ROUND(AD1306,
                        3)&gt;=1,
                    AND(ABS(AF1306)&lt;'1D'!$D$19,
                        AD1306&lt;1)),
                1,
                0),
            0)))</f>
        <v>1</v>
      </c>
      <c r="AH1306" s="5">
        <f ca="1">IFERROR(IF('1D'!V32="Supercritical",
        MAX('1D'!$D$16,
            IFERROR(L1306,
                MAX('1D'!$D$16,
                    POWER((ABS(K1306)^2)/('1D'!$I$5*MAX(F1306,
                                0.1)^2),
                        1/3)))),
        IF('1D'!V32="Subcritical",
            MAX('1D'!$D$16,
                IFERROR(W1306,
                    MAX('1D'!$D$16,
                        POWER((ABS(K1306)^2)/('1D'!$I$5*MAX(F1306,
                                    0.1)^2),
                            1/3)))),
            IF(IFERROR(T1306,
                    -1E+99)&gt;=IFERROR(AE1306,
                    -1E+99),
                MAX('1D'!$D$16,
                    IFERROR(L1306,
                        MAX('1D'!$D$16,
                            POWER((ABS(K1306)^2)/('1D'!$I$5*MAX(F1306,
                                        0.1)^2),
                                1/3)))),
                MAX('1D'!$D$16,
                    IFERROR(W1306,
                        MAX('1D'!$D$16,
                            POWER((ABS(K1306)^2)/('1D'!$I$5*MAX(F1306,
                                        0.1)^2),
                                1/3))))))),
    MAX('1D'!$D$16,
        POWER((ABS(K1306)^2)/('1D'!$I$5*MAX(F1306,
                    0.1)^2),
            1/3)))</f>
        <v>2.0411692021517887</v>
      </c>
      <c r="AI1306" s="5">
        <f t="shared" ca="1" si="288"/>
        <v>633.95666920215172</v>
      </c>
      <c r="AJ1306" s="5">
        <f ca="1">AI1306+((ABS(K1306)/MAX(((F1306)+(G1306)*(AH1306))*(AH1306),
            0.000001))^2)/(2*'1D'!$I$5)</f>
        <v>635.13109253909477</v>
      </c>
      <c r="AM1306">
        <v>0</v>
      </c>
      <c r="AN1306">
        <v>0</v>
      </c>
      <c r="AO1306" s="5">
        <f t="shared" si="289"/>
        <v>0</v>
      </c>
      <c r="AP1306" s="5">
        <f t="shared" si="293"/>
        <v>0</v>
      </c>
      <c r="AQ1306" s="5">
        <f ca="1">ABS(ABS(K1306)/MAX(((F1306)+(G1306)*(AH1306))*(AH1306),
        0.000001))/SQRT('1D'!$I$5*MAX((((F1306)+(G1306)*(AH1306))*(AH1306))/MAX((F1306)+2*(G1306)*(AH1306),
            0.000001),
        0.000001))</f>
        <v>1.0727235886044055</v>
      </c>
      <c r="AR1306" s="5" t="str">
        <f t="shared" ca="1" si="290"/>
        <v>Supercritical</v>
      </c>
      <c r="AS1306" s="5">
        <f ca="1">((ABS(K1306)*'1D'!$D$6)/(MAX(((F1306)+(G1306)*(AH1306))*(AH1306),
            0.000001)*MAX(((((F1306)+(G1306)*(AH1306))*(AH1306))/MAX((F1306)+2*(AH1306)*SQRT(1+(G1306)^2),
                    0.000001))^(2/3),
            0.000001)))^2</f>
        <v>4.3358367565141456E-3</v>
      </c>
    </row>
    <row r="1307" spans="1:45" x14ac:dyDescent="0.35">
      <c r="A1307">
        <v>1298</v>
      </c>
      <c r="B1307">
        <v>1296.9960000000001</v>
      </c>
      <c r="C1307">
        <v>616068.74199999997</v>
      </c>
      <c r="D1307">
        <v>3096710.3220000002</v>
      </c>
      <c r="E1307">
        <v>631.91499999999996</v>
      </c>
      <c r="F1307">
        <v>5.2</v>
      </c>
      <c r="G1307">
        <v>0</v>
      </c>
      <c r="H1307" t="s">
        <v>176</v>
      </c>
      <c r="I1307">
        <v>5.7000000000000002E-2</v>
      </c>
      <c r="J1307" s="5">
        <f t="shared" si="291"/>
        <v>1</v>
      </c>
      <c r="K1307" s="5">
        <f t="shared" ca="1" si="292"/>
        <v>50.95</v>
      </c>
      <c r="L1307" s="5">
        <f ca="1">IF($A$2=0,
    IFERROR(L1306,
        MAX('1D'!$D$16,
            POWER((ABS(K1307)^2)/('1D'!$I$5*MAX(F1307,
                        0.1)^2),
                1/3))),
    IF(IFERROR(V1306,
            0)=0,
        IFERROR(L1306,
            MAX('1D'!$D$16,
                POWER((ABS(K1307)^2)/('1D'!$I$5*MAX(F1307,
                            0.1)^2),
                    1/3))),
        IF(OR(IFERROR(L1307,
                    0)=0,
                IFERROR(S1306,
                    0)&lt;1,
                IFERROR(S1307,
                    0)&lt;1),
            MAX('1D'!$D$16,
                POWER((ABS(K1307)^2)/('1D'!$I$5*MAX(F1307,
                            0.1)^2),
                    1/3)),
            IF(IFERROR(U1307,
                    0)&gt;0,
                MAX('1D'!$D$16,
                    IFERROR(L1307,
                        0)+((IFERROR(U1307,
                                0))*'1D'!$D$18*IF((IFERROR(S1307,
                                    0))&lt;1,
                            1,
                            -1))),
                IF(IFERROR(U1307,
                        0)&lt;0,
                    IF(ABS((MAX('1D'!$D$16,
                                    POWER((ABS(K1307)^2)/('1D'!$I$5*MAX(F1307,
                                                0.1)^2),
                                        1/3)))-IFERROR(L1307,
                                0))&gt;'1D'!$D$19,
                        MAX('1D'!$D$16,
                            IF((MAX('1D'!$D$16,
                                        POWER((ABS(K1307)^2)/('1D'!$I$5*MAX(F1307,
                                                    0.1)^2),
                                            1/3)))&gt;IFERROR(L1307,
                                    0),
                                MIN((MAX('1D'!$D$16,
                                            POWER((ABS(K1307)^2)/('1D'!$I$5*MAX(F1307,
                                                        0.1)^2),
                                                1/3))),
                                    IFERROR(L1307,
                                        0)+(MIN(ABS(IFERROR(U1307,
                                                    0))*'1D'!$D$18,
                                            ABS((MAX('1D'!$D$16,
                                                        POWER((ABS(K1307)^2)/('1D'!$I$5*MAX(F1307,
                                                                    0.1)^2),
                                                            1/3)))-IFERROR(L1307,
                                                    0))))),
                                MAX((MAX('1D'!$D$16,
                                            POWER((ABS(K1307)^2)/('1D'!$I$5*MAX(F1307,
                                                        0.1)^2),
                                                1/3))),
                                    IFERROR(L1307,
                                        0)-(MIN(ABS(IFERROR(U1307,
                                                    0))*'1D'!$D$18,
                                            ABS((MAX('1D'!$D$16,
                                                        POWER((ABS(K1307)^2)/('1D'!$I$5*MAX(F1307,
                                                                    0.1)^2),
                                                            1/3)))-IFERROR(L1307,
                                                    0))))))),
                        MAX('1D'!$D$16,
                            POWER((ABS(K1307)^2)/('1D'!$I$5*MAX(F1307,
                                        0.1)^2),
                                1/3))),
                    MAX('1D'!$D$16,
                        IFERROR(L1307,
                            0)))))))</f>
        <v>2.0411692021517887</v>
      </c>
      <c r="M1307" s="5">
        <f t="shared" ca="1" si="280"/>
        <v>10.614079851189301</v>
      </c>
      <c r="N1307" s="5">
        <f t="shared" ca="1" si="281"/>
        <v>1.1434704692804873</v>
      </c>
      <c r="O1307" s="5">
        <f t="shared" ca="1" si="282"/>
        <v>4.8002276894771132</v>
      </c>
      <c r="P1307" s="5">
        <f t="shared" ca="1" si="283"/>
        <v>633.95616920215173</v>
      </c>
      <c r="Q1307" s="5">
        <f ca="1">P1307+((ABS(K1307)/MAX(((F1307)+(G1307)*(L1307))*(L1307),
            0.000001))^2)/(2*'1D'!$I$5)</f>
        <v>635.13059253909478</v>
      </c>
      <c r="R1307" s="5">
        <f ca="1">((ABS(K1307)*'1D'!$D$6)/(MAX(((F1307)+(G1307)*(L1307))*(L1307),
            0.000001)*MAX(((((F1307)+(G1307)*(L1307))*(L1307))/MAX((F1307)+2*(L1307)*SQRT(1+(G1307)^2),
                    0.000001))^(2/3),
            0.000001)))^2</f>
        <v>4.3358367565141456E-3</v>
      </c>
      <c r="S1307" s="5">
        <f ca="1">ABS(ABS(K1307)/MAX(((F1307)+(G1307)*(L1307))*(L1307),
        0.000001))/SQRT('1D'!$I$5*MAX((((F1307)+(G1307)*(L1307))*(L1307))/MAX((F1307)+2*(G1307)*(L1307),
            0.000001),
        0.000001))</f>
        <v>1.0727235886044055</v>
      </c>
      <c r="T1307" s="5">
        <f ca="1">((F1307)*(L1307)^2)/2+(G1307)*(L1307)^3/3+(ABS(K1307)^2)/('1D'!$I$5*MAX(((F1307)+(G1307)*(L1307))*(L1307),
        0.000001))</f>
        <v>35.763412605541333</v>
      </c>
      <c r="U1307" s="5">
        <f ca="1">IF($A$2=0,
    0,
    IFERROR(Q1306-(((R1306+R1307)/2)*J1307)-(IF(O1306&gt;O1307,
                '1D'!$D$8*((O1306^2-O1307^2)/(2*'1D'!$I$5)),
                '1D'!$D$9*((O1307^2-O1306^2)/(2*'1D'!$I$5)))+('1D'!$D$10*(ABS(I1307)/90)*(MAX(O1306^2,
                        O1307^2)/(2*'1D'!$I$5))))-Q1307,
        0))</f>
        <v>-3.9474069734524164E-3</v>
      </c>
      <c r="V1307" s="5">
        <f ca="1">IF($A$2=0,
    1,
    IF(IFERROR(V1306,
            0)=0,
        0,
        IFERROR(IF(ROUND(S1307,
                    3)=1,
                1,
                IF(AND(ABS(U1307)&lt;'1D'!$D$19,
                        S1307&gt;1),
                    1,
                    0)),
            0)))</f>
        <v>0</v>
      </c>
      <c r="W1307" s="5">
        <f ca="1">IF($A$2=0,
    MAX(MAX('1D'!$D$16,
            MAX('1D'!$D$16,
                POWER((ABS(K1307)^2)/('1D'!$I$5*MAX(F1307,
                            0.1)^2),
                    1/3))),
        IFERROR(W1396,
            MAX(MAX('1D'!$D$16,
                    MAX('1D'!$D$16,
                        POWER((ABS(K1307)^2)/('1D'!$I$5*MAX(F1307,
                                    0.1)^2),
                            1/3))),
                ($L$2)-E1396))),
    IF(IFERROR(AG1308,
            0)=0,
        MAX(MAX('1D'!$D$16,
                MAX('1D'!$D$16,
                    POWER((ABS(K1307)^2)/('1D'!$I$5*MAX(F1307,
                                0.1)^2),
                        1/3))),
            IFERROR(W1396,
                MAX(MAX('1D'!$D$16,
                        MAX('1D'!$D$16,
                            POWER((ABS(K1307)^2)/('1D'!$I$5*MAX(F1307,
                                        0.1)^2),
                                1/3))),
                    ($L$2)-E1396))),
        IF(IFERROR(W1307,
                0)=0,
            MAX(MAX('1D'!$D$16,
                    MAX('1D'!$D$16,
                        POWER((ABS(K1307)^2)/('1D'!$I$5*MAX(F1307,
                                    0.1)^2),
                            1/3))),
                IFERROR(W1396,
                    MAX(MAX('1D'!$D$16,
                            MAX('1D'!$D$16,
                                POWER((ABS(K1307)^2)/('1D'!$I$5*MAX(F1307,
                                            0.1)^2),
                                    1/3))),
                        ($L$2)-E1396))),
            IF(OR(IFERROR(AD1307,
                        0)&gt;=1,
                    IFERROR(AD1308,
                        0)&gt;=1),
                MAX('1D'!$D$16,
                    MAX('1D'!$D$16,
                        POWER((ABS(K1307)^2)/('1D'!$I$5*MAX(F1307,
                                    0.1)^2),
                            1/3))),
                IF(ABS(IFERROR(AF1307,
                            0))&lt;'1D'!$D$19,
                    MAX(MAX('1D'!$D$16,
                            MAX('1D'!$D$16,
                                POWER((ABS(K1307)^2)/('1D'!$I$5*MAX(F1307,
                                            0.1)^2),
                                    1/3))),
                        IFERROR(W1307,
                            0)),
                    MAX(MAX('1D'!$D$16,
                            MAX('1D'!$D$16,
                                POWER((ABS(K1307)^2)/('1D'!$I$5*MAX(F1307,
                                            0.1)^2),
                                    1/3))),
                        (IFERROR(W1307,
                                0))+((IFERROR(AF1307,
                                    0))*'1D'!$D$18)))))))</f>
        <v>2.1389677043987478</v>
      </c>
      <c r="X1307" s="5">
        <f t="shared" ca="1" si="284"/>
        <v>11.122632062873489</v>
      </c>
      <c r="Y1307" s="5">
        <f t="shared" ca="1" si="285"/>
        <v>1.1735290000551568</v>
      </c>
      <c r="Z1307" s="5">
        <f t="shared" ca="1" si="286"/>
        <v>4.5807502857230418</v>
      </c>
      <c r="AA1307" s="5">
        <f t="shared" ca="1" si="287"/>
        <v>634.0539677043987</v>
      </c>
      <c r="AB1307" s="5">
        <f ca="1">AA1307+((ABS(K1307)/MAX(((F1307)+(G1307)*(W1307))*(W1307),
            0.000001))^2)/(2*'1D'!$I$5)</f>
        <v>635.12345155659807</v>
      </c>
      <c r="AC1307" s="5">
        <f ca="1">((ABS(K1307)*'1D'!$D$6)/(MAX(((F1307)+(G1307)*(W1307))*(W1307),
            0.000001)*MAX(((((F1307)+(G1307)*(W1307))*(W1307))/MAX((F1307)+2*(W1307)*SQRT(1+(G1307)^2),
                    0.000001))^(2/3),
            0.000001)))^2</f>
        <v>3.8141460404132466E-3</v>
      </c>
      <c r="AD1307" s="5">
        <f ca="1">ABS(ABS(K1307)/MAX(((F1307)+(G1307)*(W1307))*(W1307),
        0.000001))/SQRT('1D'!$I$5*MAX((((F1307)+(G1307)*(W1307))*(W1307))/MAX((F1307)+2*(G1307)*(W1307),
            0.000001),
        0.000001))</f>
        <v>1.0000000000000004</v>
      </c>
      <c r="AE1307" s="5">
        <f ca="1">((F1307)*(W1307)^2)/2+(G1307)*(W1307)^3/3+(ABS(K1307)^2)/('1D'!$I$5*MAX(((F1307)+(G1307)*(W1307))*(W1307),
        0.000001))</f>
        <v>35.686426155594638</v>
      </c>
      <c r="AF1307" s="5">
        <f ca="1">IF($A$2=0,
    0,
    IFERROR(AB1308+(((AC1307+AC1308)/2)*J1308)+(IF(Z1307&gt;Z1308,
                '1D'!$D$8*((Z1307^2-Z1308^2)/(2*'1D'!$I$5)),
                '1D'!$D$9*((Z1308^2-Z1307^2)/(2*'1D'!$I$5)))+('1D'!$D$10*(ABS(I1308)/90)*(MAX(Z1307^2,
                        Z1308^2)/(2*'1D'!$I$5))))-AB1307,
        0))</f>
        <v>3.3141460404522149E-3</v>
      </c>
      <c r="AG1307" s="5">
        <f ca="1">IF($A$2=0,
    1,
    IF(IFERROR(AG1308,
            0)=0,
        0,
        IFERROR(IF(OR(ROUND(AD1307,
                        3)&gt;=1,
                    AND(ABS(AF1307)&lt;'1D'!$D$19,
                        AD1307&lt;1)),
                1,
                0),
            0)))</f>
        <v>1</v>
      </c>
      <c r="AH1307" s="5">
        <f ca="1">IFERROR(IF('1D'!V32="Supercritical",
        MAX('1D'!$D$16,
            IFERROR(L1307,
                MAX('1D'!$D$16,
                    POWER((ABS(K1307)^2)/('1D'!$I$5*MAX(F1307,
                                0.1)^2),
                        1/3)))),
        IF('1D'!V32="Subcritical",
            MAX('1D'!$D$16,
                IFERROR(W1307,
                    MAX('1D'!$D$16,
                        POWER((ABS(K1307)^2)/('1D'!$I$5*MAX(F1307,
                                    0.1)^2),
                            1/3)))),
            IF(IFERROR(T1307,
                    -1E+99)&gt;=IFERROR(AE1307,
                    -1E+99),
                MAX('1D'!$D$16,
                    IFERROR(L1307,
                        MAX('1D'!$D$16,
                            POWER((ABS(K1307)^2)/('1D'!$I$5*MAX(F1307,
                                        0.1)^2),
                                1/3)))),
                MAX('1D'!$D$16,
                    IFERROR(W1307,
                        MAX('1D'!$D$16,
                            POWER((ABS(K1307)^2)/('1D'!$I$5*MAX(F1307,
                                        0.1)^2),
                                1/3))))))),
    MAX('1D'!$D$16,
        POWER((ABS(K1307)^2)/('1D'!$I$5*MAX(F1307,
                    0.1)^2),
            1/3)))</f>
        <v>2.0411692021517887</v>
      </c>
      <c r="AI1307" s="5">
        <f t="shared" ca="1" si="288"/>
        <v>633.95616920215173</v>
      </c>
      <c r="AJ1307" s="5">
        <f ca="1">AI1307+((ABS(K1307)/MAX(((F1307)+(G1307)*(AH1307))*(AH1307),
            0.000001))^2)/(2*'1D'!$I$5)</f>
        <v>635.13059253909478</v>
      </c>
      <c r="AM1307">
        <v>0</v>
      </c>
      <c r="AN1307">
        <v>0</v>
      </c>
      <c r="AO1307" s="5">
        <f t="shared" si="289"/>
        <v>0</v>
      </c>
      <c r="AP1307" s="5">
        <f t="shared" si="293"/>
        <v>0</v>
      </c>
      <c r="AQ1307" s="5">
        <f ca="1">ABS(ABS(K1307)/MAX(((F1307)+(G1307)*(AH1307))*(AH1307),
        0.000001))/SQRT('1D'!$I$5*MAX((((F1307)+(G1307)*(AH1307))*(AH1307))/MAX((F1307)+2*(G1307)*(AH1307),
            0.000001),
        0.000001))</f>
        <v>1.0727235886044055</v>
      </c>
      <c r="AR1307" s="5" t="str">
        <f t="shared" ca="1" si="290"/>
        <v>Supercritical</v>
      </c>
      <c r="AS1307" s="5">
        <f ca="1">((ABS(K1307)*'1D'!$D$6)/(MAX(((F1307)+(G1307)*(AH1307))*(AH1307),
            0.000001)*MAX(((((F1307)+(G1307)*(AH1307))*(AH1307))/MAX((F1307)+2*(AH1307)*SQRT(1+(G1307)^2),
                    0.000001))^(2/3),
            0.000001)))^2</f>
        <v>4.3358367565141456E-3</v>
      </c>
    </row>
    <row r="1308" spans="1:45" x14ac:dyDescent="0.35">
      <c r="A1308">
        <v>1299</v>
      </c>
      <c r="B1308">
        <v>1297.9960000000001</v>
      </c>
      <c r="C1308">
        <v>616068.69999999995</v>
      </c>
      <c r="D1308">
        <v>3096709.3229999999</v>
      </c>
      <c r="E1308">
        <v>631.91449999999998</v>
      </c>
      <c r="F1308">
        <v>5.2</v>
      </c>
      <c r="G1308">
        <v>0</v>
      </c>
      <c r="H1308" t="s">
        <v>176</v>
      </c>
      <c r="I1308">
        <v>0</v>
      </c>
      <c r="J1308" s="5">
        <f t="shared" si="291"/>
        <v>1</v>
      </c>
      <c r="K1308" s="5">
        <f t="shared" ca="1" si="292"/>
        <v>50.95</v>
      </c>
      <c r="L1308" s="5">
        <f ca="1">IF($A$2=0,
    IFERROR(L1307,
        MAX('1D'!$D$16,
            POWER((ABS(K1308)^2)/('1D'!$I$5*MAX(F1308,
                        0.1)^2),
                1/3))),
    IF(IFERROR(V1307,
            0)=0,
        IFERROR(L1307,
            MAX('1D'!$D$16,
                POWER((ABS(K1308)^2)/('1D'!$I$5*MAX(F1308,
                            0.1)^2),
                    1/3))),
        IF(OR(IFERROR(L1308,
                    0)=0,
                IFERROR(S1307,
                    0)&lt;1,
                IFERROR(S1308,
                    0)&lt;1),
            MAX('1D'!$D$16,
                POWER((ABS(K1308)^2)/('1D'!$I$5*MAX(F1308,
                            0.1)^2),
                    1/3)),
            IF(IFERROR(U1308,
                    0)&gt;0,
                MAX('1D'!$D$16,
                    IFERROR(L1308,
                        0)+((IFERROR(U1308,
                                0))*'1D'!$D$18*IF((IFERROR(S1308,
                                    0))&lt;1,
                            1,
                            -1))),
                IF(IFERROR(U1308,
                        0)&lt;0,
                    IF(ABS((MAX('1D'!$D$16,
                                    POWER((ABS(K1308)^2)/('1D'!$I$5*MAX(F1308,
                                                0.1)^2),
                                        1/3)))-IFERROR(L1308,
                                0))&gt;'1D'!$D$19,
                        MAX('1D'!$D$16,
                            IF((MAX('1D'!$D$16,
                                        POWER((ABS(K1308)^2)/('1D'!$I$5*MAX(F1308,
                                                    0.1)^2),
                                            1/3)))&gt;IFERROR(L1308,
                                    0),
                                MIN((MAX('1D'!$D$16,
                                            POWER((ABS(K1308)^2)/('1D'!$I$5*MAX(F1308,
                                                        0.1)^2),
                                                1/3))),
                                    IFERROR(L1308,
                                        0)+(MIN(ABS(IFERROR(U1308,
                                                    0))*'1D'!$D$18,
                                            ABS((MAX('1D'!$D$16,
                                                        POWER((ABS(K1308)^2)/('1D'!$I$5*MAX(F1308,
                                                                    0.1)^2),
                                                            1/3)))-IFERROR(L1308,
                                                    0))))),
                                MAX((MAX('1D'!$D$16,
                                            POWER((ABS(K1308)^2)/('1D'!$I$5*MAX(F1308,
                                                        0.1)^2),
                                                1/3))),
                                    IFERROR(L1308,
                                        0)-(MIN(ABS(IFERROR(U1308,
                                                    0))*'1D'!$D$18,
                                            ABS((MAX('1D'!$D$16,
                                                        POWER((ABS(K1308)^2)/('1D'!$I$5*MAX(F1308,
                                                                    0.1)^2),
                                                            1/3)))-IFERROR(L1308,
                                                    0))))))),
                        MAX('1D'!$D$16,
                            POWER((ABS(K1308)^2)/('1D'!$I$5*MAX(F1308,
                                        0.1)^2),
                                1/3))),
                    MAX('1D'!$D$16,
                        IFERROR(L1308,
                            0)))))))</f>
        <v>2.0411692021517887</v>
      </c>
      <c r="M1308" s="5">
        <f t="shared" ca="1" si="280"/>
        <v>10.614079851189301</v>
      </c>
      <c r="N1308" s="5">
        <f t="shared" ca="1" si="281"/>
        <v>1.1434704692804873</v>
      </c>
      <c r="O1308" s="5">
        <f t="shared" ca="1" si="282"/>
        <v>4.8002276894771132</v>
      </c>
      <c r="P1308" s="5">
        <f t="shared" ca="1" si="283"/>
        <v>633.95566920215174</v>
      </c>
      <c r="Q1308" s="5">
        <f ca="1">P1308+((ABS(K1308)/MAX(((F1308)+(G1308)*(L1308))*(L1308),
            0.000001))^2)/(2*'1D'!$I$5)</f>
        <v>635.13009253909479</v>
      </c>
      <c r="R1308" s="5">
        <f ca="1">((ABS(K1308)*'1D'!$D$6)/(MAX(((F1308)+(G1308)*(L1308))*(L1308),
            0.000001)*MAX(((((F1308)+(G1308)*(L1308))*(L1308))/MAX((F1308)+2*(L1308)*SQRT(1+(G1308)^2),
                    0.000001))^(2/3),
            0.000001)))^2</f>
        <v>4.3358367565141456E-3</v>
      </c>
      <c r="S1308" s="5">
        <f ca="1">ABS(ABS(K1308)/MAX(((F1308)+(G1308)*(L1308))*(L1308),
        0.000001))/SQRT('1D'!$I$5*MAX((((F1308)+(G1308)*(L1308))*(L1308))/MAX((F1308)+2*(G1308)*(L1308),
            0.000001),
        0.000001))</f>
        <v>1.0727235886044055</v>
      </c>
      <c r="T1308" s="5">
        <f ca="1">((F1308)*(L1308)^2)/2+(G1308)*(L1308)^3/3+(ABS(K1308)^2)/('1D'!$I$5*MAX(((F1308)+(G1308)*(L1308))*(L1308),
        0.000001))</f>
        <v>35.763412605541333</v>
      </c>
      <c r="U1308" s="5">
        <f ca="1">IF($A$2=0,
    0,
    IFERROR(Q1307-(((R1307+R1308)/2)*J1308)-(IF(O1307&gt;O1308,
                '1D'!$D$8*((O1307^2-O1308^2)/(2*'1D'!$I$5)),
                '1D'!$D$9*((O1308^2-O1307^2)/(2*'1D'!$I$5)))+('1D'!$D$10*(ABS(I1308)/90)*(MAX(O1307^2,
                        O1308^2)/(2*'1D'!$I$5))))-Q1308,
        0))</f>
        <v>-3.8358367564796936E-3</v>
      </c>
      <c r="V1308" s="5">
        <f ca="1">IF($A$2=0,
    1,
    IF(IFERROR(V1307,
            0)=0,
        0,
        IFERROR(IF(ROUND(S1308,
                    3)=1,
                1,
                IF(AND(ABS(U1308)&lt;'1D'!$D$19,
                        S1308&gt;1),
                    1,
                    0)),
            0)))</f>
        <v>0</v>
      </c>
      <c r="W1308" s="5">
        <f ca="1">IF($A$2=0,
    MAX(MAX('1D'!$D$16,
            MAX('1D'!$D$16,
                POWER((ABS(K1308)^2)/('1D'!$I$5*MAX(F1308,
                            0.1)^2),
                    1/3))),
        IFERROR(W1396,
            MAX(MAX('1D'!$D$16,
                    MAX('1D'!$D$16,
                        POWER((ABS(K1308)^2)/('1D'!$I$5*MAX(F1308,
                                    0.1)^2),
                            1/3))),
                ($L$2)-E1396))),
    IF(IFERROR(AG1309,
            0)=0,
        MAX(MAX('1D'!$D$16,
                MAX('1D'!$D$16,
                    POWER((ABS(K1308)^2)/('1D'!$I$5*MAX(F1308,
                                0.1)^2),
                        1/3))),
            IFERROR(W1396,
                MAX(MAX('1D'!$D$16,
                        MAX('1D'!$D$16,
                            POWER((ABS(K1308)^2)/('1D'!$I$5*MAX(F1308,
                                        0.1)^2),
                                1/3))),
                    ($L$2)-E1396))),
        IF(IFERROR(W1308,
                0)=0,
            MAX(MAX('1D'!$D$16,
                    MAX('1D'!$D$16,
                        POWER((ABS(K1308)^2)/('1D'!$I$5*MAX(F1308,
                                    0.1)^2),
                            1/3))),
                IFERROR(W1396,
                    MAX(MAX('1D'!$D$16,
                            MAX('1D'!$D$16,
                                POWER((ABS(K1308)^2)/('1D'!$I$5*MAX(F1308,
                                            0.1)^2),
                                    1/3))),
                        ($L$2)-E1396))),
            IF(OR(IFERROR(AD1308,
                        0)&gt;=1,
                    IFERROR(AD1309,
                        0)&gt;=1),
                MAX('1D'!$D$16,
                    MAX('1D'!$D$16,
                        POWER((ABS(K1308)^2)/('1D'!$I$5*MAX(F1308,
                                    0.1)^2),
                            1/3))),
                IF(ABS(IFERROR(AF1308,
                            0))&lt;'1D'!$D$19,
                    MAX(MAX('1D'!$D$16,
                            MAX('1D'!$D$16,
                                POWER((ABS(K1308)^2)/('1D'!$I$5*MAX(F1308,
                                            0.1)^2),
                                    1/3))),
                        IFERROR(W1308,
                            0)),
                    MAX(MAX('1D'!$D$16,
                            MAX('1D'!$D$16,
                                POWER((ABS(K1308)^2)/('1D'!$I$5*MAX(F1308,
                                            0.1)^2),
                                    1/3))),
                        (IFERROR(W1308,
                                0))+((IFERROR(AF1308,
                                    0))*'1D'!$D$18)))))))</f>
        <v>2.1389677043987478</v>
      </c>
      <c r="X1308" s="5">
        <f t="shared" ca="1" si="284"/>
        <v>11.122632062873489</v>
      </c>
      <c r="Y1308" s="5">
        <f t="shared" ca="1" si="285"/>
        <v>1.1735290000551568</v>
      </c>
      <c r="Z1308" s="5">
        <f t="shared" ca="1" si="286"/>
        <v>4.5807502857230418</v>
      </c>
      <c r="AA1308" s="5">
        <f t="shared" ca="1" si="287"/>
        <v>634.05346770439871</v>
      </c>
      <c r="AB1308" s="5">
        <f ca="1">AA1308+((ABS(K1308)/MAX(((F1308)+(G1308)*(W1308))*(W1308),
            0.000001))^2)/(2*'1D'!$I$5)</f>
        <v>635.12295155659808</v>
      </c>
      <c r="AC1308" s="5">
        <f ca="1">((ABS(K1308)*'1D'!$D$6)/(MAX(((F1308)+(G1308)*(W1308))*(W1308),
            0.000001)*MAX(((((F1308)+(G1308)*(W1308))*(W1308))/MAX((F1308)+2*(W1308)*SQRT(1+(G1308)^2),
                    0.000001))^(2/3),
            0.000001)))^2</f>
        <v>3.8141460404132466E-3</v>
      </c>
      <c r="AD1308" s="5">
        <f ca="1">ABS(ABS(K1308)/MAX(((F1308)+(G1308)*(W1308))*(W1308),
        0.000001))/SQRT('1D'!$I$5*MAX((((F1308)+(G1308)*(W1308))*(W1308))/MAX((F1308)+2*(G1308)*(W1308),
            0.000001),
        0.000001))</f>
        <v>1.0000000000000004</v>
      </c>
      <c r="AE1308" s="5">
        <f ca="1">((F1308)*(W1308)^2)/2+(G1308)*(W1308)^3/3+(ABS(K1308)^2)/('1D'!$I$5*MAX(((F1308)+(G1308)*(W1308))*(W1308),
        0.000001))</f>
        <v>35.686426155594638</v>
      </c>
      <c r="AF1308" s="5">
        <f ca="1">IF($A$2=0,
    0,
    IFERROR(AB1309+(((AC1308+AC1309)/2)*J1309)+(IF(Z1308&gt;Z1309,
                '1D'!$D$8*((Z1308^2-Z1309^2)/(2*'1D'!$I$5)),
                '1D'!$D$9*((Z1309^2-Z1308^2)/(2*'1D'!$I$5)))+('1D'!$D$10*(ABS(I1309)/90)*(MAX(Z1308^2,
                        Z1309^2)/(2*'1D'!$I$5))))-AB1308,
        0))</f>
        <v>3.3103318943403792E-3</v>
      </c>
      <c r="AG1308" s="5">
        <f ca="1">IF($A$2=0,
    1,
    IF(IFERROR(AG1309,
            0)=0,
        0,
        IFERROR(IF(OR(ROUND(AD1308,
                        3)&gt;=1,
                    AND(ABS(AF1308)&lt;'1D'!$D$19,
                        AD1308&lt;1)),
                1,
                0),
            0)))</f>
        <v>1</v>
      </c>
      <c r="AH1308" s="5">
        <f ca="1">IFERROR(IF('1D'!V32="Supercritical",
        MAX('1D'!$D$16,
            IFERROR(L1308,
                MAX('1D'!$D$16,
                    POWER((ABS(K1308)^2)/('1D'!$I$5*MAX(F1308,
                                0.1)^2),
                        1/3)))),
        IF('1D'!V32="Subcritical",
            MAX('1D'!$D$16,
                IFERROR(W1308,
                    MAX('1D'!$D$16,
                        POWER((ABS(K1308)^2)/('1D'!$I$5*MAX(F1308,
                                    0.1)^2),
                            1/3)))),
            IF(IFERROR(T1308,
                    -1E+99)&gt;=IFERROR(AE1308,
                    -1E+99),
                MAX('1D'!$D$16,
                    IFERROR(L1308,
                        MAX('1D'!$D$16,
                            POWER((ABS(K1308)^2)/('1D'!$I$5*MAX(F1308,
                                        0.1)^2),
                                1/3)))),
                MAX('1D'!$D$16,
                    IFERROR(W1308,
                        MAX('1D'!$D$16,
                            POWER((ABS(K1308)^2)/('1D'!$I$5*MAX(F1308,
                                        0.1)^2),
                                1/3))))))),
    MAX('1D'!$D$16,
        POWER((ABS(K1308)^2)/('1D'!$I$5*MAX(F1308,
                    0.1)^2),
            1/3)))</f>
        <v>2.0411692021517887</v>
      </c>
      <c r="AI1308" s="5">
        <f t="shared" ca="1" si="288"/>
        <v>633.95566920215174</v>
      </c>
      <c r="AJ1308" s="5">
        <f ca="1">AI1308+((ABS(K1308)/MAX(((F1308)+(G1308)*(AH1308))*(AH1308),
            0.000001))^2)/(2*'1D'!$I$5)</f>
        <v>635.13009253909479</v>
      </c>
      <c r="AM1308">
        <v>0</v>
      </c>
      <c r="AN1308">
        <v>0</v>
      </c>
      <c r="AO1308" s="5">
        <f t="shared" si="289"/>
        <v>0</v>
      </c>
      <c r="AP1308" s="5">
        <f t="shared" si="293"/>
        <v>0</v>
      </c>
      <c r="AQ1308" s="5">
        <f ca="1">ABS(ABS(K1308)/MAX(((F1308)+(G1308)*(AH1308))*(AH1308),
        0.000001))/SQRT('1D'!$I$5*MAX((((F1308)+(G1308)*(AH1308))*(AH1308))/MAX((F1308)+2*(G1308)*(AH1308),
            0.000001),
        0.000001))</f>
        <v>1.0727235886044055</v>
      </c>
      <c r="AR1308" s="5" t="str">
        <f t="shared" ca="1" si="290"/>
        <v>Supercritical</v>
      </c>
      <c r="AS1308" s="5">
        <f ca="1">((ABS(K1308)*'1D'!$D$6)/(MAX(((F1308)+(G1308)*(AH1308))*(AH1308),
            0.000001)*MAX(((((F1308)+(G1308)*(AH1308))*(AH1308))/MAX((F1308)+2*(AH1308)*SQRT(1+(G1308)^2),
                    0.000001))^(2/3),
            0.000001)))^2</f>
        <v>4.3358367565141456E-3</v>
      </c>
    </row>
    <row r="1309" spans="1:45" x14ac:dyDescent="0.35">
      <c r="A1309">
        <v>1300</v>
      </c>
      <c r="B1309">
        <v>1298.9949999999999</v>
      </c>
      <c r="C1309">
        <v>616068.65800000005</v>
      </c>
      <c r="D1309">
        <v>3096708.324</v>
      </c>
      <c r="E1309">
        <v>631.91399999999999</v>
      </c>
      <c r="F1309">
        <v>5.2</v>
      </c>
      <c r="G1309">
        <v>0</v>
      </c>
      <c r="H1309" t="s">
        <v>176</v>
      </c>
      <c r="I1309">
        <v>0</v>
      </c>
      <c r="J1309" s="5">
        <f t="shared" si="291"/>
        <v>0.99899999999979627</v>
      </c>
      <c r="K1309" s="5">
        <f t="shared" ca="1" si="292"/>
        <v>50.95</v>
      </c>
      <c r="L1309" s="5">
        <f ca="1">IF($A$2=0,
    IFERROR(L1308,
        MAX('1D'!$D$16,
            POWER((ABS(K1309)^2)/('1D'!$I$5*MAX(F1309,
                        0.1)^2),
                1/3))),
    IF(IFERROR(V1308,
            0)=0,
        IFERROR(L1308,
            MAX('1D'!$D$16,
                POWER((ABS(K1309)^2)/('1D'!$I$5*MAX(F1309,
                            0.1)^2),
                    1/3))),
        IF(OR(IFERROR(L1309,
                    0)=0,
                IFERROR(S1308,
                    0)&lt;1,
                IFERROR(S1309,
                    0)&lt;1),
            MAX('1D'!$D$16,
                POWER((ABS(K1309)^2)/('1D'!$I$5*MAX(F1309,
                            0.1)^2),
                    1/3)),
            IF(IFERROR(U1309,
                    0)&gt;0,
                MAX('1D'!$D$16,
                    IFERROR(L1309,
                        0)+((IFERROR(U1309,
                                0))*'1D'!$D$18*IF((IFERROR(S1309,
                                    0))&lt;1,
                            1,
                            -1))),
                IF(IFERROR(U1309,
                        0)&lt;0,
                    IF(ABS((MAX('1D'!$D$16,
                                    POWER((ABS(K1309)^2)/('1D'!$I$5*MAX(F1309,
                                                0.1)^2),
                                        1/3)))-IFERROR(L1309,
                                0))&gt;'1D'!$D$19,
                        MAX('1D'!$D$16,
                            IF((MAX('1D'!$D$16,
                                        POWER((ABS(K1309)^2)/('1D'!$I$5*MAX(F1309,
                                                    0.1)^2),
                                            1/3)))&gt;IFERROR(L1309,
                                    0),
                                MIN((MAX('1D'!$D$16,
                                            POWER((ABS(K1309)^2)/('1D'!$I$5*MAX(F1309,
                                                        0.1)^2),
                                                1/3))),
                                    IFERROR(L1309,
                                        0)+(MIN(ABS(IFERROR(U1309,
                                                    0))*'1D'!$D$18,
                                            ABS((MAX('1D'!$D$16,
                                                        POWER((ABS(K1309)^2)/('1D'!$I$5*MAX(F1309,
                                                                    0.1)^2),
                                                            1/3)))-IFERROR(L1309,
                                                    0))))),
                                MAX((MAX('1D'!$D$16,
                                            POWER((ABS(K1309)^2)/('1D'!$I$5*MAX(F1309,
                                                        0.1)^2),
                                                1/3))),
                                    IFERROR(L1309,
                                        0)-(MIN(ABS(IFERROR(U1309,
                                                    0))*'1D'!$D$18,
                                            ABS((MAX('1D'!$D$16,
                                                        POWER((ABS(K1309)^2)/('1D'!$I$5*MAX(F1309,
                                                                    0.1)^2),
                                                            1/3)))-IFERROR(L1309,
                                                    0))))))),
                        MAX('1D'!$D$16,
                            POWER((ABS(K1309)^2)/('1D'!$I$5*MAX(F1309,
                                        0.1)^2),
                                1/3))),
                    MAX('1D'!$D$16,
                        IFERROR(L1309,
                            0)))))))</f>
        <v>2.0411692021517887</v>
      </c>
      <c r="M1309" s="5">
        <f t="shared" ca="1" si="280"/>
        <v>10.614079851189301</v>
      </c>
      <c r="N1309" s="5">
        <f t="shared" ca="1" si="281"/>
        <v>1.1434704692804873</v>
      </c>
      <c r="O1309" s="5">
        <f t="shared" ca="1" si="282"/>
        <v>4.8002276894771132</v>
      </c>
      <c r="P1309" s="5">
        <f t="shared" ca="1" si="283"/>
        <v>633.95516920215175</v>
      </c>
      <c r="Q1309" s="5">
        <f ca="1">P1309+((ABS(K1309)/MAX(((F1309)+(G1309)*(L1309))*(L1309),
            0.000001))^2)/(2*'1D'!$I$5)</f>
        <v>635.1295925390948</v>
      </c>
      <c r="R1309" s="5">
        <f ca="1">((ABS(K1309)*'1D'!$D$6)/(MAX(((F1309)+(G1309)*(L1309))*(L1309),
            0.000001)*MAX(((((F1309)+(G1309)*(L1309))*(L1309))/MAX((F1309)+2*(L1309)*SQRT(1+(G1309)^2),
                    0.000001))^(2/3),
            0.000001)))^2</f>
        <v>4.3358367565141456E-3</v>
      </c>
      <c r="S1309" s="5">
        <f ca="1">ABS(ABS(K1309)/MAX(((F1309)+(G1309)*(L1309))*(L1309),
        0.000001))/SQRT('1D'!$I$5*MAX((((F1309)+(G1309)*(L1309))*(L1309))/MAX((F1309)+2*(G1309)*(L1309),
            0.000001),
        0.000001))</f>
        <v>1.0727235886044055</v>
      </c>
      <c r="T1309" s="5">
        <f ca="1">((F1309)*(L1309)^2)/2+(G1309)*(L1309)^3/3+(ABS(K1309)^2)/('1D'!$I$5*MAX(((F1309)+(G1309)*(L1309))*(L1309),
        0.000001))</f>
        <v>35.763412605541333</v>
      </c>
      <c r="U1309" s="5">
        <f ca="1">IF($A$2=0,
    0,
    IFERROR(Q1308-(((R1308+R1309)/2)*J1309)-(IF(O1308&gt;O1309,
                '1D'!$D$8*((O1308^2-O1309^2)/(2*'1D'!$I$5)),
                '1D'!$D$9*((O1309^2-O1308^2)/(2*'1D'!$I$5)))+('1D'!$D$10*(ABS(I1309)/90)*(MAX(O1308^2,
                        O1309^2)/(2*'1D'!$I$5))))-Q1309,
        0))</f>
        <v>-3.8315009197731342E-3</v>
      </c>
      <c r="V1309" s="5">
        <f ca="1">IF($A$2=0,
    1,
    IF(IFERROR(V1308,
            0)=0,
        0,
        IFERROR(IF(ROUND(S1309,
                    3)=1,
                1,
                IF(AND(ABS(U1309)&lt;'1D'!$D$19,
                        S1309&gt;1),
                    1,
                    0)),
            0)))</f>
        <v>0</v>
      </c>
      <c r="W1309" s="5">
        <f ca="1">IF($A$2=0,
    MAX(MAX('1D'!$D$16,
            MAX('1D'!$D$16,
                POWER((ABS(K1309)^2)/('1D'!$I$5*MAX(F1309,
                            0.1)^2),
                    1/3))),
        IFERROR(W1396,
            MAX(MAX('1D'!$D$16,
                    MAX('1D'!$D$16,
                        POWER((ABS(K1309)^2)/('1D'!$I$5*MAX(F1309,
                                    0.1)^2),
                            1/3))),
                ($L$2)-E1396))),
    IF(IFERROR(AG1310,
            0)=0,
        MAX(MAX('1D'!$D$16,
                MAX('1D'!$D$16,
                    POWER((ABS(K1309)^2)/('1D'!$I$5*MAX(F1309,
                                0.1)^2),
                        1/3))),
            IFERROR(W1396,
                MAX(MAX('1D'!$D$16,
                        MAX('1D'!$D$16,
                            POWER((ABS(K1309)^2)/('1D'!$I$5*MAX(F1309,
                                        0.1)^2),
                                1/3))),
                    ($L$2)-E1396))),
        IF(IFERROR(W1309,
                0)=0,
            MAX(MAX('1D'!$D$16,
                    MAX('1D'!$D$16,
                        POWER((ABS(K1309)^2)/('1D'!$I$5*MAX(F1309,
                                    0.1)^2),
                            1/3))),
                IFERROR(W1396,
                    MAX(MAX('1D'!$D$16,
                            MAX('1D'!$D$16,
                                POWER((ABS(K1309)^2)/('1D'!$I$5*MAX(F1309,
                                            0.1)^2),
                                    1/3))),
                        ($L$2)-E1396))),
            IF(OR(IFERROR(AD1309,
                        0)&gt;=1,
                    IFERROR(AD1310,
                        0)&gt;=1),
                MAX('1D'!$D$16,
                    MAX('1D'!$D$16,
                        POWER((ABS(K1309)^2)/('1D'!$I$5*MAX(F1309,
                                    0.1)^2),
                            1/3))),
                IF(ABS(IFERROR(AF1309,
                            0))&lt;'1D'!$D$19,
                    MAX(MAX('1D'!$D$16,
                            MAX('1D'!$D$16,
                                POWER((ABS(K1309)^2)/('1D'!$I$5*MAX(F1309,
                                            0.1)^2),
                                    1/3))),
                        IFERROR(W1309,
                            0)),
                    MAX(MAX('1D'!$D$16,
                            MAX('1D'!$D$16,
                                POWER((ABS(K1309)^2)/('1D'!$I$5*MAX(F1309,
                                            0.1)^2),
                                    1/3))),
                        (IFERROR(W1309,
                                0))+((IFERROR(AF1309,
                                    0))*'1D'!$D$18)))))))</f>
        <v>2.1389677043987478</v>
      </c>
      <c r="X1309" s="5">
        <f t="shared" ca="1" si="284"/>
        <v>11.122632062873489</v>
      </c>
      <c r="Y1309" s="5">
        <f t="shared" ca="1" si="285"/>
        <v>1.1735290000551568</v>
      </c>
      <c r="Z1309" s="5">
        <f t="shared" ca="1" si="286"/>
        <v>4.5807502857230418</v>
      </c>
      <c r="AA1309" s="5">
        <f t="shared" ca="1" si="287"/>
        <v>634.05296770439872</v>
      </c>
      <c r="AB1309" s="5">
        <f ca="1">AA1309+((ABS(K1309)/MAX(((F1309)+(G1309)*(W1309))*(W1309),
            0.000001))^2)/(2*'1D'!$I$5)</f>
        <v>635.12245155659809</v>
      </c>
      <c r="AC1309" s="5">
        <f ca="1">((ABS(K1309)*'1D'!$D$6)/(MAX(((F1309)+(G1309)*(W1309))*(W1309),
            0.000001)*MAX(((((F1309)+(G1309)*(W1309))*(W1309))/MAX((F1309)+2*(W1309)*SQRT(1+(G1309)^2),
                    0.000001))^(2/3),
            0.000001)))^2</f>
        <v>3.8141460404132466E-3</v>
      </c>
      <c r="AD1309" s="5">
        <f ca="1">ABS(ABS(K1309)/MAX(((F1309)+(G1309)*(W1309))*(W1309),
        0.000001))/SQRT('1D'!$I$5*MAX((((F1309)+(G1309)*(W1309))*(W1309))/MAX((F1309)+2*(G1309)*(W1309),
            0.000001),
        0.000001))</f>
        <v>1.0000000000000004</v>
      </c>
      <c r="AE1309" s="5">
        <f ca="1">((F1309)*(W1309)^2)/2+(G1309)*(W1309)^3/3+(ABS(K1309)^2)/('1D'!$I$5*MAX(((F1309)+(G1309)*(W1309))*(W1309),
        0.000001))</f>
        <v>35.686426155594638</v>
      </c>
      <c r="AF1309" s="5">
        <f ca="1">IF($A$2=0,
    0,
    IFERROR(AB1310+(((AC1309+AC1310)/2)*J1310)+(IF(Z1309&gt;Z1310,
                '1D'!$D$8*((Z1309^2-Z1310^2)/(2*'1D'!$I$5)),
                '1D'!$D$9*((Z1310^2-Z1309^2)/(2*'1D'!$I$5)))+('1D'!$D$10*(ABS(I1310)/90)*(MAX(Z1309^2,
                        Z1310^2)/(2*'1D'!$I$5))))-AB1309,
        0))</f>
        <v>3.4157470064428708E-3</v>
      </c>
      <c r="AG1309" s="5">
        <f ca="1">IF($A$2=0,
    1,
    IF(IFERROR(AG1310,
            0)=0,
        0,
        IFERROR(IF(OR(ROUND(AD1309,
                        3)&gt;=1,
                    AND(ABS(AF1309)&lt;'1D'!$D$19,
                        AD1309&lt;1)),
                1,
                0),
            0)))</f>
        <v>1</v>
      </c>
      <c r="AH1309" s="5">
        <f ca="1">IFERROR(IF('1D'!V32="Supercritical",
        MAX('1D'!$D$16,
            IFERROR(L1309,
                MAX('1D'!$D$16,
                    POWER((ABS(K1309)^2)/('1D'!$I$5*MAX(F1309,
                                0.1)^2),
                        1/3)))),
        IF('1D'!V32="Subcritical",
            MAX('1D'!$D$16,
                IFERROR(W1309,
                    MAX('1D'!$D$16,
                        POWER((ABS(K1309)^2)/('1D'!$I$5*MAX(F1309,
                                    0.1)^2),
                            1/3)))),
            IF(IFERROR(T1309,
                    -1E+99)&gt;=IFERROR(AE1309,
                    -1E+99),
                MAX('1D'!$D$16,
                    IFERROR(L1309,
                        MAX('1D'!$D$16,
                            POWER((ABS(K1309)^2)/('1D'!$I$5*MAX(F1309,
                                        0.1)^2),
                                1/3)))),
                MAX('1D'!$D$16,
                    IFERROR(W1309,
                        MAX('1D'!$D$16,
                            POWER((ABS(K1309)^2)/('1D'!$I$5*MAX(F1309,
                                        0.1)^2),
                                1/3))))))),
    MAX('1D'!$D$16,
        POWER((ABS(K1309)^2)/('1D'!$I$5*MAX(F1309,
                    0.1)^2),
            1/3)))</f>
        <v>2.0411692021517887</v>
      </c>
      <c r="AI1309" s="5">
        <f t="shared" ca="1" si="288"/>
        <v>633.95516920215175</v>
      </c>
      <c r="AJ1309" s="5">
        <f ca="1">AI1309+((ABS(K1309)/MAX(((F1309)+(G1309)*(AH1309))*(AH1309),
            0.000001))^2)/(2*'1D'!$I$5)</f>
        <v>635.1295925390948</v>
      </c>
      <c r="AM1309">
        <v>0</v>
      </c>
      <c r="AN1309">
        <v>0</v>
      </c>
      <c r="AO1309" s="5">
        <f t="shared" si="289"/>
        <v>0</v>
      </c>
      <c r="AP1309" s="5">
        <f t="shared" si="293"/>
        <v>0</v>
      </c>
      <c r="AQ1309" s="5">
        <f ca="1">ABS(ABS(K1309)/MAX(((F1309)+(G1309)*(AH1309))*(AH1309),
        0.000001))/SQRT('1D'!$I$5*MAX((((F1309)+(G1309)*(AH1309))*(AH1309))/MAX((F1309)+2*(G1309)*(AH1309),
            0.000001),
        0.000001))</f>
        <v>1.0727235886044055</v>
      </c>
      <c r="AR1309" s="5" t="str">
        <f t="shared" ca="1" si="290"/>
        <v>Supercritical</v>
      </c>
      <c r="AS1309" s="5">
        <f ca="1">((ABS(K1309)*'1D'!$D$6)/(MAX(((F1309)+(G1309)*(AH1309))*(AH1309),
            0.000001)*MAX(((((F1309)+(G1309)*(AH1309))*(AH1309))/MAX((F1309)+2*(AH1309)*SQRT(1+(G1309)^2),
                    0.000001))^(2/3),
            0.000001)))^2</f>
        <v>4.3358367565141456E-3</v>
      </c>
    </row>
    <row r="1310" spans="1:45" x14ac:dyDescent="0.35">
      <c r="A1310">
        <v>1301</v>
      </c>
      <c r="B1310">
        <v>1299.9949999999999</v>
      </c>
      <c r="C1310">
        <v>616068.61600000004</v>
      </c>
      <c r="D1310">
        <v>3096707.3250000002</v>
      </c>
      <c r="E1310">
        <v>631.9135</v>
      </c>
      <c r="F1310">
        <v>5.2</v>
      </c>
      <c r="G1310">
        <v>0</v>
      </c>
      <c r="H1310" t="s">
        <v>176</v>
      </c>
      <c r="I1310">
        <v>5.7000000000000002E-2</v>
      </c>
      <c r="J1310" s="5">
        <f t="shared" si="291"/>
        <v>1</v>
      </c>
      <c r="K1310" s="5">
        <f t="shared" ca="1" si="292"/>
        <v>50.95</v>
      </c>
      <c r="L1310" s="5">
        <f ca="1">IF($A$2=0,
    IFERROR(L1309,
        MAX('1D'!$D$16,
            POWER((ABS(K1310)^2)/('1D'!$I$5*MAX(F1310,
                        0.1)^2),
                1/3))),
    IF(IFERROR(V1309,
            0)=0,
        IFERROR(L1309,
            MAX('1D'!$D$16,
                POWER((ABS(K1310)^2)/('1D'!$I$5*MAX(F1310,
                            0.1)^2),
                    1/3))),
        IF(OR(IFERROR(L1310,
                    0)=0,
                IFERROR(S1309,
                    0)&lt;1,
                IFERROR(S1310,
                    0)&lt;1),
            MAX('1D'!$D$16,
                POWER((ABS(K1310)^2)/('1D'!$I$5*MAX(F1310,
                            0.1)^2),
                    1/3)),
            IF(IFERROR(U1310,
                    0)&gt;0,
                MAX('1D'!$D$16,
                    IFERROR(L1310,
                        0)+((IFERROR(U1310,
                                0))*'1D'!$D$18*IF((IFERROR(S1310,
                                    0))&lt;1,
                            1,
                            -1))),
                IF(IFERROR(U1310,
                        0)&lt;0,
                    IF(ABS((MAX('1D'!$D$16,
                                    POWER((ABS(K1310)^2)/('1D'!$I$5*MAX(F1310,
                                                0.1)^2),
                                        1/3)))-IFERROR(L1310,
                                0))&gt;'1D'!$D$19,
                        MAX('1D'!$D$16,
                            IF((MAX('1D'!$D$16,
                                        POWER((ABS(K1310)^2)/('1D'!$I$5*MAX(F1310,
                                                    0.1)^2),
                                            1/3)))&gt;IFERROR(L1310,
                                    0),
                                MIN((MAX('1D'!$D$16,
                                            POWER((ABS(K1310)^2)/('1D'!$I$5*MAX(F1310,
                                                        0.1)^2),
                                                1/3))),
                                    IFERROR(L1310,
                                        0)+(MIN(ABS(IFERROR(U1310,
                                                    0))*'1D'!$D$18,
                                            ABS((MAX('1D'!$D$16,
                                                        POWER((ABS(K1310)^2)/('1D'!$I$5*MAX(F1310,
                                                                    0.1)^2),
                                                            1/3)))-IFERROR(L1310,
                                                    0))))),
                                MAX((MAX('1D'!$D$16,
                                            POWER((ABS(K1310)^2)/('1D'!$I$5*MAX(F1310,
                                                        0.1)^2),
                                                1/3))),
                                    IFERROR(L1310,
                                        0)-(MIN(ABS(IFERROR(U1310,
                                                    0))*'1D'!$D$18,
                                            ABS((MAX('1D'!$D$16,
                                                        POWER((ABS(K1310)^2)/('1D'!$I$5*MAX(F1310,
                                                                    0.1)^2),
                                                            1/3)))-IFERROR(L1310,
                                                    0))))))),
                        MAX('1D'!$D$16,
                            POWER((ABS(K1310)^2)/('1D'!$I$5*MAX(F1310,
                                        0.1)^2),
                                1/3))),
                    MAX('1D'!$D$16,
                        IFERROR(L1310,
                            0)))))))</f>
        <v>2.0411692021517887</v>
      </c>
      <c r="M1310" s="5">
        <f t="shared" ca="1" si="280"/>
        <v>10.614079851189301</v>
      </c>
      <c r="N1310" s="5">
        <f t="shared" ca="1" si="281"/>
        <v>1.1434704692804873</v>
      </c>
      <c r="O1310" s="5">
        <f t="shared" ca="1" si="282"/>
        <v>4.8002276894771132</v>
      </c>
      <c r="P1310" s="5">
        <f t="shared" ca="1" si="283"/>
        <v>633.95466920215176</v>
      </c>
      <c r="Q1310" s="5">
        <f ca="1">P1310+((ABS(K1310)/MAX(((F1310)+(G1310)*(L1310))*(L1310),
            0.000001))^2)/(2*'1D'!$I$5)</f>
        <v>635.12909253909481</v>
      </c>
      <c r="R1310" s="5">
        <f ca="1">((ABS(K1310)*'1D'!$D$6)/(MAX(((F1310)+(G1310)*(L1310))*(L1310),
            0.000001)*MAX(((((F1310)+(G1310)*(L1310))*(L1310))/MAX((F1310)+2*(L1310)*SQRT(1+(G1310)^2),
                    0.000001))^(2/3),
            0.000001)))^2</f>
        <v>4.3358367565141456E-3</v>
      </c>
      <c r="S1310" s="5">
        <f ca="1">ABS(ABS(K1310)/MAX(((F1310)+(G1310)*(L1310))*(L1310),
        0.000001))/SQRT('1D'!$I$5*MAX((((F1310)+(G1310)*(L1310))*(L1310))/MAX((F1310)+2*(G1310)*(L1310),
            0.000001),
        0.000001))</f>
        <v>1.0727235886044055</v>
      </c>
      <c r="T1310" s="5">
        <f ca="1">((F1310)*(L1310)^2)/2+(G1310)*(L1310)^3/3+(ABS(K1310)^2)/('1D'!$I$5*MAX(((F1310)+(G1310)*(L1310))*(L1310),
        0.000001))</f>
        <v>35.763412605541333</v>
      </c>
      <c r="U1310" s="5">
        <f ca="1">IF($A$2=0,
    0,
    IFERROR(Q1309-(((R1309+R1310)/2)*J1310)-(IF(O1309&gt;O1310,
                '1D'!$D$8*((O1309^2-O1310^2)/(2*'1D'!$I$5)),
                '1D'!$D$9*((O1310^2-O1309^2)/(2*'1D'!$I$5)))+('1D'!$D$10*(ABS(I1310)/90)*(MAX(O1309^2,
                        O1310^2)/(2*'1D'!$I$5))))-Q1310,
        0))</f>
        <v>-3.9474069734524164E-3</v>
      </c>
      <c r="V1310" s="5">
        <f ca="1">IF($A$2=0,
    1,
    IF(IFERROR(V1309,
            0)=0,
        0,
        IFERROR(IF(ROUND(S1310,
                    3)=1,
                1,
                IF(AND(ABS(U1310)&lt;'1D'!$D$19,
                        S1310&gt;1),
                    1,
                    0)),
            0)))</f>
        <v>0</v>
      </c>
      <c r="W1310" s="5">
        <f ca="1">IF($A$2=0,
    MAX(MAX('1D'!$D$16,
            MAX('1D'!$D$16,
                POWER((ABS(K1310)^2)/('1D'!$I$5*MAX(F1310,
                            0.1)^2),
                    1/3))),
        IFERROR(W1396,
            MAX(MAX('1D'!$D$16,
                    MAX('1D'!$D$16,
                        POWER((ABS(K1310)^2)/('1D'!$I$5*MAX(F1310,
                                    0.1)^2),
                            1/3))),
                ($L$2)-E1396))),
    IF(IFERROR(AG1311,
            0)=0,
        MAX(MAX('1D'!$D$16,
                MAX('1D'!$D$16,
                    POWER((ABS(K1310)^2)/('1D'!$I$5*MAX(F1310,
                                0.1)^2),
                        1/3))),
            IFERROR(W1396,
                MAX(MAX('1D'!$D$16,
                        MAX('1D'!$D$16,
                            POWER((ABS(K1310)^2)/('1D'!$I$5*MAX(F1310,
                                        0.1)^2),
                                1/3))),
                    ($L$2)-E1396))),
        IF(IFERROR(W1310,
                0)=0,
            MAX(MAX('1D'!$D$16,
                    MAX('1D'!$D$16,
                        POWER((ABS(K1310)^2)/('1D'!$I$5*MAX(F1310,
                                    0.1)^2),
                            1/3))),
                IFERROR(W1396,
                    MAX(MAX('1D'!$D$16,
                            MAX('1D'!$D$16,
                                POWER((ABS(K1310)^2)/('1D'!$I$5*MAX(F1310,
                                            0.1)^2),
                                    1/3))),
                        ($L$2)-E1396))),
            IF(OR(IFERROR(AD1310,
                        0)&gt;=1,
                    IFERROR(AD1311,
                        0)&gt;=1),
                MAX('1D'!$D$16,
                    MAX('1D'!$D$16,
                        POWER((ABS(K1310)^2)/('1D'!$I$5*MAX(F1310,
                                    0.1)^2),
                            1/3))),
                IF(ABS(IFERROR(AF1310,
                            0))&lt;'1D'!$D$19,
                    MAX(MAX('1D'!$D$16,
                            MAX('1D'!$D$16,
                                POWER((ABS(K1310)^2)/('1D'!$I$5*MAX(F1310,
                                            0.1)^2),
                                    1/3))),
                        IFERROR(W1310,
                            0)),
                    MAX(MAX('1D'!$D$16,
                            MAX('1D'!$D$16,
                                POWER((ABS(K1310)^2)/('1D'!$I$5*MAX(F1310,
                                            0.1)^2),
                                    1/3))),
                        (IFERROR(W1310,
                                0))+((IFERROR(AF1310,
                                    0))*'1D'!$D$18)))))))</f>
        <v>2.1389677043987478</v>
      </c>
      <c r="X1310" s="5">
        <f t="shared" ca="1" si="284"/>
        <v>11.122632062873489</v>
      </c>
      <c r="Y1310" s="5">
        <f t="shared" ca="1" si="285"/>
        <v>1.1735290000551568</v>
      </c>
      <c r="Z1310" s="5">
        <f t="shared" ca="1" si="286"/>
        <v>4.5807502857230418</v>
      </c>
      <c r="AA1310" s="5">
        <f t="shared" ca="1" si="287"/>
        <v>634.05246770439874</v>
      </c>
      <c r="AB1310" s="5">
        <f ca="1">AA1310+((ABS(K1310)/MAX(((F1310)+(G1310)*(W1310))*(W1310),
            0.000001))^2)/(2*'1D'!$I$5)</f>
        <v>635.12195155659811</v>
      </c>
      <c r="AC1310" s="5">
        <f ca="1">((ABS(K1310)*'1D'!$D$6)/(MAX(((F1310)+(G1310)*(W1310))*(W1310),
            0.000001)*MAX(((((F1310)+(G1310)*(W1310))*(W1310))/MAX((F1310)+2*(W1310)*SQRT(1+(G1310)^2),
                    0.000001))^(2/3),
            0.000001)))^2</f>
        <v>3.8141460404132466E-3</v>
      </c>
      <c r="AD1310" s="5">
        <f ca="1">ABS(ABS(K1310)/MAX(((F1310)+(G1310)*(W1310))*(W1310),
        0.000001))/SQRT('1D'!$I$5*MAX((((F1310)+(G1310)*(W1310))*(W1310))/MAX((F1310)+2*(G1310)*(W1310),
            0.000001),
        0.000001))</f>
        <v>1.0000000000000004</v>
      </c>
      <c r="AE1310" s="5">
        <f ca="1">((F1310)*(W1310)^2)/2+(G1310)*(W1310)^3/3+(ABS(K1310)^2)/('1D'!$I$5*MAX(((F1310)+(G1310)*(W1310))*(W1310),
        0.000001))</f>
        <v>35.686426155594638</v>
      </c>
      <c r="AF1310" s="5">
        <f ca="1">IF($A$2=0,
    0,
    IFERROR(AB1311+(((AC1310+AC1311)/2)*J1311)+(IF(Z1310&gt;Z1311,
                '1D'!$D$8*((Z1310^2-Z1311^2)/(2*'1D'!$I$5)),
                '1D'!$D$9*((Z1311^2-Z1310^2)/(2*'1D'!$I$5)))+('1D'!$D$10*(ABS(I1311)/90)*(MAX(Z1310^2,
                        Z1311^2)/(2*'1D'!$I$5))))-AB1310,
        0))</f>
        <v>3.4210944256756193E-3</v>
      </c>
      <c r="AG1310" s="5">
        <f ca="1">IF($A$2=0,
    1,
    IF(IFERROR(AG1311,
            0)=0,
        0,
        IFERROR(IF(OR(ROUND(AD1310,
                        3)&gt;=1,
                    AND(ABS(AF1310)&lt;'1D'!$D$19,
                        AD1310&lt;1)),
                1,
                0),
            0)))</f>
        <v>1</v>
      </c>
      <c r="AH1310" s="5">
        <f ca="1">IFERROR(IF('1D'!V32="Supercritical",
        MAX('1D'!$D$16,
            IFERROR(L1310,
                MAX('1D'!$D$16,
                    POWER((ABS(K1310)^2)/('1D'!$I$5*MAX(F1310,
                                0.1)^2),
                        1/3)))),
        IF('1D'!V32="Subcritical",
            MAX('1D'!$D$16,
                IFERROR(W1310,
                    MAX('1D'!$D$16,
                        POWER((ABS(K1310)^2)/('1D'!$I$5*MAX(F1310,
                                    0.1)^2),
                            1/3)))),
            IF(IFERROR(T1310,
                    -1E+99)&gt;=IFERROR(AE1310,
                    -1E+99),
                MAX('1D'!$D$16,
                    IFERROR(L1310,
                        MAX('1D'!$D$16,
                            POWER((ABS(K1310)^2)/('1D'!$I$5*MAX(F1310,
                                        0.1)^2),
                                1/3)))),
                MAX('1D'!$D$16,
                    IFERROR(W1310,
                        MAX('1D'!$D$16,
                            POWER((ABS(K1310)^2)/('1D'!$I$5*MAX(F1310,
                                        0.1)^2),
                                1/3))))))),
    MAX('1D'!$D$16,
        POWER((ABS(K1310)^2)/('1D'!$I$5*MAX(F1310,
                    0.1)^2),
            1/3)))</f>
        <v>2.0411692021517887</v>
      </c>
      <c r="AI1310" s="5">
        <f t="shared" ca="1" si="288"/>
        <v>633.95466920215176</v>
      </c>
      <c r="AJ1310" s="5">
        <f ca="1">AI1310+((ABS(K1310)/MAX(((F1310)+(G1310)*(AH1310))*(AH1310),
            0.000001))^2)/(2*'1D'!$I$5)</f>
        <v>635.12909253909481</v>
      </c>
      <c r="AM1310">
        <v>0</v>
      </c>
      <c r="AN1310">
        <v>0</v>
      </c>
      <c r="AO1310" s="5">
        <f t="shared" si="289"/>
        <v>0</v>
      </c>
      <c r="AP1310" s="5">
        <f t="shared" si="293"/>
        <v>0</v>
      </c>
      <c r="AQ1310" s="5">
        <f ca="1">ABS(ABS(K1310)/MAX(((F1310)+(G1310)*(AH1310))*(AH1310),
        0.000001))/SQRT('1D'!$I$5*MAX((((F1310)+(G1310)*(AH1310))*(AH1310))/MAX((F1310)+2*(G1310)*(AH1310),
            0.000001),
        0.000001))</f>
        <v>1.0727235886044055</v>
      </c>
      <c r="AR1310" s="5" t="str">
        <f t="shared" ca="1" si="290"/>
        <v>Supercritical</v>
      </c>
      <c r="AS1310" s="5">
        <f ca="1">((ABS(K1310)*'1D'!$D$6)/(MAX(((F1310)+(G1310)*(AH1310))*(AH1310),
            0.000001)*MAX(((((F1310)+(G1310)*(AH1310))*(AH1310))/MAX((F1310)+2*(AH1310)*SQRT(1+(G1310)^2),
                    0.000001))^(2/3),
            0.000001)))^2</f>
        <v>4.3358367565141456E-3</v>
      </c>
    </row>
    <row r="1311" spans="1:45" x14ac:dyDescent="0.35">
      <c r="A1311">
        <v>1302</v>
      </c>
      <c r="B1311">
        <v>1300.9949999999999</v>
      </c>
      <c r="C1311">
        <v>616068.57299999997</v>
      </c>
      <c r="D1311">
        <v>3096706.3259999999</v>
      </c>
      <c r="E1311">
        <v>631.91300000000001</v>
      </c>
      <c r="F1311">
        <v>5.2</v>
      </c>
      <c r="G1311">
        <v>0</v>
      </c>
      <c r="H1311" t="s">
        <v>176</v>
      </c>
      <c r="I1311">
        <v>0.06</v>
      </c>
      <c r="J1311" s="5">
        <f t="shared" si="291"/>
        <v>1</v>
      </c>
      <c r="K1311" s="5">
        <f t="shared" ca="1" si="292"/>
        <v>50.95</v>
      </c>
      <c r="L1311" s="5">
        <f ca="1">IF($A$2=0,
    IFERROR(L1310,
        MAX('1D'!$D$16,
            POWER((ABS(K1311)^2)/('1D'!$I$5*MAX(F1311,
                        0.1)^2),
                1/3))),
    IF(IFERROR(V1310,
            0)=0,
        IFERROR(L1310,
            MAX('1D'!$D$16,
                POWER((ABS(K1311)^2)/('1D'!$I$5*MAX(F1311,
                            0.1)^2),
                    1/3))),
        IF(OR(IFERROR(L1311,
                    0)=0,
                IFERROR(S1310,
                    0)&lt;1,
                IFERROR(S1311,
                    0)&lt;1),
            MAX('1D'!$D$16,
                POWER((ABS(K1311)^2)/('1D'!$I$5*MAX(F1311,
                            0.1)^2),
                    1/3)),
            IF(IFERROR(U1311,
                    0)&gt;0,
                MAX('1D'!$D$16,
                    IFERROR(L1311,
                        0)+((IFERROR(U1311,
                                0))*'1D'!$D$18*IF((IFERROR(S1311,
                                    0))&lt;1,
                            1,
                            -1))),
                IF(IFERROR(U1311,
                        0)&lt;0,
                    IF(ABS((MAX('1D'!$D$16,
                                    POWER((ABS(K1311)^2)/('1D'!$I$5*MAX(F1311,
                                                0.1)^2),
                                        1/3)))-IFERROR(L1311,
                                0))&gt;'1D'!$D$19,
                        MAX('1D'!$D$16,
                            IF((MAX('1D'!$D$16,
                                        POWER((ABS(K1311)^2)/('1D'!$I$5*MAX(F1311,
                                                    0.1)^2),
                                            1/3)))&gt;IFERROR(L1311,
                                    0),
                                MIN((MAX('1D'!$D$16,
                                            POWER((ABS(K1311)^2)/('1D'!$I$5*MAX(F1311,
                                                        0.1)^2),
                                                1/3))),
                                    IFERROR(L1311,
                                        0)+(MIN(ABS(IFERROR(U1311,
                                                    0))*'1D'!$D$18,
                                            ABS((MAX('1D'!$D$16,
                                                        POWER((ABS(K1311)^2)/('1D'!$I$5*MAX(F1311,
                                                                    0.1)^2),
                                                            1/3)))-IFERROR(L1311,
                                                    0))))),
                                MAX((MAX('1D'!$D$16,
                                            POWER((ABS(K1311)^2)/('1D'!$I$5*MAX(F1311,
                                                        0.1)^2),
                                                1/3))),
                                    IFERROR(L1311,
                                        0)-(MIN(ABS(IFERROR(U1311,
                                                    0))*'1D'!$D$18,
                                            ABS((MAX('1D'!$D$16,
                                                        POWER((ABS(K1311)^2)/('1D'!$I$5*MAX(F1311,
                                                                    0.1)^2),
                                                            1/3)))-IFERROR(L1311,
                                                    0))))))),
                        MAX('1D'!$D$16,
                            POWER((ABS(K1311)^2)/('1D'!$I$5*MAX(F1311,
                                        0.1)^2),
                                1/3))),
                    MAX('1D'!$D$16,
                        IFERROR(L1311,
                            0)))))))</f>
        <v>2.0411692021517887</v>
      </c>
      <c r="M1311" s="5">
        <f t="shared" ca="1" si="280"/>
        <v>10.614079851189301</v>
      </c>
      <c r="N1311" s="5">
        <f t="shared" ca="1" si="281"/>
        <v>1.1434704692804873</v>
      </c>
      <c r="O1311" s="5">
        <f t="shared" ca="1" si="282"/>
        <v>4.8002276894771132</v>
      </c>
      <c r="P1311" s="5">
        <f t="shared" ca="1" si="283"/>
        <v>633.95416920215177</v>
      </c>
      <c r="Q1311" s="5">
        <f ca="1">P1311+((ABS(K1311)/MAX(((F1311)+(G1311)*(L1311))*(L1311),
            0.000001))^2)/(2*'1D'!$I$5)</f>
        <v>635.12859253909483</v>
      </c>
      <c r="R1311" s="5">
        <f ca="1">((ABS(K1311)*'1D'!$D$6)/(MAX(((F1311)+(G1311)*(L1311))*(L1311),
            0.000001)*MAX(((((F1311)+(G1311)*(L1311))*(L1311))/MAX((F1311)+2*(L1311)*SQRT(1+(G1311)^2),
                    0.000001))^(2/3),
            0.000001)))^2</f>
        <v>4.3358367565141456E-3</v>
      </c>
      <c r="S1311" s="5">
        <f ca="1">ABS(ABS(K1311)/MAX(((F1311)+(G1311)*(L1311))*(L1311),
        0.000001))/SQRT('1D'!$I$5*MAX((((F1311)+(G1311)*(L1311))*(L1311))/MAX((F1311)+2*(G1311)*(L1311),
            0.000001),
        0.000001))</f>
        <v>1.0727235886044055</v>
      </c>
      <c r="T1311" s="5">
        <f ca="1">((F1311)*(L1311)^2)/2+(G1311)*(L1311)^3/3+(ABS(K1311)^2)/('1D'!$I$5*MAX(((F1311)+(G1311)*(L1311))*(L1311),
        0.000001))</f>
        <v>35.763412605541333</v>
      </c>
      <c r="U1311" s="5">
        <f ca="1">IF($A$2=0,
    0,
    IFERROR(Q1310-(((R1310+R1311)/2)*J1311)-(IF(O1310&gt;O1311,
                '1D'!$D$8*((O1310^2-O1311^2)/(2*'1D'!$I$5)),
                '1D'!$D$9*((O1311^2-O1310^2)/(2*'1D'!$I$5)))+('1D'!$D$10*(ABS(I1311)/90)*(MAX(O1310^2,
                        O1311^2)/(2*'1D'!$I$5))))-Q1311,
        0))</f>
        <v>-3.9532790901830595E-3</v>
      </c>
      <c r="V1311" s="5">
        <f ca="1">IF($A$2=0,
    1,
    IF(IFERROR(V1310,
            0)=0,
        0,
        IFERROR(IF(ROUND(S1311,
                    3)=1,
                1,
                IF(AND(ABS(U1311)&lt;'1D'!$D$19,
                        S1311&gt;1),
                    1,
                    0)),
            0)))</f>
        <v>0</v>
      </c>
      <c r="W1311" s="5">
        <f ca="1">IF($A$2=0,
    MAX(MAX('1D'!$D$16,
            MAX('1D'!$D$16,
                POWER((ABS(K1311)^2)/('1D'!$I$5*MAX(F1311,
                            0.1)^2),
                    1/3))),
        IFERROR(W1396,
            MAX(MAX('1D'!$D$16,
                    MAX('1D'!$D$16,
                        POWER((ABS(K1311)^2)/('1D'!$I$5*MAX(F1311,
                                    0.1)^2),
                            1/3))),
                ($L$2)-E1396))),
    IF(IFERROR(AG1312,
            0)=0,
        MAX(MAX('1D'!$D$16,
                MAX('1D'!$D$16,
                    POWER((ABS(K1311)^2)/('1D'!$I$5*MAX(F1311,
                                0.1)^2),
                        1/3))),
            IFERROR(W1396,
                MAX(MAX('1D'!$D$16,
                        MAX('1D'!$D$16,
                            POWER((ABS(K1311)^2)/('1D'!$I$5*MAX(F1311,
                                        0.1)^2),
                                1/3))),
                    ($L$2)-E1396))),
        IF(IFERROR(W1311,
                0)=0,
            MAX(MAX('1D'!$D$16,
                    MAX('1D'!$D$16,
                        POWER((ABS(K1311)^2)/('1D'!$I$5*MAX(F1311,
                                    0.1)^2),
                            1/3))),
                IFERROR(W1396,
                    MAX(MAX('1D'!$D$16,
                            MAX('1D'!$D$16,
                                POWER((ABS(K1311)^2)/('1D'!$I$5*MAX(F1311,
                                            0.1)^2),
                                    1/3))),
                        ($L$2)-E1396))),
            IF(OR(IFERROR(AD1311,
                        0)&gt;=1,
                    IFERROR(AD1312,
                        0)&gt;=1),
                MAX('1D'!$D$16,
                    MAX('1D'!$D$16,
                        POWER((ABS(K1311)^2)/('1D'!$I$5*MAX(F1311,
                                    0.1)^2),
                            1/3))),
                IF(ABS(IFERROR(AF1311,
                            0))&lt;'1D'!$D$19,
                    MAX(MAX('1D'!$D$16,
                            MAX('1D'!$D$16,
                                POWER((ABS(K1311)^2)/('1D'!$I$5*MAX(F1311,
                                            0.1)^2),
                                    1/3))),
                        IFERROR(W1311,
                            0)),
                    MAX(MAX('1D'!$D$16,
                            MAX('1D'!$D$16,
                                POWER((ABS(K1311)^2)/('1D'!$I$5*MAX(F1311,
                                            0.1)^2),
                                    1/3))),
                        (IFERROR(W1311,
                                0))+((IFERROR(AF1311,
                                    0))*'1D'!$D$18)))))))</f>
        <v>2.1389677043987478</v>
      </c>
      <c r="X1311" s="5">
        <f t="shared" ca="1" si="284"/>
        <v>11.122632062873489</v>
      </c>
      <c r="Y1311" s="5">
        <f t="shared" ca="1" si="285"/>
        <v>1.1735290000551568</v>
      </c>
      <c r="Z1311" s="5">
        <f t="shared" ca="1" si="286"/>
        <v>4.5807502857230418</v>
      </c>
      <c r="AA1311" s="5">
        <f t="shared" ca="1" si="287"/>
        <v>634.05196770439875</v>
      </c>
      <c r="AB1311" s="5">
        <f ca="1">AA1311+((ABS(K1311)/MAX(((F1311)+(G1311)*(W1311))*(W1311),
            0.000001))^2)/(2*'1D'!$I$5)</f>
        <v>635.12145155659812</v>
      </c>
      <c r="AC1311" s="5">
        <f ca="1">((ABS(K1311)*'1D'!$D$6)/(MAX(((F1311)+(G1311)*(W1311))*(W1311),
            0.000001)*MAX(((((F1311)+(G1311)*(W1311))*(W1311))/MAX((F1311)+2*(W1311)*SQRT(1+(G1311)^2),
                    0.000001))^(2/3),
            0.000001)))^2</f>
        <v>3.8141460404132466E-3</v>
      </c>
      <c r="AD1311" s="5">
        <f ca="1">ABS(ABS(K1311)/MAX(((F1311)+(G1311)*(W1311))*(W1311),
        0.000001))/SQRT('1D'!$I$5*MAX((((F1311)+(G1311)*(W1311))*(W1311))/MAX((F1311)+2*(G1311)*(W1311),
            0.000001),
        0.000001))</f>
        <v>1.0000000000000004</v>
      </c>
      <c r="AE1311" s="5">
        <f ca="1">((F1311)*(W1311)^2)/2+(G1311)*(W1311)^3/3+(ABS(K1311)^2)/('1D'!$I$5*MAX(((F1311)+(G1311)*(W1311))*(W1311),
        0.000001))</f>
        <v>35.686426155594638</v>
      </c>
      <c r="AF1311" s="5">
        <f ca="1">IF($A$2=0,
    0,
    IFERROR(AB1312+(((AC1311+AC1312)/2)*J1312)+(IF(Z1311&gt;Z1312,
                '1D'!$D$8*((Z1311^2-Z1312^2)/(2*'1D'!$I$5)),
                '1D'!$D$9*((Z1312^2-Z1311^2)/(2*'1D'!$I$5)))+('1D'!$D$10*(ABS(I1312)/90)*(MAX(Z1311^2,
                        Z1312^2)/(2*'1D'!$I$5))))-AB1311,
        0))</f>
        <v>3.3215251326055295E-3</v>
      </c>
      <c r="AG1311" s="5">
        <f ca="1">IF($A$2=0,
    1,
    IF(IFERROR(AG1312,
            0)=0,
        0,
        IFERROR(IF(OR(ROUND(AD1311,
                        3)&gt;=1,
                    AND(ABS(AF1311)&lt;'1D'!$D$19,
                        AD1311&lt;1)),
                1,
                0),
            0)))</f>
        <v>1</v>
      </c>
      <c r="AH1311" s="5">
        <f ca="1">IFERROR(IF('1D'!V32="Supercritical",
        MAX('1D'!$D$16,
            IFERROR(L1311,
                MAX('1D'!$D$16,
                    POWER((ABS(K1311)^2)/('1D'!$I$5*MAX(F1311,
                                0.1)^2),
                        1/3)))),
        IF('1D'!V32="Subcritical",
            MAX('1D'!$D$16,
                IFERROR(W1311,
                    MAX('1D'!$D$16,
                        POWER((ABS(K1311)^2)/('1D'!$I$5*MAX(F1311,
                                    0.1)^2),
                            1/3)))),
            IF(IFERROR(T1311,
                    -1E+99)&gt;=IFERROR(AE1311,
                    -1E+99),
                MAX('1D'!$D$16,
                    IFERROR(L1311,
                        MAX('1D'!$D$16,
                            POWER((ABS(K1311)^2)/('1D'!$I$5*MAX(F1311,
                                        0.1)^2),
                                1/3)))),
                MAX('1D'!$D$16,
                    IFERROR(W1311,
                        MAX('1D'!$D$16,
                            POWER((ABS(K1311)^2)/('1D'!$I$5*MAX(F1311,
                                        0.1)^2),
                                1/3))))))),
    MAX('1D'!$D$16,
        POWER((ABS(K1311)^2)/('1D'!$I$5*MAX(F1311,
                    0.1)^2),
            1/3)))</f>
        <v>2.0411692021517887</v>
      </c>
      <c r="AI1311" s="5">
        <f t="shared" ca="1" si="288"/>
        <v>633.95416920215177</v>
      </c>
      <c r="AJ1311" s="5">
        <f ca="1">AI1311+((ABS(K1311)/MAX(((F1311)+(G1311)*(AH1311))*(AH1311),
            0.000001))^2)/(2*'1D'!$I$5)</f>
        <v>635.12859253909483</v>
      </c>
      <c r="AM1311">
        <v>0</v>
      </c>
      <c r="AN1311">
        <v>0</v>
      </c>
      <c r="AO1311" s="5">
        <f t="shared" si="289"/>
        <v>0</v>
      </c>
      <c r="AP1311" s="5">
        <f t="shared" si="293"/>
        <v>0</v>
      </c>
      <c r="AQ1311" s="5">
        <f ca="1">ABS(ABS(K1311)/MAX(((F1311)+(G1311)*(AH1311))*(AH1311),
        0.000001))/SQRT('1D'!$I$5*MAX((((F1311)+(G1311)*(AH1311))*(AH1311))/MAX((F1311)+2*(G1311)*(AH1311),
            0.000001),
        0.000001))</f>
        <v>1.0727235886044055</v>
      </c>
      <c r="AR1311" s="5" t="str">
        <f t="shared" ca="1" si="290"/>
        <v>Supercritical</v>
      </c>
      <c r="AS1311" s="5">
        <f ca="1">((ABS(K1311)*'1D'!$D$6)/(MAX(((F1311)+(G1311)*(AH1311))*(AH1311),
            0.000001)*MAX(((((F1311)+(G1311)*(AH1311))*(AH1311))/MAX((F1311)+2*(AH1311)*SQRT(1+(G1311)^2),
                    0.000001))^(2/3),
            0.000001)))^2</f>
        <v>4.3358367565141456E-3</v>
      </c>
    </row>
    <row r="1312" spans="1:45" x14ac:dyDescent="0.35">
      <c r="A1312">
        <v>1303</v>
      </c>
      <c r="B1312">
        <v>1301.9960000000001</v>
      </c>
      <c r="C1312">
        <v>616068.53099999996</v>
      </c>
      <c r="D1312">
        <v>3096705.3259999999</v>
      </c>
      <c r="E1312">
        <v>631.91250000000002</v>
      </c>
      <c r="F1312">
        <v>5.2</v>
      </c>
      <c r="G1312">
        <v>0</v>
      </c>
      <c r="H1312" t="s">
        <v>176</v>
      </c>
      <c r="I1312">
        <v>2E-3</v>
      </c>
      <c r="J1312" s="5">
        <f t="shared" si="291"/>
        <v>1.0010000000002037</v>
      </c>
      <c r="K1312" s="5">
        <f t="shared" ca="1" si="292"/>
        <v>50.95</v>
      </c>
      <c r="L1312" s="5">
        <f ca="1">IF($A$2=0,
    IFERROR(L1311,
        MAX('1D'!$D$16,
            POWER((ABS(K1312)^2)/('1D'!$I$5*MAX(F1312,
                        0.1)^2),
                1/3))),
    IF(IFERROR(V1311,
            0)=0,
        IFERROR(L1311,
            MAX('1D'!$D$16,
                POWER((ABS(K1312)^2)/('1D'!$I$5*MAX(F1312,
                            0.1)^2),
                    1/3))),
        IF(OR(IFERROR(L1312,
                    0)=0,
                IFERROR(S1311,
                    0)&lt;1,
                IFERROR(S1312,
                    0)&lt;1),
            MAX('1D'!$D$16,
                POWER((ABS(K1312)^2)/('1D'!$I$5*MAX(F1312,
                            0.1)^2),
                    1/3)),
            IF(IFERROR(U1312,
                    0)&gt;0,
                MAX('1D'!$D$16,
                    IFERROR(L1312,
                        0)+((IFERROR(U1312,
                                0))*'1D'!$D$18*IF((IFERROR(S1312,
                                    0))&lt;1,
                            1,
                            -1))),
                IF(IFERROR(U1312,
                        0)&lt;0,
                    IF(ABS((MAX('1D'!$D$16,
                                    POWER((ABS(K1312)^2)/('1D'!$I$5*MAX(F1312,
                                                0.1)^2),
                                        1/3)))-IFERROR(L1312,
                                0))&gt;'1D'!$D$19,
                        MAX('1D'!$D$16,
                            IF((MAX('1D'!$D$16,
                                        POWER((ABS(K1312)^2)/('1D'!$I$5*MAX(F1312,
                                                    0.1)^2),
                                            1/3)))&gt;IFERROR(L1312,
                                    0),
                                MIN((MAX('1D'!$D$16,
                                            POWER((ABS(K1312)^2)/('1D'!$I$5*MAX(F1312,
                                                        0.1)^2),
                                                1/3))),
                                    IFERROR(L1312,
                                        0)+(MIN(ABS(IFERROR(U1312,
                                                    0))*'1D'!$D$18,
                                            ABS((MAX('1D'!$D$16,
                                                        POWER((ABS(K1312)^2)/('1D'!$I$5*MAX(F1312,
                                                                    0.1)^2),
                                                            1/3)))-IFERROR(L1312,
                                                    0))))),
                                MAX((MAX('1D'!$D$16,
                                            POWER((ABS(K1312)^2)/('1D'!$I$5*MAX(F1312,
                                                        0.1)^2),
                                                1/3))),
                                    IFERROR(L1312,
                                        0)-(MIN(ABS(IFERROR(U1312,
                                                    0))*'1D'!$D$18,
                                            ABS((MAX('1D'!$D$16,
                                                        POWER((ABS(K1312)^2)/('1D'!$I$5*MAX(F1312,
                                                                    0.1)^2),
                                                            1/3)))-IFERROR(L1312,
                                                    0))))))),
                        MAX('1D'!$D$16,
                            POWER((ABS(K1312)^2)/('1D'!$I$5*MAX(F1312,
                                        0.1)^2),
                                1/3))),
                    MAX('1D'!$D$16,
                        IFERROR(L1312,
                            0)))))))</f>
        <v>2.0411692021517887</v>
      </c>
      <c r="M1312" s="5">
        <f t="shared" ca="1" si="280"/>
        <v>10.614079851189301</v>
      </c>
      <c r="N1312" s="5">
        <f t="shared" ca="1" si="281"/>
        <v>1.1434704692804873</v>
      </c>
      <c r="O1312" s="5">
        <f t="shared" ca="1" si="282"/>
        <v>4.8002276894771132</v>
      </c>
      <c r="P1312" s="5">
        <f t="shared" ca="1" si="283"/>
        <v>633.95366920215179</v>
      </c>
      <c r="Q1312" s="5">
        <f ca="1">P1312+((ABS(K1312)/MAX(((F1312)+(G1312)*(L1312))*(L1312),
            0.000001))^2)/(2*'1D'!$I$5)</f>
        <v>635.12809253909484</v>
      </c>
      <c r="R1312" s="5">
        <f ca="1">((ABS(K1312)*'1D'!$D$6)/(MAX(((F1312)+(G1312)*(L1312))*(L1312),
            0.000001)*MAX(((((F1312)+(G1312)*(L1312))*(L1312))/MAX((F1312)+2*(L1312)*SQRT(1+(G1312)^2),
                    0.000001))^(2/3),
            0.000001)))^2</f>
        <v>4.3358367565141456E-3</v>
      </c>
      <c r="S1312" s="5">
        <f ca="1">ABS(ABS(K1312)/MAX(((F1312)+(G1312)*(L1312))*(L1312),
        0.000001))/SQRT('1D'!$I$5*MAX((((F1312)+(G1312)*(L1312))*(L1312))/MAX((F1312)+2*(G1312)*(L1312),
            0.000001),
        0.000001))</f>
        <v>1.0727235886044055</v>
      </c>
      <c r="T1312" s="5">
        <f ca="1">((F1312)*(L1312)^2)/2+(G1312)*(L1312)^3/3+(ABS(K1312)^2)/('1D'!$I$5*MAX(((F1312)+(G1312)*(L1312))*(L1312),
        0.000001))</f>
        <v>35.763412605541333</v>
      </c>
      <c r="U1312" s="5">
        <f ca="1">IF($A$2=0,
    0,
    IFERROR(Q1311-(((R1311+R1312)/2)*J1312)-(IF(O1311&gt;O1312,
                '1D'!$D$8*((O1311^2-O1312^2)/(2*'1D'!$I$5)),
                '1D'!$D$9*((O1312^2-O1311^2)/(2*'1D'!$I$5)))+('1D'!$D$10*(ABS(I1312)/90)*(MAX(O1311^2,
                        O1312^2)/(2*'1D'!$I$5))))-Q1312,
        0))</f>
        <v>-3.8440873377112439E-3</v>
      </c>
      <c r="V1312" s="5">
        <f ca="1">IF($A$2=0,
    1,
    IF(IFERROR(V1311,
            0)=0,
        0,
        IFERROR(IF(ROUND(S1312,
                    3)=1,
                1,
                IF(AND(ABS(U1312)&lt;'1D'!$D$19,
                        S1312&gt;1),
                    1,
                    0)),
            0)))</f>
        <v>0</v>
      </c>
      <c r="W1312" s="5">
        <f ca="1">IF($A$2=0,
    MAX(MAX('1D'!$D$16,
            MAX('1D'!$D$16,
                POWER((ABS(K1312)^2)/('1D'!$I$5*MAX(F1312,
                            0.1)^2),
                    1/3))),
        IFERROR(W1396,
            MAX(MAX('1D'!$D$16,
                    MAX('1D'!$D$16,
                        POWER((ABS(K1312)^2)/('1D'!$I$5*MAX(F1312,
                                    0.1)^2),
                            1/3))),
                ($L$2)-E1396))),
    IF(IFERROR(AG1313,
            0)=0,
        MAX(MAX('1D'!$D$16,
                MAX('1D'!$D$16,
                    POWER((ABS(K1312)^2)/('1D'!$I$5*MAX(F1312,
                                0.1)^2),
                        1/3))),
            IFERROR(W1396,
                MAX(MAX('1D'!$D$16,
                        MAX('1D'!$D$16,
                            POWER((ABS(K1312)^2)/('1D'!$I$5*MAX(F1312,
                                        0.1)^2),
                                1/3))),
                    ($L$2)-E1396))),
        IF(IFERROR(W1312,
                0)=0,
            MAX(MAX('1D'!$D$16,
                    MAX('1D'!$D$16,
                        POWER((ABS(K1312)^2)/('1D'!$I$5*MAX(F1312,
                                    0.1)^2),
                            1/3))),
                IFERROR(W1396,
                    MAX(MAX('1D'!$D$16,
                            MAX('1D'!$D$16,
                                POWER((ABS(K1312)^2)/('1D'!$I$5*MAX(F1312,
                                            0.1)^2),
                                    1/3))),
                        ($L$2)-E1396))),
            IF(OR(IFERROR(AD1312,
                        0)&gt;=1,
                    IFERROR(AD1313,
                        0)&gt;=1),
                MAX('1D'!$D$16,
                    MAX('1D'!$D$16,
                        POWER((ABS(K1312)^2)/('1D'!$I$5*MAX(F1312,
                                    0.1)^2),
                            1/3))),
                IF(ABS(IFERROR(AF1312,
                            0))&lt;'1D'!$D$19,
                    MAX(MAX('1D'!$D$16,
                            MAX('1D'!$D$16,
                                POWER((ABS(K1312)^2)/('1D'!$I$5*MAX(F1312,
                                            0.1)^2),
                                    1/3))),
                        IFERROR(W1312,
                            0)),
                    MAX(MAX('1D'!$D$16,
                            MAX('1D'!$D$16,
                                POWER((ABS(K1312)^2)/('1D'!$I$5*MAX(F1312,
                                            0.1)^2),
                                    1/3))),
                        (IFERROR(W1312,
                                0))+((IFERROR(AF1312,
                                    0))*'1D'!$D$18)))))))</f>
        <v>2.1389677043987478</v>
      </c>
      <c r="X1312" s="5">
        <f t="shared" ca="1" si="284"/>
        <v>11.122632062873489</v>
      </c>
      <c r="Y1312" s="5">
        <f t="shared" ca="1" si="285"/>
        <v>1.1735290000551568</v>
      </c>
      <c r="Z1312" s="5">
        <f t="shared" ca="1" si="286"/>
        <v>4.5807502857230418</v>
      </c>
      <c r="AA1312" s="5">
        <f t="shared" ca="1" si="287"/>
        <v>634.05146770439876</v>
      </c>
      <c r="AB1312" s="5">
        <f ca="1">AA1312+((ABS(K1312)/MAX(((F1312)+(G1312)*(W1312))*(W1312),
            0.000001))^2)/(2*'1D'!$I$5)</f>
        <v>635.12095155659813</v>
      </c>
      <c r="AC1312" s="5">
        <f ca="1">((ABS(K1312)*'1D'!$D$6)/(MAX(((F1312)+(G1312)*(W1312))*(W1312),
            0.000001)*MAX(((((F1312)+(G1312)*(W1312))*(W1312))/MAX((F1312)+2*(W1312)*SQRT(1+(G1312)^2),
                    0.000001))^(2/3),
            0.000001)))^2</f>
        <v>3.8141460404132466E-3</v>
      </c>
      <c r="AD1312" s="5">
        <f ca="1">ABS(ABS(K1312)/MAX(((F1312)+(G1312)*(W1312))*(W1312),
        0.000001))/SQRT('1D'!$I$5*MAX((((F1312)+(G1312)*(W1312))*(W1312))/MAX((F1312)+2*(G1312)*(W1312),
            0.000001),
        0.000001))</f>
        <v>1.0000000000000004</v>
      </c>
      <c r="AE1312" s="5">
        <f ca="1">((F1312)*(W1312)^2)/2+(G1312)*(W1312)^3/3+(ABS(K1312)^2)/('1D'!$I$5*MAX(((F1312)+(G1312)*(W1312))*(W1312),
        0.000001))</f>
        <v>35.686426155594638</v>
      </c>
      <c r="AF1312" s="5">
        <f ca="1">IF($A$2=0,
    0,
    IFERROR(AB1313+(((AC1312+AC1313)/2)*J1313)+(IF(Z1312&gt;Z1313,
                '1D'!$D$8*((Z1312^2-Z1313^2)/(2*'1D'!$I$5)),
                '1D'!$D$9*((Z1313^2-Z1312^2)/(2*'1D'!$I$5)))+('1D'!$D$10*(ABS(I1313)/90)*(MAX(Z1312^2,
                        Z1313^2)/(2*'1D'!$I$5))))-AB1312,
        0))</f>
        <v>3.4157470064428708E-3</v>
      </c>
      <c r="AG1312" s="5">
        <f ca="1">IF($A$2=0,
    1,
    IF(IFERROR(AG1313,
            0)=0,
        0,
        IFERROR(IF(OR(ROUND(AD1312,
                        3)&gt;=1,
                    AND(ABS(AF1312)&lt;'1D'!$D$19,
                        AD1312&lt;1)),
                1,
                0),
            0)))</f>
        <v>1</v>
      </c>
      <c r="AH1312" s="5">
        <f ca="1">IFERROR(IF('1D'!V32="Supercritical",
        MAX('1D'!$D$16,
            IFERROR(L1312,
                MAX('1D'!$D$16,
                    POWER((ABS(K1312)^2)/('1D'!$I$5*MAX(F1312,
                                0.1)^2),
                        1/3)))),
        IF('1D'!V32="Subcritical",
            MAX('1D'!$D$16,
                IFERROR(W1312,
                    MAX('1D'!$D$16,
                        POWER((ABS(K1312)^2)/('1D'!$I$5*MAX(F1312,
                                    0.1)^2),
                            1/3)))),
            IF(IFERROR(T1312,
                    -1E+99)&gt;=IFERROR(AE1312,
                    -1E+99),
                MAX('1D'!$D$16,
                    IFERROR(L1312,
                        MAX('1D'!$D$16,
                            POWER((ABS(K1312)^2)/('1D'!$I$5*MAX(F1312,
                                        0.1)^2),
                                1/3)))),
                MAX('1D'!$D$16,
                    IFERROR(W1312,
                        MAX('1D'!$D$16,
                            POWER((ABS(K1312)^2)/('1D'!$I$5*MAX(F1312,
                                        0.1)^2),
                                1/3))))))),
    MAX('1D'!$D$16,
        POWER((ABS(K1312)^2)/('1D'!$I$5*MAX(F1312,
                    0.1)^2),
            1/3)))</f>
        <v>2.0411692021517887</v>
      </c>
      <c r="AI1312" s="5">
        <f t="shared" ca="1" si="288"/>
        <v>633.95366920215179</v>
      </c>
      <c r="AJ1312" s="5">
        <f ca="1">AI1312+((ABS(K1312)/MAX(((F1312)+(G1312)*(AH1312))*(AH1312),
            0.000001))^2)/(2*'1D'!$I$5)</f>
        <v>635.12809253909484</v>
      </c>
      <c r="AM1312">
        <v>0</v>
      </c>
      <c r="AN1312">
        <v>0</v>
      </c>
      <c r="AO1312" s="5">
        <f t="shared" si="289"/>
        <v>0</v>
      </c>
      <c r="AP1312" s="5">
        <f t="shared" si="293"/>
        <v>0</v>
      </c>
      <c r="AQ1312" s="5">
        <f ca="1">ABS(ABS(K1312)/MAX(((F1312)+(G1312)*(AH1312))*(AH1312),
        0.000001))/SQRT('1D'!$I$5*MAX((((F1312)+(G1312)*(AH1312))*(AH1312))/MAX((F1312)+2*(G1312)*(AH1312),
            0.000001),
        0.000001))</f>
        <v>1.0727235886044055</v>
      </c>
      <c r="AR1312" s="5" t="str">
        <f t="shared" ca="1" si="290"/>
        <v>Supercritical</v>
      </c>
      <c r="AS1312" s="5">
        <f ca="1">((ABS(K1312)*'1D'!$D$6)/(MAX(((F1312)+(G1312)*(AH1312))*(AH1312),
            0.000001)*MAX(((((F1312)+(G1312)*(AH1312))*(AH1312))/MAX((F1312)+2*(AH1312)*SQRT(1+(G1312)^2),
                    0.000001))^(2/3),
            0.000001)))^2</f>
        <v>4.3358367565141456E-3</v>
      </c>
    </row>
    <row r="1313" spans="1:45" x14ac:dyDescent="0.35">
      <c r="A1313">
        <v>1304</v>
      </c>
      <c r="B1313">
        <v>1302.9960000000001</v>
      </c>
      <c r="C1313">
        <v>616068.48899999994</v>
      </c>
      <c r="D1313">
        <v>3096704.327</v>
      </c>
      <c r="E1313">
        <v>631.91200000000003</v>
      </c>
      <c r="F1313">
        <v>5.2</v>
      </c>
      <c r="G1313">
        <v>0</v>
      </c>
      <c r="H1313" t="s">
        <v>176</v>
      </c>
      <c r="I1313">
        <v>5.7000000000000002E-2</v>
      </c>
      <c r="J1313" s="5">
        <f t="shared" si="291"/>
        <v>1</v>
      </c>
      <c r="K1313" s="5">
        <f t="shared" ca="1" si="292"/>
        <v>50.95</v>
      </c>
      <c r="L1313" s="5">
        <f ca="1">IF($A$2=0,
    IFERROR(L1312,
        MAX('1D'!$D$16,
            POWER((ABS(K1313)^2)/('1D'!$I$5*MAX(F1313,
                        0.1)^2),
                1/3))),
    IF(IFERROR(V1312,
            0)=0,
        IFERROR(L1312,
            MAX('1D'!$D$16,
                POWER((ABS(K1313)^2)/('1D'!$I$5*MAX(F1313,
                            0.1)^2),
                    1/3))),
        IF(OR(IFERROR(L1313,
                    0)=0,
                IFERROR(S1312,
                    0)&lt;1,
                IFERROR(S1313,
                    0)&lt;1),
            MAX('1D'!$D$16,
                POWER((ABS(K1313)^2)/('1D'!$I$5*MAX(F1313,
                            0.1)^2),
                    1/3)),
            IF(IFERROR(U1313,
                    0)&gt;0,
                MAX('1D'!$D$16,
                    IFERROR(L1313,
                        0)+((IFERROR(U1313,
                                0))*'1D'!$D$18*IF((IFERROR(S1313,
                                    0))&lt;1,
                            1,
                            -1))),
                IF(IFERROR(U1313,
                        0)&lt;0,
                    IF(ABS((MAX('1D'!$D$16,
                                    POWER((ABS(K1313)^2)/('1D'!$I$5*MAX(F1313,
                                                0.1)^2),
                                        1/3)))-IFERROR(L1313,
                                0))&gt;'1D'!$D$19,
                        MAX('1D'!$D$16,
                            IF((MAX('1D'!$D$16,
                                        POWER((ABS(K1313)^2)/('1D'!$I$5*MAX(F1313,
                                                    0.1)^2),
                                            1/3)))&gt;IFERROR(L1313,
                                    0),
                                MIN((MAX('1D'!$D$16,
                                            POWER((ABS(K1313)^2)/('1D'!$I$5*MAX(F1313,
                                                        0.1)^2),
                                                1/3))),
                                    IFERROR(L1313,
                                        0)+(MIN(ABS(IFERROR(U1313,
                                                    0))*'1D'!$D$18,
                                            ABS((MAX('1D'!$D$16,
                                                        POWER((ABS(K1313)^2)/('1D'!$I$5*MAX(F1313,
                                                                    0.1)^2),
                                                            1/3)))-IFERROR(L1313,
                                                    0))))),
                                MAX((MAX('1D'!$D$16,
                                            POWER((ABS(K1313)^2)/('1D'!$I$5*MAX(F1313,
                                                        0.1)^2),
                                                1/3))),
                                    IFERROR(L1313,
                                        0)-(MIN(ABS(IFERROR(U1313,
                                                    0))*'1D'!$D$18,
                                            ABS((MAX('1D'!$D$16,
                                                        POWER((ABS(K1313)^2)/('1D'!$I$5*MAX(F1313,
                                                                    0.1)^2),
                                                            1/3)))-IFERROR(L1313,
                                                    0))))))),
                        MAX('1D'!$D$16,
                            POWER((ABS(K1313)^2)/('1D'!$I$5*MAX(F1313,
                                        0.1)^2),
                                1/3))),
                    MAX('1D'!$D$16,
                        IFERROR(L1313,
                            0)))))))</f>
        <v>2.0411692021517887</v>
      </c>
      <c r="M1313" s="5">
        <f t="shared" ca="1" si="280"/>
        <v>10.614079851189301</v>
      </c>
      <c r="N1313" s="5">
        <f t="shared" ca="1" si="281"/>
        <v>1.1434704692804873</v>
      </c>
      <c r="O1313" s="5">
        <f t="shared" ca="1" si="282"/>
        <v>4.8002276894771132</v>
      </c>
      <c r="P1313" s="5">
        <f t="shared" ca="1" si="283"/>
        <v>633.9531692021518</v>
      </c>
      <c r="Q1313" s="5">
        <f ca="1">P1313+((ABS(K1313)/MAX(((F1313)+(G1313)*(L1313))*(L1313),
            0.000001))^2)/(2*'1D'!$I$5)</f>
        <v>635.12759253909485</v>
      </c>
      <c r="R1313" s="5">
        <f ca="1">((ABS(K1313)*'1D'!$D$6)/(MAX(((F1313)+(G1313)*(L1313))*(L1313),
            0.000001)*MAX(((((F1313)+(G1313)*(L1313))*(L1313))/MAX((F1313)+2*(L1313)*SQRT(1+(G1313)^2),
                    0.000001))^(2/3),
            0.000001)))^2</f>
        <v>4.3358367565141456E-3</v>
      </c>
      <c r="S1313" s="5">
        <f ca="1">ABS(ABS(K1313)/MAX(((F1313)+(G1313)*(L1313))*(L1313),
        0.000001))/SQRT('1D'!$I$5*MAX((((F1313)+(G1313)*(L1313))*(L1313))/MAX((F1313)+2*(G1313)*(L1313),
            0.000001),
        0.000001))</f>
        <v>1.0727235886044055</v>
      </c>
      <c r="T1313" s="5">
        <f ca="1">((F1313)*(L1313)^2)/2+(G1313)*(L1313)^3/3+(ABS(K1313)^2)/('1D'!$I$5*MAX(((F1313)+(G1313)*(L1313))*(L1313),
        0.000001))</f>
        <v>35.763412605541333</v>
      </c>
      <c r="U1313" s="5">
        <f ca="1">IF($A$2=0,
    0,
    IFERROR(Q1312-(((R1312+R1313)/2)*J1313)-(IF(O1312&gt;O1313,
                '1D'!$D$8*((O1312^2-O1313^2)/(2*'1D'!$I$5)),
                '1D'!$D$9*((O1313^2-O1312^2)/(2*'1D'!$I$5)))+('1D'!$D$10*(ABS(I1313)/90)*(MAX(O1312^2,
                        O1313^2)/(2*'1D'!$I$5))))-Q1313,
        0))</f>
        <v>-3.9474069734524164E-3</v>
      </c>
      <c r="V1313" s="5">
        <f ca="1">IF($A$2=0,
    1,
    IF(IFERROR(V1312,
            0)=0,
        0,
        IFERROR(IF(ROUND(S1313,
                    3)=1,
                1,
                IF(AND(ABS(U1313)&lt;'1D'!$D$19,
                        S1313&gt;1),
                    1,
                    0)),
            0)))</f>
        <v>0</v>
      </c>
      <c r="W1313" s="5">
        <f ca="1">IF($A$2=0,
    MAX(MAX('1D'!$D$16,
            MAX('1D'!$D$16,
                POWER((ABS(K1313)^2)/('1D'!$I$5*MAX(F1313,
                            0.1)^2),
                    1/3))),
        IFERROR(W1396,
            MAX(MAX('1D'!$D$16,
                    MAX('1D'!$D$16,
                        POWER((ABS(K1313)^2)/('1D'!$I$5*MAX(F1313,
                                    0.1)^2),
                            1/3))),
                ($L$2)-E1396))),
    IF(IFERROR(AG1314,
            0)=0,
        MAX(MAX('1D'!$D$16,
                MAX('1D'!$D$16,
                    POWER((ABS(K1313)^2)/('1D'!$I$5*MAX(F1313,
                                0.1)^2),
                        1/3))),
            IFERROR(W1396,
                MAX(MAX('1D'!$D$16,
                        MAX('1D'!$D$16,
                            POWER((ABS(K1313)^2)/('1D'!$I$5*MAX(F1313,
                                        0.1)^2),
                                1/3))),
                    ($L$2)-E1396))),
        IF(IFERROR(W1313,
                0)=0,
            MAX(MAX('1D'!$D$16,
                    MAX('1D'!$D$16,
                        POWER((ABS(K1313)^2)/('1D'!$I$5*MAX(F1313,
                                    0.1)^2),
                            1/3))),
                IFERROR(W1396,
                    MAX(MAX('1D'!$D$16,
                            MAX('1D'!$D$16,
                                POWER((ABS(K1313)^2)/('1D'!$I$5*MAX(F1313,
                                            0.1)^2),
                                    1/3))),
                        ($L$2)-E1396))),
            IF(OR(IFERROR(AD1313,
                        0)&gt;=1,
                    IFERROR(AD1314,
                        0)&gt;=1),
                MAX('1D'!$D$16,
                    MAX('1D'!$D$16,
                        POWER((ABS(K1313)^2)/('1D'!$I$5*MAX(F1313,
                                    0.1)^2),
                            1/3))),
                IF(ABS(IFERROR(AF1313,
                            0))&lt;'1D'!$D$19,
                    MAX(MAX('1D'!$D$16,
                            MAX('1D'!$D$16,
                                POWER((ABS(K1313)^2)/('1D'!$I$5*MAX(F1313,
                                            0.1)^2),
                                    1/3))),
                        IFERROR(W1313,
                            0)),
                    MAX(MAX('1D'!$D$16,
                            MAX('1D'!$D$16,
                                POWER((ABS(K1313)^2)/('1D'!$I$5*MAX(F1313,
                                            0.1)^2),
                                    1/3))),
                        (IFERROR(W1313,
                                0))+((IFERROR(AF1313,
                                    0))*'1D'!$D$18)))))))</f>
        <v>2.1389677043987478</v>
      </c>
      <c r="X1313" s="5">
        <f t="shared" ca="1" si="284"/>
        <v>11.122632062873489</v>
      </c>
      <c r="Y1313" s="5">
        <f t="shared" ca="1" si="285"/>
        <v>1.1735290000551568</v>
      </c>
      <c r="Z1313" s="5">
        <f t="shared" ca="1" si="286"/>
        <v>4.5807502857230418</v>
      </c>
      <c r="AA1313" s="5">
        <f t="shared" ca="1" si="287"/>
        <v>634.05096770439877</v>
      </c>
      <c r="AB1313" s="5">
        <f ca="1">AA1313+((ABS(K1313)/MAX(((F1313)+(G1313)*(W1313))*(W1313),
            0.000001))^2)/(2*'1D'!$I$5)</f>
        <v>635.12045155659814</v>
      </c>
      <c r="AC1313" s="5">
        <f ca="1">((ABS(K1313)*'1D'!$D$6)/(MAX(((F1313)+(G1313)*(W1313))*(W1313),
            0.000001)*MAX(((((F1313)+(G1313)*(W1313))*(W1313))/MAX((F1313)+2*(W1313)*SQRT(1+(G1313)^2),
                    0.000001))^(2/3),
            0.000001)))^2</f>
        <v>3.8141460404132466E-3</v>
      </c>
      <c r="AD1313" s="5">
        <f ca="1">ABS(ABS(K1313)/MAX(((F1313)+(G1313)*(W1313))*(W1313),
        0.000001))/SQRT('1D'!$I$5*MAX((((F1313)+(G1313)*(W1313))*(W1313))/MAX((F1313)+2*(G1313)*(W1313),
            0.000001),
        0.000001))</f>
        <v>1.0000000000000004</v>
      </c>
      <c r="AE1313" s="5">
        <f ca="1">((F1313)*(W1313)^2)/2+(G1313)*(W1313)^3/3+(ABS(K1313)^2)/('1D'!$I$5*MAX(((F1313)+(G1313)*(W1313))*(W1313),
        0.000001))</f>
        <v>35.686426155594638</v>
      </c>
      <c r="AF1313" s="5">
        <f ca="1">IF($A$2=0,
    0,
    IFERROR(AB1314+(((AC1313+AC1314)/2)*J1314)+(IF(Z1313&gt;Z1314,
                '1D'!$D$8*((Z1313^2-Z1314^2)/(2*'1D'!$I$5)),
                '1D'!$D$9*((Z1314^2-Z1313^2)/(2*'1D'!$I$5)))+('1D'!$D$10*(ABS(I1314)/90)*(MAX(Z1313^2,
                        Z1314^2)/(2*'1D'!$I$5))))-AB1313,
        0))</f>
        <v>3.4157470064428708E-3</v>
      </c>
      <c r="AG1313" s="5">
        <f ca="1">IF($A$2=0,
    1,
    IF(IFERROR(AG1314,
            0)=0,
        0,
        IFERROR(IF(OR(ROUND(AD1313,
                        3)&gt;=1,
                    AND(ABS(AF1313)&lt;'1D'!$D$19,
                        AD1313&lt;1)),
                1,
                0),
            0)))</f>
        <v>1</v>
      </c>
      <c r="AH1313" s="5">
        <f ca="1">IFERROR(IF('1D'!V32="Supercritical",
        MAX('1D'!$D$16,
            IFERROR(L1313,
                MAX('1D'!$D$16,
                    POWER((ABS(K1313)^2)/('1D'!$I$5*MAX(F1313,
                                0.1)^2),
                        1/3)))),
        IF('1D'!V32="Subcritical",
            MAX('1D'!$D$16,
                IFERROR(W1313,
                    MAX('1D'!$D$16,
                        POWER((ABS(K1313)^2)/('1D'!$I$5*MAX(F1313,
                                    0.1)^2),
                            1/3)))),
            IF(IFERROR(T1313,
                    -1E+99)&gt;=IFERROR(AE1313,
                    -1E+99),
                MAX('1D'!$D$16,
                    IFERROR(L1313,
                        MAX('1D'!$D$16,
                            POWER((ABS(K1313)^2)/('1D'!$I$5*MAX(F1313,
                                        0.1)^2),
                                1/3)))),
                MAX('1D'!$D$16,
                    IFERROR(W1313,
                        MAX('1D'!$D$16,
                            POWER((ABS(K1313)^2)/('1D'!$I$5*MAX(F1313,
                                        0.1)^2),
                                1/3))))))),
    MAX('1D'!$D$16,
        POWER((ABS(K1313)^2)/('1D'!$I$5*MAX(F1313,
                    0.1)^2),
            1/3)))</f>
        <v>2.0411692021517887</v>
      </c>
      <c r="AI1313" s="5">
        <f t="shared" ca="1" si="288"/>
        <v>633.9531692021518</v>
      </c>
      <c r="AJ1313" s="5">
        <f ca="1">AI1313+((ABS(K1313)/MAX(((F1313)+(G1313)*(AH1313))*(AH1313),
            0.000001))^2)/(2*'1D'!$I$5)</f>
        <v>635.12759253909485</v>
      </c>
      <c r="AM1313">
        <v>0</v>
      </c>
      <c r="AN1313">
        <v>0</v>
      </c>
      <c r="AO1313" s="5">
        <f t="shared" si="289"/>
        <v>0</v>
      </c>
      <c r="AP1313" s="5">
        <f t="shared" si="293"/>
        <v>0</v>
      </c>
      <c r="AQ1313" s="5">
        <f ca="1">ABS(ABS(K1313)/MAX(((F1313)+(G1313)*(AH1313))*(AH1313),
        0.000001))/SQRT('1D'!$I$5*MAX((((F1313)+(G1313)*(AH1313))*(AH1313))/MAX((F1313)+2*(G1313)*(AH1313),
            0.000001),
        0.000001))</f>
        <v>1.0727235886044055</v>
      </c>
      <c r="AR1313" s="5" t="str">
        <f t="shared" ca="1" si="290"/>
        <v>Supercritical</v>
      </c>
      <c r="AS1313" s="5">
        <f ca="1">((ABS(K1313)*'1D'!$D$6)/(MAX(((F1313)+(G1313)*(AH1313))*(AH1313),
            0.000001)*MAX(((((F1313)+(G1313)*(AH1313))*(AH1313))/MAX((F1313)+2*(AH1313)*SQRT(1+(G1313)^2),
                    0.000001))^(2/3),
            0.000001)))^2</f>
        <v>4.3358367565141456E-3</v>
      </c>
    </row>
    <row r="1314" spans="1:45" x14ac:dyDescent="0.35">
      <c r="A1314">
        <v>1305</v>
      </c>
      <c r="B1314">
        <v>1303.9960000000001</v>
      </c>
      <c r="C1314">
        <v>616068.446</v>
      </c>
      <c r="D1314">
        <v>3096703.3280000002</v>
      </c>
      <c r="E1314">
        <v>631.91150000000005</v>
      </c>
      <c r="F1314">
        <v>5.2</v>
      </c>
      <c r="G1314">
        <v>0</v>
      </c>
      <c r="H1314" t="s">
        <v>176</v>
      </c>
      <c r="I1314">
        <v>5.7000000000000002E-2</v>
      </c>
      <c r="J1314" s="5">
        <f t="shared" si="291"/>
        <v>1</v>
      </c>
      <c r="K1314" s="5">
        <f t="shared" ca="1" si="292"/>
        <v>50.95</v>
      </c>
      <c r="L1314" s="5">
        <f ca="1">IF($A$2=0,
    IFERROR(L1313,
        MAX('1D'!$D$16,
            POWER((ABS(K1314)^2)/('1D'!$I$5*MAX(F1314,
                        0.1)^2),
                1/3))),
    IF(IFERROR(V1313,
            0)=0,
        IFERROR(L1313,
            MAX('1D'!$D$16,
                POWER((ABS(K1314)^2)/('1D'!$I$5*MAX(F1314,
                            0.1)^2),
                    1/3))),
        IF(OR(IFERROR(L1314,
                    0)=0,
                IFERROR(S1313,
                    0)&lt;1,
                IFERROR(S1314,
                    0)&lt;1),
            MAX('1D'!$D$16,
                POWER((ABS(K1314)^2)/('1D'!$I$5*MAX(F1314,
                            0.1)^2),
                    1/3)),
            IF(IFERROR(U1314,
                    0)&gt;0,
                MAX('1D'!$D$16,
                    IFERROR(L1314,
                        0)+((IFERROR(U1314,
                                0))*'1D'!$D$18*IF((IFERROR(S1314,
                                    0))&lt;1,
                            1,
                            -1))),
                IF(IFERROR(U1314,
                        0)&lt;0,
                    IF(ABS((MAX('1D'!$D$16,
                                    POWER((ABS(K1314)^2)/('1D'!$I$5*MAX(F1314,
                                                0.1)^2),
                                        1/3)))-IFERROR(L1314,
                                0))&gt;'1D'!$D$19,
                        MAX('1D'!$D$16,
                            IF((MAX('1D'!$D$16,
                                        POWER((ABS(K1314)^2)/('1D'!$I$5*MAX(F1314,
                                                    0.1)^2),
                                            1/3)))&gt;IFERROR(L1314,
                                    0),
                                MIN((MAX('1D'!$D$16,
                                            POWER((ABS(K1314)^2)/('1D'!$I$5*MAX(F1314,
                                                        0.1)^2),
                                                1/3))),
                                    IFERROR(L1314,
                                        0)+(MIN(ABS(IFERROR(U1314,
                                                    0))*'1D'!$D$18,
                                            ABS((MAX('1D'!$D$16,
                                                        POWER((ABS(K1314)^2)/('1D'!$I$5*MAX(F1314,
                                                                    0.1)^2),
                                                            1/3)))-IFERROR(L1314,
                                                    0))))),
                                MAX((MAX('1D'!$D$16,
                                            POWER((ABS(K1314)^2)/('1D'!$I$5*MAX(F1314,
                                                        0.1)^2),
                                                1/3))),
                                    IFERROR(L1314,
                                        0)-(MIN(ABS(IFERROR(U1314,
                                                    0))*'1D'!$D$18,
                                            ABS((MAX('1D'!$D$16,
                                                        POWER((ABS(K1314)^2)/('1D'!$I$5*MAX(F1314,
                                                                    0.1)^2),
                                                            1/3)))-IFERROR(L1314,
                                                    0))))))),
                        MAX('1D'!$D$16,
                            POWER((ABS(K1314)^2)/('1D'!$I$5*MAX(F1314,
                                        0.1)^2),
                                1/3))),
                    MAX('1D'!$D$16,
                        IFERROR(L1314,
                            0)))))))</f>
        <v>2.0411692021517887</v>
      </c>
      <c r="M1314" s="5">
        <f t="shared" ca="1" si="280"/>
        <v>10.614079851189301</v>
      </c>
      <c r="N1314" s="5">
        <f t="shared" ca="1" si="281"/>
        <v>1.1434704692804873</v>
      </c>
      <c r="O1314" s="5">
        <f t="shared" ca="1" si="282"/>
        <v>4.8002276894771132</v>
      </c>
      <c r="P1314" s="5">
        <f t="shared" ca="1" si="283"/>
        <v>633.95266920215181</v>
      </c>
      <c r="Q1314" s="5">
        <f ca="1">P1314+((ABS(K1314)/MAX(((F1314)+(G1314)*(L1314))*(L1314),
            0.000001))^2)/(2*'1D'!$I$5)</f>
        <v>635.12709253909486</v>
      </c>
      <c r="R1314" s="5">
        <f ca="1">((ABS(K1314)*'1D'!$D$6)/(MAX(((F1314)+(G1314)*(L1314))*(L1314),
            0.000001)*MAX(((((F1314)+(G1314)*(L1314))*(L1314))/MAX((F1314)+2*(L1314)*SQRT(1+(G1314)^2),
                    0.000001))^(2/3),
            0.000001)))^2</f>
        <v>4.3358367565141456E-3</v>
      </c>
      <c r="S1314" s="5">
        <f ca="1">ABS(ABS(K1314)/MAX(((F1314)+(G1314)*(L1314))*(L1314),
        0.000001))/SQRT('1D'!$I$5*MAX((((F1314)+(G1314)*(L1314))*(L1314))/MAX((F1314)+2*(G1314)*(L1314),
            0.000001),
        0.000001))</f>
        <v>1.0727235886044055</v>
      </c>
      <c r="T1314" s="5">
        <f ca="1">((F1314)*(L1314)^2)/2+(G1314)*(L1314)^3/3+(ABS(K1314)^2)/('1D'!$I$5*MAX(((F1314)+(G1314)*(L1314))*(L1314),
        0.000001))</f>
        <v>35.763412605541333</v>
      </c>
      <c r="U1314" s="5">
        <f ca="1">IF($A$2=0,
    0,
    IFERROR(Q1313-(((R1313+R1314)/2)*J1314)-(IF(O1313&gt;O1314,
                '1D'!$D$8*((O1313^2-O1314^2)/(2*'1D'!$I$5)),
                '1D'!$D$9*((O1314^2-O1313^2)/(2*'1D'!$I$5)))+('1D'!$D$10*(ABS(I1314)/90)*(MAX(O1313^2,
                        O1314^2)/(2*'1D'!$I$5))))-Q1314,
        0))</f>
        <v>-3.9474069734524164E-3</v>
      </c>
      <c r="V1314" s="5">
        <f ca="1">IF($A$2=0,
    1,
    IF(IFERROR(V1313,
            0)=0,
        0,
        IFERROR(IF(ROUND(S1314,
                    3)=1,
                1,
                IF(AND(ABS(U1314)&lt;'1D'!$D$19,
                        S1314&gt;1),
                    1,
                    0)),
            0)))</f>
        <v>0</v>
      </c>
      <c r="W1314" s="5">
        <f ca="1">IF($A$2=0,
    MAX(MAX('1D'!$D$16,
            MAX('1D'!$D$16,
                POWER((ABS(K1314)^2)/('1D'!$I$5*MAX(F1314,
                            0.1)^2),
                    1/3))),
        IFERROR(W1396,
            MAX(MAX('1D'!$D$16,
                    MAX('1D'!$D$16,
                        POWER((ABS(K1314)^2)/('1D'!$I$5*MAX(F1314,
                                    0.1)^2),
                            1/3))),
                ($L$2)-E1396))),
    IF(IFERROR(AG1315,
            0)=0,
        MAX(MAX('1D'!$D$16,
                MAX('1D'!$D$16,
                    POWER((ABS(K1314)^2)/('1D'!$I$5*MAX(F1314,
                                0.1)^2),
                        1/3))),
            IFERROR(W1396,
                MAX(MAX('1D'!$D$16,
                        MAX('1D'!$D$16,
                            POWER((ABS(K1314)^2)/('1D'!$I$5*MAX(F1314,
                                        0.1)^2),
                                1/3))),
                    ($L$2)-E1396))),
        IF(IFERROR(W1314,
                0)=0,
            MAX(MAX('1D'!$D$16,
                    MAX('1D'!$D$16,
                        POWER((ABS(K1314)^2)/('1D'!$I$5*MAX(F1314,
                                    0.1)^2),
                            1/3))),
                IFERROR(W1396,
                    MAX(MAX('1D'!$D$16,
                            MAX('1D'!$D$16,
                                POWER((ABS(K1314)^2)/('1D'!$I$5*MAX(F1314,
                                            0.1)^2),
                                    1/3))),
                        ($L$2)-E1396))),
            IF(OR(IFERROR(AD1314,
                        0)&gt;=1,
                    IFERROR(AD1315,
                        0)&gt;=1),
                MAX('1D'!$D$16,
                    MAX('1D'!$D$16,
                        POWER((ABS(K1314)^2)/('1D'!$I$5*MAX(F1314,
                                    0.1)^2),
                            1/3))),
                IF(ABS(IFERROR(AF1314,
                            0))&lt;'1D'!$D$19,
                    MAX(MAX('1D'!$D$16,
                            MAX('1D'!$D$16,
                                POWER((ABS(K1314)^2)/('1D'!$I$5*MAX(F1314,
                                            0.1)^2),
                                    1/3))),
                        IFERROR(W1314,
                            0)),
                    MAX(MAX('1D'!$D$16,
                            MAX('1D'!$D$16,
                                POWER((ABS(K1314)^2)/('1D'!$I$5*MAX(F1314,
                                            0.1)^2),
                                    1/3))),
                        (IFERROR(W1314,
                                0))+((IFERROR(AF1314,
                                    0))*'1D'!$D$18)))))))</f>
        <v>2.1389677043987478</v>
      </c>
      <c r="X1314" s="5">
        <f t="shared" ca="1" si="284"/>
        <v>11.122632062873489</v>
      </c>
      <c r="Y1314" s="5">
        <f t="shared" ca="1" si="285"/>
        <v>1.1735290000551568</v>
      </c>
      <c r="Z1314" s="5">
        <f t="shared" ca="1" si="286"/>
        <v>4.5807502857230418</v>
      </c>
      <c r="AA1314" s="5">
        <f t="shared" ca="1" si="287"/>
        <v>634.05046770439878</v>
      </c>
      <c r="AB1314" s="5">
        <f ca="1">AA1314+((ABS(K1314)/MAX(((F1314)+(G1314)*(W1314))*(W1314),
            0.000001))^2)/(2*'1D'!$I$5)</f>
        <v>635.11995155659815</v>
      </c>
      <c r="AC1314" s="5">
        <f ca="1">((ABS(K1314)*'1D'!$D$6)/(MAX(((F1314)+(G1314)*(W1314))*(W1314),
            0.000001)*MAX(((((F1314)+(G1314)*(W1314))*(W1314))/MAX((F1314)+2*(W1314)*SQRT(1+(G1314)^2),
                    0.000001))^(2/3),
            0.000001)))^2</f>
        <v>3.8141460404132466E-3</v>
      </c>
      <c r="AD1314" s="5">
        <f ca="1">ABS(ABS(K1314)/MAX(((F1314)+(G1314)*(W1314))*(W1314),
        0.000001))/SQRT('1D'!$I$5*MAX((((F1314)+(G1314)*(W1314))*(W1314))/MAX((F1314)+2*(G1314)*(W1314),
            0.000001),
        0.000001))</f>
        <v>1.0000000000000004</v>
      </c>
      <c r="AE1314" s="5">
        <f ca="1">((F1314)*(W1314)^2)/2+(G1314)*(W1314)^3/3+(ABS(K1314)^2)/('1D'!$I$5*MAX(((F1314)+(G1314)*(W1314))*(W1314),
        0.000001))</f>
        <v>35.686426155594638</v>
      </c>
      <c r="AF1314" s="5">
        <f ca="1">IF($A$2=0,
    0,
    IFERROR(AB1315+(((AC1314+AC1315)/2)*J1315)+(IF(Z1314&gt;Z1315,
                '1D'!$D$8*((Z1314^2-Z1315^2)/(2*'1D'!$I$5)),
                '1D'!$D$9*((Z1315^2-Z1314^2)/(2*'1D'!$I$5)))+('1D'!$D$10*(ABS(I1315)/90)*(MAX(Z1314^2,
                        Z1315^2)/(2*'1D'!$I$5))))-AB1314,
        0))</f>
        <v>3.3141460403385281E-3</v>
      </c>
      <c r="AG1314" s="5">
        <f ca="1">IF($A$2=0,
    1,
    IF(IFERROR(AG1315,
            0)=0,
        0,
        IFERROR(IF(OR(ROUND(AD1314,
                        3)&gt;=1,
                    AND(ABS(AF1314)&lt;'1D'!$D$19,
                        AD1314&lt;1)),
                1,
                0),
            0)))</f>
        <v>1</v>
      </c>
      <c r="AH1314" s="5">
        <f ca="1">IFERROR(IF('1D'!V32="Supercritical",
        MAX('1D'!$D$16,
            IFERROR(L1314,
                MAX('1D'!$D$16,
                    POWER((ABS(K1314)^2)/('1D'!$I$5*MAX(F1314,
                                0.1)^2),
                        1/3)))),
        IF('1D'!V32="Subcritical",
            MAX('1D'!$D$16,
                IFERROR(W1314,
                    MAX('1D'!$D$16,
                        POWER((ABS(K1314)^2)/('1D'!$I$5*MAX(F1314,
                                    0.1)^2),
                            1/3)))),
            IF(IFERROR(T1314,
                    -1E+99)&gt;=IFERROR(AE1314,
                    -1E+99),
                MAX('1D'!$D$16,
                    IFERROR(L1314,
                        MAX('1D'!$D$16,
                            POWER((ABS(K1314)^2)/('1D'!$I$5*MAX(F1314,
                                        0.1)^2),
                                1/3)))),
                MAX('1D'!$D$16,
                    IFERROR(W1314,
                        MAX('1D'!$D$16,
                            POWER((ABS(K1314)^2)/('1D'!$I$5*MAX(F1314,
                                        0.1)^2),
                                1/3))))))),
    MAX('1D'!$D$16,
        POWER((ABS(K1314)^2)/('1D'!$I$5*MAX(F1314,
                    0.1)^2),
            1/3)))</f>
        <v>2.0411692021517887</v>
      </c>
      <c r="AI1314" s="5">
        <f t="shared" ca="1" si="288"/>
        <v>633.95266920215181</v>
      </c>
      <c r="AJ1314" s="5">
        <f ca="1">AI1314+((ABS(K1314)/MAX(((F1314)+(G1314)*(AH1314))*(AH1314),
            0.000001))^2)/(2*'1D'!$I$5)</f>
        <v>635.12709253909486</v>
      </c>
      <c r="AM1314">
        <v>0</v>
      </c>
      <c r="AN1314">
        <v>0</v>
      </c>
      <c r="AO1314" s="5">
        <f t="shared" si="289"/>
        <v>0</v>
      </c>
      <c r="AP1314" s="5">
        <f t="shared" si="293"/>
        <v>0</v>
      </c>
      <c r="AQ1314" s="5">
        <f ca="1">ABS(ABS(K1314)/MAX(((F1314)+(G1314)*(AH1314))*(AH1314),
        0.000001))/SQRT('1D'!$I$5*MAX((((F1314)+(G1314)*(AH1314))*(AH1314))/MAX((F1314)+2*(G1314)*(AH1314),
            0.000001),
        0.000001))</f>
        <v>1.0727235886044055</v>
      </c>
      <c r="AR1314" s="5" t="str">
        <f t="shared" ca="1" si="290"/>
        <v>Supercritical</v>
      </c>
      <c r="AS1314" s="5">
        <f ca="1">((ABS(K1314)*'1D'!$D$6)/(MAX(((F1314)+(G1314)*(AH1314))*(AH1314),
            0.000001)*MAX(((((F1314)+(G1314)*(AH1314))*(AH1314))/MAX((F1314)+2*(AH1314)*SQRT(1+(G1314)^2),
                    0.000001))^(2/3),
            0.000001)))^2</f>
        <v>4.3358367565141456E-3</v>
      </c>
    </row>
    <row r="1315" spans="1:45" x14ac:dyDescent="0.35">
      <c r="A1315">
        <v>1306</v>
      </c>
      <c r="B1315">
        <v>1304.9960000000001</v>
      </c>
      <c r="C1315">
        <v>616068.40399999998</v>
      </c>
      <c r="D1315">
        <v>3096702.3289999999</v>
      </c>
      <c r="E1315">
        <v>631.91099999999994</v>
      </c>
      <c r="F1315">
        <v>5.2</v>
      </c>
      <c r="G1315">
        <v>0</v>
      </c>
      <c r="H1315" t="s">
        <v>176</v>
      </c>
      <c r="I1315">
        <v>0</v>
      </c>
      <c r="J1315" s="5">
        <f t="shared" si="291"/>
        <v>1</v>
      </c>
      <c r="K1315" s="5">
        <f t="shared" ca="1" si="292"/>
        <v>50.95</v>
      </c>
      <c r="L1315" s="5">
        <f ca="1">IF($A$2=0,
    IFERROR(L1314,
        MAX('1D'!$D$16,
            POWER((ABS(K1315)^2)/('1D'!$I$5*MAX(F1315,
                        0.1)^2),
                1/3))),
    IF(IFERROR(V1314,
            0)=0,
        IFERROR(L1314,
            MAX('1D'!$D$16,
                POWER((ABS(K1315)^2)/('1D'!$I$5*MAX(F1315,
                            0.1)^2),
                    1/3))),
        IF(OR(IFERROR(L1315,
                    0)=0,
                IFERROR(S1314,
                    0)&lt;1,
                IFERROR(S1315,
                    0)&lt;1),
            MAX('1D'!$D$16,
                POWER((ABS(K1315)^2)/('1D'!$I$5*MAX(F1315,
                            0.1)^2),
                    1/3)),
            IF(IFERROR(U1315,
                    0)&gt;0,
                MAX('1D'!$D$16,
                    IFERROR(L1315,
                        0)+((IFERROR(U1315,
                                0))*'1D'!$D$18*IF((IFERROR(S1315,
                                    0))&lt;1,
                            1,
                            -1))),
                IF(IFERROR(U1315,
                        0)&lt;0,
                    IF(ABS((MAX('1D'!$D$16,
                                    POWER((ABS(K1315)^2)/('1D'!$I$5*MAX(F1315,
                                                0.1)^2),
                                        1/3)))-IFERROR(L1315,
                                0))&gt;'1D'!$D$19,
                        MAX('1D'!$D$16,
                            IF((MAX('1D'!$D$16,
                                        POWER((ABS(K1315)^2)/('1D'!$I$5*MAX(F1315,
                                                    0.1)^2),
                                            1/3)))&gt;IFERROR(L1315,
                                    0),
                                MIN((MAX('1D'!$D$16,
                                            POWER((ABS(K1315)^2)/('1D'!$I$5*MAX(F1315,
                                                        0.1)^2),
                                                1/3))),
                                    IFERROR(L1315,
                                        0)+(MIN(ABS(IFERROR(U1315,
                                                    0))*'1D'!$D$18,
                                            ABS((MAX('1D'!$D$16,
                                                        POWER((ABS(K1315)^2)/('1D'!$I$5*MAX(F1315,
                                                                    0.1)^2),
                                                            1/3)))-IFERROR(L1315,
                                                    0))))),
                                MAX((MAX('1D'!$D$16,
                                            POWER((ABS(K1315)^2)/('1D'!$I$5*MAX(F1315,
                                                        0.1)^2),
                                                1/3))),
                                    IFERROR(L1315,
                                        0)-(MIN(ABS(IFERROR(U1315,
                                                    0))*'1D'!$D$18,
                                            ABS((MAX('1D'!$D$16,
                                                        POWER((ABS(K1315)^2)/('1D'!$I$5*MAX(F1315,
                                                                    0.1)^2),
                                                            1/3)))-IFERROR(L1315,
                                                    0))))))),
                        MAX('1D'!$D$16,
                            POWER((ABS(K1315)^2)/('1D'!$I$5*MAX(F1315,
                                        0.1)^2),
                                1/3))),
                    MAX('1D'!$D$16,
                        IFERROR(L1315,
                            0)))))))</f>
        <v>2.0411692021517887</v>
      </c>
      <c r="M1315" s="5">
        <f t="shared" ca="1" si="280"/>
        <v>10.614079851189301</v>
      </c>
      <c r="N1315" s="5">
        <f t="shared" ca="1" si="281"/>
        <v>1.1434704692804873</v>
      </c>
      <c r="O1315" s="5">
        <f t="shared" ca="1" si="282"/>
        <v>4.8002276894771132</v>
      </c>
      <c r="P1315" s="5">
        <f t="shared" ca="1" si="283"/>
        <v>633.95216920215171</v>
      </c>
      <c r="Q1315" s="5">
        <f ca="1">P1315+((ABS(K1315)/MAX(((F1315)+(G1315)*(L1315))*(L1315),
            0.000001))^2)/(2*'1D'!$I$5)</f>
        <v>635.12659253909476</v>
      </c>
      <c r="R1315" s="5">
        <f ca="1">((ABS(K1315)*'1D'!$D$6)/(MAX(((F1315)+(G1315)*(L1315))*(L1315),
            0.000001)*MAX(((((F1315)+(G1315)*(L1315))*(L1315))/MAX((F1315)+2*(L1315)*SQRT(1+(G1315)^2),
                    0.000001))^(2/3),
            0.000001)))^2</f>
        <v>4.3358367565141456E-3</v>
      </c>
      <c r="S1315" s="5">
        <f ca="1">ABS(ABS(K1315)/MAX(((F1315)+(G1315)*(L1315))*(L1315),
        0.000001))/SQRT('1D'!$I$5*MAX((((F1315)+(G1315)*(L1315))*(L1315))/MAX((F1315)+2*(G1315)*(L1315),
            0.000001),
        0.000001))</f>
        <v>1.0727235886044055</v>
      </c>
      <c r="T1315" s="5">
        <f ca="1">((F1315)*(L1315)^2)/2+(G1315)*(L1315)^3/3+(ABS(K1315)^2)/('1D'!$I$5*MAX(((F1315)+(G1315)*(L1315))*(L1315),
        0.000001))</f>
        <v>35.763412605541333</v>
      </c>
      <c r="U1315" s="5">
        <f ca="1">IF($A$2=0,
    0,
    IFERROR(Q1314-(((R1314+R1315)/2)*J1315)-(IF(O1314&gt;O1315,
                '1D'!$D$8*((O1314^2-O1315^2)/(2*'1D'!$I$5)),
                '1D'!$D$9*((O1315^2-O1314^2)/(2*'1D'!$I$5)))+('1D'!$D$10*(ABS(I1315)/90)*(MAX(O1314^2,
                        O1315^2)/(2*'1D'!$I$5))))-Q1315,
        0))</f>
        <v>-3.8358367563660067E-3</v>
      </c>
      <c r="V1315" s="5">
        <f ca="1">IF($A$2=0,
    1,
    IF(IFERROR(V1314,
            0)=0,
        0,
        IFERROR(IF(ROUND(S1315,
                    3)=1,
                1,
                IF(AND(ABS(U1315)&lt;'1D'!$D$19,
                        S1315&gt;1),
                    1,
                    0)),
            0)))</f>
        <v>0</v>
      </c>
      <c r="W1315" s="5">
        <f ca="1">IF($A$2=0,
    MAX(MAX('1D'!$D$16,
            MAX('1D'!$D$16,
                POWER((ABS(K1315)^2)/('1D'!$I$5*MAX(F1315,
                            0.1)^2),
                    1/3))),
        IFERROR(W1396,
            MAX(MAX('1D'!$D$16,
                    MAX('1D'!$D$16,
                        POWER((ABS(K1315)^2)/('1D'!$I$5*MAX(F1315,
                                    0.1)^2),
                            1/3))),
                ($L$2)-E1396))),
    IF(IFERROR(AG1316,
            0)=0,
        MAX(MAX('1D'!$D$16,
                MAX('1D'!$D$16,
                    POWER((ABS(K1315)^2)/('1D'!$I$5*MAX(F1315,
                                0.1)^2),
                        1/3))),
            IFERROR(W1396,
                MAX(MAX('1D'!$D$16,
                        MAX('1D'!$D$16,
                            POWER((ABS(K1315)^2)/('1D'!$I$5*MAX(F1315,
                                        0.1)^2),
                                1/3))),
                    ($L$2)-E1396))),
        IF(IFERROR(W1315,
                0)=0,
            MAX(MAX('1D'!$D$16,
                    MAX('1D'!$D$16,
                        POWER((ABS(K1315)^2)/('1D'!$I$5*MAX(F1315,
                                    0.1)^2),
                            1/3))),
                IFERROR(W1396,
                    MAX(MAX('1D'!$D$16,
                            MAX('1D'!$D$16,
                                POWER((ABS(K1315)^2)/('1D'!$I$5*MAX(F1315,
                                            0.1)^2),
                                    1/3))),
                        ($L$2)-E1396))),
            IF(OR(IFERROR(AD1315,
                        0)&gt;=1,
                    IFERROR(AD1316,
                        0)&gt;=1),
                MAX('1D'!$D$16,
                    MAX('1D'!$D$16,
                        POWER((ABS(K1315)^2)/('1D'!$I$5*MAX(F1315,
                                    0.1)^2),
                            1/3))),
                IF(ABS(IFERROR(AF1315,
                            0))&lt;'1D'!$D$19,
                    MAX(MAX('1D'!$D$16,
                            MAX('1D'!$D$16,
                                POWER((ABS(K1315)^2)/('1D'!$I$5*MAX(F1315,
                                            0.1)^2),
                                    1/3))),
                        IFERROR(W1315,
                            0)),
                    MAX(MAX('1D'!$D$16,
                            MAX('1D'!$D$16,
                                POWER((ABS(K1315)^2)/('1D'!$I$5*MAX(F1315,
                                            0.1)^2),
                                    1/3))),
                        (IFERROR(W1315,
                                0))+((IFERROR(AF1315,
                                    0))*'1D'!$D$18)))))))</f>
        <v>2.1389677043987478</v>
      </c>
      <c r="X1315" s="5">
        <f t="shared" ca="1" si="284"/>
        <v>11.122632062873489</v>
      </c>
      <c r="Y1315" s="5">
        <f t="shared" ca="1" si="285"/>
        <v>1.1735290000551568</v>
      </c>
      <c r="Z1315" s="5">
        <f t="shared" ca="1" si="286"/>
        <v>4.5807502857230418</v>
      </c>
      <c r="AA1315" s="5">
        <f t="shared" ca="1" si="287"/>
        <v>634.04996770439868</v>
      </c>
      <c r="AB1315" s="5">
        <f ca="1">AA1315+((ABS(K1315)/MAX(((F1315)+(G1315)*(W1315))*(W1315),
            0.000001))^2)/(2*'1D'!$I$5)</f>
        <v>635.11945155659805</v>
      </c>
      <c r="AC1315" s="5">
        <f ca="1">((ABS(K1315)*'1D'!$D$6)/(MAX(((F1315)+(G1315)*(W1315))*(W1315),
            0.000001)*MAX(((((F1315)+(G1315)*(W1315))*(W1315))/MAX((F1315)+2*(W1315)*SQRT(1+(G1315)^2),
                    0.000001))^(2/3),
            0.000001)))^2</f>
        <v>3.8141460404132466E-3</v>
      </c>
      <c r="AD1315" s="5">
        <f ca="1">ABS(ABS(K1315)/MAX(((F1315)+(G1315)*(W1315))*(W1315),
        0.000001))/SQRT('1D'!$I$5*MAX((((F1315)+(G1315)*(W1315))*(W1315))/MAX((F1315)+2*(G1315)*(W1315),
            0.000001),
        0.000001))</f>
        <v>1.0000000000000004</v>
      </c>
      <c r="AE1315" s="5">
        <f ca="1">((F1315)*(W1315)^2)/2+(G1315)*(W1315)^3/3+(ABS(K1315)^2)/('1D'!$I$5*MAX(((F1315)+(G1315)*(W1315))*(W1315),
        0.000001))</f>
        <v>35.686426155594638</v>
      </c>
      <c r="AF1315" s="5">
        <f ca="1">IF($A$2=0,
    0,
    IFERROR(AB1316+(((AC1315+AC1316)/2)*J1316)+(IF(Z1315&gt;Z1316,
                '1D'!$D$8*((Z1315^2-Z1316^2)/(2*'1D'!$I$5)),
                '1D'!$D$9*((Z1316^2-Z1315^2)/(2*'1D'!$I$5)))+('1D'!$D$10*(ABS(I1316)/90)*(MAX(Z1315^2,
                        Z1316^2)/(2*'1D'!$I$5))))-AB1315,
        0))</f>
        <v>3.3141460404522149E-3</v>
      </c>
      <c r="AG1315" s="5">
        <f ca="1">IF($A$2=0,
    1,
    IF(IFERROR(AG1316,
            0)=0,
        0,
        IFERROR(IF(OR(ROUND(AD1315,
                        3)&gt;=1,
                    AND(ABS(AF1315)&lt;'1D'!$D$19,
                        AD1315&lt;1)),
                1,
                0),
            0)))</f>
        <v>1</v>
      </c>
      <c r="AH1315" s="5">
        <f ca="1">IFERROR(IF('1D'!V32="Supercritical",
        MAX('1D'!$D$16,
            IFERROR(L1315,
                MAX('1D'!$D$16,
                    POWER((ABS(K1315)^2)/('1D'!$I$5*MAX(F1315,
                                0.1)^2),
                        1/3)))),
        IF('1D'!V32="Subcritical",
            MAX('1D'!$D$16,
                IFERROR(W1315,
                    MAX('1D'!$D$16,
                        POWER((ABS(K1315)^2)/('1D'!$I$5*MAX(F1315,
                                    0.1)^2),
                            1/3)))),
            IF(IFERROR(T1315,
                    -1E+99)&gt;=IFERROR(AE1315,
                    -1E+99),
                MAX('1D'!$D$16,
                    IFERROR(L1315,
                        MAX('1D'!$D$16,
                            POWER((ABS(K1315)^2)/('1D'!$I$5*MAX(F1315,
                                        0.1)^2),
                                1/3)))),
                MAX('1D'!$D$16,
                    IFERROR(W1315,
                        MAX('1D'!$D$16,
                            POWER((ABS(K1315)^2)/('1D'!$I$5*MAX(F1315,
                                        0.1)^2),
                                1/3))))))),
    MAX('1D'!$D$16,
        POWER((ABS(K1315)^2)/('1D'!$I$5*MAX(F1315,
                    0.1)^2),
            1/3)))</f>
        <v>2.0411692021517887</v>
      </c>
      <c r="AI1315" s="5">
        <f t="shared" ca="1" si="288"/>
        <v>633.95216920215171</v>
      </c>
      <c r="AJ1315" s="5">
        <f ca="1">AI1315+((ABS(K1315)/MAX(((F1315)+(G1315)*(AH1315))*(AH1315),
            0.000001))^2)/(2*'1D'!$I$5)</f>
        <v>635.12659253909476</v>
      </c>
      <c r="AM1315">
        <v>0</v>
      </c>
      <c r="AN1315">
        <v>0</v>
      </c>
      <c r="AO1315" s="5">
        <f t="shared" si="289"/>
        <v>0</v>
      </c>
      <c r="AP1315" s="5">
        <f t="shared" si="293"/>
        <v>0</v>
      </c>
      <c r="AQ1315" s="5">
        <f ca="1">ABS(ABS(K1315)/MAX(((F1315)+(G1315)*(AH1315))*(AH1315),
        0.000001))/SQRT('1D'!$I$5*MAX((((F1315)+(G1315)*(AH1315))*(AH1315))/MAX((F1315)+2*(G1315)*(AH1315),
            0.000001),
        0.000001))</f>
        <v>1.0727235886044055</v>
      </c>
      <c r="AR1315" s="5" t="str">
        <f t="shared" ca="1" si="290"/>
        <v>Supercritical</v>
      </c>
      <c r="AS1315" s="5">
        <f ca="1">((ABS(K1315)*'1D'!$D$6)/(MAX(((F1315)+(G1315)*(AH1315))*(AH1315),
            0.000001)*MAX(((((F1315)+(G1315)*(AH1315))*(AH1315))/MAX((F1315)+2*(AH1315)*SQRT(1+(G1315)^2),
                    0.000001))^(2/3),
            0.000001)))^2</f>
        <v>4.3358367565141456E-3</v>
      </c>
    </row>
    <row r="1316" spans="1:45" x14ac:dyDescent="0.35">
      <c r="A1316">
        <v>1307</v>
      </c>
      <c r="B1316">
        <v>1305.9960000000001</v>
      </c>
      <c r="C1316">
        <v>616068.36199999996</v>
      </c>
      <c r="D1316">
        <v>3096701.33</v>
      </c>
      <c r="E1316">
        <v>631.91049999999996</v>
      </c>
      <c r="F1316">
        <v>5.2</v>
      </c>
      <c r="G1316">
        <v>0</v>
      </c>
      <c r="H1316" t="s">
        <v>176</v>
      </c>
      <c r="I1316">
        <v>0</v>
      </c>
      <c r="J1316" s="5">
        <f t="shared" si="291"/>
        <v>1</v>
      </c>
      <c r="K1316" s="5">
        <f t="shared" ca="1" si="292"/>
        <v>50.95</v>
      </c>
      <c r="L1316" s="5">
        <f ca="1">IF($A$2=0,
    IFERROR(L1315,
        MAX('1D'!$D$16,
            POWER((ABS(K1316)^2)/('1D'!$I$5*MAX(F1316,
                        0.1)^2),
                1/3))),
    IF(IFERROR(V1315,
            0)=0,
        IFERROR(L1315,
            MAX('1D'!$D$16,
                POWER((ABS(K1316)^2)/('1D'!$I$5*MAX(F1316,
                            0.1)^2),
                    1/3))),
        IF(OR(IFERROR(L1316,
                    0)=0,
                IFERROR(S1315,
                    0)&lt;1,
                IFERROR(S1316,
                    0)&lt;1),
            MAX('1D'!$D$16,
                POWER((ABS(K1316)^2)/('1D'!$I$5*MAX(F1316,
                            0.1)^2),
                    1/3)),
            IF(IFERROR(U1316,
                    0)&gt;0,
                MAX('1D'!$D$16,
                    IFERROR(L1316,
                        0)+((IFERROR(U1316,
                                0))*'1D'!$D$18*IF((IFERROR(S1316,
                                    0))&lt;1,
                            1,
                            -1))),
                IF(IFERROR(U1316,
                        0)&lt;0,
                    IF(ABS((MAX('1D'!$D$16,
                                    POWER((ABS(K1316)^2)/('1D'!$I$5*MAX(F1316,
                                                0.1)^2),
                                        1/3)))-IFERROR(L1316,
                                0))&gt;'1D'!$D$19,
                        MAX('1D'!$D$16,
                            IF((MAX('1D'!$D$16,
                                        POWER((ABS(K1316)^2)/('1D'!$I$5*MAX(F1316,
                                                    0.1)^2),
                                            1/3)))&gt;IFERROR(L1316,
                                    0),
                                MIN((MAX('1D'!$D$16,
                                            POWER((ABS(K1316)^2)/('1D'!$I$5*MAX(F1316,
                                                        0.1)^2),
                                                1/3))),
                                    IFERROR(L1316,
                                        0)+(MIN(ABS(IFERROR(U1316,
                                                    0))*'1D'!$D$18,
                                            ABS((MAX('1D'!$D$16,
                                                        POWER((ABS(K1316)^2)/('1D'!$I$5*MAX(F1316,
                                                                    0.1)^2),
                                                            1/3)))-IFERROR(L1316,
                                                    0))))),
                                MAX((MAX('1D'!$D$16,
                                            POWER((ABS(K1316)^2)/('1D'!$I$5*MAX(F1316,
                                                        0.1)^2),
                                                1/3))),
                                    IFERROR(L1316,
                                        0)-(MIN(ABS(IFERROR(U1316,
                                                    0))*'1D'!$D$18,
                                            ABS((MAX('1D'!$D$16,
                                                        POWER((ABS(K1316)^2)/('1D'!$I$5*MAX(F1316,
                                                                    0.1)^2),
                                                            1/3)))-IFERROR(L1316,
                                                    0))))))),
                        MAX('1D'!$D$16,
                            POWER((ABS(K1316)^2)/('1D'!$I$5*MAX(F1316,
                                        0.1)^2),
                                1/3))),
                    MAX('1D'!$D$16,
                        IFERROR(L1316,
                            0)))))))</f>
        <v>2.0411692021517887</v>
      </c>
      <c r="M1316" s="5">
        <f t="shared" ca="1" si="280"/>
        <v>10.614079851189301</v>
      </c>
      <c r="N1316" s="5">
        <f t="shared" ca="1" si="281"/>
        <v>1.1434704692804873</v>
      </c>
      <c r="O1316" s="5">
        <f t="shared" ca="1" si="282"/>
        <v>4.8002276894771132</v>
      </c>
      <c r="P1316" s="5">
        <f t="shared" ca="1" si="283"/>
        <v>633.95166920215172</v>
      </c>
      <c r="Q1316" s="5">
        <f ca="1">P1316+((ABS(K1316)/MAX(((F1316)+(G1316)*(L1316))*(L1316),
            0.000001))^2)/(2*'1D'!$I$5)</f>
        <v>635.12609253909477</v>
      </c>
      <c r="R1316" s="5">
        <f ca="1">((ABS(K1316)*'1D'!$D$6)/(MAX(((F1316)+(G1316)*(L1316))*(L1316),
            0.000001)*MAX(((((F1316)+(G1316)*(L1316))*(L1316))/MAX((F1316)+2*(L1316)*SQRT(1+(G1316)^2),
                    0.000001))^(2/3),
            0.000001)))^2</f>
        <v>4.3358367565141456E-3</v>
      </c>
      <c r="S1316" s="5">
        <f ca="1">ABS(ABS(K1316)/MAX(((F1316)+(G1316)*(L1316))*(L1316),
        0.000001))/SQRT('1D'!$I$5*MAX((((F1316)+(G1316)*(L1316))*(L1316))/MAX((F1316)+2*(G1316)*(L1316),
            0.000001),
        0.000001))</f>
        <v>1.0727235886044055</v>
      </c>
      <c r="T1316" s="5">
        <f ca="1">((F1316)*(L1316)^2)/2+(G1316)*(L1316)^3/3+(ABS(K1316)^2)/('1D'!$I$5*MAX(((F1316)+(G1316)*(L1316))*(L1316),
        0.000001))</f>
        <v>35.763412605541333</v>
      </c>
      <c r="U1316" s="5">
        <f ca="1">IF($A$2=0,
    0,
    IFERROR(Q1315-(((R1315+R1316)/2)*J1316)-(IF(O1315&gt;O1316,
                '1D'!$D$8*((O1315^2-O1316^2)/(2*'1D'!$I$5)),
                '1D'!$D$9*((O1316^2-O1315^2)/(2*'1D'!$I$5)))+('1D'!$D$10*(ABS(I1316)/90)*(MAX(O1315^2,
                        O1316^2)/(2*'1D'!$I$5))))-Q1316,
        0))</f>
        <v>-3.8358367564796936E-3</v>
      </c>
      <c r="V1316" s="5">
        <f ca="1">IF($A$2=0,
    1,
    IF(IFERROR(V1315,
            0)=0,
        0,
        IFERROR(IF(ROUND(S1316,
                    3)=1,
                1,
                IF(AND(ABS(U1316)&lt;'1D'!$D$19,
                        S1316&gt;1),
                    1,
                    0)),
            0)))</f>
        <v>0</v>
      </c>
      <c r="W1316" s="5">
        <f ca="1">IF($A$2=0,
    MAX(MAX('1D'!$D$16,
            MAX('1D'!$D$16,
                POWER((ABS(K1316)^2)/('1D'!$I$5*MAX(F1316,
                            0.1)^2),
                    1/3))),
        IFERROR(W1396,
            MAX(MAX('1D'!$D$16,
                    MAX('1D'!$D$16,
                        POWER((ABS(K1316)^2)/('1D'!$I$5*MAX(F1316,
                                    0.1)^2),
                            1/3))),
                ($L$2)-E1396))),
    IF(IFERROR(AG1317,
            0)=0,
        MAX(MAX('1D'!$D$16,
                MAX('1D'!$D$16,
                    POWER((ABS(K1316)^2)/('1D'!$I$5*MAX(F1316,
                                0.1)^2),
                        1/3))),
            IFERROR(W1396,
                MAX(MAX('1D'!$D$16,
                        MAX('1D'!$D$16,
                            POWER((ABS(K1316)^2)/('1D'!$I$5*MAX(F1316,
                                        0.1)^2),
                                1/3))),
                    ($L$2)-E1396))),
        IF(IFERROR(W1316,
                0)=0,
            MAX(MAX('1D'!$D$16,
                    MAX('1D'!$D$16,
                        POWER((ABS(K1316)^2)/('1D'!$I$5*MAX(F1316,
                                    0.1)^2),
                            1/3))),
                IFERROR(W1396,
                    MAX(MAX('1D'!$D$16,
                            MAX('1D'!$D$16,
                                POWER((ABS(K1316)^2)/('1D'!$I$5*MAX(F1316,
                                            0.1)^2),
                                    1/3))),
                        ($L$2)-E1396))),
            IF(OR(IFERROR(AD1316,
                        0)&gt;=1,
                    IFERROR(AD1317,
                        0)&gt;=1),
                MAX('1D'!$D$16,
                    MAX('1D'!$D$16,
                        POWER((ABS(K1316)^2)/('1D'!$I$5*MAX(F1316,
                                    0.1)^2),
                            1/3))),
                IF(ABS(IFERROR(AF1316,
                            0))&lt;'1D'!$D$19,
                    MAX(MAX('1D'!$D$16,
                            MAX('1D'!$D$16,
                                POWER((ABS(K1316)^2)/('1D'!$I$5*MAX(F1316,
                                            0.1)^2),
                                    1/3))),
                        IFERROR(W1316,
                            0)),
                    MAX(MAX('1D'!$D$16,
                            MAX('1D'!$D$16,
                                POWER((ABS(K1316)^2)/('1D'!$I$5*MAX(F1316,
                                            0.1)^2),
                                    1/3))),
                        (IFERROR(W1316,
                                0))+((IFERROR(AF1316,
                                    0))*'1D'!$D$18)))))))</f>
        <v>2.1389677043987478</v>
      </c>
      <c r="X1316" s="5">
        <f t="shared" ca="1" si="284"/>
        <v>11.122632062873489</v>
      </c>
      <c r="Y1316" s="5">
        <f t="shared" ca="1" si="285"/>
        <v>1.1735290000551568</v>
      </c>
      <c r="Z1316" s="5">
        <f t="shared" ca="1" si="286"/>
        <v>4.5807502857230418</v>
      </c>
      <c r="AA1316" s="5">
        <f t="shared" ca="1" si="287"/>
        <v>634.04946770439869</v>
      </c>
      <c r="AB1316" s="5">
        <f ca="1">AA1316+((ABS(K1316)/MAX(((F1316)+(G1316)*(W1316))*(W1316),
            0.000001))^2)/(2*'1D'!$I$5)</f>
        <v>635.11895155659806</v>
      </c>
      <c r="AC1316" s="5">
        <f ca="1">((ABS(K1316)*'1D'!$D$6)/(MAX(((F1316)+(G1316)*(W1316))*(W1316),
            0.000001)*MAX(((((F1316)+(G1316)*(W1316))*(W1316))/MAX((F1316)+2*(W1316)*SQRT(1+(G1316)^2),
                    0.000001))^(2/3),
            0.000001)))^2</f>
        <v>3.8141460404132466E-3</v>
      </c>
      <c r="AD1316" s="5">
        <f ca="1">ABS(ABS(K1316)/MAX(((F1316)+(G1316)*(W1316))*(W1316),
        0.000001))/SQRT('1D'!$I$5*MAX((((F1316)+(G1316)*(W1316))*(W1316))/MAX((F1316)+2*(G1316)*(W1316),
            0.000001),
        0.000001))</f>
        <v>1.0000000000000004</v>
      </c>
      <c r="AE1316" s="5">
        <f ca="1">((F1316)*(W1316)^2)/2+(G1316)*(W1316)^3/3+(ABS(K1316)^2)/('1D'!$I$5*MAX(((F1316)+(G1316)*(W1316))*(W1316),
        0.000001))</f>
        <v>35.686426155594638</v>
      </c>
      <c r="AF1316" s="5">
        <f ca="1">IF($A$2=0,
    0,
    IFERROR(AB1317+(((AC1316+AC1317)/2)*J1317)+(IF(Z1316&gt;Z1317,
                '1D'!$D$8*((Z1316^2-Z1317^2)/(2*'1D'!$I$5)),
                '1D'!$D$9*((Z1317^2-Z1316^2)/(2*'1D'!$I$5)))+('1D'!$D$10*(ABS(I1317)/90)*(MAX(Z1316^2,
                        Z1317^2)/(2*'1D'!$I$5))))-AB1316,
        0))</f>
        <v>3.4157470064428708E-3</v>
      </c>
      <c r="AG1316" s="5">
        <f ca="1">IF($A$2=0,
    1,
    IF(IFERROR(AG1317,
            0)=0,
        0,
        IFERROR(IF(OR(ROUND(AD1316,
                        3)&gt;=1,
                    AND(ABS(AF1316)&lt;'1D'!$D$19,
                        AD1316&lt;1)),
                1,
                0),
            0)))</f>
        <v>1</v>
      </c>
      <c r="AH1316" s="5">
        <f ca="1">IFERROR(IF('1D'!V32="Supercritical",
        MAX('1D'!$D$16,
            IFERROR(L1316,
                MAX('1D'!$D$16,
                    POWER((ABS(K1316)^2)/('1D'!$I$5*MAX(F1316,
                                0.1)^2),
                        1/3)))),
        IF('1D'!V32="Subcritical",
            MAX('1D'!$D$16,
                IFERROR(W1316,
                    MAX('1D'!$D$16,
                        POWER((ABS(K1316)^2)/('1D'!$I$5*MAX(F1316,
                                    0.1)^2),
                            1/3)))),
            IF(IFERROR(T1316,
                    -1E+99)&gt;=IFERROR(AE1316,
                    -1E+99),
                MAX('1D'!$D$16,
                    IFERROR(L1316,
                        MAX('1D'!$D$16,
                            POWER((ABS(K1316)^2)/('1D'!$I$5*MAX(F1316,
                                        0.1)^2),
                                1/3)))),
                MAX('1D'!$D$16,
                    IFERROR(W1316,
                        MAX('1D'!$D$16,
                            POWER((ABS(K1316)^2)/('1D'!$I$5*MAX(F1316,
                                        0.1)^2),
                                1/3))))))),
    MAX('1D'!$D$16,
        POWER((ABS(K1316)^2)/('1D'!$I$5*MAX(F1316,
                    0.1)^2),
            1/3)))</f>
        <v>2.0411692021517887</v>
      </c>
      <c r="AI1316" s="5">
        <f t="shared" ca="1" si="288"/>
        <v>633.95166920215172</v>
      </c>
      <c r="AJ1316" s="5">
        <f ca="1">AI1316+((ABS(K1316)/MAX(((F1316)+(G1316)*(AH1316))*(AH1316),
            0.000001))^2)/(2*'1D'!$I$5)</f>
        <v>635.12609253909477</v>
      </c>
      <c r="AM1316">
        <v>0</v>
      </c>
      <c r="AN1316">
        <v>0</v>
      </c>
      <c r="AO1316" s="5">
        <f t="shared" si="289"/>
        <v>0</v>
      </c>
      <c r="AP1316" s="5">
        <f t="shared" si="293"/>
        <v>0</v>
      </c>
      <c r="AQ1316" s="5">
        <f ca="1">ABS(ABS(K1316)/MAX(((F1316)+(G1316)*(AH1316))*(AH1316),
        0.000001))/SQRT('1D'!$I$5*MAX((((F1316)+(G1316)*(AH1316))*(AH1316))/MAX((F1316)+2*(G1316)*(AH1316),
            0.000001),
        0.000001))</f>
        <v>1.0727235886044055</v>
      </c>
      <c r="AR1316" s="5" t="str">
        <f t="shared" ca="1" si="290"/>
        <v>Supercritical</v>
      </c>
      <c r="AS1316" s="5">
        <f ca="1">((ABS(K1316)*'1D'!$D$6)/(MAX(((F1316)+(G1316)*(AH1316))*(AH1316),
            0.000001)*MAX(((((F1316)+(G1316)*(AH1316))*(AH1316))/MAX((F1316)+2*(AH1316)*SQRT(1+(G1316)^2),
                    0.000001))^(2/3),
            0.000001)))^2</f>
        <v>4.3358367565141456E-3</v>
      </c>
    </row>
    <row r="1317" spans="1:45" x14ac:dyDescent="0.35">
      <c r="A1317">
        <v>1308</v>
      </c>
      <c r="B1317">
        <v>1306.9960000000001</v>
      </c>
      <c r="C1317">
        <v>616068.31999999995</v>
      </c>
      <c r="D1317">
        <v>3096700.3309999998</v>
      </c>
      <c r="E1317">
        <v>631.91</v>
      </c>
      <c r="F1317">
        <v>5.2</v>
      </c>
      <c r="G1317">
        <v>0</v>
      </c>
      <c r="H1317" t="s">
        <v>176</v>
      </c>
      <c r="I1317">
        <v>5.7000000000000002E-2</v>
      </c>
      <c r="J1317" s="5">
        <f t="shared" si="291"/>
        <v>1</v>
      </c>
      <c r="K1317" s="5">
        <f t="shared" ca="1" si="292"/>
        <v>50.95</v>
      </c>
      <c r="L1317" s="5">
        <f ca="1">IF($A$2=0,
    IFERROR(L1316,
        MAX('1D'!$D$16,
            POWER((ABS(K1317)^2)/('1D'!$I$5*MAX(F1317,
                        0.1)^2),
                1/3))),
    IF(IFERROR(V1316,
            0)=0,
        IFERROR(L1316,
            MAX('1D'!$D$16,
                POWER((ABS(K1317)^2)/('1D'!$I$5*MAX(F1317,
                            0.1)^2),
                    1/3))),
        IF(OR(IFERROR(L1317,
                    0)=0,
                IFERROR(S1316,
                    0)&lt;1,
                IFERROR(S1317,
                    0)&lt;1),
            MAX('1D'!$D$16,
                POWER((ABS(K1317)^2)/('1D'!$I$5*MAX(F1317,
                            0.1)^2),
                    1/3)),
            IF(IFERROR(U1317,
                    0)&gt;0,
                MAX('1D'!$D$16,
                    IFERROR(L1317,
                        0)+((IFERROR(U1317,
                                0))*'1D'!$D$18*IF((IFERROR(S1317,
                                    0))&lt;1,
                            1,
                            -1))),
                IF(IFERROR(U1317,
                        0)&lt;0,
                    IF(ABS((MAX('1D'!$D$16,
                                    POWER((ABS(K1317)^2)/('1D'!$I$5*MAX(F1317,
                                                0.1)^2),
                                        1/3)))-IFERROR(L1317,
                                0))&gt;'1D'!$D$19,
                        MAX('1D'!$D$16,
                            IF((MAX('1D'!$D$16,
                                        POWER((ABS(K1317)^2)/('1D'!$I$5*MAX(F1317,
                                                    0.1)^2),
                                            1/3)))&gt;IFERROR(L1317,
                                    0),
                                MIN((MAX('1D'!$D$16,
                                            POWER((ABS(K1317)^2)/('1D'!$I$5*MAX(F1317,
                                                        0.1)^2),
                                                1/3))),
                                    IFERROR(L1317,
                                        0)+(MIN(ABS(IFERROR(U1317,
                                                    0))*'1D'!$D$18,
                                            ABS((MAX('1D'!$D$16,
                                                        POWER((ABS(K1317)^2)/('1D'!$I$5*MAX(F1317,
                                                                    0.1)^2),
                                                            1/3)))-IFERROR(L1317,
                                                    0))))),
                                MAX((MAX('1D'!$D$16,
                                            POWER((ABS(K1317)^2)/('1D'!$I$5*MAX(F1317,
                                                        0.1)^2),
                                                1/3))),
                                    IFERROR(L1317,
                                        0)-(MIN(ABS(IFERROR(U1317,
                                                    0))*'1D'!$D$18,
                                            ABS((MAX('1D'!$D$16,
                                                        POWER((ABS(K1317)^2)/('1D'!$I$5*MAX(F1317,
                                                                    0.1)^2),
                                                            1/3)))-IFERROR(L1317,
                                                    0))))))),
                        MAX('1D'!$D$16,
                            POWER((ABS(K1317)^2)/('1D'!$I$5*MAX(F1317,
                                        0.1)^2),
                                1/3))),
                    MAX('1D'!$D$16,
                        IFERROR(L1317,
                            0)))))))</f>
        <v>2.0411692021517887</v>
      </c>
      <c r="M1317" s="5">
        <f t="shared" ca="1" si="280"/>
        <v>10.614079851189301</v>
      </c>
      <c r="N1317" s="5">
        <f t="shared" ca="1" si="281"/>
        <v>1.1434704692804873</v>
      </c>
      <c r="O1317" s="5">
        <f t="shared" ca="1" si="282"/>
        <v>4.8002276894771132</v>
      </c>
      <c r="P1317" s="5">
        <f t="shared" ca="1" si="283"/>
        <v>633.95116920215173</v>
      </c>
      <c r="Q1317" s="5">
        <f ca="1">P1317+((ABS(K1317)/MAX(((F1317)+(G1317)*(L1317))*(L1317),
            0.000001))^2)/(2*'1D'!$I$5)</f>
        <v>635.12559253909478</v>
      </c>
      <c r="R1317" s="5">
        <f ca="1">((ABS(K1317)*'1D'!$D$6)/(MAX(((F1317)+(G1317)*(L1317))*(L1317),
            0.000001)*MAX(((((F1317)+(G1317)*(L1317))*(L1317))/MAX((F1317)+2*(L1317)*SQRT(1+(G1317)^2),
                    0.000001))^(2/3),
            0.000001)))^2</f>
        <v>4.3358367565141456E-3</v>
      </c>
      <c r="S1317" s="5">
        <f ca="1">ABS(ABS(K1317)/MAX(((F1317)+(G1317)*(L1317))*(L1317),
        0.000001))/SQRT('1D'!$I$5*MAX((((F1317)+(G1317)*(L1317))*(L1317))/MAX((F1317)+2*(G1317)*(L1317),
            0.000001),
        0.000001))</f>
        <v>1.0727235886044055</v>
      </c>
      <c r="T1317" s="5">
        <f ca="1">((F1317)*(L1317)^2)/2+(G1317)*(L1317)^3/3+(ABS(K1317)^2)/('1D'!$I$5*MAX(((F1317)+(G1317)*(L1317))*(L1317),
        0.000001))</f>
        <v>35.763412605541333</v>
      </c>
      <c r="U1317" s="5">
        <f ca="1">IF($A$2=0,
    0,
    IFERROR(Q1316-(((R1316+R1317)/2)*J1317)-(IF(O1316&gt;O1317,
                '1D'!$D$8*((O1316^2-O1317^2)/(2*'1D'!$I$5)),
                '1D'!$D$9*((O1317^2-O1316^2)/(2*'1D'!$I$5)))+('1D'!$D$10*(ABS(I1317)/90)*(MAX(O1316^2,
                        O1317^2)/(2*'1D'!$I$5))))-Q1317,
        0))</f>
        <v>-3.9474069734524164E-3</v>
      </c>
      <c r="V1317" s="5">
        <f ca="1">IF($A$2=0,
    1,
    IF(IFERROR(V1316,
            0)=0,
        0,
        IFERROR(IF(ROUND(S1317,
                    3)=1,
                1,
                IF(AND(ABS(U1317)&lt;'1D'!$D$19,
                        S1317&gt;1),
                    1,
                    0)),
            0)))</f>
        <v>0</v>
      </c>
      <c r="W1317" s="5">
        <f ca="1">IF($A$2=0,
    MAX(MAX('1D'!$D$16,
            MAX('1D'!$D$16,
                POWER((ABS(K1317)^2)/('1D'!$I$5*MAX(F1317,
                            0.1)^2),
                    1/3))),
        IFERROR(W1396,
            MAX(MAX('1D'!$D$16,
                    MAX('1D'!$D$16,
                        POWER((ABS(K1317)^2)/('1D'!$I$5*MAX(F1317,
                                    0.1)^2),
                            1/3))),
                ($L$2)-E1396))),
    IF(IFERROR(AG1318,
            0)=0,
        MAX(MAX('1D'!$D$16,
                MAX('1D'!$D$16,
                    POWER((ABS(K1317)^2)/('1D'!$I$5*MAX(F1317,
                                0.1)^2),
                        1/3))),
            IFERROR(W1396,
                MAX(MAX('1D'!$D$16,
                        MAX('1D'!$D$16,
                            POWER((ABS(K1317)^2)/('1D'!$I$5*MAX(F1317,
                                        0.1)^2),
                                1/3))),
                    ($L$2)-E1396))),
        IF(IFERROR(W1317,
                0)=0,
            MAX(MAX('1D'!$D$16,
                    MAX('1D'!$D$16,
                        POWER((ABS(K1317)^2)/('1D'!$I$5*MAX(F1317,
                                    0.1)^2),
                            1/3))),
                IFERROR(W1396,
                    MAX(MAX('1D'!$D$16,
                            MAX('1D'!$D$16,
                                POWER((ABS(K1317)^2)/('1D'!$I$5*MAX(F1317,
                                            0.1)^2),
                                    1/3))),
                        ($L$2)-E1396))),
            IF(OR(IFERROR(AD1317,
                        0)&gt;=1,
                    IFERROR(AD1318,
                        0)&gt;=1),
                MAX('1D'!$D$16,
                    MAX('1D'!$D$16,
                        POWER((ABS(K1317)^2)/('1D'!$I$5*MAX(F1317,
                                    0.1)^2),
                            1/3))),
                IF(ABS(IFERROR(AF1317,
                            0))&lt;'1D'!$D$19,
                    MAX(MAX('1D'!$D$16,
                            MAX('1D'!$D$16,
                                POWER((ABS(K1317)^2)/('1D'!$I$5*MAX(F1317,
                                            0.1)^2),
                                    1/3))),
                        IFERROR(W1317,
                            0)),
                    MAX(MAX('1D'!$D$16,
                            MAX('1D'!$D$16,
                                POWER((ABS(K1317)^2)/('1D'!$I$5*MAX(F1317,
                                            0.1)^2),
                                    1/3))),
                        (IFERROR(W1317,
                                0))+((IFERROR(AF1317,
                                    0))*'1D'!$D$18)))))))</f>
        <v>2.1389677043987478</v>
      </c>
      <c r="X1317" s="5">
        <f t="shared" ca="1" si="284"/>
        <v>11.122632062873489</v>
      </c>
      <c r="Y1317" s="5">
        <f t="shared" ca="1" si="285"/>
        <v>1.1735290000551568</v>
      </c>
      <c r="Z1317" s="5">
        <f t="shared" ca="1" si="286"/>
        <v>4.5807502857230418</v>
      </c>
      <c r="AA1317" s="5">
        <f t="shared" ca="1" si="287"/>
        <v>634.04896770439871</v>
      </c>
      <c r="AB1317" s="5">
        <f ca="1">AA1317+((ABS(K1317)/MAX(((F1317)+(G1317)*(W1317))*(W1317),
            0.000001))^2)/(2*'1D'!$I$5)</f>
        <v>635.11845155659807</v>
      </c>
      <c r="AC1317" s="5">
        <f ca="1">((ABS(K1317)*'1D'!$D$6)/(MAX(((F1317)+(G1317)*(W1317))*(W1317),
            0.000001)*MAX(((((F1317)+(G1317)*(W1317))*(W1317))/MAX((F1317)+2*(W1317)*SQRT(1+(G1317)^2),
                    0.000001))^(2/3),
            0.000001)))^2</f>
        <v>3.8141460404132466E-3</v>
      </c>
      <c r="AD1317" s="5">
        <f ca="1">ABS(ABS(K1317)/MAX(((F1317)+(G1317)*(W1317))*(W1317),
        0.000001))/SQRT('1D'!$I$5*MAX((((F1317)+(G1317)*(W1317))*(W1317))/MAX((F1317)+2*(G1317)*(W1317),
            0.000001),
        0.000001))</f>
        <v>1.0000000000000004</v>
      </c>
      <c r="AE1317" s="5">
        <f ca="1">((F1317)*(W1317)^2)/2+(G1317)*(W1317)^3/3+(ABS(K1317)^2)/('1D'!$I$5*MAX(((F1317)+(G1317)*(W1317))*(W1317),
        0.000001))</f>
        <v>35.686426155594638</v>
      </c>
      <c r="AF1317" s="5">
        <f ca="1">IF($A$2=0,
    0,
    IFERROR(AB1318+(((AC1317+AC1318)/2)*J1318)+(IF(Z1317&gt;Z1318,
                '1D'!$D$8*((Z1317^2-Z1318^2)/(2*'1D'!$I$5)),
                '1D'!$D$9*((Z1318^2-Z1317^2)/(2*'1D'!$I$5)))+('1D'!$D$10*(ABS(I1318)/90)*(MAX(Z1317^2,
                        Z1318^2)/(2*'1D'!$I$5))))-AB1317,
        0))</f>
        <v>3.4157470064428708E-3</v>
      </c>
      <c r="AG1317" s="5">
        <f ca="1">IF($A$2=0,
    1,
    IF(IFERROR(AG1318,
            0)=0,
        0,
        IFERROR(IF(OR(ROUND(AD1317,
                        3)&gt;=1,
                    AND(ABS(AF1317)&lt;'1D'!$D$19,
                        AD1317&lt;1)),
                1,
                0),
            0)))</f>
        <v>1</v>
      </c>
      <c r="AH1317" s="5">
        <f ca="1">IFERROR(IF('1D'!V32="Supercritical",
        MAX('1D'!$D$16,
            IFERROR(L1317,
                MAX('1D'!$D$16,
                    POWER((ABS(K1317)^2)/('1D'!$I$5*MAX(F1317,
                                0.1)^2),
                        1/3)))),
        IF('1D'!V32="Subcritical",
            MAX('1D'!$D$16,
                IFERROR(W1317,
                    MAX('1D'!$D$16,
                        POWER((ABS(K1317)^2)/('1D'!$I$5*MAX(F1317,
                                    0.1)^2),
                            1/3)))),
            IF(IFERROR(T1317,
                    -1E+99)&gt;=IFERROR(AE1317,
                    -1E+99),
                MAX('1D'!$D$16,
                    IFERROR(L1317,
                        MAX('1D'!$D$16,
                            POWER((ABS(K1317)^2)/('1D'!$I$5*MAX(F1317,
                                        0.1)^2),
                                1/3)))),
                MAX('1D'!$D$16,
                    IFERROR(W1317,
                        MAX('1D'!$D$16,
                            POWER((ABS(K1317)^2)/('1D'!$I$5*MAX(F1317,
                                        0.1)^2),
                                1/3))))))),
    MAX('1D'!$D$16,
        POWER((ABS(K1317)^2)/('1D'!$I$5*MAX(F1317,
                    0.1)^2),
            1/3)))</f>
        <v>2.0411692021517887</v>
      </c>
      <c r="AI1317" s="5">
        <f t="shared" ca="1" si="288"/>
        <v>633.95116920215173</v>
      </c>
      <c r="AJ1317" s="5">
        <f ca="1">AI1317+((ABS(K1317)/MAX(((F1317)+(G1317)*(AH1317))*(AH1317),
            0.000001))^2)/(2*'1D'!$I$5)</f>
        <v>635.12559253909478</v>
      </c>
      <c r="AM1317">
        <v>0</v>
      </c>
      <c r="AN1317">
        <v>0</v>
      </c>
      <c r="AO1317" s="5">
        <f t="shared" si="289"/>
        <v>0</v>
      </c>
      <c r="AP1317" s="5">
        <f t="shared" si="293"/>
        <v>0</v>
      </c>
      <c r="AQ1317" s="5">
        <f ca="1">ABS(ABS(K1317)/MAX(((F1317)+(G1317)*(AH1317))*(AH1317),
        0.000001))/SQRT('1D'!$I$5*MAX((((F1317)+(G1317)*(AH1317))*(AH1317))/MAX((F1317)+2*(G1317)*(AH1317),
            0.000001),
        0.000001))</f>
        <v>1.0727235886044055</v>
      </c>
      <c r="AR1317" s="5" t="str">
        <f t="shared" ca="1" si="290"/>
        <v>Supercritical</v>
      </c>
      <c r="AS1317" s="5">
        <f ca="1">((ABS(K1317)*'1D'!$D$6)/(MAX(((F1317)+(G1317)*(AH1317))*(AH1317),
            0.000001)*MAX(((((F1317)+(G1317)*(AH1317))*(AH1317))/MAX((F1317)+2*(AH1317)*SQRT(1+(G1317)^2),
                    0.000001))^(2/3),
            0.000001)))^2</f>
        <v>4.3358367565141456E-3</v>
      </c>
    </row>
    <row r="1318" spans="1:45" x14ac:dyDescent="0.35">
      <c r="A1318">
        <v>1309</v>
      </c>
      <c r="B1318">
        <v>1307.9960000000001</v>
      </c>
      <c r="C1318">
        <v>616068.277</v>
      </c>
      <c r="D1318">
        <v>3096699.3319999999</v>
      </c>
      <c r="E1318">
        <v>631.90949999999998</v>
      </c>
      <c r="F1318">
        <v>5.2</v>
      </c>
      <c r="G1318">
        <v>0</v>
      </c>
      <c r="H1318" t="s">
        <v>176</v>
      </c>
      <c r="I1318">
        <v>5.7000000000000002E-2</v>
      </c>
      <c r="J1318" s="5">
        <f t="shared" si="291"/>
        <v>1</v>
      </c>
      <c r="K1318" s="5">
        <f t="shared" ca="1" si="292"/>
        <v>50.95</v>
      </c>
      <c r="L1318" s="5">
        <f ca="1">IF($A$2=0,
    IFERROR(L1317,
        MAX('1D'!$D$16,
            POWER((ABS(K1318)^2)/('1D'!$I$5*MAX(F1318,
                        0.1)^2),
                1/3))),
    IF(IFERROR(V1317,
            0)=0,
        IFERROR(L1317,
            MAX('1D'!$D$16,
                POWER((ABS(K1318)^2)/('1D'!$I$5*MAX(F1318,
                            0.1)^2),
                    1/3))),
        IF(OR(IFERROR(L1318,
                    0)=0,
                IFERROR(S1317,
                    0)&lt;1,
                IFERROR(S1318,
                    0)&lt;1),
            MAX('1D'!$D$16,
                POWER((ABS(K1318)^2)/('1D'!$I$5*MAX(F1318,
                            0.1)^2),
                    1/3)),
            IF(IFERROR(U1318,
                    0)&gt;0,
                MAX('1D'!$D$16,
                    IFERROR(L1318,
                        0)+((IFERROR(U1318,
                                0))*'1D'!$D$18*IF((IFERROR(S1318,
                                    0))&lt;1,
                            1,
                            -1))),
                IF(IFERROR(U1318,
                        0)&lt;0,
                    IF(ABS((MAX('1D'!$D$16,
                                    POWER((ABS(K1318)^2)/('1D'!$I$5*MAX(F1318,
                                                0.1)^2),
                                        1/3)))-IFERROR(L1318,
                                0))&gt;'1D'!$D$19,
                        MAX('1D'!$D$16,
                            IF((MAX('1D'!$D$16,
                                        POWER((ABS(K1318)^2)/('1D'!$I$5*MAX(F1318,
                                                    0.1)^2),
                                            1/3)))&gt;IFERROR(L1318,
                                    0),
                                MIN((MAX('1D'!$D$16,
                                            POWER((ABS(K1318)^2)/('1D'!$I$5*MAX(F1318,
                                                        0.1)^2),
                                                1/3))),
                                    IFERROR(L1318,
                                        0)+(MIN(ABS(IFERROR(U1318,
                                                    0))*'1D'!$D$18,
                                            ABS((MAX('1D'!$D$16,
                                                        POWER((ABS(K1318)^2)/('1D'!$I$5*MAX(F1318,
                                                                    0.1)^2),
                                                            1/3)))-IFERROR(L1318,
                                                    0))))),
                                MAX((MAX('1D'!$D$16,
                                            POWER((ABS(K1318)^2)/('1D'!$I$5*MAX(F1318,
                                                        0.1)^2),
                                                1/3))),
                                    IFERROR(L1318,
                                        0)-(MIN(ABS(IFERROR(U1318,
                                                    0))*'1D'!$D$18,
                                            ABS((MAX('1D'!$D$16,
                                                        POWER((ABS(K1318)^2)/('1D'!$I$5*MAX(F1318,
                                                                    0.1)^2),
                                                            1/3)))-IFERROR(L1318,
                                                    0))))))),
                        MAX('1D'!$D$16,
                            POWER((ABS(K1318)^2)/('1D'!$I$5*MAX(F1318,
                                        0.1)^2),
                                1/3))),
                    MAX('1D'!$D$16,
                        IFERROR(L1318,
                            0)))))))</f>
        <v>2.0411692021517887</v>
      </c>
      <c r="M1318" s="5">
        <f t="shared" ca="1" si="280"/>
        <v>10.614079851189301</v>
      </c>
      <c r="N1318" s="5">
        <f t="shared" ca="1" si="281"/>
        <v>1.1434704692804873</v>
      </c>
      <c r="O1318" s="5">
        <f t="shared" ca="1" si="282"/>
        <v>4.8002276894771132</v>
      </c>
      <c r="P1318" s="5">
        <f t="shared" ca="1" si="283"/>
        <v>633.95066920215174</v>
      </c>
      <c r="Q1318" s="5">
        <f ca="1">P1318+((ABS(K1318)/MAX(((F1318)+(G1318)*(L1318))*(L1318),
            0.000001))^2)/(2*'1D'!$I$5)</f>
        <v>635.12509253909479</v>
      </c>
      <c r="R1318" s="5">
        <f ca="1">((ABS(K1318)*'1D'!$D$6)/(MAX(((F1318)+(G1318)*(L1318))*(L1318),
            0.000001)*MAX(((((F1318)+(G1318)*(L1318))*(L1318))/MAX((F1318)+2*(L1318)*SQRT(1+(G1318)^2),
                    0.000001))^(2/3),
            0.000001)))^2</f>
        <v>4.3358367565141456E-3</v>
      </c>
      <c r="S1318" s="5">
        <f ca="1">ABS(ABS(K1318)/MAX(((F1318)+(G1318)*(L1318))*(L1318),
        0.000001))/SQRT('1D'!$I$5*MAX((((F1318)+(G1318)*(L1318))*(L1318))/MAX((F1318)+2*(G1318)*(L1318),
            0.000001),
        0.000001))</f>
        <v>1.0727235886044055</v>
      </c>
      <c r="T1318" s="5">
        <f ca="1">((F1318)*(L1318)^2)/2+(G1318)*(L1318)^3/3+(ABS(K1318)^2)/('1D'!$I$5*MAX(((F1318)+(G1318)*(L1318))*(L1318),
        0.000001))</f>
        <v>35.763412605541333</v>
      </c>
      <c r="U1318" s="5">
        <f ca="1">IF($A$2=0,
    0,
    IFERROR(Q1317-(((R1317+R1318)/2)*J1318)-(IF(O1317&gt;O1318,
                '1D'!$D$8*((O1317^2-O1318^2)/(2*'1D'!$I$5)),
                '1D'!$D$9*((O1318^2-O1317^2)/(2*'1D'!$I$5)))+('1D'!$D$10*(ABS(I1318)/90)*(MAX(O1317^2,
                        O1318^2)/(2*'1D'!$I$5))))-Q1318,
        0))</f>
        <v>-3.9474069734524164E-3</v>
      </c>
      <c r="V1318" s="5">
        <f ca="1">IF($A$2=0,
    1,
    IF(IFERROR(V1317,
            0)=0,
        0,
        IFERROR(IF(ROUND(S1318,
                    3)=1,
                1,
                IF(AND(ABS(U1318)&lt;'1D'!$D$19,
                        S1318&gt;1),
                    1,
                    0)),
            0)))</f>
        <v>0</v>
      </c>
      <c r="W1318" s="5">
        <f ca="1">IF($A$2=0,
    MAX(MAX('1D'!$D$16,
            MAX('1D'!$D$16,
                POWER((ABS(K1318)^2)/('1D'!$I$5*MAX(F1318,
                            0.1)^2),
                    1/3))),
        IFERROR(W1396,
            MAX(MAX('1D'!$D$16,
                    MAX('1D'!$D$16,
                        POWER((ABS(K1318)^2)/('1D'!$I$5*MAX(F1318,
                                    0.1)^2),
                            1/3))),
                ($L$2)-E1396))),
    IF(IFERROR(AG1319,
            0)=0,
        MAX(MAX('1D'!$D$16,
                MAX('1D'!$D$16,
                    POWER((ABS(K1318)^2)/('1D'!$I$5*MAX(F1318,
                                0.1)^2),
                        1/3))),
            IFERROR(W1396,
                MAX(MAX('1D'!$D$16,
                        MAX('1D'!$D$16,
                            POWER((ABS(K1318)^2)/('1D'!$I$5*MAX(F1318,
                                        0.1)^2),
                                1/3))),
                    ($L$2)-E1396))),
        IF(IFERROR(W1318,
                0)=0,
            MAX(MAX('1D'!$D$16,
                    MAX('1D'!$D$16,
                        POWER((ABS(K1318)^2)/('1D'!$I$5*MAX(F1318,
                                    0.1)^2),
                            1/3))),
                IFERROR(W1396,
                    MAX(MAX('1D'!$D$16,
                            MAX('1D'!$D$16,
                                POWER((ABS(K1318)^2)/('1D'!$I$5*MAX(F1318,
                                            0.1)^2),
                                    1/3))),
                        ($L$2)-E1396))),
            IF(OR(IFERROR(AD1318,
                        0)&gt;=1,
                    IFERROR(AD1319,
                        0)&gt;=1),
                MAX('1D'!$D$16,
                    MAX('1D'!$D$16,
                        POWER((ABS(K1318)^2)/('1D'!$I$5*MAX(F1318,
                                    0.1)^2),
                            1/3))),
                IF(ABS(IFERROR(AF1318,
                            0))&lt;'1D'!$D$19,
                    MAX(MAX('1D'!$D$16,
                            MAX('1D'!$D$16,
                                POWER((ABS(K1318)^2)/('1D'!$I$5*MAX(F1318,
                                            0.1)^2),
                                    1/3))),
                        IFERROR(W1318,
                            0)),
                    MAX(MAX('1D'!$D$16,
                            MAX('1D'!$D$16,
                                POWER((ABS(K1318)^2)/('1D'!$I$5*MAX(F1318,
                                            0.1)^2),
                                    1/3))),
                        (IFERROR(W1318,
                                0))+((IFERROR(AF1318,
                                    0))*'1D'!$D$18)))))))</f>
        <v>2.1389677043987478</v>
      </c>
      <c r="X1318" s="5">
        <f t="shared" ca="1" si="284"/>
        <v>11.122632062873489</v>
      </c>
      <c r="Y1318" s="5">
        <f t="shared" ca="1" si="285"/>
        <v>1.1735290000551568</v>
      </c>
      <c r="Z1318" s="5">
        <f t="shared" ca="1" si="286"/>
        <v>4.5807502857230418</v>
      </c>
      <c r="AA1318" s="5">
        <f t="shared" ca="1" si="287"/>
        <v>634.04846770439872</v>
      </c>
      <c r="AB1318" s="5">
        <f ca="1">AA1318+((ABS(K1318)/MAX(((F1318)+(G1318)*(W1318))*(W1318),
            0.000001))^2)/(2*'1D'!$I$5)</f>
        <v>635.11795155659809</v>
      </c>
      <c r="AC1318" s="5">
        <f ca="1">((ABS(K1318)*'1D'!$D$6)/(MAX(((F1318)+(G1318)*(W1318))*(W1318),
            0.000001)*MAX(((((F1318)+(G1318)*(W1318))*(W1318))/MAX((F1318)+2*(W1318)*SQRT(1+(G1318)^2),
                    0.000001))^(2/3),
            0.000001)))^2</f>
        <v>3.8141460404132466E-3</v>
      </c>
      <c r="AD1318" s="5">
        <f ca="1">ABS(ABS(K1318)/MAX(((F1318)+(G1318)*(W1318))*(W1318),
        0.000001))/SQRT('1D'!$I$5*MAX((((F1318)+(G1318)*(W1318))*(W1318))/MAX((F1318)+2*(G1318)*(W1318),
            0.000001),
        0.000001))</f>
        <v>1.0000000000000004</v>
      </c>
      <c r="AE1318" s="5">
        <f ca="1">((F1318)*(W1318)^2)/2+(G1318)*(W1318)^3/3+(ABS(K1318)^2)/('1D'!$I$5*MAX(((F1318)+(G1318)*(W1318))*(W1318),
        0.000001))</f>
        <v>35.686426155594638</v>
      </c>
      <c r="AF1318" s="5">
        <f ca="1">IF($A$2=0,
    0,
    IFERROR(AB1319+(((AC1318+AC1319)/2)*J1319)+(IF(Z1318&gt;Z1319,
                '1D'!$D$8*((Z1318^2-Z1319^2)/(2*'1D'!$I$5)),
                '1D'!$D$9*((Z1319^2-Z1318^2)/(2*'1D'!$I$5)))+('1D'!$D$10*(ABS(I1319)/90)*(MAX(Z1318^2,
                        Z1319^2)/(2*'1D'!$I$5))))-AB1318,
        0))</f>
        <v>3.3103318943403792E-3</v>
      </c>
      <c r="AG1318" s="5">
        <f ca="1">IF($A$2=0,
    1,
    IF(IFERROR(AG1319,
            0)=0,
        0,
        IFERROR(IF(OR(ROUND(AD1318,
                        3)&gt;=1,
                    AND(ABS(AF1318)&lt;'1D'!$D$19,
                        AD1318&lt;1)),
                1,
                0),
            0)))</f>
        <v>1</v>
      </c>
      <c r="AH1318" s="5">
        <f ca="1">IFERROR(IF('1D'!V32="Supercritical",
        MAX('1D'!$D$16,
            IFERROR(L1318,
                MAX('1D'!$D$16,
                    POWER((ABS(K1318)^2)/('1D'!$I$5*MAX(F1318,
                                0.1)^2),
                        1/3)))),
        IF('1D'!V32="Subcritical",
            MAX('1D'!$D$16,
                IFERROR(W1318,
                    MAX('1D'!$D$16,
                        POWER((ABS(K1318)^2)/('1D'!$I$5*MAX(F1318,
                                    0.1)^2),
                            1/3)))),
            IF(IFERROR(T1318,
                    -1E+99)&gt;=IFERROR(AE1318,
                    -1E+99),
                MAX('1D'!$D$16,
                    IFERROR(L1318,
                        MAX('1D'!$D$16,
                            POWER((ABS(K1318)^2)/('1D'!$I$5*MAX(F1318,
                                        0.1)^2),
                                1/3)))),
                MAX('1D'!$D$16,
                    IFERROR(W1318,
                        MAX('1D'!$D$16,
                            POWER((ABS(K1318)^2)/('1D'!$I$5*MAX(F1318,
                                        0.1)^2),
                                1/3))))))),
    MAX('1D'!$D$16,
        POWER((ABS(K1318)^2)/('1D'!$I$5*MAX(F1318,
                    0.1)^2),
            1/3)))</f>
        <v>2.0411692021517887</v>
      </c>
      <c r="AI1318" s="5">
        <f t="shared" ca="1" si="288"/>
        <v>633.95066920215174</v>
      </c>
      <c r="AJ1318" s="5">
        <f ca="1">AI1318+((ABS(K1318)/MAX(((F1318)+(G1318)*(AH1318))*(AH1318),
            0.000001))^2)/(2*'1D'!$I$5)</f>
        <v>635.12509253909479</v>
      </c>
      <c r="AM1318">
        <v>0</v>
      </c>
      <c r="AN1318">
        <v>0</v>
      </c>
      <c r="AO1318" s="5">
        <f t="shared" si="289"/>
        <v>0</v>
      </c>
      <c r="AP1318" s="5">
        <f t="shared" si="293"/>
        <v>0</v>
      </c>
      <c r="AQ1318" s="5">
        <f ca="1">ABS(ABS(K1318)/MAX(((F1318)+(G1318)*(AH1318))*(AH1318),
        0.000001))/SQRT('1D'!$I$5*MAX((((F1318)+(G1318)*(AH1318))*(AH1318))/MAX((F1318)+2*(G1318)*(AH1318),
            0.000001),
        0.000001))</f>
        <v>1.0727235886044055</v>
      </c>
      <c r="AR1318" s="5" t="str">
        <f t="shared" ca="1" si="290"/>
        <v>Supercritical</v>
      </c>
      <c r="AS1318" s="5">
        <f ca="1">((ABS(K1318)*'1D'!$D$6)/(MAX(((F1318)+(G1318)*(AH1318))*(AH1318),
            0.000001)*MAX(((((F1318)+(G1318)*(AH1318))*(AH1318))/MAX((F1318)+2*(AH1318)*SQRT(1+(G1318)^2),
                    0.000001))^(2/3),
            0.000001)))^2</f>
        <v>4.3358367565141456E-3</v>
      </c>
    </row>
    <row r="1319" spans="1:45" x14ac:dyDescent="0.35">
      <c r="A1319">
        <v>1310</v>
      </c>
      <c r="B1319">
        <v>1308.9949999999999</v>
      </c>
      <c r="C1319">
        <v>616068.23499999999</v>
      </c>
      <c r="D1319">
        <v>3096698.3330000001</v>
      </c>
      <c r="E1319">
        <v>631.90899999999999</v>
      </c>
      <c r="F1319">
        <v>5.2</v>
      </c>
      <c r="G1319">
        <v>0</v>
      </c>
      <c r="H1319" t="s">
        <v>176</v>
      </c>
      <c r="I1319">
        <v>0</v>
      </c>
      <c r="J1319" s="5">
        <f t="shared" si="291"/>
        <v>0.99899999999979627</v>
      </c>
      <c r="K1319" s="5">
        <f t="shared" ca="1" si="292"/>
        <v>50.95</v>
      </c>
      <c r="L1319" s="5">
        <f ca="1">IF($A$2=0,
    IFERROR(L1318,
        MAX('1D'!$D$16,
            POWER((ABS(K1319)^2)/('1D'!$I$5*MAX(F1319,
                        0.1)^2),
                1/3))),
    IF(IFERROR(V1318,
            0)=0,
        IFERROR(L1318,
            MAX('1D'!$D$16,
                POWER((ABS(K1319)^2)/('1D'!$I$5*MAX(F1319,
                            0.1)^2),
                    1/3))),
        IF(OR(IFERROR(L1319,
                    0)=0,
                IFERROR(S1318,
                    0)&lt;1,
                IFERROR(S1319,
                    0)&lt;1),
            MAX('1D'!$D$16,
                POWER((ABS(K1319)^2)/('1D'!$I$5*MAX(F1319,
                            0.1)^2),
                    1/3)),
            IF(IFERROR(U1319,
                    0)&gt;0,
                MAX('1D'!$D$16,
                    IFERROR(L1319,
                        0)+((IFERROR(U1319,
                                0))*'1D'!$D$18*IF((IFERROR(S1319,
                                    0))&lt;1,
                            1,
                            -1))),
                IF(IFERROR(U1319,
                        0)&lt;0,
                    IF(ABS((MAX('1D'!$D$16,
                                    POWER((ABS(K1319)^2)/('1D'!$I$5*MAX(F1319,
                                                0.1)^2),
                                        1/3)))-IFERROR(L1319,
                                0))&gt;'1D'!$D$19,
                        MAX('1D'!$D$16,
                            IF((MAX('1D'!$D$16,
                                        POWER((ABS(K1319)^2)/('1D'!$I$5*MAX(F1319,
                                                    0.1)^2),
                                            1/3)))&gt;IFERROR(L1319,
                                    0),
                                MIN((MAX('1D'!$D$16,
                                            POWER((ABS(K1319)^2)/('1D'!$I$5*MAX(F1319,
                                                        0.1)^2),
                                                1/3))),
                                    IFERROR(L1319,
                                        0)+(MIN(ABS(IFERROR(U1319,
                                                    0))*'1D'!$D$18,
                                            ABS((MAX('1D'!$D$16,
                                                        POWER((ABS(K1319)^2)/('1D'!$I$5*MAX(F1319,
                                                                    0.1)^2),
                                                            1/3)))-IFERROR(L1319,
                                                    0))))),
                                MAX((MAX('1D'!$D$16,
                                            POWER((ABS(K1319)^2)/('1D'!$I$5*MAX(F1319,
                                                        0.1)^2),
                                                1/3))),
                                    IFERROR(L1319,
                                        0)-(MIN(ABS(IFERROR(U1319,
                                                    0))*'1D'!$D$18,
                                            ABS((MAX('1D'!$D$16,
                                                        POWER((ABS(K1319)^2)/('1D'!$I$5*MAX(F1319,
                                                                    0.1)^2),
                                                            1/3)))-IFERROR(L1319,
                                                    0))))))),
                        MAX('1D'!$D$16,
                            POWER((ABS(K1319)^2)/('1D'!$I$5*MAX(F1319,
                                        0.1)^2),
                                1/3))),
                    MAX('1D'!$D$16,
                        IFERROR(L1319,
                            0)))))))</f>
        <v>2.0411692021517887</v>
      </c>
      <c r="M1319" s="5">
        <f t="shared" ca="1" si="280"/>
        <v>10.614079851189301</v>
      </c>
      <c r="N1319" s="5">
        <f t="shared" ca="1" si="281"/>
        <v>1.1434704692804873</v>
      </c>
      <c r="O1319" s="5">
        <f t="shared" ca="1" si="282"/>
        <v>4.8002276894771132</v>
      </c>
      <c r="P1319" s="5">
        <f t="shared" ca="1" si="283"/>
        <v>633.95016920215176</v>
      </c>
      <c r="Q1319" s="5">
        <f ca="1">P1319+((ABS(K1319)/MAX(((F1319)+(G1319)*(L1319))*(L1319),
            0.000001))^2)/(2*'1D'!$I$5)</f>
        <v>635.12459253909481</v>
      </c>
      <c r="R1319" s="5">
        <f ca="1">((ABS(K1319)*'1D'!$D$6)/(MAX(((F1319)+(G1319)*(L1319))*(L1319),
            0.000001)*MAX(((((F1319)+(G1319)*(L1319))*(L1319))/MAX((F1319)+2*(L1319)*SQRT(1+(G1319)^2),
                    0.000001))^(2/3),
            0.000001)))^2</f>
        <v>4.3358367565141456E-3</v>
      </c>
      <c r="S1319" s="5">
        <f ca="1">ABS(ABS(K1319)/MAX(((F1319)+(G1319)*(L1319))*(L1319),
        0.000001))/SQRT('1D'!$I$5*MAX((((F1319)+(G1319)*(L1319))*(L1319))/MAX((F1319)+2*(G1319)*(L1319),
            0.000001),
        0.000001))</f>
        <v>1.0727235886044055</v>
      </c>
      <c r="T1319" s="5">
        <f ca="1">((F1319)*(L1319)^2)/2+(G1319)*(L1319)^3/3+(ABS(K1319)^2)/('1D'!$I$5*MAX(((F1319)+(G1319)*(L1319))*(L1319),
        0.000001))</f>
        <v>35.763412605541333</v>
      </c>
      <c r="U1319" s="5">
        <f ca="1">IF($A$2=0,
    0,
    IFERROR(Q1318-(((R1318+R1319)/2)*J1319)-(IF(O1318&gt;O1319,
                '1D'!$D$8*((O1318^2-O1319^2)/(2*'1D'!$I$5)),
                '1D'!$D$9*((O1319^2-O1318^2)/(2*'1D'!$I$5)))+('1D'!$D$10*(ABS(I1319)/90)*(MAX(O1318^2,
                        O1319^2)/(2*'1D'!$I$5))))-Q1319,
        0))</f>
        <v>-3.8315009197731342E-3</v>
      </c>
      <c r="V1319" s="5">
        <f ca="1">IF($A$2=0,
    1,
    IF(IFERROR(V1318,
            0)=0,
        0,
        IFERROR(IF(ROUND(S1319,
                    3)=1,
                1,
                IF(AND(ABS(U1319)&lt;'1D'!$D$19,
                        S1319&gt;1),
                    1,
                    0)),
            0)))</f>
        <v>0</v>
      </c>
      <c r="W1319" s="5">
        <f ca="1">IF($A$2=0,
    MAX(MAX('1D'!$D$16,
            MAX('1D'!$D$16,
                POWER((ABS(K1319)^2)/('1D'!$I$5*MAX(F1319,
                            0.1)^2),
                    1/3))),
        IFERROR(W1396,
            MAX(MAX('1D'!$D$16,
                    MAX('1D'!$D$16,
                        POWER((ABS(K1319)^2)/('1D'!$I$5*MAX(F1319,
                                    0.1)^2),
                            1/3))),
                ($L$2)-E1396))),
    IF(IFERROR(AG1320,
            0)=0,
        MAX(MAX('1D'!$D$16,
                MAX('1D'!$D$16,
                    POWER((ABS(K1319)^2)/('1D'!$I$5*MAX(F1319,
                                0.1)^2),
                        1/3))),
            IFERROR(W1396,
                MAX(MAX('1D'!$D$16,
                        MAX('1D'!$D$16,
                            POWER((ABS(K1319)^2)/('1D'!$I$5*MAX(F1319,
                                        0.1)^2),
                                1/3))),
                    ($L$2)-E1396))),
        IF(IFERROR(W1319,
                0)=0,
            MAX(MAX('1D'!$D$16,
                    MAX('1D'!$D$16,
                        POWER((ABS(K1319)^2)/('1D'!$I$5*MAX(F1319,
                                    0.1)^2),
                            1/3))),
                IFERROR(W1396,
                    MAX(MAX('1D'!$D$16,
                            MAX('1D'!$D$16,
                                POWER((ABS(K1319)^2)/('1D'!$I$5*MAX(F1319,
                                            0.1)^2),
                                    1/3))),
                        ($L$2)-E1396))),
            IF(OR(IFERROR(AD1319,
                        0)&gt;=1,
                    IFERROR(AD1320,
                        0)&gt;=1),
                MAX('1D'!$D$16,
                    MAX('1D'!$D$16,
                        POWER((ABS(K1319)^2)/('1D'!$I$5*MAX(F1319,
                                    0.1)^2),
                            1/3))),
                IF(ABS(IFERROR(AF1319,
                            0))&lt;'1D'!$D$19,
                    MAX(MAX('1D'!$D$16,
                            MAX('1D'!$D$16,
                                POWER((ABS(K1319)^2)/('1D'!$I$5*MAX(F1319,
                                            0.1)^2),
                                    1/3))),
                        IFERROR(W1319,
                            0)),
                    MAX(MAX('1D'!$D$16,
                            MAX('1D'!$D$16,
                                POWER((ABS(K1319)^2)/('1D'!$I$5*MAX(F1319,
                                            0.1)^2),
                                    1/3))),
                        (IFERROR(W1319,
                                0))+((IFERROR(AF1319,
                                    0))*'1D'!$D$18)))))))</f>
        <v>2.1389677043987478</v>
      </c>
      <c r="X1319" s="5">
        <f t="shared" ca="1" si="284"/>
        <v>11.122632062873489</v>
      </c>
      <c r="Y1319" s="5">
        <f t="shared" ca="1" si="285"/>
        <v>1.1735290000551568</v>
      </c>
      <c r="Z1319" s="5">
        <f t="shared" ca="1" si="286"/>
        <v>4.5807502857230418</v>
      </c>
      <c r="AA1319" s="5">
        <f t="shared" ca="1" si="287"/>
        <v>634.04796770439873</v>
      </c>
      <c r="AB1319" s="5">
        <f ca="1">AA1319+((ABS(K1319)/MAX(((F1319)+(G1319)*(W1319))*(W1319),
            0.000001))^2)/(2*'1D'!$I$5)</f>
        <v>635.1174515565981</v>
      </c>
      <c r="AC1319" s="5">
        <f ca="1">((ABS(K1319)*'1D'!$D$6)/(MAX(((F1319)+(G1319)*(W1319))*(W1319),
            0.000001)*MAX(((((F1319)+(G1319)*(W1319))*(W1319))/MAX((F1319)+2*(W1319)*SQRT(1+(G1319)^2),
                    0.000001))^(2/3),
            0.000001)))^2</f>
        <v>3.8141460404132466E-3</v>
      </c>
      <c r="AD1319" s="5">
        <f ca="1">ABS(ABS(K1319)/MAX(((F1319)+(G1319)*(W1319))*(W1319),
        0.000001))/SQRT('1D'!$I$5*MAX((((F1319)+(G1319)*(W1319))*(W1319))/MAX((F1319)+2*(G1319)*(W1319),
            0.000001),
        0.000001))</f>
        <v>1.0000000000000004</v>
      </c>
      <c r="AE1319" s="5">
        <f ca="1">((F1319)*(W1319)^2)/2+(G1319)*(W1319)^3/3+(ABS(K1319)^2)/('1D'!$I$5*MAX(((F1319)+(G1319)*(W1319))*(W1319),
        0.000001))</f>
        <v>35.686426155594638</v>
      </c>
      <c r="AF1319" s="5">
        <f ca="1">IF($A$2=0,
    0,
    IFERROR(AB1320+(((AC1319+AC1320)/2)*J1320)+(IF(Z1319&gt;Z1320,
                '1D'!$D$8*((Z1319^2-Z1320^2)/(2*'1D'!$I$5)),
                '1D'!$D$9*((Z1320^2-Z1319^2)/(2*'1D'!$I$5)))+('1D'!$D$10*(ABS(I1320)/90)*(MAX(Z1319^2,
                        Z1320^2)/(2*'1D'!$I$5))))-AB1319,
        0))</f>
        <v>3.3141460404522149E-3</v>
      </c>
      <c r="AG1319" s="5">
        <f ca="1">IF($A$2=0,
    1,
    IF(IFERROR(AG1320,
            0)=0,
        0,
        IFERROR(IF(OR(ROUND(AD1319,
                        3)&gt;=1,
                    AND(ABS(AF1319)&lt;'1D'!$D$19,
                        AD1319&lt;1)),
                1,
                0),
            0)))</f>
        <v>1</v>
      </c>
      <c r="AH1319" s="5">
        <f ca="1">IFERROR(IF('1D'!V32="Supercritical",
        MAX('1D'!$D$16,
            IFERROR(L1319,
                MAX('1D'!$D$16,
                    POWER((ABS(K1319)^2)/('1D'!$I$5*MAX(F1319,
                                0.1)^2),
                        1/3)))),
        IF('1D'!V32="Subcritical",
            MAX('1D'!$D$16,
                IFERROR(W1319,
                    MAX('1D'!$D$16,
                        POWER((ABS(K1319)^2)/('1D'!$I$5*MAX(F1319,
                                    0.1)^2),
                            1/3)))),
            IF(IFERROR(T1319,
                    -1E+99)&gt;=IFERROR(AE1319,
                    -1E+99),
                MAX('1D'!$D$16,
                    IFERROR(L1319,
                        MAX('1D'!$D$16,
                            POWER((ABS(K1319)^2)/('1D'!$I$5*MAX(F1319,
                                        0.1)^2),
                                1/3)))),
                MAX('1D'!$D$16,
                    IFERROR(W1319,
                        MAX('1D'!$D$16,
                            POWER((ABS(K1319)^2)/('1D'!$I$5*MAX(F1319,
                                        0.1)^2),
                                1/3))))))),
    MAX('1D'!$D$16,
        POWER((ABS(K1319)^2)/('1D'!$I$5*MAX(F1319,
                    0.1)^2),
            1/3)))</f>
        <v>2.0411692021517887</v>
      </c>
      <c r="AI1319" s="5">
        <f t="shared" ca="1" si="288"/>
        <v>633.95016920215176</v>
      </c>
      <c r="AJ1319" s="5">
        <f ca="1">AI1319+((ABS(K1319)/MAX(((F1319)+(G1319)*(AH1319))*(AH1319),
            0.000001))^2)/(2*'1D'!$I$5)</f>
        <v>635.12459253909481</v>
      </c>
      <c r="AM1319">
        <v>0</v>
      </c>
      <c r="AN1319">
        <v>0</v>
      </c>
      <c r="AO1319" s="5">
        <f t="shared" si="289"/>
        <v>0</v>
      </c>
      <c r="AP1319" s="5">
        <f t="shared" si="293"/>
        <v>0</v>
      </c>
      <c r="AQ1319" s="5">
        <f ca="1">ABS(ABS(K1319)/MAX(((F1319)+(G1319)*(AH1319))*(AH1319),
        0.000001))/SQRT('1D'!$I$5*MAX((((F1319)+(G1319)*(AH1319))*(AH1319))/MAX((F1319)+2*(G1319)*(AH1319),
            0.000001),
        0.000001))</f>
        <v>1.0727235886044055</v>
      </c>
      <c r="AR1319" s="5" t="str">
        <f t="shared" ca="1" si="290"/>
        <v>Supercritical</v>
      </c>
      <c r="AS1319" s="5">
        <f ca="1">((ABS(K1319)*'1D'!$D$6)/(MAX(((F1319)+(G1319)*(AH1319))*(AH1319),
            0.000001)*MAX(((((F1319)+(G1319)*(AH1319))*(AH1319))/MAX((F1319)+2*(AH1319)*SQRT(1+(G1319)^2),
                    0.000001))^(2/3),
            0.000001)))^2</f>
        <v>4.3358367565141456E-3</v>
      </c>
    </row>
    <row r="1320" spans="1:45" x14ac:dyDescent="0.35">
      <c r="A1320">
        <v>1311</v>
      </c>
      <c r="B1320">
        <v>1309.9949999999999</v>
      </c>
      <c r="C1320">
        <v>616068.19299999997</v>
      </c>
      <c r="D1320">
        <v>3096697.3339999998</v>
      </c>
      <c r="E1320">
        <v>631.9085</v>
      </c>
      <c r="F1320">
        <v>5.2</v>
      </c>
      <c r="G1320">
        <v>0</v>
      </c>
      <c r="H1320" t="s">
        <v>176</v>
      </c>
      <c r="I1320">
        <v>0</v>
      </c>
      <c r="J1320" s="5">
        <f t="shared" si="291"/>
        <v>1</v>
      </c>
      <c r="K1320" s="5">
        <f t="shared" ca="1" si="292"/>
        <v>50.95</v>
      </c>
      <c r="L1320" s="5">
        <f ca="1">IF($A$2=0,
    IFERROR(L1319,
        MAX('1D'!$D$16,
            POWER((ABS(K1320)^2)/('1D'!$I$5*MAX(F1320,
                        0.1)^2),
                1/3))),
    IF(IFERROR(V1319,
            0)=0,
        IFERROR(L1319,
            MAX('1D'!$D$16,
                POWER((ABS(K1320)^2)/('1D'!$I$5*MAX(F1320,
                            0.1)^2),
                    1/3))),
        IF(OR(IFERROR(L1320,
                    0)=0,
                IFERROR(S1319,
                    0)&lt;1,
                IFERROR(S1320,
                    0)&lt;1),
            MAX('1D'!$D$16,
                POWER((ABS(K1320)^2)/('1D'!$I$5*MAX(F1320,
                            0.1)^2),
                    1/3)),
            IF(IFERROR(U1320,
                    0)&gt;0,
                MAX('1D'!$D$16,
                    IFERROR(L1320,
                        0)+((IFERROR(U1320,
                                0))*'1D'!$D$18*IF((IFERROR(S1320,
                                    0))&lt;1,
                            1,
                            -1))),
                IF(IFERROR(U1320,
                        0)&lt;0,
                    IF(ABS((MAX('1D'!$D$16,
                                    POWER((ABS(K1320)^2)/('1D'!$I$5*MAX(F1320,
                                                0.1)^2),
                                        1/3)))-IFERROR(L1320,
                                0))&gt;'1D'!$D$19,
                        MAX('1D'!$D$16,
                            IF((MAX('1D'!$D$16,
                                        POWER((ABS(K1320)^2)/('1D'!$I$5*MAX(F1320,
                                                    0.1)^2),
                                            1/3)))&gt;IFERROR(L1320,
                                    0),
                                MIN((MAX('1D'!$D$16,
                                            POWER((ABS(K1320)^2)/('1D'!$I$5*MAX(F1320,
                                                        0.1)^2),
                                                1/3))),
                                    IFERROR(L1320,
                                        0)+(MIN(ABS(IFERROR(U1320,
                                                    0))*'1D'!$D$18,
                                            ABS((MAX('1D'!$D$16,
                                                        POWER((ABS(K1320)^2)/('1D'!$I$5*MAX(F1320,
                                                                    0.1)^2),
                                                            1/3)))-IFERROR(L1320,
                                                    0))))),
                                MAX((MAX('1D'!$D$16,
                                            POWER((ABS(K1320)^2)/('1D'!$I$5*MAX(F1320,
                                                        0.1)^2),
                                                1/3))),
                                    IFERROR(L1320,
                                        0)-(MIN(ABS(IFERROR(U1320,
                                                    0))*'1D'!$D$18,
                                            ABS((MAX('1D'!$D$16,
                                                        POWER((ABS(K1320)^2)/('1D'!$I$5*MAX(F1320,
                                                                    0.1)^2),
                                                            1/3)))-IFERROR(L1320,
                                                    0))))))),
                        MAX('1D'!$D$16,
                            POWER((ABS(K1320)^2)/('1D'!$I$5*MAX(F1320,
                                        0.1)^2),
                                1/3))),
                    MAX('1D'!$D$16,
                        IFERROR(L1320,
                            0)))))))</f>
        <v>2.0411692021517887</v>
      </c>
      <c r="M1320" s="5">
        <f t="shared" ca="1" si="280"/>
        <v>10.614079851189301</v>
      </c>
      <c r="N1320" s="5">
        <f t="shared" ca="1" si="281"/>
        <v>1.1434704692804873</v>
      </c>
      <c r="O1320" s="5">
        <f t="shared" ca="1" si="282"/>
        <v>4.8002276894771132</v>
      </c>
      <c r="P1320" s="5">
        <f t="shared" ca="1" si="283"/>
        <v>633.94966920215177</v>
      </c>
      <c r="Q1320" s="5">
        <f ca="1">P1320+((ABS(K1320)/MAX(((F1320)+(G1320)*(L1320))*(L1320),
            0.000001))^2)/(2*'1D'!$I$5)</f>
        <v>635.12409253909482</v>
      </c>
      <c r="R1320" s="5">
        <f ca="1">((ABS(K1320)*'1D'!$D$6)/(MAX(((F1320)+(G1320)*(L1320))*(L1320),
            0.000001)*MAX(((((F1320)+(G1320)*(L1320))*(L1320))/MAX((F1320)+2*(L1320)*SQRT(1+(G1320)^2),
                    0.000001))^(2/3),
            0.000001)))^2</f>
        <v>4.3358367565141456E-3</v>
      </c>
      <c r="S1320" s="5">
        <f ca="1">ABS(ABS(K1320)/MAX(((F1320)+(G1320)*(L1320))*(L1320),
        0.000001))/SQRT('1D'!$I$5*MAX((((F1320)+(G1320)*(L1320))*(L1320))/MAX((F1320)+2*(G1320)*(L1320),
            0.000001),
        0.000001))</f>
        <v>1.0727235886044055</v>
      </c>
      <c r="T1320" s="5">
        <f ca="1">((F1320)*(L1320)^2)/2+(G1320)*(L1320)^3/3+(ABS(K1320)^2)/('1D'!$I$5*MAX(((F1320)+(G1320)*(L1320))*(L1320),
        0.000001))</f>
        <v>35.763412605541333</v>
      </c>
      <c r="U1320" s="5">
        <f ca="1">IF($A$2=0,
    0,
    IFERROR(Q1319-(((R1319+R1320)/2)*J1320)-(IF(O1319&gt;O1320,
                '1D'!$D$8*((O1319^2-O1320^2)/(2*'1D'!$I$5)),
                '1D'!$D$9*((O1320^2-O1319^2)/(2*'1D'!$I$5)))+('1D'!$D$10*(ABS(I1320)/90)*(MAX(O1319^2,
                        O1320^2)/(2*'1D'!$I$5))))-Q1320,
        0))</f>
        <v>-3.8358367564796936E-3</v>
      </c>
      <c r="V1320" s="5">
        <f ca="1">IF($A$2=0,
    1,
    IF(IFERROR(V1319,
            0)=0,
        0,
        IFERROR(IF(ROUND(S1320,
                    3)=1,
                1,
                IF(AND(ABS(U1320)&lt;'1D'!$D$19,
                        S1320&gt;1),
                    1,
                    0)),
            0)))</f>
        <v>0</v>
      </c>
      <c r="W1320" s="5">
        <f ca="1">IF($A$2=0,
    MAX(MAX('1D'!$D$16,
            MAX('1D'!$D$16,
                POWER((ABS(K1320)^2)/('1D'!$I$5*MAX(F1320,
                            0.1)^2),
                    1/3))),
        IFERROR(W1396,
            MAX(MAX('1D'!$D$16,
                    MAX('1D'!$D$16,
                        POWER((ABS(K1320)^2)/('1D'!$I$5*MAX(F1320,
                                    0.1)^2),
                            1/3))),
                ($L$2)-E1396))),
    IF(IFERROR(AG1321,
            0)=0,
        MAX(MAX('1D'!$D$16,
                MAX('1D'!$D$16,
                    POWER((ABS(K1320)^2)/('1D'!$I$5*MAX(F1320,
                                0.1)^2),
                        1/3))),
            IFERROR(W1396,
                MAX(MAX('1D'!$D$16,
                        MAX('1D'!$D$16,
                            POWER((ABS(K1320)^2)/('1D'!$I$5*MAX(F1320,
                                        0.1)^2),
                                1/3))),
                    ($L$2)-E1396))),
        IF(IFERROR(W1320,
                0)=0,
            MAX(MAX('1D'!$D$16,
                    MAX('1D'!$D$16,
                        POWER((ABS(K1320)^2)/('1D'!$I$5*MAX(F1320,
                                    0.1)^2),
                            1/3))),
                IFERROR(W1396,
                    MAX(MAX('1D'!$D$16,
                            MAX('1D'!$D$16,
                                POWER((ABS(K1320)^2)/('1D'!$I$5*MAX(F1320,
                                            0.1)^2),
                                    1/3))),
                        ($L$2)-E1396))),
            IF(OR(IFERROR(AD1320,
                        0)&gt;=1,
                    IFERROR(AD1321,
                        0)&gt;=1),
                MAX('1D'!$D$16,
                    MAX('1D'!$D$16,
                        POWER((ABS(K1320)^2)/('1D'!$I$5*MAX(F1320,
                                    0.1)^2),
                            1/3))),
                IF(ABS(IFERROR(AF1320,
                            0))&lt;'1D'!$D$19,
                    MAX(MAX('1D'!$D$16,
                            MAX('1D'!$D$16,
                                POWER((ABS(K1320)^2)/('1D'!$I$5*MAX(F1320,
                                            0.1)^2),
                                    1/3))),
                        IFERROR(W1320,
                            0)),
                    MAX(MAX('1D'!$D$16,
                            MAX('1D'!$D$16,
                                POWER((ABS(K1320)^2)/('1D'!$I$5*MAX(F1320,
                                            0.1)^2),
                                    1/3))),
                        (IFERROR(W1320,
                                0))+((IFERROR(AF1320,
                                    0))*'1D'!$D$18)))))))</f>
        <v>2.1389677043987478</v>
      </c>
      <c r="X1320" s="5">
        <f t="shared" ca="1" si="284"/>
        <v>11.122632062873489</v>
      </c>
      <c r="Y1320" s="5">
        <f t="shared" ca="1" si="285"/>
        <v>1.1735290000551568</v>
      </c>
      <c r="Z1320" s="5">
        <f t="shared" ca="1" si="286"/>
        <v>4.5807502857230418</v>
      </c>
      <c r="AA1320" s="5">
        <f t="shared" ca="1" si="287"/>
        <v>634.04746770439874</v>
      </c>
      <c r="AB1320" s="5">
        <f ca="1">AA1320+((ABS(K1320)/MAX(((F1320)+(G1320)*(W1320))*(W1320),
            0.000001))^2)/(2*'1D'!$I$5)</f>
        <v>635.11695155659811</v>
      </c>
      <c r="AC1320" s="5">
        <f ca="1">((ABS(K1320)*'1D'!$D$6)/(MAX(((F1320)+(G1320)*(W1320))*(W1320),
            0.000001)*MAX(((((F1320)+(G1320)*(W1320))*(W1320))/MAX((F1320)+2*(W1320)*SQRT(1+(G1320)^2),
                    0.000001))^(2/3),
            0.000001)))^2</f>
        <v>3.8141460404132466E-3</v>
      </c>
      <c r="AD1320" s="5">
        <f ca="1">ABS(ABS(K1320)/MAX(((F1320)+(G1320)*(W1320))*(W1320),
        0.000001))/SQRT('1D'!$I$5*MAX((((F1320)+(G1320)*(W1320))*(W1320))/MAX((F1320)+2*(G1320)*(W1320),
            0.000001),
        0.000001))</f>
        <v>1.0000000000000004</v>
      </c>
      <c r="AE1320" s="5">
        <f ca="1">((F1320)*(W1320)^2)/2+(G1320)*(W1320)^3/3+(ABS(K1320)^2)/('1D'!$I$5*MAX(((F1320)+(G1320)*(W1320))*(W1320),
        0.000001))</f>
        <v>35.686426155594638</v>
      </c>
      <c r="AF1320" s="5">
        <f ca="1">IF($A$2=0,
    0,
    IFERROR(AB1321+(((AC1320+AC1321)/2)*J1321)+(IF(Z1320&gt;Z1321,
                '1D'!$D$8*((Z1320^2-Z1321^2)/(2*'1D'!$I$5)),
                '1D'!$D$9*((Z1321^2-Z1320^2)/(2*'1D'!$I$5)))+('1D'!$D$10*(ABS(I1321)/90)*(MAX(Z1320^2,
                        Z1321^2)/(2*'1D'!$I$5))))-AB1320,
        0))</f>
        <v>3.4121820602877051E-3</v>
      </c>
      <c r="AG1320" s="5">
        <f ca="1">IF($A$2=0,
    1,
    IF(IFERROR(AG1321,
            0)=0,
        0,
        IFERROR(IF(OR(ROUND(AD1320,
                        3)&gt;=1,
                    AND(ABS(AF1320)&lt;'1D'!$D$19,
                        AD1320&lt;1)),
                1,
                0),
            0)))</f>
        <v>1</v>
      </c>
      <c r="AH1320" s="5">
        <f ca="1">IFERROR(IF('1D'!V32="Supercritical",
        MAX('1D'!$D$16,
            IFERROR(L1320,
                MAX('1D'!$D$16,
                    POWER((ABS(K1320)^2)/('1D'!$I$5*MAX(F1320,
                                0.1)^2),
                        1/3)))),
        IF('1D'!V32="Subcritical",
            MAX('1D'!$D$16,
                IFERROR(W1320,
                    MAX('1D'!$D$16,
                        POWER((ABS(K1320)^2)/('1D'!$I$5*MAX(F1320,
                                    0.1)^2),
                            1/3)))),
            IF(IFERROR(T1320,
                    -1E+99)&gt;=IFERROR(AE1320,
                    -1E+99),
                MAX('1D'!$D$16,
                    IFERROR(L1320,
                        MAX('1D'!$D$16,
                            POWER((ABS(K1320)^2)/('1D'!$I$5*MAX(F1320,
                                        0.1)^2),
                                1/3)))),
                MAX('1D'!$D$16,
                    IFERROR(W1320,
                        MAX('1D'!$D$16,
                            POWER((ABS(K1320)^2)/('1D'!$I$5*MAX(F1320,
                                        0.1)^2),
                                1/3))))))),
    MAX('1D'!$D$16,
        POWER((ABS(K1320)^2)/('1D'!$I$5*MAX(F1320,
                    0.1)^2),
            1/3)))</f>
        <v>2.0411692021517887</v>
      </c>
      <c r="AI1320" s="5">
        <f t="shared" ca="1" si="288"/>
        <v>633.94966920215177</v>
      </c>
      <c r="AJ1320" s="5">
        <f ca="1">AI1320+((ABS(K1320)/MAX(((F1320)+(G1320)*(AH1320))*(AH1320),
            0.000001))^2)/(2*'1D'!$I$5)</f>
        <v>635.12409253909482</v>
      </c>
      <c r="AM1320">
        <v>0</v>
      </c>
      <c r="AN1320">
        <v>0</v>
      </c>
      <c r="AO1320" s="5">
        <f t="shared" si="289"/>
        <v>0</v>
      </c>
      <c r="AP1320" s="5">
        <f t="shared" si="293"/>
        <v>0</v>
      </c>
      <c r="AQ1320" s="5">
        <f ca="1">ABS(ABS(K1320)/MAX(((F1320)+(G1320)*(AH1320))*(AH1320),
        0.000001))/SQRT('1D'!$I$5*MAX((((F1320)+(G1320)*(AH1320))*(AH1320))/MAX((F1320)+2*(G1320)*(AH1320),
            0.000001),
        0.000001))</f>
        <v>1.0727235886044055</v>
      </c>
      <c r="AR1320" s="5" t="str">
        <f t="shared" ca="1" si="290"/>
        <v>Supercritical</v>
      </c>
      <c r="AS1320" s="5">
        <f ca="1">((ABS(K1320)*'1D'!$D$6)/(MAX(((F1320)+(G1320)*(AH1320))*(AH1320),
            0.000001)*MAX(((((F1320)+(G1320)*(AH1320))*(AH1320))/MAX((F1320)+2*(AH1320)*SQRT(1+(G1320)^2),
                    0.000001))^(2/3),
            0.000001)))^2</f>
        <v>4.3358367565141456E-3</v>
      </c>
    </row>
    <row r="1321" spans="1:45" x14ac:dyDescent="0.35">
      <c r="A1321">
        <v>1312</v>
      </c>
      <c r="B1321">
        <v>1310.9949999999999</v>
      </c>
      <c r="C1321">
        <v>616068.15099999995</v>
      </c>
      <c r="D1321">
        <v>3096696.335</v>
      </c>
      <c r="E1321">
        <v>631.90800000000002</v>
      </c>
      <c r="F1321">
        <v>5.2</v>
      </c>
      <c r="G1321">
        <v>0</v>
      </c>
      <c r="H1321" t="s">
        <v>176</v>
      </c>
      <c r="I1321">
        <v>5.5E-2</v>
      </c>
      <c r="J1321" s="5">
        <f t="shared" si="291"/>
        <v>1</v>
      </c>
      <c r="K1321" s="5">
        <f t="shared" ca="1" si="292"/>
        <v>50.95</v>
      </c>
      <c r="L1321" s="5">
        <f ca="1">IF($A$2=0,
    IFERROR(L1320,
        MAX('1D'!$D$16,
            POWER((ABS(K1321)^2)/('1D'!$I$5*MAX(F1321,
                        0.1)^2),
                1/3))),
    IF(IFERROR(V1320,
            0)=0,
        IFERROR(L1320,
            MAX('1D'!$D$16,
                POWER((ABS(K1321)^2)/('1D'!$I$5*MAX(F1321,
                            0.1)^2),
                    1/3))),
        IF(OR(IFERROR(L1321,
                    0)=0,
                IFERROR(S1320,
                    0)&lt;1,
                IFERROR(S1321,
                    0)&lt;1),
            MAX('1D'!$D$16,
                POWER((ABS(K1321)^2)/('1D'!$I$5*MAX(F1321,
                            0.1)^2),
                    1/3)),
            IF(IFERROR(U1321,
                    0)&gt;0,
                MAX('1D'!$D$16,
                    IFERROR(L1321,
                        0)+((IFERROR(U1321,
                                0))*'1D'!$D$18*IF((IFERROR(S1321,
                                    0))&lt;1,
                            1,
                            -1))),
                IF(IFERROR(U1321,
                        0)&lt;0,
                    IF(ABS((MAX('1D'!$D$16,
                                    POWER((ABS(K1321)^2)/('1D'!$I$5*MAX(F1321,
                                                0.1)^2),
                                        1/3)))-IFERROR(L1321,
                                0))&gt;'1D'!$D$19,
                        MAX('1D'!$D$16,
                            IF((MAX('1D'!$D$16,
                                        POWER((ABS(K1321)^2)/('1D'!$I$5*MAX(F1321,
                                                    0.1)^2),
                                            1/3)))&gt;IFERROR(L1321,
                                    0),
                                MIN((MAX('1D'!$D$16,
                                            POWER((ABS(K1321)^2)/('1D'!$I$5*MAX(F1321,
                                                        0.1)^2),
                                                1/3))),
                                    IFERROR(L1321,
                                        0)+(MIN(ABS(IFERROR(U1321,
                                                    0))*'1D'!$D$18,
                                            ABS((MAX('1D'!$D$16,
                                                        POWER((ABS(K1321)^2)/('1D'!$I$5*MAX(F1321,
                                                                    0.1)^2),
                                                            1/3)))-IFERROR(L1321,
                                                    0))))),
                                MAX((MAX('1D'!$D$16,
                                            POWER((ABS(K1321)^2)/('1D'!$I$5*MAX(F1321,
                                                        0.1)^2),
                                                1/3))),
                                    IFERROR(L1321,
                                        0)-(MIN(ABS(IFERROR(U1321,
                                                    0))*'1D'!$D$18,
                                            ABS((MAX('1D'!$D$16,
                                                        POWER((ABS(K1321)^2)/('1D'!$I$5*MAX(F1321,
                                                                    0.1)^2),
                                                            1/3)))-IFERROR(L1321,
                                                    0))))))),
                        MAX('1D'!$D$16,
                            POWER((ABS(K1321)^2)/('1D'!$I$5*MAX(F1321,
                                        0.1)^2),
                                1/3))),
                    MAX('1D'!$D$16,
                        IFERROR(L1321,
                            0)))))))</f>
        <v>2.0411692021517887</v>
      </c>
      <c r="M1321" s="5">
        <f t="shared" ca="1" si="280"/>
        <v>10.614079851189301</v>
      </c>
      <c r="N1321" s="5">
        <f t="shared" ca="1" si="281"/>
        <v>1.1434704692804873</v>
      </c>
      <c r="O1321" s="5">
        <f t="shared" ca="1" si="282"/>
        <v>4.8002276894771132</v>
      </c>
      <c r="P1321" s="5">
        <f t="shared" ca="1" si="283"/>
        <v>633.94916920215178</v>
      </c>
      <c r="Q1321" s="5">
        <f ca="1">P1321+((ABS(K1321)/MAX(((F1321)+(G1321)*(L1321))*(L1321),
            0.000001))^2)/(2*'1D'!$I$5)</f>
        <v>635.12359253909483</v>
      </c>
      <c r="R1321" s="5">
        <f ca="1">((ABS(K1321)*'1D'!$D$6)/(MAX(((F1321)+(G1321)*(L1321))*(L1321),
            0.000001)*MAX(((((F1321)+(G1321)*(L1321))*(L1321))/MAX((F1321)+2*(L1321)*SQRT(1+(G1321)^2),
                    0.000001))^(2/3),
            0.000001)))^2</f>
        <v>4.3358367565141456E-3</v>
      </c>
      <c r="S1321" s="5">
        <f ca="1">ABS(ABS(K1321)/MAX(((F1321)+(G1321)*(L1321))*(L1321),
        0.000001))/SQRT('1D'!$I$5*MAX((((F1321)+(G1321)*(L1321))*(L1321))/MAX((F1321)+2*(G1321)*(L1321),
            0.000001),
        0.000001))</f>
        <v>1.0727235886044055</v>
      </c>
      <c r="T1321" s="5">
        <f ca="1">((F1321)*(L1321)^2)/2+(G1321)*(L1321)^3/3+(ABS(K1321)^2)/('1D'!$I$5*MAX(((F1321)+(G1321)*(L1321))*(L1321),
        0.000001))</f>
        <v>35.763412605541333</v>
      </c>
      <c r="U1321" s="5">
        <f ca="1">IF($A$2=0,
    0,
    IFERROR(Q1320-(((R1320+R1321)/2)*J1321)-(IF(O1320&gt;O1321,
                '1D'!$D$8*((O1320^2-O1321^2)/(2*'1D'!$I$5)),
                '1D'!$D$9*((O1321^2-O1320^2)/(2*'1D'!$I$5)))+('1D'!$D$10*(ABS(I1321)/90)*(MAX(O1320^2,
                        O1321^2)/(2*'1D'!$I$5))))-Q1321,
        0))</f>
        <v>-3.9434922290411123E-3</v>
      </c>
      <c r="V1321" s="5">
        <f ca="1">IF($A$2=0,
    1,
    IF(IFERROR(V1320,
            0)=0,
        0,
        IFERROR(IF(ROUND(S1321,
                    3)=1,
                1,
                IF(AND(ABS(U1321)&lt;'1D'!$D$19,
                        S1321&gt;1),
                    1,
                    0)),
            0)))</f>
        <v>0</v>
      </c>
      <c r="W1321" s="5">
        <f ca="1">IF($A$2=0,
    MAX(MAX('1D'!$D$16,
            MAX('1D'!$D$16,
                POWER((ABS(K1321)^2)/('1D'!$I$5*MAX(F1321,
                            0.1)^2),
                    1/3))),
        IFERROR(W1396,
            MAX(MAX('1D'!$D$16,
                    MAX('1D'!$D$16,
                        POWER((ABS(K1321)^2)/('1D'!$I$5*MAX(F1321,
                                    0.1)^2),
                            1/3))),
                ($L$2)-E1396))),
    IF(IFERROR(AG1322,
            0)=0,
        MAX(MAX('1D'!$D$16,
                MAX('1D'!$D$16,
                    POWER((ABS(K1321)^2)/('1D'!$I$5*MAX(F1321,
                                0.1)^2),
                        1/3))),
            IFERROR(W1396,
                MAX(MAX('1D'!$D$16,
                        MAX('1D'!$D$16,
                            POWER((ABS(K1321)^2)/('1D'!$I$5*MAX(F1321,
                                        0.1)^2),
                                1/3))),
                    ($L$2)-E1396))),
        IF(IFERROR(W1321,
                0)=0,
            MAX(MAX('1D'!$D$16,
                    MAX('1D'!$D$16,
                        POWER((ABS(K1321)^2)/('1D'!$I$5*MAX(F1321,
                                    0.1)^2),
                            1/3))),
                IFERROR(W1396,
                    MAX(MAX('1D'!$D$16,
                            MAX('1D'!$D$16,
                                POWER((ABS(K1321)^2)/('1D'!$I$5*MAX(F1321,
                                            0.1)^2),
                                    1/3))),
                        ($L$2)-E1396))),
            IF(OR(IFERROR(AD1321,
                        0)&gt;=1,
                    IFERROR(AD1322,
                        0)&gt;=1),
                MAX('1D'!$D$16,
                    MAX('1D'!$D$16,
                        POWER((ABS(K1321)^2)/('1D'!$I$5*MAX(F1321,
                                    0.1)^2),
                            1/3))),
                IF(ABS(IFERROR(AF1321,
                            0))&lt;'1D'!$D$19,
                    MAX(MAX('1D'!$D$16,
                            MAX('1D'!$D$16,
                                POWER((ABS(K1321)^2)/('1D'!$I$5*MAX(F1321,
                                            0.1)^2),
                                    1/3))),
                        IFERROR(W1321,
                            0)),
                    MAX(MAX('1D'!$D$16,
                            MAX('1D'!$D$16,
                                POWER((ABS(K1321)^2)/('1D'!$I$5*MAX(F1321,
                                            0.1)^2),
                                    1/3))),
                        (IFERROR(W1321,
                                0))+((IFERROR(AF1321,
                                    0))*'1D'!$D$18)))))))</f>
        <v>2.1389677043987478</v>
      </c>
      <c r="X1321" s="5">
        <f t="shared" ca="1" si="284"/>
        <v>11.122632062873489</v>
      </c>
      <c r="Y1321" s="5">
        <f t="shared" ca="1" si="285"/>
        <v>1.1735290000551568</v>
      </c>
      <c r="Z1321" s="5">
        <f t="shared" ca="1" si="286"/>
        <v>4.5807502857230418</v>
      </c>
      <c r="AA1321" s="5">
        <f t="shared" ca="1" si="287"/>
        <v>634.04696770439875</v>
      </c>
      <c r="AB1321" s="5">
        <f ca="1">AA1321+((ABS(K1321)/MAX(((F1321)+(G1321)*(W1321))*(W1321),
            0.000001))^2)/(2*'1D'!$I$5)</f>
        <v>635.11645155659812</v>
      </c>
      <c r="AC1321" s="5">
        <f ca="1">((ABS(K1321)*'1D'!$D$6)/(MAX(((F1321)+(G1321)*(W1321))*(W1321),
            0.000001)*MAX(((((F1321)+(G1321)*(W1321))*(W1321))/MAX((F1321)+2*(W1321)*SQRT(1+(G1321)^2),
                    0.000001))^(2/3),
            0.000001)))^2</f>
        <v>3.8141460404132466E-3</v>
      </c>
      <c r="AD1321" s="5">
        <f ca="1">ABS(ABS(K1321)/MAX(((F1321)+(G1321)*(W1321))*(W1321),
        0.000001))/SQRT('1D'!$I$5*MAX((((F1321)+(G1321)*(W1321))*(W1321))/MAX((F1321)+2*(G1321)*(W1321),
            0.000001),
        0.000001))</f>
        <v>1.0000000000000004</v>
      </c>
      <c r="AE1321" s="5">
        <f ca="1">((F1321)*(W1321)^2)/2+(G1321)*(W1321)^3/3+(ABS(K1321)^2)/('1D'!$I$5*MAX(((F1321)+(G1321)*(W1321))*(W1321),
        0.000001))</f>
        <v>35.686426155594638</v>
      </c>
      <c r="AF1321" s="5">
        <f ca="1">IF($A$2=0,
    0,
    IFERROR(AB1322+(((AC1321+AC1322)/2)*J1322)+(IF(Z1321&gt;Z1322,
                '1D'!$D$8*((Z1321^2-Z1322^2)/(2*'1D'!$I$5)),
                '1D'!$D$9*((Z1322^2-Z1321^2)/(2*'1D'!$I$5)))+('1D'!$D$10*(ABS(I1322)/90)*(MAX(Z1321^2,
                        Z1322^2)/(2*'1D'!$I$5))))-AB1321,
        0))</f>
        <v>3.415996206285854E-3</v>
      </c>
      <c r="AG1321" s="5">
        <f ca="1">IF($A$2=0,
    1,
    IF(IFERROR(AG1322,
            0)=0,
        0,
        IFERROR(IF(OR(ROUND(AD1321,
                        3)&gt;=1,
                    AND(ABS(AF1321)&lt;'1D'!$D$19,
                        AD1321&lt;1)),
                1,
                0),
            0)))</f>
        <v>1</v>
      </c>
      <c r="AH1321" s="5">
        <f ca="1">IFERROR(IF('1D'!V32="Supercritical",
        MAX('1D'!$D$16,
            IFERROR(L1321,
                MAX('1D'!$D$16,
                    POWER((ABS(K1321)^2)/('1D'!$I$5*MAX(F1321,
                                0.1)^2),
                        1/3)))),
        IF('1D'!V32="Subcritical",
            MAX('1D'!$D$16,
                IFERROR(W1321,
                    MAX('1D'!$D$16,
                        POWER((ABS(K1321)^2)/('1D'!$I$5*MAX(F1321,
                                    0.1)^2),
                            1/3)))),
            IF(IFERROR(T1321,
                    -1E+99)&gt;=IFERROR(AE1321,
                    -1E+99),
                MAX('1D'!$D$16,
                    IFERROR(L1321,
                        MAX('1D'!$D$16,
                            POWER((ABS(K1321)^2)/('1D'!$I$5*MAX(F1321,
                                        0.1)^2),
                                1/3)))),
                MAX('1D'!$D$16,
                    IFERROR(W1321,
                        MAX('1D'!$D$16,
                            POWER((ABS(K1321)^2)/('1D'!$I$5*MAX(F1321,
                                        0.1)^2),
                                1/3))))))),
    MAX('1D'!$D$16,
        POWER((ABS(K1321)^2)/('1D'!$I$5*MAX(F1321,
                    0.1)^2),
            1/3)))</f>
        <v>2.0411692021517887</v>
      </c>
      <c r="AI1321" s="5">
        <f t="shared" ca="1" si="288"/>
        <v>633.94916920215178</v>
      </c>
      <c r="AJ1321" s="5">
        <f ca="1">AI1321+((ABS(K1321)/MAX(((F1321)+(G1321)*(AH1321))*(AH1321),
            0.000001))^2)/(2*'1D'!$I$5)</f>
        <v>635.12359253909483</v>
      </c>
      <c r="AM1321">
        <v>0</v>
      </c>
      <c r="AN1321">
        <v>0</v>
      </c>
      <c r="AO1321" s="5">
        <f t="shared" si="289"/>
        <v>0</v>
      </c>
      <c r="AP1321" s="5">
        <f t="shared" si="293"/>
        <v>0</v>
      </c>
      <c r="AQ1321" s="5">
        <f ca="1">ABS(ABS(K1321)/MAX(((F1321)+(G1321)*(AH1321))*(AH1321),
        0.000001))/SQRT('1D'!$I$5*MAX((((F1321)+(G1321)*(AH1321))*(AH1321))/MAX((F1321)+2*(G1321)*(AH1321),
            0.000001),
        0.000001))</f>
        <v>1.0727235886044055</v>
      </c>
      <c r="AR1321" s="5" t="str">
        <f t="shared" ca="1" si="290"/>
        <v>Supercritical</v>
      </c>
      <c r="AS1321" s="5">
        <f ca="1">((ABS(K1321)*'1D'!$D$6)/(MAX(((F1321)+(G1321)*(AH1321))*(AH1321),
            0.000001)*MAX(((((F1321)+(G1321)*(AH1321))*(AH1321))/MAX((F1321)+2*(AH1321)*SQRT(1+(G1321)^2),
                    0.000001))^(2/3),
            0.000001)))^2</f>
        <v>4.3358367565141456E-3</v>
      </c>
    </row>
    <row r="1322" spans="1:45" x14ac:dyDescent="0.35">
      <c r="A1322">
        <v>1313</v>
      </c>
      <c r="B1322">
        <v>1311.9960000000001</v>
      </c>
      <c r="C1322">
        <v>616068.10800000001</v>
      </c>
      <c r="D1322">
        <v>3096695.335</v>
      </c>
      <c r="E1322">
        <v>631.90750000000003</v>
      </c>
      <c r="F1322">
        <v>5.2</v>
      </c>
      <c r="G1322">
        <v>0</v>
      </c>
      <c r="H1322" t="s">
        <v>176</v>
      </c>
      <c r="I1322">
        <v>5.5E-2</v>
      </c>
      <c r="J1322" s="5">
        <f t="shared" si="291"/>
        <v>1.0010000000002037</v>
      </c>
      <c r="K1322" s="5">
        <f t="shared" ca="1" si="292"/>
        <v>50.95</v>
      </c>
      <c r="L1322" s="5">
        <f ca="1">IF($A$2=0,
    IFERROR(L1321,
        MAX('1D'!$D$16,
            POWER((ABS(K1322)^2)/('1D'!$I$5*MAX(F1322,
                        0.1)^2),
                1/3))),
    IF(IFERROR(V1321,
            0)=0,
        IFERROR(L1321,
            MAX('1D'!$D$16,
                POWER((ABS(K1322)^2)/('1D'!$I$5*MAX(F1322,
                            0.1)^2),
                    1/3))),
        IF(OR(IFERROR(L1322,
                    0)=0,
                IFERROR(S1321,
                    0)&lt;1,
                IFERROR(S1322,
                    0)&lt;1),
            MAX('1D'!$D$16,
                POWER((ABS(K1322)^2)/('1D'!$I$5*MAX(F1322,
                            0.1)^2),
                    1/3)),
            IF(IFERROR(U1322,
                    0)&gt;0,
                MAX('1D'!$D$16,
                    IFERROR(L1322,
                        0)+((IFERROR(U1322,
                                0))*'1D'!$D$18*IF((IFERROR(S1322,
                                    0))&lt;1,
                            1,
                            -1))),
                IF(IFERROR(U1322,
                        0)&lt;0,
                    IF(ABS((MAX('1D'!$D$16,
                                    POWER((ABS(K1322)^2)/('1D'!$I$5*MAX(F1322,
                                                0.1)^2),
                                        1/3)))-IFERROR(L1322,
                                0))&gt;'1D'!$D$19,
                        MAX('1D'!$D$16,
                            IF((MAX('1D'!$D$16,
                                        POWER((ABS(K1322)^2)/('1D'!$I$5*MAX(F1322,
                                                    0.1)^2),
                                            1/3)))&gt;IFERROR(L1322,
                                    0),
                                MIN((MAX('1D'!$D$16,
                                            POWER((ABS(K1322)^2)/('1D'!$I$5*MAX(F1322,
                                                        0.1)^2),
                                                1/3))),
                                    IFERROR(L1322,
                                        0)+(MIN(ABS(IFERROR(U1322,
                                                    0))*'1D'!$D$18,
                                            ABS((MAX('1D'!$D$16,
                                                        POWER((ABS(K1322)^2)/('1D'!$I$5*MAX(F1322,
                                                                    0.1)^2),
                                                            1/3)))-IFERROR(L1322,
                                                    0))))),
                                MAX((MAX('1D'!$D$16,
                                            POWER((ABS(K1322)^2)/('1D'!$I$5*MAX(F1322,
                                                        0.1)^2),
                                                1/3))),
                                    IFERROR(L1322,
                                        0)-(MIN(ABS(IFERROR(U1322,
                                                    0))*'1D'!$D$18,
                                            ABS((MAX('1D'!$D$16,
                                                        POWER((ABS(K1322)^2)/('1D'!$I$5*MAX(F1322,
                                                                    0.1)^2),
                                                            1/3)))-IFERROR(L1322,
                                                    0))))))),
                        MAX('1D'!$D$16,
                            POWER((ABS(K1322)^2)/('1D'!$I$5*MAX(F1322,
                                        0.1)^2),
                                1/3))),
                    MAX('1D'!$D$16,
                        IFERROR(L1322,
                            0)))))))</f>
        <v>2.0411692021517887</v>
      </c>
      <c r="M1322" s="5">
        <f t="shared" ca="1" si="280"/>
        <v>10.614079851189301</v>
      </c>
      <c r="N1322" s="5">
        <f t="shared" ca="1" si="281"/>
        <v>1.1434704692804873</v>
      </c>
      <c r="O1322" s="5">
        <f t="shared" ca="1" si="282"/>
        <v>4.8002276894771132</v>
      </c>
      <c r="P1322" s="5">
        <f t="shared" ca="1" si="283"/>
        <v>633.94866920215179</v>
      </c>
      <c r="Q1322" s="5">
        <f ca="1">P1322+((ABS(K1322)/MAX(((F1322)+(G1322)*(L1322))*(L1322),
            0.000001))^2)/(2*'1D'!$I$5)</f>
        <v>635.12309253909484</v>
      </c>
      <c r="R1322" s="5">
        <f ca="1">((ABS(K1322)*'1D'!$D$6)/(MAX(((F1322)+(G1322)*(L1322))*(L1322),
            0.000001)*MAX(((((F1322)+(G1322)*(L1322))*(L1322))/MAX((F1322)+2*(L1322)*SQRT(1+(G1322)^2),
                    0.000001))^(2/3),
            0.000001)))^2</f>
        <v>4.3358367565141456E-3</v>
      </c>
      <c r="S1322" s="5">
        <f ca="1">ABS(ABS(K1322)/MAX(((F1322)+(G1322)*(L1322))*(L1322),
        0.000001))/SQRT('1D'!$I$5*MAX((((F1322)+(G1322)*(L1322))*(L1322))/MAX((F1322)+2*(G1322)*(L1322),
            0.000001),
        0.000001))</f>
        <v>1.0727235886044055</v>
      </c>
      <c r="T1322" s="5">
        <f ca="1">((F1322)*(L1322)^2)/2+(G1322)*(L1322)^3/3+(ABS(K1322)^2)/('1D'!$I$5*MAX(((F1322)+(G1322)*(L1322))*(L1322),
        0.000001))</f>
        <v>35.763412605541333</v>
      </c>
      <c r="U1322" s="5">
        <f ca="1">IF($A$2=0,
    0,
    IFERROR(Q1321-(((R1321+R1322)/2)*J1322)-(IF(O1321&gt;O1322,
                '1D'!$D$8*((O1321^2-O1322^2)/(2*'1D'!$I$5)),
                '1D'!$D$9*((O1322^2-O1321^2)/(2*'1D'!$I$5)))+('1D'!$D$10*(ABS(I1322)/90)*(MAX(O1321^2,
                        O1322^2)/(2*'1D'!$I$5))))-Q1322,
        0))</f>
        <v>-3.9478280658613585E-3</v>
      </c>
      <c r="V1322" s="5">
        <f ca="1">IF($A$2=0,
    1,
    IF(IFERROR(V1321,
            0)=0,
        0,
        IFERROR(IF(ROUND(S1322,
                    3)=1,
                1,
                IF(AND(ABS(U1322)&lt;'1D'!$D$19,
                        S1322&gt;1),
                    1,
                    0)),
            0)))</f>
        <v>0</v>
      </c>
      <c r="W1322" s="5">
        <f ca="1">IF($A$2=0,
    MAX(MAX('1D'!$D$16,
            MAX('1D'!$D$16,
                POWER((ABS(K1322)^2)/('1D'!$I$5*MAX(F1322,
                            0.1)^2),
                    1/3))),
        IFERROR(W1396,
            MAX(MAX('1D'!$D$16,
                    MAX('1D'!$D$16,
                        POWER((ABS(K1322)^2)/('1D'!$I$5*MAX(F1322,
                                    0.1)^2),
                            1/3))),
                ($L$2)-E1396))),
    IF(IFERROR(AG1323,
            0)=0,
        MAX(MAX('1D'!$D$16,
                MAX('1D'!$D$16,
                    POWER((ABS(K1322)^2)/('1D'!$I$5*MAX(F1322,
                                0.1)^2),
                        1/3))),
            IFERROR(W1396,
                MAX(MAX('1D'!$D$16,
                        MAX('1D'!$D$16,
                            POWER((ABS(K1322)^2)/('1D'!$I$5*MAX(F1322,
                                        0.1)^2),
                                1/3))),
                    ($L$2)-E1396))),
        IF(IFERROR(W1322,
                0)=0,
            MAX(MAX('1D'!$D$16,
                    MAX('1D'!$D$16,
                        POWER((ABS(K1322)^2)/('1D'!$I$5*MAX(F1322,
                                    0.1)^2),
                            1/3))),
                IFERROR(W1396,
                    MAX(MAX('1D'!$D$16,
                            MAX('1D'!$D$16,
                                POWER((ABS(K1322)^2)/('1D'!$I$5*MAX(F1322,
                                            0.1)^2),
                                    1/3))),
                        ($L$2)-E1396))),
            IF(OR(IFERROR(AD1322,
                        0)&gt;=1,
                    IFERROR(AD1323,
                        0)&gt;=1),
                MAX('1D'!$D$16,
                    MAX('1D'!$D$16,
                        POWER((ABS(K1322)^2)/('1D'!$I$5*MAX(F1322,
                                    0.1)^2),
                            1/3))),
                IF(ABS(IFERROR(AF1322,
                            0))&lt;'1D'!$D$19,
                    MAX(MAX('1D'!$D$16,
                            MAX('1D'!$D$16,
                                POWER((ABS(K1322)^2)/('1D'!$I$5*MAX(F1322,
                                            0.1)^2),
                                    1/3))),
                        IFERROR(W1322,
                            0)),
                    MAX(MAX('1D'!$D$16,
                            MAX('1D'!$D$16,
                                POWER((ABS(K1322)^2)/('1D'!$I$5*MAX(F1322,
                                            0.1)^2),
                                    1/3))),
                        (IFERROR(W1322,
                                0))+((IFERROR(AF1322,
                                    0))*'1D'!$D$18)))))))</f>
        <v>2.1389677043987478</v>
      </c>
      <c r="X1322" s="5">
        <f t="shared" ca="1" si="284"/>
        <v>11.122632062873489</v>
      </c>
      <c r="Y1322" s="5">
        <f t="shared" ca="1" si="285"/>
        <v>1.1735290000551568</v>
      </c>
      <c r="Z1322" s="5">
        <f t="shared" ca="1" si="286"/>
        <v>4.5807502857230418</v>
      </c>
      <c r="AA1322" s="5">
        <f t="shared" ca="1" si="287"/>
        <v>634.04646770439876</v>
      </c>
      <c r="AB1322" s="5">
        <f ca="1">AA1322+((ABS(K1322)/MAX(((F1322)+(G1322)*(W1322))*(W1322),
            0.000001))^2)/(2*'1D'!$I$5)</f>
        <v>635.11595155659813</v>
      </c>
      <c r="AC1322" s="5">
        <f ca="1">((ABS(K1322)*'1D'!$D$6)/(MAX(((F1322)+(G1322)*(W1322))*(W1322),
            0.000001)*MAX(((((F1322)+(G1322)*(W1322))*(W1322))/MAX((F1322)+2*(W1322)*SQRT(1+(G1322)^2),
                    0.000001))^(2/3),
            0.000001)))^2</f>
        <v>3.8141460404132466E-3</v>
      </c>
      <c r="AD1322" s="5">
        <f ca="1">ABS(ABS(K1322)/MAX(((F1322)+(G1322)*(W1322))*(W1322),
        0.000001))/SQRT('1D'!$I$5*MAX((((F1322)+(G1322)*(W1322))*(W1322))/MAX((F1322)+2*(G1322)*(W1322),
            0.000001),
        0.000001))</f>
        <v>1.0000000000000004</v>
      </c>
      <c r="AE1322" s="5">
        <f ca="1">((F1322)*(W1322)^2)/2+(G1322)*(W1322)^3/3+(ABS(K1322)^2)/('1D'!$I$5*MAX(((F1322)+(G1322)*(W1322))*(W1322),
        0.000001))</f>
        <v>35.686426155594638</v>
      </c>
      <c r="AF1322" s="5">
        <f ca="1">IF($A$2=0,
    0,
    IFERROR(AB1323+(((AC1322+AC1323)/2)*J1323)+(IF(Z1322&gt;Z1323,
                '1D'!$D$8*((Z1322^2-Z1323^2)/(2*'1D'!$I$5)),
                '1D'!$D$9*((Z1323^2-Z1322^2)/(2*'1D'!$I$5)))+('1D'!$D$10*(ABS(I1323)/90)*(MAX(Z1322^2,
                        Z1323^2)/(2*'1D'!$I$5))))-AB1322,
        0))</f>
        <v>3.3141460404522149E-3</v>
      </c>
      <c r="AG1322" s="5">
        <f ca="1">IF($A$2=0,
    1,
    IF(IFERROR(AG1323,
            0)=0,
        0,
        IFERROR(IF(OR(ROUND(AD1322,
                        3)&gt;=1,
                    AND(ABS(AF1322)&lt;'1D'!$D$19,
                        AD1322&lt;1)),
                1,
                0),
            0)))</f>
        <v>1</v>
      </c>
      <c r="AH1322" s="5">
        <f ca="1">IFERROR(IF('1D'!V32="Supercritical",
        MAX('1D'!$D$16,
            IFERROR(L1322,
                MAX('1D'!$D$16,
                    POWER((ABS(K1322)^2)/('1D'!$I$5*MAX(F1322,
                                0.1)^2),
                        1/3)))),
        IF('1D'!V32="Subcritical",
            MAX('1D'!$D$16,
                IFERROR(W1322,
                    MAX('1D'!$D$16,
                        POWER((ABS(K1322)^2)/('1D'!$I$5*MAX(F1322,
                                    0.1)^2),
                            1/3)))),
            IF(IFERROR(T1322,
                    -1E+99)&gt;=IFERROR(AE1322,
                    -1E+99),
                MAX('1D'!$D$16,
                    IFERROR(L1322,
                        MAX('1D'!$D$16,
                            POWER((ABS(K1322)^2)/('1D'!$I$5*MAX(F1322,
                                        0.1)^2),
                                1/3)))),
                MAX('1D'!$D$16,
                    IFERROR(W1322,
                        MAX('1D'!$D$16,
                            POWER((ABS(K1322)^2)/('1D'!$I$5*MAX(F1322,
                                        0.1)^2),
                                1/3))))))),
    MAX('1D'!$D$16,
        POWER((ABS(K1322)^2)/('1D'!$I$5*MAX(F1322,
                    0.1)^2),
            1/3)))</f>
        <v>2.0411692021517887</v>
      </c>
      <c r="AI1322" s="5">
        <f t="shared" ca="1" si="288"/>
        <v>633.94866920215179</v>
      </c>
      <c r="AJ1322" s="5">
        <f ca="1">AI1322+((ABS(K1322)/MAX(((F1322)+(G1322)*(AH1322))*(AH1322),
            0.000001))^2)/(2*'1D'!$I$5)</f>
        <v>635.12309253909484</v>
      </c>
      <c r="AM1322">
        <v>0</v>
      </c>
      <c r="AN1322">
        <v>0</v>
      </c>
      <c r="AO1322" s="5">
        <f t="shared" si="289"/>
        <v>0</v>
      </c>
      <c r="AP1322" s="5">
        <f t="shared" si="293"/>
        <v>0</v>
      </c>
      <c r="AQ1322" s="5">
        <f ca="1">ABS(ABS(K1322)/MAX(((F1322)+(G1322)*(AH1322))*(AH1322),
        0.000001))/SQRT('1D'!$I$5*MAX((((F1322)+(G1322)*(AH1322))*(AH1322))/MAX((F1322)+2*(G1322)*(AH1322),
            0.000001),
        0.000001))</f>
        <v>1.0727235886044055</v>
      </c>
      <c r="AR1322" s="5" t="str">
        <f t="shared" ca="1" si="290"/>
        <v>Supercritical</v>
      </c>
      <c r="AS1322" s="5">
        <f ca="1">((ABS(K1322)*'1D'!$D$6)/(MAX(((F1322)+(G1322)*(AH1322))*(AH1322),
            0.000001)*MAX(((((F1322)+(G1322)*(AH1322))*(AH1322))/MAX((F1322)+2*(AH1322)*SQRT(1+(G1322)^2),
                    0.000001))^(2/3),
            0.000001)))^2</f>
        <v>4.3358367565141456E-3</v>
      </c>
    </row>
    <row r="1323" spans="1:45" x14ac:dyDescent="0.35">
      <c r="A1323">
        <v>1314</v>
      </c>
      <c r="B1323">
        <v>1312.9960000000001</v>
      </c>
      <c r="C1323">
        <v>616068.06599999999</v>
      </c>
      <c r="D1323">
        <v>3096694.3360000001</v>
      </c>
      <c r="E1323">
        <v>631.90700000000004</v>
      </c>
      <c r="F1323">
        <v>5.2</v>
      </c>
      <c r="G1323">
        <v>0</v>
      </c>
      <c r="H1323" t="s">
        <v>176</v>
      </c>
      <c r="I1323">
        <v>0</v>
      </c>
      <c r="J1323" s="5">
        <f t="shared" si="291"/>
        <v>1</v>
      </c>
      <c r="K1323" s="5">
        <f t="shared" ca="1" si="292"/>
        <v>50.95</v>
      </c>
      <c r="L1323" s="5">
        <f ca="1">IF($A$2=0,
    IFERROR(L1322,
        MAX('1D'!$D$16,
            POWER((ABS(K1323)^2)/('1D'!$I$5*MAX(F1323,
                        0.1)^2),
                1/3))),
    IF(IFERROR(V1322,
            0)=0,
        IFERROR(L1322,
            MAX('1D'!$D$16,
                POWER((ABS(K1323)^2)/('1D'!$I$5*MAX(F1323,
                            0.1)^2),
                    1/3))),
        IF(OR(IFERROR(L1323,
                    0)=0,
                IFERROR(S1322,
                    0)&lt;1,
                IFERROR(S1323,
                    0)&lt;1),
            MAX('1D'!$D$16,
                POWER((ABS(K1323)^2)/('1D'!$I$5*MAX(F1323,
                            0.1)^2),
                    1/3)),
            IF(IFERROR(U1323,
                    0)&gt;0,
                MAX('1D'!$D$16,
                    IFERROR(L1323,
                        0)+((IFERROR(U1323,
                                0))*'1D'!$D$18*IF((IFERROR(S1323,
                                    0))&lt;1,
                            1,
                            -1))),
                IF(IFERROR(U1323,
                        0)&lt;0,
                    IF(ABS((MAX('1D'!$D$16,
                                    POWER((ABS(K1323)^2)/('1D'!$I$5*MAX(F1323,
                                                0.1)^2),
                                        1/3)))-IFERROR(L1323,
                                0))&gt;'1D'!$D$19,
                        MAX('1D'!$D$16,
                            IF((MAX('1D'!$D$16,
                                        POWER((ABS(K1323)^2)/('1D'!$I$5*MAX(F1323,
                                                    0.1)^2),
                                            1/3)))&gt;IFERROR(L1323,
                                    0),
                                MIN((MAX('1D'!$D$16,
                                            POWER((ABS(K1323)^2)/('1D'!$I$5*MAX(F1323,
                                                        0.1)^2),
                                                1/3))),
                                    IFERROR(L1323,
                                        0)+(MIN(ABS(IFERROR(U1323,
                                                    0))*'1D'!$D$18,
                                            ABS((MAX('1D'!$D$16,
                                                        POWER((ABS(K1323)^2)/('1D'!$I$5*MAX(F1323,
                                                                    0.1)^2),
                                                            1/3)))-IFERROR(L1323,
                                                    0))))),
                                MAX((MAX('1D'!$D$16,
                                            POWER((ABS(K1323)^2)/('1D'!$I$5*MAX(F1323,
                                                        0.1)^2),
                                                1/3))),
                                    IFERROR(L1323,
                                        0)-(MIN(ABS(IFERROR(U1323,
                                                    0))*'1D'!$D$18,
                                            ABS((MAX('1D'!$D$16,
                                                        POWER((ABS(K1323)^2)/('1D'!$I$5*MAX(F1323,
                                                                    0.1)^2),
                                                            1/3)))-IFERROR(L1323,
                                                    0))))))),
                        MAX('1D'!$D$16,
                            POWER((ABS(K1323)^2)/('1D'!$I$5*MAX(F1323,
                                        0.1)^2),
                                1/3))),
                    MAX('1D'!$D$16,
                        IFERROR(L1323,
                            0)))))))</f>
        <v>2.0411692021517887</v>
      </c>
      <c r="M1323" s="5">
        <f t="shared" ca="1" si="280"/>
        <v>10.614079851189301</v>
      </c>
      <c r="N1323" s="5">
        <f t="shared" ca="1" si="281"/>
        <v>1.1434704692804873</v>
      </c>
      <c r="O1323" s="5">
        <f t="shared" ca="1" si="282"/>
        <v>4.8002276894771132</v>
      </c>
      <c r="P1323" s="5">
        <f t="shared" ca="1" si="283"/>
        <v>633.9481692021518</v>
      </c>
      <c r="Q1323" s="5">
        <f ca="1">P1323+((ABS(K1323)/MAX(((F1323)+(G1323)*(L1323))*(L1323),
            0.000001))^2)/(2*'1D'!$I$5)</f>
        <v>635.12259253909485</v>
      </c>
      <c r="R1323" s="5">
        <f ca="1">((ABS(K1323)*'1D'!$D$6)/(MAX(((F1323)+(G1323)*(L1323))*(L1323),
            0.000001)*MAX(((((F1323)+(G1323)*(L1323))*(L1323))/MAX((F1323)+2*(L1323)*SQRT(1+(G1323)^2),
                    0.000001))^(2/3),
            0.000001)))^2</f>
        <v>4.3358367565141456E-3</v>
      </c>
      <c r="S1323" s="5">
        <f ca="1">ABS(ABS(K1323)/MAX(((F1323)+(G1323)*(L1323))*(L1323),
        0.000001))/SQRT('1D'!$I$5*MAX((((F1323)+(G1323)*(L1323))*(L1323))/MAX((F1323)+2*(G1323)*(L1323),
            0.000001),
        0.000001))</f>
        <v>1.0727235886044055</v>
      </c>
      <c r="T1323" s="5">
        <f ca="1">((F1323)*(L1323)^2)/2+(G1323)*(L1323)^3/3+(ABS(K1323)^2)/('1D'!$I$5*MAX(((F1323)+(G1323)*(L1323))*(L1323),
        0.000001))</f>
        <v>35.763412605541333</v>
      </c>
      <c r="U1323" s="5">
        <f ca="1">IF($A$2=0,
    0,
    IFERROR(Q1322-(((R1322+R1323)/2)*J1323)-(IF(O1322&gt;O1323,
                '1D'!$D$8*((O1322^2-O1323^2)/(2*'1D'!$I$5)),
                '1D'!$D$9*((O1323^2-O1322^2)/(2*'1D'!$I$5)))+('1D'!$D$10*(ABS(I1323)/90)*(MAX(O1322^2,
                        O1323^2)/(2*'1D'!$I$5))))-Q1323,
        0))</f>
        <v>-3.8358367564796936E-3</v>
      </c>
      <c r="V1323" s="5">
        <f ca="1">IF($A$2=0,
    1,
    IF(IFERROR(V1322,
            0)=0,
        0,
        IFERROR(IF(ROUND(S1323,
                    3)=1,
                1,
                IF(AND(ABS(U1323)&lt;'1D'!$D$19,
                        S1323&gt;1),
                    1,
                    0)),
            0)))</f>
        <v>0</v>
      </c>
      <c r="W1323" s="5">
        <f ca="1">IF($A$2=0,
    MAX(MAX('1D'!$D$16,
            MAX('1D'!$D$16,
                POWER((ABS(K1323)^2)/('1D'!$I$5*MAX(F1323,
                            0.1)^2),
                    1/3))),
        IFERROR(W1396,
            MAX(MAX('1D'!$D$16,
                    MAX('1D'!$D$16,
                        POWER((ABS(K1323)^2)/('1D'!$I$5*MAX(F1323,
                                    0.1)^2),
                            1/3))),
                ($L$2)-E1396))),
    IF(IFERROR(AG1324,
            0)=0,
        MAX(MAX('1D'!$D$16,
                MAX('1D'!$D$16,
                    POWER((ABS(K1323)^2)/('1D'!$I$5*MAX(F1323,
                                0.1)^2),
                        1/3))),
            IFERROR(W1396,
                MAX(MAX('1D'!$D$16,
                        MAX('1D'!$D$16,
                            POWER((ABS(K1323)^2)/('1D'!$I$5*MAX(F1323,
                                        0.1)^2),
                                1/3))),
                    ($L$2)-E1396))),
        IF(IFERROR(W1323,
                0)=0,
            MAX(MAX('1D'!$D$16,
                    MAX('1D'!$D$16,
                        POWER((ABS(K1323)^2)/('1D'!$I$5*MAX(F1323,
                                    0.1)^2),
                            1/3))),
                IFERROR(W1396,
                    MAX(MAX('1D'!$D$16,
                            MAX('1D'!$D$16,
                                POWER((ABS(K1323)^2)/('1D'!$I$5*MAX(F1323,
                                            0.1)^2),
                                    1/3))),
                        ($L$2)-E1396))),
            IF(OR(IFERROR(AD1323,
                        0)&gt;=1,
                    IFERROR(AD1324,
                        0)&gt;=1),
                MAX('1D'!$D$16,
                    MAX('1D'!$D$16,
                        POWER((ABS(K1323)^2)/('1D'!$I$5*MAX(F1323,
                                    0.1)^2),
                            1/3))),
                IF(ABS(IFERROR(AF1323,
                            0))&lt;'1D'!$D$19,
                    MAX(MAX('1D'!$D$16,
                            MAX('1D'!$D$16,
                                POWER((ABS(K1323)^2)/('1D'!$I$5*MAX(F1323,
                                            0.1)^2),
                                    1/3))),
                        IFERROR(W1323,
                            0)),
                    MAX(MAX('1D'!$D$16,
                            MAX('1D'!$D$16,
                                POWER((ABS(K1323)^2)/('1D'!$I$5*MAX(F1323,
                                            0.1)^2),
                                    1/3))),
                        (IFERROR(W1323,
                                0))+((IFERROR(AF1323,
                                    0))*'1D'!$D$18)))))))</f>
        <v>2.1389677043987478</v>
      </c>
      <c r="X1323" s="5">
        <f t="shared" ca="1" si="284"/>
        <v>11.122632062873489</v>
      </c>
      <c r="Y1323" s="5">
        <f t="shared" ca="1" si="285"/>
        <v>1.1735290000551568</v>
      </c>
      <c r="Z1323" s="5">
        <f t="shared" ca="1" si="286"/>
        <v>4.5807502857230418</v>
      </c>
      <c r="AA1323" s="5">
        <f t="shared" ca="1" si="287"/>
        <v>634.04596770439878</v>
      </c>
      <c r="AB1323" s="5">
        <f ca="1">AA1323+((ABS(K1323)/MAX(((F1323)+(G1323)*(W1323))*(W1323),
            0.000001))^2)/(2*'1D'!$I$5)</f>
        <v>635.11545155659815</v>
      </c>
      <c r="AC1323" s="5">
        <f ca="1">((ABS(K1323)*'1D'!$D$6)/(MAX(((F1323)+(G1323)*(W1323))*(W1323),
            0.000001)*MAX(((((F1323)+(G1323)*(W1323))*(W1323))/MAX((F1323)+2*(W1323)*SQRT(1+(G1323)^2),
                    0.000001))^(2/3),
            0.000001)))^2</f>
        <v>3.8141460404132466E-3</v>
      </c>
      <c r="AD1323" s="5">
        <f ca="1">ABS(ABS(K1323)/MAX(((F1323)+(G1323)*(W1323))*(W1323),
        0.000001))/SQRT('1D'!$I$5*MAX((((F1323)+(G1323)*(W1323))*(W1323))/MAX((F1323)+2*(G1323)*(W1323),
            0.000001),
        0.000001))</f>
        <v>1.0000000000000004</v>
      </c>
      <c r="AE1323" s="5">
        <f ca="1">((F1323)*(W1323)^2)/2+(G1323)*(W1323)^3/3+(ABS(K1323)^2)/('1D'!$I$5*MAX(((F1323)+(G1323)*(W1323))*(W1323),
        0.000001))</f>
        <v>35.686426155594638</v>
      </c>
      <c r="AF1323" s="5">
        <f ca="1">IF($A$2=0,
    0,
    IFERROR(AB1324+(((AC1323+AC1324)/2)*J1324)+(IF(Z1323&gt;Z1324,
                '1D'!$D$8*((Z1323^2-Z1324^2)/(2*'1D'!$I$5)),
                '1D'!$D$9*((Z1324^2-Z1323^2)/(2*'1D'!$I$5)))+('1D'!$D$10*(ABS(I1324)/90)*(MAX(Z1323^2,
                        Z1324^2)/(2*'1D'!$I$5))))-AB1323,
        0))</f>
        <v>3.3141460404522149E-3</v>
      </c>
      <c r="AG1323" s="5">
        <f ca="1">IF($A$2=0,
    1,
    IF(IFERROR(AG1324,
            0)=0,
        0,
        IFERROR(IF(OR(ROUND(AD1323,
                        3)&gt;=1,
                    AND(ABS(AF1323)&lt;'1D'!$D$19,
                        AD1323&lt;1)),
                1,
                0),
            0)))</f>
        <v>1</v>
      </c>
      <c r="AH1323" s="5">
        <f ca="1">IFERROR(IF('1D'!V32="Supercritical",
        MAX('1D'!$D$16,
            IFERROR(L1323,
                MAX('1D'!$D$16,
                    POWER((ABS(K1323)^2)/('1D'!$I$5*MAX(F1323,
                                0.1)^2),
                        1/3)))),
        IF('1D'!V32="Subcritical",
            MAX('1D'!$D$16,
                IFERROR(W1323,
                    MAX('1D'!$D$16,
                        POWER((ABS(K1323)^2)/('1D'!$I$5*MAX(F1323,
                                    0.1)^2),
                            1/3)))),
            IF(IFERROR(T1323,
                    -1E+99)&gt;=IFERROR(AE1323,
                    -1E+99),
                MAX('1D'!$D$16,
                    IFERROR(L1323,
                        MAX('1D'!$D$16,
                            POWER((ABS(K1323)^2)/('1D'!$I$5*MAX(F1323,
                                        0.1)^2),
                                1/3)))),
                MAX('1D'!$D$16,
                    IFERROR(W1323,
                        MAX('1D'!$D$16,
                            POWER((ABS(K1323)^2)/('1D'!$I$5*MAX(F1323,
                                        0.1)^2),
                                1/3))))))),
    MAX('1D'!$D$16,
        POWER((ABS(K1323)^2)/('1D'!$I$5*MAX(F1323,
                    0.1)^2),
            1/3)))</f>
        <v>2.0411692021517887</v>
      </c>
      <c r="AI1323" s="5">
        <f t="shared" ca="1" si="288"/>
        <v>633.9481692021518</v>
      </c>
      <c r="AJ1323" s="5">
        <f ca="1">AI1323+((ABS(K1323)/MAX(((F1323)+(G1323)*(AH1323))*(AH1323),
            0.000001))^2)/(2*'1D'!$I$5)</f>
        <v>635.12259253909485</v>
      </c>
      <c r="AM1323">
        <v>0</v>
      </c>
      <c r="AN1323">
        <v>0</v>
      </c>
      <c r="AO1323" s="5">
        <f t="shared" si="289"/>
        <v>0</v>
      </c>
      <c r="AP1323" s="5">
        <f t="shared" si="293"/>
        <v>0</v>
      </c>
      <c r="AQ1323" s="5">
        <f ca="1">ABS(ABS(K1323)/MAX(((F1323)+(G1323)*(AH1323))*(AH1323),
        0.000001))/SQRT('1D'!$I$5*MAX((((F1323)+(G1323)*(AH1323))*(AH1323))/MAX((F1323)+2*(G1323)*(AH1323),
            0.000001),
        0.000001))</f>
        <v>1.0727235886044055</v>
      </c>
      <c r="AR1323" s="5" t="str">
        <f t="shared" ca="1" si="290"/>
        <v>Supercritical</v>
      </c>
      <c r="AS1323" s="5">
        <f ca="1">((ABS(K1323)*'1D'!$D$6)/(MAX(((F1323)+(G1323)*(AH1323))*(AH1323),
            0.000001)*MAX(((((F1323)+(G1323)*(AH1323))*(AH1323))/MAX((F1323)+2*(AH1323)*SQRT(1+(G1323)^2),
                    0.000001))^(2/3),
            0.000001)))^2</f>
        <v>4.3358367565141456E-3</v>
      </c>
    </row>
    <row r="1324" spans="1:45" x14ac:dyDescent="0.35">
      <c r="A1324">
        <v>1315</v>
      </c>
      <c r="B1324">
        <v>1313.9960000000001</v>
      </c>
      <c r="C1324">
        <v>616068.02399999998</v>
      </c>
      <c r="D1324">
        <v>3096693.3369999998</v>
      </c>
      <c r="E1324">
        <v>631.90650000000005</v>
      </c>
      <c r="F1324">
        <v>5.2</v>
      </c>
      <c r="G1324">
        <v>0</v>
      </c>
      <c r="H1324" t="s">
        <v>176</v>
      </c>
      <c r="I1324">
        <v>0</v>
      </c>
      <c r="J1324" s="5">
        <f t="shared" si="291"/>
        <v>1</v>
      </c>
      <c r="K1324" s="5">
        <f t="shared" ca="1" si="292"/>
        <v>50.95</v>
      </c>
      <c r="L1324" s="5">
        <f ca="1">IF($A$2=0,
    IFERROR(L1323,
        MAX('1D'!$D$16,
            POWER((ABS(K1324)^2)/('1D'!$I$5*MAX(F1324,
                        0.1)^2),
                1/3))),
    IF(IFERROR(V1323,
            0)=0,
        IFERROR(L1323,
            MAX('1D'!$D$16,
                POWER((ABS(K1324)^2)/('1D'!$I$5*MAX(F1324,
                            0.1)^2),
                    1/3))),
        IF(OR(IFERROR(L1324,
                    0)=0,
                IFERROR(S1323,
                    0)&lt;1,
                IFERROR(S1324,
                    0)&lt;1),
            MAX('1D'!$D$16,
                POWER((ABS(K1324)^2)/('1D'!$I$5*MAX(F1324,
                            0.1)^2),
                    1/3)),
            IF(IFERROR(U1324,
                    0)&gt;0,
                MAX('1D'!$D$16,
                    IFERROR(L1324,
                        0)+((IFERROR(U1324,
                                0))*'1D'!$D$18*IF((IFERROR(S1324,
                                    0))&lt;1,
                            1,
                            -1))),
                IF(IFERROR(U1324,
                        0)&lt;0,
                    IF(ABS((MAX('1D'!$D$16,
                                    POWER((ABS(K1324)^2)/('1D'!$I$5*MAX(F1324,
                                                0.1)^2),
                                        1/3)))-IFERROR(L1324,
                                0))&gt;'1D'!$D$19,
                        MAX('1D'!$D$16,
                            IF((MAX('1D'!$D$16,
                                        POWER((ABS(K1324)^2)/('1D'!$I$5*MAX(F1324,
                                                    0.1)^2),
                                            1/3)))&gt;IFERROR(L1324,
                                    0),
                                MIN((MAX('1D'!$D$16,
                                            POWER((ABS(K1324)^2)/('1D'!$I$5*MAX(F1324,
                                                        0.1)^2),
                                                1/3))),
                                    IFERROR(L1324,
                                        0)+(MIN(ABS(IFERROR(U1324,
                                                    0))*'1D'!$D$18,
                                            ABS((MAX('1D'!$D$16,
                                                        POWER((ABS(K1324)^2)/('1D'!$I$5*MAX(F1324,
                                                                    0.1)^2),
                                                            1/3)))-IFERROR(L1324,
                                                    0))))),
                                MAX((MAX('1D'!$D$16,
                                            POWER((ABS(K1324)^2)/('1D'!$I$5*MAX(F1324,
                                                        0.1)^2),
                                                1/3))),
                                    IFERROR(L1324,
                                        0)-(MIN(ABS(IFERROR(U1324,
                                                    0))*'1D'!$D$18,
                                            ABS((MAX('1D'!$D$16,
                                                        POWER((ABS(K1324)^2)/('1D'!$I$5*MAX(F1324,
                                                                    0.1)^2),
                                                            1/3)))-IFERROR(L1324,
                                                    0))))))),
                        MAX('1D'!$D$16,
                            POWER((ABS(K1324)^2)/('1D'!$I$5*MAX(F1324,
                                        0.1)^2),
                                1/3))),
                    MAX('1D'!$D$16,
                        IFERROR(L1324,
                            0)))))))</f>
        <v>2.0411692021517887</v>
      </c>
      <c r="M1324" s="5">
        <f t="shared" ca="1" si="280"/>
        <v>10.614079851189301</v>
      </c>
      <c r="N1324" s="5">
        <f t="shared" ca="1" si="281"/>
        <v>1.1434704692804873</v>
      </c>
      <c r="O1324" s="5">
        <f t="shared" ca="1" si="282"/>
        <v>4.8002276894771132</v>
      </c>
      <c r="P1324" s="5">
        <f t="shared" ca="1" si="283"/>
        <v>633.94766920215181</v>
      </c>
      <c r="Q1324" s="5">
        <f ca="1">P1324+((ABS(K1324)/MAX(((F1324)+(G1324)*(L1324))*(L1324),
            0.000001))^2)/(2*'1D'!$I$5)</f>
        <v>635.12209253909487</v>
      </c>
      <c r="R1324" s="5">
        <f ca="1">((ABS(K1324)*'1D'!$D$6)/(MAX(((F1324)+(G1324)*(L1324))*(L1324),
            0.000001)*MAX(((((F1324)+(G1324)*(L1324))*(L1324))/MAX((F1324)+2*(L1324)*SQRT(1+(G1324)^2),
                    0.000001))^(2/3),
            0.000001)))^2</f>
        <v>4.3358367565141456E-3</v>
      </c>
      <c r="S1324" s="5">
        <f ca="1">ABS(ABS(K1324)/MAX(((F1324)+(G1324)*(L1324))*(L1324),
        0.000001))/SQRT('1D'!$I$5*MAX((((F1324)+(G1324)*(L1324))*(L1324))/MAX((F1324)+2*(G1324)*(L1324),
            0.000001),
        0.000001))</f>
        <v>1.0727235886044055</v>
      </c>
      <c r="T1324" s="5">
        <f ca="1">((F1324)*(L1324)^2)/2+(G1324)*(L1324)^3/3+(ABS(K1324)^2)/('1D'!$I$5*MAX(((F1324)+(G1324)*(L1324))*(L1324),
        0.000001))</f>
        <v>35.763412605541333</v>
      </c>
      <c r="U1324" s="5">
        <f ca="1">IF($A$2=0,
    0,
    IFERROR(Q1323-(((R1323+R1324)/2)*J1324)-(IF(O1323&gt;O1324,
                '1D'!$D$8*((O1323^2-O1324^2)/(2*'1D'!$I$5)),
                '1D'!$D$9*((O1324^2-O1323^2)/(2*'1D'!$I$5)))+('1D'!$D$10*(ABS(I1324)/90)*(MAX(O1323^2,
                        O1324^2)/(2*'1D'!$I$5))))-Q1324,
        0))</f>
        <v>-3.8358367564796936E-3</v>
      </c>
      <c r="V1324" s="5">
        <f ca="1">IF($A$2=0,
    1,
    IF(IFERROR(V1323,
            0)=0,
        0,
        IFERROR(IF(ROUND(S1324,
                    3)=1,
                1,
                IF(AND(ABS(U1324)&lt;'1D'!$D$19,
                        S1324&gt;1),
                    1,
                    0)),
            0)))</f>
        <v>0</v>
      </c>
      <c r="W1324" s="5">
        <f ca="1">IF($A$2=0,
    MAX(MAX('1D'!$D$16,
            MAX('1D'!$D$16,
                POWER((ABS(K1324)^2)/('1D'!$I$5*MAX(F1324,
                            0.1)^2),
                    1/3))),
        IFERROR(W1396,
            MAX(MAX('1D'!$D$16,
                    MAX('1D'!$D$16,
                        POWER((ABS(K1324)^2)/('1D'!$I$5*MAX(F1324,
                                    0.1)^2),
                            1/3))),
                ($L$2)-E1396))),
    IF(IFERROR(AG1325,
            0)=0,
        MAX(MAX('1D'!$D$16,
                MAX('1D'!$D$16,
                    POWER((ABS(K1324)^2)/('1D'!$I$5*MAX(F1324,
                                0.1)^2),
                        1/3))),
            IFERROR(W1396,
                MAX(MAX('1D'!$D$16,
                        MAX('1D'!$D$16,
                            POWER((ABS(K1324)^2)/('1D'!$I$5*MAX(F1324,
                                        0.1)^2),
                                1/3))),
                    ($L$2)-E1396))),
        IF(IFERROR(W1324,
                0)=0,
            MAX(MAX('1D'!$D$16,
                    MAX('1D'!$D$16,
                        POWER((ABS(K1324)^2)/('1D'!$I$5*MAX(F1324,
                                    0.1)^2),
                            1/3))),
                IFERROR(W1396,
                    MAX(MAX('1D'!$D$16,
                            MAX('1D'!$D$16,
                                POWER((ABS(K1324)^2)/('1D'!$I$5*MAX(F1324,
                                            0.1)^2),
                                    1/3))),
                        ($L$2)-E1396))),
            IF(OR(IFERROR(AD1324,
                        0)&gt;=1,
                    IFERROR(AD1325,
                        0)&gt;=1),
                MAX('1D'!$D$16,
                    MAX('1D'!$D$16,
                        POWER((ABS(K1324)^2)/('1D'!$I$5*MAX(F1324,
                                    0.1)^2),
                            1/3))),
                IF(ABS(IFERROR(AF1324,
                            0))&lt;'1D'!$D$19,
                    MAX(MAX('1D'!$D$16,
                            MAX('1D'!$D$16,
                                POWER((ABS(K1324)^2)/('1D'!$I$5*MAX(F1324,
                                            0.1)^2),
                                    1/3))),
                        IFERROR(W1324,
                            0)),
                    MAX(MAX('1D'!$D$16,
                            MAX('1D'!$D$16,
                                POWER((ABS(K1324)^2)/('1D'!$I$5*MAX(F1324,
                                            0.1)^2),
                                    1/3))),
                        (IFERROR(W1324,
                                0))+((IFERROR(AF1324,
                                    0))*'1D'!$D$18)))))))</f>
        <v>2.1389677043987478</v>
      </c>
      <c r="X1324" s="5">
        <f t="shared" ca="1" si="284"/>
        <v>11.122632062873489</v>
      </c>
      <c r="Y1324" s="5">
        <f t="shared" ca="1" si="285"/>
        <v>1.1735290000551568</v>
      </c>
      <c r="Z1324" s="5">
        <f t="shared" ca="1" si="286"/>
        <v>4.5807502857230418</v>
      </c>
      <c r="AA1324" s="5">
        <f t="shared" ca="1" si="287"/>
        <v>634.04546770439879</v>
      </c>
      <c r="AB1324" s="5">
        <f ca="1">AA1324+((ABS(K1324)/MAX(((F1324)+(G1324)*(W1324))*(W1324),
            0.000001))^2)/(2*'1D'!$I$5)</f>
        <v>635.11495155659816</v>
      </c>
      <c r="AC1324" s="5">
        <f ca="1">((ABS(K1324)*'1D'!$D$6)/(MAX(((F1324)+(G1324)*(W1324))*(W1324),
            0.000001)*MAX(((((F1324)+(G1324)*(W1324))*(W1324))/MAX((F1324)+2*(W1324)*SQRT(1+(G1324)^2),
                    0.000001))^(2/3),
            0.000001)))^2</f>
        <v>3.8141460404132466E-3</v>
      </c>
      <c r="AD1324" s="5">
        <f ca="1">ABS(ABS(K1324)/MAX(((F1324)+(G1324)*(W1324))*(W1324),
        0.000001))/SQRT('1D'!$I$5*MAX((((F1324)+(G1324)*(W1324))*(W1324))/MAX((F1324)+2*(G1324)*(W1324),
            0.000001),
        0.000001))</f>
        <v>1.0000000000000004</v>
      </c>
      <c r="AE1324" s="5">
        <f ca="1">((F1324)*(W1324)^2)/2+(G1324)*(W1324)^3/3+(ABS(K1324)^2)/('1D'!$I$5*MAX(((F1324)+(G1324)*(W1324))*(W1324),
        0.000001))</f>
        <v>35.686426155594638</v>
      </c>
      <c r="AF1324" s="5">
        <f ca="1">IF($A$2=0,
    0,
    IFERROR(AB1325+(((AC1324+AC1325)/2)*J1325)+(IF(Z1324&gt;Z1325,
                '1D'!$D$8*((Z1324^2-Z1325^2)/(2*'1D'!$I$5)),
                '1D'!$D$9*((Z1325^2-Z1324^2)/(2*'1D'!$I$5)))+('1D'!$D$10*(ABS(I1325)/90)*(MAX(Z1324^2,
                        Z1325^2)/(2*'1D'!$I$5))))-AB1324,
        0))</f>
        <v>3.4157470063291839E-3</v>
      </c>
      <c r="AG1324" s="5">
        <f ca="1">IF($A$2=0,
    1,
    IF(IFERROR(AG1325,
            0)=0,
        0,
        IFERROR(IF(OR(ROUND(AD1324,
                        3)&gt;=1,
                    AND(ABS(AF1324)&lt;'1D'!$D$19,
                        AD1324&lt;1)),
                1,
                0),
            0)))</f>
        <v>1</v>
      </c>
      <c r="AH1324" s="5">
        <f ca="1">IFERROR(IF('1D'!V32="Supercritical",
        MAX('1D'!$D$16,
            IFERROR(L1324,
                MAX('1D'!$D$16,
                    POWER((ABS(K1324)^2)/('1D'!$I$5*MAX(F1324,
                                0.1)^2),
                        1/3)))),
        IF('1D'!V32="Subcritical",
            MAX('1D'!$D$16,
                IFERROR(W1324,
                    MAX('1D'!$D$16,
                        POWER((ABS(K1324)^2)/('1D'!$I$5*MAX(F1324,
                                    0.1)^2),
                            1/3)))),
            IF(IFERROR(T1324,
                    -1E+99)&gt;=IFERROR(AE1324,
                    -1E+99),
                MAX('1D'!$D$16,
                    IFERROR(L1324,
                        MAX('1D'!$D$16,
                            POWER((ABS(K1324)^2)/('1D'!$I$5*MAX(F1324,
                                        0.1)^2),
                                1/3)))),
                MAX('1D'!$D$16,
                    IFERROR(W1324,
                        MAX('1D'!$D$16,
                            POWER((ABS(K1324)^2)/('1D'!$I$5*MAX(F1324,
                                        0.1)^2),
                                1/3))))))),
    MAX('1D'!$D$16,
        POWER((ABS(K1324)^2)/('1D'!$I$5*MAX(F1324,
                    0.1)^2),
            1/3)))</f>
        <v>2.0411692021517887</v>
      </c>
      <c r="AI1324" s="5">
        <f t="shared" ca="1" si="288"/>
        <v>633.94766920215181</v>
      </c>
      <c r="AJ1324" s="5">
        <f ca="1">AI1324+((ABS(K1324)/MAX(((F1324)+(G1324)*(AH1324))*(AH1324),
            0.000001))^2)/(2*'1D'!$I$5)</f>
        <v>635.12209253909487</v>
      </c>
      <c r="AM1324">
        <v>0</v>
      </c>
      <c r="AN1324">
        <v>0</v>
      </c>
      <c r="AO1324" s="5">
        <f t="shared" si="289"/>
        <v>0</v>
      </c>
      <c r="AP1324" s="5">
        <f t="shared" si="293"/>
        <v>0</v>
      </c>
      <c r="AQ1324" s="5">
        <f ca="1">ABS(ABS(K1324)/MAX(((F1324)+(G1324)*(AH1324))*(AH1324),
        0.000001))/SQRT('1D'!$I$5*MAX((((F1324)+(G1324)*(AH1324))*(AH1324))/MAX((F1324)+2*(G1324)*(AH1324),
            0.000001),
        0.000001))</f>
        <v>1.0727235886044055</v>
      </c>
      <c r="AR1324" s="5" t="str">
        <f t="shared" ca="1" si="290"/>
        <v>Supercritical</v>
      </c>
      <c r="AS1324" s="5">
        <f ca="1">((ABS(K1324)*'1D'!$D$6)/(MAX(((F1324)+(G1324)*(AH1324))*(AH1324),
            0.000001)*MAX(((((F1324)+(G1324)*(AH1324))*(AH1324))/MAX((F1324)+2*(AH1324)*SQRT(1+(G1324)^2),
                    0.000001))^(2/3),
            0.000001)))^2</f>
        <v>4.3358367565141456E-3</v>
      </c>
    </row>
    <row r="1325" spans="1:45" x14ac:dyDescent="0.35">
      <c r="A1325">
        <v>1316</v>
      </c>
      <c r="B1325">
        <v>1314.9960000000001</v>
      </c>
      <c r="C1325">
        <v>616067.98199999996</v>
      </c>
      <c r="D1325">
        <v>3096692.338</v>
      </c>
      <c r="E1325">
        <v>631.90599999999995</v>
      </c>
      <c r="F1325">
        <v>5.2</v>
      </c>
      <c r="G1325">
        <v>0</v>
      </c>
      <c r="H1325" t="s">
        <v>176</v>
      </c>
      <c r="I1325">
        <v>5.7000000000000002E-2</v>
      </c>
      <c r="J1325" s="5">
        <f t="shared" si="291"/>
        <v>1</v>
      </c>
      <c r="K1325" s="5">
        <f t="shared" ca="1" si="292"/>
        <v>50.95</v>
      </c>
      <c r="L1325" s="5">
        <f ca="1">IF($A$2=0,
    IFERROR(L1324,
        MAX('1D'!$D$16,
            POWER((ABS(K1325)^2)/('1D'!$I$5*MAX(F1325,
                        0.1)^2),
                1/3))),
    IF(IFERROR(V1324,
            0)=0,
        IFERROR(L1324,
            MAX('1D'!$D$16,
                POWER((ABS(K1325)^2)/('1D'!$I$5*MAX(F1325,
                            0.1)^2),
                    1/3))),
        IF(OR(IFERROR(L1325,
                    0)=0,
                IFERROR(S1324,
                    0)&lt;1,
                IFERROR(S1325,
                    0)&lt;1),
            MAX('1D'!$D$16,
                POWER((ABS(K1325)^2)/('1D'!$I$5*MAX(F1325,
                            0.1)^2),
                    1/3)),
            IF(IFERROR(U1325,
                    0)&gt;0,
                MAX('1D'!$D$16,
                    IFERROR(L1325,
                        0)+((IFERROR(U1325,
                                0))*'1D'!$D$18*IF((IFERROR(S1325,
                                    0))&lt;1,
                            1,
                            -1))),
                IF(IFERROR(U1325,
                        0)&lt;0,
                    IF(ABS((MAX('1D'!$D$16,
                                    POWER((ABS(K1325)^2)/('1D'!$I$5*MAX(F1325,
                                                0.1)^2),
                                        1/3)))-IFERROR(L1325,
                                0))&gt;'1D'!$D$19,
                        MAX('1D'!$D$16,
                            IF((MAX('1D'!$D$16,
                                        POWER((ABS(K1325)^2)/('1D'!$I$5*MAX(F1325,
                                                    0.1)^2),
                                            1/3)))&gt;IFERROR(L1325,
                                    0),
                                MIN((MAX('1D'!$D$16,
                                            POWER((ABS(K1325)^2)/('1D'!$I$5*MAX(F1325,
                                                        0.1)^2),
                                                1/3))),
                                    IFERROR(L1325,
                                        0)+(MIN(ABS(IFERROR(U1325,
                                                    0))*'1D'!$D$18,
                                            ABS((MAX('1D'!$D$16,
                                                        POWER((ABS(K1325)^2)/('1D'!$I$5*MAX(F1325,
                                                                    0.1)^2),
                                                            1/3)))-IFERROR(L1325,
                                                    0))))),
                                MAX((MAX('1D'!$D$16,
                                            POWER((ABS(K1325)^2)/('1D'!$I$5*MAX(F1325,
                                                        0.1)^2),
                                                1/3))),
                                    IFERROR(L1325,
                                        0)-(MIN(ABS(IFERROR(U1325,
                                                    0))*'1D'!$D$18,
                                            ABS((MAX('1D'!$D$16,
                                                        POWER((ABS(K1325)^2)/('1D'!$I$5*MAX(F1325,
                                                                    0.1)^2),
                                                            1/3)))-IFERROR(L1325,
                                                    0))))))),
                        MAX('1D'!$D$16,
                            POWER((ABS(K1325)^2)/('1D'!$I$5*MAX(F1325,
                                        0.1)^2),
                                1/3))),
                    MAX('1D'!$D$16,
                        IFERROR(L1325,
                            0)))))))</f>
        <v>2.0411692021517887</v>
      </c>
      <c r="M1325" s="5">
        <f t="shared" ca="1" si="280"/>
        <v>10.614079851189301</v>
      </c>
      <c r="N1325" s="5">
        <f t="shared" ca="1" si="281"/>
        <v>1.1434704692804873</v>
      </c>
      <c r="O1325" s="5">
        <f t="shared" ca="1" si="282"/>
        <v>4.8002276894771132</v>
      </c>
      <c r="P1325" s="5">
        <f t="shared" ca="1" si="283"/>
        <v>633.94716920215171</v>
      </c>
      <c r="Q1325" s="5">
        <f ca="1">P1325+((ABS(K1325)/MAX(((F1325)+(G1325)*(L1325))*(L1325),
            0.000001))^2)/(2*'1D'!$I$5)</f>
        <v>635.12159253909476</v>
      </c>
      <c r="R1325" s="5">
        <f ca="1">((ABS(K1325)*'1D'!$D$6)/(MAX(((F1325)+(G1325)*(L1325))*(L1325),
            0.000001)*MAX(((((F1325)+(G1325)*(L1325))*(L1325))/MAX((F1325)+2*(L1325)*SQRT(1+(G1325)^2),
                    0.000001))^(2/3),
            0.000001)))^2</f>
        <v>4.3358367565141456E-3</v>
      </c>
      <c r="S1325" s="5">
        <f ca="1">ABS(ABS(K1325)/MAX(((F1325)+(G1325)*(L1325))*(L1325),
        0.000001))/SQRT('1D'!$I$5*MAX((((F1325)+(G1325)*(L1325))*(L1325))/MAX((F1325)+2*(G1325)*(L1325),
            0.000001),
        0.000001))</f>
        <v>1.0727235886044055</v>
      </c>
      <c r="T1325" s="5">
        <f ca="1">((F1325)*(L1325)^2)/2+(G1325)*(L1325)^3/3+(ABS(K1325)^2)/('1D'!$I$5*MAX(((F1325)+(G1325)*(L1325))*(L1325),
        0.000001))</f>
        <v>35.763412605541333</v>
      </c>
      <c r="U1325" s="5">
        <f ca="1">IF($A$2=0,
    0,
    IFERROR(Q1324-(((R1324+R1325)/2)*J1325)-(IF(O1324&gt;O1325,
                '1D'!$D$8*((O1324^2-O1325^2)/(2*'1D'!$I$5)),
                '1D'!$D$9*((O1325^2-O1324^2)/(2*'1D'!$I$5)))+('1D'!$D$10*(ABS(I1325)/90)*(MAX(O1324^2,
                        O1325^2)/(2*'1D'!$I$5))))-Q1325,
        0))</f>
        <v>-3.9474069733387296E-3</v>
      </c>
      <c r="V1325" s="5">
        <f ca="1">IF($A$2=0,
    1,
    IF(IFERROR(V1324,
            0)=0,
        0,
        IFERROR(IF(ROUND(S1325,
                    3)=1,
                1,
                IF(AND(ABS(U1325)&lt;'1D'!$D$19,
                        S1325&gt;1),
                    1,
                    0)),
            0)))</f>
        <v>0</v>
      </c>
      <c r="W1325" s="5">
        <f ca="1">IF($A$2=0,
    MAX(MAX('1D'!$D$16,
            MAX('1D'!$D$16,
                POWER((ABS(K1325)^2)/('1D'!$I$5*MAX(F1325,
                            0.1)^2),
                    1/3))),
        IFERROR(W1396,
            MAX(MAX('1D'!$D$16,
                    MAX('1D'!$D$16,
                        POWER((ABS(K1325)^2)/('1D'!$I$5*MAX(F1325,
                                    0.1)^2),
                            1/3))),
                ($L$2)-E1396))),
    IF(IFERROR(AG1326,
            0)=0,
        MAX(MAX('1D'!$D$16,
                MAX('1D'!$D$16,
                    POWER((ABS(K1325)^2)/('1D'!$I$5*MAX(F1325,
                                0.1)^2),
                        1/3))),
            IFERROR(W1396,
                MAX(MAX('1D'!$D$16,
                        MAX('1D'!$D$16,
                            POWER((ABS(K1325)^2)/('1D'!$I$5*MAX(F1325,
                                        0.1)^2),
                                1/3))),
                    ($L$2)-E1396))),
        IF(IFERROR(W1325,
                0)=0,
            MAX(MAX('1D'!$D$16,
                    MAX('1D'!$D$16,
                        POWER((ABS(K1325)^2)/('1D'!$I$5*MAX(F1325,
                                    0.1)^2),
                            1/3))),
                IFERROR(W1396,
                    MAX(MAX('1D'!$D$16,
                            MAX('1D'!$D$16,
                                POWER((ABS(K1325)^2)/('1D'!$I$5*MAX(F1325,
                                            0.1)^2),
                                    1/3))),
                        ($L$2)-E1396))),
            IF(OR(IFERROR(AD1325,
                        0)&gt;=1,
                    IFERROR(AD1326,
                        0)&gt;=1),
                MAX('1D'!$D$16,
                    MAX('1D'!$D$16,
                        POWER((ABS(K1325)^2)/('1D'!$I$5*MAX(F1325,
                                    0.1)^2),
                            1/3))),
                IF(ABS(IFERROR(AF1325,
                            0))&lt;'1D'!$D$19,
                    MAX(MAX('1D'!$D$16,
                            MAX('1D'!$D$16,
                                POWER((ABS(K1325)^2)/('1D'!$I$5*MAX(F1325,
                                            0.1)^2),
                                    1/3))),
                        IFERROR(W1325,
                            0)),
                    MAX(MAX('1D'!$D$16,
                            MAX('1D'!$D$16,
                                POWER((ABS(K1325)^2)/('1D'!$I$5*MAX(F1325,
                                            0.1)^2),
                                    1/3))),
                        (IFERROR(W1325,
                                0))+((IFERROR(AF1325,
                                    0))*'1D'!$D$18)))))))</f>
        <v>2.1389677043987478</v>
      </c>
      <c r="X1325" s="5">
        <f t="shared" ca="1" si="284"/>
        <v>11.122632062873489</v>
      </c>
      <c r="Y1325" s="5">
        <f t="shared" ca="1" si="285"/>
        <v>1.1735290000551568</v>
      </c>
      <c r="Z1325" s="5">
        <f t="shared" ca="1" si="286"/>
        <v>4.5807502857230418</v>
      </c>
      <c r="AA1325" s="5">
        <f t="shared" ca="1" si="287"/>
        <v>634.04496770439869</v>
      </c>
      <c r="AB1325" s="5">
        <f ca="1">AA1325+((ABS(K1325)/MAX(((F1325)+(G1325)*(W1325))*(W1325),
            0.000001))^2)/(2*'1D'!$I$5)</f>
        <v>635.11445155659806</v>
      </c>
      <c r="AC1325" s="5">
        <f ca="1">((ABS(K1325)*'1D'!$D$6)/(MAX(((F1325)+(G1325)*(W1325))*(W1325),
            0.000001)*MAX(((((F1325)+(G1325)*(W1325))*(W1325))/MAX((F1325)+2*(W1325)*SQRT(1+(G1325)^2),
                    0.000001))^(2/3),
            0.000001)))^2</f>
        <v>3.8141460404132466E-3</v>
      </c>
      <c r="AD1325" s="5">
        <f ca="1">ABS(ABS(K1325)/MAX(((F1325)+(G1325)*(W1325))*(W1325),
        0.000001))/SQRT('1D'!$I$5*MAX((((F1325)+(G1325)*(W1325))*(W1325))/MAX((F1325)+2*(G1325)*(W1325),
            0.000001),
        0.000001))</f>
        <v>1.0000000000000004</v>
      </c>
      <c r="AE1325" s="5">
        <f ca="1">((F1325)*(W1325)^2)/2+(G1325)*(W1325)^3/3+(ABS(K1325)^2)/('1D'!$I$5*MAX(((F1325)+(G1325)*(W1325))*(W1325),
        0.000001))</f>
        <v>35.686426155594638</v>
      </c>
      <c r="AF1325" s="5">
        <f ca="1">IF($A$2=0,
    0,
    IFERROR(AB1326+(((AC1325+AC1326)/2)*J1326)+(IF(Z1325&gt;Z1326,
                '1D'!$D$8*((Z1325^2-Z1326^2)/(2*'1D'!$I$5)),
                '1D'!$D$9*((Z1326^2-Z1325^2)/(2*'1D'!$I$5)))+('1D'!$D$10*(ABS(I1326)/90)*(MAX(Z1325^2,
                        Z1326^2)/(2*'1D'!$I$5))))-AB1325,
        0))</f>
        <v>3.4157470064428708E-3</v>
      </c>
      <c r="AG1325" s="5">
        <f ca="1">IF($A$2=0,
    1,
    IF(IFERROR(AG1326,
            0)=0,
        0,
        IFERROR(IF(OR(ROUND(AD1325,
                        3)&gt;=1,
                    AND(ABS(AF1325)&lt;'1D'!$D$19,
                        AD1325&lt;1)),
                1,
                0),
            0)))</f>
        <v>1</v>
      </c>
      <c r="AH1325" s="5">
        <f ca="1">IFERROR(IF('1D'!V32="Supercritical",
        MAX('1D'!$D$16,
            IFERROR(L1325,
                MAX('1D'!$D$16,
                    POWER((ABS(K1325)^2)/('1D'!$I$5*MAX(F1325,
                                0.1)^2),
                        1/3)))),
        IF('1D'!V32="Subcritical",
            MAX('1D'!$D$16,
                IFERROR(W1325,
                    MAX('1D'!$D$16,
                        POWER((ABS(K1325)^2)/('1D'!$I$5*MAX(F1325,
                                    0.1)^2),
                            1/3)))),
            IF(IFERROR(T1325,
                    -1E+99)&gt;=IFERROR(AE1325,
                    -1E+99),
                MAX('1D'!$D$16,
                    IFERROR(L1325,
                        MAX('1D'!$D$16,
                            POWER((ABS(K1325)^2)/('1D'!$I$5*MAX(F1325,
                                        0.1)^2),
                                1/3)))),
                MAX('1D'!$D$16,
                    IFERROR(W1325,
                        MAX('1D'!$D$16,
                            POWER((ABS(K1325)^2)/('1D'!$I$5*MAX(F1325,
                                        0.1)^2),
                                1/3))))))),
    MAX('1D'!$D$16,
        POWER((ABS(K1325)^2)/('1D'!$I$5*MAX(F1325,
                    0.1)^2),
            1/3)))</f>
        <v>2.0411692021517887</v>
      </c>
      <c r="AI1325" s="5">
        <f t="shared" ca="1" si="288"/>
        <v>633.94716920215171</v>
      </c>
      <c r="AJ1325" s="5">
        <f ca="1">AI1325+((ABS(K1325)/MAX(((F1325)+(G1325)*(AH1325))*(AH1325),
            0.000001))^2)/(2*'1D'!$I$5)</f>
        <v>635.12159253909476</v>
      </c>
      <c r="AM1325">
        <v>0</v>
      </c>
      <c r="AN1325">
        <v>0</v>
      </c>
      <c r="AO1325" s="5">
        <f t="shared" si="289"/>
        <v>0</v>
      </c>
      <c r="AP1325" s="5">
        <f t="shared" si="293"/>
        <v>0</v>
      </c>
      <c r="AQ1325" s="5">
        <f ca="1">ABS(ABS(K1325)/MAX(((F1325)+(G1325)*(AH1325))*(AH1325),
        0.000001))/SQRT('1D'!$I$5*MAX((((F1325)+(G1325)*(AH1325))*(AH1325))/MAX((F1325)+2*(G1325)*(AH1325),
            0.000001),
        0.000001))</f>
        <v>1.0727235886044055</v>
      </c>
      <c r="AR1325" s="5" t="str">
        <f t="shared" ca="1" si="290"/>
        <v>Supercritical</v>
      </c>
      <c r="AS1325" s="5">
        <f ca="1">((ABS(K1325)*'1D'!$D$6)/(MAX(((F1325)+(G1325)*(AH1325))*(AH1325),
            0.000001)*MAX(((((F1325)+(G1325)*(AH1325))*(AH1325))/MAX((F1325)+2*(AH1325)*SQRT(1+(G1325)^2),
                    0.000001))^(2/3),
            0.000001)))^2</f>
        <v>4.3358367565141456E-3</v>
      </c>
    </row>
    <row r="1326" spans="1:45" x14ac:dyDescent="0.35">
      <c r="A1326">
        <v>1317</v>
      </c>
      <c r="B1326">
        <v>1315.9960000000001</v>
      </c>
      <c r="C1326">
        <v>616067.93900000001</v>
      </c>
      <c r="D1326">
        <v>3096691.3390000002</v>
      </c>
      <c r="E1326">
        <v>631.90549999999996</v>
      </c>
      <c r="F1326">
        <v>5.2</v>
      </c>
      <c r="G1326">
        <v>0</v>
      </c>
      <c r="H1326" t="s">
        <v>176</v>
      </c>
      <c r="I1326">
        <v>5.7000000000000002E-2</v>
      </c>
      <c r="J1326" s="5">
        <f t="shared" si="291"/>
        <v>1</v>
      </c>
      <c r="K1326" s="5">
        <f t="shared" ca="1" si="292"/>
        <v>50.95</v>
      </c>
      <c r="L1326" s="5">
        <f ca="1">IF($A$2=0,
    IFERROR(L1325,
        MAX('1D'!$D$16,
            POWER((ABS(K1326)^2)/('1D'!$I$5*MAX(F1326,
                        0.1)^2),
                1/3))),
    IF(IFERROR(V1325,
            0)=0,
        IFERROR(L1325,
            MAX('1D'!$D$16,
                POWER((ABS(K1326)^2)/('1D'!$I$5*MAX(F1326,
                            0.1)^2),
                    1/3))),
        IF(OR(IFERROR(L1326,
                    0)=0,
                IFERROR(S1325,
                    0)&lt;1,
                IFERROR(S1326,
                    0)&lt;1),
            MAX('1D'!$D$16,
                POWER((ABS(K1326)^2)/('1D'!$I$5*MAX(F1326,
                            0.1)^2),
                    1/3)),
            IF(IFERROR(U1326,
                    0)&gt;0,
                MAX('1D'!$D$16,
                    IFERROR(L1326,
                        0)+((IFERROR(U1326,
                                0))*'1D'!$D$18*IF((IFERROR(S1326,
                                    0))&lt;1,
                            1,
                            -1))),
                IF(IFERROR(U1326,
                        0)&lt;0,
                    IF(ABS((MAX('1D'!$D$16,
                                    POWER((ABS(K1326)^2)/('1D'!$I$5*MAX(F1326,
                                                0.1)^2),
                                        1/3)))-IFERROR(L1326,
                                0))&gt;'1D'!$D$19,
                        MAX('1D'!$D$16,
                            IF((MAX('1D'!$D$16,
                                        POWER((ABS(K1326)^2)/('1D'!$I$5*MAX(F1326,
                                                    0.1)^2),
                                            1/3)))&gt;IFERROR(L1326,
                                    0),
                                MIN((MAX('1D'!$D$16,
                                            POWER((ABS(K1326)^2)/('1D'!$I$5*MAX(F1326,
                                                        0.1)^2),
                                                1/3))),
                                    IFERROR(L1326,
                                        0)+(MIN(ABS(IFERROR(U1326,
                                                    0))*'1D'!$D$18,
                                            ABS((MAX('1D'!$D$16,
                                                        POWER((ABS(K1326)^2)/('1D'!$I$5*MAX(F1326,
                                                                    0.1)^2),
                                                            1/3)))-IFERROR(L1326,
                                                    0))))),
                                MAX((MAX('1D'!$D$16,
                                            POWER((ABS(K1326)^2)/('1D'!$I$5*MAX(F1326,
                                                        0.1)^2),
                                                1/3))),
                                    IFERROR(L1326,
                                        0)-(MIN(ABS(IFERROR(U1326,
                                                    0))*'1D'!$D$18,
                                            ABS((MAX('1D'!$D$16,
                                                        POWER((ABS(K1326)^2)/('1D'!$I$5*MAX(F1326,
                                                                    0.1)^2),
                                                            1/3)))-IFERROR(L1326,
                                                    0))))))),
                        MAX('1D'!$D$16,
                            POWER((ABS(K1326)^2)/('1D'!$I$5*MAX(F1326,
                                        0.1)^2),
                                1/3))),
                    MAX('1D'!$D$16,
                        IFERROR(L1326,
                            0)))))))</f>
        <v>2.0411692021517887</v>
      </c>
      <c r="M1326" s="5">
        <f t="shared" ca="1" si="280"/>
        <v>10.614079851189301</v>
      </c>
      <c r="N1326" s="5">
        <f t="shared" ca="1" si="281"/>
        <v>1.1434704692804873</v>
      </c>
      <c r="O1326" s="5">
        <f t="shared" ca="1" si="282"/>
        <v>4.8002276894771132</v>
      </c>
      <c r="P1326" s="5">
        <f t="shared" ca="1" si="283"/>
        <v>633.94666920215172</v>
      </c>
      <c r="Q1326" s="5">
        <f ca="1">P1326+((ABS(K1326)/MAX(((F1326)+(G1326)*(L1326))*(L1326),
            0.000001))^2)/(2*'1D'!$I$5)</f>
        <v>635.12109253909478</v>
      </c>
      <c r="R1326" s="5">
        <f ca="1">((ABS(K1326)*'1D'!$D$6)/(MAX(((F1326)+(G1326)*(L1326))*(L1326),
            0.000001)*MAX(((((F1326)+(G1326)*(L1326))*(L1326))/MAX((F1326)+2*(L1326)*SQRT(1+(G1326)^2),
                    0.000001))^(2/3),
            0.000001)))^2</f>
        <v>4.3358367565141456E-3</v>
      </c>
      <c r="S1326" s="5">
        <f ca="1">ABS(ABS(K1326)/MAX(((F1326)+(G1326)*(L1326))*(L1326),
        0.000001))/SQRT('1D'!$I$5*MAX((((F1326)+(G1326)*(L1326))*(L1326))/MAX((F1326)+2*(G1326)*(L1326),
            0.000001),
        0.000001))</f>
        <v>1.0727235886044055</v>
      </c>
      <c r="T1326" s="5">
        <f ca="1">((F1326)*(L1326)^2)/2+(G1326)*(L1326)^3/3+(ABS(K1326)^2)/('1D'!$I$5*MAX(((F1326)+(G1326)*(L1326))*(L1326),
        0.000001))</f>
        <v>35.763412605541333</v>
      </c>
      <c r="U1326" s="5">
        <f ca="1">IF($A$2=0,
    0,
    IFERROR(Q1325-(((R1325+R1326)/2)*J1326)-(IF(O1325&gt;O1326,
                '1D'!$D$8*((O1325^2-O1326^2)/(2*'1D'!$I$5)),
                '1D'!$D$9*((O1326^2-O1325^2)/(2*'1D'!$I$5)))+('1D'!$D$10*(ABS(I1326)/90)*(MAX(O1325^2,
                        O1326^2)/(2*'1D'!$I$5))))-Q1326,
        0))</f>
        <v>-3.9474069734524164E-3</v>
      </c>
      <c r="V1326" s="5">
        <f ca="1">IF($A$2=0,
    1,
    IF(IFERROR(V1325,
            0)=0,
        0,
        IFERROR(IF(ROUND(S1326,
                    3)=1,
                1,
                IF(AND(ABS(U1326)&lt;'1D'!$D$19,
                        S1326&gt;1),
                    1,
                    0)),
            0)))</f>
        <v>0</v>
      </c>
      <c r="W1326" s="5">
        <f ca="1">IF($A$2=0,
    MAX(MAX('1D'!$D$16,
            MAX('1D'!$D$16,
                POWER((ABS(K1326)^2)/('1D'!$I$5*MAX(F1326,
                            0.1)^2),
                    1/3))),
        IFERROR(W1396,
            MAX(MAX('1D'!$D$16,
                    MAX('1D'!$D$16,
                        POWER((ABS(K1326)^2)/('1D'!$I$5*MAX(F1326,
                                    0.1)^2),
                            1/3))),
                ($L$2)-E1396))),
    IF(IFERROR(AG1327,
            0)=0,
        MAX(MAX('1D'!$D$16,
                MAX('1D'!$D$16,
                    POWER((ABS(K1326)^2)/('1D'!$I$5*MAX(F1326,
                                0.1)^2),
                        1/3))),
            IFERROR(W1396,
                MAX(MAX('1D'!$D$16,
                        MAX('1D'!$D$16,
                            POWER((ABS(K1326)^2)/('1D'!$I$5*MAX(F1326,
                                        0.1)^2),
                                1/3))),
                    ($L$2)-E1396))),
        IF(IFERROR(W1326,
                0)=0,
            MAX(MAX('1D'!$D$16,
                    MAX('1D'!$D$16,
                        POWER((ABS(K1326)^2)/('1D'!$I$5*MAX(F1326,
                                    0.1)^2),
                            1/3))),
                IFERROR(W1396,
                    MAX(MAX('1D'!$D$16,
                            MAX('1D'!$D$16,
                                POWER((ABS(K1326)^2)/('1D'!$I$5*MAX(F1326,
                                            0.1)^2),
                                    1/3))),
                        ($L$2)-E1396))),
            IF(OR(IFERROR(AD1326,
                        0)&gt;=1,
                    IFERROR(AD1327,
                        0)&gt;=1),
                MAX('1D'!$D$16,
                    MAX('1D'!$D$16,
                        POWER((ABS(K1326)^2)/('1D'!$I$5*MAX(F1326,
                                    0.1)^2),
                            1/3))),
                IF(ABS(IFERROR(AF1326,
                            0))&lt;'1D'!$D$19,
                    MAX(MAX('1D'!$D$16,
                            MAX('1D'!$D$16,
                                POWER((ABS(K1326)^2)/('1D'!$I$5*MAX(F1326,
                                            0.1)^2),
                                    1/3))),
                        IFERROR(W1326,
                            0)),
                    MAX(MAX('1D'!$D$16,
                            MAX('1D'!$D$16,
                                POWER((ABS(K1326)^2)/('1D'!$I$5*MAX(F1326,
                                            0.1)^2),
                                    1/3))),
                        (IFERROR(W1326,
                                0))+((IFERROR(AF1326,
                                    0))*'1D'!$D$18)))))))</f>
        <v>2.1389677043987478</v>
      </c>
      <c r="X1326" s="5">
        <f t="shared" ca="1" si="284"/>
        <v>11.122632062873489</v>
      </c>
      <c r="Y1326" s="5">
        <f t="shared" ca="1" si="285"/>
        <v>1.1735290000551568</v>
      </c>
      <c r="Z1326" s="5">
        <f t="shared" ca="1" si="286"/>
        <v>4.5807502857230418</v>
      </c>
      <c r="AA1326" s="5">
        <f t="shared" ca="1" si="287"/>
        <v>634.0444677043987</v>
      </c>
      <c r="AB1326" s="5">
        <f ca="1">AA1326+((ABS(K1326)/MAX(((F1326)+(G1326)*(W1326))*(W1326),
            0.000001))^2)/(2*'1D'!$I$5)</f>
        <v>635.11395155659807</v>
      </c>
      <c r="AC1326" s="5">
        <f ca="1">((ABS(K1326)*'1D'!$D$6)/(MAX(((F1326)+(G1326)*(W1326))*(W1326),
            0.000001)*MAX(((((F1326)+(G1326)*(W1326))*(W1326))/MAX((F1326)+2*(W1326)*SQRT(1+(G1326)^2),
                    0.000001))^(2/3),
            0.000001)))^2</f>
        <v>3.8141460404132466E-3</v>
      </c>
      <c r="AD1326" s="5">
        <f ca="1">ABS(ABS(K1326)/MAX(((F1326)+(G1326)*(W1326))*(W1326),
        0.000001))/SQRT('1D'!$I$5*MAX((((F1326)+(G1326)*(W1326))*(W1326))/MAX((F1326)+2*(G1326)*(W1326),
            0.000001),
        0.000001))</f>
        <v>1.0000000000000004</v>
      </c>
      <c r="AE1326" s="5">
        <f ca="1">((F1326)*(W1326)^2)/2+(G1326)*(W1326)^3/3+(ABS(K1326)^2)/('1D'!$I$5*MAX(((F1326)+(G1326)*(W1326))*(W1326),
        0.000001))</f>
        <v>35.686426155594638</v>
      </c>
      <c r="AF1326" s="5">
        <f ca="1">IF($A$2=0,
    0,
    IFERROR(AB1327+(((AC1326+AC1327)/2)*J1327)+(IF(Z1326&gt;Z1327,
                '1D'!$D$8*((Z1326^2-Z1327^2)/(2*'1D'!$I$5)),
                '1D'!$D$9*((Z1327^2-Z1326^2)/(2*'1D'!$I$5)))+('1D'!$D$10*(ABS(I1327)/90)*(MAX(Z1326^2,
                        Z1327^2)/(2*'1D'!$I$5))))-AB1326,
        0))</f>
        <v>3.3141460404522149E-3</v>
      </c>
      <c r="AG1326" s="5">
        <f ca="1">IF($A$2=0,
    1,
    IF(IFERROR(AG1327,
            0)=0,
        0,
        IFERROR(IF(OR(ROUND(AD1326,
                        3)&gt;=1,
                    AND(ABS(AF1326)&lt;'1D'!$D$19,
                        AD1326&lt;1)),
                1,
                0),
            0)))</f>
        <v>1</v>
      </c>
      <c r="AH1326" s="5">
        <f ca="1">IFERROR(IF('1D'!V32="Supercritical",
        MAX('1D'!$D$16,
            IFERROR(L1326,
                MAX('1D'!$D$16,
                    POWER((ABS(K1326)^2)/('1D'!$I$5*MAX(F1326,
                                0.1)^2),
                        1/3)))),
        IF('1D'!V32="Subcritical",
            MAX('1D'!$D$16,
                IFERROR(W1326,
                    MAX('1D'!$D$16,
                        POWER((ABS(K1326)^2)/('1D'!$I$5*MAX(F1326,
                                    0.1)^2),
                            1/3)))),
            IF(IFERROR(T1326,
                    -1E+99)&gt;=IFERROR(AE1326,
                    -1E+99),
                MAX('1D'!$D$16,
                    IFERROR(L1326,
                        MAX('1D'!$D$16,
                            POWER((ABS(K1326)^2)/('1D'!$I$5*MAX(F1326,
                                        0.1)^2),
                                1/3)))),
                MAX('1D'!$D$16,
                    IFERROR(W1326,
                        MAX('1D'!$D$16,
                            POWER((ABS(K1326)^2)/('1D'!$I$5*MAX(F1326,
                                        0.1)^2),
                                1/3))))))),
    MAX('1D'!$D$16,
        POWER((ABS(K1326)^2)/('1D'!$I$5*MAX(F1326,
                    0.1)^2),
            1/3)))</f>
        <v>2.0411692021517887</v>
      </c>
      <c r="AI1326" s="5">
        <f t="shared" ca="1" si="288"/>
        <v>633.94666920215172</v>
      </c>
      <c r="AJ1326" s="5">
        <f ca="1">AI1326+((ABS(K1326)/MAX(((F1326)+(G1326)*(AH1326))*(AH1326),
            0.000001))^2)/(2*'1D'!$I$5)</f>
        <v>635.12109253909478</v>
      </c>
      <c r="AM1326">
        <v>0</v>
      </c>
      <c r="AN1326">
        <v>0</v>
      </c>
      <c r="AO1326" s="5">
        <f t="shared" si="289"/>
        <v>0</v>
      </c>
      <c r="AP1326" s="5">
        <f t="shared" si="293"/>
        <v>0</v>
      </c>
      <c r="AQ1326" s="5">
        <f ca="1">ABS(ABS(K1326)/MAX(((F1326)+(G1326)*(AH1326))*(AH1326),
        0.000001))/SQRT('1D'!$I$5*MAX((((F1326)+(G1326)*(AH1326))*(AH1326))/MAX((F1326)+2*(G1326)*(AH1326),
            0.000001),
        0.000001))</f>
        <v>1.0727235886044055</v>
      </c>
      <c r="AR1326" s="5" t="str">
        <f t="shared" ca="1" si="290"/>
        <v>Supercritical</v>
      </c>
      <c r="AS1326" s="5">
        <f ca="1">((ABS(K1326)*'1D'!$D$6)/(MAX(((F1326)+(G1326)*(AH1326))*(AH1326),
            0.000001)*MAX(((((F1326)+(G1326)*(AH1326))*(AH1326))/MAX((F1326)+2*(AH1326)*SQRT(1+(G1326)^2),
                    0.000001))^(2/3),
            0.000001)))^2</f>
        <v>4.3358367565141456E-3</v>
      </c>
    </row>
    <row r="1327" spans="1:45" x14ac:dyDescent="0.35">
      <c r="A1327">
        <v>1318</v>
      </c>
      <c r="B1327">
        <v>1316.9960000000001</v>
      </c>
      <c r="C1327">
        <v>616067.897</v>
      </c>
      <c r="D1327">
        <v>3096690.34</v>
      </c>
      <c r="E1327">
        <v>631.90499999999997</v>
      </c>
      <c r="F1327">
        <v>5.2</v>
      </c>
      <c r="G1327">
        <v>0</v>
      </c>
      <c r="H1327" t="s">
        <v>176</v>
      </c>
      <c r="I1327">
        <v>0</v>
      </c>
      <c r="J1327" s="5">
        <f t="shared" si="291"/>
        <v>1</v>
      </c>
      <c r="K1327" s="5">
        <f t="shared" ca="1" si="292"/>
        <v>50.95</v>
      </c>
      <c r="L1327" s="5">
        <f ca="1">IF($A$2=0,
    IFERROR(L1326,
        MAX('1D'!$D$16,
            POWER((ABS(K1327)^2)/('1D'!$I$5*MAX(F1327,
                        0.1)^2),
                1/3))),
    IF(IFERROR(V1326,
            0)=0,
        IFERROR(L1326,
            MAX('1D'!$D$16,
                POWER((ABS(K1327)^2)/('1D'!$I$5*MAX(F1327,
                            0.1)^2),
                    1/3))),
        IF(OR(IFERROR(L1327,
                    0)=0,
                IFERROR(S1326,
                    0)&lt;1,
                IFERROR(S1327,
                    0)&lt;1),
            MAX('1D'!$D$16,
                POWER((ABS(K1327)^2)/('1D'!$I$5*MAX(F1327,
                            0.1)^2),
                    1/3)),
            IF(IFERROR(U1327,
                    0)&gt;0,
                MAX('1D'!$D$16,
                    IFERROR(L1327,
                        0)+((IFERROR(U1327,
                                0))*'1D'!$D$18*IF((IFERROR(S1327,
                                    0))&lt;1,
                            1,
                            -1))),
                IF(IFERROR(U1327,
                        0)&lt;0,
                    IF(ABS((MAX('1D'!$D$16,
                                    POWER((ABS(K1327)^2)/('1D'!$I$5*MAX(F1327,
                                                0.1)^2),
                                        1/3)))-IFERROR(L1327,
                                0))&gt;'1D'!$D$19,
                        MAX('1D'!$D$16,
                            IF((MAX('1D'!$D$16,
                                        POWER((ABS(K1327)^2)/('1D'!$I$5*MAX(F1327,
                                                    0.1)^2),
                                            1/3)))&gt;IFERROR(L1327,
                                    0),
                                MIN((MAX('1D'!$D$16,
                                            POWER((ABS(K1327)^2)/('1D'!$I$5*MAX(F1327,
                                                        0.1)^2),
                                                1/3))),
                                    IFERROR(L1327,
                                        0)+(MIN(ABS(IFERROR(U1327,
                                                    0))*'1D'!$D$18,
                                            ABS((MAX('1D'!$D$16,
                                                        POWER((ABS(K1327)^2)/('1D'!$I$5*MAX(F1327,
                                                                    0.1)^2),
                                                            1/3)))-IFERROR(L1327,
                                                    0))))),
                                MAX((MAX('1D'!$D$16,
                                            POWER((ABS(K1327)^2)/('1D'!$I$5*MAX(F1327,
                                                        0.1)^2),
                                                1/3))),
                                    IFERROR(L1327,
                                        0)-(MIN(ABS(IFERROR(U1327,
                                                    0))*'1D'!$D$18,
                                            ABS((MAX('1D'!$D$16,
                                                        POWER((ABS(K1327)^2)/('1D'!$I$5*MAX(F1327,
                                                                    0.1)^2),
                                                            1/3)))-IFERROR(L1327,
                                                    0))))))),
                        MAX('1D'!$D$16,
                            POWER((ABS(K1327)^2)/('1D'!$I$5*MAX(F1327,
                                        0.1)^2),
                                1/3))),
                    MAX('1D'!$D$16,
                        IFERROR(L1327,
                            0)))))))</f>
        <v>2.0411692021517887</v>
      </c>
      <c r="M1327" s="5">
        <f t="shared" ca="1" si="280"/>
        <v>10.614079851189301</v>
      </c>
      <c r="N1327" s="5">
        <f t="shared" ca="1" si="281"/>
        <v>1.1434704692804873</v>
      </c>
      <c r="O1327" s="5">
        <f t="shared" ca="1" si="282"/>
        <v>4.8002276894771132</v>
      </c>
      <c r="P1327" s="5">
        <f t="shared" ca="1" si="283"/>
        <v>633.94616920215174</v>
      </c>
      <c r="Q1327" s="5">
        <f ca="1">P1327+((ABS(K1327)/MAX(((F1327)+(G1327)*(L1327))*(L1327),
            0.000001))^2)/(2*'1D'!$I$5)</f>
        <v>635.12059253909479</v>
      </c>
      <c r="R1327" s="5">
        <f ca="1">((ABS(K1327)*'1D'!$D$6)/(MAX(((F1327)+(G1327)*(L1327))*(L1327),
            0.000001)*MAX(((((F1327)+(G1327)*(L1327))*(L1327))/MAX((F1327)+2*(L1327)*SQRT(1+(G1327)^2),
                    0.000001))^(2/3),
            0.000001)))^2</f>
        <v>4.3358367565141456E-3</v>
      </c>
      <c r="S1327" s="5">
        <f ca="1">ABS(ABS(K1327)/MAX(((F1327)+(G1327)*(L1327))*(L1327),
        0.000001))/SQRT('1D'!$I$5*MAX((((F1327)+(G1327)*(L1327))*(L1327))/MAX((F1327)+2*(G1327)*(L1327),
            0.000001),
        0.000001))</f>
        <v>1.0727235886044055</v>
      </c>
      <c r="T1327" s="5">
        <f ca="1">((F1327)*(L1327)^2)/2+(G1327)*(L1327)^3/3+(ABS(K1327)^2)/('1D'!$I$5*MAX(((F1327)+(G1327)*(L1327))*(L1327),
        0.000001))</f>
        <v>35.763412605541333</v>
      </c>
      <c r="U1327" s="5">
        <f ca="1">IF($A$2=0,
    0,
    IFERROR(Q1326-(((R1326+R1327)/2)*J1327)-(IF(O1326&gt;O1327,
                '1D'!$D$8*((O1326^2-O1327^2)/(2*'1D'!$I$5)),
                '1D'!$D$9*((O1327^2-O1326^2)/(2*'1D'!$I$5)))+('1D'!$D$10*(ABS(I1327)/90)*(MAX(O1326^2,
                        O1327^2)/(2*'1D'!$I$5))))-Q1327,
        0))</f>
        <v>-3.8358367564796936E-3</v>
      </c>
      <c r="V1327" s="5">
        <f ca="1">IF($A$2=0,
    1,
    IF(IFERROR(V1326,
            0)=0,
        0,
        IFERROR(IF(ROUND(S1327,
                    3)=1,
                1,
                IF(AND(ABS(U1327)&lt;'1D'!$D$19,
                        S1327&gt;1),
                    1,
                    0)),
            0)))</f>
        <v>0</v>
      </c>
      <c r="W1327" s="5">
        <f ca="1">IF($A$2=0,
    MAX(MAX('1D'!$D$16,
            MAX('1D'!$D$16,
                POWER((ABS(K1327)^2)/('1D'!$I$5*MAX(F1327,
                            0.1)^2),
                    1/3))),
        IFERROR(W1396,
            MAX(MAX('1D'!$D$16,
                    MAX('1D'!$D$16,
                        POWER((ABS(K1327)^2)/('1D'!$I$5*MAX(F1327,
                                    0.1)^2),
                            1/3))),
                ($L$2)-E1396))),
    IF(IFERROR(AG1328,
            0)=0,
        MAX(MAX('1D'!$D$16,
                MAX('1D'!$D$16,
                    POWER((ABS(K1327)^2)/('1D'!$I$5*MAX(F1327,
                                0.1)^2),
                        1/3))),
            IFERROR(W1396,
                MAX(MAX('1D'!$D$16,
                        MAX('1D'!$D$16,
                            POWER((ABS(K1327)^2)/('1D'!$I$5*MAX(F1327,
                                        0.1)^2),
                                1/3))),
                    ($L$2)-E1396))),
        IF(IFERROR(W1327,
                0)=0,
            MAX(MAX('1D'!$D$16,
                    MAX('1D'!$D$16,
                        POWER((ABS(K1327)^2)/('1D'!$I$5*MAX(F1327,
                                    0.1)^2),
                            1/3))),
                IFERROR(W1396,
                    MAX(MAX('1D'!$D$16,
                            MAX('1D'!$D$16,
                                POWER((ABS(K1327)^2)/('1D'!$I$5*MAX(F1327,
                                            0.1)^2),
                                    1/3))),
                        ($L$2)-E1396))),
            IF(OR(IFERROR(AD1327,
                        0)&gt;=1,
                    IFERROR(AD1328,
                        0)&gt;=1),
                MAX('1D'!$D$16,
                    MAX('1D'!$D$16,
                        POWER((ABS(K1327)^2)/('1D'!$I$5*MAX(F1327,
                                    0.1)^2),
                            1/3))),
                IF(ABS(IFERROR(AF1327,
                            0))&lt;'1D'!$D$19,
                    MAX(MAX('1D'!$D$16,
                            MAX('1D'!$D$16,
                                POWER((ABS(K1327)^2)/('1D'!$I$5*MAX(F1327,
                                            0.1)^2),
                                    1/3))),
                        IFERROR(W1327,
                            0)),
                    MAX(MAX('1D'!$D$16,
                            MAX('1D'!$D$16,
                                POWER((ABS(K1327)^2)/('1D'!$I$5*MAX(F1327,
                                            0.1)^2),
                                    1/3))),
                        (IFERROR(W1327,
                                0))+((IFERROR(AF1327,
                                    0))*'1D'!$D$18)))))))</f>
        <v>2.1389677043987478</v>
      </c>
      <c r="X1327" s="5">
        <f t="shared" ca="1" si="284"/>
        <v>11.122632062873489</v>
      </c>
      <c r="Y1327" s="5">
        <f t="shared" ca="1" si="285"/>
        <v>1.1735290000551568</v>
      </c>
      <c r="Z1327" s="5">
        <f t="shared" ca="1" si="286"/>
        <v>4.5807502857230418</v>
      </c>
      <c r="AA1327" s="5">
        <f t="shared" ca="1" si="287"/>
        <v>634.04396770439871</v>
      </c>
      <c r="AB1327" s="5">
        <f ca="1">AA1327+((ABS(K1327)/MAX(((F1327)+(G1327)*(W1327))*(W1327),
            0.000001))^2)/(2*'1D'!$I$5)</f>
        <v>635.11345155659808</v>
      </c>
      <c r="AC1327" s="5">
        <f ca="1">((ABS(K1327)*'1D'!$D$6)/(MAX(((F1327)+(G1327)*(W1327))*(W1327),
            0.000001)*MAX(((((F1327)+(G1327)*(W1327))*(W1327))/MAX((F1327)+2*(W1327)*SQRT(1+(G1327)^2),
                    0.000001))^(2/3),
            0.000001)))^2</f>
        <v>3.8141460404132466E-3</v>
      </c>
      <c r="AD1327" s="5">
        <f ca="1">ABS(ABS(K1327)/MAX(((F1327)+(G1327)*(W1327))*(W1327),
        0.000001))/SQRT('1D'!$I$5*MAX((((F1327)+(G1327)*(W1327))*(W1327))/MAX((F1327)+2*(G1327)*(W1327),
            0.000001),
        0.000001))</f>
        <v>1.0000000000000004</v>
      </c>
      <c r="AE1327" s="5">
        <f ca="1">((F1327)*(W1327)^2)/2+(G1327)*(W1327)^3/3+(ABS(K1327)^2)/('1D'!$I$5*MAX(((F1327)+(G1327)*(W1327))*(W1327),
        0.000001))</f>
        <v>35.686426155594638</v>
      </c>
      <c r="AF1327" s="5">
        <f ca="1">IF($A$2=0,
    0,
    IFERROR(AB1328+(((AC1327+AC1328)/2)*J1328)+(IF(Z1327&gt;Z1328,
                '1D'!$D$8*((Z1327^2-Z1328^2)/(2*'1D'!$I$5)),
                '1D'!$D$9*((Z1328^2-Z1327^2)/(2*'1D'!$I$5)))+('1D'!$D$10*(ABS(I1328)/90)*(MAX(Z1327^2,
                        Z1328^2)/(2*'1D'!$I$5))))-AB1327,
        0))</f>
        <v>3.3103318943403792E-3</v>
      </c>
      <c r="AG1327" s="5">
        <f ca="1">IF($A$2=0,
    1,
    IF(IFERROR(AG1328,
            0)=0,
        0,
        IFERROR(IF(OR(ROUND(AD1327,
                        3)&gt;=1,
                    AND(ABS(AF1327)&lt;'1D'!$D$19,
                        AD1327&lt;1)),
                1,
                0),
            0)))</f>
        <v>1</v>
      </c>
      <c r="AH1327" s="5">
        <f ca="1">IFERROR(IF('1D'!V32="Supercritical",
        MAX('1D'!$D$16,
            IFERROR(L1327,
                MAX('1D'!$D$16,
                    POWER((ABS(K1327)^2)/('1D'!$I$5*MAX(F1327,
                                0.1)^2),
                        1/3)))),
        IF('1D'!V32="Subcritical",
            MAX('1D'!$D$16,
                IFERROR(W1327,
                    MAX('1D'!$D$16,
                        POWER((ABS(K1327)^2)/('1D'!$I$5*MAX(F1327,
                                    0.1)^2),
                            1/3)))),
            IF(IFERROR(T1327,
                    -1E+99)&gt;=IFERROR(AE1327,
                    -1E+99),
                MAX('1D'!$D$16,
                    IFERROR(L1327,
                        MAX('1D'!$D$16,
                            POWER((ABS(K1327)^2)/('1D'!$I$5*MAX(F1327,
                                        0.1)^2),
                                1/3)))),
                MAX('1D'!$D$16,
                    IFERROR(W1327,
                        MAX('1D'!$D$16,
                            POWER((ABS(K1327)^2)/('1D'!$I$5*MAX(F1327,
                                        0.1)^2),
                                1/3))))))),
    MAX('1D'!$D$16,
        POWER((ABS(K1327)^2)/('1D'!$I$5*MAX(F1327,
                    0.1)^2),
            1/3)))</f>
        <v>2.0411692021517887</v>
      </c>
      <c r="AI1327" s="5">
        <f t="shared" ca="1" si="288"/>
        <v>633.94616920215174</v>
      </c>
      <c r="AJ1327" s="5">
        <f ca="1">AI1327+((ABS(K1327)/MAX(((F1327)+(G1327)*(AH1327))*(AH1327),
            0.000001))^2)/(2*'1D'!$I$5)</f>
        <v>635.12059253909479</v>
      </c>
      <c r="AM1327">
        <v>0</v>
      </c>
      <c r="AN1327">
        <v>0</v>
      </c>
      <c r="AO1327" s="5">
        <f t="shared" si="289"/>
        <v>0</v>
      </c>
      <c r="AP1327" s="5">
        <f t="shared" si="293"/>
        <v>0</v>
      </c>
      <c r="AQ1327" s="5">
        <f ca="1">ABS(ABS(K1327)/MAX(((F1327)+(G1327)*(AH1327))*(AH1327),
        0.000001))/SQRT('1D'!$I$5*MAX((((F1327)+(G1327)*(AH1327))*(AH1327))/MAX((F1327)+2*(G1327)*(AH1327),
            0.000001),
        0.000001))</f>
        <v>1.0727235886044055</v>
      </c>
      <c r="AR1327" s="5" t="str">
        <f t="shared" ca="1" si="290"/>
        <v>Supercritical</v>
      </c>
      <c r="AS1327" s="5">
        <f ca="1">((ABS(K1327)*'1D'!$D$6)/(MAX(((F1327)+(G1327)*(AH1327))*(AH1327),
            0.000001)*MAX(((((F1327)+(G1327)*(AH1327))*(AH1327))/MAX((F1327)+2*(AH1327)*SQRT(1+(G1327)^2),
                    0.000001))^(2/3),
            0.000001)))^2</f>
        <v>4.3358367565141456E-3</v>
      </c>
    </row>
    <row r="1328" spans="1:45" x14ac:dyDescent="0.35">
      <c r="A1328">
        <v>1319</v>
      </c>
      <c r="B1328">
        <v>1317.9949999999999</v>
      </c>
      <c r="C1328">
        <v>616067.85499999998</v>
      </c>
      <c r="D1328">
        <v>3096689.341</v>
      </c>
      <c r="E1328">
        <v>631.90449999999998</v>
      </c>
      <c r="F1328">
        <v>5.2</v>
      </c>
      <c r="G1328">
        <v>0</v>
      </c>
      <c r="H1328" t="s">
        <v>176</v>
      </c>
      <c r="I1328">
        <v>0</v>
      </c>
      <c r="J1328" s="5">
        <f t="shared" si="291"/>
        <v>0.99899999999979627</v>
      </c>
      <c r="K1328" s="5">
        <f t="shared" ca="1" si="292"/>
        <v>50.95</v>
      </c>
      <c r="L1328" s="5">
        <f ca="1">IF($A$2=0,
    IFERROR(L1327,
        MAX('1D'!$D$16,
            POWER((ABS(K1328)^2)/('1D'!$I$5*MAX(F1328,
                        0.1)^2),
                1/3))),
    IF(IFERROR(V1327,
            0)=0,
        IFERROR(L1327,
            MAX('1D'!$D$16,
                POWER((ABS(K1328)^2)/('1D'!$I$5*MAX(F1328,
                            0.1)^2),
                    1/3))),
        IF(OR(IFERROR(L1328,
                    0)=0,
                IFERROR(S1327,
                    0)&lt;1,
                IFERROR(S1328,
                    0)&lt;1),
            MAX('1D'!$D$16,
                POWER((ABS(K1328)^2)/('1D'!$I$5*MAX(F1328,
                            0.1)^2),
                    1/3)),
            IF(IFERROR(U1328,
                    0)&gt;0,
                MAX('1D'!$D$16,
                    IFERROR(L1328,
                        0)+((IFERROR(U1328,
                                0))*'1D'!$D$18*IF((IFERROR(S1328,
                                    0))&lt;1,
                            1,
                            -1))),
                IF(IFERROR(U1328,
                        0)&lt;0,
                    IF(ABS((MAX('1D'!$D$16,
                                    POWER((ABS(K1328)^2)/('1D'!$I$5*MAX(F1328,
                                                0.1)^2),
                                        1/3)))-IFERROR(L1328,
                                0))&gt;'1D'!$D$19,
                        MAX('1D'!$D$16,
                            IF((MAX('1D'!$D$16,
                                        POWER((ABS(K1328)^2)/('1D'!$I$5*MAX(F1328,
                                                    0.1)^2),
                                            1/3)))&gt;IFERROR(L1328,
                                    0),
                                MIN((MAX('1D'!$D$16,
                                            POWER((ABS(K1328)^2)/('1D'!$I$5*MAX(F1328,
                                                        0.1)^2),
                                                1/3))),
                                    IFERROR(L1328,
                                        0)+(MIN(ABS(IFERROR(U1328,
                                                    0))*'1D'!$D$18,
                                            ABS((MAX('1D'!$D$16,
                                                        POWER((ABS(K1328)^2)/('1D'!$I$5*MAX(F1328,
                                                                    0.1)^2),
                                                            1/3)))-IFERROR(L1328,
                                                    0))))),
                                MAX((MAX('1D'!$D$16,
                                            POWER((ABS(K1328)^2)/('1D'!$I$5*MAX(F1328,
                                                        0.1)^2),
                                                1/3))),
                                    IFERROR(L1328,
                                        0)-(MIN(ABS(IFERROR(U1328,
                                                    0))*'1D'!$D$18,
                                            ABS((MAX('1D'!$D$16,
                                                        POWER((ABS(K1328)^2)/('1D'!$I$5*MAX(F1328,
                                                                    0.1)^2),
                                                            1/3)))-IFERROR(L1328,
                                                    0))))))),
                        MAX('1D'!$D$16,
                            POWER((ABS(K1328)^2)/('1D'!$I$5*MAX(F1328,
                                        0.1)^2),
                                1/3))),
                    MAX('1D'!$D$16,
                        IFERROR(L1328,
                            0)))))))</f>
        <v>2.0411692021517887</v>
      </c>
      <c r="M1328" s="5">
        <f t="shared" ca="1" si="280"/>
        <v>10.614079851189301</v>
      </c>
      <c r="N1328" s="5">
        <f t="shared" ca="1" si="281"/>
        <v>1.1434704692804873</v>
      </c>
      <c r="O1328" s="5">
        <f t="shared" ca="1" si="282"/>
        <v>4.8002276894771132</v>
      </c>
      <c r="P1328" s="5">
        <f t="shared" ca="1" si="283"/>
        <v>633.94566920215175</v>
      </c>
      <c r="Q1328" s="5">
        <f ca="1">P1328+((ABS(K1328)/MAX(((F1328)+(G1328)*(L1328))*(L1328),
            0.000001))^2)/(2*'1D'!$I$5)</f>
        <v>635.1200925390948</v>
      </c>
      <c r="R1328" s="5">
        <f ca="1">((ABS(K1328)*'1D'!$D$6)/(MAX(((F1328)+(G1328)*(L1328))*(L1328),
            0.000001)*MAX(((((F1328)+(G1328)*(L1328))*(L1328))/MAX((F1328)+2*(L1328)*SQRT(1+(G1328)^2),
                    0.000001))^(2/3),
            0.000001)))^2</f>
        <v>4.3358367565141456E-3</v>
      </c>
      <c r="S1328" s="5">
        <f ca="1">ABS(ABS(K1328)/MAX(((F1328)+(G1328)*(L1328))*(L1328),
        0.000001))/SQRT('1D'!$I$5*MAX((((F1328)+(G1328)*(L1328))*(L1328))/MAX((F1328)+2*(G1328)*(L1328),
            0.000001),
        0.000001))</f>
        <v>1.0727235886044055</v>
      </c>
      <c r="T1328" s="5">
        <f ca="1">((F1328)*(L1328)^2)/2+(G1328)*(L1328)^3/3+(ABS(K1328)^2)/('1D'!$I$5*MAX(((F1328)+(G1328)*(L1328))*(L1328),
        0.000001))</f>
        <v>35.763412605541333</v>
      </c>
      <c r="U1328" s="5">
        <f ca="1">IF($A$2=0,
    0,
    IFERROR(Q1327-(((R1327+R1328)/2)*J1328)-(IF(O1327&gt;O1328,
                '1D'!$D$8*((O1327^2-O1328^2)/(2*'1D'!$I$5)),
                '1D'!$D$9*((O1328^2-O1327^2)/(2*'1D'!$I$5)))+('1D'!$D$10*(ABS(I1328)/90)*(MAX(O1327^2,
                        O1328^2)/(2*'1D'!$I$5))))-Q1328,
        0))</f>
        <v>-3.8315009197731342E-3</v>
      </c>
      <c r="V1328" s="5">
        <f ca="1">IF($A$2=0,
    1,
    IF(IFERROR(V1327,
            0)=0,
        0,
        IFERROR(IF(ROUND(S1328,
                    3)=1,
                1,
                IF(AND(ABS(U1328)&lt;'1D'!$D$19,
                        S1328&gt;1),
                    1,
                    0)),
            0)))</f>
        <v>0</v>
      </c>
      <c r="W1328" s="5">
        <f ca="1">IF($A$2=0,
    MAX(MAX('1D'!$D$16,
            MAX('1D'!$D$16,
                POWER((ABS(K1328)^2)/('1D'!$I$5*MAX(F1328,
                            0.1)^2),
                    1/3))),
        IFERROR(W1396,
            MAX(MAX('1D'!$D$16,
                    MAX('1D'!$D$16,
                        POWER((ABS(K1328)^2)/('1D'!$I$5*MAX(F1328,
                                    0.1)^2),
                            1/3))),
                ($L$2)-E1396))),
    IF(IFERROR(AG1329,
            0)=0,
        MAX(MAX('1D'!$D$16,
                MAX('1D'!$D$16,
                    POWER((ABS(K1328)^2)/('1D'!$I$5*MAX(F1328,
                                0.1)^2),
                        1/3))),
            IFERROR(W1396,
                MAX(MAX('1D'!$D$16,
                        MAX('1D'!$D$16,
                            POWER((ABS(K1328)^2)/('1D'!$I$5*MAX(F1328,
                                        0.1)^2),
                                1/3))),
                    ($L$2)-E1396))),
        IF(IFERROR(W1328,
                0)=0,
            MAX(MAX('1D'!$D$16,
                    MAX('1D'!$D$16,
                        POWER((ABS(K1328)^2)/('1D'!$I$5*MAX(F1328,
                                    0.1)^2),
                            1/3))),
                IFERROR(W1396,
                    MAX(MAX('1D'!$D$16,
                            MAX('1D'!$D$16,
                                POWER((ABS(K1328)^2)/('1D'!$I$5*MAX(F1328,
                                            0.1)^2),
                                    1/3))),
                        ($L$2)-E1396))),
            IF(OR(IFERROR(AD1328,
                        0)&gt;=1,
                    IFERROR(AD1329,
                        0)&gt;=1),
                MAX('1D'!$D$16,
                    MAX('1D'!$D$16,
                        POWER((ABS(K1328)^2)/('1D'!$I$5*MAX(F1328,
                                    0.1)^2),
                            1/3))),
                IF(ABS(IFERROR(AF1328,
                            0))&lt;'1D'!$D$19,
                    MAX(MAX('1D'!$D$16,
                            MAX('1D'!$D$16,
                                POWER((ABS(K1328)^2)/('1D'!$I$5*MAX(F1328,
                                            0.1)^2),
                                    1/3))),
                        IFERROR(W1328,
                            0)),
                    MAX(MAX('1D'!$D$16,
                            MAX('1D'!$D$16,
                                POWER((ABS(K1328)^2)/('1D'!$I$5*MAX(F1328,
                                            0.1)^2),
                                    1/3))),
                        (IFERROR(W1328,
                                0))+((IFERROR(AF1328,
                                    0))*'1D'!$D$18)))))))</f>
        <v>2.1389677043987478</v>
      </c>
      <c r="X1328" s="5">
        <f t="shared" ca="1" si="284"/>
        <v>11.122632062873489</v>
      </c>
      <c r="Y1328" s="5">
        <f t="shared" ca="1" si="285"/>
        <v>1.1735290000551568</v>
      </c>
      <c r="Z1328" s="5">
        <f t="shared" ca="1" si="286"/>
        <v>4.5807502857230418</v>
      </c>
      <c r="AA1328" s="5">
        <f t="shared" ca="1" si="287"/>
        <v>634.04346770439872</v>
      </c>
      <c r="AB1328" s="5">
        <f ca="1">AA1328+((ABS(K1328)/MAX(((F1328)+(G1328)*(W1328))*(W1328),
            0.000001))^2)/(2*'1D'!$I$5)</f>
        <v>635.11295155659809</v>
      </c>
      <c r="AC1328" s="5">
        <f ca="1">((ABS(K1328)*'1D'!$D$6)/(MAX(((F1328)+(G1328)*(W1328))*(W1328),
            0.000001)*MAX(((((F1328)+(G1328)*(W1328))*(W1328))/MAX((F1328)+2*(W1328)*SQRT(1+(G1328)^2),
                    0.000001))^(2/3),
            0.000001)))^2</f>
        <v>3.8141460404132466E-3</v>
      </c>
      <c r="AD1328" s="5">
        <f ca="1">ABS(ABS(K1328)/MAX(((F1328)+(G1328)*(W1328))*(W1328),
        0.000001))/SQRT('1D'!$I$5*MAX((((F1328)+(G1328)*(W1328))*(W1328))/MAX((F1328)+2*(G1328)*(W1328),
            0.000001),
        0.000001))</f>
        <v>1.0000000000000004</v>
      </c>
      <c r="AE1328" s="5">
        <f ca="1">((F1328)*(W1328)^2)/2+(G1328)*(W1328)^3/3+(ABS(K1328)^2)/('1D'!$I$5*MAX(((F1328)+(G1328)*(W1328))*(W1328),
        0.000001))</f>
        <v>35.686426155594638</v>
      </c>
      <c r="AF1328" s="5">
        <f ca="1">IF($A$2=0,
    0,
    IFERROR(AB1329+(((AC1328+AC1329)/2)*J1329)+(IF(Z1328&gt;Z1329,
                '1D'!$D$8*((Z1328^2-Z1329^2)/(2*'1D'!$I$5)),
                '1D'!$D$9*((Z1329^2-Z1328^2)/(2*'1D'!$I$5)))+('1D'!$D$10*(ABS(I1329)/90)*(MAX(Z1328^2,
                        Z1329^2)/(2*'1D'!$I$5))))-AB1328,
        0))</f>
        <v>3.4157470064428708E-3</v>
      </c>
      <c r="AG1328" s="5">
        <f ca="1">IF($A$2=0,
    1,
    IF(IFERROR(AG1329,
            0)=0,
        0,
        IFERROR(IF(OR(ROUND(AD1328,
                        3)&gt;=1,
                    AND(ABS(AF1328)&lt;'1D'!$D$19,
                        AD1328&lt;1)),
                1,
                0),
            0)))</f>
        <v>1</v>
      </c>
      <c r="AH1328" s="5">
        <f ca="1">IFERROR(IF('1D'!V32="Supercritical",
        MAX('1D'!$D$16,
            IFERROR(L1328,
                MAX('1D'!$D$16,
                    POWER((ABS(K1328)^2)/('1D'!$I$5*MAX(F1328,
                                0.1)^2),
                        1/3)))),
        IF('1D'!V32="Subcritical",
            MAX('1D'!$D$16,
                IFERROR(W1328,
                    MAX('1D'!$D$16,
                        POWER((ABS(K1328)^2)/('1D'!$I$5*MAX(F1328,
                                    0.1)^2),
                            1/3)))),
            IF(IFERROR(T1328,
                    -1E+99)&gt;=IFERROR(AE1328,
                    -1E+99),
                MAX('1D'!$D$16,
                    IFERROR(L1328,
                        MAX('1D'!$D$16,
                            POWER((ABS(K1328)^2)/('1D'!$I$5*MAX(F1328,
                                        0.1)^2),
                                1/3)))),
                MAX('1D'!$D$16,
                    IFERROR(W1328,
                        MAX('1D'!$D$16,
                            POWER((ABS(K1328)^2)/('1D'!$I$5*MAX(F1328,
                                        0.1)^2),
                                1/3))))))),
    MAX('1D'!$D$16,
        POWER((ABS(K1328)^2)/('1D'!$I$5*MAX(F1328,
                    0.1)^2),
            1/3)))</f>
        <v>2.0411692021517887</v>
      </c>
      <c r="AI1328" s="5">
        <f t="shared" ca="1" si="288"/>
        <v>633.94566920215175</v>
      </c>
      <c r="AJ1328" s="5">
        <f ca="1">AI1328+((ABS(K1328)/MAX(((F1328)+(G1328)*(AH1328))*(AH1328),
            0.000001))^2)/(2*'1D'!$I$5)</f>
        <v>635.1200925390948</v>
      </c>
      <c r="AM1328">
        <v>0</v>
      </c>
      <c r="AN1328">
        <v>0</v>
      </c>
      <c r="AO1328" s="5">
        <f t="shared" si="289"/>
        <v>0</v>
      </c>
      <c r="AP1328" s="5">
        <f t="shared" si="293"/>
        <v>0</v>
      </c>
      <c r="AQ1328" s="5">
        <f ca="1">ABS(ABS(K1328)/MAX(((F1328)+(G1328)*(AH1328))*(AH1328),
        0.000001))/SQRT('1D'!$I$5*MAX((((F1328)+(G1328)*(AH1328))*(AH1328))/MAX((F1328)+2*(G1328)*(AH1328),
            0.000001),
        0.000001))</f>
        <v>1.0727235886044055</v>
      </c>
      <c r="AR1328" s="5" t="str">
        <f t="shared" ca="1" si="290"/>
        <v>Supercritical</v>
      </c>
      <c r="AS1328" s="5">
        <f ca="1">((ABS(K1328)*'1D'!$D$6)/(MAX(((F1328)+(G1328)*(AH1328))*(AH1328),
            0.000001)*MAX(((((F1328)+(G1328)*(AH1328))*(AH1328))/MAX((F1328)+2*(AH1328)*SQRT(1+(G1328)^2),
                    0.000001))^(2/3),
            0.000001)))^2</f>
        <v>4.3358367565141456E-3</v>
      </c>
    </row>
    <row r="1329" spans="1:45" x14ac:dyDescent="0.35">
      <c r="A1329">
        <v>1320</v>
      </c>
      <c r="B1329">
        <v>1318.9949999999999</v>
      </c>
      <c r="C1329">
        <v>616067.81299999997</v>
      </c>
      <c r="D1329">
        <v>3096688.3420000002</v>
      </c>
      <c r="E1329">
        <v>631.904</v>
      </c>
      <c r="F1329">
        <v>5.2</v>
      </c>
      <c r="G1329">
        <v>0</v>
      </c>
      <c r="H1329" t="s">
        <v>176</v>
      </c>
      <c r="I1329">
        <v>5.7000000000000002E-2</v>
      </c>
      <c r="J1329" s="5">
        <f t="shared" si="291"/>
        <v>1</v>
      </c>
      <c r="K1329" s="5">
        <f t="shared" ca="1" si="292"/>
        <v>50.95</v>
      </c>
      <c r="L1329" s="5">
        <f ca="1">IF($A$2=0,
    IFERROR(L1328,
        MAX('1D'!$D$16,
            POWER((ABS(K1329)^2)/('1D'!$I$5*MAX(F1329,
                        0.1)^2),
                1/3))),
    IF(IFERROR(V1328,
            0)=0,
        IFERROR(L1328,
            MAX('1D'!$D$16,
                POWER((ABS(K1329)^2)/('1D'!$I$5*MAX(F1329,
                            0.1)^2),
                    1/3))),
        IF(OR(IFERROR(L1329,
                    0)=0,
                IFERROR(S1328,
                    0)&lt;1,
                IFERROR(S1329,
                    0)&lt;1),
            MAX('1D'!$D$16,
                POWER((ABS(K1329)^2)/('1D'!$I$5*MAX(F1329,
                            0.1)^2),
                    1/3)),
            IF(IFERROR(U1329,
                    0)&gt;0,
                MAX('1D'!$D$16,
                    IFERROR(L1329,
                        0)+((IFERROR(U1329,
                                0))*'1D'!$D$18*IF((IFERROR(S1329,
                                    0))&lt;1,
                            1,
                            -1))),
                IF(IFERROR(U1329,
                        0)&lt;0,
                    IF(ABS((MAX('1D'!$D$16,
                                    POWER((ABS(K1329)^2)/('1D'!$I$5*MAX(F1329,
                                                0.1)^2),
                                        1/3)))-IFERROR(L1329,
                                0))&gt;'1D'!$D$19,
                        MAX('1D'!$D$16,
                            IF((MAX('1D'!$D$16,
                                        POWER((ABS(K1329)^2)/('1D'!$I$5*MAX(F1329,
                                                    0.1)^2),
                                            1/3)))&gt;IFERROR(L1329,
                                    0),
                                MIN((MAX('1D'!$D$16,
                                            POWER((ABS(K1329)^2)/('1D'!$I$5*MAX(F1329,
                                                        0.1)^2),
                                                1/3))),
                                    IFERROR(L1329,
                                        0)+(MIN(ABS(IFERROR(U1329,
                                                    0))*'1D'!$D$18,
                                            ABS((MAX('1D'!$D$16,
                                                        POWER((ABS(K1329)^2)/('1D'!$I$5*MAX(F1329,
                                                                    0.1)^2),
                                                            1/3)))-IFERROR(L1329,
                                                    0))))),
                                MAX((MAX('1D'!$D$16,
                                            POWER((ABS(K1329)^2)/('1D'!$I$5*MAX(F1329,
                                                        0.1)^2),
                                                1/3))),
                                    IFERROR(L1329,
                                        0)-(MIN(ABS(IFERROR(U1329,
                                                    0))*'1D'!$D$18,
                                            ABS((MAX('1D'!$D$16,
                                                        POWER((ABS(K1329)^2)/('1D'!$I$5*MAX(F1329,
                                                                    0.1)^2),
                                                            1/3)))-IFERROR(L1329,
                                                    0))))))),
                        MAX('1D'!$D$16,
                            POWER((ABS(K1329)^2)/('1D'!$I$5*MAX(F1329,
                                        0.1)^2),
                                1/3))),
                    MAX('1D'!$D$16,
                        IFERROR(L1329,
                            0)))))))</f>
        <v>2.0411692021517887</v>
      </c>
      <c r="M1329" s="5">
        <f t="shared" ca="1" si="280"/>
        <v>10.614079851189301</v>
      </c>
      <c r="N1329" s="5">
        <f t="shared" ca="1" si="281"/>
        <v>1.1434704692804873</v>
      </c>
      <c r="O1329" s="5">
        <f t="shared" ca="1" si="282"/>
        <v>4.8002276894771132</v>
      </c>
      <c r="P1329" s="5">
        <f t="shared" ca="1" si="283"/>
        <v>633.94516920215176</v>
      </c>
      <c r="Q1329" s="5">
        <f ca="1">P1329+((ABS(K1329)/MAX(((F1329)+(G1329)*(L1329))*(L1329),
            0.000001))^2)/(2*'1D'!$I$5)</f>
        <v>635.11959253909481</v>
      </c>
      <c r="R1329" s="5">
        <f ca="1">((ABS(K1329)*'1D'!$D$6)/(MAX(((F1329)+(G1329)*(L1329))*(L1329),
            0.000001)*MAX(((((F1329)+(G1329)*(L1329))*(L1329))/MAX((F1329)+2*(L1329)*SQRT(1+(G1329)^2),
                    0.000001))^(2/3),
            0.000001)))^2</f>
        <v>4.3358367565141456E-3</v>
      </c>
      <c r="S1329" s="5">
        <f ca="1">ABS(ABS(K1329)/MAX(((F1329)+(G1329)*(L1329))*(L1329),
        0.000001))/SQRT('1D'!$I$5*MAX((((F1329)+(G1329)*(L1329))*(L1329))/MAX((F1329)+2*(G1329)*(L1329),
            0.000001),
        0.000001))</f>
        <v>1.0727235886044055</v>
      </c>
      <c r="T1329" s="5">
        <f ca="1">((F1329)*(L1329)^2)/2+(G1329)*(L1329)^3/3+(ABS(K1329)^2)/('1D'!$I$5*MAX(((F1329)+(G1329)*(L1329))*(L1329),
        0.000001))</f>
        <v>35.763412605541333</v>
      </c>
      <c r="U1329" s="5">
        <f ca="1">IF($A$2=0,
    0,
    IFERROR(Q1328-(((R1328+R1329)/2)*J1329)-(IF(O1328&gt;O1329,
                '1D'!$D$8*((O1328^2-O1329^2)/(2*'1D'!$I$5)),
                '1D'!$D$9*((O1329^2-O1328^2)/(2*'1D'!$I$5)))+('1D'!$D$10*(ABS(I1329)/90)*(MAX(O1328^2,
                        O1329^2)/(2*'1D'!$I$5))))-Q1329,
        0))</f>
        <v>-3.9474069734524164E-3</v>
      </c>
      <c r="V1329" s="5">
        <f ca="1">IF($A$2=0,
    1,
    IF(IFERROR(V1328,
            0)=0,
        0,
        IFERROR(IF(ROUND(S1329,
                    3)=1,
                1,
                IF(AND(ABS(U1329)&lt;'1D'!$D$19,
                        S1329&gt;1),
                    1,
                    0)),
            0)))</f>
        <v>0</v>
      </c>
      <c r="W1329" s="5">
        <f ca="1">IF($A$2=0,
    MAX(MAX('1D'!$D$16,
            MAX('1D'!$D$16,
                POWER((ABS(K1329)^2)/('1D'!$I$5*MAX(F1329,
                            0.1)^2),
                    1/3))),
        IFERROR(W1396,
            MAX(MAX('1D'!$D$16,
                    MAX('1D'!$D$16,
                        POWER((ABS(K1329)^2)/('1D'!$I$5*MAX(F1329,
                                    0.1)^2),
                            1/3))),
                ($L$2)-E1396))),
    IF(IFERROR(AG1330,
            0)=0,
        MAX(MAX('1D'!$D$16,
                MAX('1D'!$D$16,
                    POWER((ABS(K1329)^2)/('1D'!$I$5*MAX(F1329,
                                0.1)^2),
                        1/3))),
            IFERROR(W1396,
                MAX(MAX('1D'!$D$16,
                        MAX('1D'!$D$16,
                            POWER((ABS(K1329)^2)/('1D'!$I$5*MAX(F1329,
                                        0.1)^2),
                                1/3))),
                    ($L$2)-E1396))),
        IF(IFERROR(W1329,
                0)=0,
            MAX(MAX('1D'!$D$16,
                    MAX('1D'!$D$16,
                        POWER((ABS(K1329)^2)/('1D'!$I$5*MAX(F1329,
                                    0.1)^2),
                            1/3))),
                IFERROR(W1396,
                    MAX(MAX('1D'!$D$16,
                            MAX('1D'!$D$16,
                                POWER((ABS(K1329)^2)/('1D'!$I$5*MAX(F1329,
                                            0.1)^2),
                                    1/3))),
                        ($L$2)-E1396))),
            IF(OR(IFERROR(AD1329,
                        0)&gt;=1,
                    IFERROR(AD1330,
                        0)&gt;=1),
                MAX('1D'!$D$16,
                    MAX('1D'!$D$16,
                        POWER((ABS(K1329)^2)/('1D'!$I$5*MAX(F1329,
                                    0.1)^2),
                            1/3))),
                IF(ABS(IFERROR(AF1329,
                            0))&lt;'1D'!$D$19,
                    MAX(MAX('1D'!$D$16,
                            MAX('1D'!$D$16,
                                POWER((ABS(K1329)^2)/('1D'!$I$5*MAX(F1329,
                                            0.1)^2),
                                    1/3))),
                        IFERROR(W1329,
                            0)),
                    MAX(MAX('1D'!$D$16,
                            MAX('1D'!$D$16,
                                POWER((ABS(K1329)^2)/('1D'!$I$5*MAX(F1329,
                                            0.1)^2),
                                    1/3))),
                        (IFERROR(W1329,
                                0))+((IFERROR(AF1329,
                                    0))*'1D'!$D$18)))))))</f>
        <v>2.1389677043987478</v>
      </c>
      <c r="X1329" s="5">
        <f t="shared" ca="1" si="284"/>
        <v>11.122632062873489</v>
      </c>
      <c r="Y1329" s="5">
        <f t="shared" ca="1" si="285"/>
        <v>1.1735290000551568</v>
      </c>
      <c r="Z1329" s="5">
        <f t="shared" ca="1" si="286"/>
        <v>4.5807502857230418</v>
      </c>
      <c r="AA1329" s="5">
        <f t="shared" ca="1" si="287"/>
        <v>634.04296770439873</v>
      </c>
      <c r="AB1329" s="5">
        <f ca="1">AA1329+((ABS(K1329)/MAX(((F1329)+(G1329)*(W1329))*(W1329),
            0.000001))^2)/(2*'1D'!$I$5)</f>
        <v>635.1124515565981</v>
      </c>
      <c r="AC1329" s="5">
        <f ca="1">((ABS(K1329)*'1D'!$D$6)/(MAX(((F1329)+(G1329)*(W1329))*(W1329),
            0.000001)*MAX(((((F1329)+(G1329)*(W1329))*(W1329))/MAX((F1329)+2*(W1329)*SQRT(1+(G1329)^2),
                    0.000001))^(2/3),
            0.000001)))^2</f>
        <v>3.8141460404132466E-3</v>
      </c>
      <c r="AD1329" s="5">
        <f ca="1">ABS(ABS(K1329)/MAX(((F1329)+(G1329)*(W1329))*(W1329),
        0.000001))/SQRT('1D'!$I$5*MAX((((F1329)+(G1329)*(W1329))*(W1329))/MAX((F1329)+2*(G1329)*(W1329),
            0.000001),
        0.000001))</f>
        <v>1.0000000000000004</v>
      </c>
      <c r="AE1329" s="5">
        <f ca="1">((F1329)*(W1329)^2)/2+(G1329)*(W1329)^3/3+(ABS(K1329)^2)/('1D'!$I$5*MAX(((F1329)+(G1329)*(W1329))*(W1329),
        0.000001))</f>
        <v>35.686426155594638</v>
      </c>
      <c r="AF1329" s="5">
        <f ca="1">IF($A$2=0,
    0,
    IFERROR(AB1330+(((AC1329+AC1330)/2)*J1330)+(IF(Z1329&gt;Z1330,
                '1D'!$D$8*((Z1329^2-Z1330^2)/(2*'1D'!$I$5)),
                '1D'!$D$9*((Z1330^2-Z1329^2)/(2*'1D'!$I$5)))+('1D'!$D$10*(ABS(I1330)/90)*(MAX(Z1329^2,
                        Z1330^2)/(2*'1D'!$I$5))))-AB1329,
        0))</f>
        <v>3.4210944256756193E-3</v>
      </c>
      <c r="AG1329" s="5">
        <f ca="1">IF($A$2=0,
    1,
    IF(IFERROR(AG1330,
            0)=0,
        0,
        IFERROR(IF(OR(ROUND(AD1329,
                        3)&gt;=1,
                    AND(ABS(AF1329)&lt;'1D'!$D$19,
                        AD1329&lt;1)),
                1,
                0),
            0)))</f>
        <v>1</v>
      </c>
      <c r="AH1329" s="5">
        <f ca="1">IFERROR(IF('1D'!V32="Supercritical",
        MAX('1D'!$D$16,
            IFERROR(L1329,
                MAX('1D'!$D$16,
                    POWER((ABS(K1329)^2)/('1D'!$I$5*MAX(F1329,
                                0.1)^2),
                        1/3)))),
        IF('1D'!V32="Subcritical",
            MAX('1D'!$D$16,
                IFERROR(W1329,
                    MAX('1D'!$D$16,
                        POWER((ABS(K1329)^2)/('1D'!$I$5*MAX(F1329,
                                    0.1)^2),
                            1/3)))),
            IF(IFERROR(T1329,
                    -1E+99)&gt;=IFERROR(AE1329,
                    -1E+99),
                MAX('1D'!$D$16,
                    IFERROR(L1329,
                        MAX('1D'!$D$16,
                            POWER((ABS(K1329)^2)/('1D'!$I$5*MAX(F1329,
                                        0.1)^2),
                                1/3)))),
                MAX('1D'!$D$16,
                    IFERROR(W1329,
                        MAX('1D'!$D$16,
                            POWER((ABS(K1329)^2)/('1D'!$I$5*MAX(F1329,
                                        0.1)^2),
                                1/3))))))),
    MAX('1D'!$D$16,
        POWER((ABS(K1329)^2)/('1D'!$I$5*MAX(F1329,
                    0.1)^2),
            1/3)))</f>
        <v>2.0411692021517887</v>
      </c>
      <c r="AI1329" s="5">
        <f t="shared" ca="1" si="288"/>
        <v>633.94516920215176</v>
      </c>
      <c r="AJ1329" s="5">
        <f ca="1">AI1329+((ABS(K1329)/MAX(((F1329)+(G1329)*(AH1329))*(AH1329),
            0.000001))^2)/(2*'1D'!$I$5)</f>
        <v>635.11959253909481</v>
      </c>
      <c r="AM1329">
        <v>0</v>
      </c>
      <c r="AN1329">
        <v>0</v>
      </c>
      <c r="AO1329" s="5">
        <f t="shared" si="289"/>
        <v>0</v>
      </c>
      <c r="AP1329" s="5">
        <f t="shared" si="293"/>
        <v>0</v>
      </c>
      <c r="AQ1329" s="5">
        <f ca="1">ABS(ABS(K1329)/MAX(((F1329)+(G1329)*(AH1329))*(AH1329),
        0.000001))/SQRT('1D'!$I$5*MAX((((F1329)+(G1329)*(AH1329))*(AH1329))/MAX((F1329)+2*(G1329)*(AH1329),
            0.000001),
        0.000001))</f>
        <v>1.0727235886044055</v>
      </c>
      <c r="AR1329" s="5" t="str">
        <f t="shared" ca="1" si="290"/>
        <v>Supercritical</v>
      </c>
      <c r="AS1329" s="5">
        <f ca="1">((ABS(K1329)*'1D'!$D$6)/(MAX(((F1329)+(G1329)*(AH1329))*(AH1329),
            0.000001)*MAX(((((F1329)+(G1329)*(AH1329))*(AH1329))/MAX((F1329)+2*(AH1329)*SQRT(1+(G1329)^2),
                    0.000001))^(2/3),
            0.000001)))^2</f>
        <v>4.3358367565141456E-3</v>
      </c>
    </row>
    <row r="1330" spans="1:45" x14ac:dyDescent="0.35">
      <c r="A1330">
        <v>1321</v>
      </c>
      <c r="B1330">
        <v>1319.9949999999999</v>
      </c>
      <c r="C1330">
        <v>616067.77</v>
      </c>
      <c r="D1330">
        <v>3096687.3429999999</v>
      </c>
      <c r="E1330">
        <v>631.90350000000001</v>
      </c>
      <c r="F1330">
        <v>5.2</v>
      </c>
      <c r="G1330">
        <v>0</v>
      </c>
      <c r="H1330" t="s">
        <v>176</v>
      </c>
      <c r="I1330">
        <v>0.06</v>
      </c>
      <c r="J1330" s="5">
        <f t="shared" si="291"/>
        <v>1</v>
      </c>
      <c r="K1330" s="5">
        <f t="shared" ca="1" si="292"/>
        <v>50.95</v>
      </c>
      <c r="L1330" s="5">
        <f ca="1">IF($A$2=0,
    IFERROR(L1329,
        MAX('1D'!$D$16,
            POWER((ABS(K1330)^2)/('1D'!$I$5*MAX(F1330,
                        0.1)^2),
                1/3))),
    IF(IFERROR(V1329,
            0)=0,
        IFERROR(L1329,
            MAX('1D'!$D$16,
                POWER((ABS(K1330)^2)/('1D'!$I$5*MAX(F1330,
                            0.1)^2),
                    1/3))),
        IF(OR(IFERROR(L1330,
                    0)=0,
                IFERROR(S1329,
                    0)&lt;1,
                IFERROR(S1330,
                    0)&lt;1),
            MAX('1D'!$D$16,
                POWER((ABS(K1330)^2)/('1D'!$I$5*MAX(F1330,
                            0.1)^2),
                    1/3)),
            IF(IFERROR(U1330,
                    0)&gt;0,
                MAX('1D'!$D$16,
                    IFERROR(L1330,
                        0)+((IFERROR(U1330,
                                0))*'1D'!$D$18*IF((IFERROR(S1330,
                                    0))&lt;1,
                            1,
                            -1))),
                IF(IFERROR(U1330,
                        0)&lt;0,
                    IF(ABS((MAX('1D'!$D$16,
                                    POWER((ABS(K1330)^2)/('1D'!$I$5*MAX(F1330,
                                                0.1)^2),
                                        1/3)))-IFERROR(L1330,
                                0))&gt;'1D'!$D$19,
                        MAX('1D'!$D$16,
                            IF((MAX('1D'!$D$16,
                                        POWER((ABS(K1330)^2)/('1D'!$I$5*MAX(F1330,
                                                    0.1)^2),
                                            1/3)))&gt;IFERROR(L1330,
                                    0),
                                MIN((MAX('1D'!$D$16,
                                            POWER((ABS(K1330)^2)/('1D'!$I$5*MAX(F1330,
                                                        0.1)^2),
                                                1/3))),
                                    IFERROR(L1330,
                                        0)+(MIN(ABS(IFERROR(U1330,
                                                    0))*'1D'!$D$18,
                                            ABS((MAX('1D'!$D$16,
                                                        POWER((ABS(K1330)^2)/('1D'!$I$5*MAX(F1330,
                                                                    0.1)^2),
                                                            1/3)))-IFERROR(L1330,
                                                    0))))),
                                MAX((MAX('1D'!$D$16,
                                            POWER((ABS(K1330)^2)/('1D'!$I$5*MAX(F1330,
                                                        0.1)^2),
                                                1/3))),
                                    IFERROR(L1330,
                                        0)-(MIN(ABS(IFERROR(U1330,
                                                    0))*'1D'!$D$18,
                                            ABS((MAX('1D'!$D$16,
                                                        POWER((ABS(K1330)^2)/('1D'!$I$5*MAX(F1330,
                                                                    0.1)^2),
                                                            1/3)))-IFERROR(L1330,
                                                    0))))))),
                        MAX('1D'!$D$16,
                            POWER((ABS(K1330)^2)/('1D'!$I$5*MAX(F1330,
                                        0.1)^2),
                                1/3))),
                    MAX('1D'!$D$16,
                        IFERROR(L1330,
                            0)))))))</f>
        <v>2.0411692021517887</v>
      </c>
      <c r="M1330" s="5">
        <f t="shared" ca="1" si="280"/>
        <v>10.614079851189301</v>
      </c>
      <c r="N1330" s="5">
        <f t="shared" ca="1" si="281"/>
        <v>1.1434704692804873</v>
      </c>
      <c r="O1330" s="5">
        <f t="shared" ca="1" si="282"/>
        <v>4.8002276894771132</v>
      </c>
      <c r="P1330" s="5">
        <f t="shared" ca="1" si="283"/>
        <v>633.94466920215177</v>
      </c>
      <c r="Q1330" s="5">
        <f ca="1">P1330+((ABS(K1330)/MAX(((F1330)+(G1330)*(L1330))*(L1330),
            0.000001))^2)/(2*'1D'!$I$5)</f>
        <v>635.11909253909482</v>
      </c>
      <c r="R1330" s="5">
        <f ca="1">((ABS(K1330)*'1D'!$D$6)/(MAX(((F1330)+(G1330)*(L1330))*(L1330),
            0.000001)*MAX(((((F1330)+(G1330)*(L1330))*(L1330))/MAX((F1330)+2*(L1330)*SQRT(1+(G1330)^2),
                    0.000001))^(2/3),
            0.000001)))^2</f>
        <v>4.3358367565141456E-3</v>
      </c>
      <c r="S1330" s="5">
        <f ca="1">ABS(ABS(K1330)/MAX(((F1330)+(G1330)*(L1330))*(L1330),
        0.000001))/SQRT('1D'!$I$5*MAX((((F1330)+(G1330)*(L1330))*(L1330))/MAX((F1330)+2*(G1330)*(L1330),
            0.000001),
        0.000001))</f>
        <v>1.0727235886044055</v>
      </c>
      <c r="T1330" s="5">
        <f ca="1">((F1330)*(L1330)^2)/2+(G1330)*(L1330)^3/3+(ABS(K1330)^2)/('1D'!$I$5*MAX(((F1330)+(G1330)*(L1330))*(L1330),
        0.000001))</f>
        <v>35.763412605541333</v>
      </c>
      <c r="U1330" s="5">
        <f ca="1">IF($A$2=0,
    0,
    IFERROR(Q1329-(((R1329+R1330)/2)*J1330)-(IF(O1329&gt;O1330,
                '1D'!$D$8*((O1329^2-O1330^2)/(2*'1D'!$I$5)),
                '1D'!$D$9*((O1330^2-O1329^2)/(2*'1D'!$I$5)))+('1D'!$D$10*(ABS(I1330)/90)*(MAX(O1329^2,
                        O1330^2)/(2*'1D'!$I$5))))-Q1330,
        0))</f>
        <v>-3.9532790901830595E-3</v>
      </c>
      <c r="V1330" s="5">
        <f ca="1">IF($A$2=0,
    1,
    IF(IFERROR(V1329,
            0)=0,
        0,
        IFERROR(IF(ROUND(S1330,
                    3)=1,
                1,
                IF(AND(ABS(U1330)&lt;'1D'!$D$19,
                        S1330&gt;1),
                    1,
                    0)),
            0)))</f>
        <v>0</v>
      </c>
      <c r="W1330" s="5">
        <f ca="1">IF($A$2=0,
    MAX(MAX('1D'!$D$16,
            MAX('1D'!$D$16,
                POWER((ABS(K1330)^2)/('1D'!$I$5*MAX(F1330,
                            0.1)^2),
                    1/3))),
        IFERROR(W1396,
            MAX(MAX('1D'!$D$16,
                    MAX('1D'!$D$16,
                        POWER((ABS(K1330)^2)/('1D'!$I$5*MAX(F1330,
                                    0.1)^2),
                            1/3))),
                ($L$2)-E1396))),
    IF(IFERROR(AG1331,
            0)=0,
        MAX(MAX('1D'!$D$16,
                MAX('1D'!$D$16,
                    POWER((ABS(K1330)^2)/('1D'!$I$5*MAX(F1330,
                                0.1)^2),
                        1/3))),
            IFERROR(W1396,
                MAX(MAX('1D'!$D$16,
                        MAX('1D'!$D$16,
                            POWER((ABS(K1330)^2)/('1D'!$I$5*MAX(F1330,
                                        0.1)^2),
                                1/3))),
                    ($L$2)-E1396))),
        IF(IFERROR(W1330,
                0)=0,
            MAX(MAX('1D'!$D$16,
                    MAX('1D'!$D$16,
                        POWER((ABS(K1330)^2)/('1D'!$I$5*MAX(F1330,
                                    0.1)^2),
                            1/3))),
                IFERROR(W1396,
                    MAX(MAX('1D'!$D$16,
                            MAX('1D'!$D$16,
                                POWER((ABS(K1330)^2)/('1D'!$I$5*MAX(F1330,
                                            0.1)^2),
                                    1/3))),
                        ($L$2)-E1396))),
            IF(OR(IFERROR(AD1330,
                        0)&gt;=1,
                    IFERROR(AD1331,
                        0)&gt;=1),
                MAX('1D'!$D$16,
                    MAX('1D'!$D$16,
                        POWER((ABS(K1330)^2)/('1D'!$I$5*MAX(F1330,
                                    0.1)^2),
                            1/3))),
                IF(ABS(IFERROR(AF1330,
                            0))&lt;'1D'!$D$19,
                    MAX(MAX('1D'!$D$16,
                            MAX('1D'!$D$16,
                                POWER((ABS(K1330)^2)/('1D'!$I$5*MAX(F1330,
                                            0.1)^2),
                                    1/3))),
                        IFERROR(W1330,
                            0)),
                    MAX(MAX('1D'!$D$16,
                            MAX('1D'!$D$16,
                                POWER((ABS(K1330)^2)/('1D'!$I$5*MAX(F1330,
                                            0.1)^2),
                                    1/3))),
                        (IFERROR(W1330,
                                0))+((IFERROR(AF1330,
                                    0))*'1D'!$D$18)))))))</f>
        <v>2.1389677043987478</v>
      </c>
      <c r="X1330" s="5">
        <f t="shared" ca="1" si="284"/>
        <v>11.122632062873489</v>
      </c>
      <c r="Y1330" s="5">
        <f t="shared" ca="1" si="285"/>
        <v>1.1735290000551568</v>
      </c>
      <c r="Z1330" s="5">
        <f t="shared" ca="1" si="286"/>
        <v>4.5807502857230418</v>
      </c>
      <c r="AA1330" s="5">
        <f t="shared" ca="1" si="287"/>
        <v>634.04246770439875</v>
      </c>
      <c r="AB1330" s="5">
        <f ca="1">AA1330+((ABS(K1330)/MAX(((F1330)+(G1330)*(W1330))*(W1330),
            0.000001))^2)/(2*'1D'!$I$5)</f>
        <v>635.11195155659811</v>
      </c>
      <c r="AC1330" s="5">
        <f ca="1">((ABS(K1330)*'1D'!$D$6)/(MAX(((F1330)+(G1330)*(W1330))*(W1330),
            0.000001)*MAX(((((F1330)+(G1330)*(W1330))*(W1330))/MAX((F1330)+2*(W1330)*SQRT(1+(G1330)^2),
                    0.000001))^(2/3),
            0.000001)))^2</f>
        <v>3.8141460404132466E-3</v>
      </c>
      <c r="AD1330" s="5">
        <f ca="1">ABS(ABS(K1330)/MAX(((F1330)+(G1330)*(W1330))*(W1330),
        0.000001))/SQRT('1D'!$I$5*MAX((((F1330)+(G1330)*(W1330))*(W1330))/MAX((F1330)+2*(G1330)*(W1330),
            0.000001),
        0.000001))</f>
        <v>1.0000000000000004</v>
      </c>
      <c r="AE1330" s="5">
        <f ca="1">((F1330)*(W1330)^2)/2+(G1330)*(W1330)^3/3+(ABS(K1330)^2)/('1D'!$I$5*MAX(((F1330)+(G1330)*(W1330))*(W1330),
        0.000001))</f>
        <v>35.686426155594638</v>
      </c>
      <c r="AF1330" s="5">
        <f ca="1">IF($A$2=0,
    0,
    IFERROR(AB1331+(((AC1330+AC1331)/2)*J1331)+(IF(Z1330&gt;Z1331,
                '1D'!$D$8*((Z1330^2-Z1331^2)/(2*'1D'!$I$5)),
                '1D'!$D$9*((Z1331^2-Z1330^2)/(2*'1D'!$I$5)))+('1D'!$D$10*(ABS(I1331)/90)*(MAX(Z1330^2,
                        Z1331^2)/(2*'1D'!$I$5))))-AB1330,
        0))</f>
        <v>3.3215251326055295E-3</v>
      </c>
      <c r="AG1330" s="5">
        <f ca="1">IF($A$2=0,
    1,
    IF(IFERROR(AG1331,
            0)=0,
        0,
        IFERROR(IF(OR(ROUND(AD1330,
                        3)&gt;=1,
                    AND(ABS(AF1330)&lt;'1D'!$D$19,
                        AD1330&lt;1)),
                1,
                0),
            0)))</f>
        <v>1</v>
      </c>
      <c r="AH1330" s="5">
        <f ca="1">IFERROR(IF('1D'!V32="Supercritical",
        MAX('1D'!$D$16,
            IFERROR(L1330,
                MAX('1D'!$D$16,
                    POWER((ABS(K1330)^2)/('1D'!$I$5*MAX(F1330,
                                0.1)^2),
                        1/3)))),
        IF('1D'!V32="Subcritical",
            MAX('1D'!$D$16,
                IFERROR(W1330,
                    MAX('1D'!$D$16,
                        POWER((ABS(K1330)^2)/('1D'!$I$5*MAX(F1330,
                                    0.1)^2),
                            1/3)))),
            IF(IFERROR(T1330,
                    -1E+99)&gt;=IFERROR(AE1330,
                    -1E+99),
                MAX('1D'!$D$16,
                    IFERROR(L1330,
                        MAX('1D'!$D$16,
                            POWER((ABS(K1330)^2)/('1D'!$I$5*MAX(F1330,
                                        0.1)^2),
                                1/3)))),
                MAX('1D'!$D$16,
                    IFERROR(W1330,
                        MAX('1D'!$D$16,
                            POWER((ABS(K1330)^2)/('1D'!$I$5*MAX(F1330,
                                        0.1)^2),
                                1/3))))))),
    MAX('1D'!$D$16,
        POWER((ABS(K1330)^2)/('1D'!$I$5*MAX(F1330,
                    0.1)^2),
            1/3)))</f>
        <v>2.0411692021517887</v>
      </c>
      <c r="AI1330" s="5">
        <f t="shared" ca="1" si="288"/>
        <v>633.94466920215177</v>
      </c>
      <c r="AJ1330" s="5">
        <f ca="1">AI1330+((ABS(K1330)/MAX(((F1330)+(G1330)*(AH1330))*(AH1330),
            0.000001))^2)/(2*'1D'!$I$5)</f>
        <v>635.11909253909482</v>
      </c>
      <c r="AM1330">
        <v>0</v>
      </c>
      <c r="AN1330">
        <v>0</v>
      </c>
      <c r="AO1330" s="5">
        <f t="shared" si="289"/>
        <v>0</v>
      </c>
      <c r="AP1330" s="5">
        <f t="shared" si="293"/>
        <v>0</v>
      </c>
      <c r="AQ1330" s="5">
        <f ca="1">ABS(ABS(K1330)/MAX(((F1330)+(G1330)*(AH1330))*(AH1330),
        0.000001))/SQRT('1D'!$I$5*MAX((((F1330)+(G1330)*(AH1330))*(AH1330))/MAX((F1330)+2*(G1330)*(AH1330),
            0.000001),
        0.000001))</f>
        <v>1.0727235886044055</v>
      </c>
      <c r="AR1330" s="5" t="str">
        <f t="shared" ca="1" si="290"/>
        <v>Supercritical</v>
      </c>
      <c r="AS1330" s="5">
        <f ca="1">((ABS(K1330)*'1D'!$D$6)/(MAX(((F1330)+(G1330)*(AH1330))*(AH1330),
            0.000001)*MAX(((((F1330)+(G1330)*(AH1330))*(AH1330))/MAX((F1330)+2*(AH1330)*SQRT(1+(G1330)^2),
                    0.000001))^(2/3),
            0.000001)))^2</f>
        <v>4.3358367565141456E-3</v>
      </c>
    </row>
    <row r="1331" spans="1:45" x14ac:dyDescent="0.35">
      <c r="A1331">
        <v>1322</v>
      </c>
      <c r="B1331">
        <v>1320.9960000000001</v>
      </c>
      <c r="C1331">
        <v>616067.728</v>
      </c>
      <c r="D1331">
        <v>3096686.3429999999</v>
      </c>
      <c r="E1331">
        <v>631.90300000000002</v>
      </c>
      <c r="F1331">
        <v>5.2</v>
      </c>
      <c r="G1331">
        <v>0</v>
      </c>
      <c r="H1331" t="s">
        <v>176</v>
      </c>
      <c r="I1331">
        <v>2E-3</v>
      </c>
      <c r="J1331" s="5">
        <f t="shared" si="291"/>
        <v>1.0010000000002037</v>
      </c>
      <c r="K1331" s="5">
        <f t="shared" ca="1" si="292"/>
        <v>50.95</v>
      </c>
      <c r="L1331" s="5">
        <f ca="1">IF($A$2=0,
    IFERROR(L1330,
        MAX('1D'!$D$16,
            POWER((ABS(K1331)^2)/('1D'!$I$5*MAX(F1331,
                        0.1)^2),
                1/3))),
    IF(IFERROR(V1330,
            0)=0,
        IFERROR(L1330,
            MAX('1D'!$D$16,
                POWER((ABS(K1331)^2)/('1D'!$I$5*MAX(F1331,
                            0.1)^2),
                    1/3))),
        IF(OR(IFERROR(L1331,
                    0)=0,
                IFERROR(S1330,
                    0)&lt;1,
                IFERROR(S1331,
                    0)&lt;1),
            MAX('1D'!$D$16,
                POWER((ABS(K1331)^2)/('1D'!$I$5*MAX(F1331,
                            0.1)^2),
                    1/3)),
            IF(IFERROR(U1331,
                    0)&gt;0,
                MAX('1D'!$D$16,
                    IFERROR(L1331,
                        0)+((IFERROR(U1331,
                                0))*'1D'!$D$18*IF((IFERROR(S1331,
                                    0))&lt;1,
                            1,
                            -1))),
                IF(IFERROR(U1331,
                        0)&lt;0,
                    IF(ABS((MAX('1D'!$D$16,
                                    POWER((ABS(K1331)^2)/('1D'!$I$5*MAX(F1331,
                                                0.1)^2),
                                        1/3)))-IFERROR(L1331,
                                0))&gt;'1D'!$D$19,
                        MAX('1D'!$D$16,
                            IF((MAX('1D'!$D$16,
                                        POWER((ABS(K1331)^2)/('1D'!$I$5*MAX(F1331,
                                                    0.1)^2),
                                            1/3)))&gt;IFERROR(L1331,
                                    0),
                                MIN((MAX('1D'!$D$16,
                                            POWER((ABS(K1331)^2)/('1D'!$I$5*MAX(F1331,
                                                        0.1)^2),
                                                1/3))),
                                    IFERROR(L1331,
                                        0)+(MIN(ABS(IFERROR(U1331,
                                                    0))*'1D'!$D$18,
                                            ABS((MAX('1D'!$D$16,
                                                        POWER((ABS(K1331)^2)/('1D'!$I$5*MAX(F1331,
                                                                    0.1)^2),
                                                            1/3)))-IFERROR(L1331,
                                                    0))))),
                                MAX((MAX('1D'!$D$16,
                                            POWER((ABS(K1331)^2)/('1D'!$I$5*MAX(F1331,
                                                        0.1)^2),
                                                1/3))),
                                    IFERROR(L1331,
                                        0)-(MIN(ABS(IFERROR(U1331,
                                                    0))*'1D'!$D$18,
                                            ABS((MAX('1D'!$D$16,
                                                        POWER((ABS(K1331)^2)/('1D'!$I$5*MAX(F1331,
                                                                    0.1)^2),
                                                            1/3)))-IFERROR(L1331,
                                                    0))))))),
                        MAX('1D'!$D$16,
                            POWER((ABS(K1331)^2)/('1D'!$I$5*MAX(F1331,
                                        0.1)^2),
                                1/3))),
                    MAX('1D'!$D$16,
                        IFERROR(L1331,
                            0)))))))</f>
        <v>2.0411692021517887</v>
      </c>
      <c r="M1331" s="5">
        <f t="shared" ca="1" si="280"/>
        <v>10.614079851189301</v>
      </c>
      <c r="N1331" s="5">
        <f t="shared" ca="1" si="281"/>
        <v>1.1434704692804873</v>
      </c>
      <c r="O1331" s="5">
        <f t="shared" ca="1" si="282"/>
        <v>4.8002276894771132</v>
      </c>
      <c r="P1331" s="5">
        <f t="shared" ca="1" si="283"/>
        <v>633.94416920215178</v>
      </c>
      <c r="Q1331" s="5">
        <f ca="1">P1331+((ABS(K1331)/MAX(((F1331)+(G1331)*(L1331))*(L1331),
            0.000001))^2)/(2*'1D'!$I$5)</f>
        <v>635.11859253909483</v>
      </c>
      <c r="R1331" s="5">
        <f ca="1">((ABS(K1331)*'1D'!$D$6)/(MAX(((F1331)+(G1331)*(L1331))*(L1331),
            0.000001)*MAX(((((F1331)+(G1331)*(L1331))*(L1331))/MAX((F1331)+2*(L1331)*SQRT(1+(G1331)^2),
                    0.000001))^(2/3),
            0.000001)))^2</f>
        <v>4.3358367565141456E-3</v>
      </c>
      <c r="S1331" s="5">
        <f ca="1">ABS(ABS(K1331)/MAX(((F1331)+(G1331)*(L1331))*(L1331),
        0.000001))/SQRT('1D'!$I$5*MAX((((F1331)+(G1331)*(L1331))*(L1331))/MAX((F1331)+2*(G1331)*(L1331),
            0.000001),
        0.000001))</f>
        <v>1.0727235886044055</v>
      </c>
      <c r="T1331" s="5">
        <f ca="1">((F1331)*(L1331)^2)/2+(G1331)*(L1331)^3/3+(ABS(K1331)^2)/('1D'!$I$5*MAX(((F1331)+(G1331)*(L1331))*(L1331),
        0.000001))</f>
        <v>35.763412605541333</v>
      </c>
      <c r="U1331" s="5">
        <f ca="1">IF($A$2=0,
    0,
    IFERROR(Q1330-(((R1330+R1331)/2)*J1331)-(IF(O1330&gt;O1331,
                '1D'!$D$8*((O1330^2-O1331^2)/(2*'1D'!$I$5)),
                '1D'!$D$9*((O1331^2-O1330^2)/(2*'1D'!$I$5)))+('1D'!$D$10*(ABS(I1331)/90)*(MAX(O1330^2,
                        O1331^2)/(2*'1D'!$I$5))))-Q1331,
        0))</f>
        <v>-3.8440873377112439E-3</v>
      </c>
      <c r="V1331" s="5">
        <f ca="1">IF($A$2=0,
    1,
    IF(IFERROR(V1330,
            0)=0,
        0,
        IFERROR(IF(ROUND(S1331,
                    3)=1,
                1,
                IF(AND(ABS(U1331)&lt;'1D'!$D$19,
                        S1331&gt;1),
                    1,
                    0)),
            0)))</f>
        <v>0</v>
      </c>
      <c r="W1331" s="5">
        <f ca="1">IF($A$2=0,
    MAX(MAX('1D'!$D$16,
            MAX('1D'!$D$16,
                POWER((ABS(K1331)^2)/('1D'!$I$5*MAX(F1331,
                            0.1)^2),
                    1/3))),
        IFERROR(W1396,
            MAX(MAX('1D'!$D$16,
                    MAX('1D'!$D$16,
                        POWER((ABS(K1331)^2)/('1D'!$I$5*MAX(F1331,
                                    0.1)^2),
                            1/3))),
                ($L$2)-E1396))),
    IF(IFERROR(AG1332,
            0)=0,
        MAX(MAX('1D'!$D$16,
                MAX('1D'!$D$16,
                    POWER((ABS(K1331)^2)/('1D'!$I$5*MAX(F1331,
                                0.1)^2),
                        1/3))),
            IFERROR(W1396,
                MAX(MAX('1D'!$D$16,
                        MAX('1D'!$D$16,
                            POWER((ABS(K1331)^2)/('1D'!$I$5*MAX(F1331,
                                        0.1)^2),
                                1/3))),
                    ($L$2)-E1396))),
        IF(IFERROR(W1331,
                0)=0,
            MAX(MAX('1D'!$D$16,
                    MAX('1D'!$D$16,
                        POWER((ABS(K1331)^2)/('1D'!$I$5*MAX(F1331,
                                    0.1)^2),
                            1/3))),
                IFERROR(W1396,
                    MAX(MAX('1D'!$D$16,
                            MAX('1D'!$D$16,
                                POWER((ABS(K1331)^2)/('1D'!$I$5*MAX(F1331,
                                            0.1)^2),
                                    1/3))),
                        ($L$2)-E1396))),
            IF(OR(IFERROR(AD1331,
                        0)&gt;=1,
                    IFERROR(AD1332,
                        0)&gt;=1),
                MAX('1D'!$D$16,
                    MAX('1D'!$D$16,
                        POWER((ABS(K1331)^2)/('1D'!$I$5*MAX(F1331,
                                    0.1)^2),
                            1/3))),
                IF(ABS(IFERROR(AF1331,
                            0))&lt;'1D'!$D$19,
                    MAX(MAX('1D'!$D$16,
                            MAX('1D'!$D$16,
                                POWER((ABS(K1331)^2)/('1D'!$I$5*MAX(F1331,
                                            0.1)^2),
                                    1/3))),
                        IFERROR(W1331,
                            0)),
                    MAX(MAX('1D'!$D$16,
                            MAX('1D'!$D$16,
                                POWER((ABS(K1331)^2)/('1D'!$I$5*MAX(F1331,
                                            0.1)^2),
                                    1/3))),
                        (IFERROR(W1331,
                                0))+((IFERROR(AF1331,
                                    0))*'1D'!$D$18)))))))</f>
        <v>2.1389677043987478</v>
      </c>
      <c r="X1331" s="5">
        <f t="shared" ca="1" si="284"/>
        <v>11.122632062873489</v>
      </c>
      <c r="Y1331" s="5">
        <f t="shared" ca="1" si="285"/>
        <v>1.1735290000551568</v>
      </c>
      <c r="Z1331" s="5">
        <f t="shared" ca="1" si="286"/>
        <v>4.5807502857230418</v>
      </c>
      <c r="AA1331" s="5">
        <f t="shared" ca="1" si="287"/>
        <v>634.04196770439876</v>
      </c>
      <c r="AB1331" s="5">
        <f ca="1">AA1331+((ABS(K1331)/MAX(((F1331)+(G1331)*(W1331))*(W1331),
            0.000001))^2)/(2*'1D'!$I$5)</f>
        <v>635.11145155659813</v>
      </c>
      <c r="AC1331" s="5">
        <f ca="1">((ABS(K1331)*'1D'!$D$6)/(MAX(((F1331)+(G1331)*(W1331))*(W1331),
            0.000001)*MAX(((((F1331)+(G1331)*(W1331))*(W1331))/MAX((F1331)+2*(W1331)*SQRT(1+(G1331)^2),
                    0.000001))^(2/3),
            0.000001)))^2</f>
        <v>3.8141460404132466E-3</v>
      </c>
      <c r="AD1331" s="5">
        <f ca="1">ABS(ABS(K1331)/MAX(((F1331)+(G1331)*(W1331))*(W1331),
        0.000001))/SQRT('1D'!$I$5*MAX((((F1331)+(G1331)*(W1331))*(W1331))/MAX((F1331)+2*(G1331)*(W1331),
            0.000001),
        0.000001))</f>
        <v>1.0000000000000004</v>
      </c>
      <c r="AE1331" s="5">
        <f ca="1">((F1331)*(W1331)^2)/2+(G1331)*(W1331)^3/3+(ABS(K1331)^2)/('1D'!$I$5*MAX(((F1331)+(G1331)*(W1331))*(W1331),
        0.000001))</f>
        <v>35.686426155594638</v>
      </c>
      <c r="AF1331" s="5">
        <f ca="1">IF($A$2=0,
    0,
    IFERROR(AB1332+(((AC1331+AC1332)/2)*J1332)+(IF(Z1331&gt;Z1332,
                '1D'!$D$8*((Z1331^2-Z1332^2)/(2*'1D'!$I$5)),
                '1D'!$D$9*((Z1332^2-Z1331^2)/(2*'1D'!$I$5)))+('1D'!$D$10*(ABS(I1332)/90)*(MAX(Z1331^2,
                        Z1332^2)/(2*'1D'!$I$5))))-AB1331,
        0))</f>
        <v>3.3141460404522149E-3</v>
      </c>
      <c r="AG1331" s="5">
        <f ca="1">IF($A$2=0,
    1,
    IF(IFERROR(AG1332,
            0)=0,
        0,
        IFERROR(IF(OR(ROUND(AD1331,
                        3)&gt;=1,
                    AND(ABS(AF1331)&lt;'1D'!$D$19,
                        AD1331&lt;1)),
                1,
                0),
            0)))</f>
        <v>1</v>
      </c>
      <c r="AH1331" s="5">
        <f ca="1">IFERROR(IF('1D'!V32="Supercritical",
        MAX('1D'!$D$16,
            IFERROR(L1331,
                MAX('1D'!$D$16,
                    POWER((ABS(K1331)^2)/('1D'!$I$5*MAX(F1331,
                                0.1)^2),
                        1/3)))),
        IF('1D'!V32="Subcritical",
            MAX('1D'!$D$16,
                IFERROR(W1331,
                    MAX('1D'!$D$16,
                        POWER((ABS(K1331)^2)/('1D'!$I$5*MAX(F1331,
                                    0.1)^2),
                            1/3)))),
            IF(IFERROR(T1331,
                    -1E+99)&gt;=IFERROR(AE1331,
                    -1E+99),
                MAX('1D'!$D$16,
                    IFERROR(L1331,
                        MAX('1D'!$D$16,
                            POWER((ABS(K1331)^2)/('1D'!$I$5*MAX(F1331,
                                        0.1)^2),
                                1/3)))),
                MAX('1D'!$D$16,
                    IFERROR(W1331,
                        MAX('1D'!$D$16,
                            POWER((ABS(K1331)^2)/('1D'!$I$5*MAX(F1331,
                                        0.1)^2),
                                1/3))))))),
    MAX('1D'!$D$16,
        POWER((ABS(K1331)^2)/('1D'!$I$5*MAX(F1331,
                    0.1)^2),
            1/3)))</f>
        <v>2.0411692021517887</v>
      </c>
      <c r="AI1331" s="5">
        <f t="shared" ca="1" si="288"/>
        <v>633.94416920215178</v>
      </c>
      <c r="AJ1331" s="5">
        <f ca="1">AI1331+((ABS(K1331)/MAX(((F1331)+(G1331)*(AH1331))*(AH1331),
            0.000001))^2)/(2*'1D'!$I$5)</f>
        <v>635.11859253909483</v>
      </c>
      <c r="AM1331">
        <v>0</v>
      </c>
      <c r="AN1331">
        <v>0</v>
      </c>
      <c r="AO1331" s="5">
        <f t="shared" si="289"/>
        <v>0</v>
      </c>
      <c r="AP1331" s="5">
        <f t="shared" si="293"/>
        <v>0</v>
      </c>
      <c r="AQ1331" s="5">
        <f ca="1">ABS(ABS(K1331)/MAX(((F1331)+(G1331)*(AH1331))*(AH1331),
        0.000001))/SQRT('1D'!$I$5*MAX((((F1331)+(G1331)*(AH1331))*(AH1331))/MAX((F1331)+2*(G1331)*(AH1331),
            0.000001),
        0.000001))</f>
        <v>1.0727235886044055</v>
      </c>
      <c r="AR1331" s="5" t="str">
        <f t="shared" ca="1" si="290"/>
        <v>Supercritical</v>
      </c>
      <c r="AS1331" s="5">
        <f ca="1">((ABS(K1331)*'1D'!$D$6)/(MAX(((F1331)+(G1331)*(AH1331))*(AH1331),
            0.000001)*MAX(((((F1331)+(G1331)*(AH1331))*(AH1331))/MAX((F1331)+2*(AH1331)*SQRT(1+(G1331)^2),
                    0.000001))^(2/3),
            0.000001)))^2</f>
        <v>4.3358367565141456E-3</v>
      </c>
    </row>
    <row r="1332" spans="1:45" x14ac:dyDescent="0.35">
      <c r="A1332">
        <v>1323</v>
      </c>
      <c r="B1332">
        <v>1321.9960000000001</v>
      </c>
      <c r="C1332">
        <v>616067.68599999999</v>
      </c>
      <c r="D1332">
        <v>3096685.344</v>
      </c>
      <c r="E1332">
        <v>631.90250000000003</v>
      </c>
      <c r="F1332">
        <v>5.2</v>
      </c>
      <c r="G1332">
        <v>0</v>
      </c>
      <c r="H1332" t="s">
        <v>176</v>
      </c>
      <c r="I1332">
        <v>0</v>
      </c>
      <c r="J1332" s="5">
        <f t="shared" si="291"/>
        <v>1</v>
      </c>
      <c r="K1332" s="5">
        <f t="shared" ca="1" si="292"/>
        <v>50.95</v>
      </c>
      <c r="L1332" s="5">
        <f ca="1">IF($A$2=0,
    IFERROR(L1331,
        MAX('1D'!$D$16,
            POWER((ABS(K1332)^2)/('1D'!$I$5*MAX(F1332,
                        0.1)^2),
                1/3))),
    IF(IFERROR(V1331,
            0)=0,
        IFERROR(L1331,
            MAX('1D'!$D$16,
                POWER((ABS(K1332)^2)/('1D'!$I$5*MAX(F1332,
                            0.1)^2),
                    1/3))),
        IF(OR(IFERROR(L1332,
                    0)=0,
                IFERROR(S1331,
                    0)&lt;1,
                IFERROR(S1332,
                    0)&lt;1),
            MAX('1D'!$D$16,
                POWER((ABS(K1332)^2)/('1D'!$I$5*MAX(F1332,
                            0.1)^2),
                    1/3)),
            IF(IFERROR(U1332,
                    0)&gt;0,
                MAX('1D'!$D$16,
                    IFERROR(L1332,
                        0)+((IFERROR(U1332,
                                0))*'1D'!$D$18*IF((IFERROR(S1332,
                                    0))&lt;1,
                            1,
                            -1))),
                IF(IFERROR(U1332,
                        0)&lt;0,
                    IF(ABS((MAX('1D'!$D$16,
                                    POWER((ABS(K1332)^2)/('1D'!$I$5*MAX(F1332,
                                                0.1)^2),
                                        1/3)))-IFERROR(L1332,
                                0))&gt;'1D'!$D$19,
                        MAX('1D'!$D$16,
                            IF((MAX('1D'!$D$16,
                                        POWER((ABS(K1332)^2)/('1D'!$I$5*MAX(F1332,
                                                    0.1)^2),
                                            1/3)))&gt;IFERROR(L1332,
                                    0),
                                MIN((MAX('1D'!$D$16,
                                            POWER((ABS(K1332)^2)/('1D'!$I$5*MAX(F1332,
                                                        0.1)^2),
                                                1/3))),
                                    IFERROR(L1332,
                                        0)+(MIN(ABS(IFERROR(U1332,
                                                    0))*'1D'!$D$18,
                                            ABS((MAX('1D'!$D$16,
                                                        POWER((ABS(K1332)^2)/('1D'!$I$5*MAX(F1332,
                                                                    0.1)^2),
                                                            1/3)))-IFERROR(L1332,
                                                    0))))),
                                MAX((MAX('1D'!$D$16,
                                            POWER((ABS(K1332)^2)/('1D'!$I$5*MAX(F1332,
                                                        0.1)^2),
                                                1/3))),
                                    IFERROR(L1332,
                                        0)-(MIN(ABS(IFERROR(U1332,
                                                    0))*'1D'!$D$18,
                                            ABS((MAX('1D'!$D$16,
                                                        POWER((ABS(K1332)^2)/('1D'!$I$5*MAX(F1332,
                                                                    0.1)^2),
                                                            1/3)))-IFERROR(L1332,
                                                    0))))))),
                        MAX('1D'!$D$16,
                            POWER((ABS(K1332)^2)/('1D'!$I$5*MAX(F1332,
                                        0.1)^2),
                                1/3))),
                    MAX('1D'!$D$16,
                        IFERROR(L1332,
                            0)))))))</f>
        <v>2.0411692021517887</v>
      </c>
      <c r="M1332" s="5">
        <f t="shared" ca="1" si="280"/>
        <v>10.614079851189301</v>
      </c>
      <c r="N1332" s="5">
        <f t="shared" ca="1" si="281"/>
        <v>1.1434704692804873</v>
      </c>
      <c r="O1332" s="5">
        <f t="shared" ca="1" si="282"/>
        <v>4.8002276894771132</v>
      </c>
      <c r="P1332" s="5">
        <f t="shared" ca="1" si="283"/>
        <v>633.9436692021518</v>
      </c>
      <c r="Q1332" s="5">
        <f ca="1">P1332+((ABS(K1332)/MAX(((F1332)+(G1332)*(L1332))*(L1332),
            0.000001))^2)/(2*'1D'!$I$5)</f>
        <v>635.11809253909485</v>
      </c>
      <c r="R1332" s="5">
        <f ca="1">((ABS(K1332)*'1D'!$D$6)/(MAX(((F1332)+(G1332)*(L1332))*(L1332),
            0.000001)*MAX(((((F1332)+(G1332)*(L1332))*(L1332))/MAX((F1332)+2*(L1332)*SQRT(1+(G1332)^2),
                    0.000001))^(2/3),
            0.000001)))^2</f>
        <v>4.3358367565141456E-3</v>
      </c>
      <c r="S1332" s="5">
        <f ca="1">ABS(ABS(K1332)/MAX(((F1332)+(G1332)*(L1332))*(L1332),
        0.000001))/SQRT('1D'!$I$5*MAX((((F1332)+(G1332)*(L1332))*(L1332))/MAX((F1332)+2*(G1332)*(L1332),
            0.000001),
        0.000001))</f>
        <v>1.0727235886044055</v>
      </c>
      <c r="T1332" s="5">
        <f ca="1">((F1332)*(L1332)^2)/2+(G1332)*(L1332)^3/3+(ABS(K1332)^2)/('1D'!$I$5*MAX(((F1332)+(G1332)*(L1332))*(L1332),
        0.000001))</f>
        <v>35.763412605541333</v>
      </c>
      <c r="U1332" s="5">
        <f ca="1">IF($A$2=0,
    0,
    IFERROR(Q1331-(((R1331+R1332)/2)*J1332)-(IF(O1331&gt;O1332,
                '1D'!$D$8*((O1331^2-O1332^2)/(2*'1D'!$I$5)),
                '1D'!$D$9*((O1332^2-O1331^2)/(2*'1D'!$I$5)))+('1D'!$D$10*(ABS(I1332)/90)*(MAX(O1331^2,
                        O1332^2)/(2*'1D'!$I$5))))-Q1332,
        0))</f>
        <v>-3.8358367564796936E-3</v>
      </c>
      <c r="V1332" s="5">
        <f ca="1">IF($A$2=0,
    1,
    IF(IFERROR(V1331,
            0)=0,
        0,
        IFERROR(IF(ROUND(S1332,
                    3)=1,
                1,
                IF(AND(ABS(U1332)&lt;'1D'!$D$19,
                        S1332&gt;1),
                    1,
                    0)),
            0)))</f>
        <v>0</v>
      </c>
      <c r="W1332" s="5">
        <f ca="1">IF($A$2=0,
    MAX(MAX('1D'!$D$16,
            MAX('1D'!$D$16,
                POWER((ABS(K1332)^2)/('1D'!$I$5*MAX(F1332,
                            0.1)^2),
                    1/3))),
        IFERROR(W1396,
            MAX(MAX('1D'!$D$16,
                    MAX('1D'!$D$16,
                        POWER((ABS(K1332)^2)/('1D'!$I$5*MAX(F1332,
                                    0.1)^2),
                            1/3))),
                ($L$2)-E1396))),
    IF(IFERROR(AG1333,
            0)=0,
        MAX(MAX('1D'!$D$16,
                MAX('1D'!$D$16,
                    POWER((ABS(K1332)^2)/('1D'!$I$5*MAX(F1332,
                                0.1)^2),
                        1/3))),
            IFERROR(W1396,
                MAX(MAX('1D'!$D$16,
                        MAX('1D'!$D$16,
                            POWER((ABS(K1332)^2)/('1D'!$I$5*MAX(F1332,
                                        0.1)^2),
                                1/3))),
                    ($L$2)-E1396))),
        IF(IFERROR(W1332,
                0)=0,
            MAX(MAX('1D'!$D$16,
                    MAX('1D'!$D$16,
                        POWER((ABS(K1332)^2)/('1D'!$I$5*MAX(F1332,
                                    0.1)^2),
                            1/3))),
                IFERROR(W1396,
                    MAX(MAX('1D'!$D$16,
                            MAX('1D'!$D$16,
                                POWER((ABS(K1332)^2)/('1D'!$I$5*MAX(F1332,
                                            0.1)^2),
                                    1/3))),
                        ($L$2)-E1396))),
            IF(OR(IFERROR(AD1332,
                        0)&gt;=1,
                    IFERROR(AD1333,
                        0)&gt;=1),
                MAX('1D'!$D$16,
                    MAX('1D'!$D$16,
                        POWER((ABS(K1332)^2)/('1D'!$I$5*MAX(F1332,
                                    0.1)^2),
                            1/3))),
                IF(ABS(IFERROR(AF1332,
                            0))&lt;'1D'!$D$19,
                    MAX(MAX('1D'!$D$16,
                            MAX('1D'!$D$16,
                                POWER((ABS(K1332)^2)/('1D'!$I$5*MAX(F1332,
                                            0.1)^2),
                                    1/3))),
                        IFERROR(W1332,
                            0)),
                    MAX(MAX('1D'!$D$16,
                            MAX('1D'!$D$16,
                                POWER((ABS(K1332)^2)/('1D'!$I$5*MAX(F1332,
                                            0.1)^2),
                                    1/3))),
                        (IFERROR(W1332,
                                0))+((IFERROR(AF1332,
                                    0))*'1D'!$D$18)))))))</f>
        <v>2.1389677043987478</v>
      </c>
      <c r="X1332" s="5">
        <f t="shared" ca="1" si="284"/>
        <v>11.122632062873489</v>
      </c>
      <c r="Y1332" s="5">
        <f t="shared" ca="1" si="285"/>
        <v>1.1735290000551568</v>
      </c>
      <c r="Z1332" s="5">
        <f t="shared" ca="1" si="286"/>
        <v>4.5807502857230418</v>
      </c>
      <c r="AA1332" s="5">
        <f t="shared" ca="1" si="287"/>
        <v>634.04146770439877</v>
      </c>
      <c r="AB1332" s="5">
        <f ca="1">AA1332+((ABS(K1332)/MAX(((F1332)+(G1332)*(W1332))*(W1332),
            0.000001))^2)/(2*'1D'!$I$5)</f>
        <v>635.11095155659814</v>
      </c>
      <c r="AC1332" s="5">
        <f ca="1">((ABS(K1332)*'1D'!$D$6)/(MAX(((F1332)+(G1332)*(W1332))*(W1332),
            0.000001)*MAX(((((F1332)+(G1332)*(W1332))*(W1332))/MAX((F1332)+2*(W1332)*SQRT(1+(G1332)^2),
                    0.000001))^(2/3),
            0.000001)))^2</f>
        <v>3.8141460404132466E-3</v>
      </c>
      <c r="AD1332" s="5">
        <f ca="1">ABS(ABS(K1332)/MAX(((F1332)+(G1332)*(W1332))*(W1332),
        0.000001))/SQRT('1D'!$I$5*MAX((((F1332)+(G1332)*(W1332))*(W1332))/MAX((F1332)+2*(G1332)*(W1332),
            0.000001),
        0.000001))</f>
        <v>1.0000000000000004</v>
      </c>
      <c r="AE1332" s="5">
        <f ca="1">((F1332)*(W1332)^2)/2+(G1332)*(W1332)^3/3+(ABS(K1332)^2)/('1D'!$I$5*MAX(((F1332)+(G1332)*(W1332))*(W1332),
        0.000001))</f>
        <v>35.686426155594638</v>
      </c>
      <c r="AF1332" s="5">
        <f ca="1">IF($A$2=0,
    0,
    IFERROR(AB1333+(((AC1332+AC1333)/2)*J1333)+(IF(Z1332&gt;Z1333,
                '1D'!$D$8*((Z1332^2-Z1333^2)/(2*'1D'!$I$5)),
                '1D'!$D$9*((Z1333^2-Z1332^2)/(2*'1D'!$I$5)))+('1D'!$D$10*(ABS(I1333)/90)*(MAX(Z1332^2,
                        Z1333^2)/(2*'1D'!$I$5))))-AB1332,
        0))</f>
        <v>3.4157470064428708E-3</v>
      </c>
      <c r="AG1332" s="5">
        <f ca="1">IF($A$2=0,
    1,
    IF(IFERROR(AG1333,
            0)=0,
        0,
        IFERROR(IF(OR(ROUND(AD1332,
                        3)&gt;=1,
                    AND(ABS(AF1332)&lt;'1D'!$D$19,
                        AD1332&lt;1)),
                1,
                0),
            0)))</f>
        <v>1</v>
      </c>
      <c r="AH1332" s="5">
        <f ca="1">IFERROR(IF('1D'!V32="Supercritical",
        MAX('1D'!$D$16,
            IFERROR(L1332,
                MAX('1D'!$D$16,
                    POWER((ABS(K1332)^2)/('1D'!$I$5*MAX(F1332,
                                0.1)^2),
                        1/3)))),
        IF('1D'!V32="Subcritical",
            MAX('1D'!$D$16,
                IFERROR(W1332,
                    MAX('1D'!$D$16,
                        POWER((ABS(K1332)^2)/('1D'!$I$5*MAX(F1332,
                                    0.1)^2),
                            1/3)))),
            IF(IFERROR(T1332,
                    -1E+99)&gt;=IFERROR(AE1332,
                    -1E+99),
                MAX('1D'!$D$16,
                    IFERROR(L1332,
                        MAX('1D'!$D$16,
                            POWER((ABS(K1332)^2)/('1D'!$I$5*MAX(F1332,
                                        0.1)^2),
                                1/3)))),
                MAX('1D'!$D$16,
                    IFERROR(W1332,
                        MAX('1D'!$D$16,
                            POWER((ABS(K1332)^2)/('1D'!$I$5*MAX(F1332,
                                        0.1)^2),
                                1/3))))))),
    MAX('1D'!$D$16,
        POWER((ABS(K1332)^2)/('1D'!$I$5*MAX(F1332,
                    0.1)^2),
            1/3)))</f>
        <v>2.0411692021517887</v>
      </c>
      <c r="AI1332" s="5">
        <f t="shared" ca="1" si="288"/>
        <v>633.9436692021518</v>
      </c>
      <c r="AJ1332" s="5">
        <f ca="1">AI1332+((ABS(K1332)/MAX(((F1332)+(G1332)*(AH1332))*(AH1332),
            0.000001))^2)/(2*'1D'!$I$5)</f>
        <v>635.11809253909485</v>
      </c>
      <c r="AM1332">
        <v>0</v>
      </c>
      <c r="AN1332">
        <v>0</v>
      </c>
      <c r="AO1332" s="5">
        <f t="shared" si="289"/>
        <v>0</v>
      </c>
      <c r="AP1332" s="5">
        <f t="shared" si="293"/>
        <v>0</v>
      </c>
      <c r="AQ1332" s="5">
        <f ca="1">ABS(ABS(K1332)/MAX(((F1332)+(G1332)*(AH1332))*(AH1332),
        0.000001))/SQRT('1D'!$I$5*MAX((((F1332)+(G1332)*(AH1332))*(AH1332))/MAX((F1332)+2*(G1332)*(AH1332),
            0.000001),
        0.000001))</f>
        <v>1.0727235886044055</v>
      </c>
      <c r="AR1332" s="5" t="str">
        <f t="shared" ca="1" si="290"/>
        <v>Supercritical</v>
      </c>
      <c r="AS1332" s="5">
        <f ca="1">((ABS(K1332)*'1D'!$D$6)/(MAX(((F1332)+(G1332)*(AH1332))*(AH1332),
            0.000001)*MAX(((((F1332)+(G1332)*(AH1332))*(AH1332))/MAX((F1332)+2*(AH1332)*SQRT(1+(G1332)^2),
                    0.000001))^(2/3),
            0.000001)))^2</f>
        <v>4.3358367565141456E-3</v>
      </c>
    </row>
    <row r="1333" spans="1:45" x14ac:dyDescent="0.35">
      <c r="A1333">
        <v>1324</v>
      </c>
      <c r="B1333">
        <v>1322.9960000000001</v>
      </c>
      <c r="C1333">
        <v>616067.64399999997</v>
      </c>
      <c r="D1333">
        <v>3096684.3450000002</v>
      </c>
      <c r="E1333">
        <v>631.90200000000004</v>
      </c>
      <c r="F1333">
        <v>5.2</v>
      </c>
      <c r="G1333">
        <v>0</v>
      </c>
      <c r="H1333" t="s">
        <v>176</v>
      </c>
      <c r="I1333">
        <v>5.7000000000000002E-2</v>
      </c>
      <c r="J1333" s="5">
        <f t="shared" si="291"/>
        <v>1</v>
      </c>
      <c r="K1333" s="5">
        <f t="shared" ca="1" si="292"/>
        <v>50.95</v>
      </c>
      <c r="L1333" s="5">
        <f ca="1">IF($A$2=0,
    IFERROR(L1332,
        MAX('1D'!$D$16,
            POWER((ABS(K1333)^2)/('1D'!$I$5*MAX(F1333,
                        0.1)^2),
                1/3))),
    IF(IFERROR(V1332,
            0)=0,
        IFERROR(L1332,
            MAX('1D'!$D$16,
                POWER((ABS(K1333)^2)/('1D'!$I$5*MAX(F1333,
                            0.1)^2),
                    1/3))),
        IF(OR(IFERROR(L1333,
                    0)=0,
                IFERROR(S1332,
                    0)&lt;1,
                IFERROR(S1333,
                    0)&lt;1),
            MAX('1D'!$D$16,
                POWER((ABS(K1333)^2)/('1D'!$I$5*MAX(F1333,
                            0.1)^2),
                    1/3)),
            IF(IFERROR(U1333,
                    0)&gt;0,
                MAX('1D'!$D$16,
                    IFERROR(L1333,
                        0)+((IFERROR(U1333,
                                0))*'1D'!$D$18*IF((IFERROR(S1333,
                                    0))&lt;1,
                            1,
                            -1))),
                IF(IFERROR(U1333,
                        0)&lt;0,
                    IF(ABS((MAX('1D'!$D$16,
                                    POWER((ABS(K1333)^2)/('1D'!$I$5*MAX(F1333,
                                                0.1)^2),
                                        1/3)))-IFERROR(L1333,
                                0))&gt;'1D'!$D$19,
                        MAX('1D'!$D$16,
                            IF((MAX('1D'!$D$16,
                                        POWER((ABS(K1333)^2)/('1D'!$I$5*MAX(F1333,
                                                    0.1)^2),
                                            1/3)))&gt;IFERROR(L1333,
                                    0),
                                MIN((MAX('1D'!$D$16,
                                            POWER((ABS(K1333)^2)/('1D'!$I$5*MAX(F1333,
                                                        0.1)^2),
                                                1/3))),
                                    IFERROR(L1333,
                                        0)+(MIN(ABS(IFERROR(U1333,
                                                    0))*'1D'!$D$18,
                                            ABS((MAX('1D'!$D$16,
                                                        POWER((ABS(K1333)^2)/('1D'!$I$5*MAX(F1333,
                                                                    0.1)^2),
                                                            1/3)))-IFERROR(L1333,
                                                    0))))),
                                MAX((MAX('1D'!$D$16,
                                            POWER((ABS(K1333)^2)/('1D'!$I$5*MAX(F1333,
                                                        0.1)^2),
                                                1/3))),
                                    IFERROR(L1333,
                                        0)-(MIN(ABS(IFERROR(U1333,
                                                    0))*'1D'!$D$18,
                                            ABS((MAX('1D'!$D$16,
                                                        POWER((ABS(K1333)^2)/('1D'!$I$5*MAX(F1333,
                                                                    0.1)^2),
                                                            1/3)))-IFERROR(L1333,
                                                    0))))))),
                        MAX('1D'!$D$16,
                            POWER((ABS(K1333)^2)/('1D'!$I$5*MAX(F1333,
                                        0.1)^2),
                                1/3))),
                    MAX('1D'!$D$16,
                        IFERROR(L1333,
                            0)))))))</f>
        <v>2.0411692021517887</v>
      </c>
      <c r="M1333" s="5">
        <f t="shared" ca="1" si="280"/>
        <v>10.614079851189301</v>
      </c>
      <c r="N1333" s="5">
        <f t="shared" ca="1" si="281"/>
        <v>1.1434704692804873</v>
      </c>
      <c r="O1333" s="5">
        <f t="shared" ca="1" si="282"/>
        <v>4.8002276894771132</v>
      </c>
      <c r="P1333" s="5">
        <f t="shared" ca="1" si="283"/>
        <v>633.94316920215181</v>
      </c>
      <c r="Q1333" s="5">
        <f ca="1">P1333+((ABS(K1333)/MAX(((F1333)+(G1333)*(L1333))*(L1333),
            0.000001))^2)/(2*'1D'!$I$5)</f>
        <v>635.11759253909486</v>
      </c>
      <c r="R1333" s="5">
        <f ca="1">((ABS(K1333)*'1D'!$D$6)/(MAX(((F1333)+(G1333)*(L1333))*(L1333),
            0.000001)*MAX(((((F1333)+(G1333)*(L1333))*(L1333))/MAX((F1333)+2*(L1333)*SQRT(1+(G1333)^2),
                    0.000001))^(2/3),
            0.000001)))^2</f>
        <v>4.3358367565141456E-3</v>
      </c>
      <c r="S1333" s="5">
        <f ca="1">ABS(ABS(K1333)/MAX(((F1333)+(G1333)*(L1333))*(L1333),
        0.000001))/SQRT('1D'!$I$5*MAX((((F1333)+(G1333)*(L1333))*(L1333))/MAX((F1333)+2*(G1333)*(L1333),
            0.000001),
        0.000001))</f>
        <v>1.0727235886044055</v>
      </c>
      <c r="T1333" s="5">
        <f ca="1">((F1333)*(L1333)^2)/2+(G1333)*(L1333)^3/3+(ABS(K1333)^2)/('1D'!$I$5*MAX(((F1333)+(G1333)*(L1333))*(L1333),
        0.000001))</f>
        <v>35.763412605541333</v>
      </c>
      <c r="U1333" s="5">
        <f ca="1">IF($A$2=0,
    0,
    IFERROR(Q1332-(((R1332+R1333)/2)*J1333)-(IF(O1332&gt;O1333,
                '1D'!$D$8*((O1332^2-O1333^2)/(2*'1D'!$I$5)),
                '1D'!$D$9*((O1333^2-O1332^2)/(2*'1D'!$I$5)))+('1D'!$D$10*(ABS(I1333)/90)*(MAX(O1332^2,
                        O1333^2)/(2*'1D'!$I$5))))-Q1333,
        0))</f>
        <v>-3.9474069734524164E-3</v>
      </c>
      <c r="V1333" s="5">
        <f ca="1">IF($A$2=0,
    1,
    IF(IFERROR(V1332,
            0)=0,
        0,
        IFERROR(IF(ROUND(S1333,
                    3)=1,
                1,
                IF(AND(ABS(U1333)&lt;'1D'!$D$19,
                        S1333&gt;1),
                    1,
                    0)),
            0)))</f>
        <v>0</v>
      </c>
      <c r="W1333" s="5">
        <f ca="1">IF($A$2=0,
    MAX(MAX('1D'!$D$16,
            MAX('1D'!$D$16,
                POWER((ABS(K1333)^2)/('1D'!$I$5*MAX(F1333,
                            0.1)^2),
                    1/3))),
        IFERROR(W1396,
            MAX(MAX('1D'!$D$16,
                    MAX('1D'!$D$16,
                        POWER((ABS(K1333)^2)/('1D'!$I$5*MAX(F1333,
                                    0.1)^2),
                            1/3))),
                ($L$2)-E1396))),
    IF(IFERROR(AG1334,
            0)=0,
        MAX(MAX('1D'!$D$16,
                MAX('1D'!$D$16,
                    POWER((ABS(K1333)^2)/('1D'!$I$5*MAX(F1333,
                                0.1)^2),
                        1/3))),
            IFERROR(W1396,
                MAX(MAX('1D'!$D$16,
                        MAX('1D'!$D$16,
                            POWER((ABS(K1333)^2)/('1D'!$I$5*MAX(F1333,
                                        0.1)^2),
                                1/3))),
                    ($L$2)-E1396))),
        IF(IFERROR(W1333,
                0)=0,
            MAX(MAX('1D'!$D$16,
                    MAX('1D'!$D$16,
                        POWER((ABS(K1333)^2)/('1D'!$I$5*MAX(F1333,
                                    0.1)^2),
                            1/3))),
                IFERROR(W1396,
                    MAX(MAX('1D'!$D$16,
                            MAX('1D'!$D$16,
                                POWER((ABS(K1333)^2)/('1D'!$I$5*MAX(F1333,
                                            0.1)^2),
                                    1/3))),
                        ($L$2)-E1396))),
            IF(OR(IFERROR(AD1333,
                        0)&gt;=1,
                    IFERROR(AD1334,
                        0)&gt;=1),
                MAX('1D'!$D$16,
                    MAX('1D'!$D$16,
                        POWER((ABS(K1333)^2)/('1D'!$I$5*MAX(F1333,
                                    0.1)^2),
                            1/3))),
                IF(ABS(IFERROR(AF1333,
                            0))&lt;'1D'!$D$19,
                    MAX(MAX('1D'!$D$16,
                            MAX('1D'!$D$16,
                                POWER((ABS(K1333)^2)/('1D'!$I$5*MAX(F1333,
                                            0.1)^2),
                                    1/3))),
                        IFERROR(W1333,
                            0)),
                    MAX(MAX('1D'!$D$16,
                            MAX('1D'!$D$16,
                                POWER((ABS(K1333)^2)/('1D'!$I$5*MAX(F1333,
                                            0.1)^2),
                                    1/3))),
                        (IFERROR(W1333,
                                0))+((IFERROR(AF1333,
                                    0))*'1D'!$D$18)))))))</f>
        <v>2.1389677043987478</v>
      </c>
      <c r="X1333" s="5">
        <f t="shared" ca="1" si="284"/>
        <v>11.122632062873489</v>
      </c>
      <c r="Y1333" s="5">
        <f t="shared" ca="1" si="285"/>
        <v>1.1735290000551568</v>
      </c>
      <c r="Z1333" s="5">
        <f t="shared" ca="1" si="286"/>
        <v>4.5807502857230418</v>
      </c>
      <c r="AA1333" s="5">
        <f t="shared" ca="1" si="287"/>
        <v>634.04096770439878</v>
      </c>
      <c r="AB1333" s="5">
        <f ca="1">AA1333+((ABS(K1333)/MAX(((F1333)+(G1333)*(W1333))*(W1333),
            0.000001))^2)/(2*'1D'!$I$5)</f>
        <v>635.11045155659815</v>
      </c>
      <c r="AC1333" s="5">
        <f ca="1">((ABS(K1333)*'1D'!$D$6)/(MAX(((F1333)+(G1333)*(W1333))*(W1333),
            0.000001)*MAX(((((F1333)+(G1333)*(W1333))*(W1333))/MAX((F1333)+2*(W1333)*SQRT(1+(G1333)^2),
                    0.000001))^(2/3),
            0.000001)))^2</f>
        <v>3.8141460404132466E-3</v>
      </c>
      <c r="AD1333" s="5">
        <f ca="1">ABS(ABS(K1333)/MAX(((F1333)+(G1333)*(W1333))*(W1333),
        0.000001))/SQRT('1D'!$I$5*MAX((((F1333)+(G1333)*(W1333))*(W1333))/MAX((F1333)+2*(G1333)*(W1333),
            0.000001),
        0.000001))</f>
        <v>1.0000000000000004</v>
      </c>
      <c r="AE1333" s="5">
        <f ca="1">((F1333)*(W1333)^2)/2+(G1333)*(W1333)^3/3+(ABS(K1333)^2)/('1D'!$I$5*MAX(((F1333)+(G1333)*(W1333))*(W1333),
        0.000001))</f>
        <v>35.686426155594638</v>
      </c>
      <c r="AF1333" s="5">
        <f ca="1">IF($A$2=0,
    0,
    IFERROR(AB1334+(((AC1333+AC1334)/2)*J1334)+(IF(Z1333&gt;Z1334,
                '1D'!$D$8*((Z1333^2-Z1334^2)/(2*'1D'!$I$5)),
                '1D'!$D$9*((Z1334^2-Z1333^2)/(2*'1D'!$I$5)))+('1D'!$D$10*(ABS(I1334)/90)*(MAX(Z1333^2,
                        Z1334^2)/(2*'1D'!$I$5))))-AB1333,
        0))</f>
        <v>3.4157470064428708E-3</v>
      </c>
      <c r="AG1333" s="5">
        <f ca="1">IF($A$2=0,
    1,
    IF(IFERROR(AG1334,
            0)=0,
        0,
        IFERROR(IF(OR(ROUND(AD1333,
                        3)&gt;=1,
                    AND(ABS(AF1333)&lt;'1D'!$D$19,
                        AD1333&lt;1)),
                1,
                0),
            0)))</f>
        <v>1</v>
      </c>
      <c r="AH1333" s="5">
        <f ca="1">IFERROR(IF('1D'!V32="Supercritical",
        MAX('1D'!$D$16,
            IFERROR(L1333,
                MAX('1D'!$D$16,
                    POWER((ABS(K1333)^2)/('1D'!$I$5*MAX(F1333,
                                0.1)^2),
                        1/3)))),
        IF('1D'!V32="Subcritical",
            MAX('1D'!$D$16,
                IFERROR(W1333,
                    MAX('1D'!$D$16,
                        POWER((ABS(K1333)^2)/('1D'!$I$5*MAX(F1333,
                                    0.1)^2),
                            1/3)))),
            IF(IFERROR(T1333,
                    -1E+99)&gt;=IFERROR(AE1333,
                    -1E+99),
                MAX('1D'!$D$16,
                    IFERROR(L1333,
                        MAX('1D'!$D$16,
                            POWER((ABS(K1333)^2)/('1D'!$I$5*MAX(F1333,
                                        0.1)^2),
                                1/3)))),
                MAX('1D'!$D$16,
                    IFERROR(W1333,
                        MAX('1D'!$D$16,
                            POWER((ABS(K1333)^2)/('1D'!$I$5*MAX(F1333,
                                        0.1)^2),
                                1/3))))))),
    MAX('1D'!$D$16,
        POWER((ABS(K1333)^2)/('1D'!$I$5*MAX(F1333,
                    0.1)^2),
            1/3)))</f>
        <v>2.0411692021517887</v>
      </c>
      <c r="AI1333" s="5">
        <f t="shared" ca="1" si="288"/>
        <v>633.94316920215181</v>
      </c>
      <c r="AJ1333" s="5">
        <f ca="1">AI1333+((ABS(K1333)/MAX(((F1333)+(G1333)*(AH1333))*(AH1333),
            0.000001))^2)/(2*'1D'!$I$5)</f>
        <v>635.11759253909486</v>
      </c>
      <c r="AM1333">
        <v>0</v>
      </c>
      <c r="AN1333">
        <v>0</v>
      </c>
      <c r="AO1333" s="5">
        <f t="shared" si="289"/>
        <v>0</v>
      </c>
      <c r="AP1333" s="5">
        <f t="shared" si="293"/>
        <v>0</v>
      </c>
      <c r="AQ1333" s="5">
        <f ca="1">ABS(ABS(K1333)/MAX(((F1333)+(G1333)*(AH1333))*(AH1333),
        0.000001))/SQRT('1D'!$I$5*MAX((((F1333)+(G1333)*(AH1333))*(AH1333))/MAX((F1333)+2*(G1333)*(AH1333),
            0.000001),
        0.000001))</f>
        <v>1.0727235886044055</v>
      </c>
      <c r="AR1333" s="5" t="str">
        <f t="shared" ca="1" si="290"/>
        <v>Supercritical</v>
      </c>
      <c r="AS1333" s="5">
        <f ca="1">((ABS(K1333)*'1D'!$D$6)/(MAX(((F1333)+(G1333)*(AH1333))*(AH1333),
            0.000001)*MAX(((((F1333)+(G1333)*(AH1333))*(AH1333))/MAX((F1333)+2*(AH1333)*SQRT(1+(G1333)^2),
                    0.000001))^(2/3),
            0.000001)))^2</f>
        <v>4.3358367565141456E-3</v>
      </c>
    </row>
    <row r="1334" spans="1:45" x14ac:dyDescent="0.35">
      <c r="A1334">
        <v>1325</v>
      </c>
      <c r="B1334">
        <v>1323.9960000000001</v>
      </c>
      <c r="C1334">
        <v>616067.60100000002</v>
      </c>
      <c r="D1334">
        <v>3096683.3459999999</v>
      </c>
      <c r="E1334">
        <v>631.90150000000006</v>
      </c>
      <c r="F1334">
        <v>5.2</v>
      </c>
      <c r="G1334">
        <v>0</v>
      </c>
      <c r="H1334" t="s">
        <v>176</v>
      </c>
      <c r="I1334">
        <v>5.7000000000000002E-2</v>
      </c>
      <c r="J1334" s="5">
        <f t="shared" si="291"/>
        <v>1</v>
      </c>
      <c r="K1334" s="5">
        <f t="shared" ca="1" si="292"/>
        <v>50.95</v>
      </c>
      <c r="L1334" s="5">
        <f ca="1">IF($A$2=0,
    IFERROR(L1333,
        MAX('1D'!$D$16,
            POWER((ABS(K1334)^2)/('1D'!$I$5*MAX(F1334,
                        0.1)^2),
                1/3))),
    IF(IFERROR(V1333,
            0)=0,
        IFERROR(L1333,
            MAX('1D'!$D$16,
                POWER((ABS(K1334)^2)/('1D'!$I$5*MAX(F1334,
                            0.1)^2),
                    1/3))),
        IF(OR(IFERROR(L1334,
                    0)=0,
                IFERROR(S1333,
                    0)&lt;1,
                IFERROR(S1334,
                    0)&lt;1),
            MAX('1D'!$D$16,
                POWER((ABS(K1334)^2)/('1D'!$I$5*MAX(F1334,
                            0.1)^2),
                    1/3)),
            IF(IFERROR(U1334,
                    0)&gt;0,
                MAX('1D'!$D$16,
                    IFERROR(L1334,
                        0)+((IFERROR(U1334,
                                0))*'1D'!$D$18*IF((IFERROR(S1334,
                                    0))&lt;1,
                            1,
                            -1))),
                IF(IFERROR(U1334,
                        0)&lt;0,
                    IF(ABS((MAX('1D'!$D$16,
                                    POWER((ABS(K1334)^2)/('1D'!$I$5*MAX(F1334,
                                                0.1)^2),
                                        1/3)))-IFERROR(L1334,
                                0))&gt;'1D'!$D$19,
                        MAX('1D'!$D$16,
                            IF((MAX('1D'!$D$16,
                                        POWER((ABS(K1334)^2)/('1D'!$I$5*MAX(F1334,
                                                    0.1)^2),
                                            1/3)))&gt;IFERROR(L1334,
                                    0),
                                MIN((MAX('1D'!$D$16,
                                            POWER((ABS(K1334)^2)/('1D'!$I$5*MAX(F1334,
                                                        0.1)^2),
                                                1/3))),
                                    IFERROR(L1334,
                                        0)+(MIN(ABS(IFERROR(U1334,
                                                    0))*'1D'!$D$18,
                                            ABS((MAX('1D'!$D$16,
                                                        POWER((ABS(K1334)^2)/('1D'!$I$5*MAX(F1334,
                                                                    0.1)^2),
                                                            1/3)))-IFERROR(L1334,
                                                    0))))),
                                MAX((MAX('1D'!$D$16,
                                            POWER((ABS(K1334)^2)/('1D'!$I$5*MAX(F1334,
                                                        0.1)^2),
                                                1/3))),
                                    IFERROR(L1334,
                                        0)-(MIN(ABS(IFERROR(U1334,
                                                    0))*'1D'!$D$18,
                                            ABS((MAX('1D'!$D$16,
                                                        POWER((ABS(K1334)^2)/('1D'!$I$5*MAX(F1334,
                                                                    0.1)^2),
                                                            1/3)))-IFERROR(L1334,
                                                    0))))))),
                        MAX('1D'!$D$16,
                            POWER((ABS(K1334)^2)/('1D'!$I$5*MAX(F1334,
                                        0.1)^2),
                                1/3))),
                    MAX('1D'!$D$16,
                        IFERROR(L1334,
                            0)))))))</f>
        <v>2.0411692021517887</v>
      </c>
      <c r="M1334" s="5">
        <f t="shared" ca="1" si="280"/>
        <v>10.614079851189301</v>
      </c>
      <c r="N1334" s="5">
        <f t="shared" ca="1" si="281"/>
        <v>1.1434704692804873</v>
      </c>
      <c r="O1334" s="5">
        <f t="shared" ca="1" si="282"/>
        <v>4.8002276894771132</v>
      </c>
      <c r="P1334" s="5">
        <f t="shared" ca="1" si="283"/>
        <v>633.94266920215182</v>
      </c>
      <c r="Q1334" s="5">
        <f ca="1">P1334+((ABS(K1334)/MAX(((F1334)+(G1334)*(L1334))*(L1334),
            0.000001))^2)/(2*'1D'!$I$5)</f>
        <v>635.11709253909487</v>
      </c>
      <c r="R1334" s="5">
        <f ca="1">((ABS(K1334)*'1D'!$D$6)/(MAX(((F1334)+(G1334)*(L1334))*(L1334),
            0.000001)*MAX(((((F1334)+(G1334)*(L1334))*(L1334))/MAX((F1334)+2*(L1334)*SQRT(1+(G1334)^2),
                    0.000001))^(2/3),
            0.000001)))^2</f>
        <v>4.3358367565141456E-3</v>
      </c>
      <c r="S1334" s="5">
        <f ca="1">ABS(ABS(K1334)/MAX(((F1334)+(G1334)*(L1334))*(L1334),
        0.000001))/SQRT('1D'!$I$5*MAX((((F1334)+(G1334)*(L1334))*(L1334))/MAX((F1334)+2*(G1334)*(L1334),
            0.000001),
        0.000001))</f>
        <v>1.0727235886044055</v>
      </c>
      <c r="T1334" s="5">
        <f ca="1">((F1334)*(L1334)^2)/2+(G1334)*(L1334)^3/3+(ABS(K1334)^2)/('1D'!$I$5*MAX(((F1334)+(G1334)*(L1334))*(L1334),
        0.000001))</f>
        <v>35.763412605541333</v>
      </c>
      <c r="U1334" s="5">
        <f ca="1">IF($A$2=0,
    0,
    IFERROR(Q1333-(((R1333+R1334)/2)*J1334)-(IF(O1333&gt;O1334,
                '1D'!$D$8*((O1333^2-O1334^2)/(2*'1D'!$I$5)),
                '1D'!$D$9*((O1334^2-O1333^2)/(2*'1D'!$I$5)))+('1D'!$D$10*(ABS(I1334)/90)*(MAX(O1333^2,
                        O1334^2)/(2*'1D'!$I$5))))-Q1334,
        0))</f>
        <v>-3.9474069734524164E-3</v>
      </c>
      <c r="V1334" s="5">
        <f ca="1">IF($A$2=0,
    1,
    IF(IFERROR(V1333,
            0)=0,
        0,
        IFERROR(IF(ROUND(S1334,
                    3)=1,
                1,
                IF(AND(ABS(U1334)&lt;'1D'!$D$19,
                        S1334&gt;1),
                    1,
                    0)),
            0)))</f>
        <v>0</v>
      </c>
      <c r="W1334" s="5">
        <f ca="1">IF($A$2=0,
    MAX(MAX('1D'!$D$16,
            MAX('1D'!$D$16,
                POWER((ABS(K1334)^2)/('1D'!$I$5*MAX(F1334,
                            0.1)^2),
                    1/3))),
        IFERROR(W1396,
            MAX(MAX('1D'!$D$16,
                    MAX('1D'!$D$16,
                        POWER((ABS(K1334)^2)/('1D'!$I$5*MAX(F1334,
                                    0.1)^2),
                            1/3))),
                ($L$2)-E1396))),
    IF(IFERROR(AG1335,
            0)=0,
        MAX(MAX('1D'!$D$16,
                MAX('1D'!$D$16,
                    POWER((ABS(K1334)^2)/('1D'!$I$5*MAX(F1334,
                                0.1)^2),
                        1/3))),
            IFERROR(W1396,
                MAX(MAX('1D'!$D$16,
                        MAX('1D'!$D$16,
                            POWER((ABS(K1334)^2)/('1D'!$I$5*MAX(F1334,
                                        0.1)^2),
                                1/3))),
                    ($L$2)-E1396))),
        IF(IFERROR(W1334,
                0)=0,
            MAX(MAX('1D'!$D$16,
                    MAX('1D'!$D$16,
                        POWER((ABS(K1334)^2)/('1D'!$I$5*MAX(F1334,
                                    0.1)^2),
                            1/3))),
                IFERROR(W1396,
                    MAX(MAX('1D'!$D$16,
                            MAX('1D'!$D$16,
                                POWER((ABS(K1334)^2)/('1D'!$I$5*MAX(F1334,
                                            0.1)^2),
                                    1/3))),
                        ($L$2)-E1396))),
            IF(OR(IFERROR(AD1334,
                        0)&gt;=1,
                    IFERROR(AD1335,
                        0)&gt;=1),
                MAX('1D'!$D$16,
                    MAX('1D'!$D$16,
                        POWER((ABS(K1334)^2)/('1D'!$I$5*MAX(F1334,
                                    0.1)^2),
                            1/3))),
                IF(ABS(IFERROR(AF1334,
                            0))&lt;'1D'!$D$19,
                    MAX(MAX('1D'!$D$16,
                            MAX('1D'!$D$16,
                                POWER((ABS(K1334)^2)/('1D'!$I$5*MAX(F1334,
                                            0.1)^2),
                                    1/3))),
                        IFERROR(W1334,
                            0)),
                    MAX(MAX('1D'!$D$16,
                            MAX('1D'!$D$16,
                                POWER((ABS(K1334)^2)/('1D'!$I$5*MAX(F1334,
                                            0.1)^2),
                                    1/3))),
                        (IFERROR(W1334,
                                0))+((IFERROR(AF1334,
                                    0))*'1D'!$D$18)))))))</f>
        <v>2.1389677043987478</v>
      </c>
      <c r="X1334" s="5">
        <f t="shared" ca="1" si="284"/>
        <v>11.122632062873489</v>
      </c>
      <c r="Y1334" s="5">
        <f t="shared" ca="1" si="285"/>
        <v>1.1735290000551568</v>
      </c>
      <c r="Z1334" s="5">
        <f t="shared" ca="1" si="286"/>
        <v>4.5807502857230418</v>
      </c>
      <c r="AA1334" s="5">
        <f t="shared" ca="1" si="287"/>
        <v>634.04046770439879</v>
      </c>
      <c r="AB1334" s="5">
        <f ca="1">AA1334+((ABS(K1334)/MAX(((F1334)+(G1334)*(W1334))*(W1334),
            0.000001))^2)/(2*'1D'!$I$5)</f>
        <v>635.10995155659816</v>
      </c>
      <c r="AC1334" s="5">
        <f ca="1">((ABS(K1334)*'1D'!$D$6)/(MAX(((F1334)+(G1334)*(W1334))*(W1334),
            0.000001)*MAX(((((F1334)+(G1334)*(W1334))*(W1334))/MAX((F1334)+2*(W1334)*SQRT(1+(G1334)^2),
                    0.000001))^(2/3),
            0.000001)))^2</f>
        <v>3.8141460404132466E-3</v>
      </c>
      <c r="AD1334" s="5">
        <f ca="1">ABS(ABS(K1334)/MAX(((F1334)+(G1334)*(W1334))*(W1334),
        0.000001))/SQRT('1D'!$I$5*MAX((((F1334)+(G1334)*(W1334))*(W1334))/MAX((F1334)+2*(G1334)*(W1334),
            0.000001),
        0.000001))</f>
        <v>1.0000000000000004</v>
      </c>
      <c r="AE1334" s="5">
        <f ca="1">((F1334)*(W1334)^2)/2+(G1334)*(W1334)^3/3+(ABS(K1334)^2)/('1D'!$I$5*MAX(((F1334)+(G1334)*(W1334))*(W1334),
        0.000001))</f>
        <v>35.686426155594638</v>
      </c>
      <c r="AF1334" s="5">
        <f ca="1">IF($A$2=0,
    0,
    IFERROR(AB1335+(((AC1334+AC1335)/2)*J1335)+(IF(Z1334&gt;Z1335,
                '1D'!$D$8*((Z1334^2-Z1335^2)/(2*'1D'!$I$5)),
                '1D'!$D$9*((Z1335^2-Z1334^2)/(2*'1D'!$I$5)))+('1D'!$D$10*(ABS(I1335)/90)*(MAX(Z1334^2,
                        Z1335^2)/(2*'1D'!$I$5))))-AB1334,
        0))</f>
        <v>3.3141460403385281E-3</v>
      </c>
      <c r="AG1334" s="5">
        <f ca="1">IF($A$2=0,
    1,
    IF(IFERROR(AG1335,
            0)=0,
        0,
        IFERROR(IF(OR(ROUND(AD1334,
                        3)&gt;=1,
                    AND(ABS(AF1334)&lt;'1D'!$D$19,
                        AD1334&lt;1)),
                1,
                0),
            0)))</f>
        <v>1</v>
      </c>
      <c r="AH1334" s="5">
        <f ca="1">IFERROR(IF('1D'!V32="Supercritical",
        MAX('1D'!$D$16,
            IFERROR(L1334,
                MAX('1D'!$D$16,
                    POWER((ABS(K1334)^2)/('1D'!$I$5*MAX(F1334,
                                0.1)^2),
                        1/3)))),
        IF('1D'!V32="Subcritical",
            MAX('1D'!$D$16,
                IFERROR(W1334,
                    MAX('1D'!$D$16,
                        POWER((ABS(K1334)^2)/('1D'!$I$5*MAX(F1334,
                                    0.1)^2),
                            1/3)))),
            IF(IFERROR(T1334,
                    -1E+99)&gt;=IFERROR(AE1334,
                    -1E+99),
                MAX('1D'!$D$16,
                    IFERROR(L1334,
                        MAX('1D'!$D$16,
                            POWER((ABS(K1334)^2)/('1D'!$I$5*MAX(F1334,
                                        0.1)^2),
                                1/3)))),
                MAX('1D'!$D$16,
                    IFERROR(W1334,
                        MAX('1D'!$D$16,
                            POWER((ABS(K1334)^2)/('1D'!$I$5*MAX(F1334,
                                        0.1)^2),
                                1/3))))))),
    MAX('1D'!$D$16,
        POWER((ABS(K1334)^2)/('1D'!$I$5*MAX(F1334,
                    0.1)^2),
            1/3)))</f>
        <v>2.0411692021517887</v>
      </c>
      <c r="AI1334" s="5">
        <f t="shared" ca="1" si="288"/>
        <v>633.94266920215182</v>
      </c>
      <c r="AJ1334" s="5">
        <f ca="1">AI1334+((ABS(K1334)/MAX(((F1334)+(G1334)*(AH1334))*(AH1334),
            0.000001))^2)/(2*'1D'!$I$5)</f>
        <v>635.11709253909487</v>
      </c>
      <c r="AM1334">
        <v>0</v>
      </c>
      <c r="AN1334">
        <v>0</v>
      </c>
      <c r="AO1334" s="5">
        <f t="shared" si="289"/>
        <v>0</v>
      </c>
      <c r="AP1334" s="5">
        <f t="shared" si="293"/>
        <v>0</v>
      </c>
      <c r="AQ1334" s="5">
        <f ca="1">ABS(ABS(K1334)/MAX(((F1334)+(G1334)*(AH1334))*(AH1334),
        0.000001))/SQRT('1D'!$I$5*MAX((((F1334)+(G1334)*(AH1334))*(AH1334))/MAX((F1334)+2*(G1334)*(AH1334),
            0.000001),
        0.000001))</f>
        <v>1.0727235886044055</v>
      </c>
      <c r="AR1334" s="5" t="str">
        <f t="shared" ca="1" si="290"/>
        <v>Supercritical</v>
      </c>
      <c r="AS1334" s="5">
        <f ca="1">((ABS(K1334)*'1D'!$D$6)/(MAX(((F1334)+(G1334)*(AH1334))*(AH1334),
            0.000001)*MAX(((((F1334)+(G1334)*(AH1334))*(AH1334))/MAX((F1334)+2*(AH1334)*SQRT(1+(G1334)^2),
                    0.000001))^(2/3),
            0.000001)))^2</f>
        <v>4.3358367565141456E-3</v>
      </c>
    </row>
    <row r="1335" spans="1:45" x14ac:dyDescent="0.35">
      <c r="A1335">
        <v>1326</v>
      </c>
      <c r="B1335">
        <v>1324.9960000000001</v>
      </c>
      <c r="C1335">
        <v>616067.55900000001</v>
      </c>
      <c r="D1335">
        <v>3096682.3470000001</v>
      </c>
      <c r="E1335">
        <v>631.90099999999995</v>
      </c>
      <c r="F1335">
        <v>5.2</v>
      </c>
      <c r="G1335">
        <v>0</v>
      </c>
      <c r="H1335" t="s">
        <v>176</v>
      </c>
      <c r="I1335">
        <v>0</v>
      </c>
      <c r="J1335" s="5">
        <f t="shared" si="291"/>
        <v>1</v>
      </c>
      <c r="K1335" s="5">
        <f t="shared" ca="1" si="292"/>
        <v>50.95</v>
      </c>
      <c r="L1335" s="5">
        <f ca="1">IF($A$2=0,
    IFERROR(L1334,
        MAX('1D'!$D$16,
            POWER((ABS(K1335)^2)/('1D'!$I$5*MAX(F1335,
                        0.1)^2),
                1/3))),
    IF(IFERROR(V1334,
            0)=0,
        IFERROR(L1334,
            MAX('1D'!$D$16,
                POWER((ABS(K1335)^2)/('1D'!$I$5*MAX(F1335,
                            0.1)^2),
                    1/3))),
        IF(OR(IFERROR(L1335,
                    0)=0,
                IFERROR(S1334,
                    0)&lt;1,
                IFERROR(S1335,
                    0)&lt;1),
            MAX('1D'!$D$16,
                POWER((ABS(K1335)^2)/('1D'!$I$5*MAX(F1335,
                            0.1)^2),
                    1/3)),
            IF(IFERROR(U1335,
                    0)&gt;0,
                MAX('1D'!$D$16,
                    IFERROR(L1335,
                        0)+((IFERROR(U1335,
                                0))*'1D'!$D$18*IF((IFERROR(S1335,
                                    0))&lt;1,
                            1,
                            -1))),
                IF(IFERROR(U1335,
                        0)&lt;0,
                    IF(ABS((MAX('1D'!$D$16,
                                    POWER((ABS(K1335)^2)/('1D'!$I$5*MAX(F1335,
                                                0.1)^2),
                                        1/3)))-IFERROR(L1335,
                                0))&gt;'1D'!$D$19,
                        MAX('1D'!$D$16,
                            IF((MAX('1D'!$D$16,
                                        POWER((ABS(K1335)^2)/('1D'!$I$5*MAX(F1335,
                                                    0.1)^2),
                                            1/3)))&gt;IFERROR(L1335,
                                    0),
                                MIN((MAX('1D'!$D$16,
                                            POWER((ABS(K1335)^2)/('1D'!$I$5*MAX(F1335,
                                                        0.1)^2),
                                                1/3))),
                                    IFERROR(L1335,
                                        0)+(MIN(ABS(IFERROR(U1335,
                                                    0))*'1D'!$D$18,
                                            ABS((MAX('1D'!$D$16,
                                                        POWER((ABS(K1335)^2)/('1D'!$I$5*MAX(F1335,
                                                                    0.1)^2),
                                                            1/3)))-IFERROR(L1335,
                                                    0))))),
                                MAX((MAX('1D'!$D$16,
                                            POWER((ABS(K1335)^2)/('1D'!$I$5*MAX(F1335,
                                                        0.1)^2),
                                                1/3))),
                                    IFERROR(L1335,
                                        0)-(MIN(ABS(IFERROR(U1335,
                                                    0))*'1D'!$D$18,
                                            ABS((MAX('1D'!$D$16,
                                                        POWER((ABS(K1335)^2)/('1D'!$I$5*MAX(F1335,
                                                                    0.1)^2),
                                                            1/3)))-IFERROR(L1335,
                                                    0))))))),
                        MAX('1D'!$D$16,
                            POWER((ABS(K1335)^2)/('1D'!$I$5*MAX(F1335,
                                        0.1)^2),
                                1/3))),
                    MAX('1D'!$D$16,
                        IFERROR(L1335,
                            0)))))))</f>
        <v>2.0411692021517887</v>
      </c>
      <c r="M1335" s="5">
        <f t="shared" ca="1" si="280"/>
        <v>10.614079851189301</v>
      </c>
      <c r="N1335" s="5">
        <f t="shared" ca="1" si="281"/>
        <v>1.1434704692804873</v>
      </c>
      <c r="O1335" s="5">
        <f t="shared" ca="1" si="282"/>
        <v>4.8002276894771132</v>
      </c>
      <c r="P1335" s="5">
        <f t="shared" ca="1" si="283"/>
        <v>633.94216920215172</v>
      </c>
      <c r="Q1335" s="5">
        <f ca="1">P1335+((ABS(K1335)/MAX(((F1335)+(G1335)*(L1335))*(L1335),
            0.000001))^2)/(2*'1D'!$I$5)</f>
        <v>635.11659253909477</v>
      </c>
      <c r="R1335" s="5">
        <f ca="1">((ABS(K1335)*'1D'!$D$6)/(MAX(((F1335)+(G1335)*(L1335))*(L1335),
            0.000001)*MAX(((((F1335)+(G1335)*(L1335))*(L1335))/MAX((F1335)+2*(L1335)*SQRT(1+(G1335)^2),
                    0.000001))^(2/3),
            0.000001)))^2</f>
        <v>4.3358367565141456E-3</v>
      </c>
      <c r="S1335" s="5">
        <f ca="1">ABS(ABS(K1335)/MAX(((F1335)+(G1335)*(L1335))*(L1335),
        0.000001))/SQRT('1D'!$I$5*MAX((((F1335)+(G1335)*(L1335))*(L1335))/MAX((F1335)+2*(G1335)*(L1335),
            0.000001),
        0.000001))</f>
        <v>1.0727235886044055</v>
      </c>
      <c r="T1335" s="5">
        <f ca="1">((F1335)*(L1335)^2)/2+(G1335)*(L1335)^3/3+(ABS(K1335)^2)/('1D'!$I$5*MAX(((F1335)+(G1335)*(L1335))*(L1335),
        0.000001))</f>
        <v>35.763412605541333</v>
      </c>
      <c r="U1335" s="5">
        <f ca="1">IF($A$2=0,
    0,
    IFERROR(Q1334-(((R1334+R1335)/2)*J1335)-(IF(O1334&gt;O1335,
                '1D'!$D$8*((O1334^2-O1335^2)/(2*'1D'!$I$5)),
                '1D'!$D$9*((O1335^2-O1334^2)/(2*'1D'!$I$5)))+('1D'!$D$10*(ABS(I1335)/90)*(MAX(O1334^2,
                        O1335^2)/(2*'1D'!$I$5))))-Q1335,
        0))</f>
        <v>-3.8358367563660067E-3</v>
      </c>
      <c r="V1335" s="5">
        <f ca="1">IF($A$2=0,
    1,
    IF(IFERROR(V1334,
            0)=0,
        0,
        IFERROR(IF(ROUND(S1335,
                    3)=1,
                1,
                IF(AND(ABS(U1335)&lt;'1D'!$D$19,
                        S1335&gt;1),
                    1,
                    0)),
            0)))</f>
        <v>0</v>
      </c>
      <c r="W1335" s="5">
        <f ca="1">IF($A$2=0,
    MAX(MAX('1D'!$D$16,
            MAX('1D'!$D$16,
                POWER((ABS(K1335)^2)/('1D'!$I$5*MAX(F1335,
                            0.1)^2),
                    1/3))),
        IFERROR(W1396,
            MAX(MAX('1D'!$D$16,
                    MAX('1D'!$D$16,
                        POWER((ABS(K1335)^2)/('1D'!$I$5*MAX(F1335,
                                    0.1)^2),
                            1/3))),
                ($L$2)-E1396))),
    IF(IFERROR(AG1336,
            0)=0,
        MAX(MAX('1D'!$D$16,
                MAX('1D'!$D$16,
                    POWER((ABS(K1335)^2)/('1D'!$I$5*MAX(F1335,
                                0.1)^2),
                        1/3))),
            IFERROR(W1396,
                MAX(MAX('1D'!$D$16,
                        MAX('1D'!$D$16,
                            POWER((ABS(K1335)^2)/('1D'!$I$5*MAX(F1335,
                                        0.1)^2),
                                1/3))),
                    ($L$2)-E1396))),
        IF(IFERROR(W1335,
                0)=0,
            MAX(MAX('1D'!$D$16,
                    MAX('1D'!$D$16,
                        POWER((ABS(K1335)^2)/('1D'!$I$5*MAX(F1335,
                                    0.1)^2),
                            1/3))),
                IFERROR(W1396,
                    MAX(MAX('1D'!$D$16,
                            MAX('1D'!$D$16,
                                POWER((ABS(K1335)^2)/('1D'!$I$5*MAX(F1335,
                                            0.1)^2),
                                    1/3))),
                        ($L$2)-E1396))),
            IF(OR(IFERROR(AD1335,
                        0)&gt;=1,
                    IFERROR(AD1336,
                        0)&gt;=1),
                MAX('1D'!$D$16,
                    MAX('1D'!$D$16,
                        POWER((ABS(K1335)^2)/('1D'!$I$5*MAX(F1335,
                                    0.1)^2),
                            1/3))),
                IF(ABS(IFERROR(AF1335,
                            0))&lt;'1D'!$D$19,
                    MAX(MAX('1D'!$D$16,
                            MAX('1D'!$D$16,
                                POWER((ABS(K1335)^2)/('1D'!$I$5*MAX(F1335,
                                            0.1)^2),
                                    1/3))),
                        IFERROR(W1335,
                            0)),
                    MAX(MAX('1D'!$D$16,
                            MAX('1D'!$D$16,
                                POWER((ABS(K1335)^2)/('1D'!$I$5*MAX(F1335,
                                            0.1)^2),
                                    1/3))),
                        (IFERROR(W1335,
                                0))+((IFERROR(AF1335,
                                    0))*'1D'!$D$18)))))))</f>
        <v>2.1389677043987478</v>
      </c>
      <c r="X1335" s="5">
        <f t="shared" ca="1" si="284"/>
        <v>11.122632062873489</v>
      </c>
      <c r="Y1335" s="5">
        <f t="shared" ca="1" si="285"/>
        <v>1.1735290000551568</v>
      </c>
      <c r="Z1335" s="5">
        <f t="shared" ca="1" si="286"/>
        <v>4.5807502857230418</v>
      </c>
      <c r="AA1335" s="5">
        <f t="shared" ca="1" si="287"/>
        <v>634.03996770439869</v>
      </c>
      <c r="AB1335" s="5">
        <f ca="1">AA1335+((ABS(K1335)/MAX(((F1335)+(G1335)*(W1335))*(W1335),
            0.000001))^2)/(2*'1D'!$I$5)</f>
        <v>635.10945155659806</v>
      </c>
      <c r="AC1335" s="5">
        <f ca="1">((ABS(K1335)*'1D'!$D$6)/(MAX(((F1335)+(G1335)*(W1335))*(W1335),
            0.000001)*MAX(((((F1335)+(G1335)*(W1335))*(W1335))/MAX((F1335)+2*(W1335)*SQRT(1+(G1335)^2),
                    0.000001))^(2/3),
            0.000001)))^2</f>
        <v>3.8141460404132466E-3</v>
      </c>
      <c r="AD1335" s="5">
        <f ca="1">ABS(ABS(K1335)/MAX(((F1335)+(G1335)*(W1335))*(W1335),
        0.000001))/SQRT('1D'!$I$5*MAX((((F1335)+(G1335)*(W1335))*(W1335))/MAX((F1335)+2*(G1335)*(W1335),
            0.000001),
        0.000001))</f>
        <v>1.0000000000000004</v>
      </c>
      <c r="AE1335" s="5">
        <f ca="1">((F1335)*(W1335)^2)/2+(G1335)*(W1335)^3/3+(ABS(K1335)^2)/('1D'!$I$5*MAX(((F1335)+(G1335)*(W1335))*(W1335),
        0.000001))</f>
        <v>35.686426155594638</v>
      </c>
      <c r="AF1335" s="5">
        <f ca="1">IF($A$2=0,
    0,
    IFERROR(AB1336+(((AC1335+AC1336)/2)*J1336)+(IF(Z1335&gt;Z1336,
                '1D'!$D$8*((Z1335^2-Z1336^2)/(2*'1D'!$I$5)),
                '1D'!$D$9*((Z1336^2-Z1335^2)/(2*'1D'!$I$5)))+('1D'!$D$10*(ABS(I1336)/90)*(MAX(Z1335^2,
                        Z1336^2)/(2*'1D'!$I$5))))-AB1335,
        0))</f>
        <v>3.3141460404522149E-3</v>
      </c>
      <c r="AG1335" s="5">
        <f ca="1">IF($A$2=0,
    1,
    IF(IFERROR(AG1336,
            0)=0,
        0,
        IFERROR(IF(OR(ROUND(AD1335,
                        3)&gt;=1,
                    AND(ABS(AF1335)&lt;'1D'!$D$19,
                        AD1335&lt;1)),
                1,
                0),
            0)))</f>
        <v>1</v>
      </c>
      <c r="AH1335" s="5">
        <f ca="1">IFERROR(IF('1D'!V32="Supercritical",
        MAX('1D'!$D$16,
            IFERROR(L1335,
                MAX('1D'!$D$16,
                    POWER((ABS(K1335)^2)/('1D'!$I$5*MAX(F1335,
                                0.1)^2),
                        1/3)))),
        IF('1D'!V32="Subcritical",
            MAX('1D'!$D$16,
                IFERROR(W1335,
                    MAX('1D'!$D$16,
                        POWER((ABS(K1335)^2)/('1D'!$I$5*MAX(F1335,
                                    0.1)^2),
                            1/3)))),
            IF(IFERROR(T1335,
                    -1E+99)&gt;=IFERROR(AE1335,
                    -1E+99),
                MAX('1D'!$D$16,
                    IFERROR(L1335,
                        MAX('1D'!$D$16,
                            POWER((ABS(K1335)^2)/('1D'!$I$5*MAX(F1335,
                                        0.1)^2),
                                1/3)))),
                MAX('1D'!$D$16,
                    IFERROR(W1335,
                        MAX('1D'!$D$16,
                            POWER((ABS(K1335)^2)/('1D'!$I$5*MAX(F1335,
                                        0.1)^2),
                                1/3))))))),
    MAX('1D'!$D$16,
        POWER((ABS(K1335)^2)/('1D'!$I$5*MAX(F1335,
                    0.1)^2),
            1/3)))</f>
        <v>2.0411692021517887</v>
      </c>
      <c r="AI1335" s="5">
        <f t="shared" ca="1" si="288"/>
        <v>633.94216920215172</v>
      </c>
      <c r="AJ1335" s="5">
        <f ca="1">AI1335+((ABS(K1335)/MAX(((F1335)+(G1335)*(AH1335))*(AH1335),
            0.000001))^2)/(2*'1D'!$I$5)</f>
        <v>635.11659253909477</v>
      </c>
      <c r="AM1335">
        <v>0</v>
      </c>
      <c r="AN1335">
        <v>0</v>
      </c>
      <c r="AO1335" s="5">
        <f t="shared" si="289"/>
        <v>0</v>
      </c>
      <c r="AP1335" s="5">
        <f t="shared" si="293"/>
        <v>0</v>
      </c>
      <c r="AQ1335" s="5">
        <f ca="1">ABS(ABS(K1335)/MAX(((F1335)+(G1335)*(AH1335))*(AH1335),
        0.000001))/SQRT('1D'!$I$5*MAX((((F1335)+(G1335)*(AH1335))*(AH1335))/MAX((F1335)+2*(G1335)*(AH1335),
            0.000001),
        0.000001))</f>
        <v>1.0727235886044055</v>
      </c>
      <c r="AR1335" s="5" t="str">
        <f t="shared" ca="1" si="290"/>
        <v>Supercritical</v>
      </c>
      <c r="AS1335" s="5">
        <f ca="1">((ABS(K1335)*'1D'!$D$6)/(MAX(((F1335)+(G1335)*(AH1335))*(AH1335),
            0.000001)*MAX(((((F1335)+(G1335)*(AH1335))*(AH1335))/MAX((F1335)+2*(AH1335)*SQRT(1+(G1335)^2),
                    0.000001))^(2/3),
            0.000001)))^2</f>
        <v>4.3358367565141456E-3</v>
      </c>
    </row>
    <row r="1336" spans="1:45" x14ac:dyDescent="0.35">
      <c r="A1336">
        <v>1327</v>
      </c>
      <c r="B1336">
        <v>1325.9960000000001</v>
      </c>
      <c r="C1336">
        <v>616067.51699999999</v>
      </c>
      <c r="D1336">
        <v>3096681.3480000002</v>
      </c>
      <c r="E1336">
        <v>631.90049999999997</v>
      </c>
      <c r="F1336">
        <v>5.2</v>
      </c>
      <c r="G1336">
        <v>0</v>
      </c>
      <c r="H1336" t="s">
        <v>176</v>
      </c>
      <c r="I1336">
        <v>0</v>
      </c>
      <c r="J1336" s="5">
        <f t="shared" si="291"/>
        <v>1</v>
      </c>
      <c r="K1336" s="5">
        <f t="shared" ca="1" si="292"/>
        <v>50.95</v>
      </c>
      <c r="L1336" s="5">
        <f ca="1">IF($A$2=0,
    IFERROR(L1335,
        MAX('1D'!$D$16,
            POWER((ABS(K1336)^2)/('1D'!$I$5*MAX(F1336,
                        0.1)^2),
                1/3))),
    IF(IFERROR(V1335,
            0)=0,
        IFERROR(L1335,
            MAX('1D'!$D$16,
                POWER((ABS(K1336)^2)/('1D'!$I$5*MAX(F1336,
                            0.1)^2),
                    1/3))),
        IF(OR(IFERROR(L1336,
                    0)=0,
                IFERROR(S1335,
                    0)&lt;1,
                IFERROR(S1336,
                    0)&lt;1),
            MAX('1D'!$D$16,
                POWER((ABS(K1336)^2)/('1D'!$I$5*MAX(F1336,
                            0.1)^2),
                    1/3)),
            IF(IFERROR(U1336,
                    0)&gt;0,
                MAX('1D'!$D$16,
                    IFERROR(L1336,
                        0)+((IFERROR(U1336,
                                0))*'1D'!$D$18*IF((IFERROR(S1336,
                                    0))&lt;1,
                            1,
                            -1))),
                IF(IFERROR(U1336,
                        0)&lt;0,
                    IF(ABS((MAX('1D'!$D$16,
                                    POWER((ABS(K1336)^2)/('1D'!$I$5*MAX(F1336,
                                                0.1)^2),
                                        1/3)))-IFERROR(L1336,
                                0))&gt;'1D'!$D$19,
                        MAX('1D'!$D$16,
                            IF((MAX('1D'!$D$16,
                                        POWER((ABS(K1336)^2)/('1D'!$I$5*MAX(F1336,
                                                    0.1)^2),
                                            1/3)))&gt;IFERROR(L1336,
                                    0),
                                MIN((MAX('1D'!$D$16,
                                            POWER((ABS(K1336)^2)/('1D'!$I$5*MAX(F1336,
                                                        0.1)^2),
                                                1/3))),
                                    IFERROR(L1336,
                                        0)+(MIN(ABS(IFERROR(U1336,
                                                    0))*'1D'!$D$18,
                                            ABS((MAX('1D'!$D$16,
                                                        POWER((ABS(K1336)^2)/('1D'!$I$5*MAX(F1336,
                                                                    0.1)^2),
                                                            1/3)))-IFERROR(L1336,
                                                    0))))),
                                MAX((MAX('1D'!$D$16,
                                            POWER((ABS(K1336)^2)/('1D'!$I$5*MAX(F1336,
                                                        0.1)^2),
                                                1/3))),
                                    IFERROR(L1336,
                                        0)-(MIN(ABS(IFERROR(U1336,
                                                    0))*'1D'!$D$18,
                                            ABS((MAX('1D'!$D$16,
                                                        POWER((ABS(K1336)^2)/('1D'!$I$5*MAX(F1336,
                                                                    0.1)^2),
                                                            1/3)))-IFERROR(L1336,
                                                    0))))))),
                        MAX('1D'!$D$16,
                            POWER((ABS(K1336)^2)/('1D'!$I$5*MAX(F1336,
                                        0.1)^2),
                                1/3))),
                    MAX('1D'!$D$16,
                        IFERROR(L1336,
                            0)))))))</f>
        <v>2.0411692021517887</v>
      </c>
      <c r="M1336" s="5">
        <f t="shared" ca="1" si="280"/>
        <v>10.614079851189301</v>
      </c>
      <c r="N1336" s="5">
        <f t="shared" ca="1" si="281"/>
        <v>1.1434704692804873</v>
      </c>
      <c r="O1336" s="5">
        <f t="shared" ca="1" si="282"/>
        <v>4.8002276894771132</v>
      </c>
      <c r="P1336" s="5">
        <f t="shared" ca="1" si="283"/>
        <v>633.94166920215173</v>
      </c>
      <c r="Q1336" s="5">
        <f ca="1">P1336+((ABS(K1336)/MAX(((F1336)+(G1336)*(L1336))*(L1336),
            0.000001))^2)/(2*'1D'!$I$5)</f>
        <v>635.11609253909478</v>
      </c>
      <c r="R1336" s="5">
        <f ca="1">((ABS(K1336)*'1D'!$D$6)/(MAX(((F1336)+(G1336)*(L1336))*(L1336),
            0.000001)*MAX(((((F1336)+(G1336)*(L1336))*(L1336))/MAX((F1336)+2*(L1336)*SQRT(1+(G1336)^2),
                    0.000001))^(2/3),
            0.000001)))^2</f>
        <v>4.3358367565141456E-3</v>
      </c>
      <c r="S1336" s="5">
        <f ca="1">ABS(ABS(K1336)/MAX(((F1336)+(G1336)*(L1336))*(L1336),
        0.000001))/SQRT('1D'!$I$5*MAX((((F1336)+(G1336)*(L1336))*(L1336))/MAX((F1336)+2*(G1336)*(L1336),
            0.000001),
        0.000001))</f>
        <v>1.0727235886044055</v>
      </c>
      <c r="T1336" s="5">
        <f ca="1">((F1336)*(L1336)^2)/2+(G1336)*(L1336)^3/3+(ABS(K1336)^2)/('1D'!$I$5*MAX(((F1336)+(G1336)*(L1336))*(L1336),
        0.000001))</f>
        <v>35.763412605541333</v>
      </c>
      <c r="U1336" s="5">
        <f ca="1">IF($A$2=0,
    0,
    IFERROR(Q1335-(((R1335+R1336)/2)*J1336)-(IF(O1335&gt;O1336,
                '1D'!$D$8*((O1335^2-O1336^2)/(2*'1D'!$I$5)),
                '1D'!$D$9*((O1336^2-O1335^2)/(2*'1D'!$I$5)))+('1D'!$D$10*(ABS(I1336)/90)*(MAX(O1335^2,
                        O1336^2)/(2*'1D'!$I$5))))-Q1336,
        0))</f>
        <v>-3.8358367564796936E-3</v>
      </c>
      <c r="V1336" s="5">
        <f ca="1">IF($A$2=0,
    1,
    IF(IFERROR(V1335,
            0)=0,
        0,
        IFERROR(IF(ROUND(S1336,
                    3)=1,
                1,
                IF(AND(ABS(U1336)&lt;'1D'!$D$19,
                        S1336&gt;1),
                    1,
                    0)),
            0)))</f>
        <v>0</v>
      </c>
      <c r="W1336" s="5">
        <f ca="1">IF($A$2=0,
    MAX(MAX('1D'!$D$16,
            MAX('1D'!$D$16,
                POWER((ABS(K1336)^2)/('1D'!$I$5*MAX(F1336,
                            0.1)^2),
                    1/3))),
        IFERROR(W1396,
            MAX(MAX('1D'!$D$16,
                    MAX('1D'!$D$16,
                        POWER((ABS(K1336)^2)/('1D'!$I$5*MAX(F1336,
                                    0.1)^2),
                            1/3))),
                ($L$2)-E1396))),
    IF(IFERROR(AG1337,
            0)=0,
        MAX(MAX('1D'!$D$16,
                MAX('1D'!$D$16,
                    POWER((ABS(K1336)^2)/('1D'!$I$5*MAX(F1336,
                                0.1)^2),
                        1/3))),
            IFERROR(W1396,
                MAX(MAX('1D'!$D$16,
                        MAX('1D'!$D$16,
                            POWER((ABS(K1336)^2)/('1D'!$I$5*MAX(F1336,
                                        0.1)^2),
                                1/3))),
                    ($L$2)-E1396))),
        IF(IFERROR(W1336,
                0)=0,
            MAX(MAX('1D'!$D$16,
                    MAX('1D'!$D$16,
                        POWER((ABS(K1336)^2)/('1D'!$I$5*MAX(F1336,
                                    0.1)^2),
                            1/3))),
                IFERROR(W1396,
                    MAX(MAX('1D'!$D$16,
                            MAX('1D'!$D$16,
                                POWER((ABS(K1336)^2)/('1D'!$I$5*MAX(F1336,
                                            0.1)^2),
                                    1/3))),
                        ($L$2)-E1396))),
            IF(OR(IFERROR(AD1336,
                        0)&gt;=1,
                    IFERROR(AD1337,
                        0)&gt;=1),
                MAX('1D'!$D$16,
                    MAX('1D'!$D$16,
                        POWER((ABS(K1336)^2)/('1D'!$I$5*MAX(F1336,
                                    0.1)^2),
                            1/3))),
                IF(ABS(IFERROR(AF1336,
                            0))&lt;'1D'!$D$19,
                    MAX(MAX('1D'!$D$16,
                            MAX('1D'!$D$16,
                                POWER((ABS(K1336)^2)/('1D'!$I$5*MAX(F1336,
                                            0.1)^2),
                                    1/3))),
                        IFERROR(W1336,
                            0)),
                    MAX(MAX('1D'!$D$16,
                            MAX('1D'!$D$16,
                                POWER((ABS(K1336)^2)/('1D'!$I$5*MAX(F1336,
                                            0.1)^2),
                                    1/3))),
                        (IFERROR(W1336,
                                0))+((IFERROR(AF1336,
                                    0))*'1D'!$D$18)))))))</f>
        <v>2.1389677043987478</v>
      </c>
      <c r="X1336" s="5">
        <f t="shared" ca="1" si="284"/>
        <v>11.122632062873489</v>
      </c>
      <c r="Y1336" s="5">
        <f t="shared" ca="1" si="285"/>
        <v>1.1735290000551568</v>
      </c>
      <c r="Z1336" s="5">
        <f t="shared" ca="1" si="286"/>
        <v>4.5807502857230418</v>
      </c>
      <c r="AA1336" s="5">
        <f t="shared" ca="1" si="287"/>
        <v>634.0394677043987</v>
      </c>
      <c r="AB1336" s="5">
        <f ca="1">AA1336+((ABS(K1336)/MAX(((F1336)+(G1336)*(W1336))*(W1336),
            0.000001))^2)/(2*'1D'!$I$5)</f>
        <v>635.10895155659807</v>
      </c>
      <c r="AC1336" s="5">
        <f ca="1">((ABS(K1336)*'1D'!$D$6)/(MAX(((F1336)+(G1336)*(W1336))*(W1336),
            0.000001)*MAX(((((F1336)+(G1336)*(W1336))*(W1336))/MAX((F1336)+2*(W1336)*SQRT(1+(G1336)^2),
                    0.000001))^(2/3),
            0.000001)))^2</f>
        <v>3.8141460404132466E-3</v>
      </c>
      <c r="AD1336" s="5">
        <f ca="1">ABS(ABS(K1336)/MAX(((F1336)+(G1336)*(W1336))*(W1336),
        0.000001))/SQRT('1D'!$I$5*MAX((((F1336)+(G1336)*(W1336))*(W1336))/MAX((F1336)+2*(G1336)*(W1336),
            0.000001),
        0.000001))</f>
        <v>1.0000000000000004</v>
      </c>
      <c r="AE1336" s="5">
        <f ca="1">((F1336)*(W1336)^2)/2+(G1336)*(W1336)^3/3+(ABS(K1336)^2)/('1D'!$I$5*MAX(((F1336)+(G1336)*(W1336))*(W1336),
        0.000001))</f>
        <v>35.686426155594638</v>
      </c>
      <c r="AF1336" s="5">
        <f ca="1">IF($A$2=0,
    0,
    IFERROR(AB1337+(((AC1336+AC1337)/2)*J1337)+(IF(Z1336&gt;Z1337,
                '1D'!$D$8*((Z1336^2-Z1337^2)/(2*'1D'!$I$5)),
                '1D'!$D$9*((Z1337^2-Z1336^2)/(2*'1D'!$I$5)))+('1D'!$D$10*(ABS(I1337)/90)*(MAX(Z1336^2,
                        Z1337^2)/(2*'1D'!$I$5))))-AB1336,
        0))</f>
        <v>3.411932860331035E-3</v>
      </c>
      <c r="AG1336" s="5">
        <f ca="1">IF($A$2=0,
    1,
    IF(IFERROR(AG1337,
            0)=0,
        0,
        IFERROR(IF(OR(ROUND(AD1336,
                        3)&gt;=1,
                    AND(ABS(AF1336)&lt;'1D'!$D$19,
                        AD1336&lt;1)),
                1,
                0),
            0)))</f>
        <v>1</v>
      </c>
      <c r="AH1336" s="5">
        <f ca="1">IFERROR(IF('1D'!V32="Supercritical",
        MAX('1D'!$D$16,
            IFERROR(L1336,
                MAX('1D'!$D$16,
                    POWER((ABS(K1336)^2)/('1D'!$I$5*MAX(F1336,
                                0.1)^2),
                        1/3)))),
        IF('1D'!V32="Subcritical",
            MAX('1D'!$D$16,
                IFERROR(W1336,
                    MAX('1D'!$D$16,
                        POWER((ABS(K1336)^2)/('1D'!$I$5*MAX(F1336,
                                    0.1)^2),
                            1/3)))),
            IF(IFERROR(T1336,
                    -1E+99)&gt;=IFERROR(AE1336,
                    -1E+99),
                MAX('1D'!$D$16,
                    IFERROR(L1336,
                        MAX('1D'!$D$16,
                            POWER((ABS(K1336)^2)/('1D'!$I$5*MAX(F1336,
                                        0.1)^2),
                                1/3)))),
                MAX('1D'!$D$16,
                    IFERROR(W1336,
                        MAX('1D'!$D$16,
                            POWER((ABS(K1336)^2)/('1D'!$I$5*MAX(F1336,
                                        0.1)^2),
                                1/3))))))),
    MAX('1D'!$D$16,
        POWER((ABS(K1336)^2)/('1D'!$I$5*MAX(F1336,
                    0.1)^2),
            1/3)))</f>
        <v>2.0411692021517887</v>
      </c>
      <c r="AI1336" s="5">
        <f t="shared" ca="1" si="288"/>
        <v>633.94166920215173</v>
      </c>
      <c r="AJ1336" s="5">
        <f ca="1">AI1336+((ABS(K1336)/MAX(((F1336)+(G1336)*(AH1336))*(AH1336),
            0.000001))^2)/(2*'1D'!$I$5)</f>
        <v>635.11609253909478</v>
      </c>
      <c r="AM1336">
        <v>0</v>
      </c>
      <c r="AN1336">
        <v>0</v>
      </c>
      <c r="AO1336" s="5">
        <f t="shared" si="289"/>
        <v>0</v>
      </c>
      <c r="AP1336" s="5">
        <f t="shared" si="293"/>
        <v>0</v>
      </c>
      <c r="AQ1336" s="5">
        <f ca="1">ABS(ABS(K1336)/MAX(((F1336)+(G1336)*(AH1336))*(AH1336),
        0.000001))/SQRT('1D'!$I$5*MAX((((F1336)+(G1336)*(AH1336))*(AH1336))/MAX((F1336)+2*(G1336)*(AH1336),
            0.000001),
        0.000001))</f>
        <v>1.0727235886044055</v>
      </c>
      <c r="AR1336" s="5" t="str">
        <f t="shared" ca="1" si="290"/>
        <v>Supercritical</v>
      </c>
      <c r="AS1336" s="5">
        <f ca="1">((ABS(K1336)*'1D'!$D$6)/(MAX(((F1336)+(G1336)*(AH1336))*(AH1336),
            0.000001)*MAX(((((F1336)+(G1336)*(AH1336))*(AH1336))/MAX((F1336)+2*(AH1336)*SQRT(1+(G1336)^2),
                    0.000001))^(2/3),
            0.000001)))^2</f>
        <v>4.3358367565141456E-3</v>
      </c>
    </row>
    <row r="1337" spans="1:45" x14ac:dyDescent="0.35">
      <c r="A1337">
        <v>1328</v>
      </c>
      <c r="B1337">
        <v>1326.9949999999999</v>
      </c>
      <c r="C1337">
        <v>616067.47499999998</v>
      </c>
      <c r="D1337">
        <v>3096680.3489999999</v>
      </c>
      <c r="E1337">
        <v>631.9</v>
      </c>
      <c r="F1337">
        <v>5.2</v>
      </c>
      <c r="G1337">
        <v>0</v>
      </c>
      <c r="H1337" t="s">
        <v>176</v>
      </c>
      <c r="I1337">
        <v>5.7000000000000002E-2</v>
      </c>
      <c r="J1337" s="5">
        <f t="shared" si="291"/>
        <v>0.99899999999979627</v>
      </c>
      <c r="K1337" s="5">
        <f t="shared" ca="1" si="292"/>
        <v>50.95</v>
      </c>
      <c r="L1337" s="5">
        <f ca="1">IF($A$2=0,
    IFERROR(L1336,
        MAX('1D'!$D$16,
            POWER((ABS(K1337)^2)/('1D'!$I$5*MAX(F1337,
                        0.1)^2),
                1/3))),
    IF(IFERROR(V1336,
            0)=0,
        IFERROR(L1336,
            MAX('1D'!$D$16,
                POWER((ABS(K1337)^2)/('1D'!$I$5*MAX(F1337,
                            0.1)^2),
                    1/3))),
        IF(OR(IFERROR(L1337,
                    0)=0,
                IFERROR(S1336,
                    0)&lt;1,
                IFERROR(S1337,
                    0)&lt;1),
            MAX('1D'!$D$16,
                POWER((ABS(K1337)^2)/('1D'!$I$5*MAX(F1337,
                            0.1)^2),
                    1/3)),
            IF(IFERROR(U1337,
                    0)&gt;0,
                MAX('1D'!$D$16,
                    IFERROR(L1337,
                        0)+((IFERROR(U1337,
                                0))*'1D'!$D$18*IF((IFERROR(S1337,
                                    0))&lt;1,
                            1,
                            -1))),
                IF(IFERROR(U1337,
                        0)&lt;0,
                    IF(ABS((MAX('1D'!$D$16,
                                    POWER((ABS(K1337)^2)/('1D'!$I$5*MAX(F1337,
                                                0.1)^2),
                                        1/3)))-IFERROR(L1337,
                                0))&gt;'1D'!$D$19,
                        MAX('1D'!$D$16,
                            IF((MAX('1D'!$D$16,
                                        POWER((ABS(K1337)^2)/('1D'!$I$5*MAX(F1337,
                                                    0.1)^2),
                                            1/3)))&gt;IFERROR(L1337,
                                    0),
                                MIN((MAX('1D'!$D$16,
                                            POWER((ABS(K1337)^2)/('1D'!$I$5*MAX(F1337,
                                                        0.1)^2),
                                                1/3))),
                                    IFERROR(L1337,
                                        0)+(MIN(ABS(IFERROR(U1337,
                                                    0))*'1D'!$D$18,
                                            ABS((MAX('1D'!$D$16,
                                                        POWER((ABS(K1337)^2)/('1D'!$I$5*MAX(F1337,
                                                                    0.1)^2),
                                                            1/3)))-IFERROR(L1337,
                                                    0))))),
                                MAX((MAX('1D'!$D$16,
                                            POWER((ABS(K1337)^2)/('1D'!$I$5*MAX(F1337,
                                                        0.1)^2),
                                                1/3))),
                                    IFERROR(L1337,
                                        0)-(MIN(ABS(IFERROR(U1337,
                                                    0))*'1D'!$D$18,
                                            ABS((MAX('1D'!$D$16,
                                                        POWER((ABS(K1337)^2)/('1D'!$I$5*MAX(F1337,
                                                                    0.1)^2),
                                                            1/3)))-IFERROR(L1337,
                                                    0))))))),
                        MAX('1D'!$D$16,
                            POWER((ABS(K1337)^2)/('1D'!$I$5*MAX(F1337,
                                        0.1)^2),
                                1/3))),
                    MAX('1D'!$D$16,
                        IFERROR(L1337,
                            0)))))))</f>
        <v>2.0411692021517887</v>
      </c>
      <c r="M1337" s="5">
        <f t="shared" ca="1" si="280"/>
        <v>10.614079851189301</v>
      </c>
      <c r="N1337" s="5">
        <f t="shared" ca="1" si="281"/>
        <v>1.1434704692804873</v>
      </c>
      <c r="O1337" s="5">
        <f t="shared" ca="1" si="282"/>
        <v>4.8002276894771132</v>
      </c>
      <c r="P1337" s="5">
        <f t="shared" ca="1" si="283"/>
        <v>633.94116920215174</v>
      </c>
      <c r="Q1337" s="5">
        <f ca="1">P1337+((ABS(K1337)/MAX(((F1337)+(G1337)*(L1337))*(L1337),
            0.000001))^2)/(2*'1D'!$I$5)</f>
        <v>635.11559253909479</v>
      </c>
      <c r="R1337" s="5">
        <f ca="1">((ABS(K1337)*'1D'!$D$6)/(MAX(((F1337)+(G1337)*(L1337))*(L1337),
            0.000001)*MAX(((((F1337)+(G1337)*(L1337))*(L1337))/MAX((F1337)+2*(L1337)*SQRT(1+(G1337)^2),
                    0.000001))^(2/3),
            0.000001)))^2</f>
        <v>4.3358367565141456E-3</v>
      </c>
      <c r="S1337" s="5">
        <f ca="1">ABS(ABS(K1337)/MAX(((F1337)+(G1337)*(L1337))*(L1337),
        0.000001))/SQRT('1D'!$I$5*MAX((((F1337)+(G1337)*(L1337))*(L1337))/MAX((F1337)+2*(G1337)*(L1337),
            0.000001),
        0.000001))</f>
        <v>1.0727235886044055</v>
      </c>
      <c r="T1337" s="5">
        <f ca="1">((F1337)*(L1337)^2)/2+(G1337)*(L1337)^3/3+(ABS(K1337)^2)/('1D'!$I$5*MAX(((F1337)+(G1337)*(L1337))*(L1337),
        0.000001))</f>
        <v>35.763412605541333</v>
      </c>
      <c r="U1337" s="5">
        <f ca="1">IF($A$2=0,
    0,
    IFERROR(Q1336-(((R1336+R1337)/2)*J1337)-(IF(O1336&gt;O1337,
                '1D'!$D$8*((O1336^2-O1337^2)/(2*'1D'!$I$5)),
                '1D'!$D$9*((O1337^2-O1336^2)/(2*'1D'!$I$5)))+('1D'!$D$10*(ABS(I1337)/90)*(MAX(O1336^2,
                        O1337^2)/(2*'1D'!$I$5))))-Q1337,
        0))</f>
        <v>-3.9430711367458571E-3</v>
      </c>
      <c r="V1337" s="5">
        <f ca="1">IF($A$2=0,
    1,
    IF(IFERROR(V1336,
            0)=0,
        0,
        IFERROR(IF(ROUND(S1337,
                    3)=1,
                1,
                IF(AND(ABS(U1337)&lt;'1D'!$D$19,
                        S1337&gt;1),
                    1,
                    0)),
            0)))</f>
        <v>0</v>
      </c>
      <c r="W1337" s="5">
        <f ca="1">IF($A$2=0,
    MAX(MAX('1D'!$D$16,
            MAX('1D'!$D$16,
                POWER((ABS(K1337)^2)/('1D'!$I$5*MAX(F1337,
                            0.1)^2),
                    1/3))),
        IFERROR(W1396,
            MAX(MAX('1D'!$D$16,
                    MAX('1D'!$D$16,
                        POWER((ABS(K1337)^2)/('1D'!$I$5*MAX(F1337,
                                    0.1)^2),
                            1/3))),
                ($L$2)-E1396))),
    IF(IFERROR(AG1338,
            0)=0,
        MAX(MAX('1D'!$D$16,
                MAX('1D'!$D$16,
                    POWER((ABS(K1337)^2)/('1D'!$I$5*MAX(F1337,
                                0.1)^2),
                        1/3))),
            IFERROR(W1396,
                MAX(MAX('1D'!$D$16,
                        MAX('1D'!$D$16,
                            POWER((ABS(K1337)^2)/('1D'!$I$5*MAX(F1337,
                                        0.1)^2),
                                1/3))),
                    ($L$2)-E1396))),
        IF(IFERROR(W1337,
                0)=0,
            MAX(MAX('1D'!$D$16,
                    MAX('1D'!$D$16,
                        POWER((ABS(K1337)^2)/('1D'!$I$5*MAX(F1337,
                                    0.1)^2),
                            1/3))),
                IFERROR(W1396,
                    MAX(MAX('1D'!$D$16,
                            MAX('1D'!$D$16,
                                POWER((ABS(K1337)^2)/('1D'!$I$5*MAX(F1337,
                                            0.1)^2),
                                    1/3))),
                        ($L$2)-E1396))),
            IF(OR(IFERROR(AD1337,
                        0)&gt;=1,
                    IFERROR(AD1338,
                        0)&gt;=1),
                MAX('1D'!$D$16,
                    MAX('1D'!$D$16,
                        POWER((ABS(K1337)^2)/('1D'!$I$5*MAX(F1337,
                                    0.1)^2),
                            1/3))),
                IF(ABS(IFERROR(AF1337,
                            0))&lt;'1D'!$D$19,
                    MAX(MAX('1D'!$D$16,
                            MAX('1D'!$D$16,
                                POWER((ABS(K1337)^2)/('1D'!$I$5*MAX(F1337,
                                            0.1)^2),
                                    1/3))),
                        IFERROR(W1337,
                            0)),
                    MAX(MAX('1D'!$D$16,
                            MAX('1D'!$D$16,
                                POWER((ABS(K1337)^2)/('1D'!$I$5*MAX(F1337,
                                            0.1)^2),
                                    1/3))),
                        (IFERROR(W1337,
                                0))+((IFERROR(AF1337,
                                    0))*'1D'!$D$18)))))))</f>
        <v>2.1389677043987478</v>
      </c>
      <c r="X1337" s="5">
        <f t="shared" ca="1" si="284"/>
        <v>11.122632062873489</v>
      </c>
      <c r="Y1337" s="5">
        <f t="shared" ca="1" si="285"/>
        <v>1.1735290000551568</v>
      </c>
      <c r="Z1337" s="5">
        <f t="shared" ca="1" si="286"/>
        <v>4.5807502857230418</v>
      </c>
      <c r="AA1337" s="5">
        <f t="shared" ca="1" si="287"/>
        <v>634.03896770439871</v>
      </c>
      <c r="AB1337" s="5">
        <f ca="1">AA1337+((ABS(K1337)/MAX(((F1337)+(G1337)*(W1337))*(W1337),
            0.000001))^2)/(2*'1D'!$I$5)</f>
        <v>635.10845155659808</v>
      </c>
      <c r="AC1337" s="5">
        <f ca="1">((ABS(K1337)*'1D'!$D$6)/(MAX(((F1337)+(G1337)*(W1337))*(W1337),
            0.000001)*MAX(((((F1337)+(G1337)*(W1337))*(W1337))/MAX((F1337)+2*(W1337)*SQRT(1+(G1337)^2),
                    0.000001))^(2/3),
            0.000001)))^2</f>
        <v>3.8141460404132466E-3</v>
      </c>
      <c r="AD1337" s="5">
        <f ca="1">ABS(ABS(K1337)/MAX(((F1337)+(G1337)*(W1337))*(W1337),
        0.000001))/SQRT('1D'!$I$5*MAX((((F1337)+(G1337)*(W1337))*(W1337))/MAX((F1337)+2*(G1337)*(W1337),
            0.000001),
        0.000001))</f>
        <v>1.0000000000000004</v>
      </c>
      <c r="AE1337" s="5">
        <f ca="1">((F1337)*(W1337)^2)/2+(G1337)*(W1337)^3/3+(ABS(K1337)^2)/('1D'!$I$5*MAX(((F1337)+(G1337)*(W1337))*(W1337),
        0.000001))</f>
        <v>35.686426155594638</v>
      </c>
      <c r="AF1337" s="5">
        <f ca="1">IF($A$2=0,
    0,
    IFERROR(AB1338+(((AC1337+AC1338)/2)*J1338)+(IF(Z1337&gt;Z1338,
                '1D'!$D$8*((Z1337^2-Z1338^2)/(2*'1D'!$I$5)),
                '1D'!$D$9*((Z1338^2-Z1337^2)/(2*'1D'!$I$5)))+('1D'!$D$10*(ABS(I1338)/90)*(MAX(Z1337^2,
                        Z1338^2)/(2*'1D'!$I$5))))-AB1337,
        0))</f>
        <v>3.4157470064428708E-3</v>
      </c>
      <c r="AG1337" s="5">
        <f ca="1">IF($A$2=0,
    1,
    IF(IFERROR(AG1338,
            0)=0,
        0,
        IFERROR(IF(OR(ROUND(AD1337,
                        3)&gt;=1,
                    AND(ABS(AF1337)&lt;'1D'!$D$19,
                        AD1337&lt;1)),
                1,
                0),
            0)))</f>
        <v>1</v>
      </c>
      <c r="AH1337" s="5">
        <f ca="1">IFERROR(IF('1D'!V32="Supercritical",
        MAX('1D'!$D$16,
            IFERROR(L1337,
                MAX('1D'!$D$16,
                    POWER((ABS(K1337)^2)/('1D'!$I$5*MAX(F1337,
                                0.1)^2),
                        1/3)))),
        IF('1D'!V32="Subcritical",
            MAX('1D'!$D$16,
                IFERROR(W1337,
                    MAX('1D'!$D$16,
                        POWER((ABS(K1337)^2)/('1D'!$I$5*MAX(F1337,
                                    0.1)^2),
                            1/3)))),
            IF(IFERROR(T1337,
                    -1E+99)&gt;=IFERROR(AE1337,
                    -1E+99),
                MAX('1D'!$D$16,
                    IFERROR(L1337,
                        MAX('1D'!$D$16,
                            POWER((ABS(K1337)^2)/('1D'!$I$5*MAX(F1337,
                                        0.1)^2),
                                1/3)))),
                MAX('1D'!$D$16,
                    IFERROR(W1337,
                        MAX('1D'!$D$16,
                            POWER((ABS(K1337)^2)/('1D'!$I$5*MAX(F1337,
                                        0.1)^2),
                                1/3))))))),
    MAX('1D'!$D$16,
        POWER((ABS(K1337)^2)/('1D'!$I$5*MAX(F1337,
                    0.1)^2),
            1/3)))</f>
        <v>2.0411692021517887</v>
      </c>
      <c r="AI1337" s="5">
        <f t="shared" ca="1" si="288"/>
        <v>633.94116920215174</v>
      </c>
      <c r="AJ1337" s="5">
        <f ca="1">AI1337+((ABS(K1337)/MAX(((F1337)+(G1337)*(AH1337))*(AH1337),
            0.000001))^2)/(2*'1D'!$I$5)</f>
        <v>635.11559253909479</v>
      </c>
      <c r="AM1337">
        <v>0</v>
      </c>
      <c r="AN1337">
        <v>0</v>
      </c>
      <c r="AO1337" s="5">
        <f t="shared" si="289"/>
        <v>0</v>
      </c>
      <c r="AP1337" s="5">
        <f t="shared" si="293"/>
        <v>0</v>
      </c>
      <c r="AQ1337" s="5">
        <f ca="1">ABS(ABS(K1337)/MAX(((F1337)+(G1337)*(AH1337))*(AH1337),
        0.000001))/SQRT('1D'!$I$5*MAX((((F1337)+(G1337)*(AH1337))*(AH1337))/MAX((F1337)+2*(G1337)*(AH1337),
            0.000001),
        0.000001))</f>
        <v>1.0727235886044055</v>
      </c>
      <c r="AR1337" s="5" t="str">
        <f t="shared" ca="1" si="290"/>
        <v>Supercritical</v>
      </c>
      <c r="AS1337" s="5">
        <f ca="1">((ABS(K1337)*'1D'!$D$6)/(MAX(((F1337)+(G1337)*(AH1337))*(AH1337),
            0.000001)*MAX(((((F1337)+(G1337)*(AH1337))*(AH1337))/MAX((F1337)+2*(AH1337)*SQRT(1+(G1337)^2),
                    0.000001))^(2/3),
            0.000001)))^2</f>
        <v>4.3358367565141456E-3</v>
      </c>
    </row>
    <row r="1338" spans="1:45" x14ac:dyDescent="0.35">
      <c r="A1338">
        <v>1329</v>
      </c>
      <c r="B1338">
        <v>1327.9949999999999</v>
      </c>
      <c r="C1338">
        <v>616067.43200000003</v>
      </c>
      <c r="D1338">
        <v>3096679.35</v>
      </c>
      <c r="E1338">
        <v>631.89949999999999</v>
      </c>
      <c r="F1338">
        <v>5.2</v>
      </c>
      <c r="G1338">
        <v>0</v>
      </c>
      <c r="H1338" t="s">
        <v>176</v>
      </c>
      <c r="I1338">
        <v>5.7000000000000002E-2</v>
      </c>
      <c r="J1338" s="5">
        <f t="shared" si="291"/>
        <v>1</v>
      </c>
      <c r="K1338" s="5">
        <f t="shared" ca="1" si="292"/>
        <v>50.95</v>
      </c>
      <c r="L1338" s="5">
        <f ca="1">IF($A$2=0,
    IFERROR(L1337,
        MAX('1D'!$D$16,
            POWER((ABS(K1338)^2)/('1D'!$I$5*MAX(F1338,
                        0.1)^2),
                1/3))),
    IF(IFERROR(V1337,
            0)=0,
        IFERROR(L1337,
            MAX('1D'!$D$16,
                POWER((ABS(K1338)^2)/('1D'!$I$5*MAX(F1338,
                            0.1)^2),
                    1/3))),
        IF(OR(IFERROR(L1338,
                    0)=0,
                IFERROR(S1337,
                    0)&lt;1,
                IFERROR(S1338,
                    0)&lt;1),
            MAX('1D'!$D$16,
                POWER((ABS(K1338)^2)/('1D'!$I$5*MAX(F1338,
                            0.1)^2),
                    1/3)),
            IF(IFERROR(U1338,
                    0)&gt;0,
                MAX('1D'!$D$16,
                    IFERROR(L1338,
                        0)+((IFERROR(U1338,
                                0))*'1D'!$D$18*IF((IFERROR(S1338,
                                    0))&lt;1,
                            1,
                            -1))),
                IF(IFERROR(U1338,
                        0)&lt;0,
                    IF(ABS((MAX('1D'!$D$16,
                                    POWER((ABS(K1338)^2)/('1D'!$I$5*MAX(F1338,
                                                0.1)^2),
                                        1/3)))-IFERROR(L1338,
                                0))&gt;'1D'!$D$19,
                        MAX('1D'!$D$16,
                            IF((MAX('1D'!$D$16,
                                        POWER((ABS(K1338)^2)/('1D'!$I$5*MAX(F1338,
                                                    0.1)^2),
                                            1/3)))&gt;IFERROR(L1338,
                                    0),
                                MIN((MAX('1D'!$D$16,
                                            POWER((ABS(K1338)^2)/('1D'!$I$5*MAX(F1338,
                                                        0.1)^2),
                                                1/3))),
                                    IFERROR(L1338,
                                        0)+(MIN(ABS(IFERROR(U1338,
                                                    0))*'1D'!$D$18,
                                            ABS((MAX('1D'!$D$16,
                                                        POWER((ABS(K1338)^2)/('1D'!$I$5*MAX(F1338,
                                                                    0.1)^2),
                                                            1/3)))-IFERROR(L1338,
                                                    0))))),
                                MAX((MAX('1D'!$D$16,
                                            POWER((ABS(K1338)^2)/('1D'!$I$5*MAX(F1338,
                                                        0.1)^2),
                                                1/3))),
                                    IFERROR(L1338,
                                        0)-(MIN(ABS(IFERROR(U1338,
                                                    0))*'1D'!$D$18,
                                            ABS((MAX('1D'!$D$16,
                                                        POWER((ABS(K1338)^2)/('1D'!$I$5*MAX(F1338,
                                                                    0.1)^2),
                                                            1/3)))-IFERROR(L1338,
                                                    0))))))),
                        MAX('1D'!$D$16,
                            POWER((ABS(K1338)^2)/('1D'!$I$5*MAX(F1338,
                                        0.1)^2),
                                1/3))),
                    MAX('1D'!$D$16,
                        IFERROR(L1338,
                            0)))))))</f>
        <v>2.0411692021517887</v>
      </c>
      <c r="M1338" s="5">
        <f t="shared" ca="1" si="280"/>
        <v>10.614079851189301</v>
      </c>
      <c r="N1338" s="5">
        <f t="shared" ca="1" si="281"/>
        <v>1.1434704692804873</v>
      </c>
      <c r="O1338" s="5">
        <f t="shared" ca="1" si="282"/>
        <v>4.8002276894771132</v>
      </c>
      <c r="P1338" s="5">
        <f t="shared" ca="1" si="283"/>
        <v>633.94066920215175</v>
      </c>
      <c r="Q1338" s="5">
        <f ca="1">P1338+((ABS(K1338)/MAX(((F1338)+(G1338)*(L1338))*(L1338),
            0.000001))^2)/(2*'1D'!$I$5)</f>
        <v>635.1150925390948</v>
      </c>
      <c r="R1338" s="5">
        <f ca="1">((ABS(K1338)*'1D'!$D$6)/(MAX(((F1338)+(G1338)*(L1338))*(L1338),
            0.000001)*MAX(((((F1338)+(G1338)*(L1338))*(L1338))/MAX((F1338)+2*(L1338)*SQRT(1+(G1338)^2),
                    0.000001))^(2/3),
            0.000001)))^2</f>
        <v>4.3358367565141456E-3</v>
      </c>
      <c r="S1338" s="5">
        <f ca="1">ABS(ABS(K1338)/MAX(((F1338)+(G1338)*(L1338))*(L1338),
        0.000001))/SQRT('1D'!$I$5*MAX((((F1338)+(G1338)*(L1338))*(L1338))/MAX((F1338)+2*(G1338)*(L1338),
            0.000001),
        0.000001))</f>
        <v>1.0727235886044055</v>
      </c>
      <c r="T1338" s="5">
        <f ca="1">((F1338)*(L1338)^2)/2+(G1338)*(L1338)^3/3+(ABS(K1338)^2)/('1D'!$I$5*MAX(((F1338)+(G1338)*(L1338))*(L1338),
        0.000001))</f>
        <v>35.763412605541333</v>
      </c>
      <c r="U1338" s="5">
        <f ca="1">IF($A$2=0,
    0,
    IFERROR(Q1337-(((R1337+R1338)/2)*J1338)-(IF(O1337&gt;O1338,
                '1D'!$D$8*((O1337^2-O1338^2)/(2*'1D'!$I$5)),
                '1D'!$D$9*((O1338^2-O1337^2)/(2*'1D'!$I$5)))+('1D'!$D$10*(ABS(I1338)/90)*(MAX(O1337^2,
                        O1338^2)/(2*'1D'!$I$5))))-Q1338,
        0))</f>
        <v>-3.9474069734524164E-3</v>
      </c>
      <c r="V1338" s="5">
        <f ca="1">IF($A$2=0,
    1,
    IF(IFERROR(V1337,
            0)=0,
        0,
        IFERROR(IF(ROUND(S1338,
                    3)=1,
                1,
                IF(AND(ABS(U1338)&lt;'1D'!$D$19,
                        S1338&gt;1),
                    1,
                    0)),
            0)))</f>
        <v>0</v>
      </c>
      <c r="W1338" s="5">
        <f ca="1">IF($A$2=0,
    MAX(MAX('1D'!$D$16,
            MAX('1D'!$D$16,
                POWER((ABS(K1338)^2)/('1D'!$I$5*MAX(F1338,
                            0.1)^2),
                    1/3))),
        IFERROR(W1396,
            MAX(MAX('1D'!$D$16,
                    MAX('1D'!$D$16,
                        POWER((ABS(K1338)^2)/('1D'!$I$5*MAX(F1338,
                                    0.1)^2),
                            1/3))),
                ($L$2)-E1396))),
    IF(IFERROR(AG1339,
            0)=0,
        MAX(MAX('1D'!$D$16,
                MAX('1D'!$D$16,
                    POWER((ABS(K1338)^2)/('1D'!$I$5*MAX(F1338,
                                0.1)^2),
                        1/3))),
            IFERROR(W1396,
                MAX(MAX('1D'!$D$16,
                        MAX('1D'!$D$16,
                            POWER((ABS(K1338)^2)/('1D'!$I$5*MAX(F1338,
                                        0.1)^2),
                                1/3))),
                    ($L$2)-E1396))),
        IF(IFERROR(W1338,
                0)=0,
            MAX(MAX('1D'!$D$16,
                    MAX('1D'!$D$16,
                        POWER((ABS(K1338)^2)/('1D'!$I$5*MAX(F1338,
                                    0.1)^2),
                            1/3))),
                IFERROR(W1396,
                    MAX(MAX('1D'!$D$16,
                            MAX('1D'!$D$16,
                                POWER((ABS(K1338)^2)/('1D'!$I$5*MAX(F1338,
                                            0.1)^2),
                                    1/3))),
                        ($L$2)-E1396))),
            IF(OR(IFERROR(AD1338,
                        0)&gt;=1,
                    IFERROR(AD1339,
                        0)&gt;=1),
                MAX('1D'!$D$16,
                    MAX('1D'!$D$16,
                        POWER((ABS(K1338)^2)/('1D'!$I$5*MAX(F1338,
                                    0.1)^2),
                            1/3))),
                IF(ABS(IFERROR(AF1338,
                            0))&lt;'1D'!$D$19,
                    MAX(MAX('1D'!$D$16,
                            MAX('1D'!$D$16,
                                POWER((ABS(K1338)^2)/('1D'!$I$5*MAX(F1338,
                                            0.1)^2),
                                    1/3))),
                        IFERROR(W1338,
                            0)),
                    MAX(MAX('1D'!$D$16,
                            MAX('1D'!$D$16,
                                POWER((ABS(K1338)^2)/('1D'!$I$5*MAX(F1338,
                                            0.1)^2),
                                    1/3))),
                        (IFERROR(W1338,
                                0))+((IFERROR(AF1338,
                                    0))*'1D'!$D$18)))))))</f>
        <v>2.1389677043987478</v>
      </c>
      <c r="X1338" s="5">
        <f t="shared" ca="1" si="284"/>
        <v>11.122632062873489</v>
      </c>
      <c r="Y1338" s="5">
        <f t="shared" ca="1" si="285"/>
        <v>1.1735290000551568</v>
      </c>
      <c r="Z1338" s="5">
        <f t="shared" ca="1" si="286"/>
        <v>4.5807502857230418</v>
      </c>
      <c r="AA1338" s="5">
        <f t="shared" ca="1" si="287"/>
        <v>634.03846770439873</v>
      </c>
      <c r="AB1338" s="5">
        <f ca="1">AA1338+((ABS(K1338)/MAX(((F1338)+(G1338)*(W1338))*(W1338),
            0.000001))^2)/(2*'1D'!$I$5)</f>
        <v>635.1079515565981</v>
      </c>
      <c r="AC1338" s="5">
        <f ca="1">((ABS(K1338)*'1D'!$D$6)/(MAX(((F1338)+(G1338)*(W1338))*(W1338),
            0.000001)*MAX(((((F1338)+(G1338)*(W1338))*(W1338))/MAX((F1338)+2*(W1338)*SQRT(1+(G1338)^2),
                    0.000001))^(2/3),
            0.000001)))^2</f>
        <v>3.8141460404132466E-3</v>
      </c>
      <c r="AD1338" s="5">
        <f ca="1">ABS(ABS(K1338)/MAX(((F1338)+(G1338)*(W1338))*(W1338),
        0.000001))/SQRT('1D'!$I$5*MAX((((F1338)+(G1338)*(W1338))*(W1338))/MAX((F1338)+2*(G1338)*(W1338),
            0.000001),
        0.000001))</f>
        <v>1.0000000000000004</v>
      </c>
      <c r="AE1338" s="5">
        <f ca="1">((F1338)*(W1338)^2)/2+(G1338)*(W1338)^3/3+(ABS(K1338)^2)/('1D'!$I$5*MAX(((F1338)+(G1338)*(W1338))*(W1338),
        0.000001))</f>
        <v>35.686426155594638</v>
      </c>
      <c r="AF1338" s="5">
        <f ca="1">IF($A$2=0,
    0,
    IFERROR(AB1339+(((AC1338+AC1339)/2)*J1339)+(IF(Z1338&gt;Z1339,
                '1D'!$D$8*((Z1338^2-Z1339^2)/(2*'1D'!$I$5)),
                '1D'!$D$9*((Z1339^2-Z1338^2)/(2*'1D'!$I$5)))+('1D'!$D$10*(ABS(I1339)/90)*(MAX(Z1338^2,
                        Z1339^2)/(2*'1D'!$I$5))))-AB1338,
        0))</f>
        <v>3.3177109866073806E-3</v>
      </c>
      <c r="AG1338" s="5">
        <f ca="1">IF($A$2=0,
    1,
    IF(IFERROR(AG1339,
            0)=0,
        0,
        IFERROR(IF(OR(ROUND(AD1338,
                        3)&gt;=1,
                    AND(ABS(AF1338)&lt;'1D'!$D$19,
                        AD1338&lt;1)),
                1,
                0),
            0)))</f>
        <v>1</v>
      </c>
      <c r="AH1338" s="5">
        <f ca="1">IFERROR(IF('1D'!V32="Supercritical",
        MAX('1D'!$D$16,
            IFERROR(L1338,
                MAX('1D'!$D$16,
                    POWER((ABS(K1338)^2)/('1D'!$I$5*MAX(F1338,
                                0.1)^2),
                        1/3)))),
        IF('1D'!V32="Subcritical",
            MAX('1D'!$D$16,
                IFERROR(W1338,
                    MAX('1D'!$D$16,
                        POWER((ABS(K1338)^2)/('1D'!$I$5*MAX(F1338,
                                    0.1)^2),
                            1/3)))),
            IF(IFERROR(T1338,
                    -1E+99)&gt;=IFERROR(AE1338,
                    -1E+99),
                MAX('1D'!$D$16,
                    IFERROR(L1338,
                        MAX('1D'!$D$16,
                            POWER((ABS(K1338)^2)/('1D'!$I$5*MAX(F1338,
                                        0.1)^2),
                                1/3)))),
                MAX('1D'!$D$16,
                    IFERROR(W1338,
                        MAX('1D'!$D$16,
                            POWER((ABS(K1338)^2)/('1D'!$I$5*MAX(F1338,
                                        0.1)^2),
                                1/3))))))),
    MAX('1D'!$D$16,
        POWER((ABS(K1338)^2)/('1D'!$I$5*MAX(F1338,
                    0.1)^2),
            1/3)))</f>
        <v>2.0411692021517887</v>
      </c>
      <c r="AI1338" s="5">
        <f t="shared" ca="1" si="288"/>
        <v>633.94066920215175</v>
      </c>
      <c r="AJ1338" s="5">
        <f ca="1">AI1338+((ABS(K1338)/MAX(((F1338)+(G1338)*(AH1338))*(AH1338),
            0.000001))^2)/(2*'1D'!$I$5)</f>
        <v>635.1150925390948</v>
      </c>
      <c r="AM1338">
        <v>0</v>
      </c>
      <c r="AN1338">
        <v>0</v>
      </c>
      <c r="AO1338" s="5">
        <f t="shared" si="289"/>
        <v>0</v>
      </c>
      <c r="AP1338" s="5">
        <f t="shared" si="293"/>
        <v>0</v>
      </c>
      <c r="AQ1338" s="5">
        <f ca="1">ABS(ABS(K1338)/MAX(((F1338)+(G1338)*(AH1338))*(AH1338),
        0.000001))/SQRT('1D'!$I$5*MAX((((F1338)+(G1338)*(AH1338))*(AH1338))/MAX((F1338)+2*(G1338)*(AH1338),
            0.000001),
        0.000001))</f>
        <v>1.0727235886044055</v>
      </c>
      <c r="AR1338" s="5" t="str">
        <f t="shared" ca="1" si="290"/>
        <v>Supercritical</v>
      </c>
      <c r="AS1338" s="5">
        <f ca="1">((ABS(K1338)*'1D'!$D$6)/(MAX(((F1338)+(G1338)*(AH1338))*(AH1338),
            0.000001)*MAX(((((F1338)+(G1338)*(AH1338))*(AH1338))/MAX((F1338)+2*(AH1338)*SQRT(1+(G1338)^2),
                    0.000001))^(2/3),
            0.000001)))^2</f>
        <v>4.3358367565141456E-3</v>
      </c>
    </row>
    <row r="1339" spans="1:45" x14ac:dyDescent="0.35">
      <c r="A1339">
        <v>1330</v>
      </c>
      <c r="B1339">
        <v>1328.9949999999999</v>
      </c>
      <c r="C1339">
        <v>616067.39</v>
      </c>
      <c r="D1339">
        <v>3096678.3509999998</v>
      </c>
      <c r="E1339">
        <v>631.899</v>
      </c>
      <c r="F1339">
        <v>5.2</v>
      </c>
      <c r="G1339">
        <v>0</v>
      </c>
      <c r="H1339" t="s">
        <v>176</v>
      </c>
      <c r="I1339">
        <v>2E-3</v>
      </c>
      <c r="J1339" s="5">
        <f t="shared" si="291"/>
        <v>1</v>
      </c>
      <c r="K1339" s="5">
        <f t="shared" ca="1" si="292"/>
        <v>50.95</v>
      </c>
      <c r="L1339" s="5">
        <f ca="1">IF($A$2=0,
    IFERROR(L1338,
        MAX('1D'!$D$16,
            POWER((ABS(K1339)^2)/('1D'!$I$5*MAX(F1339,
                        0.1)^2),
                1/3))),
    IF(IFERROR(V1338,
            0)=0,
        IFERROR(L1338,
            MAX('1D'!$D$16,
                POWER((ABS(K1339)^2)/('1D'!$I$5*MAX(F1339,
                            0.1)^2),
                    1/3))),
        IF(OR(IFERROR(L1339,
                    0)=0,
                IFERROR(S1338,
                    0)&lt;1,
                IFERROR(S1339,
                    0)&lt;1),
            MAX('1D'!$D$16,
                POWER((ABS(K1339)^2)/('1D'!$I$5*MAX(F1339,
                            0.1)^2),
                    1/3)),
            IF(IFERROR(U1339,
                    0)&gt;0,
                MAX('1D'!$D$16,
                    IFERROR(L1339,
                        0)+((IFERROR(U1339,
                                0))*'1D'!$D$18*IF((IFERROR(S1339,
                                    0))&lt;1,
                            1,
                            -1))),
                IF(IFERROR(U1339,
                        0)&lt;0,
                    IF(ABS((MAX('1D'!$D$16,
                                    POWER((ABS(K1339)^2)/('1D'!$I$5*MAX(F1339,
                                                0.1)^2),
                                        1/3)))-IFERROR(L1339,
                                0))&gt;'1D'!$D$19,
                        MAX('1D'!$D$16,
                            IF((MAX('1D'!$D$16,
                                        POWER((ABS(K1339)^2)/('1D'!$I$5*MAX(F1339,
                                                    0.1)^2),
                                            1/3)))&gt;IFERROR(L1339,
                                    0),
                                MIN((MAX('1D'!$D$16,
                                            POWER((ABS(K1339)^2)/('1D'!$I$5*MAX(F1339,
                                                        0.1)^2),
                                                1/3))),
                                    IFERROR(L1339,
                                        0)+(MIN(ABS(IFERROR(U1339,
                                                    0))*'1D'!$D$18,
                                            ABS((MAX('1D'!$D$16,
                                                        POWER((ABS(K1339)^2)/('1D'!$I$5*MAX(F1339,
                                                                    0.1)^2),
                                                            1/3)))-IFERROR(L1339,
                                                    0))))),
                                MAX((MAX('1D'!$D$16,
                                            POWER((ABS(K1339)^2)/('1D'!$I$5*MAX(F1339,
                                                        0.1)^2),
                                                1/3))),
                                    IFERROR(L1339,
                                        0)-(MIN(ABS(IFERROR(U1339,
                                                    0))*'1D'!$D$18,
                                            ABS((MAX('1D'!$D$16,
                                                        POWER((ABS(K1339)^2)/('1D'!$I$5*MAX(F1339,
                                                                    0.1)^2),
                                                            1/3)))-IFERROR(L1339,
                                                    0))))))),
                        MAX('1D'!$D$16,
                            POWER((ABS(K1339)^2)/('1D'!$I$5*MAX(F1339,
                                        0.1)^2),
                                1/3))),
                    MAX('1D'!$D$16,
                        IFERROR(L1339,
                            0)))))))</f>
        <v>2.0411692021517887</v>
      </c>
      <c r="M1339" s="5">
        <f t="shared" ca="1" si="280"/>
        <v>10.614079851189301</v>
      </c>
      <c r="N1339" s="5">
        <f t="shared" ca="1" si="281"/>
        <v>1.1434704692804873</v>
      </c>
      <c r="O1339" s="5">
        <f t="shared" ca="1" si="282"/>
        <v>4.8002276894771132</v>
      </c>
      <c r="P1339" s="5">
        <f t="shared" ca="1" si="283"/>
        <v>633.94016920215176</v>
      </c>
      <c r="Q1339" s="5">
        <f ca="1">P1339+((ABS(K1339)/MAX(((F1339)+(G1339)*(L1339))*(L1339),
            0.000001))^2)/(2*'1D'!$I$5)</f>
        <v>635.11459253909482</v>
      </c>
      <c r="R1339" s="5">
        <f ca="1">((ABS(K1339)*'1D'!$D$6)/(MAX(((F1339)+(G1339)*(L1339))*(L1339),
            0.000001)*MAX(((((F1339)+(G1339)*(L1339))*(L1339))/MAX((F1339)+2*(L1339)*SQRT(1+(G1339)^2),
                    0.000001))^(2/3),
            0.000001)))^2</f>
        <v>4.3358367565141456E-3</v>
      </c>
      <c r="S1339" s="5">
        <f ca="1">ABS(ABS(K1339)/MAX(((F1339)+(G1339)*(L1339))*(L1339),
        0.000001))/SQRT('1D'!$I$5*MAX((((F1339)+(G1339)*(L1339))*(L1339))/MAX((F1339)+2*(G1339)*(L1339),
            0.000001),
        0.000001))</f>
        <v>1.0727235886044055</v>
      </c>
      <c r="T1339" s="5">
        <f ca="1">((F1339)*(L1339)^2)/2+(G1339)*(L1339)^3/3+(ABS(K1339)^2)/('1D'!$I$5*MAX(((F1339)+(G1339)*(L1339))*(L1339),
        0.000001))</f>
        <v>35.763412605541333</v>
      </c>
      <c r="U1339" s="5">
        <f ca="1">IF($A$2=0,
    0,
    IFERROR(Q1338-(((R1338+R1339)/2)*J1339)-(IF(O1338&gt;O1339,
                '1D'!$D$8*((O1338^2-O1339^2)/(2*'1D'!$I$5)),
                '1D'!$D$9*((O1339^2-O1338^2)/(2*'1D'!$I$5)))+('1D'!$D$10*(ABS(I1339)/90)*(MAX(O1338^2,
                        O1339^2)/(2*'1D'!$I$5))))-Q1339,
        0))</f>
        <v>-3.8397515008909977E-3</v>
      </c>
      <c r="V1339" s="5">
        <f ca="1">IF($A$2=0,
    1,
    IF(IFERROR(V1338,
            0)=0,
        0,
        IFERROR(IF(ROUND(S1339,
                    3)=1,
                1,
                IF(AND(ABS(U1339)&lt;'1D'!$D$19,
                        S1339&gt;1),
                    1,
                    0)),
            0)))</f>
        <v>0</v>
      </c>
      <c r="W1339" s="5">
        <f ca="1">IF($A$2=0,
    MAX(MAX('1D'!$D$16,
            MAX('1D'!$D$16,
                POWER((ABS(K1339)^2)/('1D'!$I$5*MAX(F1339,
                            0.1)^2),
                    1/3))),
        IFERROR(W1396,
            MAX(MAX('1D'!$D$16,
                    MAX('1D'!$D$16,
                        POWER((ABS(K1339)^2)/('1D'!$I$5*MAX(F1339,
                                    0.1)^2),
                            1/3))),
                ($L$2)-E1396))),
    IF(IFERROR(AG1340,
            0)=0,
        MAX(MAX('1D'!$D$16,
                MAX('1D'!$D$16,
                    POWER((ABS(K1339)^2)/('1D'!$I$5*MAX(F1339,
                                0.1)^2),
                        1/3))),
            IFERROR(W1396,
                MAX(MAX('1D'!$D$16,
                        MAX('1D'!$D$16,
                            POWER((ABS(K1339)^2)/('1D'!$I$5*MAX(F1339,
                                        0.1)^2),
                                1/3))),
                    ($L$2)-E1396))),
        IF(IFERROR(W1339,
                0)=0,
            MAX(MAX('1D'!$D$16,
                    MAX('1D'!$D$16,
                        POWER((ABS(K1339)^2)/('1D'!$I$5*MAX(F1339,
                                    0.1)^2),
                            1/3))),
                IFERROR(W1396,
                    MAX(MAX('1D'!$D$16,
                            MAX('1D'!$D$16,
                                POWER((ABS(K1339)^2)/('1D'!$I$5*MAX(F1339,
                                            0.1)^2),
                                    1/3))),
                        ($L$2)-E1396))),
            IF(OR(IFERROR(AD1339,
                        0)&gt;=1,
                    IFERROR(AD1340,
                        0)&gt;=1),
                MAX('1D'!$D$16,
                    MAX('1D'!$D$16,
                        POWER((ABS(K1339)^2)/('1D'!$I$5*MAX(F1339,
                                    0.1)^2),
                            1/3))),
                IF(ABS(IFERROR(AF1339,
                            0))&lt;'1D'!$D$19,
                    MAX(MAX('1D'!$D$16,
                            MAX('1D'!$D$16,
                                POWER((ABS(K1339)^2)/('1D'!$I$5*MAX(F1339,
                                            0.1)^2),
                                    1/3))),
                        IFERROR(W1339,
                            0)),
                    MAX(MAX('1D'!$D$16,
                            MAX('1D'!$D$16,
                                POWER((ABS(K1339)^2)/('1D'!$I$5*MAX(F1339,
                                            0.1)^2),
                                    1/3))),
                        (IFERROR(W1339,
                                0))+((IFERROR(AF1339,
                                    0))*'1D'!$D$18)))))))</f>
        <v>2.1389677043987478</v>
      </c>
      <c r="X1339" s="5">
        <f t="shared" ca="1" si="284"/>
        <v>11.122632062873489</v>
      </c>
      <c r="Y1339" s="5">
        <f t="shared" ca="1" si="285"/>
        <v>1.1735290000551568</v>
      </c>
      <c r="Z1339" s="5">
        <f t="shared" ca="1" si="286"/>
        <v>4.5807502857230418</v>
      </c>
      <c r="AA1339" s="5">
        <f t="shared" ca="1" si="287"/>
        <v>634.03796770439874</v>
      </c>
      <c r="AB1339" s="5">
        <f ca="1">AA1339+((ABS(K1339)/MAX(((F1339)+(G1339)*(W1339))*(W1339),
            0.000001))^2)/(2*'1D'!$I$5)</f>
        <v>635.10745155659811</v>
      </c>
      <c r="AC1339" s="5">
        <f ca="1">((ABS(K1339)*'1D'!$D$6)/(MAX(((F1339)+(G1339)*(W1339))*(W1339),
            0.000001)*MAX(((((F1339)+(G1339)*(W1339))*(W1339))/MAX((F1339)+2*(W1339)*SQRT(1+(G1339)^2),
                    0.000001))^(2/3),
            0.000001)))^2</f>
        <v>3.8141460404132466E-3</v>
      </c>
      <c r="AD1339" s="5">
        <f ca="1">ABS(ABS(K1339)/MAX(((F1339)+(G1339)*(W1339))*(W1339),
        0.000001))/SQRT('1D'!$I$5*MAX((((F1339)+(G1339)*(W1339))*(W1339))/MAX((F1339)+2*(G1339)*(W1339),
            0.000001),
        0.000001))</f>
        <v>1.0000000000000004</v>
      </c>
      <c r="AE1339" s="5">
        <f ca="1">((F1339)*(W1339)^2)/2+(G1339)*(W1339)^3/3+(ABS(K1339)^2)/('1D'!$I$5*MAX(((F1339)+(G1339)*(W1339))*(W1339),
        0.000001))</f>
        <v>35.686426155594638</v>
      </c>
      <c r="AF1339" s="5">
        <f ca="1">IF($A$2=0,
    0,
    IFERROR(AB1340+(((AC1339+AC1340)/2)*J1340)+(IF(Z1339&gt;Z1340,
                '1D'!$D$8*((Z1339^2-Z1340^2)/(2*'1D'!$I$5)),
                '1D'!$D$9*((Z1340^2-Z1339^2)/(2*'1D'!$I$5)))+('1D'!$D$10*(ABS(I1340)/90)*(MAX(Z1339^2,
                        Z1340^2)/(2*'1D'!$I$5))))-AB1339,
        0))</f>
        <v>3.3215251326055295E-3</v>
      </c>
      <c r="AG1339" s="5">
        <f ca="1">IF($A$2=0,
    1,
    IF(IFERROR(AG1340,
            0)=0,
        0,
        IFERROR(IF(OR(ROUND(AD1339,
                        3)&gt;=1,
                    AND(ABS(AF1339)&lt;'1D'!$D$19,
                        AD1339&lt;1)),
                1,
                0),
            0)))</f>
        <v>1</v>
      </c>
      <c r="AH1339" s="5">
        <f ca="1">IFERROR(IF('1D'!V32="Supercritical",
        MAX('1D'!$D$16,
            IFERROR(L1339,
                MAX('1D'!$D$16,
                    POWER((ABS(K1339)^2)/('1D'!$I$5*MAX(F1339,
                                0.1)^2),
                        1/3)))),
        IF('1D'!V32="Subcritical",
            MAX('1D'!$D$16,
                IFERROR(W1339,
                    MAX('1D'!$D$16,
                        POWER((ABS(K1339)^2)/('1D'!$I$5*MAX(F1339,
                                    0.1)^2),
                            1/3)))),
            IF(IFERROR(T1339,
                    -1E+99)&gt;=IFERROR(AE1339,
                    -1E+99),
                MAX('1D'!$D$16,
                    IFERROR(L1339,
                        MAX('1D'!$D$16,
                            POWER((ABS(K1339)^2)/('1D'!$I$5*MAX(F1339,
                                        0.1)^2),
                                1/3)))),
                MAX('1D'!$D$16,
                    IFERROR(W1339,
                        MAX('1D'!$D$16,
                            POWER((ABS(K1339)^2)/('1D'!$I$5*MAX(F1339,
                                        0.1)^2),
                                1/3))))))),
    MAX('1D'!$D$16,
        POWER((ABS(K1339)^2)/('1D'!$I$5*MAX(F1339,
                    0.1)^2),
            1/3)))</f>
        <v>2.0411692021517887</v>
      </c>
      <c r="AI1339" s="5">
        <f t="shared" ca="1" si="288"/>
        <v>633.94016920215176</v>
      </c>
      <c r="AJ1339" s="5">
        <f ca="1">AI1339+((ABS(K1339)/MAX(((F1339)+(G1339)*(AH1339))*(AH1339),
            0.000001))^2)/(2*'1D'!$I$5)</f>
        <v>635.11459253909482</v>
      </c>
      <c r="AM1339">
        <v>0</v>
      </c>
      <c r="AN1339">
        <v>0</v>
      </c>
      <c r="AO1339" s="5">
        <f t="shared" si="289"/>
        <v>0</v>
      </c>
      <c r="AP1339" s="5">
        <f t="shared" si="293"/>
        <v>0</v>
      </c>
      <c r="AQ1339" s="5">
        <f ca="1">ABS(ABS(K1339)/MAX(((F1339)+(G1339)*(AH1339))*(AH1339),
        0.000001))/SQRT('1D'!$I$5*MAX((((F1339)+(G1339)*(AH1339))*(AH1339))/MAX((F1339)+2*(G1339)*(AH1339),
            0.000001),
        0.000001))</f>
        <v>1.0727235886044055</v>
      </c>
      <c r="AR1339" s="5" t="str">
        <f t="shared" ca="1" si="290"/>
        <v>Supercritical</v>
      </c>
      <c r="AS1339" s="5">
        <f ca="1">((ABS(K1339)*'1D'!$D$6)/(MAX(((F1339)+(G1339)*(AH1339))*(AH1339),
            0.000001)*MAX(((((F1339)+(G1339)*(AH1339))*(AH1339))/MAX((F1339)+2*(AH1339)*SQRT(1+(G1339)^2),
                    0.000001))^(2/3),
            0.000001)))^2</f>
        <v>4.3358367565141456E-3</v>
      </c>
    </row>
    <row r="1340" spans="1:45" x14ac:dyDescent="0.35">
      <c r="A1340">
        <v>1331</v>
      </c>
      <c r="B1340">
        <v>1329.9960000000001</v>
      </c>
      <c r="C1340">
        <v>616067.348</v>
      </c>
      <c r="D1340">
        <v>3096677.3509999998</v>
      </c>
      <c r="E1340">
        <v>631.89850000000001</v>
      </c>
      <c r="F1340">
        <v>5.2</v>
      </c>
      <c r="G1340">
        <v>0</v>
      </c>
      <c r="H1340" t="s">
        <v>176</v>
      </c>
      <c r="I1340">
        <v>2E-3</v>
      </c>
      <c r="J1340" s="5">
        <f t="shared" si="291"/>
        <v>1.0010000000002037</v>
      </c>
      <c r="K1340" s="5">
        <f t="shared" ca="1" si="292"/>
        <v>50.95</v>
      </c>
      <c r="L1340" s="5">
        <f ca="1">IF($A$2=0,
    IFERROR(L1339,
        MAX('1D'!$D$16,
            POWER((ABS(K1340)^2)/('1D'!$I$5*MAX(F1340,
                        0.1)^2),
                1/3))),
    IF(IFERROR(V1339,
            0)=0,
        IFERROR(L1339,
            MAX('1D'!$D$16,
                POWER((ABS(K1340)^2)/('1D'!$I$5*MAX(F1340,
                            0.1)^2),
                    1/3))),
        IF(OR(IFERROR(L1340,
                    0)=0,
                IFERROR(S1339,
                    0)&lt;1,
                IFERROR(S1340,
                    0)&lt;1),
            MAX('1D'!$D$16,
                POWER((ABS(K1340)^2)/('1D'!$I$5*MAX(F1340,
                            0.1)^2),
                    1/3)),
            IF(IFERROR(U1340,
                    0)&gt;0,
                MAX('1D'!$D$16,
                    IFERROR(L1340,
                        0)+((IFERROR(U1340,
                                0))*'1D'!$D$18*IF((IFERROR(S1340,
                                    0))&lt;1,
                            1,
                            -1))),
                IF(IFERROR(U1340,
                        0)&lt;0,
                    IF(ABS((MAX('1D'!$D$16,
                                    POWER((ABS(K1340)^2)/('1D'!$I$5*MAX(F1340,
                                                0.1)^2),
                                        1/3)))-IFERROR(L1340,
                                0))&gt;'1D'!$D$19,
                        MAX('1D'!$D$16,
                            IF((MAX('1D'!$D$16,
                                        POWER((ABS(K1340)^2)/('1D'!$I$5*MAX(F1340,
                                                    0.1)^2),
                                            1/3)))&gt;IFERROR(L1340,
                                    0),
                                MIN((MAX('1D'!$D$16,
                                            POWER((ABS(K1340)^2)/('1D'!$I$5*MAX(F1340,
                                                        0.1)^2),
                                                1/3))),
                                    IFERROR(L1340,
                                        0)+(MIN(ABS(IFERROR(U1340,
                                                    0))*'1D'!$D$18,
                                            ABS((MAX('1D'!$D$16,
                                                        POWER((ABS(K1340)^2)/('1D'!$I$5*MAX(F1340,
                                                                    0.1)^2),
                                                            1/3)))-IFERROR(L1340,
                                                    0))))),
                                MAX((MAX('1D'!$D$16,
                                            POWER((ABS(K1340)^2)/('1D'!$I$5*MAX(F1340,
                                                        0.1)^2),
                                                1/3))),
                                    IFERROR(L1340,
                                        0)-(MIN(ABS(IFERROR(U1340,
                                                    0))*'1D'!$D$18,
                                            ABS((MAX('1D'!$D$16,
                                                        POWER((ABS(K1340)^2)/('1D'!$I$5*MAX(F1340,
                                                                    0.1)^2),
                                                            1/3)))-IFERROR(L1340,
                                                    0))))))),
                        MAX('1D'!$D$16,
                            POWER((ABS(K1340)^2)/('1D'!$I$5*MAX(F1340,
                                        0.1)^2),
                                1/3))),
                    MAX('1D'!$D$16,
                        IFERROR(L1340,
                            0)))))))</f>
        <v>2.0411692021517887</v>
      </c>
      <c r="M1340" s="5">
        <f t="shared" ca="1" si="280"/>
        <v>10.614079851189301</v>
      </c>
      <c r="N1340" s="5">
        <f t="shared" ca="1" si="281"/>
        <v>1.1434704692804873</v>
      </c>
      <c r="O1340" s="5">
        <f t="shared" ca="1" si="282"/>
        <v>4.8002276894771132</v>
      </c>
      <c r="P1340" s="5">
        <f t="shared" ca="1" si="283"/>
        <v>633.93966920215178</v>
      </c>
      <c r="Q1340" s="5">
        <f ca="1">P1340+((ABS(K1340)/MAX(((F1340)+(G1340)*(L1340))*(L1340),
            0.000001))^2)/(2*'1D'!$I$5)</f>
        <v>635.11409253909483</v>
      </c>
      <c r="R1340" s="5">
        <f ca="1">((ABS(K1340)*'1D'!$D$6)/(MAX(((F1340)+(G1340)*(L1340))*(L1340),
            0.000001)*MAX(((((F1340)+(G1340)*(L1340))*(L1340))/MAX((F1340)+2*(L1340)*SQRT(1+(G1340)^2),
                    0.000001))^(2/3),
            0.000001)))^2</f>
        <v>4.3358367565141456E-3</v>
      </c>
      <c r="S1340" s="5">
        <f ca="1">ABS(ABS(K1340)/MAX(((F1340)+(G1340)*(L1340))*(L1340),
        0.000001))/SQRT('1D'!$I$5*MAX((((F1340)+(G1340)*(L1340))*(L1340))/MAX((F1340)+2*(G1340)*(L1340),
            0.000001),
        0.000001))</f>
        <v>1.0727235886044055</v>
      </c>
      <c r="T1340" s="5">
        <f ca="1">((F1340)*(L1340)^2)/2+(G1340)*(L1340)^3/3+(ABS(K1340)^2)/('1D'!$I$5*MAX(((F1340)+(G1340)*(L1340))*(L1340),
        0.000001))</f>
        <v>35.763412605541333</v>
      </c>
      <c r="U1340" s="5">
        <f ca="1">IF($A$2=0,
    0,
    IFERROR(Q1339-(((R1339+R1340)/2)*J1340)-(IF(O1339&gt;O1340,
                '1D'!$D$8*((O1339^2-O1340^2)/(2*'1D'!$I$5)),
                '1D'!$D$9*((O1340^2-O1339^2)/(2*'1D'!$I$5)))+('1D'!$D$10*(ABS(I1340)/90)*(MAX(O1339^2,
                        O1340^2)/(2*'1D'!$I$5))))-Q1340,
        0))</f>
        <v>-3.8440873377112439E-3</v>
      </c>
      <c r="V1340" s="5">
        <f ca="1">IF($A$2=0,
    1,
    IF(IFERROR(V1339,
            0)=0,
        0,
        IFERROR(IF(ROUND(S1340,
                    3)=1,
                1,
                IF(AND(ABS(U1340)&lt;'1D'!$D$19,
                        S1340&gt;1),
                    1,
                    0)),
            0)))</f>
        <v>0</v>
      </c>
      <c r="W1340" s="5">
        <f ca="1">IF($A$2=0,
    MAX(MAX('1D'!$D$16,
            MAX('1D'!$D$16,
                POWER((ABS(K1340)^2)/('1D'!$I$5*MAX(F1340,
                            0.1)^2),
                    1/3))),
        IFERROR(W1396,
            MAX(MAX('1D'!$D$16,
                    MAX('1D'!$D$16,
                        POWER((ABS(K1340)^2)/('1D'!$I$5*MAX(F1340,
                                    0.1)^2),
                            1/3))),
                ($L$2)-E1396))),
    IF(IFERROR(AG1341,
            0)=0,
        MAX(MAX('1D'!$D$16,
                MAX('1D'!$D$16,
                    POWER((ABS(K1340)^2)/('1D'!$I$5*MAX(F1340,
                                0.1)^2),
                        1/3))),
            IFERROR(W1396,
                MAX(MAX('1D'!$D$16,
                        MAX('1D'!$D$16,
                            POWER((ABS(K1340)^2)/('1D'!$I$5*MAX(F1340,
                                        0.1)^2),
                                1/3))),
                    ($L$2)-E1396))),
        IF(IFERROR(W1340,
                0)=0,
            MAX(MAX('1D'!$D$16,
                    MAX('1D'!$D$16,
                        POWER((ABS(K1340)^2)/('1D'!$I$5*MAX(F1340,
                                    0.1)^2),
                            1/3))),
                IFERROR(W1396,
                    MAX(MAX('1D'!$D$16,
                            MAX('1D'!$D$16,
                                POWER((ABS(K1340)^2)/('1D'!$I$5*MAX(F1340,
                                            0.1)^2),
                                    1/3))),
                        ($L$2)-E1396))),
            IF(OR(IFERROR(AD1340,
                        0)&gt;=1,
                    IFERROR(AD1341,
                        0)&gt;=1),
                MAX('1D'!$D$16,
                    MAX('1D'!$D$16,
                        POWER((ABS(K1340)^2)/('1D'!$I$5*MAX(F1340,
                                    0.1)^2),
                            1/3))),
                IF(ABS(IFERROR(AF1340,
                            0))&lt;'1D'!$D$19,
                    MAX(MAX('1D'!$D$16,
                            MAX('1D'!$D$16,
                                POWER((ABS(K1340)^2)/('1D'!$I$5*MAX(F1340,
                                            0.1)^2),
                                    1/3))),
                        IFERROR(W1340,
                            0)),
                    MAX(MAX('1D'!$D$16,
                            MAX('1D'!$D$16,
                                POWER((ABS(K1340)^2)/('1D'!$I$5*MAX(F1340,
                                            0.1)^2),
                                    1/3))),
                        (IFERROR(W1340,
                                0))+((IFERROR(AF1340,
                                    0))*'1D'!$D$18)))))))</f>
        <v>2.1389677043987478</v>
      </c>
      <c r="X1340" s="5">
        <f t="shared" ca="1" si="284"/>
        <v>11.122632062873489</v>
      </c>
      <c r="Y1340" s="5">
        <f t="shared" ca="1" si="285"/>
        <v>1.1735290000551568</v>
      </c>
      <c r="Z1340" s="5">
        <f t="shared" ca="1" si="286"/>
        <v>4.5807502857230418</v>
      </c>
      <c r="AA1340" s="5">
        <f t="shared" ca="1" si="287"/>
        <v>634.03746770439875</v>
      </c>
      <c r="AB1340" s="5">
        <f ca="1">AA1340+((ABS(K1340)/MAX(((F1340)+(G1340)*(W1340))*(W1340),
            0.000001))^2)/(2*'1D'!$I$5)</f>
        <v>635.10695155659812</v>
      </c>
      <c r="AC1340" s="5">
        <f ca="1">((ABS(K1340)*'1D'!$D$6)/(MAX(((F1340)+(G1340)*(W1340))*(W1340),
            0.000001)*MAX(((((F1340)+(G1340)*(W1340))*(W1340))/MAX((F1340)+2*(W1340)*SQRT(1+(G1340)^2),
                    0.000001))^(2/3),
            0.000001)))^2</f>
        <v>3.8141460404132466E-3</v>
      </c>
      <c r="AD1340" s="5">
        <f ca="1">ABS(ABS(K1340)/MAX(((F1340)+(G1340)*(W1340))*(W1340),
        0.000001))/SQRT('1D'!$I$5*MAX((((F1340)+(G1340)*(W1340))*(W1340))/MAX((F1340)+2*(G1340)*(W1340),
            0.000001),
        0.000001))</f>
        <v>1.0000000000000004</v>
      </c>
      <c r="AE1340" s="5">
        <f ca="1">((F1340)*(W1340)^2)/2+(G1340)*(W1340)^3/3+(ABS(K1340)^2)/('1D'!$I$5*MAX(((F1340)+(G1340)*(W1340))*(W1340),
        0.000001))</f>
        <v>35.686426155594638</v>
      </c>
      <c r="AF1340" s="5">
        <f ca="1">IF($A$2=0,
    0,
    IFERROR(AB1341+(((AC1340+AC1341)/2)*J1341)+(IF(Z1340&gt;Z1341,
                '1D'!$D$8*((Z1340^2-Z1341^2)/(2*'1D'!$I$5)),
                '1D'!$D$9*((Z1341^2-Z1340^2)/(2*'1D'!$I$5)))+('1D'!$D$10*(ABS(I1341)/90)*(MAX(Z1340^2,
                        Z1341^2)/(2*'1D'!$I$5))))-AB1340,
        0))</f>
        <v>3.4157470064428708E-3</v>
      </c>
      <c r="AG1340" s="5">
        <f ca="1">IF($A$2=0,
    1,
    IF(IFERROR(AG1341,
            0)=0,
        0,
        IFERROR(IF(OR(ROUND(AD1340,
                        3)&gt;=1,
                    AND(ABS(AF1340)&lt;'1D'!$D$19,
                        AD1340&lt;1)),
                1,
                0),
            0)))</f>
        <v>1</v>
      </c>
      <c r="AH1340" s="5">
        <f ca="1">IFERROR(IF('1D'!V32="Supercritical",
        MAX('1D'!$D$16,
            IFERROR(L1340,
                MAX('1D'!$D$16,
                    POWER((ABS(K1340)^2)/('1D'!$I$5*MAX(F1340,
                                0.1)^2),
                        1/3)))),
        IF('1D'!V32="Subcritical",
            MAX('1D'!$D$16,
                IFERROR(W1340,
                    MAX('1D'!$D$16,
                        POWER((ABS(K1340)^2)/('1D'!$I$5*MAX(F1340,
                                    0.1)^2),
                            1/3)))),
            IF(IFERROR(T1340,
                    -1E+99)&gt;=IFERROR(AE1340,
                    -1E+99),
                MAX('1D'!$D$16,
                    IFERROR(L1340,
                        MAX('1D'!$D$16,
                            POWER((ABS(K1340)^2)/('1D'!$I$5*MAX(F1340,
                                        0.1)^2),
                                1/3)))),
                MAX('1D'!$D$16,
                    IFERROR(W1340,
                        MAX('1D'!$D$16,
                            POWER((ABS(K1340)^2)/('1D'!$I$5*MAX(F1340,
                                        0.1)^2),
                                1/3))))))),
    MAX('1D'!$D$16,
        POWER((ABS(K1340)^2)/('1D'!$I$5*MAX(F1340,
                    0.1)^2),
            1/3)))</f>
        <v>2.0411692021517887</v>
      </c>
      <c r="AI1340" s="5">
        <f t="shared" ca="1" si="288"/>
        <v>633.93966920215178</v>
      </c>
      <c r="AJ1340" s="5">
        <f ca="1">AI1340+((ABS(K1340)/MAX(((F1340)+(G1340)*(AH1340))*(AH1340),
            0.000001))^2)/(2*'1D'!$I$5)</f>
        <v>635.11409253909483</v>
      </c>
      <c r="AM1340">
        <v>0</v>
      </c>
      <c r="AN1340">
        <v>0</v>
      </c>
      <c r="AO1340" s="5">
        <f t="shared" si="289"/>
        <v>0</v>
      </c>
      <c r="AP1340" s="5">
        <f t="shared" si="293"/>
        <v>0</v>
      </c>
      <c r="AQ1340" s="5">
        <f ca="1">ABS(ABS(K1340)/MAX(((F1340)+(G1340)*(AH1340))*(AH1340),
        0.000001))/SQRT('1D'!$I$5*MAX((((F1340)+(G1340)*(AH1340))*(AH1340))/MAX((F1340)+2*(G1340)*(AH1340),
            0.000001),
        0.000001))</f>
        <v>1.0727235886044055</v>
      </c>
      <c r="AR1340" s="5" t="str">
        <f t="shared" ca="1" si="290"/>
        <v>Supercritical</v>
      </c>
      <c r="AS1340" s="5">
        <f ca="1">((ABS(K1340)*'1D'!$D$6)/(MAX(((F1340)+(G1340)*(AH1340))*(AH1340),
            0.000001)*MAX(((((F1340)+(G1340)*(AH1340))*(AH1340))/MAX((F1340)+2*(AH1340)*SQRT(1+(G1340)^2),
                    0.000001))^(2/3),
            0.000001)))^2</f>
        <v>4.3358367565141456E-3</v>
      </c>
    </row>
    <row r="1341" spans="1:45" x14ac:dyDescent="0.35">
      <c r="A1341">
        <v>1332</v>
      </c>
      <c r="B1341">
        <v>1330.9960000000001</v>
      </c>
      <c r="C1341">
        <v>616067.30599999998</v>
      </c>
      <c r="D1341">
        <v>3096676.352</v>
      </c>
      <c r="E1341">
        <v>631.89800000000002</v>
      </c>
      <c r="F1341">
        <v>5.2</v>
      </c>
      <c r="G1341">
        <v>0</v>
      </c>
      <c r="H1341" t="s">
        <v>176</v>
      </c>
      <c r="I1341">
        <v>5.7000000000000002E-2</v>
      </c>
      <c r="J1341" s="5">
        <f t="shared" si="291"/>
        <v>1</v>
      </c>
      <c r="K1341" s="5">
        <f t="shared" ca="1" si="292"/>
        <v>50.95</v>
      </c>
      <c r="L1341" s="5">
        <f ca="1">IF($A$2=0,
    IFERROR(L1340,
        MAX('1D'!$D$16,
            POWER((ABS(K1341)^2)/('1D'!$I$5*MAX(F1341,
                        0.1)^2),
                1/3))),
    IF(IFERROR(V1340,
            0)=0,
        IFERROR(L1340,
            MAX('1D'!$D$16,
                POWER((ABS(K1341)^2)/('1D'!$I$5*MAX(F1341,
                            0.1)^2),
                    1/3))),
        IF(OR(IFERROR(L1341,
                    0)=0,
                IFERROR(S1340,
                    0)&lt;1,
                IFERROR(S1341,
                    0)&lt;1),
            MAX('1D'!$D$16,
                POWER((ABS(K1341)^2)/('1D'!$I$5*MAX(F1341,
                            0.1)^2),
                    1/3)),
            IF(IFERROR(U1341,
                    0)&gt;0,
                MAX('1D'!$D$16,
                    IFERROR(L1341,
                        0)+((IFERROR(U1341,
                                0))*'1D'!$D$18*IF((IFERROR(S1341,
                                    0))&lt;1,
                            1,
                            -1))),
                IF(IFERROR(U1341,
                        0)&lt;0,
                    IF(ABS((MAX('1D'!$D$16,
                                    POWER((ABS(K1341)^2)/('1D'!$I$5*MAX(F1341,
                                                0.1)^2),
                                        1/3)))-IFERROR(L1341,
                                0))&gt;'1D'!$D$19,
                        MAX('1D'!$D$16,
                            IF((MAX('1D'!$D$16,
                                        POWER((ABS(K1341)^2)/('1D'!$I$5*MAX(F1341,
                                                    0.1)^2),
                                            1/3)))&gt;IFERROR(L1341,
                                    0),
                                MIN((MAX('1D'!$D$16,
                                            POWER((ABS(K1341)^2)/('1D'!$I$5*MAX(F1341,
                                                        0.1)^2),
                                                1/3))),
                                    IFERROR(L1341,
                                        0)+(MIN(ABS(IFERROR(U1341,
                                                    0))*'1D'!$D$18,
                                            ABS((MAX('1D'!$D$16,
                                                        POWER((ABS(K1341)^2)/('1D'!$I$5*MAX(F1341,
                                                                    0.1)^2),
                                                            1/3)))-IFERROR(L1341,
                                                    0))))),
                                MAX((MAX('1D'!$D$16,
                                            POWER((ABS(K1341)^2)/('1D'!$I$5*MAX(F1341,
                                                        0.1)^2),
                                                1/3))),
                                    IFERROR(L1341,
                                        0)-(MIN(ABS(IFERROR(U1341,
                                                    0))*'1D'!$D$18,
                                            ABS((MAX('1D'!$D$16,
                                                        POWER((ABS(K1341)^2)/('1D'!$I$5*MAX(F1341,
                                                                    0.1)^2),
                                                            1/3)))-IFERROR(L1341,
                                                    0))))))),
                        MAX('1D'!$D$16,
                            POWER((ABS(K1341)^2)/('1D'!$I$5*MAX(F1341,
                                        0.1)^2),
                                1/3))),
                    MAX('1D'!$D$16,
                        IFERROR(L1341,
                            0)))))))</f>
        <v>2.0411692021517887</v>
      </c>
      <c r="M1341" s="5">
        <f t="shared" ca="1" si="280"/>
        <v>10.614079851189301</v>
      </c>
      <c r="N1341" s="5">
        <f t="shared" ca="1" si="281"/>
        <v>1.1434704692804873</v>
      </c>
      <c r="O1341" s="5">
        <f t="shared" ca="1" si="282"/>
        <v>4.8002276894771132</v>
      </c>
      <c r="P1341" s="5">
        <f t="shared" ca="1" si="283"/>
        <v>633.93916920215179</v>
      </c>
      <c r="Q1341" s="5">
        <f ca="1">P1341+((ABS(K1341)/MAX(((F1341)+(G1341)*(L1341))*(L1341),
            0.000001))^2)/(2*'1D'!$I$5)</f>
        <v>635.11359253909484</v>
      </c>
      <c r="R1341" s="5">
        <f ca="1">((ABS(K1341)*'1D'!$D$6)/(MAX(((F1341)+(G1341)*(L1341))*(L1341),
            0.000001)*MAX(((((F1341)+(G1341)*(L1341))*(L1341))/MAX((F1341)+2*(L1341)*SQRT(1+(G1341)^2),
                    0.000001))^(2/3),
            0.000001)))^2</f>
        <v>4.3358367565141456E-3</v>
      </c>
      <c r="S1341" s="5">
        <f ca="1">ABS(ABS(K1341)/MAX(((F1341)+(G1341)*(L1341))*(L1341),
        0.000001))/SQRT('1D'!$I$5*MAX((((F1341)+(G1341)*(L1341))*(L1341))/MAX((F1341)+2*(G1341)*(L1341),
            0.000001),
        0.000001))</f>
        <v>1.0727235886044055</v>
      </c>
      <c r="T1341" s="5">
        <f ca="1">((F1341)*(L1341)^2)/2+(G1341)*(L1341)^3/3+(ABS(K1341)^2)/('1D'!$I$5*MAX(((F1341)+(G1341)*(L1341))*(L1341),
        0.000001))</f>
        <v>35.763412605541333</v>
      </c>
      <c r="U1341" s="5">
        <f ca="1">IF($A$2=0,
    0,
    IFERROR(Q1340-(((R1340+R1341)/2)*J1341)-(IF(O1340&gt;O1341,
                '1D'!$D$8*((O1340^2-O1341^2)/(2*'1D'!$I$5)),
                '1D'!$D$9*((O1341^2-O1340^2)/(2*'1D'!$I$5)))+('1D'!$D$10*(ABS(I1341)/90)*(MAX(O1340^2,
                        O1341^2)/(2*'1D'!$I$5))))-Q1341,
        0))</f>
        <v>-3.9474069734524164E-3</v>
      </c>
      <c r="V1341" s="5">
        <f ca="1">IF($A$2=0,
    1,
    IF(IFERROR(V1340,
            0)=0,
        0,
        IFERROR(IF(ROUND(S1341,
                    3)=1,
                1,
                IF(AND(ABS(U1341)&lt;'1D'!$D$19,
                        S1341&gt;1),
                    1,
                    0)),
            0)))</f>
        <v>0</v>
      </c>
      <c r="W1341" s="5">
        <f ca="1">IF($A$2=0,
    MAX(MAX('1D'!$D$16,
            MAX('1D'!$D$16,
                POWER((ABS(K1341)^2)/('1D'!$I$5*MAX(F1341,
                            0.1)^2),
                    1/3))),
        IFERROR(W1396,
            MAX(MAX('1D'!$D$16,
                    MAX('1D'!$D$16,
                        POWER((ABS(K1341)^2)/('1D'!$I$5*MAX(F1341,
                                    0.1)^2),
                            1/3))),
                ($L$2)-E1396))),
    IF(IFERROR(AG1342,
            0)=0,
        MAX(MAX('1D'!$D$16,
                MAX('1D'!$D$16,
                    POWER((ABS(K1341)^2)/('1D'!$I$5*MAX(F1341,
                                0.1)^2),
                        1/3))),
            IFERROR(W1396,
                MAX(MAX('1D'!$D$16,
                        MAX('1D'!$D$16,
                            POWER((ABS(K1341)^2)/('1D'!$I$5*MAX(F1341,
                                        0.1)^2),
                                1/3))),
                    ($L$2)-E1396))),
        IF(IFERROR(W1341,
                0)=0,
            MAX(MAX('1D'!$D$16,
                    MAX('1D'!$D$16,
                        POWER((ABS(K1341)^2)/('1D'!$I$5*MAX(F1341,
                                    0.1)^2),
                            1/3))),
                IFERROR(W1396,
                    MAX(MAX('1D'!$D$16,
                            MAX('1D'!$D$16,
                                POWER((ABS(K1341)^2)/('1D'!$I$5*MAX(F1341,
                                            0.1)^2),
                                    1/3))),
                        ($L$2)-E1396))),
            IF(OR(IFERROR(AD1341,
                        0)&gt;=1,
                    IFERROR(AD1342,
                        0)&gt;=1),
                MAX('1D'!$D$16,
                    MAX('1D'!$D$16,
                        POWER((ABS(K1341)^2)/('1D'!$I$5*MAX(F1341,
                                    0.1)^2),
                            1/3))),
                IF(ABS(IFERROR(AF1341,
                            0))&lt;'1D'!$D$19,
                    MAX(MAX('1D'!$D$16,
                            MAX('1D'!$D$16,
                                POWER((ABS(K1341)^2)/('1D'!$I$5*MAX(F1341,
                                            0.1)^2),
                                    1/3))),
                        IFERROR(W1341,
                            0)),
                    MAX(MAX('1D'!$D$16,
                            MAX('1D'!$D$16,
                                POWER((ABS(K1341)^2)/('1D'!$I$5*MAX(F1341,
                                            0.1)^2),
                                    1/3))),
                        (IFERROR(W1341,
                                0))+((IFERROR(AF1341,
                                    0))*'1D'!$D$18)))))))</f>
        <v>2.1389677043987478</v>
      </c>
      <c r="X1341" s="5">
        <f t="shared" ca="1" si="284"/>
        <v>11.122632062873489</v>
      </c>
      <c r="Y1341" s="5">
        <f t="shared" ca="1" si="285"/>
        <v>1.1735290000551568</v>
      </c>
      <c r="Z1341" s="5">
        <f t="shared" ca="1" si="286"/>
        <v>4.5807502857230418</v>
      </c>
      <c r="AA1341" s="5">
        <f t="shared" ca="1" si="287"/>
        <v>634.03696770439876</v>
      </c>
      <c r="AB1341" s="5">
        <f ca="1">AA1341+((ABS(K1341)/MAX(((F1341)+(G1341)*(W1341))*(W1341),
            0.000001))^2)/(2*'1D'!$I$5)</f>
        <v>635.10645155659813</v>
      </c>
      <c r="AC1341" s="5">
        <f ca="1">((ABS(K1341)*'1D'!$D$6)/(MAX(((F1341)+(G1341)*(W1341))*(W1341),
            0.000001)*MAX(((((F1341)+(G1341)*(W1341))*(W1341))/MAX((F1341)+2*(W1341)*SQRT(1+(G1341)^2),
                    0.000001))^(2/3),
            0.000001)))^2</f>
        <v>3.8141460404132466E-3</v>
      </c>
      <c r="AD1341" s="5">
        <f ca="1">ABS(ABS(K1341)/MAX(((F1341)+(G1341)*(W1341))*(W1341),
        0.000001))/SQRT('1D'!$I$5*MAX((((F1341)+(G1341)*(W1341))*(W1341))/MAX((F1341)+2*(G1341)*(W1341),
            0.000001),
        0.000001))</f>
        <v>1.0000000000000004</v>
      </c>
      <c r="AE1341" s="5">
        <f ca="1">((F1341)*(W1341)^2)/2+(G1341)*(W1341)^3/3+(ABS(K1341)^2)/('1D'!$I$5*MAX(((F1341)+(G1341)*(W1341))*(W1341),
        0.000001))</f>
        <v>35.686426155594638</v>
      </c>
      <c r="AF1341" s="5">
        <f ca="1">IF($A$2=0,
    0,
    IFERROR(AB1342+(((AC1341+AC1342)/2)*J1342)+(IF(Z1341&gt;Z1342,
                '1D'!$D$8*((Z1341^2-Z1342^2)/(2*'1D'!$I$5)),
                '1D'!$D$9*((Z1342^2-Z1341^2)/(2*'1D'!$I$5)))+('1D'!$D$10*(ABS(I1342)/90)*(MAX(Z1341^2,
                        Z1342^2)/(2*'1D'!$I$5))))-AB1341,
        0))</f>
        <v>3.4157470064428708E-3</v>
      </c>
      <c r="AG1341" s="5">
        <f ca="1">IF($A$2=0,
    1,
    IF(IFERROR(AG1342,
            0)=0,
        0,
        IFERROR(IF(OR(ROUND(AD1341,
                        3)&gt;=1,
                    AND(ABS(AF1341)&lt;'1D'!$D$19,
                        AD1341&lt;1)),
                1,
                0),
            0)))</f>
        <v>1</v>
      </c>
      <c r="AH1341" s="5">
        <f ca="1">IFERROR(IF('1D'!V32="Supercritical",
        MAX('1D'!$D$16,
            IFERROR(L1341,
                MAX('1D'!$D$16,
                    POWER((ABS(K1341)^2)/('1D'!$I$5*MAX(F1341,
                                0.1)^2),
                        1/3)))),
        IF('1D'!V32="Subcritical",
            MAX('1D'!$D$16,
                IFERROR(W1341,
                    MAX('1D'!$D$16,
                        POWER((ABS(K1341)^2)/('1D'!$I$5*MAX(F1341,
                                    0.1)^2),
                            1/3)))),
            IF(IFERROR(T1341,
                    -1E+99)&gt;=IFERROR(AE1341,
                    -1E+99),
                MAX('1D'!$D$16,
                    IFERROR(L1341,
                        MAX('1D'!$D$16,
                            POWER((ABS(K1341)^2)/('1D'!$I$5*MAX(F1341,
                                        0.1)^2),
                                1/3)))),
                MAX('1D'!$D$16,
                    IFERROR(W1341,
                        MAX('1D'!$D$16,
                            POWER((ABS(K1341)^2)/('1D'!$I$5*MAX(F1341,
                                        0.1)^2),
                                1/3))))))),
    MAX('1D'!$D$16,
        POWER((ABS(K1341)^2)/('1D'!$I$5*MAX(F1341,
                    0.1)^2),
            1/3)))</f>
        <v>2.0411692021517887</v>
      </c>
      <c r="AI1341" s="5">
        <f t="shared" ca="1" si="288"/>
        <v>633.93916920215179</v>
      </c>
      <c r="AJ1341" s="5">
        <f ca="1">AI1341+((ABS(K1341)/MAX(((F1341)+(G1341)*(AH1341))*(AH1341),
            0.000001))^2)/(2*'1D'!$I$5)</f>
        <v>635.11359253909484</v>
      </c>
      <c r="AM1341">
        <v>0</v>
      </c>
      <c r="AN1341">
        <v>0</v>
      </c>
      <c r="AO1341" s="5">
        <f t="shared" si="289"/>
        <v>0</v>
      </c>
      <c r="AP1341" s="5">
        <f t="shared" si="293"/>
        <v>0</v>
      </c>
      <c r="AQ1341" s="5">
        <f ca="1">ABS(ABS(K1341)/MAX(((F1341)+(G1341)*(AH1341))*(AH1341),
        0.000001))/SQRT('1D'!$I$5*MAX((((F1341)+(G1341)*(AH1341))*(AH1341))/MAX((F1341)+2*(G1341)*(AH1341),
            0.000001),
        0.000001))</f>
        <v>1.0727235886044055</v>
      </c>
      <c r="AR1341" s="5" t="str">
        <f t="shared" ca="1" si="290"/>
        <v>Supercritical</v>
      </c>
      <c r="AS1341" s="5">
        <f ca="1">((ABS(K1341)*'1D'!$D$6)/(MAX(((F1341)+(G1341)*(AH1341))*(AH1341),
            0.000001)*MAX(((((F1341)+(G1341)*(AH1341))*(AH1341))/MAX((F1341)+2*(AH1341)*SQRT(1+(G1341)^2),
                    0.000001))^(2/3),
            0.000001)))^2</f>
        <v>4.3358367565141456E-3</v>
      </c>
    </row>
    <row r="1342" spans="1:45" x14ac:dyDescent="0.35">
      <c r="A1342">
        <v>1333</v>
      </c>
      <c r="B1342">
        <v>1331.9960000000001</v>
      </c>
      <c r="C1342">
        <v>616067.26300000004</v>
      </c>
      <c r="D1342">
        <v>3096675.3530000001</v>
      </c>
      <c r="E1342">
        <v>631.89750000000004</v>
      </c>
      <c r="F1342">
        <v>5.2</v>
      </c>
      <c r="G1342">
        <v>0</v>
      </c>
      <c r="H1342" t="s">
        <v>176</v>
      </c>
      <c r="I1342">
        <v>5.7000000000000002E-2</v>
      </c>
      <c r="J1342" s="5">
        <f t="shared" si="291"/>
        <v>1</v>
      </c>
      <c r="K1342" s="5">
        <f t="shared" ca="1" si="292"/>
        <v>50.95</v>
      </c>
      <c r="L1342" s="5">
        <f ca="1">IF($A$2=0,
    IFERROR(L1341,
        MAX('1D'!$D$16,
            POWER((ABS(K1342)^2)/('1D'!$I$5*MAX(F1342,
                        0.1)^2),
                1/3))),
    IF(IFERROR(V1341,
            0)=0,
        IFERROR(L1341,
            MAX('1D'!$D$16,
                POWER((ABS(K1342)^2)/('1D'!$I$5*MAX(F1342,
                            0.1)^2),
                    1/3))),
        IF(OR(IFERROR(L1342,
                    0)=0,
                IFERROR(S1341,
                    0)&lt;1,
                IFERROR(S1342,
                    0)&lt;1),
            MAX('1D'!$D$16,
                POWER((ABS(K1342)^2)/('1D'!$I$5*MAX(F1342,
                            0.1)^2),
                    1/3)),
            IF(IFERROR(U1342,
                    0)&gt;0,
                MAX('1D'!$D$16,
                    IFERROR(L1342,
                        0)+((IFERROR(U1342,
                                0))*'1D'!$D$18*IF((IFERROR(S1342,
                                    0))&lt;1,
                            1,
                            -1))),
                IF(IFERROR(U1342,
                        0)&lt;0,
                    IF(ABS((MAX('1D'!$D$16,
                                    POWER((ABS(K1342)^2)/('1D'!$I$5*MAX(F1342,
                                                0.1)^2),
                                        1/3)))-IFERROR(L1342,
                                0))&gt;'1D'!$D$19,
                        MAX('1D'!$D$16,
                            IF((MAX('1D'!$D$16,
                                        POWER((ABS(K1342)^2)/('1D'!$I$5*MAX(F1342,
                                                    0.1)^2),
                                            1/3)))&gt;IFERROR(L1342,
                                    0),
                                MIN((MAX('1D'!$D$16,
                                            POWER((ABS(K1342)^2)/('1D'!$I$5*MAX(F1342,
                                                        0.1)^2),
                                                1/3))),
                                    IFERROR(L1342,
                                        0)+(MIN(ABS(IFERROR(U1342,
                                                    0))*'1D'!$D$18,
                                            ABS((MAX('1D'!$D$16,
                                                        POWER((ABS(K1342)^2)/('1D'!$I$5*MAX(F1342,
                                                                    0.1)^2),
                                                            1/3)))-IFERROR(L1342,
                                                    0))))),
                                MAX((MAX('1D'!$D$16,
                                            POWER((ABS(K1342)^2)/('1D'!$I$5*MAX(F1342,
                                                        0.1)^2),
                                                1/3))),
                                    IFERROR(L1342,
                                        0)-(MIN(ABS(IFERROR(U1342,
                                                    0))*'1D'!$D$18,
                                            ABS((MAX('1D'!$D$16,
                                                        POWER((ABS(K1342)^2)/('1D'!$I$5*MAX(F1342,
                                                                    0.1)^2),
                                                            1/3)))-IFERROR(L1342,
                                                    0))))))),
                        MAX('1D'!$D$16,
                            POWER((ABS(K1342)^2)/('1D'!$I$5*MAX(F1342,
                                        0.1)^2),
                                1/3))),
                    MAX('1D'!$D$16,
                        IFERROR(L1342,
                            0)))))))</f>
        <v>2.0411692021517887</v>
      </c>
      <c r="M1342" s="5">
        <f t="shared" ca="1" si="280"/>
        <v>10.614079851189301</v>
      </c>
      <c r="N1342" s="5">
        <f t="shared" ca="1" si="281"/>
        <v>1.1434704692804873</v>
      </c>
      <c r="O1342" s="5">
        <f t="shared" ca="1" si="282"/>
        <v>4.8002276894771132</v>
      </c>
      <c r="P1342" s="5">
        <f t="shared" ca="1" si="283"/>
        <v>633.9386692021518</v>
      </c>
      <c r="Q1342" s="5">
        <f ca="1">P1342+((ABS(K1342)/MAX(((F1342)+(G1342)*(L1342))*(L1342),
            0.000001))^2)/(2*'1D'!$I$5)</f>
        <v>635.11309253909485</v>
      </c>
      <c r="R1342" s="5">
        <f ca="1">((ABS(K1342)*'1D'!$D$6)/(MAX(((F1342)+(G1342)*(L1342))*(L1342),
            0.000001)*MAX(((((F1342)+(G1342)*(L1342))*(L1342))/MAX((F1342)+2*(L1342)*SQRT(1+(G1342)^2),
                    0.000001))^(2/3),
            0.000001)))^2</f>
        <v>4.3358367565141456E-3</v>
      </c>
      <c r="S1342" s="5">
        <f ca="1">ABS(ABS(K1342)/MAX(((F1342)+(G1342)*(L1342))*(L1342),
        0.000001))/SQRT('1D'!$I$5*MAX((((F1342)+(G1342)*(L1342))*(L1342))/MAX((F1342)+2*(G1342)*(L1342),
            0.000001),
        0.000001))</f>
        <v>1.0727235886044055</v>
      </c>
      <c r="T1342" s="5">
        <f ca="1">((F1342)*(L1342)^2)/2+(G1342)*(L1342)^3/3+(ABS(K1342)^2)/('1D'!$I$5*MAX(((F1342)+(G1342)*(L1342))*(L1342),
        0.000001))</f>
        <v>35.763412605541333</v>
      </c>
      <c r="U1342" s="5">
        <f ca="1">IF($A$2=0,
    0,
    IFERROR(Q1341-(((R1341+R1342)/2)*J1342)-(IF(O1341&gt;O1342,
                '1D'!$D$8*((O1341^2-O1342^2)/(2*'1D'!$I$5)),
                '1D'!$D$9*((O1342^2-O1341^2)/(2*'1D'!$I$5)))+('1D'!$D$10*(ABS(I1342)/90)*(MAX(O1341^2,
                        O1342^2)/(2*'1D'!$I$5))))-Q1342,
        0))</f>
        <v>-3.9474069734524164E-3</v>
      </c>
      <c r="V1342" s="5">
        <f ca="1">IF($A$2=0,
    1,
    IF(IFERROR(V1341,
            0)=0,
        0,
        IFERROR(IF(ROUND(S1342,
                    3)=1,
                1,
                IF(AND(ABS(U1342)&lt;'1D'!$D$19,
                        S1342&gt;1),
                    1,
                    0)),
            0)))</f>
        <v>0</v>
      </c>
      <c r="W1342" s="5">
        <f ca="1">IF($A$2=0,
    MAX(MAX('1D'!$D$16,
            MAX('1D'!$D$16,
                POWER((ABS(K1342)^2)/('1D'!$I$5*MAX(F1342,
                            0.1)^2),
                    1/3))),
        IFERROR(W1396,
            MAX(MAX('1D'!$D$16,
                    MAX('1D'!$D$16,
                        POWER((ABS(K1342)^2)/('1D'!$I$5*MAX(F1342,
                                    0.1)^2),
                            1/3))),
                ($L$2)-E1396))),
    IF(IFERROR(AG1343,
            0)=0,
        MAX(MAX('1D'!$D$16,
                MAX('1D'!$D$16,
                    POWER((ABS(K1342)^2)/('1D'!$I$5*MAX(F1342,
                                0.1)^2),
                        1/3))),
            IFERROR(W1396,
                MAX(MAX('1D'!$D$16,
                        MAX('1D'!$D$16,
                            POWER((ABS(K1342)^2)/('1D'!$I$5*MAX(F1342,
                                        0.1)^2),
                                1/3))),
                    ($L$2)-E1396))),
        IF(IFERROR(W1342,
                0)=0,
            MAX(MAX('1D'!$D$16,
                    MAX('1D'!$D$16,
                        POWER((ABS(K1342)^2)/('1D'!$I$5*MAX(F1342,
                                    0.1)^2),
                            1/3))),
                IFERROR(W1396,
                    MAX(MAX('1D'!$D$16,
                            MAX('1D'!$D$16,
                                POWER((ABS(K1342)^2)/('1D'!$I$5*MAX(F1342,
                                            0.1)^2),
                                    1/3))),
                        ($L$2)-E1396))),
            IF(OR(IFERROR(AD1342,
                        0)&gt;=1,
                    IFERROR(AD1343,
                        0)&gt;=1),
                MAX('1D'!$D$16,
                    MAX('1D'!$D$16,
                        POWER((ABS(K1342)^2)/('1D'!$I$5*MAX(F1342,
                                    0.1)^2),
                            1/3))),
                IF(ABS(IFERROR(AF1342,
                            0))&lt;'1D'!$D$19,
                    MAX(MAX('1D'!$D$16,
                            MAX('1D'!$D$16,
                                POWER((ABS(K1342)^2)/('1D'!$I$5*MAX(F1342,
                                            0.1)^2),
                                    1/3))),
                        IFERROR(W1342,
                            0)),
                    MAX(MAX('1D'!$D$16,
                            MAX('1D'!$D$16,
                                POWER((ABS(K1342)^2)/('1D'!$I$5*MAX(F1342,
                                            0.1)^2),
                                    1/3))),
                        (IFERROR(W1342,
                                0))+((IFERROR(AF1342,
                                    0))*'1D'!$D$18)))))))</f>
        <v>2.1389677043987478</v>
      </c>
      <c r="X1342" s="5">
        <f t="shared" ca="1" si="284"/>
        <v>11.122632062873489</v>
      </c>
      <c r="Y1342" s="5">
        <f t="shared" ca="1" si="285"/>
        <v>1.1735290000551568</v>
      </c>
      <c r="Z1342" s="5">
        <f t="shared" ca="1" si="286"/>
        <v>4.5807502857230418</v>
      </c>
      <c r="AA1342" s="5">
        <f t="shared" ca="1" si="287"/>
        <v>634.03646770439877</v>
      </c>
      <c r="AB1342" s="5">
        <f ca="1">AA1342+((ABS(K1342)/MAX(((F1342)+(G1342)*(W1342))*(W1342),
            0.000001))^2)/(2*'1D'!$I$5)</f>
        <v>635.10595155659814</v>
      </c>
      <c r="AC1342" s="5">
        <f ca="1">((ABS(K1342)*'1D'!$D$6)/(MAX(((F1342)+(G1342)*(W1342))*(W1342),
            0.000001)*MAX(((((F1342)+(G1342)*(W1342))*(W1342))/MAX((F1342)+2*(W1342)*SQRT(1+(G1342)^2),
                    0.000001))^(2/3),
            0.000001)))^2</f>
        <v>3.8141460404132466E-3</v>
      </c>
      <c r="AD1342" s="5">
        <f ca="1">ABS(ABS(K1342)/MAX(((F1342)+(G1342)*(W1342))*(W1342),
        0.000001))/SQRT('1D'!$I$5*MAX((((F1342)+(G1342)*(W1342))*(W1342))/MAX((F1342)+2*(G1342)*(W1342),
            0.000001),
        0.000001))</f>
        <v>1.0000000000000004</v>
      </c>
      <c r="AE1342" s="5">
        <f ca="1">((F1342)*(W1342)^2)/2+(G1342)*(W1342)^3/3+(ABS(K1342)^2)/('1D'!$I$5*MAX(((F1342)+(G1342)*(W1342))*(W1342),
        0.000001))</f>
        <v>35.686426155594638</v>
      </c>
      <c r="AF1342" s="5">
        <f ca="1">IF($A$2=0,
    0,
    IFERROR(AB1343+(((AC1342+AC1343)/2)*J1343)+(IF(Z1342&gt;Z1343,
                '1D'!$D$8*((Z1342^2-Z1343^2)/(2*'1D'!$I$5)),
                '1D'!$D$9*((Z1343^2-Z1342^2)/(2*'1D'!$I$5)))+('1D'!$D$10*(ABS(I1343)/90)*(MAX(Z1342^2,
                        Z1343^2)/(2*'1D'!$I$5))))-AB1342,
        0))</f>
        <v>3.3141460404522149E-3</v>
      </c>
      <c r="AG1342" s="5">
        <f ca="1">IF($A$2=0,
    1,
    IF(IFERROR(AG1343,
            0)=0,
        0,
        IFERROR(IF(OR(ROUND(AD1342,
                        3)&gt;=1,
                    AND(ABS(AF1342)&lt;'1D'!$D$19,
                        AD1342&lt;1)),
                1,
                0),
            0)))</f>
        <v>1</v>
      </c>
      <c r="AH1342" s="5">
        <f ca="1">IFERROR(IF('1D'!V32="Supercritical",
        MAX('1D'!$D$16,
            IFERROR(L1342,
                MAX('1D'!$D$16,
                    POWER((ABS(K1342)^2)/('1D'!$I$5*MAX(F1342,
                                0.1)^2),
                        1/3)))),
        IF('1D'!V32="Subcritical",
            MAX('1D'!$D$16,
                IFERROR(W1342,
                    MAX('1D'!$D$16,
                        POWER((ABS(K1342)^2)/('1D'!$I$5*MAX(F1342,
                                    0.1)^2),
                            1/3)))),
            IF(IFERROR(T1342,
                    -1E+99)&gt;=IFERROR(AE1342,
                    -1E+99),
                MAX('1D'!$D$16,
                    IFERROR(L1342,
                        MAX('1D'!$D$16,
                            POWER((ABS(K1342)^2)/('1D'!$I$5*MAX(F1342,
                                        0.1)^2),
                                1/3)))),
                MAX('1D'!$D$16,
                    IFERROR(W1342,
                        MAX('1D'!$D$16,
                            POWER((ABS(K1342)^2)/('1D'!$I$5*MAX(F1342,
                                        0.1)^2),
                                1/3))))))),
    MAX('1D'!$D$16,
        POWER((ABS(K1342)^2)/('1D'!$I$5*MAX(F1342,
                    0.1)^2),
            1/3)))</f>
        <v>2.0411692021517887</v>
      </c>
      <c r="AI1342" s="5">
        <f t="shared" ca="1" si="288"/>
        <v>633.9386692021518</v>
      </c>
      <c r="AJ1342" s="5">
        <f ca="1">AI1342+((ABS(K1342)/MAX(((F1342)+(G1342)*(AH1342))*(AH1342),
            0.000001))^2)/(2*'1D'!$I$5)</f>
        <v>635.11309253909485</v>
      </c>
      <c r="AM1342">
        <v>0</v>
      </c>
      <c r="AN1342">
        <v>0</v>
      </c>
      <c r="AO1342" s="5">
        <f t="shared" si="289"/>
        <v>0</v>
      </c>
      <c r="AP1342" s="5">
        <f t="shared" si="293"/>
        <v>0</v>
      </c>
      <c r="AQ1342" s="5">
        <f ca="1">ABS(ABS(K1342)/MAX(((F1342)+(G1342)*(AH1342))*(AH1342),
        0.000001))/SQRT('1D'!$I$5*MAX((((F1342)+(G1342)*(AH1342))*(AH1342))/MAX((F1342)+2*(G1342)*(AH1342),
            0.000001),
        0.000001))</f>
        <v>1.0727235886044055</v>
      </c>
      <c r="AR1342" s="5" t="str">
        <f t="shared" ca="1" si="290"/>
        <v>Supercritical</v>
      </c>
      <c r="AS1342" s="5">
        <f ca="1">((ABS(K1342)*'1D'!$D$6)/(MAX(((F1342)+(G1342)*(AH1342))*(AH1342),
            0.000001)*MAX(((((F1342)+(G1342)*(AH1342))*(AH1342))/MAX((F1342)+2*(AH1342)*SQRT(1+(G1342)^2),
                    0.000001))^(2/3),
            0.000001)))^2</f>
        <v>4.3358367565141456E-3</v>
      </c>
    </row>
    <row r="1343" spans="1:45" x14ac:dyDescent="0.35">
      <c r="A1343">
        <v>1334</v>
      </c>
      <c r="B1343">
        <v>1332.9960000000001</v>
      </c>
      <c r="C1343">
        <v>616067.22100000002</v>
      </c>
      <c r="D1343">
        <v>3096674.3539999998</v>
      </c>
      <c r="E1343">
        <v>631.89700000000005</v>
      </c>
      <c r="F1343">
        <v>5.2</v>
      </c>
      <c r="G1343">
        <v>0</v>
      </c>
      <c r="H1343" t="s">
        <v>176</v>
      </c>
      <c r="I1343">
        <v>0</v>
      </c>
      <c r="J1343" s="5">
        <f t="shared" si="291"/>
        <v>1</v>
      </c>
      <c r="K1343" s="5">
        <f t="shared" ca="1" si="292"/>
        <v>50.95</v>
      </c>
      <c r="L1343" s="5">
        <f ca="1">IF($A$2=0,
    IFERROR(L1342,
        MAX('1D'!$D$16,
            POWER((ABS(K1343)^2)/('1D'!$I$5*MAX(F1343,
                        0.1)^2),
                1/3))),
    IF(IFERROR(V1342,
            0)=0,
        IFERROR(L1342,
            MAX('1D'!$D$16,
                POWER((ABS(K1343)^2)/('1D'!$I$5*MAX(F1343,
                            0.1)^2),
                    1/3))),
        IF(OR(IFERROR(L1343,
                    0)=0,
                IFERROR(S1342,
                    0)&lt;1,
                IFERROR(S1343,
                    0)&lt;1),
            MAX('1D'!$D$16,
                POWER((ABS(K1343)^2)/('1D'!$I$5*MAX(F1343,
                            0.1)^2),
                    1/3)),
            IF(IFERROR(U1343,
                    0)&gt;0,
                MAX('1D'!$D$16,
                    IFERROR(L1343,
                        0)+((IFERROR(U1343,
                                0))*'1D'!$D$18*IF((IFERROR(S1343,
                                    0))&lt;1,
                            1,
                            -1))),
                IF(IFERROR(U1343,
                        0)&lt;0,
                    IF(ABS((MAX('1D'!$D$16,
                                    POWER((ABS(K1343)^2)/('1D'!$I$5*MAX(F1343,
                                                0.1)^2),
                                        1/3)))-IFERROR(L1343,
                                0))&gt;'1D'!$D$19,
                        MAX('1D'!$D$16,
                            IF((MAX('1D'!$D$16,
                                        POWER((ABS(K1343)^2)/('1D'!$I$5*MAX(F1343,
                                                    0.1)^2),
                                            1/3)))&gt;IFERROR(L1343,
                                    0),
                                MIN((MAX('1D'!$D$16,
                                            POWER((ABS(K1343)^2)/('1D'!$I$5*MAX(F1343,
                                                        0.1)^2),
                                                1/3))),
                                    IFERROR(L1343,
                                        0)+(MIN(ABS(IFERROR(U1343,
                                                    0))*'1D'!$D$18,
                                            ABS((MAX('1D'!$D$16,
                                                        POWER((ABS(K1343)^2)/('1D'!$I$5*MAX(F1343,
                                                                    0.1)^2),
                                                            1/3)))-IFERROR(L1343,
                                                    0))))),
                                MAX((MAX('1D'!$D$16,
                                            POWER((ABS(K1343)^2)/('1D'!$I$5*MAX(F1343,
                                                        0.1)^2),
                                                1/3))),
                                    IFERROR(L1343,
                                        0)-(MIN(ABS(IFERROR(U1343,
                                                    0))*'1D'!$D$18,
                                            ABS((MAX('1D'!$D$16,
                                                        POWER((ABS(K1343)^2)/('1D'!$I$5*MAX(F1343,
                                                                    0.1)^2),
                                                            1/3)))-IFERROR(L1343,
                                                    0))))))),
                        MAX('1D'!$D$16,
                            POWER((ABS(K1343)^2)/('1D'!$I$5*MAX(F1343,
                                        0.1)^2),
                                1/3))),
                    MAX('1D'!$D$16,
                        IFERROR(L1343,
                            0)))))))</f>
        <v>2.0411692021517887</v>
      </c>
      <c r="M1343" s="5">
        <f t="shared" ca="1" si="280"/>
        <v>10.614079851189301</v>
      </c>
      <c r="N1343" s="5">
        <f t="shared" ca="1" si="281"/>
        <v>1.1434704692804873</v>
      </c>
      <c r="O1343" s="5">
        <f t="shared" ca="1" si="282"/>
        <v>4.8002276894771132</v>
      </c>
      <c r="P1343" s="5">
        <f t="shared" ca="1" si="283"/>
        <v>633.93816920215181</v>
      </c>
      <c r="Q1343" s="5">
        <f ca="1">P1343+((ABS(K1343)/MAX(((F1343)+(G1343)*(L1343))*(L1343),
            0.000001))^2)/(2*'1D'!$I$5)</f>
        <v>635.11259253909486</v>
      </c>
      <c r="R1343" s="5">
        <f ca="1">((ABS(K1343)*'1D'!$D$6)/(MAX(((F1343)+(G1343)*(L1343))*(L1343),
            0.000001)*MAX(((((F1343)+(G1343)*(L1343))*(L1343))/MAX((F1343)+2*(L1343)*SQRT(1+(G1343)^2),
                    0.000001))^(2/3),
            0.000001)))^2</f>
        <v>4.3358367565141456E-3</v>
      </c>
      <c r="S1343" s="5">
        <f ca="1">ABS(ABS(K1343)/MAX(((F1343)+(G1343)*(L1343))*(L1343),
        0.000001))/SQRT('1D'!$I$5*MAX((((F1343)+(G1343)*(L1343))*(L1343))/MAX((F1343)+2*(G1343)*(L1343),
            0.000001),
        0.000001))</f>
        <v>1.0727235886044055</v>
      </c>
      <c r="T1343" s="5">
        <f ca="1">((F1343)*(L1343)^2)/2+(G1343)*(L1343)^3/3+(ABS(K1343)^2)/('1D'!$I$5*MAX(((F1343)+(G1343)*(L1343))*(L1343),
        0.000001))</f>
        <v>35.763412605541333</v>
      </c>
      <c r="U1343" s="5">
        <f ca="1">IF($A$2=0,
    0,
    IFERROR(Q1342-(((R1342+R1343)/2)*J1343)-(IF(O1342&gt;O1343,
                '1D'!$D$8*((O1342^2-O1343^2)/(2*'1D'!$I$5)),
                '1D'!$D$9*((O1343^2-O1342^2)/(2*'1D'!$I$5)))+('1D'!$D$10*(ABS(I1343)/90)*(MAX(O1342^2,
                        O1343^2)/(2*'1D'!$I$5))))-Q1343,
        0))</f>
        <v>-3.8358367564796936E-3</v>
      </c>
      <c r="V1343" s="5">
        <f ca="1">IF($A$2=0,
    1,
    IF(IFERROR(V1342,
            0)=0,
        0,
        IFERROR(IF(ROUND(S1343,
                    3)=1,
                1,
                IF(AND(ABS(U1343)&lt;'1D'!$D$19,
                        S1343&gt;1),
                    1,
                    0)),
            0)))</f>
        <v>0</v>
      </c>
      <c r="W1343" s="5">
        <f ca="1">IF($A$2=0,
    MAX(MAX('1D'!$D$16,
            MAX('1D'!$D$16,
                POWER((ABS(K1343)^2)/('1D'!$I$5*MAX(F1343,
                            0.1)^2),
                    1/3))),
        IFERROR(W1396,
            MAX(MAX('1D'!$D$16,
                    MAX('1D'!$D$16,
                        POWER((ABS(K1343)^2)/('1D'!$I$5*MAX(F1343,
                                    0.1)^2),
                            1/3))),
                ($L$2)-E1396))),
    IF(IFERROR(AG1344,
            0)=0,
        MAX(MAX('1D'!$D$16,
                MAX('1D'!$D$16,
                    POWER((ABS(K1343)^2)/('1D'!$I$5*MAX(F1343,
                                0.1)^2),
                        1/3))),
            IFERROR(W1396,
                MAX(MAX('1D'!$D$16,
                        MAX('1D'!$D$16,
                            POWER((ABS(K1343)^2)/('1D'!$I$5*MAX(F1343,
                                        0.1)^2),
                                1/3))),
                    ($L$2)-E1396))),
        IF(IFERROR(W1343,
                0)=0,
            MAX(MAX('1D'!$D$16,
                    MAX('1D'!$D$16,
                        POWER((ABS(K1343)^2)/('1D'!$I$5*MAX(F1343,
                                    0.1)^2),
                            1/3))),
                IFERROR(W1396,
                    MAX(MAX('1D'!$D$16,
                            MAX('1D'!$D$16,
                                POWER((ABS(K1343)^2)/('1D'!$I$5*MAX(F1343,
                                            0.1)^2),
                                    1/3))),
                        ($L$2)-E1396))),
            IF(OR(IFERROR(AD1343,
                        0)&gt;=1,
                    IFERROR(AD1344,
                        0)&gt;=1),
                MAX('1D'!$D$16,
                    MAX('1D'!$D$16,
                        POWER((ABS(K1343)^2)/('1D'!$I$5*MAX(F1343,
                                    0.1)^2),
                            1/3))),
                IF(ABS(IFERROR(AF1343,
                            0))&lt;'1D'!$D$19,
                    MAX(MAX('1D'!$D$16,
                            MAX('1D'!$D$16,
                                POWER((ABS(K1343)^2)/('1D'!$I$5*MAX(F1343,
                                            0.1)^2),
                                    1/3))),
                        IFERROR(W1343,
                            0)),
                    MAX(MAX('1D'!$D$16,
                            MAX('1D'!$D$16,
                                POWER((ABS(K1343)^2)/('1D'!$I$5*MAX(F1343,
                                            0.1)^2),
                                    1/3))),
                        (IFERROR(W1343,
                                0))+((IFERROR(AF1343,
                                    0))*'1D'!$D$18)))))))</f>
        <v>2.1389677043987478</v>
      </c>
      <c r="X1343" s="5">
        <f t="shared" ca="1" si="284"/>
        <v>11.122632062873489</v>
      </c>
      <c r="Y1343" s="5">
        <f t="shared" ca="1" si="285"/>
        <v>1.1735290000551568</v>
      </c>
      <c r="Z1343" s="5">
        <f t="shared" ca="1" si="286"/>
        <v>4.5807502857230418</v>
      </c>
      <c r="AA1343" s="5">
        <f t="shared" ca="1" si="287"/>
        <v>634.03596770439879</v>
      </c>
      <c r="AB1343" s="5">
        <f ca="1">AA1343+((ABS(K1343)/MAX(((F1343)+(G1343)*(W1343))*(W1343),
            0.000001))^2)/(2*'1D'!$I$5)</f>
        <v>635.10545155659815</v>
      </c>
      <c r="AC1343" s="5">
        <f ca="1">((ABS(K1343)*'1D'!$D$6)/(MAX(((F1343)+(G1343)*(W1343))*(W1343),
            0.000001)*MAX(((((F1343)+(G1343)*(W1343))*(W1343))/MAX((F1343)+2*(W1343)*SQRT(1+(G1343)^2),
                    0.000001))^(2/3),
            0.000001)))^2</f>
        <v>3.8141460404132466E-3</v>
      </c>
      <c r="AD1343" s="5">
        <f ca="1">ABS(ABS(K1343)/MAX(((F1343)+(G1343)*(W1343))*(W1343),
        0.000001))/SQRT('1D'!$I$5*MAX((((F1343)+(G1343)*(W1343))*(W1343))/MAX((F1343)+2*(G1343)*(W1343),
            0.000001),
        0.000001))</f>
        <v>1.0000000000000004</v>
      </c>
      <c r="AE1343" s="5">
        <f ca="1">((F1343)*(W1343)^2)/2+(G1343)*(W1343)^3/3+(ABS(K1343)^2)/('1D'!$I$5*MAX(((F1343)+(G1343)*(W1343))*(W1343),
        0.000001))</f>
        <v>35.686426155594638</v>
      </c>
      <c r="AF1343" s="5">
        <f ca="1">IF($A$2=0,
    0,
    IFERROR(AB1344+(((AC1343+AC1344)/2)*J1344)+(IF(Z1343&gt;Z1344,
                '1D'!$D$8*((Z1343^2-Z1344^2)/(2*'1D'!$I$5)),
                '1D'!$D$9*((Z1344^2-Z1343^2)/(2*'1D'!$I$5)))+('1D'!$D$10*(ABS(I1344)/90)*(MAX(Z1343^2,
                        Z1344^2)/(2*'1D'!$I$5))))-AB1343,
        0))</f>
        <v>3.4157470063291839E-3</v>
      </c>
      <c r="AG1343" s="5">
        <f ca="1">IF($A$2=0,
    1,
    IF(IFERROR(AG1344,
            0)=0,
        0,
        IFERROR(IF(OR(ROUND(AD1343,
                        3)&gt;=1,
                    AND(ABS(AF1343)&lt;'1D'!$D$19,
                        AD1343&lt;1)),
                1,
                0),
            0)))</f>
        <v>1</v>
      </c>
      <c r="AH1343" s="5">
        <f ca="1">IFERROR(IF('1D'!V32="Supercritical",
        MAX('1D'!$D$16,
            IFERROR(L1343,
                MAX('1D'!$D$16,
                    POWER((ABS(K1343)^2)/('1D'!$I$5*MAX(F1343,
                                0.1)^2),
                        1/3)))),
        IF('1D'!V32="Subcritical",
            MAX('1D'!$D$16,
                IFERROR(W1343,
                    MAX('1D'!$D$16,
                        POWER((ABS(K1343)^2)/('1D'!$I$5*MAX(F1343,
                                    0.1)^2),
                            1/3)))),
            IF(IFERROR(T1343,
                    -1E+99)&gt;=IFERROR(AE1343,
                    -1E+99),
                MAX('1D'!$D$16,
                    IFERROR(L1343,
                        MAX('1D'!$D$16,
                            POWER((ABS(K1343)^2)/('1D'!$I$5*MAX(F1343,
                                        0.1)^2),
                                1/3)))),
                MAX('1D'!$D$16,
                    IFERROR(W1343,
                        MAX('1D'!$D$16,
                            POWER((ABS(K1343)^2)/('1D'!$I$5*MAX(F1343,
                                        0.1)^2),
                                1/3))))))),
    MAX('1D'!$D$16,
        POWER((ABS(K1343)^2)/('1D'!$I$5*MAX(F1343,
                    0.1)^2),
            1/3)))</f>
        <v>2.0411692021517887</v>
      </c>
      <c r="AI1343" s="5">
        <f t="shared" ca="1" si="288"/>
        <v>633.93816920215181</v>
      </c>
      <c r="AJ1343" s="5">
        <f ca="1">AI1343+((ABS(K1343)/MAX(((F1343)+(G1343)*(AH1343))*(AH1343),
            0.000001))^2)/(2*'1D'!$I$5)</f>
        <v>635.11259253909486</v>
      </c>
      <c r="AM1343">
        <v>0</v>
      </c>
      <c r="AN1343">
        <v>0</v>
      </c>
      <c r="AO1343" s="5">
        <f t="shared" si="289"/>
        <v>0</v>
      </c>
      <c r="AP1343" s="5">
        <f t="shared" si="293"/>
        <v>0</v>
      </c>
      <c r="AQ1343" s="5">
        <f ca="1">ABS(ABS(K1343)/MAX(((F1343)+(G1343)*(AH1343))*(AH1343),
        0.000001))/SQRT('1D'!$I$5*MAX((((F1343)+(G1343)*(AH1343))*(AH1343))/MAX((F1343)+2*(G1343)*(AH1343),
            0.000001),
        0.000001))</f>
        <v>1.0727235886044055</v>
      </c>
      <c r="AR1343" s="5" t="str">
        <f t="shared" ca="1" si="290"/>
        <v>Supercritical</v>
      </c>
      <c r="AS1343" s="5">
        <f ca="1">((ABS(K1343)*'1D'!$D$6)/(MAX(((F1343)+(G1343)*(AH1343))*(AH1343),
            0.000001)*MAX(((((F1343)+(G1343)*(AH1343))*(AH1343))/MAX((F1343)+2*(AH1343)*SQRT(1+(G1343)^2),
                    0.000001))^(2/3),
            0.000001)))^2</f>
        <v>4.3358367565141456E-3</v>
      </c>
    </row>
    <row r="1344" spans="1:45" x14ac:dyDescent="0.35">
      <c r="A1344">
        <v>1335</v>
      </c>
      <c r="B1344">
        <v>1333.9960000000001</v>
      </c>
      <c r="C1344">
        <v>616067.179</v>
      </c>
      <c r="D1344">
        <v>3096673.355</v>
      </c>
      <c r="E1344">
        <v>631.89649999999995</v>
      </c>
      <c r="F1344">
        <v>5.2</v>
      </c>
      <c r="G1344">
        <v>0</v>
      </c>
      <c r="H1344" t="s">
        <v>176</v>
      </c>
      <c r="I1344">
        <v>5.7000000000000002E-2</v>
      </c>
      <c r="J1344" s="5">
        <f t="shared" si="291"/>
        <v>1</v>
      </c>
      <c r="K1344" s="5">
        <f t="shared" ca="1" si="292"/>
        <v>50.95</v>
      </c>
      <c r="L1344" s="5">
        <f ca="1">IF($A$2=0,
    IFERROR(L1343,
        MAX('1D'!$D$16,
            POWER((ABS(K1344)^2)/('1D'!$I$5*MAX(F1344,
                        0.1)^2),
                1/3))),
    IF(IFERROR(V1343,
            0)=0,
        IFERROR(L1343,
            MAX('1D'!$D$16,
                POWER((ABS(K1344)^2)/('1D'!$I$5*MAX(F1344,
                            0.1)^2),
                    1/3))),
        IF(OR(IFERROR(L1344,
                    0)=0,
                IFERROR(S1343,
                    0)&lt;1,
                IFERROR(S1344,
                    0)&lt;1),
            MAX('1D'!$D$16,
                POWER((ABS(K1344)^2)/('1D'!$I$5*MAX(F1344,
                            0.1)^2),
                    1/3)),
            IF(IFERROR(U1344,
                    0)&gt;0,
                MAX('1D'!$D$16,
                    IFERROR(L1344,
                        0)+((IFERROR(U1344,
                                0))*'1D'!$D$18*IF((IFERROR(S1344,
                                    0))&lt;1,
                            1,
                            -1))),
                IF(IFERROR(U1344,
                        0)&lt;0,
                    IF(ABS((MAX('1D'!$D$16,
                                    POWER((ABS(K1344)^2)/('1D'!$I$5*MAX(F1344,
                                                0.1)^2),
                                        1/3)))-IFERROR(L1344,
                                0))&gt;'1D'!$D$19,
                        MAX('1D'!$D$16,
                            IF((MAX('1D'!$D$16,
                                        POWER((ABS(K1344)^2)/('1D'!$I$5*MAX(F1344,
                                                    0.1)^2),
                                            1/3)))&gt;IFERROR(L1344,
                                    0),
                                MIN((MAX('1D'!$D$16,
                                            POWER((ABS(K1344)^2)/('1D'!$I$5*MAX(F1344,
                                                        0.1)^2),
                                                1/3))),
                                    IFERROR(L1344,
                                        0)+(MIN(ABS(IFERROR(U1344,
                                                    0))*'1D'!$D$18,
                                            ABS((MAX('1D'!$D$16,
                                                        POWER((ABS(K1344)^2)/('1D'!$I$5*MAX(F1344,
                                                                    0.1)^2),
                                                            1/3)))-IFERROR(L1344,
                                                    0))))),
                                MAX((MAX('1D'!$D$16,
                                            POWER((ABS(K1344)^2)/('1D'!$I$5*MAX(F1344,
                                                        0.1)^2),
                                                1/3))),
                                    IFERROR(L1344,
                                        0)-(MIN(ABS(IFERROR(U1344,
                                                    0))*'1D'!$D$18,
                                            ABS((MAX('1D'!$D$16,
                                                        POWER((ABS(K1344)^2)/('1D'!$I$5*MAX(F1344,
                                                                    0.1)^2),
                                                            1/3)))-IFERROR(L1344,
                                                    0))))))),
                        MAX('1D'!$D$16,
                            POWER((ABS(K1344)^2)/('1D'!$I$5*MAX(F1344,
                                        0.1)^2),
                                1/3))),
                    MAX('1D'!$D$16,
                        IFERROR(L1344,
                            0)))))))</f>
        <v>2.0411692021517887</v>
      </c>
      <c r="M1344" s="5">
        <f t="shared" ca="1" si="280"/>
        <v>10.614079851189301</v>
      </c>
      <c r="N1344" s="5">
        <f t="shared" ca="1" si="281"/>
        <v>1.1434704692804873</v>
      </c>
      <c r="O1344" s="5">
        <f t="shared" ca="1" si="282"/>
        <v>4.8002276894771132</v>
      </c>
      <c r="P1344" s="5">
        <f t="shared" ca="1" si="283"/>
        <v>633.93766920215171</v>
      </c>
      <c r="Q1344" s="5">
        <f ca="1">P1344+((ABS(K1344)/MAX(((F1344)+(G1344)*(L1344))*(L1344),
            0.000001))^2)/(2*'1D'!$I$5)</f>
        <v>635.11209253909476</v>
      </c>
      <c r="R1344" s="5">
        <f ca="1">((ABS(K1344)*'1D'!$D$6)/(MAX(((F1344)+(G1344)*(L1344))*(L1344),
            0.000001)*MAX(((((F1344)+(G1344)*(L1344))*(L1344))/MAX((F1344)+2*(L1344)*SQRT(1+(G1344)^2),
                    0.000001))^(2/3),
            0.000001)))^2</f>
        <v>4.3358367565141456E-3</v>
      </c>
      <c r="S1344" s="5">
        <f ca="1">ABS(ABS(K1344)/MAX(((F1344)+(G1344)*(L1344))*(L1344),
        0.000001))/SQRT('1D'!$I$5*MAX((((F1344)+(G1344)*(L1344))*(L1344))/MAX((F1344)+2*(G1344)*(L1344),
            0.000001),
        0.000001))</f>
        <v>1.0727235886044055</v>
      </c>
      <c r="T1344" s="5">
        <f ca="1">((F1344)*(L1344)^2)/2+(G1344)*(L1344)^3/3+(ABS(K1344)^2)/('1D'!$I$5*MAX(((F1344)+(G1344)*(L1344))*(L1344),
        0.000001))</f>
        <v>35.763412605541333</v>
      </c>
      <c r="U1344" s="5">
        <f ca="1">IF($A$2=0,
    0,
    IFERROR(Q1343-(((R1343+R1344)/2)*J1344)-(IF(O1343&gt;O1344,
                '1D'!$D$8*((O1343^2-O1344^2)/(2*'1D'!$I$5)),
                '1D'!$D$9*((O1344^2-O1343^2)/(2*'1D'!$I$5)))+('1D'!$D$10*(ABS(I1344)/90)*(MAX(O1343^2,
                        O1344^2)/(2*'1D'!$I$5))))-Q1344,
        0))</f>
        <v>-3.9474069733387296E-3</v>
      </c>
      <c r="V1344" s="5">
        <f ca="1">IF($A$2=0,
    1,
    IF(IFERROR(V1343,
            0)=0,
        0,
        IFERROR(IF(ROUND(S1344,
                    3)=1,
                1,
                IF(AND(ABS(U1344)&lt;'1D'!$D$19,
                        S1344&gt;1),
                    1,
                    0)),
            0)))</f>
        <v>0</v>
      </c>
      <c r="W1344" s="5">
        <f ca="1">IF($A$2=0,
    MAX(MAX('1D'!$D$16,
            MAX('1D'!$D$16,
                POWER((ABS(K1344)^2)/('1D'!$I$5*MAX(F1344,
                            0.1)^2),
                    1/3))),
        IFERROR(W1396,
            MAX(MAX('1D'!$D$16,
                    MAX('1D'!$D$16,
                        POWER((ABS(K1344)^2)/('1D'!$I$5*MAX(F1344,
                                    0.1)^2),
                            1/3))),
                ($L$2)-E1396))),
    IF(IFERROR(AG1345,
            0)=0,
        MAX(MAX('1D'!$D$16,
                MAX('1D'!$D$16,
                    POWER((ABS(K1344)^2)/('1D'!$I$5*MAX(F1344,
                                0.1)^2),
                        1/3))),
            IFERROR(W1396,
                MAX(MAX('1D'!$D$16,
                        MAX('1D'!$D$16,
                            POWER((ABS(K1344)^2)/('1D'!$I$5*MAX(F1344,
                                        0.1)^2),
                                1/3))),
                    ($L$2)-E1396))),
        IF(IFERROR(W1344,
                0)=0,
            MAX(MAX('1D'!$D$16,
                    MAX('1D'!$D$16,
                        POWER((ABS(K1344)^2)/('1D'!$I$5*MAX(F1344,
                                    0.1)^2),
                            1/3))),
                IFERROR(W1396,
                    MAX(MAX('1D'!$D$16,
                            MAX('1D'!$D$16,
                                POWER((ABS(K1344)^2)/('1D'!$I$5*MAX(F1344,
                                            0.1)^2),
                                    1/3))),
                        ($L$2)-E1396))),
            IF(OR(IFERROR(AD1344,
                        0)&gt;=1,
                    IFERROR(AD1345,
                        0)&gt;=1),
                MAX('1D'!$D$16,
                    MAX('1D'!$D$16,
                        POWER((ABS(K1344)^2)/('1D'!$I$5*MAX(F1344,
                                    0.1)^2),
                            1/3))),
                IF(ABS(IFERROR(AF1344,
                            0))&lt;'1D'!$D$19,
                    MAX(MAX('1D'!$D$16,
                            MAX('1D'!$D$16,
                                POWER((ABS(K1344)^2)/('1D'!$I$5*MAX(F1344,
                                            0.1)^2),
                                    1/3))),
                        IFERROR(W1344,
                            0)),
                    MAX(MAX('1D'!$D$16,
                            MAX('1D'!$D$16,
                                POWER((ABS(K1344)^2)/('1D'!$I$5*MAX(F1344,
                                            0.1)^2),
                                    1/3))),
                        (IFERROR(W1344,
                                0))+((IFERROR(AF1344,
                                    0))*'1D'!$D$18)))))))</f>
        <v>2.1389677043987478</v>
      </c>
      <c r="X1344" s="5">
        <f t="shared" ca="1" si="284"/>
        <v>11.122632062873489</v>
      </c>
      <c r="Y1344" s="5">
        <f t="shared" ca="1" si="285"/>
        <v>1.1735290000551568</v>
      </c>
      <c r="Z1344" s="5">
        <f t="shared" ca="1" si="286"/>
        <v>4.5807502857230418</v>
      </c>
      <c r="AA1344" s="5">
        <f t="shared" ca="1" si="287"/>
        <v>634.03546770439868</v>
      </c>
      <c r="AB1344" s="5">
        <f ca="1">AA1344+((ABS(K1344)/MAX(((F1344)+(G1344)*(W1344))*(W1344),
            0.000001))^2)/(2*'1D'!$I$5)</f>
        <v>635.10495155659805</v>
      </c>
      <c r="AC1344" s="5">
        <f ca="1">((ABS(K1344)*'1D'!$D$6)/(MAX(((F1344)+(G1344)*(W1344))*(W1344),
            0.000001)*MAX(((((F1344)+(G1344)*(W1344))*(W1344))/MAX((F1344)+2*(W1344)*SQRT(1+(G1344)^2),
                    0.000001))^(2/3),
            0.000001)))^2</f>
        <v>3.8141460404132466E-3</v>
      </c>
      <c r="AD1344" s="5">
        <f ca="1">ABS(ABS(K1344)/MAX(((F1344)+(G1344)*(W1344))*(W1344),
        0.000001))/SQRT('1D'!$I$5*MAX((((F1344)+(G1344)*(W1344))*(W1344))/MAX((F1344)+2*(G1344)*(W1344),
            0.000001),
        0.000001))</f>
        <v>1.0000000000000004</v>
      </c>
      <c r="AE1344" s="5">
        <f ca="1">((F1344)*(W1344)^2)/2+(G1344)*(W1344)^3/3+(ABS(K1344)^2)/('1D'!$I$5*MAX(((F1344)+(G1344)*(W1344))*(W1344),
        0.000001))</f>
        <v>35.686426155594638</v>
      </c>
      <c r="AF1344" s="5">
        <f ca="1">IF($A$2=0,
    0,
    IFERROR(AB1345+(((AC1344+AC1345)/2)*J1345)+(IF(Z1344&gt;Z1345,
                '1D'!$D$8*((Z1344^2-Z1345^2)/(2*'1D'!$I$5)),
                '1D'!$D$9*((Z1345^2-Z1344^2)/(2*'1D'!$I$5)))+('1D'!$D$10*(ABS(I1345)/90)*(MAX(Z1344^2,
                        Z1345^2)/(2*'1D'!$I$5))))-AB1344,
        0))</f>
        <v>3.4157470064428708E-3</v>
      </c>
      <c r="AG1344" s="5">
        <f ca="1">IF($A$2=0,
    1,
    IF(IFERROR(AG1345,
            0)=0,
        0,
        IFERROR(IF(OR(ROUND(AD1344,
                        3)&gt;=1,
                    AND(ABS(AF1344)&lt;'1D'!$D$19,
                        AD1344&lt;1)),
                1,
                0),
            0)))</f>
        <v>1</v>
      </c>
      <c r="AH1344" s="5">
        <f ca="1">IFERROR(IF('1D'!V32="Supercritical",
        MAX('1D'!$D$16,
            IFERROR(L1344,
                MAX('1D'!$D$16,
                    POWER((ABS(K1344)^2)/('1D'!$I$5*MAX(F1344,
                                0.1)^2),
                        1/3)))),
        IF('1D'!V32="Subcritical",
            MAX('1D'!$D$16,
                IFERROR(W1344,
                    MAX('1D'!$D$16,
                        POWER((ABS(K1344)^2)/('1D'!$I$5*MAX(F1344,
                                    0.1)^2),
                            1/3)))),
            IF(IFERROR(T1344,
                    -1E+99)&gt;=IFERROR(AE1344,
                    -1E+99),
                MAX('1D'!$D$16,
                    IFERROR(L1344,
                        MAX('1D'!$D$16,
                            POWER((ABS(K1344)^2)/('1D'!$I$5*MAX(F1344,
                                        0.1)^2),
                                1/3)))),
                MAX('1D'!$D$16,
                    IFERROR(W1344,
                        MAX('1D'!$D$16,
                            POWER((ABS(K1344)^2)/('1D'!$I$5*MAX(F1344,
                                        0.1)^2),
                                1/3))))))),
    MAX('1D'!$D$16,
        POWER((ABS(K1344)^2)/('1D'!$I$5*MAX(F1344,
                    0.1)^2),
            1/3)))</f>
        <v>2.0411692021517887</v>
      </c>
      <c r="AI1344" s="5">
        <f t="shared" ca="1" si="288"/>
        <v>633.93766920215171</v>
      </c>
      <c r="AJ1344" s="5">
        <f ca="1">AI1344+((ABS(K1344)/MAX(((F1344)+(G1344)*(AH1344))*(AH1344),
            0.000001))^2)/(2*'1D'!$I$5)</f>
        <v>635.11209253909476</v>
      </c>
      <c r="AM1344">
        <v>0</v>
      </c>
      <c r="AN1344">
        <v>0</v>
      </c>
      <c r="AO1344" s="5">
        <f t="shared" si="289"/>
        <v>0</v>
      </c>
      <c r="AP1344" s="5">
        <f t="shared" si="293"/>
        <v>0</v>
      </c>
      <c r="AQ1344" s="5">
        <f ca="1">ABS(ABS(K1344)/MAX(((F1344)+(G1344)*(AH1344))*(AH1344),
        0.000001))/SQRT('1D'!$I$5*MAX((((F1344)+(G1344)*(AH1344))*(AH1344))/MAX((F1344)+2*(G1344)*(AH1344),
            0.000001),
        0.000001))</f>
        <v>1.0727235886044055</v>
      </c>
      <c r="AR1344" s="5" t="str">
        <f t="shared" ca="1" si="290"/>
        <v>Supercritical</v>
      </c>
      <c r="AS1344" s="5">
        <f ca="1">((ABS(K1344)*'1D'!$D$6)/(MAX(((F1344)+(G1344)*(AH1344))*(AH1344),
            0.000001)*MAX(((((F1344)+(G1344)*(AH1344))*(AH1344))/MAX((F1344)+2*(AH1344)*SQRT(1+(G1344)^2),
                    0.000001))^(2/3),
            0.000001)))^2</f>
        <v>4.3358367565141456E-3</v>
      </c>
    </row>
    <row r="1345" spans="1:45" x14ac:dyDescent="0.35">
      <c r="A1345">
        <v>1336</v>
      </c>
      <c r="B1345">
        <v>1334.9960000000001</v>
      </c>
      <c r="C1345">
        <v>616067.13600000006</v>
      </c>
      <c r="D1345">
        <v>3096672.3560000001</v>
      </c>
      <c r="E1345">
        <v>631.89599999999996</v>
      </c>
      <c r="F1345">
        <v>5.2</v>
      </c>
      <c r="G1345">
        <v>0</v>
      </c>
      <c r="H1345" t="s">
        <v>176</v>
      </c>
      <c r="I1345">
        <v>5.7000000000000002E-2</v>
      </c>
      <c r="J1345" s="5">
        <f t="shared" si="291"/>
        <v>1</v>
      </c>
      <c r="K1345" s="5">
        <f t="shared" ca="1" si="292"/>
        <v>50.95</v>
      </c>
      <c r="L1345" s="5">
        <f ca="1">IF($A$2=0,
    IFERROR(L1344,
        MAX('1D'!$D$16,
            POWER((ABS(K1345)^2)/('1D'!$I$5*MAX(F1345,
                        0.1)^2),
                1/3))),
    IF(IFERROR(V1344,
            0)=0,
        IFERROR(L1344,
            MAX('1D'!$D$16,
                POWER((ABS(K1345)^2)/('1D'!$I$5*MAX(F1345,
                            0.1)^2),
                    1/3))),
        IF(OR(IFERROR(L1345,
                    0)=0,
                IFERROR(S1344,
                    0)&lt;1,
                IFERROR(S1345,
                    0)&lt;1),
            MAX('1D'!$D$16,
                POWER((ABS(K1345)^2)/('1D'!$I$5*MAX(F1345,
                            0.1)^2),
                    1/3)),
            IF(IFERROR(U1345,
                    0)&gt;0,
                MAX('1D'!$D$16,
                    IFERROR(L1345,
                        0)+((IFERROR(U1345,
                                0))*'1D'!$D$18*IF((IFERROR(S1345,
                                    0))&lt;1,
                            1,
                            -1))),
                IF(IFERROR(U1345,
                        0)&lt;0,
                    IF(ABS((MAX('1D'!$D$16,
                                    POWER((ABS(K1345)^2)/('1D'!$I$5*MAX(F1345,
                                                0.1)^2),
                                        1/3)))-IFERROR(L1345,
                                0))&gt;'1D'!$D$19,
                        MAX('1D'!$D$16,
                            IF((MAX('1D'!$D$16,
                                        POWER((ABS(K1345)^2)/('1D'!$I$5*MAX(F1345,
                                                    0.1)^2),
                                            1/3)))&gt;IFERROR(L1345,
                                    0),
                                MIN((MAX('1D'!$D$16,
                                            POWER((ABS(K1345)^2)/('1D'!$I$5*MAX(F1345,
                                                        0.1)^2),
                                                1/3))),
                                    IFERROR(L1345,
                                        0)+(MIN(ABS(IFERROR(U1345,
                                                    0))*'1D'!$D$18,
                                            ABS((MAX('1D'!$D$16,
                                                        POWER((ABS(K1345)^2)/('1D'!$I$5*MAX(F1345,
                                                                    0.1)^2),
                                                            1/3)))-IFERROR(L1345,
                                                    0))))),
                                MAX((MAX('1D'!$D$16,
                                            POWER((ABS(K1345)^2)/('1D'!$I$5*MAX(F1345,
                                                        0.1)^2),
                                                1/3))),
                                    IFERROR(L1345,
                                        0)-(MIN(ABS(IFERROR(U1345,
                                                    0))*'1D'!$D$18,
                                            ABS((MAX('1D'!$D$16,
                                                        POWER((ABS(K1345)^2)/('1D'!$I$5*MAX(F1345,
                                                                    0.1)^2),
                                                            1/3)))-IFERROR(L1345,
                                                    0))))))),
                        MAX('1D'!$D$16,
                            POWER((ABS(K1345)^2)/('1D'!$I$5*MAX(F1345,
                                        0.1)^2),
                                1/3))),
                    MAX('1D'!$D$16,
                        IFERROR(L1345,
                            0)))))))</f>
        <v>2.0411692021517887</v>
      </c>
      <c r="M1345" s="5">
        <f t="shared" ca="1" si="280"/>
        <v>10.614079851189301</v>
      </c>
      <c r="N1345" s="5">
        <f t="shared" ca="1" si="281"/>
        <v>1.1434704692804873</v>
      </c>
      <c r="O1345" s="5">
        <f t="shared" ca="1" si="282"/>
        <v>4.8002276894771132</v>
      </c>
      <c r="P1345" s="5">
        <f t="shared" ca="1" si="283"/>
        <v>633.93716920215172</v>
      </c>
      <c r="Q1345" s="5">
        <f ca="1">P1345+((ABS(K1345)/MAX(((F1345)+(G1345)*(L1345))*(L1345),
            0.000001))^2)/(2*'1D'!$I$5)</f>
        <v>635.11159253909477</v>
      </c>
      <c r="R1345" s="5">
        <f ca="1">((ABS(K1345)*'1D'!$D$6)/(MAX(((F1345)+(G1345)*(L1345))*(L1345),
            0.000001)*MAX(((((F1345)+(G1345)*(L1345))*(L1345))/MAX((F1345)+2*(L1345)*SQRT(1+(G1345)^2),
                    0.000001))^(2/3),
            0.000001)))^2</f>
        <v>4.3358367565141456E-3</v>
      </c>
      <c r="S1345" s="5">
        <f ca="1">ABS(ABS(K1345)/MAX(((F1345)+(G1345)*(L1345))*(L1345),
        0.000001))/SQRT('1D'!$I$5*MAX((((F1345)+(G1345)*(L1345))*(L1345))/MAX((F1345)+2*(G1345)*(L1345),
            0.000001),
        0.000001))</f>
        <v>1.0727235886044055</v>
      </c>
      <c r="T1345" s="5">
        <f ca="1">((F1345)*(L1345)^2)/2+(G1345)*(L1345)^3/3+(ABS(K1345)^2)/('1D'!$I$5*MAX(((F1345)+(G1345)*(L1345))*(L1345),
        0.000001))</f>
        <v>35.763412605541333</v>
      </c>
      <c r="U1345" s="5">
        <f ca="1">IF($A$2=0,
    0,
    IFERROR(Q1344-(((R1344+R1345)/2)*J1345)-(IF(O1344&gt;O1345,
                '1D'!$D$8*((O1344^2-O1345^2)/(2*'1D'!$I$5)),
                '1D'!$D$9*((O1345^2-O1344^2)/(2*'1D'!$I$5)))+('1D'!$D$10*(ABS(I1345)/90)*(MAX(O1344^2,
                        O1345^2)/(2*'1D'!$I$5))))-Q1345,
        0))</f>
        <v>-3.9474069734524164E-3</v>
      </c>
      <c r="V1345" s="5">
        <f ca="1">IF($A$2=0,
    1,
    IF(IFERROR(V1344,
            0)=0,
        0,
        IFERROR(IF(ROUND(S1345,
                    3)=1,
                1,
                IF(AND(ABS(U1345)&lt;'1D'!$D$19,
                        S1345&gt;1),
                    1,
                    0)),
            0)))</f>
        <v>0</v>
      </c>
      <c r="W1345" s="5">
        <f ca="1">IF($A$2=0,
    MAX(MAX('1D'!$D$16,
            MAX('1D'!$D$16,
                POWER((ABS(K1345)^2)/('1D'!$I$5*MAX(F1345,
                            0.1)^2),
                    1/3))),
        IFERROR(W1396,
            MAX(MAX('1D'!$D$16,
                    MAX('1D'!$D$16,
                        POWER((ABS(K1345)^2)/('1D'!$I$5*MAX(F1345,
                                    0.1)^2),
                            1/3))),
                ($L$2)-E1396))),
    IF(IFERROR(AG1346,
            0)=0,
        MAX(MAX('1D'!$D$16,
                MAX('1D'!$D$16,
                    POWER((ABS(K1345)^2)/('1D'!$I$5*MAX(F1345,
                                0.1)^2),
                        1/3))),
            IFERROR(W1396,
                MAX(MAX('1D'!$D$16,
                        MAX('1D'!$D$16,
                            POWER((ABS(K1345)^2)/('1D'!$I$5*MAX(F1345,
                                        0.1)^2),
                                1/3))),
                    ($L$2)-E1396))),
        IF(IFERROR(W1345,
                0)=0,
            MAX(MAX('1D'!$D$16,
                    MAX('1D'!$D$16,
                        POWER((ABS(K1345)^2)/('1D'!$I$5*MAX(F1345,
                                    0.1)^2),
                            1/3))),
                IFERROR(W1396,
                    MAX(MAX('1D'!$D$16,
                            MAX('1D'!$D$16,
                                POWER((ABS(K1345)^2)/('1D'!$I$5*MAX(F1345,
                                            0.1)^2),
                                    1/3))),
                        ($L$2)-E1396))),
            IF(OR(IFERROR(AD1345,
                        0)&gt;=1,
                    IFERROR(AD1346,
                        0)&gt;=1),
                MAX('1D'!$D$16,
                    MAX('1D'!$D$16,
                        POWER((ABS(K1345)^2)/('1D'!$I$5*MAX(F1345,
                                    0.1)^2),
                            1/3))),
                IF(ABS(IFERROR(AF1345,
                            0))&lt;'1D'!$D$19,
                    MAX(MAX('1D'!$D$16,
                            MAX('1D'!$D$16,
                                POWER((ABS(K1345)^2)/('1D'!$I$5*MAX(F1345,
                                            0.1)^2),
                                    1/3))),
                        IFERROR(W1345,
                            0)),
                    MAX(MAX('1D'!$D$16,
                            MAX('1D'!$D$16,
                                POWER((ABS(K1345)^2)/('1D'!$I$5*MAX(F1345,
                                            0.1)^2),
                                    1/3))),
                        (IFERROR(W1345,
                                0))+((IFERROR(AF1345,
                                    0))*'1D'!$D$18)))))))</f>
        <v>2.1389677043987478</v>
      </c>
      <c r="X1345" s="5">
        <f t="shared" ca="1" si="284"/>
        <v>11.122632062873489</v>
      </c>
      <c r="Y1345" s="5">
        <f t="shared" ca="1" si="285"/>
        <v>1.1735290000551568</v>
      </c>
      <c r="Z1345" s="5">
        <f t="shared" ca="1" si="286"/>
        <v>4.5807502857230418</v>
      </c>
      <c r="AA1345" s="5">
        <f t="shared" ca="1" si="287"/>
        <v>634.0349677043987</v>
      </c>
      <c r="AB1345" s="5">
        <f ca="1">AA1345+((ABS(K1345)/MAX(((F1345)+(G1345)*(W1345))*(W1345),
            0.000001))^2)/(2*'1D'!$I$5)</f>
        <v>635.10445155659806</v>
      </c>
      <c r="AC1345" s="5">
        <f ca="1">((ABS(K1345)*'1D'!$D$6)/(MAX(((F1345)+(G1345)*(W1345))*(W1345),
            0.000001)*MAX(((((F1345)+(G1345)*(W1345))*(W1345))/MAX((F1345)+2*(W1345)*SQRT(1+(G1345)^2),
                    0.000001))^(2/3),
            0.000001)))^2</f>
        <v>3.8141460404132466E-3</v>
      </c>
      <c r="AD1345" s="5">
        <f ca="1">ABS(ABS(K1345)/MAX(((F1345)+(G1345)*(W1345))*(W1345),
        0.000001))/SQRT('1D'!$I$5*MAX((((F1345)+(G1345)*(W1345))*(W1345))/MAX((F1345)+2*(G1345)*(W1345),
            0.000001),
        0.000001))</f>
        <v>1.0000000000000004</v>
      </c>
      <c r="AE1345" s="5">
        <f ca="1">((F1345)*(W1345)^2)/2+(G1345)*(W1345)^3/3+(ABS(K1345)^2)/('1D'!$I$5*MAX(((F1345)+(G1345)*(W1345))*(W1345),
        0.000001))</f>
        <v>35.686426155594638</v>
      </c>
      <c r="AF1345" s="5">
        <f ca="1">IF($A$2=0,
    0,
    IFERROR(AB1346+(((AC1345+AC1346)/2)*J1346)+(IF(Z1345&gt;Z1346,
                '1D'!$D$8*((Z1345^2-Z1346^2)/(2*'1D'!$I$5)),
                '1D'!$D$9*((Z1346^2-Z1345^2)/(2*'1D'!$I$5)))+('1D'!$D$10*(ABS(I1346)/90)*(MAX(Z1345^2,
                        Z1346^2)/(2*'1D'!$I$5))))-AB1345,
        0))</f>
        <v>3.3141460404522149E-3</v>
      </c>
      <c r="AG1345" s="5">
        <f ca="1">IF($A$2=0,
    1,
    IF(IFERROR(AG1346,
            0)=0,
        0,
        IFERROR(IF(OR(ROUND(AD1345,
                        3)&gt;=1,
                    AND(ABS(AF1345)&lt;'1D'!$D$19,
                        AD1345&lt;1)),
                1,
                0),
            0)))</f>
        <v>1</v>
      </c>
      <c r="AH1345" s="5">
        <f ca="1">IFERROR(IF('1D'!V32="Supercritical",
        MAX('1D'!$D$16,
            IFERROR(L1345,
                MAX('1D'!$D$16,
                    POWER((ABS(K1345)^2)/('1D'!$I$5*MAX(F1345,
                                0.1)^2),
                        1/3)))),
        IF('1D'!V32="Subcritical",
            MAX('1D'!$D$16,
                IFERROR(W1345,
                    MAX('1D'!$D$16,
                        POWER((ABS(K1345)^2)/('1D'!$I$5*MAX(F1345,
                                    0.1)^2),
                            1/3)))),
            IF(IFERROR(T1345,
                    -1E+99)&gt;=IFERROR(AE1345,
                    -1E+99),
                MAX('1D'!$D$16,
                    IFERROR(L1345,
                        MAX('1D'!$D$16,
                            POWER((ABS(K1345)^2)/('1D'!$I$5*MAX(F1345,
                                        0.1)^2),
                                1/3)))),
                MAX('1D'!$D$16,
                    IFERROR(W1345,
                        MAX('1D'!$D$16,
                            POWER((ABS(K1345)^2)/('1D'!$I$5*MAX(F1345,
                                        0.1)^2),
                                1/3))))))),
    MAX('1D'!$D$16,
        POWER((ABS(K1345)^2)/('1D'!$I$5*MAX(F1345,
                    0.1)^2),
            1/3)))</f>
        <v>2.0411692021517887</v>
      </c>
      <c r="AI1345" s="5">
        <f t="shared" ca="1" si="288"/>
        <v>633.93716920215172</v>
      </c>
      <c r="AJ1345" s="5">
        <f ca="1">AI1345+((ABS(K1345)/MAX(((F1345)+(G1345)*(AH1345))*(AH1345),
            0.000001))^2)/(2*'1D'!$I$5)</f>
        <v>635.11159253909477</v>
      </c>
      <c r="AM1345">
        <v>0</v>
      </c>
      <c r="AN1345">
        <v>0</v>
      </c>
      <c r="AO1345" s="5">
        <f t="shared" si="289"/>
        <v>0</v>
      </c>
      <c r="AP1345" s="5">
        <f t="shared" si="293"/>
        <v>0</v>
      </c>
      <c r="AQ1345" s="5">
        <f ca="1">ABS(ABS(K1345)/MAX(((F1345)+(G1345)*(AH1345))*(AH1345),
        0.000001))/SQRT('1D'!$I$5*MAX((((F1345)+(G1345)*(AH1345))*(AH1345))/MAX((F1345)+2*(G1345)*(AH1345),
            0.000001),
        0.000001))</f>
        <v>1.0727235886044055</v>
      </c>
      <c r="AR1345" s="5" t="str">
        <f t="shared" ca="1" si="290"/>
        <v>Supercritical</v>
      </c>
      <c r="AS1345" s="5">
        <f ca="1">((ABS(K1345)*'1D'!$D$6)/(MAX(((F1345)+(G1345)*(AH1345))*(AH1345),
            0.000001)*MAX(((((F1345)+(G1345)*(AH1345))*(AH1345))/MAX((F1345)+2*(AH1345)*SQRT(1+(G1345)^2),
                    0.000001))^(2/3),
            0.000001)))^2</f>
        <v>4.3358367565141456E-3</v>
      </c>
    </row>
    <row r="1346" spans="1:45" x14ac:dyDescent="0.35">
      <c r="A1346">
        <v>1337</v>
      </c>
      <c r="B1346">
        <v>1335.9960000000001</v>
      </c>
      <c r="C1346">
        <v>616067.09400000004</v>
      </c>
      <c r="D1346">
        <v>3096671.3569999998</v>
      </c>
      <c r="E1346">
        <v>631.89549999999997</v>
      </c>
      <c r="F1346">
        <v>5.2</v>
      </c>
      <c r="G1346">
        <v>0</v>
      </c>
      <c r="H1346" t="s">
        <v>176</v>
      </c>
      <c r="I1346">
        <v>0</v>
      </c>
      <c r="J1346" s="5">
        <f t="shared" si="291"/>
        <v>1</v>
      </c>
      <c r="K1346" s="5">
        <f t="shared" ca="1" si="292"/>
        <v>50.95</v>
      </c>
      <c r="L1346" s="5">
        <f ca="1">IF($A$2=0,
    IFERROR(L1345,
        MAX('1D'!$D$16,
            POWER((ABS(K1346)^2)/('1D'!$I$5*MAX(F1346,
                        0.1)^2),
                1/3))),
    IF(IFERROR(V1345,
            0)=0,
        IFERROR(L1345,
            MAX('1D'!$D$16,
                POWER((ABS(K1346)^2)/('1D'!$I$5*MAX(F1346,
                            0.1)^2),
                    1/3))),
        IF(OR(IFERROR(L1346,
                    0)=0,
                IFERROR(S1345,
                    0)&lt;1,
                IFERROR(S1346,
                    0)&lt;1),
            MAX('1D'!$D$16,
                POWER((ABS(K1346)^2)/('1D'!$I$5*MAX(F1346,
                            0.1)^2),
                    1/3)),
            IF(IFERROR(U1346,
                    0)&gt;0,
                MAX('1D'!$D$16,
                    IFERROR(L1346,
                        0)+((IFERROR(U1346,
                                0))*'1D'!$D$18*IF((IFERROR(S1346,
                                    0))&lt;1,
                            1,
                            -1))),
                IF(IFERROR(U1346,
                        0)&lt;0,
                    IF(ABS((MAX('1D'!$D$16,
                                    POWER((ABS(K1346)^2)/('1D'!$I$5*MAX(F1346,
                                                0.1)^2),
                                        1/3)))-IFERROR(L1346,
                                0))&gt;'1D'!$D$19,
                        MAX('1D'!$D$16,
                            IF((MAX('1D'!$D$16,
                                        POWER((ABS(K1346)^2)/('1D'!$I$5*MAX(F1346,
                                                    0.1)^2),
                                            1/3)))&gt;IFERROR(L1346,
                                    0),
                                MIN((MAX('1D'!$D$16,
                                            POWER((ABS(K1346)^2)/('1D'!$I$5*MAX(F1346,
                                                        0.1)^2),
                                                1/3))),
                                    IFERROR(L1346,
                                        0)+(MIN(ABS(IFERROR(U1346,
                                                    0))*'1D'!$D$18,
                                            ABS((MAX('1D'!$D$16,
                                                        POWER((ABS(K1346)^2)/('1D'!$I$5*MAX(F1346,
                                                                    0.1)^2),
                                                            1/3)))-IFERROR(L1346,
                                                    0))))),
                                MAX((MAX('1D'!$D$16,
                                            POWER((ABS(K1346)^2)/('1D'!$I$5*MAX(F1346,
                                                        0.1)^2),
                                                1/3))),
                                    IFERROR(L1346,
                                        0)-(MIN(ABS(IFERROR(U1346,
                                                    0))*'1D'!$D$18,
                                            ABS((MAX('1D'!$D$16,
                                                        POWER((ABS(K1346)^2)/('1D'!$I$5*MAX(F1346,
                                                                    0.1)^2),
                                                            1/3)))-IFERROR(L1346,
                                                    0))))))),
                        MAX('1D'!$D$16,
                            POWER((ABS(K1346)^2)/('1D'!$I$5*MAX(F1346,
                                        0.1)^2),
                                1/3))),
                    MAX('1D'!$D$16,
                        IFERROR(L1346,
                            0)))))))</f>
        <v>2.0411692021517887</v>
      </c>
      <c r="M1346" s="5">
        <f t="shared" ca="1" si="280"/>
        <v>10.614079851189301</v>
      </c>
      <c r="N1346" s="5">
        <f t="shared" ca="1" si="281"/>
        <v>1.1434704692804873</v>
      </c>
      <c r="O1346" s="5">
        <f t="shared" ca="1" si="282"/>
        <v>4.8002276894771132</v>
      </c>
      <c r="P1346" s="5">
        <f t="shared" ca="1" si="283"/>
        <v>633.93666920215173</v>
      </c>
      <c r="Q1346" s="5">
        <f ca="1">P1346+((ABS(K1346)/MAX(((F1346)+(G1346)*(L1346))*(L1346),
            0.000001))^2)/(2*'1D'!$I$5)</f>
        <v>635.11109253909478</v>
      </c>
      <c r="R1346" s="5">
        <f ca="1">((ABS(K1346)*'1D'!$D$6)/(MAX(((F1346)+(G1346)*(L1346))*(L1346),
            0.000001)*MAX(((((F1346)+(G1346)*(L1346))*(L1346))/MAX((F1346)+2*(L1346)*SQRT(1+(G1346)^2),
                    0.000001))^(2/3),
            0.000001)))^2</f>
        <v>4.3358367565141456E-3</v>
      </c>
      <c r="S1346" s="5">
        <f ca="1">ABS(ABS(K1346)/MAX(((F1346)+(G1346)*(L1346))*(L1346),
        0.000001))/SQRT('1D'!$I$5*MAX((((F1346)+(G1346)*(L1346))*(L1346))/MAX((F1346)+2*(G1346)*(L1346),
            0.000001),
        0.000001))</f>
        <v>1.0727235886044055</v>
      </c>
      <c r="T1346" s="5">
        <f ca="1">((F1346)*(L1346)^2)/2+(G1346)*(L1346)^3/3+(ABS(K1346)^2)/('1D'!$I$5*MAX(((F1346)+(G1346)*(L1346))*(L1346),
        0.000001))</f>
        <v>35.763412605541333</v>
      </c>
      <c r="U1346" s="5">
        <f ca="1">IF($A$2=0,
    0,
    IFERROR(Q1345-(((R1345+R1346)/2)*J1346)-(IF(O1345&gt;O1346,
                '1D'!$D$8*((O1345^2-O1346^2)/(2*'1D'!$I$5)),
                '1D'!$D$9*((O1346^2-O1345^2)/(2*'1D'!$I$5)))+('1D'!$D$10*(ABS(I1346)/90)*(MAX(O1345^2,
                        O1346^2)/(2*'1D'!$I$5))))-Q1346,
        0))</f>
        <v>-3.8358367564796936E-3</v>
      </c>
      <c r="V1346" s="5">
        <f ca="1">IF($A$2=0,
    1,
    IF(IFERROR(V1345,
            0)=0,
        0,
        IFERROR(IF(ROUND(S1346,
                    3)=1,
                1,
                IF(AND(ABS(U1346)&lt;'1D'!$D$19,
                        S1346&gt;1),
                    1,
                    0)),
            0)))</f>
        <v>0</v>
      </c>
      <c r="W1346" s="5">
        <f ca="1">IF($A$2=0,
    MAX(MAX('1D'!$D$16,
            MAX('1D'!$D$16,
                POWER((ABS(K1346)^2)/('1D'!$I$5*MAX(F1346,
                            0.1)^2),
                    1/3))),
        IFERROR(W1396,
            MAX(MAX('1D'!$D$16,
                    MAX('1D'!$D$16,
                        POWER((ABS(K1346)^2)/('1D'!$I$5*MAX(F1346,
                                    0.1)^2),
                            1/3))),
                ($L$2)-E1396))),
    IF(IFERROR(AG1347,
            0)=0,
        MAX(MAX('1D'!$D$16,
                MAX('1D'!$D$16,
                    POWER((ABS(K1346)^2)/('1D'!$I$5*MAX(F1346,
                                0.1)^2),
                        1/3))),
            IFERROR(W1396,
                MAX(MAX('1D'!$D$16,
                        MAX('1D'!$D$16,
                            POWER((ABS(K1346)^2)/('1D'!$I$5*MAX(F1346,
                                        0.1)^2),
                                1/3))),
                    ($L$2)-E1396))),
        IF(IFERROR(W1346,
                0)=0,
            MAX(MAX('1D'!$D$16,
                    MAX('1D'!$D$16,
                        POWER((ABS(K1346)^2)/('1D'!$I$5*MAX(F1346,
                                    0.1)^2),
                            1/3))),
                IFERROR(W1396,
                    MAX(MAX('1D'!$D$16,
                            MAX('1D'!$D$16,
                                POWER((ABS(K1346)^2)/('1D'!$I$5*MAX(F1346,
                                            0.1)^2),
                                    1/3))),
                        ($L$2)-E1396))),
            IF(OR(IFERROR(AD1346,
                        0)&gt;=1,
                    IFERROR(AD1347,
                        0)&gt;=1),
                MAX('1D'!$D$16,
                    MAX('1D'!$D$16,
                        POWER((ABS(K1346)^2)/('1D'!$I$5*MAX(F1346,
                                    0.1)^2),
                            1/3))),
                IF(ABS(IFERROR(AF1346,
                            0))&lt;'1D'!$D$19,
                    MAX(MAX('1D'!$D$16,
                            MAX('1D'!$D$16,
                                POWER((ABS(K1346)^2)/('1D'!$I$5*MAX(F1346,
                                            0.1)^2),
                                    1/3))),
                        IFERROR(W1346,
                            0)),
                    MAX(MAX('1D'!$D$16,
                            MAX('1D'!$D$16,
                                POWER((ABS(K1346)^2)/('1D'!$I$5*MAX(F1346,
                                            0.1)^2),
                                    1/3))),
                        (IFERROR(W1346,
                                0))+((IFERROR(AF1346,
                                    0))*'1D'!$D$18)))))))</f>
        <v>2.1389677043987478</v>
      </c>
      <c r="X1346" s="5">
        <f t="shared" ca="1" si="284"/>
        <v>11.122632062873489</v>
      </c>
      <c r="Y1346" s="5">
        <f t="shared" ca="1" si="285"/>
        <v>1.1735290000551568</v>
      </c>
      <c r="Z1346" s="5">
        <f t="shared" ca="1" si="286"/>
        <v>4.5807502857230418</v>
      </c>
      <c r="AA1346" s="5">
        <f t="shared" ca="1" si="287"/>
        <v>634.03446770439871</v>
      </c>
      <c r="AB1346" s="5">
        <f ca="1">AA1346+((ABS(K1346)/MAX(((F1346)+(G1346)*(W1346))*(W1346),
            0.000001))^2)/(2*'1D'!$I$5)</f>
        <v>635.10395155659808</v>
      </c>
      <c r="AC1346" s="5">
        <f ca="1">((ABS(K1346)*'1D'!$D$6)/(MAX(((F1346)+(G1346)*(W1346))*(W1346),
            0.000001)*MAX(((((F1346)+(G1346)*(W1346))*(W1346))/MAX((F1346)+2*(W1346)*SQRT(1+(G1346)^2),
                    0.000001))^(2/3),
            0.000001)))^2</f>
        <v>3.8141460404132466E-3</v>
      </c>
      <c r="AD1346" s="5">
        <f ca="1">ABS(ABS(K1346)/MAX(((F1346)+(G1346)*(W1346))*(W1346),
        0.000001))/SQRT('1D'!$I$5*MAX((((F1346)+(G1346)*(W1346))*(W1346))/MAX((F1346)+2*(G1346)*(W1346),
            0.000001),
        0.000001))</f>
        <v>1.0000000000000004</v>
      </c>
      <c r="AE1346" s="5">
        <f ca="1">((F1346)*(W1346)^2)/2+(G1346)*(W1346)^3/3+(ABS(K1346)^2)/('1D'!$I$5*MAX(((F1346)+(G1346)*(W1346))*(W1346),
        0.000001))</f>
        <v>35.686426155594638</v>
      </c>
      <c r="AF1346" s="5">
        <f ca="1">IF($A$2=0,
    0,
    IFERROR(AB1347+(((AC1346+AC1347)/2)*J1347)+(IF(Z1346&gt;Z1347,
                '1D'!$D$8*((Z1346^2-Z1347^2)/(2*'1D'!$I$5)),
                '1D'!$D$9*((Z1347^2-Z1346^2)/(2*'1D'!$I$5)))+('1D'!$D$10*(ABS(I1347)/90)*(MAX(Z1346^2,
                        Z1347^2)/(2*'1D'!$I$5))))-AB1346,
        0))</f>
        <v>3.3103318943403792E-3</v>
      </c>
      <c r="AG1346" s="5">
        <f ca="1">IF($A$2=0,
    1,
    IF(IFERROR(AG1347,
            0)=0,
        0,
        IFERROR(IF(OR(ROUND(AD1346,
                        3)&gt;=1,
                    AND(ABS(AF1346)&lt;'1D'!$D$19,
                        AD1346&lt;1)),
                1,
                0),
            0)))</f>
        <v>1</v>
      </c>
      <c r="AH1346" s="5">
        <f ca="1">IFERROR(IF('1D'!V32="Supercritical",
        MAX('1D'!$D$16,
            IFERROR(L1346,
                MAX('1D'!$D$16,
                    POWER((ABS(K1346)^2)/('1D'!$I$5*MAX(F1346,
                                0.1)^2),
                        1/3)))),
        IF('1D'!V32="Subcritical",
            MAX('1D'!$D$16,
                IFERROR(W1346,
                    MAX('1D'!$D$16,
                        POWER((ABS(K1346)^2)/('1D'!$I$5*MAX(F1346,
                                    0.1)^2),
                            1/3)))),
            IF(IFERROR(T1346,
                    -1E+99)&gt;=IFERROR(AE1346,
                    -1E+99),
                MAX('1D'!$D$16,
                    IFERROR(L1346,
                        MAX('1D'!$D$16,
                            POWER((ABS(K1346)^2)/('1D'!$I$5*MAX(F1346,
                                        0.1)^2),
                                1/3)))),
                MAX('1D'!$D$16,
                    IFERROR(W1346,
                        MAX('1D'!$D$16,
                            POWER((ABS(K1346)^2)/('1D'!$I$5*MAX(F1346,
                                        0.1)^2),
                                1/3))))))),
    MAX('1D'!$D$16,
        POWER((ABS(K1346)^2)/('1D'!$I$5*MAX(F1346,
                    0.1)^2),
            1/3)))</f>
        <v>2.0411692021517887</v>
      </c>
      <c r="AI1346" s="5">
        <f t="shared" ca="1" si="288"/>
        <v>633.93666920215173</v>
      </c>
      <c r="AJ1346" s="5">
        <f ca="1">AI1346+((ABS(K1346)/MAX(((F1346)+(G1346)*(AH1346))*(AH1346),
            0.000001))^2)/(2*'1D'!$I$5)</f>
        <v>635.11109253909478</v>
      </c>
      <c r="AM1346">
        <v>0</v>
      </c>
      <c r="AN1346">
        <v>0</v>
      </c>
      <c r="AO1346" s="5">
        <f t="shared" si="289"/>
        <v>0</v>
      </c>
      <c r="AP1346" s="5">
        <f t="shared" si="293"/>
        <v>0</v>
      </c>
      <c r="AQ1346" s="5">
        <f ca="1">ABS(ABS(K1346)/MAX(((F1346)+(G1346)*(AH1346))*(AH1346),
        0.000001))/SQRT('1D'!$I$5*MAX((((F1346)+(G1346)*(AH1346))*(AH1346))/MAX((F1346)+2*(G1346)*(AH1346),
            0.000001),
        0.000001))</f>
        <v>1.0727235886044055</v>
      </c>
      <c r="AR1346" s="5" t="str">
        <f t="shared" ca="1" si="290"/>
        <v>Supercritical</v>
      </c>
      <c r="AS1346" s="5">
        <f ca="1">((ABS(K1346)*'1D'!$D$6)/(MAX(((F1346)+(G1346)*(AH1346))*(AH1346),
            0.000001)*MAX(((((F1346)+(G1346)*(AH1346))*(AH1346))/MAX((F1346)+2*(AH1346)*SQRT(1+(G1346)^2),
                    0.000001))^(2/3),
            0.000001)))^2</f>
        <v>4.3358367565141456E-3</v>
      </c>
    </row>
    <row r="1347" spans="1:45" x14ac:dyDescent="0.35">
      <c r="A1347">
        <v>1338</v>
      </c>
      <c r="B1347">
        <v>1336.9949999999999</v>
      </c>
      <c r="C1347">
        <v>616067.05200000003</v>
      </c>
      <c r="D1347">
        <v>3096670.358</v>
      </c>
      <c r="E1347">
        <v>631.89499999999998</v>
      </c>
      <c r="F1347">
        <v>5.2</v>
      </c>
      <c r="G1347">
        <v>0</v>
      </c>
      <c r="H1347" t="s">
        <v>176</v>
      </c>
      <c r="I1347">
        <v>0</v>
      </c>
      <c r="J1347" s="5">
        <f t="shared" si="291"/>
        <v>0.99899999999979627</v>
      </c>
      <c r="K1347" s="5">
        <f t="shared" ca="1" si="292"/>
        <v>50.95</v>
      </c>
      <c r="L1347" s="5">
        <f ca="1">IF($A$2=0,
    IFERROR(L1346,
        MAX('1D'!$D$16,
            POWER((ABS(K1347)^2)/('1D'!$I$5*MAX(F1347,
                        0.1)^2),
                1/3))),
    IF(IFERROR(V1346,
            0)=0,
        IFERROR(L1346,
            MAX('1D'!$D$16,
                POWER((ABS(K1347)^2)/('1D'!$I$5*MAX(F1347,
                            0.1)^2),
                    1/3))),
        IF(OR(IFERROR(L1347,
                    0)=0,
                IFERROR(S1346,
                    0)&lt;1,
                IFERROR(S1347,
                    0)&lt;1),
            MAX('1D'!$D$16,
                POWER((ABS(K1347)^2)/('1D'!$I$5*MAX(F1347,
                            0.1)^2),
                    1/3)),
            IF(IFERROR(U1347,
                    0)&gt;0,
                MAX('1D'!$D$16,
                    IFERROR(L1347,
                        0)+((IFERROR(U1347,
                                0))*'1D'!$D$18*IF((IFERROR(S1347,
                                    0))&lt;1,
                            1,
                            -1))),
                IF(IFERROR(U1347,
                        0)&lt;0,
                    IF(ABS((MAX('1D'!$D$16,
                                    POWER((ABS(K1347)^2)/('1D'!$I$5*MAX(F1347,
                                                0.1)^2),
                                        1/3)))-IFERROR(L1347,
                                0))&gt;'1D'!$D$19,
                        MAX('1D'!$D$16,
                            IF((MAX('1D'!$D$16,
                                        POWER((ABS(K1347)^2)/('1D'!$I$5*MAX(F1347,
                                                    0.1)^2),
                                            1/3)))&gt;IFERROR(L1347,
                                    0),
                                MIN((MAX('1D'!$D$16,
                                            POWER((ABS(K1347)^2)/('1D'!$I$5*MAX(F1347,
                                                        0.1)^2),
                                                1/3))),
                                    IFERROR(L1347,
                                        0)+(MIN(ABS(IFERROR(U1347,
                                                    0))*'1D'!$D$18,
                                            ABS((MAX('1D'!$D$16,
                                                        POWER((ABS(K1347)^2)/('1D'!$I$5*MAX(F1347,
                                                                    0.1)^2),
                                                            1/3)))-IFERROR(L1347,
                                                    0))))),
                                MAX((MAX('1D'!$D$16,
                                            POWER((ABS(K1347)^2)/('1D'!$I$5*MAX(F1347,
                                                        0.1)^2),
                                                1/3))),
                                    IFERROR(L1347,
                                        0)-(MIN(ABS(IFERROR(U1347,
                                                    0))*'1D'!$D$18,
                                            ABS((MAX('1D'!$D$16,
                                                        POWER((ABS(K1347)^2)/('1D'!$I$5*MAX(F1347,
                                                                    0.1)^2),
                                                            1/3)))-IFERROR(L1347,
                                                    0))))))),
                        MAX('1D'!$D$16,
                            POWER((ABS(K1347)^2)/('1D'!$I$5*MAX(F1347,
                                        0.1)^2),
                                1/3))),
                    MAX('1D'!$D$16,
                        IFERROR(L1347,
                            0)))))))</f>
        <v>2.0411692021517887</v>
      </c>
      <c r="M1347" s="5">
        <f t="shared" ca="1" si="280"/>
        <v>10.614079851189301</v>
      </c>
      <c r="N1347" s="5">
        <f t="shared" ca="1" si="281"/>
        <v>1.1434704692804873</v>
      </c>
      <c r="O1347" s="5">
        <f t="shared" ca="1" si="282"/>
        <v>4.8002276894771132</v>
      </c>
      <c r="P1347" s="5">
        <f t="shared" ca="1" si="283"/>
        <v>633.93616920215175</v>
      </c>
      <c r="Q1347" s="5">
        <f ca="1">P1347+((ABS(K1347)/MAX(((F1347)+(G1347)*(L1347))*(L1347),
            0.000001))^2)/(2*'1D'!$I$5)</f>
        <v>635.1105925390948</v>
      </c>
      <c r="R1347" s="5">
        <f ca="1">((ABS(K1347)*'1D'!$D$6)/(MAX(((F1347)+(G1347)*(L1347))*(L1347),
            0.000001)*MAX(((((F1347)+(G1347)*(L1347))*(L1347))/MAX((F1347)+2*(L1347)*SQRT(1+(G1347)^2),
                    0.000001))^(2/3),
            0.000001)))^2</f>
        <v>4.3358367565141456E-3</v>
      </c>
      <c r="S1347" s="5">
        <f ca="1">ABS(ABS(K1347)/MAX(((F1347)+(G1347)*(L1347))*(L1347),
        0.000001))/SQRT('1D'!$I$5*MAX((((F1347)+(G1347)*(L1347))*(L1347))/MAX((F1347)+2*(G1347)*(L1347),
            0.000001),
        0.000001))</f>
        <v>1.0727235886044055</v>
      </c>
      <c r="T1347" s="5">
        <f ca="1">((F1347)*(L1347)^2)/2+(G1347)*(L1347)^3/3+(ABS(K1347)^2)/('1D'!$I$5*MAX(((F1347)+(G1347)*(L1347))*(L1347),
        0.000001))</f>
        <v>35.763412605541333</v>
      </c>
      <c r="U1347" s="5">
        <f ca="1">IF($A$2=0,
    0,
    IFERROR(Q1346-(((R1346+R1347)/2)*J1347)-(IF(O1346&gt;O1347,
                '1D'!$D$8*((O1346^2-O1347^2)/(2*'1D'!$I$5)),
                '1D'!$D$9*((O1347^2-O1346^2)/(2*'1D'!$I$5)))+('1D'!$D$10*(ABS(I1347)/90)*(MAX(O1346^2,
                        O1347^2)/(2*'1D'!$I$5))))-Q1347,
        0))</f>
        <v>-3.8315009197731342E-3</v>
      </c>
      <c r="V1347" s="5">
        <f ca="1">IF($A$2=0,
    1,
    IF(IFERROR(V1346,
            0)=0,
        0,
        IFERROR(IF(ROUND(S1347,
                    3)=1,
                1,
                IF(AND(ABS(U1347)&lt;'1D'!$D$19,
                        S1347&gt;1),
                    1,
                    0)),
            0)))</f>
        <v>0</v>
      </c>
      <c r="W1347" s="5">
        <f ca="1">IF($A$2=0,
    MAX(MAX('1D'!$D$16,
            MAX('1D'!$D$16,
                POWER((ABS(K1347)^2)/('1D'!$I$5*MAX(F1347,
                            0.1)^2),
                    1/3))),
        IFERROR(W1396,
            MAX(MAX('1D'!$D$16,
                    MAX('1D'!$D$16,
                        POWER((ABS(K1347)^2)/('1D'!$I$5*MAX(F1347,
                                    0.1)^2),
                            1/3))),
                ($L$2)-E1396))),
    IF(IFERROR(AG1348,
            0)=0,
        MAX(MAX('1D'!$D$16,
                MAX('1D'!$D$16,
                    POWER((ABS(K1347)^2)/('1D'!$I$5*MAX(F1347,
                                0.1)^2),
                        1/3))),
            IFERROR(W1396,
                MAX(MAX('1D'!$D$16,
                        MAX('1D'!$D$16,
                            POWER((ABS(K1347)^2)/('1D'!$I$5*MAX(F1347,
                                        0.1)^2),
                                1/3))),
                    ($L$2)-E1396))),
        IF(IFERROR(W1347,
                0)=0,
            MAX(MAX('1D'!$D$16,
                    MAX('1D'!$D$16,
                        POWER((ABS(K1347)^2)/('1D'!$I$5*MAX(F1347,
                                    0.1)^2),
                            1/3))),
                IFERROR(W1396,
                    MAX(MAX('1D'!$D$16,
                            MAX('1D'!$D$16,
                                POWER((ABS(K1347)^2)/('1D'!$I$5*MAX(F1347,
                                            0.1)^2),
                                    1/3))),
                        ($L$2)-E1396))),
            IF(OR(IFERROR(AD1347,
                        0)&gt;=1,
                    IFERROR(AD1348,
                        0)&gt;=1),
                MAX('1D'!$D$16,
                    MAX('1D'!$D$16,
                        POWER((ABS(K1347)^2)/('1D'!$I$5*MAX(F1347,
                                    0.1)^2),
                            1/3))),
                IF(ABS(IFERROR(AF1347,
                            0))&lt;'1D'!$D$19,
                    MAX(MAX('1D'!$D$16,
                            MAX('1D'!$D$16,
                                POWER((ABS(K1347)^2)/('1D'!$I$5*MAX(F1347,
                                            0.1)^2),
                                    1/3))),
                        IFERROR(W1347,
                            0)),
                    MAX(MAX('1D'!$D$16,
                            MAX('1D'!$D$16,
                                POWER((ABS(K1347)^2)/('1D'!$I$5*MAX(F1347,
                                            0.1)^2),
                                    1/3))),
                        (IFERROR(W1347,
                                0))+((IFERROR(AF1347,
                                    0))*'1D'!$D$18)))))))</f>
        <v>2.1389677043987478</v>
      </c>
      <c r="X1347" s="5">
        <f t="shared" ca="1" si="284"/>
        <v>11.122632062873489</v>
      </c>
      <c r="Y1347" s="5">
        <f t="shared" ca="1" si="285"/>
        <v>1.1735290000551568</v>
      </c>
      <c r="Z1347" s="5">
        <f t="shared" ca="1" si="286"/>
        <v>4.5807502857230418</v>
      </c>
      <c r="AA1347" s="5">
        <f t="shared" ca="1" si="287"/>
        <v>634.03396770439872</v>
      </c>
      <c r="AB1347" s="5">
        <f ca="1">AA1347+((ABS(K1347)/MAX(((F1347)+(G1347)*(W1347))*(W1347),
            0.000001))^2)/(2*'1D'!$I$5)</f>
        <v>635.10345155659809</v>
      </c>
      <c r="AC1347" s="5">
        <f ca="1">((ABS(K1347)*'1D'!$D$6)/(MAX(((F1347)+(G1347)*(W1347))*(W1347),
            0.000001)*MAX(((((F1347)+(G1347)*(W1347))*(W1347))/MAX((F1347)+2*(W1347)*SQRT(1+(G1347)^2),
                    0.000001))^(2/3),
            0.000001)))^2</f>
        <v>3.8141460404132466E-3</v>
      </c>
      <c r="AD1347" s="5">
        <f ca="1">ABS(ABS(K1347)/MAX(((F1347)+(G1347)*(W1347))*(W1347),
        0.000001))/SQRT('1D'!$I$5*MAX((((F1347)+(G1347)*(W1347))*(W1347))/MAX((F1347)+2*(G1347)*(W1347),
            0.000001),
        0.000001))</f>
        <v>1.0000000000000004</v>
      </c>
      <c r="AE1347" s="5">
        <f ca="1">((F1347)*(W1347)^2)/2+(G1347)*(W1347)^3/3+(ABS(K1347)^2)/('1D'!$I$5*MAX(((F1347)+(G1347)*(W1347))*(W1347),
        0.000001))</f>
        <v>35.686426155594638</v>
      </c>
      <c r="AF1347" s="5">
        <f ca="1">IF($A$2=0,
    0,
    IFERROR(AB1348+(((AC1347+AC1348)/2)*J1348)+(IF(Z1347&gt;Z1348,
                '1D'!$D$8*((Z1347^2-Z1348^2)/(2*'1D'!$I$5)),
                '1D'!$D$9*((Z1348^2-Z1347^2)/(2*'1D'!$I$5)))+('1D'!$D$10*(ABS(I1348)/90)*(MAX(Z1347^2,
                        Z1348^2)/(2*'1D'!$I$5))))-AB1347,
        0))</f>
        <v>3.4157470064428708E-3</v>
      </c>
      <c r="AG1347" s="5">
        <f ca="1">IF($A$2=0,
    1,
    IF(IFERROR(AG1348,
            0)=0,
        0,
        IFERROR(IF(OR(ROUND(AD1347,
                        3)&gt;=1,
                    AND(ABS(AF1347)&lt;'1D'!$D$19,
                        AD1347&lt;1)),
                1,
                0),
            0)))</f>
        <v>1</v>
      </c>
      <c r="AH1347" s="5">
        <f ca="1">IFERROR(IF('1D'!V32="Supercritical",
        MAX('1D'!$D$16,
            IFERROR(L1347,
                MAX('1D'!$D$16,
                    POWER((ABS(K1347)^2)/('1D'!$I$5*MAX(F1347,
                                0.1)^2),
                        1/3)))),
        IF('1D'!V32="Subcritical",
            MAX('1D'!$D$16,
                IFERROR(W1347,
                    MAX('1D'!$D$16,
                        POWER((ABS(K1347)^2)/('1D'!$I$5*MAX(F1347,
                                    0.1)^2),
                            1/3)))),
            IF(IFERROR(T1347,
                    -1E+99)&gt;=IFERROR(AE1347,
                    -1E+99),
                MAX('1D'!$D$16,
                    IFERROR(L1347,
                        MAX('1D'!$D$16,
                            POWER((ABS(K1347)^2)/('1D'!$I$5*MAX(F1347,
                                        0.1)^2),
                                1/3)))),
                MAX('1D'!$D$16,
                    IFERROR(W1347,
                        MAX('1D'!$D$16,
                            POWER((ABS(K1347)^2)/('1D'!$I$5*MAX(F1347,
                                        0.1)^2),
                                1/3))))))),
    MAX('1D'!$D$16,
        POWER((ABS(K1347)^2)/('1D'!$I$5*MAX(F1347,
                    0.1)^2),
            1/3)))</f>
        <v>2.0411692021517887</v>
      </c>
      <c r="AI1347" s="5">
        <f t="shared" ca="1" si="288"/>
        <v>633.93616920215175</v>
      </c>
      <c r="AJ1347" s="5">
        <f ca="1">AI1347+((ABS(K1347)/MAX(((F1347)+(G1347)*(AH1347))*(AH1347),
            0.000001))^2)/(2*'1D'!$I$5)</f>
        <v>635.1105925390948</v>
      </c>
      <c r="AM1347">
        <v>0</v>
      </c>
      <c r="AN1347">
        <v>0</v>
      </c>
      <c r="AO1347" s="5">
        <f t="shared" si="289"/>
        <v>0</v>
      </c>
      <c r="AP1347" s="5">
        <f t="shared" si="293"/>
        <v>0</v>
      </c>
      <c r="AQ1347" s="5">
        <f ca="1">ABS(ABS(K1347)/MAX(((F1347)+(G1347)*(AH1347))*(AH1347),
        0.000001))/SQRT('1D'!$I$5*MAX((((F1347)+(G1347)*(AH1347))*(AH1347))/MAX((F1347)+2*(G1347)*(AH1347),
            0.000001),
        0.000001))</f>
        <v>1.0727235886044055</v>
      </c>
      <c r="AR1347" s="5" t="str">
        <f t="shared" ca="1" si="290"/>
        <v>Supercritical</v>
      </c>
      <c r="AS1347" s="5">
        <f ca="1">((ABS(K1347)*'1D'!$D$6)/(MAX(((F1347)+(G1347)*(AH1347))*(AH1347),
            0.000001)*MAX(((((F1347)+(G1347)*(AH1347))*(AH1347))/MAX((F1347)+2*(AH1347)*SQRT(1+(G1347)^2),
                    0.000001))^(2/3),
            0.000001)))^2</f>
        <v>4.3358367565141456E-3</v>
      </c>
    </row>
    <row r="1348" spans="1:45" x14ac:dyDescent="0.35">
      <c r="A1348">
        <v>1339</v>
      </c>
      <c r="B1348">
        <v>1337.9949999999999</v>
      </c>
      <c r="C1348">
        <v>616067.01</v>
      </c>
      <c r="D1348">
        <v>3096669.3590000002</v>
      </c>
      <c r="E1348">
        <v>631.89449999999999</v>
      </c>
      <c r="F1348">
        <v>5.2</v>
      </c>
      <c r="G1348">
        <v>0</v>
      </c>
      <c r="H1348" t="s">
        <v>176</v>
      </c>
      <c r="I1348">
        <v>5.7000000000000002E-2</v>
      </c>
      <c r="J1348" s="5">
        <f t="shared" si="291"/>
        <v>1</v>
      </c>
      <c r="K1348" s="5">
        <f t="shared" ca="1" si="292"/>
        <v>50.95</v>
      </c>
      <c r="L1348" s="5">
        <f ca="1">IF($A$2=0,
    IFERROR(L1347,
        MAX('1D'!$D$16,
            POWER((ABS(K1348)^2)/('1D'!$I$5*MAX(F1348,
                        0.1)^2),
                1/3))),
    IF(IFERROR(V1347,
            0)=0,
        IFERROR(L1347,
            MAX('1D'!$D$16,
                POWER((ABS(K1348)^2)/('1D'!$I$5*MAX(F1348,
                            0.1)^2),
                    1/3))),
        IF(OR(IFERROR(L1348,
                    0)=0,
                IFERROR(S1347,
                    0)&lt;1,
                IFERROR(S1348,
                    0)&lt;1),
            MAX('1D'!$D$16,
                POWER((ABS(K1348)^2)/('1D'!$I$5*MAX(F1348,
                            0.1)^2),
                    1/3)),
            IF(IFERROR(U1348,
                    0)&gt;0,
                MAX('1D'!$D$16,
                    IFERROR(L1348,
                        0)+((IFERROR(U1348,
                                0))*'1D'!$D$18*IF((IFERROR(S1348,
                                    0))&lt;1,
                            1,
                            -1))),
                IF(IFERROR(U1348,
                        0)&lt;0,
                    IF(ABS((MAX('1D'!$D$16,
                                    POWER((ABS(K1348)^2)/('1D'!$I$5*MAX(F1348,
                                                0.1)^2),
                                        1/3)))-IFERROR(L1348,
                                0))&gt;'1D'!$D$19,
                        MAX('1D'!$D$16,
                            IF((MAX('1D'!$D$16,
                                        POWER((ABS(K1348)^2)/('1D'!$I$5*MAX(F1348,
                                                    0.1)^2),
                                            1/3)))&gt;IFERROR(L1348,
                                    0),
                                MIN((MAX('1D'!$D$16,
                                            POWER((ABS(K1348)^2)/('1D'!$I$5*MAX(F1348,
                                                        0.1)^2),
                                                1/3))),
                                    IFERROR(L1348,
                                        0)+(MIN(ABS(IFERROR(U1348,
                                                    0))*'1D'!$D$18,
                                            ABS((MAX('1D'!$D$16,
                                                        POWER((ABS(K1348)^2)/('1D'!$I$5*MAX(F1348,
                                                                    0.1)^2),
                                                            1/3)))-IFERROR(L1348,
                                                    0))))),
                                MAX((MAX('1D'!$D$16,
                                            POWER((ABS(K1348)^2)/('1D'!$I$5*MAX(F1348,
                                                        0.1)^2),
                                                1/3))),
                                    IFERROR(L1348,
                                        0)-(MIN(ABS(IFERROR(U1348,
                                                    0))*'1D'!$D$18,
                                            ABS((MAX('1D'!$D$16,
                                                        POWER((ABS(K1348)^2)/('1D'!$I$5*MAX(F1348,
                                                                    0.1)^2),
                                                            1/3)))-IFERROR(L1348,
                                                    0))))))),
                        MAX('1D'!$D$16,
                            POWER((ABS(K1348)^2)/('1D'!$I$5*MAX(F1348,
                                        0.1)^2),
                                1/3))),
                    MAX('1D'!$D$16,
                        IFERROR(L1348,
                            0)))))))</f>
        <v>2.0411692021517887</v>
      </c>
      <c r="M1348" s="5">
        <f t="shared" ca="1" si="280"/>
        <v>10.614079851189301</v>
      </c>
      <c r="N1348" s="5">
        <f t="shared" ca="1" si="281"/>
        <v>1.1434704692804873</v>
      </c>
      <c r="O1348" s="5">
        <f t="shared" ca="1" si="282"/>
        <v>4.8002276894771132</v>
      </c>
      <c r="P1348" s="5">
        <f t="shared" ca="1" si="283"/>
        <v>633.93566920215176</v>
      </c>
      <c r="Q1348" s="5">
        <f ca="1">P1348+((ABS(K1348)/MAX(((F1348)+(G1348)*(L1348))*(L1348),
            0.000001))^2)/(2*'1D'!$I$5)</f>
        <v>635.11009253909481</v>
      </c>
      <c r="R1348" s="5">
        <f ca="1">((ABS(K1348)*'1D'!$D$6)/(MAX(((F1348)+(G1348)*(L1348))*(L1348),
            0.000001)*MAX(((((F1348)+(G1348)*(L1348))*(L1348))/MAX((F1348)+2*(L1348)*SQRT(1+(G1348)^2),
                    0.000001))^(2/3),
            0.000001)))^2</f>
        <v>4.3358367565141456E-3</v>
      </c>
      <c r="S1348" s="5">
        <f ca="1">ABS(ABS(K1348)/MAX(((F1348)+(G1348)*(L1348))*(L1348),
        0.000001))/SQRT('1D'!$I$5*MAX((((F1348)+(G1348)*(L1348))*(L1348))/MAX((F1348)+2*(G1348)*(L1348),
            0.000001),
        0.000001))</f>
        <v>1.0727235886044055</v>
      </c>
      <c r="T1348" s="5">
        <f ca="1">((F1348)*(L1348)^2)/2+(G1348)*(L1348)^3/3+(ABS(K1348)^2)/('1D'!$I$5*MAX(((F1348)+(G1348)*(L1348))*(L1348),
        0.000001))</f>
        <v>35.763412605541333</v>
      </c>
      <c r="U1348" s="5">
        <f ca="1">IF($A$2=0,
    0,
    IFERROR(Q1347-(((R1347+R1348)/2)*J1348)-(IF(O1347&gt;O1348,
                '1D'!$D$8*((O1347^2-O1348^2)/(2*'1D'!$I$5)),
                '1D'!$D$9*((O1348^2-O1347^2)/(2*'1D'!$I$5)))+('1D'!$D$10*(ABS(I1348)/90)*(MAX(O1347^2,
                        O1348^2)/(2*'1D'!$I$5))))-Q1348,
        0))</f>
        <v>-3.9474069734524164E-3</v>
      </c>
      <c r="V1348" s="5">
        <f ca="1">IF($A$2=0,
    1,
    IF(IFERROR(V1347,
            0)=0,
        0,
        IFERROR(IF(ROUND(S1348,
                    3)=1,
                1,
                IF(AND(ABS(U1348)&lt;'1D'!$D$19,
                        S1348&gt;1),
                    1,
                    0)),
            0)))</f>
        <v>0</v>
      </c>
      <c r="W1348" s="5">
        <f ca="1">IF($A$2=0,
    MAX(MAX('1D'!$D$16,
            MAX('1D'!$D$16,
                POWER((ABS(K1348)^2)/('1D'!$I$5*MAX(F1348,
                            0.1)^2),
                    1/3))),
        IFERROR(W1396,
            MAX(MAX('1D'!$D$16,
                    MAX('1D'!$D$16,
                        POWER((ABS(K1348)^2)/('1D'!$I$5*MAX(F1348,
                                    0.1)^2),
                            1/3))),
                ($L$2)-E1396))),
    IF(IFERROR(AG1349,
            0)=0,
        MAX(MAX('1D'!$D$16,
                MAX('1D'!$D$16,
                    POWER((ABS(K1348)^2)/('1D'!$I$5*MAX(F1348,
                                0.1)^2),
                        1/3))),
            IFERROR(W1396,
                MAX(MAX('1D'!$D$16,
                        MAX('1D'!$D$16,
                            POWER((ABS(K1348)^2)/('1D'!$I$5*MAX(F1348,
                                        0.1)^2),
                                1/3))),
                    ($L$2)-E1396))),
        IF(IFERROR(W1348,
                0)=0,
            MAX(MAX('1D'!$D$16,
                    MAX('1D'!$D$16,
                        POWER((ABS(K1348)^2)/('1D'!$I$5*MAX(F1348,
                                    0.1)^2),
                            1/3))),
                IFERROR(W1396,
                    MAX(MAX('1D'!$D$16,
                            MAX('1D'!$D$16,
                                POWER((ABS(K1348)^2)/('1D'!$I$5*MAX(F1348,
                                            0.1)^2),
                                    1/3))),
                        ($L$2)-E1396))),
            IF(OR(IFERROR(AD1348,
                        0)&gt;=1,
                    IFERROR(AD1349,
                        0)&gt;=1),
                MAX('1D'!$D$16,
                    MAX('1D'!$D$16,
                        POWER((ABS(K1348)^2)/('1D'!$I$5*MAX(F1348,
                                    0.1)^2),
                            1/3))),
                IF(ABS(IFERROR(AF1348,
                            0))&lt;'1D'!$D$19,
                    MAX(MAX('1D'!$D$16,
                            MAX('1D'!$D$16,
                                POWER((ABS(K1348)^2)/('1D'!$I$5*MAX(F1348,
                                            0.1)^2),
                                    1/3))),
                        IFERROR(W1348,
                            0)),
                    MAX(MAX('1D'!$D$16,
                            MAX('1D'!$D$16,
                                POWER((ABS(K1348)^2)/('1D'!$I$5*MAX(F1348,
                                            0.1)^2),
                                    1/3))),
                        (IFERROR(W1348,
                                0))+((IFERROR(AF1348,
                                    0))*'1D'!$D$18)))))))</f>
        <v>2.1389677043987478</v>
      </c>
      <c r="X1348" s="5">
        <f t="shared" ca="1" si="284"/>
        <v>11.122632062873489</v>
      </c>
      <c r="Y1348" s="5">
        <f t="shared" ca="1" si="285"/>
        <v>1.1735290000551568</v>
      </c>
      <c r="Z1348" s="5">
        <f t="shared" ca="1" si="286"/>
        <v>4.5807502857230418</v>
      </c>
      <c r="AA1348" s="5">
        <f t="shared" ca="1" si="287"/>
        <v>634.03346770439873</v>
      </c>
      <c r="AB1348" s="5">
        <f ca="1">AA1348+((ABS(K1348)/MAX(((F1348)+(G1348)*(W1348))*(W1348),
            0.000001))^2)/(2*'1D'!$I$5)</f>
        <v>635.1029515565981</v>
      </c>
      <c r="AC1348" s="5">
        <f ca="1">((ABS(K1348)*'1D'!$D$6)/(MAX(((F1348)+(G1348)*(W1348))*(W1348),
            0.000001)*MAX(((((F1348)+(G1348)*(W1348))*(W1348))/MAX((F1348)+2*(W1348)*SQRT(1+(G1348)^2),
                    0.000001))^(2/3),
            0.000001)))^2</f>
        <v>3.8141460404132466E-3</v>
      </c>
      <c r="AD1348" s="5">
        <f ca="1">ABS(ABS(K1348)/MAX(((F1348)+(G1348)*(W1348))*(W1348),
        0.000001))/SQRT('1D'!$I$5*MAX((((F1348)+(G1348)*(W1348))*(W1348))/MAX((F1348)+2*(G1348)*(W1348),
            0.000001),
        0.000001))</f>
        <v>1.0000000000000004</v>
      </c>
      <c r="AE1348" s="5">
        <f ca="1">((F1348)*(W1348)^2)/2+(G1348)*(W1348)^3/3+(ABS(K1348)^2)/('1D'!$I$5*MAX(((F1348)+(G1348)*(W1348))*(W1348),
        0.000001))</f>
        <v>35.686426155594638</v>
      </c>
      <c r="AF1348" s="5">
        <f ca="1">IF($A$2=0,
    0,
    IFERROR(AB1349+(((AC1348+AC1349)/2)*J1349)+(IF(Z1348&gt;Z1349,
                '1D'!$D$8*((Z1348^2-Z1349^2)/(2*'1D'!$I$5)),
                '1D'!$D$9*((Z1349^2-Z1348^2)/(2*'1D'!$I$5)))+('1D'!$D$10*(ABS(I1349)/90)*(MAX(Z1348^2,
                        Z1349^2)/(2*'1D'!$I$5))))-AB1348,
        0))</f>
        <v>3.4210944256756193E-3</v>
      </c>
      <c r="AG1348" s="5">
        <f ca="1">IF($A$2=0,
    1,
    IF(IFERROR(AG1349,
            0)=0,
        0,
        IFERROR(IF(OR(ROUND(AD1348,
                        3)&gt;=1,
                    AND(ABS(AF1348)&lt;'1D'!$D$19,
                        AD1348&lt;1)),
                1,
                0),
            0)))</f>
        <v>1</v>
      </c>
      <c r="AH1348" s="5">
        <f ca="1">IFERROR(IF('1D'!V32="Supercritical",
        MAX('1D'!$D$16,
            IFERROR(L1348,
                MAX('1D'!$D$16,
                    POWER((ABS(K1348)^2)/('1D'!$I$5*MAX(F1348,
                                0.1)^2),
                        1/3)))),
        IF('1D'!V32="Subcritical",
            MAX('1D'!$D$16,
                IFERROR(W1348,
                    MAX('1D'!$D$16,
                        POWER((ABS(K1348)^2)/('1D'!$I$5*MAX(F1348,
                                    0.1)^2),
                            1/3)))),
            IF(IFERROR(T1348,
                    -1E+99)&gt;=IFERROR(AE1348,
                    -1E+99),
                MAX('1D'!$D$16,
                    IFERROR(L1348,
                        MAX('1D'!$D$16,
                            POWER((ABS(K1348)^2)/('1D'!$I$5*MAX(F1348,
                                        0.1)^2),
                                1/3)))),
                MAX('1D'!$D$16,
                    IFERROR(W1348,
                        MAX('1D'!$D$16,
                            POWER((ABS(K1348)^2)/('1D'!$I$5*MAX(F1348,
                                        0.1)^2),
                                1/3))))))),
    MAX('1D'!$D$16,
        POWER((ABS(K1348)^2)/('1D'!$I$5*MAX(F1348,
                    0.1)^2),
            1/3)))</f>
        <v>2.0411692021517887</v>
      </c>
      <c r="AI1348" s="5">
        <f t="shared" ca="1" si="288"/>
        <v>633.93566920215176</v>
      </c>
      <c r="AJ1348" s="5">
        <f ca="1">AI1348+((ABS(K1348)/MAX(((F1348)+(G1348)*(AH1348))*(AH1348),
            0.000001))^2)/(2*'1D'!$I$5)</f>
        <v>635.11009253909481</v>
      </c>
      <c r="AM1348">
        <v>0</v>
      </c>
      <c r="AN1348">
        <v>0</v>
      </c>
      <c r="AO1348" s="5">
        <f t="shared" si="289"/>
        <v>0</v>
      </c>
      <c r="AP1348" s="5">
        <f t="shared" si="293"/>
        <v>0</v>
      </c>
      <c r="AQ1348" s="5">
        <f ca="1">ABS(ABS(K1348)/MAX(((F1348)+(G1348)*(AH1348))*(AH1348),
        0.000001))/SQRT('1D'!$I$5*MAX((((F1348)+(G1348)*(AH1348))*(AH1348))/MAX((F1348)+2*(G1348)*(AH1348),
            0.000001),
        0.000001))</f>
        <v>1.0727235886044055</v>
      </c>
      <c r="AR1348" s="5" t="str">
        <f t="shared" ca="1" si="290"/>
        <v>Supercritical</v>
      </c>
      <c r="AS1348" s="5">
        <f ca="1">((ABS(K1348)*'1D'!$D$6)/(MAX(((F1348)+(G1348)*(AH1348))*(AH1348),
            0.000001)*MAX(((((F1348)+(G1348)*(AH1348))*(AH1348))/MAX((F1348)+2*(AH1348)*SQRT(1+(G1348)^2),
                    0.000001))^(2/3),
            0.000001)))^2</f>
        <v>4.3358367565141456E-3</v>
      </c>
    </row>
    <row r="1349" spans="1:45" x14ac:dyDescent="0.35">
      <c r="A1349">
        <v>1340</v>
      </c>
      <c r="B1349">
        <v>1338.9949999999999</v>
      </c>
      <c r="C1349">
        <v>616066.96699999995</v>
      </c>
      <c r="D1349">
        <v>3096668.36</v>
      </c>
      <c r="E1349">
        <v>631.89400000000001</v>
      </c>
      <c r="F1349">
        <v>5.2</v>
      </c>
      <c r="G1349">
        <v>0</v>
      </c>
      <c r="H1349" t="s">
        <v>176</v>
      </c>
      <c r="I1349">
        <v>0.06</v>
      </c>
      <c r="J1349" s="5">
        <f t="shared" si="291"/>
        <v>1</v>
      </c>
      <c r="K1349" s="5">
        <f t="shared" ca="1" si="292"/>
        <v>50.95</v>
      </c>
      <c r="L1349" s="5">
        <f ca="1">IF($A$2=0,
    IFERROR(L1348,
        MAX('1D'!$D$16,
            POWER((ABS(K1349)^2)/('1D'!$I$5*MAX(F1349,
                        0.1)^2),
                1/3))),
    IF(IFERROR(V1348,
            0)=0,
        IFERROR(L1348,
            MAX('1D'!$D$16,
                POWER((ABS(K1349)^2)/('1D'!$I$5*MAX(F1349,
                            0.1)^2),
                    1/3))),
        IF(OR(IFERROR(L1349,
                    0)=0,
                IFERROR(S1348,
                    0)&lt;1,
                IFERROR(S1349,
                    0)&lt;1),
            MAX('1D'!$D$16,
                POWER((ABS(K1349)^2)/('1D'!$I$5*MAX(F1349,
                            0.1)^2),
                    1/3)),
            IF(IFERROR(U1349,
                    0)&gt;0,
                MAX('1D'!$D$16,
                    IFERROR(L1349,
                        0)+((IFERROR(U1349,
                                0))*'1D'!$D$18*IF((IFERROR(S1349,
                                    0))&lt;1,
                            1,
                            -1))),
                IF(IFERROR(U1349,
                        0)&lt;0,
                    IF(ABS((MAX('1D'!$D$16,
                                    POWER((ABS(K1349)^2)/('1D'!$I$5*MAX(F1349,
                                                0.1)^2),
                                        1/3)))-IFERROR(L1349,
                                0))&gt;'1D'!$D$19,
                        MAX('1D'!$D$16,
                            IF((MAX('1D'!$D$16,
                                        POWER((ABS(K1349)^2)/('1D'!$I$5*MAX(F1349,
                                                    0.1)^2),
                                            1/3)))&gt;IFERROR(L1349,
                                    0),
                                MIN((MAX('1D'!$D$16,
                                            POWER((ABS(K1349)^2)/('1D'!$I$5*MAX(F1349,
                                                        0.1)^2),
                                                1/3))),
                                    IFERROR(L1349,
                                        0)+(MIN(ABS(IFERROR(U1349,
                                                    0))*'1D'!$D$18,
                                            ABS((MAX('1D'!$D$16,
                                                        POWER((ABS(K1349)^2)/('1D'!$I$5*MAX(F1349,
                                                                    0.1)^2),
                                                            1/3)))-IFERROR(L1349,
                                                    0))))),
                                MAX((MAX('1D'!$D$16,
                                            POWER((ABS(K1349)^2)/('1D'!$I$5*MAX(F1349,
                                                        0.1)^2),
                                                1/3))),
                                    IFERROR(L1349,
                                        0)-(MIN(ABS(IFERROR(U1349,
                                                    0))*'1D'!$D$18,
                                            ABS((MAX('1D'!$D$16,
                                                        POWER((ABS(K1349)^2)/('1D'!$I$5*MAX(F1349,
                                                                    0.1)^2),
                                                            1/3)))-IFERROR(L1349,
                                                    0))))))),
                        MAX('1D'!$D$16,
                            POWER((ABS(K1349)^2)/('1D'!$I$5*MAX(F1349,
                                        0.1)^2),
                                1/3))),
                    MAX('1D'!$D$16,
                        IFERROR(L1349,
                            0)))))))</f>
        <v>2.0411692021517887</v>
      </c>
      <c r="M1349" s="5">
        <f t="shared" ca="1" si="280"/>
        <v>10.614079851189301</v>
      </c>
      <c r="N1349" s="5">
        <f t="shared" ca="1" si="281"/>
        <v>1.1434704692804873</v>
      </c>
      <c r="O1349" s="5">
        <f t="shared" ca="1" si="282"/>
        <v>4.8002276894771132</v>
      </c>
      <c r="P1349" s="5">
        <f t="shared" ca="1" si="283"/>
        <v>633.93516920215177</v>
      </c>
      <c r="Q1349" s="5">
        <f ca="1">P1349+((ABS(K1349)/MAX(((F1349)+(G1349)*(L1349))*(L1349),
            0.000001))^2)/(2*'1D'!$I$5)</f>
        <v>635.10959253909482</v>
      </c>
      <c r="R1349" s="5">
        <f ca="1">((ABS(K1349)*'1D'!$D$6)/(MAX(((F1349)+(G1349)*(L1349))*(L1349),
            0.000001)*MAX(((((F1349)+(G1349)*(L1349))*(L1349))/MAX((F1349)+2*(L1349)*SQRT(1+(G1349)^2),
                    0.000001))^(2/3),
            0.000001)))^2</f>
        <v>4.3358367565141456E-3</v>
      </c>
      <c r="S1349" s="5">
        <f ca="1">ABS(ABS(K1349)/MAX(((F1349)+(G1349)*(L1349))*(L1349),
        0.000001))/SQRT('1D'!$I$5*MAX((((F1349)+(G1349)*(L1349))*(L1349))/MAX((F1349)+2*(G1349)*(L1349),
            0.000001),
        0.000001))</f>
        <v>1.0727235886044055</v>
      </c>
      <c r="T1349" s="5">
        <f ca="1">((F1349)*(L1349)^2)/2+(G1349)*(L1349)^3/3+(ABS(K1349)^2)/('1D'!$I$5*MAX(((F1349)+(G1349)*(L1349))*(L1349),
        0.000001))</f>
        <v>35.763412605541333</v>
      </c>
      <c r="U1349" s="5">
        <f ca="1">IF($A$2=0,
    0,
    IFERROR(Q1348-(((R1348+R1349)/2)*J1349)-(IF(O1348&gt;O1349,
                '1D'!$D$8*((O1348^2-O1349^2)/(2*'1D'!$I$5)),
                '1D'!$D$9*((O1349^2-O1348^2)/(2*'1D'!$I$5)))+('1D'!$D$10*(ABS(I1349)/90)*(MAX(O1348^2,
                        O1349^2)/(2*'1D'!$I$5))))-Q1349,
        0))</f>
        <v>-3.9532790901830595E-3</v>
      </c>
      <c r="V1349" s="5">
        <f ca="1">IF($A$2=0,
    1,
    IF(IFERROR(V1348,
            0)=0,
        0,
        IFERROR(IF(ROUND(S1349,
                    3)=1,
                1,
                IF(AND(ABS(U1349)&lt;'1D'!$D$19,
                        S1349&gt;1),
                    1,
                    0)),
            0)))</f>
        <v>0</v>
      </c>
      <c r="W1349" s="5">
        <f ca="1">IF($A$2=0,
    MAX(MAX('1D'!$D$16,
            MAX('1D'!$D$16,
                POWER((ABS(K1349)^2)/('1D'!$I$5*MAX(F1349,
                            0.1)^2),
                    1/3))),
        IFERROR(W1396,
            MAX(MAX('1D'!$D$16,
                    MAX('1D'!$D$16,
                        POWER((ABS(K1349)^2)/('1D'!$I$5*MAX(F1349,
                                    0.1)^2),
                            1/3))),
                ($L$2)-E1396))),
    IF(IFERROR(AG1350,
            0)=0,
        MAX(MAX('1D'!$D$16,
                MAX('1D'!$D$16,
                    POWER((ABS(K1349)^2)/('1D'!$I$5*MAX(F1349,
                                0.1)^2),
                        1/3))),
            IFERROR(W1396,
                MAX(MAX('1D'!$D$16,
                        MAX('1D'!$D$16,
                            POWER((ABS(K1349)^2)/('1D'!$I$5*MAX(F1349,
                                        0.1)^2),
                                1/3))),
                    ($L$2)-E1396))),
        IF(IFERROR(W1349,
                0)=0,
            MAX(MAX('1D'!$D$16,
                    MAX('1D'!$D$16,
                        POWER((ABS(K1349)^2)/('1D'!$I$5*MAX(F1349,
                                    0.1)^2),
                            1/3))),
                IFERROR(W1396,
                    MAX(MAX('1D'!$D$16,
                            MAX('1D'!$D$16,
                                POWER((ABS(K1349)^2)/('1D'!$I$5*MAX(F1349,
                                            0.1)^2),
                                    1/3))),
                        ($L$2)-E1396))),
            IF(OR(IFERROR(AD1349,
                        0)&gt;=1,
                    IFERROR(AD1350,
                        0)&gt;=1),
                MAX('1D'!$D$16,
                    MAX('1D'!$D$16,
                        POWER((ABS(K1349)^2)/('1D'!$I$5*MAX(F1349,
                                    0.1)^2),
                            1/3))),
                IF(ABS(IFERROR(AF1349,
                            0))&lt;'1D'!$D$19,
                    MAX(MAX('1D'!$D$16,
                            MAX('1D'!$D$16,
                                POWER((ABS(K1349)^2)/('1D'!$I$5*MAX(F1349,
                                            0.1)^2),
                                    1/3))),
                        IFERROR(W1349,
                            0)),
                    MAX(MAX('1D'!$D$16,
                            MAX('1D'!$D$16,
                                POWER((ABS(K1349)^2)/('1D'!$I$5*MAX(F1349,
                                            0.1)^2),
                                    1/3))),
                        (IFERROR(W1349,
                                0))+((IFERROR(AF1349,
                                    0))*'1D'!$D$18)))))))</f>
        <v>2.1389677043987478</v>
      </c>
      <c r="X1349" s="5">
        <f t="shared" ca="1" si="284"/>
        <v>11.122632062873489</v>
      </c>
      <c r="Y1349" s="5">
        <f t="shared" ca="1" si="285"/>
        <v>1.1735290000551568</v>
      </c>
      <c r="Z1349" s="5">
        <f t="shared" ca="1" si="286"/>
        <v>4.5807502857230418</v>
      </c>
      <c r="AA1349" s="5">
        <f t="shared" ca="1" si="287"/>
        <v>634.03296770439874</v>
      </c>
      <c r="AB1349" s="5">
        <f ca="1">AA1349+((ABS(K1349)/MAX(((F1349)+(G1349)*(W1349))*(W1349),
            0.000001))^2)/(2*'1D'!$I$5)</f>
        <v>635.10245155659811</v>
      </c>
      <c r="AC1349" s="5">
        <f ca="1">((ABS(K1349)*'1D'!$D$6)/(MAX(((F1349)+(G1349)*(W1349))*(W1349),
            0.000001)*MAX(((((F1349)+(G1349)*(W1349))*(W1349))/MAX((F1349)+2*(W1349)*SQRT(1+(G1349)^2),
                    0.000001))^(2/3),
            0.000001)))^2</f>
        <v>3.8141460404132466E-3</v>
      </c>
      <c r="AD1349" s="5">
        <f ca="1">ABS(ABS(K1349)/MAX(((F1349)+(G1349)*(W1349))*(W1349),
        0.000001))/SQRT('1D'!$I$5*MAX((((F1349)+(G1349)*(W1349))*(W1349))/MAX((F1349)+2*(G1349)*(W1349),
            0.000001),
        0.000001))</f>
        <v>1.0000000000000004</v>
      </c>
      <c r="AE1349" s="5">
        <f ca="1">((F1349)*(W1349)^2)/2+(G1349)*(W1349)^3/3+(ABS(K1349)^2)/('1D'!$I$5*MAX(((F1349)+(G1349)*(W1349))*(W1349),
        0.000001))</f>
        <v>35.686426155594638</v>
      </c>
      <c r="AF1349" s="5">
        <f ca="1">IF($A$2=0,
    0,
    IFERROR(AB1350+(((AC1349+AC1350)/2)*J1350)+(IF(Z1349&gt;Z1350,
                '1D'!$D$8*((Z1349^2-Z1350^2)/(2*'1D'!$I$5)),
                '1D'!$D$9*((Z1350^2-Z1349^2)/(2*'1D'!$I$5)))+('1D'!$D$10*(ABS(I1350)/90)*(MAX(Z1349^2,
                        Z1350^2)/(2*'1D'!$I$5))))-AB1349,
        0))</f>
        <v>3.3215251326055295E-3</v>
      </c>
      <c r="AG1349" s="5">
        <f ca="1">IF($A$2=0,
    1,
    IF(IFERROR(AG1350,
            0)=0,
        0,
        IFERROR(IF(OR(ROUND(AD1349,
                        3)&gt;=1,
                    AND(ABS(AF1349)&lt;'1D'!$D$19,
                        AD1349&lt;1)),
                1,
                0),
            0)))</f>
        <v>1</v>
      </c>
      <c r="AH1349" s="5">
        <f ca="1">IFERROR(IF('1D'!V32="Supercritical",
        MAX('1D'!$D$16,
            IFERROR(L1349,
                MAX('1D'!$D$16,
                    POWER((ABS(K1349)^2)/('1D'!$I$5*MAX(F1349,
                                0.1)^2),
                        1/3)))),
        IF('1D'!V32="Subcritical",
            MAX('1D'!$D$16,
                IFERROR(W1349,
                    MAX('1D'!$D$16,
                        POWER((ABS(K1349)^2)/('1D'!$I$5*MAX(F1349,
                                    0.1)^2),
                            1/3)))),
            IF(IFERROR(T1349,
                    -1E+99)&gt;=IFERROR(AE1349,
                    -1E+99),
                MAX('1D'!$D$16,
                    IFERROR(L1349,
                        MAX('1D'!$D$16,
                            POWER((ABS(K1349)^2)/('1D'!$I$5*MAX(F1349,
                                        0.1)^2),
                                1/3)))),
                MAX('1D'!$D$16,
                    IFERROR(W1349,
                        MAX('1D'!$D$16,
                            POWER((ABS(K1349)^2)/('1D'!$I$5*MAX(F1349,
                                        0.1)^2),
                                1/3))))))),
    MAX('1D'!$D$16,
        POWER((ABS(K1349)^2)/('1D'!$I$5*MAX(F1349,
                    0.1)^2),
            1/3)))</f>
        <v>2.0411692021517887</v>
      </c>
      <c r="AI1349" s="5">
        <f t="shared" ca="1" si="288"/>
        <v>633.93516920215177</v>
      </c>
      <c r="AJ1349" s="5">
        <f ca="1">AI1349+((ABS(K1349)/MAX(((F1349)+(G1349)*(AH1349))*(AH1349),
            0.000001))^2)/(2*'1D'!$I$5)</f>
        <v>635.10959253909482</v>
      </c>
      <c r="AM1349">
        <v>0</v>
      </c>
      <c r="AN1349">
        <v>0</v>
      </c>
      <c r="AO1349" s="5">
        <f t="shared" si="289"/>
        <v>0</v>
      </c>
      <c r="AP1349" s="5">
        <f t="shared" si="293"/>
        <v>0</v>
      </c>
      <c r="AQ1349" s="5">
        <f ca="1">ABS(ABS(K1349)/MAX(((F1349)+(G1349)*(AH1349))*(AH1349),
        0.000001))/SQRT('1D'!$I$5*MAX((((F1349)+(G1349)*(AH1349))*(AH1349))/MAX((F1349)+2*(G1349)*(AH1349),
            0.000001),
        0.000001))</f>
        <v>1.0727235886044055</v>
      </c>
      <c r="AR1349" s="5" t="str">
        <f t="shared" ca="1" si="290"/>
        <v>Supercritical</v>
      </c>
      <c r="AS1349" s="5">
        <f ca="1">((ABS(K1349)*'1D'!$D$6)/(MAX(((F1349)+(G1349)*(AH1349))*(AH1349),
            0.000001)*MAX(((((F1349)+(G1349)*(AH1349))*(AH1349))/MAX((F1349)+2*(AH1349)*SQRT(1+(G1349)^2),
                    0.000001))^(2/3),
            0.000001)))^2</f>
        <v>4.3358367565141456E-3</v>
      </c>
    </row>
    <row r="1350" spans="1:45" x14ac:dyDescent="0.35">
      <c r="A1350">
        <v>1341</v>
      </c>
      <c r="B1350">
        <v>1339.9960000000001</v>
      </c>
      <c r="C1350">
        <v>616066.92500000005</v>
      </c>
      <c r="D1350">
        <v>3096667.36</v>
      </c>
      <c r="E1350">
        <v>631.89350000000002</v>
      </c>
      <c r="F1350">
        <v>5.2</v>
      </c>
      <c r="G1350">
        <v>0</v>
      </c>
      <c r="H1350" t="s">
        <v>176</v>
      </c>
      <c r="I1350">
        <v>2E-3</v>
      </c>
      <c r="J1350" s="5">
        <f t="shared" si="291"/>
        <v>1.0010000000002037</v>
      </c>
      <c r="K1350" s="5">
        <f t="shared" ca="1" si="292"/>
        <v>50.95</v>
      </c>
      <c r="L1350" s="5">
        <f ca="1">IF($A$2=0,
    IFERROR(L1349,
        MAX('1D'!$D$16,
            POWER((ABS(K1350)^2)/('1D'!$I$5*MAX(F1350,
                        0.1)^2),
                1/3))),
    IF(IFERROR(V1349,
            0)=0,
        IFERROR(L1349,
            MAX('1D'!$D$16,
                POWER((ABS(K1350)^2)/('1D'!$I$5*MAX(F1350,
                            0.1)^2),
                    1/3))),
        IF(OR(IFERROR(L1350,
                    0)=0,
                IFERROR(S1349,
                    0)&lt;1,
                IFERROR(S1350,
                    0)&lt;1),
            MAX('1D'!$D$16,
                POWER((ABS(K1350)^2)/('1D'!$I$5*MAX(F1350,
                            0.1)^2),
                    1/3)),
            IF(IFERROR(U1350,
                    0)&gt;0,
                MAX('1D'!$D$16,
                    IFERROR(L1350,
                        0)+((IFERROR(U1350,
                                0))*'1D'!$D$18*IF((IFERROR(S1350,
                                    0))&lt;1,
                            1,
                            -1))),
                IF(IFERROR(U1350,
                        0)&lt;0,
                    IF(ABS((MAX('1D'!$D$16,
                                    POWER((ABS(K1350)^2)/('1D'!$I$5*MAX(F1350,
                                                0.1)^2),
                                        1/3)))-IFERROR(L1350,
                                0))&gt;'1D'!$D$19,
                        MAX('1D'!$D$16,
                            IF((MAX('1D'!$D$16,
                                        POWER((ABS(K1350)^2)/('1D'!$I$5*MAX(F1350,
                                                    0.1)^2),
                                            1/3)))&gt;IFERROR(L1350,
                                    0),
                                MIN((MAX('1D'!$D$16,
                                            POWER((ABS(K1350)^2)/('1D'!$I$5*MAX(F1350,
                                                        0.1)^2),
                                                1/3))),
                                    IFERROR(L1350,
                                        0)+(MIN(ABS(IFERROR(U1350,
                                                    0))*'1D'!$D$18,
                                            ABS((MAX('1D'!$D$16,
                                                        POWER((ABS(K1350)^2)/('1D'!$I$5*MAX(F1350,
                                                                    0.1)^2),
                                                            1/3)))-IFERROR(L1350,
                                                    0))))),
                                MAX((MAX('1D'!$D$16,
                                            POWER((ABS(K1350)^2)/('1D'!$I$5*MAX(F1350,
                                                        0.1)^2),
                                                1/3))),
                                    IFERROR(L1350,
                                        0)-(MIN(ABS(IFERROR(U1350,
                                                    0))*'1D'!$D$18,
                                            ABS((MAX('1D'!$D$16,
                                                        POWER((ABS(K1350)^2)/('1D'!$I$5*MAX(F1350,
                                                                    0.1)^2),
                                                            1/3)))-IFERROR(L1350,
                                                    0))))))),
                        MAX('1D'!$D$16,
                            POWER((ABS(K1350)^2)/('1D'!$I$5*MAX(F1350,
                                        0.1)^2),
                                1/3))),
                    MAX('1D'!$D$16,
                        IFERROR(L1350,
                            0)))))))</f>
        <v>2.0411692021517887</v>
      </c>
      <c r="M1350" s="5">
        <f t="shared" ca="1" si="280"/>
        <v>10.614079851189301</v>
      </c>
      <c r="N1350" s="5">
        <f t="shared" ca="1" si="281"/>
        <v>1.1434704692804873</v>
      </c>
      <c r="O1350" s="5">
        <f t="shared" ca="1" si="282"/>
        <v>4.8002276894771132</v>
      </c>
      <c r="P1350" s="5">
        <f t="shared" ca="1" si="283"/>
        <v>633.93466920215178</v>
      </c>
      <c r="Q1350" s="5">
        <f ca="1">P1350+((ABS(K1350)/MAX(((F1350)+(G1350)*(L1350))*(L1350),
            0.000001))^2)/(2*'1D'!$I$5)</f>
        <v>635.10909253909483</v>
      </c>
      <c r="R1350" s="5">
        <f ca="1">((ABS(K1350)*'1D'!$D$6)/(MAX(((F1350)+(G1350)*(L1350))*(L1350),
            0.000001)*MAX(((((F1350)+(G1350)*(L1350))*(L1350))/MAX((F1350)+2*(L1350)*SQRT(1+(G1350)^2),
                    0.000001))^(2/3),
            0.000001)))^2</f>
        <v>4.3358367565141456E-3</v>
      </c>
      <c r="S1350" s="5">
        <f ca="1">ABS(ABS(K1350)/MAX(((F1350)+(G1350)*(L1350))*(L1350),
        0.000001))/SQRT('1D'!$I$5*MAX((((F1350)+(G1350)*(L1350))*(L1350))/MAX((F1350)+2*(G1350)*(L1350),
            0.000001),
        0.000001))</f>
        <v>1.0727235886044055</v>
      </c>
      <c r="T1350" s="5">
        <f ca="1">((F1350)*(L1350)^2)/2+(G1350)*(L1350)^3/3+(ABS(K1350)^2)/('1D'!$I$5*MAX(((F1350)+(G1350)*(L1350))*(L1350),
        0.000001))</f>
        <v>35.763412605541333</v>
      </c>
      <c r="U1350" s="5">
        <f ca="1">IF($A$2=0,
    0,
    IFERROR(Q1349-(((R1349+R1350)/2)*J1350)-(IF(O1349&gt;O1350,
                '1D'!$D$8*((O1349^2-O1350^2)/(2*'1D'!$I$5)),
                '1D'!$D$9*((O1350^2-O1349^2)/(2*'1D'!$I$5)))+('1D'!$D$10*(ABS(I1350)/90)*(MAX(O1349^2,
                        O1350^2)/(2*'1D'!$I$5))))-Q1350,
        0))</f>
        <v>-3.8440873377112439E-3</v>
      </c>
      <c r="V1350" s="5">
        <f ca="1">IF($A$2=0,
    1,
    IF(IFERROR(V1349,
            0)=0,
        0,
        IFERROR(IF(ROUND(S1350,
                    3)=1,
                1,
                IF(AND(ABS(U1350)&lt;'1D'!$D$19,
                        S1350&gt;1),
                    1,
                    0)),
            0)))</f>
        <v>0</v>
      </c>
      <c r="W1350" s="5">
        <f ca="1">IF($A$2=0,
    MAX(MAX('1D'!$D$16,
            MAX('1D'!$D$16,
                POWER((ABS(K1350)^2)/('1D'!$I$5*MAX(F1350,
                            0.1)^2),
                    1/3))),
        IFERROR(W1396,
            MAX(MAX('1D'!$D$16,
                    MAX('1D'!$D$16,
                        POWER((ABS(K1350)^2)/('1D'!$I$5*MAX(F1350,
                                    0.1)^2),
                            1/3))),
                ($L$2)-E1396))),
    IF(IFERROR(AG1351,
            0)=0,
        MAX(MAX('1D'!$D$16,
                MAX('1D'!$D$16,
                    POWER((ABS(K1350)^2)/('1D'!$I$5*MAX(F1350,
                                0.1)^2),
                        1/3))),
            IFERROR(W1396,
                MAX(MAX('1D'!$D$16,
                        MAX('1D'!$D$16,
                            POWER((ABS(K1350)^2)/('1D'!$I$5*MAX(F1350,
                                        0.1)^2),
                                1/3))),
                    ($L$2)-E1396))),
        IF(IFERROR(W1350,
                0)=0,
            MAX(MAX('1D'!$D$16,
                    MAX('1D'!$D$16,
                        POWER((ABS(K1350)^2)/('1D'!$I$5*MAX(F1350,
                                    0.1)^2),
                            1/3))),
                IFERROR(W1396,
                    MAX(MAX('1D'!$D$16,
                            MAX('1D'!$D$16,
                                POWER((ABS(K1350)^2)/('1D'!$I$5*MAX(F1350,
                                            0.1)^2),
                                    1/3))),
                        ($L$2)-E1396))),
            IF(OR(IFERROR(AD1350,
                        0)&gt;=1,
                    IFERROR(AD1351,
                        0)&gt;=1),
                MAX('1D'!$D$16,
                    MAX('1D'!$D$16,
                        POWER((ABS(K1350)^2)/('1D'!$I$5*MAX(F1350,
                                    0.1)^2),
                            1/3))),
                IF(ABS(IFERROR(AF1350,
                            0))&lt;'1D'!$D$19,
                    MAX(MAX('1D'!$D$16,
                            MAX('1D'!$D$16,
                                POWER((ABS(K1350)^2)/('1D'!$I$5*MAX(F1350,
                                            0.1)^2),
                                    1/3))),
                        IFERROR(W1350,
                            0)),
                    MAX(MAX('1D'!$D$16,
                            MAX('1D'!$D$16,
                                POWER((ABS(K1350)^2)/('1D'!$I$5*MAX(F1350,
                                            0.1)^2),
                                    1/3))),
                        (IFERROR(W1350,
                                0))+((IFERROR(AF1350,
                                    0))*'1D'!$D$18)))))))</f>
        <v>2.1389677043987478</v>
      </c>
      <c r="X1350" s="5">
        <f t="shared" ca="1" si="284"/>
        <v>11.122632062873489</v>
      </c>
      <c r="Y1350" s="5">
        <f t="shared" ca="1" si="285"/>
        <v>1.1735290000551568</v>
      </c>
      <c r="Z1350" s="5">
        <f t="shared" ca="1" si="286"/>
        <v>4.5807502857230418</v>
      </c>
      <c r="AA1350" s="5">
        <f t="shared" ca="1" si="287"/>
        <v>634.03246770439875</v>
      </c>
      <c r="AB1350" s="5">
        <f ca="1">AA1350+((ABS(K1350)/MAX(((F1350)+(G1350)*(W1350))*(W1350),
            0.000001))^2)/(2*'1D'!$I$5)</f>
        <v>635.10195155659812</v>
      </c>
      <c r="AC1350" s="5">
        <f ca="1">((ABS(K1350)*'1D'!$D$6)/(MAX(((F1350)+(G1350)*(W1350))*(W1350),
            0.000001)*MAX(((((F1350)+(G1350)*(W1350))*(W1350))/MAX((F1350)+2*(W1350)*SQRT(1+(G1350)^2),
                    0.000001))^(2/3),
            0.000001)))^2</f>
        <v>3.8141460404132466E-3</v>
      </c>
      <c r="AD1350" s="5">
        <f ca="1">ABS(ABS(K1350)/MAX(((F1350)+(G1350)*(W1350))*(W1350),
        0.000001))/SQRT('1D'!$I$5*MAX((((F1350)+(G1350)*(W1350))*(W1350))/MAX((F1350)+2*(G1350)*(W1350),
            0.000001),
        0.000001))</f>
        <v>1.0000000000000004</v>
      </c>
      <c r="AE1350" s="5">
        <f ca="1">((F1350)*(W1350)^2)/2+(G1350)*(W1350)^3/3+(ABS(K1350)^2)/('1D'!$I$5*MAX(((F1350)+(G1350)*(W1350))*(W1350),
        0.000001))</f>
        <v>35.686426155594638</v>
      </c>
      <c r="AF1350" s="5">
        <f ca="1">IF($A$2=0,
    0,
    IFERROR(AB1351+(((AC1350+AC1351)/2)*J1351)+(IF(Z1350&gt;Z1351,
                '1D'!$D$8*((Z1350^2-Z1351^2)/(2*'1D'!$I$5)),
                '1D'!$D$9*((Z1351^2-Z1350^2)/(2*'1D'!$I$5)))+('1D'!$D$10*(ABS(I1351)/90)*(MAX(Z1350^2,
                        Z1351^2)/(2*'1D'!$I$5))))-AB1350,
        0))</f>
        <v>3.3141460404522149E-3</v>
      </c>
      <c r="AG1350" s="5">
        <f ca="1">IF($A$2=0,
    1,
    IF(IFERROR(AG1351,
            0)=0,
        0,
        IFERROR(IF(OR(ROUND(AD1350,
                        3)&gt;=1,
                    AND(ABS(AF1350)&lt;'1D'!$D$19,
                        AD1350&lt;1)),
                1,
                0),
            0)))</f>
        <v>1</v>
      </c>
      <c r="AH1350" s="5">
        <f ca="1">IFERROR(IF('1D'!V32="Supercritical",
        MAX('1D'!$D$16,
            IFERROR(L1350,
                MAX('1D'!$D$16,
                    POWER((ABS(K1350)^2)/('1D'!$I$5*MAX(F1350,
                                0.1)^2),
                        1/3)))),
        IF('1D'!V32="Subcritical",
            MAX('1D'!$D$16,
                IFERROR(W1350,
                    MAX('1D'!$D$16,
                        POWER((ABS(K1350)^2)/('1D'!$I$5*MAX(F1350,
                                    0.1)^2),
                            1/3)))),
            IF(IFERROR(T1350,
                    -1E+99)&gt;=IFERROR(AE1350,
                    -1E+99),
                MAX('1D'!$D$16,
                    IFERROR(L1350,
                        MAX('1D'!$D$16,
                            POWER((ABS(K1350)^2)/('1D'!$I$5*MAX(F1350,
                                        0.1)^2),
                                1/3)))),
                MAX('1D'!$D$16,
                    IFERROR(W1350,
                        MAX('1D'!$D$16,
                            POWER((ABS(K1350)^2)/('1D'!$I$5*MAX(F1350,
                                        0.1)^2),
                                1/3))))))),
    MAX('1D'!$D$16,
        POWER((ABS(K1350)^2)/('1D'!$I$5*MAX(F1350,
                    0.1)^2),
            1/3)))</f>
        <v>2.0411692021517887</v>
      </c>
      <c r="AI1350" s="5">
        <f t="shared" ca="1" si="288"/>
        <v>633.93466920215178</v>
      </c>
      <c r="AJ1350" s="5">
        <f ca="1">AI1350+((ABS(K1350)/MAX(((F1350)+(G1350)*(AH1350))*(AH1350),
            0.000001))^2)/(2*'1D'!$I$5)</f>
        <v>635.10909253909483</v>
      </c>
      <c r="AM1350">
        <v>0</v>
      </c>
      <c r="AN1350">
        <v>0</v>
      </c>
      <c r="AO1350" s="5">
        <f t="shared" si="289"/>
        <v>0</v>
      </c>
      <c r="AP1350" s="5">
        <f t="shared" si="293"/>
        <v>0</v>
      </c>
      <c r="AQ1350" s="5">
        <f ca="1">ABS(ABS(K1350)/MAX(((F1350)+(G1350)*(AH1350))*(AH1350),
        0.000001))/SQRT('1D'!$I$5*MAX((((F1350)+(G1350)*(AH1350))*(AH1350))/MAX((F1350)+2*(G1350)*(AH1350),
            0.000001),
        0.000001))</f>
        <v>1.0727235886044055</v>
      </c>
      <c r="AR1350" s="5" t="str">
        <f t="shared" ca="1" si="290"/>
        <v>Supercritical</v>
      </c>
      <c r="AS1350" s="5">
        <f ca="1">((ABS(K1350)*'1D'!$D$6)/(MAX(((F1350)+(G1350)*(AH1350))*(AH1350),
            0.000001)*MAX(((((F1350)+(G1350)*(AH1350))*(AH1350))/MAX((F1350)+2*(AH1350)*SQRT(1+(G1350)^2),
                    0.000001))^(2/3),
            0.000001)))^2</f>
        <v>4.3358367565141456E-3</v>
      </c>
    </row>
    <row r="1351" spans="1:45" x14ac:dyDescent="0.35">
      <c r="A1351">
        <v>1342</v>
      </c>
      <c r="B1351">
        <v>1340.9960000000001</v>
      </c>
      <c r="C1351">
        <v>616066.88300000003</v>
      </c>
      <c r="D1351">
        <v>3096666.361</v>
      </c>
      <c r="E1351">
        <v>631.89300000000003</v>
      </c>
      <c r="F1351">
        <v>5.2</v>
      </c>
      <c r="G1351">
        <v>0</v>
      </c>
      <c r="H1351" t="s">
        <v>176</v>
      </c>
      <c r="I1351">
        <v>0</v>
      </c>
      <c r="J1351" s="5">
        <f t="shared" si="291"/>
        <v>1</v>
      </c>
      <c r="K1351" s="5">
        <f t="shared" ca="1" si="292"/>
        <v>50.95</v>
      </c>
      <c r="L1351" s="5">
        <f ca="1">IF($A$2=0,
    IFERROR(L1350,
        MAX('1D'!$D$16,
            POWER((ABS(K1351)^2)/('1D'!$I$5*MAX(F1351,
                        0.1)^2),
                1/3))),
    IF(IFERROR(V1350,
            0)=0,
        IFERROR(L1350,
            MAX('1D'!$D$16,
                POWER((ABS(K1351)^2)/('1D'!$I$5*MAX(F1351,
                            0.1)^2),
                    1/3))),
        IF(OR(IFERROR(L1351,
                    0)=0,
                IFERROR(S1350,
                    0)&lt;1,
                IFERROR(S1351,
                    0)&lt;1),
            MAX('1D'!$D$16,
                POWER((ABS(K1351)^2)/('1D'!$I$5*MAX(F1351,
                            0.1)^2),
                    1/3)),
            IF(IFERROR(U1351,
                    0)&gt;0,
                MAX('1D'!$D$16,
                    IFERROR(L1351,
                        0)+((IFERROR(U1351,
                                0))*'1D'!$D$18*IF((IFERROR(S1351,
                                    0))&lt;1,
                            1,
                            -1))),
                IF(IFERROR(U1351,
                        0)&lt;0,
                    IF(ABS((MAX('1D'!$D$16,
                                    POWER((ABS(K1351)^2)/('1D'!$I$5*MAX(F1351,
                                                0.1)^2),
                                        1/3)))-IFERROR(L1351,
                                0))&gt;'1D'!$D$19,
                        MAX('1D'!$D$16,
                            IF((MAX('1D'!$D$16,
                                        POWER((ABS(K1351)^2)/('1D'!$I$5*MAX(F1351,
                                                    0.1)^2),
                                            1/3)))&gt;IFERROR(L1351,
                                    0),
                                MIN((MAX('1D'!$D$16,
                                            POWER((ABS(K1351)^2)/('1D'!$I$5*MAX(F1351,
                                                        0.1)^2),
                                                1/3))),
                                    IFERROR(L1351,
                                        0)+(MIN(ABS(IFERROR(U1351,
                                                    0))*'1D'!$D$18,
                                            ABS((MAX('1D'!$D$16,
                                                        POWER((ABS(K1351)^2)/('1D'!$I$5*MAX(F1351,
                                                                    0.1)^2),
                                                            1/3)))-IFERROR(L1351,
                                                    0))))),
                                MAX((MAX('1D'!$D$16,
                                            POWER((ABS(K1351)^2)/('1D'!$I$5*MAX(F1351,
                                                        0.1)^2),
                                                1/3))),
                                    IFERROR(L1351,
                                        0)-(MIN(ABS(IFERROR(U1351,
                                                    0))*'1D'!$D$18,
                                            ABS((MAX('1D'!$D$16,
                                                        POWER((ABS(K1351)^2)/('1D'!$I$5*MAX(F1351,
                                                                    0.1)^2),
                                                            1/3)))-IFERROR(L1351,
                                                    0))))))),
                        MAX('1D'!$D$16,
                            POWER((ABS(K1351)^2)/('1D'!$I$5*MAX(F1351,
                                        0.1)^2),
                                1/3))),
                    MAX('1D'!$D$16,
                        IFERROR(L1351,
                            0)))))))</f>
        <v>2.0411692021517887</v>
      </c>
      <c r="M1351" s="5">
        <f t="shared" ca="1" si="280"/>
        <v>10.614079851189301</v>
      </c>
      <c r="N1351" s="5">
        <f t="shared" ca="1" si="281"/>
        <v>1.1434704692804873</v>
      </c>
      <c r="O1351" s="5">
        <f t="shared" ca="1" si="282"/>
        <v>4.8002276894771132</v>
      </c>
      <c r="P1351" s="5">
        <f t="shared" ca="1" si="283"/>
        <v>633.93416920215179</v>
      </c>
      <c r="Q1351" s="5">
        <f ca="1">P1351+((ABS(K1351)/MAX(((F1351)+(G1351)*(L1351))*(L1351),
            0.000001))^2)/(2*'1D'!$I$5)</f>
        <v>635.10859253909484</v>
      </c>
      <c r="R1351" s="5">
        <f ca="1">((ABS(K1351)*'1D'!$D$6)/(MAX(((F1351)+(G1351)*(L1351))*(L1351),
            0.000001)*MAX(((((F1351)+(G1351)*(L1351))*(L1351))/MAX((F1351)+2*(L1351)*SQRT(1+(G1351)^2),
                    0.000001))^(2/3),
            0.000001)))^2</f>
        <v>4.3358367565141456E-3</v>
      </c>
      <c r="S1351" s="5">
        <f ca="1">ABS(ABS(K1351)/MAX(((F1351)+(G1351)*(L1351))*(L1351),
        0.000001))/SQRT('1D'!$I$5*MAX((((F1351)+(G1351)*(L1351))*(L1351))/MAX((F1351)+2*(G1351)*(L1351),
            0.000001),
        0.000001))</f>
        <v>1.0727235886044055</v>
      </c>
      <c r="T1351" s="5">
        <f ca="1">((F1351)*(L1351)^2)/2+(G1351)*(L1351)^3/3+(ABS(K1351)^2)/('1D'!$I$5*MAX(((F1351)+(G1351)*(L1351))*(L1351),
        0.000001))</f>
        <v>35.763412605541333</v>
      </c>
      <c r="U1351" s="5">
        <f ca="1">IF($A$2=0,
    0,
    IFERROR(Q1350-(((R1350+R1351)/2)*J1351)-(IF(O1350&gt;O1351,
                '1D'!$D$8*((O1350^2-O1351^2)/(2*'1D'!$I$5)),
                '1D'!$D$9*((O1351^2-O1350^2)/(2*'1D'!$I$5)))+('1D'!$D$10*(ABS(I1351)/90)*(MAX(O1350^2,
                        O1351^2)/(2*'1D'!$I$5))))-Q1351,
        0))</f>
        <v>-3.8358367564796936E-3</v>
      </c>
      <c r="V1351" s="5">
        <f ca="1">IF($A$2=0,
    1,
    IF(IFERROR(V1350,
            0)=0,
        0,
        IFERROR(IF(ROUND(S1351,
                    3)=1,
                1,
                IF(AND(ABS(U1351)&lt;'1D'!$D$19,
                        S1351&gt;1),
                    1,
                    0)),
            0)))</f>
        <v>0</v>
      </c>
      <c r="W1351" s="5">
        <f ca="1">IF($A$2=0,
    MAX(MAX('1D'!$D$16,
            MAX('1D'!$D$16,
                POWER((ABS(K1351)^2)/('1D'!$I$5*MAX(F1351,
                            0.1)^2),
                    1/3))),
        IFERROR(W1396,
            MAX(MAX('1D'!$D$16,
                    MAX('1D'!$D$16,
                        POWER((ABS(K1351)^2)/('1D'!$I$5*MAX(F1351,
                                    0.1)^2),
                            1/3))),
                ($L$2)-E1396))),
    IF(IFERROR(AG1352,
            0)=0,
        MAX(MAX('1D'!$D$16,
                MAX('1D'!$D$16,
                    POWER((ABS(K1351)^2)/('1D'!$I$5*MAX(F1351,
                                0.1)^2),
                        1/3))),
            IFERROR(W1396,
                MAX(MAX('1D'!$D$16,
                        MAX('1D'!$D$16,
                            POWER((ABS(K1351)^2)/('1D'!$I$5*MAX(F1351,
                                        0.1)^2),
                                1/3))),
                    ($L$2)-E1396))),
        IF(IFERROR(W1351,
                0)=0,
            MAX(MAX('1D'!$D$16,
                    MAX('1D'!$D$16,
                        POWER((ABS(K1351)^2)/('1D'!$I$5*MAX(F1351,
                                    0.1)^2),
                            1/3))),
                IFERROR(W1396,
                    MAX(MAX('1D'!$D$16,
                            MAX('1D'!$D$16,
                                POWER((ABS(K1351)^2)/('1D'!$I$5*MAX(F1351,
                                            0.1)^2),
                                    1/3))),
                        ($L$2)-E1396))),
            IF(OR(IFERROR(AD1351,
                        0)&gt;=1,
                    IFERROR(AD1352,
                        0)&gt;=1),
                MAX('1D'!$D$16,
                    MAX('1D'!$D$16,
                        POWER((ABS(K1351)^2)/('1D'!$I$5*MAX(F1351,
                                    0.1)^2),
                            1/3))),
                IF(ABS(IFERROR(AF1351,
                            0))&lt;'1D'!$D$19,
                    MAX(MAX('1D'!$D$16,
                            MAX('1D'!$D$16,
                                POWER((ABS(K1351)^2)/('1D'!$I$5*MAX(F1351,
                                            0.1)^2),
                                    1/3))),
                        IFERROR(W1351,
                            0)),
                    MAX(MAX('1D'!$D$16,
                            MAX('1D'!$D$16,
                                POWER((ABS(K1351)^2)/('1D'!$I$5*MAX(F1351,
                                            0.1)^2),
                                    1/3))),
                        (IFERROR(W1351,
                                0))+((IFERROR(AF1351,
                                    0))*'1D'!$D$18)))))))</f>
        <v>2.1389677043987478</v>
      </c>
      <c r="X1351" s="5">
        <f t="shared" ca="1" si="284"/>
        <v>11.122632062873489</v>
      </c>
      <c r="Y1351" s="5">
        <f t="shared" ca="1" si="285"/>
        <v>1.1735290000551568</v>
      </c>
      <c r="Z1351" s="5">
        <f t="shared" ca="1" si="286"/>
        <v>4.5807502857230418</v>
      </c>
      <c r="AA1351" s="5">
        <f t="shared" ca="1" si="287"/>
        <v>634.03196770439877</v>
      </c>
      <c r="AB1351" s="5">
        <f ca="1">AA1351+((ABS(K1351)/MAX(((F1351)+(G1351)*(W1351))*(W1351),
            0.000001))^2)/(2*'1D'!$I$5)</f>
        <v>635.10145155659814</v>
      </c>
      <c r="AC1351" s="5">
        <f ca="1">((ABS(K1351)*'1D'!$D$6)/(MAX(((F1351)+(G1351)*(W1351))*(W1351),
            0.000001)*MAX(((((F1351)+(G1351)*(W1351))*(W1351))/MAX((F1351)+2*(W1351)*SQRT(1+(G1351)^2),
                    0.000001))^(2/3),
            0.000001)))^2</f>
        <v>3.8141460404132466E-3</v>
      </c>
      <c r="AD1351" s="5">
        <f ca="1">ABS(ABS(K1351)/MAX(((F1351)+(G1351)*(W1351))*(W1351),
        0.000001))/SQRT('1D'!$I$5*MAX((((F1351)+(G1351)*(W1351))*(W1351))/MAX((F1351)+2*(G1351)*(W1351),
            0.000001),
        0.000001))</f>
        <v>1.0000000000000004</v>
      </c>
      <c r="AE1351" s="5">
        <f ca="1">((F1351)*(W1351)^2)/2+(G1351)*(W1351)^3/3+(ABS(K1351)^2)/('1D'!$I$5*MAX(((F1351)+(G1351)*(W1351))*(W1351),
        0.000001))</f>
        <v>35.686426155594638</v>
      </c>
      <c r="AF1351" s="5">
        <f ca="1">IF($A$2=0,
    0,
    IFERROR(AB1352+(((AC1351+AC1352)/2)*J1352)+(IF(Z1351&gt;Z1352,
                '1D'!$D$8*((Z1351^2-Z1352^2)/(2*'1D'!$I$5)),
                '1D'!$D$9*((Z1352^2-Z1351^2)/(2*'1D'!$I$5)))+('1D'!$D$10*(ABS(I1352)/90)*(MAX(Z1351^2,
                        Z1352^2)/(2*'1D'!$I$5))))-AB1351,
        0))</f>
        <v>3.4157470064428708E-3</v>
      </c>
      <c r="AG1351" s="5">
        <f ca="1">IF($A$2=0,
    1,
    IF(IFERROR(AG1352,
            0)=0,
        0,
        IFERROR(IF(OR(ROUND(AD1351,
                        3)&gt;=1,
                    AND(ABS(AF1351)&lt;'1D'!$D$19,
                        AD1351&lt;1)),
                1,
                0),
            0)))</f>
        <v>1</v>
      </c>
      <c r="AH1351" s="5">
        <f ca="1">IFERROR(IF('1D'!V32="Supercritical",
        MAX('1D'!$D$16,
            IFERROR(L1351,
                MAX('1D'!$D$16,
                    POWER((ABS(K1351)^2)/('1D'!$I$5*MAX(F1351,
                                0.1)^2),
                        1/3)))),
        IF('1D'!V32="Subcritical",
            MAX('1D'!$D$16,
                IFERROR(W1351,
                    MAX('1D'!$D$16,
                        POWER((ABS(K1351)^2)/('1D'!$I$5*MAX(F1351,
                                    0.1)^2),
                            1/3)))),
            IF(IFERROR(T1351,
                    -1E+99)&gt;=IFERROR(AE1351,
                    -1E+99),
                MAX('1D'!$D$16,
                    IFERROR(L1351,
                        MAX('1D'!$D$16,
                            POWER((ABS(K1351)^2)/('1D'!$I$5*MAX(F1351,
                                        0.1)^2),
                                1/3)))),
                MAX('1D'!$D$16,
                    IFERROR(W1351,
                        MAX('1D'!$D$16,
                            POWER((ABS(K1351)^2)/('1D'!$I$5*MAX(F1351,
                                        0.1)^2),
                                1/3))))))),
    MAX('1D'!$D$16,
        POWER((ABS(K1351)^2)/('1D'!$I$5*MAX(F1351,
                    0.1)^2),
            1/3)))</f>
        <v>2.0411692021517887</v>
      </c>
      <c r="AI1351" s="5">
        <f t="shared" ca="1" si="288"/>
        <v>633.93416920215179</v>
      </c>
      <c r="AJ1351" s="5">
        <f ca="1">AI1351+((ABS(K1351)/MAX(((F1351)+(G1351)*(AH1351))*(AH1351),
            0.000001))^2)/(2*'1D'!$I$5)</f>
        <v>635.10859253909484</v>
      </c>
      <c r="AM1351">
        <v>0</v>
      </c>
      <c r="AN1351">
        <v>0</v>
      </c>
      <c r="AO1351" s="5">
        <f t="shared" si="289"/>
        <v>0</v>
      </c>
      <c r="AP1351" s="5">
        <f t="shared" si="293"/>
        <v>0</v>
      </c>
      <c r="AQ1351" s="5">
        <f ca="1">ABS(ABS(K1351)/MAX(((F1351)+(G1351)*(AH1351))*(AH1351),
        0.000001))/SQRT('1D'!$I$5*MAX((((F1351)+(G1351)*(AH1351))*(AH1351))/MAX((F1351)+2*(G1351)*(AH1351),
            0.000001),
        0.000001))</f>
        <v>1.0727235886044055</v>
      </c>
      <c r="AR1351" s="5" t="str">
        <f t="shared" ca="1" si="290"/>
        <v>Supercritical</v>
      </c>
      <c r="AS1351" s="5">
        <f ca="1">((ABS(K1351)*'1D'!$D$6)/(MAX(((F1351)+(G1351)*(AH1351))*(AH1351),
            0.000001)*MAX(((((F1351)+(G1351)*(AH1351))*(AH1351))/MAX((F1351)+2*(AH1351)*SQRT(1+(G1351)^2),
                    0.000001))^(2/3),
            0.000001)))^2</f>
        <v>4.3358367565141456E-3</v>
      </c>
    </row>
    <row r="1352" spans="1:45" x14ac:dyDescent="0.35">
      <c r="A1352">
        <v>1343</v>
      </c>
      <c r="B1352">
        <v>1341.9960000000001</v>
      </c>
      <c r="C1352">
        <v>616066.84100000001</v>
      </c>
      <c r="D1352">
        <v>3096665.3620000002</v>
      </c>
      <c r="E1352">
        <v>631.89250000000004</v>
      </c>
      <c r="F1352">
        <v>5.2</v>
      </c>
      <c r="G1352">
        <v>0</v>
      </c>
      <c r="H1352" t="s">
        <v>176</v>
      </c>
      <c r="I1352">
        <v>5.7000000000000002E-2</v>
      </c>
      <c r="J1352" s="5">
        <f t="shared" si="291"/>
        <v>1</v>
      </c>
      <c r="K1352" s="5">
        <f t="shared" ca="1" si="292"/>
        <v>50.95</v>
      </c>
      <c r="L1352" s="5">
        <f ca="1">IF($A$2=0,
    IFERROR(L1351,
        MAX('1D'!$D$16,
            POWER((ABS(K1352)^2)/('1D'!$I$5*MAX(F1352,
                        0.1)^2),
                1/3))),
    IF(IFERROR(V1351,
            0)=0,
        IFERROR(L1351,
            MAX('1D'!$D$16,
                POWER((ABS(K1352)^2)/('1D'!$I$5*MAX(F1352,
                            0.1)^2),
                    1/3))),
        IF(OR(IFERROR(L1352,
                    0)=0,
                IFERROR(S1351,
                    0)&lt;1,
                IFERROR(S1352,
                    0)&lt;1),
            MAX('1D'!$D$16,
                POWER((ABS(K1352)^2)/('1D'!$I$5*MAX(F1352,
                            0.1)^2),
                    1/3)),
            IF(IFERROR(U1352,
                    0)&gt;0,
                MAX('1D'!$D$16,
                    IFERROR(L1352,
                        0)+((IFERROR(U1352,
                                0))*'1D'!$D$18*IF((IFERROR(S1352,
                                    0))&lt;1,
                            1,
                            -1))),
                IF(IFERROR(U1352,
                        0)&lt;0,
                    IF(ABS((MAX('1D'!$D$16,
                                    POWER((ABS(K1352)^2)/('1D'!$I$5*MAX(F1352,
                                                0.1)^2),
                                        1/3)))-IFERROR(L1352,
                                0))&gt;'1D'!$D$19,
                        MAX('1D'!$D$16,
                            IF((MAX('1D'!$D$16,
                                        POWER((ABS(K1352)^2)/('1D'!$I$5*MAX(F1352,
                                                    0.1)^2),
                                            1/3)))&gt;IFERROR(L1352,
                                    0),
                                MIN((MAX('1D'!$D$16,
                                            POWER((ABS(K1352)^2)/('1D'!$I$5*MAX(F1352,
                                                        0.1)^2),
                                                1/3))),
                                    IFERROR(L1352,
                                        0)+(MIN(ABS(IFERROR(U1352,
                                                    0))*'1D'!$D$18,
                                            ABS((MAX('1D'!$D$16,
                                                        POWER((ABS(K1352)^2)/('1D'!$I$5*MAX(F1352,
                                                                    0.1)^2),
                                                            1/3)))-IFERROR(L1352,
                                                    0))))),
                                MAX((MAX('1D'!$D$16,
                                            POWER((ABS(K1352)^2)/('1D'!$I$5*MAX(F1352,
                                                        0.1)^2),
                                                1/3))),
                                    IFERROR(L1352,
                                        0)-(MIN(ABS(IFERROR(U1352,
                                                    0))*'1D'!$D$18,
                                            ABS((MAX('1D'!$D$16,
                                                        POWER((ABS(K1352)^2)/('1D'!$I$5*MAX(F1352,
                                                                    0.1)^2),
                                                            1/3)))-IFERROR(L1352,
                                                    0))))))),
                        MAX('1D'!$D$16,
                            POWER((ABS(K1352)^2)/('1D'!$I$5*MAX(F1352,
                                        0.1)^2),
                                1/3))),
                    MAX('1D'!$D$16,
                        IFERROR(L1352,
                            0)))))))</f>
        <v>2.0411692021517887</v>
      </c>
      <c r="M1352" s="5">
        <f t="shared" ca="1" si="280"/>
        <v>10.614079851189301</v>
      </c>
      <c r="N1352" s="5">
        <f t="shared" ca="1" si="281"/>
        <v>1.1434704692804873</v>
      </c>
      <c r="O1352" s="5">
        <f t="shared" ca="1" si="282"/>
        <v>4.8002276894771132</v>
      </c>
      <c r="P1352" s="5">
        <f t="shared" ca="1" si="283"/>
        <v>633.9336692021518</v>
      </c>
      <c r="Q1352" s="5">
        <f ca="1">P1352+((ABS(K1352)/MAX(((F1352)+(G1352)*(L1352))*(L1352),
            0.000001))^2)/(2*'1D'!$I$5)</f>
        <v>635.10809253909486</v>
      </c>
      <c r="R1352" s="5">
        <f ca="1">((ABS(K1352)*'1D'!$D$6)/(MAX(((F1352)+(G1352)*(L1352))*(L1352),
            0.000001)*MAX(((((F1352)+(G1352)*(L1352))*(L1352))/MAX((F1352)+2*(L1352)*SQRT(1+(G1352)^2),
                    0.000001))^(2/3),
            0.000001)))^2</f>
        <v>4.3358367565141456E-3</v>
      </c>
      <c r="S1352" s="5">
        <f ca="1">ABS(ABS(K1352)/MAX(((F1352)+(G1352)*(L1352))*(L1352),
        0.000001))/SQRT('1D'!$I$5*MAX((((F1352)+(G1352)*(L1352))*(L1352))/MAX((F1352)+2*(G1352)*(L1352),
            0.000001),
        0.000001))</f>
        <v>1.0727235886044055</v>
      </c>
      <c r="T1352" s="5">
        <f ca="1">((F1352)*(L1352)^2)/2+(G1352)*(L1352)^3/3+(ABS(K1352)^2)/('1D'!$I$5*MAX(((F1352)+(G1352)*(L1352))*(L1352),
        0.000001))</f>
        <v>35.763412605541333</v>
      </c>
      <c r="U1352" s="5">
        <f ca="1">IF($A$2=0,
    0,
    IFERROR(Q1351-(((R1351+R1352)/2)*J1352)-(IF(O1351&gt;O1352,
                '1D'!$D$8*((O1351^2-O1352^2)/(2*'1D'!$I$5)),
                '1D'!$D$9*((O1352^2-O1351^2)/(2*'1D'!$I$5)))+('1D'!$D$10*(ABS(I1352)/90)*(MAX(O1351^2,
                        O1352^2)/(2*'1D'!$I$5))))-Q1352,
        0))</f>
        <v>-3.9474069734524164E-3</v>
      </c>
      <c r="V1352" s="5">
        <f ca="1">IF($A$2=0,
    1,
    IF(IFERROR(V1351,
            0)=0,
        0,
        IFERROR(IF(ROUND(S1352,
                    3)=1,
                1,
                IF(AND(ABS(U1352)&lt;'1D'!$D$19,
                        S1352&gt;1),
                    1,
                    0)),
            0)))</f>
        <v>0</v>
      </c>
      <c r="W1352" s="5">
        <f ca="1">IF($A$2=0,
    MAX(MAX('1D'!$D$16,
            MAX('1D'!$D$16,
                POWER((ABS(K1352)^2)/('1D'!$I$5*MAX(F1352,
                            0.1)^2),
                    1/3))),
        IFERROR(W1396,
            MAX(MAX('1D'!$D$16,
                    MAX('1D'!$D$16,
                        POWER((ABS(K1352)^2)/('1D'!$I$5*MAX(F1352,
                                    0.1)^2),
                            1/3))),
                ($L$2)-E1396))),
    IF(IFERROR(AG1353,
            0)=0,
        MAX(MAX('1D'!$D$16,
                MAX('1D'!$D$16,
                    POWER((ABS(K1352)^2)/('1D'!$I$5*MAX(F1352,
                                0.1)^2),
                        1/3))),
            IFERROR(W1396,
                MAX(MAX('1D'!$D$16,
                        MAX('1D'!$D$16,
                            POWER((ABS(K1352)^2)/('1D'!$I$5*MAX(F1352,
                                        0.1)^2),
                                1/3))),
                    ($L$2)-E1396))),
        IF(IFERROR(W1352,
                0)=0,
            MAX(MAX('1D'!$D$16,
                    MAX('1D'!$D$16,
                        POWER((ABS(K1352)^2)/('1D'!$I$5*MAX(F1352,
                                    0.1)^2),
                            1/3))),
                IFERROR(W1396,
                    MAX(MAX('1D'!$D$16,
                            MAX('1D'!$D$16,
                                POWER((ABS(K1352)^2)/('1D'!$I$5*MAX(F1352,
                                            0.1)^2),
                                    1/3))),
                        ($L$2)-E1396))),
            IF(OR(IFERROR(AD1352,
                        0)&gt;=1,
                    IFERROR(AD1353,
                        0)&gt;=1),
                MAX('1D'!$D$16,
                    MAX('1D'!$D$16,
                        POWER((ABS(K1352)^2)/('1D'!$I$5*MAX(F1352,
                                    0.1)^2),
                            1/3))),
                IF(ABS(IFERROR(AF1352,
                            0))&lt;'1D'!$D$19,
                    MAX(MAX('1D'!$D$16,
                            MAX('1D'!$D$16,
                                POWER((ABS(K1352)^2)/('1D'!$I$5*MAX(F1352,
                                            0.1)^2),
                                    1/3))),
                        IFERROR(W1352,
                            0)),
                    MAX(MAX('1D'!$D$16,
                            MAX('1D'!$D$16,
                                POWER((ABS(K1352)^2)/('1D'!$I$5*MAX(F1352,
                                            0.1)^2),
                                    1/3))),
                        (IFERROR(W1352,
                                0))+((IFERROR(AF1352,
                                    0))*'1D'!$D$18)))))))</f>
        <v>2.1389677043987478</v>
      </c>
      <c r="X1352" s="5">
        <f t="shared" ca="1" si="284"/>
        <v>11.122632062873489</v>
      </c>
      <c r="Y1352" s="5">
        <f t="shared" ca="1" si="285"/>
        <v>1.1735290000551568</v>
      </c>
      <c r="Z1352" s="5">
        <f t="shared" ca="1" si="286"/>
        <v>4.5807502857230418</v>
      </c>
      <c r="AA1352" s="5">
        <f t="shared" ca="1" si="287"/>
        <v>634.03146770439878</v>
      </c>
      <c r="AB1352" s="5">
        <f ca="1">AA1352+((ABS(K1352)/MAX(((F1352)+(G1352)*(W1352))*(W1352),
            0.000001))^2)/(2*'1D'!$I$5)</f>
        <v>635.10095155659815</v>
      </c>
      <c r="AC1352" s="5">
        <f ca="1">((ABS(K1352)*'1D'!$D$6)/(MAX(((F1352)+(G1352)*(W1352))*(W1352),
            0.000001)*MAX(((((F1352)+(G1352)*(W1352))*(W1352))/MAX((F1352)+2*(W1352)*SQRT(1+(G1352)^2),
                    0.000001))^(2/3),
            0.000001)))^2</f>
        <v>3.8141460404132466E-3</v>
      </c>
      <c r="AD1352" s="5">
        <f ca="1">ABS(ABS(K1352)/MAX(((F1352)+(G1352)*(W1352))*(W1352),
        0.000001))/SQRT('1D'!$I$5*MAX((((F1352)+(G1352)*(W1352))*(W1352))/MAX((F1352)+2*(G1352)*(W1352),
            0.000001),
        0.000001))</f>
        <v>1.0000000000000004</v>
      </c>
      <c r="AE1352" s="5">
        <f ca="1">((F1352)*(W1352)^2)/2+(G1352)*(W1352)^3/3+(ABS(K1352)^2)/('1D'!$I$5*MAX(((F1352)+(G1352)*(W1352))*(W1352),
        0.000001))</f>
        <v>35.686426155594638</v>
      </c>
      <c r="AF1352" s="5">
        <f ca="1">IF($A$2=0,
    0,
    IFERROR(AB1353+(((AC1352+AC1353)/2)*J1353)+(IF(Z1352&gt;Z1353,
                '1D'!$D$8*((Z1352^2-Z1353^2)/(2*'1D'!$I$5)),
                '1D'!$D$9*((Z1353^2-Z1352^2)/(2*'1D'!$I$5)))+('1D'!$D$10*(ABS(I1353)/90)*(MAX(Z1352^2,
                        Z1353^2)/(2*'1D'!$I$5))))-AB1352,
        0))</f>
        <v>3.4157470064428708E-3</v>
      </c>
      <c r="AG1352" s="5">
        <f ca="1">IF($A$2=0,
    1,
    IF(IFERROR(AG1353,
            0)=0,
        0,
        IFERROR(IF(OR(ROUND(AD1352,
                        3)&gt;=1,
                    AND(ABS(AF1352)&lt;'1D'!$D$19,
                        AD1352&lt;1)),
                1,
                0),
            0)))</f>
        <v>1</v>
      </c>
      <c r="AH1352" s="5">
        <f ca="1">IFERROR(IF('1D'!V32="Supercritical",
        MAX('1D'!$D$16,
            IFERROR(L1352,
                MAX('1D'!$D$16,
                    POWER((ABS(K1352)^2)/('1D'!$I$5*MAX(F1352,
                                0.1)^2),
                        1/3)))),
        IF('1D'!V32="Subcritical",
            MAX('1D'!$D$16,
                IFERROR(W1352,
                    MAX('1D'!$D$16,
                        POWER((ABS(K1352)^2)/('1D'!$I$5*MAX(F1352,
                                    0.1)^2),
                            1/3)))),
            IF(IFERROR(T1352,
                    -1E+99)&gt;=IFERROR(AE1352,
                    -1E+99),
                MAX('1D'!$D$16,
                    IFERROR(L1352,
                        MAX('1D'!$D$16,
                            POWER((ABS(K1352)^2)/('1D'!$I$5*MAX(F1352,
                                        0.1)^2),
                                1/3)))),
                MAX('1D'!$D$16,
                    IFERROR(W1352,
                        MAX('1D'!$D$16,
                            POWER((ABS(K1352)^2)/('1D'!$I$5*MAX(F1352,
                                        0.1)^2),
                                1/3))))))),
    MAX('1D'!$D$16,
        POWER((ABS(K1352)^2)/('1D'!$I$5*MAX(F1352,
                    0.1)^2),
            1/3)))</f>
        <v>2.0411692021517887</v>
      </c>
      <c r="AI1352" s="5">
        <f t="shared" ca="1" si="288"/>
        <v>633.9336692021518</v>
      </c>
      <c r="AJ1352" s="5">
        <f ca="1">AI1352+((ABS(K1352)/MAX(((F1352)+(G1352)*(AH1352))*(AH1352),
            0.000001))^2)/(2*'1D'!$I$5)</f>
        <v>635.10809253909486</v>
      </c>
      <c r="AM1352">
        <v>0</v>
      </c>
      <c r="AN1352">
        <v>0</v>
      </c>
      <c r="AO1352" s="5">
        <f t="shared" si="289"/>
        <v>0</v>
      </c>
      <c r="AP1352" s="5">
        <f t="shared" si="293"/>
        <v>0</v>
      </c>
      <c r="AQ1352" s="5">
        <f ca="1">ABS(ABS(K1352)/MAX(((F1352)+(G1352)*(AH1352))*(AH1352),
        0.000001))/SQRT('1D'!$I$5*MAX((((F1352)+(G1352)*(AH1352))*(AH1352))/MAX((F1352)+2*(G1352)*(AH1352),
            0.000001),
        0.000001))</f>
        <v>1.0727235886044055</v>
      </c>
      <c r="AR1352" s="5" t="str">
        <f t="shared" ca="1" si="290"/>
        <v>Supercritical</v>
      </c>
      <c r="AS1352" s="5">
        <f ca="1">((ABS(K1352)*'1D'!$D$6)/(MAX(((F1352)+(G1352)*(AH1352))*(AH1352),
            0.000001)*MAX(((((F1352)+(G1352)*(AH1352))*(AH1352))/MAX((F1352)+2*(AH1352)*SQRT(1+(G1352)^2),
                    0.000001))^(2/3),
            0.000001)))^2</f>
        <v>4.3358367565141456E-3</v>
      </c>
    </row>
    <row r="1353" spans="1:45" x14ac:dyDescent="0.35">
      <c r="A1353">
        <v>1344</v>
      </c>
      <c r="B1353">
        <v>1342.9960000000001</v>
      </c>
      <c r="C1353">
        <v>616066.79799999995</v>
      </c>
      <c r="D1353">
        <v>3096664.3629999999</v>
      </c>
      <c r="E1353">
        <v>631.89200000000005</v>
      </c>
      <c r="F1353">
        <v>5.2</v>
      </c>
      <c r="G1353">
        <v>0</v>
      </c>
      <c r="H1353" t="s">
        <v>176</v>
      </c>
      <c r="I1353">
        <v>5.7000000000000002E-2</v>
      </c>
      <c r="J1353" s="5">
        <f t="shared" si="291"/>
        <v>1</v>
      </c>
      <c r="K1353" s="5">
        <f t="shared" ca="1" si="292"/>
        <v>50.95</v>
      </c>
      <c r="L1353" s="5">
        <f ca="1">IF($A$2=0,
    IFERROR(L1352,
        MAX('1D'!$D$16,
            POWER((ABS(K1353)^2)/('1D'!$I$5*MAX(F1353,
                        0.1)^2),
                1/3))),
    IF(IFERROR(V1352,
            0)=0,
        IFERROR(L1352,
            MAX('1D'!$D$16,
                POWER((ABS(K1353)^2)/('1D'!$I$5*MAX(F1353,
                            0.1)^2),
                    1/3))),
        IF(OR(IFERROR(L1353,
                    0)=0,
                IFERROR(S1352,
                    0)&lt;1,
                IFERROR(S1353,
                    0)&lt;1),
            MAX('1D'!$D$16,
                POWER((ABS(K1353)^2)/('1D'!$I$5*MAX(F1353,
                            0.1)^2),
                    1/3)),
            IF(IFERROR(U1353,
                    0)&gt;0,
                MAX('1D'!$D$16,
                    IFERROR(L1353,
                        0)+((IFERROR(U1353,
                                0))*'1D'!$D$18*IF((IFERROR(S1353,
                                    0))&lt;1,
                            1,
                            -1))),
                IF(IFERROR(U1353,
                        0)&lt;0,
                    IF(ABS((MAX('1D'!$D$16,
                                    POWER((ABS(K1353)^2)/('1D'!$I$5*MAX(F1353,
                                                0.1)^2),
                                        1/3)))-IFERROR(L1353,
                                0))&gt;'1D'!$D$19,
                        MAX('1D'!$D$16,
                            IF((MAX('1D'!$D$16,
                                        POWER((ABS(K1353)^2)/('1D'!$I$5*MAX(F1353,
                                                    0.1)^2),
                                            1/3)))&gt;IFERROR(L1353,
                                    0),
                                MIN((MAX('1D'!$D$16,
                                            POWER((ABS(K1353)^2)/('1D'!$I$5*MAX(F1353,
                                                        0.1)^2),
                                                1/3))),
                                    IFERROR(L1353,
                                        0)+(MIN(ABS(IFERROR(U1353,
                                                    0))*'1D'!$D$18,
                                            ABS((MAX('1D'!$D$16,
                                                        POWER((ABS(K1353)^2)/('1D'!$I$5*MAX(F1353,
                                                                    0.1)^2),
                                                            1/3)))-IFERROR(L1353,
                                                    0))))),
                                MAX((MAX('1D'!$D$16,
                                            POWER((ABS(K1353)^2)/('1D'!$I$5*MAX(F1353,
                                                        0.1)^2),
                                                1/3))),
                                    IFERROR(L1353,
                                        0)-(MIN(ABS(IFERROR(U1353,
                                                    0))*'1D'!$D$18,
                                            ABS((MAX('1D'!$D$16,
                                                        POWER((ABS(K1353)^2)/('1D'!$I$5*MAX(F1353,
                                                                    0.1)^2),
                                                            1/3)))-IFERROR(L1353,
                                                    0))))))),
                        MAX('1D'!$D$16,
                            POWER((ABS(K1353)^2)/('1D'!$I$5*MAX(F1353,
                                        0.1)^2),
                                1/3))),
                    MAX('1D'!$D$16,
                        IFERROR(L1353,
                            0)))))))</f>
        <v>2.0411692021517887</v>
      </c>
      <c r="M1353" s="5">
        <f t="shared" ca="1" si="280"/>
        <v>10.614079851189301</v>
      </c>
      <c r="N1353" s="5">
        <f t="shared" ca="1" si="281"/>
        <v>1.1434704692804873</v>
      </c>
      <c r="O1353" s="5">
        <f t="shared" ca="1" si="282"/>
        <v>4.8002276894771132</v>
      </c>
      <c r="P1353" s="5">
        <f t="shared" ca="1" si="283"/>
        <v>633.93316920215182</v>
      </c>
      <c r="Q1353" s="5">
        <f ca="1">P1353+((ABS(K1353)/MAX(((F1353)+(G1353)*(L1353))*(L1353),
            0.000001))^2)/(2*'1D'!$I$5)</f>
        <v>635.10759253909487</v>
      </c>
      <c r="R1353" s="5">
        <f ca="1">((ABS(K1353)*'1D'!$D$6)/(MAX(((F1353)+(G1353)*(L1353))*(L1353),
            0.000001)*MAX(((((F1353)+(G1353)*(L1353))*(L1353))/MAX((F1353)+2*(L1353)*SQRT(1+(G1353)^2),
                    0.000001))^(2/3),
            0.000001)))^2</f>
        <v>4.3358367565141456E-3</v>
      </c>
      <c r="S1353" s="5">
        <f ca="1">ABS(ABS(K1353)/MAX(((F1353)+(G1353)*(L1353))*(L1353),
        0.000001))/SQRT('1D'!$I$5*MAX((((F1353)+(G1353)*(L1353))*(L1353))/MAX((F1353)+2*(G1353)*(L1353),
            0.000001),
        0.000001))</f>
        <v>1.0727235886044055</v>
      </c>
      <c r="T1353" s="5">
        <f ca="1">((F1353)*(L1353)^2)/2+(G1353)*(L1353)^3/3+(ABS(K1353)^2)/('1D'!$I$5*MAX(((F1353)+(G1353)*(L1353))*(L1353),
        0.000001))</f>
        <v>35.763412605541333</v>
      </c>
      <c r="U1353" s="5">
        <f ca="1">IF($A$2=0,
    0,
    IFERROR(Q1352-(((R1352+R1353)/2)*J1353)-(IF(O1352&gt;O1353,
                '1D'!$D$8*((O1352^2-O1353^2)/(2*'1D'!$I$5)),
                '1D'!$D$9*((O1353^2-O1352^2)/(2*'1D'!$I$5)))+('1D'!$D$10*(ABS(I1353)/90)*(MAX(O1352^2,
                        O1353^2)/(2*'1D'!$I$5))))-Q1353,
        0))</f>
        <v>-3.9474069734524164E-3</v>
      </c>
      <c r="V1353" s="5">
        <f ca="1">IF($A$2=0,
    1,
    IF(IFERROR(V1352,
            0)=0,
        0,
        IFERROR(IF(ROUND(S1353,
                    3)=1,
                1,
                IF(AND(ABS(U1353)&lt;'1D'!$D$19,
                        S1353&gt;1),
                    1,
                    0)),
            0)))</f>
        <v>0</v>
      </c>
      <c r="W1353" s="5">
        <f ca="1">IF($A$2=0,
    MAX(MAX('1D'!$D$16,
            MAX('1D'!$D$16,
                POWER((ABS(K1353)^2)/('1D'!$I$5*MAX(F1353,
                            0.1)^2),
                    1/3))),
        IFERROR(W1396,
            MAX(MAX('1D'!$D$16,
                    MAX('1D'!$D$16,
                        POWER((ABS(K1353)^2)/('1D'!$I$5*MAX(F1353,
                                    0.1)^2),
                            1/3))),
                ($L$2)-E1396))),
    IF(IFERROR(AG1354,
            0)=0,
        MAX(MAX('1D'!$D$16,
                MAX('1D'!$D$16,
                    POWER((ABS(K1353)^2)/('1D'!$I$5*MAX(F1353,
                                0.1)^2),
                        1/3))),
            IFERROR(W1396,
                MAX(MAX('1D'!$D$16,
                        MAX('1D'!$D$16,
                            POWER((ABS(K1353)^2)/('1D'!$I$5*MAX(F1353,
                                        0.1)^2),
                                1/3))),
                    ($L$2)-E1396))),
        IF(IFERROR(W1353,
                0)=0,
            MAX(MAX('1D'!$D$16,
                    MAX('1D'!$D$16,
                        POWER((ABS(K1353)^2)/('1D'!$I$5*MAX(F1353,
                                    0.1)^2),
                            1/3))),
                IFERROR(W1396,
                    MAX(MAX('1D'!$D$16,
                            MAX('1D'!$D$16,
                                POWER((ABS(K1353)^2)/('1D'!$I$5*MAX(F1353,
                                            0.1)^2),
                                    1/3))),
                        ($L$2)-E1396))),
            IF(OR(IFERROR(AD1353,
                        0)&gt;=1,
                    IFERROR(AD1354,
                        0)&gt;=1),
                MAX('1D'!$D$16,
                    MAX('1D'!$D$16,
                        POWER((ABS(K1353)^2)/('1D'!$I$5*MAX(F1353,
                                    0.1)^2),
                            1/3))),
                IF(ABS(IFERROR(AF1353,
                            0))&lt;'1D'!$D$19,
                    MAX(MAX('1D'!$D$16,
                            MAX('1D'!$D$16,
                                POWER((ABS(K1353)^2)/('1D'!$I$5*MAX(F1353,
                                            0.1)^2),
                                    1/3))),
                        IFERROR(W1353,
                            0)),
                    MAX(MAX('1D'!$D$16,
                            MAX('1D'!$D$16,
                                POWER((ABS(K1353)^2)/('1D'!$I$5*MAX(F1353,
                                            0.1)^2),
                                    1/3))),
                        (IFERROR(W1353,
                                0))+((IFERROR(AF1353,
                                    0))*'1D'!$D$18)))))))</f>
        <v>2.1389677043987478</v>
      </c>
      <c r="X1353" s="5">
        <f t="shared" ca="1" si="284"/>
        <v>11.122632062873489</v>
      </c>
      <c r="Y1353" s="5">
        <f t="shared" ca="1" si="285"/>
        <v>1.1735290000551568</v>
      </c>
      <c r="Z1353" s="5">
        <f t="shared" ca="1" si="286"/>
        <v>4.5807502857230418</v>
      </c>
      <c r="AA1353" s="5">
        <f t="shared" ca="1" si="287"/>
        <v>634.03096770439879</v>
      </c>
      <c r="AB1353" s="5">
        <f ca="1">AA1353+((ABS(K1353)/MAX(((F1353)+(G1353)*(W1353))*(W1353),
            0.000001))^2)/(2*'1D'!$I$5)</f>
        <v>635.10045155659816</v>
      </c>
      <c r="AC1353" s="5">
        <f ca="1">((ABS(K1353)*'1D'!$D$6)/(MAX(((F1353)+(G1353)*(W1353))*(W1353),
            0.000001)*MAX(((((F1353)+(G1353)*(W1353))*(W1353))/MAX((F1353)+2*(W1353)*SQRT(1+(G1353)^2),
                    0.000001))^(2/3),
            0.000001)))^2</f>
        <v>3.8141460404132466E-3</v>
      </c>
      <c r="AD1353" s="5">
        <f ca="1">ABS(ABS(K1353)/MAX(((F1353)+(G1353)*(W1353))*(W1353),
        0.000001))/SQRT('1D'!$I$5*MAX((((F1353)+(G1353)*(W1353))*(W1353))/MAX((F1353)+2*(G1353)*(W1353),
            0.000001),
        0.000001))</f>
        <v>1.0000000000000004</v>
      </c>
      <c r="AE1353" s="5">
        <f ca="1">((F1353)*(W1353)^2)/2+(G1353)*(W1353)^3/3+(ABS(K1353)^2)/('1D'!$I$5*MAX(((F1353)+(G1353)*(W1353))*(W1353),
        0.000001))</f>
        <v>35.686426155594638</v>
      </c>
      <c r="AF1353" s="5">
        <f ca="1">IF($A$2=0,
    0,
    IFERROR(AB1354+(((AC1353+AC1354)/2)*J1354)+(IF(Z1353&gt;Z1354,
                '1D'!$D$8*((Z1353^2-Z1354^2)/(2*'1D'!$I$5)),
                '1D'!$D$9*((Z1354^2-Z1353^2)/(2*'1D'!$I$5)))+('1D'!$D$10*(ABS(I1354)/90)*(MAX(Z1353^2,
                        Z1354^2)/(2*'1D'!$I$5))))-AB1353,
        0))</f>
        <v>3.3141460403385281E-3</v>
      </c>
      <c r="AG1353" s="5">
        <f ca="1">IF($A$2=0,
    1,
    IF(IFERROR(AG1354,
            0)=0,
        0,
        IFERROR(IF(OR(ROUND(AD1353,
                        3)&gt;=1,
                    AND(ABS(AF1353)&lt;'1D'!$D$19,
                        AD1353&lt;1)),
                1,
                0),
            0)))</f>
        <v>1</v>
      </c>
      <c r="AH1353" s="5">
        <f ca="1">IFERROR(IF('1D'!V32="Supercritical",
        MAX('1D'!$D$16,
            IFERROR(L1353,
                MAX('1D'!$D$16,
                    POWER((ABS(K1353)^2)/('1D'!$I$5*MAX(F1353,
                                0.1)^2),
                        1/3)))),
        IF('1D'!V32="Subcritical",
            MAX('1D'!$D$16,
                IFERROR(W1353,
                    MAX('1D'!$D$16,
                        POWER((ABS(K1353)^2)/('1D'!$I$5*MAX(F1353,
                                    0.1)^2),
                            1/3)))),
            IF(IFERROR(T1353,
                    -1E+99)&gt;=IFERROR(AE1353,
                    -1E+99),
                MAX('1D'!$D$16,
                    IFERROR(L1353,
                        MAX('1D'!$D$16,
                            POWER((ABS(K1353)^2)/('1D'!$I$5*MAX(F1353,
                                        0.1)^2),
                                1/3)))),
                MAX('1D'!$D$16,
                    IFERROR(W1353,
                        MAX('1D'!$D$16,
                            POWER((ABS(K1353)^2)/('1D'!$I$5*MAX(F1353,
                                        0.1)^2),
                                1/3))))))),
    MAX('1D'!$D$16,
        POWER((ABS(K1353)^2)/('1D'!$I$5*MAX(F1353,
                    0.1)^2),
            1/3)))</f>
        <v>2.0411692021517887</v>
      </c>
      <c r="AI1353" s="5">
        <f t="shared" ca="1" si="288"/>
        <v>633.93316920215182</v>
      </c>
      <c r="AJ1353" s="5">
        <f ca="1">AI1353+((ABS(K1353)/MAX(((F1353)+(G1353)*(AH1353))*(AH1353),
            0.000001))^2)/(2*'1D'!$I$5)</f>
        <v>635.10759253909487</v>
      </c>
      <c r="AM1353">
        <v>0</v>
      </c>
      <c r="AN1353">
        <v>0</v>
      </c>
      <c r="AO1353" s="5">
        <f t="shared" si="289"/>
        <v>0</v>
      </c>
      <c r="AP1353" s="5">
        <f t="shared" si="293"/>
        <v>0</v>
      </c>
      <c r="AQ1353" s="5">
        <f ca="1">ABS(ABS(K1353)/MAX(((F1353)+(G1353)*(AH1353))*(AH1353),
        0.000001))/SQRT('1D'!$I$5*MAX((((F1353)+(G1353)*(AH1353))*(AH1353))/MAX((F1353)+2*(G1353)*(AH1353),
            0.000001),
        0.000001))</f>
        <v>1.0727235886044055</v>
      </c>
      <c r="AR1353" s="5" t="str">
        <f t="shared" ca="1" si="290"/>
        <v>Supercritical</v>
      </c>
      <c r="AS1353" s="5">
        <f ca="1">((ABS(K1353)*'1D'!$D$6)/(MAX(((F1353)+(G1353)*(AH1353))*(AH1353),
            0.000001)*MAX(((((F1353)+(G1353)*(AH1353))*(AH1353))/MAX((F1353)+2*(AH1353)*SQRT(1+(G1353)^2),
                    0.000001))^(2/3),
            0.000001)))^2</f>
        <v>4.3358367565141456E-3</v>
      </c>
    </row>
    <row r="1354" spans="1:45" x14ac:dyDescent="0.35">
      <c r="A1354">
        <v>1345</v>
      </c>
      <c r="B1354">
        <v>1343.9960000000001</v>
      </c>
      <c r="C1354">
        <v>616066.75600000005</v>
      </c>
      <c r="D1354">
        <v>3096663.3640000001</v>
      </c>
      <c r="E1354">
        <v>631.89149999999995</v>
      </c>
      <c r="F1354">
        <v>5.2</v>
      </c>
      <c r="G1354">
        <v>0</v>
      </c>
      <c r="H1354" t="s">
        <v>176</v>
      </c>
      <c r="I1354">
        <v>0</v>
      </c>
      <c r="J1354" s="5">
        <f t="shared" si="291"/>
        <v>1</v>
      </c>
      <c r="K1354" s="5">
        <f t="shared" ca="1" si="292"/>
        <v>50.95</v>
      </c>
      <c r="L1354" s="5">
        <f ca="1">IF($A$2=0,
    IFERROR(L1353,
        MAX('1D'!$D$16,
            POWER((ABS(K1354)^2)/('1D'!$I$5*MAX(F1354,
                        0.1)^2),
                1/3))),
    IF(IFERROR(V1353,
            0)=0,
        IFERROR(L1353,
            MAX('1D'!$D$16,
                POWER((ABS(K1354)^2)/('1D'!$I$5*MAX(F1354,
                            0.1)^2),
                    1/3))),
        IF(OR(IFERROR(L1354,
                    0)=0,
                IFERROR(S1353,
                    0)&lt;1,
                IFERROR(S1354,
                    0)&lt;1),
            MAX('1D'!$D$16,
                POWER((ABS(K1354)^2)/('1D'!$I$5*MAX(F1354,
                            0.1)^2),
                    1/3)),
            IF(IFERROR(U1354,
                    0)&gt;0,
                MAX('1D'!$D$16,
                    IFERROR(L1354,
                        0)+((IFERROR(U1354,
                                0))*'1D'!$D$18*IF((IFERROR(S1354,
                                    0))&lt;1,
                            1,
                            -1))),
                IF(IFERROR(U1354,
                        0)&lt;0,
                    IF(ABS((MAX('1D'!$D$16,
                                    POWER((ABS(K1354)^2)/('1D'!$I$5*MAX(F1354,
                                                0.1)^2),
                                        1/3)))-IFERROR(L1354,
                                0))&gt;'1D'!$D$19,
                        MAX('1D'!$D$16,
                            IF((MAX('1D'!$D$16,
                                        POWER((ABS(K1354)^2)/('1D'!$I$5*MAX(F1354,
                                                    0.1)^2),
                                            1/3)))&gt;IFERROR(L1354,
                                    0),
                                MIN((MAX('1D'!$D$16,
                                            POWER((ABS(K1354)^2)/('1D'!$I$5*MAX(F1354,
                                                        0.1)^2),
                                                1/3))),
                                    IFERROR(L1354,
                                        0)+(MIN(ABS(IFERROR(U1354,
                                                    0))*'1D'!$D$18,
                                            ABS((MAX('1D'!$D$16,
                                                        POWER((ABS(K1354)^2)/('1D'!$I$5*MAX(F1354,
                                                                    0.1)^2),
                                                            1/3)))-IFERROR(L1354,
                                                    0))))),
                                MAX((MAX('1D'!$D$16,
                                            POWER((ABS(K1354)^2)/('1D'!$I$5*MAX(F1354,
                                                        0.1)^2),
                                                1/3))),
                                    IFERROR(L1354,
                                        0)-(MIN(ABS(IFERROR(U1354,
                                                    0))*'1D'!$D$18,
                                            ABS((MAX('1D'!$D$16,
                                                        POWER((ABS(K1354)^2)/('1D'!$I$5*MAX(F1354,
                                                                    0.1)^2),
                                                            1/3)))-IFERROR(L1354,
                                                    0))))))),
                        MAX('1D'!$D$16,
                            POWER((ABS(K1354)^2)/('1D'!$I$5*MAX(F1354,
                                        0.1)^2),
                                1/3))),
                    MAX('1D'!$D$16,
                        IFERROR(L1354,
                            0)))))))</f>
        <v>2.0411692021517887</v>
      </c>
      <c r="M1354" s="5">
        <f t="shared" ref="M1354:M1417" ca="1" si="294">((F1354)+(G1354)*(L1354))*(L1354)</f>
        <v>10.614079851189301</v>
      </c>
      <c r="N1354" s="5">
        <f t="shared" ref="N1354:N1396" ca="1" si="295">(((F1354)+(G1354)*(L1354))*(L1354))/MAX((F1354)+2*(L1354)*SQRT(1+(G1354)^2),
    0.000001)</f>
        <v>1.1434704692804873</v>
      </c>
      <c r="O1354" s="5">
        <f t="shared" ref="O1354:O1396" ca="1" si="296">ABS(K1354)/MAX(((F1354)+(G1354)*(L1354))*(L1354),
    0.000001)</f>
        <v>4.8002276894771132</v>
      </c>
      <c r="P1354" s="5">
        <f t="shared" ref="P1354:P1396" ca="1" si="297">E1354+L1354</f>
        <v>633.93266920215171</v>
      </c>
      <c r="Q1354" s="5">
        <f ca="1">P1354+((ABS(K1354)/MAX(((F1354)+(G1354)*(L1354))*(L1354),
            0.000001))^2)/(2*'1D'!$I$5)</f>
        <v>635.10709253909477</v>
      </c>
      <c r="R1354" s="5">
        <f ca="1">((ABS(K1354)*'1D'!$D$6)/(MAX(((F1354)+(G1354)*(L1354))*(L1354),
            0.000001)*MAX(((((F1354)+(G1354)*(L1354))*(L1354))/MAX((F1354)+2*(L1354)*SQRT(1+(G1354)^2),
                    0.000001))^(2/3),
            0.000001)))^2</f>
        <v>4.3358367565141456E-3</v>
      </c>
      <c r="S1354" s="5">
        <f ca="1">ABS(ABS(K1354)/MAX(((F1354)+(G1354)*(L1354))*(L1354),
        0.000001))/SQRT('1D'!$I$5*MAX((((F1354)+(G1354)*(L1354))*(L1354))/MAX((F1354)+2*(G1354)*(L1354),
            0.000001),
        0.000001))</f>
        <v>1.0727235886044055</v>
      </c>
      <c r="T1354" s="5">
        <f ca="1">((F1354)*(L1354)^2)/2+(G1354)*(L1354)^3/3+(ABS(K1354)^2)/('1D'!$I$5*MAX(((F1354)+(G1354)*(L1354))*(L1354),
        0.000001))</f>
        <v>35.763412605541333</v>
      </c>
      <c r="U1354" s="5">
        <f ca="1">IF($A$2=0,
    0,
    IFERROR(Q1353-(((R1353+R1354)/2)*J1354)-(IF(O1353&gt;O1354,
                '1D'!$D$8*((O1353^2-O1354^2)/(2*'1D'!$I$5)),
                '1D'!$D$9*((O1354^2-O1353^2)/(2*'1D'!$I$5)))+('1D'!$D$10*(ABS(I1354)/90)*(MAX(O1353^2,
                        O1354^2)/(2*'1D'!$I$5))))-Q1354,
        0))</f>
        <v>-3.8358367563660067E-3</v>
      </c>
      <c r="V1354" s="5">
        <f ca="1">IF($A$2=0,
    1,
    IF(IFERROR(V1353,
            0)=0,
        0,
        IFERROR(IF(ROUND(S1354,
                    3)=1,
                1,
                IF(AND(ABS(U1354)&lt;'1D'!$D$19,
                        S1354&gt;1),
                    1,
                    0)),
            0)))</f>
        <v>0</v>
      </c>
      <c r="W1354" s="5">
        <f ca="1">IF($A$2=0,
    MAX(MAX('1D'!$D$16,
            MAX('1D'!$D$16,
                POWER((ABS(K1354)^2)/('1D'!$I$5*MAX(F1354,
                            0.1)^2),
                    1/3))),
        IFERROR(W1396,
            MAX(MAX('1D'!$D$16,
                    MAX('1D'!$D$16,
                        POWER((ABS(K1354)^2)/('1D'!$I$5*MAX(F1354,
                                    0.1)^2),
                            1/3))),
                ($L$2)-E1396))),
    IF(IFERROR(AG1355,
            0)=0,
        MAX(MAX('1D'!$D$16,
                MAX('1D'!$D$16,
                    POWER((ABS(K1354)^2)/('1D'!$I$5*MAX(F1354,
                                0.1)^2),
                        1/3))),
            IFERROR(W1396,
                MAX(MAX('1D'!$D$16,
                        MAX('1D'!$D$16,
                            POWER((ABS(K1354)^2)/('1D'!$I$5*MAX(F1354,
                                        0.1)^2),
                                1/3))),
                    ($L$2)-E1396))),
        IF(IFERROR(W1354,
                0)=0,
            MAX(MAX('1D'!$D$16,
                    MAX('1D'!$D$16,
                        POWER((ABS(K1354)^2)/('1D'!$I$5*MAX(F1354,
                                    0.1)^2),
                            1/3))),
                IFERROR(W1396,
                    MAX(MAX('1D'!$D$16,
                            MAX('1D'!$D$16,
                                POWER((ABS(K1354)^2)/('1D'!$I$5*MAX(F1354,
                                            0.1)^2),
                                    1/3))),
                        ($L$2)-E1396))),
            IF(OR(IFERROR(AD1354,
                        0)&gt;=1,
                    IFERROR(AD1355,
                        0)&gt;=1),
                MAX('1D'!$D$16,
                    MAX('1D'!$D$16,
                        POWER((ABS(K1354)^2)/('1D'!$I$5*MAX(F1354,
                                    0.1)^2),
                            1/3))),
                IF(ABS(IFERROR(AF1354,
                            0))&lt;'1D'!$D$19,
                    MAX(MAX('1D'!$D$16,
                            MAX('1D'!$D$16,
                                POWER((ABS(K1354)^2)/('1D'!$I$5*MAX(F1354,
                                            0.1)^2),
                                    1/3))),
                        IFERROR(W1354,
                            0)),
                    MAX(MAX('1D'!$D$16,
                            MAX('1D'!$D$16,
                                POWER((ABS(K1354)^2)/('1D'!$I$5*MAX(F1354,
                                            0.1)^2),
                                    1/3))),
                        (IFERROR(W1354,
                                0))+((IFERROR(AF1354,
                                    0))*'1D'!$D$18)))))))</f>
        <v>2.1389677043987478</v>
      </c>
      <c r="X1354" s="5">
        <f t="shared" ref="X1354:X1417" ca="1" si="298">((F1354)+(G1354)*(W1354))*(W1354)</f>
        <v>11.122632062873489</v>
      </c>
      <c r="Y1354" s="5">
        <f t="shared" ref="Y1354:Y1396" ca="1" si="299">(((F1354)+(G1354)*(W1354))*(W1354))/MAX((F1354)+2*(W1354)*SQRT(1+(G1354)^2),
    0.000001)</f>
        <v>1.1735290000551568</v>
      </c>
      <c r="Z1354" s="5">
        <f t="shared" ref="Z1354:Z1396" ca="1" si="300">ABS(K1354)/MAX(((F1354)+(G1354)*(W1354))*(W1354),
    0.000001)</f>
        <v>4.5807502857230418</v>
      </c>
      <c r="AA1354" s="5">
        <f t="shared" ref="AA1354:AA1396" ca="1" si="301">E1354+W1354</f>
        <v>634.03046770439869</v>
      </c>
      <c r="AB1354" s="5">
        <f ca="1">AA1354+((ABS(K1354)/MAX(((F1354)+(G1354)*(W1354))*(W1354),
            0.000001))^2)/(2*'1D'!$I$5)</f>
        <v>635.09995155659806</v>
      </c>
      <c r="AC1354" s="5">
        <f ca="1">((ABS(K1354)*'1D'!$D$6)/(MAX(((F1354)+(G1354)*(W1354))*(W1354),
            0.000001)*MAX(((((F1354)+(G1354)*(W1354))*(W1354))/MAX((F1354)+2*(W1354)*SQRT(1+(G1354)^2),
                    0.000001))^(2/3),
            0.000001)))^2</f>
        <v>3.8141460404132466E-3</v>
      </c>
      <c r="AD1354" s="5">
        <f ca="1">ABS(ABS(K1354)/MAX(((F1354)+(G1354)*(W1354))*(W1354),
        0.000001))/SQRT('1D'!$I$5*MAX((((F1354)+(G1354)*(W1354))*(W1354))/MAX((F1354)+2*(G1354)*(W1354),
            0.000001),
        0.000001))</f>
        <v>1.0000000000000004</v>
      </c>
      <c r="AE1354" s="5">
        <f ca="1">((F1354)*(W1354)^2)/2+(G1354)*(W1354)^3/3+(ABS(K1354)^2)/('1D'!$I$5*MAX(((F1354)+(G1354)*(W1354))*(W1354),
        0.000001))</f>
        <v>35.686426155594638</v>
      </c>
      <c r="AF1354" s="5">
        <f ca="1">IF($A$2=0,
    0,
    IFERROR(AB1355+(((AC1354+AC1355)/2)*J1355)+(IF(Z1354&gt;Z1355,
                '1D'!$D$8*((Z1354^2-Z1355^2)/(2*'1D'!$I$5)),
                '1D'!$D$9*((Z1355^2-Z1354^2)/(2*'1D'!$I$5)))+('1D'!$D$10*(ABS(I1355)/90)*(MAX(Z1354^2,
                        Z1355^2)/(2*'1D'!$I$5))))-AB1354,
        0))</f>
        <v>3.3141460404522149E-3</v>
      </c>
      <c r="AG1354" s="5">
        <f ca="1">IF($A$2=0,
    1,
    IF(IFERROR(AG1355,
            0)=0,
        0,
        IFERROR(IF(OR(ROUND(AD1354,
                        3)&gt;=1,
                    AND(ABS(AF1354)&lt;'1D'!$D$19,
                        AD1354&lt;1)),
                1,
                0),
            0)))</f>
        <v>1</v>
      </c>
      <c r="AH1354" s="5">
        <f ca="1">IFERROR(IF('1D'!V32="Supercritical",
        MAX('1D'!$D$16,
            IFERROR(L1354,
                MAX('1D'!$D$16,
                    POWER((ABS(K1354)^2)/('1D'!$I$5*MAX(F1354,
                                0.1)^2),
                        1/3)))),
        IF('1D'!V32="Subcritical",
            MAX('1D'!$D$16,
                IFERROR(W1354,
                    MAX('1D'!$D$16,
                        POWER((ABS(K1354)^2)/('1D'!$I$5*MAX(F1354,
                                    0.1)^2),
                            1/3)))),
            IF(IFERROR(T1354,
                    -1E+99)&gt;=IFERROR(AE1354,
                    -1E+99),
                MAX('1D'!$D$16,
                    IFERROR(L1354,
                        MAX('1D'!$D$16,
                            POWER((ABS(K1354)^2)/('1D'!$I$5*MAX(F1354,
                                        0.1)^2),
                                1/3)))),
                MAX('1D'!$D$16,
                    IFERROR(W1354,
                        MAX('1D'!$D$16,
                            POWER((ABS(K1354)^2)/('1D'!$I$5*MAX(F1354,
                                        0.1)^2),
                                1/3))))))),
    MAX('1D'!$D$16,
        POWER((ABS(K1354)^2)/('1D'!$I$5*MAX(F1354,
                    0.1)^2),
            1/3)))</f>
        <v>2.0411692021517887</v>
      </c>
      <c r="AI1354" s="5">
        <f t="shared" ref="AI1354:AI1417" ca="1" si="302">E1354+AH1354</f>
        <v>633.93266920215171</v>
      </c>
      <c r="AJ1354" s="5">
        <f ca="1">AI1354+((ABS(K1354)/MAX(((F1354)+(G1354)*(AH1354))*(AH1354),
            0.000001))^2)/(2*'1D'!$I$5)</f>
        <v>635.10709253909477</v>
      </c>
      <c r="AM1354">
        <v>0</v>
      </c>
      <c r="AN1354">
        <v>0</v>
      </c>
      <c r="AO1354" s="5">
        <f t="shared" ref="AO1354:AO1417" si="303">AM1354+AN1354</f>
        <v>0</v>
      </c>
      <c r="AP1354" s="5">
        <f t="shared" si="293"/>
        <v>0</v>
      </c>
      <c r="AQ1354" s="5">
        <f ca="1">ABS(ABS(K1354)/MAX(((F1354)+(G1354)*(AH1354))*(AH1354),
        0.000001))/SQRT('1D'!$I$5*MAX((((F1354)+(G1354)*(AH1354))*(AH1354))/MAX((F1354)+2*(G1354)*(AH1354),
            0.000001),
        0.000001))</f>
        <v>1.0727235886044055</v>
      </c>
      <c r="AR1354" s="5" t="str">
        <f t="shared" ref="AR1354:AR1417" ca="1" si="304">IF(AQ1354&lt;1,
    "Subcritical",
    "Supercritical")</f>
        <v>Supercritical</v>
      </c>
      <c r="AS1354" s="5">
        <f ca="1">((ABS(K1354)*'1D'!$D$6)/(MAX(((F1354)+(G1354)*(AH1354))*(AH1354),
            0.000001)*MAX(((((F1354)+(G1354)*(AH1354))*(AH1354))/MAX((F1354)+2*(AH1354)*SQRT(1+(G1354)^2),
                    0.000001))^(2/3),
            0.000001)))^2</f>
        <v>4.3358367565141456E-3</v>
      </c>
    </row>
    <row r="1355" spans="1:45" x14ac:dyDescent="0.35">
      <c r="A1355">
        <v>1346</v>
      </c>
      <c r="B1355">
        <v>1344.9960000000001</v>
      </c>
      <c r="C1355">
        <v>616066.71400000004</v>
      </c>
      <c r="D1355">
        <v>3096662.3650000002</v>
      </c>
      <c r="E1355">
        <v>631.89099999999996</v>
      </c>
      <c r="F1355">
        <v>5.2</v>
      </c>
      <c r="G1355">
        <v>0</v>
      </c>
      <c r="H1355" t="s">
        <v>176</v>
      </c>
      <c r="I1355">
        <v>0</v>
      </c>
      <c r="J1355" s="5">
        <f t="shared" ref="J1355:J1396" si="305">B1355-B1354</f>
        <v>1</v>
      </c>
      <c r="K1355" s="5">
        <f t="shared" ref="K1355:K1396" ca="1" si="306">MAX(0,
    K1354-AO1354)</f>
        <v>50.95</v>
      </c>
      <c r="L1355" s="5">
        <f ca="1">IF($A$2=0,
    IFERROR(L1354,
        MAX('1D'!$D$16,
            POWER((ABS(K1355)^2)/('1D'!$I$5*MAX(F1355,
                        0.1)^2),
                1/3))),
    IF(IFERROR(V1354,
            0)=0,
        IFERROR(L1354,
            MAX('1D'!$D$16,
                POWER((ABS(K1355)^2)/('1D'!$I$5*MAX(F1355,
                            0.1)^2),
                    1/3))),
        IF(OR(IFERROR(L1355,
                    0)=0,
                IFERROR(S1354,
                    0)&lt;1,
                IFERROR(S1355,
                    0)&lt;1),
            MAX('1D'!$D$16,
                POWER((ABS(K1355)^2)/('1D'!$I$5*MAX(F1355,
                            0.1)^2),
                    1/3)),
            IF(IFERROR(U1355,
                    0)&gt;0,
                MAX('1D'!$D$16,
                    IFERROR(L1355,
                        0)+((IFERROR(U1355,
                                0))*'1D'!$D$18*IF((IFERROR(S1355,
                                    0))&lt;1,
                            1,
                            -1))),
                IF(IFERROR(U1355,
                        0)&lt;0,
                    IF(ABS((MAX('1D'!$D$16,
                                    POWER((ABS(K1355)^2)/('1D'!$I$5*MAX(F1355,
                                                0.1)^2),
                                        1/3)))-IFERROR(L1355,
                                0))&gt;'1D'!$D$19,
                        MAX('1D'!$D$16,
                            IF((MAX('1D'!$D$16,
                                        POWER((ABS(K1355)^2)/('1D'!$I$5*MAX(F1355,
                                                    0.1)^2),
                                            1/3)))&gt;IFERROR(L1355,
                                    0),
                                MIN((MAX('1D'!$D$16,
                                            POWER((ABS(K1355)^2)/('1D'!$I$5*MAX(F1355,
                                                        0.1)^2),
                                                1/3))),
                                    IFERROR(L1355,
                                        0)+(MIN(ABS(IFERROR(U1355,
                                                    0))*'1D'!$D$18,
                                            ABS((MAX('1D'!$D$16,
                                                        POWER((ABS(K1355)^2)/('1D'!$I$5*MAX(F1355,
                                                                    0.1)^2),
                                                            1/3)))-IFERROR(L1355,
                                                    0))))),
                                MAX((MAX('1D'!$D$16,
                                            POWER((ABS(K1355)^2)/('1D'!$I$5*MAX(F1355,
                                                        0.1)^2),
                                                1/3))),
                                    IFERROR(L1355,
                                        0)-(MIN(ABS(IFERROR(U1355,
                                                    0))*'1D'!$D$18,
                                            ABS((MAX('1D'!$D$16,
                                                        POWER((ABS(K1355)^2)/('1D'!$I$5*MAX(F1355,
                                                                    0.1)^2),
                                                            1/3)))-IFERROR(L1355,
                                                    0))))))),
                        MAX('1D'!$D$16,
                            POWER((ABS(K1355)^2)/('1D'!$I$5*MAX(F1355,
                                        0.1)^2),
                                1/3))),
                    MAX('1D'!$D$16,
                        IFERROR(L1355,
                            0)))))))</f>
        <v>2.0411692021517887</v>
      </c>
      <c r="M1355" s="5">
        <f t="shared" ca="1" si="294"/>
        <v>10.614079851189301</v>
      </c>
      <c r="N1355" s="5">
        <f t="shared" ca="1" si="295"/>
        <v>1.1434704692804873</v>
      </c>
      <c r="O1355" s="5">
        <f t="shared" ca="1" si="296"/>
        <v>4.8002276894771132</v>
      </c>
      <c r="P1355" s="5">
        <f t="shared" ca="1" si="297"/>
        <v>633.93216920215173</v>
      </c>
      <c r="Q1355" s="5">
        <f ca="1">P1355+((ABS(K1355)/MAX(((F1355)+(G1355)*(L1355))*(L1355),
            0.000001))^2)/(2*'1D'!$I$5)</f>
        <v>635.10659253909478</v>
      </c>
      <c r="R1355" s="5">
        <f ca="1">((ABS(K1355)*'1D'!$D$6)/(MAX(((F1355)+(G1355)*(L1355))*(L1355),
            0.000001)*MAX(((((F1355)+(G1355)*(L1355))*(L1355))/MAX((F1355)+2*(L1355)*SQRT(1+(G1355)^2),
                    0.000001))^(2/3),
            0.000001)))^2</f>
        <v>4.3358367565141456E-3</v>
      </c>
      <c r="S1355" s="5">
        <f ca="1">ABS(ABS(K1355)/MAX(((F1355)+(G1355)*(L1355))*(L1355),
        0.000001))/SQRT('1D'!$I$5*MAX((((F1355)+(G1355)*(L1355))*(L1355))/MAX((F1355)+2*(G1355)*(L1355),
            0.000001),
        0.000001))</f>
        <v>1.0727235886044055</v>
      </c>
      <c r="T1355" s="5">
        <f ca="1">((F1355)*(L1355)^2)/2+(G1355)*(L1355)^3/3+(ABS(K1355)^2)/('1D'!$I$5*MAX(((F1355)+(G1355)*(L1355))*(L1355),
        0.000001))</f>
        <v>35.763412605541333</v>
      </c>
      <c r="U1355" s="5">
        <f ca="1">IF($A$2=0,
    0,
    IFERROR(Q1354-(((R1354+R1355)/2)*J1355)-(IF(O1354&gt;O1355,
                '1D'!$D$8*((O1354^2-O1355^2)/(2*'1D'!$I$5)),
                '1D'!$D$9*((O1355^2-O1354^2)/(2*'1D'!$I$5)))+('1D'!$D$10*(ABS(I1355)/90)*(MAX(O1354^2,
                        O1355^2)/(2*'1D'!$I$5))))-Q1355,
        0))</f>
        <v>-3.8358367564796936E-3</v>
      </c>
      <c r="V1355" s="5">
        <f ca="1">IF($A$2=0,
    1,
    IF(IFERROR(V1354,
            0)=0,
        0,
        IFERROR(IF(ROUND(S1355,
                    3)=1,
                1,
                IF(AND(ABS(U1355)&lt;'1D'!$D$19,
                        S1355&gt;1),
                    1,
                    0)),
            0)))</f>
        <v>0</v>
      </c>
      <c r="W1355" s="5">
        <f ca="1">IF($A$2=0,
    MAX(MAX('1D'!$D$16,
            MAX('1D'!$D$16,
                POWER((ABS(K1355)^2)/('1D'!$I$5*MAX(F1355,
                            0.1)^2),
                    1/3))),
        IFERROR(W1396,
            MAX(MAX('1D'!$D$16,
                    MAX('1D'!$D$16,
                        POWER((ABS(K1355)^2)/('1D'!$I$5*MAX(F1355,
                                    0.1)^2),
                            1/3))),
                ($L$2)-E1396))),
    IF(IFERROR(AG1356,
            0)=0,
        MAX(MAX('1D'!$D$16,
                MAX('1D'!$D$16,
                    POWER((ABS(K1355)^2)/('1D'!$I$5*MAX(F1355,
                                0.1)^2),
                        1/3))),
            IFERROR(W1396,
                MAX(MAX('1D'!$D$16,
                        MAX('1D'!$D$16,
                            POWER((ABS(K1355)^2)/('1D'!$I$5*MAX(F1355,
                                        0.1)^2),
                                1/3))),
                    ($L$2)-E1396))),
        IF(IFERROR(W1355,
                0)=0,
            MAX(MAX('1D'!$D$16,
                    MAX('1D'!$D$16,
                        POWER((ABS(K1355)^2)/('1D'!$I$5*MAX(F1355,
                                    0.1)^2),
                            1/3))),
                IFERROR(W1396,
                    MAX(MAX('1D'!$D$16,
                            MAX('1D'!$D$16,
                                POWER((ABS(K1355)^2)/('1D'!$I$5*MAX(F1355,
                                            0.1)^2),
                                    1/3))),
                        ($L$2)-E1396))),
            IF(OR(IFERROR(AD1355,
                        0)&gt;=1,
                    IFERROR(AD1356,
                        0)&gt;=1),
                MAX('1D'!$D$16,
                    MAX('1D'!$D$16,
                        POWER((ABS(K1355)^2)/('1D'!$I$5*MAX(F1355,
                                    0.1)^2),
                            1/3))),
                IF(ABS(IFERROR(AF1355,
                            0))&lt;'1D'!$D$19,
                    MAX(MAX('1D'!$D$16,
                            MAX('1D'!$D$16,
                                POWER((ABS(K1355)^2)/('1D'!$I$5*MAX(F1355,
                                            0.1)^2),
                                    1/3))),
                        IFERROR(W1355,
                            0)),
                    MAX(MAX('1D'!$D$16,
                            MAX('1D'!$D$16,
                                POWER((ABS(K1355)^2)/('1D'!$I$5*MAX(F1355,
                                            0.1)^2),
                                    1/3))),
                        (IFERROR(W1355,
                                0))+((IFERROR(AF1355,
                                    0))*'1D'!$D$18)))))))</f>
        <v>2.1389677043987478</v>
      </c>
      <c r="X1355" s="5">
        <f t="shared" ca="1" si="298"/>
        <v>11.122632062873489</v>
      </c>
      <c r="Y1355" s="5">
        <f t="shared" ca="1" si="299"/>
        <v>1.1735290000551568</v>
      </c>
      <c r="Z1355" s="5">
        <f t="shared" ca="1" si="300"/>
        <v>4.5807502857230418</v>
      </c>
      <c r="AA1355" s="5">
        <f t="shared" ca="1" si="301"/>
        <v>634.0299677043987</v>
      </c>
      <c r="AB1355" s="5">
        <f ca="1">AA1355+((ABS(K1355)/MAX(((F1355)+(G1355)*(W1355))*(W1355),
            0.000001))^2)/(2*'1D'!$I$5)</f>
        <v>635.09945155659807</v>
      </c>
      <c r="AC1355" s="5">
        <f ca="1">((ABS(K1355)*'1D'!$D$6)/(MAX(((F1355)+(G1355)*(W1355))*(W1355),
            0.000001)*MAX(((((F1355)+(G1355)*(W1355))*(W1355))/MAX((F1355)+2*(W1355)*SQRT(1+(G1355)^2),
                    0.000001))^(2/3),
            0.000001)))^2</f>
        <v>3.8141460404132466E-3</v>
      </c>
      <c r="AD1355" s="5">
        <f ca="1">ABS(ABS(K1355)/MAX(((F1355)+(G1355)*(W1355))*(W1355),
        0.000001))/SQRT('1D'!$I$5*MAX((((F1355)+(G1355)*(W1355))*(W1355))/MAX((F1355)+2*(G1355)*(W1355),
            0.000001),
        0.000001))</f>
        <v>1.0000000000000004</v>
      </c>
      <c r="AE1355" s="5">
        <f ca="1">((F1355)*(W1355)^2)/2+(G1355)*(W1355)^3/3+(ABS(K1355)^2)/('1D'!$I$5*MAX(((F1355)+(G1355)*(W1355))*(W1355),
        0.000001))</f>
        <v>35.686426155594638</v>
      </c>
      <c r="AF1355" s="5">
        <f ca="1">IF($A$2=0,
    0,
    IFERROR(AB1356+(((AC1355+AC1356)/2)*J1356)+(IF(Z1355&gt;Z1356,
                '1D'!$D$8*((Z1355^2-Z1356^2)/(2*'1D'!$I$5)),
                '1D'!$D$9*((Z1356^2-Z1355^2)/(2*'1D'!$I$5)))+('1D'!$D$10*(ABS(I1356)/90)*(MAX(Z1355^2,
                        Z1356^2)/(2*'1D'!$I$5))))-AB1355,
        0))</f>
        <v>3.411932860331035E-3</v>
      </c>
      <c r="AG1355" s="5">
        <f ca="1">IF($A$2=0,
    1,
    IF(IFERROR(AG1356,
            0)=0,
        0,
        IFERROR(IF(OR(ROUND(AD1355,
                        3)&gt;=1,
                    AND(ABS(AF1355)&lt;'1D'!$D$19,
                        AD1355&lt;1)),
                1,
                0),
            0)))</f>
        <v>1</v>
      </c>
      <c r="AH1355" s="5">
        <f ca="1">IFERROR(IF('1D'!V32="Supercritical",
        MAX('1D'!$D$16,
            IFERROR(L1355,
                MAX('1D'!$D$16,
                    POWER((ABS(K1355)^2)/('1D'!$I$5*MAX(F1355,
                                0.1)^2),
                        1/3)))),
        IF('1D'!V32="Subcritical",
            MAX('1D'!$D$16,
                IFERROR(W1355,
                    MAX('1D'!$D$16,
                        POWER((ABS(K1355)^2)/('1D'!$I$5*MAX(F1355,
                                    0.1)^2),
                            1/3)))),
            IF(IFERROR(T1355,
                    -1E+99)&gt;=IFERROR(AE1355,
                    -1E+99),
                MAX('1D'!$D$16,
                    IFERROR(L1355,
                        MAX('1D'!$D$16,
                            POWER((ABS(K1355)^2)/('1D'!$I$5*MAX(F1355,
                                        0.1)^2),
                                1/3)))),
                MAX('1D'!$D$16,
                    IFERROR(W1355,
                        MAX('1D'!$D$16,
                            POWER((ABS(K1355)^2)/('1D'!$I$5*MAX(F1355,
                                        0.1)^2),
                                1/3))))))),
    MAX('1D'!$D$16,
        POWER((ABS(K1355)^2)/('1D'!$I$5*MAX(F1355,
                    0.1)^2),
            1/3)))</f>
        <v>2.0411692021517887</v>
      </c>
      <c r="AI1355" s="5">
        <f t="shared" ca="1" si="302"/>
        <v>633.93216920215173</v>
      </c>
      <c r="AJ1355" s="5">
        <f ca="1">AI1355+((ABS(K1355)/MAX(((F1355)+(G1355)*(AH1355))*(AH1355),
            0.000001))^2)/(2*'1D'!$I$5)</f>
        <v>635.10659253909478</v>
      </c>
      <c r="AM1355">
        <v>0</v>
      </c>
      <c r="AN1355">
        <v>0</v>
      </c>
      <c r="AO1355" s="5">
        <f t="shared" si="303"/>
        <v>0</v>
      </c>
      <c r="AP1355" s="5">
        <f t="shared" ref="AP1355:AP1418" si="307">AP1354+AO1355</f>
        <v>0</v>
      </c>
      <c r="AQ1355" s="5">
        <f ca="1">ABS(ABS(K1355)/MAX(((F1355)+(G1355)*(AH1355))*(AH1355),
        0.000001))/SQRT('1D'!$I$5*MAX((((F1355)+(G1355)*(AH1355))*(AH1355))/MAX((F1355)+2*(G1355)*(AH1355),
            0.000001),
        0.000001))</f>
        <v>1.0727235886044055</v>
      </c>
      <c r="AR1355" s="5" t="str">
        <f t="shared" ca="1" si="304"/>
        <v>Supercritical</v>
      </c>
      <c r="AS1355" s="5">
        <f ca="1">((ABS(K1355)*'1D'!$D$6)/(MAX(((F1355)+(G1355)*(AH1355))*(AH1355),
            0.000001)*MAX(((((F1355)+(G1355)*(AH1355))*(AH1355))/MAX((F1355)+2*(AH1355)*SQRT(1+(G1355)^2),
                    0.000001))^(2/3),
            0.000001)))^2</f>
        <v>4.3358367565141456E-3</v>
      </c>
    </row>
    <row r="1356" spans="1:45" x14ac:dyDescent="0.35">
      <c r="A1356">
        <v>1347</v>
      </c>
      <c r="B1356">
        <v>1345.9949999999999</v>
      </c>
      <c r="C1356">
        <v>616066.67200000002</v>
      </c>
      <c r="D1356">
        <v>3096661.3659999999</v>
      </c>
      <c r="E1356">
        <v>631.89049999999997</v>
      </c>
      <c r="F1356">
        <v>5.2</v>
      </c>
      <c r="G1356">
        <v>0</v>
      </c>
      <c r="H1356" t="s">
        <v>176</v>
      </c>
      <c r="I1356">
        <v>5.7000000000000002E-2</v>
      </c>
      <c r="J1356" s="5">
        <f t="shared" si="305"/>
        <v>0.99899999999979627</v>
      </c>
      <c r="K1356" s="5">
        <f t="shared" ca="1" si="306"/>
        <v>50.95</v>
      </c>
      <c r="L1356" s="5">
        <f ca="1">IF($A$2=0,
    IFERROR(L1355,
        MAX('1D'!$D$16,
            POWER((ABS(K1356)^2)/('1D'!$I$5*MAX(F1356,
                        0.1)^2),
                1/3))),
    IF(IFERROR(V1355,
            0)=0,
        IFERROR(L1355,
            MAX('1D'!$D$16,
                POWER((ABS(K1356)^2)/('1D'!$I$5*MAX(F1356,
                            0.1)^2),
                    1/3))),
        IF(OR(IFERROR(L1356,
                    0)=0,
                IFERROR(S1355,
                    0)&lt;1,
                IFERROR(S1356,
                    0)&lt;1),
            MAX('1D'!$D$16,
                POWER((ABS(K1356)^2)/('1D'!$I$5*MAX(F1356,
                            0.1)^2),
                    1/3)),
            IF(IFERROR(U1356,
                    0)&gt;0,
                MAX('1D'!$D$16,
                    IFERROR(L1356,
                        0)+((IFERROR(U1356,
                                0))*'1D'!$D$18*IF((IFERROR(S1356,
                                    0))&lt;1,
                            1,
                            -1))),
                IF(IFERROR(U1356,
                        0)&lt;0,
                    IF(ABS((MAX('1D'!$D$16,
                                    POWER((ABS(K1356)^2)/('1D'!$I$5*MAX(F1356,
                                                0.1)^2),
                                        1/3)))-IFERROR(L1356,
                                0))&gt;'1D'!$D$19,
                        MAX('1D'!$D$16,
                            IF((MAX('1D'!$D$16,
                                        POWER((ABS(K1356)^2)/('1D'!$I$5*MAX(F1356,
                                                    0.1)^2),
                                            1/3)))&gt;IFERROR(L1356,
                                    0),
                                MIN((MAX('1D'!$D$16,
                                            POWER((ABS(K1356)^2)/('1D'!$I$5*MAX(F1356,
                                                        0.1)^2),
                                                1/3))),
                                    IFERROR(L1356,
                                        0)+(MIN(ABS(IFERROR(U1356,
                                                    0))*'1D'!$D$18,
                                            ABS((MAX('1D'!$D$16,
                                                        POWER((ABS(K1356)^2)/('1D'!$I$5*MAX(F1356,
                                                                    0.1)^2),
                                                            1/3)))-IFERROR(L1356,
                                                    0))))),
                                MAX((MAX('1D'!$D$16,
                                            POWER((ABS(K1356)^2)/('1D'!$I$5*MAX(F1356,
                                                        0.1)^2),
                                                1/3))),
                                    IFERROR(L1356,
                                        0)-(MIN(ABS(IFERROR(U1356,
                                                    0))*'1D'!$D$18,
                                            ABS((MAX('1D'!$D$16,
                                                        POWER((ABS(K1356)^2)/('1D'!$I$5*MAX(F1356,
                                                                    0.1)^2),
                                                            1/3)))-IFERROR(L1356,
                                                    0))))))),
                        MAX('1D'!$D$16,
                            POWER((ABS(K1356)^2)/('1D'!$I$5*MAX(F1356,
                                        0.1)^2),
                                1/3))),
                    MAX('1D'!$D$16,
                        IFERROR(L1356,
                            0)))))))</f>
        <v>2.0411692021517887</v>
      </c>
      <c r="M1356" s="5">
        <f t="shared" ca="1" si="294"/>
        <v>10.614079851189301</v>
      </c>
      <c r="N1356" s="5">
        <f t="shared" ca="1" si="295"/>
        <v>1.1434704692804873</v>
      </c>
      <c r="O1356" s="5">
        <f t="shared" ca="1" si="296"/>
        <v>4.8002276894771132</v>
      </c>
      <c r="P1356" s="5">
        <f t="shared" ca="1" si="297"/>
        <v>633.93166920215174</v>
      </c>
      <c r="Q1356" s="5">
        <f ca="1">P1356+((ABS(K1356)/MAX(((F1356)+(G1356)*(L1356))*(L1356),
            0.000001))^2)/(2*'1D'!$I$5)</f>
        <v>635.10609253909479</v>
      </c>
      <c r="R1356" s="5">
        <f ca="1">((ABS(K1356)*'1D'!$D$6)/(MAX(((F1356)+(G1356)*(L1356))*(L1356),
            0.000001)*MAX(((((F1356)+(G1356)*(L1356))*(L1356))/MAX((F1356)+2*(L1356)*SQRT(1+(G1356)^2),
                    0.000001))^(2/3),
            0.000001)))^2</f>
        <v>4.3358367565141456E-3</v>
      </c>
      <c r="S1356" s="5">
        <f ca="1">ABS(ABS(K1356)/MAX(((F1356)+(G1356)*(L1356))*(L1356),
        0.000001))/SQRT('1D'!$I$5*MAX((((F1356)+(G1356)*(L1356))*(L1356))/MAX((F1356)+2*(G1356)*(L1356),
            0.000001),
        0.000001))</f>
        <v>1.0727235886044055</v>
      </c>
      <c r="T1356" s="5">
        <f ca="1">((F1356)*(L1356)^2)/2+(G1356)*(L1356)^3/3+(ABS(K1356)^2)/('1D'!$I$5*MAX(((F1356)+(G1356)*(L1356))*(L1356),
        0.000001))</f>
        <v>35.763412605541333</v>
      </c>
      <c r="U1356" s="5">
        <f ca="1">IF($A$2=0,
    0,
    IFERROR(Q1355-(((R1355+R1356)/2)*J1356)-(IF(O1355&gt;O1356,
                '1D'!$D$8*((O1355^2-O1356^2)/(2*'1D'!$I$5)),
                '1D'!$D$9*((O1356^2-O1355^2)/(2*'1D'!$I$5)))+('1D'!$D$10*(ABS(I1356)/90)*(MAX(O1355^2,
                        O1356^2)/(2*'1D'!$I$5))))-Q1356,
        0))</f>
        <v>-3.9430711367458571E-3</v>
      </c>
      <c r="V1356" s="5">
        <f ca="1">IF($A$2=0,
    1,
    IF(IFERROR(V1355,
            0)=0,
        0,
        IFERROR(IF(ROUND(S1356,
                    3)=1,
                1,
                IF(AND(ABS(U1356)&lt;'1D'!$D$19,
                        S1356&gt;1),
                    1,
                    0)),
            0)))</f>
        <v>0</v>
      </c>
      <c r="W1356" s="5">
        <f ca="1">IF($A$2=0,
    MAX(MAX('1D'!$D$16,
            MAX('1D'!$D$16,
                POWER((ABS(K1356)^2)/('1D'!$I$5*MAX(F1356,
                            0.1)^2),
                    1/3))),
        IFERROR(W1396,
            MAX(MAX('1D'!$D$16,
                    MAX('1D'!$D$16,
                        POWER((ABS(K1356)^2)/('1D'!$I$5*MAX(F1356,
                                    0.1)^2),
                            1/3))),
                ($L$2)-E1396))),
    IF(IFERROR(AG1357,
            0)=0,
        MAX(MAX('1D'!$D$16,
                MAX('1D'!$D$16,
                    POWER((ABS(K1356)^2)/('1D'!$I$5*MAX(F1356,
                                0.1)^2),
                        1/3))),
            IFERROR(W1396,
                MAX(MAX('1D'!$D$16,
                        MAX('1D'!$D$16,
                            POWER((ABS(K1356)^2)/('1D'!$I$5*MAX(F1356,
                                        0.1)^2),
                                1/3))),
                    ($L$2)-E1396))),
        IF(IFERROR(W1356,
                0)=0,
            MAX(MAX('1D'!$D$16,
                    MAX('1D'!$D$16,
                        POWER((ABS(K1356)^2)/('1D'!$I$5*MAX(F1356,
                                    0.1)^2),
                            1/3))),
                IFERROR(W1396,
                    MAX(MAX('1D'!$D$16,
                            MAX('1D'!$D$16,
                                POWER((ABS(K1356)^2)/('1D'!$I$5*MAX(F1356,
                                            0.1)^2),
                                    1/3))),
                        ($L$2)-E1396))),
            IF(OR(IFERROR(AD1356,
                        0)&gt;=1,
                    IFERROR(AD1357,
                        0)&gt;=1),
                MAX('1D'!$D$16,
                    MAX('1D'!$D$16,
                        POWER((ABS(K1356)^2)/('1D'!$I$5*MAX(F1356,
                                    0.1)^2),
                            1/3))),
                IF(ABS(IFERROR(AF1356,
                            0))&lt;'1D'!$D$19,
                    MAX(MAX('1D'!$D$16,
                            MAX('1D'!$D$16,
                                POWER((ABS(K1356)^2)/('1D'!$I$5*MAX(F1356,
                                            0.1)^2),
                                    1/3))),
                        IFERROR(W1356,
                            0)),
                    MAX(MAX('1D'!$D$16,
                            MAX('1D'!$D$16,
                                POWER((ABS(K1356)^2)/('1D'!$I$5*MAX(F1356,
                                            0.1)^2),
                                    1/3))),
                        (IFERROR(W1356,
                                0))+((IFERROR(AF1356,
                                    0))*'1D'!$D$18)))))))</f>
        <v>2.1389677043987478</v>
      </c>
      <c r="X1356" s="5">
        <f t="shared" ca="1" si="298"/>
        <v>11.122632062873489</v>
      </c>
      <c r="Y1356" s="5">
        <f t="shared" ca="1" si="299"/>
        <v>1.1735290000551568</v>
      </c>
      <c r="Z1356" s="5">
        <f t="shared" ca="1" si="300"/>
        <v>4.5807502857230418</v>
      </c>
      <c r="AA1356" s="5">
        <f t="shared" ca="1" si="301"/>
        <v>634.02946770439871</v>
      </c>
      <c r="AB1356" s="5">
        <f ca="1">AA1356+((ABS(K1356)/MAX(((F1356)+(G1356)*(W1356))*(W1356),
            0.000001))^2)/(2*'1D'!$I$5)</f>
        <v>635.09895155659808</v>
      </c>
      <c r="AC1356" s="5">
        <f ca="1">((ABS(K1356)*'1D'!$D$6)/(MAX(((F1356)+(G1356)*(W1356))*(W1356),
            0.000001)*MAX(((((F1356)+(G1356)*(W1356))*(W1356))/MAX((F1356)+2*(W1356)*SQRT(1+(G1356)^2),
                    0.000001))^(2/3),
            0.000001)))^2</f>
        <v>3.8141460404132466E-3</v>
      </c>
      <c r="AD1356" s="5">
        <f ca="1">ABS(ABS(K1356)/MAX(((F1356)+(G1356)*(W1356))*(W1356),
        0.000001))/SQRT('1D'!$I$5*MAX((((F1356)+(G1356)*(W1356))*(W1356))/MAX((F1356)+2*(G1356)*(W1356),
            0.000001),
        0.000001))</f>
        <v>1.0000000000000004</v>
      </c>
      <c r="AE1356" s="5">
        <f ca="1">((F1356)*(W1356)^2)/2+(G1356)*(W1356)^3/3+(ABS(K1356)^2)/('1D'!$I$5*MAX(((F1356)+(G1356)*(W1356))*(W1356),
        0.000001))</f>
        <v>35.686426155594638</v>
      </c>
      <c r="AF1356" s="5">
        <f ca="1">IF($A$2=0,
    0,
    IFERROR(AB1357+(((AC1356+AC1357)/2)*J1357)+(IF(Z1356&gt;Z1357,
                '1D'!$D$8*((Z1356^2-Z1357^2)/(2*'1D'!$I$5)),
                '1D'!$D$9*((Z1357^2-Z1356^2)/(2*'1D'!$I$5)))+('1D'!$D$10*(ABS(I1357)/90)*(MAX(Z1356^2,
                        Z1357^2)/(2*'1D'!$I$5))))-AB1356,
        0))</f>
        <v>3.4157470064428708E-3</v>
      </c>
      <c r="AG1356" s="5">
        <f ca="1">IF($A$2=0,
    1,
    IF(IFERROR(AG1357,
            0)=0,
        0,
        IFERROR(IF(OR(ROUND(AD1356,
                        3)&gt;=1,
                    AND(ABS(AF1356)&lt;'1D'!$D$19,
                        AD1356&lt;1)),
                1,
                0),
            0)))</f>
        <v>1</v>
      </c>
      <c r="AH1356" s="5">
        <f ca="1">IFERROR(IF('1D'!V32="Supercritical",
        MAX('1D'!$D$16,
            IFERROR(L1356,
                MAX('1D'!$D$16,
                    POWER((ABS(K1356)^2)/('1D'!$I$5*MAX(F1356,
                                0.1)^2),
                        1/3)))),
        IF('1D'!V32="Subcritical",
            MAX('1D'!$D$16,
                IFERROR(W1356,
                    MAX('1D'!$D$16,
                        POWER((ABS(K1356)^2)/('1D'!$I$5*MAX(F1356,
                                    0.1)^2),
                            1/3)))),
            IF(IFERROR(T1356,
                    -1E+99)&gt;=IFERROR(AE1356,
                    -1E+99),
                MAX('1D'!$D$16,
                    IFERROR(L1356,
                        MAX('1D'!$D$16,
                            POWER((ABS(K1356)^2)/('1D'!$I$5*MAX(F1356,
                                        0.1)^2),
                                1/3)))),
                MAX('1D'!$D$16,
                    IFERROR(W1356,
                        MAX('1D'!$D$16,
                            POWER((ABS(K1356)^2)/('1D'!$I$5*MAX(F1356,
                                        0.1)^2),
                                1/3))))))),
    MAX('1D'!$D$16,
        POWER((ABS(K1356)^2)/('1D'!$I$5*MAX(F1356,
                    0.1)^2),
            1/3)))</f>
        <v>2.0411692021517887</v>
      </c>
      <c r="AI1356" s="5">
        <f t="shared" ca="1" si="302"/>
        <v>633.93166920215174</v>
      </c>
      <c r="AJ1356" s="5">
        <f ca="1">AI1356+((ABS(K1356)/MAX(((F1356)+(G1356)*(AH1356))*(AH1356),
            0.000001))^2)/(2*'1D'!$I$5)</f>
        <v>635.10609253909479</v>
      </c>
      <c r="AM1356">
        <v>0</v>
      </c>
      <c r="AN1356">
        <v>0</v>
      </c>
      <c r="AO1356" s="5">
        <f t="shared" si="303"/>
        <v>0</v>
      </c>
      <c r="AP1356" s="5">
        <f t="shared" si="307"/>
        <v>0</v>
      </c>
      <c r="AQ1356" s="5">
        <f ca="1">ABS(ABS(K1356)/MAX(((F1356)+(G1356)*(AH1356))*(AH1356),
        0.000001))/SQRT('1D'!$I$5*MAX((((F1356)+(G1356)*(AH1356))*(AH1356))/MAX((F1356)+2*(G1356)*(AH1356),
            0.000001),
        0.000001))</f>
        <v>1.0727235886044055</v>
      </c>
      <c r="AR1356" s="5" t="str">
        <f t="shared" ca="1" si="304"/>
        <v>Supercritical</v>
      </c>
      <c r="AS1356" s="5">
        <f ca="1">((ABS(K1356)*'1D'!$D$6)/(MAX(((F1356)+(G1356)*(AH1356))*(AH1356),
            0.000001)*MAX(((((F1356)+(G1356)*(AH1356))*(AH1356))/MAX((F1356)+2*(AH1356)*SQRT(1+(G1356)^2),
                    0.000001))^(2/3),
            0.000001)))^2</f>
        <v>4.3358367565141456E-3</v>
      </c>
    </row>
    <row r="1357" spans="1:45" x14ac:dyDescent="0.35">
      <c r="A1357">
        <v>1348</v>
      </c>
      <c r="B1357">
        <v>1346.9949999999999</v>
      </c>
      <c r="C1357">
        <v>616066.62899999996</v>
      </c>
      <c r="D1357">
        <v>3096660.3670000001</v>
      </c>
      <c r="E1357">
        <v>631.89</v>
      </c>
      <c r="F1357">
        <v>5.2</v>
      </c>
      <c r="G1357">
        <v>0</v>
      </c>
      <c r="H1357" t="s">
        <v>176</v>
      </c>
      <c r="I1357">
        <v>5.7000000000000002E-2</v>
      </c>
      <c r="J1357" s="5">
        <f t="shared" si="305"/>
        <v>1</v>
      </c>
      <c r="K1357" s="5">
        <f t="shared" ca="1" si="306"/>
        <v>50.95</v>
      </c>
      <c r="L1357" s="5">
        <f ca="1">IF($A$2=0,
    IFERROR(L1356,
        MAX('1D'!$D$16,
            POWER((ABS(K1357)^2)/('1D'!$I$5*MAX(F1357,
                        0.1)^2),
                1/3))),
    IF(IFERROR(V1356,
            0)=0,
        IFERROR(L1356,
            MAX('1D'!$D$16,
                POWER((ABS(K1357)^2)/('1D'!$I$5*MAX(F1357,
                            0.1)^2),
                    1/3))),
        IF(OR(IFERROR(L1357,
                    0)=0,
                IFERROR(S1356,
                    0)&lt;1,
                IFERROR(S1357,
                    0)&lt;1),
            MAX('1D'!$D$16,
                POWER((ABS(K1357)^2)/('1D'!$I$5*MAX(F1357,
                            0.1)^2),
                    1/3)),
            IF(IFERROR(U1357,
                    0)&gt;0,
                MAX('1D'!$D$16,
                    IFERROR(L1357,
                        0)+((IFERROR(U1357,
                                0))*'1D'!$D$18*IF((IFERROR(S1357,
                                    0))&lt;1,
                            1,
                            -1))),
                IF(IFERROR(U1357,
                        0)&lt;0,
                    IF(ABS((MAX('1D'!$D$16,
                                    POWER((ABS(K1357)^2)/('1D'!$I$5*MAX(F1357,
                                                0.1)^2),
                                        1/3)))-IFERROR(L1357,
                                0))&gt;'1D'!$D$19,
                        MAX('1D'!$D$16,
                            IF((MAX('1D'!$D$16,
                                        POWER((ABS(K1357)^2)/('1D'!$I$5*MAX(F1357,
                                                    0.1)^2),
                                            1/3)))&gt;IFERROR(L1357,
                                    0),
                                MIN((MAX('1D'!$D$16,
                                            POWER((ABS(K1357)^2)/('1D'!$I$5*MAX(F1357,
                                                        0.1)^2),
                                                1/3))),
                                    IFERROR(L1357,
                                        0)+(MIN(ABS(IFERROR(U1357,
                                                    0))*'1D'!$D$18,
                                            ABS((MAX('1D'!$D$16,
                                                        POWER((ABS(K1357)^2)/('1D'!$I$5*MAX(F1357,
                                                                    0.1)^2),
                                                            1/3)))-IFERROR(L1357,
                                                    0))))),
                                MAX((MAX('1D'!$D$16,
                                            POWER((ABS(K1357)^2)/('1D'!$I$5*MAX(F1357,
                                                        0.1)^2),
                                                1/3))),
                                    IFERROR(L1357,
                                        0)-(MIN(ABS(IFERROR(U1357,
                                                    0))*'1D'!$D$18,
                                            ABS((MAX('1D'!$D$16,
                                                        POWER((ABS(K1357)^2)/('1D'!$I$5*MAX(F1357,
                                                                    0.1)^2),
                                                            1/3)))-IFERROR(L1357,
                                                    0))))))),
                        MAX('1D'!$D$16,
                            POWER((ABS(K1357)^2)/('1D'!$I$5*MAX(F1357,
                                        0.1)^2),
                                1/3))),
                    MAX('1D'!$D$16,
                        IFERROR(L1357,
                            0)))))))</f>
        <v>2.0411692021517887</v>
      </c>
      <c r="M1357" s="5">
        <f t="shared" ca="1" si="294"/>
        <v>10.614079851189301</v>
      </c>
      <c r="N1357" s="5">
        <f t="shared" ca="1" si="295"/>
        <v>1.1434704692804873</v>
      </c>
      <c r="O1357" s="5">
        <f t="shared" ca="1" si="296"/>
        <v>4.8002276894771132</v>
      </c>
      <c r="P1357" s="5">
        <f t="shared" ca="1" si="297"/>
        <v>633.93116920215175</v>
      </c>
      <c r="Q1357" s="5">
        <f ca="1">P1357+((ABS(K1357)/MAX(((F1357)+(G1357)*(L1357))*(L1357),
            0.000001))^2)/(2*'1D'!$I$5)</f>
        <v>635.1055925390948</v>
      </c>
      <c r="R1357" s="5">
        <f ca="1">((ABS(K1357)*'1D'!$D$6)/(MAX(((F1357)+(G1357)*(L1357))*(L1357),
            0.000001)*MAX(((((F1357)+(G1357)*(L1357))*(L1357))/MAX((F1357)+2*(L1357)*SQRT(1+(G1357)^2),
                    0.000001))^(2/3),
            0.000001)))^2</f>
        <v>4.3358367565141456E-3</v>
      </c>
      <c r="S1357" s="5">
        <f ca="1">ABS(ABS(K1357)/MAX(((F1357)+(G1357)*(L1357))*(L1357),
        0.000001))/SQRT('1D'!$I$5*MAX((((F1357)+(G1357)*(L1357))*(L1357))/MAX((F1357)+2*(G1357)*(L1357),
            0.000001),
        0.000001))</f>
        <v>1.0727235886044055</v>
      </c>
      <c r="T1357" s="5">
        <f ca="1">((F1357)*(L1357)^2)/2+(G1357)*(L1357)^3/3+(ABS(K1357)^2)/('1D'!$I$5*MAX(((F1357)+(G1357)*(L1357))*(L1357),
        0.000001))</f>
        <v>35.763412605541333</v>
      </c>
      <c r="U1357" s="5">
        <f ca="1">IF($A$2=0,
    0,
    IFERROR(Q1356-(((R1356+R1357)/2)*J1357)-(IF(O1356&gt;O1357,
                '1D'!$D$8*((O1356^2-O1357^2)/(2*'1D'!$I$5)),
                '1D'!$D$9*((O1357^2-O1356^2)/(2*'1D'!$I$5)))+('1D'!$D$10*(ABS(I1357)/90)*(MAX(O1356^2,
                        O1357^2)/(2*'1D'!$I$5))))-Q1357,
        0))</f>
        <v>-3.9474069734524164E-3</v>
      </c>
      <c r="V1357" s="5">
        <f ca="1">IF($A$2=0,
    1,
    IF(IFERROR(V1356,
            0)=0,
        0,
        IFERROR(IF(ROUND(S1357,
                    3)=1,
                1,
                IF(AND(ABS(U1357)&lt;'1D'!$D$19,
                        S1357&gt;1),
                    1,
                    0)),
            0)))</f>
        <v>0</v>
      </c>
      <c r="W1357" s="5">
        <f ca="1">IF($A$2=0,
    MAX(MAX('1D'!$D$16,
            MAX('1D'!$D$16,
                POWER((ABS(K1357)^2)/('1D'!$I$5*MAX(F1357,
                            0.1)^2),
                    1/3))),
        IFERROR(W1396,
            MAX(MAX('1D'!$D$16,
                    MAX('1D'!$D$16,
                        POWER((ABS(K1357)^2)/('1D'!$I$5*MAX(F1357,
                                    0.1)^2),
                            1/3))),
                ($L$2)-E1396))),
    IF(IFERROR(AG1358,
            0)=0,
        MAX(MAX('1D'!$D$16,
                MAX('1D'!$D$16,
                    POWER((ABS(K1357)^2)/('1D'!$I$5*MAX(F1357,
                                0.1)^2),
                        1/3))),
            IFERROR(W1396,
                MAX(MAX('1D'!$D$16,
                        MAX('1D'!$D$16,
                            POWER((ABS(K1357)^2)/('1D'!$I$5*MAX(F1357,
                                        0.1)^2),
                                1/3))),
                    ($L$2)-E1396))),
        IF(IFERROR(W1357,
                0)=0,
            MAX(MAX('1D'!$D$16,
                    MAX('1D'!$D$16,
                        POWER((ABS(K1357)^2)/('1D'!$I$5*MAX(F1357,
                                    0.1)^2),
                            1/3))),
                IFERROR(W1396,
                    MAX(MAX('1D'!$D$16,
                            MAX('1D'!$D$16,
                                POWER((ABS(K1357)^2)/('1D'!$I$5*MAX(F1357,
                                            0.1)^2),
                                    1/3))),
                        ($L$2)-E1396))),
            IF(OR(IFERROR(AD1357,
                        0)&gt;=1,
                    IFERROR(AD1358,
                        0)&gt;=1),
                MAX('1D'!$D$16,
                    MAX('1D'!$D$16,
                        POWER((ABS(K1357)^2)/('1D'!$I$5*MAX(F1357,
                                    0.1)^2),
                            1/3))),
                IF(ABS(IFERROR(AF1357,
                            0))&lt;'1D'!$D$19,
                    MAX(MAX('1D'!$D$16,
                            MAX('1D'!$D$16,
                                POWER((ABS(K1357)^2)/('1D'!$I$5*MAX(F1357,
                                            0.1)^2),
                                    1/3))),
                        IFERROR(W1357,
                            0)),
                    MAX(MAX('1D'!$D$16,
                            MAX('1D'!$D$16,
                                POWER((ABS(K1357)^2)/('1D'!$I$5*MAX(F1357,
                                            0.1)^2),
                                    1/3))),
                        (IFERROR(W1357,
                                0))+((IFERROR(AF1357,
                                    0))*'1D'!$D$18)))))))</f>
        <v>2.1389677043987478</v>
      </c>
      <c r="X1357" s="5">
        <f t="shared" ca="1" si="298"/>
        <v>11.122632062873489</v>
      </c>
      <c r="Y1357" s="5">
        <f t="shared" ca="1" si="299"/>
        <v>1.1735290000551568</v>
      </c>
      <c r="Z1357" s="5">
        <f t="shared" ca="1" si="300"/>
        <v>4.5807502857230418</v>
      </c>
      <c r="AA1357" s="5">
        <f t="shared" ca="1" si="301"/>
        <v>634.02896770439872</v>
      </c>
      <c r="AB1357" s="5">
        <f ca="1">AA1357+((ABS(K1357)/MAX(((F1357)+(G1357)*(W1357))*(W1357),
            0.000001))^2)/(2*'1D'!$I$5)</f>
        <v>635.09845155659809</v>
      </c>
      <c r="AC1357" s="5">
        <f ca="1">((ABS(K1357)*'1D'!$D$6)/(MAX(((F1357)+(G1357)*(W1357))*(W1357),
            0.000001)*MAX(((((F1357)+(G1357)*(W1357))*(W1357))/MAX((F1357)+2*(W1357)*SQRT(1+(G1357)^2),
                    0.000001))^(2/3),
            0.000001)))^2</f>
        <v>3.8141460404132466E-3</v>
      </c>
      <c r="AD1357" s="5">
        <f ca="1">ABS(ABS(K1357)/MAX(((F1357)+(G1357)*(W1357))*(W1357),
        0.000001))/SQRT('1D'!$I$5*MAX((((F1357)+(G1357)*(W1357))*(W1357))/MAX((F1357)+2*(G1357)*(W1357),
            0.000001),
        0.000001))</f>
        <v>1.0000000000000004</v>
      </c>
      <c r="AE1357" s="5">
        <f ca="1">((F1357)*(W1357)^2)/2+(G1357)*(W1357)^3/3+(ABS(K1357)^2)/('1D'!$I$5*MAX(((F1357)+(G1357)*(W1357))*(W1357),
        0.000001))</f>
        <v>35.686426155594638</v>
      </c>
      <c r="AF1357" s="5">
        <f ca="1">IF($A$2=0,
    0,
    IFERROR(AB1358+(((AC1357+AC1358)/2)*J1358)+(IF(Z1357&gt;Z1358,
                '1D'!$D$8*((Z1357^2-Z1358^2)/(2*'1D'!$I$5)),
                '1D'!$D$9*((Z1358^2-Z1357^2)/(2*'1D'!$I$5)))+('1D'!$D$10*(ABS(I1358)/90)*(MAX(Z1357^2,
                        Z1358^2)/(2*'1D'!$I$5))))-AB1357,
        0))</f>
        <v>3.3177109866073806E-3</v>
      </c>
      <c r="AG1357" s="5">
        <f ca="1">IF($A$2=0,
    1,
    IF(IFERROR(AG1358,
            0)=0,
        0,
        IFERROR(IF(OR(ROUND(AD1357,
                        3)&gt;=1,
                    AND(ABS(AF1357)&lt;'1D'!$D$19,
                        AD1357&lt;1)),
                1,
                0),
            0)))</f>
        <v>1</v>
      </c>
      <c r="AH1357" s="5">
        <f ca="1">IFERROR(IF('1D'!V32="Supercritical",
        MAX('1D'!$D$16,
            IFERROR(L1357,
                MAX('1D'!$D$16,
                    POWER((ABS(K1357)^2)/('1D'!$I$5*MAX(F1357,
                                0.1)^2),
                        1/3)))),
        IF('1D'!V32="Subcritical",
            MAX('1D'!$D$16,
                IFERROR(W1357,
                    MAX('1D'!$D$16,
                        POWER((ABS(K1357)^2)/('1D'!$I$5*MAX(F1357,
                                    0.1)^2),
                            1/3)))),
            IF(IFERROR(T1357,
                    -1E+99)&gt;=IFERROR(AE1357,
                    -1E+99),
                MAX('1D'!$D$16,
                    IFERROR(L1357,
                        MAX('1D'!$D$16,
                            POWER((ABS(K1357)^2)/('1D'!$I$5*MAX(F1357,
                                        0.1)^2),
                                1/3)))),
                MAX('1D'!$D$16,
                    IFERROR(W1357,
                        MAX('1D'!$D$16,
                            POWER((ABS(K1357)^2)/('1D'!$I$5*MAX(F1357,
                                        0.1)^2),
                                1/3))))))),
    MAX('1D'!$D$16,
        POWER((ABS(K1357)^2)/('1D'!$I$5*MAX(F1357,
                    0.1)^2),
            1/3)))</f>
        <v>2.0411692021517887</v>
      </c>
      <c r="AI1357" s="5">
        <f t="shared" ca="1" si="302"/>
        <v>633.93116920215175</v>
      </c>
      <c r="AJ1357" s="5">
        <f ca="1">AI1357+((ABS(K1357)/MAX(((F1357)+(G1357)*(AH1357))*(AH1357),
            0.000001))^2)/(2*'1D'!$I$5)</f>
        <v>635.1055925390948</v>
      </c>
      <c r="AM1357">
        <v>0</v>
      </c>
      <c r="AN1357">
        <v>0</v>
      </c>
      <c r="AO1357" s="5">
        <f t="shared" si="303"/>
        <v>0</v>
      </c>
      <c r="AP1357" s="5">
        <f t="shared" si="307"/>
        <v>0</v>
      </c>
      <c r="AQ1357" s="5">
        <f ca="1">ABS(ABS(K1357)/MAX(((F1357)+(G1357)*(AH1357))*(AH1357),
        0.000001))/SQRT('1D'!$I$5*MAX((((F1357)+(G1357)*(AH1357))*(AH1357))/MAX((F1357)+2*(G1357)*(AH1357),
            0.000001),
        0.000001))</f>
        <v>1.0727235886044055</v>
      </c>
      <c r="AR1357" s="5" t="str">
        <f t="shared" ca="1" si="304"/>
        <v>Supercritical</v>
      </c>
      <c r="AS1357" s="5">
        <f ca="1">((ABS(K1357)*'1D'!$D$6)/(MAX(((F1357)+(G1357)*(AH1357))*(AH1357),
            0.000001)*MAX(((((F1357)+(G1357)*(AH1357))*(AH1357))/MAX((F1357)+2*(AH1357)*SQRT(1+(G1357)^2),
                    0.000001))^(2/3),
            0.000001)))^2</f>
        <v>4.3358367565141456E-3</v>
      </c>
    </row>
    <row r="1358" spans="1:45" x14ac:dyDescent="0.35">
      <c r="A1358">
        <v>1349</v>
      </c>
      <c r="B1358">
        <v>1347.9949999999999</v>
      </c>
      <c r="C1358">
        <v>616066.58700000006</v>
      </c>
      <c r="D1358">
        <v>3096659.3679999998</v>
      </c>
      <c r="E1358">
        <v>631.8895</v>
      </c>
      <c r="F1358">
        <v>5.2</v>
      </c>
      <c r="G1358">
        <v>0</v>
      </c>
      <c r="H1358" t="s">
        <v>176</v>
      </c>
      <c r="I1358">
        <v>2E-3</v>
      </c>
      <c r="J1358" s="5">
        <f t="shared" si="305"/>
        <v>1</v>
      </c>
      <c r="K1358" s="5">
        <f t="shared" ca="1" si="306"/>
        <v>50.95</v>
      </c>
      <c r="L1358" s="5">
        <f ca="1">IF($A$2=0,
    IFERROR(L1357,
        MAX('1D'!$D$16,
            POWER((ABS(K1358)^2)/('1D'!$I$5*MAX(F1358,
                        0.1)^2),
                1/3))),
    IF(IFERROR(V1357,
            0)=0,
        IFERROR(L1357,
            MAX('1D'!$D$16,
                POWER((ABS(K1358)^2)/('1D'!$I$5*MAX(F1358,
                            0.1)^2),
                    1/3))),
        IF(OR(IFERROR(L1358,
                    0)=0,
                IFERROR(S1357,
                    0)&lt;1,
                IFERROR(S1358,
                    0)&lt;1),
            MAX('1D'!$D$16,
                POWER((ABS(K1358)^2)/('1D'!$I$5*MAX(F1358,
                            0.1)^2),
                    1/3)),
            IF(IFERROR(U1358,
                    0)&gt;0,
                MAX('1D'!$D$16,
                    IFERROR(L1358,
                        0)+((IFERROR(U1358,
                                0))*'1D'!$D$18*IF((IFERROR(S1358,
                                    0))&lt;1,
                            1,
                            -1))),
                IF(IFERROR(U1358,
                        0)&lt;0,
                    IF(ABS((MAX('1D'!$D$16,
                                    POWER((ABS(K1358)^2)/('1D'!$I$5*MAX(F1358,
                                                0.1)^2),
                                        1/3)))-IFERROR(L1358,
                                0))&gt;'1D'!$D$19,
                        MAX('1D'!$D$16,
                            IF((MAX('1D'!$D$16,
                                        POWER((ABS(K1358)^2)/('1D'!$I$5*MAX(F1358,
                                                    0.1)^2),
                                            1/3)))&gt;IFERROR(L1358,
                                    0),
                                MIN((MAX('1D'!$D$16,
                                            POWER((ABS(K1358)^2)/('1D'!$I$5*MAX(F1358,
                                                        0.1)^2),
                                                1/3))),
                                    IFERROR(L1358,
                                        0)+(MIN(ABS(IFERROR(U1358,
                                                    0))*'1D'!$D$18,
                                            ABS((MAX('1D'!$D$16,
                                                        POWER((ABS(K1358)^2)/('1D'!$I$5*MAX(F1358,
                                                                    0.1)^2),
                                                            1/3)))-IFERROR(L1358,
                                                    0))))),
                                MAX((MAX('1D'!$D$16,
                                            POWER((ABS(K1358)^2)/('1D'!$I$5*MAX(F1358,
                                                        0.1)^2),
                                                1/3))),
                                    IFERROR(L1358,
                                        0)-(MIN(ABS(IFERROR(U1358,
                                                    0))*'1D'!$D$18,
                                            ABS((MAX('1D'!$D$16,
                                                        POWER((ABS(K1358)^2)/('1D'!$I$5*MAX(F1358,
                                                                    0.1)^2),
                                                            1/3)))-IFERROR(L1358,
                                                    0))))))),
                        MAX('1D'!$D$16,
                            POWER((ABS(K1358)^2)/('1D'!$I$5*MAX(F1358,
                                        0.1)^2),
                                1/3))),
                    MAX('1D'!$D$16,
                        IFERROR(L1358,
                            0)))))))</f>
        <v>2.0411692021517887</v>
      </c>
      <c r="M1358" s="5">
        <f t="shared" ca="1" si="294"/>
        <v>10.614079851189301</v>
      </c>
      <c r="N1358" s="5">
        <f t="shared" ca="1" si="295"/>
        <v>1.1434704692804873</v>
      </c>
      <c r="O1358" s="5">
        <f t="shared" ca="1" si="296"/>
        <v>4.8002276894771132</v>
      </c>
      <c r="P1358" s="5">
        <f t="shared" ca="1" si="297"/>
        <v>633.93066920215176</v>
      </c>
      <c r="Q1358" s="5">
        <f ca="1">P1358+((ABS(K1358)/MAX(((F1358)+(G1358)*(L1358))*(L1358),
            0.000001))^2)/(2*'1D'!$I$5)</f>
        <v>635.10509253909481</v>
      </c>
      <c r="R1358" s="5">
        <f ca="1">((ABS(K1358)*'1D'!$D$6)/(MAX(((F1358)+(G1358)*(L1358))*(L1358),
            0.000001)*MAX(((((F1358)+(G1358)*(L1358))*(L1358))/MAX((F1358)+2*(L1358)*SQRT(1+(G1358)^2),
                    0.000001))^(2/3),
            0.000001)))^2</f>
        <v>4.3358367565141456E-3</v>
      </c>
      <c r="S1358" s="5">
        <f ca="1">ABS(ABS(K1358)/MAX(((F1358)+(G1358)*(L1358))*(L1358),
        0.000001))/SQRT('1D'!$I$5*MAX((((F1358)+(G1358)*(L1358))*(L1358))/MAX((F1358)+2*(G1358)*(L1358),
            0.000001),
        0.000001))</f>
        <v>1.0727235886044055</v>
      </c>
      <c r="T1358" s="5">
        <f ca="1">((F1358)*(L1358)^2)/2+(G1358)*(L1358)^3/3+(ABS(K1358)^2)/('1D'!$I$5*MAX(((F1358)+(G1358)*(L1358))*(L1358),
        0.000001))</f>
        <v>35.763412605541333</v>
      </c>
      <c r="U1358" s="5">
        <f ca="1">IF($A$2=0,
    0,
    IFERROR(Q1357-(((R1357+R1358)/2)*J1358)-(IF(O1357&gt;O1358,
                '1D'!$D$8*((O1357^2-O1358^2)/(2*'1D'!$I$5)),
                '1D'!$D$9*((O1358^2-O1357^2)/(2*'1D'!$I$5)))+('1D'!$D$10*(ABS(I1358)/90)*(MAX(O1357^2,
                        O1358^2)/(2*'1D'!$I$5))))-Q1358,
        0))</f>
        <v>-3.8397515008909977E-3</v>
      </c>
      <c r="V1358" s="5">
        <f ca="1">IF($A$2=0,
    1,
    IF(IFERROR(V1357,
            0)=0,
        0,
        IFERROR(IF(ROUND(S1358,
                    3)=1,
                1,
                IF(AND(ABS(U1358)&lt;'1D'!$D$19,
                        S1358&gt;1),
                    1,
                    0)),
            0)))</f>
        <v>0</v>
      </c>
      <c r="W1358" s="5">
        <f ca="1">IF($A$2=0,
    MAX(MAX('1D'!$D$16,
            MAX('1D'!$D$16,
                POWER((ABS(K1358)^2)/('1D'!$I$5*MAX(F1358,
                            0.1)^2),
                    1/3))),
        IFERROR(W1396,
            MAX(MAX('1D'!$D$16,
                    MAX('1D'!$D$16,
                        POWER((ABS(K1358)^2)/('1D'!$I$5*MAX(F1358,
                                    0.1)^2),
                            1/3))),
                ($L$2)-E1396))),
    IF(IFERROR(AG1359,
            0)=0,
        MAX(MAX('1D'!$D$16,
                MAX('1D'!$D$16,
                    POWER((ABS(K1358)^2)/('1D'!$I$5*MAX(F1358,
                                0.1)^2),
                        1/3))),
            IFERROR(W1396,
                MAX(MAX('1D'!$D$16,
                        MAX('1D'!$D$16,
                            POWER((ABS(K1358)^2)/('1D'!$I$5*MAX(F1358,
                                        0.1)^2),
                                1/3))),
                    ($L$2)-E1396))),
        IF(IFERROR(W1358,
                0)=0,
            MAX(MAX('1D'!$D$16,
                    MAX('1D'!$D$16,
                        POWER((ABS(K1358)^2)/('1D'!$I$5*MAX(F1358,
                                    0.1)^2),
                            1/3))),
                IFERROR(W1396,
                    MAX(MAX('1D'!$D$16,
                            MAX('1D'!$D$16,
                                POWER((ABS(K1358)^2)/('1D'!$I$5*MAX(F1358,
                                            0.1)^2),
                                    1/3))),
                        ($L$2)-E1396))),
            IF(OR(IFERROR(AD1358,
                        0)&gt;=1,
                    IFERROR(AD1359,
                        0)&gt;=1),
                MAX('1D'!$D$16,
                    MAX('1D'!$D$16,
                        POWER((ABS(K1358)^2)/('1D'!$I$5*MAX(F1358,
                                    0.1)^2),
                            1/3))),
                IF(ABS(IFERROR(AF1358,
                            0))&lt;'1D'!$D$19,
                    MAX(MAX('1D'!$D$16,
                            MAX('1D'!$D$16,
                                POWER((ABS(K1358)^2)/('1D'!$I$5*MAX(F1358,
                                            0.1)^2),
                                    1/3))),
                        IFERROR(W1358,
                            0)),
                    MAX(MAX('1D'!$D$16,
                            MAX('1D'!$D$16,
                                POWER((ABS(K1358)^2)/('1D'!$I$5*MAX(F1358,
                                            0.1)^2),
                                    1/3))),
                        (IFERROR(W1358,
                                0))+((IFERROR(AF1358,
                                    0))*'1D'!$D$18)))))))</f>
        <v>2.1389677043987478</v>
      </c>
      <c r="X1358" s="5">
        <f t="shared" ca="1" si="298"/>
        <v>11.122632062873489</v>
      </c>
      <c r="Y1358" s="5">
        <f t="shared" ca="1" si="299"/>
        <v>1.1735290000551568</v>
      </c>
      <c r="Z1358" s="5">
        <f t="shared" ca="1" si="300"/>
        <v>4.5807502857230418</v>
      </c>
      <c r="AA1358" s="5">
        <f t="shared" ca="1" si="301"/>
        <v>634.02846770439874</v>
      </c>
      <c r="AB1358" s="5">
        <f ca="1">AA1358+((ABS(K1358)/MAX(((F1358)+(G1358)*(W1358))*(W1358),
            0.000001))^2)/(2*'1D'!$I$5)</f>
        <v>635.0979515565981</v>
      </c>
      <c r="AC1358" s="5">
        <f ca="1">((ABS(K1358)*'1D'!$D$6)/(MAX(((F1358)+(G1358)*(W1358))*(W1358),
            0.000001)*MAX(((((F1358)+(G1358)*(W1358))*(W1358))/MAX((F1358)+2*(W1358)*SQRT(1+(G1358)^2),
                    0.000001))^(2/3),
            0.000001)))^2</f>
        <v>3.8141460404132466E-3</v>
      </c>
      <c r="AD1358" s="5">
        <f ca="1">ABS(ABS(K1358)/MAX(((F1358)+(G1358)*(W1358))*(W1358),
        0.000001))/SQRT('1D'!$I$5*MAX((((F1358)+(G1358)*(W1358))*(W1358))/MAX((F1358)+2*(G1358)*(W1358),
            0.000001),
        0.000001))</f>
        <v>1.0000000000000004</v>
      </c>
      <c r="AE1358" s="5">
        <f ca="1">((F1358)*(W1358)^2)/2+(G1358)*(W1358)^3/3+(ABS(K1358)^2)/('1D'!$I$5*MAX(((F1358)+(G1358)*(W1358))*(W1358),
        0.000001))</f>
        <v>35.686426155594638</v>
      </c>
      <c r="AF1358" s="5">
        <f ca="1">IF($A$2=0,
    0,
    IFERROR(AB1359+(((AC1358+AC1359)/2)*J1359)+(IF(Z1358&gt;Z1359,
                '1D'!$D$8*((Z1358^2-Z1359^2)/(2*'1D'!$I$5)),
                '1D'!$D$9*((Z1359^2-Z1358^2)/(2*'1D'!$I$5)))+('1D'!$D$10*(ABS(I1359)/90)*(MAX(Z1358^2,
                        Z1359^2)/(2*'1D'!$I$5))))-AB1358,
        0))</f>
        <v>3.3215251326055295E-3</v>
      </c>
      <c r="AG1358" s="5">
        <f ca="1">IF($A$2=0,
    1,
    IF(IFERROR(AG1359,
            0)=0,
        0,
        IFERROR(IF(OR(ROUND(AD1358,
                        3)&gt;=1,
                    AND(ABS(AF1358)&lt;'1D'!$D$19,
                        AD1358&lt;1)),
                1,
                0),
            0)))</f>
        <v>1</v>
      </c>
      <c r="AH1358" s="5">
        <f ca="1">IFERROR(IF('1D'!V32="Supercritical",
        MAX('1D'!$D$16,
            IFERROR(L1358,
                MAX('1D'!$D$16,
                    POWER((ABS(K1358)^2)/('1D'!$I$5*MAX(F1358,
                                0.1)^2),
                        1/3)))),
        IF('1D'!V32="Subcritical",
            MAX('1D'!$D$16,
                IFERROR(W1358,
                    MAX('1D'!$D$16,
                        POWER((ABS(K1358)^2)/('1D'!$I$5*MAX(F1358,
                                    0.1)^2),
                            1/3)))),
            IF(IFERROR(T1358,
                    -1E+99)&gt;=IFERROR(AE1358,
                    -1E+99),
                MAX('1D'!$D$16,
                    IFERROR(L1358,
                        MAX('1D'!$D$16,
                            POWER((ABS(K1358)^2)/('1D'!$I$5*MAX(F1358,
                                        0.1)^2),
                                1/3)))),
                MAX('1D'!$D$16,
                    IFERROR(W1358,
                        MAX('1D'!$D$16,
                            POWER((ABS(K1358)^2)/('1D'!$I$5*MAX(F1358,
                                        0.1)^2),
                                1/3))))))),
    MAX('1D'!$D$16,
        POWER((ABS(K1358)^2)/('1D'!$I$5*MAX(F1358,
                    0.1)^2),
            1/3)))</f>
        <v>2.0411692021517887</v>
      </c>
      <c r="AI1358" s="5">
        <f t="shared" ca="1" si="302"/>
        <v>633.93066920215176</v>
      </c>
      <c r="AJ1358" s="5">
        <f ca="1">AI1358+((ABS(K1358)/MAX(((F1358)+(G1358)*(AH1358))*(AH1358),
            0.000001))^2)/(2*'1D'!$I$5)</f>
        <v>635.10509253909481</v>
      </c>
      <c r="AM1358">
        <v>0</v>
      </c>
      <c r="AN1358">
        <v>0</v>
      </c>
      <c r="AO1358" s="5">
        <f t="shared" si="303"/>
        <v>0</v>
      </c>
      <c r="AP1358" s="5">
        <f t="shared" si="307"/>
        <v>0</v>
      </c>
      <c r="AQ1358" s="5">
        <f ca="1">ABS(ABS(K1358)/MAX(((F1358)+(G1358)*(AH1358))*(AH1358),
        0.000001))/SQRT('1D'!$I$5*MAX((((F1358)+(G1358)*(AH1358))*(AH1358))/MAX((F1358)+2*(G1358)*(AH1358),
            0.000001),
        0.000001))</f>
        <v>1.0727235886044055</v>
      </c>
      <c r="AR1358" s="5" t="str">
        <f t="shared" ca="1" si="304"/>
        <v>Supercritical</v>
      </c>
      <c r="AS1358" s="5">
        <f ca="1">((ABS(K1358)*'1D'!$D$6)/(MAX(((F1358)+(G1358)*(AH1358))*(AH1358),
            0.000001)*MAX(((((F1358)+(G1358)*(AH1358))*(AH1358))/MAX((F1358)+2*(AH1358)*SQRT(1+(G1358)^2),
                    0.000001))^(2/3),
            0.000001)))^2</f>
        <v>4.3358367565141456E-3</v>
      </c>
    </row>
    <row r="1359" spans="1:45" x14ac:dyDescent="0.35">
      <c r="A1359">
        <v>1350</v>
      </c>
      <c r="B1359">
        <v>1348.9960000000001</v>
      </c>
      <c r="C1359">
        <v>616066.54500000004</v>
      </c>
      <c r="D1359">
        <v>3096658.3679999998</v>
      </c>
      <c r="E1359">
        <v>631.88900000000001</v>
      </c>
      <c r="F1359">
        <v>5.2</v>
      </c>
      <c r="G1359">
        <v>0</v>
      </c>
      <c r="H1359" t="s">
        <v>176</v>
      </c>
      <c r="I1359">
        <v>2E-3</v>
      </c>
      <c r="J1359" s="5">
        <f t="shared" si="305"/>
        <v>1.0010000000002037</v>
      </c>
      <c r="K1359" s="5">
        <f t="shared" ca="1" si="306"/>
        <v>50.95</v>
      </c>
      <c r="L1359" s="5">
        <f ca="1">IF($A$2=0,
    IFERROR(L1358,
        MAX('1D'!$D$16,
            POWER((ABS(K1359)^2)/('1D'!$I$5*MAX(F1359,
                        0.1)^2),
                1/3))),
    IF(IFERROR(V1358,
            0)=0,
        IFERROR(L1358,
            MAX('1D'!$D$16,
                POWER((ABS(K1359)^2)/('1D'!$I$5*MAX(F1359,
                            0.1)^2),
                    1/3))),
        IF(OR(IFERROR(L1359,
                    0)=0,
                IFERROR(S1358,
                    0)&lt;1,
                IFERROR(S1359,
                    0)&lt;1),
            MAX('1D'!$D$16,
                POWER((ABS(K1359)^2)/('1D'!$I$5*MAX(F1359,
                            0.1)^2),
                    1/3)),
            IF(IFERROR(U1359,
                    0)&gt;0,
                MAX('1D'!$D$16,
                    IFERROR(L1359,
                        0)+((IFERROR(U1359,
                                0))*'1D'!$D$18*IF((IFERROR(S1359,
                                    0))&lt;1,
                            1,
                            -1))),
                IF(IFERROR(U1359,
                        0)&lt;0,
                    IF(ABS((MAX('1D'!$D$16,
                                    POWER((ABS(K1359)^2)/('1D'!$I$5*MAX(F1359,
                                                0.1)^2),
                                        1/3)))-IFERROR(L1359,
                                0))&gt;'1D'!$D$19,
                        MAX('1D'!$D$16,
                            IF((MAX('1D'!$D$16,
                                        POWER((ABS(K1359)^2)/('1D'!$I$5*MAX(F1359,
                                                    0.1)^2),
                                            1/3)))&gt;IFERROR(L1359,
                                    0),
                                MIN((MAX('1D'!$D$16,
                                            POWER((ABS(K1359)^2)/('1D'!$I$5*MAX(F1359,
                                                        0.1)^2),
                                                1/3))),
                                    IFERROR(L1359,
                                        0)+(MIN(ABS(IFERROR(U1359,
                                                    0))*'1D'!$D$18,
                                            ABS((MAX('1D'!$D$16,
                                                        POWER((ABS(K1359)^2)/('1D'!$I$5*MAX(F1359,
                                                                    0.1)^2),
                                                            1/3)))-IFERROR(L1359,
                                                    0))))),
                                MAX((MAX('1D'!$D$16,
                                            POWER((ABS(K1359)^2)/('1D'!$I$5*MAX(F1359,
                                                        0.1)^2),
                                                1/3))),
                                    IFERROR(L1359,
                                        0)-(MIN(ABS(IFERROR(U1359,
                                                    0))*'1D'!$D$18,
                                            ABS((MAX('1D'!$D$16,
                                                        POWER((ABS(K1359)^2)/('1D'!$I$5*MAX(F1359,
                                                                    0.1)^2),
                                                            1/3)))-IFERROR(L1359,
                                                    0))))))),
                        MAX('1D'!$D$16,
                            POWER((ABS(K1359)^2)/('1D'!$I$5*MAX(F1359,
                                        0.1)^2),
                                1/3))),
                    MAX('1D'!$D$16,
                        IFERROR(L1359,
                            0)))))))</f>
        <v>2.0411692021517887</v>
      </c>
      <c r="M1359" s="5">
        <f t="shared" ca="1" si="294"/>
        <v>10.614079851189301</v>
      </c>
      <c r="N1359" s="5">
        <f t="shared" ca="1" si="295"/>
        <v>1.1434704692804873</v>
      </c>
      <c r="O1359" s="5">
        <f t="shared" ca="1" si="296"/>
        <v>4.8002276894771132</v>
      </c>
      <c r="P1359" s="5">
        <f t="shared" ca="1" si="297"/>
        <v>633.93016920215177</v>
      </c>
      <c r="Q1359" s="5">
        <f ca="1">P1359+((ABS(K1359)/MAX(((F1359)+(G1359)*(L1359))*(L1359),
            0.000001))^2)/(2*'1D'!$I$5)</f>
        <v>635.10459253909482</v>
      </c>
      <c r="R1359" s="5">
        <f ca="1">((ABS(K1359)*'1D'!$D$6)/(MAX(((F1359)+(G1359)*(L1359))*(L1359),
            0.000001)*MAX(((((F1359)+(G1359)*(L1359))*(L1359))/MAX((F1359)+2*(L1359)*SQRT(1+(G1359)^2),
                    0.000001))^(2/3),
            0.000001)))^2</f>
        <v>4.3358367565141456E-3</v>
      </c>
      <c r="S1359" s="5">
        <f ca="1">ABS(ABS(K1359)/MAX(((F1359)+(G1359)*(L1359))*(L1359),
        0.000001))/SQRT('1D'!$I$5*MAX((((F1359)+(G1359)*(L1359))*(L1359))/MAX((F1359)+2*(G1359)*(L1359),
            0.000001),
        0.000001))</f>
        <v>1.0727235886044055</v>
      </c>
      <c r="T1359" s="5">
        <f ca="1">((F1359)*(L1359)^2)/2+(G1359)*(L1359)^3/3+(ABS(K1359)^2)/('1D'!$I$5*MAX(((F1359)+(G1359)*(L1359))*(L1359),
        0.000001))</f>
        <v>35.763412605541333</v>
      </c>
      <c r="U1359" s="5">
        <f ca="1">IF($A$2=0,
    0,
    IFERROR(Q1358-(((R1358+R1359)/2)*J1359)-(IF(O1358&gt;O1359,
                '1D'!$D$8*((O1358^2-O1359^2)/(2*'1D'!$I$5)),
                '1D'!$D$9*((O1359^2-O1358^2)/(2*'1D'!$I$5)))+('1D'!$D$10*(ABS(I1359)/90)*(MAX(O1358^2,
                        O1359^2)/(2*'1D'!$I$5))))-Q1359,
        0))</f>
        <v>-3.8440873377112439E-3</v>
      </c>
      <c r="V1359" s="5">
        <f ca="1">IF($A$2=0,
    1,
    IF(IFERROR(V1358,
            0)=0,
        0,
        IFERROR(IF(ROUND(S1359,
                    3)=1,
                1,
                IF(AND(ABS(U1359)&lt;'1D'!$D$19,
                        S1359&gt;1),
                    1,
                    0)),
            0)))</f>
        <v>0</v>
      </c>
      <c r="W1359" s="5">
        <f ca="1">IF($A$2=0,
    MAX(MAX('1D'!$D$16,
            MAX('1D'!$D$16,
                POWER((ABS(K1359)^2)/('1D'!$I$5*MAX(F1359,
                            0.1)^2),
                    1/3))),
        IFERROR(W1396,
            MAX(MAX('1D'!$D$16,
                    MAX('1D'!$D$16,
                        POWER((ABS(K1359)^2)/('1D'!$I$5*MAX(F1359,
                                    0.1)^2),
                            1/3))),
                ($L$2)-E1396))),
    IF(IFERROR(AG1360,
            0)=0,
        MAX(MAX('1D'!$D$16,
                MAX('1D'!$D$16,
                    POWER((ABS(K1359)^2)/('1D'!$I$5*MAX(F1359,
                                0.1)^2),
                        1/3))),
            IFERROR(W1396,
                MAX(MAX('1D'!$D$16,
                        MAX('1D'!$D$16,
                            POWER((ABS(K1359)^2)/('1D'!$I$5*MAX(F1359,
                                        0.1)^2),
                                1/3))),
                    ($L$2)-E1396))),
        IF(IFERROR(W1359,
                0)=0,
            MAX(MAX('1D'!$D$16,
                    MAX('1D'!$D$16,
                        POWER((ABS(K1359)^2)/('1D'!$I$5*MAX(F1359,
                                    0.1)^2),
                            1/3))),
                IFERROR(W1396,
                    MAX(MAX('1D'!$D$16,
                            MAX('1D'!$D$16,
                                POWER((ABS(K1359)^2)/('1D'!$I$5*MAX(F1359,
                                            0.1)^2),
                                    1/3))),
                        ($L$2)-E1396))),
            IF(OR(IFERROR(AD1359,
                        0)&gt;=1,
                    IFERROR(AD1360,
                        0)&gt;=1),
                MAX('1D'!$D$16,
                    MAX('1D'!$D$16,
                        POWER((ABS(K1359)^2)/('1D'!$I$5*MAX(F1359,
                                    0.1)^2),
                            1/3))),
                IF(ABS(IFERROR(AF1359,
                            0))&lt;'1D'!$D$19,
                    MAX(MAX('1D'!$D$16,
                            MAX('1D'!$D$16,
                                POWER((ABS(K1359)^2)/('1D'!$I$5*MAX(F1359,
                                            0.1)^2),
                                    1/3))),
                        IFERROR(W1359,
                            0)),
                    MAX(MAX('1D'!$D$16,
                            MAX('1D'!$D$16,
                                POWER((ABS(K1359)^2)/('1D'!$I$5*MAX(F1359,
                                            0.1)^2),
                                    1/3))),
                        (IFERROR(W1359,
                                0))+((IFERROR(AF1359,
                                    0))*'1D'!$D$18)))))))</f>
        <v>2.1389677043987478</v>
      </c>
      <c r="X1359" s="5">
        <f t="shared" ca="1" si="298"/>
        <v>11.122632062873489</v>
      </c>
      <c r="Y1359" s="5">
        <f t="shared" ca="1" si="299"/>
        <v>1.1735290000551568</v>
      </c>
      <c r="Z1359" s="5">
        <f t="shared" ca="1" si="300"/>
        <v>4.5807502857230418</v>
      </c>
      <c r="AA1359" s="5">
        <f t="shared" ca="1" si="301"/>
        <v>634.02796770439875</v>
      </c>
      <c r="AB1359" s="5">
        <f ca="1">AA1359+((ABS(K1359)/MAX(((F1359)+(G1359)*(W1359))*(W1359),
            0.000001))^2)/(2*'1D'!$I$5)</f>
        <v>635.09745155659812</v>
      </c>
      <c r="AC1359" s="5">
        <f ca="1">((ABS(K1359)*'1D'!$D$6)/(MAX(((F1359)+(G1359)*(W1359))*(W1359),
            0.000001)*MAX(((((F1359)+(G1359)*(W1359))*(W1359))/MAX((F1359)+2*(W1359)*SQRT(1+(G1359)^2),
                    0.000001))^(2/3),
            0.000001)))^2</f>
        <v>3.8141460404132466E-3</v>
      </c>
      <c r="AD1359" s="5">
        <f ca="1">ABS(ABS(K1359)/MAX(((F1359)+(G1359)*(W1359))*(W1359),
        0.000001))/SQRT('1D'!$I$5*MAX((((F1359)+(G1359)*(W1359))*(W1359))/MAX((F1359)+2*(G1359)*(W1359),
            0.000001),
        0.000001))</f>
        <v>1.0000000000000004</v>
      </c>
      <c r="AE1359" s="5">
        <f ca="1">((F1359)*(W1359)^2)/2+(G1359)*(W1359)^3/3+(ABS(K1359)^2)/('1D'!$I$5*MAX(((F1359)+(G1359)*(W1359))*(W1359),
        0.000001))</f>
        <v>35.686426155594638</v>
      </c>
      <c r="AF1359" s="5">
        <f ca="1">IF($A$2=0,
    0,
    IFERROR(AB1360+(((AC1359+AC1360)/2)*J1360)+(IF(Z1359&gt;Z1360,
                '1D'!$D$8*((Z1359^2-Z1360^2)/(2*'1D'!$I$5)),
                '1D'!$D$9*((Z1360^2-Z1359^2)/(2*'1D'!$I$5)))+('1D'!$D$10*(ABS(I1360)/90)*(MAX(Z1359^2,
                        Z1360^2)/(2*'1D'!$I$5))))-AB1359,
        0))</f>
        <v>3.4157470064428708E-3</v>
      </c>
      <c r="AG1359" s="5">
        <f ca="1">IF($A$2=0,
    1,
    IF(IFERROR(AG1360,
            0)=0,
        0,
        IFERROR(IF(OR(ROUND(AD1359,
                        3)&gt;=1,
                    AND(ABS(AF1359)&lt;'1D'!$D$19,
                        AD1359&lt;1)),
                1,
                0),
            0)))</f>
        <v>1</v>
      </c>
      <c r="AH1359" s="5">
        <f ca="1">IFERROR(IF('1D'!V32="Supercritical",
        MAX('1D'!$D$16,
            IFERROR(L1359,
                MAX('1D'!$D$16,
                    POWER((ABS(K1359)^2)/('1D'!$I$5*MAX(F1359,
                                0.1)^2),
                        1/3)))),
        IF('1D'!V32="Subcritical",
            MAX('1D'!$D$16,
                IFERROR(W1359,
                    MAX('1D'!$D$16,
                        POWER((ABS(K1359)^2)/('1D'!$I$5*MAX(F1359,
                                    0.1)^2),
                            1/3)))),
            IF(IFERROR(T1359,
                    -1E+99)&gt;=IFERROR(AE1359,
                    -1E+99),
                MAX('1D'!$D$16,
                    IFERROR(L1359,
                        MAX('1D'!$D$16,
                            POWER((ABS(K1359)^2)/('1D'!$I$5*MAX(F1359,
                                        0.1)^2),
                                1/3)))),
                MAX('1D'!$D$16,
                    IFERROR(W1359,
                        MAX('1D'!$D$16,
                            POWER((ABS(K1359)^2)/('1D'!$I$5*MAX(F1359,
                                        0.1)^2),
                                1/3))))))),
    MAX('1D'!$D$16,
        POWER((ABS(K1359)^2)/('1D'!$I$5*MAX(F1359,
                    0.1)^2),
            1/3)))</f>
        <v>2.0411692021517887</v>
      </c>
      <c r="AI1359" s="5">
        <f t="shared" ca="1" si="302"/>
        <v>633.93016920215177</v>
      </c>
      <c r="AJ1359" s="5">
        <f ca="1">AI1359+((ABS(K1359)/MAX(((F1359)+(G1359)*(AH1359))*(AH1359),
            0.000001))^2)/(2*'1D'!$I$5)</f>
        <v>635.10459253909482</v>
      </c>
      <c r="AM1359">
        <v>0</v>
      </c>
      <c r="AN1359">
        <v>0</v>
      </c>
      <c r="AO1359" s="5">
        <f t="shared" si="303"/>
        <v>0</v>
      </c>
      <c r="AP1359" s="5">
        <f t="shared" si="307"/>
        <v>0</v>
      </c>
      <c r="AQ1359" s="5">
        <f ca="1">ABS(ABS(K1359)/MAX(((F1359)+(G1359)*(AH1359))*(AH1359),
        0.000001))/SQRT('1D'!$I$5*MAX((((F1359)+(G1359)*(AH1359))*(AH1359))/MAX((F1359)+2*(G1359)*(AH1359),
            0.000001),
        0.000001))</f>
        <v>1.0727235886044055</v>
      </c>
      <c r="AR1359" s="5" t="str">
        <f t="shared" ca="1" si="304"/>
        <v>Supercritical</v>
      </c>
      <c r="AS1359" s="5">
        <f ca="1">((ABS(K1359)*'1D'!$D$6)/(MAX(((F1359)+(G1359)*(AH1359))*(AH1359),
            0.000001)*MAX(((((F1359)+(G1359)*(AH1359))*(AH1359))/MAX((F1359)+2*(AH1359)*SQRT(1+(G1359)^2),
                    0.000001))^(2/3),
            0.000001)))^2</f>
        <v>4.3358367565141456E-3</v>
      </c>
    </row>
    <row r="1360" spans="1:45" x14ac:dyDescent="0.35">
      <c r="A1360">
        <v>1351</v>
      </c>
      <c r="B1360">
        <v>1349.9960000000001</v>
      </c>
      <c r="C1360">
        <v>616066.50300000003</v>
      </c>
      <c r="D1360">
        <v>3096657.3689999999</v>
      </c>
      <c r="E1360">
        <v>631.88850000000002</v>
      </c>
      <c r="F1360">
        <v>5.2</v>
      </c>
      <c r="G1360">
        <v>0</v>
      </c>
      <c r="H1360" t="s">
        <v>176</v>
      </c>
      <c r="I1360">
        <v>5.7000000000000002E-2</v>
      </c>
      <c r="J1360" s="5">
        <f t="shared" si="305"/>
        <v>1</v>
      </c>
      <c r="K1360" s="5">
        <f t="shared" ca="1" si="306"/>
        <v>50.95</v>
      </c>
      <c r="L1360" s="5">
        <f ca="1">IF($A$2=0,
    IFERROR(L1359,
        MAX('1D'!$D$16,
            POWER((ABS(K1360)^2)/('1D'!$I$5*MAX(F1360,
                        0.1)^2),
                1/3))),
    IF(IFERROR(V1359,
            0)=0,
        IFERROR(L1359,
            MAX('1D'!$D$16,
                POWER((ABS(K1360)^2)/('1D'!$I$5*MAX(F1360,
                            0.1)^2),
                    1/3))),
        IF(OR(IFERROR(L1360,
                    0)=0,
                IFERROR(S1359,
                    0)&lt;1,
                IFERROR(S1360,
                    0)&lt;1),
            MAX('1D'!$D$16,
                POWER((ABS(K1360)^2)/('1D'!$I$5*MAX(F1360,
                            0.1)^2),
                    1/3)),
            IF(IFERROR(U1360,
                    0)&gt;0,
                MAX('1D'!$D$16,
                    IFERROR(L1360,
                        0)+((IFERROR(U1360,
                                0))*'1D'!$D$18*IF((IFERROR(S1360,
                                    0))&lt;1,
                            1,
                            -1))),
                IF(IFERROR(U1360,
                        0)&lt;0,
                    IF(ABS((MAX('1D'!$D$16,
                                    POWER((ABS(K1360)^2)/('1D'!$I$5*MAX(F1360,
                                                0.1)^2),
                                        1/3)))-IFERROR(L1360,
                                0))&gt;'1D'!$D$19,
                        MAX('1D'!$D$16,
                            IF((MAX('1D'!$D$16,
                                        POWER((ABS(K1360)^2)/('1D'!$I$5*MAX(F1360,
                                                    0.1)^2),
                                            1/3)))&gt;IFERROR(L1360,
                                    0),
                                MIN((MAX('1D'!$D$16,
                                            POWER((ABS(K1360)^2)/('1D'!$I$5*MAX(F1360,
                                                        0.1)^2),
                                                1/3))),
                                    IFERROR(L1360,
                                        0)+(MIN(ABS(IFERROR(U1360,
                                                    0))*'1D'!$D$18,
                                            ABS((MAX('1D'!$D$16,
                                                        POWER((ABS(K1360)^2)/('1D'!$I$5*MAX(F1360,
                                                                    0.1)^2),
                                                            1/3)))-IFERROR(L1360,
                                                    0))))),
                                MAX((MAX('1D'!$D$16,
                                            POWER((ABS(K1360)^2)/('1D'!$I$5*MAX(F1360,
                                                        0.1)^2),
                                                1/3))),
                                    IFERROR(L1360,
                                        0)-(MIN(ABS(IFERROR(U1360,
                                                    0))*'1D'!$D$18,
                                            ABS((MAX('1D'!$D$16,
                                                        POWER((ABS(K1360)^2)/('1D'!$I$5*MAX(F1360,
                                                                    0.1)^2),
                                                            1/3)))-IFERROR(L1360,
                                                    0))))))),
                        MAX('1D'!$D$16,
                            POWER((ABS(K1360)^2)/('1D'!$I$5*MAX(F1360,
                                        0.1)^2),
                                1/3))),
                    MAX('1D'!$D$16,
                        IFERROR(L1360,
                            0)))))))</f>
        <v>2.0411692021517887</v>
      </c>
      <c r="M1360" s="5">
        <f t="shared" ca="1" si="294"/>
        <v>10.614079851189301</v>
      </c>
      <c r="N1360" s="5">
        <f t="shared" ca="1" si="295"/>
        <v>1.1434704692804873</v>
      </c>
      <c r="O1360" s="5">
        <f t="shared" ca="1" si="296"/>
        <v>4.8002276894771132</v>
      </c>
      <c r="P1360" s="5">
        <f t="shared" ca="1" si="297"/>
        <v>633.92966920215179</v>
      </c>
      <c r="Q1360" s="5">
        <f ca="1">P1360+((ABS(K1360)/MAX(((F1360)+(G1360)*(L1360))*(L1360),
            0.000001))^2)/(2*'1D'!$I$5)</f>
        <v>635.10409253909484</v>
      </c>
      <c r="R1360" s="5">
        <f ca="1">((ABS(K1360)*'1D'!$D$6)/(MAX(((F1360)+(G1360)*(L1360))*(L1360),
            0.000001)*MAX(((((F1360)+(G1360)*(L1360))*(L1360))/MAX((F1360)+2*(L1360)*SQRT(1+(G1360)^2),
                    0.000001))^(2/3),
            0.000001)))^2</f>
        <v>4.3358367565141456E-3</v>
      </c>
      <c r="S1360" s="5">
        <f ca="1">ABS(ABS(K1360)/MAX(((F1360)+(G1360)*(L1360))*(L1360),
        0.000001))/SQRT('1D'!$I$5*MAX((((F1360)+(G1360)*(L1360))*(L1360))/MAX((F1360)+2*(G1360)*(L1360),
            0.000001),
        0.000001))</f>
        <v>1.0727235886044055</v>
      </c>
      <c r="T1360" s="5">
        <f ca="1">((F1360)*(L1360)^2)/2+(G1360)*(L1360)^3/3+(ABS(K1360)^2)/('1D'!$I$5*MAX(((F1360)+(G1360)*(L1360))*(L1360),
        0.000001))</f>
        <v>35.763412605541333</v>
      </c>
      <c r="U1360" s="5">
        <f ca="1">IF($A$2=0,
    0,
    IFERROR(Q1359-(((R1359+R1360)/2)*J1360)-(IF(O1359&gt;O1360,
                '1D'!$D$8*((O1359^2-O1360^2)/(2*'1D'!$I$5)),
                '1D'!$D$9*((O1360^2-O1359^2)/(2*'1D'!$I$5)))+('1D'!$D$10*(ABS(I1360)/90)*(MAX(O1359^2,
                        O1360^2)/(2*'1D'!$I$5))))-Q1360,
        0))</f>
        <v>-3.9474069734524164E-3</v>
      </c>
      <c r="V1360" s="5">
        <f ca="1">IF($A$2=0,
    1,
    IF(IFERROR(V1359,
            0)=0,
        0,
        IFERROR(IF(ROUND(S1360,
                    3)=1,
                1,
                IF(AND(ABS(U1360)&lt;'1D'!$D$19,
                        S1360&gt;1),
                    1,
                    0)),
            0)))</f>
        <v>0</v>
      </c>
      <c r="W1360" s="5">
        <f ca="1">IF($A$2=0,
    MAX(MAX('1D'!$D$16,
            MAX('1D'!$D$16,
                POWER((ABS(K1360)^2)/('1D'!$I$5*MAX(F1360,
                            0.1)^2),
                    1/3))),
        IFERROR(W1396,
            MAX(MAX('1D'!$D$16,
                    MAX('1D'!$D$16,
                        POWER((ABS(K1360)^2)/('1D'!$I$5*MAX(F1360,
                                    0.1)^2),
                            1/3))),
                ($L$2)-E1396))),
    IF(IFERROR(AG1361,
            0)=0,
        MAX(MAX('1D'!$D$16,
                MAX('1D'!$D$16,
                    POWER((ABS(K1360)^2)/('1D'!$I$5*MAX(F1360,
                                0.1)^2),
                        1/3))),
            IFERROR(W1396,
                MAX(MAX('1D'!$D$16,
                        MAX('1D'!$D$16,
                            POWER((ABS(K1360)^2)/('1D'!$I$5*MAX(F1360,
                                        0.1)^2),
                                1/3))),
                    ($L$2)-E1396))),
        IF(IFERROR(W1360,
                0)=0,
            MAX(MAX('1D'!$D$16,
                    MAX('1D'!$D$16,
                        POWER((ABS(K1360)^2)/('1D'!$I$5*MAX(F1360,
                                    0.1)^2),
                            1/3))),
                IFERROR(W1396,
                    MAX(MAX('1D'!$D$16,
                            MAX('1D'!$D$16,
                                POWER((ABS(K1360)^2)/('1D'!$I$5*MAX(F1360,
                                            0.1)^2),
                                    1/3))),
                        ($L$2)-E1396))),
            IF(OR(IFERROR(AD1360,
                        0)&gt;=1,
                    IFERROR(AD1361,
                        0)&gt;=1),
                MAX('1D'!$D$16,
                    MAX('1D'!$D$16,
                        POWER((ABS(K1360)^2)/('1D'!$I$5*MAX(F1360,
                                    0.1)^2),
                            1/3))),
                IF(ABS(IFERROR(AF1360,
                            0))&lt;'1D'!$D$19,
                    MAX(MAX('1D'!$D$16,
                            MAX('1D'!$D$16,
                                POWER((ABS(K1360)^2)/('1D'!$I$5*MAX(F1360,
                                            0.1)^2),
                                    1/3))),
                        IFERROR(W1360,
                            0)),
                    MAX(MAX('1D'!$D$16,
                            MAX('1D'!$D$16,
                                POWER((ABS(K1360)^2)/('1D'!$I$5*MAX(F1360,
                                            0.1)^2),
                                    1/3))),
                        (IFERROR(W1360,
                                0))+((IFERROR(AF1360,
                                    0))*'1D'!$D$18)))))))</f>
        <v>2.1389677043987478</v>
      </c>
      <c r="X1360" s="5">
        <f t="shared" ca="1" si="298"/>
        <v>11.122632062873489</v>
      </c>
      <c r="Y1360" s="5">
        <f t="shared" ca="1" si="299"/>
        <v>1.1735290000551568</v>
      </c>
      <c r="Z1360" s="5">
        <f t="shared" ca="1" si="300"/>
        <v>4.5807502857230418</v>
      </c>
      <c r="AA1360" s="5">
        <f t="shared" ca="1" si="301"/>
        <v>634.02746770439876</v>
      </c>
      <c r="AB1360" s="5">
        <f ca="1">AA1360+((ABS(K1360)/MAX(((F1360)+(G1360)*(W1360))*(W1360),
            0.000001))^2)/(2*'1D'!$I$5)</f>
        <v>635.09695155659813</v>
      </c>
      <c r="AC1360" s="5">
        <f ca="1">((ABS(K1360)*'1D'!$D$6)/(MAX(((F1360)+(G1360)*(W1360))*(W1360),
            0.000001)*MAX(((((F1360)+(G1360)*(W1360))*(W1360))/MAX((F1360)+2*(W1360)*SQRT(1+(G1360)^2),
                    0.000001))^(2/3),
            0.000001)))^2</f>
        <v>3.8141460404132466E-3</v>
      </c>
      <c r="AD1360" s="5">
        <f ca="1">ABS(ABS(K1360)/MAX(((F1360)+(G1360)*(W1360))*(W1360),
        0.000001))/SQRT('1D'!$I$5*MAX((((F1360)+(G1360)*(W1360))*(W1360))/MAX((F1360)+2*(G1360)*(W1360),
            0.000001),
        0.000001))</f>
        <v>1.0000000000000004</v>
      </c>
      <c r="AE1360" s="5">
        <f ca="1">((F1360)*(W1360)^2)/2+(G1360)*(W1360)^3/3+(ABS(K1360)^2)/('1D'!$I$5*MAX(((F1360)+(G1360)*(W1360))*(W1360),
        0.000001))</f>
        <v>35.686426155594638</v>
      </c>
      <c r="AF1360" s="5">
        <f ca="1">IF($A$2=0,
    0,
    IFERROR(AB1361+(((AC1360+AC1361)/2)*J1361)+(IF(Z1360&gt;Z1361,
                '1D'!$D$8*((Z1360^2-Z1361^2)/(2*'1D'!$I$5)),
                '1D'!$D$9*((Z1361^2-Z1360^2)/(2*'1D'!$I$5)))+('1D'!$D$10*(ABS(I1361)/90)*(MAX(Z1360^2,
                        Z1361^2)/(2*'1D'!$I$5))))-AB1360,
        0))</f>
        <v>3.4157470064428708E-3</v>
      </c>
      <c r="AG1360" s="5">
        <f ca="1">IF($A$2=0,
    1,
    IF(IFERROR(AG1361,
            0)=0,
        0,
        IFERROR(IF(OR(ROUND(AD1360,
                        3)&gt;=1,
                    AND(ABS(AF1360)&lt;'1D'!$D$19,
                        AD1360&lt;1)),
                1,
                0),
            0)))</f>
        <v>1</v>
      </c>
      <c r="AH1360" s="5">
        <f ca="1">IFERROR(IF('1D'!V32="Supercritical",
        MAX('1D'!$D$16,
            IFERROR(L1360,
                MAX('1D'!$D$16,
                    POWER((ABS(K1360)^2)/('1D'!$I$5*MAX(F1360,
                                0.1)^2),
                        1/3)))),
        IF('1D'!V32="Subcritical",
            MAX('1D'!$D$16,
                IFERROR(W1360,
                    MAX('1D'!$D$16,
                        POWER((ABS(K1360)^2)/('1D'!$I$5*MAX(F1360,
                                    0.1)^2),
                            1/3)))),
            IF(IFERROR(T1360,
                    -1E+99)&gt;=IFERROR(AE1360,
                    -1E+99),
                MAX('1D'!$D$16,
                    IFERROR(L1360,
                        MAX('1D'!$D$16,
                            POWER((ABS(K1360)^2)/('1D'!$I$5*MAX(F1360,
                                        0.1)^2),
                                1/3)))),
                MAX('1D'!$D$16,
                    IFERROR(W1360,
                        MAX('1D'!$D$16,
                            POWER((ABS(K1360)^2)/('1D'!$I$5*MAX(F1360,
                                        0.1)^2),
                                1/3))))))),
    MAX('1D'!$D$16,
        POWER((ABS(K1360)^2)/('1D'!$I$5*MAX(F1360,
                    0.1)^2),
            1/3)))</f>
        <v>2.0411692021517887</v>
      </c>
      <c r="AI1360" s="5">
        <f t="shared" ca="1" si="302"/>
        <v>633.92966920215179</v>
      </c>
      <c r="AJ1360" s="5">
        <f ca="1">AI1360+((ABS(K1360)/MAX(((F1360)+(G1360)*(AH1360))*(AH1360),
            0.000001))^2)/(2*'1D'!$I$5)</f>
        <v>635.10409253909484</v>
      </c>
      <c r="AM1360">
        <v>0</v>
      </c>
      <c r="AN1360">
        <v>0</v>
      </c>
      <c r="AO1360" s="5">
        <f t="shared" si="303"/>
        <v>0</v>
      </c>
      <c r="AP1360" s="5">
        <f t="shared" si="307"/>
        <v>0</v>
      </c>
      <c r="AQ1360" s="5">
        <f ca="1">ABS(ABS(K1360)/MAX(((F1360)+(G1360)*(AH1360))*(AH1360),
        0.000001))/SQRT('1D'!$I$5*MAX((((F1360)+(G1360)*(AH1360))*(AH1360))/MAX((F1360)+2*(G1360)*(AH1360),
            0.000001),
        0.000001))</f>
        <v>1.0727235886044055</v>
      </c>
      <c r="AR1360" s="5" t="str">
        <f t="shared" ca="1" si="304"/>
        <v>Supercritical</v>
      </c>
      <c r="AS1360" s="5">
        <f ca="1">((ABS(K1360)*'1D'!$D$6)/(MAX(((F1360)+(G1360)*(AH1360))*(AH1360),
            0.000001)*MAX(((((F1360)+(G1360)*(AH1360))*(AH1360))/MAX((F1360)+2*(AH1360)*SQRT(1+(G1360)^2),
                    0.000001))^(2/3),
            0.000001)))^2</f>
        <v>4.3358367565141456E-3</v>
      </c>
    </row>
    <row r="1361" spans="1:45" x14ac:dyDescent="0.35">
      <c r="A1361">
        <v>1352</v>
      </c>
      <c r="B1361">
        <v>1350.9960000000001</v>
      </c>
      <c r="C1361">
        <v>616066.46</v>
      </c>
      <c r="D1361">
        <v>3096656.37</v>
      </c>
      <c r="E1361">
        <v>631.88800000000003</v>
      </c>
      <c r="F1361">
        <v>5.2</v>
      </c>
      <c r="G1361">
        <v>0</v>
      </c>
      <c r="H1361" t="s">
        <v>176</v>
      </c>
      <c r="I1361">
        <v>5.7000000000000002E-2</v>
      </c>
      <c r="J1361" s="5">
        <f t="shared" si="305"/>
        <v>1</v>
      </c>
      <c r="K1361" s="5">
        <f t="shared" ca="1" si="306"/>
        <v>50.95</v>
      </c>
      <c r="L1361" s="5">
        <f ca="1">IF($A$2=0,
    IFERROR(L1360,
        MAX('1D'!$D$16,
            POWER((ABS(K1361)^2)/('1D'!$I$5*MAX(F1361,
                        0.1)^2),
                1/3))),
    IF(IFERROR(V1360,
            0)=0,
        IFERROR(L1360,
            MAX('1D'!$D$16,
                POWER((ABS(K1361)^2)/('1D'!$I$5*MAX(F1361,
                            0.1)^2),
                    1/3))),
        IF(OR(IFERROR(L1361,
                    0)=0,
                IFERROR(S1360,
                    0)&lt;1,
                IFERROR(S1361,
                    0)&lt;1),
            MAX('1D'!$D$16,
                POWER((ABS(K1361)^2)/('1D'!$I$5*MAX(F1361,
                            0.1)^2),
                    1/3)),
            IF(IFERROR(U1361,
                    0)&gt;0,
                MAX('1D'!$D$16,
                    IFERROR(L1361,
                        0)+((IFERROR(U1361,
                                0))*'1D'!$D$18*IF((IFERROR(S1361,
                                    0))&lt;1,
                            1,
                            -1))),
                IF(IFERROR(U1361,
                        0)&lt;0,
                    IF(ABS((MAX('1D'!$D$16,
                                    POWER((ABS(K1361)^2)/('1D'!$I$5*MAX(F1361,
                                                0.1)^2),
                                        1/3)))-IFERROR(L1361,
                                0))&gt;'1D'!$D$19,
                        MAX('1D'!$D$16,
                            IF((MAX('1D'!$D$16,
                                        POWER((ABS(K1361)^2)/('1D'!$I$5*MAX(F1361,
                                                    0.1)^2),
                                            1/3)))&gt;IFERROR(L1361,
                                    0),
                                MIN((MAX('1D'!$D$16,
                                            POWER((ABS(K1361)^2)/('1D'!$I$5*MAX(F1361,
                                                        0.1)^2),
                                                1/3))),
                                    IFERROR(L1361,
                                        0)+(MIN(ABS(IFERROR(U1361,
                                                    0))*'1D'!$D$18,
                                            ABS((MAX('1D'!$D$16,
                                                        POWER((ABS(K1361)^2)/('1D'!$I$5*MAX(F1361,
                                                                    0.1)^2),
                                                            1/3)))-IFERROR(L1361,
                                                    0))))),
                                MAX((MAX('1D'!$D$16,
                                            POWER((ABS(K1361)^2)/('1D'!$I$5*MAX(F1361,
                                                        0.1)^2),
                                                1/3))),
                                    IFERROR(L1361,
                                        0)-(MIN(ABS(IFERROR(U1361,
                                                    0))*'1D'!$D$18,
                                            ABS((MAX('1D'!$D$16,
                                                        POWER((ABS(K1361)^2)/('1D'!$I$5*MAX(F1361,
                                                                    0.1)^2),
                                                            1/3)))-IFERROR(L1361,
                                                    0))))))),
                        MAX('1D'!$D$16,
                            POWER((ABS(K1361)^2)/('1D'!$I$5*MAX(F1361,
                                        0.1)^2),
                                1/3))),
                    MAX('1D'!$D$16,
                        IFERROR(L1361,
                            0)))))))</f>
        <v>2.0411692021517887</v>
      </c>
      <c r="M1361" s="5">
        <f t="shared" ca="1" si="294"/>
        <v>10.614079851189301</v>
      </c>
      <c r="N1361" s="5">
        <f t="shared" ca="1" si="295"/>
        <v>1.1434704692804873</v>
      </c>
      <c r="O1361" s="5">
        <f t="shared" ca="1" si="296"/>
        <v>4.8002276894771132</v>
      </c>
      <c r="P1361" s="5">
        <f t="shared" ca="1" si="297"/>
        <v>633.9291692021518</v>
      </c>
      <c r="Q1361" s="5">
        <f ca="1">P1361+((ABS(K1361)/MAX(((F1361)+(G1361)*(L1361))*(L1361),
            0.000001))^2)/(2*'1D'!$I$5)</f>
        <v>635.10359253909485</v>
      </c>
      <c r="R1361" s="5">
        <f ca="1">((ABS(K1361)*'1D'!$D$6)/(MAX(((F1361)+(G1361)*(L1361))*(L1361),
            0.000001)*MAX(((((F1361)+(G1361)*(L1361))*(L1361))/MAX((F1361)+2*(L1361)*SQRT(1+(G1361)^2),
                    0.000001))^(2/3),
            0.000001)))^2</f>
        <v>4.3358367565141456E-3</v>
      </c>
      <c r="S1361" s="5">
        <f ca="1">ABS(ABS(K1361)/MAX(((F1361)+(G1361)*(L1361))*(L1361),
        0.000001))/SQRT('1D'!$I$5*MAX((((F1361)+(G1361)*(L1361))*(L1361))/MAX((F1361)+2*(G1361)*(L1361),
            0.000001),
        0.000001))</f>
        <v>1.0727235886044055</v>
      </c>
      <c r="T1361" s="5">
        <f ca="1">((F1361)*(L1361)^2)/2+(G1361)*(L1361)^3/3+(ABS(K1361)^2)/('1D'!$I$5*MAX(((F1361)+(G1361)*(L1361))*(L1361),
        0.000001))</f>
        <v>35.763412605541333</v>
      </c>
      <c r="U1361" s="5">
        <f ca="1">IF($A$2=0,
    0,
    IFERROR(Q1360-(((R1360+R1361)/2)*J1361)-(IF(O1360&gt;O1361,
                '1D'!$D$8*((O1360^2-O1361^2)/(2*'1D'!$I$5)),
                '1D'!$D$9*((O1361^2-O1360^2)/(2*'1D'!$I$5)))+('1D'!$D$10*(ABS(I1361)/90)*(MAX(O1360^2,
                        O1361^2)/(2*'1D'!$I$5))))-Q1361,
        0))</f>
        <v>-3.9474069734524164E-3</v>
      </c>
      <c r="V1361" s="5">
        <f ca="1">IF($A$2=0,
    1,
    IF(IFERROR(V1360,
            0)=0,
        0,
        IFERROR(IF(ROUND(S1361,
                    3)=1,
                1,
                IF(AND(ABS(U1361)&lt;'1D'!$D$19,
                        S1361&gt;1),
                    1,
                    0)),
            0)))</f>
        <v>0</v>
      </c>
      <c r="W1361" s="5">
        <f ca="1">IF($A$2=0,
    MAX(MAX('1D'!$D$16,
            MAX('1D'!$D$16,
                POWER((ABS(K1361)^2)/('1D'!$I$5*MAX(F1361,
                            0.1)^2),
                    1/3))),
        IFERROR(W1396,
            MAX(MAX('1D'!$D$16,
                    MAX('1D'!$D$16,
                        POWER((ABS(K1361)^2)/('1D'!$I$5*MAX(F1361,
                                    0.1)^2),
                            1/3))),
                ($L$2)-E1396))),
    IF(IFERROR(AG1362,
            0)=0,
        MAX(MAX('1D'!$D$16,
                MAX('1D'!$D$16,
                    POWER((ABS(K1361)^2)/('1D'!$I$5*MAX(F1361,
                                0.1)^2),
                        1/3))),
            IFERROR(W1396,
                MAX(MAX('1D'!$D$16,
                        MAX('1D'!$D$16,
                            POWER((ABS(K1361)^2)/('1D'!$I$5*MAX(F1361,
                                        0.1)^2),
                                1/3))),
                    ($L$2)-E1396))),
        IF(IFERROR(W1361,
                0)=0,
            MAX(MAX('1D'!$D$16,
                    MAX('1D'!$D$16,
                        POWER((ABS(K1361)^2)/('1D'!$I$5*MAX(F1361,
                                    0.1)^2),
                            1/3))),
                IFERROR(W1396,
                    MAX(MAX('1D'!$D$16,
                            MAX('1D'!$D$16,
                                POWER((ABS(K1361)^2)/('1D'!$I$5*MAX(F1361,
                                            0.1)^2),
                                    1/3))),
                        ($L$2)-E1396))),
            IF(OR(IFERROR(AD1361,
                        0)&gt;=1,
                    IFERROR(AD1362,
                        0)&gt;=1),
                MAX('1D'!$D$16,
                    MAX('1D'!$D$16,
                        POWER((ABS(K1361)^2)/('1D'!$I$5*MAX(F1361,
                                    0.1)^2),
                            1/3))),
                IF(ABS(IFERROR(AF1361,
                            0))&lt;'1D'!$D$19,
                    MAX(MAX('1D'!$D$16,
                            MAX('1D'!$D$16,
                                POWER((ABS(K1361)^2)/('1D'!$I$5*MAX(F1361,
                                            0.1)^2),
                                    1/3))),
                        IFERROR(W1361,
                            0)),
                    MAX(MAX('1D'!$D$16,
                            MAX('1D'!$D$16,
                                POWER((ABS(K1361)^2)/('1D'!$I$5*MAX(F1361,
                                            0.1)^2),
                                    1/3))),
                        (IFERROR(W1361,
                                0))+((IFERROR(AF1361,
                                    0))*'1D'!$D$18)))))))</f>
        <v>2.1389677043987478</v>
      </c>
      <c r="X1361" s="5">
        <f t="shared" ca="1" si="298"/>
        <v>11.122632062873489</v>
      </c>
      <c r="Y1361" s="5">
        <f t="shared" ca="1" si="299"/>
        <v>1.1735290000551568</v>
      </c>
      <c r="Z1361" s="5">
        <f t="shared" ca="1" si="300"/>
        <v>4.5807502857230418</v>
      </c>
      <c r="AA1361" s="5">
        <f t="shared" ca="1" si="301"/>
        <v>634.02696770439877</v>
      </c>
      <c r="AB1361" s="5">
        <f ca="1">AA1361+((ABS(K1361)/MAX(((F1361)+(G1361)*(W1361))*(W1361),
            0.000001))^2)/(2*'1D'!$I$5)</f>
        <v>635.09645155659814</v>
      </c>
      <c r="AC1361" s="5">
        <f ca="1">((ABS(K1361)*'1D'!$D$6)/(MAX(((F1361)+(G1361)*(W1361))*(W1361),
            0.000001)*MAX(((((F1361)+(G1361)*(W1361))*(W1361))/MAX((F1361)+2*(W1361)*SQRT(1+(G1361)^2),
                    0.000001))^(2/3),
            0.000001)))^2</f>
        <v>3.8141460404132466E-3</v>
      </c>
      <c r="AD1361" s="5">
        <f ca="1">ABS(ABS(K1361)/MAX(((F1361)+(G1361)*(W1361))*(W1361),
        0.000001))/SQRT('1D'!$I$5*MAX((((F1361)+(G1361)*(W1361))*(W1361))/MAX((F1361)+2*(G1361)*(W1361),
            0.000001),
        0.000001))</f>
        <v>1.0000000000000004</v>
      </c>
      <c r="AE1361" s="5">
        <f ca="1">((F1361)*(W1361)^2)/2+(G1361)*(W1361)^3/3+(ABS(K1361)^2)/('1D'!$I$5*MAX(((F1361)+(G1361)*(W1361))*(W1361),
        0.000001))</f>
        <v>35.686426155594638</v>
      </c>
      <c r="AF1361" s="5">
        <f ca="1">IF($A$2=0,
    0,
    IFERROR(AB1362+(((AC1361+AC1362)/2)*J1362)+(IF(Z1361&gt;Z1362,
                '1D'!$D$8*((Z1361^2-Z1362^2)/(2*'1D'!$I$5)),
                '1D'!$D$9*((Z1362^2-Z1361^2)/(2*'1D'!$I$5)))+('1D'!$D$10*(ABS(I1362)/90)*(MAX(Z1361^2,
                        Z1362^2)/(2*'1D'!$I$5))))-AB1361,
        0))</f>
        <v>3.3141460404522149E-3</v>
      </c>
      <c r="AG1361" s="5">
        <f ca="1">IF($A$2=0,
    1,
    IF(IFERROR(AG1362,
            0)=0,
        0,
        IFERROR(IF(OR(ROUND(AD1361,
                        3)&gt;=1,
                    AND(ABS(AF1361)&lt;'1D'!$D$19,
                        AD1361&lt;1)),
                1,
                0),
            0)))</f>
        <v>1</v>
      </c>
      <c r="AH1361" s="5">
        <f ca="1">IFERROR(IF('1D'!V32="Supercritical",
        MAX('1D'!$D$16,
            IFERROR(L1361,
                MAX('1D'!$D$16,
                    POWER((ABS(K1361)^2)/('1D'!$I$5*MAX(F1361,
                                0.1)^2),
                        1/3)))),
        IF('1D'!V32="Subcritical",
            MAX('1D'!$D$16,
                IFERROR(W1361,
                    MAX('1D'!$D$16,
                        POWER((ABS(K1361)^2)/('1D'!$I$5*MAX(F1361,
                                    0.1)^2),
                            1/3)))),
            IF(IFERROR(T1361,
                    -1E+99)&gt;=IFERROR(AE1361,
                    -1E+99),
                MAX('1D'!$D$16,
                    IFERROR(L1361,
                        MAX('1D'!$D$16,
                            POWER((ABS(K1361)^2)/('1D'!$I$5*MAX(F1361,
                                        0.1)^2),
                                1/3)))),
                MAX('1D'!$D$16,
                    IFERROR(W1361,
                        MAX('1D'!$D$16,
                            POWER((ABS(K1361)^2)/('1D'!$I$5*MAX(F1361,
                                        0.1)^2),
                                1/3))))))),
    MAX('1D'!$D$16,
        POWER((ABS(K1361)^2)/('1D'!$I$5*MAX(F1361,
                    0.1)^2),
            1/3)))</f>
        <v>2.0411692021517887</v>
      </c>
      <c r="AI1361" s="5">
        <f t="shared" ca="1" si="302"/>
        <v>633.9291692021518</v>
      </c>
      <c r="AJ1361" s="5">
        <f ca="1">AI1361+((ABS(K1361)/MAX(((F1361)+(G1361)*(AH1361))*(AH1361),
            0.000001))^2)/(2*'1D'!$I$5)</f>
        <v>635.10359253909485</v>
      </c>
      <c r="AM1361">
        <v>0</v>
      </c>
      <c r="AN1361">
        <v>0</v>
      </c>
      <c r="AO1361" s="5">
        <f t="shared" si="303"/>
        <v>0</v>
      </c>
      <c r="AP1361" s="5">
        <f t="shared" si="307"/>
        <v>0</v>
      </c>
      <c r="AQ1361" s="5">
        <f ca="1">ABS(ABS(K1361)/MAX(((F1361)+(G1361)*(AH1361))*(AH1361),
        0.000001))/SQRT('1D'!$I$5*MAX((((F1361)+(G1361)*(AH1361))*(AH1361))/MAX((F1361)+2*(G1361)*(AH1361),
            0.000001),
        0.000001))</f>
        <v>1.0727235886044055</v>
      </c>
      <c r="AR1361" s="5" t="str">
        <f t="shared" ca="1" si="304"/>
        <v>Supercritical</v>
      </c>
      <c r="AS1361" s="5">
        <f ca="1">((ABS(K1361)*'1D'!$D$6)/(MAX(((F1361)+(G1361)*(AH1361))*(AH1361),
            0.000001)*MAX(((((F1361)+(G1361)*(AH1361))*(AH1361))/MAX((F1361)+2*(AH1361)*SQRT(1+(G1361)^2),
                    0.000001))^(2/3),
            0.000001)))^2</f>
        <v>4.3358367565141456E-3</v>
      </c>
    </row>
    <row r="1362" spans="1:45" x14ac:dyDescent="0.35">
      <c r="A1362">
        <v>1353</v>
      </c>
      <c r="B1362">
        <v>1351.9960000000001</v>
      </c>
      <c r="C1362">
        <v>616066.41799999995</v>
      </c>
      <c r="D1362">
        <v>3096655.3709999998</v>
      </c>
      <c r="E1362">
        <v>631.88750000000005</v>
      </c>
      <c r="F1362">
        <v>5.2</v>
      </c>
      <c r="G1362">
        <v>0</v>
      </c>
      <c r="H1362" t="s">
        <v>176</v>
      </c>
      <c r="I1362">
        <v>0</v>
      </c>
      <c r="J1362" s="5">
        <f t="shared" si="305"/>
        <v>1</v>
      </c>
      <c r="K1362" s="5">
        <f t="shared" ca="1" si="306"/>
        <v>50.95</v>
      </c>
      <c r="L1362" s="5">
        <f ca="1">IF($A$2=0,
    IFERROR(L1361,
        MAX('1D'!$D$16,
            POWER((ABS(K1362)^2)/('1D'!$I$5*MAX(F1362,
                        0.1)^2),
                1/3))),
    IF(IFERROR(V1361,
            0)=0,
        IFERROR(L1361,
            MAX('1D'!$D$16,
                POWER((ABS(K1362)^2)/('1D'!$I$5*MAX(F1362,
                            0.1)^2),
                    1/3))),
        IF(OR(IFERROR(L1362,
                    0)=0,
                IFERROR(S1361,
                    0)&lt;1,
                IFERROR(S1362,
                    0)&lt;1),
            MAX('1D'!$D$16,
                POWER((ABS(K1362)^2)/('1D'!$I$5*MAX(F1362,
                            0.1)^2),
                    1/3)),
            IF(IFERROR(U1362,
                    0)&gt;0,
                MAX('1D'!$D$16,
                    IFERROR(L1362,
                        0)+((IFERROR(U1362,
                                0))*'1D'!$D$18*IF((IFERROR(S1362,
                                    0))&lt;1,
                            1,
                            -1))),
                IF(IFERROR(U1362,
                        0)&lt;0,
                    IF(ABS((MAX('1D'!$D$16,
                                    POWER((ABS(K1362)^2)/('1D'!$I$5*MAX(F1362,
                                                0.1)^2),
                                        1/3)))-IFERROR(L1362,
                                0))&gt;'1D'!$D$19,
                        MAX('1D'!$D$16,
                            IF((MAX('1D'!$D$16,
                                        POWER((ABS(K1362)^2)/('1D'!$I$5*MAX(F1362,
                                                    0.1)^2),
                                            1/3)))&gt;IFERROR(L1362,
                                    0),
                                MIN((MAX('1D'!$D$16,
                                            POWER((ABS(K1362)^2)/('1D'!$I$5*MAX(F1362,
                                                        0.1)^2),
                                                1/3))),
                                    IFERROR(L1362,
                                        0)+(MIN(ABS(IFERROR(U1362,
                                                    0))*'1D'!$D$18,
                                            ABS((MAX('1D'!$D$16,
                                                        POWER((ABS(K1362)^2)/('1D'!$I$5*MAX(F1362,
                                                                    0.1)^2),
                                                            1/3)))-IFERROR(L1362,
                                                    0))))),
                                MAX((MAX('1D'!$D$16,
                                            POWER((ABS(K1362)^2)/('1D'!$I$5*MAX(F1362,
                                                        0.1)^2),
                                                1/3))),
                                    IFERROR(L1362,
                                        0)-(MIN(ABS(IFERROR(U1362,
                                                    0))*'1D'!$D$18,
                                            ABS((MAX('1D'!$D$16,
                                                        POWER((ABS(K1362)^2)/('1D'!$I$5*MAX(F1362,
                                                                    0.1)^2),
                                                            1/3)))-IFERROR(L1362,
                                                    0))))))),
                        MAX('1D'!$D$16,
                            POWER((ABS(K1362)^2)/('1D'!$I$5*MAX(F1362,
                                        0.1)^2),
                                1/3))),
                    MAX('1D'!$D$16,
                        IFERROR(L1362,
                            0)))))))</f>
        <v>2.0411692021517887</v>
      </c>
      <c r="M1362" s="5">
        <f t="shared" ca="1" si="294"/>
        <v>10.614079851189301</v>
      </c>
      <c r="N1362" s="5">
        <f t="shared" ca="1" si="295"/>
        <v>1.1434704692804873</v>
      </c>
      <c r="O1362" s="5">
        <f t="shared" ca="1" si="296"/>
        <v>4.8002276894771132</v>
      </c>
      <c r="P1362" s="5">
        <f t="shared" ca="1" si="297"/>
        <v>633.92866920215181</v>
      </c>
      <c r="Q1362" s="5">
        <f ca="1">P1362+((ABS(K1362)/MAX(((F1362)+(G1362)*(L1362))*(L1362),
            0.000001))^2)/(2*'1D'!$I$5)</f>
        <v>635.10309253909486</v>
      </c>
      <c r="R1362" s="5">
        <f ca="1">((ABS(K1362)*'1D'!$D$6)/(MAX(((F1362)+(G1362)*(L1362))*(L1362),
            0.000001)*MAX(((((F1362)+(G1362)*(L1362))*(L1362))/MAX((F1362)+2*(L1362)*SQRT(1+(G1362)^2),
                    0.000001))^(2/3),
            0.000001)))^2</f>
        <v>4.3358367565141456E-3</v>
      </c>
      <c r="S1362" s="5">
        <f ca="1">ABS(ABS(K1362)/MAX(((F1362)+(G1362)*(L1362))*(L1362),
        0.000001))/SQRT('1D'!$I$5*MAX((((F1362)+(G1362)*(L1362))*(L1362))/MAX((F1362)+2*(G1362)*(L1362),
            0.000001),
        0.000001))</f>
        <v>1.0727235886044055</v>
      </c>
      <c r="T1362" s="5">
        <f ca="1">((F1362)*(L1362)^2)/2+(G1362)*(L1362)^3/3+(ABS(K1362)^2)/('1D'!$I$5*MAX(((F1362)+(G1362)*(L1362))*(L1362),
        0.000001))</f>
        <v>35.763412605541333</v>
      </c>
      <c r="U1362" s="5">
        <f ca="1">IF($A$2=0,
    0,
    IFERROR(Q1361-(((R1361+R1362)/2)*J1362)-(IF(O1361&gt;O1362,
                '1D'!$D$8*((O1361^2-O1362^2)/(2*'1D'!$I$5)),
                '1D'!$D$9*((O1362^2-O1361^2)/(2*'1D'!$I$5)))+('1D'!$D$10*(ABS(I1362)/90)*(MAX(O1361^2,
                        O1362^2)/(2*'1D'!$I$5))))-Q1362,
        0))</f>
        <v>-3.8358367564796936E-3</v>
      </c>
      <c r="V1362" s="5">
        <f ca="1">IF($A$2=0,
    1,
    IF(IFERROR(V1361,
            0)=0,
        0,
        IFERROR(IF(ROUND(S1362,
                    3)=1,
                1,
                IF(AND(ABS(U1362)&lt;'1D'!$D$19,
                        S1362&gt;1),
                    1,
                    0)),
            0)))</f>
        <v>0</v>
      </c>
      <c r="W1362" s="5">
        <f ca="1">IF($A$2=0,
    MAX(MAX('1D'!$D$16,
            MAX('1D'!$D$16,
                POWER((ABS(K1362)^2)/('1D'!$I$5*MAX(F1362,
                            0.1)^2),
                    1/3))),
        IFERROR(W1396,
            MAX(MAX('1D'!$D$16,
                    MAX('1D'!$D$16,
                        POWER((ABS(K1362)^2)/('1D'!$I$5*MAX(F1362,
                                    0.1)^2),
                            1/3))),
                ($L$2)-E1396))),
    IF(IFERROR(AG1363,
            0)=0,
        MAX(MAX('1D'!$D$16,
                MAX('1D'!$D$16,
                    POWER((ABS(K1362)^2)/('1D'!$I$5*MAX(F1362,
                                0.1)^2),
                        1/3))),
            IFERROR(W1396,
                MAX(MAX('1D'!$D$16,
                        MAX('1D'!$D$16,
                            POWER((ABS(K1362)^2)/('1D'!$I$5*MAX(F1362,
                                        0.1)^2),
                                1/3))),
                    ($L$2)-E1396))),
        IF(IFERROR(W1362,
                0)=0,
            MAX(MAX('1D'!$D$16,
                    MAX('1D'!$D$16,
                        POWER((ABS(K1362)^2)/('1D'!$I$5*MAX(F1362,
                                    0.1)^2),
                            1/3))),
                IFERROR(W1396,
                    MAX(MAX('1D'!$D$16,
                            MAX('1D'!$D$16,
                                POWER((ABS(K1362)^2)/('1D'!$I$5*MAX(F1362,
                                            0.1)^2),
                                    1/3))),
                        ($L$2)-E1396))),
            IF(OR(IFERROR(AD1362,
                        0)&gt;=1,
                    IFERROR(AD1363,
                        0)&gt;=1),
                MAX('1D'!$D$16,
                    MAX('1D'!$D$16,
                        POWER((ABS(K1362)^2)/('1D'!$I$5*MAX(F1362,
                                    0.1)^2),
                            1/3))),
                IF(ABS(IFERROR(AF1362,
                            0))&lt;'1D'!$D$19,
                    MAX(MAX('1D'!$D$16,
                            MAX('1D'!$D$16,
                                POWER((ABS(K1362)^2)/('1D'!$I$5*MAX(F1362,
                                            0.1)^2),
                                    1/3))),
                        IFERROR(W1362,
                            0)),
                    MAX(MAX('1D'!$D$16,
                            MAX('1D'!$D$16,
                                POWER((ABS(K1362)^2)/('1D'!$I$5*MAX(F1362,
                                            0.1)^2),
                                    1/3))),
                        (IFERROR(W1362,
                                0))+((IFERROR(AF1362,
                                    0))*'1D'!$D$18)))))))</f>
        <v>2.1389677043987478</v>
      </c>
      <c r="X1362" s="5">
        <f t="shared" ca="1" si="298"/>
        <v>11.122632062873489</v>
      </c>
      <c r="Y1362" s="5">
        <f t="shared" ca="1" si="299"/>
        <v>1.1735290000551568</v>
      </c>
      <c r="Z1362" s="5">
        <f t="shared" ca="1" si="300"/>
        <v>4.5807502857230418</v>
      </c>
      <c r="AA1362" s="5">
        <f t="shared" ca="1" si="301"/>
        <v>634.02646770439878</v>
      </c>
      <c r="AB1362" s="5">
        <f ca="1">AA1362+((ABS(K1362)/MAX(((F1362)+(G1362)*(W1362))*(W1362),
            0.000001))^2)/(2*'1D'!$I$5)</f>
        <v>635.09595155659815</v>
      </c>
      <c r="AC1362" s="5">
        <f ca="1">((ABS(K1362)*'1D'!$D$6)/(MAX(((F1362)+(G1362)*(W1362))*(W1362),
            0.000001)*MAX(((((F1362)+(G1362)*(W1362))*(W1362))/MAX((F1362)+2*(W1362)*SQRT(1+(G1362)^2),
                    0.000001))^(2/3),
            0.000001)))^2</f>
        <v>3.8141460404132466E-3</v>
      </c>
      <c r="AD1362" s="5">
        <f ca="1">ABS(ABS(K1362)/MAX(((F1362)+(G1362)*(W1362))*(W1362),
        0.000001))/SQRT('1D'!$I$5*MAX((((F1362)+(G1362)*(W1362))*(W1362))/MAX((F1362)+2*(G1362)*(W1362),
            0.000001),
        0.000001))</f>
        <v>1.0000000000000004</v>
      </c>
      <c r="AE1362" s="5">
        <f ca="1">((F1362)*(W1362)^2)/2+(G1362)*(W1362)^3/3+(ABS(K1362)^2)/('1D'!$I$5*MAX(((F1362)+(G1362)*(W1362))*(W1362),
        0.000001))</f>
        <v>35.686426155594638</v>
      </c>
      <c r="AF1362" s="5">
        <f ca="1">IF($A$2=0,
    0,
    IFERROR(AB1363+(((AC1362+AC1363)/2)*J1363)+(IF(Z1362&gt;Z1363,
                '1D'!$D$8*((Z1362^2-Z1363^2)/(2*'1D'!$I$5)),
                '1D'!$D$9*((Z1363^2-Z1362^2)/(2*'1D'!$I$5)))+('1D'!$D$10*(ABS(I1363)/90)*(MAX(Z1362^2,
                        Z1363^2)/(2*'1D'!$I$5))))-AB1362,
        0))</f>
        <v>3.3141460403385281E-3</v>
      </c>
      <c r="AG1362" s="5">
        <f ca="1">IF($A$2=0,
    1,
    IF(IFERROR(AG1363,
            0)=0,
        0,
        IFERROR(IF(OR(ROUND(AD1362,
                        3)&gt;=1,
                    AND(ABS(AF1362)&lt;'1D'!$D$19,
                        AD1362&lt;1)),
                1,
                0),
            0)))</f>
        <v>1</v>
      </c>
      <c r="AH1362" s="5">
        <f ca="1">IFERROR(IF('1D'!V32="Supercritical",
        MAX('1D'!$D$16,
            IFERROR(L1362,
                MAX('1D'!$D$16,
                    POWER((ABS(K1362)^2)/('1D'!$I$5*MAX(F1362,
                                0.1)^2),
                        1/3)))),
        IF('1D'!V32="Subcritical",
            MAX('1D'!$D$16,
                IFERROR(W1362,
                    MAX('1D'!$D$16,
                        POWER((ABS(K1362)^2)/('1D'!$I$5*MAX(F1362,
                                    0.1)^2),
                            1/3)))),
            IF(IFERROR(T1362,
                    -1E+99)&gt;=IFERROR(AE1362,
                    -1E+99),
                MAX('1D'!$D$16,
                    IFERROR(L1362,
                        MAX('1D'!$D$16,
                            POWER((ABS(K1362)^2)/('1D'!$I$5*MAX(F1362,
                                        0.1)^2),
                                1/3)))),
                MAX('1D'!$D$16,
                    IFERROR(W1362,
                        MAX('1D'!$D$16,
                            POWER((ABS(K1362)^2)/('1D'!$I$5*MAX(F1362,
                                        0.1)^2),
                                1/3))))))),
    MAX('1D'!$D$16,
        POWER((ABS(K1362)^2)/('1D'!$I$5*MAX(F1362,
                    0.1)^2),
            1/3)))</f>
        <v>2.0411692021517887</v>
      </c>
      <c r="AI1362" s="5">
        <f t="shared" ca="1" si="302"/>
        <v>633.92866920215181</v>
      </c>
      <c r="AJ1362" s="5">
        <f ca="1">AI1362+((ABS(K1362)/MAX(((F1362)+(G1362)*(AH1362))*(AH1362),
            0.000001))^2)/(2*'1D'!$I$5)</f>
        <v>635.10309253909486</v>
      </c>
      <c r="AM1362">
        <v>0</v>
      </c>
      <c r="AN1362">
        <v>0</v>
      </c>
      <c r="AO1362" s="5">
        <f t="shared" si="303"/>
        <v>0</v>
      </c>
      <c r="AP1362" s="5">
        <f t="shared" si="307"/>
        <v>0</v>
      </c>
      <c r="AQ1362" s="5">
        <f ca="1">ABS(ABS(K1362)/MAX(((F1362)+(G1362)*(AH1362))*(AH1362),
        0.000001))/SQRT('1D'!$I$5*MAX((((F1362)+(G1362)*(AH1362))*(AH1362))/MAX((F1362)+2*(G1362)*(AH1362),
            0.000001),
        0.000001))</f>
        <v>1.0727235886044055</v>
      </c>
      <c r="AR1362" s="5" t="str">
        <f t="shared" ca="1" si="304"/>
        <v>Supercritical</v>
      </c>
      <c r="AS1362" s="5">
        <f ca="1">((ABS(K1362)*'1D'!$D$6)/(MAX(((F1362)+(G1362)*(AH1362))*(AH1362),
            0.000001)*MAX(((((F1362)+(G1362)*(AH1362))*(AH1362))/MAX((F1362)+2*(AH1362)*SQRT(1+(G1362)^2),
                    0.000001))^(2/3),
            0.000001)))^2</f>
        <v>4.3358367565141456E-3</v>
      </c>
    </row>
    <row r="1363" spans="1:45" x14ac:dyDescent="0.35">
      <c r="A1363">
        <v>1354</v>
      </c>
      <c r="B1363">
        <v>1352.9960000000001</v>
      </c>
      <c r="C1363">
        <v>616066.37600000005</v>
      </c>
      <c r="D1363">
        <v>3096654.372</v>
      </c>
      <c r="E1363">
        <v>631.88699999999994</v>
      </c>
      <c r="F1363">
        <v>5.2</v>
      </c>
      <c r="G1363">
        <v>0</v>
      </c>
      <c r="H1363" t="s">
        <v>176</v>
      </c>
      <c r="I1363">
        <v>0</v>
      </c>
      <c r="J1363" s="5">
        <f t="shared" si="305"/>
        <v>1</v>
      </c>
      <c r="K1363" s="5">
        <f t="shared" ca="1" si="306"/>
        <v>50.95</v>
      </c>
      <c r="L1363" s="5">
        <f ca="1">IF($A$2=0,
    IFERROR(L1362,
        MAX('1D'!$D$16,
            POWER((ABS(K1363)^2)/('1D'!$I$5*MAX(F1363,
                        0.1)^2),
                1/3))),
    IF(IFERROR(V1362,
            0)=0,
        IFERROR(L1362,
            MAX('1D'!$D$16,
                POWER((ABS(K1363)^2)/('1D'!$I$5*MAX(F1363,
                            0.1)^2),
                    1/3))),
        IF(OR(IFERROR(L1363,
                    0)=0,
                IFERROR(S1362,
                    0)&lt;1,
                IFERROR(S1363,
                    0)&lt;1),
            MAX('1D'!$D$16,
                POWER((ABS(K1363)^2)/('1D'!$I$5*MAX(F1363,
                            0.1)^2),
                    1/3)),
            IF(IFERROR(U1363,
                    0)&gt;0,
                MAX('1D'!$D$16,
                    IFERROR(L1363,
                        0)+((IFERROR(U1363,
                                0))*'1D'!$D$18*IF((IFERROR(S1363,
                                    0))&lt;1,
                            1,
                            -1))),
                IF(IFERROR(U1363,
                        0)&lt;0,
                    IF(ABS((MAX('1D'!$D$16,
                                    POWER((ABS(K1363)^2)/('1D'!$I$5*MAX(F1363,
                                                0.1)^2),
                                        1/3)))-IFERROR(L1363,
                                0))&gt;'1D'!$D$19,
                        MAX('1D'!$D$16,
                            IF((MAX('1D'!$D$16,
                                        POWER((ABS(K1363)^2)/('1D'!$I$5*MAX(F1363,
                                                    0.1)^2),
                                            1/3)))&gt;IFERROR(L1363,
                                    0),
                                MIN((MAX('1D'!$D$16,
                                            POWER((ABS(K1363)^2)/('1D'!$I$5*MAX(F1363,
                                                        0.1)^2),
                                                1/3))),
                                    IFERROR(L1363,
                                        0)+(MIN(ABS(IFERROR(U1363,
                                                    0))*'1D'!$D$18,
                                            ABS((MAX('1D'!$D$16,
                                                        POWER((ABS(K1363)^2)/('1D'!$I$5*MAX(F1363,
                                                                    0.1)^2),
                                                            1/3)))-IFERROR(L1363,
                                                    0))))),
                                MAX((MAX('1D'!$D$16,
                                            POWER((ABS(K1363)^2)/('1D'!$I$5*MAX(F1363,
                                                        0.1)^2),
                                                1/3))),
                                    IFERROR(L1363,
                                        0)-(MIN(ABS(IFERROR(U1363,
                                                    0))*'1D'!$D$18,
                                            ABS((MAX('1D'!$D$16,
                                                        POWER((ABS(K1363)^2)/('1D'!$I$5*MAX(F1363,
                                                                    0.1)^2),
                                                            1/3)))-IFERROR(L1363,
                                                    0))))))),
                        MAX('1D'!$D$16,
                            POWER((ABS(K1363)^2)/('1D'!$I$5*MAX(F1363,
                                        0.1)^2),
                                1/3))),
                    MAX('1D'!$D$16,
                        IFERROR(L1363,
                            0)))))))</f>
        <v>2.0411692021517887</v>
      </c>
      <c r="M1363" s="5">
        <f t="shared" ca="1" si="294"/>
        <v>10.614079851189301</v>
      </c>
      <c r="N1363" s="5">
        <f t="shared" ca="1" si="295"/>
        <v>1.1434704692804873</v>
      </c>
      <c r="O1363" s="5">
        <f t="shared" ca="1" si="296"/>
        <v>4.8002276894771132</v>
      </c>
      <c r="P1363" s="5">
        <f t="shared" ca="1" si="297"/>
        <v>633.92816920215171</v>
      </c>
      <c r="Q1363" s="5">
        <f ca="1">P1363+((ABS(K1363)/MAX(((F1363)+(G1363)*(L1363))*(L1363),
            0.000001))^2)/(2*'1D'!$I$5)</f>
        <v>635.10259253909476</v>
      </c>
      <c r="R1363" s="5">
        <f ca="1">((ABS(K1363)*'1D'!$D$6)/(MAX(((F1363)+(G1363)*(L1363))*(L1363),
            0.000001)*MAX(((((F1363)+(G1363)*(L1363))*(L1363))/MAX((F1363)+2*(L1363)*SQRT(1+(G1363)^2),
                    0.000001))^(2/3),
            0.000001)))^2</f>
        <v>4.3358367565141456E-3</v>
      </c>
      <c r="S1363" s="5">
        <f ca="1">ABS(ABS(K1363)/MAX(((F1363)+(G1363)*(L1363))*(L1363),
        0.000001))/SQRT('1D'!$I$5*MAX((((F1363)+(G1363)*(L1363))*(L1363))/MAX((F1363)+2*(G1363)*(L1363),
            0.000001),
        0.000001))</f>
        <v>1.0727235886044055</v>
      </c>
      <c r="T1363" s="5">
        <f ca="1">((F1363)*(L1363)^2)/2+(G1363)*(L1363)^3/3+(ABS(K1363)^2)/('1D'!$I$5*MAX(((F1363)+(G1363)*(L1363))*(L1363),
        0.000001))</f>
        <v>35.763412605541333</v>
      </c>
      <c r="U1363" s="5">
        <f ca="1">IF($A$2=0,
    0,
    IFERROR(Q1362-(((R1362+R1363)/2)*J1363)-(IF(O1362&gt;O1363,
                '1D'!$D$8*((O1362^2-O1363^2)/(2*'1D'!$I$5)),
                '1D'!$D$9*((O1363^2-O1362^2)/(2*'1D'!$I$5)))+('1D'!$D$10*(ABS(I1363)/90)*(MAX(O1362^2,
                        O1363^2)/(2*'1D'!$I$5))))-Q1363,
        0))</f>
        <v>-3.8358367563660067E-3</v>
      </c>
      <c r="V1363" s="5">
        <f ca="1">IF($A$2=0,
    1,
    IF(IFERROR(V1362,
            0)=0,
        0,
        IFERROR(IF(ROUND(S1363,
                    3)=1,
                1,
                IF(AND(ABS(U1363)&lt;'1D'!$D$19,
                        S1363&gt;1),
                    1,
                    0)),
            0)))</f>
        <v>0</v>
      </c>
      <c r="W1363" s="5">
        <f ca="1">IF($A$2=0,
    MAX(MAX('1D'!$D$16,
            MAX('1D'!$D$16,
                POWER((ABS(K1363)^2)/('1D'!$I$5*MAX(F1363,
                            0.1)^2),
                    1/3))),
        IFERROR(W1396,
            MAX(MAX('1D'!$D$16,
                    MAX('1D'!$D$16,
                        POWER((ABS(K1363)^2)/('1D'!$I$5*MAX(F1363,
                                    0.1)^2),
                            1/3))),
                ($L$2)-E1396))),
    IF(IFERROR(AG1364,
            0)=0,
        MAX(MAX('1D'!$D$16,
                MAX('1D'!$D$16,
                    POWER((ABS(K1363)^2)/('1D'!$I$5*MAX(F1363,
                                0.1)^2),
                        1/3))),
            IFERROR(W1396,
                MAX(MAX('1D'!$D$16,
                        MAX('1D'!$D$16,
                            POWER((ABS(K1363)^2)/('1D'!$I$5*MAX(F1363,
                                        0.1)^2),
                                1/3))),
                    ($L$2)-E1396))),
        IF(IFERROR(W1363,
                0)=0,
            MAX(MAX('1D'!$D$16,
                    MAX('1D'!$D$16,
                        POWER((ABS(K1363)^2)/('1D'!$I$5*MAX(F1363,
                                    0.1)^2),
                            1/3))),
                IFERROR(W1396,
                    MAX(MAX('1D'!$D$16,
                            MAX('1D'!$D$16,
                                POWER((ABS(K1363)^2)/('1D'!$I$5*MAX(F1363,
                                            0.1)^2),
                                    1/3))),
                        ($L$2)-E1396))),
            IF(OR(IFERROR(AD1363,
                        0)&gt;=1,
                    IFERROR(AD1364,
                        0)&gt;=1),
                MAX('1D'!$D$16,
                    MAX('1D'!$D$16,
                        POWER((ABS(K1363)^2)/('1D'!$I$5*MAX(F1363,
                                    0.1)^2),
                            1/3))),
                IF(ABS(IFERROR(AF1363,
                            0))&lt;'1D'!$D$19,
                    MAX(MAX('1D'!$D$16,
                            MAX('1D'!$D$16,
                                POWER((ABS(K1363)^2)/('1D'!$I$5*MAX(F1363,
                                            0.1)^2),
                                    1/3))),
                        IFERROR(W1363,
                            0)),
                    MAX(MAX('1D'!$D$16,
                            MAX('1D'!$D$16,
                                POWER((ABS(K1363)^2)/('1D'!$I$5*MAX(F1363,
                                            0.1)^2),
                                    1/3))),
                        (IFERROR(W1363,
                                0))+((IFERROR(AF1363,
                                    0))*'1D'!$D$18)))))))</f>
        <v>2.1389677043987478</v>
      </c>
      <c r="X1363" s="5">
        <f t="shared" ca="1" si="298"/>
        <v>11.122632062873489</v>
      </c>
      <c r="Y1363" s="5">
        <f t="shared" ca="1" si="299"/>
        <v>1.1735290000551568</v>
      </c>
      <c r="Z1363" s="5">
        <f t="shared" ca="1" si="300"/>
        <v>4.5807502857230418</v>
      </c>
      <c r="AA1363" s="5">
        <f t="shared" ca="1" si="301"/>
        <v>634.02596770439868</v>
      </c>
      <c r="AB1363" s="5">
        <f ca="1">AA1363+((ABS(K1363)/MAX(((F1363)+(G1363)*(W1363))*(W1363),
            0.000001))^2)/(2*'1D'!$I$5)</f>
        <v>635.09545155659805</v>
      </c>
      <c r="AC1363" s="5">
        <f ca="1">((ABS(K1363)*'1D'!$D$6)/(MAX(((F1363)+(G1363)*(W1363))*(W1363),
            0.000001)*MAX(((((F1363)+(G1363)*(W1363))*(W1363))/MAX((F1363)+2*(W1363)*SQRT(1+(G1363)^2),
                    0.000001))^(2/3),
            0.000001)))^2</f>
        <v>3.8141460404132466E-3</v>
      </c>
      <c r="AD1363" s="5">
        <f ca="1">ABS(ABS(K1363)/MAX(((F1363)+(G1363)*(W1363))*(W1363),
        0.000001))/SQRT('1D'!$I$5*MAX((((F1363)+(G1363)*(W1363))*(W1363))/MAX((F1363)+2*(G1363)*(W1363),
            0.000001),
        0.000001))</f>
        <v>1.0000000000000004</v>
      </c>
      <c r="AE1363" s="5">
        <f ca="1">((F1363)*(W1363)^2)/2+(G1363)*(W1363)^3/3+(ABS(K1363)^2)/('1D'!$I$5*MAX(((F1363)+(G1363)*(W1363))*(W1363),
        0.000001))</f>
        <v>35.686426155594638</v>
      </c>
      <c r="AF1363" s="5">
        <f ca="1">IF($A$2=0,
    0,
    IFERROR(AB1364+(((AC1363+AC1364)/2)*J1364)+(IF(Z1363&gt;Z1364,
                '1D'!$D$8*((Z1363^2-Z1364^2)/(2*'1D'!$I$5)),
                '1D'!$D$9*((Z1364^2-Z1363^2)/(2*'1D'!$I$5)))+('1D'!$D$10*(ABS(I1364)/90)*(MAX(Z1363^2,
                        Z1364^2)/(2*'1D'!$I$5))))-AB1363,
        0))</f>
        <v>3.4157470064428708E-3</v>
      </c>
      <c r="AG1363" s="5">
        <f ca="1">IF($A$2=0,
    1,
    IF(IFERROR(AG1364,
            0)=0,
        0,
        IFERROR(IF(OR(ROUND(AD1363,
                        3)&gt;=1,
                    AND(ABS(AF1363)&lt;'1D'!$D$19,
                        AD1363&lt;1)),
                1,
                0),
            0)))</f>
        <v>1</v>
      </c>
      <c r="AH1363" s="5">
        <f ca="1">IFERROR(IF('1D'!V32="Supercritical",
        MAX('1D'!$D$16,
            IFERROR(L1363,
                MAX('1D'!$D$16,
                    POWER((ABS(K1363)^2)/('1D'!$I$5*MAX(F1363,
                                0.1)^2),
                        1/3)))),
        IF('1D'!V32="Subcritical",
            MAX('1D'!$D$16,
                IFERROR(W1363,
                    MAX('1D'!$D$16,
                        POWER((ABS(K1363)^2)/('1D'!$I$5*MAX(F1363,
                                    0.1)^2),
                            1/3)))),
            IF(IFERROR(T1363,
                    -1E+99)&gt;=IFERROR(AE1363,
                    -1E+99),
                MAX('1D'!$D$16,
                    IFERROR(L1363,
                        MAX('1D'!$D$16,
                            POWER((ABS(K1363)^2)/('1D'!$I$5*MAX(F1363,
                                        0.1)^2),
                                1/3)))),
                MAX('1D'!$D$16,
                    IFERROR(W1363,
                        MAX('1D'!$D$16,
                            POWER((ABS(K1363)^2)/('1D'!$I$5*MAX(F1363,
                                        0.1)^2),
                                1/3))))))),
    MAX('1D'!$D$16,
        POWER((ABS(K1363)^2)/('1D'!$I$5*MAX(F1363,
                    0.1)^2),
            1/3)))</f>
        <v>2.0411692021517887</v>
      </c>
      <c r="AI1363" s="5">
        <f t="shared" ca="1" si="302"/>
        <v>633.92816920215171</v>
      </c>
      <c r="AJ1363" s="5">
        <f ca="1">AI1363+((ABS(K1363)/MAX(((F1363)+(G1363)*(AH1363))*(AH1363),
            0.000001))^2)/(2*'1D'!$I$5)</f>
        <v>635.10259253909476</v>
      </c>
      <c r="AM1363">
        <v>0</v>
      </c>
      <c r="AN1363">
        <v>0</v>
      </c>
      <c r="AO1363" s="5">
        <f t="shared" si="303"/>
        <v>0</v>
      </c>
      <c r="AP1363" s="5">
        <f t="shared" si="307"/>
        <v>0</v>
      </c>
      <c r="AQ1363" s="5">
        <f ca="1">ABS(ABS(K1363)/MAX(((F1363)+(G1363)*(AH1363))*(AH1363),
        0.000001))/SQRT('1D'!$I$5*MAX((((F1363)+(G1363)*(AH1363))*(AH1363))/MAX((F1363)+2*(G1363)*(AH1363),
            0.000001),
        0.000001))</f>
        <v>1.0727235886044055</v>
      </c>
      <c r="AR1363" s="5" t="str">
        <f t="shared" ca="1" si="304"/>
        <v>Supercritical</v>
      </c>
      <c r="AS1363" s="5">
        <f ca="1">((ABS(K1363)*'1D'!$D$6)/(MAX(((F1363)+(G1363)*(AH1363))*(AH1363),
            0.000001)*MAX(((((F1363)+(G1363)*(AH1363))*(AH1363))/MAX((F1363)+2*(AH1363)*SQRT(1+(G1363)^2),
                    0.000001))^(2/3),
            0.000001)))^2</f>
        <v>4.3358367565141456E-3</v>
      </c>
    </row>
    <row r="1364" spans="1:45" x14ac:dyDescent="0.35">
      <c r="A1364">
        <v>1355</v>
      </c>
      <c r="B1364">
        <v>1353.9960000000001</v>
      </c>
      <c r="C1364">
        <v>616066.33400000003</v>
      </c>
      <c r="D1364">
        <v>3096653.3730000001</v>
      </c>
      <c r="E1364">
        <v>631.88649999999996</v>
      </c>
      <c r="F1364">
        <v>5.2</v>
      </c>
      <c r="G1364">
        <v>0</v>
      </c>
      <c r="H1364" t="s">
        <v>176</v>
      </c>
      <c r="I1364">
        <v>5.7000000000000002E-2</v>
      </c>
      <c r="J1364" s="5">
        <f t="shared" si="305"/>
        <v>1</v>
      </c>
      <c r="K1364" s="5">
        <f t="shared" ca="1" si="306"/>
        <v>50.95</v>
      </c>
      <c r="L1364" s="5">
        <f ca="1">IF($A$2=0,
    IFERROR(L1363,
        MAX('1D'!$D$16,
            POWER((ABS(K1364)^2)/('1D'!$I$5*MAX(F1364,
                        0.1)^2),
                1/3))),
    IF(IFERROR(V1363,
            0)=0,
        IFERROR(L1363,
            MAX('1D'!$D$16,
                POWER((ABS(K1364)^2)/('1D'!$I$5*MAX(F1364,
                            0.1)^2),
                    1/3))),
        IF(OR(IFERROR(L1364,
                    0)=0,
                IFERROR(S1363,
                    0)&lt;1,
                IFERROR(S1364,
                    0)&lt;1),
            MAX('1D'!$D$16,
                POWER((ABS(K1364)^2)/('1D'!$I$5*MAX(F1364,
                            0.1)^2),
                    1/3)),
            IF(IFERROR(U1364,
                    0)&gt;0,
                MAX('1D'!$D$16,
                    IFERROR(L1364,
                        0)+((IFERROR(U1364,
                                0))*'1D'!$D$18*IF((IFERROR(S1364,
                                    0))&lt;1,
                            1,
                            -1))),
                IF(IFERROR(U1364,
                        0)&lt;0,
                    IF(ABS((MAX('1D'!$D$16,
                                    POWER((ABS(K1364)^2)/('1D'!$I$5*MAX(F1364,
                                                0.1)^2),
                                        1/3)))-IFERROR(L1364,
                                0))&gt;'1D'!$D$19,
                        MAX('1D'!$D$16,
                            IF((MAX('1D'!$D$16,
                                        POWER((ABS(K1364)^2)/('1D'!$I$5*MAX(F1364,
                                                    0.1)^2),
                                            1/3)))&gt;IFERROR(L1364,
                                    0),
                                MIN((MAX('1D'!$D$16,
                                            POWER((ABS(K1364)^2)/('1D'!$I$5*MAX(F1364,
                                                        0.1)^2),
                                                1/3))),
                                    IFERROR(L1364,
                                        0)+(MIN(ABS(IFERROR(U1364,
                                                    0))*'1D'!$D$18,
                                            ABS((MAX('1D'!$D$16,
                                                        POWER((ABS(K1364)^2)/('1D'!$I$5*MAX(F1364,
                                                                    0.1)^2),
                                                            1/3)))-IFERROR(L1364,
                                                    0))))),
                                MAX((MAX('1D'!$D$16,
                                            POWER((ABS(K1364)^2)/('1D'!$I$5*MAX(F1364,
                                                        0.1)^2),
                                                1/3))),
                                    IFERROR(L1364,
                                        0)-(MIN(ABS(IFERROR(U1364,
                                                    0))*'1D'!$D$18,
                                            ABS((MAX('1D'!$D$16,
                                                        POWER((ABS(K1364)^2)/('1D'!$I$5*MAX(F1364,
                                                                    0.1)^2),
                                                            1/3)))-IFERROR(L1364,
                                                    0))))))),
                        MAX('1D'!$D$16,
                            POWER((ABS(K1364)^2)/('1D'!$I$5*MAX(F1364,
                                        0.1)^2),
                                1/3))),
                    MAX('1D'!$D$16,
                        IFERROR(L1364,
                            0)))))))</f>
        <v>2.0411692021517887</v>
      </c>
      <c r="M1364" s="5">
        <f t="shared" ca="1" si="294"/>
        <v>10.614079851189301</v>
      </c>
      <c r="N1364" s="5">
        <f t="shared" ca="1" si="295"/>
        <v>1.1434704692804873</v>
      </c>
      <c r="O1364" s="5">
        <f t="shared" ca="1" si="296"/>
        <v>4.8002276894771132</v>
      </c>
      <c r="P1364" s="5">
        <f t="shared" ca="1" si="297"/>
        <v>633.92766920215172</v>
      </c>
      <c r="Q1364" s="5">
        <f ca="1">P1364+((ABS(K1364)/MAX(((F1364)+(G1364)*(L1364))*(L1364),
            0.000001))^2)/(2*'1D'!$I$5)</f>
        <v>635.10209253909477</v>
      </c>
      <c r="R1364" s="5">
        <f ca="1">((ABS(K1364)*'1D'!$D$6)/(MAX(((F1364)+(G1364)*(L1364))*(L1364),
            0.000001)*MAX(((((F1364)+(G1364)*(L1364))*(L1364))/MAX((F1364)+2*(L1364)*SQRT(1+(G1364)^2),
                    0.000001))^(2/3),
            0.000001)))^2</f>
        <v>4.3358367565141456E-3</v>
      </c>
      <c r="S1364" s="5">
        <f ca="1">ABS(ABS(K1364)/MAX(((F1364)+(G1364)*(L1364))*(L1364),
        0.000001))/SQRT('1D'!$I$5*MAX((((F1364)+(G1364)*(L1364))*(L1364))/MAX((F1364)+2*(G1364)*(L1364),
            0.000001),
        0.000001))</f>
        <v>1.0727235886044055</v>
      </c>
      <c r="T1364" s="5">
        <f ca="1">((F1364)*(L1364)^2)/2+(G1364)*(L1364)^3/3+(ABS(K1364)^2)/('1D'!$I$5*MAX(((F1364)+(G1364)*(L1364))*(L1364),
        0.000001))</f>
        <v>35.763412605541333</v>
      </c>
      <c r="U1364" s="5">
        <f ca="1">IF($A$2=0,
    0,
    IFERROR(Q1363-(((R1363+R1364)/2)*J1364)-(IF(O1363&gt;O1364,
                '1D'!$D$8*((O1363^2-O1364^2)/(2*'1D'!$I$5)),
                '1D'!$D$9*((O1364^2-O1363^2)/(2*'1D'!$I$5)))+('1D'!$D$10*(ABS(I1364)/90)*(MAX(O1363^2,
                        O1364^2)/(2*'1D'!$I$5))))-Q1364,
        0))</f>
        <v>-3.9474069734524164E-3</v>
      </c>
      <c r="V1364" s="5">
        <f ca="1">IF($A$2=0,
    1,
    IF(IFERROR(V1363,
            0)=0,
        0,
        IFERROR(IF(ROUND(S1364,
                    3)=1,
                1,
                IF(AND(ABS(U1364)&lt;'1D'!$D$19,
                        S1364&gt;1),
                    1,
                    0)),
            0)))</f>
        <v>0</v>
      </c>
      <c r="W1364" s="5">
        <f ca="1">IF($A$2=0,
    MAX(MAX('1D'!$D$16,
            MAX('1D'!$D$16,
                POWER((ABS(K1364)^2)/('1D'!$I$5*MAX(F1364,
                            0.1)^2),
                    1/3))),
        IFERROR(W1396,
            MAX(MAX('1D'!$D$16,
                    MAX('1D'!$D$16,
                        POWER((ABS(K1364)^2)/('1D'!$I$5*MAX(F1364,
                                    0.1)^2),
                            1/3))),
                ($L$2)-E1396))),
    IF(IFERROR(AG1365,
            0)=0,
        MAX(MAX('1D'!$D$16,
                MAX('1D'!$D$16,
                    POWER((ABS(K1364)^2)/('1D'!$I$5*MAX(F1364,
                                0.1)^2),
                        1/3))),
            IFERROR(W1396,
                MAX(MAX('1D'!$D$16,
                        MAX('1D'!$D$16,
                            POWER((ABS(K1364)^2)/('1D'!$I$5*MAX(F1364,
                                        0.1)^2),
                                1/3))),
                    ($L$2)-E1396))),
        IF(IFERROR(W1364,
                0)=0,
            MAX(MAX('1D'!$D$16,
                    MAX('1D'!$D$16,
                        POWER((ABS(K1364)^2)/('1D'!$I$5*MAX(F1364,
                                    0.1)^2),
                            1/3))),
                IFERROR(W1396,
                    MAX(MAX('1D'!$D$16,
                            MAX('1D'!$D$16,
                                POWER((ABS(K1364)^2)/('1D'!$I$5*MAX(F1364,
                                            0.1)^2),
                                    1/3))),
                        ($L$2)-E1396))),
            IF(OR(IFERROR(AD1364,
                        0)&gt;=1,
                    IFERROR(AD1365,
                        0)&gt;=1),
                MAX('1D'!$D$16,
                    MAX('1D'!$D$16,
                        POWER((ABS(K1364)^2)/('1D'!$I$5*MAX(F1364,
                                    0.1)^2),
                            1/3))),
                IF(ABS(IFERROR(AF1364,
                            0))&lt;'1D'!$D$19,
                    MAX(MAX('1D'!$D$16,
                            MAX('1D'!$D$16,
                                POWER((ABS(K1364)^2)/('1D'!$I$5*MAX(F1364,
                                            0.1)^2),
                                    1/3))),
                        IFERROR(W1364,
                            0)),
                    MAX(MAX('1D'!$D$16,
                            MAX('1D'!$D$16,
                                POWER((ABS(K1364)^2)/('1D'!$I$5*MAX(F1364,
                                            0.1)^2),
                                    1/3))),
                        (IFERROR(W1364,
                                0))+((IFERROR(AF1364,
                                    0))*'1D'!$D$18)))))))</f>
        <v>2.1389677043987478</v>
      </c>
      <c r="X1364" s="5">
        <f t="shared" ca="1" si="298"/>
        <v>11.122632062873489</v>
      </c>
      <c r="Y1364" s="5">
        <f t="shared" ca="1" si="299"/>
        <v>1.1735290000551568</v>
      </c>
      <c r="Z1364" s="5">
        <f t="shared" ca="1" si="300"/>
        <v>4.5807502857230418</v>
      </c>
      <c r="AA1364" s="5">
        <f t="shared" ca="1" si="301"/>
        <v>634.02546770439869</v>
      </c>
      <c r="AB1364" s="5">
        <f ca="1">AA1364+((ABS(K1364)/MAX(((F1364)+(G1364)*(W1364))*(W1364),
            0.000001))^2)/(2*'1D'!$I$5)</f>
        <v>635.09495155659806</v>
      </c>
      <c r="AC1364" s="5">
        <f ca="1">((ABS(K1364)*'1D'!$D$6)/(MAX(((F1364)+(G1364)*(W1364))*(W1364),
            0.000001)*MAX(((((F1364)+(G1364)*(W1364))*(W1364))/MAX((F1364)+2*(W1364)*SQRT(1+(G1364)^2),
                    0.000001))^(2/3),
            0.000001)))^2</f>
        <v>3.8141460404132466E-3</v>
      </c>
      <c r="AD1364" s="5">
        <f ca="1">ABS(ABS(K1364)/MAX(((F1364)+(G1364)*(W1364))*(W1364),
        0.000001))/SQRT('1D'!$I$5*MAX((((F1364)+(G1364)*(W1364))*(W1364))/MAX((F1364)+2*(G1364)*(W1364),
            0.000001),
        0.000001))</f>
        <v>1.0000000000000004</v>
      </c>
      <c r="AE1364" s="5">
        <f ca="1">((F1364)*(W1364)^2)/2+(G1364)*(W1364)^3/3+(ABS(K1364)^2)/('1D'!$I$5*MAX(((F1364)+(G1364)*(W1364))*(W1364),
        0.000001))</f>
        <v>35.686426155594638</v>
      </c>
      <c r="AF1364" s="5">
        <f ca="1">IF($A$2=0,
    0,
    IFERROR(AB1365+(((AC1364+AC1365)/2)*J1365)+(IF(Z1364&gt;Z1365,
                '1D'!$D$8*((Z1364^2-Z1365^2)/(2*'1D'!$I$5)),
                '1D'!$D$9*((Z1365^2-Z1364^2)/(2*'1D'!$I$5)))+('1D'!$D$10*(ABS(I1365)/90)*(MAX(Z1364^2,
                        Z1365^2)/(2*'1D'!$I$5))))-AB1364,
        0))</f>
        <v>3.4157470064428708E-3</v>
      </c>
      <c r="AG1364" s="5">
        <f ca="1">IF($A$2=0,
    1,
    IF(IFERROR(AG1365,
            0)=0,
        0,
        IFERROR(IF(OR(ROUND(AD1364,
                        3)&gt;=1,
                    AND(ABS(AF1364)&lt;'1D'!$D$19,
                        AD1364&lt;1)),
                1,
                0),
            0)))</f>
        <v>1</v>
      </c>
      <c r="AH1364" s="5">
        <f ca="1">IFERROR(IF('1D'!V32="Supercritical",
        MAX('1D'!$D$16,
            IFERROR(L1364,
                MAX('1D'!$D$16,
                    POWER((ABS(K1364)^2)/('1D'!$I$5*MAX(F1364,
                                0.1)^2),
                        1/3)))),
        IF('1D'!V32="Subcritical",
            MAX('1D'!$D$16,
                IFERROR(W1364,
                    MAX('1D'!$D$16,
                        POWER((ABS(K1364)^2)/('1D'!$I$5*MAX(F1364,
                                    0.1)^2),
                            1/3)))),
            IF(IFERROR(T1364,
                    -1E+99)&gt;=IFERROR(AE1364,
                    -1E+99),
                MAX('1D'!$D$16,
                    IFERROR(L1364,
                        MAX('1D'!$D$16,
                            POWER((ABS(K1364)^2)/('1D'!$I$5*MAX(F1364,
                                        0.1)^2),
                                1/3)))),
                MAX('1D'!$D$16,
                    IFERROR(W1364,
                        MAX('1D'!$D$16,
                            POWER((ABS(K1364)^2)/('1D'!$I$5*MAX(F1364,
                                        0.1)^2),
                                1/3))))))),
    MAX('1D'!$D$16,
        POWER((ABS(K1364)^2)/('1D'!$I$5*MAX(F1364,
                    0.1)^2),
            1/3)))</f>
        <v>2.0411692021517887</v>
      </c>
      <c r="AI1364" s="5">
        <f t="shared" ca="1" si="302"/>
        <v>633.92766920215172</v>
      </c>
      <c r="AJ1364" s="5">
        <f ca="1">AI1364+((ABS(K1364)/MAX(((F1364)+(G1364)*(AH1364))*(AH1364),
            0.000001))^2)/(2*'1D'!$I$5)</f>
        <v>635.10209253909477</v>
      </c>
      <c r="AM1364">
        <v>0</v>
      </c>
      <c r="AN1364">
        <v>0</v>
      </c>
      <c r="AO1364" s="5">
        <f t="shared" si="303"/>
        <v>0</v>
      </c>
      <c r="AP1364" s="5">
        <f t="shared" si="307"/>
        <v>0</v>
      </c>
      <c r="AQ1364" s="5">
        <f ca="1">ABS(ABS(K1364)/MAX(((F1364)+(G1364)*(AH1364))*(AH1364),
        0.000001))/SQRT('1D'!$I$5*MAX((((F1364)+(G1364)*(AH1364))*(AH1364))/MAX((F1364)+2*(G1364)*(AH1364),
            0.000001),
        0.000001))</f>
        <v>1.0727235886044055</v>
      </c>
      <c r="AR1364" s="5" t="str">
        <f t="shared" ca="1" si="304"/>
        <v>Supercritical</v>
      </c>
      <c r="AS1364" s="5">
        <f ca="1">((ABS(K1364)*'1D'!$D$6)/(MAX(((F1364)+(G1364)*(AH1364))*(AH1364),
            0.000001)*MAX(((((F1364)+(G1364)*(AH1364))*(AH1364))/MAX((F1364)+2*(AH1364)*SQRT(1+(G1364)^2),
                    0.000001))^(2/3),
            0.000001)))^2</f>
        <v>4.3358367565141456E-3</v>
      </c>
    </row>
    <row r="1365" spans="1:45" x14ac:dyDescent="0.35">
      <c r="A1365">
        <v>1356</v>
      </c>
      <c r="B1365">
        <v>1354.9960000000001</v>
      </c>
      <c r="C1365">
        <v>616066.29099999997</v>
      </c>
      <c r="D1365">
        <v>3096652.3739999998</v>
      </c>
      <c r="E1365">
        <v>631.88599999999997</v>
      </c>
      <c r="F1365">
        <v>5.2</v>
      </c>
      <c r="G1365">
        <v>0</v>
      </c>
      <c r="H1365" t="s">
        <v>176</v>
      </c>
      <c r="I1365">
        <v>5.7000000000000002E-2</v>
      </c>
      <c r="J1365" s="5">
        <f t="shared" si="305"/>
        <v>1</v>
      </c>
      <c r="K1365" s="5">
        <f t="shared" ca="1" si="306"/>
        <v>50.95</v>
      </c>
      <c r="L1365" s="5">
        <f ca="1">IF($A$2=0,
    IFERROR(L1364,
        MAX('1D'!$D$16,
            POWER((ABS(K1365)^2)/('1D'!$I$5*MAX(F1365,
                        0.1)^2),
                1/3))),
    IF(IFERROR(V1364,
            0)=0,
        IFERROR(L1364,
            MAX('1D'!$D$16,
                POWER((ABS(K1365)^2)/('1D'!$I$5*MAX(F1365,
                            0.1)^2),
                    1/3))),
        IF(OR(IFERROR(L1365,
                    0)=0,
                IFERROR(S1364,
                    0)&lt;1,
                IFERROR(S1365,
                    0)&lt;1),
            MAX('1D'!$D$16,
                POWER((ABS(K1365)^2)/('1D'!$I$5*MAX(F1365,
                            0.1)^2),
                    1/3)),
            IF(IFERROR(U1365,
                    0)&gt;0,
                MAX('1D'!$D$16,
                    IFERROR(L1365,
                        0)+((IFERROR(U1365,
                                0))*'1D'!$D$18*IF((IFERROR(S1365,
                                    0))&lt;1,
                            1,
                            -1))),
                IF(IFERROR(U1365,
                        0)&lt;0,
                    IF(ABS((MAX('1D'!$D$16,
                                    POWER((ABS(K1365)^2)/('1D'!$I$5*MAX(F1365,
                                                0.1)^2),
                                        1/3)))-IFERROR(L1365,
                                0))&gt;'1D'!$D$19,
                        MAX('1D'!$D$16,
                            IF((MAX('1D'!$D$16,
                                        POWER((ABS(K1365)^2)/('1D'!$I$5*MAX(F1365,
                                                    0.1)^2),
                                            1/3)))&gt;IFERROR(L1365,
                                    0),
                                MIN((MAX('1D'!$D$16,
                                            POWER((ABS(K1365)^2)/('1D'!$I$5*MAX(F1365,
                                                        0.1)^2),
                                                1/3))),
                                    IFERROR(L1365,
                                        0)+(MIN(ABS(IFERROR(U1365,
                                                    0))*'1D'!$D$18,
                                            ABS((MAX('1D'!$D$16,
                                                        POWER((ABS(K1365)^2)/('1D'!$I$5*MAX(F1365,
                                                                    0.1)^2),
                                                            1/3)))-IFERROR(L1365,
                                                    0))))),
                                MAX((MAX('1D'!$D$16,
                                            POWER((ABS(K1365)^2)/('1D'!$I$5*MAX(F1365,
                                                        0.1)^2),
                                                1/3))),
                                    IFERROR(L1365,
                                        0)-(MIN(ABS(IFERROR(U1365,
                                                    0))*'1D'!$D$18,
                                            ABS((MAX('1D'!$D$16,
                                                        POWER((ABS(K1365)^2)/('1D'!$I$5*MAX(F1365,
                                                                    0.1)^2),
                                                            1/3)))-IFERROR(L1365,
                                                    0))))))),
                        MAX('1D'!$D$16,
                            POWER((ABS(K1365)^2)/('1D'!$I$5*MAX(F1365,
                                        0.1)^2),
                                1/3))),
                    MAX('1D'!$D$16,
                        IFERROR(L1365,
                            0)))))))</f>
        <v>2.0411692021517887</v>
      </c>
      <c r="M1365" s="5">
        <f t="shared" ca="1" si="294"/>
        <v>10.614079851189301</v>
      </c>
      <c r="N1365" s="5">
        <f t="shared" ca="1" si="295"/>
        <v>1.1434704692804873</v>
      </c>
      <c r="O1365" s="5">
        <f t="shared" ca="1" si="296"/>
        <v>4.8002276894771132</v>
      </c>
      <c r="P1365" s="5">
        <f t="shared" ca="1" si="297"/>
        <v>633.92716920215173</v>
      </c>
      <c r="Q1365" s="5">
        <f ca="1">P1365+((ABS(K1365)/MAX(((F1365)+(G1365)*(L1365))*(L1365),
            0.000001))^2)/(2*'1D'!$I$5)</f>
        <v>635.10159253909478</v>
      </c>
      <c r="R1365" s="5">
        <f ca="1">((ABS(K1365)*'1D'!$D$6)/(MAX(((F1365)+(G1365)*(L1365))*(L1365),
            0.000001)*MAX(((((F1365)+(G1365)*(L1365))*(L1365))/MAX((F1365)+2*(L1365)*SQRT(1+(G1365)^2),
                    0.000001))^(2/3),
            0.000001)))^2</f>
        <v>4.3358367565141456E-3</v>
      </c>
      <c r="S1365" s="5">
        <f ca="1">ABS(ABS(K1365)/MAX(((F1365)+(G1365)*(L1365))*(L1365),
        0.000001))/SQRT('1D'!$I$5*MAX((((F1365)+(G1365)*(L1365))*(L1365))/MAX((F1365)+2*(G1365)*(L1365),
            0.000001),
        0.000001))</f>
        <v>1.0727235886044055</v>
      </c>
      <c r="T1365" s="5">
        <f ca="1">((F1365)*(L1365)^2)/2+(G1365)*(L1365)^3/3+(ABS(K1365)^2)/('1D'!$I$5*MAX(((F1365)+(G1365)*(L1365))*(L1365),
        0.000001))</f>
        <v>35.763412605541333</v>
      </c>
      <c r="U1365" s="5">
        <f ca="1">IF($A$2=0,
    0,
    IFERROR(Q1364-(((R1364+R1365)/2)*J1365)-(IF(O1364&gt;O1365,
                '1D'!$D$8*((O1364^2-O1365^2)/(2*'1D'!$I$5)),
                '1D'!$D$9*((O1365^2-O1364^2)/(2*'1D'!$I$5)))+('1D'!$D$10*(ABS(I1365)/90)*(MAX(O1364^2,
                        O1365^2)/(2*'1D'!$I$5))))-Q1365,
        0))</f>
        <v>-3.9474069734524164E-3</v>
      </c>
      <c r="V1365" s="5">
        <f ca="1">IF($A$2=0,
    1,
    IF(IFERROR(V1364,
            0)=0,
        0,
        IFERROR(IF(ROUND(S1365,
                    3)=1,
                1,
                IF(AND(ABS(U1365)&lt;'1D'!$D$19,
                        S1365&gt;1),
                    1,
                    0)),
            0)))</f>
        <v>0</v>
      </c>
      <c r="W1365" s="5">
        <f ca="1">IF($A$2=0,
    MAX(MAX('1D'!$D$16,
            MAX('1D'!$D$16,
                POWER((ABS(K1365)^2)/('1D'!$I$5*MAX(F1365,
                            0.1)^2),
                    1/3))),
        IFERROR(W1396,
            MAX(MAX('1D'!$D$16,
                    MAX('1D'!$D$16,
                        POWER((ABS(K1365)^2)/('1D'!$I$5*MAX(F1365,
                                    0.1)^2),
                            1/3))),
                ($L$2)-E1396))),
    IF(IFERROR(AG1366,
            0)=0,
        MAX(MAX('1D'!$D$16,
                MAX('1D'!$D$16,
                    POWER((ABS(K1365)^2)/('1D'!$I$5*MAX(F1365,
                                0.1)^2),
                        1/3))),
            IFERROR(W1396,
                MAX(MAX('1D'!$D$16,
                        MAX('1D'!$D$16,
                            POWER((ABS(K1365)^2)/('1D'!$I$5*MAX(F1365,
                                        0.1)^2),
                                1/3))),
                    ($L$2)-E1396))),
        IF(IFERROR(W1365,
                0)=0,
            MAX(MAX('1D'!$D$16,
                    MAX('1D'!$D$16,
                        POWER((ABS(K1365)^2)/('1D'!$I$5*MAX(F1365,
                                    0.1)^2),
                            1/3))),
                IFERROR(W1396,
                    MAX(MAX('1D'!$D$16,
                            MAX('1D'!$D$16,
                                POWER((ABS(K1365)^2)/('1D'!$I$5*MAX(F1365,
                                            0.1)^2),
                                    1/3))),
                        ($L$2)-E1396))),
            IF(OR(IFERROR(AD1365,
                        0)&gt;=1,
                    IFERROR(AD1366,
                        0)&gt;=1),
                MAX('1D'!$D$16,
                    MAX('1D'!$D$16,
                        POWER((ABS(K1365)^2)/('1D'!$I$5*MAX(F1365,
                                    0.1)^2),
                            1/3))),
                IF(ABS(IFERROR(AF1365,
                            0))&lt;'1D'!$D$19,
                    MAX(MAX('1D'!$D$16,
                            MAX('1D'!$D$16,
                                POWER((ABS(K1365)^2)/('1D'!$I$5*MAX(F1365,
                                            0.1)^2),
                                    1/3))),
                        IFERROR(W1365,
                            0)),
                    MAX(MAX('1D'!$D$16,
                            MAX('1D'!$D$16,
                                POWER((ABS(K1365)^2)/('1D'!$I$5*MAX(F1365,
                                            0.1)^2),
                                    1/3))),
                        (IFERROR(W1365,
                                0))+((IFERROR(AF1365,
                                    0))*'1D'!$D$18)))))))</f>
        <v>2.1389677043987478</v>
      </c>
      <c r="X1365" s="5">
        <f t="shared" ca="1" si="298"/>
        <v>11.122632062873489</v>
      </c>
      <c r="Y1365" s="5">
        <f t="shared" ca="1" si="299"/>
        <v>1.1735290000551568</v>
      </c>
      <c r="Z1365" s="5">
        <f t="shared" ca="1" si="300"/>
        <v>4.5807502857230418</v>
      </c>
      <c r="AA1365" s="5">
        <f t="shared" ca="1" si="301"/>
        <v>634.0249677043987</v>
      </c>
      <c r="AB1365" s="5">
        <f ca="1">AA1365+((ABS(K1365)/MAX(((F1365)+(G1365)*(W1365))*(W1365),
            0.000001))^2)/(2*'1D'!$I$5)</f>
        <v>635.09445155659807</v>
      </c>
      <c r="AC1365" s="5">
        <f ca="1">((ABS(K1365)*'1D'!$D$6)/(MAX(((F1365)+(G1365)*(W1365))*(W1365),
            0.000001)*MAX(((((F1365)+(G1365)*(W1365))*(W1365))/MAX((F1365)+2*(W1365)*SQRT(1+(G1365)^2),
                    0.000001))^(2/3),
            0.000001)))^2</f>
        <v>3.8141460404132466E-3</v>
      </c>
      <c r="AD1365" s="5">
        <f ca="1">ABS(ABS(K1365)/MAX(((F1365)+(G1365)*(W1365))*(W1365),
        0.000001))/SQRT('1D'!$I$5*MAX((((F1365)+(G1365)*(W1365))*(W1365))/MAX((F1365)+2*(G1365)*(W1365),
            0.000001),
        0.000001))</f>
        <v>1.0000000000000004</v>
      </c>
      <c r="AE1365" s="5">
        <f ca="1">((F1365)*(W1365)^2)/2+(G1365)*(W1365)^3/3+(ABS(K1365)^2)/('1D'!$I$5*MAX(((F1365)+(G1365)*(W1365))*(W1365),
        0.000001))</f>
        <v>35.686426155594638</v>
      </c>
      <c r="AF1365" s="5">
        <f ca="1">IF($A$2=0,
    0,
    IFERROR(AB1366+(((AC1365+AC1366)/2)*J1366)+(IF(Z1365&gt;Z1366,
                '1D'!$D$8*((Z1365^2-Z1366^2)/(2*'1D'!$I$5)),
                '1D'!$D$9*((Z1366^2-Z1365^2)/(2*'1D'!$I$5)))+('1D'!$D$10*(ABS(I1366)/90)*(MAX(Z1365^2,
                        Z1366^2)/(2*'1D'!$I$5))))-AB1365,
        0))</f>
        <v>3.3103318943403792E-3</v>
      </c>
      <c r="AG1365" s="5">
        <f ca="1">IF($A$2=0,
    1,
    IF(IFERROR(AG1366,
            0)=0,
        0,
        IFERROR(IF(OR(ROUND(AD1365,
                        3)&gt;=1,
                    AND(ABS(AF1365)&lt;'1D'!$D$19,
                        AD1365&lt;1)),
                1,
                0),
            0)))</f>
        <v>1</v>
      </c>
      <c r="AH1365" s="5">
        <f ca="1">IFERROR(IF('1D'!V32="Supercritical",
        MAX('1D'!$D$16,
            IFERROR(L1365,
                MAX('1D'!$D$16,
                    POWER((ABS(K1365)^2)/('1D'!$I$5*MAX(F1365,
                                0.1)^2),
                        1/3)))),
        IF('1D'!V32="Subcritical",
            MAX('1D'!$D$16,
                IFERROR(W1365,
                    MAX('1D'!$D$16,
                        POWER((ABS(K1365)^2)/('1D'!$I$5*MAX(F1365,
                                    0.1)^2),
                            1/3)))),
            IF(IFERROR(T1365,
                    -1E+99)&gt;=IFERROR(AE1365,
                    -1E+99),
                MAX('1D'!$D$16,
                    IFERROR(L1365,
                        MAX('1D'!$D$16,
                            POWER((ABS(K1365)^2)/('1D'!$I$5*MAX(F1365,
                                        0.1)^2),
                                1/3)))),
                MAX('1D'!$D$16,
                    IFERROR(W1365,
                        MAX('1D'!$D$16,
                            POWER((ABS(K1365)^2)/('1D'!$I$5*MAX(F1365,
                                        0.1)^2),
                                1/3))))))),
    MAX('1D'!$D$16,
        POWER((ABS(K1365)^2)/('1D'!$I$5*MAX(F1365,
                    0.1)^2),
            1/3)))</f>
        <v>2.0411692021517887</v>
      </c>
      <c r="AI1365" s="5">
        <f t="shared" ca="1" si="302"/>
        <v>633.92716920215173</v>
      </c>
      <c r="AJ1365" s="5">
        <f ca="1">AI1365+((ABS(K1365)/MAX(((F1365)+(G1365)*(AH1365))*(AH1365),
            0.000001))^2)/(2*'1D'!$I$5)</f>
        <v>635.10159253909478</v>
      </c>
      <c r="AM1365">
        <v>0</v>
      </c>
      <c r="AN1365">
        <v>0</v>
      </c>
      <c r="AO1365" s="5">
        <f t="shared" si="303"/>
        <v>0</v>
      </c>
      <c r="AP1365" s="5">
        <f t="shared" si="307"/>
        <v>0</v>
      </c>
      <c r="AQ1365" s="5">
        <f ca="1">ABS(ABS(K1365)/MAX(((F1365)+(G1365)*(AH1365))*(AH1365),
        0.000001))/SQRT('1D'!$I$5*MAX((((F1365)+(G1365)*(AH1365))*(AH1365))/MAX((F1365)+2*(G1365)*(AH1365),
            0.000001),
        0.000001))</f>
        <v>1.0727235886044055</v>
      </c>
      <c r="AR1365" s="5" t="str">
        <f t="shared" ca="1" si="304"/>
        <v>Supercritical</v>
      </c>
      <c r="AS1365" s="5">
        <f ca="1">((ABS(K1365)*'1D'!$D$6)/(MAX(((F1365)+(G1365)*(AH1365))*(AH1365),
            0.000001)*MAX(((((F1365)+(G1365)*(AH1365))*(AH1365))/MAX((F1365)+2*(AH1365)*SQRT(1+(G1365)^2),
                    0.000001))^(2/3),
            0.000001)))^2</f>
        <v>4.3358367565141456E-3</v>
      </c>
    </row>
    <row r="1366" spans="1:45" x14ac:dyDescent="0.35">
      <c r="A1366">
        <v>1357</v>
      </c>
      <c r="B1366">
        <v>1355.9949999999999</v>
      </c>
      <c r="C1366">
        <v>616066.24899999995</v>
      </c>
      <c r="D1366">
        <v>3096651.375</v>
      </c>
      <c r="E1366">
        <v>631.88549999999998</v>
      </c>
      <c r="F1366">
        <v>5.2</v>
      </c>
      <c r="G1366">
        <v>0</v>
      </c>
      <c r="H1366" t="s">
        <v>176</v>
      </c>
      <c r="I1366">
        <v>0</v>
      </c>
      <c r="J1366" s="5">
        <f t="shared" si="305"/>
        <v>0.99899999999979627</v>
      </c>
      <c r="K1366" s="5">
        <f t="shared" ca="1" si="306"/>
        <v>50.95</v>
      </c>
      <c r="L1366" s="5">
        <f ca="1">IF($A$2=0,
    IFERROR(L1365,
        MAX('1D'!$D$16,
            POWER((ABS(K1366)^2)/('1D'!$I$5*MAX(F1366,
                        0.1)^2),
                1/3))),
    IF(IFERROR(V1365,
            0)=0,
        IFERROR(L1365,
            MAX('1D'!$D$16,
                POWER((ABS(K1366)^2)/('1D'!$I$5*MAX(F1366,
                            0.1)^2),
                    1/3))),
        IF(OR(IFERROR(L1366,
                    0)=0,
                IFERROR(S1365,
                    0)&lt;1,
                IFERROR(S1366,
                    0)&lt;1),
            MAX('1D'!$D$16,
                POWER((ABS(K1366)^2)/('1D'!$I$5*MAX(F1366,
                            0.1)^2),
                    1/3)),
            IF(IFERROR(U1366,
                    0)&gt;0,
                MAX('1D'!$D$16,
                    IFERROR(L1366,
                        0)+((IFERROR(U1366,
                                0))*'1D'!$D$18*IF((IFERROR(S1366,
                                    0))&lt;1,
                            1,
                            -1))),
                IF(IFERROR(U1366,
                        0)&lt;0,
                    IF(ABS((MAX('1D'!$D$16,
                                    POWER((ABS(K1366)^2)/('1D'!$I$5*MAX(F1366,
                                                0.1)^2),
                                        1/3)))-IFERROR(L1366,
                                0))&gt;'1D'!$D$19,
                        MAX('1D'!$D$16,
                            IF((MAX('1D'!$D$16,
                                        POWER((ABS(K1366)^2)/('1D'!$I$5*MAX(F1366,
                                                    0.1)^2),
                                            1/3)))&gt;IFERROR(L1366,
                                    0),
                                MIN((MAX('1D'!$D$16,
                                            POWER((ABS(K1366)^2)/('1D'!$I$5*MAX(F1366,
                                                        0.1)^2),
                                                1/3))),
                                    IFERROR(L1366,
                                        0)+(MIN(ABS(IFERROR(U1366,
                                                    0))*'1D'!$D$18,
                                            ABS((MAX('1D'!$D$16,
                                                        POWER((ABS(K1366)^2)/('1D'!$I$5*MAX(F1366,
                                                                    0.1)^2),
                                                            1/3)))-IFERROR(L1366,
                                                    0))))),
                                MAX((MAX('1D'!$D$16,
                                            POWER((ABS(K1366)^2)/('1D'!$I$5*MAX(F1366,
                                                        0.1)^2),
                                                1/3))),
                                    IFERROR(L1366,
                                        0)-(MIN(ABS(IFERROR(U1366,
                                                    0))*'1D'!$D$18,
                                            ABS((MAX('1D'!$D$16,
                                                        POWER((ABS(K1366)^2)/('1D'!$I$5*MAX(F1366,
                                                                    0.1)^2),
                                                            1/3)))-IFERROR(L1366,
                                                    0))))))),
                        MAX('1D'!$D$16,
                            POWER((ABS(K1366)^2)/('1D'!$I$5*MAX(F1366,
                                        0.1)^2),
                                1/3))),
                    MAX('1D'!$D$16,
                        IFERROR(L1366,
                            0)))))))</f>
        <v>2.0411692021517887</v>
      </c>
      <c r="M1366" s="5">
        <f t="shared" ca="1" si="294"/>
        <v>10.614079851189301</v>
      </c>
      <c r="N1366" s="5">
        <f t="shared" ca="1" si="295"/>
        <v>1.1434704692804873</v>
      </c>
      <c r="O1366" s="5">
        <f t="shared" ca="1" si="296"/>
        <v>4.8002276894771132</v>
      </c>
      <c r="P1366" s="5">
        <f t="shared" ca="1" si="297"/>
        <v>633.92666920215174</v>
      </c>
      <c r="Q1366" s="5">
        <f ca="1">P1366+((ABS(K1366)/MAX(((F1366)+(G1366)*(L1366))*(L1366),
            0.000001))^2)/(2*'1D'!$I$5)</f>
        <v>635.10109253909479</v>
      </c>
      <c r="R1366" s="5">
        <f ca="1">((ABS(K1366)*'1D'!$D$6)/(MAX(((F1366)+(G1366)*(L1366))*(L1366),
            0.000001)*MAX(((((F1366)+(G1366)*(L1366))*(L1366))/MAX((F1366)+2*(L1366)*SQRT(1+(G1366)^2),
                    0.000001))^(2/3),
            0.000001)))^2</f>
        <v>4.3358367565141456E-3</v>
      </c>
      <c r="S1366" s="5">
        <f ca="1">ABS(ABS(K1366)/MAX(((F1366)+(G1366)*(L1366))*(L1366),
        0.000001))/SQRT('1D'!$I$5*MAX((((F1366)+(G1366)*(L1366))*(L1366))/MAX((F1366)+2*(G1366)*(L1366),
            0.000001),
        0.000001))</f>
        <v>1.0727235886044055</v>
      </c>
      <c r="T1366" s="5">
        <f ca="1">((F1366)*(L1366)^2)/2+(G1366)*(L1366)^3/3+(ABS(K1366)^2)/('1D'!$I$5*MAX(((F1366)+(G1366)*(L1366))*(L1366),
        0.000001))</f>
        <v>35.763412605541333</v>
      </c>
      <c r="U1366" s="5">
        <f ca="1">IF($A$2=0,
    0,
    IFERROR(Q1365-(((R1365+R1366)/2)*J1366)-(IF(O1365&gt;O1366,
                '1D'!$D$8*((O1365^2-O1366^2)/(2*'1D'!$I$5)),
                '1D'!$D$9*((O1366^2-O1365^2)/(2*'1D'!$I$5)))+('1D'!$D$10*(ABS(I1366)/90)*(MAX(O1365^2,
                        O1366^2)/(2*'1D'!$I$5))))-Q1366,
        0))</f>
        <v>-3.8315009197731342E-3</v>
      </c>
      <c r="V1366" s="5">
        <f ca="1">IF($A$2=0,
    1,
    IF(IFERROR(V1365,
            0)=0,
        0,
        IFERROR(IF(ROUND(S1366,
                    3)=1,
                1,
                IF(AND(ABS(U1366)&lt;'1D'!$D$19,
                        S1366&gt;1),
                    1,
                    0)),
            0)))</f>
        <v>0</v>
      </c>
      <c r="W1366" s="5">
        <f ca="1">IF($A$2=0,
    MAX(MAX('1D'!$D$16,
            MAX('1D'!$D$16,
                POWER((ABS(K1366)^2)/('1D'!$I$5*MAX(F1366,
                            0.1)^2),
                    1/3))),
        IFERROR(W1396,
            MAX(MAX('1D'!$D$16,
                    MAX('1D'!$D$16,
                        POWER((ABS(K1366)^2)/('1D'!$I$5*MAX(F1366,
                                    0.1)^2),
                            1/3))),
                ($L$2)-E1396))),
    IF(IFERROR(AG1367,
            0)=0,
        MAX(MAX('1D'!$D$16,
                MAX('1D'!$D$16,
                    POWER((ABS(K1366)^2)/('1D'!$I$5*MAX(F1366,
                                0.1)^2),
                        1/3))),
            IFERROR(W1396,
                MAX(MAX('1D'!$D$16,
                        MAX('1D'!$D$16,
                            POWER((ABS(K1366)^2)/('1D'!$I$5*MAX(F1366,
                                        0.1)^2),
                                1/3))),
                    ($L$2)-E1396))),
        IF(IFERROR(W1366,
                0)=0,
            MAX(MAX('1D'!$D$16,
                    MAX('1D'!$D$16,
                        POWER((ABS(K1366)^2)/('1D'!$I$5*MAX(F1366,
                                    0.1)^2),
                            1/3))),
                IFERROR(W1396,
                    MAX(MAX('1D'!$D$16,
                            MAX('1D'!$D$16,
                                POWER((ABS(K1366)^2)/('1D'!$I$5*MAX(F1366,
                                            0.1)^2),
                                    1/3))),
                        ($L$2)-E1396))),
            IF(OR(IFERROR(AD1366,
                        0)&gt;=1,
                    IFERROR(AD1367,
                        0)&gt;=1),
                MAX('1D'!$D$16,
                    MAX('1D'!$D$16,
                        POWER((ABS(K1366)^2)/('1D'!$I$5*MAX(F1366,
                                    0.1)^2),
                            1/3))),
                IF(ABS(IFERROR(AF1366,
                            0))&lt;'1D'!$D$19,
                    MAX(MAX('1D'!$D$16,
                            MAX('1D'!$D$16,
                                POWER((ABS(K1366)^2)/('1D'!$I$5*MAX(F1366,
                                            0.1)^2),
                                    1/3))),
                        IFERROR(W1366,
                            0)),
                    MAX(MAX('1D'!$D$16,
                            MAX('1D'!$D$16,
                                POWER((ABS(K1366)^2)/('1D'!$I$5*MAX(F1366,
                                            0.1)^2),
                                    1/3))),
                        (IFERROR(W1366,
                                0))+((IFERROR(AF1366,
                                    0))*'1D'!$D$18)))))))</f>
        <v>2.1389677043987478</v>
      </c>
      <c r="X1366" s="5">
        <f t="shared" ca="1" si="298"/>
        <v>11.122632062873489</v>
      </c>
      <c r="Y1366" s="5">
        <f t="shared" ca="1" si="299"/>
        <v>1.1735290000551568</v>
      </c>
      <c r="Z1366" s="5">
        <f t="shared" ca="1" si="300"/>
        <v>4.5807502857230418</v>
      </c>
      <c r="AA1366" s="5">
        <f t="shared" ca="1" si="301"/>
        <v>634.02446770439872</v>
      </c>
      <c r="AB1366" s="5">
        <f ca="1">AA1366+((ABS(K1366)/MAX(((F1366)+(G1366)*(W1366))*(W1366),
            0.000001))^2)/(2*'1D'!$I$5)</f>
        <v>635.09395155659809</v>
      </c>
      <c r="AC1366" s="5">
        <f ca="1">((ABS(K1366)*'1D'!$D$6)/(MAX(((F1366)+(G1366)*(W1366))*(W1366),
            0.000001)*MAX(((((F1366)+(G1366)*(W1366))*(W1366))/MAX((F1366)+2*(W1366)*SQRT(1+(G1366)^2),
                    0.000001))^(2/3),
            0.000001)))^2</f>
        <v>3.8141460404132466E-3</v>
      </c>
      <c r="AD1366" s="5">
        <f ca="1">ABS(ABS(K1366)/MAX(((F1366)+(G1366)*(W1366))*(W1366),
        0.000001))/SQRT('1D'!$I$5*MAX((((F1366)+(G1366)*(W1366))*(W1366))/MAX((F1366)+2*(G1366)*(W1366),
            0.000001),
        0.000001))</f>
        <v>1.0000000000000004</v>
      </c>
      <c r="AE1366" s="5">
        <f ca="1">((F1366)*(W1366)^2)/2+(G1366)*(W1366)^3/3+(ABS(K1366)^2)/('1D'!$I$5*MAX(((F1366)+(G1366)*(W1366))*(W1366),
        0.000001))</f>
        <v>35.686426155594638</v>
      </c>
      <c r="AF1366" s="5">
        <f ca="1">IF($A$2=0,
    0,
    IFERROR(AB1367+(((AC1366+AC1367)/2)*J1367)+(IF(Z1366&gt;Z1367,
                '1D'!$D$8*((Z1366^2-Z1367^2)/(2*'1D'!$I$5)),
                '1D'!$D$9*((Z1367^2-Z1366^2)/(2*'1D'!$I$5)))+('1D'!$D$10*(ABS(I1367)/90)*(MAX(Z1366^2,
                        Z1367^2)/(2*'1D'!$I$5))))-AB1366,
        0))</f>
        <v>3.3177109866073806E-3</v>
      </c>
      <c r="AG1366" s="5">
        <f ca="1">IF($A$2=0,
    1,
    IF(IFERROR(AG1367,
            0)=0,
        0,
        IFERROR(IF(OR(ROUND(AD1366,
                        3)&gt;=1,
                    AND(ABS(AF1366)&lt;'1D'!$D$19,
                        AD1366&lt;1)),
                1,
                0),
            0)))</f>
        <v>1</v>
      </c>
      <c r="AH1366" s="5">
        <f ca="1">IFERROR(IF('1D'!V32="Supercritical",
        MAX('1D'!$D$16,
            IFERROR(L1366,
                MAX('1D'!$D$16,
                    POWER((ABS(K1366)^2)/('1D'!$I$5*MAX(F1366,
                                0.1)^2),
                        1/3)))),
        IF('1D'!V32="Subcritical",
            MAX('1D'!$D$16,
                IFERROR(W1366,
                    MAX('1D'!$D$16,
                        POWER((ABS(K1366)^2)/('1D'!$I$5*MAX(F1366,
                                    0.1)^2),
                            1/3)))),
            IF(IFERROR(T1366,
                    -1E+99)&gt;=IFERROR(AE1366,
                    -1E+99),
                MAX('1D'!$D$16,
                    IFERROR(L1366,
                        MAX('1D'!$D$16,
                            POWER((ABS(K1366)^2)/('1D'!$I$5*MAX(F1366,
                                        0.1)^2),
                                1/3)))),
                MAX('1D'!$D$16,
                    IFERROR(W1366,
                        MAX('1D'!$D$16,
                            POWER((ABS(K1366)^2)/('1D'!$I$5*MAX(F1366,
                                        0.1)^2),
                                1/3))))))),
    MAX('1D'!$D$16,
        POWER((ABS(K1366)^2)/('1D'!$I$5*MAX(F1366,
                    0.1)^2),
            1/3)))</f>
        <v>2.0411692021517887</v>
      </c>
      <c r="AI1366" s="5">
        <f t="shared" ca="1" si="302"/>
        <v>633.92666920215174</v>
      </c>
      <c r="AJ1366" s="5">
        <f ca="1">AI1366+((ABS(K1366)/MAX(((F1366)+(G1366)*(AH1366))*(AH1366),
            0.000001))^2)/(2*'1D'!$I$5)</f>
        <v>635.10109253909479</v>
      </c>
      <c r="AM1366">
        <v>0</v>
      </c>
      <c r="AN1366">
        <v>0</v>
      </c>
      <c r="AO1366" s="5">
        <f t="shared" si="303"/>
        <v>0</v>
      </c>
      <c r="AP1366" s="5">
        <f t="shared" si="307"/>
        <v>0</v>
      </c>
      <c r="AQ1366" s="5">
        <f ca="1">ABS(ABS(K1366)/MAX(((F1366)+(G1366)*(AH1366))*(AH1366),
        0.000001))/SQRT('1D'!$I$5*MAX((((F1366)+(G1366)*(AH1366))*(AH1366))/MAX((F1366)+2*(G1366)*(AH1366),
            0.000001),
        0.000001))</f>
        <v>1.0727235886044055</v>
      </c>
      <c r="AR1366" s="5" t="str">
        <f t="shared" ca="1" si="304"/>
        <v>Supercritical</v>
      </c>
      <c r="AS1366" s="5">
        <f ca="1">((ABS(K1366)*'1D'!$D$6)/(MAX(((F1366)+(G1366)*(AH1366))*(AH1366),
            0.000001)*MAX(((((F1366)+(G1366)*(AH1366))*(AH1366))/MAX((F1366)+2*(AH1366)*SQRT(1+(G1366)^2),
                    0.000001))^(2/3),
            0.000001)))^2</f>
        <v>4.3358367565141456E-3</v>
      </c>
    </row>
    <row r="1367" spans="1:45" x14ac:dyDescent="0.35">
      <c r="A1367">
        <v>1358</v>
      </c>
      <c r="B1367">
        <v>1356.9949999999999</v>
      </c>
      <c r="C1367">
        <v>616066.20700000005</v>
      </c>
      <c r="D1367">
        <v>3096650.3760000002</v>
      </c>
      <c r="E1367">
        <v>631.88499999999999</v>
      </c>
      <c r="F1367">
        <v>5.2</v>
      </c>
      <c r="G1367">
        <v>0</v>
      </c>
      <c r="H1367" t="s">
        <v>176</v>
      </c>
      <c r="I1367">
        <v>2E-3</v>
      </c>
      <c r="J1367" s="5">
        <f t="shared" si="305"/>
        <v>1</v>
      </c>
      <c r="K1367" s="5">
        <f t="shared" ca="1" si="306"/>
        <v>50.95</v>
      </c>
      <c r="L1367" s="5">
        <f ca="1">IF($A$2=0,
    IFERROR(L1366,
        MAX('1D'!$D$16,
            POWER((ABS(K1367)^2)/('1D'!$I$5*MAX(F1367,
                        0.1)^2),
                1/3))),
    IF(IFERROR(V1366,
            0)=0,
        IFERROR(L1366,
            MAX('1D'!$D$16,
                POWER((ABS(K1367)^2)/('1D'!$I$5*MAX(F1367,
                            0.1)^2),
                    1/3))),
        IF(OR(IFERROR(L1367,
                    0)=0,
                IFERROR(S1366,
                    0)&lt;1,
                IFERROR(S1367,
                    0)&lt;1),
            MAX('1D'!$D$16,
                POWER((ABS(K1367)^2)/('1D'!$I$5*MAX(F1367,
                            0.1)^2),
                    1/3)),
            IF(IFERROR(U1367,
                    0)&gt;0,
                MAX('1D'!$D$16,
                    IFERROR(L1367,
                        0)+((IFERROR(U1367,
                                0))*'1D'!$D$18*IF((IFERROR(S1367,
                                    0))&lt;1,
                            1,
                            -1))),
                IF(IFERROR(U1367,
                        0)&lt;0,
                    IF(ABS((MAX('1D'!$D$16,
                                    POWER((ABS(K1367)^2)/('1D'!$I$5*MAX(F1367,
                                                0.1)^2),
                                        1/3)))-IFERROR(L1367,
                                0))&gt;'1D'!$D$19,
                        MAX('1D'!$D$16,
                            IF((MAX('1D'!$D$16,
                                        POWER((ABS(K1367)^2)/('1D'!$I$5*MAX(F1367,
                                                    0.1)^2),
                                            1/3)))&gt;IFERROR(L1367,
                                    0),
                                MIN((MAX('1D'!$D$16,
                                            POWER((ABS(K1367)^2)/('1D'!$I$5*MAX(F1367,
                                                        0.1)^2),
                                                1/3))),
                                    IFERROR(L1367,
                                        0)+(MIN(ABS(IFERROR(U1367,
                                                    0))*'1D'!$D$18,
                                            ABS((MAX('1D'!$D$16,
                                                        POWER((ABS(K1367)^2)/('1D'!$I$5*MAX(F1367,
                                                                    0.1)^2),
                                                            1/3)))-IFERROR(L1367,
                                                    0))))),
                                MAX((MAX('1D'!$D$16,
                                            POWER((ABS(K1367)^2)/('1D'!$I$5*MAX(F1367,
                                                        0.1)^2),
                                                1/3))),
                                    IFERROR(L1367,
                                        0)-(MIN(ABS(IFERROR(U1367,
                                                    0))*'1D'!$D$18,
                                            ABS((MAX('1D'!$D$16,
                                                        POWER((ABS(K1367)^2)/('1D'!$I$5*MAX(F1367,
                                                                    0.1)^2),
                                                            1/3)))-IFERROR(L1367,
                                                    0))))))),
                        MAX('1D'!$D$16,
                            POWER((ABS(K1367)^2)/('1D'!$I$5*MAX(F1367,
                                        0.1)^2),
                                1/3))),
                    MAX('1D'!$D$16,
                        IFERROR(L1367,
                            0)))))))</f>
        <v>2.0411692021517887</v>
      </c>
      <c r="M1367" s="5">
        <f t="shared" ca="1" si="294"/>
        <v>10.614079851189301</v>
      </c>
      <c r="N1367" s="5">
        <f t="shared" ca="1" si="295"/>
        <v>1.1434704692804873</v>
      </c>
      <c r="O1367" s="5">
        <f t="shared" ca="1" si="296"/>
        <v>4.8002276894771132</v>
      </c>
      <c r="P1367" s="5">
        <f t="shared" ca="1" si="297"/>
        <v>633.92616920215175</v>
      </c>
      <c r="Q1367" s="5">
        <f ca="1">P1367+((ABS(K1367)/MAX(((F1367)+(G1367)*(L1367))*(L1367),
            0.000001))^2)/(2*'1D'!$I$5)</f>
        <v>635.10059253909481</v>
      </c>
      <c r="R1367" s="5">
        <f ca="1">((ABS(K1367)*'1D'!$D$6)/(MAX(((F1367)+(G1367)*(L1367))*(L1367),
            0.000001)*MAX(((((F1367)+(G1367)*(L1367))*(L1367))/MAX((F1367)+2*(L1367)*SQRT(1+(G1367)^2),
                    0.000001))^(2/3),
            0.000001)))^2</f>
        <v>4.3358367565141456E-3</v>
      </c>
      <c r="S1367" s="5">
        <f ca="1">ABS(ABS(K1367)/MAX(((F1367)+(G1367)*(L1367))*(L1367),
        0.000001))/SQRT('1D'!$I$5*MAX((((F1367)+(G1367)*(L1367))*(L1367))/MAX((F1367)+2*(G1367)*(L1367),
            0.000001),
        0.000001))</f>
        <v>1.0727235886044055</v>
      </c>
      <c r="T1367" s="5">
        <f ca="1">((F1367)*(L1367)^2)/2+(G1367)*(L1367)^3/3+(ABS(K1367)^2)/('1D'!$I$5*MAX(((F1367)+(G1367)*(L1367))*(L1367),
        0.000001))</f>
        <v>35.763412605541333</v>
      </c>
      <c r="U1367" s="5">
        <f ca="1">IF($A$2=0,
    0,
    IFERROR(Q1366-(((R1366+R1367)/2)*J1367)-(IF(O1366&gt;O1367,
                '1D'!$D$8*((O1366^2-O1367^2)/(2*'1D'!$I$5)),
                '1D'!$D$9*((O1367^2-O1366^2)/(2*'1D'!$I$5)))+('1D'!$D$10*(ABS(I1367)/90)*(MAX(O1366^2,
                        O1367^2)/(2*'1D'!$I$5))))-Q1367,
        0))</f>
        <v>-3.8397515008909977E-3</v>
      </c>
      <c r="V1367" s="5">
        <f ca="1">IF($A$2=0,
    1,
    IF(IFERROR(V1366,
            0)=0,
        0,
        IFERROR(IF(ROUND(S1367,
                    3)=1,
                1,
                IF(AND(ABS(U1367)&lt;'1D'!$D$19,
                        S1367&gt;1),
                    1,
                    0)),
            0)))</f>
        <v>0</v>
      </c>
      <c r="W1367" s="5">
        <f ca="1">IF($A$2=0,
    MAX(MAX('1D'!$D$16,
            MAX('1D'!$D$16,
                POWER((ABS(K1367)^2)/('1D'!$I$5*MAX(F1367,
                            0.1)^2),
                    1/3))),
        IFERROR(W1396,
            MAX(MAX('1D'!$D$16,
                    MAX('1D'!$D$16,
                        POWER((ABS(K1367)^2)/('1D'!$I$5*MAX(F1367,
                                    0.1)^2),
                            1/3))),
                ($L$2)-E1396))),
    IF(IFERROR(AG1368,
            0)=0,
        MAX(MAX('1D'!$D$16,
                MAX('1D'!$D$16,
                    POWER((ABS(K1367)^2)/('1D'!$I$5*MAX(F1367,
                                0.1)^2),
                        1/3))),
            IFERROR(W1396,
                MAX(MAX('1D'!$D$16,
                        MAX('1D'!$D$16,
                            POWER((ABS(K1367)^2)/('1D'!$I$5*MAX(F1367,
                                        0.1)^2),
                                1/3))),
                    ($L$2)-E1396))),
        IF(IFERROR(W1367,
                0)=0,
            MAX(MAX('1D'!$D$16,
                    MAX('1D'!$D$16,
                        POWER((ABS(K1367)^2)/('1D'!$I$5*MAX(F1367,
                                    0.1)^2),
                            1/3))),
                IFERROR(W1396,
                    MAX(MAX('1D'!$D$16,
                            MAX('1D'!$D$16,
                                POWER((ABS(K1367)^2)/('1D'!$I$5*MAX(F1367,
                                            0.1)^2),
                                    1/3))),
                        ($L$2)-E1396))),
            IF(OR(IFERROR(AD1367,
                        0)&gt;=1,
                    IFERROR(AD1368,
                        0)&gt;=1),
                MAX('1D'!$D$16,
                    MAX('1D'!$D$16,
                        POWER((ABS(K1367)^2)/('1D'!$I$5*MAX(F1367,
                                    0.1)^2),
                            1/3))),
                IF(ABS(IFERROR(AF1367,
                            0))&lt;'1D'!$D$19,
                    MAX(MAX('1D'!$D$16,
                            MAX('1D'!$D$16,
                                POWER((ABS(K1367)^2)/('1D'!$I$5*MAX(F1367,
                                            0.1)^2),
                                    1/3))),
                        IFERROR(W1367,
                            0)),
                    MAX(MAX('1D'!$D$16,
                            MAX('1D'!$D$16,
                                POWER((ABS(K1367)^2)/('1D'!$I$5*MAX(F1367,
                                            0.1)^2),
                                    1/3))),
                        (IFERROR(W1367,
                                0))+((IFERROR(AF1367,
                                    0))*'1D'!$D$18)))))))</f>
        <v>2.1389677043987478</v>
      </c>
      <c r="X1367" s="5">
        <f t="shared" ca="1" si="298"/>
        <v>11.122632062873489</v>
      </c>
      <c r="Y1367" s="5">
        <f t="shared" ca="1" si="299"/>
        <v>1.1735290000551568</v>
      </c>
      <c r="Z1367" s="5">
        <f t="shared" ca="1" si="300"/>
        <v>4.5807502857230418</v>
      </c>
      <c r="AA1367" s="5">
        <f t="shared" ca="1" si="301"/>
        <v>634.02396770439873</v>
      </c>
      <c r="AB1367" s="5">
        <f ca="1">AA1367+((ABS(K1367)/MAX(((F1367)+(G1367)*(W1367))*(W1367),
            0.000001))^2)/(2*'1D'!$I$5)</f>
        <v>635.0934515565981</v>
      </c>
      <c r="AC1367" s="5">
        <f ca="1">((ABS(K1367)*'1D'!$D$6)/(MAX(((F1367)+(G1367)*(W1367))*(W1367),
            0.000001)*MAX(((((F1367)+(G1367)*(W1367))*(W1367))/MAX((F1367)+2*(W1367)*SQRT(1+(G1367)^2),
                    0.000001))^(2/3),
            0.000001)))^2</f>
        <v>3.8141460404132466E-3</v>
      </c>
      <c r="AD1367" s="5">
        <f ca="1">ABS(ABS(K1367)/MAX(((F1367)+(G1367)*(W1367))*(W1367),
        0.000001))/SQRT('1D'!$I$5*MAX((((F1367)+(G1367)*(W1367))*(W1367))/MAX((F1367)+2*(G1367)*(W1367),
            0.000001),
        0.000001))</f>
        <v>1.0000000000000004</v>
      </c>
      <c r="AE1367" s="5">
        <f ca="1">((F1367)*(W1367)^2)/2+(G1367)*(W1367)^3/3+(ABS(K1367)^2)/('1D'!$I$5*MAX(((F1367)+(G1367)*(W1367))*(W1367),
        0.000001))</f>
        <v>35.686426155594638</v>
      </c>
      <c r="AF1367" s="5">
        <f ca="1">IF($A$2=0,
    0,
    IFERROR(AB1368+(((AC1367+AC1368)/2)*J1368)+(IF(Z1367&gt;Z1368,
                '1D'!$D$8*((Z1367^2-Z1368^2)/(2*'1D'!$I$5)),
                '1D'!$D$9*((Z1368^2-Z1367^2)/(2*'1D'!$I$5)))+('1D'!$D$10*(ABS(I1368)/90)*(MAX(Z1367^2,
                        Z1368^2)/(2*'1D'!$I$5))))-AB1367,
        0))</f>
        <v>3.4249085716737682E-3</v>
      </c>
      <c r="AG1367" s="5">
        <f ca="1">IF($A$2=0,
    1,
    IF(IFERROR(AG1368,
            0)=0,
        0,
        IFERROR(IF(OR(ROUND(AD1367,
                        3)&gt;=1,
                    AND(ABS(AF1367)&lt;'1D'!$D$19,
                        AD1367&lt;1)),
                1,
                0),
            0)))</f>
        <v>1</v>
      </c>
      <c r="AH1367" s="5">
        <f ca="1">IFERROR(IF('1D'!V32="Supercritical",
        MAX('1D'!$D$16,
            IFERROR(L1367,
                MAX('1D'!$D$16,
                    POWER((ABS(K1367)^2)/('1D'!$I$5*MAX(F1367,
                                0.1)^2),
                        1/3)))),
        IF('1D'!V32="Subcritical",
            MAX('1D'!$D$16,
                IFERROR(W1367,
                    MAX('1D'!$D$16,
                        POWER((ABS(K1367)^2)/('1D'!$I$5*MAX(F1367,
                                    0.1)^2),
                            1/3)))),
            IF(IFERROR(T1367,
                    -1E+99)&gt;=IFERROR(AE1367,
                    -1E+99),
                MAX('1D'!$D$16,
                    IFERROR(L1367,
                        MAX('1D'!$D$16,
                            POWER((ABS(K1367)^2)/('1D'!$I$5*MAX(F1367,
                                        0.1)^2),
                                1/3)))),
                MAX('1D'!$D$16,
                    IFERROR(W1367,
                        MAX('1D'!$D$16,
                            POWER((ABS(K1367)^2)/('1D'!$I$5*MAX(F1367,
                                        0.1)^2),
                                1/3))))))),
    MAX('1D'!$D$16,
        POWER((ABS(K1367)^2)/('1D'!$I$5*MAX(F1367,
                    0.1)^2),
            1/3)))</f>
        <v>2.0411692021517887</v>
      </c>
      <c r="AI1367" s="5">
        <f t="shared" ca="1" si="302"/>
        <v>633.92616920215175</v>
      </c>
      <c r="AJ1367" s="5">
        <f ca="1">AI1367+((ABS(K1367)/MAX(((F1367)+(G1367)*(AH1367))*(AH1367),
            0.000001))^2)/(2*'1D'!$I$5)</f>
        <v>635.10059253909481</v>
      </c>
      <c r="AM1367">
        <v>0</v>
      </c>
      <c r="AN1367">
        <v>0</v>
      </c>
      <c r="AO1367" s="5">
        <f t="shared" si="303"/>
        <v>0</v>
      </c>
      <c r="AP1367" s="5">
        <f t="shared" si="307"/>
        <v>0</v>
      </c>
      <c r="AQ1367" s="5">
        <f ca="1">ABS(ABS(K1367)/MAX(((F1367)+(G1367)*(AH1367))*(AH1367),
        0.000001))/SQRT('1D'!$I$5*MAX((((F1367)+(G1367)*(AH1367))*(AH1367))/MAX((F1367)+2*(G1367)*(AH1367),
            0.000001),
        0.000001))</f>
        <v>1.0727235886044055</v>
      </c>
      <c r="AR1367" s="5" t="str">
        <f t="shared" ca="1" si="304"/>
        <v>Supercritical</v>
      </c>
      <c r="AS1367" s="5">
        <f ca="1">((ABS(K1367)*'1D'!$D$6)/(MAX(((F1367)+(G1367)*(AH1367))*(AH1367),
            0.000001)*MAX(((((F1367)+(G1367)*(AH1367))*(AH1367))/MAX((F1367)+2*(AH1367)*SQRT(1+(G1367)^2),
                    0.000001))^(2/3),
            0.000001)))^2</f>
        <v>4.3358367565141456E-3</v>
      </c>
    </row>
    <row r="1368" spans="1:45" x14ac:dyDescent="0.35">
      <c r="A1368">
        <v>1359</v>
      </c>
      <c r="B1368">
        <v>1357.9960000000001</v>
      </c>
      <c r="C1368">
        <v>616066.16500000004</v>
      </c>
      <c r="D1368">
        <v>3096649.3760000002</v>
      </c>
      <c r="E1368">
        <v>631.8845</v>
      </c>
      <c r="F1368">
        <v>5.2</v>
      </c>
      <c r="G1368">
        <v>0</v>
      </c>
      <c r="H1368" t="s">
        <v>176</v>
      </c>
      <c r="I1368">
        <v>0.06</v>
      </c>
      <c r="J1368" s="5">
        <f t="shared" si="305"/>
        <v>1.0010000000002037</v>
      </c>
      <c r="K1368" s="5">
        <f t="shared" ca="1" si="306"/>
        <v>50.95</v>
      </c>
      <c r="L1368" s="5">
        <f ca="1">IF($A$2=0,
    IFERROR(L1367,
        MAX('1D'!$D$16,
            POWER((ABS(K1368)^2)/('1D'!$I$5*MAX(F1368,
                        0.1)^2),
                1/3))),
    IF(IFERROR(V1367,
            0)=0,
        IFERROR(L1367,
            MAX('1D'!$D$16,
                POWER((ABS(K1368)^2)/('1D'!$I$5*MAX(F1368,
                            0.1)^2),
                    1/3))),
        IF(OR(IFERROR(L1368,
                    0)=0,
                IFERROR(S1367,
                    0)&lt;1,
                IFERROR(S1368,
                    0)&lt;1),
            MAX('1D'!$D$16,
                POWER((ABS(K1368)^2)/('1D'!$I$5*MAX(F1368,
                            0.1)^2),
                    1/3)),
            IF(IFERROR(U1368,
                    0)&gt;0,
                MAX('1D'!$D$16,
                    IFERROR(L1368,
                        0)+((IFERROR(U1368,
                                0))*'1D'!$D$18*IF((IFERROR(S1368,
                                    0))&lt;1,
                            1,
                            -1))),
                IF(IFERROR(U1368,
                        0)&lt;0,
                    IF(ABS((MAX('1D'!$D$16,
                                    POWER((ABS(K1368)^2)/('1D'!$I$5*MAX(F1368,
                                                0.1)^2),
                                        1/3)))-IFERROR(L1368,
                                0))&gt;'1D'!$D$19,
                        MAX('1D'!$D$16,
                            IF((MAX('1D'!$D$16,
                                        POWER((ABS(K1368)^2)/('1D'!$I$5*MAX(F1368,
                                                    0.1)^2),
                                            1/3)))&gt;IFERROR(L1368,
                                    0),
                                MIN((MAX('1D'!$D$16,
                                            POWER((ABS(K1368)^2)/('1D'!$I$5*MAX(F1368,
                                                        0.1)^2),
                                                1/3))),
                                    IFERROR(L1368,
                                        0)+(MIN(ABS(IFERROR(U1368,
                                                    0))*'1D'!$D$18,
                                            ABS((MAX('1D'!$D$16,
                                                        POWER((ABS(K1368)^2)/('1D'!$I$5*MAX(F1368,
                                                                    0.1)^2),
                                                            1/3)))-IFERROR(L1368,
                                                    0))))),
                                MAX((MAX('1D'!$D$16,
                                            POWER((ABS(K1368)^2)/('1D'!$I$5*MAX(F1368,
                                                        0.1)^2),
                                                1/3))),
                                    IFERROR(L1368,
                                        0)-(MIN(ABS(IFERROR(U1368,
                                                    0))*'1D'!$D$18,
                                            ABS((MAX('1D'!$D$16,
                                                        POWER((ABS(K1368)^2)/('1D'!$I$5*MAX(F1368,
                                                                    0.1)^2),
                                                            1/3)))-IFERROR(L1368,
                                                    0))))))),
                        MAX('1D'!$D$16,
                            POWER((ABS(K1368)^2)/('1D'!$I$5*MAX(F1368,
                                        0.1)^2),
                                1/3))),
                    MAX('1D'!$D$16,
                        IFERROR(L1368,
                            0)))))))</f>
        <v>2.0411692021517887</v>
      </c>
      <c r="M1368" s="5">
        <f t="shared" ca="1" si="294"/>
        <v>10.614079851189301</v>
      </c>
      <c r="N1368" s="5">
        <f t="shared" ca="1" si="295"/>
        <v>1.1434704692804873</v>
      </c>
      <c r="O1368" s="5">
        <f t="shared" ca="1" si="296"/>
        <v>4.8002276894771132</v>
      </c>
      <c r="P1368" s="5">
        <f t="shared" ca="1" si="297"/>
        <v>633.92566920215177</v>
      </c>
      <c r="Q1368" s="5">
        <f ca="1">P1368+((ABS(K1368)/MAX(((F1368)+(G1368)*(L1368))*(L1368),
            0.000001))^2)/(2*'1D'!$I$5)</f>
        <v>635.10009253909482</v>
      </c>
      <c r="R1368" s="5">
        <f ca="1">((ABS(K1368)*'1D'!$D$6)/(MAX(((F1368)+(G1368)*(L1368))*(L1368),
            0.000001)*MAX(((((F1368)+(G1368)*(L1368))*(L1368))/MAX((F1368)+2*(L1368)*SQRT(1+(G1368)^2),
                    0.000001))^(2/3),
            0.000001)))^2</f>
        <v>4.3358367565141456E-3</v>
      </c>
      <c r="S1368" s="5">
        <f ca="1">ABS(ABS(K1368)/MAX(((F1368)+(G1368)*(L1368))*(L1368),
        0.000001))/SQRT('1D'!$I$5*MAX((((F1368)+(G1368)*(L1368))*(L1368))/MAX((F1368)+2*(G1368)*(L1368),
            0.000001),
        0.000001))</f>
        <v>1.0727235886044055</v>
      </c>
      <c r="T1368" s="5">
        <f ca="1">((F1368)*(L1368)^2)/2+(G1368)*(L1368)^3/3+(ABS(K1368)^2)/('1D'!$I$5*MAX(((F1368)+(G1368)*(L1368))*(L1368),
        0.000001))</f>
        <v>35.763412605541333</v>
      </c>
      <c r="U1368" s="5">
        <f ca="1">IF($A$2=0,
    0,
    IFERROR(Q1367-(((R1367+R1368)/2)*J1368)-(IF(O1367&gt;O1368,
                '1D'!$D$8*((O1367^2-O1368^2)/(2*'1D'!$I$5)),
                '1D'!$D$9*((O1368^2-O1367^2)/(2*'1D'!$I$5)))+('1D'!$D$10*(ABS(I1368)/90)*(MAX(O1367^2,
                        O1368^2)/(2*'1D'!$I$5))))-Q1368,
        0))</f>
        <v>-3.9576149270033056E-3</v>
      </c>
      <c r="V1368" s="5">
        <f ca="1">IF($A$2=0,
    1,
    IF(IFERROR(V1367,
            0)=0,
        0,
        IFERROR(IF(ROUND(S1368,
                    3)=1,
                1,
                IF(AND(ABS(U1368)&lt;'1D'!$D$19,
                        S1368&gt;1),
                    1,
                    0)),
            0)))</f>
        <v>0</v>
      </c>
      <c r="W1368" s="5">
        <f ca="1">IF($A$2=0,
    MAX(MAX('1D'!$D$16,
            MAX('1D'!$D$16,
                POWER((ABS(K1368)^2)/('1D'!$I$5*MAX(F1368,
                            0.1)^2),
                    1/3))),
        IFERROR(W1396,
            MAX(MAX('1D'!$D$16,
                    MAX('1D'!$D$16,
                        POWER((ABS(K1368)^2)/('1D'!$I$5*MAX(F1368,
                                    0.1)^2),
                            1/3))),
                ($L$2)-E1396))),
    IF(IFERROR(AG1369,
            0)=0,
        MAX(MAX('1D'!$D$16,
                MAX('1D'!$D$16,
                    POWER((ABS(K1368)^2)/('1D'!$I$5*MAX(F1368,
                                0.1)^2),
                        1/3))),
            IFERROR(W1396,
                MAX(MAX('1D'!$D$16,
                        MAX('1D'!$D$16,
                            POWER((ABS(K1368)^2)/('1D'!$I$5*MAX(F1368,
                                        0.1)^2),
                                1/3))),
                    ($L$2)-E1396))),
        IF(IFERROR(W1368,
                0)=0,
            MAX(MAX('1D'!$D$16,
                    MAX('1D'!$D$16,
                        POWER((ABS(K1368)^2)/('1D'!$I$5*MAX(F1368,
                                    0.1)^2),
                            1/3))),
                IFERROR(W1396,
                    MAX(MAX('1D'!$D$16,
                            MAX('1D'!$D$16,
                                POWER((ABS(K1368)^2)/('1D'!$I$5*MAX(F1368,
                                            0.1)^2),
                                    1/3))),
                        ($L$2)-E1396))),
            IF(OR(IFERROR(AD1368,
                        0)&gt;=1,
                    IFERROR(AD1369,
                        0)&gt;=1),
                MAX('1D'!$D$16,
                    MAX('1D'!$D$16,
                        POWER((ABS(K1368)^2)/('1D'!$I$5*MAX(F1368,
                                    0.1)^2),
                            1/3))),
                IF(ABS(IFERROR(AF1368,
                            0))&lt;'1D'!$D$19,
                    MAX(MAX('1D'!$D$16,
                            MAX('1D'!$D$16,
                                POWER((ABS(K1368)^2)/('1D'!$I$5*MAX(F1368,
                                            0.1)^2),
                                    1/3))),
                        IFERROR(W1368,
                            0)),
                    MAX(MAX('1D'!$D$16,
                            MAX('1D'!$D$16,
                                POWER((ABS(K1368)^2)/('1D'!$I$5*MAX(F1368,
                                            0.1)^2),
                                    1/3))),
                        (IFERROR(W1368,
                                0))+((IFERROR(AF1368,
                                    0))*'1D'!$D$18)))))))</f>
        <v>2.1389677043987478</v>
      </c>
      <c r="X1368" s="5">
        <f t="shared" ca="1" si="298"/>
        <v>11.122632062873489</v>
      </c>
      <c r="Y1368" s="5">
        <f t="shared" ca="1" si="299"/>
        <v>1.1735290000551568</v>
      </c>
      <c r="Z1368" s="5">
        <f t="shared" ca="1" si="300"/>
        <v>4.5807502857230418</v>
      </c>
      <c r="AA1368" s="5">
        <f t="shared" ca="1" si="301"/>
        <v>634.02346770439874</v>
      </c>
      <c r="AB1368" s="5">
        <f ca="1">AA1368+((ABS(K1368)/MAX(((F1368)+(G1368)*(W1368))*(W1368),
            0.000001))^2)/(2*'1D'!$I$5)</f>
        <v>635.09295155659811</v>
      </c>
      <c r="AC1368" s="5">
        <f ca="1">((ABS(K1368)*'1D'!$D$6)/(MAX(((F1368)+(G1368)*(W1368))*(W1368),
            0.000001)*MAX(((((F1368)+(G1368)*(W1368))*(W1368))/MAX((F1368)+2*(W1368)*SQRT(1+(G1368)^2),
                    0.000001))^(2/3),
            0.000001)))^2</f>
        <v>3.8141460404132466E-3</v>
      </c>
      <c r="AD1368" s="5">
        <f ca="1">ABS(ABS(K1368)/MAX(((F1368)+(G1368)*(W1368))*(W1368),
        0.000001))/SQRT('1D'!$I$5*MAX((((F1368)+(G1368)*(W1368))*(W1368))/MAX((F1368)+2*(G1368)*(W1368),
            0.000001),
        0.000001))</f>
        <v>1.0000000000000004</v>
      </c>
      <c r="AE1368" s="5">
        <f ca="1">((F1368)*(W1368)^2)/2+(G1368)*(W1368)^3/3+(ABS(K1368)^2)/('1D'!$I$5*MAX(((F1368)+(G1368)*(W1368))*(W1368),
        0.000001))</f>
        <v>35.686426155594638</v>
      </c>
      <c r="AF1368" s="5">
        <f ca="1">IF($A$2=0,
    0,
    IFERROR(AB1369+(((AC1368+AC1369)/2)*J1369)+(IF(Z1368&gt;Z1369,
                '1D'!$D$8*((Z1368^2-Z1369^2)/(2*'1D'!$I$5)),
                '1D'!$D$9*((Z1369^2-Z1368^2)/(2*'1D'!$I$5)))+('1D'!$D$10*(ABS(I1369)/90)*(MAX(Z1368^2,
                        Z1369^2)/(2*'1D'!$I$5))))-AB1368,
        0))</f>
        <v>3.4157470064428708E-3</v>
      </c>
      <c r="AG1368" s="5">
        <f ca="1">IF($A$2=0,
    1,
    IF(IFERROR(AG1369,
            0)=0,
        0,
        IFERROR(IF(OR(ROUND(AD1368,
                        3)&gt;=1,
                    AND(ABS(AF1368)&lt;'1D'!$D$19,
                        AD1368&lt;1)),
                1,
                0),
            0)))</f>
        <v>1</v>
      </c>
      <c r="AH1368" s="5">
        <f ca="1">IFERROR(IF('1D'!V32="Supercritical",
        MAX('1D'!$D$16,
            IFERROR(L1368,
                MAX('1D'!$D$16,
                    POWER((ABS(K1368)^2)/('1D'!$I$5*MAX(F1368,
                                0.1)^2),
                        1/3)))),
        IF('1D'!V32="Subcritical",
            MAX('1D'!$D$16,
                IFERROR(W1368,
                    MAX('1D'!$D$16,
                        POWER((ABS(K1368)^2)/('1D'!$I$5*MAX(F1368,
                                    0.1)^2),
                            1/3)))),
            IF(IFERROR(T1368,
                    -1E+99)&gt;=IFERROR(AE1368,
                    -1E+99),
                MAX('1D'!$D$16,
                    IFERROR(L1368,
                        MAX('1D'!$D$16,
                            POWER((ABS(K1368)^2)/('1D'!$I$5*MAX(F1368,
                                        0.1)^2),
                                1/3)))),
                MAX('1D'!$D$16,
                    IFERROR(W1368,
                        MAX('1D'!$D$16,
                            POWER((ABS(K1368)^2)/('1D'!$I$5*MAX(F1368,
                                        0.1)^2),
                                1/3))))))),
    MAX('1D'!$D$16,
        POWER((ABS(K1368)^2)/('1D'!$I$5*MAX(F1368,
                    0.1)^2),
            1/3)))</f>
        <v>2.0411692021517887</v>
      </c>
      <c r="AI1368" s="5">
        <f t="shared" ca="1" si="302"/>
        <v>633.92566920215177</v>
      </c>
      <c r="AJ1368" s="5">
        <f ca="1">AI1368+((ABS(K1368)/MAX(((F1368)+(G1368)*(AH1368))*(AH1368),
            0.000001))^2)/(2*'1D'!$I$5)</f>
        <v>635.10009253909482</v>
      </c>
      <c r="AM1368">
        <v>0</v>
      </c>
      <c r="AN1368">
        <v>0</v>
      </c>
      <c r="AO1368" s="5">
        <f t="shared" si="303"/>
        <v>0</v>
      </c>
      <c r="AP1368" s="5">
        <f t="shared" si="307"/>
        <v>0</v>
      </c>
      <c r="AQ1368" s="5">
        <f ca="1">ABS(ABS(K1368)/MAX(((F1368)+(G1368)*(AH1368))*(AH1368),
        0.000001))/SQRT('1D'!$I$5*MAX((((F1368)+(G1368)*(AH1368))*(AH1368))/MAX((F1368)+2*(G1368)*(AH1368),
            0.000001),
        0.000001))</f>
        <v>1.0727235886044055</v>
      </c>
      <c r="AR1368" s="5" t="str">
        <f t="shared" ca="1" si="304"/>
        <v>Supercritical</v>
      </c>
      <c r="AS1368" s="5">
        <f ca="1">((ABS(K1368)*'1D'!$D$6)/(MAX(((F1368)+(G1368)*(AH1368))*(AH1368),
            0.000001)*MAX(((((F1368)+(G1368)*(AH1368))*(AH1368))/MAX((F1368)+2*(AH1368)*SQRT(1+(G1368)^2),
                    0.000001))^(2/3),
            0.000001)))^2</f>
        <v>4.3358367565141456E-3</v>
      </c>
    </row>
    <row r="1369" spans="1:45" x14ac:dyDescent="0.35">
      <c r="A1369">
        <v>1360</v>
      </c>
      <c r="B1369">
        <v>1358.9960000000001</v>
      </c>
      <c r="C1369">
        <v>616066.12199999997</v>
      </c>
      <c r="D1369">
        <v>3096648.3769999999</v>
      </c>
      <c r="E1369">
        <v>631.88400000000001</v>
      </c>
      <c r="F1369">
        <v>5.2</v>
      </c>
      <c r="G1369">
        <v>0</v>
      </c>
      <c r="H1369" t="s">
        <v>176</v>
      </c>
      <c r="I1369">
        <v>5.7000000000000002E-2</v>
      </c>
      <c r="J1369" s="5">
        <f t="shared" si="305"/>
        <v>1</v>
      </c>
      <c r="K1369" s="5">
        <f t="shared" ca="1" si="306"/>
        <v>50.95</v>
      </c>
      <c r="L1369" s="5">
        <f ca="1">IF($A$2=0,
    IFERROR(L1368,
        MAX('1D'!$D$16,
            POWER((ABS(K1369)^2)/('1D'!$I$5*MAX(F1369,
                        0.1)^2),
                1/3))),
    IF(IFERROR(V1368,
            0)=0,
        IFERROR(L1368,
            MAX('1D'!$D$16,
                POWER((ABS(K1369)^2)/('1D'!$I$5*MAX(F1369,
                            0.1)^2),
                    1/3))),
        IF(OR(IFERROR(L1369,
                    0)=0,
                IFERROR(S1368,
                    0)&lt;1,
                IFERROR(S1369,
                    0)&lt;1),
            MAX('1D'!$D$16,
                POWER((ABS(K1369)^2)/('1D'!$I$5*MAX(F1369,
                            0.1)^2),
                    1/3)),
            IF(IFERROR(U1369,
                    0)&gt;0,
                MAX('1D'!$D$16,
                    IFERROR(L1369,
                        0)+((IFERROR(U1369,
                                0))*'1D'!$D$18*IF((IFERROR(S1369,
                                    0))&lt;1,
                            1,
                            -1))),
                IF(IFERROR(U1369,
                        0)&lt;0,
                    IF(ABS((MAX('1D'!$D$16,
                                    POWER((ABS(K1369)^2)/('1D'!$I$5*MAX(F1369,
                                                0.1)^2),
                                        1/3)))-IFERROR(L1369,
                                0))&gt;'1D'!$D$19,
                        MAX('1D'!$D$16,
                            IF((MAX('1D'!$D$16,
                                        POWER((ABS(K1369)^2)/('1D'!$I$5*MAX(F1369,
                                                    0.1)^2),
                                            1/3)))&gt;IFERROR(L1369,
                                    0),
                                MIN((MAX('1D'!$D$16,
                                            POWER((ABS(K1369)^2)/('1D'!$I$5*MAX(F1369,
                                                        0.1)^2),
                                                1/3))),
                                    IFERROR(L1369,
                                        0)+(MIN(ABS(IFERROR(U1369,
                                                    0))*'1D'!$D$18,
                                            ABS((MAX('1D'!$D$16,
                                                        POWER((ABS(K1369)^2)/('1D'!$I$5*MAX(F1369,
                                                                    0.1)^2),
                                                            1/3)))-IFERROR(L1369,
                                                    0))))),
                                MAX((MAX('1D'!$D$16,
                                            POWER((ABS(K1369)^2)/('1D'!$I$5*MAX(F1369,
                                                        0.1)^2),
                                                1/3))),
                                    IFERROR(L1369,
                                        0)-(MIN(ABS(IFERROR(U1369,
                                                    0))*'1D'!$D$18,
                                            ABS((MAX('1D'!$D$16,
                                                        POWER((ABS(K1369)^2)/('1D'!$I$5*MAX(F1369,
                                                                    0.1)^2),
                                                            1/3)))-IFERROR(L1369,
                                                    0))))))),
                        MAX('1D'!$D$16,
                            POWER((ABS(K1369)^2)/('1D'!$I$5*MAX(F1369,
                                        0.1)^2),
                                1/3))),
                    MAX('1D'!$D$16,
                        IFERROR(L1369,
                            0)))))))</f>
        <v>2.0411692021517887</v>
      </c>
      <c r="M1369" s="5">
        <f t="shared" ca="1" si="294"/>
        <v>10.614079851189301</v>
      </c>
      <c r="N1369" s="5">
        <f t="shared" ca="1" si="295"/>
        <v>1.1434704692804873</v>
      </c>
      <c r="O1369" s="5">
        <f t="shared" ca="1" si="296"/>
        <v>4.8002276894771132</v>
      </c>
      <c r="P1369" s="5">
        <f t="shared" ca="1" si="297"/>
        <v>633.92516920215178</v>
      </c>
      <c r="Q1369" s="5">
        <f ca="1">P1369+((ABS(K1369)/MAX(((F1369)+(G1369)*(L1369))*(L1369),
            0.000001))^2)/(2*'1D'!$I$5)</f>
        <v>635.09959253909483</v>
      </c>
      <c r="R1369" s="5">
        <f ca="1">((ABS(K1369)*'1D'!$D$6)/(MAX(((F1369)+(G1369)*(L1369))*(L1369),
            0.000001)*MAX(((((F1369)+(G1369)*(L1369))*(L1369))/MAX((F1369)+2*(L1369)*SQRT(1+(G1369)^2),
                    0.000001))^(2/3),
            0.000001)))^2</f>
        <v>4.3358367565141456E-3</v>
      </c>
      <c r="S1369" s="5">
        <f ca="1">ABS(ABS(K1369)/MAX(((F1369)+(G1369)*(L1369))*(L1369),
        0.000001))/SQRT('1D'!$I$5*MAX((((F1369)+(G1369)*(L1369))*(L1369))/MAX((F1369)+2*(G1369)*(L1369),
            0.000001),
        0.000001))</f>
        <v>1.0727235886044055</v>
      </c>
      <c r="T1369" s="5">
        <f ca="1">((F1369)*(L1369)^2)/2+(G1369)*(L1369)^3/3+(ABS(K1369)^2)/('1D'!$I$5*MAX(((F1369)+(G1369)*(L1369))*(L1369),
        0.000001))</f>
        <v>35.763412605541333</v>
      </c>
      <c r="U1369" s="5">
        <f ca="1">IF($A$2=0,
    0,
    IFERROR(Q1368-(((R1368+R1369)/2)*J1369)-(IF(O1368&gt;O1369,
                '1D'!$D$8*((O1368^2-O1369^2)/(2*'1D'!$I$5)),
                '1D'!$D$9*((O1369^2-O1368^2)/(2*'1D'!$I$5)))+('1D'!$D$10*(ABS(I1369)/90)*(MAX(O1368^2,
                        O1369^2)/(2*'1D'!$I$5))))-Q1369,
        0))</f>
        <v>-3.9474069734524164E-3</v>
      </c>
      <c r="V1369" s="5">
        <f ca="1">IF($A$2=0,
    1,
    IF(IFERROR(V1368,
            0)=0,
        0,
        IFERROR(IF(ROUND(S1369,
                    3)=1,
                1,
                IF(AND(ABS(U1369)&lt;'1D'!$D$19,
                        S1369&gt;1),
                    1,
                    0)),
            0)))</f>
        <v>0</v>
      </c>
      <c r="W1369" s="5">
        <f ca="1">IF($A$2=0,
    MAX(MAX('1D'!$D$16,
            MAX('1D'!$D$16,
                POWER((ABS(K1369)^2)/('1D'!$I$5*MAX(F1369,
                            0.1)^2),
                    1/3))),
        IFERROR(W1396,
            MAX(MAX('1D'!$D$16,
                    MAX('1D'!$D$16,
                        POWER((ABS(K1369)^2)/('1D'!$I$5*MAX(F1369,
                                    0.1)^2),
                            1/3))),
                ($L$2)-E1396))),
    IF(IFERROR(AG1370,
            0)=0,
        MAX(MAX('1D'!$D$16,
                MAX('1D'!$D$16,
                    POWER((ABS(K1369)^2)/('1D'!$I$5*MAX(F1369,
                                0.1)^2),
                        1/3))),
            IFERROR(W1396,
                MAX(MAX('1D'!$D$16,
                        MAX('1D'!$D$16,
                            POWER((ABS(K1369)^2)/('1D'!$I$5*MAX(F1369,
                                        0.1)^2),
                                1/3))),
                    ($L$2)-E1396))),
        IF(IFERROR(W1369,
                0)=0,
            MAX(MAX('1D'!$D$16,
                    MAX('1D'!$D$16,
                        POWER((ABS(K1369)^2)/('1D'!$I$5*MAX(F1369,
                                    0.1)^2),
                            1/3))),
                IFERROR(W1396,
                    MAX(MAX('1D'!$D$16,
                            MAX('1D'!$D$16,
                                POWER((ABS(K1369)^2)/('1D'!$I$5*MAX(F1369,
                                            0.1)^2),
                                    1/3))),
                        ($L$2)-E1396))),
            IF(OR(IFERROR(AD1369,
                        0)&gt;=1,
                    IFERROR(AD1370,
                        0)&gt;=1),
                MAX('1D'!$D$16,
                    MAX('1D'!$D$16,
                        POWER((ABS(K1369)^2)/('1D'!$I$5*MAX(F1369,
                                    0.1)^2),
                            1/3))),
                IF(ABS(IFERROR(AF1369,
                            0))&lt;'1D'!$D$19,
                    MAX(MAX('1D'!$D$16,
                            MAX('1D'!$D$16,
                                POWER((ABS(K1369)^2)/('1D'!$I$5*MAX(F1369,
                                            0.1)^2),
                                    1/3))),
                        IFERROR(W1369,
                            0)),
                    MAX(MAX('1D'!$D$16,
                            MAX('1D'!$D$16,
                                POWER((ABS(K1369)^2)/('1D'!$I$5*MAX(F1369,
                                            0.1)^2),
                                    1/3))),
                        (IFERROR(W1369,
                                0))+((IFERROR(AF1369,
                                    0))*'1D'!$D$18)))))))</f>
        <v>2.1389677043987478</v>
      </c>
      <c r="X1369" s="5">
        <f t="shared" ca="1" si="298"/>
        <v>11.122632062873489</v>
      </c>
      <c r="Y1369" s="5">
        <f t="shared" ca="1" si="299"/>
        <v>1.1735290000551568</v>
      </c>
      <c r="Z1369" s="5">
        <f t="shared" ca="1" si="300"/>
        <v>4.5807502857230418</v>
      </c>
      <c r="AA1369" s="5">
        <f t="shared" ca="1" si="301"/>
        <v>634.02296770439875</v>
      </c>
      <c r="AB1369" s="5">
        <f ca="1">AA1369+((ABS(K1369)/MAX(((F1369)+(G1369)*(W1369))*(W1369),
            0.000001))^2)/(2*'1D'!$I$5)</f>
        <v>635.09245155659812</v>
      </c>
      <c r="AC1369" s="5">
        <f ca="1">((ABS(K1369)*'1D'!$D$6)/(MAX(((F1369)+(G1369)*(W1369))*(W1369),
            0.000001)*MAX(((((F1369)+(G1369)*(W1369))*(W1369))/MAX((F1369)+2*(W1369)*SQRT(1+(G1369)^2),
                    0.000001))^(2/3),
            0.000001)))^2</f>
        <v>3.8141460404132466E-3</v>
      </c>
      <c r="AD1369" s="5">
        <f ca="1">ABS(ABS(K1369)/MAX(((F1369)+(G1369)*(W1369))*(W1369),
        0.000001))/SQRT('1D'!$I$5*MAX((((F1369)+(G1369)*(W1369))*(W1369))/MAX((F1369)+2*(G1369)*(W1369),
            0.000001),
        0.000001))</f>
        <v>1.0000000000000004</v>
      </c>
      <c r="AE1369" s="5">
        <f ca="1">((F1369)*(W1369)^2)/2+(G1369)*(W1369)^3/3+(ABS(K1369)^2)/('1D'!$I$5*MAX(((F1369)+(G1369)*(W1369))*(W1369),
        0.000001))</f>
        <v>35.686426155594638</v>
      </c>
      <c r="AF1369" s="5">
        <f ca="1">IF($A$2=0,
    0,
    IFERROR(AB1370+(((AC1369+AC1370)/2)*J1370)+(IF(Z1369&gt;Z1370,
                '1D'!$D$8*((Z1369^2-Z1370^2)/(2*'1D'!$I$5)),
                '1D'!$D$9*((Z1370^2-Z1369^2)/(2*'1D'!$I$5)))+('1D'!$D$10*(ABS(I1370)/90)*(MAX(Z1369^2,
                        Z1370^2)/(2*'1D'!$I$5))))-AB1369,
        0))</f>
        <v>3.3141460404522149E-3</v>
      </c>
      <c r="AG1369" s="5">
        <f ca="1">IF($A$2=0,
    1,
    IF(IFERROR(AG1370,
            0)=0,
        0,
        IFERROR(IF(OR(ROUND(AD1369,
                        3)&gt;=1,
                    AND(ABS(AF1369)&lt;'1D'!$D$19,
                        AD1369&lt;1)),
                1,
                0),
            0)))</f>
        <v>1</v>
      </c>
      <c r="AH1369" s="5">
        <f ca="1">IFERROR(IF('1D'!V32="Supercritical",
        MAX('1D'!$D$16,
            IFERROR(L1369,
                MAX('1D'!$D$16,
                    POWER((ABS(K1369)^2)/('1D'!$I$5*MAX(F1369,
                                0.1)^2),
                        1/3)))),
        IF('1D'!V32="Subcritical",
            MAX('1D'!$D$16,
                IFERROR(W1369,
                    MAX('1D'!$D$16,
                        POWER((ABS(K1369)^2)/('1D'!$I$5*MAX(F1369,
                                    0.1)^2),
                            1/3)))),
            IF(IFERROR(T1369,
                    -1E+99)&gt;=IFERROR(AE1369,
                    -1E+99),
                MAX('1D'!$D$16,
                    IFERROR(L1369,
                        MAX('1D'!$D$16,
                            POWER((ABS(K1369)^2)/('1D'!$I$5*MAX(F1369,
                                        0.1)^2),
                                1/3)))),
                MAX('1D'!$D$16,
                    IFERROR(W1369,
                        MAX('1D'!$D$16,
                            POWER((ABS(K1369)^2)/('1D'!$I$5*MAX(F1369,
                                        0.1)^2),
                                1/3))))))),
    MAX('1D'!$D$16,
        POWER((ABS(K1369)^2)/('1D'!$I$5*MAX(F1369,
                    0.1)^2),
            1/3)))</f>
        <v>2.0411692021517887</v>
      </c>
      <c r="AI1369" s="5">
        <f t="shared" ca="1" si="302"/>
        <v>633.92516920215178</v>
      </c>
      <c r="AJ1369" s="5">
        <f ca="1">AI1369+((ABS(K1369)/MAX(((F1369)+(G1369)*(AH1369))*(AH1369),
            0.000001))^2)/(2*'1D'!$I$5)</f>
        <v>635.09959253909483</v>
      </c>
      <c r="AM1369">
        <v>0</v>
      </c>
      <c r="AN1369">
        <v>0</v>
      </c>
      <c r="AO1369" s="5">
        <f t="shared" si="303"/>
        <v>0</v>
      </c>
      <c r="AP1369" s="5">
        <f t="shared" si="307"/>
        <v>0</v>
      </c>
      <c r="AQ1369" s="5">
        <f ca="1">ABS(ABS(K1369)/MAX(((F1369)+(G1369)*(AH1369))*(AH1369),
        0.000001))/SQRT('1D'!$I$5*MAX((((F1369)+(G1369)*(AH1369))*(AH1369))/MAX((F1369)+2*(G1369)*(AH1369),
            0.000001),
        0.000001))</f>
        <v>1.0727235886044055</v>
      </c>
      <c r="AR1369" s="5" t="str">
        <f t="shared" ca="1" si="304"/>
        <v>Supercritical</v>
      </c>
      <c r="AS1369" s="5">
        <f ca="1">((ABS(K1369)*'1D'!$D$6)/(MAX(((F1369)+(G1369)*(AH1369))*(AH1369),
            0.000001)*MAX(((((F1369)+(G1369)*(AH1369))*(AH1369))/MAX((F1369)+2*(AH1369)*SQRT(1+(G1369)^2),
                    0.000001))^(2/3),
            0.000001)))^2</f>
        <v>4.3358367565141456E-3</v>
      </c>
    </row>
    <row r="1370" spans="1:45" x14ac:dyDescent="0.35">
      <c r="A1370">
        <v>1361</v>
      </c>
      <c r="B1370">
        <v>1359.9960000000001</v>
      </c>
      <c r="C1370">
        <v>616066.07999999996</v>
      </c>
      <c r="D1370">
        <v>3096647.378</v>
      </c>
      <c r="E1370">
        <v>631.88350000000003</v>
      </c>
      <c r="F1370">
        <v>5.2</v>
      </c>
      <c r="G1370">
        <v>0</v>
      </c>
      <c r="H1370" t="s">
        <v>176</v>
      </c>
      <c r="I1370">
        <v>0</v>
      </c>
      <c r="J1370" s="5">
        <f t="shared" si="305"/>
        <v>1</v>
      </c>
      <c r="K1370" s="5">
        <f t="shared" ca="1" si="306"/>
        <v>50.95</v>
      </c>
      <c r="L1370" s="5">
        <f ca="1">IF($A$2=0,
    IFERROR(L1369,
        MAX('1D'!$D$16,
            POWER((ABS(K1370)^2)/('1D'!$I$5*MAX(F1370,
                        0.1)^2),
                1/3))),
    IF(IFERROR(V1369,
            0)=0,
        IFERROR(L1369,
            MAX('1D'!$D$16,
                POWER((ABS(K1370)^2)/('1D'!$I$5*MAX(F1370,
                            0.1)^2),
                    1/3))),
        IF(OR(IFERROR(L1370,
                    0)=0,
                IFERROR(S1369,
                    0)&lt;1,
                IFERROR(S1370,
                    0)&lt;1),
            MAX('1D'!$D$16,
                POWER((ABS(K1370)^2)/('1D'!$I$5*MAX(F1370,
                            0.1)^2),
                    1/3)),
            IF(IFERROR(U1370,
                    0)&gt;0,
                MAX('1D'!$D$16,
                    IFERROR(L1370,
                        0)+((IFERROR(U1370,
                                0))*'1D'!$D$18*IF((IFERROR(S1370,
                                    0))&lt;1,
                            1,
                            -1))),
                IF(IFERROR(U1370,
                        0)&lt;0,
                    IF(ABS((MAX('1D'!$D$16,
                                    POWER((ABS(K1370)^2)/('1D'!$I$5*MAX(F1370,
                                                0.1)^2),
                                        1/3)))-IFERROR(L1370,
                                0))&gt;'1D'!$D$19,
                        MAX('1D'!$D$16,
                            IF((MAX('1D'!$D$16,
                                        POWER((ABS(K1370)^2)/('1D'!$I$5*MAX(F1370,
                                                    0.1)^2),
                                            1/3)))&gt;IFERROR(L1370,
                                    0),
                                MIN((MAX('1D'!$D$16,
                                            POWER((ABS(K1370)^2)/('1D'!$I$5*MAX(F1370,
                                                        0.1)^2),
                                                1/3))),
                                    IFERROR(L1370,
                                        0)+(MIN(ABS(IFERROR(U1370,
                                                    0))*'1D'!$D$18,
                                            ABS((MAX('1D'!$D$16,
                                                        POWER((ABS(K1370)^2)/('1D'!$I$5*MAX(F1370,
                                                                    0.1)^2),
                                                            1/3)))-IFERROR(L1370,
                                                    0))))),
                                MAX((MAX('1D'!$D$16,
                                            POWER((ABS(K1370)^2)/('1D'!$I$5*MAX(F1370,
                                                        0.1)^2),
                                                1/3))),
                                    IFERROR(L1370,
                                        0)-(MIN(ABS(IFERROR(U1370,
                                                    0))*'1D'!$D$18,
                                            ABS((MAX('1D'!$D$16,
                                                        POWER((ABS(K1370)^2)/('1D'!$I$5*MAX(F1370,
                                                                    0.1)^2),
                                                            1/3)))-IFERROR(L1370,
                                                    0))))))),
                        MAX('1D'!$D$16,
                            POWER((ABS(K1370)^2)/('1D'!$I$5*MAX(F1370,
                                        0.1)^2),
                                1/3))),
                    MAX('1D'!$D$16,
                        IFERROR(L1370,
                            0)))))))</f>
        <v>2.0411692021517887</v>
      </c>
      <c r="M1370" s="5">
        <f t="shared" ca="1" si="294"/>
        <v>10.614079851189301</v>
      </c>
      <c r="N1370" s="5">
        <f t="shared" ca="1" si="295"/>
        <v>1.1434704692804873</v>
      </c>
      <c r="O1370" s="5">
        <f t="shared" ca="1" si="296"/>
        <v>4.8002276894771132</v>
      </c>
      <c r="P1370" s="5">
        <f t="shared" ca="1" si="297"/>
        <v>633.92466920215179</v>
      </c>
      <c r="Q1370" s="5">
        <f ca="1">P1370+((ABS(K1370)/MAX(((F1370)+(G1370)*(L1370))*(L1370),
            0.000001))^2)/(2*'1D'!$I$5)</f>
        <v>635.09909253909484</v>
      </c>
      <c r="R1370" s="5">
        <f ca="1">((ABS(K1370)*'1D'!$D$6)/(MAX(((F1370)+(G1370)*(L1370))*(L1370),
            0.000001)*MAX(((((F1370)+(G1370)*(L1370))*(L1370))/MAX((F1370)+2*(L1370)*SQRT(1+(G1370)^2),
                    0.000001))^(2/3),
            0.000001)))^2</f>
        <v>4.3358367565141456E-3</v>
      </c>
      <c r="S1370" s="5">
        <f ca="1">ABS(ABS(K1370)/MAX(((F1370)+(G1370)*(L1370))*(L1370),
        0.000001))/SQRT('1D'!$I$5*MAX((((F1370)+(G1370)*(L1370))*(L1370))/MAX((F1370)+2*(G1370)*(L1370),
            0.000001),
        0.000001))</f>
        <v>1.0727235886044055</v>
      </c>
      <c r="T1370" s="5">
        <f ca="1">((F1370)*(L1370)^2)/2+(G1370)*(L1370)^3/3+(ABS(K1370)^2)/('1D'!$I$5*MAX(((F1370)+(G1370)*(L1370))*(L1370),
        0.000001))</f>
        <v>35.763412605541333</v>
      </c>
      <c r="U1370" s="5">
        <f ca="1">IF($A$2=0,
    0,
    IFERROR(Q1369-(((R1369+R1370)/2)*J1370)-(IF(O1369&gt;O1370,
                '1D'!$D$8*((O1369^2-O1370^2)/(2*'1D'!$I$5)),
                '1D'!$D$9*((O1370^2-O1369^2)/(2*'1D'!$I$5)))+('1D'!$D$10*(ABS(I1370)/90)*(MAX(O1369^2,
                        O1370^2)/(2*'1D'!$I$5))))-Q1370,
        0))</f>
        <v>-3.8358367564796936E-3</v>
      </c>
      <c r="V1370" s="5">
        <f ca="1">IF($A$2=0,
    1,
    IF(IFERROR(V1369,
            0)=0,
        0,
        IFERROR(IF(ROUND(S1370,
                    3)=1,
                1,
                IF(AND(ABS(U1370)&lt;'1D'!$D$19,
                        S1370&gt;1),
                    1,
                    0)),
            0)))</f>
        <v>0</v>
      </c>
      <c r="W1370" s="5">
        <f ca="1">IF($A$2=0,
    MAX(MAX('1D'!$D$16,
            MAX('1D'!$D$16,
                POWER((ABS(K1370)^2)/('1D'!$I$5*MAX(F1370,
                            0.1)^2),
                    1/3))),
        IFERROR(W1396,
            MAX(MAX('1D'!$D$16,
                    MAX('1D'!$D$16,
                        POWER((ABS(K1370)^2)/('1D'!$I$5*MAX(F1370,
                                    0.1)^2),
                            1/3))),
                ($L$2)-E1396))),
    IF(IFERROR(AG1371,
            0)=0,
        MAX(MAX('1D'!$D$16,
                MAX('1D'!$D$16,
                    POWER((ABS(K1370)^2)/('1D'!$I$5*MAX(F1370,
                                0.1)^2),
                        1/3))),
            IFERROR(W1396,
                MAX(MAX('1D'!$D$16,
                        MAX('1D'!$D$16,
                            POWER((ABS(K1370)^2)/('1D'!$I$5*MAX(F1370,
                                        0.1)^2),
                                1/3))),
                    ($L$2)-E1396))),
        IF(IFERROR(W1370,
                0)=0,
            MAX(MAX('1D'!$D$16,
                    MAX('1D'!$D$16,
                        POWER((ABS(K1370)^2)/('1D'!$I$5*MAX(F1370,
                                    0.1)^2),
                            1/3))),
                IFERROR(W1396,
                    MAX(MAX('1D'!$D$16,
                            MAX('1D'!$D$16,
                                POWER((ABS(K1370)^2)/('1D'!$I$5*MAX(F1370,
                                            0.1)^2),
                                    1/3))),
                        ($L$2)-E1396))),
            IF(OR(IFERROR(AD1370,
                        0)&gt;=1,
                    IFERROR(AD1371,
                        0)&gt;=1),
                MAX('1D'!$D$16,
                    MAX('1D'!$D$16,
                        POWER((ABS(K1370)^2)/('1D'!$I$5*MAX(F1370,
                                    0.1)^2),
                            1/3))),
                IF(ABS(IFERROR(AF1370,
                            0))&lt;'1D'!$D$19,
                    MAX(MAX('1D'!$D$16,
                            MAX('1D'!$D$16,
                                POWER((ABS(K1370)^2)/('1D'!$I$5*MAX(F1370,
                                            0.1)^2),
                                    1/3))),
                        IFERROR(W1370,
                            0)),
                    MAX(MAX('1D'!$D$16,
                            MAX('1D'!$D$16,
                                POWER((ABS(K1370)^2)/('1D'!$I$5*MAX(F1370,
                                            0.1)^2),
                                    1/3))),
                        (IFERROR(W1370,
                                0))+((IFERROR(AF1370,
                                    0))*'1D'!$D$18)))))))</f>
        <v>2.1389677043987478</v>
      </c>
      <c r="X1370" s="5">
        <f t="shared" ca="1" si="298"/>
        <v>11.122632062873489</v>
      </c>
      <c r="Y1370" s="5">
        <f t="shared" ca="1" si="299"/>
        <v>1.1735290000551568</v>
      </c>
      <c r="Z1370" s="5">
        <f t="shared" ca="1" si="300"/>
        <v>4.5807502857230418</v>
      </c>
      <c r="AA1370" s="5">
        <f t="shared" ca="1" si="301"/>
        <v>634.02246770439876</v>
      </c>
      <c r="AB1370" s="5">
        <f ca="1">AA1370+((ABS(K1370)/MAX(((F1370)+(G1370)*(W1370))*(W1370),
            0.000001))^2)/(2*'1D'!$I$5)</f>
        <v>635.09195155659813</v>
      </c>
      <c r="AC1370" s="5">
        <f ca="1">((ABS(K1370)*'1D'!$D$6)/(MAX(((F1370)+(G1370)*(W1370))*(W1370),
            0.000001)*MAX(((((F1370)+(G1370)*(W1370))*(W1370))/MAX((F1370)+2*(W1370)*SQRT(1+(G1370)^2),
                    0.000001))^(2/3),
            0.000001)))^2</f>
        <v>3.8141460404132466E-3</v>
      </c>
      <c r="AD1370" s="5">
        <f ca="1">ABS(ABS(K1370)/MAX(((F1370)+(G1370)*(W1370))*(W1370),
        0.000001))/SQRT('1D'!$I$5*MAX((((F1370)+(G1370)*(W1370))*(W1370))/MAX((F1370)+2*(G1370)*(W1370),
            0.000001),
        0.000001))</f>
        <v>1.0000000000000004</v>
      </c>
      <c r="AE1370" s="5">
        <f ca="1">((F1370)*(W1370)^2)/2+(G1370)*(W1370)^3/3+(ABS(K1370)^2)/('1D'!$I$5*MAX(((F1370)+(G1370)*(W1370))*(W1370),
        0.000001))</f>
        <v>35.686426155594638</v>
      </c>
      <c r="AF1370" s="5">
        <f ca="1">IF($A$2=0,
    0,
    IFERROR(AB1371+(((AC1370+AC1371)/2)*J1371)+(IF(Z1370&gt;Z1371,
                '1D'!$D$8*((Z1370^2-Z1371^2)/(2*'1D'!$I$5)),
                '1D'!$D$9*((Z1371^2-Z1370^2)/(2*'1D'!$I$5)))+('1D'!$D$10*(ABS(I1371)/90)*(MAX(Z1370^2,
                        Z1371^2)/(2*'1D'!$I$5))))-AB1370,
        0))</f>
        <v>3.4157470064428708E-3</v>
      </c>
      <c r="AG1370" s="5">
        <f ca="1">IF($A$2=0,
    1,
    IF(IFERROR(AG1371,
            0)=0,
        0,
        IFERROR(IF(OR(ROUND(AD1370,
                        3)&gt;=1,
                    AND(ABS(AF1370)&lt;'1D'!$D$19,
                        AD1370&lt;1)),
                1,
                0),
            0)))</f>
        <v>1</v>
      </c>
      <c r="AH1370" s="5">
        <f ca="1">IFERROR(IF('1D'!V32="Supercritical",
        MAX('1D'!$D$16,
            IFERROR(L1370,
                MAX('1D'!$D$16,
                    POWER((ABS(K1370)^2)/('1D'!$I$5*MAX(F1370,
                                0.1)^2),
                        1/3)))),
        IF('1D'!V32="Subcritical",
            MAX('1D'!$D$16,
                IFERROR(W1370,
                    MAX('1D'!$D$16,
                        POWER((ABS(K1370)^2)/('1D'!$I$5*MAX(F1370,
                                    0.1)^2),
                            1/3)))),
            IF(IFERROR(T1370,
                    -1E+99)&gt;=IFERROR(AE1370,
                    -1E+99),
                MAX('1D'!$D$16,
                    IFERROR(L1370,
                        MAX('1D'!$D$16,
                            POWER((ABS(K1370)^2)/('1D'!$I$5*MAX(F1370,
                                        0.1)^2),
                                1/3)))),
                MAX('1D'!$D$16,
                    IFERROR(W1370,
                        MAX('1D'!$D$16,
                            POWER((ABS(K1370)^2)/('1D'!$I$5*MAX(F1370,
                                        0.1)^2),
                                1/3))))))),
    MAX('1D'!$D$16,
        POWER((ABS(K1370)^2)/('1D'!$I$5*MAX(F1370,
                    0.1)^2),
            1/3)))</f>
        <v>2.0411692021517887</v>
      </c>
      <c r="AI1370" s="5">
        <f t="shared" ca="1" si="302"/>
        <v>633.92466920215179</v>
      </c>
      <c r="AJ1370" s="5">
        <f ca="1">AI1370+((ABS(K1370)/MAX(((F1370)+(G1370)*(AH1370))*(AH1370),
            0.000001))^2)/(2*'1D'!$I$5)</f>
        <v>635.09909253909484</v>
      </c>
      <c r="AM1370">
        <v>0</v>
      </c>
      <c r="AN1370">
        <v>0</v>
      </c>
      <c r="AO1370" s="5">
        <f t="shared" si="303"/>
        <v>0</v>
      </c>
      <c r="AP1370" s="5">
        <f t="shared" si="307"/>
        <v>0</v>
      </c>
      <c r="AQ1370" s="5">
        <f ca="1">ABS(ABS(K1370)/MAX(((F1370)+(G1370)*(AH1370))*(AH1370),
        0.000001))/SQRT('1D'!$I$5*MAX((((F1370)+(G1370)*(AH1370))*(AH1370))/MAX((F1370)+2*(G1370)*(AH1370),
            0.000001),
        0.000001))</f>
        <v>1.0727235886044055</v>
      </c>
      <c r="AR1370" s="5" t="str">
        <f t="shared" ca="1" si="304"/>
        <v>Supercritical</v>
      </c>
      <c r="AS1370" s="5">
        <f ca="1">((ABS(K1370)*'1D'!$D$6)/(MAX(((F1370)+(G1370)*(AH1370))*(AH1370),
            0.000001)*MAX(((((F1370)+(G1370)*(AH1370))*(AH1370))/MAX((F1370)+2*(AH1370)*SQRT(1+(G1370)^2),
                    0.000001))^(2/3),
            0.000001)))^2</f>
        <v>4.3358367565141456E-3</v>
      </c>
    </row>
    <row r="1371" spans="1:45" x14ac:dyDescent="0.35">
      <c r="A1371">
        <v>1362</v>
      </c>
      <c r="B1371">
        <v>1360.9960000000001</v>
      </c>
      <c r="C1371">
        <v>616066.03799999994</v>
      </c>
      <c r="D1371">
        <v>3096646.3790000002</v>
      </c>
      <c r="E1371">
        <v>631.88300000000004</v>
      </c>
      <c r="F1371">
        <v>5.2</v>
      </c>
      <c r="G1371">
        <v>0</v>
      </c>
      <c r="H1371" t="s">
        <v>176</v>
      </c>
      <c r="I1371">
        <v>5.7000000000000002E-2</v>
      </c>
      <c r="J1371" s="5">
        <f t="shared" si="305"/>
        <v>1</v>
      </c>
      <c r="K1371" s="5">
        <f t="shared" ca="1" si="306"/>
        <v>50.95</v>
      </c>
      <c r="L1371" s="5">
        <f ca="1">IF($A$2=0,
    IFERROR(L1370,
        MAX('1D'!$D$16,
            POWER((ABS(K1371)^2)/('1D'!$I$5*MAX(F1371,
                        0.1)^2),
                1/3))),
    IF(IFERROR(V1370,
            0)=0,
        IFERROR(L1370,
            MAX('1D'!$D$16,
                POWER((ABS(K1371)^2)/('1D'!$I$5*MAX(F1371,
                            0.1)^2),
                    1/3))),
        IF(OR(IFERROR(L1371,
                    0)=0,
                IFERROR(S1370,
                    0)&lt;1,
                IFERROR(S1371,
                    0)&lt;1),
            MAX('1D'!$D$16,
                POWER((ABS(K1371)^2)/('1D'!$I$5*MAX(F1371,
                            0.1)^2),
                    1/3)),
            IF(IFERROR(U1371,
                    0)&gt;0,
                MAX('1D'!$D$16,
                    IFERROR(L1371,
                        0)+((IFERROR(U1371,
                                0))*'1D'!$D$18*IF((IFERROR(S1371,
                                    0))&lt;1,
                            1,
                            -1))),
                IF(IFERROR(U1371,
                        0)&lt;0,
                    IF(ABS((MAX('1D'!$D$16,
                                    POWER((ABS(K1371)^2)/('1D'!$I$5*MAX(F1371,
                                                0.1)^2),
                                        1/3)))-IFERROR(L1371,
                                0))&gt;'1D'!$D$19,
                        MAX('1D'!$D$16,
                            IF((MAX('1D'!$D$16,
                                        POWER((ABS(K1371)^2)/('1D'!$I$5*MAX(F1371,
                                                    0.1)^2),
                                            1/3)))&gt;IFERROR(L1371,
                                    0),
                                MIN((MAX('1D'!$D$16,
                                            POWER((ABS(K1371)^2)/('1D'!$I$5*MAX(F1371,
                                                        0.1)^2),
                                                1/3))),
                                    IFERROR(L1371,
                                        0)+(MIN(ABS(IFERROR(U1371,
                                                    0))*'1D'!$D$18,
                                            ABS((MAX('1D'!$D$16,
                                                        POWER((ABS(K1371)^2)/('1D'!$I$5*MAX(F1371,
                                                                    0.1)^2),
                                                            1/3)))-IFERROR(L1371,
                                                    0))))),
                                MAX((MAX('1D'!$D$16,
                                            POWER((ABS(K1371)^2)/('1D'!$I$5*MAX(F1371,
                                                        0.1)^2),
                                                1/3))),
                                    IFERROR(L1371,
                                        0)-(MIN(ABS(IFERROR(U1371,
                                                    0))*'1D'!$D$18,
                                            ABS((MAX('1D'!$D$16,
                                                        POWER((ABS(K1371)^2)/('1D'!$I$5*MAX(F1371,
                                                                    0.1)^2),
                                                            1/3)))-IFERROR(L1371,
                                                    0))))))),
                        MAX('1D'!$D$16,
                            POWER((ABS(K1371)^2)/('1D'!$I$5*MAX(F1371,
                                        0.1)^2),
                                1/3))),
                    MAX('1D'!$D$16,
                        IFERROR(L1371,
                            0)))))))</f>
        <v>2.0411692021517887</v>
      </c>
      <c r="M1371" s="5">
        <f t="shared" ca="1" si="294"/>
        <v>10.614079851189301</v>
      </c>
      <c r="N1371" s="5">
        <f t="shared" ca="1" si="295"/>
        <v>1.1434704692804873</v>
      </c>
      <c r="O1371" s="5">
        <f t="shared" ca="1" si="296"/>
        <v>4.8002276894771132</v>
      </c>
      <c r="P1371" s="5">
        <f t="shared" ca="1" si="297"/>
        <v>633.9241692021518</v>
      </c>
      <c r="Q1371" s="5">
        <f ca="1">P1371+((ABS(K1371)/MAX(((F1371)+(G1371)*(L1371))*(L1371),
            0.000001))^2)/(2*'1D'!$I$5)</f>
        <v>635.09859253909485</v>
      </c>
      <c r="R1371" s="5">
        <f ca="1">((ABS(K1371)*'1D'!$D$6)/(MAX(((F1371)+(G1371)*(L1371))*(L1371),
            0.000001)*MAX(((((F1371)+(G1371)*(L1371))*(L1371))/MAX((F1371)+2*(L1371)*SQRT(1+(G1371)^2),
                    0.000001))^(2/3),
            0.000001)))^2</f>
        <v>4.3358367565141456E-3</v>
      </c>
      <c r="S1371" s="5">
        <f ca="1">ABS(ABS(K1371)/MAX(((F1371)+(G1371)*(L1371))*(L1371),
        0.000001))/SQRT('1D'!$I$5*MAX((((F1371)+(G1371)*(L1371))*(L1371))/MAX((F1371)+2*(G1371)*(L1371),
            0.000001),
        0.000001))</f>
        <v>1.0727235886044055</v>
      </c>
      <c r="T1371" s="5">
        <f ca="1">((F1371)*(L1371)^2)/2+(G1371)*(L1371)^3/3+(ABS(K1371)^2)/('1D'!$I$5*MAX(((F1371)+(G1371)*(L1371))*(L1371),
        0.000001))</f>
        <v>35.763412605541333</v>
      </c>
      <c r="U1371" s="5">
        <f ca="1">IF($A$2=0,
    0,
    IFERROR(Q1370-(((R1370+R1371)/2)*J1371)-(IF(O1370&gt;O1371,
                '1D'!$D$8*((O1370^2-O1371^2)/(2*'1D'!$I$5)),
                '1D'!$D$9*((O1371^2-O1370^2)/(2*'1D'!$I$5)))+('1D'!$D$10*(ABS(I1371)/90)*(MAX(O1370^2,
                        O1371^2)/(2*'1D'!$I$5))))-Q1371,
        0))</f>
        <v>-3.9474069734524164E-3</v>
      </c>
      <c r="V1371" s="5">
        <f ca="1">IF($A$2=0,
    1,
    IF(IFERROR(V1370,
            0)=0,
        0,
        IFERROR(IF(ROUND(S1371,
                    3)=1,
                1,
                IF(AND(ABS(U1371)&lt;'1D'!$D$19,
                        S1371&gt;1),
                    1,
                    0)),
            0)))</f>
        <v>0</v>
      </c>
      <c r="W1371" s="5">
        <f ca="1">IF($A$2=0,
    MAX(MAX('1D'!$D$16,
            MAX('1D'!$D$16,
                POWER((ABS(K1371)^2)/('1D'!$I$5*MAX(F1371,
                            0.1)^2),
                    1/3))),
        IFERROR(W1396,
            MAX(MAX('1D'!$D$16,
                    MAX('1D'!$D$16,
                        POWER((ABS(K1371)^2)/('1D'!$I$5*MAX(F1371,
                                    0.1)^2),
                            1/3))),
                ($L$2)-E1396))),
    IF(IFERROR(AG1372,
            0)=0,
        MAX(MAX('1D'!$D$16,
                MAX('1D'!$D$16,
                    POWER((ABS(K1371)^2)/('1D'!$I$5*MAX(F1371,
                                0.1)^2),
                        1/3))),
            IFERROR(W1396,
                MAX(MAX('1D'!$D$16,
                        MAX('1D'!$D$16,
                            POWER((ABS(K1371)^2)/('1D'!$I$5*MAX(F1371,
                                        0.1)^2),
                                1/3))),
                    ($L$2)-E1396))),
        IF(IFERROR(W1371,
                0)=0,
            MAX(MAX('1D'!$D$16,
                    MAX('1D'!$D$16,
                        POWER((ABS(K1371)^2)/('1D'!$I$5*MAX(F1371,
                                    0.1)^2),
                            1/3))),
                IFERROR(W1396,
                    MAX(MAX('1D'!$D$16,
                            MAX('1D'!$D$16,
                                POWER((ABS(K1371)^2)/('1D'!$I$5*MAX(F1371,
                                            0.1)^2),
                                    1/3))),
                        ($L$2)-E1396))),
            IF(OR(IFERROR(AD1371,
                        0)&gt;=1,
                    IFERROR(AD1372,
                        0)&gt;=1),
                MAX('1D'!$D$16,
                    MAX('1D'!$D$16,
                        POWER((ABS(K1371)^2)/('1D'!$I$5*MAX(F1371,
                                    0.1)^2),
                            1/3))),
                IF(ABS(IFERROR(AF1371,
                            0))&lt;'1D'!$D$19,
                    MAX(MAX('1D'!$D$16,
                            MAX('1D'!$D$16,
                                POWER((ABS(K1371)^2)/('1D'!$I$5*MAX(F1371,
                                            0.1)^2),
                                    1/3))),
                        IFERROR(W1371,
                            0)),
                    MAX(MAX('1D'!$D$16,
                            MAX('1D'!$D$16,
                                POWER((ABS(K1371)^2)/('1D'!$I$5*MAX(F1371,
                                            0.1)^2),
                                    1/3))),
                        (IFERROR(W1371,
                                0))+((IFERROR(AF1371,
                                    0))*'1D'!$D$18)))))))</f>
        <v>2.1389677043987478</v>
      </c>
      <c r="X1371" s="5">
        <f t="shared" ca="1" si="298"/>
        <v>11.122632062873489</v>
      </c>
      <c r="Y1371" s="5">
        <f t="shared" ca="1" si="299"/>
        <v>1.1735290000551568</v>
      </c>
      <c r="Z1371" s="5">
        <f t="shared" ca="1" si="300"/>
        <v>4.5807502857230418</v>
      </c>
      <c r="AA1371" s="5">
        <f t="shared" ca="1" si="301"/>
        <v>634.02196770439878</v>
      </c>
      <c r="AB1371" s="5">
        <f ca="1">AA1371+((ABS(K1371)/MAX(((F1371)+(G1371)*(W1371))*(W1371),
            0.000001))^2)/(2*'1D'!$I$5)</f>
        <v>635.09145155659814</v>
      </c>
      <c r="AC1371" s="5">
        <f ca="1">((ABS(K1371)*'1D'!$D$6)/(MAX(((F1371)+(G1371)*(W1371))*(W1371),
            0.000001)*MAX(((((F1371)+(G1371)*(W1371))*(W1371))/MAX((F1371)+2*(W1371)*SQRT(1+(G1371)^2),
                    0.000001))^(2/3),
            0.000001)))^2</f>
        <v>3.8141460404132466E-3</v>
      </c>
      <c r="AD1371" s="5">
        <f ca="1">ABS(ABS(K1371)/MAX(((F1371)+(G1371)*(W1371))*(W1371),
        0.000001))/SQRT('1D'!$I$5*MAX((((F1371)+(G1371)*(W1371))*(W1371))/MAX((F1371)+2*(G1371)*(W1371),
            0.000001),
        0.000001))</f>
        <v>1.0000000000000004</v>
      </c>
      <c r="AE1371" s="5">
        <f ca="1">((F1371)*(W1371)^2)/2+(G1371)*(W1371)^3/3+(ABS(K1371)^2)/('1D'!$I$5*MAX(((F1371)+(G1371)*(W1371))*(W1371),
        0.000001))</f>
        <v>35.686426155594638</v>
      </c>
      <c r="AF1371" s="5">
        <f ca="1">IF($A$2=0,
    0,
    IFERROR(AB1372+(((AC1371+AC1372)/2)*J1372)+(IF(Z1371&gt;Z1372,
                '1D'!$D$8*((Z1371^2-Z1372^2)/(2*'1D'!$I$5)),
                '1D'!$D$9*((Z1372^2-Z1371^2)/(2*'1D'!$I$5)))+('1D'!$D$10*(ABS(I1372)/90)*(MAX(Z1371^2,
                        Z1372^2)/(2*'1D'!$I$5))))-AB1371,
        0))</f>
        <v>3.4157470064428708E-3</v>
      </c>
      <c r="AG1371" s="5">
        <f ca="1">IF($A$2=0,
    1,
    IF(IFERROR(AG1372,
            0)=0,
        0,
        IFERROR(IF(OR(ROUND(AD1371,
                        3)&gt;=1,
                    AND(ABS(AF1371)&lt;'1D'!$D$19,
                        AD1371&lt;1)),
                1,
                0),
            0)))</f>
        <v>1</v>
      </c>
      <c r="AH1371" s="5">
        <f ca="1">IFERROR(IF('1D'!V32="Supercritical",
        MAX('1D'!$D$16,
            IFERROR(L1371,
                MAX('1D'!$D$16,
                    POWER((ABS(K1371)^2)/('1D'!$I$5*MAX(F1371,
                                0.1)^2),
                        1/3)))),
        IF('1D'!V32="Subcritical",
            MAX('1D'!$D$16,
                IFERROR(W1371,
                    MAX('1D'!$D$16,
                        POWER((ABS(K1371)^2)/('1D'!$I$5*MAX(F1371,
                                    0.1)^2),
                            1/3)))),
            IF(IFERROR(T1371,
                    -1E+99)&gt;=IFERROR(AE1371,
                    -1E+99),
                MAX('1D'!$D$16,
                    IFERROR(L1371,
                        MAX('1D'!$D$16,
                            POWER((ABS(K1371)^2)/('1D'!$I$5*MAX(F1371,
                                        0.1)^2),
                                1/3)))),
                MAX('1D'!$D$16,
                    IFERROR(W1371,
                        MAX('1D'!$D$16,
                            POWER((ABS(K1371)^2)/('1D'!$I$5*MAX(F1371,
                                        0.1)^2),
                                1/3))))))),
    MAX('1D'!$D$16,
        POWER((ABS(K1371)^2)/('1D'!$I$5*MAX(F1371,
                    0.1)^2),
            1/3)))</f>
        <v>2.0411692021517887</v>
      </c>
      <c r="AI1371" s="5">
        <f t="shared" ca="1" si="302"/>
        <v>633.9241692021518</v>
      </c>
      <c r="AJ1371" s="5">
        <f ca="1">AI1371+((ABS(K1371)/MAX(((F1371)+(G1371)*(AH1371))*(AH1371),
            0.000001))^2)/(2*'1D'!$I$5)</f>
        <v>635.09859253909485</v>
      </c>
      <c r="AM1371">
        <v>0</v>
      </c>
      <c r="AN1371">
        <v>0</v>
      </c>
      <c r="AO1371" s="5">
        <f t="shared" si="303"/>
        <v>0</v>
      </c>
      <c r="AP1371" s="5">
        <f t="shared" si="307"/>
        <v>0</v>
      </c>
      <c r="AQ1371" s="5">
        <f ca="1">ABS(ABS(K1371)/MAX(((F1371)+(G1371)*(AH1371))*(AH1371),
        0.000001))/SQRT('1D'!$I$5*MAX((((F1371)+(G1371)*(AH1371))*(AH1371))/MAX((F1371)+2*(G1371)*(AH1371),
            0.000001),
        0.000001))</f>
        <v>1.0727235886044055</v>
      </c>
      <c r="AR1371" s="5" t="str">
        <f t="shared" ca="1" si="304"/>
        <v>Supercritical</v>
      </c>
      <c r="AS1371" s="5">
        <f ca="1">((ABS(K1371)*'1D'!$D$6)/(MAX(((F1371)+(G1371)*(AH1371))*(AH1371),
            0.000001)*MAX(((((F1371)+(G1371)*(AH1371))*(AH1371))/MAX((F1371)+2*(AH1371)*SQRT(1+(G1371)^2),
                    0.000001))^(2/3),
            0.000001)))^2</f>
        <v>4.3358367565141456E-3</v>
      </c>
    </row>
    <row r="1372" spans="1:45" x14ac:dyDescent="0.35">
      <c r="A1372">
        <v>1363</v>
      </c>
      <c r="B1372">
        <v>1361.9960000000001</v>
      </c>
      <c r="C1372">
        <v>616065.995</v>
      </c>
      <c r="D1372">
        <v>3096645.38</v>
      </c>
      <c r="E1372">
        <v>631.88250000000005</v>
      </c>
      <c r="F1372">
        <v>5.2</v>
      </c>
      <c r="G1372">
        <v>0</v>
      </c>
      <c r="H1372" t="s">
        <v>176</v>
      </c>
      <c r="I1372">
        <v>5.7000000000000002E-2</v>
      </c>
      <c r="J1372" s="5">
        <f t="shared" si="305"/>
        <v>1</v>
      </c>
      <c r="K1372" s="5">
        <f t="shared" ca="1" si="306"/>
        <v>50.95</v>
      </c>
      <c r="L1372" s="5">
        <f ca="1">IF($A$2=0,
    IFERROR(L1371,
        MAX('1D'!$D$16,
            POWER((ABS(K1372)^2)/('1D'!$I$5*MAX(F1372,
                        0.1)^2),
                1/3))),
    IF(IFERROR(V1371,
            0)=0,
        IFERROR(L1371,
            MAX('1D'!$D$16,
                POWER((ABS(K1372)^2)/('1D'!$I$5*MAX(F1372,
                            0.1)^2),
                    1/3))),
        IF(OR(IFERROR(L1372,
                    0)=0,
                IFERROR(S1371,
                    0)&lt;1,
                IFERROR(S1372,
                    0)&lt;1),
            MAX('1D'!$D$16,
                POWER((ABS(K1372)^2)/('1D'!$I$5*MAX(F1372,
                            0.1)^2),
                    1/3)),
            IF(IFERROR(U1372,
                    0)&gt;0,
                MAX('1D'!$D$16,
                    IFERROR(L1372,
                        0)+((IFERROR(U1372,
                                0))*'1D'!$D$18*IF((IFERROR(S1372,
                                    0))&lt;1,
                            1,
                            -1))),
                IF(IFERROR(U1372,
                        0)&lt;0,
                    IF(ABS((MAX('1D'!$D$16,
                                    POWER((ABS(K1372)^2)/('1D'!$I$5*MAX(F1372,
                                                0.1)^2),
                                        1/3)))-IFERROR(L1372,
                                0))&gt;'1D'!$D$19,
                        MAX('1D'!$D$16,
                            IF((MAX('1D'!$D$16,
                                        POWER((ABS(K1372)^2)/('1D'!$I$5*MAX(F1372,
                                                    0.1)^2),
                                            1/3)))&gt;IFERROR(L1372,
                                    0),
                                MIN((MAX('1D'!$D$16,
                                            POWER((ABS(K1372)^2)/('1D'!$I$5*MAX(F1372,
                                                        0.1)^2),
                                                1/3))),
                                    IFERROR(L1372,
                                        0)+(MIN(ABS(IFERROR(U1372,
                                                    0))*'1D'!$D$18,
                                            ABS((MAX('1D'!$D$16,
                                                        POWER((ABS(K1372)^2)/('1D'!$I$5*MAX(F1372,
                                                                    0.1)^2),
                                                            1/3)))-IFERROR(L1372,
                                                    0))))),
                                MAX((MAX('1D'!$D$16,
                                            POWER((ABS(K1372)^2)/('1D'!$I$5*MAX(F1372,
                                                        0.1)^2),
                                                1/3))),
                                    IFERROR(L1372,
                                        0)-(MIN(ABS(IFERROR(U1372,
                                                    0))*'1D'!$D$18,
                                            ABS((MAX('1D'!$D$16,
                                                        POWER((ABS(K1372)^2)/('1D'!$I$5*MAX(F1372,
                                                                    0.1)^2),
                                                            1/3)))-IFERROR(L1372,
                                                    0))))))),
                        MAX('1D'!$D$16,
                            POWER((ABS(K1372)^2)/('1D'!$I$5*MAX(F1372,
                                        0.1)^2),
                                1/3))),
                    MAX('1D'!$D$16,
                        IFERROR(L1372,
                            0)))))))</f>
        <v>2.0411692021517887</v>
      </c>
      <c r="M1372" s="5">
        <f t="shared" ca="1" si="294"/>
        <v>10.614079851189301</v>
      </c>
      <c r="N1372" s="5">
        <f t="shared" ca="1" si="295"/>
        <v>1.1434704692804873</v>
      </c>
      <c r="O1372" s="5">
        <f t="shared" ca="1" si="296"/>
        <v>4.8002276894771132</v>
      </c>
      <c r="P1372" s="5">
        <f t="shared" ca="1" si="297"/>
        <v>633.92366920215181</v>
      </c>
      <c r="Q1372" s="5">
        <f ca="1">P1372+((ABS(K1372)/MAX(((F1372)+(G1372)*(L1372))*(L1372),
            0.000001))^2)/(2*'1D'!$I$5)</f>
        <v>635.09809253909486</v>
      </c>
      <c r="R1372" s="5">
        <f ca="1">((ABS(K1372)*'1D'!$D$6)/(MAX(((F1372)+(G1372)*(L1372))*(L1372),
            0.000001)*MAX(((((F1372)+(G1372)*(L1372))*(L1372))/MAX((F1372)+2*(L1372)*SQRT(1+(G1372)^2),
                    0.000001))^(2/3),
            0.000001)))^2</f>
        <v>4.3358367565141456E-3</v>
      </c>
      <c r="S1372" s="5">
        <f ca="1">ABS(ABS(K1372)/MAX(((F1372)+(G1372)*(L1372))*(L1372),
        0.000001))/SQRT('1D'!$I$5*MAX((((F1372)+(G1372)*(L1372))*(L1372))/MAX((F1372)+2*(G1372)*(L1372),
            0.000001),
        0.000001))</f>
        <v>1.0727235886044055</v>
      </c>
      <c r="T1372" s="5">
        <f ca="1">((F1372)*(L1372)^2)/2+(G1372)*(L1372)^3/3+(ABS(K1372)^2)/('1D'!$I$5*MAX(((F1372)+(G1372)*(L1372))*(L1372),
        0.000001))</f>
        <v>35.763412605541333</v>
      </c>
      <c r="U1372" s="5">
        <f ca="1">IF($A$2=0,
    0,
    IFERROR(Q1371-(((R1371+R1372)/2)*J1372)-(IF(O1371&gt;O1372,
                '1D'!$D$8*((O1371^2-O1372^2)/(2*'1D'!$I$5)),
                '1D'!$D$9*((O1372^2-O1371^2)/(2*'1D'!$I$5)))+('1D'!$D$10*(ABS(I1372)/90)*(MAX(O1371^2,
                        O1372^2)/(2*'1D'!$I$5))))-Q1372,
        0))</f>
        <v>-3.9474069734524164E-3</v>
      </c>
      <c r="V1372" s="5">
        <f ca="1">IF($A$2=0,
    1,
    IF(IFERROR(V1371,
            0)=0,
        0,
        IFERROR(IF(ROUND(S1372,
                    3)=1,
                1,
                IF(AND(ABS(U1372)&lt;'1D'!$D$19,
                        S1372&gt;1),
                    1,
                    0)),
            0)))</f>
        <v>0</v>
      </c>
      <c r="W1372" s="5">
        <f ca="1">IF($A$2=0,
    MAX(MAX('1D'!$D$16,
            MAX('1D'!$D$16,
                POWER((ABS(K1372)^2)/('1D'!$I$5*MAX(F1372,
                            0.1)^2),
                    1/3))),
        IFERROR(W1396,
            MAX(MAX('1D'!$D$16,
                    MAX('1D'!$D$16,
                        POWER((ABS(K1372)^2)/('1D'!$I$5*MAX(F1372,
                                    0.1)^2),
                            1/3))),
                ($L$2)-E1396))),
    IF(IFERROR(AG1373,
            0)=0,
        MAX(MAX('1D'!$D$16,
                MAX('1D'!$D$16,
                    POWER((ABS(K1372)^2)/('1D'!$I$5*MAX(F1372,
                                0.1)^2),
                        1/3))),
            IFERROR(W1396,
                MAX(MAX('1D'!$D$16,
                        MAX('1D'!$D$16,
                            POWER((ABS(K1372)^2)/('1D'!$I$5*MAX(F1372,
                                        0.1)^2),
                                1/3))),
                    ($L$2)-E1396))),
        IF(IFERROR(W1372,
                0)=0,
            MAX(MAX('1D'!$D$16,
                    MAX('1D'!$D$16,
                        POWER((ABS(K1372)^2)/('1D'!$I$5*MAX(F1372,
                                    0.1)^2),
                            1/3))),
                IFERROR(W1396,
                    MAX(MAX('1D'!$D$16,
                            MAX('1D'!$D$16,
                                POWER((ABS(K1372)^2)/('1D'!$I$5*MAX(F1372,
                                            0.1)^2),
                                    1/3))),
                        ($L$2)-E1396))),
            IF(OR(IFERROR(AD1372,
                        0)&gt;=1,
                    IFERROR(AD1373,
                        0)&gt;=1),
                MAX('1D'!$D$16,
                    MAX('1D'!$D$16,
                        POWER((ABS(K1372)^2)/('1D'!$I$5*MAX(F1372,
                                    0.1)^2),
                            1/3))),
                IF(ABS(IFERROR(AF1372,
                            0))&lt;'1D'!$D$19,
                    MAX(MAX('1D'!$D$16,
                            MAX('1D'!$D$16,
                                POWER((ABS(K1372)^2)/('1D'!$I$5*MAX(F1372,
                                            0.1)^2),
                                    1/3))),
                        IFERROR(W1372,
                            0)),
                    MAX(MAX('1D'!$D$16,
                            MAX('1D'!$D$16,
                                POWER((ABS(K1372)^2)/('1D'!$I$5*MAX(F1372,
                                            0.1)^2),
                                    1/3))),
                        (IFERROR(W1372,
                                0))+((IFERROR(AF1372,
                                    0))*'1D'!$D$18)))))))</f>
        <v>2.1389677043987478</v>
      </c>
      <c r="X1372" s="5">
        <f t="shared" ca="1" si="298"/>
        <v>11.122632062873489</v>
      </c>
      <c r="Y1372" s="5">
        <f t="shared" ca="1" si="299"/>
        <v>1.1735290000551568</v>
      </c>
      <c r="Z1372" s="5">
        <f t="shared" ca="1" si="300"/>
        <v>4.5807502857230418</v>
      </c>
      <c r="AA1372" s="5">
        <f t="shared" ca="1" si="301"/>
        <v>634.02146770439879</v>
      </c>
      <c r="AB1372" s="5">
        <f ca="1">AA1372+((ABS(K1372)/MAX(((F1372)+(G1372)*(W1372))*(W1372),
            0.000001))^2)/(2*'1D'!$I$5)</f>
        <v>635.09095155659816</v>
      </c>
      <c r="AC1372" s="5">
        <f ca="1">((ABS(K1372)*'1D'!$D$6)/(MAX(((F1372)+(G1372)*(W1372))*(W1372),
            0.000001)*MAX(((((F1372)+(G1372)*(W1372))*(W1372))/MAX((F1372)+2*(W1372)*SQRT(1+(G1372)^2),
                    0.000001))^(2/3),
            0.000001)))^2</f>
        <v>3.8141460404132466E-3</v>
      </c>
      <c r="AD1372" s="5">
        <f ca="1">ABS(ABS(K1372)/MAX(((F1372)+(G1372)*(W1372))*(W1372),
        0.000001))/SQRT('1D'!$I$5*MAX((((F1372)+(G1372)*(W1372))*(W1372))/MAX((F1372)+2*(G1372)*(W1372),
            0.000001),
        0.000001))</f>
        <v>1.0000000000000004</v>
      </c>
      <c r="AE1372" s="5">
        <f ca="1">((F1372)*(W1372)^2)/2+(G1372)*(W1372)^3/3+(ABS(K1372)^2)/('1D'!$I$5*MAX(((F1372)+(G1372)*(W1372))*(W1372),
        0.000001))</f>
        <v>35.686426155594638</v>
      </c>
      <c r="AF1372" s="5">
        <f ca="1">IF($A$2=0,
    0,
    IFERROR(AB1373+(((AC1372+AC1373)/2)*J1373)+(IF(Z1372&gt;Z1373,
                '1D'!$D$8*((Z1372^2-Z1373^2)/(2*'1D'!$I$5)),
                '1D'!$D$9*((Z1373^2-Z1372^2)/(2*'1D'!$I$5)))+('1D'!$D$10*(ABS(I1373)/90)*(MAX(Z1372^2,
                        Z1373^2)/(2*'1D'!$I$5))))-AB1372,
        0))</f>
        <v>3.3141460403385281E-3</v>
      </c>
      <c r="AG1372" s="5">
        <f ca="1">IF($A$2=0,
    1,
    IF(IFERROR(AG1373,
            0)=0,
        0,
        IFERROR(IF(OR(ROUND(AD1372,
                        3)&gt;=1,
                    AND(ABS(AF1372)&lt;'1D'!$D$19,
                        AD1372&lt;1)),
                1,
                0),
            0)))</f>
        <v>1</v>
      </c>
      <c r="AH1372" s="5">
        <f ca="1">IFERROR(IF('1D'!V32="Supercritical",
        MAX('1D'!$D$16,
            IFERROR(L1372,
                MAX('1D'!$D$16,
                    POWER((ABS(K1372)^2)/('1D'!$I$5*MAX(F1372,
                                0.1)^2),
                        1/3)))),
        IF('1D'!V32="Subcritical",
            MAX('1D'!$D$16,
                IFERROR(W1372,
                    MAX('1D'!$D$16,
                        POWER((ABS(K1372)^2)/('1D'!$I$5*MAX(F1372,
                                    0.1)^2),
                            1/3)))),
            IF(IFERROR(T1372,
                    -1E+99)&gt;=IFERROR(AE1372,
                    -1E+99),
                MAX('1D'!$D$16,
                    IFERROR(L1372,
                        MAX('1D'!$D$16,
                            POWER((ABS(K1372)^2)/('1D'!$I$5*MAX(F1372,
                                        0.1)^2),
                                1/3)))),
                MAX('1D'!$D$16,
                    IFERROR(W1372,
                        MAX('1D'!$D$16,
                            POWER((ABS(K1372)^2)/('1D'!$I$5*MAX(F1372,
                                        0.1)^2),
                                1/3))))))),
    MAX('1D'!$D$16,
        POWER((ABS(K1372)^2)/('1D'!$I$5*MAX(F1372,
                    0.1)^2),
            1/3)))</f>
        <v>2.0411692021517887</v>
      </c>
      <c r="AI1372" s="5">
        <f t="shared" ca="1" si="302"/>
        <v>633.92366920215181</v>
      </c>
      <c r="AJ1372" s="5">
        <f ca="1">AI1372+((ABS(K1372)/MAX(((F1372)+(G1372)*(AH1372))*(AH1372),
            0.000001))^2)/(2*'1D'!$I$5)</f>
        <v>635.09809253909486</v>
      </c>
      <c r="AM1372">
        <v>0</v>
      </c>
      <c r="AN1372">
        <v>0</v>
      </c>
      <c r="AO1372" s="5">
        <f t="shared" si="303"/>
        <v>0</v>
      </c>
      <c r="AP1372" s="5">
        <f t="shared" si="307"/>
        <v>0</v>
      </c>
      <c r="AQ1372" s="5">
        <f ca="1">ABS(ABS(K1372)/MAX(((F1372)+(G1372)*(AH1372))*(AH1372),
        0.000001))/SQRT('1D'!$I$5*MAX((((F1372)+(G1372)*(AH1372))*(AH1372))/MAX((F1372)+2*(G1372)*(AH1372),
            0.000001),
        0.000001))</f>
        <v>1.0727235886044055</v>
      </c>
      <c r="AR1372" s="5" t="str">
        <f t="shared" ca="1" si="304"/>
        <v>Supercritical</v>
      </c>
      <c r="AS1372" s="5">
        <f ca="1">((ABS(K1372)*'1D'!$D$6)/(MAX(((F1372)+(G1372)*(AH1372))*(AH1372),
            0.000001)*MAX(((((F1372)+(G1372)*(AH1372))*(AH1372))/MAX((F1372)+2*(AH1372)*SQRT(1+(G1372)^2),
                    0.000001))^(2/3),
            0.000001)))^2</f>
        <v>4.3358367565141456E-3</v>
      </c>
    </row>
    <row r="1373" spans="1:45" x14ac:dyDescent="0.35">
      <c r="A1373">
        <v>1364</v>
      </c>
      <c r="B1373">
        <v>1362.9960000000001</v>
      </c>
      <c r="C1373">
        <v>616065.95299999998</v>
      </c>
      <c r="D1373">
        <v>3096644.3810000001</v>
      </c>
      <c r="E1373">
        <v>631.88199999999995</v>
      </c>
      <c r="F1373">
        <v>5.2</v>
      </c>
      <c r="G1373">
        <v>0</v>
      </c>
      <c r="H1373" t="s">
        <v>176</v>
      </c>
      <c r="I1373">
        <v>0</v>
      </c>
      <c r="J1373" s="5">
        <f t="shared" si="305"/>
        <v>1</v>
      </c>
      <c r="K1373" s="5">
        <f t="shared" ca="1" si="306"/>
        <v>50.95</v>
      </c>
      <c r="L1373" s="5">
        <f ca="1">IF($A$2=0,
    IFERROR(L1372,
        MAX('1D'!$D$16,
            POWER((ABS(K1373)^2)/('1D'!$I$5*MAX(F1373,
                        0.1)^2),
                1/3))),
    IF(IFERROR(V1372,
            0)=0,
        IFERROR(L1372,
            MAX('1D'!$D$16,
                POWER((ABS(K1373)^2)/('1D'!$I$5*MAX(F1373,
                            0.1)^2),
                    1/3))),
        IF(OR(IFERROR(L1373,
                    0)=0,
                IFERROR(S1372,
                    0)&lt;1,
                IFERROR(S1373,
                    0)&lt;1),
            MAX('1D'!$D$16,
                POWER((ABS(K1373)^2)/('1D'!$I$5*MAX(F1373,
                            0.1)^2),
                    1/3)),
            IF(IFERROR(U1373,
                    0)&gt;0,
                MAX('1D'!$D$16,
                    IFERROR(L1373,
                        0)+((IFERROR(U1373,
                                0))*'1D'!$D$18*IF((IFERROR(S1373,
                                    0))&lt;1,
                            1,
                            -1))),
                IF(IFERROR(U1373,
                        0)&lt;0,
                    IF(ABS((MAX('1D'!$D$16,
                                    POWER((ABS(K1373)^2)/('1D'!$I$5*MAX(F1373,
                                                0.1)^2),
                                        1/3)))-IFERROR(L1373,
                                0))&gt;'1D'!$D$19,
                        MAX('1D'!$D$16,
                            IF((MAX('1D'!$D$16,
                                        POWER((ABS(K1373)^2)/('1D'!$I$5*MAX(F1373,
                                                    0.1)^2),
                                            1/3)))&gt;IFERROR(L1373,
                                    0),
                                MIN((MAX('1D'!$D$16,
                                            POWER((ABS(K1373)^2)/('1D'!$I$5*MAX(F1373,
                                                        0.1)^2),
                                                1/3))),
                                    IFERROR(L1373,
                                        0)+(MIN(ABS(IFERROR(U1373,
                                                    0))*'1D'!$D$18,
                                            ABS((MAX('1D'!$D$16,
                                                        POWER((ABS(K1373)^2)/('1D'!$I$5*MAX(F1373,
                                                                    0.1)^2),
                                                            1/3)))-IFERROR(L1373,
                                                    0))))),
                                MAX((MAX('1D'!$D$16,
                                            POWER((ABS(K1373)^2)/('1D'!$I$5*MAX(F1373,
                                                        0.1)^2),
                                                1/3))),
                                    IFERROR(L1373,
                                        0)-(MIN(ABS(IFERROR(U1373,
                                                    0))*'1D'!$D$18,
                                            ABS((MAX('1D'!$D$16,
                                                        POWER((ABS(K1373)^2)/('1D'!$I$5*MAX(F1373,
                                                                    0.1)^2),
                                                            1/3)))-IFERROR(L1373,
                                                    0))))))),
                        MAX('1D'!$D$16,
                            POWER((ABS(K1373)^2)/('1D'!$I$5*MAX(F1373,
                                        0.1)^2),
                                1/3))),
                    MAX('1D'!$D$16,
                        IFERROR(L1373,
                            0)))))))</f>
        <v>2.0411692021517887</v>
      </c>
      <c r="M1373" s="5">
        <f t="shared" ca="1" si="294"/>
        <v>10.614079851189301</v>
      </c>
      <c r="N1373" s="5">
        <f t="shared" ca="1" si="295"/>
        <v>1.1434704692804873</v>
      </c>
      <c r="O1373" s="5">
        <f t="shared" ca="1" si="296"/>
        <v>4.8002276894771132</v>
      </c>
      <c r="P1373" s="5">
        <f t="shared" ca="1" si="297"/>
        <v>633.92316920215171</v>
      </c>
      <c r="Q1373" s="5">
        <f ca="1">P1373+((ABS(K1373)/MAX(((F1373)+(G1373)*(L1373))*(L1373),
            0.000001))^2)/(2*'1D'!$I$5)</f>
        <v>635.09759253909476</v>
      </c>
      <c r="R1373" s="5">
        <f ca="1">((ABS(K1373)*'1D'!$D$6)/(MAX(((F1373)+(G1373)*(L1373))*(L1373),
            0.000001)*MAX(((((F1373)+(G1373)*(L1373))*(L1373))/MAX((F1373)+2*(L1373)*SQRT(1+(G1373)^2),
                    0.000001))^(2/3),
            0.000001)))^2</f>
        <v>4.3358367565141456E-3</v>
      </c>
      <c r="S1373" s="5">
        <f ca="1">ABS(ABS(K1373)/MAX(((F1373)+(G1373)*(L1373))*(L1373),
        0.000001))/SQRT('1D'!$I$5*MAX((((F1373)+(G1373)*(L1373))*(L1373))/MAX((F1373)+2*(G1373)*(L1373),
            0.000001),
        0.000001))</f>
        <v>1.0727235886044055</v>
      </c>
      <c r="T1373" s="5">
        <f ca="1">((F1373)*(L1373)^2)/2+(G1373)*(L1373)^3/3+(ABS(K1373)^2)/('1D'!$I$5*MAX(((F1373)+(G1373)*(L1373))*(L1373),
        0.000001))</f>
        <v>35.763412605541333</v>
      </c>
      <c r="U1373" s="5">
        <f ca="1">IF($A$2=0,
    0,
    IFERROR(Q1372-(((R1372+R1373)/2)*J1373)-(IF(O1372&gt;O1373,
                '1D'!$D$8*((O1372^2-O1373^2)/(2*'1D'!$I$5)),
                '1D'!$D$9*((O1373^2-O1372^2)/(2*'1D'!$I$5)))+('1D'!$D$10*(ABS(I1373)/90)*(MAX(O1372^2,
                        O1373^2)/(2*'1D'!$I$5))))-Q1373,
        0))</f>
        <v>-3.8358367563660067E-3</v>
      </c>
      <c r="V1373" s="5">
        <f ca="1">IF($A$2=0,
    1,
    IF(IFERROR(V1372,
            0)=0,
        0,
        IFERROR(IF(ROUND(S1373,
                    3)=1,
                1,
                IF(AND(ABS(U1373)&lt;'1D'!$D$19,
                        S1373&gt;1),
                    1,
                    0)),
            0)))</f>
        <v>0</v>
      </c>
      <c r="W1373" s="5">
        <f ca="1">IF($A$2=0,
    MAX(MAX('1D'!$D$16,
            MAX('1D'!$D$16,
                POWER((ABS(K1373)^2)/('1D'!$I$5*MAX(F1373,
                            0.1)^2),
                    1/3))),
        IFERROR(W1396,
            MAX(MAX('1D'!$D$16,
                    MAX('1D'!$D$16,
                        POWER((ABS(K1373)^2)/('1D'!$I$5*MAX(F1373,
                                    0.1)^2),
                            1/3))),
                ($L$2)-E1396))),
    IF(IFERROR(AG1374,
            0)=0,
        MAX(MAX('1D'!$D$16,
                MAX('1D'!$D$16,
                    POWER((ABS(K1373)^2)/('1D'!$I$5*MAX(F1373,
                                0.1)^2),
                        1/3))),
            IFERROR(W1396,
                MAX(MAX('1D'!$D$16,
                        MAX('1D'!$D$16,
                            POWER((ABS(K1373)^2)/('1D'!$I$5*MAX(F1373,
                                        0.1)^2),
                                1/3))),
                    ($L$2)-E1396))),
        IF(IFERROR(W1373,
                0)=0,
            MAX(MAX('1D'!$D$16,
                    MAX('1D'!$D$16,
                        POWER((ABS(K1373)^2)/('1D'!$I$5*MAX(F1373,
                                    0.1)^2),
                            1/3))),
                IFERROR(W1396,
                    MAX(MAX('1D'!$D$16,
                            MAX('1D'!$D$16,
                                POWER((ABS(K1373)^2)/('1D'!$I$5*MAX(F1373,
                                            0.1)^2),
                                    1/3))),
                        ($L$2)-E1396))),
            IF(OR(IFERROR(AD1373,
                        0)&gt;=1,
                    IFERROR(AD1374,
                        0)&gt;=1),
                MAX('1D'!$D$16,
                    MAX('1D'!$D$16,
                        POWER((ABS(K1373)^2)/('1D'!$I$5*MAX(F1373,
                                    0.1)^2),
                            1/3))),
                IF(ABS(IFERROR(AF1373,
                            0))&lt;'1D'!$D$19,
                    MAX(MAX('1D'!$D$16,
                            MAX('1D'!$D$16,
                                POWER((ABS(K1373)^2)/('1D'!$I$5*MAX(F1373,
                                            0.1)^2),
                                    1/3))),
                        IFERROR(W1373,
                            0)),
                    MAX(MAX('1D'!$D$16,
                            MAX('1D'!$D$16,
                                POWER((ABS(K1373)^2)/('1D'!$I$5*MAX(F1373,
                                            0.1)^2),
                                    1/3))),
                        (IFERROR(W1373,
                                0))+((IFERROR(AF1373,
                                    0))*'1D'!$D$18)))))))</f>
        <v>2.1389677043987478</v>
      </c>
      <c r="X1373" s="5">
        <f t="shared" ca="1" si="298"/>
        <v>11.122632062873489</v>
      </c>
      <c r="Y1373" s="5">
        <f t="shared" ca="1" si="299"/>
        <v>1.1735290000551568</v>
      </c>
      <c r="Z1373" s="5">
        <f t="shared" ca="1" si="300"/>
        <v>4.5807502857230418</v>
      </c>
      <c r="AA1373" s="5">
        <f t="shared" ca="1" si="301"/>
        <v>634.02096770439869</v>
      </c>
      <c r="AB1373" s="5">
        <f ca="1">AA1373+((ABS(K1373)/MAX(((F1373)+(G1373)*(W1373))*(W1373),
            0.000001))^2)/(2*'1D'!$I$5)</f>
        <v>635.09045155659805</v>
      </c>
      <c r="AC1373" s="5">
        <f ca="1">((ABS(K1373)*'1D'!$D$6)/(MAX(((F1373)+(G1373)*(W1373))*(W1373),
            0.000001)*MAX(((((F1373)+(G1373)*(W1373))*(W1373))/MAX((F1373)+2*(W1373)*SQRT(1+(G1373)^2),
                    0.000001))^(2/3),
            0.000001)))^2</f>
        <v>3.8141460404132466E-3</v>
      </c>
      <c r="AD1373" s="5">
        <f ca="1">ABS(ABS(K1373)/MAX(((F1373)+(G1373)*(W1373))*(W1373),
        0.000001))/SQRT('1D'!$I$5*MAX((((F1373)+(G1373)*(W1373))*(W1373))/MAX((F1373)+2*(G1373)*(W1373),
            0.000001),
        0.000001))</f>
        <v>1.0000000000000004</v>
      </c>
      <c r="AE1373" s="5">
        <f ca="1">((F1373)*(W1373)^2)/2+(G1373)*(W1373)^3/3+(ABS(K1373)^2)/('1D'!$I$5*MAX(((F1373)+(G1373)*(W1373))*(W1373),
        0.000001))</f>
        <v>35.686426155594638</v>
      </c>
      <c r="AF1373" s="5">
        <f ca="1">IF($A$2=0,
    0,
    IFERROR(AB1374+(((AC1373+AC1374)/2)*J1374)+(IF(Z1373&gt;Z1374,
                '1D'!$D$8*((Z1373^2-Z1374^2)/(2*'1D'!$I$5)),
                '1D'!$D$9*((Z1374^2-Z1373^2)/(2*'1D'!$I$5)))+('1D'!$D$10*(ABS(I1374)/90)*(MAX(Z1373^2,
                        Z1374^2)/(2*'1D'!$I$5))))-AB1373,
        0))</f>
        <v>3.3141460404522149E-3</v>
      </c>
      <c r="AG1373" s="5">
        <f ca="1">IF($A$2=0,
    1,
    IF(IFERROR(AG1374,
            0)=0,
        0,
        IFERROR(IF(OR(ROUND(AD1373,
                        3)&gt;=1,
                    AND(ABS(AF1373)&lt;'1D'!$D$19,
                        AD1373&lt;1)),
                1,
                0),
            0)))</f>
        <v>1</v>
      </c>
      <c r="AH1373" s="5">
        <f ca="1">IFERROR(IF('1D'!V32="Supercritical",
        MAX('1D'!$D$16,
            IFERROR(L1373,
                MAX('1D'!$D$16,
                    POWER((ABS(K1373)^2)/('1D'!$I$5*MAX(F1373,
                                0.1)^2),
                        1/3)))),
        IF('1D'!V32="Subcritical",
            MAX('1D'!$D$16,
                IFERROR(W1373,
                    MAX('1D'!$D$16,
                        POWER((ABS(K1373)^2)/('1D'!$I$5*MAX(F1373,
                                    0.1)^2),
                            1/3)))),
            IF(IFERROR(T1373,
                    -1E+99)&gt;=IFERROR(AE1373,
                    -1E+99),
                MAX('1D'!$D$16,
                    IFERROR(L1373,
                        MAX('1D'!$D$16,
                            POWER((ABS(K1373)^2)/('1D'!$I$5*MAX(F1373,
                                        0.1)^2),
                                1/3)))),
                MAX('1D'!$D$16,
                    IFERROR(W1373,
                        MAX('1D'!$D$16,
                            POWER((ABS(K1373)^2)/('1D'!$I$5*MAX(F1373,
                                        0.1)^2),
                                1/3))))))),
    MAX('1D'!$D$16,
        POWER((ABS(K1373)^2)/('1D'!$I$5*MAX(F1373,
                    0.1)^2),
            1/3)))</f>
        <v>2.0411692021517887</v>
      </c>
      <c r="AI1373" s="5">
        <f t="shared" ca="1" si="302"/>
        <v>633.92316920215171</v>
      </c>
      <c r="AJ1373" s="5">
        <f ca="1">AI1373+((ABS(K1373)/MAX(((F1373)+(G1373)*(AH1373))*(AH1373),
            0.000001))^2)/(2*'1D'!$I$5)</f>
        <v>635.09759253909476</v>
      </c>
      <c r="AM1373">
        <v>0</v>
      </c>
      <c r="AN1373">
        <v>0</v>
      </c>
      <c r="AO1373" s="5">
        <f t="shared" si="303"/>
        <v>0</v>
      </c>
      <c r="AP1373" s="5">
        <f t="shared" si="307"/>
        <v>0</v>
      </c>
      <c r="AQ1373" s="5">
        <f ca="1">ABS(ABS(K1373)/MAX(((F1373)+(G1373)*(AH1373))*(AH1373),
        0.000001))/SQRT('1D'!$I$5*MAX((((F1373)+(G1373)*(AH1373))*(AH1373))/MAX((F1373)+2*(G1373)*(AH1373),
            0.000001),
        0.000001))</f>
        <v>1.0727235886044055</v>
      </c>
      <c r="AR1373" s="5" t="str">
        <f t="shared" ca="1" si="304"/>
        <v>Supercritical</v>
      </c>
      <c r="AS1373" s="5">
        <f ca="1">((ABS(K1373)*'1D'!$D$6)/(MAX(((F1373)+(G1373)*(AH1373))*(AH1373),
            0.000001)*MAX(((((F1373)+(G1373)*(AH1373))*(AH1373))/MAX((F1373)+2*(AH1373)*SQRT(1+(G1373)^2),
                    0.000001))^(2/3),
            0.000001)))^2</f>
        <v>4.3358367565141456E-3</v>
      </c>
    </row>
    <row r="1374" spans="1:45" x14ac:dyDescent="0.35">
      <c r="A1374">
        <v>1365</v>
      </c>
      <c r="B1374">
        <v>1363.9960000000001</v>
      </c>
      <c r="C1374">
        <v>616065.91099999996</v>
      </c>
      <c r="D1374">
        <v>3096643.3820000002</v>
      </c>
      <c r="E1374">
        <v>631.88149999999996</v>
      </c>
      <c r="F1374">
        <v>5.2</v>
      </c>
      <c r="G1374">
        <v>0</v>
      </c>
      <c r="H1374" t="s">
        <v>176</v>
      </c>
      <c r="I1374">
        <v>0</v>
      </c>
      <c r="J1374" s="5">
        <f t="shared" si="305"/>
        <v>1</v>
      </c>
      <c r="K1374" s="5">
        <f t="shared" ca="1" si="306"/>
        <v>50.95</v>
      </c>
      <c r="L1374" s="5">
        <f ca="1">IF($A$2=0,
    IFERROR(L1373,
        MAX('1D'!$D$16,
            POWER((ABS(K1374)^2)/('1D'!$I$5*MAX(F1374,
                        0.1)^2),
                1/3))),
    IF(IFERROR(V1373,
            0)=0,
        IFERROR(L1373,
            MAX('1D'!$D$16,
                POWER((ABS(K1374)^2)/('1D'!$I$5*MAX(F1374,
                            0.1)^2),
                    1/3))),
        IF(OR(IFERROR(L1374,
                    0)=0,
                IFERROR(S1373,
                    0)&lt;1,
                IFERROR(S1374,
                    0)&lt;1),
            MAX('1D'!$D$16,
                POWER((ABS(K1374)^2)/('1D'!$I$5*MAX(F1374,
                            0.1)^2),
                    1/3)),
            IF(IFERROR(U1374,
                    0)&gt;0,
                MAX('1D'!$D$16,
                    IFERROR(L1374,
                        0)+((IFERROR(U1374,
                                0))*'1D'!$D$18*IF((IFERROR(S1374,
                                    0))&lt;1,
                            1,
                            -1))),
                IF(IFERROR(U1374,
                        0)&lt;0,
                    IF(ABS((MAX('1D'!$D$16,
                                    POWER((ABS(K1374)^2)/('1D'!$I$5*MAX(F1374,
                                                0.1)^2),
                                        1/3)))-IFERROR(L1374,
                                0))&gt;'1D'!$D$19,
                        MAX('1D'!$D$16,
                            IF((MAX('1D'!$D$16,
                                        POWER((ABS(K1374)^2)/('1D'!$I$5*MAX(F1374,
                                                    0.1)^2),
                                            1/3)))&gt;IFERROR(L1374,
                                    0),
                                MIN((MAX('1D'!$D$16,
                                            POWER((ABS(K1374)^2)/('1D'!$I$5*MAX(F1374,
                                                        0.1)^2),
                                                1/3))),
                                    IFERROR(L1374,
                                        0)+(MIN(ABS(IFERROR(U1374,
                                                    0))*'1D'!$D$18,
                                            ABS((MAX('1D'!$D$16,
                                                        POWER((ABS(K1374)^2)/('1D'!$I$5*MAX(F1374,
                                                                    0.1)^2),
                                                            1/3)))-IFERROR(L1374,
                                                    0))))),
                                MAX((MAX('1D'!$D$16,
                                            POWER((ABS(K1374)^2)/('1D'!$I$5*MAX(F1374,
                                                        0.1)^2),
                                                1/3))),
                                    IFERROR(L1374,
                                        0)-(MIN(ABS(IFERROR(U1374,
                                                    0))*'1D'!$D$18,
                                            ABS((MAX('1D'!$D$16,
                                                        POWER((ABS(K1374)^2)/('1D'!$I$5*MAX(F1374,
                                                                    0.1)^2),
                                                            1/3)))-IFERROR(L1374,
                                                    0))))))),
                        MAX('1D'!$D$16,
                            POWER((ABS(K1374)^2)/('1D'!$I$5*MAX(F1374,
                                        0.1)^2),
                                1/3))),
                    MAX('1D'!$D$16,
                        IFERROR(L1374,
                            0)))))))</f>
        <v>2.0411692021517887</v>
      </c>
      <c r="M1374" s="5">
        <f t="shared" ca="1" si="294"/>
        <v>10.614079851189301</v>
      </c>
      <c r="N1374" s="5">
        <f t="shared" ca="1" si="295"/>
        <v>1.1434704692804873</v>
      </c>
      <c r="O1374" s="5">
        <f t="shared" ca="1" si="296"/>
        <v>4.8002276894771132</v>
      </c>
      <c r="P1374" s="5">
        <f t="shared" ca="1" si="297"/>
        <v>633.92266920215172</v>
      </c>
      <c r="Q1374" s="5">
        <f ca="1">P1374+((ABS(K1374)/MAX(((F1374)+(G1374)*(L1374))*(L1374),
            0.000001))^2)/(2*'1D'!$I$5)</f>
        <v>635.09709253909477</v>
      </c>
      <c r="R1374" s="5">
        <f ca="1">((ABS(K1374)*'1D'!$D$6)/(MAX(((F1374)+(G1374)*(L1374))*(L1374),
            0.000001)*MAX(((((F1374)+(G1374)*(L1374))*(L1374))/MAX((F1374)+2*(L1374)*SQRT(1+(G1374)^2),
                    0.000001))^(2/3),
            0.000001)))^2</f>
        <v>4.3358367565141456E-3</v>
      </c>
      <c r="S1374" s="5">
        <f ca="1">ABS(ABS(K1374)/MAX(((F1374)+(G1374)*(L1374))*(L1374),
        0.000001))/SQRT('1D'!$I$5*MAX((((F1374)+(G1374)*(L1374))*(L1374))/MAX((F1374)+2*(G1374)*(L1374),
            0.000001),
        0.000001))</f>
        <v>1.0727235886044055</v>
      </c>
      <c r="T1374" s="5">
        <f ca="1">((F1374)*(L1374)^2)/2+(G1374)*(L1374)^3/3+(ABS(K1374)^2)/('1D'!$I$5*MAX(((F1374)+(G1374)*(L1374))*(L1374),
        0.000001))</f>
        <v>35.763412605541333</v>
      </c>
      <c r="U1374" s="5">
        <f ca="1">IF($A$2=0,
    0,
    IFERROR(Q1373-(((R1373+R1374)/2)*J1374)-(IF(O1373&gt;O1374,
                '1D'!$D$8*((O1373^2-O1374^2)/(2*'1D'!$I$5)),
                '1D'!$D$9*((O1374^2-O1373^2)/(2*'1D'!$I$5)))+('1D'!$D$10*(ABS(I1374)/90)*(MAX(O1373^2,
                        O1374^2)/(2*'1D'!$I$5))))-Q1374,
        0))</f>
        <v>-3.8358367564796936E-3</v>
      </c>
      <c r="V1374" s="5">
        <f ca="1">IF($A$2=0,
    1,
    IF(IFERROR(V1373,
            0)=0,
        0,
        IFERROR(IF(ROUND(S1374,
                    3)=1,
                1,
                IF(AND(ABS(U1374)&lt;'1D'!$D$19,
                        S1374&gt;1),
                    1,
                    0)),
            0)))</f>
        <v>0</v>
      </c>
      <c r="W1374" s="5">
        <f ca="1">IF($A$2=0,
    MAX(MAX('1D'!$D$16,
            MAX('1D'!$D$16,
                POWER((ABS(K1374)^2)/('1D'!$I$5*MAX(F1374,
                            0.1)^2),
                    1/3))),
        IFERROR(W1396,
            MAX(MAX('1D'!$D$16,
                    MAX('1D'!$D$16,
                        POWER((ABS(K1374)^2)/('1D'!$I$5*MAX(F1374,
                                    0.1)^2),
                            1/3))),
                ($L$2)-E1396))),
    IF(IFERROR(AG1375,
            0)=0,
        MAX(MAX('1D'!$D$16,
                MAX('1D'!$D$16,
                    POWER((ABS(K1374)^2)/('1D'!$I$5*MAX(F1374,
                                0.1)^2),
                        1/3))),
            IFERROR(W1396,
                MAX(MAX('1D'!$D$16,
                        MAX('1D'!$D$16,
                            POWER((ABS(K1374)^2)/('1D'!$I$5*MAX(F1374,
                                        0.1)^2),
                                1/3))),
                    ($L$2)-E1396))),
        IF(IFERROR(W1374,
                0)=0,
            MAX(MAX('1D'!$D$16,
                    MAX('1D'!$D$16,
                        POWER((ABS(K1374)^2)/('1D'!$I$5*MAX(F1374,
                                    0.1)^2),
                            1/3))),
                IFERROR(W1396,
                    MAX(MAX('1D'!$D$16,
                            MAX('1D'!$D$16,
                                POWER((ABS(K1374)^2)/('1D'!$I$5*MAX(F1374,
                                            0.1)^2),
                                    1/3))),
                        ($L$2)-E1396))),
            IF(OR(IFERROR(AD1374,
                        0)&gt;=1,
                    IFERROR(AD1375,
                        0)&gt;=1),
                MAX('1D'!$D$16,
                    MAX('1D'!$D$16,
                        POWER((ABS(K1374)^2)/('1D'!$I$5*MAX(F1374,
                                    0.1)^2),
                            1/3))),
                IF(ABS(IFERROR(AF1374,
                            0))&lt;'1D'!$D$19,
                    MAX(MAX('1D'!$D$16,
                            MAX('1D'!$D$16,
                                POWER((ABS(K1374)^2)/('1D'!$I$5*MAX(F1374,
                                            0.1)^2),
                                    1/3))),
                        IFERROR(W1374,
                            0)),
                    MAX(MAX('1D'!$D$16,
                            MAX('1D'!$D$16,
                                POWER((ABS(K1374)^2)/('1D'!$I$5*MAX(F1374,
                                            0.1)^2),
                                    1/3))),
                        (IFERROR(W1374,
                                0))+((IFERROR(AF1374,
                                    0))*'1D'!$D$18)))))))</f>
        <v>2.1389677043987478</v>
      </c>
      <c r="X1374" s="5">
        <f t="shared" ca="1" si="298"/>
        <v>11.122632062873489</v>
      </c>
      <c r="Y1374" s="5">
        <f t="shared" ca="1" si="299"/>
        <v>1.1735290000551568</v>
      </c>
      <c r="Z1374" s="5">
        <f t="shared" ca="1" si="300"/>
        <v>4.5807502857230418</v>
      </c>
      <c r="AA1374" s="5">
        <f t="shared" ca="1" si="301"/>
        <v>634.0204677043987</v>
      </c>
      <c r="AB1374" s="5">
        <f ca="1">AA1374+((ABS(K1374)/MAX(((F1374)+(G1374)*(W1374))*(W1374),
            0.000001))^2)/(2*'1D'!$I$5)</f>
        <v>635.08995155659807</v>
      </c>
      <c r="AC1374" s="5">
        <f ca="1">((ABS(K1374)*'1D'!$D$6)/(MAX(((F1374)+(G1374)*(W1374))*(W1374),
            0.000001)*MAX(((((F1374)+(G1374)*(W1374))*(W1374))/MAX((F1374)+2*(W1374)*SQRT(1+(G1374)^2),
                    0.000001))^(2/3),
            0.000001)))^2</f>
        <v>3.8141460404132466E-3</v>
      </c>
      <c r="AD1374" s="5">
        <f ca="1">ABS(ABS(K1374)/MAX(((F1374)+(G1374)*(W1374))*(W1374),
        0.000001))/SQRT('1D'!$I$5*MAX((((F1374)+(G1374)*(W1374))*(W1374))/MAX((F1374)+2*(G1374)*(W1374),
            0.000001),
        0.000001))</f>
        <v>1.0000000000000004</v>
      </c>
      <c r="AE1374" s="5">
        <f ca="1">((F1374)*(W1374)^2)/2+(G1374)*(W1374)^3/3+(ABS(K1374)^2)/('1D'!$I$5*MAX(((F1374)+(G1374)*(W1374))*(W1374),
        0.000001))</f>
        <v>35.686426155594638</v>
      </c>
      <c r="AF1374" s="5">
        <f ca="1">IF($A$2=0,
    0,
    IFERROR(AB1375+(((AC1374+AC1375)/2)*J1375)+(IF(Z1374&gt;Z1375,
                '1D'!$D$8*((Z1374^2-Z1375^2)/(2*'1D'!$I$5)),
                '1D'!$D$9*((Z1375^2-Z1374^2)/(2*'1D'!$I$5)))+('1D'!$D$10*(ABS(I1375)/90)*(MAX(Z1374^2,
                        Z1375^2)/(2*'1D'!$I$5))))-AB1374,
        0))</f>
        <v>3.411932860331035E-3</v>
      </c>
      <c r="AG1374" s="5">
        <f ca="1">IF($A$2=0,
    1,
    IF(IFERROR(AG1375,
            0)=0,
        0,
        IFERROR(IF(OR(ROUND(AD1374,
                        3)&gt;=1,
                    AND(ABS(AF1374)&lt;'1D'!$D$19,
                        AD1374&lt;1)),
                1,
                0),
            0)))</f>
        <v>1</v>
      </c>
      <c r="AH1374" s="5">
        <f ca="1">IFERROR(IF('1D'!V32="Supercritical",
        MAX('1D'!$D$16,
            IFERROR(L1374,
                MAX('1D'!$D$16,
                    POWER((ABS(K1374)^2)/('1D'!$I$5*MAX(F1374,
                                0.1)^2),
                        1/3)))),
        IF('1D'!V32="Subcritical",
            MAX('1D'!$D$16,
                IFERROR(W1374,
                    MAX('1D'!$D$16,
                        POWER((ABS(K1374)^2)/('1D'!$I$5*MAX(F1374,
                                    0.1)^2),
                            1/3)))),
            IF(IFERROR(T1374,
                    -1E+99)&gt;=IFERROR(AE1374,
                    -1E+99),
                MAX('1D'!$D$16,
                    IFERROR(L1374,
                        MAX('1D'!$D$16,
                            POWER((ABS(K1374)^2)/('1D'!$I$5*MAX(F1374,
                                        0.1)^2),
                                1/3)))),
                MAX('1D'!$D$16,
                    IFERROR(W1374,
                        MAX('1D'!$D$16,
                            POWER((ABS(K1374)^2)/('1D'!$I$5*MAX(F1374,
                                        0.1)^2),
                                1/3))))))),
    MAX('1D'!$D$16,
        POWER((ABS(K1374)^2)/('1D'!$I$5*MAX(F1374,
                    0.1)^2),
            1/3)))</f>
        <v>2.0411692021517887</v>
      </c>
      <c r="AI1374" s="5">
        <f t="shared" ca="1" si="302"/>
        <v>633.92266920215172</v>
      </c>
      <c r="AJ1374" s="5">
        <f ca="1">AI1374+((ABS(K1374)/MAX(((F1374)+(G1374)*(AH1374))*(AH1374),
            0.000001))^2)/(2*'1D'!$I$5)</f>
        <v>635.09709253909477</v>
      </c>
      <c r="AM1374">
        <v>0</v>
      </c>
      <c r="AN1374">
        <v>0</v>
      </c>
      <c r="AO1374" s="5">
        <f t="shared" si="303"/>
        <v>0</v>
      </c>
      <c r="AP1374" s="5">
        <f t="shared" si="307"/>
        <v>0</v>
      </c>
      <c r="AQ1374" s="5">
        <f ca="1">ABS(ABS(K1374)/MAX(((F1374)+(G1374)*(AH1374))*(AH1374),
        0.000001))/SQRT('1D'!$I$5*MAX((((F1374)+(G1374)*(AH1374))*(AH1374))/MAX((F1374)+2*(G1374)*(AH1374),
            0.000001),
        0.000001))</f>
        <v>1.0727235886044055</v>
      </c>
      <c r="AR1374" s="5" t="str">
        <f t="shared" ca="1" si="304"/>
        <v>Supercritical</v>
      </c>
      <c r="AS1374" s="5">
        <f ca="1">((ABS(K1374)*'1D'!$D$6)/(MAX(((F1374)+(G1374)*(AH1374))*(AH1374),
            0.000001)*MAX(((((F1374)+(G1374)*(AH1374))*(AH1374))/MAX((F1374)+2*(AH1374)*SQRT(1+(G1374)^2),
                    0.000001))^(2/3),
            0.000001)))^2</f>
        <v>4.3358367565141456E-3</v>
      </c>
    </row>
    <row r="1375" spans="1:45" x14ac:dyDescent="0.35">
      <c r="A1375">
        <v>1366</v>
      </c>
      <c r="B1375">
        <v>1364.9949999999999</v>
      </c>
      <c r="C1375">
        <v>616065.86899999995</v>
      </c>
      <c r="D1375">
        <v>3096642.3829999999</v>
      </c>
      <c r="E1375">
        <v>631.88099999999997</v>
      </c>
      <c r="F1375">
        <v>5.2</v>
      </c>
      <c r="G1375">
        <v>0</v>
      </c>
      <c r="H1375" t="s">
        <v>176</v>
      </c>
      <c r="I1375">
        <v>5.7000000000000002E-2</v>
      </c>
      <c r="J1375" s="5">
        <f t="shared" si="305"/>
        <v>0.99899999999979627</v>
      </c>
      <c r="K1375" s="5">
        <f t="shared" ca="1" si="306"/>
        <v>50.95</v>
      </c>
      <c r="L1375" s="5">
        <f ca="1">IF($A$2=0,
    IFERROR(L1374,
        MAX('1D'!$D$16,
            POWER((ABS(K1375)^2)/('1D'!$I$5*MAX(F1375,
                        0.1)^2),
                1/3))),
    IF(IFERROR(V1374,
            0)=0,
        IFERROR(L1374,
            MAX('1D'!$D$16,
                POWER((ABS(K1375)^2)/('1D'!$I$5*MAX(F1375,
                            0.1)^2),
                    1/3))),
        IF(OR(IFERROR(L1375,
                    0)=0,
                IFERROR(S1374,
                    0)&lt;1,
                IFERROR(S1375,
                    0)&lt;1),
            MAX('1D'!$D$16,
                POWER((ABS(K1375)^2)/('1D'!$I$5*MAX(F1375,
                            0.1)^2),
                    1/3)),
            IF(IFERROR(U1375,
                    0)&gt;0,
                MAX('1D'!$D$16,
                    IFERROR(L1375,
                        0)+((IFERROR(U1375,
                                0))*'1D'!$D$18*IF((IFERROR(S1375,
                                    0))&lt;1,
                            1,
                            -1))),
                IF(IFERROR(U1375,
                        0)&lt;0,
                    IF(ABS((MAX('1D'!$D$16,
                                    POWER((ABS(K1375)^2)/('1D'!$I$5*MAX(F1375,
                                                0.1)^2),
                                        1/3)))-IFERROR(L1375,
                                0))&gt;'1D'!$D$19,
                        MAX('1D'!$D$16,
                            IF((MAX('1D'!$D$16,
                                        POWER((ABS(K1375)^2)/('1D'!$I$5*MAX(F1375,
                                                    0.1)^2),
                                            1/3)))&gt;IFERROR(L1375,
                                    0),
                                MIN((MAX('1D'!$D$16,
                                            POWER((ABS(K1375)^2)/('1D'!$I$5*MAX(F1375,
                                                        0.1)^2),
                                                1/3))),
                                    IFERROR(L1375,
                                        0)+(MIN(ABS(IFERROR(U1375,
                                                    0))*'1D'!$D$18,
                                            ABS((MAX('1D'!$D$16,
                                                        POWER((ABS(K1375)^2)/('1D'!$I$5*MAX(F1375,
                                                                    0.1)^2),
                                                            1/3)))-IFERROR(L1375,
                                                    0))))),
                                MAX((MAX('1D'!$D$16,
                                            POWER((ABS(K1375)^2)/('1D'!$I$5*MAX(F1375,
                                                        0.1)^2),
                                                1/3))),
                                    IFERROR(L1375,
                                        0)-(MIN(ABS(IFERROR(U1375,
                                                    0))*'1D'!$D$18,
                                            ABS((MAX('1D'!$D$16,
                                                        POWER((ABS(K1375)^2)/('1D'!$I$5*MAX(F1375,
                                                                    0.1)^2),
                                                            1/3)))-IFERROR(L1375,
                                                    0))))))),
                        MAX('1D'!$D$16,
                            POWER((ABS(K1375)^2)/('1D'!$I$5*MAX(F1375,
                                        0.1)^2),
                                1/3))),
                    MAX('1D'!$D$16,
                        IFERROR(L1375,
                            0)))))))</f>
        <v>2.0411692021517887</v>
      </c>
      <c r="M1375" s="5">
        <f t="shared" ca="1" si="294"/>
        <v>10.614079851189301</v>
      </c>
      <c r="N1375" s="5">
        <f t="shared" ca="1" si="295"/>
        <v>1.1434704692804873</v>
      </c>
      <c r="O1375" s="5">
        <f t="shared" ca="1" si="296"/>
        <v>4.8002276894771132</v>
      </c>
      <c r="P1375" s="5">
        <f t="shared" ca="1" si="297"/>
        <v>633.92216920215174</v>
      </c>
      <c r="Q1375" s="5">
        <f ca="1">P1375+((ABS(K1375)/MAX(((F1375)+(G1375)*(L1375))*(L1375),
            0.000001))^2)/(2*'1D'!$I$5)</f>
        <v>635.09659253909479</v>
      </c>
      <c r="R1375" s="5">
        <f ca="1">((ABS(K1375)*'1D'!$D$6)/(MAX(((F1375)+(G1375)*(L1375))*(L1375),
            0.000001)*MAX(((((F1375)+(G1375)*(L1375))*(L1375))/MAX((F1375)+2*(L1375)*SQRT(1+(G1375)^2),
                    0.000001))^(2/3),
            0.000001)))^2</f>
        <v>4.3358367565141456E-3</v>
      </c>
      <c r="S1375" s="5">
        <f ca="1">ABS(ABS(K1375)/MAX(((F1375)+(G1375)*(L1375))*(L1375),
        0.000001))/SQRT('1D'!$I$5*MAX((((F1375)+(G1375)*(L1375))*(L1375))/MAX((F1375)+2*(G1375)*(L1375),
            0.000001),
        0.000001))</f>
        <v>1.0727235886044055</v>
      </c>
      <c r="T1375" s="5">
        <f ca="1">((F1375)*(L1375)^2)/2+(G1375)*(L1375)^3/3+(ABS(K1375)^2)/('1D'!$I$5*MAX(((F1375)+(G1375)*(L1375))*(L1375),
        0.000001))</f>
        <v>35.763412605541333</v>
      </c>
      <c r="U1375" s="5">
        <f ca="1">IF($A$2=0,
    0,
    IFERROR(Q1374-(((R1374+R1375)/2)*J1375)-(IF(O1374&gt;O1375,
                '1D'!$D$8*((O1374^2-O1375^2)/(2*'1D'!$I$5)),
                '1D'!$D$9*((O1375^2-O1374^2)/(2*'1D'!$I$5)))+('1D'!$D$10*(ABS(I1375)/90)*(MAX(O1374^2,
                        O1375^2)/(2*'1D'!$I$5))))-Q1375,
        0))</f>
        <v>-3.9430711367458571E-3</v>
      </c>
      <c r="V1375" s="5">
        <f ca="1">IF($A$2=0,
    1,
    IF(IFERROR(V1374,
            0)=0,
        0,
        IFERROR(IF(ROUND(S1375,
                    3)=1,
                1,
                IF(AND(ABS(U1375)&lt;'1D'!$D$19,
                        S1375&gt;1),
                    1,
                    0)),
            0)))</f>
        <v>0</v>
      </c>
      <c r="W1375" s="5">
        <f ca="1">IF($A$2=0,
    MAX(MAX('1D'!$D$16,
            MAX('1D'!$D$16,
                POWER((ABS(K1375)^2)/('1D'!$I$5*MAX(F1375,
                            0.1)^2),
                    1/3))),
        IFERROR(W1396,
            MAX(MAX('1D'!$D$16,
                    MAX('1D'!$D$16,
                        POWER((ABS(K1375)^2)/('1D'!$I$5*MAX(F1375,
                                    0.1)^2),
                            1/3))),
                ($L$2)-E1396))),
    IF(IFERROR(AG1376,
            0)=0,
        MAX(MAX('1D'!$D$16,
                MAX('1D'!$D$16,
                    POWER((ABS(K1375)^2)/('1D'!$I$5*MAX(F1375,
                                0.1)^2),
                        1/3))),
            IFERROR(W1396,
                MAX(MAX('1D'!$D$16,
                        MAX('1D'!$D$16,
                            POWER((ABS(K1375)^2)/('1D'!$I$5*MAX(F1375,
                                        0.1)^2),
                                1/3))),
                    ($L$2)-E1396))),
        IF(IFERROR(W1375,
                0)=0,
            MAX(MAX('1D'!$D$16,
                    MAX('1D'!$D$16,
                        POWER((ABS(K1375)^2)/('1D'!$I$5*MAX(F1375,
                                    0.1)^2),
                            1/3))),
                IFERROR(W1396,
                    MAX(MAX('1D'!$D$16,
                            MAX('1D'!$D$16,
                                POWER((ABS(K1375)^2)/('1D'!$I$5*MAX(F1375,
                                            0.1)^2),
                                    1/3))),
                        ($L$2)-E1396))),
            IF(OR(IFERROR(AD1375,
                        0)&gt;=1,
                    IFERROR(AD1376,
                        0)&gt;=1),
                MAX('1D'!$D$16,
                    MAX('1D'!$D$16,
                        POWER((ABS(K1375)^2)/('1D'!$I$5*MAX(F1375,
                                    0.1)^2),
                            1/3))),
                IF(ABS(IFERROR(AF1375,
                            0))&lt;'1D'!$D$19,
                    MAX(MAX('1D'!$D$16,
                            MAX('1D'!$D$16,
                                POWER((ABS(K1375)^2)/('1D'!$I$5*MAX(F1375,
                                            0.1)^2),
                                    1/3))),
                        IFERROR(W1375,
                            0)),
                    MAX(MAX('1D'!$D$16,
                            MAX('1D'!$D$16,
                                POWER((ABS(K1375)^2)/('1D'!$I$5*MAX(F1375,
                                            0.1)^2),
                                    1/3))),
                        (IFERROR(W1375,
                                0))+((IFERROR(AF1375,
                                    0))*'1D'!$D$18)))))))</f>
        <v>2.1389677043987478</v>
      </c>
      <c r="X1375" s="5">
        <f t="shared" ca="1" si="298"/>
        <v>11.122632062873489</v>
      </c>
      <c r="Y1375" s="5">
        <f t="shared" ca="1" si="299"/>
        <v>1.1735290000551568</v>
      </c>
      <c r="Z1375" s="5">
        <f t="shared" ca="1" si="300"/>
        <v>4.5807502857230418</v>
      </c>
      <c r="AA1375" s="5">
        <f t="shared" ca="1" si="301"/>
        <v>634.01996770439871</v>
      </c>
      <c r="AB1375" s="5">
        <f ca="1">AA1375+((ABS(K1375)/MAX(((F1375)+(G1375)*(W1375))*(W1375),
            0.000001))^2)/(2*'1D'!$I$5)</f>
        <v>635.08945155659808</v>
      </c>
      <c r="AC1375" s="5">
        <f ca="1">((ABS(K1375)*'1D'!$D$6)/(MAX(((F1375)+(G1375)*(W1375))*(W1375),
            0.000001)*MAX(((((F1375)+(G1375)*(W1375))*(W1375))/MAX((F1375)+2*(W1375)*SQRT(1+(G1375)^2),
                    0.000001))^(2/3),
            0.000001)))^2</f>
        <v>3.8141460404132466E-3</v>
      </c>
      <c r="AD1375" s="5">
        <f ca="1">ABS(ABS(K1375)/MAX(((F1375)+(G1375)*(W1375))*(W1375),
        0.000001))/SQRT('1D'!$I$5*MAX((((F1375)+(G1375)*(W1375))*(W1375))/MAX((F1375)+2*(G1375)*(W1375),
            0.000001),
        0.000001))</f>
        <v>1.0000000000000004</v>
      </c>
      <c r="AE1375" s="5">
        <f ca="1">((F1375)*(W1375)^2)/2+(G1375)*(W1375)^3/3+(ABS(K1375)^2)/('1D'!$I$5*MAX(((F1375)+(G1375)*(W1375))*(W1375),
        0.000001))</f>
        <v>35.686426155594638</v>
      </c>
      <c r="AF1375" s="5">
        <f ca="1">IF($A$2=0,
    0,
    IFERROR(AB1376+(((AC1375+AC1376)/2)*J1376)+(IF(Z1375&gt;Z1376,
                '1D'!$D$8*((Z1375^2-Z1376^2)/(2*'1D'!$I$5)),
                '1D'!$D$9*((Z1376^2-Z1375^2)/(2*'1D'!$I$5)))+('1D'!$D$10*(ABS(I1376)/90)*(MAX(Z1375^2,
                        Z1376^2)/(2*'1D'!$I$5))))-AB1375,
        0))</f>
        <v>3.4157470064428708E-3</v>
      </c>
      <c r="AG1375" s="5">
        <f ca="1">IF($A$2=0,
    1,
    IF(IFERROR(AG1376,
            0)=0,
        0,
        IFERROR(IF(OR(ROUND(AD1375,
                        3)&gt;=1,
                    AND(ABS(AF1375)&lt;'1D'!$D$19,
                        AD1375&lt;1)),
                1,
                0),
            0)))</f>
        <v>1</v>
      </c>
      <c r="AH1375" s="5">
        <f ca="1">IFERROR(IF('1D'!V32="Supercritical",
        MAX('1D'!$D$16,
            IFERROR(L1375,
                MAX('1D'!$D$16,
                    POWER((ABS(K1375)^2)/('1D'!$I$5*MAX(F1375,
                                0.1)^2),
                        1/3)))),
        IF('1D'!V32="Subcritical",
            MAX('1D'!$D$16,
                IFERROR(W1375,
                    MAX('1D'!$D$16,
                        POWER((ABS(K1375)^2)/('1D'!$I$5*MAX(F1375,
                                    0.1)^2),
                            1/3)))),
            IF(IFERROR(T1375,
                    -1E+99)&gt;=IFERROR(AE1375,
                    -1E+99),
                MAX('1D'!$D$16,
                    IFERROR(L1375,
                        MAX('1D'!$D$16,
                            POWER((ABS(K1375)^2)/('1D'!$I$5*MAX(F1375,
                                        0.1)^2),
                                1/3)))),
                MAX('1D'!$D$16,
                    IFERROR(W1375,
                        MAX('1D'!$D$16,
                            POWER((ABS(K1375)^2)/('1D'!$I$5*MAX(F1375,
                                        0.1)^2),
                                1/3))))))),
    MAX('1D'!$D$16,
        POWER((ABS(K1375)^2)/('1D'!$I$5*MAX(F1375,
                    0.1)^2),
            1/3)))</f>
        <v>2.0411692021517887</v>
      </c>
      <c r="AI1375" s="5">
        <f t="shared" ca="1" si="302"/>
        <v>633.92216920215174</v>
      </c>
      <c r="AJ1375" s="5">
        <f ca="1">AI1375+((ABS(K1375)/MAX(((F1375)+(G1375)*(AH1375))*(AH1375),
            0.000001))^2)/(2*'1D'!$I$5)</f>
        <v>635.09659253909479</v>
      </c>
      <c r="AM1375">
        <v>0</v>
      </c>
      <c r="AN1375">
        <v>0</v>
      </c>
      <c r="AO1375" s="5">
        <f t="shared" si="303"/>
        <v>0</v>
      </c>
      <c r="AP1375" s="5">
        <f t="shared" si="307"/>
        <v>0</v>
      </c>
      <c r="AQ1375" s="5">
        <f ca="1">ABS(ABS(K1375)/MAX(((F1375)+(G1375)*(AH1375))*(AH1375),
        0.000001))/SQRT('1D'!$I$5*MAX((((F1375)+(G1375)*(AH1375))*(AH1375))/MAX((F1375)+2*(G1375)*(AH1375),
            0.000001),
        0.000001))</f>
        <v>1.0727235886044055</v>
      </c>
      <c r="AR1375" s="5" t="str">
        <f t="shared" ca="1" si="304"/>
        <v>Supercritical</v>
      </c>
      <c r="AS1375" s="5">
        <f ca="1">((ABS(K1375)*'1D'!$D$6)/(MAX(((F1375)+(G1375)*(AH1375))*(AH1375),
            0.000001)*MAX(((((F1375)+(G1375)*(AH1375))*(AH1375))/MAX((F1375)+2*(AH1375)*SQRT(1+(G1375)^2),
                    0.000001))^(2/3),
            0.000001)))^2</f>
        <v>4.3358367565141456E-3</v>
      </c>
    </row>
    <row r="1376" spans="1:45" x14ac:dyDescent="0.35">
      <c r="A1376">
        <v>1367</v>
      </c>
      <c r="B1376">
        <v>1365.9949999999999</v>
      </c>
      <c r="C1376">
        <v>616065.826</v>
      </c>
      <c r="D1376">
        <v>3096641.3840000001</v>
      </c>
      <c r="E1376">
        <v>631.88049999999998</v>
      </c>
      <c r="F1376">
        <v>5.2</v>
      </c>
      <c r="G1376">
        <v>0</v>
      </c>
      <c r="H1376" t="s">
        <v>176</v>
      </c>
      <c r="I1376">
        <v>5.7000000000000002E-2</v>
      </c>
      <c r="J1376" s="5">
        <f t="shared" si="305"/>
        <v>1</v>
      </c>
      <c r="K1376" s="5">
        <f t="shared" ca="1" si="306"/>
        <v>50.95</v>
      </c>
      <c r="L1376" s="5">
        <f ca="1">IF($A$2=0,
    IFERROR(L1375,
        MAX('1D'!$D$16,
            POWER((ABS(K1376)^2)/('1D'!$I$5*MAX(F1376,
                        0.1)^2),
                1/3))),
    IF(IFERROR(V1375,
            0)=0,
        IFERROR(L1375,
            MAX('1D'!$D$16,
                POWER((ABS(K1376)^2)/('1D'!$I$5*MAX(F1376,
                            0.1)^2),
                    1/3))),
        IF(OR(IFERROR(L1376,
                    0)=0,
                IFERROR(S1375,
                    0)&lt;1,
                IFERROR(S1376,
                    0)&lt;1),
            MAX('1D'!$D$16,
                POWER((ABS(K1376)^2)/('1D'!$I$5*MAX(F1376,
                            0.1)^2),
                    1/3)),
            IF(IFERROR(U1376,
                    0)&gt;0,
                MAX('1D'!$D$16,
                    IFERROR(L1376,
                        0)+((IFERROR(U1376,
                                0))*'1D'!$D$18*IF((IFERROR(S1376,
                                    0))&lt;1,
                            1,
                            -1))),
                IF(IFERROR(U1376,
                        0)&lt;0,
                    IF(ABS((MAX('1D'!$D$16,
                                    POWER((ABS(K1376)^2)/('1D'!$I$5*MAX(F1376,
                                                0.1)^2),
                                        1/3)))-IFERROR(L1376,
                                0))&gt;'1D'!$D$19,
                        MAX('1D'!$D$16,
                            IF((MAX('1D'!$D$16,
                                        POWER((ABS(K1376)^2)/('1D'!$I$5*MAX(F1376,
                                                    0.1)^2),
                                            1/3)))&gt;IFERROR(L1376,
                                    0),
                                MIN((MAX('1D'!$D$16,
                                            POWER((ABS(K1376)^2)/('1D'!$I$5*MAX(F1376,
                                                        0.1)^2),
                                                1/3))),
                                    IFERROR(L1376,
                                        0)+(MIN(ABS(IFERROR(U1376,
                                                    0))*'1D'!$D$18,
                                            ABS((MAX('1D'!$D$16,
                                                        POWER((ABS(K1376)^2)/('1D'!$I$5*MAX(F1376,
                                                                    0.1)^2),
                                                            1/3)))-IFERROR(L1376,
                                                    0))))),
                                MAX((MAX('1D'!$D$16,
                                            POWER((ABS(K1376)^2)/('1D'!$I$5*MAX(F1376,
                                                        0.1)^2),
                                                1/3))),
                                    IFERROR(L1376,
                                        0)-(MIN(ABS(IFERROR(U1376,
                                                    0))*'1D'!$D$18,
                                            ABS((MAX('1D'!$D$16,
                                                        POWER((ABS(K1376)^2)/('1D'!$I$5*MAX(F1376,
                                                                    0.1)^2),
                                                            1/3)))-IFERROR(L1376,
                                                    0))))))),
                        MAX('1D'!$D$16,
                            POWER((ABS(K1376)^2)/('1D'!$I$5*MAX(F1376,
                                        0.1)^2),
                                1/3))),
                    MAX('1D'!$D$16,
                        IFERROR(L1376,
                            0)))))))</f>
        <v>2.0411692021517887</v>
      </c>
      <c r="M1376" s="5">
        <f t="shared" ca="1" si="294"/>
        <v>10.614079851189301</v>
      </c>
      <c r="N1376" s="5">
        <f t="shared" ca="1" si="295"/>
        <v>1.1434704692804873</v>
      </c>
      <c r="O1376" s="5">
        <f t="shared" ca="1" si="296"/>
        <v>4.8002276894771132</v>
      </c>
      <c r="P1376" s="5">
        <f t="shared" ca="1" si="297"/>
        <v>633.92166920215175</v>
      </c>
      <c r="Q1376" s="5">
        <f ca="1">P1376+((ABS(K1376)/MAX(((F1376)+(G1376)*(L1376))*(L1376),
            0.000001))^2)/(2*'1D'!$I$5)</f>
        <v>635.0960925390948</v>
      </c>
      <c r="R1376" s="5">
        <f ca="1">((ABS(K1376)*'1D'!$D$6)/(MAX(((F1376)+(G1376)*(L1376))*(L1376),
            0.000001)*MAX(((((F1376)+(G1376)*(L1376))*(L1376))/MAX((F1376)+2*(L1376)*SQRT(1+(G1376)^2),
                    0.000001))^(2/3),
            0.000001)))^2</f>
        <v>4.3358367565141456E-3</v>
      </c>
      <c r="S1376" s="5">
        <f ca="1">ABS(ABS(K1376)/MAX(((F1376)+(G1376)*(L1376))*(L1376),
        0.000001))/SQRT('1D'!$I$5*MAX((((F1376)+(G1376)*(L1376))*(L1376))/MAX((F1376)+2*(G1376)*(L1376),
            0.000001),
        0.000001))</f>
        <v>1.0727235886044055</v>
      </c>
      <c r="T1376" s="5">
        <f ca="1">((F1376)*(L1376)^2)/2+(G1376)*(L1376)^3/3+(ABS(K1376)^2)/('1D'!$I$5*MAX(((F1376)+(G1376)*(L1376))*(L1376),
        0.000001))</f>
        <v>35.763412605541333</v>
      </c>
      <c r="U1376" s="5">
        <f ca="1">IF($A$2=0,
    0,
    IFERROR(Q1375-(((R1375+R1376)/2)*J1376)-(IF(O1375&gt;O1376,
                '1D'!$D$8*((O1375^2-O1376^2)/(2*'1D'!$I$5)),
                '1D'!$D$9*((O1376^2-O1375^2)/(2*'1D'!$I$5)))+('1D'!$D$10*(ABS(I1376)/90)*(MAX(O1375^2,
                        O1376^2)/(2*'1D'!$I$5))))-Q1376,
        0))</f>
        <v>-3.9474069734524164E-3</v>
      </c>
      <c r="V1376" s="5">
        <f ca="1">IF($A$2=0,
    1,
    IF(IFERROR(V1375,
            0)=0,
        0,
        IFERROR(IF(ROUND(S1376,
                    3)=1,
                1,
                IF(AND(ABS(U1376)&lt;'1D'!$D$19,
                        S1376&gt;1),
                    1,
                    0)),
            0)))</f>
        <v>0</v>
      </c>
      <c r="W1376" s="5">
        <f ca="1">IF($A$2=0,
    MAX(MAX('1D'!$D$16,
            MAX('1D'!$D$16,
                POWER((ABS(K1376)^2)/('1D'!$I$5*MAX(F1376,
                            0.1)^2),
                    1/3))),
        IFERROR(W1396,
            MAX(MAX('1D'!$D$16,
                    MAX('1D'!$D$16,
                        POWER((ABS(K1376)^2)/('1D'!$I$5*MAX(F1376,
                                    0.1)^2),
                            1/3))),
                ($L$2)-E1396))),
    IF(IFERROR(AG1377,
            0)=0,
        MAX(MAX('1D'!$D$16,
                MAX('1D'!$D$16,
                    POWER((ABS(K1376)^2)/('1D'!$I$5*MAX(F1376,
                                0.1)^2),
                        1/3))),
            IFERROR(W1396,
                MAX(MAX('1D'!$D$16,
                        MAX('1D'!$D$16,
                            POWER((ABS(K1376)^2)/('1D'!$I$5*MAX(F1376,
                                        0.1)^2),
                                1/3))),
                    ($L$2)-E1396))),
        IF(IFERROR(W1376,
                0)=0,
            MAX(MAX('1D'!$D$16,
                    MAX('1D'!$D$16,
                        POWER((ABS(K1376)^2)/('1D'!$I$5*MAX(F1376,
                                    0.1)^2),
                            1/3))),
                IFERROR(W1396,
                    MAX(MAX('1D'!$D$16,
                            MAX('1D'!$D$16,
                                POWER((ABS(K1376)^2)/('1D'!$I$5*MAX(F1376,
                                            0.1)^2),
                                    1/3))),
                        ($L$2)-E1396))),
            IF(OR(IFERROR(AD1376,
                        0)&gt;=1,
                    IFERROR(AD1377,
                        0)&gt;=1),
                MAX('1D'!$D$16,
                    MAX('1D'!$D$16,
                        POWER((ABS(K1376)^2)/('1D'!$I$5*MAX(F1376,
                                    0.1)^2),
                            1/3))),
                IF(ABS(IFERROR(AF1376,
                            0))&lt;'1D'!$D$19,
                    MAX(MAX('1D'!$D$16,
                            MAX('1D'!$D$16,
                                POWER((ABS(K1376)^2)/('1D'!$I$5*MAX(F1376,
                                            0.1)^2),
                                    1/3))),
                        IFERROR(W1376,
                            0)),
                    MAX(MAX('1D'!$D$16,
                            MAX('1D'!$D$16,
                                POWER((ABS(K1376)^2)/('1D'!$I$5*MAX(F1376,
                                            0.1)^2),
                                    1/3))),
                        (IFERROR(W1376,
                                0))+((IFERROR(AF1376,
                                    0))*'1D'!$D$18)))))))</f>
        <v>2.1389677043987478</v>
      </c>
      <c r="X1376" s="5">
        <f t="shared" ca="1" si="298"/>
        <v>11.122632062873489</v>
      </c>
      <c r="Y1376" s="5">
        <f t="shared" ca="1" si="299"/>
        <v>1.1735290000551568</v>
      </c>
      <c r="Z1376" s="5">
        <f t="shared" ca="1" si="300"/>
        <v>4.5807502857230418</v>
      </c>
      <c r="AA1376" s="5">
        <f t="shared" ca="1" si="301"/>
        <v>634.01946770439872</v>
      </c>
      <c r="AB1376" s="5">
        <f ca="1">AA1376+((ABS(K1376)/MAX(((F1376)+(G1376)*(W1376))*(W1376),
            0.000001))^2)/(2*'1D'!$I$5)</f>
        <v>635.08895155659809</v>
      </c>
      <c r="AC1376" s="5">
        <f ca="1">((ABS(K1376)*'1D'!$D$6)/(MAX(((F1376)+(G1376)*(W1376))*(W1376),
            0.000001)*MAX(((((F1376)+(G1376)*(W1376))*(W1376))/MAX((F1376)+2*(W1376)*SQRT(1+(G1376)^2),
                    0.000001))^(2/3),
            0.000001)))^2</f>
        <v>3.8141460404132466E-3</v>
      </c>
      <c r="AD1376" s="5">
        <f ca="1">ABS(ABS(K1376)/MAX(((F1376)+(G1376)*(W1376))*(W1376),
        0.000001))/SQRT('1D'!$I$5*MAX((((F1376)+(G1376)*(W1376))*(W1376))/MAX((F1376)+2*(G1376)*(W1376),
            0.000001),
        0.000001))</f>
        <v>1.0000000000000004</v>
      </c>
      <c r="AE1376" s="5">
        <f ca="1">((F1376)*(W1376)^2)/2+(G1376)*(W1376)^3/3+(ABS(K1376)^2)/('1D'!$I$5*MAX(((F1376)+(G1376)*(W1376))*(W1376),
        0.000001))</f>
        <v>35.686426155594638</v>
      </c>
      <c r="AF1376" s="5">
        <f ca="1">IF($A$2=0,
    0,
    IFERROR(AB1377+(((AC1376+AC1377)/2)*J1377)+(IF(Z1376&gt;Z1377,
                '1D'!$D$8*((Z1376^2-Z1377^2)/(2*'1D'!$I$5)),
                '1D'!$D$9*((Z1377^2-Z1376^2)/(2*'1D'!$I$5)))+('1D'!$D$10*(ABS(I1377)/90)*(MAX(Z1376^2,
                        Z1377^2)/(2*'1D'!$I$5))))-AB1376,
        0))</f>
        <v>3.3177109866073806E-3</v>
      </c>
      <c r="AG1376" s="5">
        <f ca="1">IF($A$2=0,
    1,
    IF(IFERROR(AG1377,
            0)=0,
        0,
        IFERROR(IF(OR(ROUND(AD1376,
                        3)&gt;=1,
                    AND(ABS(AF1376)&lt;'1D'!$D$19,
                        AD1376&lt;1)),
                1,
                0),
            0)))</f>
        <v>1</v>
      </c>
      <c r="AH1376" s="5">
        <f ca="1">IFERROR(IF('1D'!V32="Supercritical",
        MAX('1D'!$D$16,
            IFERROR(L1376,
                MAX('1D'!$D$16,
                    POWER((ABS(K1376)^2)/('1D'!$I$5*MAX(F1376,
                                0.1)^2),
                        1/3)))),
        IF('1D'!V32="Subcritical",
            MAX('1D'!$D$16,
                IFERROR(W1376,
                    MAX('1D'!$D$16,
                        POWER((ABS(K1376)^2)/('1D'!$I$5*MAX(F1376,
                                    0.1)^2),
                            1/3)))),
            IF(IFERROR(T1376,
                    -1E+99)&gt;=IFERROR(AE1376,
                    -1E+99),
                MAX('1D'!$D$16,
                    IFERROR(L1376,
                        MAX('1D'!$D$16,
                            POWER((ABS(K1376)^2)/('1D'!$I$5*MAX(F1376,
                                        0.1)^2),
                                1/3)))),
                MAX('1D'!$D$16,
                    IFERROR(W1376,
                        MAX('1D'!$D$16,
                            POWER((ABS(K1376)^2)/('1D'!$I$5*MAX(F1376,
                                        0.1)^2),
                                1/3))))))),
    MAX('1D'!$D$16,
        POWER((ABS(K1376)^2)/('1D'!$I$5*MAX(F1376,
                    0.1)^2),
            1/3)))</f>
        <v>2.0411692021517887</v>
      </c>
      <c r="AI1376" s="5">
        <f t="shared" ca="1" si="302"/>
        <v>633.92166920215175</v>
      </c>
      <c r="AJ1376" s="5">
        <f ca="1">AI1376+((ABS(K1376)/MAX(((F1376)+(G1376)*(AH1376))*(AH1376),
            0.000001))^2)/(2*'1D'!$I$5)</f>
        <v>635.0960925390948</v>
      </c>
      <c r="AM1376">
        <v>0</v>
      </c>
      <c r="AN1376">
        <v>0</v>
      </c>
      <c r="AO1376" s="5">
        <f t="shared" si="303"/>
        <v>0</v>
      </c>
      <c r="AP1376" s="5">
        <f t="shared" si="307"/>
        <v>0</v>
      </c>
      <c r="AQ1376" s="5">
        <f ca="1">ABS(ABS(K1376)/MAX(((F1376)+(G1376)*(AH1376))*(AH1376),
        0.000001))/SQRT('1D'!$I$5*MAX((((F1376)+(G1376)*(AH1376))*(AH1376))/MAX((F1376)+2*(G1376)*(AH1376),
            0.000001),
        0.000001))</f>
        <v>1.0727235886044055</v>
      </c>
      <c r="AR1376" s="5" t="str">
        <f t="shared" ca="1" si="304"/>
        <v>Supercritical</v>
      </c>
      <c r="AS1376" s="5">
        <f ca="1">((ABS(K1376)*'1D'!$D$6)/(MAX(((F1376)+(G1376)*(AH1376))*(AH1376),
            0.000001)*MAX(((((F1376)+(G1376)*(AH1376))*(AH1376))/MAX((F1376)+2*(AH1376)*SQRT(1+(G1376)^2),
                    0.000001))^(2/3),
            0.000001)))^2</f>
        <v>4.3358367565141456E-3</v>
      </c>
    </row>
    <row r="1377" spans="1:45" x14ac:dyDescent="0.35">
      <c r="A1377">
        <v>1368</v>
      </c>
      <c r="B1377">
        <v>1366.9949999999999</v>
      </c>
      <c r="C1377">
        <v>616065.78399999999</v>
      </c>
      <c r="D1377">
        <v>3096640.3849999998</v>
      </c>
      <c r="E1377">
        <v>631.88</v>
      </c>
      <c r="F1377">
        <v>5.2</v>
      </c>
      <c r="G1377">
        <v>0</v>
      </c>
      <c r="H1377" t="s">
        <v>176</v>
      </c>
      <c r="I1377">
        <v>2E-3</v>
      </c>
      <c r="J1377" s="5">
        <f t="shared" si="305"/>
        <v>1</v>
      </c>
      <c r="K1377" s="5">
        <f t="shared" ca="1" si="306"/>
        <v>50.95</v>
      </c>
      <c r="L1377" s="5">
        <f ca="1">IF($A$2=0,
    IFERROR(L1376,
        MAX('1D'!$D$16,
            POWER((ABS(K1377)^2)/('1D'!$I$5*MAX(F1377,
                        0.1)^2),
                1/3))),
    IF(IFERROR(V1376,
            0)=0,
        IFERROR(L1376,
            MAX('1D'!$D$16,
                POWER((ABS(K1377)^2)/('1D'!$I$5*MAX(F1377,
                            0.1)^2),
                    1/3))),
        IF(OR(IFERROR(L1377,
                    0)=0,
                IFERROR(S1376,
                    0)&lt;1,
                IFERROR(S1377,
                    0)&lt;1),
            MAX('1D'!$D$16,
                POWER((ABS(K1377)^2)/('1D'!$I$5*MAX(F1377,
                            0.1)^2),
                    1/3)),
            IF(IFERROR(U1377,
                    0)&gt;0,
                MAX('1D'!$D$16,
                    IFERROR(L1377,
                        0)+((IFERROR(U1377,
                                0))*'1D'!$D$18*IF((IFERROR(S1377,
                                    0))&lt;1,
                            1,
                            -1))),
                IF(IFERROR(U1377,
                        0)&lt;0,
                    IF(ABS((MAX('1D'!$D$16,
                                    POWER((ABS(K1377)^2)/('1D'!$I$5*MAX(F1377,
                                                0.1)^2),
                                        1/3)))-IFERROR(L1377,
                                0))&gt;'1D'!$D$19,
                        MAX('1D'!$D$16,
                            IF((MAX('1D'!$D$16,
                                        POWER((ABS(K1377)^2)/('1D'!$I$5*MAX(F1377,
                                                    0.1)^2),
                                            1/3)))&gt;IFERROR(L1377,
                                    0),
                                MIN((MAX('1D'!$D$16,
                                            POWER((ABS(K1377)^2)/('1D'!$I$5*MAX(F1377,
                                                        0.1)^2),
                                                1/3))),
                                    IFERROR(L1377,
                                        0)+(MIN(ABS(IFERROR(U1377,
                                                    0))*'1D'!$D$18,
                                            ABS((MAX('1D'!$D$16,
                                                        POWER((ABS(K1377)^2)/('1D'!$I$5*MAX(F1377,
                                                                    0.1)^2),
                                                            1/3)))-IFERROR(L1377,
                                                    0))))),
                                MAX((MAX('1D'!$D$16,
                                            POWER((ABS(K1377)^2)/('1D'!$I$5*MAX(F1377,
                                                        0.1)^2),
                                                1/3))),
                                    IFERROR(L1377,
                                        0)-(MIN(ABS(IFERROR(U1377,
                                                    0))*'1D'!$D$18,
                                            ABS((MAX('1D'!$D$16,
                                                        POWER((ABS(K1377)^2)/('1D'!$I$5*MAX(F1377,
                                                                    0.1)^2),
                                                            1/3)))-IFERROR(L1377,
                                                    0))))))),
                        MAX('1D'!$D$16,
                            POWER((ABS(K1377)^2)/('1D'!$I$5*MAX(F1377,
                                        0.1)^2),
                                1/3))),
                    MAX('1D'!$D$16,
                        IFERROR(L1377,
                            0)))))))</f>
        <v>2.0411692021517887</v>
      </c>
      <c r="M1377" s="5">
        <f t="shared" ca="1" si="294"/>
        <v>10.614079851189301</v>
      </c>
      <c r="N1377" s="5">
        <f t="shared" ca="1" si="295"/>
        <v>1.1434704692804873</v>
      </c>
      <c r="O1377" s="5">
        <f t="shared" ca="1" si="296"/>
        <v>4.8002276894771132</v>
      </c>
      <c r="P1377" s="5">
        <f t="shared" ca="1" si="297"/>
        <v>633.92116920215176</v>
      </c>
      <c r="Q1377" s="5">
        <f ca="1">P1377+((ABS(K1377)/MAX(((F1377)+(G1377)*(L1377))*(L1377),
            0.000001))^2)/(2*'1D'!$I$5)</f>
        <v>635.09559253909481</v>
      </c>
      <c r="R1377" s="5">
        <f ca="1">((ABS(K1377)*'1D'!$D$6)/(MAX(((F1377)+(G1377)*(L1377))*(L1377),
            0.000001)*MAX(((((F1377)+(G1377)*(L1377))*(L1377))/MAX((F1377)+2*(L1377)*SQRT(1+(G1377)^2),
                    0.000001))^(2/3),
            0.000001)))^2</f>
        <v>4.3358367565141456E-3</v>
      </c>
      <c r="S1377" s="5">
        <f ca="1">ABS(ABS(K1377)/MAX(((F1377)+(G1377)*(L1377))*(L1377),
        0.000001))/SQRT('1D'!$I$5*MAX((((F1377)+(G1377)*(L1377))*(L1377))/MAX((F1377)+2*(G1377)*(L1377),
            0.000001),
        0.000001))</f>
        <v>1.0727235886044055</v>
      </c>
      <c r="T1377" s="5">
        <f ca="1">((F1377)*(L1377)^2)/2+(G1377)*(L1377)^3/3+(ABS(K1377)^2)/('1D'!$I$5*MAX(((F1377)+(G1377)*(L1377))*(L1377),
        0.000001))</f>
        <v>35.763412605541333</v>
      </c>
      <c r="U1377" s="5">
        <f ca="1">IF($A$2=0,
    0,
    IFERROR(Q1376-(((R1376+R1377)/2)*J1377)-(IF(O1376&gt;O1377,
                '1D'!$D$8*((O1376^2-O1377^2)/(2*'1D'!$I$5)),
                '1D'!$D$9*((O1377^2-O1376^2)/(2*'1D'!$I$5)))+('1D'!$D$10*(ABS(I1377)/90)*(MAX(O1376^2,
                        O1377^2)/(2*'1D'!$I$5))))-Q1377,
        0))</f>
        <v>-3.8397515008909977E-3</v>
      </c>
      <c r="V1377" s="5">
        <f ca="1">IF($A$2=0,
    1,
    IF(IFERROR(V1376,
            0)=0,
        0,
        IFERROR(IF(ROUND(S1377,
                    3)=1,
                1,
                IF(AND(ABS(U1377)&lt;'1D'!$D$19,
                        S1377&gt;1),
                    1,
                    0)),
            0)))</f>
        <v>0</v>
      </c>
      <c r="W1377" s="5">
        <f ca="1">IF($A$2=0,
    MAX(MAX('1D'!$D$16,
            MAX('1D'!$D$16,
                POWER((ABS(K1377)^2)/('1D'!$I$5*MAX(F1377,
                            0.1)^2),
                    1/3))),
        IFERROR(W1396,
            MAX(MAX('1D'!$D$16,
                    MAX('1D'!$D$16,
                        POWER((ABS(K1377)^2)/('1D'!$I$5*MAX(F1377,
                                    0.1)^2),
                            1/3))),
                ($L$2)-E1396))),
    IF(IFERROR(AG1378,
            0)=0,
        MAX(MAX('1D'!$D$16,
                MAX('1D'!$D$16,
                    POWER((ABS(K1377)^2)/('1D'!$I$5*MAX(F1377,
                                0.1)^2),
                        1/3))),
            IFERROR(W1396,
                MAX(MAX('1D'!$D$16,
                        MAX('1D'!$D$16,
                            POWER((ABS(K1377)^2)/('1D'!$I$5*MAX(F1377,
                                        0.1)^2),
                                1/3))),
                    ($L$2)-E1396))),
        IF(IFERROR(W1377,
                0)=0,
            MAX(MAX('1D'!$D$16,
                    MAX('1D'!$D$16,
                        POWER((ABS(K1377)^2)/('1D'!$I$5*MAX(F1377,
                                    0.1)^2),
                            1/3))),
                IFERROR(W1396,
                    MAX(MAX('1D'!$D$16,
                            MAX('1D'!$D$16,
                                POWER((ABS(K1377)^2)/('1D'!$I$5*MAX(F1377,
                                            0.1)^2),
                                    1/3))),
                        ($L$2)-E1396))),
            IF(OR(IFERROR(AD1377,
                        0)&gt;=1,
                    IFERROR(AD1378,
                        0)&gt;=1),
                MAX('1D'!$D$16,
                    MAX('1D'!$D$16,
                        POWER((ABS(K1377)^2)/('1D'!$I$5*MAX(F1377,
                                    0.1)^2),
                            1/3))),
                IF(ABS(IFERROR(AF1377,
                            0))&lt;'1D'!$D$19,
                    MAX(MAX('1D'!$D$16,
                            MAX('1D'!$D$16,
                                POWER((ABS(K1377)^2)/('1D'!$I$5*MAX(F1377,
                                            0.1)^2),
                                    1/3))),
                        IFERROR(W1377,
                            0)),
                    MAX(MAX('1D'!$D$16,
                            MAX('1D'!$D$16,
                                POWER((ABS(K1377)^2)/('1D'!$I$5*MAX(F1377,
                                            0.1)^2),
                                    1/3))),
                        (IFERROR(W1377,
                                0))+((IFERROR(AF1377,
                                    0))*'1D'!$D$18)))))))</f>
        <v>2.1389677043987478</v>
      </c>
      <c r="X1377" s="5">
        <f t="shared" ca="1" si="298"/>
        <v>11.122632062873489</v>
      </c>
      <c r="Y1377" s="5">
        <f t="shared" ca="1" si="299"/>
        <v>1.1735290000551568</v>
      </c>
      <c r="Z1377" s="5">
        <f t="shared" ca="1" si="300"/>
        <v>4.5807502857230418</v>
      </c>
      <c r="AA1377" s="5">
        <f t="shared" ca="1" si="301"/>
        <v>634.01896770439873</v>
      </c>
      <c r="AB1377" s="5">
        <f ca="1">AA1377+((ABS(K1377)/MAX(((F1377)+(G1377)*(W1377))*(W1377),
            0.000001))^2)/(2*'1D'!$I$5)</f>
        <v>635.0884515565981</v>
      </c>
      <c r="AC1377" s="5">
        <f ca="1">((ABS(K1377)*'1D'!$D$6)/(MAX(((F1377)+(G1377)*(W1377))*(W1377),
            0.000001)*MAX(((((F1377)+(G1377)*(W1377))*(W1377))/MAX((F1377)+2*(W1377)*SQRT(1+(G1377)^2),
                    0.000001))^(2/3),
            0.000001)))^2</f>
        <v>3.8141460404132466E-3</v>
      </c>
      <c r="AD1377" s="5">
        <f ca="1">ABS(ABS(K1377)/MAX(((F1377)+(G1377)*(W1377))*(W1377),
        0.000001))/SQRT('1D'!$I$5*MAX((((F1377)+(G1377)*(W1377))*(W1377))/MAX((F1377)+2*(G1377)*(W1377),
            0.000001),
        0.000001))</f>
        <v>1.0000000000000004</v>
      </c>
      <c r="AE1377" s="5">
        <f ca="1">((F1377)*(W1377)^2)/2+(G1377)*(W1377)^3/3+(ABS(K1377)^2)/('1D'!$I$5*MAX(((F1377)+(G1377)*(W1377))*(W1377),
        0.000001))</f>
        <v>35.686426155594638</v>
      </c>
      <c r="AF1377" s="5">
        <f ca="1">IF($A$2=0,
    0,
    IFERROR(AB1378+(((AC1377+AC1378)/2)*J1378)+(IF(Z1377&gt;Z1378,
                '1D'!$D$8*((Z1377^2-Z1378^2)/(2*'1D'!$I$5)),
                '1D'!$D$9*((Z1378^2-Z1377^2)/(2*'1D'!$I$5)))+('1D'!$D$10*(ABS(I1378)/90)*(MAX(Z1377^2,
                        Z1378^2)/(2*'1D'!$I$5))))-AB1377,
        0))</f>
        <v>3.3215251326055295E-3</v>
      </c>
      <c r="AG1377" s="5">
        <f ca="1">IF($A$2=0,
    1,
    IF(IFERROR(AG1378,
            0)=0,
        0,
        IFERROR(IF(OR(ROUND(AD1377,
                        3)&gt;=1,
                    AND(ABS(AF1377)&lt;'1D'!$D$19,
                        AD1377&lt;1)),
                1,
                0),
            0)))</f>
        <v>1</v>
      </c>
      <c r="AH1377" s="5">
        <f ca="1">IFERROR(IF('1D'!V32="Supercritical",
        MAX('1D'!$D$16,
            IFERROR(L1377,
                MAX('1D'!$D$16,
                    POWER((ABS(K1377)^2)/('1D'!$I$5*MAX(F1377,
                                0.1)^2),
                        1/3)))),
        IF('1D'!V32="Subcritical",
            MAX('1D'!$D$16,
                IFERROR(W1377,
                    MAX('1D'!$D$16,
                        POWER((ABS(K1377)^2)/('1D'!$I$5*MAX(F1377,
                                    0.1)^2),
                            1/3)))),
            IF(IFERROR(T1377,
                    -1E+99)&gt;=IFERROR(AE1377,
                    -1E+99),
                MAX('1D'!$D$16,
                    IFERROR(L1377,
                        MAX('1D'!$D$16,
                            POWER((ABS(K1377)^2)/('1D'!$I$5*MAX(F1377,
                                        0.1)^2),
                                1/3)))),
                MAX('1D'!$D$16,
                    IFERROR(W1377,
                        MAX('1D'!$D$16,
                            POWER((ABS(K1377)^2)/('1D'!$I$5*MAX(F1377,
                                        0.1)^2),
                                1/3))))))),
    MAX('1D'!$D$16,
        POWER((ABS(K1377)^2)/('1D'!$I$5*MAX(F1377,
                    0.1)^2),
            1/3)))</f>
        <v>2.0411692021517887</v>
      </c>
      <c r="AI1377" s="5">
        <f t="shared" ca="1" si="302"/>
        <v>633.92116920215176</v>
      </c>
      <c r="AJ1377" s="5">
        <f ca="1">AI1377+((ABS(K1377)/MAX(((F1377)+(G1377)*(AH1377))*(AH1377),
            0.000001))^2)/(2*'1D'!$I$5)</f>
        <v>635.09559253909481</v>
      </c>
      <c r="AM1377">
        <v>0</v>
      </c>
      <c r="AN1377">
        <v>0</v>
      </c>
      <c r="AO1377" s="5">
        <f t="shared" si="303"/>
        <v>0</v>
      </c>
      <c r="AP1377" s="5">
        <f t="shared" si="307"/>
        <v>0</v>
      </c>
      <c r="AQ1377" s="5">
        <f ca="1">ABS(ABS(K1377)/MAX(((F1377)+(G1377)*(AH1377))*(AH1377),
        0.000001))/SQRT('1D'!$I$5*MAX((((F1377)+(G1377)*(AH1377))*(AH1377))/MAX((F1377)+2*(G1377)*(AH1377),
            0.000001),
        0.000001))</f>
        <v>1.0727235886044055</v>
      </c>
      <c r="AR1377" s="5" t="str">
        <f t="shared" ca="1" si="304"/>
        <v>Supercritical</v>
      </c>
      <c r="AS1377" s="5">
        <f ca="1">((ABS(K1377)*'1D'!$D$6)/(MAX(((F1377)+(G1377)*(AH1377))*(AH1377),
            0.000001)*MAX(((((F1377)+(G1377)*(AH1377))*(AH1377))/MAX((F1377)+2*(AH1377)*SQRT(1+(G1377)^2),
                    0.000001))^(2/3),
            0.000001)))^2</f>
        <v>4.3358367565141456E-3</v>
      </c>
    </row>
    <row r="1378" spans="1:45" x14ac:dyDescent="0.35">
      <c r="A1378">
        <v>1369</v>
      </c>
      <c r="B1378">
        <v>1367.9960000000001</v>
      </c>
      <c r="C1378">
        <v>616065.74199999997</v>
      </c>
      <c r="D1378">
        <v>3096639.3849999998</v>
      </c>
      <c r="E1378">
        <v>631.87950000000001</v>
      </c>
      <c r="F1378">
        <v>5.2</v>
      </c>
      <c r="G1378">
        <v>0</v>
      </c>
      <c r="H1378" t="s">
        <v>176</v>
      </c>
      <c r="I1378">
        <v>2E-3</v>
      </c>
      <c r="J1378" s="5">
        <f t="shared" si="305"/>
        <v>1.0010000000002037</v>
      </c>
      <c r="K1378" s="5">
        <f t="shared" ca="1" si="306"/>
        <v>50.95</v>
      </c>
      <c r="L1378" s="5">
        <f ca="1">IF($A$2=0,
    IFERROR(L1377,
        MAX('1D'!$D$16,
            POWER((ABS(K1378)^2)/('1D'!$I$5*MAX(F1378,
                        0.1)^2),
                1/3))),
    IF(IFERROR(V1377,
            0)=0,
        IFERROR(L1377,
            MAX('1D'!$D$16,
                POWER((ABS(K1378)^2)/('1D'!$I$5*MAX(F1378,
                            0.1)^2),
                    1/3))),
        IF(OR(IFERROR(L1378,
                    0)=0,
                IFERROR(S1377,
                    0)&lt;1,
                IFERROR(S1378,
                    0)&lt;1),
            MAX('1D'!$D$16,
                POWER((ABS(K1378)^2)/('1D'!$I$5*MAX(F1378,
                            0.1)^2),
                    1/3)),
            IF(IFERROR(U1378,
                    0)&gt;0,
                MAX('1D'!$D$16,
                    IFERROR(L1378,
                        0)+((IFERROR(U1378,
                                0))*'1D'!$D$18*IF((IFERROR(S1378,
                                    0))&lt;1,
                            1,
                            -1))),
                IF(IFERROR(U1378,
                        0)&lt;0,
                    IF(ABS((MAX('1D'!$D$16,
                                    POWER((ABS(K1378)^2)/('1D'!$I$5*MAX(F1378,
                                                0.1)^2),
                                        1/3)))-IFERROR(L1378,
                                0))&gt;'1D'!$D$19,
                        MAX('1D'!$D$16,
                            IF((MAX('1D'!$D$16,
                                        POWER((ABS(K1378)^2)/('1D'!$I$5*MAX(F1378,
                                                    0.1)^2),
                                            1/3)))&gt;IFERROR(L1378,
                                    0),
                                MIN((MAX('1D'!$D$16,
                                            POWER((ABS(K1378)^2)/('1D'!$I$5*MAX(F1378,
                                                        0.1)^2),
                                                1/3))),
                                    IFERROR(L1378,
                                        0)+(MIN(ABS(IFERROR(U1378,
                                                    0))*'1D'!$D$18,
                                            ABS((MAX('1D'!$D$16,
                                                        POWER((ABS(K1378)^2)/('1D'!$I$5*MAX(F1378,
                                                                    0.1)^2),
                                                            1/3)))-IFERROR(L1378,
                                                    0))))),
                                MAX((MAX('1D'!$D$16,
                                            POWER((ABS(K1378)^2)/('1D'!$I$5*MAX(F1378,
                                                        0.1)^2),
                                                1/3))),
                                    IFERROR(L1378,
                                        0)-(MIN(ABS(IFERROR(U1378,
                                                    0))*'1D'!$D$18,
                                            ABS((MAX('1D'!$D$16,
                                                        POWER((ABS(K1378)^2)/('1D'!$I$5*MAX(F1378,
                                                                    0.1)^2),
                                                            1/3)))-IFERROR(L1378,
                                                    0))))))),
                        MAX('1D'!$D$16,
                            POWER((ABS(K1378)^2)/('1D'!$I$5*MAX(F1378,
                                        0.1)^2),
                                1/3))),
                    MAX('1D'!$D$16,
                        IFERROR(L1378,
                            0)))))))</f>
        <v>2.0411692021517887</v>
      </c>
      <c r="M1378" s="5">
        <f t="shared" ca="1" si="294"/>
        <v>10.614079851189301</v>
      </c>
      <c r="N1378" s="5">
        <f t="shared" ca="1" si="295"/>
        <v>1.1434704692804873</v>
      </c>
      <c r="O1378" s="5">
        <f t="shared" ca="1" si="296"/>
        <v>4.8002276894771132</v>
      </c>
      <c r="P1378" s="5">
        <f t="shared" ca="1" si="297"/>
        <v>633.92066920215177</v>
      </c>
      <c r="Q1378" s="5">
        <f ca="1">P1378+((ABS(K1378)/MAX(((F1378)+(G1378)*(L1378))*(L1378),
            0.000001))^2)/(2*'1D'!$I$5)</f>
        <v>635.09509253909482</v>
      </c>
      <c r="R1378" s="5">
        <f ca="1">((ABS(K1378)*'1D'!$D$6)/(MAX(((F1378)+(G1378)*(L1378))*(L1378),
            0.000001)*MAX(((((F1378)+(G1378)*(L1378))*(L1378))/MAX((F1378)+2*(L1378)*SQRT(1+(G1378)^2),
                    0.000001))^(2/3),
            0.000001)))^2</f>
        <v>4.3358367565141456E-3</v>
      </c>
      <c r="S1378" s="5">
        <f ca="1">ABS(ABS(K1378)/MAX(((F1378)+(G1378)*(L1378))*(L1378),
        0.000001))/SQRT('1D'!$I$5*MAX((((F1378)+(G1378)*(L1378))*(L1378))/MAX((F1378)+2*(G1378)*(L1378),
            0.000001),
        0.000001))</f>
        <v>1.0727235886044055</v>
      </c>
      <c r="T1378" s="5">
        <f ca="1">((F1378)*(L1378)^2)/2+(G1378)*(L1378)^3/3+(ABS(K1378)^2)/('1D'!$I$5*MAX(((F1378)+(G1378)*(L1378))*(L1378),
        0.000001))</f>
        <v>35.763412605541333</v>
      </c>
      <c r="U1378" s="5">
        <f ca="1">IF($A$2=0,
    0,
    IFERROR(Q1377-(((R1377+R1378)/2)*J1378)-(IF(O1377&gt;O1378,
                '1D'!$D$8*((O1377^2-O1378^2)/(2*'1D'!$I$5)),
                '1D'!$D$9*((O1378^2-O1377^2)/(2*'1D'!$I$5)))+('1D'!$D$10*(ABS(I1378)/90)*(MAX(O1377^2,
                        O1378^2)/(2*'1D'!$I$5))))-Q1378,
        0))</f>
        <v>-3.8440873377112439E-3</v>
      </c>
      <c r="V1378" s="5">
        <f ca="1">IF($A$2=0,
    1,
    IF(IFERROR(V1377,
            0)=0,
        0,
        IFERROR(IF(ROUND(S1378,
                    3)=1,
                1,
                IF(AND(ABS(U1378)&lt;'1D'!$D$19,
                        S1378&gt;1),
                    1,
                    0)),
            0)))</f>
        <v>0</v>
      </c>
      <c r="W1378" s="5">
        <f ca="1">IF($A$2=0,
    MAX(MAX('1D'!$D$16,
            MAX('1D'!$D$16,
                POWER((ABS(K1378)^2)/('1D'!$I$5*MAX(F1378,
                            0.1)^2),
                    1/3))),
        IFERROR(W1396,
            MAX(MAX('1D'!$D$16,
                    MAX('1D'!$D$16,
                        POWER((ABS(K1378)^2)/('1D'!$I$5*MAX(F1378,
                                    0.1)^2),
                            1/3))),
                ($L$2)-E1396))),
    IF(IFERROR(AG1379,
            0)=0,
        MAX(MAX('1D'!$D$16,
                MAX('1D'!$D$16,
                    POWER((ABS(K1378)^2)/('1D'!$I$5*MAX(F1378,
                                0.1)^2),
                        1/3))),
            IFERROR(W1396,
                MAX(MAX('1D'!$D$16,
                        MAX('1D'!$D$16,
                            POWER((ABS(K1378)^2)/('1D'!$I$5*MAX(F1378,
                                        0.1)^2),
                                1/3))),
                    ($L$2)-E1396))),
        IF(IFERROR(W1378,
                0)=0,
            MAX(MAX('1D'!$D$16,
                    MAX('1D'!$D$16,
                        POWER((ABS(K1378)^2)/('1D'!$I$5*MAX(F1378,
                                    0.1)^2),
                            1/3))),
                IFERROR(W1396,
                    MAX(MAX('1D'!$D$16,
                            MAX('1D'!$D$16,
                                POWER((ABS(K1378)^2)/('1D'!$I$5*MAX(F1378,
                                            0.1)^2),
                                    1/3))),
                        ($L$2)-E1396))),
            IF(OR(IFERROR(AD1378,
                        0)&gt;=1,
                    IFERROR(AD1379,
                        0)&gt;=1),
                MAX('1D'!$D$16,
                    MAX('1D'!$D$16,
                        POWER((ABS(K1378)^2)/('1D'!$I$5*MAX(F1378,
                                    0.1)^2),
                            1/3))),
                IF(ABS(IFERROR(AF1378,
                            0))&lt;'1D'!$D$19,
                    MAX(MAX('1D'!$D$16,
                            MAX('1D'!$D$16,
                                POWER((ABS(K1378)^2)/('1D'!$I$5*MAX(F1378,
                                            0.1)^2),
                                    1/3))),
                        IFERROR(W1378,
                            0)),
                    MAX(MAX('1D'!$D$16,
                            MAX('1D'!$D$16,
                                POWER((ABS(K1378)^2)/('1D'!$I$5*MAX(F1378,
                                            0.1)^2),
                                    1/3))),
                        (IFERROR(W1378,
                                0))+((IFERROR(AF1378,
                                    0))*'1D'!$D$18)))))))</f>
        <v>2.1389677043987478</v>
      </c>
      <c r="X1378" s="5">
        <f t="shared" ca="1" si="298"/>
        <v>11.122632062873489</v>
      </c>
      <c r="Y1378" s="5">
        <f t="shared" ca="1" si="299"/>
        <v>1.1735290000551568</v>
      </c>
      <c r="Z1378" s="5">
        <f t="shared" ca="1" si="300"/>
        <v>4.5807502857230418</v>
      </c>
      <c r="AA1378" s="5">
        <f t="shared" ca="1" si="301"/>
        <v>634.01846770439874</v>
      </c>
      <c r="AB1378" s="5">
        <f ca="1">AA1378+((ABS(K1378)/MAX(((F1378)+(G1378)*(W1378))*(W1378),
            0.000001))^2)/(2*'1D'!$I$5)</f>
        <v>635.08795155659811</v>
      </c>
      <c r="AC1378" s="5">
        <f ca="1">((ABS(K1378)*'1D'!$D$6)/(MAX(((F1378)+(G1378)*(W1378))*(W1378),
            0.000001)*MAX(((((F1378)+(G1378)*(W1378))*(W1378))/MAX((F1378)+2*(W1378)*SQRT(1+(G1378)^2),
                    0.000001))^(2/3),
            0.000001)))^2</f>
        <v>3.8141460404132466E-3</v>
      </c>
      <c r="AD1378" s="5">
        <f ca="1">ABS(ABS(K1378)/MAX(((F1378)+(G1378)*(W1378))*(W1378),
        0.000001))/SQRT('1D'!$I$5*MAX((((F1378)+(G1378)*(W1378))*(W1378))/MAX((F1378)+2*(G1378)*(W1378),
            0.000001),
        0.000001))</f>
        <v>1.0000000000000004</v>
      </c>
      <c r="AE1378" s="5">
        <f ca="1">((F1378)*(W1378)^2)/2+(G1378)*(W1378)^3/3+(ABS(K1378)^2)/('1D'!$I$5*MAX(((F1378)+(G1378)*(W1378))*(W1378),
        0.000001))</f>
        <v>35.686426155594638</v>
      </c>
      <c r="AF1378" s="5">
        <f ca="1">IF($A$2=0,
    0,
    IFERROR(AB1379+(((AC1378+AC1379)/2)*J1379)+(IF(Z1378&gt;Z1379,
                '1D'!$D$8*((Z1378^2-Z1379^2)/(2*'1D'!$I$5)),
                '1D'!$D$9*((Z1379^2-Z1378^2)/(2*'1D'!$I$5)))+('1D'!$D$10*(ABS(I1379)/90)*(MAX(Z1378^2,
                        Z1379^2)/(2*'1D'!$I$5))))-AB1378,
        0))</f>
        <v>4.2321196802959093E-3</v>
      </c>
      <c r="AG1378" s="5">
        <f ca="1">IF($A$2=0,
    1,
    IF(IFERROR(AG1379,
            0)=0,
        0,
        IFERROR(IF(OR(ROUND(AD1378,
                        3)&gt;=1,
                    AND(ABS(AF1378)&lt;'1D'!$D$19,
                        AD1378&lt;1)),
                1,
                0),
            0)))</f>
        <v>1</v>
      </c>
      <c r="AH1378" s="5">
        <f ca="1">IFERROR(IF('1D'!V32="Supercritical",
        MAX('1D'!$D$16,
            IFERROR(L1378,
                MAX('1D'!$D$16,
                    POWER((ABS(K1378)^2)/('1D'!$I$5*MAX(F1378,
                                0.1)^2),
                        1/3)))),
        IF('1D'!V32="Subcritical",
            MAX('1D'!$D$16,
                IFERROR(W1378,
                    MAX('1D'!$D$16,
                        POWER((ABS(K1378)^2)/('1D'!$I$5*MAX(F1378,
                                    0.1)^2),
                            1/3)))),
            IF(IFERROR(T1378,
                    -1E+99)&gt;=IFERROR(AE1378,
                    -1E+99),
                MAX('1D'!$D$16,
                    IFERROR(L1378,
                        MAX('1D'!$D$16,
                            POWER((ABS(K1378)^2)/('1D'!$I$5*MAX(F1378,
                                        0.1)^2),
                                1/3)))),
                MAX('1D'!$D$16,
                    IFERROR(W1378,
                        MAX('1D'!$D$16,
                            POWER((ABS(K1378)^2)/('1D'!$I$5*MAX(F1378,
                                        0.1)^2),
                                1/3))))))),
    MAX('1D'!$D$16,
        POWER((ABS(K1378)^2)/('1D'!$I$5*MAX(F1378,
                    0.1)^2),
            1/3)))</f>
        <v>2.0411692021517887</v>
      </c>
      <c r="AI1378" s="5">
        <f t="shared" ca="1" si="302"/>
        <v>633.92066920215177</v>
      </c>
      <c r="AJ1378" s="5">
        <f ca="1">AI1378+((ABS(K1378)/MAX(((F1378)+(G1378)*(AH1378))*(AH1378),
            0.000001))^2)/(2*'1D'!$I$5)</f>
        <v>635.09509253909482</v>
      </c>
      <c r="AM1378">
        <v>0</v>
      </c>
      <c r="AN1378">
        <v>0</v>
      </c>
      <c r="AO1378" s="5">
        <f t="shared" si="303"/>
        <v>0</v>
      </c>
      <c r="AP1378" s="5">
        <f t="shared" si="307"/>
        <v>0</v>
      </c>
      <c r="AQ1378" s="5">
        <f ca="1">ABS(ABS(K1378)/MAX(((F1378)+(G1378)*(AH1378))*(AH1378),
        0.000001))/SQRT('1D'!$I$5*MAX((((F1378)+(G1378)*(AH1378))*(AH1378))/MAX((F1378)+2*(G1378)*(AH1378),
            0.000001),
        0.000001))</f>
        <v>1.0727235886044055</v>
      </c>
      <c r="AR1378" s="5" t="str">
        <f t="shared" ca="1" si="304"/>
        <v>Supercritical</v>
      </c>
      <c r="AS1378" s="5">
        <f ca="1">((ABS(K1378)*'1D'!$D$6)/(MAX(((F1378)+(G1378)*(AH1378))*(AH1378),
            0.000001)*MAX(((((F1378)+(G1378)*(AH1378))*(AH1378))/MAX((F1378)+2*(AH1378)*SQRT(1+(G1378)^2),
                    0.000001))^(2/3),
            0.000001)))^2</f>
        <v>4.3358367565141456E-3</v>
      </c>
    </row>
    <row r="1379" spans="1:45" x14ac:dyDescent="0.35">
      <c r="A1379">
        <v>1370</v>
      </c>
      <c r="B1379">
        <v>1368.9960000000001</v>
      </c>
      <c r="C1379">
        <v>616065.69999999995</v>
      </c>
      <c r="D1379">
        <v>3096638.3859999999</v>
      </c>
      <c r="E1379">
        <v>631.87900000000002</v>
      </c>
      <c r="F1379">
        <v>5.2</v>
      </c>
      <c r="G1379">
        <v>0</v>
      </c>
      <c r="H1379" t="s">
        <v>176</v>
      </c>
      <c r="I1379">
        <v>0.51500000000000001</v>
      </c>
      <c r="J1379" s="5">
        <f t="shared" si="305"/>
        <v>1</v>
      </c>
      <c r="K1379" s="5">
        <f t="shared" ca="1" si="306"/>
        <v>50.95</v>
      </c>
      <c r="L1379" s="5">
        <f ca="1">IF($A$2=0,
    IFERROR(L1378,
        MAX('1D'!$D$16,
            POWER((ABS(K1379)^2)/('1D'!$I$5*MAX(F1379,
                        0.1)^2),
                1/3))),
    IF(IFERROR(V1378,
            0)=0,
        IFERROR(L1378,
            MAX('1D'!$D$16,
                POWER((ABS(K1379)^2)/('1D'!$I$5*MAX(F1379,
                            0.1)^2),
                    1/3))),
        IF(OR(IFERROR(L1379,
                    0)=0,
                IFERROR(S1378,
                    0)&lt;1,
                IFERROR(S1379,
                    0)&lt;1),
            MAX('1D'!$D$16,
                POWER((ABS(K1379)^2)/('1D'!$I$5*MAX(F1379,
                            0.1)^2),
                    1/3)),
            IF(IFERROR(U1379,
                    0)&gt;0,
                MAX('1D'!$D$16,
                    IFERROR(L1379,
                        0)+((IFERROR(U1379,
                                0))*'1D'!$D$18*IF((IFERROR(S1379,
                                    0))&lt;1,
                            1,
                            -1))),
                IF(IFERROR(U1379,
                        0)&lt;0,
                    IF(ABS((MAX('1D'!$D$16,
                                    POWER((ABS(K1379)^2)/('1D'!$I$5*MAX(F1379,
                                                0.1)^2),
                                        1/3)))-IFERROR(L1379,
                                0))&gt;'1D'!$D$19,
                        MAX('1D'!$D$16,
                            IF((MAX('1D'!$D$16,
                                        POWER((ABS(K1379)^2)/('1D'!$I$5*MAX(F1379,
                                                    0.1)^2),
                                            1/3)))&gt;IFERROR(L1379,
                                    0),
                                MIN((MAX('1D'!$D$16,
                                            POWER((ABS(K1379)^2)/('1D'!$I$5*MAX(F1379,
                                                        0.1)^2),
                                                1/3))),
                                    IFERROR(L1379,
                                        0)+(MIN(ABS(IFERROR(U1379,
                                                    0))*'1D'!$D$18,
                                            ABS((MAX('1D'!$D$16,
                                                        POWER((ABS(K1379)^2)/('1D'!$I$5*MAX(F1379,
                                                                    0.1)^2),
                                                            1/3)))-IFERROR(L1379,
                                                    0))))),
                                MAX((MAX('1D'!$D$16,
                                            POWER((ABS(K1379)^2)/('1D'!$I$5*MAX(F1379,
                                                        0.1)^2),
                                                1/3))),
                                    IFERROR(L1379,
                                        0)-(MIN(ABS(IFERROR(U1379,
                                                    0))*'1D'!$D$18,
                                            ABS((MAX('1D'!$D$16,
                                                        POWER((ABS(K1379)^2)/('1D'!$I$5*MAX(F1379,
                                                                    0.1)^2),
                                                            1/3)))-IFERROR(L1379,
                                                    0))))))),
                        MAX('1D'!$D$16,
                            POWER((ABS(K1379)^2)/('1D'!$I$5*MAX(F1379,
                                        0.1)^2),
                                1/3))),
                    MAX('1D'!$D$16,
                        IFERROR(L1379,
                            0)))))))</f>
        <v>2.0411692021517887</v>
      </c>
      <c r="M1379" s="5">
        <f t="shared" ca="1" si="294"/>
        <v>10.614079851189301</v>
      </c>
      <c r="N1379" s="5">
        <f t="shared" ca="1" si="295"/>
        <v>1.1434704692804873</v>
      </c>
      <c r="O1379" s="5">
        <f t="shared" ca="1" si="296"/>
        <v>4.8002276894771132</v>
      </c>
      <c r="P1379" s="5">
        <f t="shared" ca="1" si="297"/>
        <v>633.92016920215178</v>
      </c>
      <c r="Q1379" s="5">
        <f ca="1">P1379+((ABS(K1379)/MAX(((F1379)+(G1379)*(L1379))*(L1379),
            0.000001))^2)/(2*'1D'!$I$5)</f>
        <v>635.09459253909483</v>
      </c>
      <c r="R1379" s="5">
        <f ca="1">((ABS(K1379)*'1D'!$D$6)/(MAX(((F1379)+(G1379)*(L1379))*(L1379),
            0.000001)*MAX(((((F1379)+(G1379)*(L1379))*(L1379))/MAX((F1379)+2*(L1379)*SQRT(1+(G1379)^2),
                    0.000001))^(2/3),
            0.000001)))^2</f>
        <v>4.3358367565141456E-3</v>
      </c>
      <c r="S1379" s="5">
        <f ca="1">ABS(ABS(K1379)/MAX(((F1379)+(G1379)*(L1379))*(L1379),
        0.000001))/SQRT('1D'!$I$5*MAX((((F1379)+(G1379)*(L1379))*(L1379))/MAX((F1379)+2*(G1379)*(L1379),
            0.000001),
        0.000001))</f>
        <v>1.0727235886044055</v>
      </c>
      <c r="T1379" s="5">
        <f ca="1">((F1379)*(L1379)^2)/2+(G1379)*(L1379)^3/3+(ABS(K1379)^2)/('1D'!$I$5*MAX(((F1379)+(G1379)*(L1379))*(L1379),
        0.000001))</f>
        <v>35.763412605541333</v>
      </c>
      <c r="U1379" s="5">
        <f ca="1">IF($A$2=0,
    0,
    IFERROR(Q1378-(((R1378+R1379)/2)*J1379)-(IF(O1378&gt;O1379,
                '1D'!$D$8*((O1378^2-O1379^2)/(2*'1D'!$I$5)),
                '1D'!$D$9*((O1379^2-O1378^2)/(2*'1D'!$I$5)))+('1D'!$D$10*(ABS(I1379)/90)*(MAX(O1378^2,
                        O1379^2)/(2*'1D'!$I$5))))-Q1379,
        0))</f>
        <v>-4.8438834539865638E-3</v>
      </c>
      <c r="V1379" s="5">
        <f ca="1">IF($A$2=0,
    1,
    IF(IFERROR(V1378,
            0)=0,
        0,
        IFERROR(IF(ROUND(S1379,
                    3)=1,
                1,
                IF(AND(ABS(U1379)&lt;'1D'!$D$19,
                        S1379&gt;1),
                    1,
                    0)),
            0)))</f>
        <v>0</v>
      </c>
      <c r="W1379" s="5">
        <f ca="1">IF($A$2=0,
    MAX(MAX('1D'!$D$16,
            MAX('1D'!$D$16,
                POWER((ABS(K1379)^2)/('1D'!$I$5*MAX(F1379,
                            0.1)^2),
                    1/3))),
        IFERROR(W1396,
            MAX(MAX('1D'!$D$16,
                    MAX('1D'!$D$16,
                        POWER((ABS(K1379)^2)/('1D'!$I$5*MAX(F1379,
                                    0.1)^2),
                            1/3))),
                ($L$2)-E1396))),
    IF(IFERROR(AG1380,
            0)=0,
        MAX(MAX('1D'!$D$16,
                MAX('1D'!$D$16,
                    POWER((ABS(K1379)^2)/('1D'!$I$5*MAX(F1379,
                                0.1)^2),
                        1/3))),
            IFERROR(W1396,
                MAX(MAX('1D'!$D$16,
                        MAX('1D'!$D$16,
                            POWER((ABS(K1379)^2)/('1D'!$I$5*MAX(F1379,
                                        0.1)^2),
                                1/3))),
                    ($L$2)-E1396))),
        IF(IFERROR(W1379,
                0)=0,
            MAX(MAX('1D'!$D$16,
                    MAX('1D'!$D$16,
                        POWER((ABS(K1379)^2)/('1D'!$I$5*MAX(F1379,
                                    0.1)^2),
                            1/3))),
                IFERROR(W1396,
                    MAX(MAX('1D'!$D$16,
                            MAX('1D'!$D$16,
                                POWER((ABS(K1379)^2)/('1D'!$I$5*MAX(F1379,
                                            0.1)^2),
                                    1/3))),
                        ($L$2)-E1396))),
            IF(OR(IFERROR(AD1379,
                        0)&gt;=1,
                    IFERROR(AD1380,
                        0)&gt;=1),
                MAX('1D'!$D$16,
                    MAX('1D'!$D$16,
                        POWER((ABS(K1379)^2)/('1D'!$I$5*MAX(F1379,
                                    0.1)^2),
                            1/3))),
                IF(ABS(IFERROR(AF1379,
                            0))&lt;'1D'!$D$19,
                    MAX(MAX('1D'!$D$16,
                            MAX('1D'!$D$16,
                                POWER((ABS(K1379)^2)/('1D'!$I$5*MAX(F1379,
                                            0.1)^2),
                                    1/3))),
                        IFERROR(W1379,
                            0)),
                    MAX(MAX('1D'!$D$16,
                            MAX('1D'!$D$16,
                                POWER((ABS(K1379)^2)/('1D'!$I$5*MAX(F1379,
                                            0.1)^2),
                                    1/3))),
                        (IFERROR(W1379,
                                0))+((IFERROR(AF1379,
                                    0))*'1D'!$D$18)))))))</f>
        <v>2.1389677043987478</v>
      </c>
      <c r="X1379" s="5">
        <f t="shared" ca="1" si="298"/>
        <v>11.122632062873489</v>
      </c>
      <c r="Y1379" s="5">
        <f t="shared" ca="1" si="299"/>
        <v>1.1735290000551568</v>
      </c>
      <c r="Z1379" s="5">
        <f t="shared" ca="1" si="300"/>
        <v>4.5807502857230418</v>
      </c>
      <c r="AA1379" s="5">
        <f t="shared" ca="1" si="301"/>
        <v>634.01796770439876</v>
      </c>
      <c r="AB1379" s="5">
        <f ca="1">AA1379+((ABS(K1379)/MAX(((F1379)+(G1379)*(W1379))*(W1379),
            0.000001))^2)/(2*'1D'!$I$5)</f>
        <v>635.08745155659813</v>
      </c>
      <c r="AC1379" s="5">
        <f ca="1">((ABS(K1379)*'1D'!$D$6)/(MAX(((F1379)+(G1379)*(W1379))*(W1379),
            0.000001)*MAX(((((F1379)+(G1379)*(W1379))*(W1379))/MAX((F1379)+2*(W1379)*SQRT(1+(G1379)^2),
                    0.000001))^(2/3),
            0.000001)))^2</f>
        <v>3.8141460404132466E-3</v>
      </c>
      <c r="AD1379" s="5">
        <f ca="1">ABS(ABS(K1379)/MAX(((F1379)+(G1379)*(W1379))*(W1379),
        0.000001))/SQRT('1D'!$I$5*MAX((((F1379)+(G1379)*(W1379))*(W1379))/MAX((F1379)+2*(G1379)*(W1379),
            0.000001),
        0.000001))</f>
        <v>1.0000000000000004</v>
      </c>
      <c r="AE1379" s="5">
        <f ca="1">((F1379)*(W1379)^2)/2+(G1379)*(W1379)^3/3+(ABS(K1379)^2)/('1D'!$I$5*MAX(((F1379)+(G1379)*(W1379))*(W1379),
        0.000001))</f>
        <v>35.686426155594638</v>
      </c>
      <c r="AF1379" s="5">
        <f ca="1">IF($A$2=0,
    0,
    IFERROR(AB1380+(((AC1379+AC1380)/2)*J1380)+(IF(Z1379&gt;Z1380,
                '1D'!$D$8*((Z1379^2-Z1380^2)/(2*'1D'!$I$5)),
                '1D'!$D$9*((Z1380^2-Z1379^2)/(2*'1D'!$I$5)))+('1D'!$D$10*(ABS(I1380)/90)*(MAX(Z1379^2,
                        Z1380^2)/(2*'1D'!$I$5))))-AB1379,
        0))</f>
        <v>7.7256727574877004E-3</v>
      </c>
      <c r="AG1379" s="5">
        <f ca="1">IF($A$2=0,
    1,
    IF(IFERROR(AG1380,
            0)=0,
        0,
        IFERROR(IF(OR(ROUND(AD1379,
                        3)&gt;=1,
                    AND(ABS(AF1379)&lt;'1D'!$D$19,
                        AD1379&lt;1)),
                1,
                0),
            0)))</f>
        <v>1</v>
      </c>
      <c r="AH1379" s="5">
        <f ca="1">IFERROR(IF('1D'!V32="Supercritical",
        MAX('1D'!$D$16,
            IFERROR(L1379,
                MAX('1D'!$D$16,
                    POWER((ABS(K1379)^2)/('1D'!$I$5*MAX(F1379,
                                0.1)^2),
                        1/3)))),
        IF('1D'!V32="Subcritical",
            MAX('1D'!$D$16,
                IFERROR(W1379,
                    MAX('1D'!$D$16,
                        POWER((ABS(K1379)^2)/('1D'!$I$5*MAX(F1379,
                                    0.1)^2),
                            1/3)))),
            IF(IFERROR(T1379,
                    -1E+99)&gt;=IFERROR(AE1379,
                    -1E+99),
                MAX('1D'!$D$16,
                    IFERROR(L1379,
                        MAX('1D'!$D$16,
                            POWER((ABS(K1379)^2)/('1D'!$I$5*MAX(F1379,
                                        0.1)^2),
                                1/3)))),
                MAX('1D'!$D$16,
                    IFERROR(W1379,
                        MAX('1D'!$D$16,
                            POWER((ABS(K1379)^2)/('1D'!$I$5*MAX(F1379,
                                        0.1)^2),
                                1/3))))))),
    MAX('1D'!$D$16,
        POWER((ABS(K1379)^2)/('1D'!$I$5*MAX(F1379,
                    0.1)^2),
            1/3)))</f>
        <v>2.0411692021517887</v>
      </c>
      <c r="AI1379" s="5">
        <f t="shared" ca="1" si="302"/>
        <v>633.92016920215178</v>
      </c>
      <c r="AJ1379" s="5">
        <f ca="1">AI1379+((ABS(K1379)/MAX(((F1379)+(G1379)*(AH1379))*(AH1379),
            0.000001))^2)/(2*'1D'!$I$5)</f>
        <v>635.09459253909483</v>
      </c>
      <c r="AM1379">
        <v>0</v>
      </c>
      <c r="AN1379">
        <v>0</v>
      </c>
      <c r="AO1379" s="5">
        <f t="shared" si="303"/>
        <v>0</v>
      </c>
      <c r="AP1379" s="5">
        <f t="shared" si="307"/>
        <v>0</v>
      </c>
      <c r="AQ1379" s="5">
        <f ca="1">ABS(ABS(K1379)/MAX(((F1379)+(G1379)*(AH1379))*(AH1379),
        0.000001))/SQRT('1D'!$I$5*MAX((((F1379)+(G1379)*(AH1379))*(AH1379))/MAX((F1379)+2*(G1379)*(AH1379),
            0.000001),
        0.000001))</f>
        <v>1.0727235886044055</v>
      </c>
      <c r="AR1379" s="5" t="str">
        <f t="shared" ca="1" si="304"/>
        <v>Supercritical</v>
      </c>
      <c r="AS1379" s="5">
        <f ca="1">((ABS(K1379)*'1D'!$D$6)/(MAX(((F1379)+(G1379)*(AH1379))*(AH1379),
            0.000001)*MAX(((((F1379)+(G1379)*(AH1379))*(AH1379))/MAX((F1379)+2*(AH1379)*SQRT(1+(G1379)^2),
                    0.000001))^(2/3),
            0.000001)))^2</f>
        <v>4.3358367565141456E-3</v>
      </c>
    </row>
    <row r="1380" spans="1:45" x14ac:dyDescent="0.35">
      <c r="A1380">
        <v>1371</v>
      </c>
      <c r="B1380">
        <v>1369.9960000000001</v>
      </c>
      <c r="C1380">
        <v>616065.66700000002</v>
      </c>
      <c r="D1380">
        <v>3096637.3870000001</v>
      </c>
      <c r="E1380">
        <v>631.87850000000003</v>
      </c>
      <c r="F1380">
        <v>5.1989999999999998</v>
      </c>
      <c r="G1380">
        <v>0</v>
      </c>
      <c r="H1380" t="s">
        <v>176</v>
      </c>
      <c r="I1380">
        <v>2.2360000000000002</v>
      </c>
      <c r="J1380" s="5">
        <f t="shared" si="305"/>
        <v>1</v>
      </c>
      <c r="K1380" s="5">
        <f t="shared" ca="1" si="306"/>
        <v>50.95</v>
      </c>
      <c r="L1380" s="5">
        <f ca="1">IF($A$2=0,
    IFERROR(L1379,
        MAX('1D'!$D$16,
            POWER((ABS(K1380)^2)/('1D'!$I$5*MAX(F1380,
                        0.1)^2),
                1/3))),
    IF(IFERROR(V1379,
            0)=0,
        IFERROR(L1379,
            MAX('1D'!$D$16,
                POWER((ABS(K1380)^2)/('1D'!$I$5*MAX(F1380,
                            0.1)^2),
                    1/3))),
        IF(OR(IFERROR(L1380,
                    0)=0,
                IFERROR(S1379,
                    0)&lt;1,
                IFERROR(S1380,
                    0)&lt;1),
            MAX('1D'!$D$16,
                POWER((ABS(K1380)^2)/('1D'!$I$5*MAX(F1380,
                            0.1)^2),
                    1/3)),
            IF(IFERROR(U1380,
                    0)&gt;0,
                MAX('1D'!$D$16,
                    IFERROR(L1380,
                        0)+((IFERROR(U1380,
                                0))*'1D'!$D$18*IF((IFERROR(S1380,
                                    0))&lt;1,
                            1,
                            -1))),
                IF(IFERROR(U1380,
                        0)&lt;0,
                    IF(ABS((MAX('1D'!$D$16,
                                    POWER((ABS(K1380)^2)/('1D'!$I$5*MAX(F1380,
                                                0.1)^2),
                                        1/3)))-IFERROR(L1380,
                                0))&gt;'1D'!$D$19,
                        MAX('1D'!$D$16,
                            IF((MAX('1D'!$D$16,
                                        POWER((ABS(K1380)^2)/('1D'!$I$5*MAX(F1380,
                                                    0.1)^2),
                                            1/3)))&gt;IFERROR(L1380,
                                    0),
                                MIN((MAX('1D'!$D$16,
                                            POWER((ABS(K1380)^2)/('1D'!$I$5*MAX(F1380,
                                                        0.1)^2),
                                                1/3))),
                                    IFERROR(L1380,
                                        0)+(MIN(ABS(IFERROR(U1380,
                                                    0))*'1D'!$D$18,
                                            ABS((MAX('1D'!$D$16,
                                                        POWER((ABS(K1380)^2)/('1D'!$I$5*MAX(F1380,
                                                                    0.1)^2),
                                                            1/3)))-IFERROR(L1380,
                                                    0))))),
                                MAX((MAX('1D'!$D$16,
                                            POWER((ABS(K1380)^2)/('1D'!$I$5*MAX(F1380,
                                                        0.1)^2),
                                                1/3))),
                                    IFERROR(L1380,
                                        0)-(MIN(ABS(IFERROR(U1380,
                                                    0))*'1D'!$D$18,
                                            ABS((MAX('1D'!$D$16,
                                                        POWER((ABS(K1380)^2)/('1D'!$I$5*MAX(F1380,
                                                                    0.1)^2),
                                                            1/3)))-IFERROR(L1380,
                                                    0))))))),
                        MAX('1D'!$D$16,
                            POWER((ABS(K1380)^2)/('1D'!$I$5*MAX(F1380,
                                        0.1)^2),
                                1/3))),
                    MAX('1D'!$D$16,
                        IFERROR(L1380,
                            0)))))))</f>
        <v>2.0411692021517887</v>
      </c>
      <c r="M1380" s="5">
        <f t="shared" ca="1" si="294"/>
        <v>10.61203868198715</v>
      </c>
      <c r="N1380" s="5">
        <f t="shared" ca="1" si="295"/>
        <v>1.1433737484527611</v>
      </c>
      <c r="O1380" s="5">
        <f t="shared" ca="1" si="296"/>
        <v>4.8011509877439869</v>
      </c>
      <c r="P1380" s="5">
        <f t="shared" ca="1" si="297"/>
        <v>633.91966920215179</v>
      </c>
      <c r="Q1380" s="5">
        <f ca="1">P1380+((ABS(K1380)/MAX(((F1380)+(G1380)*(L1380))*(L1380),
            0.000001))^2)/(2*'1D'!$I$5)</f>
        <v>635.0945443707102</v>
      </c>
      <c r="R1380" s="5">
        <f ca="1">((ABS(K1380)*'1D'!$D$6)/(MAX(((F1380)+(G1380)*(L1380))*(L1380),
            0.000001)*MAX(((((F1380)+(G1380)*(L1380))*(L1380))/MAX((F1380)+2*(L1380)*SQRT(1+(G1380)^2),
                    0.000001))^(2/3),
            0.000001)))^2</f>
        <v>4.3379941011961812E-3</v>
      </c>
      <c r="S1380" s="5">
        <f ca="1">ABS(ABS(K1380)/MAX(((F1380)+(G1380)*(L1380))*(L1380),
        0.000001))/SQRT('1D'!$I$5*MAX((((F1380)+(G1380)*(L1380))*(L1380))/MAX((F1380)+2*(G1380)*(L1380),
            0.000001),
        0.000001))</f>
        <v>1.072929921281575</v>
      </c>
      <c r="T1380" s="5">
        <f ca="1">((F1380)*(L1380)^2)/2+(G1380)*(L1380)^3/3+(ABS(K1380)^2)/('1D'!$I$5*MAX(((F1380)+(G1380)*(L1380))*(L1380),
        0.000001))</f>
        <v>35.766124735352832</v>
      </c>
      <c r="U1380" s="5">
        <f ca="1">IF($A$2=0,
    0,
    IFERROR(Q1379-(((R1379+R1380)/2)*J1380)-(IF(O1379&gt;O1380,
                '1D'!$D$8*((O1379^2-O1380^2)/(2*'1D'!$I$5)),
                '1D'!$D$9*((O1380^2-O1379^2)/(2*'1D'!$I$5)))+('1D'!$D$10*(ABS(I1380)/90)*(MAX(O1379^2,
                        O1380^2)/(2*'1D'!$I$5))))-Q1380,
        0))</f>
        <v>-8.7122983339895654E-3</v>
      </c>
      <c r="V1380" s="5">
        <f ca="1">IF($A$2=0,
    1,
    IF(IFERROR(V1379,
            0)=0,
        0,
        IFERROR(IF(ROUND(S1380,
                    3)=1,
                1,
                IF(AND(ABS(U1380)&lt;'1D'!$D$19,
                        S1380&gt;1),
                    1,
                    0)),
            0)))</f>
        <v>0</v>
      </c>
      <c r="W1380" s="5">
        <f ca="1">IF($A$2=0,
    MAX(MAX('1D'!$D$16,
            MAX('1D'!$D$16,
                POWER((ABS(K1380)^2)/('1D'!$I$5*MAX(F1380,
                            0.1)^2),
                    1/3))),
        IFERROR(W1396,
            MAX(MAX('1D'!$D$16,
                    MAX('1D'!$D$16,
                        POWER((ABS(K1380)^2)/('1D'!$I$5*MAX(F1380,
                                    0.1)^2),
                            1/3))),
                ($L$2)-E1396))),
    IF(IFERROR(AG1381,
            0)=0,
        MAX(MAX('1D'!$D$16,
                MAX('1D'!$D$16,
                    POWER((ABS(K1380)^2)/('1D'!$I$5*MAX(F1380,
                                0.1)^2),
                        1/3))),
            IFERROR(W1396,
                MAX(MAX('1D'!$D$16,
                        MAX('1D'!$D$16,
                            POWER((ABS(K1380)^2)/('1D'!$I$5*MAX(F1380,
                                        0.1)^2),
                                1/3))),
                    ($L$2)-E1396))),
        IF(IFERROR(W1380,
                0)=0,
            MAX(MAX('1D'!$D$16,
                    MAX('1D'!$D$16,
                        POWER((ABS(K1380)^2)/('1D'!$I$5*MAX(F1380,
                                    0.1)^2),
                            1/3))),
                IFERROR(W1396,
                    MAX(MAX('1D'!$D$16,
                            MAX('1D'!$D$16,
                                POWER((ABS(K1380)^2)/('1D'!$I$5*MAX(F1380,
                                            0.1)^2),
                                    1/3))),
                        ($L$2)-E1396))),
            IF(OR(IFERROR(AD1380,
                        0)&gt;=1,
                    IFERROR(AD1381,
                        0)&gt;=1),
                MAX('1D'!$D$16,
                    MAX('1D'!$D$16,
                        POWER((ABS(K1380)^2)/('1D'!$I$5*MAX(F1380,
                                    0.1)^2),
                            1/3))),
                IF(ABS(IFERROR(AF1380,
                            0))&lt;'1D'!$D$19,
                    MAX(MAX('1D'!$D$16,
                            MAX('1D'!$D$16,
                                POWER((ABS(K1380)^2)/('1D'!$I$5*MAX(F1380,
                                            0.1)^2),
                                    1/3))),
                        IFERROR(W1380,
                            0)),
                    MAX(MAX('1D'!$D$16,
                            MAX('1D'!$D$16,
                                POWER((ABS(K1380)^2)/('1D'!$I$5*MAX(F1380,
                                            0.1)^2),
                                    1/3))),
                        (IFERROR(W1380,
                                0))+((IFERROR(AF1380,
                                    0))*'1D'!$D$18)))))))</f>
        <v>2.1392419749816058</v>
      </c>
      <c r="X1380" s="5">
        <f t="shared" ca="1" si="298"/>
        <v>11.121919027929369</v>
      </c>
      <c r="Y1380" s="5">
        <f t="shared" ca="1" si="299"/>
        <v>1.1735096663468938</v>
      </c>
      <c r="Z1380" s="5">
        <f t="shared" ca="1" si="300"/>
        <v>4.5810439612133784</v>
      </c>
      <c r="AA1380" s="5">
        <f t="shared" ca="1" si="301"/>
        <v>634.01774197498162</v>
      </c>
      <c r="AB1380" s="5">
        <f ca="1">AA1380+((ABS(K1380)/MAX(((F1380)+(G1380)*(W1380))*(W1380),
            0.000001))^2)/(2*'1D'!$I$5)</f>
        <v>635.08736296247241</v>
      </c>
      <c r="AC1380" s="5">
        <f ca="1">((ABS(K1380)*'1D'!$D$6)/(MAX(((F1380)+(G1380)*(W1380))*(W1380),
            0.000001)*MAX(((((F1380)+(G1380)*(W1380))*(W1380))/MAX((F1380)+2*(W1380)*SQRT(1+(G1380)^2),
                    0.000001))^(2/3),
            0.000001)))^2</f>
        <v>3.8147189075127259E-3</v>
      </c>
      <c r="AD1380" s="5">
        <f ca="1">ABS(ABS(K1380)/MAX(((F1380)+(G1380)*(W1380))*(W1380),
        0.000001))/SQRT('1D'!$I$5*MAX((((F1380)+(G1380)*(W1380))*(W1380))/MAX((F1380)+2*(G1380)*(W1380),
            0.000001),
        0.000001))</f>
        <v>1.0000000000000002</v>
      </c>
      <c r="AE1380" s="5">
        <f ca="1">((F1380)*(W1380)^2)/2+(G1380)*(W1380)^3/3+(ABS(K1380)^2)/('1D'!$I$5*MAX(((F1380)+(G1380)*(W1380))*(W1380),
        0.000001))</f>
        <v>35.68871404033969</v>
      </c>
      <c r="AF1380" s="5">
        <f ca="1">IF($A$2=0,
    0,
    IFERROR(AB1381+(((AC1380+AC1381)/2)*J1381)+(IF(Z1380&gt;Z1381,
                '1D'!$D$8*((Z1380^2-Z1381^2)/(2*'1D'!$I$5)),
                '1D'!$D$9*((Z1381^2-Z1380^2)/(2*'1D'!$I$5)))+('1D'!$D$10*(ABS(I1381)/90)*(MAX(Z1380^2,
                        Z1381^2)/(2*'1D'!$I$5))))-AB1380,
        0))</f>
        <v>3.4163329013381372E-3</v>
      </c>
      <c r="AG1380" s="5">
        <f ca="1">IF($A$2=0,
    1,
    IF(IFERROR(AG1381,
            0)=0,
        0,
        IFERROR(IF(OR(ROUND(AD1380,
                        3)&gt;=1,
                    AND(ABS(AF1380)&lt;'1D'!$D$19,
                        AD1380&lt;1)),
                1,
                0),
            0)))</f>
        <v>1</v>
      </c>
      <c r="AH1380" s="5">
        <f ca="1">IFERROR(IF('1D'!V32="Supercritical",
        MAX('1D'!$D$16,
            IFERROR(L1380,
                MAX('1D'!$D$16,
                    POWER((ABS(K1380)^2)/('1D'!$I$5*MAX(F1380,
                                0.1)^2),
                        1/3)))),
        IF('1D'!V32="Subcritical",
            MAX('1D'!$D$16,
                IFERROR(W1380,
                    MAX('1D'!$D$16,
                        POWER((ABS(K1380)^2)/('1D'!$I$5*MAX(F1380,
                                    0.1)^2),
                            1/3)))),
            IF(IFERROR(T1380,
                    -1E+99)&gt;=IFERROR(AE1380,
                    -1E+99),
                MAX('1D'!$D$16,
                    IFERROR(L1380,
                        MAX('1D'!$D$16,
                            POWER((ABS(K1380)^2)/('1D'!$I$5*MAX(F1380,
                                        0.1)^2),
                                1/3)))),
                MAX('1D'!$D$16,
                    IFERROR(W1380,
                        MAX('1D'!$D$16,
                            POWER((ABS(K1380)^2)/('1D'!$I$5*MAX(F1380,
                                        0.1)^2),
                                1/3))))))),
    MAX('1D'!$D$16,
        POWER((ABS(K1380)^2)/('1D'!$I$5*MAX(F1380,
                    0.1)^2),
            1/3)))</f>
        <v>2.0411692021517887</v>
      </c>
      <c r="AI1380" s="5">
        <f t="shared" ca="1" si="302"/>
        <v>633.91966920215179</v>
      </c>
      <c r="AJ1380" s="5">
        <f ca="1">AI1380+((ABS(K1380)/MAX(((F1380)+(G1380)*(AH1380))*(AH1380),
            0.000001))^2)/(2*'1D'!$I$5)</f>
        <v>635.0945443707102</v>
      </c>
      <c r="AM1380">
        <v>0</v>
      </c>
      <c r="AN1380">
        <v>0</v>
      </c>
      <c r="AO1380" s="5">
        <f t="shared" si="303"/>
        <v>0</v>
      </c>
      <c r="AP1380" s="5">
        <f t="shared" si="307"/>
        <v>0</v>
      </c>
      <c r="AQ1380" s="5">
        <f ca="1">ABS(ABS(K1380)/MAX(((F1380)+(G1380)*(AH1380))*(AH1380),
        0.000001))/SQRT('1D'!$I$5*MAX((((F1380)+(G1380)*(AH1380))*(AH1380))/MAX((F1380)+2*(G1380)*(AH1380),
            0.000001),
        0.000001))</f>
        <v>1.072929921281575</v>
      </c>
      <c r="AR1380" s="5" t="str">
        <f t="shared" ca="1" si="304"/>
        <v>Supercritical</v>
      </c>
      <c r="AS1380" s="5">
        <f ca="1">((ABS(K1380)*'1D'!$D$6)/(MAX(((F1380)+(G1380)*(AH1380))*(AH1380),
            0.000001)*MAX(((((F1380)+(G1380)*(AH1380))*(AH1380))/MAX((F1380)+2*(AH1380)*SQRT(1+(G1380)^2),
                    0.000001))^(2/3),
            0.000001)))^2</f>
        <v>4.3379941011961812E-3</v>
      </c>
    </row>
    <row r="1381" spans="1:45" x14ac:dyDescent="0.35">
      <c r="A1381">
        <v>1372</v>
      </c>
      <c r="B1381">
        <v>1370.9960000000001</v>
      </c>
      <c r="C1381">
        <v>616065.67299999995</v>
      </c>
      <c r="D1381">
        <v>3096636.3870000001</v>
      </c>
      <c r="E1381">
        <v>631.87800000000004</v>
      </c>
      <c r="F1381">
        <v>5.1989999999999998</v>
      </c>
      <c r="G1381">
        <v>0</v>
      </c>
      <c r="H1381" t="s">
        <v>176</v>
      </c>
      <c r="I1381">
        <v>5.7000000000000002E-2</v>
      </c>
      <c r="J1381" s="5">
        <f t="shared" si="305"/>
        <v>1</v>
      </c>
      <c r="K1381" s="5">
        <f t="shared" ca="1" si="306"/>
        <v>50.95</v>
      </c>
      <c r="L1381" s="5">
        <f ca="1">IF($A$2=0,
    IFERROR(L1380,
        MAX('1D'!$D$16,
            POWER((ABS(K1381)^2)/('1D'!$I$5*MAX(F1381,
                        0.1)^2),
                1/3))),
    IF(IFERROR(V1380,
            0)=0,
        IFERROR(L1380,
            MAX('1D'!$D$16,
                POWER((ABS(K1381)^2)/('1D'!$I$5*MAX(F1381,
                            0.1)^2),
                    1/3))),
        IF(OR(IFERROR(L1381,
                    0)=0,
                IFERROR(S1380,
                    0)&lt;1,
                IFERROR(S1381,
                    0)&lt;1),
            MAX('1D'!$D$16,
                POWER((ABS(K1381)^2)/('1D'!$I$5*MAX(F1381,
                            0.1)^2),
                    1/3)),
            IF(IFERROR(U1381,
                    0)&gt;0,
                MAX('1D'!$D$16,
                    IFERROR(L1381,
                        0)+((IFERROR(U1381,
                                0))*'1D'!$D$18*IF((IFERROR(S1381,
                                    0))&lt;1,
                            1,
                            -1))),
                IF(IFERROR(U1381,
                        0)&lt;0,
                    IF(ABS((MAX('1D'!$D$16,
                                    POWER((ABS(K1381)^2)/('1D'!$I$5*MAX(F1381,
                                                0.1)^2),
                                        1/3)))-IFERROR(L1381,
                                0))&gt;'1D'!$D$19,
                        MAX('1D'!$D$16,
                            IF((MAX('1D'!$D$16,
                                        POWER((ABS(K1381)^2)/('1D'!$I$5*MAX(F1381,
                                                    0.1)^2),
                                            1/3)))&gt;IFERROR(L1381,
                                    0),
                                MIN((MAX('1D'!$D$16,
                                            POWER((ABS(K1381)^2)/('1D'!$I$5*MAX(F1381,
                                                        0.1)^2),
                                                1/3))),
                                    IFERROR(L1381,
                                        0)+(MIN(ABS(IFERROR(U1381,
                                                    0))*'1D'!$D$18,
                                            ABS((MAX('1D'!$D$16,
                                                        POWER((ABS(K1381)^2)/('1D'!$I$5*MAX(F1381,
                                                                    0.1)^2),
                                                            1/3)))-IFERROR(L1381,
                                                    0))))),
                                MAX((MAX('1D'!$D$16,
                                            POWER((ABS(K1381)^2)/('1D'!$I$5*MAX(F1381,
                                                        0.1)^2),
                                                1/3))),
                                    IFERROR(L1381,
                                        0)-(MIN(ABS(IFERROR(U1381,
                                                    0))*'1D'!$D$18,
                                            ABS((MAX('1D'!$D$16,
                                                        POWER((ABS(K1381)^2)/('1D'!$I$5*MAX(F1381,
                                                                    0.1)^2),
                                                            1/3)))-IFERROR(L1381,
                                                    0))))))),
                        MAX('1D'!$D$16,
                            POWER((ABS(K1381)^2)/('1D'!$I$5*MAX(F1381,
                                        0.1)^2),
                                1/3))),
                    MAX('1D'!$D$16,
                        IFERROR(L1381,
                            0)))))))</f>
        <v>2.0411692021517887</v>
      </c>
      <c r="M1381" s="5">
        <f t="shared" ca="1" si="294"/>
        <v>10.61203868198715</v>
      </c>
      <c r="N1381" s="5">
        <f t="shared" ca="1" si="295"/>
        <v>1.1433737484527611</v>
      </c>
      <c r="O1381" s="5">
        <f t="shared" ca="1" si="296"/>
        <v>4.8011509877439869</v>
      </c>
      <c r="P1381" s="5">
        <f t="shared" ca="1" si="297"/>
        <v>633.91916920215181</v>
      </c>
      <c r="Q1381" s="5">
        <f ca="1">P1381+((ABS(K1381)/MAX(((F1381)+(G1381)*(L1381))*(L1381),
            0.000001))^2)/(2*'1D'!$I$5)</f>
        <v>635.09404437071021</v>
      </c>
      <c r="R1381" s="5">
        <f ca="1">((ABS(K1381)*'1D'!$D$6)/(MAX(((F1381)+(G1381)*(L1381))*(L1381),
            0.000001)*MAX(((((F1381)+(G1381)*(L1381))*(L1381))/MAX((F1381)+2*(L1381)*SQRT(1+(G1381)^2),
                    0.000001))^(2/3),
            0.000001)))^2</f>
        <v>4.3379941011961812E-3</v>
      </c>
      <c r="S1381" s="5">
        <f ca="1">ABS(ABS(K1381)/MAX(((F1381)+(G1381)*(L1381))*(L1381),
        0.000001))/SQRT('1D'!$I$5*MAX((((F1381)+(G1381)*(L1381))*(L1381))/MAX((F1381)+2*(G1381)*(L1381),
            0.000001),
        0.000001))</f>
        <v>1.072929921281575</v>
      </c>
      <c r="T1381" s="5">
        <f ca="1">((F1381)*(L1381)^2)/2+(G1381)*(L1381)^3/3+(ABS(K1381)^2)/('1D'!$I$5*MAX(((F1381)+(G1381)*(L1381))*(L1381),
        0.000001))</f>
        <v>35.766124735352832</v>
      </c>
      <c r="U1381" s="5">
        <f ca="1">IF($A$2=0,
    0,
    IFERROR(Q1380-(((R1380+R1381)/2)*J1381)-(IF(O1380&gt;O1381,
                '1D'!$D$8*((O1380^2-O1381^2)/(2*'1D'!$I$5)),
                '1D'!$D$9*((O1381^2-O1380^2)/(2*'1D'!$I$5)))+('1D'!$D$10*(ABS(I1381)/90)*(MAX(O1380^2,
                        O1381^2)/(2*'1D'!$I$5))))-Q1381,
        0))</f>
        <v>-3.9496072422480211E-3</v>
      </c>
      <c r="V1381" s="5">
        <f ca="1">IF($A$2=0,
    1,
    IF(IFERROR(V1380,
            0)=0,
        0,
        IFERROR(IF(ROUND(S1381,
                    3)=1,
                1,
                IF(AND(ABS(U1381)&lt;'1D'!$D$19,
                        S1381&gt;1),
                    1,
                    0)),
            0)))</f>
        <v>0</v>
      </c>
      <c r="W1381" s="5">
        <f ca="1">IF($A$2=0,
    MAX(MAX('1D'!$D$16,
            MAX('1D'!$D$16,
                POWER((ABS(K1381)^2)/('1D'!$I$5*MAX(F1381,
                            0.1)^2),
                    1/3))),
        IFERROR(W1396,
            MAX(MAX('1D'!$D$16,
                    MAX('1D'!$D$16,
                        POWER((ABS(K1381)^2)/('1D'!$I$5*MAX(F1381,
                                    0.1)^2),
                            1/3))),
                ($L$2)-E1396))),
    IF(IFERROR(AG1382,
            0)=0,
        MAX(MAX('1D'!$D$16,
                MAX('1D'!$D$16,
                    POWER((ABS(K1381)^2)/('1D'!$I$5*MAX(F1381,
                                0.1)^2),
                        1/3))),
            IFERROR(W1396,
                MAX(MAX('1D'!$D$16,
                        MAX('1D'!$D$16,
                            POWER((ABS(K1381)^2)/('1D'!$I$5*MAX(F1381,
                                        0.1)^2),
                                1/3))),
                    ($L$2)-E1396))),
        IF(IFERROR(W1381,
                0)=0,
            MAX(MAX('1D'!$D$16,
                    MAX('1D'!$D$16,
                        POWER((ABS(K1381)^2)/('1D'!$I$5*MAX(F1381,
                                    0.1)^2),
                            1/3))),
                IFERROR(W1396,
                    MAX(MAX('1D'!$D$16,
                            MAX('1D'!$D$16,
                                POWER((ABS(K1381)^2)/('1D'!$I$5*MAX(F1381,
                                            0.1)^2),
                                    1/3))),
                        ($L$2)-E1396))),
            IF(OR(IFERROR(AD1381,
                        0)&gt;=1,
                    IFERROR(AD1382,
                        0)&gt;=1),
                MAX('1D'!$D$16,
                    MAX('1D'!$D$16,
                        POWER((ABS(K1381)^2)/('1D'!$I$5*MAX(F1381,
                                    0.1)^2),
                            1/3))),
                IF(ABS(IFERROR(AF1381,
                            0))&lt;'1D'!$D$19,
                    MAX(MAX('1D'!$D$16,
                            MAX('1D'!$D$16,
                                POWER((ABS(K1381)^2)/('1D'!$I$5*MAX(F1381,
                                            0.1)^2),
                                    1/3))),
                        IFERROR(W1381,
                            0)),
                    MAX(MAX('1D'!$D$16,
                            MAX('1D'!$D$16,
                                POWER((ABS(K1381)^2)/('1D'!$I$5*MAX(F1381,
                                            0.1)^2),
                                    1/3))),
                        (IFERROR(W1381,
                                0))+((IFERROR(AF1381,
                                    0))*'1D'!$D$18)))))))</f>
        <v>2.1392419749816058</v>
      </c>
      <c r="X1381" s="5">
        <f t="shared" ca="1" si="298"/>
        <v>11.121919027929369</v>
      </c>
      <c r="Y1381" s="5">
        <f t="shared" ca="1" si="299"/>
        <v>1.1735096663468938</v>
      </c>
      <c r="Z1381" s="5">
        <f t="shared" ca="1" si="300"/>
        <v>4.5810439612133784</v>
      </c>
      <c r="AA1381" s="5">
        <f t="shared" ca="1" si="301"/>
        <v>634.01724197498163</v>
      </c>
      <c r="AB1381" s="5">
        <f ca="1">AA1381+((ABS(K1381)/MAX(((F1381)+(G1381)*(W1381))*(W1381),
            0.000001))^2)/(2*'1D'!$I$5)</f>
        <v>635.08686296247242</v>
      </c>
      <c r="AC1381" s="5">
        <f ca="1">((ABS(K1381)*'1D'!$D$6)/(MAX(((F1381)+(G1381)*(W1381))*(W1381),
            0.000001)*MAX(((((F1381)+(G1381)*(W1381))*(W1381))/MAX((F1381)+2*(W1381)*SQRT(1+(G1381)^2),
                    0.000001))^(2/3),
            0.000001)))^2</f>
        <v>3.8147189075127259E-3</v>
      </c>
      <c r="AD1381" s="5">
        <f ca="1">ABS(ABS(K1381)/MAX(((F1381)+(G1381)*(W1381))*(W1381),
        0.000001))/SQRT('1D'!$I$5*MAX((((F1381)+(G1381)*(W1381))*(W1381))/MAX((F1381)+2*(G1381)*(W1381),
            0.000001),
        0.000001))</f>
        <v>1.0000000000000002</v>
      </c>
      <c r="AE1381" s="5">
        <f ca="1">((F1381)*(W1381)^2)/2+(G1381)*(W1381)^3/3+(ABS(K1381)^2)/('1D'!$I$5*MAX(((F1381)+(G1381)*(W1381))*(W1381),
        0.000001))</f>
        <v>35.68871404033969</v>
      </c>
      <c r="AF1381" s="5">
        <f ca="1">IF($A$2=0,
    0,
    IFERROR(AB1382+(((AC1381+AC1382)/2)*J1382)+(IF(Z1381&gt;Z1382,
                '1D'!$D$8*((Z1381^2-Z1382^2)/(2*'1D'!$I$5)),
                '1D'!$D$9*((Z1382^2-Z1381^2)/(2*'1D'!$I$5)))+('1D'!$D$10*(ABS(I1382)/90)*(MAX(Z1381^2,
                        Z1382^2)/(2*'1D'!$I$5))))-AB1381,
        0))</f>
        <v>3.716332901262831E-3</v>
      </c>
      <c r="AG1381" s="5">
        <f ca="1">IF($A$2=0,
    1,
    IF(IFERROR(AG1382,
            0)=0,
        0,
        IFERROR(IF(OR(ROUND(AD1381,
                        3)&gt;=1,
                    AND(ABS(AF1381)&lt;'1D'!$D$19,
                        AD1381&lt;1)),
                1,
                0),
            0)))</f>
        <v>1</v>
      </c>
      <c r="AH1381" s="5">
        <f ca="1">IFERROR(IF('1D'!V32="Supercritical",
        MAX('1D'!$D$16,
            IFERROR(L1381,
                MAX('1D'!$D$16,
                    POWER((ABS(K1381)^2)/('1D'!$I$5*MAX(F1381,
                                0.1)^2),
                        1/3)))),
        IF('1D'!V32="Subcritical",
            MAX('1D'!$D$16,
                IFERROR(W1381,
                    MAX('1D'!$D$16,
                        POWER((ABS(K1381)^2)/('1D'!$I$5*MAX(F1381,
                                    0.1)^2),
                            1/3)))),
            IF(IFERROR(T1381,
                    -1E+99)&gt;=IFERROR(AE1381,
                    -1E+99),
                MAX('1D'!$D$16,
                    IFERROR(L1381,
                        MAX('1D'!$D$16,
                            POWER((ABS(K1381)^2)/('1D'!$I$5*MAX(F1381,
                                        0.1)^2),
                                1/3)))),
                MAX('1D'!$D$16,
                    IFERROR(W1381,
                        MAX('1D'!$D$16,
                            POWER((ABS(K1381)^2)/('1D'!$I$5*MAX(F1381,
                                        0.1)^2),
                                1/3))))))),
    MAX('1D'!$D$16,
        POWER((ABS(K1381)^2)/('1D'!$I$5*MAX(F1381,
                    0.1)^2),
            1/3)))</f>
        <v>2.0411692021517887</v>
      </c>
      <c r="AI1381" s="5">
        <f t="shared" ca="1" si="302"/>
        <v>633.91916920215181</v>
      </c>
      <c r="AJ1381" s="5">
        <f ca="1">AI1381+((ABS(K1381)/MAX(((F1381)+(G1381)*(AH1381))*(AH1381),
            0.000001))^2)/(2*'1D'!$I$5)</f>
        <v>635.09404437071021</v>
      </c>
      <c r="AM1381">
        <v>0</v>
      </c>
      <c r="AN1381">
        <v>0</v>
      </c>
      <c r="AO1381" s="5">
        <f t="shared" si="303"/>
        <v>0</v>
      </c>
      <c r="AP1381" s="5">
        <f t="shared" si="307"/>
        <v>0</v>
      </c>
      <c r="AQ1381" s="5">
        <f ca="1">ABS(ABS(K1381)/MAX(((F1381)+(G1381)*(AH1381))*(AH1381),
        0.000001))/SQRT('1D'!$I$5*MAX((((F1381)+(G1381)*(AH1381))*(AH1381))/MAX((F1381)+2*(G1381)*(AH1381),
            0.000001),
        0.000001))</f>
        <v>1.072929921281575</v>
      </c>
      <c r="AR1381" s="5" t="str">
        <f t="shared" ca="1" si="304"/>
        <v>Supercritical</v>
      </c>
      <c r="AS1381" s="5">
        <f ca="1">((ABS(K1381)*'1D'!$D$6)/(MAX(((F1381)+(G1381)*(AH1381))*(AH1381),
            0.000001)*MAX(((((F1381)+(G1381)*(AH1381))*(AH1381))/MAX((F1381)+2*(AH1381)*SQRT(1+(G1381)^2),
                    0.000001))^(2/3),
            0.000001)))^2</f>
        <v>4.3379941011961812E-3</v>
      </c>
    </row>
    <row r="1382" spans="1:45" x14ac:dyDescent="0.35">
      <c r="A1382">
        <v>1373</v>
      </c>
      <c r="B1382">
        <v>1371.9960000000001</v>
      </c>
      <c r="C1382">
        <v>616065.68000000005</v>
      </c>
      <c r="D1382">
        <v>3096635.3870000001</v>
      </c>
      <c r="E1382">
        <v>631.87779999999998</v>
      </c>
      <c r="F1382">
        <v>5.1989999999999998</v>
      </c>
      <c r="G1382">
        <v>0</v>
      </c>
      <c r="H1382" t="s">
        <v>176</v>
      </c>
      <c r="I1382">
        <v>5.7000000000000002E-2</v>
      </c>
      <c r="J1382" s="5">
        <f t="shared" si="305"/>
        <v>1</v>
      </c>
      <c r="K1382" s="5">
        <f t="shared" ca="1" si="306"/>
        <v>50.95</v>
      </c>
      <c r="L1382" s="5">
        <f ca="1">IF($A$2=0,
    IFERROR(L1381,
        MAX('1D'!$D$16,
            POWER((ABS(K1382)^2)/('1D'!$I$5*MAX(F1382,
                        0.1)^2),
                1/3))),
    IF(IFERROR(V1381,
            0)=0,
        IFERROR(L1381,
            MAX('1D'!$D$16,
                POWER((ABS(K1382)^2)/('1D'!$I$5*MAX(F1382,
                            0.1)^2),
                    1/3))),
        IF(OR(IFERROR(L1382,
                    0)=0,
                IFERROR(S1381,
                    0)&lt;1,
                IFERROR(S1382,
                    0)&lt;1),
            MAX('1D'!$D$16,
                POWER((ABS(K1382)^2)/('1D'!$I$5*MAX(F1382,
                            0.1)^2),
                    1/3)),
            IF(IFERROR(U1382,
                    0)&gt;0,
                MAX('1D'!$D$16,
                    IFERROR(L1382,
                        0)+((IFERROR(U1382,
                                0))*'1D'!$D$18*IF((IFERROR(S1382,
                                    0))&lt;1,
                            1,
                            -1))),
                IF(IFERROR(U1382,
                        0)&lt;0,
                    IF(ABS((MAX('1D'!$D$16,
                                    POWER((ABS(K1382)^2)/('1D'!$I$5*MAX(F1382,
                                                0.1)^2),
                                        1/3)))-IFERROR(L1382,
                                0))&gt;'1D'!$D$19,
                        MAX('1D'!$D$16,
                            IF((MAX('1D'!$D$16,
                                        POWER((ABS(K1382)^2)/('1D'!$I$5*MAX(F1382,
                                                    0.1)^2),
                                            1/3)))&gt;IFERROR(L1382,
                                    0),
                                MIN((MAX('1D'!$D$16,
                                            POWER((ABS(K1382)^2)/('1D'!$I$5*MAX(F1382,
                                                        0.1)^2),
                                                1/3))),
                                    IFERROR(L1382,
                                        0)+(MIN(ABS(IFERROR(U1382,
                                                    0))*'1D'!$D$18,
                                            ABS((MAX('1D'!$D$16,
                                                        POWER((ABS(K1382)^2)/('1D'!$I$5*MAX(F1382,
                                                                    0.1)^2),
                                                            1/3)))-IFERROR(L1382,
                                                    0))))),
                                MAX((MAX('1D'!$D$16,
                                            POWER((ABS(K1382)^2)/('1D'!$I$5*MAX(F1382,
                                                        0.1)^2),
                                                1/3))),
                                    IFERROR(L1382,
                                        0)-(MIN(ABS(IFERROR(U1382,
                                                    0))*'1D'!$D$18,
                                            ABS((MAX('1D'!$D$16,
                                                        POWER((ABS(K1382)^2)/('1D'!$I$5*MAX(F1382,
                                                                    0.1)^2),
                                                            1/3)))-IFERROR(L1382,
                                                    0))))))),
                        MAX('1D'!$D$16,
                            POWER((ABS(K1382)^2)/('1D'!$I$5*MAX(F1382,
                                        0.1)^2),
                                1/3))),
                    MAX('1D'!$D$16,
                        IFERROR(L1382,
                            0)))))))</f>
        <v>2.0411692021517887</v>
      </c>
      <c r="M1382" s="5">
        <f t="shared" ca="1" si="294"/>
        <v>10.61203868198715</v>
      </c>
      <c r="N1382" s="5">
        <f t="shared" ca="1" si="295"/>
        <v>1.1433737484527611</v>
      </c>
      <c r="O1382" s="5">
        <f t="shared" ca="1" si="296"/>
        <v>4.8011509877439869</v>
      </c>
      <c r="P1382" s="5">
        <f t="shared" ca="1" si="297"/>
        <v>633.91896920215174</v>
      </c>
      <c r="Q1382" s="5">
        <f ca="1">P1382+((ABS(K1382)/MAX(((F1382)+(G1382)*(L1382))*(L1382),
            0.000001))^2)/(2*'1D'!$I$5)</f>
        <v>635.09384437071014</v>
      </c>
      <c r="R1382" s="5">
        <f ca="1">((ABS(K1382)*'1D'!$D$6)/(MAX(((F1382)+(G1382)*(L1382))*(L1382),
            0.000001)*MAX(((((F1382)+(G1382)*(L1382))*(L1382))/MAX((F1382)+2*(L1382)*SQRT(1+(G1382)^2),
                    0.000001))^(2/3),
            0.000001)))^2</f>
        <v>4.3379941011961812E-3</v>
      </c>
      <c r="S1382" s="5">
        <f ca="1">ABS(ABS(K1382)/MAX(((F1382)+(G1382)*(L1382))*(L1382),
        0.000001))/SQRT('1D'!$I$5*MAX((((F1382)+(G1382)*(L1382))*(L1382))/MAX((F1382)+2*(G1382)*(L1382),
            0.000001),
        0.000001))</f>
        <v>1.072929921281575</v>
      </c>
      <c r="T1382" s="5">
        <f ca="1">((F1382)*(L1382)^2)/2+(G1382)*(L1382)^3/3+(ABS(K1382)^2)/('1D'!$I$5*MAX(((F1382)+(G1382)*(L1382))*(L1382),
        0.000001))</f>
        <v>35.766124735352832</v>
      </c>
      <c r="U1382" s="5">
        <f ca="1">IF($A$2=0,
    0,
    IFERROR(Q1381-(((R1381+R1382)/2)*J1382)-(IF(O1381&gt;O1382,
                '1D'!$D$8*((O1381^2-O1382^2)/(2*'1D'!$I$5)),
                '1D'!$D$9*((O1382^2-O1381^2)/(2*'1D'!$I$5)))+('1D'!$D$10*(ABS(I1382)/90)*(MAX(O1381^2,
                        O1382^2)/(2*'1D'!$I$5))))-Q1382,
        0))</f>
        <v>-4.2496072421727149E-3</v>
      </c>
      <c r="V1382" s="5">
        <f ca="1">IF($A$2=0,
    1,
    IF(IFERROR(V1381,
            0)=0,
        0,
        IFERROR(IF(ROUND(S1382,
                    3)=1,
                1,
                IF(AND(ABS(U1382)&lt;'1D'!$D$19,
                        S1382&gt;1),
                    1,
                    0)),
            0)))</f>
        <v>0</v>
      </c>
      <c r="W1382" s="5">
        <f ca="1">IF($A$2=0,
    MAX(MAX('1D'!$D$16,
            MAX('1D'!$D$16,
                POWER((ABS(K1382)^2)/('1D'!$I$5*MAX(F1382,
                            0.1)^2),
                    1/3))),
        IFERROR(W1396,
            MAX(MAX('1D'!$D$16,
                    MAX('1D'!$D$16,
                        POWER((ABS(K1382)^2)/('1D'!$I$5*MAX(F1382,
                                    0.1)^2),
                            1/3))),
                ($L$2)-E1396))),
    IF(IFERROR(AG1383,
            0)=0,
        MAX(MAX('1D'!$D$16,
                MAX('1D'!$D$16,
                    POWER((ABS(K1382)^2)/('1D'!$I$5*MAX(F1382,
                                0.1)^2),
                        1/3))),
            IFERROR(W1396,
                MAX(MAX('1D'!$D$16,
                        MAX('1D'!$D$16,
                            POWER((ABS(K1382)^2)/('1D'!$I$5*MAX(F1382,
                                        0.1)^2),
                                1/3))),
                    ($L$2)-E1396))),
        IF(IFERROR(W1382,
                0)=0,
            MAX(MAX('1D'!$D$16,
                    MAX('1D'!$D$16,
                        POWER((ABS(K1382)^2)/('1D'!$I$5*MAX(F1382,
                                    0.1)^2),
                            1/3))),
                IFERROR(W1396,
                    MAX(MAX('1D'!$D$16,
                            MAX('1D'!$D$16,
                                POWER((ABS(K1382)^2)/('1D'!$I$5*MAX(F1382,
                                            0.1)^2),
                                    1/3))),
                        ($L$2)-E1396))),
            IF(OR(IFERROR(AD1382,
                        0)&gt;=1,
                    IFERROR(AD1383,
                        0)&gt;=1),
                MAX('1D'!$D$16,
                    MAX('1D'!$D$16,
                        POWER((ABS(K1382)^2)/('1D'!$I$5*MAX(F1382,
                                    0.1)^2),
                            1/3))),
                IF(ABS(IFERROR(AF1382,
                            0))&lt;'1D'!$D$19,
                    MAX(MAX('1D'!$D$16,
                            MAX('1D'!$D$16,
                                POWER((ABS(K1382)^2)/('1D'!$I$5*MAX(F1382,
                                            0.1)^2),
                                    1/3))),
                        IFERROR(W1382,
                            0)),
                    MAX(MAX('1D'!$D$16,
                            MAX('1D'!$D$16,
                                POWER((ABS(K1382)^2)/('1D'!$I$5*MAX(F1382,
                                            0.1)^2),
                                    1/3))),
                        (IFERROR(W1382,
                                0))+((IFERROR(AF1382,
                                    0))*'1D'!$D$18)))))))</f>
        <v>2.1392419749816058</v>
      </c>
      <c r="X1382" s="5">
        <f t="shared" ca="1" si="298"/>
        <v>11.121919027929369</v>
      </c>
      <c r="Y1382" s="5">
        <f t="shared" ca="1" si="299"/>
        <v>1.1735096663468938</v>
      </c>
      <c r="Z1382" s="5">
        <f t="shared" ca="1" si="300"/>
        <v>4.5810439612133784</v>
      </c>
      <c r="AA1382" s="5">
        <f t="shared" ca="1" si="301"/>
        <v>634.01704197498157</v>
      </c>
      <c r="AB1382" s="5">
        <f ca="1">AA1382+((ABS(K1382)/MAX(((F1382)+(G1382)*(W1382))*(W1382),
            0.000001))^2)/(2*'1D'!$I$5)</f>
        <v>635.08666296247236</v>
      </c>
      <c r="AC1382" s="5">
        <f ca="1">((ABS(K1382)*'1D'!$D$6)/(MAX(((F1382)+(G1382)*(W1382))*(W1382),
            0.000001)*MAX(((((F1382)+(G1382)*(W1382))*(W1382))/MAX((F1382)+2*(W1382)*SQRT(1+(G1382)^2),
                    0.000001))^(2/3),
            0.000001)))^2</f>
        <v>3.8147189075127259E-3</v>
      </c>
      <c r="AD1382" s="5">
        <f ca="1">ABS(ABS(K1382)/MAX(((F1382)+(G1382)*(W1382))*(W1382),
        0.000001))/SQRT('1D'!$I$5*MAX((((F1382)+(G1382)*(W1382))*(W1382))/MAX((F1382)+2*(G1382)*(W1382),
            0.000001),
        0.000001))</f>
        <v>1.0000000000000002</v>
      </c>
      <c r="AE1382" s="5">
        <f ca="1">((F1382)*(W1382)^2)/2+(G1382)*(W1382)^3/3+(ABS(K1382)^2)/('1D'!$I$5*MAX(((F1382)+(G1382)*(W1382))*(W1382),
        0.000001))</f>
        <v>35.68871404033969</v>
      </c>
      <c r="AF1382" s="5">
        <f ca="1">IF($A$2=0,
    0,
    IFERROR(AB1383+(((AC1382+AC1383)/2)*J1383)+(IF(Z1382&gt;Z1383,
                '1D'!$D$8*((Z1382^2-Z1383^2)/(2*'1D'!$I$5)),
                '1D'!$D$9*((Z1383^2-Z1382^2)/(2*'1D'!$I$5)))+('1D'!$D$10*(ABS(I1383)/90)*(MAX(Z1382^2,
                        Z1383^2)/(2*'1D'!$I$5))))-AB1382,
        0))</f>
        <v>3.6147189075563801E-3</v>
      </c>
      <c r="AG1382" s="5">
        <f ca="1">IF($A$2=0,
    1,
    IF(IFERROR(AG1383,
            0)=0,
        0,
        IFERROR(IF(OR(ROUND(AD1382,
                        3)&gt;=1,
                    AND(ABS(AF1382)&lt;'1D'!$D$19,
                        AD1382&lt;1)),
                1,
                0),
            0)))</f>
        <v>1</v>
      </c>
      <c r="AH1382" s="5">
        <f ca="1">IFERROR(IF('1D'!V32="Supercritical",
        MAX('1D'!$D$16,
            IFERROR(L1382,
                MAX('1D'!$D$16,
                    POWER((ABS(K1382)^2)/('1D'!$I$5*MAX(F1382,
                                0.1)^2),
                        1/3)))),
        IF('1D'!V32="Subcritical",
            MAX('1D'!$D$16,
                IFERROR(W1382,
                    MAX('1D'!$D$16,
                        POWER((ABS(K1382)^2)/('1D'!$I$5*MAX(F1382,
                                    0.1)^2),
                            1/3)))),
            IF(IFERROR(T1382,
                    -1E+99)&gt;=IFERROR(AE1382,
                    -1E+99),
                MAX('1D'!$D$16,
                    IFERROR(L1382,
                        MAX('1D'!$D$16,
                            POWER((ABS(K1382)^2)/('1D'!$I$5*MAX(F1382,
                                        0.1)^2),
                                1/3)))),
                MAX('1D'!$D$16,
                    IFERROR(W1382,
                        MAX('1D'!$D$16,
                            POWER((ABS(K1382)^2)/('1D'!$I$5*MAX(F1382,
                                        0.1)^2),
                                1/3))))))),
    MAX('1D'!$D$16,
        POWER((ABS(K1382)^2)/('1D'!$I$5*MAX(F1382,
                    0.1)^2),
            1/3)))</f>
        <v>2.0411692021517887</v>
      </c>
      <c r="AI1382" s="5">
        <f t="shared" ca="1" si="302"/>
        <v>633.91896920215174</v>
      </c>
      <c r="AJ1382" s="5">
        <f ca="1">AI1382+((ABS(K1382)/MAX(((F1382)+(G1382)*(AH1382))*(AH1382),
            0.000001))^2)/(2*'1D'!$I$5)</f>
        <v>635.09384437071014</v>
      </c>
      <c r="AM1382">
        <v>0</v>
      </c>
      <c r="AN1382">
        <v>0</v>
      </c>
      <c r="AO1382" s="5">
        <f t="shared" si="303"/>
        <v>0</v>
      </c>
      <c r="AP1382" s="5">
        <f t="shared" si="307"/>
        <v>0</v>
      </c>
      <c r="AQ1382" s="5">
        <f ca="1">ABS(ABS(K1382)/MAX(((F1382)+(G1382)*(AH1382))*(AH1382),
        0.000001))/SQRT('1D'!$I$5*MAX((((F1382)+(G1382)*(AH1382))*(AH1382))/MAX((F1382)+2*(G1382)*(AH1382),
            0.000001),
        0.000001))</f>
        <v>1.072929921281575</v>
      </c>
      <c r="AR1382" s="5" t="str">
        <f t="shared" ca="1" si="304"/>
        <v>Supercritical</v>
      </c>
      <c r="AS1382" s="5">
        <f ca="1">((ABS(K1382)*'1D'!$D$6)/(MAX(((F1382)+(G1382)*(AH1382))*(AH1382),
            0.000001)*MAX(((((F1382)+(G1382)*(AH1382))*(AH1382))/MAX((F1382)+2*(AH1382)*SQRT(1+(G1382)^2),
                    0.000001))^(2/3),
            0.000001)))^2</f>
        <v>4.3379941011961812E-3</v>
      </c>
    </row>
    <row r="1383" spans="1:45" x14ac:dyDescent="0.35">
      <c r="A1383">
        <v>1374</v>
      </c>
      <c r="B1383">
        <v>1372.9960000000001</v>
      </c>
      <c r="C1383">
        <v>616065.68599999999</v>
      </c>
      <c r="D1383">
        <v>3096634.3870000001</v>
      </c>
      <c r="E1383">
        <v>631.87760000000003</v>
      </c>
      <c r="F1383">
        <v>5.1989999999999998</v>
      </c>
      <c r="G1383">
        <v>0</v>
      </c>
      <c r="H1383" t="s">
        <v>176</v>
      </c>
      <c r="I1383">
        <v>0</v>
      </c>
      <c r="J1383" s="5">
        <f t="shared" si="305"/>
        <v>1</v>
      </c>
      <c r="K1383" s="5">
        <f t="shared" ca="1" si="306"/>
        <v>50.95</v>
      </c>
      <c r="L1383" s="5">
        <f ca="1">IF($A$2=0,
    IFERROR(L1382,
        MAX('1D'!$D$16,
            POWER((ABS(K1383)^2)/('1D'!$I$5*MAX(F1383,
                        0.1)^2),
                1/3))),
    IF(IFERROR(V1382,
            0)=0,
        IFERROR(L1382,
            MAX('1D'!$D$16,
                POWER((ABS(K1383)^2)/('1D'!$I$5*MAX(F1383,
                            0.1)^2),
                    1/3))),
        IF(OR(IFERROR(L1383,
                    0)=0,
                IFERROR(S1382,
                    0)&lt;1,
                IFERROR(S1383,
                    0)&lt;1),
            MAX('1D'!$D$16,
                POWER((ABS(K1383)^2)/('1D'!$I$5*MAX(F1383,
                            0.1)^2),
                    1/3)),
            IF(IFERROR(U1383,
                    0)&gt;0,
                MAX('1D'!$D$16,
                    IFERROR(L1383,
                        0)+((IFERROR(U1383,
                                0))*'1D'!$D$18*IF((IFERROR(S1383,
                                    0))&lt;1,
                            1,
                            -1))),
                IF(IFERROR(U1383,
                        0)&lt;0,
                    IF(ABS((MAX('1D'!$D$16,
                                    POWER((ABS(K1383)^2)/('1D'!$I$5*MAX(F1383,
                                                0.1)^2),
                                        1/3)))-IFERROR(L1383,
                                0))&gt;'1D'!$D$19,
                        MAX('1D'!$D$16,
                            IF((MAX('1D'!$D$16,
                                        POWER((ABS(K1383)^2)/('1D'!$I$5*MAX(F1383,
                                                    0.1)^2),
                                            1/3)))&gt;IFERROR(L1383,
                                    0),
                                MIN((MAX('1D'!$D$16,
                                            POWER((ABS(K1383)^2)/('1D'!$I$5*MAX(F1383,
                                                        0.1)^2),
                                                1/3))),
                                    IFERROR(L1383,
                                        0)+(MIN(ABS(IFERROR(U1383,
                                                    0))*'1D'!$D$18,
                                            ABS((MAX('1D'!$D$16,
                                                        POWER((ABS(K1383)^2)/('1D'!$I$5*MAX(F1383,
                                                                    0.1)^2),
                                                            1/3)))-IFERROR(L1383,
                                                    0))))),
                                MAX((MAX('1D'!$D$16,
                                            POWER((ABS(K1383)^2)/('1D'!$I$5*MAX(F1383,
                                                        0.1)^2),
                                                1/3))),
                                    IFERROR(L1383,
                                        0)-(MIN(ABS(IFERROR(U1383,
                                                    0))*'1D'!$D$18,
                                            ABS((MAX('1D'!$D$16,
                                                        POWER((ABS(K1383)^2)/('1D'!$I$5*MAX(F1383,
                                                                    0.1)^2),
                                                            1/3)))-IFERROR(L1383,
                                                    0))))))),
                        MAX('1D'!$D$16,
                            POWER((ABS(K1383)^2)/('1D'!$I$5*MAX(F1383,
                                        0.1)^2),
                                1/3))),
                    MAX('1D'!$D$16,
                        IFERROR(L1383,
                            0)))))))</f>
        <v>2.0411692021517887</v>
      </c>
      <c r="M1383" s="5">
        <f t="shared" ca="1" si="294"/>
        <v>10.61203868198715</v>
      </c>
      <c r="N1383" s="5">
        <f t="shared" ca="1" si="295"/>
        <v>1.1433737484527611</v>
      </c>
      <c r="O1383" s="5">
        <f t="shared" ca="1" si="296"/>
        <v>4.8011509877439869</v>
      </c>
      <c r="P1383" s="5">
        <f t="shared" ca="1" si="297"/>
        <v>633.91876920215179</v>
      </c>
      <c r="Q1383" s="5">
        <f ca="1">P1383+((ABS(K1383)/MAX(((F1383)+(G1383)*(L1383))*(L1383),
            0.000001))^2)/(2*'1D'!$I$5)</f>
        <v>635.09364437071019</v>
      </c>
      <c r="R1383" s="5">
        <f ca="1">((ABS(K1383)*'1D'!$D$6)/(MAX(((F1383)+(G1383)*(L1383))*(L1383),
            0.000001)*MAX(((((F1383)+(G1383)*(L1383))*(L1383))/MAX((F1383)+2*(L1383)*SQRT(1+(G1383)^2),
                    0.000001))^(2/3),
            0.000001)))^2</f>
        <v>4.3379941011961812E-3</v>
      </c>
      <c r="S1383" s="5">
        <f ca="1">ABS(ABS(K1383)/MAX(((F1383)+(G1383)*(L1383))*(L1383),
        0.000001))/SQRT('1D'!$I$5*MAX((((F1383)+(G1383)*(L1383))*(L1383))/MAX((F1383)+2*(G1383)*(L1383),
            0.000001),
        0.000001))</f>
        <v>1.072929921281575</v>
      </c>
      <c r="T1383" s="5">
        <f ca="1">((F1383)*(L1383)^2)/2+(G1383)*(L1383)^3/3+(ABS(K1383)^2)/('1D'!$I$5*MAX(((F1383)+(G1383)*(L1383))*(L1383),
        0.000001))</f>
        <v>35.766124735352832</v>
      </c>
      <c r="U1383" s="5">
        <f ca="1">IF($A$2=0,
    0,
    IFERROR(Q1382-(((R1382+R1383)/2)*J1383)-(IF(O1382&gt;O1383,
                '1D'!$D$8*((O1382^2-O1383^2)/(2*'1D'!$I$5)),
                '1D'!$D$9*((O1383^2-O1382^2)/(2*'1D'!$I$5)))+('1D'!$D$10*(ABS(I1383)/90)*(MAX(O1382^2,
                        O1383^2)/(2*'1D'!$I$5))))-Q1383,
        0))</f>
        <v>-4.1379941012564814E-3</v>
      </c>
      <c r="V1383" s="5">
        <f ca="1">IF($A$2=0,
    1,
    IF(IFERROR(V1382,
            0)=0,
        0,
        IFERROR(IF(ROUND(S1383,
                    3)=1,
                1,
                IF(AND(ABS(U1383)&lt;'1D'!$D$19,
                        S1383&gt;1),
                    1,
                    0)),
            0)))</f>
        <v>0</v>
      </c>
      <c r="W1383" s="5">
        <f ca="1">IF($A$2=0,
    MAX(MAX('1D'!$D$16,
            MAX('1D'!$D$16,
                POWER((ABS(K1383)^2)/('1D'!$I$5*MAX(F1383,
                            0.1)^2),
                    1/3))),
        IFERROR(W1396,
            MAX(MAX('1D'!$D$16,
                    MAX('1D'!$D$16,
                        POWER((ABS(K1383)^2)/('1D'!$I$5*MAX(F1383,
                                    0.1)^2),
                            1/3))),
                ($L$2)-E1396))),
    IF(IFERROR(AG1384,
            0)=0,
        MAX(MAX('1D'!$D$16,
                MAX('1D'!$D$16,
                    POWER((ABS(K1383)^2)/('1D'!$I$5*MAX(F1383,
                                0.1)^2),
                        1/3))),
            IFERROR(W1396,
                MAX(MAX('1D'!$D$16,
                        MAX('1D'!$D$16,
                            POWER((ABS(K1383)^2)/('1D'!$I$5*MAX(F1383,
                                        0.1)^2),
                                1/3))),
                    ($L$2)-E1396))),
        IF(IFERROR(W1383,
                0)=0,
            MAX(MAX('1D'!$D$16,
                    MAX('1D'!$D$16,
                        POWER((ABS(K1383)^2)/('1D'!$I$5*MAX(F1383,
                                    0.1)^2),
                            1/3))),
                IFERROR(W1396,
                    MAX(MAX('1D'!$D$16,
                            MAX('1D'!$D$16,
                                POWER((ABS(K1383)^2)/('1D'!$I$5*MAX(F1383,
                                            0.1)^2),
                                    1/3))),
                        ($L$2)-E1396))),
            IF(OR(IFERROR(AD1383,
                        0)&gt;=1,
                    IFERROR(AD1384,
                        0)&gt;=1),
                MAX('1D'!$D$16,
                    MAX('1D'!$D$16,
                        POWER((ABS(K1383)^2)/('1D'!$I$5*MAX(F1383,
                                    0.1)^2),
                            1/3))),
                IF(ABS(IFERROR(AF1383,
                            0))&lt;'1D'!$D$19,
                    MAX(MAX('1D'!$D$16,
                            MAX('1D'!$D$16,
                                POWER((ABS(K1383)^2)/('1D'!$I$5*MAX(F1383,
                                            0.1)^2),
                                    1/3))),
                        IFERROR(W1383,
                            0)),
                    MAX(MAX('1D'!$D$16,
                            MAX('1D'!$D$16,
                                POWER((ABS(K1383)^2)/('1D'!$I$5*MAX(F1383,
                                            0.1)^2),
                                    1/3))),
                        (IFERROR(W1383,
                                0))+((IFERROR(AF1383,
                                    0))*'1D'!$D$18)))))))</f>
        <v>2.1392419749816058</v>
      </c>
      <c r="X1383" s="5">
        <f t="shared" ca="1" si="298"/>
        <v>11.121919027929369</v>
      </c>
      <c r="Y1383" s="5">
        <f t="shared" ca="1" si="299"/>
        <v>1.1735096663468938</v>
      </c>
      <c r="Z1383" s="5">
        <f t="shared" ca="1" si="300"/>
        <v>4.5810439612133784</v>
      </c>
      <c r="AA1383" s="5">
        <f t="shared" ca="1" si="301"/>
        <v>634.01684197498162</v>
      </c>
      <c r="AB1383" s="5">
        <f ca="1">AA1383+((ABS(K1383)/MAX(((F1383)+(G1383)*(W1383))*(W1383),
            0.000001))^2)/(2*'1D'!$I$5)</f>
        <v>635.08646296247241</v>
      </c>
      <c r="AC1383" s="5">
        <f ca="1">((ABS(K1383)*'1D'!$D$6)/(MAX(((F1383)+(G1383)*(W1383))*(W1383),
            0.000001)*MAX(((((F1383)+(G1383)*(W1383))*(W1383))/MAX((F1383)+2*(W1383)*SQRT(1+(G1383)^2),
                    0.000001))^(2/3),
            0.000001)))^2</f>
        <v>3.8147189075127259E-3</v>
      </c>
      <c r="AD1383" s="5">
        <f ca="1">ABS(ABS(K1383)/MAX(((F1383)+(G1383)*(W1383))*(W1383),
        0.000001))/SQRT('1D'!$I$5*MAX((((F1383)+(G1383)*(W1383))*(W1383))/MAX((F1383)+2*(G1383)*(W1383),
            0.000001),
        0.000001))</f>
        <v>1.0000000000000002</v>
      </c>
      <c r="AE1383" s="5">
        <f ca="1">((F1383)*(W1383)^2)/2+(G1383)*(W1383)^3/3+(ABS(K1383)^2)/('1D'!$I$5*MAX(((F1383)+(G1383)*(W1383))*(W1383),
        0.000001))</f>
        <v>35.68871404033969</v>
      </c>
      <c r="AF1383" s="5">
        <f ca="1">IF($A$2=0,
    0,
    IFERROR(AB1384+(((AC1383+AC1384)/2)*J1384)+(IF(Z1383&gt;Z1384,
                '1D'!$D$8*((Z1383^2-Z1384^2)/(2*'1D'!$I$5)),
                '1D'!$D$9*((Z1384^2-Z1383^2)/(2*'1D'!$I$5)))+('1D'!$D$10*(ABS(I1384)/90)*(MAX(Z1383^2,
                        Z1384^2)/(2*'1D'!$I$5))))-AB1383,
        0))</f>
        <v>3.6147189074426933E-3</v>
      </c>
      <c r="AG1383" s="5">
        <f ca="1">IF($A$2=0,
    1,
    IF(IFERROR(AG1384,
            0)=0,
        0,
        IFERROR(IF(OR(ROUND(AD1383,
                        3)&gt;=1,
                    AND(ABS(AF1383)&lt;'1D'!$D$19,
                        AD1383&lt;1)),
                1,
                0),
            0)))</f>
        <v>1</v>
      </c>
      <c r="AH1383" s="5">
        <f ca="1">IFERROR(IF('1D'!V32="Supercritical",
        MAX('1D'!$D$16,
            IFERROR(L1383,
                MAX('1D'!$D$16,
                    POWER((ABS(K1383)^2)/('1D'!$I$5*MAX(F1383,
                                0.1)^2),
                        1/3)))),
        IF('1D'!V32="Subcritical",
            MAX('1D'!$D$16,
                IFERROR(W1383,
                    MAX('1D'!$D$16,
                        POWER((ABS(K1383)^2)/('1D'!$I$5*MAX(F1383,
                                    0.1)^2),
                            1/3)))),
            IF(IFERROR(T1383,
                    -1E+99)&gt;=IFERROR(AE1383,
                    -1E+99),
                MAX('1D'!$D$16,
                    IFERROR(L1383,
                        MAX('1D'!$D$16,
                            POWER((ABS(K1383)^2)/('1D'!$I$5*MAX(F1383,
                                        0.1)^2),
                                1/3)))),
                MAX('1D'!$D$16,
                    IFERROR(W1383,
                        MAX('1D'!$D$16,
                            POWER((ABS(K1383)^2)/('1D'!$I$5*MAX(F1383,
                                        0.1)^2),
                                1/3))))))),
    MAX('1D'!$D$16,
        POWER((ABS(K1383)^2)/('1D'!$I$5*MAX(F1383,
                    0.1)^2),
            1/3)))</f>
        <v>2.0411692021517887</v>
      </c>
      <c r="AI1383" s="5">
        <f t="shared" ca="1" si="302"/>
        <v>633.91876920215179</v>
      </c>
      <c r="AJ1383" s="5">
        <f ca="1">AI1383+((ABS(K1383)/MAX(((F1383)+(G1383)*(AH1383))*(AH1383),
            0.000001))^2)/(2*'1D'!$I$5)</f>
        <v>635.09364437071019</v>
      </c>
      <c r="AM1383">
        <v>0</v>
      </c>
      <c r="AN1383">
        <v>0</v>
      </c>
      <c r="AO1383" s="5">
        <f t="shared" si="303"/>
        <v>0</v>
      </c>
      <c r="AP1383" s="5">
        <f t="shared" si="307"/>
        <v>0</v>
      </c>
      <c r="AQ1383" s="5">
        <f ca="1">ABS(ABS(K1383)/MAX(((F1383)+(G1383)*(AH1383))*(AH1383),
        0.000001))/SQRT('1D'!$I$5*MAX((((F1383)+(G1383)*(AH1383))*(AH1383))/MAX((F1383)+2*(G1383)*(AH1383),
            0.000001),
        0.000001))</f>
        <v>1.072929921281575</v>
      </c>
      <c r="AR1383" s="5" t="str">
        <f t="shared" ca="1" si="304"/>
        <v>Supercritical</v>
      </c>
      <c r="AS1383" s="5">
        <f ca="1">((ABS(K1383)*'1D'!$D$6)/(MAX(((F1383)+(G1383)*(AH1383))*(AH1383),
            0.000001)*MAX(((((F1383)+(G1383)*(AH1383))*(AH1383))/MAX((F1383)+2*(AH1383)*SQRT(1+(G1383)^2),
                    0.000001))^(2/3),
            0.000001)))^2</f>
        <v>4.3379941011961812E-3</v>
      </c>
    </row>
    <row r="1384" spans="1:45" x14ac:dyDescent="0.35">
      <c r="A1384">
        <v>1375</v>
      </c>
      <c r="B1384">
        <v>1373.9960000000001</v>
      </c>
      <c r="C1384">
        <v>616065.69200000004</v>
      </c>
      <c r="D1384">
        <v>3096633.3870000001</v>
      </c>
      <c r="E1384">
        <v>631.87739999999997</v>
      </c>
      <c r="F1384">
        <v>5.1989999999999998</v>
      </c>
      <c r="G1384">
        <v>0</v>
      </c>
      <c r="H1384" t="s">
        <v>176</v>
      </c>
      <c r="I1384">
        <v>0</v>
      </c>
      <c r="J1384" s="5">
        <f t="shared" si="305"/>
        <v>1</v>
      </c>
      <c r="K1384" s="5">
        <f t="shared" ca="1" si="306"/>
        <v>50.95</v>
      </c>
      <c r="L1384" s="5">
        <f ca="1">IF($A$2=0,
    IFERROR(L1383,
        MAX('1D'!$D$16,
            POWER((ABS(K1384)^2)/('1D'!$I$5*MAX(F1384,
                        0.1)^2),
                1/3))),
    IF(IFERROR(V1383,
            0)=0,
        IFERROR(L1383,
            MAX('1D'!$D$16,
                POWER((ABS(K1384)^2)/('1D'!$I$5*MAX(F1384,
                            0.1)^2),
                    1/3))),
        IF(OR(IFERROR(L1384,
                    0)=0,
                IFERROR(S1383,
                    0)&lt;1,
                IFERROR(S1384,
                    0)&lt;1),
            MAX('1D'!$D$16,
                POWER((ABS(K1384)^2)/('1D'!$I$5*MAX(F1384,
                            0.1)^2),
                    1/3)),
            IF(IFERROR(U1384,
                    0)&gt;0,
                MAX('1D'!$D$16,
                    IFERROR(L1384,
                        0)+((IFERROR(U1384,
                                0))*'1D'!$D$18*IF((IFERROR(S1384,
                                    0))&lt;1,
                            1,
                            -1))),
                IF(IFERROR(U1384,
                        0)&lt;0,
                    IF(ABS((MAX('1D'!$D$16,
                                    POWER((ABS(K1384)^2)/('1D'!$I$5*MAX(F1384,
                                                0.1)^2),
                                        1/3)))-IFERROR(L1384,
                                0))&gt;'1D'!$D$19,
                        MAX('1D'!$D$16,
                            IF((MAX('1D'!$D$16,
                                        POWER((ABS(K1384)^2)/('1D'!$I$5*MAX(F1384,
                                                    0.1)^2),
                                            1/3)))&gt;IFERROR(L1384,
                                    0),
                                MIN((MAX('1D'!$D$16,
                                            POWER((ABS(K1384)^2)/('1D'!$I$5*MAX(F1384,
                                                        0.1)^2),
                                                1/3))),
                                    IFERROR(L1384,
                                        0)+(MIN(ABS(IFERROR(U1384,
                                                    0))*'1D'!$D$18,
                                            ABS((MAX('1D'!$D$16,
                                                        POWER((ABS(K1384)^2)/('1D'!$I$5*MAX(F1384,
                                                                    0.1)^2),
                                                            1/3)))-IFERROR(L1384,
                                                    0))))),
                                MAX((MAX('1D'!$D$16,
                                            POWER((ABS(K1384)^2)/('1D'!$I$5*MAX(F1384,
                                                        0.1)^2),
                                                1/3))),
                                    IFERROR(L1384,
                                        0)-(MIN(ABS(IFERROR(U1384,
                                                    0))*'1D'!$D$18,
                                            ABS((MAX('1D'!$D$16,
                                                        POWER((ABS(K1384)^2)/('1D'!$I$5*MAX(F1384,
                                                                    0.1)^2),
                                                            1/3)))-IFERROR(L1384,
                                                    0))))))),
                        MAX('1D'!$D$16,
                            POWER((ABS(K1384)^2)/('1D'!$I$5*MAX(F1384,
                                        0.1)^2),
                                1/3))),
                    MAX('1D'!$D$16,
                        IFERROR(L1384,
                            0)))))))</f>
        <v>2.0411692021517887</v>
      </c>
      <c r="M1384" s="5">
        <f t="shared" ca="1" si="294"/>
        <v>10.61203868198715</v>
      </c>
      <c r="N1384" s="5">
        <f t="shared" ca="1" si="295"/>
        <v>1.1433737484527611</v>
      </c>
      <c r="O1384" s="5">
        <f t="shared" ca="1" si="296"/>
        <v>4.8011509877439869</v>
      </c>
      <c r="P1384" s="5">
        <f t="shared" ca="1" si="297"/>
        <v>633.91856920215173</v>
      </c>
      <c r="Q1384" s="5">
        <f ca="1">P1384+((ABS(K1384)/MAX(((F1384)+(G1384)*(L1384))*(L1384),
            0.000001))^2)/(2*'1D'!$I$5)</f>
        <v>635.09344437071013</v>
      </c>
      <c r="R1384" s="5">
        <f ca="1">((ABS(K1384)*'1D'!$D$6)/(MAX(((F1384)+(G1384)*(L1384))*(L1384),
            0.000001)*MAX(((((F1384)+(G1384)*(L1384))*(L1384))/MAX((F1384)+2*(L1384)*SQRT(1+(G1384)^2),
                    0.000001))^(2/3),
            0.000001)))^2</f>
        <v>4.3379941011961812E-3</v>
      </c>
      <c r="S1384" s="5">
        <f ca="1">ABS(ABS(K1384)/MAX(((F1384)+(G1384)*(L1384))*(L1384),
        0.000001))/SQRT('1D'!$I$5*MAX((((F1384)+(G1384)*(L1384))*(L1384))/MAX((F1384)+2*(G1384)*(L1384),
            0.000001),
        0.000001))</f>
        <v>1.072929921281575</v>
      </c>
      <c r="T1384" s="5">
        <f ca="1">((F1384)*(L1384)^2)/2+(G1384)*(L1384)^3/3+(ABS(K1384)^2)/('1D'!$I$5*MAX(((F1384)+(G1384)*(L1384))*(L1384),
        0.000001))</f>
        <v>35.766124735352832</v>
      </c>
      <c r="U1384" s="5">
        <f ca="1">IF($A$2=0,
    0,
    IFERROR(Q1383-(((R1383+R1384)/2)*J1384)-(IF(O1383&gt;O1384,
                '1D'!$D$8*((O1383^2-O1384^2)/(2*'1D'!$I$5)),
                '1D'!$D$9*((O1384^2-O1383^2)/(2*'1D'!$I$5)))+('1D'!$D$10*(ABS(I1384)/90)*(MAX(O1383^2,
                        O1384^2)/(2*'1D'!$I$5))))-Q1384,
        0))</f>
        <v>-4.1379941011427945E-3</v>
      </c>
      <c r="V1384" s="5">
        <f ca="1">IF($A$2=0,
    1,
    IF(IFERROR(V1383,
            0)=0,
        0,
        IFERROR(IF(ROUND(S1384,
                    3)=1,
                1,
                IF(AND(ABS(U1384)&lt;'1D'!$D$19,
                        S1384&gt;1),
                    1,
                    0)),
            0)))</f>
        <v>0</v>
      </c>
      <c r="W1384" s="5">
        <f ca="1">IF($A$2=0,
    MAX(MAX('1D'!$D$16,
            MAX('1D'!$D$16,
                POWER((ABS(K1384)^2)/('1D'!$I$5*MAX(F1384,
                            0.1)^2),
                    1/3))),
        IFERROR(W1396,
            MAX(MAX('1D'!$D$16,
                    MAX('1D'!$D$16,
                        POWER((ABS(K1384)^2)/('1D'!$I$5*MAX(F1384,
                                    0.1)^2),
                            1/3))),
                ($L$2)-E1396))),
    IF(IFERROR(AG1385,
            0)=0,
        MAX(MAX('1D'!$D$16,
                MAX('1D'!$D$16,
                    POWER((ABS(K1384)^2)/('1D'!$I$5*MAX(F1384,
                                0.1)^2),
                        1/3))),
            IFERROR(W1396,
                MAX(MAX('1D'!$D$16,
                        MAX('1D'!$D$16,
                            POWER((ABS(K1384)^2)/('1D'!$I$5*MAX(F1384,
                                        0.1)^2),
                                1/3))),
                    ($L$2)-E1396))),
        IF(IFERROR(W1384,
                0)=0,
            MAX(MAX('1D'!$D$16,
                    MAX('1D'!$D$16,
                        POWER((ABS(K1384)^2)/('1D'!$I$5*MAX(F1384,
                                    0.1)^2),
                            1/3))),
                IFERROR(W1396,
                    MAX(MAX('1D'!$D$16,
                            MAX('1D'!$D$16,
                                POWER((ABS(K1384)^2)/('1D'!$I$5*MAX(F1384,
                                            0.1)^2),
                                    1/3))),
                        ($L$2)-E1396))),
            IF(OR(IFERROR(AD1384,
                        0)&gt;=1,
                    IFERROR(AD1385,
                        0)&gt;=1),
                MAX('1D'!$D$16,
                    MAX('1D'!$D$16,
                        POWER((ABS(K1384)^2)/('1D'!$I$5*MAX(F1384,
                                    0.1)^2),
                            1/3))),
                IF(ABS(IFERROR(AF1384,
                            0))&lt;'1D'!$D$19,
                    MAX(MAX('1D'!$D$16,
                            MAX('1D'!$D$16,
                                POWER((ABS(K1384)^2)/('1D'!$I$5*MAX(F1384,
                                            0.1)^2),
                                    1/3))),
                        IFERROR(W1384,
                            0)),
                    MAX(MAX('1D'!$D$16,
                            MAX('1D'!$D$16,
                                POWER((ABS(K1384)^2)/('1D'!$I$5*MAX(F1384,
                                            0.1)^2),
                                    1/3))),
                        (IFERROR(W1384,
                                0))+((IFERROR(AF1384,
                                    0))*'1D'!$D$18)))))))</f>
        <v>2.1392419749816058</v>
      </c>
      <c r="X1384" s="5">
        <f t="shared" ca="1" si="298"/>
        <v>11.121919027929369</v>
      </c>
      <c r="Y1384" s="5">
        <f t="shared" ca="1" si="299"/>
        <v>1.1735096663468938</v>
      </c>
      <c r="Z1384" s="5">
        <f t="shared" ca="1" si="300"/>
        <v>4.5810439612133784</v>
      </c>
      <c r="AA1384" s="5">
        <f t="shared" ca="1" si="301"/>
        <v>634.01664197498155</v>
      </c>
      <c r="AB1384" s="5">
        <f ca="1">AA1384+((ABS(K1384)/MAX(((F1384)+(G1384)*(W1384))*(W1384),
            0.000001))^2)/(2*'1D'!$I$5)</f>
        <v>635.08626296247235</v>
      </c>
      <c r="AC1384" s="5">
        <f ca="1">((ABS(K1384)*'1D'!$D$6)/(MAX(((F1384)+(G1384)*(W1384))*(W1384),
            0.000001)*MAX(((((F1384)+(G1384)*(W1384))*(W1384))/MAX((F1384)+2*(W1384)*SQRT(1+(G1384)^2),
                    0.000001))^(2/3),
            0.000001)))^2</f>
        <v>3.8147189075127259E-3</v>
      </c>
      <c r="AD1384" s="5">
        <f ca="1">ABS(ABS(K1384)/MAX(((F1384)+(G1384)*(W1384))*(W1384),
        0.000001))/SQRT('1D'!$I$5*MAX((((F1384)+(G1384)*(W1384))*(W1384))/MAX((F1384)+2*(G1384)*(W1384),
            0.000001),
        0.000001))</f>
        <v>1.0000000000000002</v>
      </c>
      <c r="AE1384" s="5">
        <f ca="1">((F1384)*(W1384)^2)/2+(G1384)*(W1384)^3/3+(ABS(K1384)^2)/('1D'!$I$5*MAX(((F1384)+(G1384)*(W1384))*(W1384),
        0.000001))</f>
        <v>35.68871404033969</v>
      </c>
      <c r="AF1384" s="5">
        <f ca="1">IF($A$2=0,
    0,
    IFERROR(AB1385+(((AC1384+AC1385)/2)*J1385)+(IF(Z1384&gt;Z1385,
                '1D'!$D$8*((Z1384^2-Z1385^2)/(2*'1D'!$I$5)),
                '1D'!$D$9*((Z1385^2-Z1384^2)/(2*'1D'!$I$5)))+('1D'!$D$10*(ABS(I1385)/90)*(MAX(Z1384^2,
                        Z1385^2)/(2*'1D'!$I$5))))-AB1384,
        0))</f>
        <v>3.3457811809967097E-3</v>
      </c>
      <c r="AG1384" s="5">
        <f ca="1">IF($A$2=0,
    1,
    IF(IFERROR(AG1385,
            0)=0,
        0,
        IFERROR(IF(OR(ROUND(AD1384,
                        3)&gt;=1,
                    AND(ABS(AF1384)&lt;'1D'!$D$19,
                        AD1384&lt;1)),
                1,
                0),
            0)))</f>
        <v>1</v>
      </c>
      <c r="AH1384" s="5">
        <f ca="1">IFERROR(IF('1D'!V32="Supercritical",
        MAX('1D'!$D$16,
            IFERROR(L1384,
                MAX('1D'!$D$16,
                    POWER((ABS(K1384)^2)/('1D'!$I$5*MAX(F1384,
                                0.1)^2),
                        1/3)))),
        IF('1D'!V32="Subcritical",
            MAX('1D'!$D$16,
                IFERROR(W1384,
                    MAX('1D'!$D$16,
                        POWER((ABS(K1384)^2)/('1D'!$I$5*MAX(F1384,
                                    0.1)^2),
                            1/3)))),
            IF(IFERROR(T1384,
                    -1E+99)&gt;=IFERROR(AE1384,
                    -1E+99),
                MAX('1D'!$D$16,
                    IFERROR(L1384,
                        MAX('1D'!$D$16,
                            POWER((ABS(K1384)^2)/('1D'!$I$5*MAX(F1384,
                                        0.1)^2),
                                1/3)))),
                MAX('1D'!$D$16,
                    IFERROR(W1384,
                        MAX('1D'!$D$16,
                            POWER((ABS(K1384)^2)/('1D'!$I$5*MAX(F1384,
                                        0.1)^2),
                                1/3))))))),
    MAX('1D'!$D$16,
        POWER((ABS(K1384)^2)/('1D'!$I$5*MAX(F1384,
                    0.1)^2),
            1/3)))</f>
        <v>2.0411692021517887</v>
      </c>
      <c r="AI1384" s="5">
        <f t="shared" ca="1" si="302"/>
        <v>633.91856920215173</v>
      </c>
      <c r="AJ1384" s="5">
        <f ca="1">AI1384+((ABS(K1384)/MAX(((F1384)+(G1384)*(AH1384))*(AH1384),
            0.000001))^2)/(2*'1D'!$I$5)</f>
        <v>635.09344437071013</v>
      </c>
      <c r="AM1384">
        <v>0</v>
      </c>
      <c r="AN1384">
        <v>0</v>
      </c>
      <c r="AO1384" s="5">
        <f t="shared" si="303"/>
        <v>0</v>
      </c>
      <c r="AP1384" s="5">
        <f t="shared" si="307"/>
        <v>0</v>
      </c>
      <c r="AQ1384" s="5">
        <f ca="1">ABS(ABS(K1384)/MAX(((F1384)+(G1384)*(AH1384))*(AH1384),
        0.000001))/SQRT('1D'!$I$5*MAX((((F1384)+(G1384)*(AH1384))*(AH1384))/MAX((F1384)+2*(G1384)*(AH1384),
            0.000001),
        0.000001))</f>
        <v>1.072929921281575</v>
      </c>
      <c r="AR1384" s="5" t="str">
        <f t="shared" ca="1" si="304"/>
        <v>Supercritical</v>
      </c>
      <c r="AS1384" s="5">
        <f ca="1">((ABS(K1384)*'1D'!$D$6)/(MAX(((F1384)+(G1384)*(AH1384))*(AH1384),
            0.000001)*MAX(((((F1384)+(G1384)*(AH1384))*(AH1384))/MAX((F1384)+2*(AH1384)*SQRT(1+(G1384)^2),
                    0.000001))^(2/3),
            0.000001)))^2</f>
        <v>4.3379941011961812E-3</v>
      </c>
    </row>
    <row r="1385" spans="1:45" x14ac:dyDescent="0.35">
      <c r="A1385">
        <v>1376</v>
      </c>
      <c r="B1385">
        <v>1374.9960000000001</v>
      </c>
      <c r="C1385">
        <v>616065.69799999997</v>
      </c>
      <c r="D1385">
        <v>3096632.3870000001</v>
      </c>
      <c r="E1385">
        <v>631.87720000000002</v>
      </c>
      <c r="F1385">
        <v>5.2</v>
      </c>
      <c r="G1385">
        <v>0</v>
      </c>
      <c r="H1385" t="s">
        <v>176</v>
      </c>
      <c r="I1385">
        <v>5.7000000000000002E-2</v>
      </c>
      <c r="J1385" s="5">
        <f t="shared" si="305"/>
        <v>1</v>
      </c>
      <c r="K1385" s="5">
        <f t="shared" ca="1" si="306"/>
        <v>50.95</v>
      </c>
      <c r="L1385" s="5">
        <f ca="1">IF($A$2=0,
    IFERROR(L1384,
        MAX('1D'!$D$16,
            POWER((ABS(K1385)^2)/('1D'!$I$5*MAX(F1385,
                        0.1)^2),
                1/3))),
    IF(IFERROR(V1384,
            0)=0,
        IFERROR(L1384,
            MAX('1D'!$D$16,
                POWER((ABS(K1385)^2)/('1D'!$I$5*MAX(F1385,
                            0.1)^2),
                    1/3))),
        IF(OR(IFERROR(L1385,
                    0)=0,
                IFERROR(S1384,
                    0)&lt;1,
                IFERROR(S1385,
                    0)&lt;1),
            MAX('1D'!$D$16,
                POWER((ABS(K1385)^2)/('1D'!$I$5*MAX(F1385,
                            0.1)^2),
                    1/3)),
            IF(IFERROR(U1385,
                    0)&gt;0,
                MAX('1D'!$D$16,
                    IFERROR(L1385,
                        0)+((IFERROR(U1385,
                                0))*'1D'!$D$18*IF((IFERROR(S1385,
                                    0))&lt;1,
                            1,
                            -1))),
                IF(IFERROR(U1385,
                        0)&lt;0,
                    IF(ABS((MAX('1D'!$D$16,
                                    POWER((ABS(K1385)^2)/('1D'!$I$5*MAX(F1385,
                                                0.1)^2),
                                        1/3)))-IFERROR(L1385,
                                0))&gt;'1D'!$D$19,
                        MAX('1D'!$D$16,
                            IF((MAX('1D'!$D$16,
                                        POWER((ABS(K1385)^2)/('1D'!$I$5*MAX(F1385,
                                                    0.1)^2),
                                            1/3)))&gt;IFERROR(L1385,
                                    0),
                                MIN((MAX('1D'!$D$16,
                                            POWER((ABS(K1385)^2)/('1D'!$I$5*MAX(F1385,
                                                        0.1)^2),
                                                1/3))),
                                    IFERROR(L1385,
                                        0)+(MIN(ABS(IFERROR(U1385,
                                                    0))*'1D'!$D$18,
                                            ABS((MAX('1D'!$D$16,
                                                        POWER((ABS(K1385)^2)/('1D'!$I$5*MAX(F1385,
                                                                    0.1)^2),
                                                            1/3)))-IFERROR(L1385,
                                                    0))))),
                                MAX((MAX('1D'!$D$16,
                                            POWER((ABS(K1385)^2)/('1D'!$I$5*MAX(F1385,
                                                        0.1)^2),
                                                1/3))),
                                    IFERROR(L1385,
                                        0)-(MIN(ABS(IFERROR(U1385,
                                                    0))*'1D'!$D$18,
                                            ABS((MAX('1D'!$D$16,
                                                        POWER((ABS(K1385)^2)/('1D'!$I$5*MAX(F1385,
                                                                    0.1)^2),
                                                            1/3)))-IFERROR(L1385,
                                                    0))))))),
                        MAX('1D'!$D$16,
                            POWER((ABS(K1385)^2)/('1D'!$I$5*MAX(F1385,
                                        0.1)^2),
                                1/3))),
                    MAX('1D'!$D$16,
                        IFERROR(L1385,
                            0)))))))</f>
        <v>2.0411692021517887</v>
      </c>
      <c r="M1385" s="5">
        <f t="shared" ca="1" si="294"/>
        <v>10.614079851189301</v>
      </c>
      <c r="N1385" s="5">
        <f t="shared" ca="1" si="295"/>
        <v>1.1434704692804873</v>
      </c>
      <c r="O1385" s="5">
        <f t="shared" ca="1" si="296"/>
        <v>4.8002276894771132</v>
      </c>
      <c r="P1385" s="5">
        <f t="shared" ca="1" si="297"/>
        <v>633.91836920215178</v>
      </c>
      <c r="Q1385" s="5">
        <f ca="1">P1385+((ABS(K1385)/MAX(((F1385)+(G1385)*(L1385))*(L1385),
            0.000001))^2)/(2*'1D'!$I$5)</f>
        <v>635.09279253909483</v>
      </c>
      <c r="R1385" s="5">
        <f ca="1">((ABS(K1385)*'1D'!$D$6)/(MAX(((F1385)+(G1385)*(L1385))*(L1385),
            0.000001)*MAX(((((F1385)+(G1385)*(L1385))*(L1385))/MAX((F1385)+2*(L1385)*SQRT(1+(G1385)^2),
                    0.000001))^(2/3),
            0.000001)))^2</f>
        <v>4.3358367565141456E-3</v>
      </c>
      <c r="S1385" s="5">
        <f ca="1">ABS(ABS(K1385)/MAX(((F1385)+(G1385)*(L1385))*(L1385),
        0.000001))/SQRT('1D'!$I$5*MAX((((F1385)+(G1385)*(L1385))*(L1385))/MAX((F1385)+2*(G1385)*(L1385),
            0.000001),
        0.000001))</f>
        <v>1.0727235886044055</v>
      </c>
      <c r="T1385" s="5">
        <f ca="1">((F1385)*(L1385)^2)/2+(G1385)*(L1385)^3/3+(ABS(K1385)^2)/('1D'!$I$5*MAX(((F1385)+(G1385)*(L1385))*(L1385),
        0.000001))</f>
        <v>35.763412605541333</v>
      </c>
      <c r="U1385" s="5">
        <f ca="1">IF($A$2=0,
    0,
    IFERROR(Q1384-(((R1384+R1385)/2)*J1385)-(IF(O1384&gt;O1385,
                '1D'!$D$8*((O1384^2-O1385^2)/(2*'1D'!$I$5)),
                '1D'!$D$9*((O1385^2-O1384^2)/(2*'1D'!$I$5)))+('1D'!$D$10*(ABS(I1385)/90)*(MAX(O1384^2,
                        O1385^2)/(2*'1D'!$I$5))))-Q1385,
        0))</f>
        <v>-3.932246439148912E-3</v>
      </c>
      <c r="V1385" s="5">
        <f ca="1">IF($A$2=0,
    1,
    IF(IFERROR(V1384,
            0)=0,
        0,
        IFERROR(IF(ROUND(S1385,
                    3)=1,
                1,
                IF(AND(ABS(U1385)&lt;'1D'!$D$19,
                        S1385&gt;1),
                    1,
                    0)),
            0)))</f>
        <v>0</v>
      </c>
      <c r="W1385" s="5">
        <f ca="1">IF($A$2=0,
    MAX(MAX('1D'!$D$16,
            MAX('1D'!$D$16,
                POWER((ABS(K1385)^2)/('1D'!$I$5*MAX(F1385,
                            0.1)^2),
                    1/3))),
        IFERROR(W1396,
            MAX(MAX('1D'!$D$16,
                    MAX('1D'!$D$16,
                        POWER((ABS(K1385)^2)/('1D'!$I$5*MAX(F1385,
                                    0.1)^2),
                            1/3))),
                ($L$2)-E1396))),
    IF(IFERROR(AG1386,
            0)=0,
        MAX(MAX('1D'!$D$16,
                MAX('1D'!$D$16,
                    POWER((ABS(K1385)^2)/('1D'!$I$5*MAX(F1385,
                                0.1)^2),
                        1/3))),
            IFERROR(W1396,
                MAX(MAX('1D'!$D$16,
                        MAX('1D'!$D$16,
                            POWER((ABS(K1385)^2)/('1D'!$I$5*MAX(F1385,
                                        0.1)^2),
                                1/3))),
                    ($L$2)-E1396))),
        IF(IFERROR(W1385,
                0)=0,
            MAX(MAX('1D'!$D$16,
                    MAX('1D'!$D$16,
                        POWER((ABS(K1385)^2)/('1D'!$I$5*MAX(F1385,
                                    0.1)^2),
                            1/3))),
                IFERROR(W1396,
                    MAX(MAX('1D'!$D$16,
                            MAX('1D'!$D$16,
                                POWER((ABS(K1385)^2)/('1D'!$I$5*MAX(F1385,
                                            0.1)^2),
                                    1/3))),
                        ($L$2)-E1396))),
            IF(OR(IFERROR(AD1385,
                        0)&gt;=1,
                    IFERROR(AD1386,
                        0)&gt;=1),
                MAX('1D'!$D$16,
                    MAX('1D'!$D$16,
                        POWER((ABS(K1385)^2)/('1D'!$I$5*MAX(F1385,
                                    0.1)^2),
                            1/3))),
                IF(ABS(IFERROR(AF1385,
                            0))&lt;'1D'!$D$19,
                    MAX(MAX('1D'!$D$16,
                            MAX('1D'!$D$16,
                                POWER((ABS(K1385)^2)/('1D'!$I$5*MAX(F1385,
                                            0.1)^2),
                                    1/3))),
                        IFERROR(W1385,
                            0)),
                    MAX(MAX('1D'!$D$16,
                            MAX('1D'!$D$16,
                                POWER((ABS(K1385)^2)/('1D'!$I$5*MAX(F1385,
                                            0.1)^2),
                                    1/3))),
                        (IFERROR(W1385,
                                0))+((IFERROR(AF1385,
                                    0))*'1D'!$D$18)))))))</f>
        <v>2.1389677043987478</v>
      </c>
      <c r="X1385" s="5">
        <f t="shared" ca="1" si="298"/>
        <v>11.122632062873489</v>
      </c>
      <c r="Y1385" s="5">
        <f t="shared" ca="1" si="299"/>
        <v>1.1735290000551568</v>
      </c>
      <c r="Z1385" s="5">
        <f t="shared" ca="1" si="300"/>
        <v>4.5807502857230418</v>
      </c>
      <c r="AA1385" s="5">
        <f t="shared" ca="1" si="301"/>
        <v>634.01616770439875</v>
      </c>
      <c r="AB1385" s="5">
        <f ca="1">AA1385+((ABS(K1385)/MAX(((F1385)+(G1385)*(W1385))*(W1385),
            0.000001))^2)/(2*'1D'!$I$5)</f>
        <v>635.08565155659812</v>
      </c>
      <c r="AC1385" s="5">
        <f ca="1">((ABS(K1385)*'1D'!$D$6)/(MAX(((F1385)+(G1385)*(W1385))*(W1385),
            0.000001)*MAX(((((F1385)+(G1385)*(W1385))*(W1385))/MAX((F1385)+2*(W1385)*SQRT(1+(G1385)^2),
                    0.000001))^(2/3),
            0.000001)))^2</f>
        <v>3.8141460404132466E-3</v>
      </c>
      <c r="AD1385" s="5">
        <f ca="1">ABS(ABS(K1385)/MAX(((F1385)+(G1385)*(W1385))*(W1385),
        0.000001))/SQRT('1D'!$I$5*MAX((((F1385)+(G1385)*(W1385))*(W1385))/MAX((F1385)+2*(G1385)*(W1385),
            0.000001),
        0.000001))</f>
        <v>1.0000000000000004</v>
      </c>
      <c r="AE1385" s="5">
        <f ca="1">((F1385)*(W1385)^2)/2+(G1385)*(W1385)^3/3+(ABS(K1385)^2)/('1D'!$I$5*MAX(((F1385)+(G1385)*(W1385))*(W1385),
        0.000001))</f>
        <v>35.686426155594638</v>
      </c>
      <c r="AF1385" s="5">
        <f ca="1">IF($A$2=0,
    0,
    IFERROR(AB1386+(((AC1385+AC1386)/2)*J1386)+(IF(Z1385&gt;Z1386,
                '1D'!$D$8*((Z1385^2-Z1386^2)/(2*'1D'!$I$5)),
                '1D'!$D$9*((Z1386^2-Z1385^2)/(2*'1D'!$I$5)))+('1D'!$D$10*(ABS(I1386)/90)*(MAX(Z1385^2,
                        Z1386^2)/(2*'1D'!$I$5))))-AB1385,
        0))</f>
        <v>3.7157470063675646E-3</v>
      </c>
      <c r="AG1385" s="5">
        <f ca="1">IF($A$2=0,
    1,
    IF(IFERROR(AG1386,
            0)=0,
        0,
        IFERROR(IF(OR(ROUND(AD1385,
                        3)&gt;=1,
                    AND(ABS(AF1385)&lt;'1D'!$D$19,
                        AD1385&lt;1)),
                1,
                0),
            0)))</f>
        <v>1</v>
      </c>
      <c r="AH1385" s="5">
        <f ca="1">IFERROR(IF('1D'!V32="Supercritical",
        MAX('1D'!$D$16,
            IFERROR(L1385,
                MAX('1D'!$D$16,
                    POWER((ABS(K1385)^2)/('1D'!$I$5*MAX(F1385,
                                0.1)^2),
                        1/3)))),
        IF('1D'!V32="Subcritical",
            MAX('1D'!$D$16,
                IFERROR(W1385,
                    MAX('1D'!$D$16,
                        POWER((ABS(K1385)^2)/('1D'!$I$5*MAX(F1385,
                                    0.1)^2),
                            1/3)))),
            IF(IFERROR(T1385,
                    -1E+99)&gt;=IFERROR(AE1385,
                    -1E+99),
                MAX('1D'!$D$16,
                    IFERROR(L1385,
                        MAX('1D'!$D$16,
                            POWER((ABS(K1385)^2)/('1D'!$I$5*MAX(F1385,
                                        0.1)^2),
                                1/3)))),
                MAX('1D'!$D$16,
                    IFERROR(W1385,
                        MAX('1D'!$D$16,
                            POWER((ABS(K1385)^2)/('1D'!$I$5*MAX(F1385,
                                        0.1)^2),
                                1/3))))))),
    MAX('1D'!$D$16,
        POWER((ABS(K1385)^2)/('1D'!$I$5*MAX(F1385,
                    0.1)^2),
            1/3)))</f>
        <v>2.0411692021517887</v>
      </c>
      <c r="AI1385" s="5">
        <f t="shared" ca="1" si="302"/>
        <v>633.91836920215178</v>
      </c>
      <c r="AJ1385" s="5">
        <f ca="1">AI1385+((ABS(K1385)/MAX(((F1385)+(G1385)*(AH1385))*(AH1385),
            0.000001))^2)/(2*'1D'!$I$5)</f>
        <v>635.09279253909483</v>
      </c>
      <c r="AM1385">
        <v>0</v>
      </c>
      <c r="AN1385">
        <v>0</v>
      </c>
      <c r="AO1385" s="5">
        <f t="shared" si="303"/>
        <v>0</v>
      </c>
      <c r="AP1385" s="5">
        <f t="shared" si="307"/>
        <v>0</v>
      </c>
      <c r="AQ1385" s="5">
        <f ca="1">ABS(ABS(K1385)/MAX(((F1385)+(G1385)*(AH1385))*(AH1385),
        0.000001))/SQRT('1D'!$I$5*MAX((((F1385)+(G1385)*(AH1385))*(AH1385))/MAX((F1385)+2*(G1385)*(AH1385),
            0.000001),
        0.000001))</f>
        <v>1.0727235886044055</v>
      </c>
      <c r="AR1385" s="5" t="str">
        <f t="shared" ca="1" si="304"/>
        <v>Supercritical</v>
      </c>
      <c r="AS1385" s="5">
        <f ca="1">((ABS(K1385)*'1D'!$D$6)/(MAX(((F1385)+(G1385)*(AH1385))*(AH1385),
            0.000001)*MAX(((((F1385)+(G1385)*(AH1385))*(AH1385))/MAX((F1385)+2*(AH1385)*SQRT(1+(G1385)^2),
                    0.000001))^(2/3),
            0.000001)))^2</f>
        <v>4.3358367565141456E-3</v>
      </c>
    </row>
    <row r="1386" spans="1:45" x14ac:dyDescent="0.35">
      <c r="A1386">
        <v>1377</v>
      </c>
      <c r="B1386">
        <v>1375.9960000000001</v>
      </c>
      <c r="C1386">
        <v>616065.70499999996</v>
      </c>
      <c r="D1386">
        <v>3096631.3870000001</v>
      </c>
      <c r="E1386">
        <v>631.87699999999995</v>
      </c>
      <c r="F1386">
        <v>5.2</v>
      </c>
      <c r="G1386">
        <v>0</v>
      </c>
      <c r="H1386" t="s">
        <v>176</v>
      </c>
      <c r="I1386">
        <v>5.7000000000000002E-2</v>
      </c>
      <c r="J1386" s="5">
        <f t="shared" si="305"/>
        <v>1</v>
      </c>
      <c r="K1386" s="5">
        <f t="shared" ca="1" si="306"/>
        <v>50.95</v>
      </c>
      <c r="L1386" s="5">
        <f ca="1">IF($A$2=0,
    IFERROR(L1385,
        MAX('1D'!$D$16,
            POWER((ABS(K1386)^2)/('1D'!$I$5*MAX(F1386,
                        0.1)^2),
                1/3))),
    IF(IFERROR(V1385,
            0)=0,
        IFERROR(L1385,
            MAX('1D'!$D$16,
                POWER((ABS(K1386)^2)/('1D'!$I$5*MAX(F1386,
                            0.1)^2),
                    1/3))),
        IF(OR(IFERROR(L1386,
                    0)=0,
                IFERROR(S1385,
                    0)&lt;1,
                IFERROR(S1386,
                    0)&lt;1),
            MAX('1D'!$D$16,
                POWER((ABS(K1386)^2)/('1D'!$I$5*MAX(F1386,
                            0.1)^2),
                    1/3)),
            IF(IFERROR(U1386,
                    0)&gt;0,
                MAX('1D'!$D$16,
                    IFERROR(L1386,
                        0)+((IFERROR(U1386,
                                0))*'1D'!$D$18*IF((IFERROR(S1386,
                                    0))&lt;1,
                            1,
                            -1))),
                IF(IFERROR(U1386,
                        0)&lt;0,
                    IF(ABS((MAX('1D'!$D$16,
                                    POWER((ABS(K1386)^2)/('1D'!$I$5*MAX(F1386,
                                                0.1)^2),
                                        1/3)))-IFERROR(L1386,
                                0))&gt;'1D'!$D$19,
                        MAX('1D'!$D$16,
                            IF((MAX('1D'!$D$16,
                                        POWER((ABS(K1386)^2)/('1D'!$I$5*MAX(F1386,
                                                    0.1)^2),
                                            1/3)))&gt;IFERROR(L1386,
                                    0),
                                MIN((MAX('1D'!$D$16,
                                            POWER((ABS(K1386)^2)/('1D'!$I$5*MAX(F1386,
                                                        0.1)^2),
                                                1/3))),
                                    IFERROR(L1386,
                                        0)+(MIN(ABS(IFERROR(U1386,
                                                    0))*'1D'!$D$18,
                                            ABS((MAX('1D'!$D$16,
                                                        POWER((ABS(K1386)^2)/('1D'!$I$5*MAX(F1386,
                                                                    0.1)^2),
                                                            1/3)))-IFERROR(L1386,
                                                    0))))),
                                MAX((MAX('1D'!$D$16,
                                            POWER((ABS(K1386)^2)/('1D'!$I$5*MAX(F1386,
                                                        0.1)^2),
                                                1/3))),
                                    IFERROR(L1386,
                                        0)-(MIN(ABS(IFERROR(U1386,
                                                    0))*'1D'!$D$18,
                                            ABS((MAX('1D'!$D$16,
                                                        POWER((ABS(K1386)^2)/('1D'!$I$5*MAX(F1386,
                                                                    0.1)^2),
                                                            1/3)))-IFERROR(L1386,
                                                    0))))))),
                        MAX('1D'!$D$16,
                            POWER((ABS(K1386)^2)/('1D'!$I$5*MAX(F1386,
                                        0.1)^2),
                                1/3))),
                    MAX('1D'!$D$16,
                        IFERROR(L1386,
                            0)))))))</f>
        <v>2.0411692021517887</v>
      </c>
      <c r="M1386" s="5">
        <f t="shared" ca="1" si="294"/>
        <v>10.614079851189301</v>
      </c>
      <c r="N1386" s="5">
        <f t="shared" ca="1" si="295"/>
        <v>1.1434704692804873</v>
      </c>
      <c r="O1386" s="5">
        <f t="shared" ca="1" si="296"/>
        <v>4.8002276894771132</v>
      </c>
      <c r="P1386" s="5">
        <f t="shared" ca="1" si="297"/>
        <v>633.91816920215172</v>
      </c>
      <c r="Q1386" s="5">
        <f ca="1">P1386+((ABS(K1386)/MAX(((F1386)+(G1386)*(L1386))*(L1386),
            0.000001))^2)/(2*'1D'!$I$5)</f>
        <v>635.09259253909477</v>
      </c>
      <c r="R1386" s="5">
        <f ca="1">((ABS(K1386)*'1D'!$D$6)/(MAX(((F1386)+(G1386)*(L1386))*(L1386),
            0.000001)*MAX(((((F1386)+(G1386)*(L1386))*(L1386))/MAX((F1386)+2*(L1386)*SQRT(1+(G1386)^2),
                    0.000001))^(2/3),
            0.000001)))^2</f>
        <v>4.3358367565141456E-3</v>
      </c>
      <c r="S1386" s="5">
        <f ca="1">ABS(ABS(K1386)/MAX(((F1386)+(G1386)*(L1386))*(L1386),
        0.000001))/SQRT('1D'!$I$5*MAX((((F1386)+(G1386)*(L1386))*(L1386))/MAX((F1386)+2*(G1386)*(L1386),
            0.000001),
        0.000001))</f>
        <v>1.0727235886044055</v>
      </c>
      <c r="T1386" s="5">
        <f ca="1">((F1386)*(L1386)^2)/2+(G1386)*(L1386)^3/3+(ABS(K1386)^2)/('1D'!$I$5*MAX(((F1386)+(G1386)*(L1386))*(L1386),
        0.000001))</f>
        <v>35.763412605541333</v>
      </c>
      <c r="U1386" s="5">
        <f ca="1">IF($A$2=0,
    0,
    IFERROR(Q1385-(((R1385+R1386)/2)*J1386)-(IF(O1385&gt;O1386,
                '1D'!$D$8*((O1385^2-O1386^2)/(2*'1D'!$I$5)),
                '1D'!$D$9*((O1386^2-O1385^2)/(2*'1D'!$I$5)))+('1D'!$D$10*(ABS(I1386)/90)*(MAX(O1385^2,
                        O1386^2)/(2*'1D'!$I$5))))-Q1386,
        0))</f>
        <v>-4.2474069733771103E-3</v>
      </c>
      <c r="V1386" s="5">
        <f ca="1">IF($A$2=0,
    1,
    IF(IFERROR(V1385,
            0)=0,
        0,
        IFERROR(IF(ROUND(S1386,
                    3)=1,
                1,
                IF(AND(ABS(U1386)&lt;'1D'!$D$19,
                        S1386&gt;1),
                    1,
                    0)),
            0)))</f>
        <v>0</v>
      </c>
      <c r="W1386" s="5">
        <f ca="1">IF($A$2=0,
    MAX(MAX('1D'!$D$16,
            MAX('1D'!$D$16,
                POWER((ABS(K1386)^2)/('1D'!$I$5*MAX(F1386,
                            0.1)^2),
                    1/3))),
        IFERROR(W1396,
            MAX(MAX('1D'!$D$16,
                    MAX('1D'!$D$16,
                        POWER((ABS(K1386)^2)/('1D'!$I$5*MAX(F1386,
                                    0.1)^2),
                            1/3))),
                ($L$2)-E1396))),
    IF(IFERROR(AG1387,
            0)=0,
        MAX(MAX('1D'!$D$16,
                MAX('1D'!$D$16,
                    POWER((ABS(K1386)^2)/('1D'!$I$5*MAX(F1386,
                                0.1)^2),
                        1/3))),
            IFERROR(W1396,
                MAX(MAX('1D'!$D$16,
                        MAX('1D'!$D$16,
                            POWER((ABS(K1386)^2)/('1D'!$I$5*MAX(F1386,
                                        0.1)^2),
                                1/3))),
                    ($L$2)-E1396))),
        IF(IFERROR(W1386,
                0)=0,
            MAX(MAX('1D'!$D$16,
                    MAX('1D'!$D$16,
                        POWER((ABS(K1386)^2)/('1D'!$I$5*MAX(F1386,
                                    0.1)^2),
                            1/3))),
                IFERROR(W1396,
                    MAX(MAX('1D'!$D$16,
                            MAX('1D'!$D$16,
                                POWER((ABS(K1386)^2)/('1D'!$I$5*MAX(F1386,
                                            0.1)^2),
                                    1/3))),
                        ($L$2)-E1396))),
            IF(OR(IFERROR(AD1386,
                        0)&gt;=1,
                    IFERROR(AD1387,
                        0)&gt;=1),
                MAX('1D'!$D$16,
                    MAX('1D'!$D$16,
                        POWER((ABS(K1386)^2)/('1D'!$I$5*MAX(F1386,
                                    0.1)^2),
                            1/3))),
                IF(ABS(IFERROR(AF1386,
                            0))&lt;'1D'!$D$19,
                    MAX(MAX('1D'!$D$16,
                            MAX('1D'!$D$16,
                                POWER((ABS(K1386)^2)/('1D'!$I$5*MAX(F1386,
                                            0.1)^2),
                                    1/3))),
                        IFERROR(W1386,
                            0)),
                    MAX(MAX('1D'!$D$16,
                            MAX('1D'!$D$16,
                                POWER((ABS(K1386)^2)/('1D'!$I$5*MAX(F1386,
                                            0.1)^2),
                                    1/3))),
                        (IFERROR(W1386,
                                0))+((IFERROR(AF1386,
                                    0))*'1D'!$D$18)))))))</f>
        <v>2.1389677043987478</v>
      </c>
      <c r="X1386" s="5">
        <f t="shared" ca="1" si="298"/>
        <v>11.122632062873489</v>
      </c>
      <c r="Y1386" s="5">
        <f t="shared" ca="1" si="299"/>
        <v>1.1735290000551568</v>
      </c>
      <c r="Z1386" s="5">
        <f t="shared" ca="1" si="300"/>
        <v>4.5807502857230418</v>
      </c>
      <c r="AA1386" s="5">
        <f t="shared" ca="1" si="301"/>
        <v>634.01596770439869</v>
      </c>
      <c r="AB1386" s="5">
        <f ca="1">AA1386+((ABS(K1386)/MAX(((F1386)+(G1386)*(W1386))*(W1386),
            0.000001))^2)/(2*'1D'!$I$5)</f>
        <v>635.08545155659806</v>
      </c>
      <c r="AC1386" s="5">
        <f ca="1">((ABS(K1386)*'1D'!$D$6)/(MAX(((F1386)+(G1386)*(W1386))*(W1386),
            0.000001)*MAX(((((F1386)+(G1386)*(W1386))*(W1386))/MAX((F1386)+2*(W1386)*SQRT(1+(G1386)^2),
                    0.000001))^(2/3),
            0.000001)))^2</f>
        <v>3.8141460404132466E-3</v>
      </c>
      <c r="AD1386" s="5">
        <f ca="1">ABS(ABS(K1386)/MAX(((F1386)+(G1386)*(W1386))*(W1386),
        0.000001))/SQRT('1D'!$I$5*MAX((((F1386)+(G1386)*(W1386))*(W1386))/MAX((F1386)+2*(G1386)*(W1386),
            0.000001),
        0.000001))</f>
        <v>1.0000000000000004</v>
      </c>
      <c r="AE1386" s="5">
        <f ca="1">((F1386)*(W1386)^2)/2+(G1386)*(W1386)^3/3+(ABS(K1386)^2)/('1D'!$I$5*MAX(((F1386)+(G1386)*(W1386))*(W1386),
        0.000001))</f>
        <v>35.686426155594638</v>
      </c>
      <c r="AF1386" s="5">
        <f ca="1">IF($A$2=0,
    0,
    IFERROR(AB1387+(((AC1386+AC1387)/2)*J1387)+(IF(Z1386&gt;Z1387,
                '1D'!$D$8*((Z1386^2-Z1387^2)/(2*'1D'!$I$5)),
                '1D'!$D$9*((Z1387^2-Z1386^2)/(2*'1D'!$I$5)))+('1D'!$D$10*(ABS(I1387)/90)*(MAX(Z1386^2,
                        Z1387^2)/(2*'1D'!$I$5))))-AB1386,
        0))</f>
        <v>3.6141460404905956E-3</v>
      </c>
      <c r="AG1386" s="5">
        <f ca="1">IF($A$2=0,
    1,
    IF(IFERROR(AG1387,
            0)=0,
        0,
        IFERROR(IF(OR(ROUND(AD1386,
                        3)&gt;=1,
                    AND(ABS(AF1386)&lt;'1D'!$D$19,
                        AD1386&lt;1)),
                1,
                0),
            0)))</f>
        <v>1</v>
      </c>
      <c r="AH1386" s="5">
        <f ca="1">IFERROR(IF('1D'!V32="Supercritical",
        MAX('1D'!$D$16,
            IFERROR(L1386,
                MAX('1D'!$D$16,
                    POWER((ABS(K1386)^2)/('1D'!$I$5*MAX(F1386,
                                0.1)^2),
                        1/3)))),
        IF('1D'!V32="Subcritical",
            MAX('1D'!$D$16,
                IFERROR(W1386,
                    MAX('1D'!$D$16,
                        POWER((ABS(K1386)^2)/('1D'!$I$5*MAX(F1386,
                                    0.1)^2),
                            1/3)))),
            IF(IFERROR(T1386,
                    -1E+99)&gt;=IFERROR(AE1386,
                    -1E+99),
                MAX('1D'!$D$16,
                    IFERROR(L1386,
                        MAX('1D'!$D$16,
                            POWER((ABS(K1386)^2)/('1D'!$I$5*MAX(F1386,
                                        0.1)^2),
                                1/3)))),
                MAX('1D'!$D$16,
                    IFERROR(W1386,
                        MAX('1D'!$D$16,
                            POWER((ABS(K1386)^2)/('1D'!$I$5*MAX(F1386,
                                        0.1)^2),
                                1/3))))))),
    MAX('1D'!$D$16,
        POWER((ABS(K1386)^2)/('1D'!$I$5*MAX(F1386,
                    0.1)^2),
            1/3)))</f>
        <v>2.0411692021517887</v>
      </c>
      <c r="AI1386" s="5">
        <f t="shared" ca="1" si="302"/>
        <v>633.91816920215172</v>
      </c>
      <c r="AJ1386" s="5">
        <f ca="1">AI1386+((ABS(K1386)/MAX(((F1386)+(G1386)*(AH1386))*(AH1386),
            0.000001))^2)/(2*'1D'!$I$5)</f>
        <v>635.09259253909477</v>
      </c>
      <c r="AM1386">
        <v>0</v>
      </c>
      <c r="AN1386">
        <v>0</v>
      </c>
      <c r="AO1386" s="5">
        <f t="shared" si="303"/>
        <v>0</v>
      </c>
      <c r="AP1386" s="5">
        <f t="shared" si="307"/>
        <v>0</v>
      </c>
      <c r="AQ1386" s="5">
        <f ca="1">ABS(ABS(K1386)/MAX(((F1386)+(G1386)*(AH1386))*(AH1386),
        0.000001))/SQRT('1D'!$I$5*MAX((((F1386)+(G1386)*(AH1386))*(AH1386))/MAX((F1386)+2*(G1386)*(AH1386),
            0.000001),
        0.000001))</f>
        <v>1.0727235886044055</v>
      </c>
      <c r="AR1386" s="5" t="str">
        <f t="shared" ca="1" si="304"/>
        <v>Supercritical</v>
      </c>
      <c r="AS1386" s="5">
        <f ca="1">((ABS(K1386)*'1D'!$D$6)/(MAX(((F1386)+(G1386)*(AH1386))*(AH1386),
            0.000001)*MAX(((((F1386)+(G1386)*(AH1386))*(AH1386))/MAX((F1386)+2*(AH1386)*SQRT(1+(G1386)^2),
                    0.000001))^(2/3),
            0.000001)))^2</f>
        <v>4.3358367565141456E-3</v>
      </c>
    </row>
    <row r="1387" spans="1:45" x14ac:dyDescent="0.35">
      <c r="A1387">
        <v>1378</v>
      </c>
      <c r="B1387">
        <v>1376.9960000000001</v>
      </c>
      <c r="C1387">
        <v>616065.71100000001</v>
      </c>
      <c r="D1387">
        <v>3096630.3870000001</v>
      </c>
      <c r="E1387">
        <v>631.8768</v>
      </c>
      <c r="F1387">
        <v>5.2</v>
      </c>
      <c r="G1387">
        <v>0</v>
      </c>
      <c r="H1387" t="s">
        <v>176</v>
      </c>
      <c r="I1387">
        <v>0</v>
      </c>
      <c r="J1387" s="5">
        <f t="shared" si="305"/>
        <v>1</v>
      </c>
      <c r="K1387" s="5">
        <f t="shared" ca="1" si="306"/>
        <v>50.95</v>
      </c>
      <c r="L1387" s="5">
        <f ca="1">IF($A$2=0,
    IFERROR(L1386,
        MAX('1D'!$D$16,
            POWER((ABS(K1387)^2)/('1D'!$I$5*MAX(F1387,
                        0.1)^2),
                1/3))),
    IF(IFERROR(V1386,
            0)=0,
        IFERROR(L1386,
            MAX('1D'!$D$16,
                POWER((ABS(K1387)^2)/('1D'!$I$5*MAX(F1387,
                            0.1)^2),
                    1/3))),
        IF(OR(IFERROR(L1387,
                    0)=0,
                IFERROR(S1386,
                    0)&lt;1,
                IFERROR(S1387,
                    0)&lt;1),
            MAX('1D'!$D$16,
                POWER((ABS(K1387)^2)/('1D'!$I$5*MAX(F1387,
                            0.1)^2),
                    1/3)),
            IF(IFERROR(U1387,
                    0)&gt;0,
                MAX('1D'!$D$16,
                    IFERROR(L1387,
                        0)+((IFERROR(U1387,
                                0))*'1D'!$D$18*IF((IFERROR(S1387,
                                    0))&lt;1,
                            1,
                            -1))),
                IF(IFERROR(U1387,
                        0)&lt;0,
                    IF(ABS((MAX('1D'!$D$16,
                                    POWER((ABS(K1387)^2)/('1D'!$I$5*MAX(F1387,
                                                0.1)^2),
                                        1/3)))-IFERROR(L1387,
                                0))&gt;'1D'!$D$19,
                        MAX('1D'!$D$16,
                            IF((MAX('1D'!$D$16,
                                        POWER((ABS(K1387)^2)/('1D'!$I$5*MAX(F1387,
                                                    0.1)^2),
                                            1/3)))&gt;IFERROR(L1387,
                                    0),
                                MIN((MAX('1D'!$D$16,
                                            POWER((ABS(K1387)^2)/('1D'!$I$5*MAX(F1387,
                                                        0.1)^2),
                                                1/3))),
                                    IFERROR(L1387,
                                        0)+(MIN(ABS(IFERROR(U1387,
                                                    0))*'1D'!$D$18,
                                            ABS((MAX('1D'!$D$16,
                                                        POWER((ABS(K1387)^2)/('1D'!$I$5*MAX(F1387,
                                                                    0.1)^2),
                                                            1/3)))-IFERROR(L1387,
                                                    0))))),
                                MAX((MAX('1D'!$D$16,
                                            POWER((ABS(K1387)^2)/('1D'!$I$5*MAX(F1387,
                                                        0.1)^2),
                                                1/3))),
                                    IFERROR(L1387,
                                        0)-(MIN(ABS(IFERROR(U1387,
                                                    0))*'1D'!$D$18,
                                            ABS((MAX('1D'!$D$16,
                                                        POWER((ABS(K1387)^2)/('1D'!$I$5*MAX(F1387,
                                                                    0.1)^2),
                                                            1/3)))-IFERROR(L1387,
                                                    0))))))),
                        MAX('1D'!$D$16,
                            POWER((ABS(K1387)^2)/('1D'!$I$5*MAX(F1387,
                                        0.1)^2),
                                1/3))),
                    MAX('1D'!$D$16,
                        IFERROR(L1387,
                            0)))))))</f>
        <v>2.0411692021517887</v>
      </c>
      <c r="M1387" s="5">
        <f t="shared" ca="1" si="294"/>
        <v>10.614079851189301</v>
      </c>
      <c r="N1387" s="5">
        <f t="shared" ca="1" si="295"/>
        <v>1.1434704692804873</v>
      </c>
      <c r="O1387" s="5">
        <f t="shared" ca="1" si="296"/>
        <v>4.8002276894771132</v>
      </c>
      <c r="P1387" s="5">
        <f t="shared" ca="1" si="297"/>
        <v>633.91796920215177</v>
      </c>
      <c r="Q1387" s="5">
        <f ca="1">P1387+((ABS(K1387)/MAX(((F1387)+(G1387)*(L1387))*(L1387),
            0.000001))^2)/(2*'1D'!$I$5)</f>
        <v>635.09239253909482</v>
      </c>
      <c r="R1387" s="5">
        <f ca="1">((ABS(K1387)*'1D'!$D$6)/(MAX(((F1387)+(G1387)*(L1387))*(L1387),
            0.000001)*MAX(((((F1387)+(G1387)*(L1387))*(L1387))/MAX((F1387)+2*(L1387)*SQRT(1+(G1387)^2),
                    0.000001))^(2/3),
            0.000001)))^2</f>
        <v>4.3358367565141456E-3</v>
      </c>
      <c r="S1387" s="5">
        <f ca="1">ABS(ABS(K1387)/MAX(((F1387)+(G1387)*(L1387))*(L1387),
        0.000001))/SQRT('1D'!$I$5*MAX((((F1387)+(G1387)*(L1387))*(L1387))/MAX((F1387)+2*(G1387)*(L1387),
            0.000001),
        0.000001))</f>
        <v>1.0727235886044055</v>
      </c>
      <c r="T1387" s="5">
        <f ca="1">((F1387)*(L1387)^2)/2+(G1387)*(L1387)^3/3+(ABS(K1387)^2)/('1D'!$I$5*MAX(((F1387)+(G1387)*(L1387))*(L1387),
        0.000001))</f>
        <v>35.763412605541333</v>
      </c>
      <c r="U1387" s="5">
        <f ca="1">IF($A$2=0,
    0,
    IFERROR(Q1386-(((R1386+R1387)/2)*J1387)-(IF(O1386&gt;O1387,
                '1D'!$D$8*((O1386^2-O1387^2)/(2*'1D'!$I$5)),
                '1D'!$D$9*((O1387^2-O1386^2)/(2*'1D'!$I$5)))+('1D'!$D$10*(ABS(I1387)/90)*(MAX(O1386^2,
                        O1387^2)/(2*'1D'!$I$5))))-Q1387,
        0))</f>
        <v>-4.1358367565180743E-3</v>
      </c>
      <c r="V1387" s="5">
        <f ca="1">IF($A$2=0,
    1,
    IF(IFERROR(V1386,
            0)=0,
        0,
        IFERROR(IF(ROUND(S1387,
                    3)=1,
                1,
                IF(AND(ABS(U1387)&lt;'1D'!$D$19,
                        S1387&gt;1),
                    1,
                    0)),
            0)))</f>
        <v>0</v>
      </c>
      <c r="W1387" s="5">
        <f ca="1">IF($A$2=0,
    MAX(MAX('1D'!$D$16,
            MAX('1D'!$D$16,
                POWER((ABS(K1387)^2)/('1D'!$I$5*MAX(F1387,
                            0.1)^2),
                    1/3))),
        IFERROR(W1396,
            MAX(MAX('1D'!$D$16,
                    MAX('1D'!$D$16,
                        POWER((ABS(K1387)^2)/('1D'!$I$5*MAX(F1387,
                                    0.1)^2),
                            1/3))),
                ($L$2)-E1396))),
    IF(IFERROR(AG1388,
            0)=0,
        MAX(MAX('1D'!$D$16,
                MAX('1D'!$D$16,
                    POWER((ABS(K1387)^2)/('1D'!$I$5*MAX(F1387,
                                0.1)^2),
                        1/3))),
            IFERROR(W1396,
                MAX(MAX('1D'!$D$16,
                        MAX('1D'!$D$16,
                            POWER((ABS(K1387)^2)/('1D'!$I$5*MAX(F1387,
                                        0.1)^2),
                                1/3))),
                    ($L$2)-E1396))),
        IF(IFERROR(W1387,
                0)=0,
            MAX(MAX('1D'!$D$16,
                    MAX('1D'!$D$16,
                        POWER((ABS(K1387)^2)/('1D'!$I$5*MAX(F1387,
                                    0.1)^2),
                            1/3))),
                IFERROR(W1396,
                    MAX(MAX('1D'!$D$16,
                            MAX('1D'!$D$16,
                                POWER((ABS(K1387)^2)/('1D'!$I$5*MAX(F1387,
                                            0.1)^2),
                                    1/3))),
                        ($L$2)-E1396))),
            IF(OR(IFERROR(AD1387,
                        0)&gt;=1,
                    IFERROR(AD1388,
                        0)&gt;=1),
                MAX('1D'!$D$16,
                    MAX('1D'!$D$16,
                        POWER((ABS(K1387)^2)/('1D'!$I$5*MAX(F1387,
                                    0.1)^2),
                            1/3))),
                IF(ABS(IFERROR(AF1387,
                            0))&lt;'1D'!$D$19,
                    MAX(MAX('1D'!$D$16,
                            MAX('1D'!$D$16,
                                POWER((ABS(K1387)^2)/('1D'!$I$5*MAX(F1387,
                                            0.1)^2),
                                    1/3))),
                        IFERROR(W1387,
                            0)),
                    MAX(MAX('1D'!$D$16,
                            MAX('1D'!$D$16,
                                POWER((ABS(K1387)^2)/('1D'!$I$5*MAX(F1387,
                                            0.1)^2),
                                    1/3))),
                        (IFERROR(W1387,
                                0))+((IFERROR(AF1387,
                                    0))*'1D'!$D$18)))))))</f>
        <v>2.1389677043987478</v>
      </c>
      <c r="X1387" s="5">
        <f t="shared" ca="1" si="298"/>
        <v>11.122632062873489</v>
      </c>
      <c r="Y1387" s="5">
        <f t="shared" ca="1" si="299"/>
        <v>1.1735290000551568</v>
      </c>
      <c r="Z1387" s="5">
        <f t="shared" ca="1" si="300"/>
        <v>4.5807502857230418</v>
      </c>
      <c r="AA1387" s="5">
        <f t="shared" ca="1" si="301"/>
        <v>634.01576770439874</v>
      </c>
      <c r="AB1387" s="5">
        <f ca="1">AA1387+((ABS(K1387)/MAX(((F1387)+(G1387)*(W1387))*(W1387),
            0.000001))^2)/(2*'1D'!$I$5)</f>
        <v>635.08525155659811</v>
      </c>
      <c r="AC1387" s="5">
        <f ca="1">((ABS(K1387)*'1D'!$D$6)/(MAX(((F1387)+(G1387)*(W1387))*(W1387),
            0.000001)*MAX(((((F1387)+(G1387)*(W1387))*(W1387))/MAX((F1387)+2*(W1387)*SQRT(1+(G1387)^2),
                    0.000001))^(2/3),
            0.000001)))^2</f>
        <v>3.8141460404132466E-3</v>
      </c>
      <c r="AD1387" s="5">
        <f ca="1">ABS(ABS(K1387)/MAX(((F1387)+(G1387)*(W1387))*(W1387),
        0.000001))/SQRT('1D'!$I$5*MAX((((F1387)+(G1387)*(W1387))*(W1387))/MAX((F1387)+2*(G1387)*(W1387),
            0.000001),
        0.000001))</f>
        <v>1.0000000000000004</v>
      </c>
      <c r="AE1387" s="5">
        <f ca="1">((F1387)*(W1387)^2)/2+(G1387)*(W1387)^3/3+(ABS(K1387)^2)/('1D'!$I$5*MAX(((F1387)+(G1387)*(W1387))*(W1387),
        0.000001))</f>
        <v>35.686426155594638</v>
      </c>
      <c r="AF1387" s="5">
        <f ca="1">IF($A$2=0,
    0,
    IFERROR(AB1388+(((AC1387+AC1388)/2)*J1388)+(IF(Z1387&gt;Z1388,
                '1D'!$D$8*((Z1387^2-Z1388^2)/(2*'1D'!$I$5)),
                '1D'!$D$9*((Z1388^2-Z1387^2)/(2*'1D'!$I$5)))+('1D'!$D$10*(ABS(I1388)/90)*(MAX(Z1387^2,
                        Z1388^2)/(2*'1D'!$I$5))))-AB1387,
        0))</f>
        <v>3.6141460404905956E-3</v>
      </c>
      <c r="AG1387" s="5">
        <f ca="1">IF($A$2=0,
    1,
    IF(IFERROR(AG1388,
            0)=0,
        0,
        IFERROR(IF(OR(ROUND(AD1387,
                        3)&gt;=1,
                    AND(ABS(AF1387)&lt;'1D'!$D$19,
                        AD1387&lt;1)),
                1,
                0),
            0)))</f>
        <v>1</v>
      </c>
      <c r="AH1387" s="5">
        <f ca="1">IFERROR(IF('1D'!V32="Supercritical",
        MAX('1D'!$D$16,
            IFERROR(L1387,
                MAX('1D'!$D$16,
                    POWER((ABS(K1387)^2)/('1D'!$I$5*MAX(F1387,
                                0.1)^2),
                        1/3)))),
        IF('1D'!V32="Subcritical",
            MAX('1D'!$D$16,
                IFERROR(W1387,
                    MAX('1D'!$D$16,
                        POWER((ABS(K1387)^2)/('1D'!$I$5*MAX(F1387,
                                    0.1)^2),
                            1/3)))),
            IF(IFERROR(T1387,
                    -1E+99)&gt;=IFERROR(AE1387,
                    -1E+99),
                MAX('1D'!$D$16,
                    IFERROR(L1387,
                        MAX('1D'!$D$16,
                            POWER((ABS(K1387)^2)/('1D'!$I$5*MAX(F1387,
                                        0.1)^2),
                                1/3)))),
                MAX('1D'!$D$16,
                    IFERROR(W1387,
                        MAX('1D'!$D$16,
                            POWER((ABS(K1387)^2)/('1D'!$I$5*MAX(F1387,
                                        0.1)^2),
                                1/3))))))),
    MAX('1D'!$D$16,
        POWER((ABS(K1387)^2)/('1D'!$I$5*MAX(F1387,
                    0.1)^2),
            1/3)))</f>
        <v>2.0411692021517887</v>
      </c>
      <c r="AI1387" s="5">
        <f t="shared" ca="1" si="302"/>
        <v>633.91796920215177</v>
      </c>
      <c r="AJ1387" s="5">
        <f ca="1">AI1387+((ABS(K1387)/MAX(((F1387)+(G1387)*(AH1387))*(AH1387),
            0.000001))^2)/(2*'1D'!$I$5)</f>
        <v>635.09239253909482</v>
      </c>
      <c r="AM1387">
        <v>0</v>
      </c>
      <c r="AN1387">
        <v>0</v>
      </c>
      <c r="AO1387" s="5">
        <f t="shared" si="303"/>
        <v>0</v>
      </c>
      <c r="AP1387" s="5">
        <f t="shared" si="307"/>
        <v>0</v>
      </c>
      <c r="AQ1387" s="5">
        <f ca="1">ABS(ABS(K1387)/MAX(((F1387)+(G1387)*(AH1387))*(AH1387),
        0.000001))/SQRT('1D'!$I$5*MAX((((F1387)+(G1387)*(AH1387))*(AH1387))/MAX((F1387)+2*(G1387)*(AH1387),
            0.000001),
        0.000001))</f>
        <v>1.0727235886044055</v>
      </c>
      <c r="AR1387" s="5" t="str">
        <f t="shared" ca="1" si="304"/>
        <v>Supercritical</v>
      </c>
      <c r="AS1387" s="5">
        <f ca="1">((ABS(K1387)*'1D'!$D$6)/(MAX(((F1387)+(G1387)*(AH1387))*(AH1387),
            0.000001)*MAX(((((F1387)+(G1387)*(AH1387))*(AH1387))/MAX((F1387)+2*(AH1387)*SQRT(1+(G1387)^2),
                    0.000001))^(2/3),
            0.000001)))^2</f>
        <v>4.3358367565141456E-3</v>
      </c>
    </row>
    <row r="1388" spans="1:45" x14ac:dyDescent="0.35">
      <c r="A1388">
        <v>1379</v>
      </c>
      <c r="B1388">
        <v>1377.9960000000001</v>
      </c>
      <c r="C1388">
        <v>616065.71699999995</v>
      </c>
      <c r="D1388">
        <v>3096629.3870000001</v>
      </c>
      <c r="E1388">
        <v>631.87660000000005</v>
      </c>
      <c r="F1388">
        <v>5.2</v>
      </c>
      <c r="G1388">
        <v>0</v>
      </c>
      <c r="H1388" t="s">
        <v>176</v>
      </c>
      <c r="I1388">
        <v>0</v>
      </c>
      <c r="J1388" s="5">
        <f t="shared" si="305"/>
        <v>1</v>
      </c>
      <c r="K1388" s="5">
        <f t="shared" ca="1" si="306"/>
        <v>50.95</v>
      </c>
      <c r="L1388" s="5">
        <f ca="1">IF($A$2=0,
    IFERROR(L1387,
        MAX('1D'!$D$16,
            POWER((ABS(K1388)^2)/('1D'!$I$5*MAX(F1388,
                        0.1)^2),
                1/3))),
    IF(IFERROR(V1387,
            0)=0,
        IFERROR(L1387,
            MAX('1D'!$D$16,
                POWER((ABS(K1388)^2)/('1D'!$I$5*MAX(F1388,
                            0.1)^2),
                    1/3))),
        IF(OR(IFERROR(L1388,
                    0)=0,
                IFERROR(S1387,
                    0)&lt;1,
                IFERROR(S1388,
                    0)&lt;1),
            MAX('1D'!$D$16,
                POWER((ABS(K1388)^2)/('1D'!$I$5*MAX(F1388,
                            0.1)^2),
                    1/3)),
            IF(IFERROR(U1388,
                    0)&gt;0,
                MAX('1D'!$D$16,
                    IFERROR(L1388,
                        0)+((IFERROR(U1388,
                                0))*'1D'!$D$18*IF((IFERROR(S1388,
                                    0))&lt;1,
                            1,
                            -1))),
                IF(IFERROR(U1388,
                        0)&lt;0,
                    IF(ABS((MAX('1D'!$D$16,
                                    POWER((ABS(K1388)^2)/('1D'!$I$5*MAX(F1388,
                                                0.1)^2),
                                        1/3)))-IFERROR(L1388,
                                0))&gt;'1D'!$D$19,
                        MAX('1D'!$D$16,
                            IF((MAX('1D'!$D$16,
                                        POWER((ABS(K1388)^2)/('1D'!$I$5*MAX(F1388,
                                                    0.1)^2),
                                            1/3)))&gt;IFERROR(L1388,
                                    0),
                                MIN((MAX('1D'!$D$16,
                                            POWER((ABS(K1388)^2)/('1D'!$I$5*MAX(F1388,
                                                        0.1)^2),
                                                1/3))),
                                    IFERROR(L1388,
                                        0)+(MIN(ABS(IFERROR(U1388,
                                                    0))*'1D'!$D$18,
                                            ABS((MAX('1D'!$D$16,
                                                        POWER((ABS(K1388)^2)/('1D'!$I$5*MAX(F1388,
                                                                    0.1)^2),
                                                            1/3)))-IFERROR(L1388,
                                                    0))))),
                                MAX((MAX('1D'!$D$16,
                                            POWER((ABS(K1388)^2)/('1D'!$I$5*MAX(F1388,
                                                        0.1)^2),
                                                1/3))),
                                    IFERROR(L1388,
                                        0)-(MIN(ABS(IFERROR(U1388,
                                                    0))*'1D'!$D$18,
                                            ABS((MAX('1D'!$D$16,
                                                        POWER((ABS(K1388)^2)/('1D'!$I$5*MAX(F1388,
                                                                    0.1)^2),
                                                            1/3)))-IFERROR(L1388,
                                                    0))))))),
                        MAX('1D'!$D$16,
                            POWER((ABS(K1388)^2)/('1D'!$I$5*MAX(F1388,
                                        0.1)^2),
                                1/3))),
                    MAX('1D'!$D$16,
                        IFERROR(L1388,
                            0)))))))</f>
        <v>2.0411692021517887</v>
      </c>
      <c r="M1388" s="5">
        <f t="shared" ca="1" si="294"/>
        <v>10.614079851189301</v>
      </c>
      <c r="N1388" s="5">
        <f t="shared" ca="1" si="295"/>
        <v>1.1434704692804873</v>
      </c>
      <c r="O1388" s="5">
        <f t="shared" ca="1" si="296"/>
        <v>4.8002276894771132</v>
      </c>
      <c r="P1388" s="5">
        <f t="shared" ca="1" si="297"/>
        <v>633.91776920215182</v>
      </c>
      <c r="Q1388" s="5">
        <f ca="1">P1388+((ABS(K1388)/MAX(((F1388)+(G1388)*(L1388))*(L1388),
            0.000001))^2)/(2*'1D'!$I$5)</f>
        <v>635.09219253909487</v>
      </c>
      <c r="R1388" s="5">
        <f ca="1">((ABS(K1388)*'1D'!$D$6)/(MAX(((F1388)+(G1388)*(L1388))*(L1388),
            0.000001)*MAX(((((F1388)+(G1388)*(L1388))*(L1388))/MAX((F1388)+2*(L1388)*SQRT(1+(G1388)^2),
                    0.000001))^(2/3),
            0.000001)))^2</f>
        <v>4.3358367565141456E-3</v>
      </c>
      <c r="S1388" s="5">
        <f ca="1">ABS(ABS(K1388)/MAX(((F1388)+(G1388)*(L1388))*(L1388),
        0.000001))/SQRT('1D'!$I$5*MAX((((F1388)+(G1388)*(L1388))*(L1388))/MAX((F1388)+2*(G1388)*(L1388),
            0.000001),
        0.000001))</f>
        <v>1.0727235886044055</v>
      </c>
      <c r="T1388" s="5">
        <f ca="1">((F1388)*(L1388)^2)/2+(G1388)*(L1388)^3/3+(ABS(K1388)^2)/('1D'!$I$5*MAX(((F1388)+(G1388)*(L1388))*(L1388),
        0.000001))</f>
        <v>35.763412605541333</v>
      </c>
      <c r="U1388" s="5">
        <f ca="1">IF($A$2=0,
    0,
    IFERROR(Q1387-(((R1387+R1388)/2)*J1388)-(IF(O1387&gt;O1388,
                '1D'!$D$8*((O1387^2-O1388^2)/(2*'1D'!$I$5)),
                '1D'!$D$9*((O1388^2-O1387^2)/(2*'1D'!$I$5)))+('1D'!$D$10*(ABS(I1388)/90)*(MAX(O1387^2,
                        O1388^2)/(2*'1D'!$I$5))))-Q1388,
        0))</f>
        <v>-4.1358367565180743E-3</v>
      </c>
      <c r="V1388" s="5">
        <f ca="1">IF($A$2=0,
    1,
    IF(IFERROR(V1387,
            0)=0,
        0,
        IFERROR(IF(ROUND(S1388,
                    3)=1,
                1,
                IF(AND(ABS(U1388)&lt;'1D'!$D$19,
                        S1388&gt;1),
                    1,
                    0)),
            0)))</f>
        <v>0</v>
      </c>
      <c r="W1388" s="5">
        <f ca="1">IF($A$2=0,
    MAX(MAX('1D'!$D$16,
            MAX('1D'!$D$16,
                POWER((ABS(K1388)^2)/('1D'!$I$5*MAX(F1388,
                            0.1)^2),
                    1/3))),
        IFERROR(W1396,
            MAX(MAX('1D'!$D$16,
                    MAX('1D'!$D$16,
                        POWER((ABS(K1388)^2)/('1D'!$I$5*MAX(F1388,
                                    0.1)^2),
                            1/3))),
                ($L$2)-E1396))),
    IF(IFERROR(AG1389,
            0)=0,
        MAX(MAX('1D'!$D$16,
                MAX('1D'!$D$16,
                    POWER((ABS(K1388)^2)/('1D'!$I$5*MAX(F1388,
                                0.1)^2),
                        1/3))),
            IFERROR(W1396,
                MAX(MAX('1D'!$D$16,
                        MAX('1D'!$D$16,
                            POWER((ABS(K1388)^2)/('1D'!$I$5*MAX(F1388,
                                        0.1)^2),
                                1/3))),
                    ($L$2)-E1396))),
        IF(IFERROR(W1388,
                0)=0,
            MAX(MAX('1D'!$D$16,
                    MAX('1D'!$D$16,
                        POWER((ABS(K1388)^2)/('1D'!$I$5*MAX(F1388,
                                    0.1)^2),
                            1/3))),
                IFERROR(W1396,
                    MAX(MAX('1D'!$D$16,
                            MAX('1D'!$D$16,
                                POWER((ABS(K1388)^2)/('1D'!$I$5*MAX(F1388,
                                            0.1)^2),
                                    1/3))),
                        ($L$2)-E1396))),
            IF(OR(IFERROR(AD1388,
                        0)&gt;=1,
                    IFERROR(AD1389,
                        0)&gt;=1),
                MAX('1D'!$D$16,
                    MAX('1D'!$D$16,
                        POWER((ABS(K1388)^2)/('1D'!$I$5*MAX(F1388,
                                    0.1)^2),
                            1/3))),
                IF(ABS(IFERROR(AF1388,
                            0))&lt;'1D'!$D$19,
                    MAX(MAX('1D'!$D$16,
                            MAX('1D'!$D$16,
                                POWER((ABS(K1388)^2)/('1D'!$I$5*MAX(F1388,
                                            0.1)^2),
                                    1/3))),
                        IFERROR(W1388,
                            0)),
                    MAX(MAX('1D'!$D$16,
                            MAX('1D'!$D$16,
                                POWER((ABS(K1388)^2)/('1D'!$I$5*MAX(F1388,
                                            0.1)^2),
                                    1/3))),
                        (IFERROR(W1388,
                                0))+((IFERROR(AF1388,
                                    0))*'1D'!$D$18)))))))</f>
        <v>2.1389677043987478</v>
      </c>
      <c r="X1388" s="5">
        <f t="shared" ca="1" si="298"/>
        <v>11.122632062873489</v>
      </c>
      <c r="Y1388" s="5">
        <f t="shared" ca="1" si="299"/>
        <v>1.1735290000551568</v>
      </c>
      <c r="Z1388" s="5">
        <f t="shared" ca="1" si="300"/>
        <v>4.5807502857230418</v>
      </c>
      <c r="AA1388" s="5">
        <f t="shared" ca="1" si="301"/>
        <v>634.01556770439879</v>
      </c>
      <c r="AB1388" s="5">
        <f ca="1">AA1388+((ABS(K1388)/MAX(((F1388)+(G1388)*(W1388))*(W1388),
            0.000001))^2)/(2*'1D'!$I$5)</f>
        <v>635.08505155659816</v>
      </c>
      <c r="AC1388" s="5">
        <f ca="1">((ABS(K1388)*'1D'!$D$6)/(MAX(((F1388)+(G1388)*(W1388))*(W1388),
            0.000001)*MAX(((((F1388)+(G1388)*(W1388))*(W1388))/MAX((F1388)+2*(W1388)*SQRT(1+(G1388)^2),
                    0.000001))^(2/3),
            0.000001)))^2</f>
        <v>3.8141460404132466E-3</v>
      </c>
      <c r="AD1388" s="5">
        <f ca="1">ABS(ABS(K1388)/MAX(((F1388)+(G1388)*(W1388))*(W1388),
        0.000001))/SQRT('1D'!$I$5*MAX((((F1388)+(G1388)*(W1388))*(W1388))/MAX((F1388)+2*(G1388)*(W1388),
            0.000001),
        0.000001))</f>
        <v>1.0000000000000004</v>
      </c>
      <c r="AE1388" s="5">
        <f ca="1">((F1388)*(W1388)^2)/2+(G1388)*(W1388)^3/3+(ABS(K1388)^2)/('1D'!$I$5*MAX(((F1388)+(G1388)*(W1388))*(W1388),
        0.000001))</f>
        <v>35.686426155594638</v>
      </c>
      <c r="AF1388" s="5">
        <f ca="1">IF($A$2=0,
    0,
    IFERROR(AB1389+(((AC1388+AC1389)/2)*J1389)+(IF(Z1388&gt;Z1389,
                '1D'!$D$8*((Z1388^2-Z1389^2)/(2*'1D'!$I$5)),
                '1D'!$D$9*((Z1389^2-Z1388^2)/(2*'1D'!$I$5)))+('1D'!$D$10*(ABS(I1389)/90)*(MAX(Z1388^2,
                        Z1389^2)/(2*'1D'!$I$5))))-AB1388,
        0))</f>
        <v>3.7157470063675646E-3</v>
      </c>
      <c r="AG1388" s="5">
        <f ca="1">IF($A$2=0,
    1,
    IF(IFERROR(AG1389,
            0)=0,
        0,
        IFERROR(IF(OR(ROUND(AD1388,
                        3)&gt;=1,
                    AND(ABS(AF1388)&lt;'1D'!$D$19,
                        AD1388&lt;1)),
                1,
                0),
            0)))</f>
        <v>1</v>
      </c>
      <c r="AH1388" s="5">
        <f ca="1">IFERROR(IF('1D'!V32="Supercritical",
        MAX('1D'!$D$16,
            IFERROR(L1388,
                MAX('1D'!$D$16,
                    POWER((ABS(K1388)^2)/('1D'!$I$5*MAX(F1388,
                                0.1)^2),
                        1/3)))),
        IF('1D'!V32="Subcritical",
            MAX('1D'!$D$16,
                IFERROR(W1388,
                    MAX('1D'!$D$16,
                        POWER((ABS(K1388)^2)/('1D'!$I$5*MAX(F1388,
                                    0.1)^2),
                            1/3)))),
            IF(IFERROR(T1388,
                    -1E+99)&gt;=IFERROR(AE1388,
                    -1E+99),
                MAX('1D'!$D$16,
                    IFERROR(L1388,
                        MAX('1D'!$D$16,
                            POWER((ABS(K1388)^2)/('1D'!$I$5*MAX(F1388,
                                        0.1)^2),
                                1/3)))),
                MAX('1D'!$D$16,
                    IFERROR(W1388,
                        MAX('1D'!$D$16,
                            POWER((ABS(K1388)^2)/('1D'!$I$5*MAX(F1388,
                                        0.1)^2),
                                1/3))))))),
    MAX('1D'!$D$16,
        POWER((ABS(K1388)^2)/('1D'!$I$5*MAX(F1388,
                    0.1)^2),
            1/3)))</f>
        <v>2.0411692021517887</v>
      </c>
      <c r="AI1388" s="5">
        <f t="shared" ca="1" si="302"/>
        <v>633.91776920215182</v>
      </c>
      <c r="AJ1388" s="5">
        <f ca="1">AI1388+((ABS(K1388)/MAX(((F1388)+(G1388)*(AH1388))*(AH1388),
            0.000001))^2)/(2*'1D'!$I$5)</f>
        <v>635.09219253909487</v>
      </c>
      <c r="AM1388">
        <v>0</v>
      </c>
      <c r="AN1388">
        <v>0</v>
      </c>
      <c r="AO1388" s="5">
        <f t="shared" si="303"/>
        <v>0</v>
      </c>
      <c r="AP1388" s="5">
        <f t="shared" si="307"/>
        <v>0</v>
      </c>
      <c r="AQ1388" s="5">
        <f ca="1">ABS(ABS(K1388)/MAX(((F1388)+(G1388)*(AH1388))*(AH1388),
        0.000001))/SQRT('1D'!$I$5*MAX((((F1388)+(G1388)*(AH1388))*(AH1388))/MAX((F1388)+2*(G1388)*(AH1388),
            0.000001),
        0.000001))</f>
        <v>1.0727235886044055</v>
      </c>
      <c r="AR1388" s="5" t="str">
        <f t="shared" ca="1" si="304"/>
        <v>Supercritical</v>
      </c>
      <c r="AS1388" s="5">
        <f ca="1">((ABS(K1388)*'1D'!$D$6)/(MAX(((F1388)+(G1388)*(AH1388))*(AH1388),
            0.000001)*MAX(((((F1388)+(G1388)*(AH1388))*(AH1388))/MAX((F1388)+2*(AH1388)*SQRT(1+(G1388)^2),
                    0.000001))^(2/3),
            0.000001)))^2</f>
        <v>4.3358367565141456E-3</v>
      </c>
    </row>
    <row r="1389" spans="1:45" x14ac:dyDescent="0.35">
      <c r="A1389">
        <v>1380</v>
      </c>
      <c r="B1389">
        <v>1378.9960000000001</v>
      </c>
      <c r="C1389">
        <v>616065.723</v>
      </c>
      <c r="D1389">
        <v>3096628.3870000001</v>
      </c>
      <c r="E1389">
        <v>631.87639999999999</v>
      </c>
      <c r="F1389">
        <v>5.2</v>
      </c>
      <c r="G1389">
        <v>0</v>
      </c>
      <c r="H1389" t="s">
        <v>176</v>
      </c>
      <c r="I1389">
        <v>5.7000000000000002E-2</v>
      </c>
      <c r="J1389" s="5">
        <f t="shared" si="305"/>
        <v>1</v>
      </c>
      <c r="K1389" s="5">
        <f t="shared" ca="1" si="306"/>
        <v>50.95</v>
      </c>
      <c r="L1389" s="5">
        <f ca="1">IF($A$2=0,
    IFERROR(L1388,
        MAX('1D'!$D$16,
            POWER((ABS(K1389)^2)/('1D'!$I$5*MAX(F1389,
                        0.1)^2),
                1/3))),
    IF(IFERROR(V1388,
            0)=0,
        IFERROR(L1388,
            MAX('1D'!$D$16,
                POWER((ABS(K1389)^2)/('1D'!$I$5*MAX(F1389,
                            0.1)^2),
                    1/3))),
        IF(OR(IFERROR(L1389,
                    0)=0,
                IFERROR(S1388,
                    0)&lt;1,
                IFERROR(S1389,
                    0)&lt;1),
            MAX('1D'!$D$16,
                POWER((ABS(K1389)^2)/('1D'!$I$5*MAX(F1389,
                            0.1)^2),
                    1/3)),
            IF(IFERROR(U1389,
                    0)&gt;0,
                MAX('1D'!$D$16,
                    IFERROR(L1389,
                        0)+((IFERROR(U1389,
                                0))*'1D'!$D$18*IF((IFERROR(S1389,
                                    0))&lt;1,
                            1,
                            -1))),
                IF(IFERROR(U1389,
                        0)&lt;0,
                    IF(ABS((MAX('1D'!$D$16,
                                    POWER((ABS(K1389)^2)/('1D'!$I$5*MAX(F1389,
                                                0.1)^2),
                                        1/3)))-IFERROR(L1389,
                                0))&gt;'1D'!$D$19,
                        MAX('1D'!$D$16,
                            IF((MAX('1D'!$D$16,
                                        POWER((ABS(K1389)^2)/('1D'!$I$5*MAX(F1389,
                                                    0.1)^2),
                                            1/3)))&gt;IFERROR(L1389,
                                    0),
                                MIN((MAX('1D'!$D$16,
                                            POWER((ABS(K1389)^2)/('1D'!$I$5*MAX(F1389,
                                                        0.1)^2),
                                                1/3))),
                                    IFERROR(L1389,
                                        0)+(MIN(ABS(IFERROR(U1389,
                                                    0))*'1D'!$D$18,
                                            ABS((MAX('1D'!$D$16,
                                                        POWER((ABS(K1389)^2)/('1D'!$I$5*MAX(F1389,
                                                                    0.1)^2),
                                                            1/3)))-IFERROR(L1389,
                                                    0))))),
                                MAX((MAX('1D'!$D$16,
                                            POWER((ABS(K1389)^2)/('1D'!$I$5*MAX(F1389,
                                                        0.1)^2),
                                                1/3))),
                                    IFERROR(L1389,
                                        0)-(MIN(ABS(IFERROR(U1389,
                                                    0))*'1D'!$D$18,
                                            ABS((MAX('1D'!$D$16,
                                                        POWER((ABS(K1389)^2)/('1D'!$I$5*MAX(F1389,
                                                                    0.1)^2),
                                                            1/3)))-IFERROR(L1389,
                                                    0))))))),
                        MAX('1D'!$D$16,
                            POWER((ABS(K1389)^2)/('1D'!$I$5*MAX(F1389,
                                        0.1)^2),
                                1/3))),
                    MAX('1D'!$D$16,
                        IFERROR(L1389,
                            0)))))))</f>
        <v>2.0411692021517887</v>
      </c>
      <c r="M1389" s="5">
        <f t="shared" ca="1" si="294"/>
        <v>10.614079851189301</v>
      </c>
      <c r="N1389" s="5">
        <f t="shared" ca="1" si="295"/>
        <v>1.1434704692804873</v>
      </c>
      <c r="O1389" s="5">
        <f t="shared" ca="1" si="296"/>
        <v>4.8002276894771132</v>
      </c>
      <c r="P1389" s="5">
        <f t="shared" ca="1" si="297"/>
        <v>633.91756920215175</v>
      </c>
      <c r="Q1389" s="5">
        <f ca="1">P1389+((ABS(K1389)/MAX(((F1389)+(G1389)*(L1389))*(L1389),
            0.000001))^2)/(2*'1D'!$I$5)</f>
        <v>635.0919925390948</v>
      </c>
      <c r="R1389" s="5">
        <f ca="1">((ABS(K1389)*'1D'!$D$6)/(MAX(((F1389)+(G1389)*(L1389))*(L1389),
            0.000001)*MAX(((((F1389)+(G1389)*(L1389))*(L1389))/MAX((F1389)+2*(L1389)*SQRT(1+(G1389)^2),
                    0.000001))^(2/3),
            0.000001)))^2</f>
        <v>4.3358367565141456E-3</v>
      </c>
      <c r="S1389" s="5">
        <f ca="1">ABS(ABS(K1389)/MAX(((F1389)+(G1389)*(L1389))*(L1389),
        0.000001))/SQRT('1D'!$I$5*MAX((((F1389)+(G1389)*(L1389))*(L1389))/MAX((F1389)+2*(G1389)*(L1389),
            0.000001),
        0.000001))</f>
        <v>1.0727235886044055</v>
      </c>
      <c r="T1389" s="5">
        <f ca="1">((F1389)*(L1389)^2)/2+(G1389)*(L1389)^3/3+(ABS(K1389)^2)/('1D'!$I$5*MAX(((F1389)+(G1389)*(L1389))*(L1389),
        0.000001))</f>
        <v>35.763412605541333</v>
      </c>
      <c r="U1389" s="5">
        <f ca="1">IF($A$2=0,
    0,
    IFERROR(Q1388-(((R1388+R1389)/2)*J1389)-(IF(O1388&gt;O1389,
                '1D'!$D$8*((O1388^2-O1389^2)/(2*'1D'!$I$5)),
                '1D'!$D$9*((O1389^2-O1388^2)/(2*'1D'!$I$5)))+('1D'!$D$10*(ABS(I1389)/90)*(MAX(O1388^2,
                        O1389^2)/(2*'1D'!$I$5))))-Q1389,
        0))</f>
        <v>-4.2474069733771103E-3</v>
      </c>
      <c r="V1389" s="5">
        <f ca="1">IF($A$2=0,
    1,
    IF(IFERROR(V1388,
            0)=0,
        0,
        IFERROR(IF(ROUND(S1389,
                    3)=1,
                1,
                IF(AND(ABS(U1389)&lt;'1D'!$D$19,
                        S1389&gt;1),
                    1,
                    0)),
            0)))</f>
        <v>0</v>
      </c>
      <c r="W1389" s="5">
        <f ca="1">IF($A$2=0,
    MAX(MAX('1D'!$D$16,
            MAX('1D'!$D$16,
                POWER((ABS(K1389)^2)/('1D'!$I$5*MAX(F1389,
                            0.1)^2),
                    1/3))),
        IFERROR(W1396,
            MAX(MAX('1D'!$D$16,
                    MAX('1D'!$D$16,
                        POWER((ABS(K1389)^2)/('1D'!$I$5*MAX(F1389,
                                    0.1)^2),
                            1/3))),
                ($L$2)-E1396))),
    IF(IFERROR(AG1390,
            0)=0,
        MAX(MAX('1D'!$D$16,
                MAX('1D'!$D$16,
                    POWER((ABS(K1389)^2)/('1D'!$I$5*MAX(F1389,
                                0.1)^2),
                        1/3))),
            IFERROR(W1396,
                MAX(MAX('1D'!$D$16,
                        MAX('1D'!$D$16,
                            POWER((ABS(K1389)^2)/('1D'!$I$5*MAX(F1389,
                                        0.1)^2),
                                1/3))),
                    ($L$2)-E1396))),
        IF(IFERROR(W1389,
                0)=0,
            MAX(MAX('1D'!$D$16,
                    MAX('1D'!$D$16,
                        POWER((ABS(K1389)^2)/('1D'!$I$5*MAX(F1389,
                                    0.1)^2),
                            1/3))),
                IFERROR(W1396,
                    MAX(MAX('1D'!$D$16,
                            MAX('1D'!$D$16,
                                POWER((ABS(K1389)^2)/('1D'!$I$5*MAX(F1389,
                                            0.1)^2),
                                    1/3))),
                        ($L$2)-E1396))),
            IF(OR(IFERROR(AD1389,
                        0)&gt;=1,
                    IFERROR(AD1390,
                        0)&gt;=1),
                MAX('1D'!$D$16,
                    MAX('1D'!$D$16,
                        POWER((ABS(K1389)^2)/('1D'!$I$5*MAX(F1389,
                                    0.1)^2),
                            1/3))),
                IF(ABS(IFERROR(AF1389,
                            0))&lt;'1D'!$D$19,
                    MAX(MAX('1D'!$D$16,
                            MAX('1D'!$D$16,
                                POWER((ABS(K1389)^2)/('1D'!$I$5*MAX(F1389,
                                            0.1)^2),
                                    1/3))),
                        IFERROR(W1389,
                            0)),
                    MAX(MAX('1D'!$D$16,
                            MAX('1D'!$D$16,
                                POWER((ABS(K1389)^2)/('1D'!$I$5*MAX(F1389,
                                            0.1)^2),
                                    1/3))),
                        (IFERROR(W1389,
                                0))+((IFERROR(AF1389,
                                    0))*'1D'!$D$18)))))))</f>
        <v>2.1389677043987478</v>
      </c>
      <c r="X1389" s="5">
        <f t="shared" ca="1" si="298"/>
        <v>11.122632062873489</v>
      </c>
      <c r="Y1389" s="5">
        <f t="shared" ca="1" si="299"/>
        <v>1.1735290000551568</v>
      </c>
      <c r="Z1389" s="5">
        <f t="shared" ca="1" si="300"/>
        <v>4.5807502857230418</v>
      </c>
      <c r="AA1389" s="5">
        <f t="shared" ca="1" si="301"/>
        <v>634.01536770439873</v>
      </c>
      <c r="AB1389" s="5">
        <f ca="1">AA1389+((ABS(K1389)/MAX(((F1389)+(G1389)*(W1389))*(W1389),
            0.000001))^2)/(2*'1D'!$I$5)</f>
        <v>635.0848515565981</v>
      </c>
      <c r="AC1389" s="5">
        <f ca="1">((ABS(K1389)*'1D'!$D$6)/(MAX(((F1389)+(G1389)*(W1389))*(W1389),
            0.000001)*MAX(((((F1389)+(G1389)*(W1389))*(W1389))/MAX((F1389)+2*(W1389)*SQRT(1+(G1389)^2),
                    0.000001))^(2/3),
            0.000001)))^2</f>
        <v>3.8141460404132466E-3</v>
      </c>
      <c r="AD1389" s="5">
        <f ca="1">ABS(ABS(K1389)/MAX(((F1389)+(G1389)*(W1389))*(W1389),
        0.000001))/SQRT('1D'!$I$5*MAX((((F1389)+(G1389)*(W1389))*(W1389))/MAX((F1389)+2*(G1389)*(W1389),
            0.000001),
        0.000001))</f>
        <v>1.0000000000000004</v>
      </c>
      <c r="AE1389" s="5">
        <f ca="1">((F1389)*(W1389)^2)/2+(G1389)*(W1389)^3/3+(ABS(K1389)^2)/('1D'!$I$5*MAX(((F1389)+(G1389)*(W1389))*(W1389),
        0.000001))</f>
        <v>35.686426155594638</v>
      </c>
      <c r="AF1389" s="5">
        <f ca="1">IF($A$2=0,
    0,
    IFERROR(AB1390+(((AC1389+AC1390)/2)*J1390)+(IF(Z1389&gt;Z1390,
                '1D'!$D$8*((Z1389^2-Z1390^2)/(2*'1D'!$I$5)),
                '1D'!$D$9*((Z1390^2-Z1389^2)/(2*'1D'!$I$5)))+('1D'!$D$10*(ABS(I1390)/90)*(MAX(Z1389^2,
                        Z1390^2)/(2*'1D'!$I$5))))-AB1389,
        0))</f>
        <v>4.3289177483529784E-3</v>
      </c>
      <c r="AG1389" s="5">
        <f ca="1">IF($A$2=0,
    1,
    IF(IFERROR(AG1390,
            0)=0,
        0,
        IFERROR(IF(OR(ROUND(AD1389,
                        3)&gt;=1,
                    AND(ABS(AF1389)&lt;'1D'!$D$19,
                        AD1389&lt;1)),
                1,
                0),
            0)))</f>
        <v>1</v>
      </c>
      <c r="AH1389" s="5">
        <f ca="1">IFERROR(IF('1D'!V32="Supercritical",
        MAX('1D'!$D$16,
            IFERROR(L1389,
                MAX('1D'!$D$16,
                    POWER((ABS(K1389)^2)/('1D'!$I$5*MAX(F1389,
                                0.1)^2),
                        1/3)))),
        IF('1D'!V32="Subcritical",
            MAX('1D'!$D$16,
                IFERROR(W1389,
                    MAX('1D'!$D$16,
                        POWER((ABS(K1389)^2)/('1D'!$I$5*MAX(F1389,
                                    0.1)^2),
                            1/3)))),
            IF(IFERROR(T1389,
                    -1E+99)&gt;=IFERROR(AE1389,
                    -1E+99),
                MAX('1D'!$D$16,
                    IFERROR(L1389,
                        MAX('1D'!$D$16,
                            POWER((ABS(K1389)^2)/('1D'!$I$5*MAX(F1389,
                                        0.1)^2),
                                1/3)))),
                MAX('1D'!$D$16,
                    IFERROR(W1389,
                        MAX('1D'!$D$16,
                            POWER((ABS(K1389)^2)/('1D'!$I$5*MAX(F1389,
                                        0.1)^2),
                                1/3))))))),
    MAX('1D'!$D$16,
        POWER((ABS(K1389)^2)/('1D'!$I$5*MAX(F1389,
                    0.1)^2),
            1/3)))</f>
        <v>2.0411692021517887</v>
      </c>
      <c r="AI1389" s="5">
        <f t="shared" ca="1" si="302"/>
        <v>633.91756920215175</v>
      </c>
      <c r="AJ1389" s="5">
        <f ca="1">AI1389+((ABS(K1389)/MAX(((F1389)+(G1389)*(AH1389))*(AH1389),
            0.000001))^2)/(2*'1D'!$I$5)</f>
        <v>635.0919925390948</v>
      </c>
      <c r="AM1389">
        <v>0</v>
      </c>
      <c r="AN1389">
        <v>0</v>
      </c>
      <c r="AO1389" s="5">
        <f t="shared" si="303"/>
        <v>0</v>
      </c>
      <c r="AP1389" s="5">
        <f t="shared" si="307"/>
        <v>0</v>
      </c>
      <c r="AQ1389" s="5">
        <f ca="1">ABS(ABS(K1389)/MAX(((F1389)+(G1389)*(AH1389))*(AH1389),
        0.000001))/SQRT('1D'!$I$5*MAX((((F1389)+(G1389)*(AH1389))*(AH1389))/MAX((F1389)+2*(G1389)*(AH1389),
            0.000001),
        0.000001))</f>
        <v>1.0727235886044055</v>
      </c>
      <c r="AR1389" s="5" t="str">
        <f t="shared" ca="1" si="304"/>
        <v>Supercritical</v>
      </c>
      <c r="AS1389" s="5">
        <f ca="1">((ABS(K1389)*'1D'!$D$6)/(MAX(((F1389)+(G1389)*(AH1389))*(AH1389),
            0.000001)*MAX(((((F1389)+(G1389)*(AH1389))*(AH1389))/MAX((F1389)+2*(AH1389)*SQRT(1+(G1389)^2),
                    0.000001))^(2/3),
            0.000001)))^2</f>
        <v>4.3358367565141456E-3</v>
      </c>
    </row>
    <row r="1390" spans="1:45" x14ac:dyDescent="0.35">
      <c r="A1390">
        <v>1381</v>
      </c>
      <c r="B1390">
        <v>1379.9960000000001</v>
      </c>
      <c r="C1390">
        <v>616065.73</v>
      </c>
      <c r="D1390">
        <v>3096627.3870000001</v>
      </c>
      <c r="E1390">
        <v>631.87620000000004</v>
      </c>
      <c r="F1390">
        <v>5.2</v>
      </c>
      <c r="G1390">
        <v>0</v>
      </c>
      <c r="H1390" t="s">
        <v>176</v>
      </c>
      <c r="I1390">
        <v>0.40100000000000002</v>
      </c>
      <c r="J1390" s="5">
        <f t="shared" si="305"/>
        <v>1</v>
      </c>
      <c r="K1390" s="5">
        <f t="shared" ca="1" si="306"/>
        <v>50.95</v>
      </c>
      <c r="L1390" s="5">
        <f ca="1">IF($A$2=0,
    IFERROR(L1389,
        MAX('1D'!$D$16,
            POWER((ABS(K1390)^2)/('1D'!$I$5*MAX(F1390,
                        0.1)^2),
                1/3))),
    IF(IFERROR(V1389,
            0)=0,
        IFERROR(L1389,
            MAX('1D'!$D$16,
                POWER((ABS(K1390)^2)/('1D'!$I$5*MAX(F1390,
                            0.1)^2),
                    1/3))),
        IF(OR(IFERROR(L1390,
                    0)=0,
                IFERROR(S1389,
                    0)&lt;1,
                IFERROR(S1390,
                    0)&lt;1),
            MAX('1D'!$D$16,
                POWER((ABS(K1390)^2)/('1D'!$I$5*MAX(F1390,
                            0.1)^2),
                    1/3)),
            IF(IFERROR(U1390,
                    0)&gt;0,
                MAX('1D'!$D$16,
                    IFERROR(L1390,
                        0)+((IFERROR(U1390,
                                0))*'1D'!$D$18*IF((IFERROR(S1390,
                                    0))&lt;1,
                            1,
                            -1))),
                IF(IFERROR(U1390,
                        0)&lt;0,
                    IF(ABS((MAX('1D'!$D$16,
                                    POWER((ABS(K1390)^2)/('1D'!$I$5*MAX(F1390,
                                                0.1)^2),
                                        1/3)))-IFERROR(L1390,
                                0))&gt;'1D'!$D$19,
                        MAX('1D'!$D$16,
                            IF((MAX('1D'!$D$16,
                                        POWER((ABS(K1390)^2)/('1D'!$I$5*MAX(F1390,
                                                    0.1)^2),
                                            1/3)))&gt;IFERROR(L1390,
                                    0),
                                MIN((MAX('1D'!$D$16,
                                            POWER((ABS(K1390)^2)/('1D'!$I$5*MAX(F1390,
                                                        0.1)^2),
                                                1/3))),
                                    IFERROR(L1390,
                                        0)+(MIN(ABS(IFERROR(U1390,
                                                    0))*'1D'!$D$18,
                                            ABS((MAX('1D'!$D$16,
                                                        POWER((ABS(K1390)^2)/('1D'!$I$5*MAX(F1390,
                                                                    0.1)^2),
                                                            1/3)))-IFERROR(L1390,
                                                    0))))),
                                MAX((MAX('1D'!$D$16,
                                            POWER((ABS(K1390)^2)/('1D'!$I$5*MAX(F1390,
                                                        0.1)^2),
                                                1/3))),
                                    IFERROR(L1390,
                                        0)-(MIN(ABS(IFERROR(U1390,
                                                    0))*'1D'!$D$18,
                                            ABS((MAX('1D'!$D$16,
                                                        POWER((ABS(K1390)^2)/('1D'!$I$5*MAX(F1390,
                                                                    0.1)^2),
                                                            1/3)))-IFERROR(L1390,
                                                    0))))))),
                        MAX('1D'!$D$16,
                            POWER((ABS(K1390)^2)/('1D'!$I$5*MAX(F1390,
                                        0.1)^2),
                                1/3))),
                    MAX('1D'!$D$16,
                        IFERROR(L1390,
                            0)))))))</f>
        <v>2.0411692021517887</v>
      </c>
      <c r="M1390" s="5">
        <f t="shared" ca="1" si="294"/>
        <v>10.614079851189301</v>
      </c>
      <c r="N1390" s="5">
        <f t="shared" ca="1" si="295"/>
        <v>1.1434704692804873</v>
      </c>
      <c r="O1390" s="5">
        <f t="shared" ca="1" si="296"/>
        <v>4.8002276894771132</v>
      </c>
      <c r="P1390" s="5">
        <f t="shared" ca="1" si="297"/>
        <v>633.9173692021518</v>
      </c>
      <c r="Q1390" s="5">
        <f ca="1">P1390+((ABS(K1390)/MAX(((F1390)+(G1390)*(L1390))*(L1390),
            0.000001))^2)/(2*'1D'!$I$5)</f>
        <v>635.09179253909485</v>
      </c>
      <c r="R1390" s="5">
        <f ca="1">((ABS(K1390)*'1D'!$D$6)/(MAX(((F1390)+(G1390)*(L1390))*(L1390),
            0.000001)*MAX(((((F1390)+(G1390)*(L1390))*(L1390))/MAX((F1390)+2*(L1390)*SQRT(1+(G1390)^2),
                    0.000001))^(2/3),
            0.000001)))^2</f>
        <v>4.3358367565141456E-3</v>
      </c>
      <c r="S1390" s="5">
        <f ca="1">ABS(ABS(K1390)/MAX(((F1390)+(G1390)*(L1390))*(L1390),
        0.000001))/SQRT('1D'!$I$5*MAX((((F1390)+(G1390)*(L1390))*(L1390))/MAX((F1390)+2*(G1390)*(L1390),
            0.000001),
        0.000001))</f>
        <v>1.0727235886044055</v>
      </c>
      <c r="T1390" s="5">
        <f ca="1">((F1390)*(L1390)^2)/2+(G1390)*(L1390)^3/3+(ABS(K1390)^2)/('1D'!$I$5*MAX(((F1390)+(G1390)*(L1390))*(L1390),
        0.000001))</f>
        <v>35.763412605541333</v>
      </c>
      <c r="U1390" s="5">
        <f ca="1">IF($A$2=0,
    0,
    IFERROR(Q1389-(((R1389+R1390)/2)*J1390)-(IF(O1389&gt;O1390,
                '1D'!$D$8*((O1389^2-O1390^2)/(2*'1D'!$I$5)),
                '1D'!$D$9*((O1390^2-O1389^2)/(2*'1D'!$I$5)))+('1D'!$D$10*(ABS(I1390)/90)*(MAX(O1389^2,
                        O1390^2)/(2*'1D'!$I$5))))-Q1390,
        0))</f>
        <v>-4.9207430200794988E-3</v>
      </c>
      <c r="V1390" s="5">
        <f ca="1">IF($A$2=0,
    1,
    IF(IFERROR(V1389,
            0)=0,
        0,
        IFERROR(IF(ROUND(S1390,
                    3)=1,
                1,
                IF(AND(ABS(U1390)&lt;'1D'!$D$19,
                        S1390&gt;1),
                    1,
                    0)),
            0)))</f>
        <v>0</v>
      </c>
      <c r="W1390" s="5">
        <f ca="1">IF($A$2=0,
    MAX(MAX('1D'!$D$16,
            MAX('1D'!$D$16,
                POWER((ABS(K1390)^2)/('1D'!$I$5*MAX(F1390,
                            0.1)^2),
                    1/3))),
        IFERROR(W1396,
            MAX(MAX('1D'!$D$16,
                    MAX('1D'!$D$16,
                        POWER((ABS(K1390)^2)/('1D'!$I$5*MAX(F1390,
                                    0.1)^2),
                            1/3))),
                ($L$2)-E1396))),
    IF(IFERROR(AG1391,
            0)=0,
        MAX(MAX('1D'!$D$16,
                MAX('1D'!$D$16,
                    POWER((ABS(K1390)^2)/('1D'!$I$5*MAX(F1390,
                                0.1)^2),
                        1/3))),
            IFERROR(W1396,
                MAX(MAX('1D'!$D$16,
                        MAX('1D'!$D$16,
                            POWER((ABS(K1390)^2)/('1D'!$I$5*MAX(F1390,
                                        0.1)^2),
                                1/3))),
                    ($L$2)-E1396))),
        IF(IFERROR(W1390,
                0)=0,
            MAX(MAX('1D'!$D$16,
                    MAX('1D'!$D$16,
                        POWER((ABS(K1390)^2)/('1D'!$I$5*MAX(F1390,
                                    0.1)^2),
                            1/3))),
                IFERROR(W1396,
                    MAX(MAX('1D'!$D$16,
                            MAX('1D'!$D$16,
                                POWER((ABS(K1390)^2)/('1D'!$I$5*MAX(F1390,
                                            0.1)^2),
                                    1/3))),
                        ($L$2)-E1396))),
            IF(OR(IFERROR(AD1390,
                        0)&gt;=1,
                    IFERROR(AD1391,
                        0)&gt;=1),
                MAX('1D'!$D$16,
                    MAX('1D'!$D$16,
                        POWER((ABS(K1390)^2)/('1D'!$I$5*MAX(F1390,
                                    0.1)^2),
                            1/3))),
                IF(ABS(IFERROR(AF1390,
                            0))&lt;'1D'!$D$19,
                    MAX(MAX('1D'!$D$16,
                            MAX('1D'!$D$16,
                                POWER((ABS(K1390)^2)/('1D'!$I$5*MAX(F1390,
                                            0.1)^2),
                                    1/3))),
                        IFERROR(W1390,
                            0)),
                    MAX(MAX('1D'!$D$16,
                            MAX('1D'!$D$16,
                                POWER((ABS(K1390)^2)/('1D'!$I$5*MAX(F1390,
                                            0.1)^2),
                                    1/3))),
                        (IFERROR(W1390,
                                0))+((IFERROR(AF1390,
                                    0))*'1D'!$D$18)))))))</f>
        <v>2.1389677043987478</v>
      </c>
      <c r="X1390" s="5">
        <f t="shared" ca="1" si="298"/>
        <v>11.122632062873489</v>
      </c>
      <c r="Y1390" s="5">
        <f t="shared" ca="1" si="299"/>
        <v>1.1735290000551568</v>
      </c>
      <c r="Z1390" s="5">
        <f t="shared" ca="1" si="300"/>
        <v>4.5807502857230418</v>
      </c>
      <c r="AA1390" s="5">
        <f t="shared" ca="1" si="301"/>
        <v>634.01516770439878</v>
      </c>
      <c r="AB1390" s="5">
        <f ca="1">AA1390+((ABS(K1390)/MAX(((F1390)+(G1390)*(W1390))*(W1390),
            0.000001))^2)/(2*'1D'!$I$5)</f>
        <v>635.08465155659815</v>
      </c>
      <c r="AC1390" s="5">
        <f ca="1">((ABS(K1390)*'1D'!$D$6)/(MAX(((F1390)+(G1390)*(W1390))*(W1390),
            0.000001)*MAX(((((F1390)+(G1390)*(W1390))*(W1390))/MAX((F1390)+2*(W1390)*SQRT(1+(G1390)^2),
                    0.000001))^(2/3),
            0.000001)))^2</f>
        <v>3.8141460404132466E-3</v>
      </c>
      <c r="AD1390" s="5">
        <f ca="1">ABS(ABS(K1390)/MAX(((F1390)+(G1390)*(W1390))*(W1390),
        0.000001))/SQRT('1D'!$I$5*MAX((((F1390)+(G1390)*(W1390))*(W1390))/MAX((F1390)+2*(G1390)*(W1390),
            0.000001),
        0.000001))</f>
        <v>1.0000000000000004</v>
      </c>
      <c r="AE1390" s="5">
        <f ca="1">((F1390)*(W1390)^2)/2+(G1390)*(W1390)^3/3+(ABS(K1390)^2)/('1D'!$I$5*MAX(((F1390)+(G1390)*(W1390))*(W1390),
        0.000001))</f>
        <v>35.686426155594638</v>
      </c>
      <c r="AF1390" s="5">
        <f ca="1">IF($A$2=0,
    0,
    IFERROR(AB1391+(((AC1390+AC1391)/2)*J1391)+(IF(Z1390&gt;Z1391,
                '1D'!$D$8*((Z1390^2-Z1391^2)/(2*'1D'!$I$5)),
                '1D'!$D$9*((Z1391^2-Z1390^2)/(2*'1D'!$I$5)))+('1D'!$D$10*(ABS(I1391)/90)*(MAX(Z1390^2,
                        Z1391^2)/(2*'1D'!$I$5))))-AB1390,
        0))</f>
        <v>3.6141460403769088E-3</v>
      </c>
      <c r="AG1390" s="5">
        <f ca="1">IF($A$2=0,
    1,
    IF(IFERROR(AG1391,
            0)=0,
        0,
        IFERROR(IF(OR(ROUND(AD1390,
                        3)&gt;=1,
                    AND(ABS(AF1390)&lt;'1D'!$D$19,
                        AD1390&lt;1)),
                1,
                0),
            0)))</f>
        <v>1</v>
      </c>
      <c r="AH1390" s="5">
        <f ca="1">IFERROR(IF('1D'!V32="Supercritical",
        MAX('1D'!$D$16,
            IFERROR(L1390,
                MAX('1D'!$D$16,
                    POWER((ABS(K1390)^2)/('1D'!$I$5*MAX(F1390,
                                0.1)^2),
                        1/3)))),
        IF('1D'!V32="Subcritical",
            MAX('1D'!$D$16,
                IFERROR(W1390,
                    MAX('1D'!$D$16,
                        POWER((ABS(K1390)^2)/('1D'!$I$5*MAX(F1390,
                                    0.1)^2),
                            1/3)))),
            IF(IFERROR(T1390,
                    -1E+99)&gt;=IFERROR(AE1390,
                    -1E+99),
                MAX('1D'!$D$16,
                    IFERROR(L1390,
                        MAX('1D'!$D$16,
                            POWER((ABS(K1390)^2)/('1D'!$I$5*MAX(F1390,
                                        0.1)^2),
                                1/3)))),
                MAX('1D'!$D$16,
                    IFERROR(W1390,
                        MAX('1D'!$D$16,
                            POWER((ABS(K1390)^2)/('1D'!$I$5*MAX(F1390,
                                        0.1)^2),
                                1/3))))))),
    MAX('1D'!$D$16,
        POWER((ABS(K1390)^2)/('1D'!$I$5*MAX(F1390,
                    0.1)^2),
            1/3)))</f>
        <v>2.0411692021517887</v>
      </c>
      <c r="AI1390" s="5">
        <f t="shared" ca="1" si="302"/>
        <v>633.9173692021518</v>
      </c>
      <c r="AJ1390" s="5">
        <f ca="1">AI1390+((ABS(K1390)/MAX(((F1390)+(G1390)*(AH1390))*(AH1390),
            0.000001))^2)/(2*'1D'!$I$5)</f>
        <v>635.09179253909485</v>
      </c>
      <c r="AM1390">
        <v>0</v>
      </c>
      <c r="AN1390">
        <v>0</v>
      </c>
      <c r="AO1390" s="5">
        <f t="shared" si="303"/>
        <v>0</v>
      </c>
      <c r="AP1390" s="5">
        <f t="shared" si="307"/>
        <v>0</v>
      </c>
      <c r="AQ1390" s="5">
        <f ca="1">ABS(ABS(K1390)/MAX(((F1390)+(G1390)*(AH1390))*(AH1390),
        0.000001))/SQRT('1D'!$I$5*MAX((((F1390)+(G1390)*(AH1390))*(AH1390))/MAX((F1390)+2*(G1390)*(AH1390),
            0.000001),
        0.000001))</f>
        <v>1.0727235886044055</v>
      </c>
      <c r="AR1390" s="5" t="str">
        <f t="shared" ca="1" si="304"/>
        <v>Supercritical</v>
      </c>
      <c r="AS1390" s="5">
        <f ca="1">((ABS(K1390)*'1D'!$D$6)/(MAX(((F1390)+(G1390)*(AH1390))*(AH1390),
            0.000001)*MAX(((((F1390)+(G1390)*(AH1390))*(AH1390))/MAX((F1390)+2*(AH1390)*SQRT(1+(G1390)^2),
                    0.000001))^(2/3),
            0.000001)))^2</f>
        <v>4.3358367565141456E-3</v>
      </c>
    </row>
    <row r="1391" spans="1:45" x14ac:dyDescent="0.35">
      <c r="A1391">
        <v>1382</v>
      </c>
      <c r="B1391">
        <v>1380.9960000000001</v>
      </c>
      <c r="C1391">
        <v>616065.73</v>
      </c>
      <c r="D1391">
        <v>3096626.3870000001</v>
      </c>
      <c r="E1391">
        <v>631.87599999999998</v>
      </c>
      <c r="F1391">
        <v>5.2</v>
      </c>
      <c r="G1391">
        <v>0</v>
      </c>
      <c r="H1391" t="s">
        <v>176</v>
      </c>
      <c r="I1391">
        <v>0</v>
      </c>
      <c r="J1391" s="5">
        <f t="shared" si="305"/>
        <v>1</v>
      </c>
      <c r="K1391" s="5">
        <f t="shared" ca="1" si="306"/>
        <v>50.95</v>
      </c>
      <c r="L1391" s="5">
        <f ca="1">IF($A$2=0,
    IFERROR(L1390,
        MAX('1D'!$D$16,
            POWER((ABS(K1391)^2)/('1D'!$I$5*MAX(F1391,
                        0.1)^2),
                1/3))),
    IF(IFERROR(V1390,
            0)=0,
        IFERROR(L1390,
            MAX('1D'!$D$16,
                POWER((ABS(K1391)^2)/('1D'!$I$5*MAX(F1391,
                            0.1)^2),
                    1/3))),
        IF(OR(IFERROR(L1391,
                    0)=0,
                IFERROR(S1390,
                    0)&lt;1,
                IFERROR(S1391,
                    0)&lt;1),
            MAX('1D'!$D$16,
                POWER((ABS(K1391)^2)/('1D'!$I$5*MAX(F1391,
                            0.1)^2),
                    1/3)),
            IF(IFERROR(U1391,
                    0)&gt;0,
                MAX('1D'!$D$16,
                    IFERROR(L1391,
                        0)+((IFERROR(U1391,
                                0))*'1D'!$D$18*IF((IFERROR(S1391,
                                    0))&lt;1,
                            1,
                            -1))),
                IF(IFERROR(U1391,
                        0)&lt;0,
                    IF(ABS((MAX('1D'!$D$16,
                                    POWER((ABS(K1391)^2)/('1D'!$I$5*MAX(F1391,
                                                0.1)^2),
                                        1/3)))-IFERROR(L1391,
                                0))&gt;'1D'!$D$19,
                        MAX('1D'!$D$16,
                            IF((MAX('1D'!$D$16,
                                        POWER((ABS(K1391)^2)/('1D'!$I$5*MAX(F1391,
                                                    0.1)^2),
                                            1/3)))&gt;IFERROR(L1391,
                                    0),
                                MIN((MAX('1D'!$D$16,
                                            POWER((ABS(K1391)^2)/('1D'!$I$5*MAX(F1391,
                                                        0.1)^2),
                                                1/3))),
                                    IFERROR(L1391,
                                        0)+(MIN(ABS(IFERROR(U1391,
                                                    0))*'1D'!$D$18,
                                            ABS((MAX('1D'!$D$16,
                                                        POWER((ABS(K1391)^2)/('1D'!$I$5*MAX(F1391,
                                                                    0.1)^2),
                                                            1/3)))-IFERROR(L1391,
                                                    0))))),
                                MAX((MAX('1D'!$D$16,
                                            POWER((ABS(K1391)^2)/('1D'!$I$5*MAX(F1391,
                                                        0.1)^2),
                                                1/3))),
                                    IFERROR(L1391,
                                        0)-(MIN(ABS(IFERROR(U1391,
                                                    0))*'1D'!$D$18,
                                            ABS((MAX('1D'!$D$16,
                                                        POWER((ABS(K1391)^2)/('1D'!$I$5*MAX(F1391,
                                                                    0.1)^2),
                                                            1/3)))-IFERROR(L1391,
                                                    0))))))),
                        MAX('1D'!$D$16,
                            POWER((ABS(K1391)^2)/('1D'!$I$5*MAX(F1391,
                                        0.1)^2),
                                1/3))),
                    MAX('1D'!$D$16,
                        IFERROR(L1391,
                            0)))))))</f>
        <v>2.0411692021517887</v>
      </c>
      <c r="M1391" s="5">
        <f t="shared" ca="1" si="294"/>
        <v>10.614079851189301</v>
      </c>
      <c r="N1391" s="5">
        <f t="shared" ca="1" si="295"/>
        <v>1.1434704692804873</v>
      </c>
      <c r="O1391" s="5">
        <f t="shared" ca="1" si="296"/>
        <v>4.8002276894771132</v>
      </c>
      <c r="P1391" s="5">
        <f t="shared" ca="1" si="297"/>
        <v>633.91716920215174</v>
      </c>
      <c r="Q1391" s="5">
        <f ca="1">P1391+((ABS(K1391)/MAX(((F1391)+(G1391)*(L1391))*(L1391),
            0.000001))^2)/(2*'1D'!$I$5)</f>
        <v>635.09159253909479</v>
      </c>
      <c r="R1391" s="5">
        <f ca="1">((ABS(K1391)*'1D'!$D$6)/(MAX(((F1391)+(G1391)*(L1391))*(L1391),
            0.000001)*MAX(((((F1391)+(G1391)*(L1391))*(L1391))/MAX((F1391)+2*(L1391)*SQRT(1+(G1391)^2),
                    0.000001))^(2/3),
            0.000001)))^2</f>
        <v>4.3358367565141456E-3</v>
      </c>
      <c r="S1391" s="5">
        <f ca="1">ABS(ABS(K1391)/MAX(((F1391)+(G1391)*(L1391))*(L1391),
        0.000001))/SQRT('1D'!$I$5*MAX((((F1391)+(G1391)*(L1391))*(L1391))/MAX((F1391)+2*(G1391)*(L1391),
            0.000001),
        0.000001))</f>
        <v>1.0727235886044055</v>
      </c>
      <c r="T1391" s="5">
        <f ca="1">((F1391)*(L1391)^2)/2+(G1391)*(L1391)^3/3+(ABS(K1391)^2)/('1D'!$I$5*MAX(((F1391)+(G1391)*(L1391))*(L1391),
        0.000001))</f>
        <v>35.763412605541333</v>
      </c>
      <c r="U1391" s="5">
        <f ca="1">IF($A$2=0,
    0,
    IFERROR(Q1390-(((R1390+R1391)/2)*J1391)-(IF(O1390&gt;O1391,
                '1D'!$D$8*((O1390^2-O1391^2)/(2*'1D'!$I$5)),
                '1D'!$D$9*((O1391^2-O1390^2)/(2*'1D'!$I$5)))+('1D'!$D$10*(ABS(I1391)/90)*(MAX(O1390^2,
                        O1391^2)/(2*'1D'!$I$5))))-Q1391,
        0))</f>
        <v>-4.1358367564043874E-3</v>
      </c>
      <c r="V1391" s="5">
        <f ca="1">IF($A$2=0,
    1,
    IF(IFERROR(V1390,
            0)=0,
        0,
        IFERROR(IF(ROUND(S1391,
                    3)=1,
                1,
                IF(AND(ABS(U1391)&lt;'1D'!$D$19,
                        S1391&gt;1),
                    1,
                    0)),
            0)))</f>
        <v>0</v>
      </c>
      <c r="W1391" s="5">
        <f ca="1">IF($A$2=0,
    MAX(MAX('1D'!$D$16,
            MAX('1D'!$D$16,
                POWER((ABS(K1391)^2)/('1D'!$I$5*MAX(F1391,
                            0.1)^2),
                    1/3))),
        IFERROR(W1396,
            MAX(MAX('1D'!$D$16,
                    MAX('1D'!$D$16,
                        POWER((ABS(K1391)^2)/('1D'!$I$5*MAX(F1391,
                                    0.1)^2),
                            1/3))),
                ($L$2)-E1396))),
    IF(IFERROR(AG1392,
            0)=0,
        MAX(MAX('1D'!$D$16,
                MAX('1D'!$D$16,
                    POWER((ABS(K1391)^2)/('1D'!$I$5*MAX(F1391,
                                0.1)^2),
                        1/3))),
            IFERROR(W1396,
                MAX(MAX('1D'!$D$16,
                        MAX('1D'!$D$16,
                            POWER((ABS(K1391)^2)/('1D'!$I$5*MAX(F1391,
                                        0.1)^2),
                                1/3))),
                    ($L$2)-E1396))),
        IF(IFERROR(W1391,
                0)=0,
            MAX(MAX('1D'!$D$16,
                    MAX('1D'!$D$16,
                        POWER((ABS(K1391)^2)/('1D'!$I$5*MAX(F1391,
                                    0.1)^2),
                            1/3))),
                IFERROR(W1396,
                    MAX(MAX('1D'!$D$16,
                            MAX('1D'!$D$16,
                                POWER((ABS(K1391)^2)/('1D'!$I$5*MAX(F1391,
                                            0.1)^2),
                                    1/3))),
                        ($L$2)-E1396))),
            IF(OR(IFERROR(AD1391,
                        0)&gt;=1,
                    IFERROR(AD1392,
                        0)&gt;=1),
                MAX('1D'!$D$16,
                    MAX('1D'!$D$16,
                        POWER((ABS(K1391)^2)/('1D'!$I$5*MAX(F1391,
                                    0.1)^2),
                            1/3))),
                IF(ABS(IFERROR(AF1391,
                            0))&lt;'1D'!$D$19,
                    MAX(MAX('1D'!$D$16,
                            MAX('1D'!$D$16,
                                POWER((ABS(K1391)^2)/('1D'!$I$5*MAX(F1391,
                                            0.1)^2),
                                    1/3))),
                        IFERROR(W1391,
                            0)),
                    MAX(MAX('1D'!$D$16,
                            MAX('1D'!$D$16,
                                POWER((ABS(K1391)^2)/('1D'!$I$5*MAX(F1391,
                                            0.1)^2),
                                    1/3))),
                        (IFERROR(W1391,
                                0))+((IFERROR(AF1391,
                                    0))*'1D'!$D$18)))))))</f>
        <v>2.1389677043987478</v>
      </c>
      <c r="X1391" s="5">
        <f t="shared" ca="1" si="298"/>
        <v>11.122632062873489</v>
      </c>
      <c r="Y1391" s="5">
        <f t="shared" ca="1" si="299"/>
        <v>1.1735290000551568</v>
      </c>
      <c r="Z1391" s="5">
        <f t="shared" ca="1" si="300"/>
        <v>4.5807502857230418</v>
      </c>
      <c r="AA1391" s="5">
        <f t="shared" ca="1" si="301"/>
        <v>634.01496770439871</v>
      </c>
      <c r="AB1391" s="5">
        <f ca="1">AA1391+((ABS(K1391)/MAX(((F1391)+(G1391)*(W1391))*(W1391),
            0.000001))^2)/(2*'1D'!$I$5)</f>
        <v>635.08445155659808</v>
      </c>
      <c r="AC1391" s="5">
        <f ca="1">((ABS(K1391)*'1D'!$D$6)/(MAX(((F1391)+(G1391)*(W1391))*(W1391),
            0.000001)*MAX(((((F1391)+(G1391)*(W1391))*(W1391))/MAX((F1391)+2*(W1391)*SQRT(1+(G1391)^2),
                    0.000001))^(2/3),
            0.000001)))^2</f>
        <v>3.8141460404132466E-3</v>
      </c>
      <c r="AD1391" s="5">
        <f ca="1">ABS(ABS(K1391)/MAX(((F1391)+(G1391)*(W1391))*(W1391),
        0.000001))/SQRT('1D'!$I$5*MAX((((F1391)+(G1391)*(W1391))*(W1391))/MAX((F1391)+2*(G1391)*(W1391),
            0.000001),
        0.000001))</f>
        <v>1.0000000000000004</v>
      </c>
      <c r="AE1391" s="5">
        <f ca="1">((F1391)*(W1391)^2)/2+(G1391)*(W1391)^3/3+(ABS(K1391)^2)/('1D'!$I$5*MAX(((F1391)+(G1391)*(W1391))*(W1391),
        0.000001))</f>
        <v>35.686426155594638</v>
      </c>
      <c r="AF1391" s="5">
        <f ca="1">IF($A$2=0,
    0,
    IFERROR(AB1392+(((AC1391+AC1392)/2)*J1392)+(IF(Z1391&gt;Z1392,
                '1D'!$D$8*((Z1391^2-Z1392^2)/(2*'1D'!$I$5)),
                '1D'!$D$9*((Z1392^2-Z1391^2)/(2*'1D'!$I$5)))+('1D'!$D$10*(ABS(I1392)/90)*(MAX(Z1391^2,
                        Z1392^2)/(2*'1D'!$I$5))))-AB1391,
        0))</f>
        <v>3.6141460404905956E-3</v>
      </c>
      <c r="AG1391" s="5">
        <f ca="1">IF($A$2=0,
    1,
    IF(IFERROR(AG1392,
            0)=0,
        0,
        IFERROR(IF(OR(ROUND(AD1391,
                        3)&gt;=1,
                    AND(ABS(AF1391)&lt;'1D'!$D$19,
                        AD1391&lt;1)),
                1,
                0),
            0)))</f>
        <v>1</v>
      </c>
      <c r="AH1391" s="5">
        <f ca="1">IFERROR(IF('1D'!V32="Supercritical",
        MAX('1D'!$D$16,
            IFERROR(L1391,
                MAX('1D'!$D$16,
                    POWER((ABS(K1391)^2)/('1D'!$I$5*MAX(F1391,
                                0.1)^2),
                        1/3)))),
        IF('1D'!V32="Subcritical",
            MAX('1D'!$D$16,
                IFERROR(W1391,
                    MAX('1D'!$D$16,
                        POWER((ABS(K1391)^2)/('1D'!$I$5*MAX(F1391,
                                    0.1)^2),
                            1/3)))),
            IF(IFERROR(T1391,
                    -1E+99)&gt;=IFERROR(AE1391,
                    -1E+99),
                MAX('1D'!$D$16,
                    IFERROR(L1391,
                        MAX('1D'!$D$16,
                            POWER((ABS(K1391)^2)/('1D'!$I$5*MAX(F1391,
                                        0.1)^2),
                                1/3)))),
                MAX('1D'!$D$16,
                    IFERROR(W1391,
                        MAX('1D'!$D$16,
                            POWER((ABS(K1391)^2)/('1D'!$I$5*MAX(F1391,
                                        0.1)^2),
                                1/3))))))),
    MAX('1D'!$D$16,
        POWER((ABS(K1391)^2)/('1D'!$I$5*MAX(F1391,
                    0.1)^2),
            1/3)))</f>
        <v>2.0411692021517887</v>
      </c>
      <c r="AI1391" s="5">
        <f t="shared" ca="1" si="302"/>
        <v>633.91716920215174</v>
      </c>
      <c r="AJ1391" s="5">
        <f ca="1">AI1391+((ABS(K1391)/MAX(((F1391)+(G1391)*(AH1391))*(AH1391),
            0.000001))^2)/(2*'1D'!$I$5)</f>
        <v>635.09159253909479</v>
      </c>
      <c r="AM1391">
        <v>0</v>
      </c>
      <c r="AN1391">
        <v>0</v>
      </c>
      <c r="AO1391" s="5">
        <f t="shared" si="303"/>
        <v>0</v>
      </c>
      <c r="AP1391" s="5">
        <f t="shared" si="307"/>
        <v>0</v>
      </c>
      <c r="AQ1391" s="5">
        <f ca="1">ABS(ABS(K1391)/MAX(((F1391)+(G1391)*(AH1391))*(AH1391),
        0.000001))/SQRT('1D'!$I$5*MAX((((F1391)+(G1391)*(AH1391))*(AH1391))/MAX((F1391)+2*(G1391)*(AH1391),
            0.000001),
        0.000001))</f>
        <v>1.0727235886044055</v>
      </c>
      <c r="AR1391" s="5" t="str">
        <f t="shared" ca="1" si="304"/>
        <v>Supercritical</v>
      </c>
      <c r="AS1391" s="5">
        <f ca="1">((ABS(K1391)*'1D'!$D$6)/(MAX(((F1391)+(G1391)*(AH1391))*(AH1391),
            0.000001)*MAX(((((F1391)+(G1391)*(AH1391))*(AH1391))/MAX((F1391)+2*(AH1391)*SQRT(1+(G1391)^2),
                    0.000001))^(2/3),
            0.000001)))^2</f>
        <v>4.3358367565141456E-3</v>
      </c>
    </row>
    <row r="1392" spans="1:45" x14ac:dyDescent="0.35">
      <c r="A1392">
        <v>1383</v>
      </c>
      <c r="B1392">
        <v>1381.9960000000001</v>
      </c>
      <c r="C1392">
        <v>616065.73</v>
      </c>
      <c r="D1392">
        <v>3096625.3870000001</v>
      </c>
      <c r="E1392">
        <v>631.87580000000003</v>
      </c>
      <c r="F1392">
        <v>5.2</v>
      </c>
      <c r="G1392">
        <v>0</v>
      </c>
      <c r="H1392" t="s">
        <v>176</v>
      </c>
      <c r="I1392">
        <v>0</v>
      </c>
      <c r="J1392" s="5">
        <f t="shared" si="305"/>
        <v>1</v>
      </c>
      <c r="K1392" s="5">
        <f t="shared" ca="1" si="306"/>
        <v>50.95</v>
      </c>
      <c r="L1392" s="5">
        <f ca="1">IF($A$2=0,
    IFERROR(L1391,
        MAX('1D'!$D$16,
            POWER((ABS(K1392)^2)/('1D'!$I$5*MAX(F1392,
                        0.1)^2),
                1/3))),
    IF(IFERROR(V1391,
            0)=0,
        IFERROR(L1391,
            MAX('1D'!$D$16,
                POWER((ABS(K1392)^2)/('1D'!$I$5*MAX(F1392,
                            0.1)^2),
                    1/3))),
        IF(OR(IFERROR(L1392,
                    0)=0,
                IFERROR(S1391,
                    0)&lt;1,
                IFERROR(S1392,
                    0)&lt;1),
            MAX('1D'!$D$16,
                POWER((ABS(K1392)^2)/('1D'!$I$5*MAX(F1392,
                            0.1)^2),
                    1/3)),
            IF(IFERROR(U1392,
                    0)&gt;0,
                MAX('1D'!$D$16,
                    IFERROR(L1392,
                        0)+((IFERROR(U1392,
                                0))*'1D'!$D$18*IF((IFERROR(S1392,
                                    0))&lt;1,
                            1,
                            -1))),
                IF(IFERROR(U1392,
                        0)&lt;0,
                    IF(ABS((MAX('1D'!$D$16,
                                    POWER((ABS(K1392)^2)/('1D'!$I$5*MAX(F1392,
                                                0.1)^2),
                                        1/3)))-IFERROR(L1392,
                                0))&gt;'1D'!$D$19,
                        MAX('1D'!$D$16,
                            IF((MAX('1D'!$D$16,
                                        POWER((ABS(K1392)^2)/('1D'!$I$5*MAX(F1392,
                                                    0.1)^2),
                                            1/3)))&gt;IFERROR(L1392,
                                    0),
                                MIN((MAX('1D'!$D$16,
                                            POWER((ABS(K1392)^2)/('1D'!$I$5*MAX(F1392,
                                                        0.1)^2),
                                                1/3))),
                                    IFERROR(L1392,
                                        0)+(MIN(ABS(IFERROR(U1392,
                                                    0))*'1D'!$D$18,
                                            ABS((MAX('1D'!$D$16,
                                                        POWER((ABS(K1392)^2)/('1D'!$I$5*MAX(F1392,
                                                                    0.1)^2),
                                                            1/3)))-IFERROR(L1392,
                                                    0))))),
                                MAX((MAX('1D'!$D$16,
                                            POWER((ABS(K1392)^2)/('1D'!$I$5*MAX(F1392,
                                                        0.1)^2),
                                                1/3))),
                                    IFERROR(L1392,
                                        0)-(MIN(ABS(IFERROR(U1392,
                                                    0))*'1D'!$D$18,
                                            ABS((MAX('1D'!$D$16,
                                                        POWER((ABS(K1392)^2)/('1D'!$I$5*MAX(F1392,
                                                                    0.1)^2),
                                                            1/3)))-IFERROR(L1392,
                                                    0))))))),
                        MAX('1D'!$D$16,
                            POWER((ABS(K1392)^2)/('1D'!$I$5*MAX(F1392,
                                        0.1)^2),
                                1/3))),
                    MAX('1D'!$D$16,
                        IFERROR(L1392,
                            0)))))))</f>
        <v>2.0411692021517887</v>
      </c>
      <c r="M1392" s="5">
        <f t="shared" ca="1" si="294"/>
        <v>10.614079851189301</v>
      </c>
      <c r="N1392" s="5">
        <f t="shared" ca="1" si="295"/>
        <v>1.1434704692804873</v>
      </c>
      <c r="O1392" s="5">
        <f t="shared" ca="1" si="296"/>
        <v>4.8002276894771132</v>
      </c>
      <c r="P1392" s="5">
        <f t="shared" ca="1" si="297"/>
        <v>633.91696920215179</v>
      </c>
      <c r="Q1392" s="5">
        <f ca="1">P1392+((ABS(K1392)/MAX(((F1392)+(G1392)*(L1392))*(L1392),
            0.000001))^2)/(2*'1D'!$I$5)</f>
        <v>635.09139253909484</v>
      </c>
      <c r="R1392" s="5">
        <f ca="1">((ABS(K1392)*'1D'!$D$6)/(MAX(((F1392)+(G1392)*(L1392))*(L1392),
            0.000001)*MAX(((((F1392)+(G1392)*(L1392))*(L1392))/MAX((F1392)+2*(L1392)*SQRT(1+(G1392)^2),
                    0.000001))^(2/3),
            0.000001)))^2</f>
        <v>4.3358367565141456E-3</v>
      </c>
      <c r="S1392" s="5">
        <f ca="1">ABS(ABS(K1392)/MAX(((F1392)+(G1392)*(L1392))*(L1392),
        0.000001))/SQRT('1D'!$I$5*MAX((((F1392)+(G1392)*(L1392))*(L1392))/MAX((F1392)+2*(G1392)*(L1392),
            0.000001),
        0.000001))</f>
        <v>1.0727235886044055</v>
      </c>
      <c r="T1392" s="5">
        <f ca="1">((F1392)*(L1392)^2)/2+(G1392)*(L1392)^3/3+(ABS(K1392)^2)/('1D'!$I$5*MAX(((F1392)+(G1392)*(L1392))*(L1392),
        0.000001))</f>
        <v>35.763412605541333</v>
      </c>
      <c r="U1392" s="5">
        <f ca="1">IF($A$2=0,
    0,
    IFERROR(Q1391-(((R1391+R1392)/2)*J1392)-(IF(O1391&gt;O1392,
                '1D'!$D$8*((O1391^2-O1392^2)/(2*'1D'!$I$5)),
                '1D'!$D$9*((O1392^2-O1391^2)/(2*'1D'!$I$5)))+('1D'!$D$10*(ABS(I1392)/90)*(MAX(O1391^2,
                        O1392^2)/(2*'1D'!$I$5))))-Q1392,
        0))</f>
        <v>-4.1358367565180743E-3</v>
      </c>
      <c r="V1392" s="5">
        <f ca="1">IF($A$2=0,
    1,
    IF(IFERROR(V1391,
            0)=0,
        0,
        IFERROR(IF(ROUND(S1392,
                    3)=1,
                1,
                IF(AND(ABS(U1392)&lt;'1D'!$D$19,
                        S1392&gt;1),
                    1,
                    0)),
            0)))</f>
        <v>0</v>
      </c>
      <c r="W1392" s="5">
        <f ca="1">IF($A$2=0,
    MAX(MAX('1D'!$D$16,
            MAX('1D'!$D$16,
                POWER((ABS(K1392)^2)/('1D'!$I$5*MAX(F1392,
                            0.1)^2),
                    1/3))),
        IFERROR(W1396,
            MAX(MAX('1D'!$D$16,
                    MAX('1D'!$D$16,
                        POWER((ABS(K1392)^2)/('1D'!$I$5*MAX(F1392,
                                    0.1)^2),
                            1/3))),
                ($L$2)-E1396))),
    IF(IFERROR(AG1393,
            0)=0,
        MAX(MAX('1D'!$D$16,
                MAX('1D'!$D$16,
                    POWER((ABS(K1392)^2)/('1D'!$I$5*MAX(F1392,
                                0.1)^2),
                        1/3))),
            IFERROR(W1396,
                MAX(MAX('1D'!$D$16,
                        MAX('1D'!$D$16,
                            POWER((ABS(K1392)^2)/('1D'!$I$5*MAX(F1392,
                                        0.1)^2),
                                1/3))),
                    ($L$2)-E1396))),
        IF(IFERROR(W1392,
                0)=0,
            MAX(MAX('1D'!$D$16,
                    MAX('1D'!$D$16,
                        POWER((ABS(K1392)^2)/('1D'!$I$5*MAX(F1392,
                                    0.1)^2),
                            1/3))),
                IFERROR(W1396,
                    MAX(MAX('1D'!$D$16,
                            MAX('1D'!$D$16,
                                POWER((ABS(K1392)^2)/('1D'!$I$5*MAX(F1392,
                                            0.1)^2),
                                    1/3))),
                        ($L$2)-E1396))),
            IF(OR(IFERROR(AD1392,
                        0)&gt;=1,
                    IFERROR(AD1393,
                        0)&gt;=1),
                MAX('1D'!$D$16,
                    MAX('1D'!$D$16,
                        POWER((ABS(K1392)^2)/('1D'!$I$5*MAX(F1392,
                                    0.1)^2),
                            1/3))),
                IF(ABS(IFERROR(AF1392,
                            0))&lt;'1D'!$D$19,
                    MAX(MAX('1D'!$D$16,
                            MAX('1D'!$D$16,
                                POWER((ABS(K1392)^2)/('1D'!$I$5*MAX(F1392,
                                            0.1)^2),
                                    1/3))),
                        IFERROR(W1392,
                            0)),
                    MAX(MAX('1D'!$D$16,
                            MAX('1D'!$D$16,
                                POWER((ABS(K1392)^2)/('1D'!$I$5*MAX(F1392,
                                            0.1)^2),
                                    1/3))),
                        (IFERROR(W1392,
                                0))+((IFERROR(AF1392,
                                    0))*'1D'!$D$18)))))))</f>
        <v>2.1389677043987478</v>
      </c>
      <c r="X1392" s="5">
        <f t="shared" ca="1" si="298"/>
        <v>11.122632062873489</v>
      </c>
      <c r="Y1392" s="5">
        <f t="shared" ca="1" si="299"/>
        <v>1.1735290000551568</v>
      </c>
      <c r="Z1392" s="5">
        <f t="shared" ca="1" si="300"/>
        <v>4.5807502857230418</v>
      </c>
      <c r="AA1392" s="5">
        <f t="shared" ca="1" si="301"/>
        <v>634.01476770439876</v>
      </c>
      <c r="AB1392" s="5">
        <f ca="1">AA1392+((ABS(K1392)/MAX(((F1392)+(G1392)*(W1392))*(W1392),
            0.000001))^2)/(2*'1D'!$I$5)</f>
        <v>635.08425155659813</v>
      </c>
      <c r="AC1392" s="5">
        <f ca="1">((ABS(K1392)*'1D'!$D$6)/(MAX(((F1392)+(G1392)*(W1392))*(W1392),
            0.000001)*MAX(((((F1392)+(G1392)*(W1392))*(W1392))/MAX((F1392)+2*(W1392)*SQRT(1+(G1392)^2),
                    0.000001))^(2/3),
            0.000001)))^2</f>
        <v>3.8141460404132466E-3</v>
      </c>
      <c r="AD1392" s="5">
        <f ca="1">ABS(ABS(K1392)/MAX(((F1392)+(G1392)*(W1392))*(W1392),
        0.000001))/SQRT('1D'!$I$5*MAX((((F1392)+(G1392)*(W1392))*(W1392))/MAX((F1392)+2*(G1392)*(W1392),
            0.000001),
        0.000001))</f>
        <v>1.0000000000000004</v>
      </c>
      <c r="AE1392" s="5">
        <f ca="1">((F1392)*(W1392)^2)/2+(G1392)*(W1392)^3/3+(ABS(K1392)^2)/('1D'!$I$5*MAX(((F1392)+(G1392)*(W1392))*(W1392),
        0.000001))</f>
        <v>35.686426155594638</v>
      </c>
      <c r="AF1392" s="5">
        <f ca="1">IF($A$2=0,
    0,
    IFERROR(AB1393+(((AC1392+AC1393)/2)*J1393)+(IF(Z1392&gt;Z1393,
                '1D'!$D$8*((Z1392^2-Z1393^2)/(2*'1D'!$I$5)),
                '1D'!$D$9*((Z1393^2-Z1392^2)/(2*'1D'!$I$5)))+('1D'!$D$10*(ABS(I1393)/90)*(MAX(Z1392^2,
                        Z1393^2)/(2*'1D'!$I$5))))-AB1392,
        0))</f>
        <v>-0.60610591165800543</v>
      </c>
      <c r="AG1392" s="5">
        <f ca="1">IF($A$2=0,
    1,
    IF(IFERROR(AG1393,
            0)=0,
        0,
        IFERROR(IF(OR(ROUND(AD1392,
                        3)&gt;=1,
                    AND(ABS(AF1392)&lt;'1D'!$D$19,
                        AD1392&lt;1)),
                1,
                0),
            0)))</f>
        <v>1</v>
      </c>
      <c r="AH1392" s="5">
        <f ca="1">IFERROR(IF('1D'!V32="Supercritical",
        MAX('1D'!$D$16,
            IFERROR(L1392,
                MAX('1D'!$D$16,
                    POWER((ABS(K1392)^2)/('1D'!$I$5*MAX(F1392,
                                0.1)^2),
                        1/3)))),
        IF('1D'!V32="Subcritical",
            MAX('1D'!$D$16,
                IFERROR(W1392,
                    MAX('1D'!$D$16,
                        POWER((ABS(K1392)^2)/('1D'!$I$5*MAX(F1392,
                                    0.1)^2),
                            1/3)))),
            IF(IFERROR(T1392,
                    -1E+99)&gt;=IFERROR(AE1392,
                    -1E+99),
                MAX('1D'!$D$16,
                    IFERROR(L1392,
                        MAX('1D'!$D$16,
                            POWER((ABS(K1392)^2)/('1D'!$I$5*MAX(F1392,
                                        0.1)^2),
                                1/3)))),
                MAX('1D'!$D$16,
                    IFERROR(W1392,
                        MAX('1D'!$D$16,
                            POWER((ABS(K1392)^2)/('1D'!$I$5*MAX(F1392,
                                        0.1)^2),
                                1/3))))))),
    MAX('1D'!$D$16,
        POWER((ABS(K1392)^2)/('1D'!$I$5*MAX(F1392,
                    0.1)^2),
            1/3)))</f>
        <v>2.0411692021517887</v>
      </c>
      <c r="AI1392" s="5">
        <f t="shared" ca="1" si="302"/>
        <v>633.91696920215179</v>
      </c>
      <c r="AJ1392" s="5">
        <f ca="1">AI1392+((ABS(K1392)/MAX(((F1392)+(G1392)*(AH1392))*(AH1392),
            0.000001))^2)/(2*'1D'!$I$5)</f>
        <v>635.09139253909484</v>
      </c>
      <c r="AM1392">
        <v>0</v>
      </c>
      <c r="AN1392">
        <v>0</v>
      </c>
      <c r="AO1392" s="5">
        <f t="shared" si="303"/>
        <v>0</v>
      </c>
      <c r="AP1392" s="5">
        <f t="shared" si="307"/>
        <v>0</v>
      </c>
      <c r="AQ1392" s="5">
        <f ca="1">ABS(ABS(K1392)/MAX(((F1392)+(G1392)*(AH1392))*(AH1392),
        0.000001))/SQRT('1D'!$I$5*MAX((((F1392)+(G1392)*(AH1392))*(AH1392))/MAX((F1392)+2*(G1392)*(AH1392),
            0.000001),
        0.000001))</f>
        <v>1.0727235886044055</v>
      </c>
      <c r="AR1392" s="5" t="str">
        <f t="shared" ca="1" si="304"/>
        <v>Supercritical</v>
      </c>
      <c r="AS1392" s="5">
        <f ca="1">((ABS(K1392)*'1D'!$D$6)/(MAX(((F1392)+(G1392)*(AH1392))*(AH1392),
            0.000001)*MAX(((((F1392)+(G1392)*(AH1392))*(AH1392))/MAX((F1392)+2*(AH1392)*SQRT(1+(G1392)^2),
                    0.000001))^(2/3),
            0.000001)))^2</f>
        <v>4.3358367565141456E-3</v>
      </c>
    </row>
    <row r="1393" spans="1:45" x14ac:dyDescent="0.35">
      <c r="A1393">
        <v>1384</v>
      </c>
      <c r="B1393">
        <v>1382.9960000000001</v>
      </c>
      <c r="C1393">
        <v>616065.73</v>
      </c>
      <c r="D1393">
        <v>3096624.3870000001</v>
      </c>
      <c r="E1393">
        <v>631.87559999999996</v>
      </c>
      <c r="F1393">
        <v>7.42</v>
      </c>
      <c r="G1393">
        <v>0</v>
      </c>
      <c r="H1393" t="s">
        <v>176</v>
      </c>
      <c r="I1393">
        <v>0</v>
      </c>
      <c r="J1393" s="5">
        <f t="shared" si="305"/>
        <v>1</v>
      </c>
      <c r="K1393" s="5">
        <f t="shared" ca="1" si="306"/>
        <v>50.95</v>
      </c>
      <c r="L1393" s="5">
        <f ca="1">IF($A$2=0,
    IFERROR(L1392,
        MAX('1D'!$D$16,
            POWER((ABS(K1393)^2)/('1D'!$I$5*MAX(F1393,
                        0.1)^2),
                1/3))),
    IF(IFERROR(V1392,
            0)=0,
        IFERROR(L1392,
            MAX('1D'!$D$16,
                POWER((ABS(K1393)^2)/('1D'!$I$5*MAX(F1393,
                            0.1)^2),
                    1/3))),
        IF(OR(IFERROR(L1393,
                    0)=0,
                IFERROR(S1392,
                    0)&lt;1,
                IFERROR(S1393,
                    0)&lt;1),
            MAX('1D'!$D$16,
                POWER((ABS(K1393)^2)/('1D'!$I$5*MAX(F1393,
                            0.1)^2),
                    1/3)),
            IF(IFERROR(U1393,
                    0)&gt;0,
                MAX('1D'!$D$16,
                    IFERROR(L1393,
                        0)+((IFERROR(U1393,
                                0))*'1D'!$D$18*IF((IFERROR(S1393,
                                    0))&lt;1,
                            1,
                            -1))),
                IF(IFERROR(U1393,
                        0)&lt;0,
                    IF(ABS((MAX('1D'!$D$16,
                                    POWER((ABS(K1393)^2)/('1D'!$I$5*MAX(F1393,
                                                0.1)^2),
                                        1/3)))-IFERROR(L1393,
                                0))&gt;'1D'!$D$19,
                        MAX('1D'!$D$16,
                            IF((MAX('1D'!$D$16,
                                        POWER((ABS(K1393)^2)/('1D'!$I$5*MAX(F1393,
                                                    0.1)^2),
                                            1/3)))&gt;IFERROR(L1393,
                                    0),
                                MIN((MAX('1D'!$D$16,
                                            POWER((ABS(K1393)^2)/('1D'!$I$5*MAX(F1393,
                                                        0.1)^2),
                                                1/3))),
                                    IFERROR(L1393,
                                        0)+(MIN(ABS(IFERROR(U1393,
                                                    0))*'1D'!$D$18,
                                            ABS((MAX('1D'!$D$16,
                                                        POWER((ABS(K1393)^2)/('1D'!$I$5*MAX(F1393,
                                                                    0.1)^2),
                                                            1/3)))-IFERROR(L1393,
                                                    0))))),
                                MAX((MAX('1D'!$D$16,
                                            POWER((ABS(K1393)^2)/('1D'!$I$5*MAX(F1393,
                                                        0.1)^2),
                                                1/3))),
                                    IFERROR(L1393,
                                        0)-(MIN(ABS(IFERROR(U1393,
                                                    0))*'1D'!$D$18,
                                            ABS((MAX('1D'!$D$16,
                                                        POWER((ABS(K1393)^2)/('1D'!$I$5*MAX(F1393,
                                                                    0.1)^2),
                                                            1/3)))-IFERROR(L1393,
                                                    0))))))),
                        MAX('1D'!$D$16,
                            POWER((ABS(K1393)^2)/('1D'!$I$5*MAX(F1393,
                                        0.1)^2),
                                1/3))),
                    MAX('1D'!$D$16,
                        IFERROR(L1393,
                            0)))))))</f>
        <v>2.0411692021517887</v>
      </c>
      <c r="M1393" s="5">
        <f t="shared" ca="1" si="294"/>
        <v>15.145475479966272</v>
      </c>
      <c r="N1393" s="5">
        <f t="shared" ca="1" si="295"/>
        <v>1.3167301245718543</v>
      </c>
      <c r="O1393" s="5">
        <f t="shared" ca="1" si="296"/>
        <v>3.3640409683667101</v>
      </c>
      <c r="P1393" s="5">
        <f t="shared" ca="1" si="297"/>
        <v>633.91676920215173</v>
      </c>
      <c r="Q1393" s="5">
        <f ca="1">P1393+((ABS(K1393)/MAX(((F1393)+(G1393)*(L1393))*(L1393),
            0.000001))^2)/(2*'1D'!$I$5)</f>
        <v>634.4935669410329</v>
      </c>
      <c r="R1393" s="5">
        <f ca="1">((ABS(K1393)*'1D'!$D$6)/(MAX(((F1393)+(G1393)*(L1393))*(L1393),
            0.000001)*MAX(((((F1393)+(G1393)*(L1393))*(L1393))/MAX((F1393)+2*(L1393)*SQRT(1+(G1393)^2),
                    0.000001))^(2/3),
            0.000001)))^2</f>
        <v>1.7643146551573768E-3</v>
      </c>
      <c r="S1393" s="5">
        <f ca="1">ABS(ABS(K1393)/MAX(((F1393)+(G1393)*(L1393))*(L1393),
        0.000001))/SQRT('1D'!$I$5*MAX((((F1393)+(G1393)*(L1393))*(L1393))/MAX((F1393)+2*(G1393)*(L1393),
            0.000001),
        0.000001))</f>
        <v>0.75177394349634896</v>
      </c>
      <c r="T1393" s="5">
        <f ca="1">((F1393)*(L1393)^2)/2+(G1393)*(L1393)^3/3+(ABS(K1393)^2)/('1D'!$I$5*MAX(((F1393)+(G1393)*(L1393))*(L1393),
        0.000001))</f>
        <v>32.928991073077277</v>
      </c>
      <c r="U1393" s="5">
        <f ca="1">IF($A$2=0,
    0,
    IFERROR(Q1392-(((R1392+R1393)/2)*J1393)-(IF(O1392&gt;O1393,
                '1D'!$D$8*((O1392^2-O1393^2)/(2*'1D'!$I$5)),
                '1D'!$D$9*((O1393^2-O1392^2)/(2*'1D'!$I$5)))+('1D'!$D$10*(ABS(I1393)/90)*(MAX(O1392^2,
                        O1393^2)/(2*'1D'!$I$5))))-Q1393,
        0))</f>
        <v>0.41548784293763674</v>
      </c>
      <c r="V1393" s="5">
        <f ca="1">IF($A$2=0,
    1,
    IF(IFERROR(V1392,
            0)=0,
        0,
        IFERROR(IF(ROUND(S1393,
                    3)=1,
                1,
                IF(AND(ABS(U1393)&lt;'1D'!$D$19,
                        S1393&gt;1),
                    1,
                    0)),
            0)))</f>
        <v>0</v>
      </c>
      <c r="W1393" s="5">
        <f ca="1">IF($A$2=0,
    MAX(MAX('1D'!$D$16,
            MAX('1D'!$D$16,
                POWER((ABS(K1393)^2)/('1D'!$I$5*MAX(F1393,
                            0.1)^2),
                    1/3))),
        IFERROR(W1396,
            MAX(MAX('1D'!$D$16,
                    MAX('1D'!$D$16,
                        POWER((ABS(K1393)^2)/('1D'!$I$5*MAX(F1393,
                                    0.1)^2),
                            1/3))),
                ($L$2)-E1396))),
    IF(IFERROR(AG1394,
            0)=0,
        MAX(MAX('1D'!$D$16,
                MAX('1D'!$D$16,
                    POWER((ABS(K1393)^2)/('1D'!$I$5*MAX(F1393,
                                0.1)^2),
                        1/3))),
            IFERROR(W1396,
                MAX(MAX('1D'!$D$16,
                        MAX('1D'!$D$16,
                            POWER((ABS(K1393)^2)/('1D'!$I$5*MAX(F1393,
                                        0.1)^2),
                                1/3))),
                    ($L$2)-E1396))),
        IF(IFERROR(W1393,
                0)=0,
            MAX(MAX('1D'!$D$16,
                    MAX('1D'!$D$16,
                        POWER((ABS(K1393)^2)/('1D'!$I$5*MAX(F1393,
                                    0.1)^2),
                            1/3))),
                IFERROR(W1396,
                    MAX(MAX('1D'!$D$16,
                            MAX('1D'!$D$16,
                                POWER((ABS(K1393)^2)/('1D'!$I$5*MAX(F1393,
                                            0.1)^2),
                                    1/3))),
                        ($L$2)-E1396))),
            IF(OR(IFERROR(AD1393,
                        0)&gt;=1,
                    IFERROR(AD1394,
                        0)&gt;=1),
                MAX('1D'!$D$16,
                    MAX('1D'!$D$16,
                        POWER((ABS(K1393)^2)/('1D'!$I$5*MAX(F1393,
                                    0.1)^2),
                            1/3))),
                IF(ABS(IFERROR(AF1393,
                            0))&lt;'1D'!$D$19,
                    MAX(MAX('1D'!$D$16,
                            MAX('1D'!$D$16,
                                POWER((ABS(K1393)^2)/('1D'!$I$5*MAX(F1393,
                                            0.1)^2),
                                    1/3))),
                        IFERROR(W1393,
                            0)),
                    MAX(MAX('1D'!$D$16,
                            MAX('1D'!$D$16,
                                POWER((ABS(K1393)^2)/('1D'!$I$5*MAX(F1393,
                                            0.1)^2),
                                    1/3))),
                        (IFERROR(W1393,
                                0))+((IFERROR(AF1393,
                                    0))*'1D'!$D$18)))))))</f>
        <v>1.6876038970090008</v>
      </c>
      <c r="X1393" s="5">
        <f t="shared" ca="1" si="298"/>
        <v>12.522020915806786</v>
      </c>
      <c r="Y1393" s="5">
        <f t="shared" ca="1" si="299"/>
        <v>1.1599610822448154</v>
      </c>
      <c r="Z1393" s="5">
        <f t="shared" ca="1" si="300"/>
        <v>4.0688320473642436</v>
      </c>
      <c r="AA1393" s="5">
        <f t="shared" ca="1" si="301"/>
        <v>633.56320389700898</v>
      </c>
      <c r="AB1393" s="5">
        <f ca="1">AA1393+((ABS(K1393)/MAX(((F1393)+(G1393)*(W1393))*(W1393),
            0.000001))^2)/(2*'1D'!$I$5)</f>
        <v>634.40700584551348</v>
      </c>
      <c r="AC1393" s="5">
        <f ca="1">((ABS(K1393)*'1D'!$D$6)/(MAX(((F1393)+(G1393)*(W1393))*(W1393),
            0.000001)*MAX(((((F1393)+(G1393)*(W1393))*(W1393))/MAX((F1393)+2*(W1393)*SQRT(1+(G1393)^2),
                    0.000001))^(2/3),
            0.000001)))^2</f>
        <v>3.0563105958620026E-3</v>
      </c>
      <c r="AD1393" s="5">
        <f ca="1">ABS(ABS(K1393)/MAX(((F1393)+(G1393)*(W1393))*(W1393),
        0.000001))/SQRT('1D'!$I$5*MAX((((F1393)+(G1393)*(W1393))*(W1393))/MAX((F1393)+2*(G1393)*(W1393),
            0.000001),
        0.000001))</f>
        <v>1.0000000000000002</v>
      </c>
      <c r="AE1393" s="5">
        <f ca="1">((F1393)*(W1393)^2)/2+(G1393)*(W1393)^3/3+(ABS(K1393)^2)/('1D'!$I$5*MAX(((F1393)+(G1393)*(W1393))*(W1393),
        0.000001))</f>
        <v>31.698316943915625</v>
      </c>
      <c r="AF1393" s="5">
        <f ca="1">IF($A$2=0,
    0,
    IFERROR(AB1394+(((AC1393+AC1394)/2)*J1394)+(IF(Z1393&gt;Z1394,
                '1D'!$D$8*((Z1393^2-Z1394^2)/(2*'1D'!$I$5)),
                '1D'!$D$9*((Z1394^2-Z1393^2)/(2*'1D'!$I$5)))+('1D'!$D$10*(ABS(I1394)/90)*(MAX(Z1393^2,
                        Z1394^2)/(2*'1D'!$I$5))))-AB1393,
        0))</f>
        <v>-0.38899837428778028</v>
      </c>
      <c r="AG1393" s="5">
        <f ca="1">IF($A$2=0,
    1,
    IF(IFERROR(AG1394,
            0)=0,
        0,
        IFERROR(IF(OR(ROUND(AD1393,
                        3)&gt;=1,
                    AND(ABS(AF1393)&lt;'1D'!$D$19,
                        AD1393&lt;1)),
                1,
                0),
            0)))</f>
        <v>1</v>
      </c>
      <c r="AH1393" s="5">
        <f ca="1">IFERROR(IF('1D'!V32="Supercritical",
        MAX('1D'!$D$16,
            IFERROR(L1393,
                MAX('1D'!$D$16,
                    POWER((ABS(K1393)^2)/('1D'!$I$5*MAX(F1393,
                                0.1)^2),
                        1/3)))),
        IF('1D'!V32="Subcritical",
            MAX('1D'!$D$16,
                IFERROR(W1393,
                    MAX('1D'!$D$16,
                        POWER((ABS(K1393)^2)/('1D'!$I$5*MAX(F1393,
                                    0.1)^2),
                            1/3)))),
            IF(IFERROR(T1393,
                    -1E+99)&gt;=IFERROR(AE1393,
                    -1E+99),
                MAX('1D'!$D$16,
                    IFERROR(L1393,
                        MAX('1D'!$D$16,
                            POWER((ABS(K1393)^2)/('1D'!$I$5*MAX(F1393,
                                        0.1)^2),
                                1/3)))),
                MAX('1D'!$D$16,
                    IFERROR(W1393,
                        MAX('1D'!$D$16,
                            POWER((ABS(K1393)^2)/('1D'!$I$5*MAX(F1393,
                                        0.1)^2),
                                1/3))))))),
    MAX('1D'!$D$16,
        POWER((ABS(K1393)^2)/('1D'!$I$5*MAX(F1393,
                    0.1)^2),
            1/3)))</f>
        <v>2.0411692021517887</v>
      </c>
      <c r="AI1393" s="5">
        <f t="shared" ca="1" si="302"/>
        <v>633.91676920215173</v>
      </c>
      <c r="AJ1393" s="5">
        <f ca="1">AI1393+((ABS(K1393)/MAX(((F1393)+(G1393)*(AH1393))*(AH1393),
            0.000001))^2)/(2*'1D'!$I$5)</f>
        <v>634.4935669410329</v>
      </c>
      <c r="AM1393">
        <v>0</v>
      </c>
      <c r="AN1393">
        <v>0</v>
      </c>
      <c r="AO1393" s="5">
        <f t="shared" si="303"/>
        <v>0</v>
      </c>
      <c r="AP1393" s="5">
        <f t="shared" si="307"/>
        <v>0</v>
      </c>
      <c r="AQ1393" s="5">
        <f ca="1">ABS(ABS(K1393)/MAX(((F1393)+(G1393)*(AH1393))*(AH1393),
        0.000001))/SQRT('1D'!$I$5*MAX((((F1393)+(G1393)*(AH1393))*(AH1393))/MAX((F1393)+2*(G1393)*(AH1393),
            0.000001),
        0.000001))</f>
        <v>0.75177394349634896</v>
      </c>
      <c r="AR1393" s="5" t="str">
        <f t="shared" ca="1" si="304"/>
        <v>Subcritical</v>
      </c>
      <c r="AS1393" s="5">
        <f ca="1">((ABS(K1393)*'1D'!$D$6)/(MAX(((F1393)+(G1393)*(AH1393))*(AH1393),
            0.000001)*MAX(((((F1393)+(G1393)*(AH1393))*(AH1393))/MAX((F1393)+2*(AH1393)*SQRT(1+(G1393)^2),
                    0.000001))^(2/3),
            0.000001)))^2</f>
        <v>1.7643146551573768E-3</v>
      </c>
    </row>
    <row r="1394" spans="1:45" x14ac:dyDescent="0.35">
      <c r="A1394">
        <v>1385</v>
      </c>
      <c r="B1394">
        <v>1383.9960000000001</v>
      </c>
      <c r="C1394">
        <v>616065.73</v>
      </c>
      <c r="D1394">
        <v>3096623.3870000001</v>
      </c>
      <c r="E1394">
        <v>631.87540000000001</v>
      </c>
      <c r="F1394">
        <v>9.8469999999999995</v>
      </c>
      <c r="G1394">
        <v>0</v>
      </c>
      <c r="H1394" t="s">
        <v>176</v>
      </c>
      <c r="I1394">
        <v>0</v>
      </c>
      <c r="J1394" s="5">
        <f t="shared" si="305"/>
        <v>1</v>
      </c>
      <c r="K1394" s="5">
        <f t="shared" ca="1" si="306"/>
        <v>50.95</v>
      </c>
      <c r="L1394" s="5">
        <f ca="1">IF($A$2=0,
    IFERROR(L1393,
        MAX('1D'!$D$16,
            POWER((ABS(K1394)^2)/('1D'!$I$5*MAX(F1394,
                        0.1)^2),
                1/3))),
    IF(IFERROR(V1393,
            0)=0,
        IFERROR(L1393,
            MAX('1D'!$D$16,
                POWER((ABS(K1394)^2)/('1D'!$I$5*MAX(F1394,
                            0.1)^2),
                    1/3))),
        IF(OR(IFERROR(L1394,
                    0)=0,
                IFERROR(S1393,
                    0)&lt;1,
                IFERROR(S1394,
                    0)&lt;1),
            MAX('1D'!$D$16,
                POWER((ABS(K1394)^2)/('1D'!$I$5*MAX(F1394,
                            0.1)^2),
                    1/3)),
            IF(IFERROR(U1394,
                    0)&gt;0,
                MAX('1D'!$D$16,
                    IFERROR(L1394,
                        0)+((IFERROR(U1394,
                                0))*'1D'!$D$18*IF((IFERROR(S1394,
                                    0))&lt;1,
                            1,
                            -1))),
                IF(IFERROR(U1394,
                        0)&lt;0,
                    IF(ABS((MAX('1D'!$D$16,
                                    POWER((ABS(K1394)^2)/('1D'!$I$5*MAX(F1394,
                                                0.1)^2),
                                        1/3)))-IFERROR(L1394,
                                0))&gt;'1D'!$D$19,
                        MAX('1D'!$D$16,
                            IF((MAX('1D'!$D$16,
                                        POWER((ABS(K1394)^2)/('1D'!$I$5*MAX(F1394,
                                                    0.1)^2),
                                            1/3)))&gt;IFERROR(L1394,
                                    0),
                                MIN((MAX('1D'!$D$16,
                                            POWER((ABS(K1394)^2)/('1D'!$I$5*MAX(F1394,
                                                        0.1)^2),
                                                1/3))),
                                    IFERROR(L1394,
                                        0)+(MIN(ABS(IFERROR(U1394,
                                                    0))*'1D'!$D$18,
                                            ABS((MAX('1D'!$D$16,
                                                        POWER((ABS(K1394)^2)/('1D'!$I$5*MAX(F1394,
                                                                    0.1)^2),
                                                            1/3)))-IFERROR(L1394,
                                                    0))))),
                                MAX((MAX('1D'!$D$16,
                                            POWER((ABS(K1394)^2)/('1D'!$I$5*MAX(F1394,
                                                        0.1)^2),
                                                1/3))),
                                    IFERROR(L1394,
                                        0)-(MIN(ABS(IFERROR(U1394,
                                                    0))*'1D'!$D$18,
                                            ABS((MAX('1D'!$D$16,
                                                        POWER((ABS(K1394)^2)/('1D'!$I$5*MAX(F1394,
                                                                    0.1)^2),
                                                            1/3)))-IFERROR(L1394,
                                                    0))))))),
                        MAX('1D'!$D$16,
                            POWER((ABS(K1394)^2)/('1D'!$I$5*MAX(F1394,
                                        0.1)^2),
                                1/3))),
                    MAX('1D'!$D$16,
                        IFERROR(L1394,
                            0)))))))</f>
        <v>2.0411692021517887</v>
      </c>
      <c r="M1394" s="5">
        <f t="shared" ca="1" si="294"/>
        <v>20.099393133588663</v>
      </c>
      <c r="N1394" s="5">
        <f t="shared" ca="1" si="295"/>
        <v>1.4429538970335303</v>
      </c>
      <c r="O1394" s="5">
        <f t="shared" ca="1" si="296"/>
        <v>2.5349024053296425</v>
      </c>
      <c r="P1394" s="5">
        <f t="shared" ca="1" si="297"/>
        <v>633.91656920215178</v>
      </c>
      <c r="Q1394" s="5">
        <f ca="1">P1394+((ABS(K1394)/MAX(((F1394)+(G1394)*(L1394))*(L1394),
            0.000001))^2)/(2*'1D'!$I$5)</f>
        <v>634.2440783868891</v>
      </c>
      <c r="R1394" s="5">
        <f ca="1">((ABS(K1394)*'1D'!$D$6)/(MAX(((F1394)+(G1394)*(L1394))*(L1394),
            0.000001)*MAX(((((F1394)+(G1394)*(L1394))*(L1394))/MAX((F1394)+2*(L1394)*SQRT(1+(G1394)^2),
                    0.000001))^(2/3),
            0.000001)))^2</f>
        <v>8.8668303238656834E-4</v>
      </c>
      <c r="S1394" s="5">
        <f ca="1">ABS(ABS(K1394)/MAX(((F1394)+(G1394)*(L1394))*(L1394),
        0.000001))/SQRT('1D'!$I$5*MAX((((F1394)+(G1394)*(L1394))*(L1394))/MAX((F1394)+2*(G1394)*(L1394),
            0.000001),
        0.000001))</f>
        <v>0.56648346305909503</v>
      </c>
      <c r="T1394" s="5">
        <f ca="1">((F1394)*(L1394)^2)/2+(G1394)*(L1394)^3/3+(ABS(K1394)^2)/('1D'!$I$5*MAX(((F1394)+(G1394)*(L1394))*(L1394),
        0.000001))</f>
        <v>33.678602840903743</v>
      </c>
      <c r="U1394" s="5">
        <f ca="1">IF($A$2=0,
    0,
    IFERROR(Q1393-(((R1393+R1394)/2)*J1394)-(IF(O1393&gt;O1394,
                '1D'!$D$8*((O1393^2-O1394^2)/(2*'1D'!$I$5)),
                '1D'!$D$9*((O1394^2-O1393^2)/(2*'1D'!$I$5)))+('1D'!$D$10*(ABS(I1394)/90)*(MAX(O1393^2,
                        O1394^2)/(2*'1D'!$I$5))))-Q1394,
        0))</f>
        <v>0.17337648905686365</v>
      </c>
      <c r="V1394" s="5">
        <f ca="1">IF($A$2=0,
    1,
    IF(IFERROR(V1393,
            0)=0,
        0,
        IFERROR(IF(ROUND(S1394,
                    3)=1,
                1,
                IF(AND(ABS(U1394)&lt;'1D'!$D$19,
                        S1394&gt;1),
                    1,
                    0)),
            0)))</f>
        <v>0</v>
      </c>
      <c r="W1394" s="5">
        <f ca="1">IF($A$2=0,
    MAX(MAX('1D'!$D$16,
            MAX('1D'!$D$16,
                POWER((ABS(K1394)^2)/('1D'!$I$5*MAX(F1394,
                            0.1)^2),
                    1/3))),
        IFERROR(W1396,
            MAX(MAX('1D'!$D$16,
                    MAX('1D'!$D$16,
                        POWER((ABS(K1394)^2)/('1D'!$I$5*MAX(F1394,
                                    0.1)^2),
                            1/3))),
                ($L$2)-E1396))),
    IF(IFERROR(AG1395,
            0)=0,
        MAX(MAX('1D'!$D$16,
                MAX('1D'!$D$16,
                    POWER((ABS(K1394)^2)/('1D'!$I$5*MAX(F1394,
                                0.1)^2),
                        1/3))),
            IFERROR(W1396,
                MAX(MAX('1D'!$D$16,
                        MAX('1D'!$D$16,
                            POWER((ABS(K1394)^2)/('1D'!$I$5*MAX(F1394,
                                        0.1)^2),
                                1/3))),
                    ($L$2)-E1396))),
        IF(IFERROR(W1394,
                0)=0,
            MAX(MAX('1D'!$D$16,
                    MAX('1D'!$D$16,
                        POWER((ABS(K1394)^2)/('1D'!$I$5*MAX(F1394,
                                    0.1)^2),
                            1/3))),
                IFERROR(W1396,
                    MAX(MAX('1D'!$D$16,
                            MAX('1D'!$D$16,
                                POWER((ABS(K1394)^2)/('1D'!$I$5*MAX(F1394,
                                            0.1)^2),
                                    1/3))),
                        ($L$2)-E1396))),
            IF(OR(IFERROR(AD1394,
                        0)&gt;=1,
                    IFERROR(AD1395,
                        0)&gt;=1),
                MAX('1D'!$D$16,
                    MAX('1D'!$D$16,
                        POWER((ABS(K1394)^2)/('1D'!$I$5*MAX(F1394,
                                    0.1)^2),
                            1/3))),
                IF(ABS(IFERROR(AF1394,
                            0))&lt;'1D'!$D$19,
                    MAX(MAX('1D'!$D$16,
                            MAX('1D'!$D$16,
                                POWER((ABS(K1394)^2)/('1D'!$I$5*MAX(F1394,
                                            0.1)^2),
                                    1/3))),
                        IFERROR(W1394,
                            0)),
                    MAX(MAX('1D'!$D$16,
                            MAX('1D'!$D$16,
                                POWER((ABS(K1394)^2)/('1D'!$I$5*MAX(F1394,
                                            0.1)^2),
                                    1/3))),
                        (IFERROR(W1394,
                                0))+((IFERROR(AF1394,
                                    0))*'1D'!$D$18)))))))</f>
        <v>1.3974528524469285</v>
      </c>
      <c r="X1394" s="5">
        <f t="shared" ca="1" si="298"/>
        <v>13.760718238044904</v>
      </c>
      <c r="Y1394" s="5">
        <f t="shared" ca="1" si="299"/>
        <v>1.0885003067787429</v>
      </c>
      <c r="Z1394" s="5">
        <f t="shared" ca="1" si="300"/>
        <v>3.7025683629751351</v>
      </c>
      <c r="AA1394" s="5">
        <f t="shared" ca="1" si="301"/>
        <v>633.27285285244693</v>
      </c>
      <c r="AB1394" s="5">
        <f ca="1">AA1394+((ABS(K1394)/MAX(((F1394)+(G1394)*(W1394))*(W1394),
            0.000001))^2)/(2*'1D'!$I$5)</f>
        <v>633.97157927867045</v>
      </c>
      <c r="AC1394" s="5">
        <f ca="1">((ABS(K1394)*'1D'!$D$6)/(MAX(((F1394)+(G1394)*(W1394))*(W1394),
            0.000001)*MAX(((((F1394)+(G1394)*(W1394))*(W1394))/MAX((F1394)+2*(W1394)*SQRT(1+(G1394)^2),
                    0.000001))^(2/3),
            0.000001)))^2</f>
        <v>2.7547611460676121E-3</v>
      </c>
      <c r="AD1394" s="5">
        <f ca="1">ABS(ABS(K1394)/MAX(((F1394)+(G1394)*(W1394))*(W1394),
        0.000001))/SQRT('1D'!$I$5*MAX((((F1394)+(G1394)*(W1394))*(W1394))/MAX((F1394)+2*(G1394)*(W1394),
            0.000001),
        0.000001))</f>
        <v>1.0000000000000002</v>
      </c>
      <c r="AE1394" s="5">
        <f ca="1">((F1394)*(W1394)^2)/2+(G1394)*(W1394)^3/3+(ABS(K1394)^2)/('1D'!$I$5*MAX(((F1394)+(G1394)*(W1394))*(W1394),
        0.000001))</f>
        <v>28.844932430211486</v>
      </c>
      <c r="AF1394" s="5">
        <f ca="1">IF($A$2=0,
    0,
    IFERROR(AB1395+(((AC1394+AC1395)/2)*J1395)+(IF(Z1394&gt;Z1395,
                '1D'!$D$8*((Z1394^2-Z1395^2)/(2*'1D'!$I$5)),
                '1D'!$D$9*((Z1395^2-Z1394^2)/(2*'1D'!$I$5)))+('1D'!$D$10*(ABS(I1395)/90)*(MAX(Z1394^2,
                        Z1395^2)/(2*'1D'!$I$5))))-AB1394,
        0))</f>
        <v>-2.9092298854266119E-2</v>
      </c>
      <c r="AG1394" s="5">
        <f ca="1">IF($A$2=0,
    1,
    IF(IFERROR(AG1395,
            0)=0,
        0,
        IFERROR(IF(OR(ROUND(AD1394,
                        3)&gt;=1,
                    AND(ABS(AF1394)&lt;'1D'!$D$19,
                        AD1394&lt;1)),
                1,
                0),
            0)))</f>
        <v>1</v>
      </c>
      <c r="AH1394" s="5">
        <f ca="1">IFERROR(IF('1D'!V32="Supercritical",
        MAX('1D'!$D$16,
            IFERROR(L1394,
                MAX('1D'!$D$16,
                    POWER((ABS(K1394)^2)/('1D'!$I$5*MAX(F1394,
                                0.1)^2),
                        1/3)))),
        IF('1D'!V32="Subcritical",
            MAX('1D'!$D$16,
                IFERROR(W1394,
                    MAX('1D'!$D$16,
                        POWER((ABS(K1394)^2)/('1D'!$I$5*MAX(F1394,
                                    0.1)^2),
                            1/3)))),
            IF(IFERROR(T1394,
                    -1E+99)&gt;=IFERROR(AE1394,
                    -1E+99),
                MAX('1D'!$D$16,
                    IFERROR(L1394,
                        MAX('1D'!$D$16,
                            POWER((ABS(K1394)^2)/('1D'!$I$5*MAX(F1394,
                                        0.1)^2),
                                1/3)))),
                MAX('1D'!$D$16,
                    IFERROR(W1394,
                        MAX('1D'!$D$16,
                            POWER((ABS(K1394)^2)/('1D'!$I$5*MAX(F1394,
                                        0.1)^2),
                                1/3))))))),
    MAX('1D'!$D$16,
        POWER((ABS(K1394)^2)/('1D'!$I$5*MAX(F1394,
                    0.1)^2),
            1/3)))</f>
        <v>2.0411692021517887</v>
      </c>
      <c r="AI1394" s="5">
        <f t="shared" ca="1" si="302"/>
        <v>633.91656920215178</v>
      </c>
      <c r="AJ1394" s="5">
        <f ca="1">AI1394+((ABS(K1394)/MAX(((F1394)+(G1394)*(AH1394))*(AH1394),
            0.000001))^2)/(2*'1D'!$I$5)</f>
        <v>634.2440783868891</v>
      </c>
      <c r="AM1394">
        <v>0</v>
      </c>
      <c r="AN1394">
        <v>0</v>
      </c>
      <c r="AO1394" s="5">
        <f t="shared" si="303"/>
        <v>0</v>
      </c>
      <c r="AP1394" s="5">
        <f t="shared" si="307"/>
        <v>0</v>
      </c>
      <c r="AQ1394" s="5">
        <f ca="1">ABS(ABS(K1394)/MAX(((F1394)+(G1394)*(AH1394))*(AH1394),
        0.000001))/SQRT('1D'!$I$5*MAX((((F1394)+(G1394)*(AH1394))*(AH1394))/MAX((F1394)+2*(G1394)*(AH1394),
            0.000001),
        0.000001))</f>
        <v>0.56648346305909503</v>
      </c>
      <c r="AR1394" s="5" t="str">
        <f t="shared" ca="1" si="304"/>
        <v>Subcritical</v>
      </c>
      <c r="AS1394" s="5">
        <f ca="1">((ABS(K1394)*'1D'!$D$6)/(MAX(((F1394)+(G1394)*(AH1394))*(AH1394),
            0.000001)*MAX(((((F1394)+(G1394)*(AH1394))*(AH1394))/MAX((F1394)+2*(AH1394)*SQRT(1+(G1394)^2),
                    0.000001))^(2/3),
            0.000001)))^2</f>
        <v>8.8668303238656834E-4</v>
      </c>
    </row>
    <row r="1395" spans="1:45" x14ac:dyDescent="0.35">
      <c r="A1395">
        <v>1386</v>
      </c>
      <c r="B1395">
        <v>1384.9960000000001</v>
      </c>
      <c r="C1395">
        <v>616065.73</v>
      </c>
      <c r="D1395">
        <v>3096622.3870000001</v>
      </c>
      <c r="E1395">
        <v>631.87519999999995</v>
      </c>
      <c r="F1395">
        <v>10.1</v>
      </c>
      <c r="G1395">
        <v>0</v>
      </c>
      <c r="H1395" t="s">
        <v>176</v>
      </c>
      <c r="I1395">
        <v>0</v>
      </c>
      <c r="J1395" s="5">
        <f t="shared" si="305"/>
        <v>1</v>
      </c>
      <c r="K1395" s="5">
        <f t="shared" ca="1" si="306"/>
        <v>50.95</v>
      </c>
      <c r="L1395" s="5">
        <f ca="1">IF($A$2=0,
    IFERROR(L1394,
        MAX('1D'!$D$16,
            POWER((ABS(K1395)^2)/('1D'!$I$5*MAX(F1395,
                        0.1)^2),
                1/3))),
    IF(IFERROR(V1394,
            0)=0,
        IFERROR(L1394,
            MAX('1D'!$D$16,
                POWER((ABS(K1395)^2)/('1D'!$I$5*MAX(F1395,
                            0.1)^2),
                    1/3))),
        IF(OR(IFERROR(L1395,
                    0)=0,
                IFERROR(S1394,
                    0)&lt;1,
                IFERROR(S1395,
                    0)&lt;1),
            MAX('1D'!$D$16,
                POWER((ABS(K1395)^2)/('1D'!$I$5*MAX(F1395,
                            0.1)^2),
                    1/3)),
            IF(IFERROR(U1395,
                    0)&gt;0,
                MAX('1D'!$D$16,
                    IFERROR(L1395,
                        0)+((IFERROR(U1395,
                                0))*'1D'!$D$18*IF((IFERROR(S1395,
                                    0))&lt;1,
                            1,
                            -1))),
                IF(IFERROR(U1395,
                        0)&lt;0,
                    IF(ABS((MAX('1D'!$D$16,
                                    POWER((ABS(K1395)^2)/('1D'!$I$5*MAX(F1395,
                                                0.1)^2),
                                        1/3)))-IFERROR(L1395,
                                0))&gt;'1D'!$D$19,
                        MAX('1D'!$D$16,
                            IF((MAX('1D'!$D$16,
                                        POWER((ABS(K1395)^2)/('1D'!$I$5*MAX(F1395,
                                                    0.1)^2),
                                            1/3)))&gt;IFERROR(L1395,
                                    0),
                                MIN((MAX('1D'!$D$16,
                                            POWER((ABS(K1395)^2)/('1D'!$I$5*MAX(F1395,
                                                        0.1)^2),
                                                1/3))),
                                    IFERROR(L1395,
                                        0)+(MIN(ABS(IFERROR(U1395,
                                                    0))*'1D'!$D$18,
                                            ABS((MAX('1D'!$D$16,
                                                        POWER((ABS(K1395)^2)/('1D'!$I$5*MAX(F1395,
                                                                    0.1)^2),
                                                            1/3)))-IFERROR(L1395,
                                                    0))))),
                                MAX((MAX('1D'!$D$16,
                                            POWER((ABS(K1395)^2)/('1D'!$I$5*MAX(F1395,
                                                        0.1)^2),
                                                1/3))),
                                    IFERROR(L1395,
                                        0)-(MIN(ABS(IFERROR(U1395,
                                                    0))*'1D'!$D$18,
                                            ABS((MAX('1D'!$D$16,
                                                        POWER((ABS(K1395)^2)/('1D'!$I$5*MAX(F1395,
                                                                    0.1)^2),
                                                            1/3)))-IFERROR(L1395,
                                                    0))))))),
                        MAX('1D'!$D$16,
                            POWER((ABS(K1395)^2)/('1D'!$I$5*MAX(F1395,
                                        0.1)^2),
                                1/3))),
                    MAX('1D'!$D$16,
                        IFERROR(L1395,
                            0)))))))</f>
        <v>2.0411692021517887</v>
      </c>
      <c r="M1395" s="5">
        <f t="shared" ca="1" si="294"/>
        <v>20.615808941733064</v>
      </c>
      <c r="N1395" s="5">
        <f t="shared" ca="1" si="295"/>
        <v>1.4536255132282894</v>
      </c>
      <c r="O1395" s="5">
        <f t="shared" ca="1" si="296"/>
        <v>2.4714043549783158</v>
      </c>
      <c r="P1395" s="5">
        <f t="shared" ca="1" si="297"/>
        <v>633.91636920215171</v>
      </c>
      <c r="Q1395" s="5">
        <f ca="1">P1395+((ABS(K1395)/MAX(((F1395)+(G1395)*(L1395))*(L1395),
            0.000001))^2)/(2*'1D'!$I$5)</f>
        <v>634.22767600570955</v>
      </c>
      <c r="R1395" s="5">
        <f ca="1">((ABS(K1395)*'1D'!$D$6)/(MAX(((F1395)+(G1395)*(L1395))*(L1395),
            0.000001)*MAX(((((F1395)+(G1395)*(L1395))*(L1395))/MAX((F1395)+2*(L1395)*SQRT(1+(G1395)^2),
                    0.000001))^(2/3),
            0.000001)))^2</f>
        <v>8.3457765148217103E-4</v>
      </c>
      <c r="S1395" s="5">
        <f ca="1">ABS(ABS(K1395)/MAX(((F1395)+(G1395)*(L1395))*(L1395),
        0.000001))/SQRT('1D'!$I$5*MAX((((F1395)+(G1395)*(L1395))*(L1395))/MAX((F1395)+2*(G1395)*(L1395),
            0.000001),
        0.000001))</f>
        <v>0.55229333274682268</v>
      </c>
      <c r="T1395" s="5">
        <f ca="1">((F1395)*(L1395)^2)/2+(G1395)*(L1395)^3/3+(ABS(K1395)^2)/('1D'!$I$5*MAX(((F1395)+(G1395)*(L1395))*(L1395),
        0.000001))</f>
        <v>33.875860313477631</v>
      </c>
      <c r="U1395" s="5">
        <f ca="1">IF($A$2=0,
    0,
    IFERROR(Q1394-(((R1394+R1395)/2)*J1395)-(IF(O1394&gt;O1395,
                '1D'!$D$8*((O1394^2-O1395^2)/(2*'1D'!$I$5)),
                '1D'!$D$9*((O1395^2-O1394^2)/(2*'1D'!$I$5)))+('1D'!$D$10*(ABS(I1395)/90)*(MAX(O1394^2,
                        O1395^2)/(2*'1D'!$I$5))))-Q1395,
        0))</f>
        <v>1.0681036483788375E-2</v>
      </c>
      <c r="V1395" s="5">
        <f ca="1">IF($A$2=0,
    1,
    IF(IFERROR(V1394,
            0)=0,
        0,
        IFERROR(IF(ROUND(S1395,
                    3)=1,
                1,
                IF(AND(ABS(U1395)&lt;'1D'!$D$19,
                        S1395&gt;1),
                    1,
                    0)),
            0)))</f>
        <v>0</v>
      </c>
      <c r="W1395" s="5">
        <f ca="1">IF($A$2=0,
    MAX(MAX('1D'!$D$16,
            MAX('1D'!$D$16,
                POWER((ABS(K1395)^2)/('1D'!$I$5*MAX(F1395,
                            0.1)^2),
                    1/3))),
        IFERROR(W1396,
            MAX(MAX('1D'!$D$16,
                    MAX('1D'!$D$16,
                        POWER((ABS(K1395)^2)/('1D'!$I$5*MAX(F1395,
                                    0.1)^2),
                            1/3))),
                ($L$2)-E1396))),
    IF(IFERROR(AG1396,
            0)=0,
        MAX(MAX('1D'!$D$16,
                MAX('1D'!$D$16,
                    POWER((ABS(K1395)^2)/('1D'!$I$5*MAX(F1395,
                                0.1)^2),
                        1/3))),
            IFERROR(W1396,
                MAX(MAX('1D'!$D$16,
                        MAX('1D'!$D$16,
                            POWER((ABS(K1395)^2)/('1D'!$I$5*MAX(F1395,
                                        0.1)^2),
                                1/3))),
                    ($L$2)-E1396))),
        IF(IFERROR(W1395,
                0)=0,
            MAX(MAX('1D'!$D$16,
                    MAX('1D'!$D$16,
                        POWER((ABS(K1395)^2)/('1D'!$I$5*MAX(F1395,
                                    0.1)^2),
                            1/3))),
                IFERROR(W1396,
                    MAX(MAX('1D'!$D$16,
                            MAX('1D'!$D$16,
                                POWER((ABS(K1395)^2)/('1D'!$I$5*MAX(F1395,
                                            0.1)^2),
                                    1/3))),
                        ($L$2)-E1396))),
            IF(OR(IFERROR(AD1395,
                        0)&gt;=1,
                    IFERROR(AD1396,
                        0)&gt;=1),
                MAX('1D'!$D$16,
                    MAX('1D'!$D$16,
                        POWER((ABS(K1395)^2)/('1D'!$I$5*MAX(F1395,
                                    0.1)^2),
                            1/3))),
                IF(ABS(IFERROR(AF1395,
                            0))&lt;'1D'!$D$19,
                    MAX(MAX('1D'!$D$16,
                            MAX('1D'!$D$16,
                                POWER((ABS(K1395)^2)/('1D'!$I$5*MAX(F1395,
                                            0.1)^2),
                                    1/3))),
                        IFERROR(W1395,
                            0)),
                    MAX(MAX('1D'!$D$16,
                            MAX('1D'!$D$16,
                                POWER((ABS(K1395)^2)/('1D'!$I$5*MAX(F1395,
                                            0.1)^2),
                                    1/3))),
                        (IFERROR(W1395,
                                0))+((IFERROR(AF1395,
                                    0))*'1D'!$D$18)))))))</f>
        <v>1.3740173201418702</v>
      </c>
      <c r="X1395" s="5">
        <f t="shared" ca="1" si="298"/>
        <v>13.877574933432888</v>
      </c>
      <c r="Y1395" s="5">
        <f t="shared" ca="1" si="299"/>
        <v>1.0801321230813876</v>
      </c>
      <c r="Z1395" s="5">
        <f t="shared" ca="1" si="300"/>
        <v>3.6713907324870436</v>
      </c>
      <c r="AA1395" s="5">
        <f t="shared" ca="1" si="301"/>
        <v>633.24921732014184</v>
      </c>
      <c r="AB1395" s="5">
        <f ca="1">AA1395+((ABS(K1395)/MAX(((F1395)+(G1395)*(W1395))*(W1395),
            0.000001))^2)/(2*'1D'!$I$5)</f>
        <v>633.93622598021273</v>
      </c>
      <c r="AC1395" s="5">
        <f ca="1">((ABS(K1395)*'1D'!$D$6)/(MAX(((F1395)+(G1395)*(W1395))*(W1395),
            0.000001)*MAX(((((F1395)+(G1395)*(W1395))*(W1395))/MAX((F1395)+2*(W1395)*SQRT(1+(G1395)^2),
                    0.000001))^(2/3),
            0.000001)))^2</f>
        <v>2.7365783692813376E-3</v>
      </c>
      <c r="AD1395" s="5">
        <f ca="1">ABS(ABS(K1395)/MAX(((F1395)+(G1395)*(W1395))*(W1395),
        0.000001))/SQRT('1D'!$I$5*MAX((((F1395)+(G1395)*(W1395))*(W1395))/MAX((F1395)+2*(G1395)*(W1395),
            0.000001),
        0.000001))</f>
        <v>1.0000000000000002</v>
      </c>
      <c r="AE1395" s="5">
        <f ca="1">((F1395)*(W1395)^2)/2+(G1395)*(W1395)^3/3+(ABS(K1395)^2)/('1D'!$I$5*MAX(((F1395)+(G1395)*(W1395))*(W1395),
        0.000001))</f>
        <v>28.60204248015518</v>
      </c>
      <c r="AF1395" s="5">
        <f ca="1">IF($A$2=0,
    0,
    IFERROR(AB1396+(((AC1395+AC1396)/2)*J1396)+(IF(Z1395&gt;Z1396,
                '1D'!$D$8*((Z1395^2-Z1396^2)/(2*'1D'!$I$5)),
                '1D'!$D$9*((Z1396^2-Z1395^2)/(2*'1D'!$I$5)))+('1D'!$D$10*(ABS(I1396)/90)*(MAX(Z1395^2,
                        Z1396^2)/(2*'1D'!$I$5))))-AB1395,
        0))</f>
        <v>10.782090018399572</v>
      </c>
      <c r="AG1395" s="5">
        <f ca="1">IF($A$2=0,
    1,
    IF(IFERROR(AG1396,
            0)=0,
        0,
        IFERROR(IF(OR(ROUND(AD1395,
                        3)&gt;=1,
                    AND(ABS(AF1395)&lt;'1D'!$D$19,
                        AD1395&lt;1)),
                1,
                0),
            0)))</f>
        <v>1</v>
      </c>
      <c r="AH1395" s="5">
        <f ca="1">IFERROR(IF('1D'!V32="Supercritical",
        MAX('1D'!$D$16,
            IFERROR(L1395,
                MAX('1D'!$D$16,
                    POWER((ABS(K1395)^2)/('1D'!$I$5*MAX(F1395,
                                0.1)^2),
                        1/3)))),
        IF('1D'!V32="Subcritical",
            MAX('1D'!$D$16,
                IFERROR(W1395,
                    MAX('1D'!$D$16,
                        POWER((ABS(K1395)^2)/('1D'!$I$5*MAX(F1395,
                                    0.1)^2),
                            1/3)))),
            IF(IFERROR(T1395,
                    -1E+99)&gt;=IFERROR(AE1395,
                    -1E+99),
                MAX('1D'!$D$16,
                    IFERROR(L1395,
                        MAX('1D'!$D$16,
                            POWER((ABS(K1395)^2)/('1D'!$I$5*MAX(F1395,
                                        0.1)^2),
                                1/3)))),
                MAX('1D'!$D$16,
                    IFERROR(W1395,
                        MAX('1D'!$D$16,
                            POWER((ABS(K1395)^2)/('1D'!$I$5*MAX(F1395,
                                        0.1)^2),
                                1/3))))))),
    MAX('1D'!$D$16,
        POWER((ABS(K1395)^2)/('1D'!$I$5*MAX(F1395,
                    0.1)^2),
            1/3)))</f>
        <v>2.0411692021517887</v>
      </c>
      <c r="AI1395" s="5">
        <f t="shared" ca="1" si="302"/>
        <v>633.91636920215171</v>
      </c>
      <c r="AJ1395" s="5">
        <f ca="1">AI1395+((ABS(K1395)/MAX(((F1395)+(G1395)*(AH1395))*(AH1395),
            0.000001))^2)/(2*'1D'!$I$5)</f>
        <v>634.22767600570955</v>
      </c>
      <c r="AM1395">
        <v>0</v>
      </c>
      <c r="AN1395">
        <v>0</v>
      </c>
      <c r="AO1395" s="5">
        <f t="shared" si="303"/>
        <v>0</v>
      </c>
      <c r="AP1395" s="5">
        <f t="shared" si="307"/>
        <v>0</v>
      </c>
      <c r="AQ1395" s="5">
        <f ca="1">ABS(ABS(K1395)/MAX(((F1395)+(G1395)*(AH1395))*(AH1395),
        0.000001))/SQRT('1D'!$I$5*MAX((((F1395)+(G1395)*(AH1395))*(AH1395))/MAX((F1395)+2*(G1395)*(AH1395),
            0.000001),
        0.000001))</f>
        <v>0.55229333274682268</v>
      </c>
      <c r="AR1395" s="5" t="str">
        <f t="shared" ca="1" si="304"/>
        <v>Subcritical</v>
      </c>
      <c r="AS1395" s="5">
        <f ca="1">((ABS(K1395)*'1D'!$D$6)/(MAX(((F1395)+(G1395)*(AH1395))*(AH1395),
            0.000001)*MAX(((((F1395)+(G1395)*(AH1395))*(AH1395))/MAX((F1395)+2*(AH1395)*SQRT(1+(G1395)^2),
                    0.000001))^(2/3),
            0.000001)))^2</f>
        <v>8.3457765148217103E-4</v>
      </c>
    </row>
    <row r="1396" spans="1:45" x14ac:dyDescent="0.35">
      <c r="A1396">
        <v>1387</v>
      </c>
      <c r="B1396">
        <v>1385.5150000000001</v>
      </c>
      <c r="C1396">
        <v>616065.73</v>
      </c>
      <c r="D1396">
        <v>3096621.8679999998</v>
      </c>
      <c r="E1396">
        <v>631.875</v>
      </c>
      <c r="F1396">
        <v>10.206</v>
      </c>
      <c r="G1396">
        <v>0</v>
      </c>
      <c r="H1396" t="s">
        <v>120</v>
      </c>
      <c r="I1396">
        <v>0</v>
      </c>
      <c r="J1396" s="5">
        <f t="shared" si="305"/>
        <v>0.51900000000000546</v>
      </c>
      <c r="K1396" s="5">
        <f t="shared" ca="1" si="306"/>
        <v>50.95</v>
      </c>
      <c r="L1396" s="5">
        <f ca="1">IF($A$2=0,
    IFERROR(L1395,
        MAX('1D'!$D$16,
            POWER((ABS(K1396)^2)/('1D'!$I$5*MAX(F1396,
                        0.1)^2),
                1/3))),
    IF(IFERROR(V1395,
            0)=0,
        IFERROR(L1395,
            MAX('1D'!$D$16,
                POWER((ABS(K1396)^2)/('1D'!$I$5*MAX(F1396,
                            0.1)^2),
                    1/3))),
        IF(OR(IFERROR(L1396,
                    0)=0,
                IFERROR(S1395,
                    0)&lt;1,
                IFERROR(S1396,
                    0)&lt;1),
            MAX('1D'!$D$16,
                POWER((ABS(K1396)^2)/('1D'!$I$5*MAX(F1396,
                            0.1)^2),
                    1/3)),
            IF(IFERROR(U1396,
                    0)&gt;0,
                MAX('1D'!$D$16,
                    IFERROR(L1396,
                        0)+((IFERROR(U1396,
                                0))*'1D'!$D$18*IF((IFERROR(S1396,
                                    0))&lt;1,
                            1,
                            -1))),
                IF(IFERROR(U1396,
                        0)&lt;0,
                    IF(ABS((MAX('1D'!$D$16,
                                    POWER((ABS(K1396)^2)/('1D'!$I$5*MAX(F1396,
                                                0.1)^2),
                                        1/3)))-IFERROR(L1396,
                                0))&gt;'1D'!$D$19,
                        MAX('1D'!$D$16,
                            IF((MAX('1D'!$D$16,
                                        POWER((ABS(K1396)^2)/('1D'!$I$5*MAX(F1396,
                                                    0.1)^2),
                                            1/3)))&gt;IFERROR(L1396,
                                    0),
                                MIN((MAX('1D'!$D$16,
                                            POWER((ABS(K1396)^2)/('1D'!$I$5*MAX(F1396,
                                                        0.1)^2),
                                                1/3))),
                                    IFERROR(L1396,
                                        0)+(MIN(ABS(IFERROR(U1396,
                                                    0))*'1D'!$D$18,
                                            ABS((MAX('1D'!$D$16,
                                                        POWER((ABS(K1396)^2)/('1D'!$I$5*MAX(F1396,
                                                                    0.1)^2),
                                                            1/3)))-IFERROR(L1396,
                                                    0))))),
                                MAX((MAX('1D'!$D$16,
                                            POWER((ABS(K1396)^2)/('1D'!$I$5*MAX(F1396,
                                                        0.1)^2),
                                                1/3))),
                                    IFERROR(L1396,
                                        0)-(MIN(ABS(IFERROR(U1396,
                                                    0))*'1D'!$D$18,
                                            ABS((MAX('1D'!$D$16,
                                                        POWER((ABS(K1396)^2)/('1D'!$I$5*MAX(F1396,
                                                                    0.1)^2),
                                                            1/3)))-IFERROR(L1396,
                                                    0))))))),
                        MAX('1D'!$D$16,
                            POWER((ABS(K1396)^2)/('1D'!$I$5*MAX(F1396,
                                        0.1)^2),
                                1/3))),
                    MAX('1D'!$D$16,
                        IFERROR(L1396,
                            0)))))))</f>
        <v>2.0411692021517887</v>
      </c>
      <c r="M1396" s="5">
        <f t="shared" ca="1" si="294"/>
        <v>20.832172877161153</v>
      </c>
      <c r="N1396" s="5">
        <f t="shared" ca="1" si="295"/>
        <v>1.4579842867443988</v>
      </c>
      <c r="O1396" s="5">
        <f t="shared" ca="1" si="296"/>
        <v>2.4457362321458938</v>
      </c>
      <c r="P1396" s="5">
        <f t="shared" ca="1" si="297"/>
        <v>633.91616920215176</v>
      </c>
      <c r="Q1396" s="5">
        <f ca="1">P1396+((ABS(K1396)/MAX(((F1396)+(G1396)*(L1396))*(L1396),
            0.000001))^2)/(2*'1D'!$I$5)</f>
        <v>634.22104309191889</v>
      </c>
      <c r="R1396" s="5">
        <f ca="1">((ABS(K1396)*'1D'!$D$6)/(MAX(((F1396)+(G1396)*(L1396))*(L1396),
            0.000001)*MAX(((((F1396)+(G1396)*(L1396))*(L1396))/MAX((F1396)+2*(L1396)*SQRT(1+(G1396)^2),
                    0.000001))^(2/3),
            0.000001)))^2</f>
        <v>8.1407539449289271E-4</v>
      </c>
      <c r="S1396" s="5">
        <f ca="1">ABS(ABS(K1396)/MAX(((F1396)+(G1396)*(L1396))*(L1396),
        0.000001))/SQRT('1D'!$I$5*MAX((((F1396)+(G1396)*(L1396))*(L1396))/MAX((F1396)+2*(G1396)*(L1396),
            0.000001),
        0.000001))</f>
        <v>0.54655718800146091</v>
      </c>
      <c r="T1396" s="5">
        <f ca="1">((F1396)*(L1396)^2)/2+(G1396)*(L1396)^3/3+(ABS(K1396)^2)/('1D'!$I$5*MAX(((F1396)+(G1396)*(L1396))*(L1396),
        0.000001))</f>
        <v>33.963366000104649</v>
      </c>
      <c r="U1396" s="5">
        <f ca="1">IF($A$2=0,
    0,
    IFERROR(Q1395-(((R1395+R1396)/2)*J1396)-(IF(O1395&gt;O1396,
                '1D'!$D$8*((O1395^2-O1396^2)/(2*'1D'!$I$5)),
                '1D'!$D$9*((O1396^2-O1395^2)/(2*'1D'!$I$5)))+('1D'!$D$10*(ABS(I1396)/90)*(MAX(O1395^2,
                        O1396^2)/(2*'1D'!$I$5))))-Q1396,
        0))</f>
        <v>4.2752141880555428E-3</v>
      </c>
      <c r="V1396" s="5">
        <f ca="1">IF($A$2=0,
    1,
    IF(IFERROR(V1395,
            0)=0,
        0,
        IFERROR(IF(ROUND(S1396,
                    3)=1,
                1,
                IF(AND(ABS(U1396)&lt;'1D'!$D$19,
                        S1396&gt;1),
                    1,
                    0)),
            0)))</f>
        <v>0</v>
      </c>
      <c r="W1396" s="5">
        <f ca="1">MAX(MAX('1D'!$D$16,
        MAX('1D'!$D$16,
            POWER((ABS(K1396)^2)/('1D'!$I$5*MAX(F1396,
                        0.1)^2),
                1/3))),
    ($L$2)-E1396)</f>
        <v>12.630928412142453</v>
      </c>
      <c r="X1396" s="5">
        <f t="shared" ca="1" si="298"/>
        <v>128.91125537432586</v>
      </c>
      <c r="Y1396" s="5">
        <f t="shared" ca="1" si="299"/>
        <v>3.634593880678465</v>
      </c>
      <c r="Z1396" s="5">
        <f t="shared" ca="1" si="300"/>
        <v>0.39523313811547345</v>
      </c>
      <c r="AA1396" s="5">
        <f t="shared" ca="1" si="301"/>
        <v>644.50592841214245</v>
      </c>
      <c r="AB1396" s="5">
        <f ca="1">AA1396+((ABS(K1396)/MAX(((F1396)+(G1396)*(W1396))*(W1396),
            0.000001))^2)/(2*'1D'!$I$5)</f>
        <v>644.51389014677363</v>
      </c>
      <c r="AC1396" s="5">
        <f ca="1">((ABS(K1396)*'1D'!$D$6)/(MAX(((F1396)+(G1396)*(W1396))*(W1396),
            0.000001)*MAX(((((F1396)+(G1396)*(W1396))*(W1396))/MAX((F1396)+2*(W1396)*SQRT(1+(G1396)^2),
                    0.000001))^(2/3),
            0.000001)))^2</f>
        <v>6.2894793849111053E-6</v>
      </c>
      <c r="AD1396" s="5">
        <f ca="1">ABS(ABS(K1396)/MAX(((F1396)+(G1396)*(W1396))*(W1396),
        0.000001))/SQRT('1D'!$I$5*MAX((((F1396)+(G1396)*(W1396))*(W1396))/MAX((F1396)+2*(G1396)*(W1396),
            0.000001),
        0.000001))</f>
        <v>3.5505955962642693E-2</v>
      </c>
      <c r="AE1396" s="5">
        <f ca="1">((F1396)*(W1396)^2)/2+(G1396)*(W1396)^3/3+(ABS(K1396)^2)/('1D'!$I$5*MAX(((F1396)+(G1396)*(W1396))*(W1396),
        0.000001))</f>
        <v>816.18713348879851</v>
      </c>
      <c r="AF1396">
        <v>0</v>
      </c>
      <c r="AG1396">
        <v>1</v>
      </c>
      <c r="AH1396" s="5">
        <f ca="1">IFERROR(IF('1D'!V32="Supercritical",
        MAX('1D'!$D$16,
            IFERROR(L1396,
                MAX('1D'!$D$16,
                    POWER((ABS(K1396)^2)/('1D'!$I$5*MAX(F1396,
                                0.1)^2),
                        1/3)))),
        IF('1D'!V32="Subcritical",
            MAX('1D'!$D$16,
                IFERROR(W1396,
                    MAX('1D'!$D$16,
                        POWER((ABS(K1396)^2)/('1D'!$I$5*MAX(F1396,
                                    0.1)^2),
                            1/3)))),
            IF(IFERROR(T1396,
                    -1E+99)&gt;=IFERROR(AE1396,
                    -1E+99),
                MAX('1D'!$D$16,
                    IFERROR(L1396,
                        MAX('1D'!$D$16,
                            POWER((ABS(K1396)^2)/('1D'!$I$5*MAX(F1396,
                                        0.1)^2),
                                1/3)))),
                MAX('1D'!$D$16,
                    IFERROR(W1396,
                        MAX('1D'!$D$16,
                            POWER((ABS(K1396)^2)/('1D'!$I$5*MAX(F1396,
                                        0.1)^2),
                                1/3))))))),
    MAX('1D'!$D$16,
        POWER((ABS(K1396)^2)/('1D'!$I$5*MAX(F1396,
                    0.1)^2),
            1/3)))</f>
        <v>12.630928412142453</v>
      </c>
      <c r="AI1396" s="5">
        <f t="shared" ca="1" si="302"/>
        <v>644.50592841214245</v>
      </c>
      <c r="AJ1396" s="5">
        <f ca="1">AI1396+((ABS(K1396)/MAX(((F1396)+(G1396)*(AH1396))*(AH1396),
            0.000001))^2)/(2*'1D'!$I$5)</f>
        <v>644.51389014677363</v>
      </c>
      <c r="AM1396">
        <v>0</v>
      </c>
      <c r="AN1396">
        <v>0</v>
      </c>
      <c r="AO1396" s="5">
        <f t="shared" si="303"/>
        <v>0</v>
      </c>
      <c r="AP1396" s="5">
        <f t="shared" si="307"/>
        <v>0</v>
      </c>
      <c r="AQ1396" s="5">
        <f ca="1">ABS(ABS(K1396)/MAX(((F1396)+(G1396)*(AH1396))*(AH1396),
        0.000001))/SQRT('1D'!$I$5*MAX((((F1396)+(G1396)*(AH1396))*(AH1396))/MAX((F1396)+2*(G1396)*(AH1396),
            0.000001),
        0.000001))</f>
        <v>3.5505955962642693E-2</v>
      </c>
      <c r="AR1396" s="5" t="str">
        <f t="shared" ca="1" si="304"/>
        <v>Subcritical</v>
      </c>
      <c r="AS1396" s="5">
        <f ca="1">((ABS(K1396)*'1D'!$D$6)/(MAX(((F1396)+(G1396)*(AH1396))*(AH1396),
            0.000001)*MAX(((((F1396)+(G1396)*(AH1396))*(AH1396))/MAX((F1396)+2*(AH1396)*SQRT(1+(G1396)^2),
                    0.000001))^(2/3),
            0.000001)))^2</f>
        <v>6.2894793849111053E-6</v>
      </c>
    </row>
  </sheetData>
  <autoFilter ref="A8:AS1396" xr:uid="{00000000-0009-0000-0000-000002000000}"/>
  <dataValidations count="1">
    <dataValidation type="whole" errorTitle="Invalid Reset Flag" error="Enter 0 or 1." promptTitle="Channel Reset" prompt="Use 0 to reset/seed this channel sheet, then 1 to evaluate it." sqref="A2" xr:uid="{00000000-0002-0000-0200-000000000000}">
      <formula1>0</formula1>
      <formula2>1</formula2>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S28"/>
  <sheetViews>
    <sheetView workbookViewId="0"/>
  </sheetViews>
  <sheetFormatPr defaultRowHeight="14.5" x14ac:dyDescent="0.35"/>
  <cols>
    <col min="1" max="1" width="14" customWidth="1"/>
    <col min="2" max="2" width="16" customWidth="1"/>
    <col min="3" max="4" width="14" customWidth="1"/>
    <col min="5" max="5" width="16" customWidth="1"/>
    <col min="6" max="6" width="15" customWidth="1"/>
    <col min="7" max="7" width="24" customWidth="1"/>
    <col min="8" max="8" width="14" customWidth="1"/>
    <col min="9" max="9" width="16" customWidth="1"/>
    <col min="10" max="10" width="15" customWidth="1"/>
    <col min="11" max="11" width="24" customWidth="1"/>
    <col min="12" max="12" width="14" customWidth="1"/>
    <col min="13" max="17" width="18" customWidth="1"/>
    <col min="18" max="45" width="13" customWidth="1"/>
  </cols>
  <sheetData>
    <row r="1" spans="1:45" ht="24" customHeight="1" x14ac:dyDescent="0.35">
      <c r="A1" s="7" t="s">
        <v>112</v>
      </c>
      <c r="B1" s="7" t="s">
        <v>113</v>
      </c>
      <c r="C1" s="7" t="s">
        <v>9</v>
      </c>
      <c r="D1" s="7" t="s">
        <v>85</v>
      </c>
      <c r="E1" s="7" t="s">
        <v>114</v>
      </c>
      <c r="F1" s="7" t="s">
        <v>115</v>
      </c>
      <c r="G1" s="7" t="s">
        <v>116</v>
      </c>
      <c r="H1" s="7" t="s">
        <v>4</v>
      </c>
      <c r="I1" s="7" t="s">
        <v>117</v>
      </c>
      <c r="J1" s="7" t="s">
        <v>118</v>
      </c>
      <c r="K1" s="7" t="s">
        <v>119</v>
      </c>
      <c r="L1" s="7" t="s">
        <v>4</v>
      </c>
    </row>
    <row r="2" spans="1:45" x14ac:dyDescent="0.35">
      <c r="A2">
        <v>1</v>
      </c>
      <c r="B2" s="5" t="str">
        <f>'1D'!A33</f>
        <v>UsExit</v>
      </c>
      <c r="C2" s="5" t="str">
        <f>H10</f>
        <v>Junction</v>
      </c>
      <c r="D2" s="5">
        <f>'1D'!E33</f>
        <v>17.254999999999999</v>
      </c>
      <c r="E2" s="5" t="str">
        <f>IF(OR('1D'!B33="Inlet",'1D'!B33="Outlet"),'1D'!B33,"Junction")</f>
        <v>Junction</v>
      </c>
      <c r="F2" s="5">
        <f ca="1">'1D'!N33</f>
        <v>0.05</v>
      </c>
      <c r="G2" t="s">
        <v>120</v>
      </c>
      <c r="H2" s="5">
        <f ca="1">'1D'!$I$13</f>
        <v>637</v>
      </c>
      <c r="I2" s="5" t="str">
        <f>IF(OR('1D'!C33="Inlet",'1D'!C33="Outlet"),'1D'!C33,"Junction")</f>
        <v>Outlet</v>
      </c>
      <c r="J2" s="5">
        <f>'1D'!P33</f>
        <v>0</v>
      </c>
      <c r="K2" s="5" t="str">
        <f>'1D'!N6</f>
        <v>Dead End</v>
      </c>
      <c r="L2" s="5">
        <f ca="1">'1D'!P6</f>
        <v>648.78436402620594</v>
      </c>
    </row>
    <row r="4" spans="1:45" ht="22" customHeight="1" x14ac:dyDescent="0.35">
      <c r="A4" s="8" t="s">
        <v>121</v>
      </c>
      <c r="B4" s="8" t="s">
        <v>122</v>
      </c>
      <c r="C4" s="8" t="s">
        <v>123</v>
      </c>
      <c r="D4" s="8" t="s">
        <v>124</v>
      </c>
      <c r="E4" s="8" t="s">
        <v>125</v>
      </c>
    </row>
    <row r="5" spans="1:45" x14ac:dyDescent="0.35">
      <c r="A5" t="s">
        <v>126</v>
      </c>
      <c r="B5" s="5">
        <f ca="1">$H$2</f>
        <v>637</v>
      </c>
      <c r="C5" s="5">
        <f ca="1">P10</f>
        <v>637</v>
      </c>
      <c r="D5" s="5">
        <f ca="1">AA10</f>
        <v>648.79911360507003</v>
      </c>
      <c r="E5" s="5">
        <f ca="1">AI10</f>
        <v>648.79911360507003</v>
      </c>
    </row>
    <row r="6" spans="1:45" x14ac:dyDescent="0.35">
      <c r="A6" t="s">
        <v>127</v>
      </c>
      <c r="B6" s="5">
        <f ca="1">$L$2</f>
        <v>648.78436402620594</v>
      </c>
      <c r="C6" s="5">
        <f ca="1">P28</f>
        <v>634.3119999999999</v>
      </c>
      <c r="D6" s="5">
        <f ca="1">AA28</f>
        <v>648.78436402620594</v>
      </c>
      <c r="E6" s="5">
        <f ca="1">AI28</f>
        <v>648.78436402620594</v>
      </c>
    </row>
    <row r="8" spans="1:45" x14ac:dyDescent="0.35">
      <c r="A8" s="6" t="s">
        <v>128</v>
      </c>
      <c r="B8" s="6" t="s">
        <v>129</v>
      </c>
      <c r="C8" s="6" t="s">
        <v>130</v>
      </c>
      <c r="D8" s="6" t="s">
        <v>131</v>
      </c>
      <c r="E8" s="6" t="s">
        <v>132</v>
      </c>
      <c r="F8" s="6" t="s">
        <v>133</v>
      </c>
      <c r="G8" s="6" t="s">
        <v>134</v>
      </c>
      <c r="H8" s="6" t="s">
        <v>9</v>
      </c>
      <c r="I8" s="6" t="s">
        <v>135</v>
      </c>
      <c r="J8" s="6" t="s">
        <v>136</v>
      </c>
      <c r="K8" s="6" t="s">
        <v>137</v>
      </c>
      <c r="L8" s="6" t="s">
        <v>138</v>
      </c>
      <c r="M8" s="6" t="s">
        <v>139</v>
      </c>
      <c r="N8" s="6" t="s">
        <v>140</v>
      </c>
      <c r="O8" s="6" t="s">
        <v>141</v>
      </c>
      <c r="P8" s="6" t="s">
        <v>142</v>
      </c>
      <c r="Q8" s="6" t="s">
        <v>143</v>
      </c>
      <c r="R8" s="6" t="s">
        <v>144</v>
      </c>
      <c r="S8" s="6" t="s">
        <v>145</v>
      </c>
      <c r="T8" s="6" t="s">
        <v>146</v>
      </c>
      <c r="U8" s="6" t="s">
        <v>147</v>
      </c>
      <c r="V8" s="6" t="s">
        <v>148</v>
      </c>
      <c r="W8" s="6" t="s">
        <v>149</v>
      </c>
      <c r="X8" s="6" t="s">
        <v>150</v>
      </c>
      <c r="Y8" s="6" t="s">
        <v>151</v>
      </c>
      <c r="Z8" s="6" t="s">
        <v>152</v>
      </c>
      <c r="AA8" s="6" t="s">
        <v>153</v>
      </c>
      <c r="AB8" s="6" t="s">
        <v>154</v>
      </c>
      <c r="AC8" s="6" t="s">
        <v>155</v>
      </c>
      <c r="AD8" s="6" t="s">
        <v>156</v>
      </c>
      <c r="AE8" s="6" t="s">
        <v>157</v>
      </c>
      <c r="AF8" s="6" t="s">
        <v>158</v>
      </c>
      <c r="AG8" s="6" t="s">
        <v>159</v>
      </c>
      <c r="AH8" s="6" t="s">
        <v>160</v>
      </c>
      <c r="AI8" s="6" t="s">
        <v>161</v>
      </c>
      <c r="AJ8" s="6" t="s">
        <v>162</v>
      </c>
      <c r="AK8" s="6" t="s">
        <v>163</v>
      </c>
      <c r="AL8" s="6" t="s">
        <v>164</v>
      </c>
      <c r="AM8" s="6" t="s">
        <v>165</v>
      </c>
      <c r="AN8" s="6" t="s">
        <v>166</v>
      </c>
      <c r="AO8" s="6" t="s">
        <v>167</v>
      </c>
      <c r="AP8" s="6" t="s">
        <v>168</v>
      </c>
      <c r="AQ8" s="6" t="s">
        <v>169</v>
      </c>
      <c r="AR8" s="6" t="s">
        <v>170</v>
      </c>
      <c r="AS8" s="6" t="s">
        <v>171</v>
      </c>
    </row>
    <row r="9" spans="1:45" x14ac:dyDescent="0.35">
      <c r="A9" s="2" t="s">
        <v>22</v>
      </c>
      <c r="B9" s="2" t="s">
        <v>54</v>
      </c>
      <c r="C9" s="2" t="s">
        <v>54</v>
      </c>
      <c r="D9" s="2" t="s">
        <v>54</v>
      </c>
      <c r="E9" s="2" t="s">
        <v>54</v>
      </c>
      <c r="F9" s="2" t="s">
        <v>54</v>
      </c>
      <c r="G9" s="2" t="s">
        <v>22</v>
      </c>
      <c r="H9" s="2" t="s">
        <v>22</v>
      </c>
      <c r="I9" s="2" t="s">
        <v>172</v>
      </c>
      <c r="J9" s="2" t="s">
        <v>54</v>
      </c>
      <c r="K9" s="2" t="s">
        <v>13</v>
      </c>
      <c r="L9" s="2" t="s">
        <v>54</v>
      </c>
      <c r="M9" s="2" t="s">
        <v>173</v>
      </c>
      <c r="N9" s="2" t="s">
        <v>54</v>
      </c>
      <c r="O9" s="2" t="s">
        <v>174</v>
      </c>
      <c r="P9" s="2" t="s">
        <v>54</v>
      </c>
      <c r="Q9" s="2" t="s">
        <v>54</v>
      </c>
      <c r="R9" s="2" t="s">
        <v>22</v>
      </c>
      <c r="S9" s="2" t="s">
        <v>22</v>
      </c>
      <c r="T9" s="2" t="s">
        <v>175</v>
      </c>
      <c r="U9" s="2" t="s">
        <v>54</v>
      </c>
      <c r="V9" s="2" t="s">
        <v>22</v>
      </c>
      <c r="W9" s="2" t="s">
        <v>54</v>
      </c>
      <c r="X9" s="2" t="s">
        <v>173</v>
      </c>
      <c r="Y9" s="2" t="s">
        <v>54</v>
      </c>
      <c r="Z9" s="2" t="s">
        <v>174</v>
      </c>
      <c r="AA9" s="2" t="s">
        <v>54</v>
      </c>
      <c r="AB9" s="2" t="s">
        <v>54</v>
      </c>
      <c r="AC9" s="2" t="s">
        <v>22</v>
      </c>
      <c r="AD9" s="2" t="s">
        <v>22</v>
      </c>
      <c r="AE9" s="2" t="s">
        <v>175</v>
      </c>
      <c r="AF9" s="2" t="s">
        <v>54</v>
      </c>
      <c r="AG9" s="2" t="s">
        <v>22</v>
      </c>
      <c r="AH9" s="2" t="s">
        <v>54</v>
      </c>
      <c r="AI9" s="2" t="s">
        <v>54</v>
      </c>
      <c r="AJ9" s="2" t="s">
        <v>54</v>
      </c>
      <c r="AK9" s="2" t="s">
        <v>54</v>
      </c>
      <c r="AL9" s="2" t="s">
        <v>54</v>
      </c>
      <c r="AM9" s="2" t="s">
        <v>13</v>
      </c>
      <c r="AN9" s="2" t="s">
        <v>13</v>
      </c>
      <c r="AO9" s="2" t="s">
        <v>13</v>
      </c>
      <c r="AP9" s="2" t="s">
        <v>13</v>
      </c>
      <c r="AQ9" s="2" t="s">
        <v>22</v>
      </c>
      <c r="AR9" s="2" t="s">
        <v>22</v>
      </c>
      <c r="AS9" s="2" t="s">
        <v>22</v>
      </c>
    </row>
    <row r="10" spans="1:45" x14ac:dyDescent="0.35">
      <c r="A10">
        <v>1</v>
      </c>
      <c r="B10">
        <v>0</v>
      </c>
      <c r="C10">
        <v>616556.01300000004</v>
      </c>
      <c r="D10">
        <v>3097760.4479999999</v>
      </c>
      <c r="E10">
        <v>634.298</v>
      </c>
      <c r="F10">
        <v>6.5579999999999998</v>
      </c>
      <c r="G10">
        <v>0</v>
      </c>
      <c r="H10" t="s">
        <v>120</v>
      </c>
      <c r="I10">
        <v>0</v>
      </c>
      <c r="J10">
        <v>0</v>
      </c>
      <c r="K10" s="5">
        <f ca="1">$F$2</f>
        <v>0.05</v>
      </c>
      <c r="L10" s="5">
        <f ca="1">MAX('1D'!$D$16,
    ($H$2)-E10)</f>
        <v>2.7019999999999982</v>
      </c>
      <c r="M10" s="5">
        <f t="shared" ref="M10:M28" ca="1" si="0">((F10)+(G10)*(L10))*(L10)</f>
        <v>17.719715999999988</v>
      </c>
      <c r="N10" s="5">
        <f t="shared" ref="N10:N28" ca="1" si="1">(((F10)+(G10)*(L10))*(L10))/MAX((F10)+2*(L10)*SQRT(1+(G10)^2),
    0.000001)</f>
        <v>1.4813338906537363</v>
      </c>
      <c r="O10" s="5">
        <f t="shared" ref="O10:O28" ca="1" si="2">ABS(K10)/MAX(((F10)+(G10)*(L10))*(L10),
    0.000001)</f>
        <v>2.8217156527790871E-3</v>
      </c>
      <c r="P10" s="5">
        <f t="shared" ref="P10:P28" ca="1" si="3">E10+L10</f>
        <v>637</v>
      </c>
      <c r="Q10" s="5">
        <f ca="1">P10+((ABS(K10)/MAX(((F10)+(G10)*(L10))*(L10),
            0.000001))^2)/(2*'1D'!$I$5)</f>
        <v>637.00000040581449</v>
      </c>
      <c r="R10" s="5">
        <f ca="1">((ABS(K10)*'1D'!$D$6)/(MAX(((F10)+(G10)*(L10))*(L10),
            0.000001)*MAX(((((F10)+(G10)*(L10))*(L10))/MAX((F10)+2*(L10)*SQRT(1+(G10)^2),
                    0.000001))^(2/3),
            0.000001)))^2</f>
        <v>1.0608933671576918E-9</v>
      </c>
      <c r="S10" s="5">
        <f ca="1">ABS(ABS(K10)/MAX(((F10)+(G10)*(L10))*(L10),
        0.000001))/SQRT('1D'!$I$5*MAX((((F10)+(G10)*(L10))*(L10))/MAX((F10)+2*(G10)*(L10),
            0.000001),
        0.000001))</f>
        <v>5.4807005145039874E-4</v>
      </c>
      <c r="T10" s="5">
        <f ca="1">((F10)*(L10)^2)/2+(G10)*(L10)^3/3+(ABS(K10)^2)/('1D'!$I$5*MAX(((F10)+(G10)*(L10))*(L10),
        0.000001))</f>
        <v>23.93935069783306</v>
      </c>
      <c r="U10">
        <v>0</v>
      </c>
      <c r="V10">
        <v>1</v>
      </c>
      <c r="W10" s="5">
        <f ca="1">IF($A$2=0,
    MAX(MAX('1D'!$D$16,
            MAX('1D'!$D$16,
                POWER((ABS(K10)^2)/('1D'!$I$5*MAX(F10,
                            0.1)^2),
                    1/3))),
        IFERROR(W28,
            MAX(MAX('1D'!$D$16,
                    MAX('1D'!$D$16,
                        POWER((ABS(K10)^2)/('1D'!$I$5*MAX(F10,
                                    0.1)^2),
                            1/3))),
                ($L$2)-E28))),
    IF(IFERROR(AG11,
            0)=0,
        MAX(MAX('1D'!$D$16,
                MAX('1D'!$D$16,
                    POWER((ABS(K10)^2)/('1D'!$I$5*MAX(F10,
                                0.1)^2),
                        1/3))),
            IFERROR(W28,
                MAX(MAX('1D'!$D$16,
                        MAX('1D'!$D$16,
                            POWER((ABS(K10)^2)/('1D'!$I$5*MAX(F10,
                                        0.1)^2),
                                1/3))),
                    ($L$2)-E28))),
        IF(IFERROR(W10,
                0)=0,
            MAX(MAX('1D'!$D$16,
                    MAX('1D'!$D$16,
                        POWER((ABS(K10)^2)/('1D'!$I$5*MAX(F10,
                                    0.1)^2),
                            1/3))),
                IFERROR(W28,
                    MAX(MAX('1D'!$D$16,
                            MAX('1D'!$D$16,
                                POWER((ABS(K10)^2)/('1D'!$I$5*MAX(F10,
                                            0.1)^2),
                                    1/3))),
                        ($L$2)-E28))),
            IF(OR(IFERROR(AD10,
                        0)&gt;=1,
                    IFERROR(AD11,
                        0)&gt;=1),
                MAX('1D'!$D$16,
                    MAX('1D'!$D$16,
                        POWER((ABS(K10)^2)/('1D'!$I$5*MAX(F10,
                                    0.1)^2),
                            1/3))),
                IF(ABS(IFERROR(AF10,
                            0))&lt;'1D'!$D$19,
                    MAX(MAX('1D'!$D$16,
                            MAX('1D'!$D$16,
                                POWER((ABS(K10)^2)/('1D'!$I$5*MAX(F10,
                                            0.1)^2),
                                    1/3))),
                        IFERROR(W10,
                            0)),
                    MAX(MAX('1D'!$D$16,
                            MAX('1D'!$D$16,
                                POWER((ABS(K10)^2)/('1D'!$I$5*MAX(F10,
                                            0.1)^2),
                                    1/3))),
                        (IFERROR(W10,
                                0))+((IFERROR(AF10,
                                    0))*'1D'!$D$18)))))))</f>
        <v>14.50111360507</v>
      </c>
      <c r="X10" s="5">
        <f t="shared" ref="X10:X28" ca="1" si="4">((F10)+(G10)*(W10))*(W10)</f>
        <v>95.098303022049052</v>
      </c>
      <c r="Y10" s="5">
        <f t="shared" ref="Y10:Y28" ca="1" si="5">(((F10)+(G10)*(W10))*(W10))/MAX((F10)+2*(W10)*SQRT(1+(G10)^2),
    0.000001)</f>
        <v>2.6742883969799767</v>
      </c>
      <c r="Z10" s="5">
        <f t="shared" ref="Z10:Z28" ca="1" si="6">ABS(K10)/MAX(((F10)+(G10)*(W10))*(W10),
    0.000001)</f>
        <v>5.2577173736115181E-4</v>
      </c>
      <c r="AA10" s="5">
        <f t="shared" ref="AA10:AA28" ca="1" si="7">E10+W10</f>
        <v>648.79911360507003</v>
      </c>
      <c r="AB10" s="5">
        <f ca="1">AA10+((ABS(K10)/MAX(((F10)+(G10)*(W10))*(W10),
            0.000001))^2)/(2*'1D'!$I$5)</f>
        <v>648.79911361915958</v>
      </c>
      <c r="AC10" s="5">
        <f ca="1">((ABS(K10)*'1D'!$D$6)/(MAX(((F10)+(G10)*(W10))*(W10),
            0.000001)*MAX(((((F10)+(G10)*(W10))*(W10))/MAX((F10)+2*(W10)*SQRT(1+(G10)^2),
                    0.000001))^(2/3),
            0.000001)))^2</f>
        <v>1.6755832317283073E-11</v>
      </c>
      <c r="AD10" s="5">
        <f ca="1">ABS(ABS(K10)/MAX(((F10)+(G10)*(W10))*(W10),
        0.000001))/SQRT('1D'!$I$5*MAX((((F10)+(G10)*(W10))*(W10))/MAX((F10)+2*(G10)*(W10),
            0.000001),
        0.000001))</f>
        <v>4.4082077720699467E-5</v>
      </c>
      <c r="AE10" s="5">
        <f ca="1">((F10)*(W10)^2)/2+(G10)*(W10)^3/3+(ABS(K10)^2)/('1D'!$I$5*MAX(((F10)+(G10)*(W10))*(W10),
        0.000001))</f>
        <v>689.51565056582695</v>
      </c>
      <c r="AF10" s="5">
        <f ca="1">IF($A$2=0,
    0,
    IFERROR(AB11+(((AC10+AC11)/2)*J11)+(IF(Z10&gt;Z11,
                '1D'!$D$8*((Z10^2-Z11^2)/(2*'1D'!$I$5)),
                '1D'!$D$9*((Z11^2-Z10^2)/(2*'1D'!$I$5)))+('1D'!$D$10*(ABS(I11)/90)*(MAX(Z10^2,
                        Z11^2)/(2*'1D'!$I$5))))-AB10,
        0))</f>
        <v>-8.5807629795908724E-4</v>
      </c>
      <c r="AG10" s="5">
        <f ca="1">IF($A$2=0,
    1,
    IF(IFERROR(AG11,
            0)=0,
        0,
        IFERROR(IF(OR(ROUND(AD10,
                        3)&gt;=1,
                    AND(ABS(AF10)&lt;'1D'!$D$19,
                        AD10&lt;1)),
                1,
                0),
            0)))</f>
        <v>1</v>
      </c>
      <c r="AH10" s="5">
        <f ca="1">IFERROR(IF('1D'!V33="Supercritical",
        MAX('1D'!$D$16,
            IFERROR(L10,
                MAX('1D'!$D$16,
                    POWER((ABS(K10)^2)/('1D'!$I$5*MAX(F10,
                                0.1)^2),
                        1/3)))),
        IF('1D'!V33="Subcritical",
            MAX('1D'!$D$16,
                IFERROR(W10,
                    MAX('1D'!$D$16,
                        POWER((ABS(K10)^2)/('1D'!$I$5*MAX(F10,
                                    0.1)^2),
                            1/3)))),
            IF(IFERROR(T10,
                    -1E+99)&gt;=IFERROR(AE10,
                    -1E+99),
                MAX('1D'!$D$16,
                    IFERROR(L10,
                        MAX('1D'!$D$16,
                            POWER((ABS(K10)^2)/('1D'!$I$5*MAX(F10,
                                        0.1)^2),
                                1/3)))),
                MAX('1D'!$D$16,
                    IFERROR(W10,
                        MAX('1D'!$D$16,
                            POWER((ABS(K10)^2)/('1D'!$I$5*MAX(F10,
                                        0.1)^2),
                                1/3))))))),
    MAX('1D'!$D$16,
        POWER((ABS(K10)^2)/('1D'!$I$5*MAX(F10,
                    0.1)^2),
            1/3)))</f>
        <v>14.50111360507</v>
      </c>
      <c r="AI10" s="5">
        <f t="shared" ref="AI10:AI28" ca="1" si="8">E10+AH10</f>
        <v>648.79911360507003</v>
      </c>
      <c r="AJ10" s="5">
        <f ca="1">AI10+((ABS(K10)/MAX(((F10)+(G10)*(AH10))*(AH10),
            0.000001))^2)/(2*'1D'!$I$5)</f>
        <v>648.79911361915958</v>
      </c>
      <c r="AM10">
        <v>0</v>
      </c>
      <c r="AN10">
        <v>0</v>
      </c>
      <c r="AO10" s="5">
        <f t="shared" ref="AO10:AO28" si="9">AM10+AN10</f>
        <v>0</v>
      </c>
      <c r="AP10" s="5">
        <f>AO10</f>
        <v>0</v>
      </c>
      <c r="AQ10" s="5">
        <f ca="1">ABS(ABS(K10)/MAX(((F10)+(G10)*(AH10))*(AH10),
        0.000001))/SQRT('1D'!$I$5*MAX((((F10)+(G10)*(AH10))*(AH10))/MAX((F10)+2*(G10)*(AH10),
            0.000001),
        0.000001))</f>
        <v>4.4082077720699467E-5</v>
      </c>
      <c r="AR10" s="5" t="str">
        <f t="shared" ref="AR10:AR28" ca="1" si="10">IF(AQ10&lt;1,
    "Subcritical",
    "Supercritical")</f>
        <v>Subcritical</v>
      </c>
      <c r="AS10" s="5">
        <f ca="1">((ABS(K10)*'1D'!$D$6)/(MAX(((F10)+(G10)*(AH10))*(AH10),
            0.000001)*MAX(((((F10)+(G10)*(AH10))*(AH10))/MAX((F10)+2*(AH10)*SQRT(1+(G10)^2),
                    0.000001))^(2/3),
            0.000001)))^2</f>
        <v>1.6755832317283073E-11</v>
      </c>
    </row>
    <row r="11" spans="1:45" x14ac:dyDescent="0.35">
      <c r="A11">
        <v>2</v>
      </c>
      <c r="B11">
        <v>1</v>
      </c>
      <c r="C11">
        <v>616555.54299999995</v>
      </c>
      <c r="D11">
        <v>3097759.5649999999</v>
      </c>
      <c r="E11">
        <v>634.29600000000005</v>
      </c>
      <c r="F11">
        <v>7.1909999999999998</v>
      </c>
      <c r="G11">
        <v>0</v>
      </c>
      <c r="H11" t="s">
        <v>120</v>
      </c>
      <c r="I11">
        <v>2.7E-2</v>
      </c>
      <c r="J11" s="5">
        <f t="shared" ref="J11:J28" si="11">B11-B10</f>
        <v>1</v>
      </c>
      <c r="K11" s="5">
        <f t="shared" ref="K11:K28" ca="1" si="12">MAX(0.05,
    K10-AO10)</f>
        <v>0.05</v>
      </c>
      <c r="L11" s="5">
        <f ca="1">IF($A$2=0,
    IFERROR(L10,
        MAX('1D'!$D$16,
            POWER((ABS(K11)^2)/('1D'!$I$5*MAX(F11,
                        0.1)^2),
                1/3))),
    IF(IFERROR(V10,
            0)=0,
        IFERROR(L10,
            MAX('1D'!$D$16,
                POWER((ABS(K11)^2)/('1D'!$I$5*MAX(F11,
                            0.1)^2),
                    1/3))),
        IF(OR(IFERROR(L11,
                    0)=0,
                IFERROR(S10,
                    0)&lt;1,
                IFERROR(S11,
                    0)&lt;1),
            MAX('1D'!$D$16,
                POWER((ABS(K11)^2)/('1D'!$I$5*MAX(F11,
                            0.1)^2),
                    1/3)),
            IF(IFERROR(U11,
                    0)&gt;0,
                MAX('1D'!$D$16,
                    IFERROR(L11,
                        0)+((IFERROR(U11,
                                0))*'1D'!$D$18*IF((IFERROR(S11,
                                    0))&lt;1,
                            1,
                            -1))),
                IF(IFERROR(U11,
                        0)&lt;0,
                    IF(ABS((MAX('1D'!$D$16,
                                    POWER((ABS(K11)^2)/('1D'!$I$5*MAX(F11,
                                                0.1)^2),
                                        1/3)))-IFERROR(L11,
                                0))&gt;'1D'!$D$19,
                        MAX('1D'!$D$16,
                            IF((MAX('1D'!$D$16,
                                        POWER((ABS(K11)^2)/('1D'!$I$5*MAX(F11,
                                                    0.1)^2),
                                            1/3)))&gt;IFERROR(L11,
                                    0),
                                MIN((MAX('1D'!$D$16,
                                            POWER((ABS(K11)^2)/('1D'!$I$5*MAX(F11,
                                                        0.1)^2),
                                                1/3))),
                                    IFERROR(L11,
                                        0)+(MIN(ABS(IFERROR(U11,
                                                    0))*'1D'!$D$18,
                                            ABS((MAX('1D'!$D$16,
                                                        POWER((ABS(K11)^2)/('1D'!$I$5*MAX(F11,
                                                                    0.1)^2),
                                                            1/3)))-IFERROR(L11,
                                                    0))))),
                                MAX((MAX('1D'!$D$16,
                                            POWER((ABS(K11)^2)/('1D'!$I$5*MAX(F11,
                                                        0.1)^2),
                                                1/3))),
                                    IFERROR(L11,
                                        0)-(MIN(ABS(IFERROR(U11,
                                                    0))*'1D'!$D$18,
                                            ABS((MAX('1D'!$D$16,
                                                        POWER((ABS(K11)^2)/('1D'!$I$5*MAX(F11,
                                                                    0.1)^2),
                                                            1/3)))-IFERROR(L11,
                                                    0))))))),
                        MAX('1D'!$D$16,
                            POWER((ABS(K11)^2)/('1D'!$I$5*MAX(F11,
                                        0.1)^2),
                                1/3))),
                    MAX('1D'!$D$16,
                        IFERROR(L11,
                            0)))))))</f>
        <v>0.05</v>
      </c>
      <c r="M11" s="5">
        <f t="shared" ca="1" si="0"/>
        <v>0.35955000000000004</v>
      </c>
      <c r="N11" s="5">
        <f t="shared" ca="1" si="1"/>
        <v>4.9314223014675633E-2</v>
      </c>
      <c r="O11" s="5">
        <f t="shared" ca="1" si="2"/>
        <v>0.13906271728549574</v>
      </c>
      <c r="P11" s="5">
        <f t="shared" ca="1" si="3"/>
        <v>634.346</v>
      </c>
      <c r="Q11" s="5">
        <f ca="1">P11+((ABS(K11)/MAX(((F11)+(G11)*(L11))*(L11),
            0.000001))^2)/(2*'1D'!$I$5)</f>
        <v>634.34698564930375</v>
      </c>
      <c r="R11" s="5">
        <f ca="1">((ABS(K11)*'1D'!$D$6)/(MAX(((F11)+(G11)*(L11))*(L11),
            0.000001)*MAX(((((F11)+(G11)*(L11))*(L11))/MAX((F11)+2*(L11)*SQRT(1+(G11)^2),
                    0.000001))^(2/3),
            0.000001)))^2</f>
        <v>2.4060668013528103E-4</v>
      </c>
      <c r="S11" s="5">
        <f ca="1">ABS(ABS(K11)/MAX(((F11)+(G11)*(L11))*(L11),
        0.000001))/SQRT('1D'!$I$5*MAX((((F11)+(G11)*(L11))*(L11))/MAX((F11)+2*(G11)*(L11),
            0.000001),
        0.000001))</f>
        <v>0.19855974453164571</v>
      </c>
      <c r="T11" s="5">
        <f ca="1">((F11)*(L11)^2)/2+(G11)*(L11)^3/3+(ABS(K11)^2)/('1D'!$I$5*MAX(((F11)+(G11)*(L11))*(L11),
        0.000001))</f>
        <v>9.6975304142991655E-3</v>
      </c>
      <c r="U11" s="5">
        <f ca="1">IF($A$2=0,
    0,
    IFERROR(Q10-(((R10+R11)/2)*J11)-(IF(O10&gt;O11,
                '1D'!$D$8*((O10^2-O11^2)/(2*'1D'!$I$5)),
                '1D'!$D$9*((O11^2-O10^2)/(2*'1D'!$I$5)))+('1D'!$D$10*(ABS(I11)/90)*(MAX(O10^2,
                        O11^2)/(2*'1D'!$I$5))))-Q11,
        0))</f>
        <v>2.652795883937074</v>
      </c>
      <c r="V11" s="5">
        <f ca="1">IF($A$2=0,
    1,
    IF(IFERROR(V10,
            0)=0,
        0,
        IFERROR(IF(ROUND(S11,
                    3)=1,
                1,
                IF(AND(ABS(U11)&lt;'1D'!$D$19,
                        S11&gt;1),
                    1,
                    0)),
            0)))</f>
        <v>0</v>
      </c>
      <c r="W11" s="5">
        <f ca="1">IF($A$2=0,
    MAX(MAX('1D'!$D$16,
            MAX('1D'!$D$16,
                POWER((ABS(K11)^2)/('1D'!$I$5*MAX(F11,
                            0.1)^2),
                    1/3))),
        IFERROR(W28,
            MAX(MAX('1D'!$D$16,
                    MAX('1D'!$D$16,
                        POWER((ABS(K11)^2)/('1D'!$I$5*MAX(F11,
                                    0.1)^2),
                            1/3))),
                ($L$2)-E28))),
    IF(IFERROR(AG12,
            0)=0,
        MAX(MAX('1D'!$D$16,
                MAX('1D'!$D$16,
                    POWER((ABS(K11)^2)/('1D'!$I$5*MAX(F11,
                                0.1)^2),
                        1/3))),
            IFERROR(W28,
                MAX(MAX('1D'!$D$16,
                        MAX('1D'!$D$16,
                            POWER((ABS(K11)^2)/('1D'!$I$5*MAX(F11,
                                        0.1)^2),
                                1/3))),
                    ($L$2)-E28))),
        IF(IFERROR(W11,
                0)=0,
            MAX(MAX('1D'!$D$16,
                    MAX('1D'!$D$16,
                        POWER((ABS(K11)^2)/('1D'!$I$5*MAX(F11,
                                    0.1)^2),
                            1/3))),
                IFERROR(W28,
                    MAX(MAX('1D'!$D$16,
                            MAX('1D'!$D$16,
                                POWER((ABS(K11)^2)/('1D'!$I$5*MAX(F11,
                                            0.1)^2),
                                    1/3))),
                        ($L$2)-E28))),
            IF(OR(IFERROR(AD11,
                        0)&gt;=1,
                    IFERROR(AD12,
                        0)&gt;=1),
                MAX('1D'!$D$16,
                    MAX('1D'!$D$16,
                        POWER((ABS(K11)^2)/('1D'!$I$5*MAX(F11,
                                    0.1)^2),
                            1/3))),
                IF(ABS(IFERROR(AF11,
                            0))&lt;'1D'!$D$19,
                    MAX(MAX('1D'!$D$16,
                            MAX('1D'!$D$16,
                                POWER((ABS(K11)^2)/('1D'!$I$5*MAX(F11,
                                            0.1)^2),
                                    1/3))),
                        IFERROR(W11,
                            0)),
                    MAX(MAX('1D'!$D$16,
                            MAX('1D'!$D$16,
                                POWER((ABS(K11)^2)/('1D'!$I$5*MAX(F11,
                                            0.1)^2),
                                    1/3))),
                        (IFERROR(W11,
                                0))+((IFERROR(AF11,
                                    0))*'1D'!$D$18)))))))</f>
        <v>14.502255530418008</v>
      </c>
      <c r="X11" s="5">
        <f t="shared" ca="1" si="4"/>
        <v>104.2857195192359</v>
      </c>
      <c r="Y11" s="5">
        <f t="shared" ca="1" si="5"/>
        <v>2.8811782583745393</v>
      </c>
      <c r="Z11" s="5">
        <f t="shared" ca="1" si="6"/>
        <v>4.7945203073348228E-4</v>
      </c>
      <c r="AA11" s="5">
        <f t="shared" ca="1" si="7"/>
        <v>648.79825553041803</v>
      </c>
      <c r="AB11" s="5">
        <f ca="1">AA11+((ABS(K11)/MAX(((F11)+(G11)*(W11))*(W11),
            0.000001))^2)/(2*'1D'!$I$5)</f>
        <v>648.79825554213437</v>
      </c>
      <c r="AC11" s="5">
        <f ca="1">((ABS(K11)*'1D'!$D$6)/(MAX(((F11)+(G11)*(W11))*(W11),
            0.000001)*MAX(((((F11)+(G11)*(W11))*(W11))/MAX((F11)+2*(W11)*SQRT(1+(G11)^2),
                    0.000001))^(2/3),
            0.000001)))^2</f>
        <v>1.2615738290848461E-11</v>
      </c>
      <c r="AD11" s="5">
        <f ca="1">ABS(ABS(K11)/MAX(((F11)+(G11)*(W11))*(W11),
        0.000001))/SQRT('1D'!$I$5*MAX((((F11)+(G11)*(W11))*(W11))/MAX((F11)+2*(G11)*(W11),
            0.000001),
        0.000001))</f>
        <v>4.0196929687464314E-5</v>
      </c>
      <c r="AE11" s="5">
        <f ca="1">((F11)*(W11)^2)/2+(G11)*(W11)^3/3+(ABS(K11)^2)/('1D'!$I$5*MAX(((F11)+(G11)*(W11))*(W11),
        0.000001))</f>
        <v>756.18907876442017</v>
      </c>
      <c r="AF11" s="5">
        <f ca="1">IF($A$2=0,
    0,
    IFERROR(AB12+(((AC11+AC12)/2)*J12)+(IF(Z11&gt;Z12,
                '1D'!$D$8*((Z11^2-Z12^2)/(2*'1D'!$I$5)),
                '1D'!$D$9*((Z12^2-Z11^2)/(2*'1D'!$I$5)))+('1D'!$D$10*(ABS(I12)/90)*(MAX(Z11^2,
                        Z12^2)/(2*'1D'!$I$5))))-AB11,
        0))</f>
        <v>-9.6210341087044071E-4</v>
      </c>
      <c r="AG11" s="5">
        <f ca="1">IF($A$2=0,
    1,
    IF(IFERROR(AG12,
            0)=0,
        0,
        IFERROR(IF(OR(ROUND(AD11,
                        3)&gt;=1,
                    AND(ABS(AF11)&lt;'1D'!$D$19,
                        AD11&lt;1)),
                1,
                0),
            0)))</f>
        <v>1</v>
      </c>
      <c r="AH11" s="5">
        <f ca="1">IFERROR(IF('1D'!V33="Supercritical",
        MAX('1D'!$D$16,
            IFERROR(L11,
                MAX('1D'!$D$16,
                    POWER((ABS(K11)^2)/('1D'!$I$5*MAX(F11,
                                0.1)^2),
                        1/3)))),
        IF('1D'!V33="Subcritical",
            MAX('1D'!$D$16,
                IFERROR(W11,
                    MAX('1D'!$D$16,
                        POWER((ABS(K11)^2)/('1D'!$I$5*MAX(F11,
                                    0.1)^2),
                            1/3)))),
            IF(IFERROR(T11,
                    -1E+99)&gt;=IFERROR(AE11,
                    -1E+99),
                MAX('1D'!$D$16,
                    IFERROR(L11,
                        MAX('1D'!$D$16,
                            POWER((ABS(K11)^2)/('1D'!$I$5*MAX(F11,
                                        0.1)^2),
                                1/3)))),
                MAX('1D'!$D$16,
                    IFERROR(W11,
                        MAX('1D'!$D$16,
                            POWER((ABS(K11)^2)/('1D'!$I$5*MAX(F11,
                                        0.1)^2),
                                1/3))))))),
    MAX('1D'!$D$16,
        POWER((ABS(K11)^2)/('1D'!$I$5*MAX(F11,
                    0.1)^2),
            1/3)))</f>
        <v>14.502255530418008</v>
      </c>
      <c r="AI11" s="5">
        <f t="shared" ca="1" si="8"/>
        <v>648.79825553041803</v>
      </c>
      <c r="AJ11" s="5">
        <f ca="1">AI11+((ABS(K11)/MAX(((F11)+(G11)*(AH11))*(AH11),
            0.000001))^2)/(2*'1D'!$I$5)</f>
        <v>648.79825554213437</v>
      </c>
      <c r="AM11">
        <v>0</v>
      </c>
      <c r="AN11">
        <v>0</v>
      </c>
      <c r="AO11" s="5">
        <f t="shared" si="9"/>
        <v>0</v>
      </c>
      <c r="AP11" s="5">
        <f t="shared" ref="AP11:AP28" si="13">AP10+AO11</f>
        <v>0</v>
      </c>
      <c r="AQ11" s="5">
        <f ca="1">ABS(ABS(K11)/MAX(((F11)+(G11)*(AH11))*(AH11),
        0.000001))/SQRT('1D'!$I$5*MAX((((F11)+(G11)*(AH11))*(AH11))/MAX((F11)+2*(G11)*(AH11),
            0.000001),
        0.000001))</f>
        <v>4.0196929687464314E-5</v>
      </c>
      <c r="AR11" s="5" t="str">
        <f t="shared" ca="1" si="10"/>
        <v>Subcritical</v>
      </c>
      <c r="AS11" s="5">
        <f ca="1">((ABS(K11)*'1D'!$D$6)/(MAX(((F11)+(G11)*(AH11))*(AH11),
            0.000001)*MAX(((((F11)+(G11)*(AH11))*(AH11))/MAX((F11)+2*(AH11)*SQRT(1+(G11)^2),
                    0.000001))^(2/3),
            0.000001)))^2</f>
        <v>1.2615738290848461E-11</v>
      </c>
    </row>
    <row r="12" spans="1:45" x14ac:dyDescent="0.35">
      <c r="A12">
        <v>3</v>
      </c>
      <c r="B12">
        <v>2</v>
      </c>
      <c r="C12">
        <v>616555.07299999997</v>
      </c>
      <c r="D12">
        <v>3097758.6830000002</v>
      </c>
      <c r="E12">
        <v>634.29399999999998</v>
      </c>
      <c r="F12">
        <v>7.9269999999999996</v>
      </c>
      <c r="G12">
        <v>0</v>
      </c>
      <c r="H12" t="s">
        <v>120</v>
      </c>
      <c r="I12">
        <v>2.7E-2</v>
      </c>
      <c r="J12" s="5">
        <f t="shared" si="11"/>
        <v>1</v>
      </c>
      <c r="K12" s="5">
        <f t="shared" ca="1" si="12"/>
        <v>0.05</v>
      </c>
      <c r="L12" s="5">
        <f ca="1">IF($A$2=0,
    IFERROR(L11,
        MAX('1D'!$D$16,
            POWER((ABS(K12)^2)/('1D'!$I$5*MAX(F12,
                        0.1)^2),
                1/3))),
    IF(IFERROR(V11,
            0)=0,
        IFERROR(L11,
            MAX('1D'!$D$16,
                POWER((ABS(K12)^2)/('1D'!$I$5*MAX(F12,
                            0.1)^2),
                    1/3))),
        IF(OR(IFERROR(L12,
                    0)=0,
                IFERROR(S11,
                    0)&lt;1,
                IFERROR(S12,
                    0)&lt;1),
            MAX('1D'!$D$16,
                POWER((ABS(K12)^2)/('1D'!$I$5*MAX(F12,
                            0.1)^2),
                    1/3)),
            IF(IFERROR(U12,
                    0)&gt;0,
                MAX('1D'!$D$16,
                    IFERROR(L12,
                        0)+((IFERROR(U12,
                                0))*'1D'!$D$18*IF((IFERROR(S12,
                                    0))&lt;1,
                            1,
                            -1))),
                IF(IFERROR(U12,
                        0)&lt;0,
                    IF(ABS((MAX('1D'!$D$16,
                                    POWER((ABS(K12)^2)/('1D'!$I$5*MAX(F12,
                                                0.1)^2),
                                        1/3)))-IFERROR(L12,
                                0))&gt;'1D'!$D$19,
                        MAX('1D'!$D$16,
                            IF((MAX('1D'!$D$16,
                                        POWER((ABS(K12)^2)/('1D'!$I$5*MAX(F12,
                                                    0.1)^2),
                                            1/3)))&gt;IFERROR(L12,
                                    0),
                                MIN((MAX('1D'!$D$16,
                                            POWER((ABS(K12)^2)/('1D'!$I$5*MAX(F12,
                                                        0.1)^2),
                                                1/3))),
                                    IFERROR(L12,
                                        0)+(MIN(ABS(IFERROR(U12,
                                                    0))*'1D'!$D$18,
                                            ABS((MAX('1D'!$D$16,
                                                        POWER((ABS(K12)^2)/('1D'!$I$5*MAX(F12,
                                                                    0.1)^2),
                                                            1/3)))-IFERROR(L12,
                                                    0))))),
                                MAX((MAX('1D'!$D$16,
                                            POWER((ABS(K12)^2)/('1D'!$I$5*MAX(F12,
                                                        0.1)^2),
                                                1/3))),
                                    IFERROR(L12,
                                        0)-(MIN(ABS(IFERROR(U12,
                                                    0))*'1D'!$D$18,
                                            ABS((MAX('1D'!$D$16,
                                                        POWER((ABS(K12)^2)/('1D'!$I$5*MAX(F12,
                                                                    0.1)^2),
                                                            1/3)))-IFERROR(L12,
                                                    0))))))),
                        MAX('1D'!$D$16,
                            POWER((ABS(K12)^2)/('1D'!$I$5*MAX(F12,
                                        0.1)^2),
                                1/3))),
                    MAX('1D'!$D$16,
                        IFERROR(L12,
                            0)))))))</f>
        <v>0.05</v>
      </c>
      <c r="M12" s="5">
        <f t="shared" ca="1" si="0"/>
        <v>0.39634999999999998</v>
      </c>
      <c r="N12" s="5">
        <f t="shared" ca="1" si="1"/>
        <v>4.9377102279805657E-2</v>
      </c>
      <c r="O12" s="5">
        <f t="shared" ca="1" si="2"/>
        <v>0.12615112905260503</v>
      </c>
      <c r="P12" s="5">
        <f t="shared" ca="1" si="3"/>
        <v>634.34399999999994</v>
      </c>
      <c r="Q12" s="5">
        <f ca="1">P12+((ABS(K12)/MAX(((F12)+(G12)*(L12))*(L12),
            0.000001))^2)/(2*'1D'!$I$5)</f>
        <v>634.34481111658306</v>
      </c>
      <c r="R12" s="5">
        <f ca="1">((ABS(K12)*'1D'!$D$6)/(MAX(((F12)+(G12)*(L12))*(L12),
            0.000001)*MAX(((((F12)+(G12)*(L12))*(L12))/MAX((F12)+2*(L12)*SQRT(1+(G12)^2),
                    0.000001))^(2/3),
            0.000001)))^2</f>
        <v>1.9766540607708103E-4</v>
      </c>
      <c r="S12" s="5">
        <f ca="1">ABS(ABS(K12)/MAX(((F12)+(G12)*(L12))*(L12),
        0.000001))/SQRT('1D'!$I$5*MAX((((F12)+(G12)*(L12))*(L12))/MAX((F12)+2*(G12)*(L12),
            0.000001),
        0.000001))</f>
        <v>0.1801240220672467</v>
      </c>
      <c r="T12" s="5">
        <f ca="1">((F12)*(L12)^2)/2+(G12)*(L12)^3/3+(ABS(K12)^2)/('1D'!$I$5*MAX(((F12)+(G12)*(L12))*(L12),
        0.000001))</f>
        <v>1.0551722115456703E-2</v>
      </c>
      <c r="U12" s="5">
        <f ca="1">IF($A$2=0,
    0,
    IFERROR(Q11-(((R11+R12)/2)*J12)-(IF(O11&gt;O12,
                '1D'!$D$8*((O11^2-O12^2)/(2*'1D'!$I$5)),
                '1D'!$D$9*((O12^2-O11^2)/(2*'1D'!$I$5)))+('1D'!$D$10*(ABS(I12)/90)*(MAX(O11^2,
                        O12^2)/(2*'1D'!$I$5))))-Q12,
        0))</f>
        <v>1.9029925072118203E-3</v>
      </c>
      <c r="V12" s="5">
        <f ca="1">IF($A$2=0,
    1,
    IF(IFERROR(V11,
            0)=0,
        0,
        IFERROR(IF(ROUND(S12,
                    3)=1,
                1,
                IF(AND(ABS(U12)&lt;'1D'!$D$19,
                        S12&gt;1),
                    1,
                    0)),
            0)))</f>
        <v>0</v>
      </c>
      <c r="W12" s="5">
        <f ca="1">IF($A$2=0,
    MAX(MAX('1D'!$D$16,
            MAX('1D'!$D$16,
                POWER((ABS(K12)^2)/('1D'!$I$5*MAX(F12,
                            0.1)^2),
                    1/3))),
        IFERROR(W28,
            MAX(MAX('1D'!$D$16,
                    MAX('1D'!$D$16,
                        POWER((ABS(K12)^2)/('1D'!$I$5*MAX(F12,
                                    0.1)^2),
                            1/3))),
                ($L$2)-E28))),
    IF(IFERROR(AG13,
            0)=0,
        MAX(MAX('1D'!$D$16,
                MAX('1D'!$D$16,
                    POWER((ABS(K12)^2)/('1D'!$I$5*MAX(F12,
                                0.1)^2),
                        1/3))),
            IFERROR(W28,
                MAX(MAX('1D'!$D$16,
                        MAX('1D'!$D$16,
                            POWER((ABS(K12)^2)/('1D'!$I$5*MAX(F12,
                                        0.1)^2),
                                1/3))),
                    ($L$2)-E28))),
        IF(IFERROR(W12,
                0)=0,
            MAX(MAX('1D'!$D$16,
                    MAX('1D'!$D$16,
                        POWER((ABS(K12)^2)/('1D'!$I$5*MAX(F12,
                                    0.1)^2),
                            1/3))),
                IFERROR(W28,
                    MAX(MAX('1D'!$D$16,
                            MAX('1D'!$D$16,
                                POWER((ABS(K12)^2)/('1D'!$I$5*MAX(F12,
                                            0.1)^2),
                                    1/3))),
                        ($L$2)-E28))),
            IF(OR(IFERROR(AD12,
                        0)&gt;=1,
                    IFERROR(AD13,
                        0)&gt;=1),
                MAX('1D'!$D$16,
                    MAX('1D'!$D$16,
                        POWER((ABS(K12)^2)/('1D'!$I$5*MAX(F12,
                                    0.1)^2),
                            1/3))),
                IF(ABS(IFERROR(AF12,
                            0))&lt;'1D'!$D$19,
                    MAX(MAX('1D'!$D$16,
                            MAX('1D'!$D$16,
                                POWER((ABS(K12)^2)/('1D'!$I$5*MAX(F12,
                                            0.1)^2),
                                    1/3))),
                        IFERROR(W12,
                            0)),
                    MAX(MAX('1D'!$D$16,
                            MAX('1D'!$D$16,
                                POWER((ABS(K12)^2)/('1D'!$I$5*MAX(F12,
                                            0.1)^2),
                                    1/3))),
                        (IFERROR(W12,
                                0))+((IFERROR(AF12,
                                    0))*'1D'!$D$18)))))))</f>
        <v>14.503293428448883</v>
      </c>
      <c r="X12" s="5">
        <f t="shared" ca="1" si="4"/>
        <v>114.96760700731429</v>
      </c>
      <c r="Y12" s="5">
        <f t="shared" ca="1" si="5"/>
        <v>3.1128199774575318</v>
      </c>
      <c r="Z12" s="5">
        <f t="shared" ca="1" si="6"/>
        <v>4.3490511198357798E-4</v>
      </c>
      <c r="AA12" s="5">
        <f t="shared" ca="1" si="7"/>
        <v>648.79729342844882</v>
      </c>
      <c r="AB12" s="5">
        <f ca="1">AA12+((ABS(K12)/MAX(((F12)+(G12)*(W12))*(W12),
            0.000001))^2)/(2*'1D'!$I$5)</f>
        <v>648.79729343808913</v>
      </c>
      <c r="AC12" s="5">
        <f ca="1">((ABS(K12)*'1D'!$D$6)/(MAX(((F12)+(G12)*(W12))*(W12),
            0.000001)*MAX(((((F12)+(G12)*(W12))*(W12))/MAX((F12)+2*(W12)*SQRT(1+(G12)^2),
                    0.000001))^(2/3),
            0.000001)))^2</f>
        <v>9.3633847596401046E-12</v>
      </c>
      <c r="AD12" s="5">
        <f ca="1">ABS(ABS(K12)/MAX(((F12)+(G12)*(W12))*(W12),
        0.000001))/SQRT('1D'!$I$5*MAX((((F12)+(G12)*(W12))*(W12))/MAX((F12)+2*(G12)*(W12),
            0.000001),
        0.000001))</f>
        <v>3.6460841855360888E-5</v>
      </c>
      <c r="AE12" s="5">
        <f ca="1">((F12)*(W12)^2)/2+(G12)*(W12)^3/3+(ABS(K12)^2)/('1D'!$I$5*MAX(((F12)+(G12)*(W12))*(W12),
        0.000001))</f>
        <v>833.70447181347924</v>
      </c>
      <c r="AF12" s="5">
        <f ca="1">IF($A$2=0,
    0,
    IFERROR(AB13+(((AC12+AC13)/2)*J13)+(IF(Z12&gt;Z13,
                '1D'!$D$8*((Z12^2-Z13^2)/(2*'1D'!$I$5)),
                '1D'!$D$9*((Z13^2-Z12^2)/(2*'1D'!$I$5)))+('1D'!$D$10*(ABS(I13)/90)*(MAX(Z12^2,
                        Z13^2)/(2*'1D'!$I$5))))-AB12,
        0))</f>
        <v>-9.1243750898684084E-4</v>
      </c>
      <c r="AG12" s="5">
        <f ca="1">IF($A$2=0,
    1,
    IF(IFERROR(AG13,
            0)=0,
        0,
        IFERROR(IF(OR(ROUND(AD12,
                        3)&gt;=1,
                    AND(ABS(AF12)&lt;'1D'!$D$19,
                        AD12&lt;1)),
                1,
                0),
            0)))</f>
        <v>1</v>
      </c>
      <c r="AH12" s="5">
        <f ca="1">IFERROR(IF('1D'!V33="Supercritical",
        MAX('1D'!$D$16,
            IFERROR(L12,
                MAX('1D'!$D$16,
                    POWER((ABS(K12)^2)/('1D'!$I$5*MAX(F12,
                                0.1)^2),
                        1/3)))),
        IF('1D'!V33="Subcritical",
            MAX('1D'!$D$16,
                IFERROR(W12,
                    MAX('1D'!$D$16,
                        POWER((ABS(K12)^2)/('1D'!$I$5*MAX(F12,
                                    0.1)^2),
                            1/3)))),
            IF(IFERROR(T12,
                    -1E+99)&gt;=IFERROR(AE12,
                    -1E+99),
                MAX('1D'!$D$16,
                    IFERROR(L12,
                        MAX('1D'!$D$16,
                            POWER((ABS(K12)^2)/('1D'!$I$5*MAX(F12,
                                        0.1)^2),
                                1/3)))),
                MAX('1D'!$D$16,
                    IFERROR(W12,
                        MAX('1D'!$D$16,
                            POWER((ABS(K12)^2)/('1D'!$I$5*MAX(F12,
                                        0.1)^2),
                                1/3))))))),
    MAX('1D'!$D$16,
        POWER((ABS(K12)^2)/('1D'!$I$5*MAX(F12,
                    0.1)^2),
            1/3)))</f>
        <v>14.503293428448883</v>
      </c>
      <c r="AI12" s="5">
        <f t="shared" ca="1" si="8"/>
        <v>648.79729342844882</v>
      </c>
      <c r="AJ12" s="5">
        <f ca="1">AI12+((ABS(K12)/MAX(((F12)+(G12)*(AH12))*(AH12),
            0.000001))^2)/(2*'1D'!$I$5)</f>
        <v>648.79729343808913</v>
      </c>
      <c r="AM12">
        <v>0</v>
      </c>
      <c r="AN12">
        <v>0</v>
      </c>
      <c r="AO12" s="5">
        <f t="shared" si="9"/>
        <v>0</v>
      </c>
      <c r="AP12" s="5">
        <f t="shared" si="13"/>
        <v>0</v>
      </c>
      <c r="AQ12" s="5">
        <f ca="1">ABS(ABS(K12)/MAX(((F12)+(G12)*(AH12))*(AH12),
        0.000001))/SQRT('1D'!$I$5*MAX((((F12)+(G12)*(AH12))*(AH12))/MAX((F12)+2*(G12)*(AH12),
            0.000001),
        0.000001))</f>
        <v>3.6460841855360888E-5</v>
      </c>
      <c r="AR12" s="5" t="str">
        <f t="shared" ca="1" si="10"/>
        <v>Subcritical</v>
      </c>
      <c r="AS12" s="5">
        <f ca="1">((ABS(K12)*'1D'!$D$6)/(MAX(((F12)+(G12)*(AH12))*(AH12),
            0.000001)*MAX(((((F12)+(G12)*(AH12))*(AH12))/MAX((F12)+2*(AH12)*SQRT(1+(G12)^2),
                    0.000001))^(2/3),
            0.000001)))^2</f>
        <v>9.3633847596401046E-12</v>
      </c>
    </row>
    <row r="13" spans="1:45" x14ac:dyDescent="0.35">
      <c r="A13">
        <v>4</v>
      </c>
      <c r="B13">
        <v>3</v>
      </c>
      <c r="C13">
        <v>616554.603</v>
      </c>
      <c r="D13">
        <v>3097757.8</v>
      </c>
      <c r="E13">
        <v>634.29200000000003</v>
      </c>
      <c r="F13">
        <v>8.6639999999999997</v>
      </c>
      <c r="G13">
        <v>0</v>
      </c>
      <c r="H13" t="s">
        <v>120</v>
      </c>
      <c r="I13">
        <v>0</v>
      </c>
      <c r="J13" s="5">
        <f t="shared" si="11"/>
        <v>1</v>
      </c>
      <c r="K13" s="5">
        <f t="shared" ca="1" si="12"/>
        <v>0.05</v>
      </c>
      <c r="L13" s="5">
        <f ca="1">IF($A$2=0,
    IFERROR(L12,
        MAX('1D'!$D$16,
            POWER((ABS(K13)^2)/('1D'!$I$5*MAX(F13,
                        0.1)^2),
                1/3))),
    IF(IFERROR(V12,
            0)=0,
        IFERROR(L12,
            MAX('1D'!$D$16,
                POWER((ABS(K13)^2)/('1D'!$I$5*MAX(F13,
                            0.1)^2),
                    1/3))),
        IF(OR(IFERROR(L13,
                    0)=0,
                IFERROR(S12,
                    0)&lt;1,
                IFERROR(S13,
                    0)&lt;1),
            MAX('1D'!$D$16,
                POWER((ABS(K13)^2)/('1D'!$I$5*MAX(F13,
                            0.1)^2),
                    1/3)),
            IF(IFERROR(U13,
                    0)&gt;0,
                MAX('1D'!$D$16,
                    IFERROR(L13,
                        0)+((IFERROR(U13,
                                0))*'1D'!$D$18*IF((IFERROR(S13,
                                    0))&lt;1,
                            1,
                            -1))),
                IF(IFERROR(U13,
                        0)&lt;0,
                    IF(ABS((MAX('1D'!$D$16,
                                    POWER((ABS(K13)^2)/('1D'!$I$5*MAX(F13,
                                                0.1)^2),
                                        1/3)))-IFERROR(L13,
                                0))&gt;'1D'!$D$19,
                        MAX('1D'!$D$16,
                            IF((MAX('1D'!$D$16,
                                        POWER((ABS(K13)^2)/('1D'!$I$5*MAX(F13,
                                                    0.1)^2),
                                            1/3)))&gt;IFERROR(L13,
                                    0),
                                MIN((MAX('1D'!$D$16,
                                            POWER((ABS(K13)^2)/('1D'!$I$5*MAX(F13,
                                                        0.1)^2),
                                                1/3))),
                                    IFERROR(L13,
                                        0)+(MIN(ABS(IFERROR(U13,
                                                    0))*'1D'!$D$18,
                                            ABS((MAX('1D'!$D$16,
                                                        POWER((ABS(K13)^2)/('1D'!$I$5*MAX(F13,
                                                                    0.1)^2),
                                                            1/3)))-IFERROR(L13,
                                                    0))))),
                                MAX((MAX('1D'!$D$16,
                                            POWER((ABS(K13)^2)/('1D'!$I$5*MAX(F13,
                                                        0.1)^2),
                                                1/3))),
                                    IFERROR(L13,
                                        0)-(MIN(ABS(IFERROR(U13,
                                                    0))*'1D'!$D$18,
                                            ABS((MAX('1D'!$D$16,
                                                        POWER((ABS(K13)^2)/('1D'!$I$5*MAX(F13,
                                                                    0.1)^2),
                                                            1/3)))-IFERROR(L13,
                                                    0))))))),
                        MAX('1D'!$D$16,
                            POWER((ABS(K13)^2)/('1D'!$I$5*MAX(F13,
                                        0.1)^2),
                                1/3))),
                    MAX('1D'!$D$16,
                        IFERROR(L13,
                            0)))))))</f>
        <v>0.05</v>
      </c>
      <c r="M13" s="5">
        <f t="shared" ca="1" si="0"/>
        <v>0.43320000000000003</v>
      </c>
      <c r="N13" s="5">
        <f t="shared" ca="1" si="1"/>
        <v>4.9429484253765414E-2</v>
      </c>
      <c r="O13" s="5">
        <f t="shared" ca="1" si="2"/>
        <v>0.11542012927054478</v>
      </c>
      <c r="P13" s="5">
        <f t="shared" ca="1" si="3"/>
        <v>634.34199999999998</v>
      </c>
      <c r="Q13" s="5">
        <f ca="1">P13+((ABS(K13)/MAX(((F13)+(G13)*(L13))*(L13),
            0.000001))^2)/(2*'1D'!$I$5)</f>
        <v>634.34267899114377</v>
      </c>
      <c r="R13" s="5">
        <f ca="1">((ABS(K13)*'1D'!$D$6)/(MAX(((F13)+(G13)*(L13))*(L13),
            0.000001)*MAX(((((F13)+(G13)*(L13))*(L13))/MAX((F13)+2*(L13)*SQRT(1+(G13)^2),
                    0.000001))^(2/3),
            0.000001)))^2</f>
        <v>1.6523328055230462E-4</v>
      </c>
      <c r="S13" s="5">
        <f ca="1">ABS(ABS(K13)/MAX(((F13)+(G13)*(L13))*(L13),
        0.000001))/SQRT('1D'!$I$5*MAX((((F13)+(G13)*(L13))*(L13))/MAX((F13)+2*(G13)*(L13),
            0.000001),
        0.000001))</f>
        <v>0.16480183782630012</v>
      </c>
      <c r="T13" s="5">
        <f ca="1">((F13)*(L13)^2)/2+(G13)*(L13)^3/3+(ABS(K13)^2)/('1D'!$I$5*MAX(((F13)+(G13)*(L13))*(L13),
        0.000001))</f>
        <v>1.1418277926965061E-2</v>
      </c>
      <c r="U13" s="5">
        <f ca="1">IF($A$2=0,
    0,
    IFERROR(Q12-(((R12+R13)/2)*J13)-(IF(O12&gt;O13,
                '1D'!$D$8*((O12^2-O13^2)/(2*'1D'!$I$5)),
                '1D'!$D$9*((O13^2-O12^2)/(2*'1D'!$I$5)))+('1D'!$D$10*(ABS(I13)/90)*(MAX(O12^2,
                        O13^2)/(2*'1D'!$I$5))))-Q13,
        0))</f>
        <v>1.9110384640725897E-3</v>
      </c>
      <c r="V13" s="5">
        <f ca="1">IF($A$2=0,
    1,
    IF(IFERROR(V12,
            0)=0,
        0,
        IFERROR(IF(ROUND(S13,
                    3)=1,
                1,
                IF(AND(ABS(U13)&lt;'1D'!$D$19,
                        S13&gt;1),
                    1,
                    0)),
            0)))</f>
        <v>0</v>
      </c>
      <c r="W13" s="5">
        <f ca="1">IF($A$2=0,
    MAX(MAX('1D'!$D$16,
            MAX('1D'!$D$16,
                POWER((ABS(K13)^2)/('1D'!$I$5*MAX(F13,
                            0.1)^2),
                    1/3))),
        IFERROR(W28,
            MAX(MAX('1D'!$D$16,
                    MAX('1D'!$D$16,
                        POWER((ABS(K13)^2)/('1D'!$I$5*MAX(F13,
                                    0.1)^2),
                            1/3))),
                ($L$2)-E28))),
    IF(IFERROR(AG14,
            0)=0,
        MAX(MAX('1D'!$D$16,
                MAX('1D'!$D$16,
                    POWER((ABS(K13)^2)/('1D'!$I$5*MAX(F13,
                                0.1)^2),
                        1/3))),
            IFERROR(W28,
                MAX(MAX('1D'!$D$16,
                        MAX('1D'!$D$16,
                            POWER((ABS(K13)^2)/('1D'!$I$5*MAX(F13,
                                        0.1)^2),
                                1/3))),
                    ($L$2)-E28))),
        IF(IFERROR(W13,
                0)=0,
            MAX(MAX('1D'!$D$16,
                    MAX('1D'!$D$16,
                        POWER((ABS(K13)^2)/('1D'!$I$5*MAX(F13,
                                    0.1)^2),
                            1/3))),
                IFERROR(W28,
                    MAX(MAX('1D'!$D$16,
                            MAX('1D'!$D$16,
                                POWER((ABS(K13)^2)/('1D'!$I$5*MAX(F13,
                                            0.1)^2),
                                    1/3))),
                        ($L$2)-E28))),
            IF(OR(IFERROR(AD13,
                        0)&gt;=1,
                    IFERROR(AD14,
                        0)&gt;=1),
                MAX('1D'!$D$16,
                    MAX('1D'!$D$16,
                        POWER((ABS(K13)^2)/('1D'!$I$5*MAX(F13,
                                    0.1)^2),
                            1/3))),
                IF(ABS(IFERROR(AF13,
                            0))&lt;'1D'!$D$19,
                    MAX(MAX('1D'!$D$16,
                            MAX('1D'!$D$16,
                                POWER((ABS(K13)^2)/('1D'!$I$5*MAX(F13,
                                            0.1)^2),
                                    1/3))),
                        IFERROR(W13,
                            0)),
                    MAX(MAX('1D'!$D$16,
                            MAX('1D'!$D$16,
                                POWER((ABS(K13)^2)/('1D'!$I$5*MAX(F13,
                                            0.1)^2),
                                    1/3))),
                        (IFERROR(W13,
                                0))+((IFERROR(AF13,
                                    0))*'1D'!$D$18)))))))</f>
        <v>14.504380992031701</v>
      </c>
      <c r="X13" s="5">
        <f t="shared" ca="1" si="4"/>
        <v>125.66595691496265</v>
      </c>
      <c r="Y13" s="5">
        <f t="shared" ca="1" si="5"/>
        <v>3.3357245473035069</v>
      </c>
      <c r="Z13" s="5">
        <f t="shared" ca="1" si="6"/>
        <v>3.9788023126927433E-4</v>
      </c>
      <c r="AA13" s="5">
        <f t="shared" ca="1" si="7"/>
        <v>648.79638099203169</v>
      </c>
      <c r="AB13" s="5">
        <f ca="1">AA13+((ABS(K13)/MAX(((F13)+(G13)*(W13))*(W13),
            0.000001))^2)/(2*'1D'!$I$5)</f>
        <v>648.79638100010038</v>
      </c>
      <c r="AC13" s="5">
        <f ca="1">((ABS(K13)*'1D'!$D$6)/(MAX(((F13)+(G13)*(W13))*(W13),
            0.000001)*MAX(((((F13)+(G13)*(W13))*(W13))/MAX((F13)+2*(W13)*SQRT(1+(G13)^2),
                    0.000001))^(2/3),
            0.000001)))^2</f>
        <v>7.14661412934774E-12</v>
      </c>
      <c r="AD13" s="5">
        <f ca="1">ABS(ABS(K13)/MAX(((F13)+(G13)*(W13))*(W13),
        0.000001))/SQRT('1D'!$I$5*MAX((((F13)+(G13)*(W13))*(W13))/MAX((F13)+2*(G13)*(W13),
            0.000001),
        0.000001))</f>
        <v>3.3355561702959598E-5</v>
      </c>
      <c r="AE13" s="5">
        <f ca="1">((F13)*(W13)^2)/2+(G13)*(W13)^3/3+(ABS(K13)^2)/('1D'!$I$5*MAX(((F13)+(G13)*(W13))*(W13),
        0.000001))</f>
        <v>911.35346043936124</v>
      </c>
      <c r="AF13" s="5">
        <f ca="1">IF($A$2=0,
    0,
    IFERROR(AB14+(((AC13+AC14)/2)*J14)+(IF(Z13&gt;Z14,
                '1D'!$D$8*((Z13^2-Z14^2)/(2*'1D'!$I$5)),
                '1D'!$D$9*((Z14^2-Z13^2)/(2*'1D'!$I$5)))+('1D'!$D$10*(ABS(I14)/90)*(MAX(Z13^2,
                        Z14^2)/(2*'1D'!$I$5))))-AB13,
        0))</f>
        <v>-8.6061830938888306E-4</v>
      </c>
      <c r="AG13" s="5">
        <f ca="1">IF($A$2=0,
    1,
    IF(IFERROR(AG14,
            0)=0,
        0,
        IFERROR(IF(OR(ROUND(AD13,
                        3)&gt;=1,
                    AND(ABS(AF13)&lt;'1D'!$D$19,
                        AD13&lt;1)),
                1,
                0),
            0)))</f>
        <v>1</v>
      </c>
      <c r="AH13" s="5">
        <f ca="1">IFERROR(IF('1D'!V33="Supercritical",
        MAX('1D'!$D$16,
            IFERROR(L13,
                MAX('1D'!$D$16,
                    POWER((ABS(K13)^2)/('1D'!$I$5*MAX(F13,
                                0.1)^2),
                        1/3)))),
        IF('1D'!V33="Subcritical",
            MAX('1D'!$D$16,
                IFERROR(W13,
                    MAX('1D'!$D$16,
                        POWER((ABS(K13)^2)/('1D'!$I$5*MAX(F13,
                                    0.1)^2),
                            1/3)))),
            IF(IFERROR(T13,
                    -1E+99)&gt;=IFERROR(AE13,
                    -1E+99),
                MAX('1D'!$D$16,
                    IFERROR(L13,
                        MAX('1D'!$D$16,
                            POWER((ABS(K13)^2)/('1D'!$I$5*MAX(F13,
                                        0.1)^2),
                                1/3)))),
                MAX('1D'!$D$16,
                    IFERROR(W13,
                        MAX('1D'!$D$16,
                            POWER((ABS(K13)^2)/('1D'!$I$5*MAX(F13,
                                        0.1)^2),
                                1/3))))))),
    MAX('1D'!$D$16,
        POWER((ABS(K13)^2)/('1D'!$I$5*MAX(F13,
                    0.1)^2),
            1/3)))</f>
        <v>14.504380992031701</v>
      </c>
      <c r="AI13" s="5">
        <f t="shared" ca="1" si="8"/>
        <v>648.79638099203169</v>
      </c>
      <c r="AJ13" s="5">
        <f ca="1">AI13+((ABS(K13)/MAX(((F13)+(G13)*(AH13))*(AH13),
            0.000001))^2)/(2*'1D'!$I$5)</f>
        <v>648.79638100010038</v>
      </c>
      <c r="AM13">
        <v>0</v>
      </c>
      <c r="AN13">
        <v>0</v>
      </c>
      <c r="AO13" s="5">
        <f t="shared" si="9"/>
        <v>0</v>
      </c>
      <c r="AP13" s="5">
        <f t="shared" si="13"/>
        <v>0</v>
      </c>
      <c r="AQ13" s="5">
        <f ca="1">ABS(ABS(K13)/MAX(((F13)+(G13)*(AH13))*(AH13),
        0.000001))/SQRT('1D'!$I$5*MAX((((F13)+(G13)*(AH13))*(AH13))/MAX((F13)+2*(G13)*(AH13),
            0.000001),
        0.000001))</f>
        <v>3.3355561702959598E-5</v>
      </c>
      <c r="AR13" s="5" t="str">
        <f t="shared" ca="1" si="10"/>
        <v>Subcritical</v>
      </c>
      <c r="AS13" s="5">
        <f ca="1">((ABS(K13)*'1D'!$D$6)/(MAX(((F13)+(G13)*(AH13))*(AH13),
            0.000001)*MAX(((((F13)+(G13)*(AH13))*(AH13))/MAX((F13)+2*(AH13)*SQRT(1+(G13)^2),
                    0.000001))^(2/3),
            0.000001)))^2</f>
        <v>7.14661412934774E-12</v>
      </c>
    </row>
    <row r="14" spans="1:45" x14ac:dyDescent="0.35">
      <c r="A14">
        <v>5</v>
      </c>
      <c r="B14">
        <v>4</v>
      </c>
      <c r="C14">
        <v>616554.13300000003</v>
      </c>
      <c r="D14">
        <v>3097756.9169999999</v>
      </c>
      <c r="E14">
        <v>634.29</v>
      </c>
      <c r="F14">
        <v>9.4009999999999998</v>
      </c>
      <c r="G14">
        <v>0</v>
      </c>
      <c r="H14" t="s">
        <v>120</v>
      </c>
      <c r="I14">
        <v>0</v>
      </c>
      <c r="J14" s="5">
        <f t="shared" si="11"/>
        <v>1</v>
      </c>
      <c r="K14" s="5">
        <f t="shared" ca="1" si="12"/>
        <v>0.05</v>
      </c>
      <c r="L14" s="5">
        <f ca="1">IF($A$2=0,
    IFERROR(L13,
        MAX('1D'!$D$16,
            POWER((ABS(K14)^2)/('1D'!$I$5*MAX(F14,
                        0.1)^2),
                1/3))),
    IF(IFERROR(V13,
            0)=0,
        IFERROR(L13,
            MAX('1D'!$D$16,
                POWER((ABS(K14)^2)/('1D'!$I$5*MAX(F14,
                            0.1)^2),
                    1/3))),
        IF(OR(IFERROR(L14,
                    0)=0,
                IFERROR(S13,
                    0)&lt;1,
                IFERROR(S14,
                    0)&lt;1),
            MAX('1D'!$D$16,
                POWER((ABS(K14)^2)/('1D'!$I$5*MAX(F14,
                            0.1)^2),
                    1/3)),
            IF(IFERROR(U14,
                    0)&gt;0,
                MAX('1D'!$D$16,
                    IFERROR(L14,
                        0)+((IFERROR(U14,
                                0))*'1D'!$D$18*IF((IFERROR(S14,
                                    0))&lt;1,
                            1,
                            -1))),
                IF(IFERROR(U14,
                        0)&lt;0,
                    IF(ABS((MAX('1D'!$D$16,
                                    POWER((ABS(K14)^2)/('1D'!$I$5*MAX(F14,
                                                0.1)^2),
                                        1/3)))-IFERROR(L14,
                                0))&gt;'1D'!$D$19,
                        MAX('1D'!$D$16,
                            IF((MAX('1D'!$D$16,
                                        POWER((ABS(K14)^2)/('1D'!$I$5*MAX(F14,
                                                    0.1)^2),
                                            1/3)))&gt;IFERROR(L14,
                                    0),
                                MIN((MAX('1D'!$D$16,
                                            POWER((ABS(K14)^2)/('1D'!$I$5*MAX(F14,
                                                        0.1)^2),
                                                1/3))),
                                    IFERROR(L14,
                                        0)+(MIN(ABS(IFERROR(U14,
                                                    0))*'1D'!$D$18,
                                            ABS((MAX('1D'!$D$16,
                                                        POWER((ABS(K14)^2)/('1D'!$I$5*MAX(F14,
                                                                    0.1)^2),
                                                            1/3)))-IFERROR(L14,
                                                    0))))),
                                MAX((MAX('1D'!$D$16,
                                            POWER((ABS(K14)^2)/('1D'!$I$5*MAX(F14,
                                                        0.1)^2),
                                                1/3))),
                                    IFERROR(L14,
                                        0)-(MIN(ABS(IFERROR(U14,
                                                    0))*'1D'!$D$18,
                                            ABS((MAX('1D'!$D$16,
                                                        POWER((ABS(K14)^2)/('1D'!$I$5*MAX(F14,
                                                                    0.1)^2),
                                                            1/3)))-IFERROR(L14,
                                                    0))))))),
                        MAX('1D'!$D$16,
                            POWER((ABS(K14)^2)/('1D'!$I$5*MAX(F14,
                                        0.1)^2),
                                1/3))),
                    MAX('1D'!$D$16,
                        IFERROR(L14,
                            0)))))))</f>
        <v>0.05</v>
      </c>
      <c r="M14" s="5">
        <f t="shared" ca="1" si="0"/>
        <v>0.47005000000000002</v>
      </c>
      <c r="N14" s="5">
        <f t="shared" ca="1" si="1"/>
        <v>4.9473739606357231E-2</v>
      </c>
      <c r="O14" s="5">
        <f t="shared" ca="1" si="2"/>
        <v>0.10637166258908627</v>
      </c>
      <c r="P14" s="5">
        <f t="shared" ca="1" si="3"/>
        <v>634.33999999999992</v>
      </c>
      <c r="Q14" s="5">
        <f ca="1">P14+((ABS(K14)/MAX(((F14)+(G14)*(L14))*(L14),
            0.000001))^2)/(2*'1D'!$I$5)</f>
        <v>634.34057670390416</v>
      </c>
      <c r="R14" s="5">
        <f ca="1">((ABS(K14)*'1D'!$D$6)/(MAX(((F14)+(G14)*(L14))*(L14),
            0.000001)*MAX(((((F14)+(G14)*(L14))*(L14))/MAX((F14)+2*(L14)*SQRT(1+(G14)^2),
                    0.000001))^(2/3),
            0.000001)))^2</f>
        <v>1.4017420258100451E-4</v>
      </c>
      <c r="S14" s="5">
        <f ca="1">ABS(ABS(K14)/MAX(((F14)+(G14)*(L14))*(L14),
        0.000001))/SQRT('1D'!$I$5*MAX((((F14)+(G14)*(L14))*(L14))/MAX((F14)+2*(G14)*(L14),
            0.000001),
        0.000001))</f>
        <v>0.15188204690214493</v>
      </c>
      <c r="T14" s="5">
        <f ca="1">((F14)*(L14)^2)/2+(G14)*(L14)^3/3+(ABS(K14)^2)/('1D'!$I$5*MAX(((F14)+(G14)*(L14))*(L14),
        0.000001))</f>
        <v>1.2293409340413284E-2</v>
      </c>
      <c r="U14" s="5">
        <f ca="1">IF($A$2=0,
    0,
    IFERROR(Q13-(((R13+R14)/2)*J14)-(IF(O13&gt;O14,
                '1D'!$D$8*((O13^2-O14^2)/(2*'1D'!$I$5)),
                '1D'!$D$9*((O14^2-O13^2)/(2*'1D'!$I$5)))+('1D'!$D$10*(ABS(I14)/90)*(MAX(O13^2,
                        O14^2)/(2*'1D'!$I$5))))-Q14,
        0))</f>
        <v>1.9188973261634601E-3</v>
      </c>
      <c r="V14" s="5">
        <f ca="1">IF($A$2=0,
    1,
    IF(IFERROR(V13,
            0)=0,
        0,
        IFERROR(IF(ROUND(S14,
                    3)=1,
                1,
                IF(AND(ABS(U14)&lt;'1D'!$D$19,
                        S14&gt;1),
                    1,
                    0)),
            0)))</f>
        <v>0</v>
      </c>
      <c r="W14" s="5">
        <f ca="1">IF($A$2=0,
    MAX(MAX('1D'!$D$16,
            MAX('1D'!$D$16,
                POWER((ABS(K14)^2)/('1D'!$I$5*MAX(F14,
                            0.1)^2),
                    1/3))),
        IFERROR(W28,
            MAX(MAX('1D'!$D$16,
                    MAX('1D'!$D$16,
                        POWER((ABS(K14)^2)/('1D'!$I$5*MAX(F14,
                                    0.1)^2),
                            1/3))),
                ($L$2)-E28))),
    IF(IFERROR(AG15,
            0)=0,
        MAX(MAX('1D'!$D$16,
                MAX('1D'!$D$16,
                    POWER((ABS(K14)^2)/('1D'!$I$5*MAX(F14,
                                0.1)^2),
                        1/3))),
            IFERROR(W28,
                MAX(MAX('1D'!$D$16,
                        MAX('1D'!$D$16,
                            POWER((ABS(K14)^2)/('1D'!$I$5*MAX(F14,
                                        0.1)^2),
                                1/3))),
                    ($L$2)-E28))),
        IF(IFERROR(W14,
                0)=0,
            MAX(MAX('1D'!$D$16,
                    MAX('1D'!$D$16,
                        POWER((ABS(K14)^2)/('1D'!$I$5*MAX(F14,
                                    0.1)^2),
                            1/3))),
                IFERROR(W28,
                    MAX(MAX('1D'!$D$16,
                            MAX('1D'!$D$16,
                                POWER((ABS(K14)^2)/('1D'!$I$5*MAX(F14,
                                            0.1)^2),
                                    1/3))),
                        ($L$2)-E28))),
            IF(OR(IFERROR(AD14,
                        0)&gt;=1,
                    IFERROR(AD15,
                        0)&gt;=1),
                MAX('1D'!$D$16,
                    MAX('1D'!$D$16,
                        POWER((ABS(K14)^2)/('1D'!$I$5*MAX(F14,
                                    0.1)^2),
                            1/3))),
                IF(ABS(IFERROR(AF14,
                            0))&lt;'1D'!$D$19,
                    MAX(MAX('1D'!$D$16,
                            MAX('1D'!$D$16,
                                POWER((ABS(K14)^2)/('1D'!$I$5*MAX(F14,
                                            0.1)^2),
                                    1/3))),
                        IFERROR(W14,
                            0)),
                    MAX(MAX('1D'!$D$16,
                            MAX('1D'!$D$16,
                                POWER((ABS(K14)^2)/('1D'!$I$5*MAX(F14,
                                            0.1)^2),
                                    1/3))),
                        (IFERROR(W14,
                                0))+((IFERROR(AF14,
                                    0))*'1D'!$D$18)))))))</f>
        <v>14.505520374567567</v>
      </c>
      <c r="X14" s="5">
        <f t="shared" ca="1" si="4"/>
        <v>136.36639704130968</v>
      </c>
      <c r="Y14" s="5">
        <f t="shared" ca="1" si="5"/>
        <v>3.5500950842967138</v>
      </c>
      <c r="Z14" s="5">
        <f t="shared" ca="1" si="6"/>
        <v>3.6665924366142364E-4</v>
      </c>
      <c r="AA14" s="5">
        <f t="shared" ca="1" si="7"/>
        <v>648.79552037456756</v>
      </c>
      <c r="AB14" s="5">
        <f ca="1">AA14+((ABS(K14)/MAX(((F14)+(G14)*(W14))*(W14),
            0.000001))^2)/(2*'1D'!$I$5)</f>
        <v>648.79552038141969</v>
      </c>
      <c r="AC14" s="5">
        <f ca="1">((ABS(K14)*'1D'!$D$6)/(MAX(((F14)+(G14)*(W14))*(W14),
            0.000001)*MAX(((((F14)+(G14)*(W14))*(W14))/MAX((F14)+2*(W14)*SQRT(1+(G14)^2),
                    0.000001))^(2/3),
            0.000001)))^2</f>
        <v>5.5854025767078516E-12</v>
      </c>
      <c r="AD14" s="5">
        <f ca="1">ABS(ABS(K14)/MAX(((F14)+(G14)*(W14))*(W14),
        0.000001))/SQRT('1D'!$I$5*MAX((((F14)+(G14)*(W14))*(W14))/MAX((F14)+2*(G14)*(W14),
            0.000001),
        0.000001))</f>
        <v>3.0737000052254364E-5</v>
      </c>
      <c r="AE14" s="5">
        <f ca="1">((F14)*(W14)^2)/2+(G14)*(W14)^3/3+(ABS(K14)^2)/('1D'!$I$5*MAX(((F14)+(G14)*(W14))*(W14),
        0.000001))</f>
        <v>989.03277721334757</v>
      </c>
      <c r="AF14" s="5">
        <f ca="1">IF($A$2=0,
    0,
    IFERROR(AB15+(((AC14+AC15)/2)*J15)+(IF(Z14&gt;Z15,
                '1D'!$D$8*((Z14^2-Z15^2)/(2*'1D'!$I$5)),
                '1D'!$D$9*((Z15^2-Z14^2)/(2*'1D'!$I$5)))+('1D'!$D$10*(ABS(I15)/90)*(MAX(Z14^2,
                        Z15^2)/(2*'1D'!$I$5))))-AB14,
        0))</f>
        <v>-9.5640859660761635E-4</v>
      </c>
      <c r="AG14" s="5">
        <f ca="1">IF($A$2=0,
    1,
    IF(IFERROR(AG15,
            0)=0,
        0,
        IFERROR(IF(OR(ROUND(AD14,
                        3)&gt;=1,
                    AND(ABS(AF14)&lt;'1D'!$D$19,
                        AD14&lt;1)),
                1,
                0),
            0)))</f>
        <v>1</v>
      </c>
      <c r="AH14" s="5">
        <f ca="1">IFERROR(IF('1D'!V33="Supercritical",
        MAX('1D'!$D$16,
            IFERROR(L14,
                MAX('1D'!$D$16,
                    POWER((ABS(K14)^2)/('1D'!$I$5*MAX(F14,
                                0.1)^2),
                        1/3)))),
        IF('1D'!V33="Subcritical",
            MAX('1D'!$D$16,
                IFERROR(W14,
                    MAX('1D'!$D$16,
                        POWER((ABS(K14)^2)/('1D'!$I$5*MAX(F14,
                                    0.1)^2),
                            1/3)))),
            IF(IFERROR(T14,
                    -1E+99)&gt;=IFERROR(AE14,
                    -1E+99),
                MAX('1D'!$D$16,
                    IFERROR(L14,
                        MAX('1D'!$D$16,
                            POWER((ABS(K14)^2)/('1D'!$I$5*MAX(F14,
                                        0.1)^2),
                                1/3)))),
                MAX('1D'!$D$16,
                    IFERROR(W14,
                        MAX('1D'!$D$16,
                            POWER((ABS(K14)^2)/('1D'!$I$5*MAX(F14,
                                        0.1)^2),
                                1/3))))))),
    MAX('1D'!$D$16,
        POWER((ABS(K14)^2)/('1D'!$I$5*MAX(F14,
                    0.1)^2),
            1/3)))</f>
        <v>14.505520374567567</v>
      </c>
      <c r="AI14" s="5">
        <f t="shared" ca="1" si="8"/>
        <v>648.79552037456756</v>
      </c>
      <c r="AJ14" s="5">
        <f ca="1">AI14+((ABS(K14)/MAX(((F14)+(G14)*(AH14))*(AH14),
            0.000001))^2)/(2*'1D'!$I$5)</f>
        <v>648.79552038141969</v>
      </c>
      <c r="AM14">
        <v>0</v>
      </c>
      <c r="AN14">
        <v>0</v>
      </c>
      <c r="AO14" s="5">
        <f t="shared" si="9"/>
        <v>0</v>
      </c>
      <c r="AP14" s="5">
        <f t="shared" si="13"/>
        <v>0</v>
      </c>
      <c r="AQ14" s="5">
        <f ca="1">ABS(ABS(K14)/MAX(((F14)+(G14)*(AH14))*(AH14),
        0.000001))/SQRT('1D'!$I$5*MAX((((F14)+(G14)*(AH14))*(AH14))/MAX((F14)+2*(G14)*(AH14),
            0.000001),
        0.000001))</f>
        <v>3.0737000052254364E-5</v>
      </c>
      <c r="AR14" s="5" t="str">
        <f t="shared" ca="1" si="10"/>
        <v>Subcritical</v>
      </c>
      <c r="AS14" s="5">
        <f ca="1">((ABS(K14)*'1D'!$D$6)/(MAX(((F14)+(G14)*(AH14))*(AH14),
            0.000001)*MAX(((((F14)+(G14)*(AH14))*(AH14))/MAX((F14)+2*(AH14)*SQRT(1+(G14)^2),
                    0.000001))^(2/3),
            0.000001)))^2</f>
        <v>5.5854025767078516E-12</v>
      </c>
    </row>
    <row r="15" spans="1:45" x14ac:dyDescent="0.35">
      <c r="A15">
        <v>6</v>
      </c>
      <c r="B15">
        <v>5.0010000000000003</v>
      </c>
      <c r="C15">
        <v>616553.66299999994</v>
      </c>
      <c r="D15">
        <v>3097756.034</v>
      </c>
      <c r="E15">
        <v>634.28800000000001</v>
      </c>
      <c r="F15">
        <v>10.138</v>
      </c>
      <c r="G15">
        <v>0</v>
      </c>
      <c r="H15" t="s">
        <v>120</v>
      </c>
      <c r="I15">
        <v>2.7E-2</v>
      </c>
      <c r="J15" s="5">
        <f t="shared" si="11"/>
        <v>1.0010000000000003</v>
      </c>
      <c r="K15" s="5">
        <f t="shared" ca="1" si="12"/>
        <v>0.05</v>
      </c>
      <c r="L15" s="5">
        <f ca="1">IF($A$2=0,
    IFERROR(L14,
        MAX('1D'!$D$16,
            POWER((ABS(K15)^2)/('1D'!$I$5*MAX(F15,
                        0.1)^2),
                1/3))),
    IF(IFERROR(V14,
            0)=0,
        IFERROR(L14,
            MAX('1D'!$D$16,
                POWER((ABS(K15)^2)/('1D'!$I$5*MAX(F15,
                            0.1)^2),
                    1/3))),
        IF(OR(IFERROR(L15,
                    0)=0,
                IFERROR(S14,
                    0)&lt;1,
                IFERROR(S15,
                    0)&lt;1),
            MAX('1D'!$D$16,
                POWER((ABS(K15)^2)/('1D'!$I$5*MAX(F15,
                            0.1)^2),
                    1/3)),
            IF(IFERROR(U15,
                    0)&gt;0,
                MAX('1D'!$D$16,
                    IFERROR(L15,
                        0)+((IFERROR(U15,
                                0))*'1D'!$D$18*IF((IFERROR(S15,
                                    0))&lt;1,
                            1,
                            -1))),
                IF(IFERROR(U15,
                        0)&lt;0,
                    IF(ABS((MAX('1D'!$D$16,
                                    POWER((ABS(K15)^2)/('1D'!$I$5*MAX(F15,
                                                0.1)^2),
                                        1/3)))-IFERROR(L15,
                                0))&gt;'1D'!$D$19,
                        MAX('1D'!$D$16,
                            IF((MAX('1D'!$D$16,
                                        POWER((ABS(K15)^2)/('1D'!$I$5*MAX(F15,
                                                    0.1)^2),
                                            1/3)))&gt;IFERROR(L15,
                                    0),
                                MIN((MAX('1D'!$D$16,
                                            POWER((ABS(K15)^2)/('1D'!$I$5*MAX(F15,
                                                        0.1)^2),
                                                1/3))),
                                    IFERROR(L15,
                                        0)+(MIN(ABS(IFERROR(U15,
                                                    0))*'1D'!$D$18,
                                            ABS((MAX('1D'!$D$16,
                                                        POWER((ABS(K15)^2)/('1D'!$I$5*MAX(F15,
                                                                    0.1)^2),
                                                            1/3)))-IFERROR(L15,
                                                    0))))),
                                MAX((MAX('1D'!$D$16,
                                            POWER((ABS(K15)^2)/('1D'!$I$5*MAX(F15,
                                                        0.1)^2),
                                                1/3))),
                                    IFERROR(L15,
                                        0)-(MIN(ABS(IFERROR(U15,
                                                    0))*'1D'!$D$18,
                                            ABS((MAX('1D'!$D$16,
                                                        POWER((ABS(K15)^2)/('1D'!$I$5*MAX(F15,
                                                                    0.1)^2),
                                                            1/3)))-IFERROR(L15,
                                                    0))))))),
                        MAX('1D'!$D$16,
                            POWER((ABS(K15)^2)/('1D'!$I$5*MAX(F15,
                                        0.1)^2),
                                1/3))),
                    MAX('1D'!$D$16,
                        IFERROR(L15,
                            0)))))))</f>
        <v>0.05</v>
      </c>
      <c r="M15" s="5">
        <f t="shared" ca="1" si="0"/>
        <v>0.50690000000000002</v>
      </c>
      <c r="N15" s="5">
        <f t="shared" ca="1" si="1"/>
        <v>4.9511623363938273E-2</v>
      </c>
      <c r="O15" s="5">
        <f t="shared" ca="1" si="2"/>
        <v>9.8638784770171628E-2</v>
      </c>
      <c r="P15" s="5">
        <f t="shared" ca="1" si="3"/>
        <v>634.33799999999997</v>
      </c>
      <c r="Q15" s="5">
        <f ca="1">P15+((ABS(K15)/MAX(((F15)+(G15)*(L15))*(L15),
            0.000001))^2)/(2*'1D'!$I$5)</f>
        <v>634.33849590264322</v>
      </c>
      <c r="R15" s="5">
        <f ca="1">((ABS(K15)*'1D'!$D$6)/(MAX(((F15)+(G15)*(L15))*(L15),
            0.000001)*MAX(((((F15)+(G15)*(L15))*(L15))/MAX((F15)+2*(L15)*SQRT(1+(G15)^2),
                    0.000001))^(2/3),
            0.000001)))^2</f>
        <v>1.2041161730808479E-4</v>
      </c>
      <c r="S15" s="5">
        <f ca="1">ABS(ABS(K15)/MAX(((F15)+(G15)*(L15))*(L15),
        0.000001))/SQRT('1D'!$I$5*MAX((((F15)+(G15)*(L15))*(L15))/MAX((F15)+2*(G15)*(L15),
            0.000001),
        0.000001))</f>
        <v>0.14084071048797242</v>
      </c>
      <c r="T15" s="5">
        <f ca="1">((F15)*(L15)^2)/2+(G15)*(L15)^3/3+(ABS(K15)^2)/('1D'!$I$5*MAX(((F15)+(G15)*(L15))*(L15),
        0.000001))</f>
        <v>1.3175246099746034E-2</v>
      </c>
      <c r="U15" s="5">
        <f ca="1">IF($A$2=0,
    0,
    IFERROR(Q14-(((R14+R15)/2)*J15)-(IF(O14&gt;O15,
                '1D'!$D$8*((O14^2-O15^2)/(2*'1D'!$I$5)),
                '1D'!$D$9*((O15^2-O14^2)/(2*'1D'!$I$5)))+('1D'!$D$10*(ABS(I15)/90)*(MAX(O14^2,
                        O15^2)/(2*'1D'!$I$5))))-Q15,
        0))</f>
        <v>1.9261117280393591E-3</v>
      </c>
      <c r="V15" s="5">
        <f ca="1">IF($A$2=0,
    1,
    IF(IFERROR(V14,
            0)=0,
        0,
        IFERROR(IF(ROUND(S15,
                    3)=1,
                1,
                IF(AND(ABS(U15)&lt;'1D'!$D$19,
                        S15&gt;1),
                    1,
                    0)),
            0)))</f>
        <v>0</v>
      </c>
      <c r="W15" s="5">
        <f ca="1">IF($A$2=0,
    MAX(MAX('1D'!$D$16,
            MAX('1D'!$D$16,
                POWER((ABS(K15)^2)/('1D'!$I$5*MAX(F15,
                            0.1)^2),
                    1/3))),
        IFERROR(W28,
            MAX(MAX('1D'!$D$16,
                    MAX('1D'!$D$16,
                        POWER((ABS(K15)^2)/('1D'!$I$5*MAX(F15,
                                    0.1)^2),
                            1/3))),
                ($L$2)-E28))),
    IF(IFERROR(AG16,
            0)=0,
        MAX(MAX('1D'!$D$16,
                MAX('1D'!$D$16,
                    POWER((ABS(K15)^2)/('1D'!$I$5*MAX(F15,
                                0.1)^2),
                        1/3))),
            IFERROR(W28,
                MAX(MAX('1D'!$D$16,
                        MAX('1D'!$D$16,
                            POWER((ABS(K15)^2)/('1D'!$I$5*MAX(F15,
                                        0.1)^2),
                                1/3))),
                    ($L$2)-E28))),
        IF(IFERROR(W15,
                0)=0,
            MAX(MAX('1D'!$D$16,
                    MAX('1D'!$D$16,
                        POWER((ABS(K15)^2)/('1D'!$I$5*MAX(F15,
                                    0.1)^2),
                            1/3))),
                IFERROR(W28,
                    MAX(MAX('1D'!$D$16,
                            MAX('1D'!$D$16,
                                POWER((ABS(K15)^2)/('1D'!$I$5*MAX(F15,
                                            0.1)^2),
                                    1/3))),
                        ($L$2)-E28))),
            IF(OR(IFERROR(AD15,
                        0)&gt;=1,
                    IFERROR(AD16,
                        0)&gt;=1),
                MAX('1D'!$D$16,
                    MAX('1D'!$D$16,
                        POWER((ABS(K15)^2)/('1D'!$I$5*MAX(F15,
                                    0.1)^2),
                            1/3))),
                IF(ABS(IFERROR(AF15,
                            0))&lt;'1D'!$D$19,
                    MAX(MAX('1D'!$D$16,
                            MAX('1D'!$D$16,
                                POWER((ABS(K15)^2)/('1D'!$I$5*MAX(F15,
                                            0.1)^2),
                                    1/3))),
                        IFERROR(W15,
                            0)),
                    MAX(MAX('1D'!$D$16,
                            MAX('1D'!$D$16,
                                POWER((ABS(K15)^2)/('1D'!$I$5*MAX(F15,
                                            0.1)^2),
                                    1/3))),
                        (IFERROR(W15,
                                0))+((IFERROR(AF15,
                                    0))*'1D'!$D$18)))))))</f>
        <v>14.506563966638296</v>
      </c>
      <c r="X15" s="5">
        <f t="shared" ca="1" si="4"/>
        <v>147.06754549377905</v>
      </c>
      <c r="Y15" s="5">
        <f t="shared" ca="1" si="5"/>
        <v>3.7564063478431398</v>
      </c>
      <c r="Z15" s="5">
        <f t="shared" ca="1" si="6"/>
        <v>3.399798360142959E-4</v>
      </c>
      <c r="AA15" s="5">
        <f t="shared" ca="1" si="7"/>
        <v>648.79456396663829</v>
      </c>
      <c r="AB15" s="5">
        <f ca="1">AA15+((ABS(K15)/MAX(((F15)+(G15)*(W15))*(W15),
            0.000001))^2)/(2*'1D'!$I$5)</f>
        <v>648.79456397252955</v>
      </c>
      <c r="AC15" s="5">
        <f ca="1">((ABS(K15)*'1D'!$D$6)/(MAX(((F15)+(G15)*(W15))*(W15),
            0.000001)*MAX(((((F15)+(G15)*(W15))*(W15))/MAX((F15)+2*(W15)*SQRT(1+(G15)^2),
                    0.000001))^(2/3),
            0.000001)))^2</f>
        <v>4.4537457120653287E-12</v>
      </c>
      <c r="AD15" s="5">
        <f ca="1">ABS(ABS(K15)/MAX(((F15)+(G15)*(W15))*(W15),
        0.000001))/SQRT('1D'!$I$5*MAX((((F15)+(G15)*(W15))*(W15))/MAX((F15)+2*(G15)*(W15),
            0.000001),
        0.000001))</f>
        <v>2.8499443365482253E-5</v>
      </c>
      <c r="AE15" s="5">
        <f ca="1">((F15)*(W15)^2)/2+(G15)*(W15)^3/3+(ABS(K15)^2)/('1D'!$I$5*MAX(((F15)+(G15)*(W15))*(W15),
        0.000001))</f>
        <v>1066.7223797938195</v>
      </c>
      <c r="AF15" s="5">
        <f ca="1">IF($A$2=0,
    0,
    IFERROR(AB16+(((AC15+AC16)/2)*J16)+(IF(Z15&gt;Z16,
                '1D'!$D$8*((Z15^2-Z16^2)/(2*'1D'!$I$5)),
                '1D'!$D$9*((Z16^2-Z15^2)/(2*'1D'!$I$5)))+('1D'!$D$10*(ABS(I16)/90)*(MAX(Z15^2,
                        Z16^2)/(2*'1D'!$I$5))))-AB15,
        0))</f>
        <v>-8.974170149258498E-4</v>
      </c>
      <c r="AG15" s="5">
        <f ca="1">IF($A$2=0,
    1,
    IF(IFERROR(AG16,
            0)=0,
        0,
        IFERROR(IF(OR(ROUND(AD15,
                        3)&gt;=1,
                    AND(ABS(AF15)&lt;'1D'!$D$19,
                        AD15&lt;1)),
                1,
                0),
            0)))</f>
        <v>1</v>
      </c>
      <c r="AH15" s="5">
        <f ca="1">IFERROR(IF('1D'!V33="Supercritical",
        MAX('1D'!$D$16,
            IFERROR(L15,
                MAX('1D'!$D$16,
                    POWER((ABS(K15)^2)/('1D'!$I$5*MAX(F15,
                                0.1)^2),
                        1/3)))),
        IF('1D'!V33="Subcritical",
            MAX('1D'!$D$16,
                IFERROR(W15,
                    MAX('1D'!$D$16,
                        POWER((ABS(K15)^2)/('1D'!$I$5*MAX(F15,
                                    0.1)^2),
                            1/3)))),
            IF(IFERROR(T15,
                    -1E+99)&gt;=IFERROR(AE15,
                    -1E+99),
                MAX('1D'!$D$16,
                    IFERROR(L15,
                        MAX('1D'!$D$16,
                            POWER((ABS(K15)^2)/('1D'!$I$5*MAX(F15,
                                        0.1)^2),
                                1/3)))),
                MAX('1D'!$D$16,
                    IFERROR(W15,
                        MAX('1D'!$D$16,
                            POWER((ABS(K15)^2)/('1D'!$I$5*MAX(F15,
                                        0.1)^2),
                                1/3))))))),
    MAX('1D'!$D$16,
        POWER((ABS(K15)^2)/('1D'!$I$5*MAX(F15,
                    0.1)^2),
            1/3)))</f>
        <v>14.506563966638296</v>
      </c>
      <c r="AI15" s="5">
        <f t="shared" ca="1" si="8"/>
        <v>648.79456396663829</v>
      </c>
      <c r="AJ15" s="5">
        <f ca="1">AI15+((ABS(K15)/MAX(((F15)+(G15)*(AH15))*(AH15),
            0.000001))^2)/(2*'1D'!$I$5)</f>
        <v>648.79456397252955</v>
      </c>
      <c r="AM15">
        <v>0</v>
      </c>
      <c r="AN15">
        <v>0</v>
      </c>
      <c r="AO15" s="5">
        <f t="shared" si="9"/>
        <v>0</v>
      </c>
      <c r="AP15" s="5">
        <f t="shared" si="13"/>
        <v>0</v>
      </c>
      <c r="AQ15" s="5">
        <f ca="1">ABS(ABS(K15)/MAX(((F15)+(G15)*(AH15))*(AH15),
        0.000001))/SQRT('1D'!$I$5*MAX((((F15)+(G15)*(AH15))*(AH15))/MAX((F15)+2*(G15)*(AH15),
            0.000001),
        0.000001))</f>
        <v>2.8499443365482253E-5</v>
      </c>
      <c r="AR15" s="5" t="str">
        <f t="shared" ca="1" si="10"/>
        <v>Subcritical</v>
      </c>
      <c r="AS15" s="5">
        <f ca="1">((ABS(K15)*'1D'!$D$6)/(MAX(((F15)+(G15)*(AH15))*(AH15),
            0.000001)*MAX(((((F15)+(G15)*(AH15))*(AH15))/MAX((F15)+2*(AH15)*SQRT(1+(G15)^2),
                    0.000001))^(2/3),
            0.000001)))^2</f>
        <v>4.4537457120653287E-12</v>
      </c>
    </row>
    <row r="16" spans="1:45" x14ac:dyDescent="0.35">
      <c r="A16">
        <v>7</v>
      </c>
      <c r="B16">
        <v>6</v>
      </c>
      <c r="C16">
        <v>616553.19299999997</v>
      </c>
      <c r="D16">
        <v>3097755.1519999998</v>
      </c>
      <c r="E16">
        <v>634.28599999999994</v>
      </c>
      <c r="F16">
        <v>10.874000000000001</v>
      </c>
      <c r="G16">
        <v>0</v>
      </c>
      <c r="H16" t="s">
        <v>120</v>
      </c>
      <c r="I16">
        <v>2.7E-2</v>
      </c>
      <c r="J16" s="5">
        <f t="shared" si="11"/>
        <v>0.99899999999999967</v>
      </c>
      <c r="K16" s="5">
        <f t="shared" ca="1" si="12"/>
        <v>0.05</v>
      </c>
      <c r="L16" s="5">
        <f ca="1">IF($A$2=0,
    IFERROR(L15,
        MAX('1D'!$D$16,
            POWER((ABS(K16)^2)/('1D'!$I$5*MAX(F16,
                        0.1)^2),
                1/3))),
    IF(IFERROR(V15,
            0)=0,
        IFERROR(L15,
            MAX('1D'!$D$16,
                POWER((ABS(K16)^2)/('1D'!$I$5*MAX(F16,
                            0.1)^2),
                    1/3))),
        IF(OR(IFERROR(L16,
                    0)=0,
                IFERROR(S15,
                    0)&lt;1,
                IFERROR(S16,
                    0)&lt;1),
            MAX('1D'!$D$16,
                POWER((ABS(K16)^2)/('1D'!$I$5*MAX(F16,
                            0.1)^2),
                    1/3)),
            IF(IFERROR(U16,
                    0)&gt;0,
                MAX('1D'!$D$16,
                    IFERROR(L16,
                        0)+((IFERROR(U16,
                                0))*'1D'!$D$18*IF((IFERROR(S16,
                                    0))&lt;1,
                            1,
                            -1))),
                IF(IFERROR(U16,
                        0)&lt;0,
                    IF(ABS((MAX('1D'!$D$16,
                                    POWER((ABS(K16)^2)/('1D'!$I$5*MAX(F16,
                                                0.1)^2),
                                        1/3)))-IFERROR(L16,
                                0))&gt;'1D'!$D$19,
                        MAX('1D'!$D$16,
                            IF((MAX('1D'!$D$16,
                                        POWER((ABS(K16)^2)/('1D'!$I$5*MAX(F16,
                                                    0.1)^2),
                                            1/3)))&gt;IFERROR(L16,
                                    0),
                                MIN((MAX('1D'!$D$16,
                                            POWER((ABS(K16)^2)/('1D'!$I$5*MAX(F16,
                                                        0.1)^2),
                                                1/3))),
                                    IFERROR(L16,
                                        0)+(MIN(ABS(IFERROR(U16,
                                                    0))*'1D'!$D$18,
                                            ABS((MAX('1D'!$D$16,
                                                        POWER((ABS(K16)^2)/('1D'!$I$5*MAX(F16,
                                                                    0.1)^2),
                                                            1/3)))-IFERROR(L16,
                                                    0))))),
                                MAX((MAX('1D'!$D$16,
                                            POWER((ABS(K16)^2)/('1D'!$I$5*MAX(F16,
                                                        0.1)^2),
                                                1/3))),
                                    IFERROR(L16,
                                        0)-(MIN(ABS(IFERROR(U16,
                                                    0))*'1D'!$D$18,
                                            ABS((MAX('1D'!$D$16,
                                                        POWER((ABS(K16)^2)/('1D'!$I$5*MAX(F16,
                                                                    0.1)^2),
                                                            1/3)))-IFERROR(L16,
                                                    0))))))),
                        MAX('1D'!$D$16,
                            POWER((ABS(K16)^2)/('1D'!$I$5*MAX(F16,
                                        0.1)^2),
                                1/3))),
                    MAX('1D'!$D$16,
                        IFERROR(L16,
                            0)))))))</f>
        <v>0.05</v>
      </c>
      <c r="M16" s="5">
        <f t="shared" ca="1" si="0"/>
        <v>0.54370000000000007</v>
      </c>
      <c r="N16" s="5">
        <f t="shared" ca="1" si="1"/>
        <v>4.9544377619828689E-2</v>
      </c>
      <c r="O16" s="5">
        <f t="shared" ca="1" si="2"/>
        <v>9.1962479308442147E-2</v>
      </c>
      <c r="P16" s="5">
        <f t="shared" ca="1" si="3"/>
        <v>634.3359999999999</v>
      </c>
      <c r="Q16" s="5">
        <f ca="1">P16+((ABS(K16)/MAX(((F16)+(G16)*(L16))*(L16),
            0.000001))^2)/(2*'1D'!$I$5)</f>
        <v>634.33643104472981</v>
      </c>
      <c r="R16" s="5">
        <f ca="1">((ABS(K16)*'1D'!$D$6)/(MAX(((F16)+(G16)*(L16))*(L16),
            0.000001)*MAX(((((F16)+(G16)*(L16))*(L16))/MAX((F16)+2*(L16)*SQRT(1+(G16)^2),
                    0.000001))^(2/3),
            0.000001)))^2</f>
        <v>1.0457102330289127E-4</v>
      </c>
      <c r="S16" s="5">
        <f ca="1">ABS(ABS(K16)/MAX(((F16)+(G16)*(L16))*(L16),
        0.000001))/SQRT('1D'!$I$5*MAX((((F16)+(G16)*(L16))*(L16))/MAX((F16)+2*(G16)*(L16),
            0.000001),
        0.000001))</f>
        <v>0.13130799364788157</v>
      </c>
      <c r="T16" s="5">
        <f ca="1">((F16)*(L16)^2)/2+(G16)*(L16)^3/3+(ABS(K16)^2)/('1D'!$I$5*MAX(((F16)+(G16)*(L16))*(L16),
        0.000001))</f>
        <v>1.4061218039288699E-2</v>
      </c>
      <c r="U16" s="5">
        <f ca="1">IF($A$2=0,
    0,
    IFERROR(Q15-(((R15+R16)/2)*J16)-(IF(O15&gt;O16,
                '1D'!$D$8*((O15^2-O16^2)/(2*'1D'!$I$5)),
                '1D'!$D$9*((O16^2-O15^2)/(2*'1D'!$I$5)))+('1D'!$D$10*(ABS(I16)/90)*(MAX(O15^2,
                        O16^2)/(2*'1D'!$I$5))))-Q16,
        0))</f>
        <v>1.932999394853141E-3</v>
      </c>
      <c r="V16" s="5">
        <f ca="1">IF($A$2=0,
    1,
    IF(IFERROR(V15,
            0)=0,
        0,
        IFERROR(IF(ROUND(S16,
                    3)=1,
                1,
                IF(AND(ABS(U16)&lt;'1D'!$D$19,
                        S16&gt;1),
                    1,
                    0)),
            0)))</f>
        <v>0</v>
      </c>
      <c r="W16" s="5">
        <f ca="1">IF($A$2=0,
    MAX(MAX('1D'!$D$16,
            MAX('1D'!$D$16,
                POWER((ABS(K16)^2)/('1D'!$I$5*MAX(F16,
                            0.1)^2),
                    1/3))),
        IFERROR(W28,
            MAX(MAX('1D'!$D$16,
                    MAX('1D'!$D$16,
                        POWER((ABS(K16)^2)/('1D'!$I$5*MAX(F16,
                                    0.1)^2),
                            1/3))),
                ($L$2)-E28))),
    IF(IFERROR(AG17,
            0)=0,
        MAX(MAX('1D'!$D$16,
                MAX('1D'!$D$16,
                    POWER((ABS(K16)^2)/('1D'!$I$5*MAX(F16,
                                0.1)^2),
                        1/3))),
            IFERROR(W28,
                MAX(MAX('1D'!$D$16,
                        MAX('1D'!$D$16,
                            POWER((ABS(K16)^2)/('1D'!$I$5*MAX(F16,
                                        0.1)^2),
                                1/3))),
                    ($L$2)-E28))),
        IF(IFERROR(W16,
                0)=0,
            MAX(MAX('1D'!$D$16,
                    MAX('1D'!$D$16,
                        POWER((ABS(K16)^2)/('1D'!$I$5*MAX(F16,
                                    0.1)^2),
                            1/3))),
                IFERROR(W28,
                    MAX(MAX('1D'!$D$16,
                            MAX('1D'!$D$16,
                                POWER((ABS(K16)^2)/('1D'!$I$5*MAX(F16,
                                            0.1)^2),
                                    1/3))),
                        ($L$2)-E28))),
            IF(OR(IFERROR(AD16,
                        0)&gt;=1,
                    IFERROR(AD17,
                        0)&gt;=1),
                MAX('1D'!$D$16,
                    MAX('1D'!$D$16,
                        POWER((ABS(K16)^2)/('1D'!$I$5*MAX(F16,
                                    0.1)^2),
                            1/3))),
                IF(ABS(IFERROR(AF16,
                            0))&lt;'1D'!$D$19,
                    MAX(MAX('1D'!$D$16,
                            MAX('1D'!$D$16,
                                POWER((ABS(K16)^2)/('1D'!$I$5*MAX(F16,
                                            0.1)^2),
                                    1/3))),
                        IFERROR(W16,
                            0)),
                    MAX(MAX('1D'!$D$16,
                            MAX('1D'!$D$16,
                                POWER((ABS(K16)^2)/('1D'!$I$5*MAX(F16,
                                            0.1)^2),
                                    1/3))),
                        (IFERROR(W16,
                                0))+((IFERROR(AF16,
                                    0))*'1D'!$D$18)))))))</f>
        <v>14.507666550158959</v>
      </c>
      <c r="X16" s="5">
        <f t="shared" ca="1" si="4"/>
        <v>157.75636606642851</v>
      </c>
      <c r="Y16" s="5">
        <f t="shared" ca="1" si="5"/>
        <v>3.9548509289359663</v>
      </c>
      <c r="Z16" s="5">
        <f t="shared" ca="1" si="6"/>
        <v>3.1694442035350802E-4</v>
      </c>
      <c r="AA16" s="5">
        <f t="shared" ca="1" si="7"/>
        <v>648.79366655015895</v>
      </c>
      <c r="AB16" s="5">
        <f ca="1">AA16+((ABS(K16)/MAX(((F16)+(G16)*(W16))*(W16),
            0.000001))^2)/(2*'1D'!$I$5)</f>
        <v>648.79366655527895</v>
      </c>
      <c r="AC16" s="5">
        <f ca="1">((ABS(K16)*'1D'!$D$6)/(MAX(((F16)+(G16)*(W16))*(W16),
            0.000001)*MAX(((((F16)+(G16)*(W16))*(W16))/MAX((F16)+2*(W16)*SQRT(1+(G16)^2),
                    0.000001))^(2/3),
            0.000001)))^2</f>
        <v>3.6138926558057303E-12</v>
      </c>
      <c r="AD16" s="5">
        <f ca="1">ABS(ABS(K16)/MAX(((F16)+(G16)*(W16))*(W16),
        0.000001))/SQRT('1D'!$I$5*MAX((((F16)+(G16)*(W16))*(W16))/MAX((F16)+2*(G16)*(W16),
            0.000001),
        0.000001))</f>
        <v>2.6567447095882738E-5</v>
      </c>
      <c r="AE16" s="5">
        <f ca="1">((F16)*(W16)^2)/2+(G16)*(W16)^3/3+(ABS(K16)^2)/('1D'!$I$5*MAX(((F16)+(G16)*(W16))*(W16),
        0.000001))</f>
        <v>1144.3383791436934</v>
      </c>
      <c r="AF16" s="5">
        <f ca="1">IF($A$2=0,
    0,
    IFERROR(AB17+(((AC16+AC17)/2)*J17)+(IF(Z16&gt;Z17,
                '1D'!$D$8*((Z16^2-Z17^2)/(2*'1D'!$I$5)),
                '1D'!$D$9*((Z17^2-Z16^2)/(2*'1D'!$I$5)))+('1D'!$D$10*(ABS(I17)/90)*(MAX(Z16^2,
                        Z17^2)/(2*'1D'!$I$5))))-AB16,
        0))</f>
        <v>-9.9203479805964889E-4</v>
      </c>
      <c r="AG16" s="5">
        <f ca="1">IF($A$2=0,
    1,
    IF(IFERROR(AG17,
            0)=0,
        0,
        IFERROR(IF(OR(ROUND(AD16,
                        3)&gt;=1,
                    AND(ABS(AF16)&lt;'1D'!$D$19,
                        AD16&lt;1)),
                1,
                0),
            0)))</f>
        <v>1</v>
      </c>
      <c r="AH16" s="5">
        <f ca="1">IFERROR(IF('1D'!V33="Supercritical",
        MAX('1D'!$D$16,
            IFERROR(L16,
                MAX('1D'!$D$16,
                    POWER((ABS(K16)^2)/('1D'!$I$5*MAX(F16,
                                0.1)^2),
                        1/3)))),
        IF('1D'!V33="Subcritical",
            MAX('1D'!$D$16,
                IFERROR(W16,
                    MAX('1D'!$D$16,
                        POWER((ABS(K16)^2)/('1D'!$I$5*MAX(F16,
                                    0.1)^2),
                            1/3)))),
            IF(IFERROR(T16,
                    -1E+99)&gt;=IFERROR(AE16,
                    -1E+99),
                MAX('1D'!$D$16,
                    IFERROR(L16,
                        MAX('1D'!$D$16,
                            POWER((ABS(K16)^2)/('1D'!$I$5*MAX(F16,
                                        0.1)^2),
                                1/3)))),
                MAX('1D'!$D$16,
                    IFERROR(W16,
                        MAX('1D'!$D$16,
                            POWER((ABS(K16)^2)/('1D'!$I$5*MAX(F16,
                                        0.1)^2),
                                1/3))))))),
    MAX('1D'!$D$16,
        POWER((ABS(K16)^2)/('1D'!$I$5*MAX(F16,
                    0.1)^2),
            1/3)))</f>
        <v>14.507666550158959</v>
      </c>
      <c r="AI16" s="5">
        <f t="shared" ca="1" si="8"/>
        <v>648.79366655015895</v>
      </c>
      <c r="AJ16" s="5">
        <f ca="1">AI16+((ABS(K16)/MAX(((F16)+(G16)*(AH16))*(AH16),
            0.000001))^2)/(2*'1D'!$I$5)</f>
        <v>648.79366655527895</v>
      </c>
      <c r="AM16">
        <v>0</v>
      </c>
      <c r="AN16">
        <v>0</v>
      </c>
      <c r="AO16" s="5">
        <f t="shared" si="9"/>
        <v>0</v>
      </c>
      <c r="AP16" s="5">
        <f t="shared" si="13"/>
        <v>0</v>
      </c>
      <c r="AQ16" s="5">
        <f ca="1">ABS(ABS(K16)/MAX(((F16)+(G16)*(AH16))*(AH16),
        0.000001))/SQRT('1D'!$I$5*MAX((((F16)+(G16)*(AH16))*(AH16))/MAX((F16)+2*(G16)*(AH16),
            0.000001),
        0.000001))</f>
        <v>2.6567447095882738E-5</v>
      </c>
      <c r="AR16" s="5" t="str">
        <f t="shared" ca="1" si="10"/>
        <v>Subcritical</v>
      </c>
      <c r="AS16" s="5">
        <f ca="1">((ABS(K16)*'1D'!$D$6)/(MAX(((F16)+(G16)*(AH16))*(AH16),
            0.000001)*MAX(((((F16)+(G16)*(AH16))*(AH16))/MAX((F16)+2*(AH16)*SQRT(1+(G16)^2),
                    0.000001))^(2/3),
            0.000001)))^2</f>
        <v>3.6138926558057303E-12</v>
      </c>
    </row>
    <row r="17" spans="1:45" x14ac:dyDescent="0.35">
      <c r="A17">
        <v>8</v>
      </c>
      <c r="B17">
        <v>7</v>
      </c>
      <c r="C17">
        <v>616552.723</v>
      </c>
      <c r="D17">
        <v>3097754.2689999999</v>
      </c>
      <c r="E17">
        <v>634.28399999999999</v>
      </c>
      <c r="F17">
        <v>11.611000000000001</v>
      </c>
      <c r="G17">
        <v>0</v>
      </c>
      <c r="H17" t="s">
        <v>120</v>
      </c>
      <c r="I17">
        <v>0</v>
      </c>
      <c r="J17" s="5">
        <f t="shared" si="11"/>
        <v>1</v>
      </c>
      <c r="K17" s="5">
        <f t="shared" ca="1" si="12"/>
        <v>0.05</v>
      </c>
      <c r="L17" s="5">
        <f ca="1">IF($A$2=0,
    IFERROR(L16,
        MAX('1D'!$D$16,
            POWER((ABS(K17)^2)/('1D'!$I$5*MAX(F17,
                        0.1)^2),
                1/3))),
    IF(IFERROR(V16,
            0)=0,
        IFERROR(L16,
            MAX('1D'!$D$16,
                POWER((ABS(K17)^2)/('1D'!$I$5*MAX(F17,
                            0.1)^2),
                    1/3))),
        IF(OR(IFERROR(L17,
                    0)=0,
                IFERROR(S16,
                    0)&lt;1,
                IFERROR(S17,
                    0)&lt;1),
            MAX('1D'!$D$16,
                POWER((ABS(K17)^2)/('1D'!$I$5*MAX(F17,
                            0.1)^2),
                    1/3)),
            IF(IFERROR(U17,
                    0)&gt;0,
                MAX('1D'!$D$16,
                    IFERROR(L17,
                        0)+((IFERROR(U17,
                                0))*'1D'!$D$18*IF((IFERROR(S17,
                                    0))&lt;1,
                            1,
                            -1))),
                IF(IFERROR(U17,
                        0)&lt;0,
                    IF(ABS((MAX('1D'!$D$16,
                                    POWER((ABS(K17)^2)/('1D'!$I$5*MAX(F17,
                                                0.1)^2),
                                        1/3)))-IFERROR(L17,
                                0))&gt;'1D'!$D$19,
                        MAX('1D'!$D$16,
                            IF((MAX('1D'!$D$16,
                                        POWER((ABS(K17)^2)/('1D'!$I$5*MAX(F17,
                                                    0.1)^2),
                                            1/3)))&gt;IFERROR(L17,
                                    0),
                                MIN((MAX('1D'!$D$16,
                                            POWER((ABS(K17)^2)/('1D'!$I$5*MAX(F17,
                                                        0.1)^2),
                                                1/3))),
                                    IFERROR(L17,
                                        0)+(MIN(ABS(IFERROR(U17,
                                                    0))*'1D'!$D$18,
                                            ABS((MAX('1D'!$D$16,
                                                        POWER((ABS(K17)^2)/('1D'!$I$5*MAX(F17,
                                                                    0.1)^2),
                                                            1/3)))-IFERROR(L17,
                                                    0))))),
                                MAX((MAX('1D'!$D$16,
                                            POWER((ABS(K17)^2)/('1D'!$I$5*MAX(F17,
                                                        0.1)^2),
                                                1/3))),
                                    IFERROR(L17,
                                        0)-(MIN(ABS(IFERROR(U17,
                                                    0))*'1D'!$D$18,
                                            ABS((MAX('1D'!$D$16,
                                                        POWER((ABS(K17)^2)/('1D'!$I$5*MAX(F17,
                                                                    0.1)^2),
                                                            1/3)))-IFERROR(L17,
                                                    0))))))),
                        MAX('1D'!$D$16,
                            POWER((ABS(K17)^2)/('1D'!$I$5*MAX(F17,
                                        0.1)^2),
                                1/3))),
                    MAX('1D'!$D$16,
                        IFERROR(L17,
                            0)))))))</f>
        <v>0.05</v>
      </c>
      <c r="M17" s="5">
        <f t="shared" ca="1" si="0"/>
        <v>0.58055000000000001</v>
      </c>
      <c r="N17" s="5">
        <f t="shared" ca="1" si="1"/>
        <v>4.9573050977713258E-2</v>
      </c>
      <c r="O17" s="5">
        <f t="shared" ca="1" si="2"/>
        <v>8.6125226078718461E-2</v>
      </c>
      <c r="P17" s="5">
        <f t="shared" ca="1" si="3"/>
        <v>634.33399999999995</v>
      </c>
      <c r="Q17" s="5">
        <f ca="1">P17+((ABS(K17)/MAX(((F17)+(G17)*(L17))*(L17),
            0.000001))^2)/(2*'1D'!$I$5)</f>
        <v>634.33437806088511</v>
      </c>
      <c r="R17" s="5">
        <f ca="1">((ABS(K17)*'1D'!$D$6)/(MAX(((F17)+(G17)*(L17))*(L17),
            0.000001)*MAX(((((F17)+(G17)*(L17))*(L17))/MAX((F17)+2*(L17)*SQRT(1+(G17)^2),
                    0.000001))^(2/3),
            0.000001)))^2</f>
        <v>9.164646896959399E-5</v>
      </c>
      <c r="S17" s="5">
        <f ca="1">ABS(ABS(K17)/MAX(((F17)+(G17)*(L17))*(L17),
        0.000001))/SQRT('1D'!$I$5*MAX((((F17)+(G17)*(L17))*(L17))/MAX((F17)+2*(G17)*(L17),
            0.000001),
        0.000001))</f>
        <v>0.12297331176703681</v>
      </c>
      <c r="T17" s="5">
        <f ca="1">((F17)*(L17)^2)/2+(G17)*(L17)^3/3+(ABS(K17)^2)/('1D'!$I$5*MAX(((F17)+(G17)*(L17))*(L17),
        0.000001))</f>
        <v>1.4952716493775327E-2</v>
      </c>
      <c r="U17" s="5">
        <f ca="1">IF($A$2=0,
    0,
    IFERROR(Q16-(((R16+R17)/2)*J17)-(IF(O16&gt;O17,
                '1D'!$D$8*((O16^2-O17^2)/(2*'1D'!$I$5)),
                '1D'!$D$9*((O17^2-O16^2)/(2*'1D'!$I$5)))+('1D'!$D$10*(ABS(I17)/90)*(MAX(O16^2,
                        O17^2)/(2*'1D'!$I$5))))-Q17,
        0))</f>
        <v>1.9389799451801082E-3</v>
      </c>
      <c r="V17" s="5">
        <f ca="1">IF($A$2=0,
    1,
    IF(IFERROR(V16,
            0)=0,
        0,
        IFERROR(IF(ROUND(S17,
                    3)=1,
                1,
                IF(AND(ABS(U17)&lt;'1D'!$D$19,
                        S17&gt;1),
                    1,
                    0)),
            0)))</f>
        <v>0</v>
      </c>
      <c r="W17" s="5">
        <f ca="1">IF($A$2=0,
    MAX(MAX('1D'!$D$16,
            MAX('1D'!$D$16,
                POWER((ABS(K17)^2)/('1D'!$I$5*MAX(F17,
                            0.1)^2),
                    1/3))),
        IFERROR(W28,
            MAX(MAX('1D'!$D$16,
                    MAX('1D'!$D$16,
                        POWER((ABS(K17)^2)/('1D'!$I$5*MAX(F17,
                                    0.1)^2),
                            1/3))),
                ($L$2)-E28))),
    IF(IFERROR(AG18,
            0)=0,
        MAX(MAX('1D'!$D$16,
                MAX('1D'!$D$16,
                    POWER((ABS(K17)^2)/('1D'!$I$5*MAX(F17,
                                0.1)^2),
                        1/3))),
            IFERROR(W28,
                MAX(MAX('1D'!$D$16,
                        MAX('1D'!$D$16,
                            POWER((ABS(K17)^2)/('1D'!$I$5*MAX(F17,
                                        0.1)^2),
                                1/3))),
                    ($L$2)-E28))),
        IF(IFERROR(W17,
                0)=0,
            MAX(MAX('1D'!$D$16,
                    MAX('1D'!$D$16,
                        POWER((ABS(K17)^2)/('1D'!$I$5*MAX(F17,
                                    0.1)^2),
                            1/3))),
                IFERROR(W28,
                    MAX(MAX('1D'!$D$16,
                            MAX('1D'!$D$16,
                                POWER((ABS(K17)^2)/('1D'!$I$5*MAX(F17,
                                            0.1)^2),
                                    1/3))),
                        ($L$2)-E28))),
            IF(OR(IFERROR(AD17,
                        0)&gt;=1,
                    IFERROR(AD18,
                        0)&gt;=1),
                MAX('1D'!$D$16,
                    MAX('1D'!$D$16,
                        POWER((ABS(K17)^2)/('1D'!$I$5*MAX(F17,
                                    0.1)^2),
                            1/3))),
                IF(ABS(IFERROR(AF17,
                            0))&lt;'1D'!$D$19,
                    MAX(MAX('1D'!$D$16,
                            MAX('1D'!$D$16,
                                POWER((ABS(K17)^2)/('1D'!$I$5*MAX(F17,
                                            0.1)^2),
                                    1/3))),
                        IFERROR(W17,
                            0)),
                    MAX(MAX('1D'!$D$16,
                            MAX('1D'!$D$16,
                                POWER((ABS(K17)^2)/('1D'!$I$5*MAX(F17,
                                            0.1)^2),
                                    1/3))),
                        (IFERROR(W17,
                                0))+((IFERROR(AF17,
                                    0))*'1D'!$D$18)))))))</f>
        <v>14.508674515798731</v>
      </c>
      <c r="X17" s="5">
        <f t="shared" ca="1" si="4"/>
        <v>168.46021980293906</v>
      </c>
      <c r="Y17" s="5">
        <f t="shared" ca="1" si="5"/>
        <v>4.1463712855258832</v>
      </c>
      <c r="Z17" s="5">
        <f t="shared" ca="1" si="6"/>
        <v>2.9680597626246044E-4</v>
      </c>
      <c r="AA17" s="5">
        <f t="shared" ca="1" si="7"/>
        <v>648.79267451579869</v>
      </c>
      <c r="AB17" s="5">
        <f ca="1">AA17+((ABS(K17)/MAX(((F17)+(G17)*(W17))*(W17),
            0.000001))^2)/(2*'1D'!$I$5)</f>
        <v>648.79267452028864</v>
      </c>
      <c r="AC17" s="5">
        <f ca="1">((ABS(K17)*'1D'!$D$6)/(MAX(((F17)+(G17)*(W17))*(W17),
            0.000001)*MAX(((((F17)+(G17)*(W17))*(W17))/MAX((F17)+2*(W17)*SQRT(1+(G17)^2),
                    0.000001))^(2/3),
            0.000001)))^2</f>
        <v>2.9755703079677843E-12</v>
      </c>
      <c r="AD17" s="5">
        <f ca="1">ABS(ABS(K17)/MAX(((F17)+(G17)*(W17))*(W17),
        0.000001))/SQRT('1D'!$I$5*MAX((((F17)+(G17)*(W17))*(W17))/MAX((F17)+2*(G17)*(W17),
            0.000001),
        0.000001))</f>
        <v>2.4878504398090486E-5</v>
      </c>
      <c r="AE17" s="5">
        <f ca="1">((F17)*(W17)^2)/2+(G17)*(W17)^3/3+(ABS(K17)^2)/('1D'!$I$5*MAX(((F17)+(G17)*(W17))*(W17),
        0.000001))</f>
        <v>1222.06725050315</v>
      </c>
      <c r="AF17" s="5">
        <f ca="1">IF($A$2=0,
    0,
    IFERROR(AB18+(((AC17+AC18)/2)*J18)+(IF(Z17&gt;Z18,
                '1D'!$D$8*((Z17^2-Z18^2)/(2*'1D'!$I$5)),
                '1D'!$D$9*((Z18^2-Z17^2)/(2*'1D'!$I$5)))+('1D'!$D$10*(ABS(I18)/90)*(MAX(Z17^2,
                        Z18^2)/(2*'1D'!$I$5))))-AB17,
        0))</f>
        <v>-9.2398137212512665E-4</v>
      </c>
      <c r="AG17" s="5">
        <f ca="1">IF($A$2=0,
    1,
    IF(IFERROR(AG18,
            0)=0,
        0,
        IFERROR(IF(OR(ROUND(AD17,
                        3)&gt;=1,
                    AND(ABS(AF17)&lt;'1D'!$D$19,
                        AD17&lt;1)),
                1,
                0),
            0)))</f>
        <v>1</v>
      </c>
      <c r="AH17" s="5">
        <f ca="1">IFERROR(IF('1D'!V33="Supercritical",
        MAX('1D'!$D$16,
            IFERROR(L17,
                MAX('1D'!$D$16,
                    POWER((ABS(K17)^2)/('1D'!$I$5*MAX(F17,
                                0.1)^2),
                        1/3)))),
        IF('1D'!V33="Subcritical",
            MAX('1D'!$D$16,
                IFERROR(W17,
                    MAX('1D'!$D$16,
                        POWER((ABS(K17)^2)/('1D'!$I$5*MAX(F17,
                                    0.1)^2),
                            1/3)))),
            IF(IFERROR(T17,
                    -1E+99)&gt;=IFERROR(AE17,
                    -1E+99),
                MAX('1D'!$D$16,
                    IFERROR(L17,
                        MAX('1D'!$D$16,
                            POWER((ABS(K17)^2)/('1D'!$I$5*MAX(F17,
                                        0.1)^2),
                                1/3)))),
                MAX('1D'!$D$16,
                    IFERROR(W17,
                        MAX('1D'!$D$16,
                            POWER((ABS(K17)^2)/('1D'!$I$5*MAX(F17,
                                        0.1)^2),
                                1/3))))))),
    MAX('1D'!$D$16,
        POWER((ABS(K17)^2)/('1D'!$I$5*MAX(F17,
                    0.1)^2),
            1/3)))</f>
        <v>14.508674515798731</v>
      </c>
      <c r="AI17" s="5">
        <f t="shared" ca="1" si="8"/>
        <v>648.79267451579869</v>
      </c>
      <c r="AJ17" s="5">
        <f ca="1">AI17+((ABS(K17)/MAX(((F17)+(G17)*(AH17))*(AH17),
            0.000001))^2)/(2*'1D'!$I$5)</f>
        <v>648.79267452028864</v>
      </c>
      <c r="AM17">
        <v>0</v>
      </c>
      <c r="AN17">
        <v>0</v>
      </c>
      <c r="AO17" s="5">
        <f t="shared" si="9"/>
        <v>0</v>
      </c>
      <c r="AP17" s="5">
        <f t="shared" si="13"/>
        <v>0</v>
      </c>
      <c r="AQ17" s="5">
        <f ca="1">ABS(ABS(K17)/MAX(((F17)+(G17)*(AH17))*(AH17),
        0.000001))/SQRT('1D'!$I$5*MAX((((F17)+(G17)*(AH17))*(AH17))/MAX((F17)+2*(G17)*(AH17),
            0.000001),
        0.000001))</f>
        <v>2.4878504398090486E-5</v>
      </c>
      <c r="AR17" s="5" t="str">
        <f t="shared" ca="1" si="10"/>
        <v>Subcritical</v>
      </c>
      <c r="AS17" s="5">
        <f ca="1">((ABS(K17)*'1D'!$D$6)/(MAX(((F17)+(G17)*(AH17))*(AH17),
            0.000001)*MAX(((((F17)+(G17)*(AH17))*(AH17))/MAX((F17)+2*(AH17)*SQRT(1+(G17)^2),
                    0.000001))^(2/3),
            0.000001)))^2</f>
        <v>2.9755703079677843E-12</v>
      </c>
    </row>
    <row r="18" spans="1:45" x14ac:dyDescent="0.35">
      <c r="A18">
        <v>9</v>
      </c>
      <c r="B18">
        <v>8.0009999999999994</v>
      </c>
      <c r="C18">
        <v>616552.25300000003</v>
      </c>
      <c r="D18">
        <v>3097753.3859999999</v>
      </c>
      <c r="E18">
        <v>634.28200000000004</v>
      </c>
      <c r="F18">
        <v>12.348000000000001</v>
      </c>
      <c r="G18">
        <v>0</v>
      </c>
      <c r="H18" t="s">
        <v>120</v>
      </c>
      <c r="I18">
        <v>2.7E-2</v>
      </c>
      <c r="J18" s="5">
        <f t="shared" si="11"/>
        <v>1.0009999999999994</v>
      </c>
      <c r="K18" s="5">
        <f t="shared" ca="1" si="12"/>
        <v>0.05</v>
      </c>
      <c r="L18" s="5">
        <f ca="1">IF($A$2=0,
    IFERROR(L17,
        MAX('1D'!$D$16,
            POWER((ABS(K18)^2)/('1D'!$I$5*MAX(F18,
                        0.1)^2),
                1/3))),
    IF(IFERROR(V17,
            0)=0,
        IFERROR(L17,
            MAX('1D'!$D$16,
                POWER((ABS(K18)^2)/('1D'!$I$5*MAX(F18,
                            0.1)^2),
                    1/3))),
        IF(OR(IFERROR(L18,
                    0)=0,
                IFERROR(S17,
                    0)&lt;1,
                IFERROR(S18,
                    0)&lt;1),
            MAX('1D'!$D$16,
                POWER((ABS(K18)^2)/('1D'!$I$5*MAX(F18,
                            0.1)^2),
                    1/3)),
            IF(IFERROR(U18,
                    0)&gt;0,
                MAX('1D'!$D$16,
                    IFERROR(L18,
                        0)+((IFERROR(U18,
                                0))*'1D'!$D$18*IF((IFERROR(S18,
                                    0))&lt;1,
                            1,
                            -1))),
                IF(IFERROR(U18,
                        0)&lt;0,
                    IF(ABS((MAX('1D'!$D$16,
                                    POWER((ABS(K18)^2)/('1D'!$I$5*MAX(F18,
                                                0.1)^2),
                                        1/3)))-IFERROR(L18,
                                0))&gt;'1D'!$D$19,
                        MAX('1D'!$D$16,
                            IF((MAX('1D'!$D$16,
                                        POWER((ABS(K18)^2)/('1D'!$I$5*MAX(F18,
                                                    0.1)^2),
                                            1/3)))&gt;IFERROR(L18,
                                    0),
                                MIN((MAX('1D'!$D$16,
                                            POWER((ABS(K18)^2)/('1D'!$I$5*MAX(F18,
                                                        0.1)^2),
                                                1/3))),
                                    IFERROR(L18,
                                        0)+(MIN(ABS(IFERROR(U18,
                                                    0))*'1D'!$D$18,
                                            ABS((MAX('1D'!$D$16,
                                                        POWER((ABS(K18)^2)/('1D'!$I$5*MAX(F18,
                                                                    0.1)^2),
                                                            1/3)))-IFERROR(L18,
                                                    0))))),
                                MAX((MAX('1D'!$D$16,
                                            POWER((ABS(K18)^2)/('1D'!$I$5*MAX(F18,
                                                        0.1)^2),
                                                1/3))),
                                    IFERROR(L18,
                                        0)-(MIN(ABS(IFERROR(U18,
                                                    0))*'1D'!$D$18,
                                            ABS((MAX('1D'!$D$16,
                                                        POWER((ABS(K18)^2)/('1D'!$I$5*MAX(F18,
                                                                    0.1)^2),
                                                            1/3)))-IFERROR(L18,
                                                    0))))))),
                        MAX('1D'!$D$16,
                            POWER((ABS(K18)^2)/('1D'!$I$5*MAX(F18,
                                        0.1)^2),
                                1/3))),
                    MAX('1D'!$D$16,
                        IFERROR(L18,
                            0)))))))</f>
        <v>0.05</v>
      </c>
      <c r="M18" s="5">
        <f t="shared" ca="1" si="0"/>
        <v>0.61740000000000006</v>
      </c>
      <c r="N18" s="5">
        <f t="shared" ca="1" si="1"/>
        <v>4.959832904884319E-2</v>
      </c>
      <c r="O18" s="5">
        <f t="shared" ca="1" si="2"/>
        <v>8.0984774862325873E-2</v>
      </c>
      <c r="P18" s="5">
        <f t="shared" ca="1" si="3"/>
        <v>634.33199999999999</v>
      </c>
      <c r="Q18" s="5">
        <f ca="1">P18+((ABS(K18)/MAX(((F18)+(G18)*(L18))*(L18),
            0.000001))^2)/(2*'1D'!$I$5)</f>
        <v>634.33233427796938</v>
      </c>
      <c r="R18" s="5">
        <f ca="1">((ABS(K18)*'1D'!$D$6)/(MAX(((F18)+(G18)*(L18))*(L18),
            0.000001)*MAX(((((F18)+(G18)*(L18))*(L18))/MAX((F18)+2*(L18)*SQRT(1+(G18)^2),
                    0.000001))^(2/3),
            0.000001)))^2</f>
        <v>8.0977907297670581E-5</v>
      </c>
      <c r="S18" s="5">
        <f ca="1">ABS(ABS(K18)/MAX(((F18)+(G18)*(L18))*(L18),
        0.000001))/SQRT('1D'!$I$5*MAX((((F18)+(G18)*(L18))*(L18))/MAX((F18)+2*(G18)*(L18),
            0.000001),
        0.000001))</f>
        <v>0.11563355384896859</v>
      </c>
      <c r="T18" s="5">
        <f ca="1">((F18)*(L18)^2)/2+(G18)*(L18)^3/3+(ABS(K18)^2)/('1D'!$I$5*MAX(((F18)+(G18)*(L18))*(L18),
        0.000001))</f>
        <v>1.584776643660717E-2</v>
      </c>
      <c r="U18" s="5">
        <f ca="1">IF($A$2=0,
    0,
    IFERROR(Q17-(((R17+R18)/2)*J18)-(IF(O17&gt;O18,
                '1D'!$D$8*((O17^2-O18^2)/(2*'1D'!$I$5)),
                '1D'!$D$9*((O18^2-O17^2)/(2*'1D'!$I$5)))+('1D'!$D$10*(ABS(I18)/90)*(MAX(O17^2,
                        O18^2)/(2*'1D'!$I$5))))-Q18,
        0))</f>
        <v>1.9442325278760109E-3</v>
      </c>
      <c r="V18" s="5">
        <f ca="1">IF($A$2=0,
    1,
    IF(IFERROR(V17,
            0)=0,
        0,
        IFERROR(IF(ROUND(S18,
                    3)=1,
                1,
                IF(AND(ABS(U18)&lt;'1D'!$D$19,
                        S18&gt;1),
                    1,
                    0)),
            0)))</f>
        <v>0</v>
      </c>
      <c r="W18" s="5">
        <f ca="1">IF($A$2=0,
    MAX(MAX('1D'!$D$16,
            MAX('1D'!$D$16,
                POWER((ABS(K18)^2)/('1D'!$I$5*MAX(F18,
                            0.1)^2),
                    1/3))),
        IFERROR(W28,
            MAX(MAX('1D'!$D$16,
                    MAX('1D'!$D$16,
                        POWER((ABS(K18)^2)/('1D'!$I$5*MAX(F18,
                                    0.1)^2),
                            1/3))),
                ($L$2)-E28))),
    IF(IFERROR(AG19,
            0)=0,
        MAX(MAX('1D'!$D$16,
                MAX('1D'!$D$16,
                    POWER((ABS(K18)^2)/('1D'!$I$5*MAX(F18,
                                0.1)^2),
                        1/3))),
            IFERROR(W28,
                MAX(MAX('1D'!$D$16,
                        MAX('1D'!$D$16,
                            POWER((ABS(K18)^2)/('1D'!$I$5*MAX(F18,
                                        0.1)^2),
                                1/3))),
                    ($L$2)-E28))),
        IF(IFERROR(W18,
                0)=0,
            MAX(MAX('1D'!$D$16,
                    MAX('1D'!$D$16,
                        POWER((ABS(K18)^2)/('1D'!$I$5*MAX(F18,
                                    0.1)^2),
                            1/3))),
                IFERROR(W28,
                    MAX(MAX('1D'!$D$16,
                            MAX('1D'!$D$16,
                                POWER((ABS(K18)^2)/('1D'!$I$5*MAX(F18,
                                            0.1)^2),
                                    1/3))),
                        ($L$2)-E28))),
            IF(OR(IFERROR(AD18,
                        0)&gt;=1,
                    IFERROR(AD19,
                        0)&gt;=1),
                MAX('1D'!$D$16,
                    MAX('1D'!$D$16,
                        POWER((ABS(K18)^2)/('1D'!$I$5*MAX(F18,
                                    0.1)^2),
                            1/3))),
                IF(ABS(IFERROR(AF18,
                            0))&lt;'1D'!$D$19,
                    MAX(MAX('1D'!$D$16,
                            MAX('1D'!$D$16,
                                POWER((ABS(K18)^2)/('1D'!$I$5*MAX(F18,
                                            0.1)^2),
                                    1/3))),
                        IFERROR(W18,
                            0)),
                    MAX(MAX('1D'!$D$16,
                            MAX('1D'!$D$16,
                                POWER((ABS(K18)^2)/('1D'!$I$5*MAX(F18,
                                            0.1)^2),
                                    1/3))),
                        (IFERROR(W18,
                                0))+((IFERROR(AF18,
                                    0))*'1D'!$D$18)))))))</f>
        <v>14.509750534788035</v>
      </c>
      <c r="X18" s="5">
        <f t="shared" ca="1" si="4"/>
        <v>179.16639960356267</v>
      </c>
      <c r="Y18" s="5">
        <f t="shared" ca="1" si="5"/>
        <v>4.3310907106093355</v>
      </c>
      <c r="Z18" s="5">
        <f t="shared" ca="1" si="6"/>
        <v>2.7907018341962467E-4</v>
      </c>
      <c r="AA18" s="5">
        <f t="shared" ca="1" si="7"/>
        <v>648.79175053478809</v>
      </c>
      <c r="AB18" s="5">
        <f ca="1">AA18+((ABS(K18)/MAX(((F18)+(G18)*(W18))*(W18),
            0.000001))^2)/(2*'1D'!$I$5)</f>
        <v>648.79175053875747</v>
      </c>
      <c r="AC18" s="5">
        <f ca="1">((ABS(K18)*'1D'!$D$6)/(MAX(((F18)+(G18)*(W18))*(W18),
            0.000001)*MAX(((((F18)+(G18)*(W18))*(W18))/MAX((F18)+2*(W18)*SQRT(1+(G18)^2),
                    0.000001))^(2/3),
            0.000001)))^2</f>
        <v>2.4820642584168399E-12</v>
      </c>
      <c r="AD18" s="5">
        <f ca="1">ABS(ABS(K18)/MAX(((F18)+(G18)*(W18))*(W18),
        0.000001))/SQRT('1D'!$I$5*MAX((((F18)+(G18)*(W18))*(W18))/MAX((F18)+2*(G18)*(W18),
            0.000001),
        0.000001))</f>
        <v>2.3391009282118694E-5</v>
      </c>
      <c r="AE18" s="5">
        <f ca="1">((F18)*(W18)^2)/2+(G18)*(W18)^3/3+(ABS(K18)^2)/('1D'!$I$5*MAX(((F18)+(G18)*(W18))*(W18),
        0.000001))</f>
        <v>1299.8298826542959</v>
      </c>
      <c r="AF18" s="5">
        <f ca="1">IF($A$2=0,
    0,
    IFERROR(AB19+(((AC18+AC19)/2)*J19)+(IF(Z18&gt;Z19,
                '1D'!$D$8*((Z18^2-Z19^2)/(2*'1D'!$I$5)),
                '1D'!$D$9*((Z19^2-Z18^2)/(2*'1D'!$I$5)))+('1D'!$D$10*(ABS(I19)/90)*(MAX(Z18^2,
                        Z19^2)/(2*'1D'!$I$5))))-AB18,
        0))</f>
        <v>-8.5164303106921579E-4</v>
      </c>
      <c r="AG18" s="5">
        <f ca="1">IF($A$2=0,
    1,
    IF(IFERROR(AG19,
            0)=0,
        0,
        IFERROR(IF(OR(ROUND(AD18,
                        3)&gt;=1,
                    AND(ABS(AF18)&lt;'1D'!$D$19,
                        AD18&lt;1)),
                1,
                0),
            0)))</f>
        <v>1</v>
      </c>
      <c r="AH18" s="5">
        <f ca="1">IFERROR(IF('1D'!V33="Supercritical",
        MAX('1D'!$D$16,
            IFERROR(L18,
                MAX('1D'!$D$16,
                    POWER((ABS(K18)^2)/('1D'!$I$5*MAX(F18,
                                0.1)^2),
                        1/3)))),
        IF('1D'!V33="Subcritical",
            MAX('1D'!$D$16,
                IFERROR(W18,
                    MAX('1D'!$D$16,
                        POWER((ABS(K18)^2)/('1D'!$I$5*MAX(F18,
                                    0.1)^2),
                            1/3)))),
            IF(IFERROR(T18,
                    -1E+99)&gt;=IFERROR(AE18,
                    -1E+99),
                MAX('1D'!$D$16,
                    IFERROR(L18,
                        MAX('1D'!$D$16,
                            POWER((ABS(K18)^2)/('1D'!$I$5*MAX(F18,
                                        0.1)^2),
                                1/3)))),
                MAX('1D'!$D$16,
                    IFERROR(W18,
                        MAX('1D'!$D$16,
                            POWER((ABS(K18)^2)/('1D'!$I$5*MAX(F18,
                                        0.1)^2),
                                1/3))))))),
    MAX('1D'!$D$16,
        POWER((ABS(K18)^2)/('1D'!$I$5*MAX(F18,
                    0.1)^2),
            1/3)))</f>
        <v>14.509750534788035</v>
      </c>
      <c r="AI18" s="5">
        <f t="shared" ca="1" si="8"/>
        <v>648.79175053478809</v>
      </c>
      <c r="AJ18" s="5">
        <f ca="1">AI18+((ABS(K18)/MAX(((F18)+(G18)*(AH18))*(AH18),
            0.000001))^2)/(2*'1D'!$I$5)</f>
        <v>648.79175053875747</v>
      </c>
      <c r="AM18">
        <v>0</v>
      </c>
      <c r="AN18">
        <v>0</v>
      </c>
      <c r="AO18" s="5">
        <f t="shared" si="9"/>
        <v>0</v>
      </c>
      <c r="AP18" s="5">
        <f t="shared" si="13"/>
        <v>0</v>
      </c>
      <c r="AQ18" s="5">
        <f ca="1">ABS(ABS(K18)/MAX(((F18)+(G18)*(AH18))*(AH18),
        0.000001))/SQRT('1D'!$I$5*MAX((((F18)+(G18)*(AH18))*(AH18))/MAX((F18)+2*(G18)*(AH18),
            0.000001),
        0.000001))</f>
        <v>2.3391009282118694E-5</v>
      </c>
      <c r="AR18" s="5" t="str">
        <f t="shared" ca="1" si="10"/>
        <v>Subcritical</v>
      </c>
      <c r="AS18" s="5">
        <f ca="1">((ABS(K18)*'1D'!$D$6)/(MAX(((F18)+(G18)*(AH18))*(AH18),
            0.000001)*MAX(((((F18)+(G18)*(AH18))*(AH18))/MAX((F18)+2*(AH18)*SQRT(1+(G18)^2),
                    0.000001))^(2/3),
            0.000001)))^2</f>
        <v>2.4820642584168399E-12</v>
      </c>
    </row>
    <row r="19" spans="1:45" x14ac:dyDescent="0.35">
      <c r="A19">
        <v>10</v>
      </c>
      <c r="B19">
        <v>9</v>
      </c>
      <c r="C19">
        <v>616551.78300000005</v>
      </c>
      <c r="D19">
        <v>3097752.5040000002</v>
      </c>
      <c r="E19">
        <v>634.28</v>
      </c>
      <c r="F19">
        <v>6.2240000000000002</v>
      </c>
      <c r="G19">
        <v>0</v>
      </c>
      <c r="H19" t="s">
        <v>176</v>
      </c>
      <c r="I19">
        <v>2.7E-2</v>
      </c>
      <c r="J19" s="5">
        <f t="shared" si="11"/>
        <v>0.99900000000000055</v>
      </c>
      <c r="K19" s="5">
        <f t="shared" ca="1" si="12"/>
        <v>0.05</v>
      </c>
      <c r="L19" s="5">
        <f ca="1">IF($A$2=0,
    IFERROR(L18,
        MAX('1D'!$D$16,
            POWER((ABS(K19)^2)/('1D'!$I$5*MAX(F19,
                        0.1)^2),
                1/3))),
    IF(IFERROR(V18,
            0)=0,
        IFERROR(L18,
            MAX('1D'!$D$16,
                POWER((ABS(K19)^2)/('1D'!$I$5*MAX(F19,
                            0.1)^2),
                    1/3))),
        IF(OR(IFERROR(L19,
                    0)=0,
                IFERROR(S18,
                    0)&lt;1,
                IFERROR(S19,
                    0)&lt;1),
            MAX('1D'!$D$16,
                POWER((ABS(K19)^2)/('1D'!$I$5*MAX(F19,
                            0.1)^2),
                    1/3)),
            IF(IFERROR(U19,
                    0)&gt;0,
                MAX('1D'!$D$16,
                    IFERROR(L19,
                        0)+((IFERROR(U19,
                                0))*'1D'!$D$18*IF((IFERROR(S19,
                                    0))&lt;1,
                            1,
                            -1))),
                IF(IFERROR(U19,
                        0)&lt;0,
                    IF(ABS((MAX('1D'!$D$16,
                                    POWER((ABS(K19)^2)/('1D'!$I$5*MAX(F19,
                                                0.1)^2),
                                        1/3)))-IFERROR(L19,
                                0))&gt;'1D'!$D$19,
                        MAX('1D'!$D$16,
                            IF((MAX('1D'!$D$16,
                                        POWER((ABS(K19)^2)/('1D'!$I$5*MAX(F19,
                                                    0.1)^2),
                                            1/3)))&gt;IFERROR(L19,
                                    0),
                                MIN((MAX('1D'!$D$16,
                                            POWER((ABS(K19)^2)/('1D'!$I$5*MAX(F19,
                                                        0.1)^2),
                                                1/3))),
                                    IFERROR(L19,
                                        0)+(MIN(ABS(IFERROR(U19,
                                                    0))*'1D'!$D$18,
                                            ABS((MAX('1D'!$D$16,
                                                        POWER((ABS(K19)^2)/('1D'!$I$5*MAX(F19,
                                                                    0.1)^2),
                                                            1/3)))-IFERROR(L19,
                                                    0))))),
                                MAX((MAX('1D'!$D$16,
                                            POWER((ABS(K19)^2)/('1D'!$I$5*MAX(F19,
                                                        0.1)^2),
                                                1/3))),
                                    IFERROR(L19,
                                        0)-(MIN(ABS(IFERROR(U19,
                                                    0))*'1D'!$D$18,
                                            ABS((MAX('1D'!$D$16,
                                                        POWER((ABS(K19)^2)/('1D'!$I$5*MAX(F19,
                                                                    0.1)^2),
                                                            1/3)))-IFERROR(L19,
                                                    0))))))),
                        MAX('1D'!$D$16,
                            POWER((ABS(K19)^2)/('1D'!$I$5*MAX(F19,
                                        0.1)^2),
                                1/3))),
                    MAX('1D'!$D$16,
                        IFERROR(L19,
                            0)))))))</f>
        <v>0.05</v>
      </c>
      <c r="M19" s="5">
        <f t="shared" ca="1" si="0"/>
        <v>0.31120000000000003</v>
      </c>
      <c r="N19" s="5">
        <f t="shared" ca="1" si="1"/>
        <v>4.9209361163820374E-2</v>
      </c>
      <c r="O19" s="5">
        <f t="shared" ca="1" si="2"/>
        <v>0.16066838046272494</v>
      </c>
      <c r="P19" s="5">
        <f t="shared" ca="1" si="3"/>
        <v>634.32999999999993</v>
      </c>
      <c r="Q19" s="5">
        <f ca="1">P19+((ABS(K19)/MAX(((F19)+(G19)*(L19))*(L19),
            0.000001))^2)/(2*'1D'!$I$5)</f>
        <v>634.33131571500917</v>
      </c>
      <c r="R19" s="5">
        <f ca="1">((ABS(K19)*'1D'!$D$6)/(MAX(((F19)+(G19)*(L19))*(L19),
            0.000001)*MAX(((((F19)+(G19)*(L19))*(L19))/MAX((F19)+2*(L19)*SQRT(1+(G19)^2),
                    0.000001))^(2/3),
            0.000001)))^2</f>
        <v>3.220918338427128E-4</v>
      </c>
      <c r="S19" s="5">
        <f ca="1">ABS(ABS(K19)/MAX(((F19)+(G19)*(L19))*(L19),
        0.000001))/SQRT('1D'!$I$5*MAX((((F19)+(G19)*(L19))*(L19))/MAX((F19)+2*(G19)*(L19),
            0.000001),
        0.000001))</f>
        <v>0.22940924211553093</v>
      </c>
      <c r="T19" s="5">
        <f ca="1">((F19)*(L19)^2)/2+(G19)*(L19)^3/3+(ABS(K19)^2)/('1D'!$I$5*MAX(((F19)+(G19)*(L19))*(L19),
        0.000001))</f>
        <v>8.5989010217264288E-3</v>
      </c>
      <c r="U19" s="5">
        <f ca="1">IF($A$2=0,
    0,
    IFERROR(Q18-(((R18+R19)/2)*J19)-(IF(O18&gt;O19,
                '1D'!$D$8*((O18^2-O19^2)/(2*'1D'!$I$5)),
                '1D'!$D$9*((O19^2-O18^2)/(2*'1D'!$I$5)))+('1D'!$D$10*(ABS(I19)/90)*(MAX(O18^2,
                        O19^2)/(2*'1D'!$I$5))))-Q19,
        0))</f>
        <v>7.1902671334100887E-4</v>
      </c>
      <c r="V19" s="5">
        <f ca="1">IF($A$2=0,
    1,
    IF(IFERROR(V18,
            0)=0,
        0,
        IFERROR(IF(ROUND(S19,
                    3)=1,
                1,
                IF(AND(ABS(U19)&lt;'1D'!$D$19,
                        S19&gt;1),
                    1,
                    0)),
            0)))</f>
        <v>0</v>
      </c>
      <c r="W19" s="5">
        <f ca="1">IF($A$2=0,
    MAX(MAX('1D'!$D$16,
            MAX('1D'!$D$16,
                POWER((ABS(K19)^2)/('1D'!$I$5*MAX(F19,
                            0.1)^2),
                    1/3))),
        IFERROR(W28,
            MAX(MAX('1D'!$D$16,
                    MAX('1D'!$D$16,
                        POWER((ABS(K19)^2)/('1D'!$I$5*MAX(F19,
                                    0.1)^2),
                            1/3))),
                ($L$2)-E28))),
    IF(IFERROR(AG20,
            0)=0,
        MAX(MAX('1D'!$D$16,
                MAX('1D'!$D$16,
                    POWER((ABS(K19)^2)/('1D'!$I$5*MAX(F19,
                                0.1)^2),
                        1/3))),
            IFERROR(W28,
                MAX(MAX('1D'!$D$16,
                        MAX('1D'!$D$16,
                            POWER((ABS(K19)^2)/('1D'!$I$5*MAX(F19,
                                        0.1)^2),
                                1/3))),
                    ($L$2)-E28))),
        IF(IFERROR(W19,
                0)=0,
            MAX(MAX('1D'!$D$16,
                    MAX('1D'!$D$16,
                        POWER((ABS(K19)^2)/('1D'!$I$5*MAX(F19,
                                    0.1)^2),
                            1/3))),
                IFERROR(W28,
                    MAX(MAX('1D'!$D$16,
                            MAX('1D'!$D$16,
                                POWER((ABS(K19)^2)/('1D'!$I$5*MAX(F19,
                                            0.1)^2),
                                    1/3))),
                        ($L$2)-E28))),
            IF(OR(IFERROR(AD19,
                        0)&gt;=1,
                    IFERROR(AD20,
                        0)&gt;=1),
                MAX('1D'!$D$16,
                    MAX('1D'!$D$16,
                        POWER((ABS(K19)^2)/('1D'!$I$5*MAX(F19,
                                    0.1)^2),
                            1/3))),
                IF(ABS(IFERROR(AF19,
                            0))&lt;'1D'!$D$19,
                    MAX(MAX('1D'!$D$16,
                            MAX('1D'!$D$16,
                                POWER((ABS(K19)^2)/('1D'!$I$5*MAX(F19,
                                            0.1)^2),
                                    1/3))),
                        IFERROR(W19,
                            0)),
                    MAX(MAX('1D'!$D$16,
                            MAX('1D'!$D$16,
                                POWER((ABS(K19)^2)/('1D'!$I$5*MAX(F19,
                                            0.1)^2),
                                    1/3))),
                        (IFERROR(W19,
                                0))+((IFERROR(AF19,
                                    0))*'1D'!$D$18)))))))</f>
        <v>14.510898878928446</v>
      </c>
      <c r="X19" s="5">
        <f t="shared" ca="1" si="4"/>
        <v>90.315834622450652</v>
      </c>
      <c r="Y19" s="5">
        <f t="shared" ca="1" si="5"/>
        <v>2.5624568138003831</v>
      </c>
      <c r="Z19" s="5">
        <f t="shared" ca="1" si="6"/>
        <v>5.5361277686261936E-4</v>
      </c>
      <c r="AA19" s="5">
        <f t="shared" ca="1" si="7"/>
        <v>648.79089887892837</v>
      </c>
      <c r="AB19" s="5">
        <f ca="1">AA19+((ABS(K19)/MAX(((F19)+(G19)*(W19))*(W19),
            0.000001))^2)/(2*'1D'!$I$5)</f>
        <v>648.79089889454951</v>
      </c>
      <c r="AC19" s="5">
        <f ca="1">((ABS(K19)*'1D'!$D$6)/(MAX(((F19)+(G19)*(W19))*(W19),
            0.000001)*MAX(((((F19)+(G19)*(W19))*(W19))/MAX((F19)+2*(W19)*SQRT(1+(G19)^2),
                    0.000001))^(2/3),
            0.000001)))^2</f>
        <v>1.9666148811486225E-11</v>
      </c>
      <c r="AD19" s="5">
        <f ca="1">ABS(ABS(K19)/MAX(((F19)+(G19)*(W19))*(W19),
        0.000001))/SQRT('1D'!$I$5*MAX((((F19)+(G19)*(W19))*(W19))/MAX((F19)+2*(G19)*(W19),
            0.000001),
        0.000001))</f>
        <v>4.6400690467625623E-5</v>
      </c>
      <c r="AE19" s="5">
        <f ca="1">((F19)*(W19)^2)/2+(G19)*(W19)^3/3+(ABS(K19)^2)/('1D'!$I$5*MAX(((F19)+(G19)*(W19))*(W19),
        0.000001))</f>
        <v>655.28197450787877</v>
      </c>
      <c r="AF19" s="5">
        <f ca="1">IF($A$2=0,
    0,
    IFERROR(AB20+(((AC19+AC20)/2)*J20)+(IF(Z19&gt;Z20,
                '1D'!$D$8*((Z19^2-Z20^2)/(2*'1D'!$I$5)),
                '1D'!$D$9*((Z20^2-Z19^2)/(2*'1D'!$I$5)))+('1D'!$D$10*(ABS(I20)/90)*(MAX(Z19^2,
                        Z20^2)/(2*'1D'!$I$5))))-AB19,
        0))</f>
        <v>-9.2206945532780082E-4</v>
      </c>
      <c r="AG19" s="5">
        <f ca="1">IF($A$2=0,
    1,
    IF(IFERROR(AG20,
            0)=0,
        0,
        IFERROR(IF(OR(ROUND(AD19,
                        3)&gt;=1,
                    AND(ABS(AF19)&lt;'1D'!$D$19,
                        AD19&lt;1)),
                1,
                0),
            0)))</f>
        <v>1</v>
      </c>
      <c r="AH19" s="5">
        <f ca="1">IFERROR(IF('1D'!V33="Supercritical",
        MAX('1D'!$D$16,
            IFERROR(L19,
                MAX('1D'!$D$16,
                    POWER((ABS(K19)^2)/('1D'!$I$5*MAX(F19,
                                0.1)^2),
                        1/3)))),
        IF('1D'!V33="Subcritical",
            MAX('1D'!$D$16,
                IFERROR(W19,
                    MAX('1D'!$D$16,
                        POWER((ABS(K19)^2)/('1D'!$I$5*MAX(F19,
                                    0.1)^2),
                            1/3)))),
            IF(IFERROR(T19,
                    -1E+99)&gt;=IFERROR(AE19,
                    -1E+99),
                MAX('1D'!$D$16,
                    IFERROR(L19,
                        MAX('1D'!$D$16,
                            POWER((ABS(K19)^2)/('1D'!$I$5*MAX(F19,
                                        0.1)^2),
                                1/3)))),
                MAX('1D'!$D$16,
                    IFERROR(W19,
                        MAX('1D'!$D$16,
                            POWER((ABS(K19)^2)/('1D'!$I$5*MAX(F19,
                                        0.1)^2),
                                1/3))))))),
    MAX('1D'!$D$16,
        POWER((ABS(K19)^2)/('1D'!$I$5*MAX(F19,
                    0.1)^2),
            1/3)))</f>
        <v>14.510898878928446</v>
      </c>
      <c r="AI19" s="5">
        <f t="shared" ca="1" si="8"/>
        <v>648.79089887892837</v>
      </c>
      <c r="AJ19" s="5">
        <f ca="1">AI19+((ABS(K19)/MAX(((F19)+(G19)*(AH19))*(AH19),
            0.000001))^2)/(2*'1D'!$I$5)</f>
        <v>648.79089889454951</v>
      </c>
      <c r="AM19">
        <v>0</v>
      </c>
      <c r="AN19">
        <v>0</v>
      </c>
      <c r="AO19" s="5">
        <f t="shared" si="9"/>
        <v>0</v>
      </c>
      <c r="AP19" s="5">
        <f t="shared" si="13"/>
        <v>0</v>
      </c>
      <c r="AQ19" s="5">
        <f ca="1">ABS(ABS(K19)/MAX(((F19)+(G19)*(AH19))*(AH19),
        0.000001))/SQRT('1D'!$I$5*MAX((((F19)+(G19)*(AH19))*(AH19))/MAX((F19)+2*(G19)*(AH19),
            0.000001),
        0.000001))</f>
        <v>4.6400690467625623E-5</v>
      </c>
      <c r="AR19" s="5" t="str">
        <f t="shared" ca="1" si="10"/>
        <v>Subcritical</v>
      </c>
      <c r="AS19" s="5">
        <f ca="1">((ABS(K19)*'1D'!$D$6)/(MAX(((F19)+(G19)*(AH19))*(AH19),
            0.000001)*MAX(((((F19)+(G19)*(AH19))*(AH19))/MAX((F19)+2*(AH19)*SQRT(1+(G19)^2),
                    0.000001))^(2/3),
            0.000001)))^2</f>
        <v>1.9666148811486225E-11</v>
      </c>
    </row>
    <row r="20" spans="1:45" x14ac:dyDescent="0.35">
      <c r="A20">
        <v>11</v>
      </c>
      <c r="B20">
        <v>10</v>
      </c>
      <c r="C20">
        <v>616551.31299999997</v>
      </c>
      <c r="D20">
        <v>3097751.6209999998</v>
      </c>
      <c r="E20">
        <v>634.27800000000002</v>
      </c>
      <c r="F20">
        <v>6.2240000000000002</v>
      </c>
      <c r="G20">
        <v>0</v>
      </c>
      <c r="H20" t="s">
        <v>176</v>
      </c>
      <c r="I20">
        <v>0</v>
      </c>
      <c r="J20" s="5">
        <f t="shared" si="11"/>
        <v>1</v>
      </c>
      <c r="K20" s="5">
        <f t="shared" ca="1" si="12"/>
        <v>0.05</v>
      </c>
      <c r="L20" s="5">
        <f ca="1">IF($A$2=0,
    IFERROR(L19,
        MAX('1D'!$D$16,
            POWER((ABS(K20)^2)/('1D'!$I$5*MAX(F20,
                        0.1)^2),
                1/3))),
    IF(IFERROR(V19,
            0)=0,
        IFERROR(L19,
            MAX('1D'!$D$16,
                POWER((ABS(K20)^2)/('1D'!$I$5*MAX(F20,
                            0.1)^2),
                    1/3))),
        IF(OR(IFERROR(L20,
                    0)=0,
                IFERROR(S19,
                    0)&lt;1,
                IFERROR(S20,
                    0)&lt;1),
            MAX('1D'!$D$16,
                POWER((ABS(K20)^2)/('1D'!$I$5*MAX(F20,
                            0.1)^2),
                    1/3)),
            IF(IFERROR(U20,
                    0)&gt;0,
                MAX('1D'!$D$16,
                    IFERROR(L20,
                        0)+((IFERROR(U20,
                                0))*'1D'!$D$18*IF((IFERROR(S20,
                                    0))&lt;1,
                            1,
                            -1))),
                IF(IFERROR(U20,
                        0)&lt;0,
                    IF(ABS((MAX('1D'!$D$16,
                                    POWER((ABS(K20)^2)/('1D'!$I$5*MAX(F20,
                                                0.1)^2),
                                        1/3)))-IFERROR(L20,
                                0))&gt;'1D'!$D$19,
                        MAX('1D'!$D$16,
                            IF((MAX('1D'!$D$16,
                                        POWER((ABS(K20)^2)/('1D'!$I$5*MAX(F20,
                                                    0.1)^2),
                                            1/3)))&gt;IFERROR(L20,
                                    0),
                                MIN((MAX('1D'!$D$16,
                                            POWER((ABS(K20)^2)/('1D'!$I$5*MAX(F20,
                                                        0.1)^2),
                                                1/3))),
                                    IFERROR(L20,
                                        0)+(MIN(ABS(IFERROR(U20,
                                                    0))*'1D'!$D$18,
                                            ABS((MAX('1D'!$D$16,
                                                        POWER((ABS(K20)^2)/('1D'!$I$5*MAX(F20,
                                                                    0.1)^2),
                                                            1/3)))-IFERROR(L20,
                                                    0))))),
                                MAX((MAX('1D'!$D$16,
                                            POWER((ABS(K20)^2)/('1D'!$I$5*MAX(F20,
                                                        0.1)^2),
                                                1/3))),
                                    IFERROR(L20,
                                        0)-(MIN(ABS(IFERROR(U20,
                                                    0))*'1D'!$D$18,
                                            ABS((MAX('1D'!$D$16,
                                                        POWER((ABS(K20)^2)/('1D'!$I$5*MAX(F20,
                                                                    0.1)^2),
                                                            1/3)))-IFERROR(L20,
                                                    0))))))),
                        MAX('1D'!$D$16,
                            POWER((ABS(K20)^2)/('1D'!$I$5*MAX(F20,
                                        0.1)^2),
                                1/3))),
                    MAX('1D'!$D$16,
                        IFERROR(L20,
                            0)))))))</f>
        <v>0.05</v>
      </c>
      <c r="M20" s="5">
        <f t="shared" ca="1" si="0"/>
        <v>0.31120000000000003</v>
      </c>
      <c r="N20" s="5">
        <f t="shared" ca="1" si="1"/>
        <v>4.9209361163820374E-2</v>
      </c>
      <c r="O20" s="5">
        <f t="shared" ca="1" si="2"/>
        <v>0.16066838046272494</v>
      </c>
      <c r="P20" s="5">
        <f t="shared" ca="1" si="3"/>
        <v>634.32799999999997</v>
      </c>
      <c r="Q20" s="5">
        <f ca="1">P20+((ABS(K20)/MAX(((F20)+(G20)*(L20))*(L20),
            0.000001))^2)/(2*'1D'!$I$5)</f>
        <v>634.32931571500922</v>
      </c>
      <c r="R20" s="5">
        <f ca="1">((ABS(K20)*'1D'!$D$6)/(MAX(((F20)+(G20)*(L20))*(L20),
            0.000001)*MAX(((((F20)+(G20)*(L20))*(L20))/MAX((F20)+2*(L20)*SQRT(1+(G20)^2),
                    0.000001))^(2/3),
            0.000001)))^2</f>
        <v>3.220918338427128E-4</v>
      </c>
      <c r="S20" s="5">
        <f ca="1">ABS(ABS(K20)/MAX(((F20)+(G20)*(L20))*(L20),
        0.000001))/SQRT('1D'!$I$5*MAX((((F20)+(G20)*(L20))*(L20))/MAX((F20)+2*(G20)*(L20),
            0.000001),
        0.000001))</f>
        <v>0.22940924211553093</v>
      </c>
      <c r="T20" s="5">
        <f ca="1">((F20)*(L20)^2)/2+(G20)*(L20)^3/3+(ABS(K20)^2)/('1D'!$I$5*MAX(((F20)+(G20)*(L20))*(L20),
        0.000001))</f>
        <v>8.5989010217264288E-3</v>
      </c>
      <c r="U20" s="5">
        <f ca="1">IF($A$2=0,
    0,
    IFERROR(Q19-(((R19+R20)/2)*J20)-(IF(O19&gt;O20,
                '1D'!$D$8*((O19^2-O20^2)/(2*'1D'!$I$5)),
                '1D'!$D$9*((O20^2-O19^2)/(2*'1D'!$I$5)))+('1D'!$D$10*(ABS(I20)/90)*(MAX(O19^2,
                        O20^2)/(2*'1D'!$I$5))))-Q20,
        0))</f>
        <v>1.6779081661297823E-3</v>
      </c>
      <c r="V20" s="5">
        <f ca="1">IF($A$2=0,
    1,
    IF(IFERROR(V19,
            0)=0,
        0,
        IFERROR(IF(ROUND(S20,
                    3)=1,
                1,
                IF(AND(ABS(U20)&lt;'1D'!$D$19,
                        S20&gt;1),
                    1,
                    0)),
            0)))</f>
        <v>0</v>
      </c>
      <c r="W20" s="5">
        <f ca="1">IF($A$2=0,
    MAX(MAX('1D'!$D$16,
            MAX('1D'!$D$16,
                POWER((ABS(K20)^2)/('1D'!$I$5*MAX(F20,
                            0.1)^2),
                    1/3))),
        IFERROR(W28,
            MAX(MAX('1D'!$D$16,
                    MAX('1D'!$D$16,
                        POWER((ABS(K20)^2)/('1D'!$I$5*MAX(F20,
                                    0.1)^2),
                            1/3))),
                ($L$2)-E28))),
    IF(IFERROR(AG21,
            0)=0,
        MAX(MAX('1D'!$D$16,
                MAX('1D'!$D$16,
                    POWER((ABS(K20)^2)/('1D'!$I$5*MAX(F20,
                                0.1)^2),
                        1/3))),
            IFERROR(W28,
                MAX(MAX('1D'!$D$16,
                        MAX('1D'!$D$16,
                            POWER((ABS(K20)^2)/('1D'!$I$5*MAX(F20,
                                        0.1)^2),
                                1/3))),
                    ($L$2)-E28))),
        IF(IFERROR(W20,
                0)=0,
            MAX(MAX('1D'!$D$16,
                    MAX('1D'!$D$16,
                        POWER((ABS(K20)^2)/('1D'!$I$5*MAX(F20,
                                    0.1)^2),
                            1/3))),
                IFERROR(W28,
                    MAX(MAX('1D'!$D$16,
                            MAX('1D'!$D$16,
                                POWER((ABS(K20)^2)/('1D'!$I$5*MAX(F20,
                                            0.1)^2),
                                    1/3))),
                        ($L$2)-E28))),
            IF(OR(IFERROR(AD20,
                        0)&gt;=1,
                    IFERROR(AD21,
                        0)&gt;=1),
                MAX('1D'!$D$16,
                    MAX('1D'!$D$16,
                        POWER((ABS(K20)^2)/('1D'!$I$5*MAX(F20,
                                    0.1)^2),
                            1/3))),
                IF(ABS(IFERROR(AF20,
                            0))&lt;'1D'!$D$19,
                    MAX(MAX('1D'!$D$16,
                            MAX('1D'!$D$16,
                                POWER((ABS(K20)^2)/('1D'!$I$5*MAX(F20,
                                            0.1)^2),
                                    1/3))),
                        IFERROR(W20,
                            0)),
                    MAX(MAX('1D'!$D$16,
                            MAX('1D'!$D$16,
                                POWER((ABS(K20)^2)/('1D'!$I$5*MAX(F20,
                                            0.1)^2),
                                    1/3))),
                        (IFERROR(W20,
                                0))+((IFERROR(AF20,
                                    0))*'1D'!$D$18)))))))</f>
        <v>14.511976809454957</v>
      </c>
      <c r="X20" s="5">
        <f t="shared" ca="1" si="4"/>
        <v>90.32254366204765</v>
      </c>
      <c r="Y20" s="5">
        <f t="shared" ca="1" si="5"/>
        <v>2.5624904253616347</v>
      </c>
      <c r="Z20" s="5">
        <f t="shared" ca="1" si="6"/>
        <v>5.5357165523460951E-4</v>
      </c>
      <c r="AA20" s="5">
        <f t="shared" ca="1" si="7"/>
        <v>648.78997680945497</v>
      </c>
      <c r="AB20" s="5">
        <f ca="1">AA20+((ABS(K20)/MAX(((F20)+(G20)*(W20))*(W20),
            0.000001))^2)/(2*'1D'!$I$5)</f>
        <v>648.78997682507384</v>
      </c>
      <c r="AC20" s="5">
        <f ca="1">((ABS(K20)*'1D'!$D$6)/(MAX(((F20)+(G20)*(W20))*(W20),
            0.000001)*MAX(((((F20)+(G20)*(W20))*(W20))/MAX((F20)+2*(W20)*SQRT(1+(G20)^2),
                    0.000001))^(2/3),
            0.000001)))^2</f>
        <v>1.9662883479135416E-11</v>
      </c>
      <c r="AD20" s="5">
        <f ca="1">ABS(ABS(K20)/MAX(((F20)+(G20)*(W20))*(W20),
        0.000001))/SQRT('1D'!$I$5*MAX((((F20)+(G20)*(W20))*(W20))/MAX((F20)+2*(G20)*(W20),
            0.000001),
        0.000001))</f>
        <v>4.6395520690355713E-5</v>
      </c>
      <c r="AE20" s="5">
        <f ca="1">((F20)*(W20)^2)/2+(G20)*(W20)^3/3+(ABS(K20)^2)/('1D'!$I$5*MAX(((F20)+(G20)*(W20))*(W20),
        0.000001))</f>
        <v>655.37933231877537</v>
      </c>
      <c r="AF20" s="5">
        <f ca="1">IF($A$2=0,
    0,
    IFERROR(AB21+(((AC20+AC21)/2)*J21)+(IF(Z20&gt;Z21,
                '1D'!$D$8*((Z20^2-Z21^2)/(2*'1D'!$I$5)),
                '1D'!$D$9*((Z21^2-Z20^2)/(2*'1D'!$I$5)))+('1D'!$D$10*(ABS(I21)/90)*(MAX(Z20^2,
                        Z21^2)/(2*'1D'!$I$5))))-AB20,
        0))</f>
        <v>-9.9690198192092794E-4</v>
      </c>
      <c r="AG20" s="5">
        <f ca="1">IF($A$2=0,
    1,
    IF(IFERROR(AG21,
            0)=0,
        0,
        IFERROR(IF(OR(ROUND(AD20,
                        3)&gt;=1,
                    AND(ABS(AF20)&lt;'1D'!$D$19,
                        AD20&lt;1)),
                1,
                0),
            0)))</f>
        <v>1</v>
      </c>
      <c r="AH20" s="5">
        <f ca="1">IFERROR(IF('1D'!V33="Supercritical",
        MAX('1D'!$D$16,
            IFERROR(L20,
                MAX('1D'!$D$16,
                    POWER((ABS(K20)^2)/('1D'!$I$5*MAX(F20,
                                0.1)^2),
                        1/3)))),
        IF('1D'!V33="Subcritical",
            MAX('1D'!$D$16,
                IFERROR(W20,
                    MAX('1D'!$D$16,
                        POWER((ABS(K20)^2)/('1D'!$I$5*MAX(F20,
                                    0.1)^2),
                            1/3)))),
            IF(IFERROR(T20,
                    -1E+99)&gt;=IFERROR(AE20,
                    -1E+99),
                MAX('1D'!$D$16,
                    IFERROR(L20,
                        MAX('1D'!$D$16,
                            POWER((ABS(K20)^2)/('1D'!$I$5*MAX(F20,
                                        0.1)^2),
                                1/3)))),
                MAX('1D'!$D$16,
                    IFERROR(W20,
                        MAX('1D'!$D$16,
                            POWER((ABS(K20)^2)/('1D'!$I$5*MAX(F20,
                                        0.1)^2),
                                1/3))))))),
    MAX('1D'!$D$16,
        POWER((ABS(K20)^2)/('1D'!$I$5*MAX(F20,
                    0.1)^2),
            1/3)))</f>
        <v>14.511976809454957</v>
      </c>
      <c r="AI20" s="5">
        <f t="shared" ca="1" si="8"/>
        <v>648.78997680945497</v>
      </c>
      <c r="AJ20" s="5">
        <f ca="1">AI20+((ABS(K20)/MAX(((F20)+(G20)*(AH20))*(AH20),
            0.000001))^2)/(2*'1D'!$I$5)</f>
        <v>648.78997682507384</v>
      </c>
      <c r="AM20">
        <v>0</v>
      </c>
      <c r="AN20">
        <v>0</v>
      </c>
      <c r="AO20" s="5">
        <f t="shared" si="9"/>
        <v>0</v>
      </c>
      <c r="AP20" s="5">
        <f t="shared" si="13"/>
        <v>0</v>
      </c>
      <c r="AQ20" s="5">
        <f ca="1">ABS(ABS(K20)/MAX(((F20)+(G20)*(AH20))*(AH20),
        0.000001))/SQRT('1D'!$I$5*MAX((((F20)+(G20)*(AH20))*(AH20))/MAX((F20)+2*(G20)*(AH20),
            0.000001),
        0.000001))</f>
        <v>4.6395520690355713E-5</v>
      </c>
      <c r="AR20" s="5" t="str">
        <f t="shared" ca="1" si="10"/>
        <v>Subcritical</v>
      </c>
      <c r="AS20" s="5">
        <f ca="1">((ABS(K20)*'1D'!$D$6)/(MAX(((F20)+(G20)*(AH20))*(AH20),
            0.000001)*MAX(((((F20)+(G20)*(AH20))*(AH20))/MAX((F20)+2*(AH20)*SQRT(1+(G20)^2),
                    0.000001))^(2/3),
            0.000001)))^2</f>
        <v>1.9662883479135416E-11</v>
      </c>
    </row>
    <row r="21" spans="1:45" x14ac:dyDescent="0.35">
      <c r="A21">
        <v>12</v>
      </c>
      <c r="B21">
        <v>11.000999999999999</v>
      </c>
      <c r="C21">
        <v>616550.84299999999</v>
      </c>
      <c r="D21">
        <v>3097750.7379999999</v>
      </c>
      <c r="E21">
        <v>634.27599999999995</v>
      </c>
      <c r="F21">
        <v>5.9950000000000001</v>
      </c>
      <c r="G21">
        <v>0</v>
      </c>
      <c r="H21" t="s">
        <v>176</v>
      </c>
      <c r="I21">
        <v>2.7E-2</v>
      </c>
      <c r="J21" s="5">
        <f t="shared" si="11"/>
        <v>1.0009999999999994</v>
      </c>
      <c r="K21" s="5">
        <f t="shared" ca="1" si="12"/>
        <v>0.05</v>
      </c>
      <c r="L21" s="5">
        <f ca="1">IF($A$2=0,
    IFERROR(L20,
        MAX('1D'!$D$16,
            POWER((ABS(K21)^2)/('1D'!$I$5*MAX(F21,
                        0.1)^2),
                1/3))),
    IF(IFERROR(V20,
            0)=0,
        IFERROR(L20,
            MAX('1D'!$D$16,
                POWER((ABS(K21)^2)/('1D'!$I$5*MAX(F21,
                            0.1)^2),
                    1/3))),
        IF(OR(IFERROR(L21,
                    0)=0,
                IFERROR(S20,
                    0)&lt;1,
                IFERROR(S21,
                    0)&lt;1),
            MAX('1D'!$D$16,
                POWER((ABS(K21)^2)/('1D'!$I$5*MAX(F21,
                            0.1)^2),
                    1/3)),
            IF(IFERROR(U21,
                    0)&gt;0,
                MAX('1D'!$D$16,
                    IFERROR(L21,
                        0)+((IFERROR(U21,
                                0))*'1D'!$D$18*IF((IFERROR(S21,
                                    0))&lt;1,
                            1,
                            -1))),
                IF(IFERROR(U21,
                        0)&lt;0,
                    IF(ABS((MAX('1D'!$D$16,
                                    POWER((ABS(K21)^2)/('1D'!$I$5*MAX(F21,
                                                0.1)^2),
                                        1/3)))-IFERROR(L21,
                                0))&gt;'1D'!$D$19,
                        MAX('1D'!$D$16,
                            IF((MAX('1D'!$D$16,
                                        POWER((ABS(K21)^2)/('1D'!$I$5*MAX(F21,
                                                    0.1)^2),
                                            1/3)))&gt;IFERROR(L21,
                                    0),
                                MIN((MAX('1D'!$D$16,
                                            POWER((ABS(K21)^2)/('1D'!$I$5*MAX(F21,
                                                        0.1)^2),
                                                1/3))),
                                    IFERROR(L21,
                                        0)+(MIN(ABS(IFERROR(U21,
                                                    0))*'1D'!$D$18,
                                            ABS((MAX('1D'!$D$16,
                                                        POWER((ABS(K21)^2)/('1D'!$I$5*MAX(F21,
                                                                    0.1)^2),
                                                            1/3)))-IFERROR(L21,
                                                    0))))),
                                MAX((MAX('1D'!$D$16,
                                            POWER((ABS(K21)^2)/('1D'!$I$5*MAX(F21,
                                                        0.1)^2),
                                                1/3))),
                                    IFERROR(L21,
                                        0)-(MIN(ABS(IFERROR(U21,
                                                    0))*'1D'!$D$18,
                                            ABS((MAX('1D'!$D$16,
                                                        POWER((ABS(K21)^2)/('1D'!$I$5*MAX(F21,
                                                                    0.1)^2),
                                                            1/3)))-IFERROR(L21,
                                                    0))))))),
                        MAX('1D'!$D$16,
                            POWER((ABS(K21)^2)/('1D'!$I$5*MAX(F21,
                                        0.1)^2),
                                1/3))),
                    MAX('1D'!$D$16,
                        IFERROR(L21,
                            0)))))))</f>
        <v>0.05</v>
      </c>
      <c r="M21" s="5">
        <f t="shared" ca="1" si="0"/>
        <v>0.29975000000000002</v>
      </c>
      <c r="N21" s="5">
        <f t="shared" ca="1" si="1"/>
        <v>4.9179655455291224E-2</v>
      </c>
      <c r="O21" s="5">
        <f t="shared" ca="1" si="2"/>
        <v>0.16680567139282734</v>
      </c>
      <c r="P21" s="5">
        <f t="shared" ca="1" si="3"/>
        <v>634.32599999999991</v>
      </c>
      <c r="Q21" s="5">
        <f ca="1">P21+((ABS(K21)/MAX(((F21)+(G21)*(L21))*(L21),
            0.000001))^2)/(2*'1D'!$I$5)</f>
        <v>634.32741815147847</v>
      </c>
      <c r="R21" s="5">
        <f ca="1">((ABS(K21)*'1D'!$D$6)/(MAX(((F21)+(G21)*(L21))*(L21),
            0.000001)*MAX(((((F21)+(G21)*(L21))*(L21))/MAX((F21)+2*(L21)*SQRT(1+(G21)^2),
                    0.000001))^(2/3),
            0.000001)))^2</f>
        <v>3.4744828110961577E-4</v>
      </c>
      <c r="S21" s="5">
        <f ca="1">ABS(ABS(K21)/MAX(((F21)+(G21)*(L21))*(L21),
        0.000001))/SQRT('1D'!$I$5*MAX((((F21)+(G21)*(L21))*(L21))/MAX((F21)+2*(G21)*(L21),
            0.000001),
        0.000001))</f>
        <v>0.23817233076348027</v>
      </c>
      <c r="T21" s="5">
        <f ca="1">((F21)*(L21)^2)/2+(G21)*(L21)^3/3+(ABS(K21)^2)/('1D'!$I$5*MAX(((F21)+(G21)*(L21))*(L21),
        0.000001))</f>
        <v>8.3439318113803645E-3</v>
      </c>
      <c r="U21" s="5">
        <f ca="1">IF($A$2=0,
    0,
    IFERROR(Q20-(((R20+R21)/2)*J21)-(IF(O20&gt;O21,
                '1D'!$D$8*((O20^2-O21^2)/(2*'1D'!$I$5)),
                '1D'!$D$9*((O21^2-O20^2)/(2*'1D'!$I$5)))+('1D'!$D$10*(ABS(I21)/90)*(MAX(O20^2,
                        O21^2)/(2*'1D'!$I$5))))-Q21,
        0))</f>
        <v>1.5521512394798265E-3</v>
      </c>
      <c r="V21" s="5">
        <f ca="1">IF($A$2=0,
    1,
    IF(IFERROR(V20,
            0)=0,
        0,
        IFERROR(IF(ROUND(S21,
                    3)=1,
                1,
                IF(AND(ABS(U21)&lt;'1D'!$D$19,
                        S21&gt;1),
                    1,
                    0)),
            0)))</f>
        <v>0</v>
      </c>
      <c r="W21" s="5">
        <f ca="1">IF($A$2=0,
    MAX(MAX('1D'!$D$16,
            MAX('1D'!$D$16,
                POWER((ABS(K21)^2)/('1D'!$I$5*MAX(F21,
                            0.1)^2),
                    1/3))),
        IFERROR(W28,
            MAX(MAX('1D'!$D$16,
                    MAX('1D'!$D$16,
                        POWER((ABS(K21)^2)/('1D'!$I$5*MAX(F21,
                                    0.1)^2),
                            1/3))),
                ($L$2)-E28))),
    IF(IFERROR(AG22,
            0)=0,
        MAX(MAX('1D'!$D$16,
                MAX('1D'!$D$16,
                    POWER((ABS(K21)^2)/('1D'!$I$5*MAX(F21,
                                0.1)^2),
                        1/3))),
            IFERROR(W28,
                MAX(MAX('1D'!$D$16,
                        MAX('1D'!$D$16,
                            POWER((ABS(K21)^2)/('1D'!$I$5*MAX(F21,
                                        0.1)^2),
                                1/3))),
                    ($L$2)-E28))),
        IF(IFERROR(W21,
                0)=0,
            MAX(MAX('1D'!$D$16,
                    MAX('1D'!$D$16,
                        POWER((ABS(K21)^2)/('1D'!$I$5*MAX(F21,
                                    0.1)^2),
                            1/3))),
                IFERROR(W28,
                    MAX(MAX('1D'!$D$16,
                            MAX('1D'!$D$16,
                                POWER((ABS(K21)^2)/('1D'!$I$5*MAX(F21,
                                            0.1)^2),
                                    1/3))),
                        ($L$2)-E28))),
            IF(OR(IFERROR(AD21,
                        0)&gt;=1,
                    IFERROR(AD22,
                        0)&gt;=1),
                MAX('1D'!$D$16,
                    MAX('1D'!$D$16,
                        POWER((ABS(K21)^2)/('1D'!$I$5*MAX(F21,
                                    0.1)^2),
                            1/3))),
                IF(ABS(IFERROR(AF21,
                            0))&lt;'1D'!$D$19,
                    MAX(MAX('1D'!$D$16,
                            MAX('1D'!$D$16,
                                POWER((ABS(K21)^2)/('1D'!$I$5*MAX(F21,
                                            0.1)^2),
                                    1/3))),
                        IFERROR(W21,
                            0)),
                    MAX(MAX('1D'!$D$16,
                            MAX('1D'!$D$16,
                                POWER((ABS(K21)^2)/('1D'!$I$5*MAX(F21,
                                            0.1)^2),
                                    1/3))),
                        (IFERROR(W21,
                                0))+((IFERROR(AF21,
                                    0))*'1D'!$D$18)))))))</f>
        <v>14.512979906116341</v>
      </c>
      <c r="X21" s="5">
        <f t="shared" ca="1" si="4"/>
        <v>87.005314537167465</v>
      </c>
      <c r="Y21" s="5">
        <f t="shared" ca="1" si="5"/>
        <v>2.4843783552379066</v>
      </c>
      <c r="Z21" s="5">
        <f t="shared" ca="1" si="6"/>
        <v>5.7467753856163225E-4</v>
      </c>
      <c r="AA21" s="5">
        <f t="shared" ca="1" si="7"/>
        <v>648.78897990611631</v>
      </c>
      <c r="AB21" s="5">
        <f ca="1">AA21+((ABS(K21)/MAX(((F21)+(G21)*(W21))*(W21),
            0.000001))^2)/(2*'1D'!$I$5)</f>
        <v>648.7889799229489</v>
      </c>
      <c r="AC21" s="5">
        <f ca="1">((ABS(K21)*'1D'!$D$6)/(MAX(((F21)+(G21)*(W21))*(W21),
            0.000001)*MAX(((((F21)+(G21)*(W21))*(W21))/MAX((F21)+2*(W21)*SQRT(1+(G21)^2),
                    0.000001))^(2/3),
            0.000001)))^2</f>
        <v>2.2083808958003573E-11</v>
      </c>
      <c r="AD21" s="5">
        <f ca="1">ABS(ABS(K21)/MAX(((F21)+(G21)*(W21))*(W21),
        0.000001))/SQRT('1D'!$I$5*MAX((((F21)+(G21)*(W21))*(W21))/MAX((F21)+2*(G21)*(W21),
            0.000001),
        0.000001))</f>
        <v>4.8162766184019161E-5</v>
      </c>
      <c r="AE21" s="5">
        <f ca="1">((F21)*(W21)^2)/2+(G21)*(W21)^3/3+(ABS(K21)^2)/('1D'!$I$5*MAX(((F21)+(G21)*(W21))*(W21),
        0.000001))</f>
        <v>631.35319373066102</v>
      </c>
      <c r="AF21" s="5">
        <f ca="1">IF($A$2=0,
    0,
    IFERROR(AB22+(((AC21+AC22)/2)*J22)+(IF(Z21&gt;Z22,
                '1D'!$D$8*((Z21^2-Z22^2)/(2*'1D'!$I$5)),
                '1D'!$D$9*((Z22^2-Z21^2)/(2*'1D'!$I$5)))+('1D'!$D$10*(ABS(I22)/90)*(MAX(Z21^2,
                        Z22^2)/(2*'1D'!$I$5))))-AB21,
        0))</f>
        <v>-9.0104376567978761E-4</v>
      </c>
      <c r="AG21" s="5">
        <f ca="1">IF($A$2=0,
    1,
    IF(IFERROR(AG22,
            0)=0,
        0,
        IFERROR(IF(OR(ROUND(AD21,
                        3)&gt;=1,
                    AND(ABS(AF21)&lt;'1D'!$D$19,
                        AD21&lt;1)),
                1,
                0),
            0)))</f>
        <v>1</v>
      </c>
      <c r="AH21" s="5">
        <f ca="1">IFERROR(IF('1D'!V33="Supercritical",
        MAX('1D'!$D$16,
            IFERROR(L21,
                MAX('1D'!$D$16,
                    POWER((ABS(K21)^2)/('1D'!$I$5*MAX(F21,
                                0.1)^2),
                        1/3)))),
        IF('1D'!V33="Subcritical",
            MAX('1D'!$D$16,
                IFERROR(W21,
                    MAX('1D'!$D$16,
                        POWER((ABS(K21)^2)/('1D'!$I$5*MAX(F21,
                                    0.1)^2),
                            1/3)))),
            IF(IFERROR(T21,
                    -1E+99)&gt;=IFERROR(AE21,
                    -1E+99),
                MAX('1D'!$D$16,
                    IFERROR(L21,
                        MAX('1D'!$D$16,
                            POWER((ABS(K21)^2)/('1D'!$I$5*MAX(F21,
                                        0.1)^2),
                                1/3)))),
                MAX('1D'!$D$16,
                    IFERROR(W21,
                        MAX('1D'!$D$16,
                            POWER((ABS(K21)^2)/('1D'!$I$5*MAX(F21,
                                        0.1)^2),
                                1/3))))))),
    MAX('1D'!$D$16,
        POWER((ABS(K21)^2)/('1D'!$I$5*MAX(F21,
                    0.1)^2),
            1/3)))</f>
        <v>14.512979906116341</v>
      </c>
      <c r="AI21" s="5">
        <f t="shared" ca="1" si="8"/>
        <v>648.78897990611631</v>
      </c>
      <c r="AJ21" s="5">
        <f ca="1">AI21+((ABS(K21)/MAX(((F21)+(G21)*(AH21))*(AH21),
            0.000001))^2)/(2*'1D'!$I$5)</f>
        <v>648.7889799229489</v>
      </c>
      <c r="AM21">
        <v>0</v>
      </c>
      <c r="AN21">
        <v>0</v>
      </c>
      <c r="AO21" s="5">
        <f t="shared" si="9"/>
        <v>0</v>
      </c>
      <c r="AP21" s="5">
        <f t="shared" si="13"/>
        <v>0</v>
      </c>
      <c r="AQ21" s="5">
        <f ca="1">ABS(ABS(K21)/MAX(((F21)+(G21)*(AH21))*(AH21),
        0.000001))/SQRT('1D'!$I$5*MAX((((F21)+(G21)*(AH21))*(AH21))/MAX((F21)+2*(G21)*(AH21),
            0.000001),
        0.000001))</f>
        <v>4.8162766184019161E-5</v>
      </c>
      <c r="AR21" s="5" t="str">
        <f t="shared" ca="1" si="10"/>
        <v>Subcritical</v>
      </c>
      <c r="AS21" s="5">
        <f ca="1">((ABS(K21)*'1D'!$D$6)/(MAX(((F21)+(G21)*(AH21))*(AH21),
            0.000001)*MAX(((((F21)+(G21)*(AH21))*(AH21))/MAX((F21)+2*(AH21)*SQRT(1+(G21)^2),
                    0.000001))^(2/3),
            0.000001)))^2</f>
        <v>2.2083808958003573E-11</v>
      </c>
    </row>
    <row r="22" spans="1:45" x14ac:dyDescent="0.35">
      <c r="A22">
        <v>13</v>
      </c>
      <c r="B22">
        <v>12</v>
      </c>
      <c r="C22">
        <v>616550.37300000002</v>
      </c>
      <c r="D22">
        <v>3097749.8560000001</v>
      </c>
      <c r="E22">
        <v>634.274</v>
      </c>
      <c r="F22">
        <v>5.9950000000000001</v>
      </c>
      <c r="G22">
        <v>0</v>
      </c>
      <c r="H22" t="s">
        <v>176</v>
      </c>
      <c r="I22">
        <v>2.7E-2</v>
      </c>
      <c r="J22" s="5">
        <f t="shared" si="11"/>
        <v>0.99900000000000055</v>
      </c>
      <c r="K22" s="5">
        <f t="shared" ca="1" si="12"/>
        <v>0.05</v>
      </c>
      <c r="L22" s="5">
        <f ca="1">IF($A$2=0,
    IFERROR(L21,
        MAX('1D'!$D$16,
            POWER((ABS(K22)^2)/('1D'!$I$5*MAX(F22,
                        0.1)^2),
                1/3))),
    IF(IFERROR(V21,
            0)=0,
        IFERROR(L21,
            MAX('1D'!$D$16,
                POWER((ABS(K22)^2)/('1D'!$I$5*MAX(F22,
                            0.1)^2),
                    1/3))),
        IF(OR(IFERROR(L22,
                    0)=0,
                IFERROR(S21,
                    0)&lt;1,
                IFERROR(S22,
                    0)&lt;1),
            MAX('1D'!$D$16,
                POWER((ABS(K22)^2)/('1D'!$I$5*MAX(F22,
                            0.1)^2),
                    1/3)),
            IF(IFERROR(U22,
                    0)&gt;0,
                MAX('1D'!$D$16,
                    IFERROR(L22,
                        0)+((IFERROR(U22,
                                0))*'1D'!$D$18*IF((IFERROR(S22,
                                    0))&lt;1,
                            1,
                            -1))),
                IF(IFERROR(U22,
                        0)&lt;0,
                    IF(ABS((MAX('1D'!$D$16,
                                    POWER((ABS(K22)^2)/('1D'!$I$5*MAX(F22,
                                                0.1)^2),
                                        1/3)))-IFERROR(L22,
                                0))&gt;'1D'!$D$19,
                        MAX('1D'!$D$16,
                            IF((MAX('1D'!$D$16,
                                        POWER((ABS(K22)^2)/('1D'!$I$5*MAX(F22,
                                                    0.1)^2),
                                            1/3)))&gt;IFERROR(L22,
                                    0),
                                MIN((MAX('1D'!$D$16,
                                            POWER((ABS(K22)^2)/('1D'!$I$5*MAX(F22,
                                                        0.1)^2),
                                                1/3))),
                                    IFERROR(L22,
                                        0)+(MIN(ABS(IFERROR(U22,
                                                    0))*'1D'!$D$18,
                                            ABS((MAX('1D'!$D$16,
                                                        POWER((ABS(K22)^2)/('1D'!$I$5*MAX(F22,
                                                                    0.1)^2),
                                                            1/3)))-IFERROR(L22,
                                                    0))))),
                                MAX((MAX('1D'!$D$16,
                                            POWER((ABS(K22)^2)/('1D'!$I$5*MAX(F22,
                                                        0.1)^2),
                                                1/3))),
                                    IFERROR(L22,
                                        0)-(MIN(ABS(IFERROR(U22,
                                                    0))*'1D'!$D$18,
                                            ABS((MAX('1D'!$D$16,
                                                        POWER((ABS(K22)^2)/('1D'!$I$5*MAX(F22,
                                                                    0.1)^2),
                                                            1/3)))-IFERROR(L22,
                                                    0))))))),
                        MAX('1D'!$D$16,
                            POWER((ABS(K22)^2)/('1D'!$I$5*MAX(F22,
                                        0.1)^2),
                                1/3))),
                    MAX('1D'!$D$16,
                        IFERROR(L22,
                            0)))))))</f>
        <v>0.05</v>
      </c>
      <c r="M22" s="5">
        <f t="shared" ca="1" si="0"/>
        <v>0.29975000000000002</v>
      </c>
      <c r="N22" s="5">
        <f t="shared" ca="1" si="1"/>
        <v>4.9179655455291224E-2</v>
      </c>
      <c r="O22" s="5">
        <f t="shared" ca="1" si="2"/>
        <v>0.16680567139282734</v>
      </c>
      <c r="P22" s="5">
        <f t="shared" ca="1" si="3"/>
        <v>634.32399999999996</v>
      </c>
      <c r="Q22" s="5">
        <f ca="1">P22+((ABS(K22)/MAX(((F22)+(G22)*(L22))*(L22),
            0.000001))^2)/(2*'1D'!$I$5)</f>
        <v>634.32541815147852</v>
      </c>
      <c r="R22" s="5">
        <f ca="1">((ABS(K22)*'1D'!$D$6)/(MAX(((F22)+(G22)*(L22))*(L22),
            0.000001)*MAX(((((F22)+(G22)*(L22))*(L22))/MAX((F22)+2*(L22)*SQRT(1+(G22)^2),
                    0.000001))^(2/3),
            0.000001)))^2</f>
        <v>3.4744828110961577E-4</v>
      </c>
      <c r="S22" s="5">
        <f ca="1">ABS(ABS(K22)/MAX(((F22)+(G22)*(L22))*(L22),
        0.000001))/SQRT('1D'!$I$5*MAX((((F22)+(G22)*(L22))*(L22))/MAX((F22)+2*(G22)*(L22),
            0.000001),
        0.000001))</f>
        <v>0.23817233076348027</v>
      </c>
      <c r="T22" s="5">
        <f ca="1">((F22)*(L22)^2)/2+(G22)*(L22)^3/3+(ABS(K22)^2)/('1D'!$I$5*MAX(((F22)+(G22)*(L22))*(L22),
        0.000001))</f>
        <v>8.3439318113803645E-3</v>
      </c>
      <c r="U22" s="5">
        <f ca="1">IF($A$2=0,
    0,
    IFERROR(Q21-(((R21+R22)/2)*J22)-(IF(O21&gt;O22,
                '1D'!$D$8*((O21^2-O22^2)/(2*'1D'!$I$5)),
                '1D'!$D$9*((O22^2-O21^2)/(2*'1D'!$I$5)))+('1D'!$D$10*(ABS(I22)/90)*(MAX(O21^2,
                        O22^2)/(2*'1D'!$I$5))))-Q22,
        0))</f>
        <v>1.6528353502280879E-3</v>
      </c>
      <c r="V22" s="5">
        <f ca="1">IF($A$2=0,
    1,
    IF(IFERROR(V21,
            0)=0,
        0,
        IFERROR(IF(ROUND(S22,
                    3)=1,
                1,
                IF(AND(ABS(U22)&lt;'1D'!$D$19,
                        S22&gt;1),
                    1,
                    0)),
            0)))</f>
        <v>0</v>
      </c>
      <c r="W22" s="5">
        <f ca="1">IF($A$2=0,
    MAX(MAX('1D'!$D$16,
            MAX('1D'!$D$16,
                POWER((ABS(K22)^2)/('1D'!$I$5*MAX(F22,
                            0.1)^2),
                    1/3))),
        IFERROR(W28,
            MAX(MAX('1D'!$D$16,
                    MAX('1D'!$D$16,
                        POWER((ABS(K22)^2)/('1D'!$I$5*MAX(F22,
                                    0.1)^2),
                            1/3))),
                ($L$2)-E28))),
    IF(IFERROR(AG23,
            0)=0,
        MAX(MAX('1D'!$D$16,
                MAX('1D'!$D$16,
                    POWER((ABS(K22)^2)/('1D'!$I$5*MAX(F22,
                                0.1)^2),
                        1/3))),
            IFERROR(W28,
                MAX(MAX('1D'!$D$16,
                        MAX('1D'!$D$16,
                            POWER((ABS(K22)^2)/('1D'!$I$5*MAX(F22,
                                        0.1)^2),
                                1/3))),
                    ($L$2)-E28))),
        IF(IFERROR(W22,
                0)=0,
            MAX(MAX('1D'!$D$16,
                    MAX('1D'!$D$16,
                        POWER((ABS(K22)^2)/('1D'!$I$5*MAX(F22,
                                    0.1)^2),
                            1/3))),
                IFERROR(W28,
                    MAX(MAX('1D'!$D$16,
                            MAX('1D'!$D$16,
                                POWER((ABS(K22)^2)/('1D'!$I$5*MAX(F22,
                                            0.1)^2),
                                    1/3))),
                        ($L$2)-E28))),
            IF(OR(IFERROR(AD22,
                        0)&gt;=1,
                    IFERROR(AD23,
                        0)&gt;=1),
                MAX('1D'!$D$16,
                    MAX('1D'!$D$16,
                        POWER((ABS(K22)^2)/('1D'!$I$5*MAX(F22,
                                    0.1)^2),
                            1/3))),
                IF(ABS(IFERROR(AF22,
                            0))&lt;'1D'!$D$19,
                    MAX(MAX('1D'!$D$16,
                            MAX('1D'!$D$16,
                                POWER((ABS(K22)^2)/('1D'!$I$5*MAX(F22,
                                            0.1)^2),
                                    1/3))),
                        IFERROR(W22,
                            0)),
                    MAX(MAX('1D'!$D$16,
                            MAX('1D'!$D$16,
                                POWER((ABS(K22)^2)/('1D'!$I$5*MAX(F22,
                                            0.1)^2),
                                    1/3))),
                        (IFERROR(W22,
                                0))+((IFERROR(AF22,
                                    0))*'1D'!$D$18)))))))</f>
        <v>14.514078862329685</v>
      </c>
      <c r="X22" s="5">
        <f t="shared" ca="1" si="4"/>
        <v>87.011902779666457</v>
      </c>
      <c r="Y22" s="5">
        <f t="shared" ca="1" si="5"/>
        <v>2.4844105566872532</v>
      </c>
      <c r="Z22" s="5">
        <f t="shared" ca="1" si="6"/>
        <v>5.7463402595172707E-4</v>
      </c>
      <c r="AA22" s="5">
        <f t="shared" ca="1" si="7"/>
        <v>648.78807886232971</v>
      </c>
      <c r="AB22" s="5">
        <f ca="1">AA22+((ABS(K22)/MAX(((F22)+(G22)*(W22))*(W22),
            0.000001))^2)/(2*'1D'!$I$5)</f>
        <v>648.78807887915968</v>
      </c>
      <c r="AC22" s="5">
        <f ca="1">((ABS(K22)*'1D'!$D$6)/(MAX(((F22)+(G22)*(W22))*(W22),
            0.000001)*MAX(((((F22)+(G22)*(W22))*(W22))/MAX((F22)+2*(W22)*SQRT(1+(G22)^2),
                    0.000001))^(2/3),
            0.000001)))^2</f>
        <v>2.2080083273295055E-11</v>
      </c>
      <c r="AD22" s="5">
        <f ca="1">ABS(ABS(K22)/MAX(((F22)+(G22)*(W22))*(W22),
        0.000001))/SQRT('1D'!$I$5*MAX((((F22)+(G22)*(W22))*(W22))/MAX((F22)+2*(G22)*(W22),
            0.000001),
        0.000001))</f>
        <v>4.8157296208651506E-5</v>
      </c>
      <c r="AE22" s="5">
        <f ca="1">((F22)*(W22)^2)/2+(G22)*(W22)^3/3+(ABS(K22)^2)/('1D'!$I$5*MAX(((F22)+(G22)*(W22))*(W22),
        0.000001))</f>
        <v>631.44881238153903</v>
      </c>
      <c r="AF22" s="5">
        <f ca="1">IF($A$2=0,
    0,
    IFERROR(AB23+(((AC22+AC23)/2)*J23)+(IF(Z22&gt;Z23,
                '1D'!$D$8*((Z22^2-Z23^2)/(2*'1D'!$I$5)),
                '1D'!$D$9*((Z23^2-Z22^2)/(2*'1D'!$I$5)))+('1D'!$D$10*(ABS(I23)/90)*(MAX(Z22^2,
                        Z23^2)/(2*'1D'!$I$5))))-AB22,
        0))</f>
        <v>-9.5255494613866176E-4</v>
      </c>
      <c r="AG22" s="5">
        <f ca="1">IF($A$2=0,
    1,
    IF(IFERROR(AG23,
            0)=0,
        0,
        IFERROR(IF(OR(ROUND(AD22,
                        3)&gt;=1,
                    AND(ABS(AF22)&lt;'1D'!$D$19,
                        AD22&lt;1)),
                1,
                0),
            0)))</f>
        <v>1</v>
      </c>
      <c r="AH22" s="5">
        <f ca="1">IFERROR(IF('1D'!V33="Supercritical",
        MAX('1D'!$D$16,
            IFERROR(L22,
                MAX('1D'!$D$16,
                    POWER((ABS(K22)^2)/('1D'!$I$5*MAX(F22,
                                0.1)^2),
                        1/3)))),
        IF('1D'!V33="Subcritical",
            MAX('1D'!$D$16,
                IFERROR(W22,
                    MAX('1D'!$D$16,
                        POWER((ABS(K22)^2)/('1D'!$I$5*MAX(F22,
                                    0.1)^2),
                            1/3)))),
            IF(IFERROR(T22,
                    -1E+99)&gt;=IFERROR(AE22,
                    -1E+99),
                MAX('1D'!$D$16,
                    IFERROR(L22,
                        MAX('1D'!$D$16,
                            POWER((ABS(K22)^2)/('1D'!$I$5*MAX(F22,
                                        0.1)^2),
                                1/3)))),
                MAX('1D'!$D$16,
                    IFERROR(W22,
                        MAX('1D'!$D$16,
                            POWER((ABS(K22)^2)/('1D'!$I$5*MAX(F22,
                                        0.1)^2),
                                1/3))))))),
    MAX('1D'!$D$16,
        POWER((ABS(K22)^2)/('1D'!$I$5*MAX(F22,
                    0.1)^2),
            1/3)))</f>
        <v>14.514078862329685</v>
      </c>
      <c r="AI22" s="5">
        <f t="shared" ca="1" si="8"/>
        <v>648.78807886232971</v>
      </c>
      <c r="AJ22" s="5">
        <f ca="1">AI22+((ABS(K22)/MAX(((F22)+(G22)*(AH22))*(AH22),
            0.000001))^2)/(2*'1D'!$I$5)</f>
        <v>648.78807887915968</v>
      </c>
      <c r="AM22">
        <v>0</v>
      </c>
      <c r="AN22">
        <v>0</v>
      </c>
      <c r="AO22" s="5">
        <f t="shared" si="9"/>
        <v>0</v>
      </c>
      <c r="AP22" s="5">
        <f t="shared" si="13"/>
        <v>0</v>
      </c>
      <c r="AQ22" s="5">
        <f ca="1">ABS(ABS(K22)/MAX(((F22)+(G22)*(AH22))*(AH22),
        0.000001))/SQRT('1D'!$I$5*MAX((((F22)+(G22)*(AH22))*(AH22))/MAX((F22)+2*(G22)*(AH22),
            0.000001),
        0.000001))</f>
        <v>4.8157296208651506E-5</v>
      </c>
      <c r="AR22" s="5" t="str">
        <f t="shared" ca="1" si="10"/>
        <v>Subcritical</v>
      </c>
      <c r="AS22" s="5">
        <f ca="1">((ABS(K22)*'1D'!$D$6)/(MAX(((F22)+(G22)*(AH22))*(AH22),
            0.000001)*MAX(((((F22)+(G22)*(AH22))*(AH22))/MAX((F22)+2*(AH22)*SQRT(1+(G22)^2),
                    0.000001))^(2/3),
            0.000001)))^2</f>
        <v>2.2080083273295055E-11</v>
      </c>
    </row>
    <row r="23" spans="1:45" x14ac:dyDescent="0.35">
      <c r="A23">
        <v>14</v>
      </c>
      <c r="B23">
        <v>13</v>
      </c>
      <c r="C23">
        <v>616549.90300000005</v>
      </c>
      <c r="D23">
        <v>3097748.9730000002</v>
      </c>
      <c r="E23">
        <v>634.27200000000005</v>
      </c>
      <c r="F23">
        <v>5.9950000000000001</v>
      </c>
      <c r="G23">
        <v>0</v>
      </c>
      <c r="H23" t="s">
        <v>176</v>
      </c>
      <c r="I23">
        <v>0</v>
      </c>
      <c r="J23" s="5">
        <f t="shared" si="11"/>
        <v>1</v>
      </c>
      <c r="K23" s="5">
        <f t="shared" ca="1" si="12"/>
        <v>0.05</v>
      </c>
      <c r="L23" s="5">
        <f ca="1">IF($A$2=0,
    IFERROR(L22,
        MAX('1D'!$D$16,
            POWER((ABS(K23)^2)/('1D'!$I$5*MAX(F23,
                        0.1)^2),
                1/3))),
    IF(IFERROR(V22,
            0)=0,
        IFERROR(L22,
            MAX('1D'!$D$16,
                POWER((ABS(K23)^2)/('1D'!$I$5*MAX(F23,
                            0.1)^2),
                    1/3))),
        IF(OR(IFERROR(L23,
                    0)=0,
                IFERROR(S22,
                    0)&lt;1,
                IFERROR(S23,
                    0)&lt;1),
            MAX('1D'!$D$16,
                POWER((ABS(K23)^2)/('1D'!$I$5*MAX(F23,
                            0.1)^2),
                    1/3)),
            IF(IFERROR(U23,
                    0)&gt;0,
                MAX('1D'!$D$16,
                    IFERROR(L23,
                        0)+((IFERROR(U23,
                                0))*'1D'!$D$18*IF((IFERROR(S23,
                                    0))&lt;1,
                            1,
                            -1))),
                IF(IFERROR(U23,
                        0)&lt;0,
                    IF(ABS((MAX('1D'!$D$16,
                                    POWER((ABS(K23)^2)/('1D'!$I$5*MAX(F23,
                                                0.1)^2),
                                        1/3)))-IFERROR(L23,
                                0))&gt;'1D'!$D$19,
                        MAX('1D'!$D$16,
                            IF((MAX('1D'!$D$16,
                                        POWER((ABS(K23)^2)/('1D'!$I$5*MAX(F23,
                                                    0.1)^2),
                                            1/3)))&gt;IFERROR(L23,
                                    0),
                                MIN((MAX('1D'!$D$16,
                                            POWER((ABS(K23)^2)/('1D'!$I$5*MAX(F23,
                                                        0.1)^2),
                                                1/3))),
                                    IFERROR(L23,
                                        0)+(MIN(ABS(IFERROR(U23,
                                                    0))*'1D'!$D$18,
                                            ABS((MAX('1D'!$D$16,
                                                        POWER((ABS(K23)^2)/('1D'!$I$5*MAX(F23,
                                                                    0.1)^2),
                                                            1/3)))-IFERROR(L23,
                                                    0))))),
                                MAX((MAX('1D'!$D$16,
                                            POWER((ABS(K23)^2)/('1D'!$I$5*MAX(F23,
                                                        0.1)^2),
                                                1/3))),
                                    IFERROR(L23,
                                        0)-(MIN(ABS(IFERROR(U23,
                                                    0))*'1D'!$D$18,
                                            ABS((MAX('1D'!$D$16,
                                                        POWER((ABS(K23)^2)/('1D'!$I$5*MAX(F23,
                                                                    0.1)^2),
                                                            1/3)))-IFERROR(L23,
                                                    0))))))),
                        MAX('1D'!$D$16,
                            POWER((ABS(K23)^2)/('1D'!$I$5*MAX(F23,
                                        0.1)^2),
                                1/3))),
                    MAX('1D'!$D$16,
                        IFERROR(L23,
                            0)))))))</f>
        <v>0.05</v>
      </c>
      <c r="M23" s="5">
        <f t="shared" ca="1" si="0"/>
        <v>0.29975000000000002</v>
      </c>
      <c r="N23" s="5">
        <f t="shared" ca="1" si="1"/>
        <v>4.9179655455291224E-2</v>
      </c>
      <c r="O23" s="5">
        <f t="shared" ca="1" si="2"/>
        <v>0.16680567139282734</v>
      </c>
      <c r="P23" s="5">
        <f t="shared" ca="1" si="3"/>
        <v>634.322</v>
      </c>
      <c r="Q23" s="5">
        <f ca="1">P23+((ABS(K23)/MAX(((F23)+(G23)*(L23))*(L23),
            0.000001))^2)/(2*'1D'!$I$5)</f>
        <v>634.32341815147856</v>
      </c>
      <c r="R23" s="5">
        <f ca="1">((ABS(K23)*'1D'!$D$6)/(MAX(((F23)+(G23)*(L23))*(L23),
            0.000001)*MAX(((((F23)+(G23)*(L23))*(L23))/MAX((F23)+2*(L23)*SQRT(1+(G23)^2),
                    0.000001))^(2/3),
            0.000001)))^2</f>
        <v>3.4744828110961577E-4</v>
      </c>
      <c r="S23" s="5">
        <f ca="1">ABS(ABS(K23)/MAX(((F23)+(G23)*(L23))*(L23),
        0.000001))/SQRT('1D'!$I$5*MAX((((F23)+(G23)*(L23))*(L23))/MAX((F23)+2*(G23)*(L23),
            0.000001),
        0.000001))</f>
        <v>0.23817233076348027</v>
      </c>
      <c r="T23" s="5">
        <f ca="1">((F23)*(L23)^2)/2+(G23)*(L23)^3/3+(ABS(K23)^2)/('1D'!$I$5*MAX(((F23)+(G23)*(L23))*(L23),
        0.000001))</f>
        <v>8.3439318113803645E-3</v>
      </c>
      <c r="U23" s="5">
        <f ca="1">IF($A$2=0,
    0,
    IFERROR(Q22-(((R22+R23)/2)*J23)-(IF(O22&gt;O23,
                '1D'!$D$8*((O22^2-O23^2)/(2*'1D'!$I$5)),
                '1D'!$D$9*((O23^2-O22^2)/(2*'1D'!$I$5)))+('1D'!$D$10*(ABS(I23)/90)*(MAX(O22^2,
                        O23^2)/(2*'1D'!$I$5))))-Q23,
        0))</f>
        <v>1.6525517188483718E-3</v>
      </c>
      <c r="V23" s="5">
        <f ca="1">IF($A$2=0,
    1,
    IF(IFERROR(V22,
            0)=0,
        0,
        IFERROR(IF(ROUND(S23,
                    3)=1,
                1,
                IF(AND(ABS(U23)&lt;'1D'!$D$19,
                        S23&gt;1),
                    1,
                    0)),
            0)))</f>
        <v>0</v>
      </c>
      <c r="W23" s="5">
        <f ca="1">IF($A$2=0,
    MAX(MAX('1D'!$D$16,
            MAX('1D'!$D$16,
                POWER((ABS(K23)^2)/('1D'!$I$5*MAX(F23,
                            0.1)^2),
                    1/3))),
        IFERROR(W28,
            MAX(MAX('1D'!$D$16,
                    MAX('1D'!$D$16,
                        POWER((ABS(K23)^2)/('1D'!$I$5*MAX(F23,
                                    0.1)^2),
                            1/3))),
                ($L$2)-E28))),
    IF(IFERROR(AG24,
            0)=0,
        MAX(MAX('1D'!$D$16,
                MAX('1D'!$D$16,
                    POWER((ABS(K23)^2)/('1D'!$I$5*MAX(F23,
                                0.1)^2),
                        1/3))),
            IFERROR(W28,
                MAX(MAX('1D'!$D$16,
                        MAX('1D'!$D$16,
                            POWER((ABS(K23)^2)/('1D'!$I$5*MAX(F23,
                                        0.1)^2),
                                1/3))),
                    ($L$2)-E28))),
        IF(IFERROR(W23,
                0)=0,
            MAX(MAX('1D'!$D$16,
                    MAX('1D'!$D$16,
                        POWER((ABS(K23)^2)/('1D'!$I$5*MAX(F23,
                                    0.1)^2),
                            1/3))),
                IFERROR(W28,
                    MAX(MAX('1D'!$D$16,
                            MAX('1D'!$D$16,
                                POWER((ABS(K23)^2)/('1D'!$I$5*MAX(F23,
                                            0.1)^2),
                                    1/3))),
                        ($L$2)-E28))),
            IF(OR(IFERROR(AD23,
                        0)&gt;=1,
                    IFERROR(AD24,
                        0)&gt;=1),
                MAX('1D'!$D$16,
                    MAX('1D'!$D$16,
                        POWER((ABS(K23)^2)/('1D'!$I$5*MAX(F23,
                                    0.1)^2),
                            1/3))),
                IF(ABS(IFERROR(AF23,
                            0))&lt;'1D'!$D$19,
                    MAX(MAX('1D'!$D$16,
                            MAX('1D'!$D$16,
                                POWER((ABS(K23)^2)/('1D'!$I$5*MAX(F23,
                                            0.1)^2),
                                    1/3))),
                        IFERROR(W23,
                            0)),
                    MAX(MAX('1D'!$D$16,
                            MAX('1D'!$D$16,
                                POWER((ABS(K23)^2)/('1D'!$I$5*MAX(F23,
                                            0.1)^2),
                                    1/3))),
                        (IFERROR(W23,
                                0))+((IFERROR(AF23,
                                    0))*'1D'!$D$18)))))))</f>
        <v>14.515126307363229</v>
      </c>
      <c r="X23" s="5">
        <f t="shared" ca="1" si="4"/>
        <v>87.018182212642557</v>
      </c>
      <c r="Y23" s="5">
        <f t="shared" ca="1" si="5"/>
        <v>2.4844412450020572</v>
      </c>
      <c r="Z23" s="5">
        <f t="shared" ca="1" si="6"/>
        <v>5.7459255903343474E-4</v>
      </c>
      <c r="AA23" s="5">
        <f t="shared" ca="1" si="7"/>
        <v>648.78712630736322</v>
      </c>
      <c r="AB23" s="5">
        <f ca="1">AA23+((ABS(K23)/MAX(((F23)+(G23)*(W23))*(W23),
            0.000001))^2)/(2*'1D'!$I$5)</f>
        <v>648.78712632419081</v>
      </c>
      <c r="AC23" s="5">
        <f ca="1">((ABS(K23)*'1D'!$D$6)/(MAX(((F23)+(G23)*(W23))*(W23),
            0.000001)*MAX(((((F23)+(G23)*(W23))*(W23))/MAX((F23)+2*(W23)*SQRT(1+(G23)^2),
                    0.000001))^(2/3),
            0.000001)))^2</f>
        <v>2.2076533091774414E-11</v>
      </c>
      <c r="AD23" s="5">
        <f ca="1">ABS(ABS(K23)/MAX(((F23)+(G23)*(W23))*(W23),
        0.000001))/SQRT('1D'!$I$5*MAX((((F23)+(G23)*(W23))*(W23))/MAX((F23)+2*(G23)*(W23),
            0.000001),
        0.000001))</f>
        <v>4.815208359013975E-5</v>
      </c>
      <c r="AE23" s="5">
        <f ca="1">((F23)*(W23)^2)/2+(G23)*(W23)^3/3+(ABS(K23)^2)/('1D'!$I$5*MAX(((F23)+(G23)*(W23))*(W23),
        0.000001))</f>
        <v>631.53995585543385</v>
      </c>
      <c r="AF23" s="5">
        <f ca="1">IF($A$2=0,
    0,
    IFERROR(AB24+(((AC23+AC24)/2)*J24)+(IF(Z23&gt;Z24,
                '1D'!$D$8*((Z23^2-Z24^2)/(2*'1D'!$I$5)),
                '1D'!$D$9*((Z24^2-Z23^2)/(2*'1D'!$I$5)))+('1D'!$D$10*(ABS(I24)/90)*(MAX(Z23^2,
                        Z24^2)/(2*'1D'!$I$5))))-AB23,
        0))</f>
        <v>-9.9912285645586962E-4</v>
      </c>
      <c r="AG23" s="5">
        <f ca="1">IF($A$2=0,
    1,
    IF(IFERROR(AG24,
            0)=0,
        0,
        IFERROR(IF(OR(ROUND(AD23,
                        3)&gt;=1,
                    AND(ABS(AF23)&lt;'1D'!$D$19,
                        AD23&lt;1)),
                1,
                0),
            0)))</f>
        <v>1</v>
      </c>
      <c r="AH23" s="5">
        <f ca="1">IFERROR(IF('1D'!V33="Supercritical",
        MAX('1D'!$D$16,
            IFERROR(L23,
                MAX('1D'!$D$16,
                    POWER((ABS(K23)^2)/('1D'!$I$5*MAX(F23,
                                0.1)^2),
                        1/3)))),
        IF('1D'!V33="Subcritical",
            MAX('1D'!$D$16,
                IFERROR(W23,
                    MAX('1D'!$D$16,
                        POWER((ABS(K23)^2)/('1D'!$I$5*MAX(F23,
                                    0.1)^2),
                            1/3)))),
            IF(IFERROR(T23,
                    -1E+99)&gt;=IFERROR(AE23,
                    -1E+99),
                MAX('1D'!$D$16,
                    IFERROR(L23,
                        MAX('1D'!$D$16,
                            POWER((ABS(K23)^2)/('1D'!$I$5*MAX(F23,
                                        0.1)^2),
                                1/3)))),
                MAX('1D'!$D$16,
                    IFERROR(W23,
                        MAX('1D'!$D$16,
                            POWER((ABS(K23)^2)/('1D'!$I$5*MAX(F23,
                                        0.1)^2),
                                1/3))))))),
    MAX('1D'!$D$16,
        POWER((ABS(K23)^2)/('1D'!$I$5*MAX(F23,
                    0.1)^2),
            1/3)))</f>
        <v>14.515126307363229</v>
      </c>
      <c r="AI23" s="5">
        <f t="shared" ca="1" si="8"/>
        <v>648.78712630736322</v>
      </c>
      <c r="AJ23" s="5">
        <f ca="1">AI23+((ABS(K23)/MAX(((F23)+(G23)*(AH23))*(AH23),
            0.000001))^2)/(2*'1D'!$I$5)</f>
        <v>648.78712632419081</v>
      </c>
      <c r="AM23">
        <v>0</v>
      </c>
      <c r="AN23">
        <v>0</v>
      </c>
      <c r="AO23" s="5">
        <f t="shared" si="9"/>
        <v>0</v>
      </c>
      <c r="AP23" s="5">
        <f t="shared" si="13"/>
        <v>0</v>
      </c>
      <c r="AQ23" s="5">
        <f ca="1">ABS(ABS(K23)/MAX(((F23)+(G23)*(AH23))*(AH23),
        0.000001))/SQRT('1D'!$I$5*MAX((((F23)+(G23)*(AH23))*(AH23))/MAX((F23)+2*(G23)*(AH23),
            0.000001),
        0.000001))</f>
        <v>4.815208359013975E-5</v>
      </c>
      <c r="AR23" s="5" t="str">
        <f t="shared" ca="1" si="10"/>
        <v>Subcritical</v>
      </c>
      <c r="AS23" s="5">
        <f ca="1">((ABS(K23)*'1D'!$D$6)/(MAX(((F23)+(G23)*(AH23))*(AH23),
            0.000001)*MAX(((((F23)+(G23)*(AH23))*(AH23))/MAX((F23)+2*(AH23)*SQRT(1+(G23)^2),
                    0.000001))^(2/3),
            0.000001)))^2</f>
        <v>2.2076533091774414E-11</v>
      </c>
    </row>
    <row r="24" spans="1:45" x14ac:dyDescent="0.35">
      <c r="A24">
        <v>15</v>
      </c>
      <c r="B24">
        <v>14.000999999999999</v>
      </c>
      <c r="C24">
        <v>616549.43299999996</v>
      </c>
      <c r="D24">
        <v>3097748.09</v>
      </c>
      <c r="E24">
        <v>634.27</v>
      </c>
      <c r="F24">
        <v>5.9939999999999998</v>
      </c>
      <c r="G24">
        <v>0</v>
      </c>
      <c r="H24" t="s">
        <v>176</v>
      </c>
      <c r="I24">
        <v>2.7E-2</v>
      </c>
      <c r="J24" s="5">
        <f t="shared" si="11"/>
        <v>1.0009999999999994</v>
      </c>
      <c r="K24" s="5">
        <f t="shared" ca="1" si="12"/>
        <v>0.05</v>
      </c>
      <c r="L24" s="5">
        <f ca="1">IF($A$2=0,
    IFERROR(L23,
        MAX('1D'!$D$16,
            POWER((ABS(K24)^2)/('1D'!$I$5*MAX(F24,
                        0.1)^2),
                1/3))),
    IF(IFERROR(V23,
            0)=0,
        IFERROR(L23,
            MAX('1D'!$D$16,
                POWER((ABS(K24)^2)/('1D'!$I$5*MAX(F24,
                            0.1)^2),
                    1/3))),
        IF(OR(IFERROR(L24,
                    0)=0,
                IFERROR(S23,
                    0)&lt;1,
                IFERROR(S24,
                    0)&lt;1),
            MAX('1D'!$D$16,
                POWER((ABS(K24)^2)/('1D'!$I$5*MAX(F24,
                            0.1)^2),
                    1/3)),
            IF(IFERROR(U24,
                    0)&gt;0,
                MAX('1D'!$D$16,
                    IFERROR(L24,
                        0)+((IFERROR(U24,
                                0))*'1D'!$D$18*IF((IFERROR(S24,
                                    0))&lt;1,
                            1,
                            -1))),
                IF(IFERROR(U24,
                        0)&lt;0,
                    IF(ABS((MAX('1D'!$D$16,
                                    POWER((ABS(K24)^2)/('1D'!$I$5*MAX(F24,
                                                0.1)^2),
                                        1/3)))-IFERROR(L24,
                                0))&gt;'1D'!$D$19,
                        MAX('1D'!$D$16,
                            IF((MAX('1D'!$D$16,
                                        POWER((ABS(K24)^2)/('1D'!$I$5*MAX(F24,
                                                    0.1)^2),
                                            1/3)))&gt;IFERROR(L24,
                                    0),
                                MIN((MAX('1D'!$D$16,
                                            POWER((ABS(K24)^2)/('1D'!$I$5*MAX(F24,
                                                        0.1)^2),
                                                1/3))),
                                    IFERROR(L24,
                                        0)+(MIN(ABS(IFERROR(U24,
                                                    0))*'1D'!$D$18,
                                            ABS((MAX('1D'!$D$16,
                                                        POWER((ABS(K24)^2)/('1D'!$I$5*MAX(F24,
                                                                    0.1)^2),
                                                            1/3)))-IFERROR(L24,
                                                    0))))),
                                MAX((MAX('1D'!$D$16,
                                            POWER((ABS(K24)^2)/('1D'!$I$5*MAX(F24,
                                                        0.1)^2),
                                                1/3))),
                                    IFERROR(L24,
                                        0)-(MIN(ABS(IFERROR(U24,
                                                    0))*'1D'!$D$18,
                                            ABS((MAX('1D'!$D$16,
                                                        POWER((ABS(K24)^2)/('1D'!$I$5*MAX(F24,
                                                                    0.1)^2),
                                                            1/3)))-IFERROR(L24,
                                                    0))))))),
                        MAX('1D'!$D$16,
                            POWER((ABS(K24)^2)/('1D'!$I$5*MAX(F24,
                                        0.1)^2),
                                1/3))),
                    MAX('1D'!$D$16,
                        IFERROR(L24,
                            0)))))))</f>
        <v>0.05</v>
      </c>
      <c r="M24" s="5">
        <f t="shared" ca="1" si="0"/>
        <v>0.29970000000000002</v>
      </c>
      <c r="N24" s="5">
        <f t="shared" ca="1" si="1"/>
        <v>4.9179520840170667E-2</v>
      </c>
      <c r="O24" s="5">
        <f t="shared" ca="1" si="2"/>
        <v>0.16683350016683349</v>
      </c>
      <c r="P24" s="5">
        <f t="shared" ca="1" si="3"/>
        <v>634.31999999999994</v>
      </c>
      <c r="Q24" s="5">
        <f ca="1">P24+((ABS(K24)/MAX(((F24)+(G24)*(L24))*(L24),
            0.000001))^2)/(2*'1D'!$I$5)</f>
        <v>634.32141862470826</v>
      </c>
      <c r="R24" s="5">
        <f ca="1">((ABS(K24)*'1D'!$D$6)/(MAX(((F24)+(G24)*(L24))*(L24),
            0.000001)*MAX(((((F24)+(G24)*(L24))*(L24))/MAX((F24)+2*(L24)*SQRT(1+(G24)^2),
                    0.000001))^(2/3),
            0.000001)))^2</f>
        <v>3.4756549128580477E-4</v>
      </c>
      <c r="S24" s="5">
        <f ca="1">ABS(ABS(K24)/MAX(((F24)+(G24)*(L24))*(L24),
        0.000001))/SQRT('1D'!$I$5*MAX((((F24)+(G24)*(L24))*(L24))/MAX((F24)+2*(G24)*(L24),
            0.000001),
        0.000001))</f>
        <v>0.23821206588706445</v>
      </c>
      <c r="T24" s="5">
        <f ca="1">((F24)*(L24)^2)/2+(G24)*(L24)^3/3+(ABS(K24)^2)/('1D'!$I$5*MAX(((F24)+(G24)*(L24))*(L24),
        0.000001))</f>
        <v>8.3428236501877362E-3</v>
      </c>
      <c r="U24" s="5">
        <f ca="1">IF($A$2=0,
    0,
    IFERROR(Q23-(((R23+R24)/2)*J24)-(IF(O23&gt;O24,
                '1D'!$D$8*((O23^2-O24^2)/(2*'1D'!$I$5)),
                '1D'!$D$9*((O24^2-O23^2)/(2*'1D'!$I$5)))+('1D'!$D$10*(ABS(I24)/90)*(MAX(O23^2,
                        O24^2)/(2*'1D'!$I$5))))-Q24,
        0))</f>
        <v>1.651561216135633E-3</v>
      </c>
      <c r="V24" s="5">
        <f ca="1">IF($A$2=0,
    1,
    IF(IFERROR(V23,
            0)=0,
        0,
        IFERROR(IF(ROUND(S24,
                    3)=1,
                1,
                IF(AND(ABS(U24)&lt;'1D'!$D$19,
                        S24&gt;1),
                    1,
                    0)),
            0)))</f>
        <v>0</v>
      </c>
      <c r="W24" s="5">
        <f ca="1">IF($A$2=0,
    MAX(MAX('1D'!$D$16,
            MAX('1D'!$D$16,
                POWER((ABS(K24)^2)/('1D'!$I$5*MAX(F24,
                            0.1)^2),
                    1/3))),
        IFERROR(W28,
            MAX(MAX('1D'!$D$16,
                    MAX('1D'!$D$16,
                        POWER((ABS(K24)^2)/('1D'!$I$5*MAX(F24,
                                    0.1)^2),
                            1/3))),
                ($L$2)-E28))),
    IF(IFERROR(AG25,
            0)=0,
        MAX(MAX('1D'!$D$16,
                MAX('1D'!$D$16,
                    POWER((ABS(K24)^2)/('1D'!$I$5*MAX(F24,
                                0.1)^2),
                        1/3))),
            IFERROR(W28,
                MAX(MAX('1D'!$D$16,
                        MAX('1D'!$D$16,
                            POWER((ABS(K24)^2)/('1D'!$I$5*MAX(F24,
                                        0.1)^2),
                                1/3))),
                    ($L$2)-E28))),
        IF(IFERROR(W24,
                0)=0,
            MAX(MAX('1D'!$D$16,
                    MAX('1D'!$D$16,
                        POWER((ABS(K24)^2)/('1D'!$I$5*MAX(F24,
                                    0.1)^2),
                            1/3))),
                IFERROR(W28,
                    MAX(MAX('1D'!$D$16,
                            MAX('1D'!$D$16,
                                POWER((ABS(K24)^2)/('1D'!$I$5*MAX(F24,
                                            0.1)^2),
                                    1/3))),
                        ($L$2)-E28))),
            IF(OR(IFERROR(AD24,
                        0)&gt;=1,
                    IFERROR(AD25,
                        0)&gt;=1),
                MAX('1D'!$D$16,
                    MAX('1D'!$D$16,
                        POWER((ABS(K24)^2)/('1D'!$I$5*MAX(F24,
                                    0.1)^2),
                            1/3))),
                IF(ABS(IFERROR(AF24,
                            0))&lt;'1D'!$D$19,
                    MAX(MAX('1D'!$D$16,
                            MAX('1D'!$D$16,
                                POWER((ABS(K24)^2)/('1D'!$I$5*MAX(F24,
                                            0.1)^2),
                                    1/3))),
                        IFERROR(W24,
                            0)),
                    MAX(MAX('1D'!$D$16,
                            MAX('1D'!$D$16,
                                POWER((ABS(K24)^2)/('1D'!$I$5*MAX(F24,
                                            0.1)^2),
                                    1/3))),
                        (IFERROR(W24,
                                0))+((IFERROR(AF24,
                                    0))*'1D'!$D$18)))))))</f>
        <v>14.516127184480263</v>
      </c>
      <c r="X24" s="5">
        <f t="shared" ca="1" si="4"/>
        <v>87.009666343774697</v>
      </c>
      <c r="Y24" s="5">
        <f t="shared" ca="1" si="5"/>
        <v>2.4841270615815749</v>
      </c>
      <c r="Z24" s="5">
        <f t="shared" ca="1" si="6"/>
        <v>5.746487959446975E-4</v>
      </c>
      <c r="AA24" s="5">
        <f t="shared" ca="1" si="7"/>
        <v>648.78612718448028</v>
      </c>
      <c r="AB24" s="5">
        <f ca="1">AA24+((ABS(K24)/MAX(((F24)+(G24)*(W24))*(W24),
            0.000001))^2)/(2*'1D'!$I$5)</f>
        <v>648.78612720131116</v>
      </c>
      <c r="AC24" s="5">
        <f ca="1">((ABS(K24)*'1D'!$D$6)/(MAX(((F24)+(G24)*(W24))*(W24),
            0.000001)*MAX(((((F24)+(G24)*(W24))*(W24))/MAX((F24)+2*(W24)*SQRT(1+(G24)^2),
                    0.000001))^(2/3),
            0.000001)))^2</f>
        <v>2.2084578369490066E-11</v>
      </c>
      <c r="AD24" s="5">
        <f ca="1">ABS(ABS(K24)/MAX(((F24)+(G24)*(W24))*(W24),
        0.000001))/SQRT('1D'!$I$5*MAX((((F24)+(G24)*(W24))*(W24))/MAX((F24)+2*(G24)*(W24),
            0.000001),
        0.000001))</f>
        <v>4.8155136145576911E-5</v>
      </c>
      <c r="AE24" s="5">
        <f ca="1">((F24)*(W24)^2)/2+(G24)*(W24)^3/3+(ABS(K24)^2)/('1D'!$I$5*MAX(((F24)+(G24)*(W24))*(W24),
        0.000001))</f>
        <v>631.52169439160559</v>
      </c>
      <c r="AF24" s="5">
        <f ca="1">IF($A$2=0,
    0,
    IFERROR(AB25+(((AC24+AC25)/2)*J25)+(IF(Z24&gt;Z25,
                '1D'!$D$8*((Z24^2-Z25^2)/(2*'1D'!$I$5)),
                '1D'!$D$9*((Z25^2-Z24^2)/(2*'1D'!$I$5)))+('1D'!$D$10*(ABS(I25)/90)*(MAX(Z24^2,
                        Z25^2)/(2*'1D'!$I$5))))-AB24,
        0))</f>
        <v>-8.6142091959118261E-4</v>
      </c>
      <c r="AG24" s="5">
        <f ca="1">IF($A$2=0,
    1,
    IF(IFERROR(AG25,
            0)=0,
        0,
        IFERROR(IF(OR(ROUND(AD24,
                        3)&gt;=1,
                    AND(ABS(AF24)&lt;'1D'!$D$19,
                        AD24&lt;1)),
                1,
                0),
            0)))</f>
        <v>1</v>
      </c>
      <c r="AH24" s="5">
        <f ca="1">IFERROR(IF('1D'!V33="Supercritical",
        MAX('1D'!$D$16,
            IFERROR(L24,
                MAX('1D'!$D$16,
                    POWER((ABS(K24)^2)/('1D'!$I$5*MAX(F24,
                                0.1)^2),
                        1/3)))),
        IF('1D'!V33="Subcritical",
            MAX('1D'!$D$16,
                IFERROR(W24,
                    MAX('1D'!$D$16,
                        POWER((ABS(K24)^2)/('1D'!$I$5*MAX(F24,
                                    0.1)^2),
                            1/3)))),
            IF(IFERROR(T24,
                    -1E+99)&gt;=IFERROR(AE24,
                    -1E+99),
                MAX('1D'!$D$16,
                    IFERROR(L24,
                        MAX('1D'!$D$16,
                            POWER((ABS(K24)^2)/('1D'!$I$5*MAX(F24,
                                        0.1)^2),
                                1/3)))),
                MAX('1D'!$D$16,
                    IFERROR(W24,
                        MAX('1D'!$D$16,
                            POWER((ABS(K24)^2)/('1D'!$I$5*MAX(F24,
                                        0.1)^2),
                                1/3))))))),
    MAX('1D'!$D$16,
        POWER((ABS(K24)^2)/('1D'!$I$5*MAX(F24,
                    0.1)^2),
            1/3)))</f>
        <v>14.516127184480263</v>
      </c>
      <c r="AI24" s="5">
        <f t="shared" ca="1" si="8"/>
        <v>648.78612718448028</v>
      </c>
      <c r="AJ24" s="5">
        <f ca="1">AI24+((ABS(K24)/MAX(((F24)+(G24)*(AH24))*(AH24),
            0.000001))^2)/(2*'1D'!$I$5)</f>
        <v>648.78612720131116</v>
      </c>
      <c r="AM24">
        <v>0</v>
      </c>
      <c r="AN24">
        <v>0</v>
      </c>
      <c r="AO24" s="5">
        <f t="shared" si="9"/>
        <v>0</v>
      </c>
      <c r="AP24" s="5">
        <f t="shared" si="13"/>
        <v>0</v>
      </c>
      <c r="AQ24" s="5">
        <f ca="1">ABS(ABS(K24)/MAX(((F24)+(G24)*(AH24))*(AH24),
        0.000001))/SQRT('1D'!$I$5*MAX((((F24)+(G24)*(AH24))*(AH24))/MAX((F24)+2*(G24)*(AH24),
            0.000001),
        0.000001))</f>
        <v>4.8155136145576911E-5</v>
      </c>
      <c r="AR24" s="5" t="str">
        <f t="shared" ca="1" si="10"/>
        <v>Subcritical</v>
      </c>
      <c r="AS24" s="5">
        <f ca="1">((ABS(K24)*'1D'!$D$6)/(MAX(((F24)+(G24)*(AH24))*(AH24),
            0.000001)*MAX(((((F24)+(G24)*(AH24))*(AH24))/MAX((F24)+2*(AH24)*SQRT(1+(G24)^2),
                    0.000001))^(2/3),
            0.000001)))^2</f>
        <v>2.2084578369490066E-11</v>
      </c>
    </row>
    <row r="25" spans="1:45" x14ac:dyDescent="0.35">
      <c r="A25">
        <v>16</v>
      </c>
      <c r="B25">
        <v>15</v>
      </c>
      <c r="C25">
        <v>616548.96299999999</v>
      </c>
      <c r="D25">
        <v>3097747.2080000001</v>
      </c>
      <c r="E25">
        <v>634.26800000000003</v>
      </c>
      <c r="F25">
        <v>5.9939999999999998</v>
      </c>
      <c r="G25">
        <v>0</v>
      </c>
      <c r="H25" t="s">
        <v>176</v>
      </c>
      <c r="I25">
        <v>2.7E-2</v>
      </c>
      <c r="J25" s="5">
        <f t="shared" si="11"/>
        <v>0.99900000000000055</v>
      </c>
      <c r="K25" s="5">
        <f t="shared" ca="1" si="12"/>
        <v>0.05</v>
      </c>
      <c r="L25" s="5">
        <f ca="1">IF($A$2=0,
    IFERROR(L24,
        MAX('1D'!$D$16,
            POWER((ABS(K25)^2)/('1D'!$I$5*MAX(F25,
                        0.1)^2),
                1/3))),
    IF(IFERROR(V24,
            0)=0,
        IFERROR(L24,
            MAX('1D'!$D$16,
                POWER((ABS(K25)^2)/('1D'!$I$5*MAX(F25,
                            0.1)^2),
                    1/3))),
        IF(OR(IFERROR(L25,
                    0)=0,
                IFERROR(S24,
                    0)&lt;1,
                IFERROR(S25,
                    0)&lt;1),
            MAX('1D'!$D$16,
                POWER((ABS(K25)^2)/('1D'!$I$5*MAX(F25,
                            0.1)^2),
                    1/3)),
            IF(IFERROR(U25,
                    0)&gt;0,
                MAX('1D'!$D$16,
                    IFERROR(L25,
                        0)+((IFERROR(U25,
                                0))*'1D'!$D$18*IF((IFERROR(S25,
                                    0))&lt;1,
                            1,
                            -1))),
                IF(IFERROR(U25,
                        0)&lt;0,
                    IF(ABS((MAX('1D'!$D$16,
                                    POWER((ABS(K25)^2)/('1D'!$I$5*MAX(F25,
                                                0.1)^2),
                                        1/3)))-IFERROR(L25,
                                0))&gt;'1D'!$D$19,
                        MAX('1D'!$D$16,
                            IF((MAX('1D'!$D$16,
                                        POWER((ABS(K25)^2)/('1D'!$I$5*MAX(F25,
                                                    0.1)^2),
                                            1/3)))&gt;IFERROR(L25,
                                    0),
                                MIN((MAX('1D'!$D$16,
                                            POWER((ABS(K25)^2)/('1D'!$I$5*MAX(F25,
                                                        0.1)^2),
                                                1/3))),
                                    IFERROR(L25,
                                        0)+(MIN(ABS(IFERROR(U25,
                                                    0))*'1D'!$D$18,
                                            ABS((MAX('1D'!$D$16,
                                                        POWER((ABS(K25)^2)/('1D'!$I$5*MAX(F25,
                                                                    0.1)^2),
                                                            1/3)))-IFERROR(L25,
                                                    0))))),
                                MAX((MAX('1D'!$D$16,
                                            POWER((ABS(K25)^2)/('1D'!$I$5*MAX(F25,
                                                        0.1)^2),
                                                1/3))),
                                    IFERROR(L25,
                                        0)-(MIN(ABS(IFERROR(U25,
                                                    0))*'1D'!$D$18,
                                            ABS((MAX('1D'!$D$16,
                                                        POWER((ABS(K25)^2)/('1D'!$I$5*MAX(F25,
                                                                    0.1)^2),
                                                            1/3)))-IFERROR(L25,
                                                    0))))))),
                        MAX('1D'!$D$16,
                            POWER((ABS(K25)^2)/('1D'!$I$5*MAX(F25,
                                        0.1)^2),
                                1/3))),
                    MAX('1D'!$D$16,
                        IFERROR(L25,
                            0)))))))</f>
        <v>0.05</v>
      </c>
      <c r="M25" s="5">
        <f t="shared" ca="1" si="0"/>
        <v>0.29970000000000002</v>
      </c>
      <c r="N25" s="5">
        <f t="shared" ca="1" si="1"/>
        <v>4.9179520840170667E-2</v>
      </c>
      <c r="O25" s="5">
        <f t="shared" ca="1" si="2"/>
        <v>0.16683350016683349</v>
      </c>
      <c r="P25" s="5">
        <f t="shared" ca="1" si="3"/>
        <v>634.31799999999998</v>
      </c>
      <c r="Q25" s="5">
        <f ca="1">P25+((ABS(K25)/MAX(((F25)+(G25)*(L25))*(L25),
            0.000001))^2)/(2*'1D'!$I$5)</f>
        <v>634.31941862470831</v>
      </c>
      <c r="R25" s="5">
        <f ca="1">((ABS(K25)*'1D'!$D$6)/(MAX(((F25)+(G25)*(L25))*(L25),
            0.000001)*MAX(((((F25)+(G25)*(L25))*(L25))/MAX((F25)+2*(L25)*SQRT(1+(G25)^2),
                    0.000001))^(2/3),
            0.000001)))^2</f>
        <v>3.4756549128580477E-4</v>
      </c>
      <c r="S25" s="5">
        <f ca="1">ABS(ABS(K25)/MAX(((F25)+(G25)*(L25))*(L25),
        0.000001))/SQRT('1D'!$I$5*MAX((((F25)+(G25)*(L25))*(L25))/MAX((F25)+2*(G25)*(L25),
            0.000001),
        0.000001))</f>
        <v>0.23821206588706445</v>
      </c>
      <c r="T25" s="5">
        <f ca="1">((F25)*(L25)^2)/2+(G25)*(L25)^3/3+(ABS(K25)^2)/('1D'!$I$5*MAX(((F25)+(G25)*(L25))*(L25),
        0.000001))</f>
        <v>8.3428236501877362E-3</v>
      </c>
      <c r="U25" s="5">
        <f ca="1">IF($A$2=0,
    0,
    IFERROR(Q24-(((R24+R25)/2)*J25)-(IF(O24&gt;O25,
                '1D'!$D$8*((O24^2-O25^2)/(2*'1D'!$I$5)),
                '1D'!$D$9*((O25^2-O24^2)/(2*'1D'!$I$5)))+('1D'!$D$10*(ABS(I25)/90)*(MAX(O24^2,
                        O25^2)/(2*'1D'!$I$5))))-Q25,
        0))</f>
        <v>1.6527182360732695E-3</v>
      </c>
      <c r="V25" s="5">
        <f ca="1">IF($A$2=0,
    1,
    IF(IFERROR(V24,
            0)=0,
        0,
        IFERROR(IF(ROUND(S25,
                    3)=1,
                1,
                IF(AND(ABS(U25)&lt;'1D'!$D$19,
                        S25&gt;1),
                    1,
                    0)),
            0)))</f>
        <v>0</v>
      </c>
      <c r="W25" s="5">
        <f ca="1">IF($A$2=0,
    MAX(MAX('1D'!$D$16,
            MAX('1D'!$D$16,
                POWER((ABS(K25)^2)/('1D'!$I$5*MAX(F25,
                            0.1)^2),
                    1/3))),
        IFERROR(W28,
            MAX(MAX('1D'!$D$16,
                    MAX('1D'!$D$16,
                        POWER((ABS(K25)^2)/('1D'!$I$5*MAX(F25,
                                    0.1)^2),
                            1/3))),
                ($L$2)-E28))),
    IF(IFERROR(AG26,
            0)=0,
        MAX(MAX('1D'!$D$16,
                MAX('1D'!$D$16,
                    POWER((ABS(K25)^2)/('1D'!$I$5*MAX(F25,
                                0.1)^2),
                        1/3))),
            IFERROR(W28,
                MAX(MAX('1D'!$D$16,
                        MAX('1D'!$D$16,
                            POWER((ABS(K25)^2)/('1D'!$I$5*MAX(F25,
                                        0.1)^2),
                                1/3))),
                    ($L$2)-E28))),
        IF(IFERROR(W25,
                0)=0,
            MAX(MAX('1D'!$D$16,
                    MAX('1D'!$D$16,
                        POWER((ABS(K25)^2)/('1D'!$I$5*MAX(F25,
                                    0.1)^2),
                            1/3))),
                IFERROR(W28,
                    MAX(MAX('1D'!$D$16,
                            MAX('1D'!$D$16,
                                POWER((ABS(K25)^2)/('1D'!$I$5*MAX(F25,
                                            0.1)^2),
                                    1/3))),
                        ($L$2)-E28))),
            IF(OR(IFERROR(AD25,
                        0)&gt;=1,
                    IFERROR(AD26,
                        0)&gt;=1),
                MAX('1D'!$D$16,
                    MAX('1D'!$D$16,
                        POWER((ABS(K25)^2)/('1D'!$I$5*MAX(F25,
                                    0.1)^2),
                            1/3))),
                IF(ABS(IFERROR(AF25,
                            0))&lt;'1D'!$D$19,
                    MAX(MAX('1D'!$D$16,
                            MAX('1D'!$D$16,
                                POWER((ABS(K25)^2)/('1D'!$I$5*MAX(F25,
                                            0.1)^2),
                                    1/3))),
                        IFERROR(W25,
                            0)),
                    MAX(MAX('1D'!$D$16,
                            MAX('1D'!$D$16,
                                POWER((ABS(K25)^2)/('1D'!$I$5*MAX(F25,
                                            0.1)^2),
                                    1/3))),
                        (IFERROR(W25,
                                0))+((IFERROR(AF25,
                                    0))*'1D'!$D$18)))))))</f>
        <v>14.51726576353977</v>
      </c>
      <c r="X25" s="5">
        <f t="shared" ca="1" si="4"/>
        <v>87.016490986657374</v>
      </c>
      <c r="Y25" s="5">
        <f t="shared" ca="1" si="5"/>
        <v>2.4841604027673116</v>
      </c>
      <c r="Z25" s="5">
        <f t="shared" ca="1" si="6"/>
        <v>5.746037266392037E-4</v>
      </c>
      <c r="AA25" s="5">
        <f t="shared" ca="1" si="7"/>
        <v>648.78526576353977</v>
      </c>
      <c r="AB25" s="5">
        <f ca="1">AA25+((ABS(K25)/MAX(((F25)+(G25)*(W25))*(W25),
            0.000001))^2)/(2*'1D'!$I$5)</f>
        <v>648.78526578036792</v>
      </c>
      <c r="AC25" s="5">
        <f ca="1">((ABS(K25)*'1D'!$D$6)/(MAX(((F25)+(G25)*(W25))*(W25),
            0.000001)*MAX(((((F25)+(G25)*(W25))*(W25))/MAX((F25)+2*(W25)*SQRT(1+(G25)^2),
                    0.000001))^(2/3),
            0.000001)))^2</f>
        <v>2.2080719200748529E-11</v>
      </c>
      <c r="AD25" s="5">
        <f ca="1">ABS(ABS(K25)/MAX(((F25)+(G25)*(W25))*(W25),
        0.000001))/SQRT('1D'!$I$5*MAX((((F25)+(G25)*(W25))*(W25))/MAX((F25)+2*(G25)*(W25),
            0.000001),
        0.000001))</f>
        <v>4.8149471095890937E-5</v>
      </c>
      <c r="AE25" s="5">
        <f ca="1">((F25)*(W25)^2)/2+(G25)*(W25)^3/3+(ABS(K25)^2)/('1D'!$I$5*MAX(((F25)+(G25)*(W25))*(W25),
        0.000001))</f>
        <v>631.62076566064729</v>
      </c>
      <c r="AF25" s="5">
        <f ca="1">IF($A$2=0,
    0,
    IFERROR(AB26+(((AC25+AC26)/2)*J26)+(IF(Z25&gt;Z26,
                '1D'!$D$8*((Z25^2-Z26^2)/(2*'1D'!$I$5)),
                '1D'!$D$9*((Z26^2-Z25^2)/(2*'1D'!$I$5)))+('1D'!$D$10*(ABS(I26)/90)*(MAX(Z25^2,
                        Z26^2)/(2*'1D'!$I$5))))-AB25,
        0))</f>
        <v>-8.5040607257269585E-4</v>
      </c>
      <c r="AG25" s="5">
        <f ca="1">IF($A$2=0,
    1,
    IF(IFERROR(AG26,
            0)=0,
        0,
        IFERROR(IF(OR(ROUND(AD25,
                        3)&gt;=1,
                    AND(ABS(AF25)&lt;'1D'!$D$19,
                        AD25&lt;1)),
                1,
                0),
            0)))</f>
        <v>1</v>
      </c>
      <c r="AH25" s="5">
        <f ca="1">IFERROR(IF('1D'!V33="Supercritical",
        MAX('1D'!$D$16,
            IFERROR(L25,
                MAX('1D'!$D$16,
                    POWER((ABS(K25)^2)/('1D'!$I$5*MAX(F25,
                                0.1)^2),
                        1/3)))),
        IF('1D'!V33="Subcritical",
            MAX('1D'!$D$16,
                IFERROR(W25,
                    MAX('1D'!$D$16,
                        POWER((ABS(K25)^2)/('1D'!$I$5*MAX(F25,
                                    0.1)^2),
                            1/3)))),
            IF(IFERROR(T25,
                    -1E+99)&gt;=IFERROR(AE25,
                    -1E+99),
                MAX('1D'!$D$16,
                    IFERROR(L25,
                        MAX('1D'!$D$16,
                            POWER((ABS(K25)^2)/('1D'!$I$5*MAX(F25,
                                        0.1)^2),
                                1/3)))),
                MAX('1D'!$D$16,
                    IFERROR(W25,
                        MAX('1D'!$D$16,
                            POWER((ABS(K25)^2)/('1D'!$I$5*MAX(F25,
                                        0.1)^2),
                                1/3))))))),
    MAX('1D'!$D$16,
        POWER((ABS(K25)^2)/('1D'!$I$5*MAX(F25,
                    0.1)^2),
            1/3)))</f>
        <v>14.51726576353977</v>
      </c>
      <c r="AI25" s="5">
        <f t="shared" ca="1" si="8"/>
        <v>648.78526576353977</v>
      </c>
      <c r="AJ25" s="5">
        <f ca="1">AI25+((ABS(K25)/MAX(((F25)+(G25)*(AH25))*(AH25),
            0.000001))^2)/(2*'1D'!$I$5)</f>
        <v>648.78526578036792</v>
      </c>
      <c r="AM25">
        <v>0</v>
      </c>
      <c r="AN25">
        <v>0</v>
      </c>
      <c r="AO25" s="5">
        <f t="shared" si="9"/>
        <v>0</v>
      </c>
      <c r="AP25" s="5">
        <f t="shared" si="13"/>
        <v>0</v>
      </c>
      <c r="AQ25" s="5">
        <f ca="1">ABS(ABS(K25)/MAX(((F25)+(G25)*(AH25))*(AH25),
        0.000001))/SQRT('1D'!$I$5*MAX((((F25)+(G25)*(AH25))*(AH25))/MAX((F25)+2*(G25)*(AH25),
            0.000001),
        0.000001))</f>
        <v>4.8149471095890937E-5</v>
      </c>
      <c r="AR25" s="5" t="str">
        <f t="shared" ca="1" si="10"/>
        <v>Subcritical</v>
      </c>
      <c r="AS25" s="5">
        <f ca="1">((ABS(K25)*'1D'!$D$6)/(MAX(((F25)+(G25)*(AH25))*(AH25),
            0.000001)*MAX(((((F25)+(G25)*(AH25))*(AH25))/MAX((F25)+2*(AH25)*SQRT(1+(G25)^2),
                    0.000001))^(2/3),
            0.000001)))^2</f>
        <v>2.2080719200748529E-11</v>
      </c>
    </row>
    <row r="26" spans="1:45" x14ac:dyDescent="0.35">
      <c r="A26">
        <v>17</v>
      </c>
      <c r="B26">
        <v>16</v>
      </c>
      <c r="C26">
        <v>616548.49300000002</v>
      </c>
      <c r="D26">
        <v>3097746.3250000002</v>
      </c>
      <c r="E26">
        <v>634.26599999999996</v>
      </c>
      <c r="F26">
        <v>5.9939999999999998</v>
      </c>
      <c r="G26">
        <v>0</v>
      </c>
      <c r="H26" t="s">
        <v>176</v>
      </c>
      <c r="I26">
        <v>0</v>
      </c>
      <c r="J26" s="5">
        <f t="shared" si="11"/>
        <v>1</v>
      </c>
      <c r="K26" s="5">
        <f t="shared" ca="1" si="12"/>
        <v>0.05</v>
      </c>
      <c r="L26" s="5">
        <f ca="1">IF($A$2=0,
    IFERROR(L25,
        MAX('1D'!$D$16,
            POWER((ABS(K26)^2)/('1D'!$I$5*MAX(F26,
                        0.1)^2),
                1/3))),
    IF(IFERROR(V25,
            0)=0,
        IFERROR(L25,
            MAX('1D'!$D$16,
                POWER((ABS(K26)^2)/('1D'!$I$5*MAX(F26,
                            0.1)^2),
                    1/3))),
        IF(OR(IFERROR(L26,
                    0)=0,
                IFERROR(S25,
                    0)&lt;1,
                IFERROR(S26,
                    0)&lt;1),
            MAX('1D'!$D$16,
                POWER((ABS(K26)^2)/('1D'!$I$5*MAX(F26,
                            0.1)^2),
                    1/3)),
            IF(IFERROR(U26,
                    0)&gt;0,
                MAX('1D'!$D$16,
                    IFERROR(L26,
                        0)+((IFERROR(U26,
                                0))*'1D'!$D$18*IF((IFERROR(S26,
                                    0))&lt;1,
                            1,
                            -1))),
                IF(IFERROR(U26,
                        0)&lt;0,
                    IF(ABS((MAX('1D'!$D$16,
                                    POWER((ABS(K26)^2)/('1D'!$I$5*MAX(F26,
                                                0.1)^2),
                                        1/3)))-IFERROR(L26,
                                0))&gt;'1D'!$D$19,
                        MAX('1D'!$D$16,
                            IF((MAX('1D'!$D$16,
                                        POWER((ABS(K26)^2)/('1D'!$I$5*MAX(F26,
                                                    0.1)^2),
                                            1/3)))&gt;IFERROR(L26,
                                    0),
                                MIN((MAX('1D'!$D$16,
                                            POWER((ABS(K26)^2)/('1D'!$I$5*MAX(F26,
                                                        0.1)^2),
                                                1/3))),
                                    IFERROR(L26,
                                        0)+(MIN(ABS(IFERROR(U26,
                                                    0))*'1D'!$D$18,
                                            ABS((MAX('1D'!$D$16,
                                                        POWER((ABS(K26)^2)/('1D'!$I$5*MAX(F26,
                                                                    0.1)^2),
                                                            1/3)))-IFERROR(L26,
                                                    0))))),
                                MAX((MAX('1D'!$D$16,
                                            POWER((ABS(K26)^2)/('1D'!$I$5*MAX(F26,
                                                        0.1)^2),
                                                1/3))),
                                    IFERROR(L26,
                                        0)-(MIN(ABS(IFERROR(U26,
                                                    0))*'1D'!$D$18,
                                            ABS((MAX('1D'!$D$16,
                                                        POWER((ABS(K26)^2)/('1D'!$I$5*MAX(F26,
                                                                    0.1)^2),
                                                            1/3)))-IFERROR(L26,
                                                    0))))))),
                        MAX('1D'!$D$16,
                            POWER((ABS(K26)^2)/('1D'!$I$5*MAX(F26,
                                        0.1)^2),
                                1/3))),
                    MAX('1D'!$D$16,
                        IFERROR(L26,
                            0)))))))</f>
        <v>0.05</v>
      </c>
      <c r="M26" s="5">
        <f t="shared" ca="1" si="0"/>
        <v>0.29970000000000002</v>
      </c>
      <c r="N26" s="5">
        <f t="shared" ca="1" si="1"/>
        <v>4.9179520840170667E-2</v>
      </c>
      <c r="O26" s="5">
        <f t="shared" ca="1" si="2"/>
        <v>0.16683350016683349</v>
      </c>
      <c r="P26" s="5">
        <f t="shared" ca="1" si="3"/>
        <v>634.31599999999992</v>
      </c>
      <c r="Q26" s="5">
        <f ca="1">P26+((ABS(K26)/MAX(((F26)+(G26)*(L26))*(L26),
            0.000001))^2)/(2*'1D'!$I$5)</f>
        <v>634.31741862470824</v>
      </c>
      <c r="R26" s="5">
        <f ca="1">((ABS(K26)*'1D'!$D$6)/(MAX(((F26)+(G26)*(L26))*(L26),
            0.000001)*MAX(((((F26)+(G26)*(L26))*(L26))/MAX((F26)+2*(L26)*SQRT(1+(G26)^2),
                    0.000001))^(2/3),
            0.000001)))^2</f>
        <v>3.4756549128580477E-4</v>
      </c>
      <c r="S26" s="5">
        <f ca="1">ABS(ABS(K26)/MAX(((F26)+(G26)*(L26))*(L26),
        0.000001))/SQRT('1D'!$I$5*MAX((((F26)+(G26)*(L26))*(L26))/MAX((F26)+2*(G26)*(L26),
            0.000001),
        0.000001))</f>
        <v>0.23821206588706445</v>
      </c>
      <c r="T26" s="5">
        <f ca="1">((F26)*(L26)^2)/2+(G26)*(L26)^3/3+(ABS(K26)^2)/('1D'!$I$5*MAX(((F26)+(G26)*(L26))*(L26),
        0.000001))</f>
        <v>8.3428236501877362E-3</v>
      </c>
      <c r="U26" s="5">
        <f ca="1">IF($A$2=0,
    0,
    IFERROR(Q25-(((R25+R26)/2)*J26)-(IF(O25&gt;O26,
                '1D'!$D$8*((O25^2-O26^2)/(2*'1D'!$I$5)),
                '1D'!$D$9*((O26^2-O25^2)/(2*'1D'!$I$5)))+('1D'!$D$10*(ABS(I26)/90)*(MAX(O25^2,
                        O26^2)/(2*'1D'!$I$5))))-Q26,
        0))</f>
        <v>1.6524345087418624E-3</v>
      </c>
      <c r="V26" s="5">
        <f ca="1">IF($A$2=0,
    1,
    IF(IFERROR(V25,
            0)=0,
        0,
        IFERROR(IF(ROUND(S26,
                    3)=1,
                1,
                IF(AND(ABS(U26)&lt;'1D'!$D$19,
                        S26&gt;1),
                    1,
                    0)),
            0)))</f>
        <v>0</v>
      </c>
      <c r="W26" s="5">
        <f ca="1">IF($A$2=0,
    MAX(MAX('1D'!$D$16,
            MAX('1D'!$D$16,
                POWER((ABS(K26)^2)/('1D'!$I$5*MAX(F26,
                            0.1)^2),
                    1/3))),
        IFERROR(W28,
            MAX(MAX('1D'!$D$16,
                    MAX('1D'!$D$16,
                        POWER((ABS(K26)^2)/('1D'!$I$5*MAX(F26,
                                    0.1)^2),
                            1/3))),
                ($L$2)-E28))),
    IF(IFERROR(AG27,
            0)=0,
        MAX(MAX('1D'!$D$16,
                MAX('1D'!$D$16,
                    POWER((ABS(K26)^2)/('1D'!$I$5*MAX(F26,
                                0.1)^2),
                        1/3))),
            IFERROR(W28,
                MAX(MAX('1D'!$D$16,
                        MAX('1D'!$D$16,
                            POWER((ABS(K26)^2)/('1D'!$I$5*MAX(F26,
                                        0.1)^2),
                                1/3))),
                    ($L$2)-E28))),
        IF(IFERROR(W26,
                0)=0,
            MAX(MAX('1D'!$D$16,
                    MAX('1D'!$D$16,
                        POWER((ABS(K26)^2)/('1D'!$I$5*MAX(F26,
                                    0.1)^2),
                            1/3))),
                IFERROR(W28,
                    MAX(MAX('1D'!$D$16,
                            MAX('1D'!$D$16,
                                POWER((ABS(K26)^2)/('1D'!$I$5*MAX(F26,
                                            0.1)^2),
                                    1/3))),
                        ($L$2)-E28))),
            IF(OR(IFERROR(AD26,
                        0)&gt;=1,
                    IFERROR(AD27,
                        0)&gt;=1),
                MAX('1D'!$D$16,
                    MAX('1D'!$D$16,
                        POWER((ABS(K26)^2)/('1D'!$I$5*MAX(F26,
                                    0.1)^2),
                            1/3))),
                IF(ABS(IFERROR(AF26,
                            0))&lt;'1D'!$D$19,
                    MAX(MAX('1D'!$D$16,
                            MAX('1D'!$D$16,
                                POWER((ABS(K26)^2)/('1D'!$I$5*MAX(F26,
                                            0.1)^2),
                                    1/3))),
                        IFERROR(W26,
                            0)),
                    MAX(MAX('1D'!$D$16,
                            MAX('1D'!$D$16,
                                POWER((ABS(K26)^2)/('1D'!$I$5*MAX(F26,
                                            0.1)^2),
                                    1/3))),
                        (IFERROR(W26,
                                0))+((IFERROR(AF26,
                                    0))*'1D'!$D$18)))))))</f>
        <v>14.518415357446974</v>
      </c>
      <c r="X26" s="5">
        <f t="shared" ca="1" si="4"/>
        <v>87.023381652537154</v>
      </c>
      <c r="Y26" s="5">
        <f t="shared" ca="1" si="5"/>
        <v>2.484194062104776</v>
      </c>
      <c r="Z26" s="5">
        <f t="shared" ca="1" si="6"/>
        <v>5.7455822849585003E-4</v>
      </c>
      <c r="AA26" s="5">
        <f t="shared" ca="1" si="7"/>
        <v>648.78441535744696</v>
      </c>
      <c r="AB26" s="5">
        <f ca="1">AA26+((ABS(K26)/MAX(((F26)+(G26)*(W26))*(W26),
            0.000001))^2)/(2*'1D'!$I$5)</f>
        <v>648.7844153742725</v>
      </c>
      <c r="AC26" s="5">
        <f ca="1">((ABS(K26)*'1D'!$D$6)/(MAX(((F26)+(G26)*(W26))*(W26),
            0.000001)*MAX(((((F26)+(G26)*(W26))*(W26))/MAX((F26)+2*(W26)*SQRT(1+(G26)^2),
                    0.000001))^(2/3),
            0.000001)))^2</f>
        <v>2.2076823714842669E-11</v>
      </c>
      <c r="AD26" s="5">
        <f ca="1">ABS(ABS(K26)/MAX(((F26)+(G26)*(W26))*(W26),
        0.000001))/SQRT('1D'!$I$5*MAX((((F26)+(G26)*(W26))*(W26))/MAX((F26)+2*(G26)*(W26),
            0.000001),
        0.000001))</f>
        <v>4.814375236817456E-5</v>
      </c>
      <c r="AE26" s="5">
        <f ca="1">((F26)*(W26)^2)/2+(G26)*(W26)^3/3+(ABS(K26)^2)/('1D'!$I$5*MAX(((F26)+(G26)*(W26))*(W26),
        0.000001))</f>
        <v>631.72080324901367</v>
      </c>
      <c r="AF26" s="5">
        <f ca="1">IF($A$2=0,
    0,
    IFERROR(AB27+(((AC26+AC27)/2)*J27)+(IF(Z26&gt;Z27,
                '1D'!$D$8*((Z26^2-Z27^2)/(2*'1D'!$I$5)),
                '1D'!$D$9*((Z27^2-Z26^2)/(2*'1D'!$I$5)))+('1D'!$D$10*(ABS(I27)/90)*(MAX(Z26^2,
                        Z27^2)/(2*'1D'!$I$5))))-AB26,
        0))</f>
        <v>-9.6101347094190714E-4</v>
      </c>
      <c r="AG26" s="5">
        <f ca="1">IF($A$2=0,
    1,
    IF(IFERROR(AG27,
            0)=0,
        0,
        IFERROR(IF(OR(ROUND(AD26,
                        3)&gt;=1,
                    AND(ABS(AF26)&lt;'1D'!$D$19,
                        AD26&lt;1)),
                1,
                0),
            0)))</f>
        <v>1</v>
      </c>
      <c r="AH26" s="5">
        <f ca="1">IFERROR(IF('1D'!V33="Supercritical",
        MAX('1D'!$D$16,
            IFERROR(L26,
                MAX('1D'!$D$16,
                    POWER((ABS(K26)^2)/('1D'!$I$5*MAX(F26,
                                0.1)^2),
                        1/3)))),
        IF('1D'!V33="Subcritical",
            MAX('1D'!$D$16,
                IFERROR(W26,
                    MAX('1D'!$D$16,
                        POWER((ABS(K26)^2)/('1D'!$I$5*MAX(F26,
                                    0.1)^2),
                            1/3)))),
            IF(IFERROR(T26,
                    -1E+99)&gt;=IFERROR(AE26,
                    -1E+99),
                MAX('1D'!$D$16,
                    IFERROR(L26,
                        MAX('1D'!$D$16,
                            POWER((ABS(K26)^2)/('1D'!$I$5*MAX(F26,
                                        0.1)^2),
                                1/3)))),
                MAX('1D'!$D$16,
                    IFERROR(W26,
                        MAX('1D'!$D$16,
                            POWER((ABS(K26)^2)/('1D'!$I$5*MAX(F26,
                                        0.1)^2),
                                1/3))))))),
    MAX('1D'!$D$16,
        POWER((ABS(K26)^2)/('1D'!$I$5*MAX(F26,
                    0.1)^2),
            1/3)))</f>
        <v>14.518415357446974</v>
      </c>
      <c r="AI26" s="5">
        <f t="shared" ca="1" si="8"/>
        <v>648.78441535744696</v>
      </c>
      <c r="AJ26" s="5">
        <f ca="1">AI26+((ABS(K26)/MAX(((F26)+(G26)*(AH26))*(AH26),
            0.000001))^2)/(2*'1D'!$I$5)</f>
        <v>648.7844153742725</v>
      </c>
      <c r="AM26">
        <v>0</v>
      </c>
      <c r="AN26">
        <v>0</v>
      </c>
      <c r="AO26" s="5">
        <f t="shared" si="9"/>
        <v>0</v>
      </c>
      <c r="AP26" s="5">
        <f t="shared" si="13"/>
        <v>0</v>
      </c>
      <c r="AQ26" s="5">
        <f ca="1">ABS(ABS(K26)/MAX(((F26)+(G26)*(AH26))*(AH26),
        0.000001))/SQRT('1D'!$I$5*MAX((((F26)+(G26)*(AH26))*(AH26))/MAX((F26)+2*(G26)*(AH26),
            0.000001),
        0.000001))</f>
        <v>4.814375236817456E-5</v>
      </c>
      <c r="AR26" s="5" t="str">
        <f t="shared" ca="1" si="10"/>
        <v>Subcritical</v>
      </c>
      <c r="AS26" s="5">
        <f ca="1">((ABS(K26)*'1D'!$D$6)/(MAX(((F26)+(G26)*(AH26))*(AH26),
            0.000001)*MAX(((((F26)+(G26)*(AH26))*(AH26))/MAX((F26)+2*(AH26)*SQRT(1+(G26)^2),
                    0.000001))^(2/3),
            0.000001)))^2</f>
        <v>2.2076823714842669E-11</v>
      </c>
    </row>
    <row r="27" spans="1:45" x14ac:dyDescent="0.35">
      <c r="A27">
        <v>18</v>
      </c>
      <c r="B27">
        <v>17.001000000000001</v>
      </c>
      <c r="C27">
        <v>616548.02300000004</v>
      </c>
      <c r="D27">
        <v>3097745.4419999998</v>
      </c>
      <c r="E27">
        <v>634.26400000000001</v>
      </c>
      <c r="F27">
        <v>5.9939999999999998</v>
      </c>
      <c r="G27">
        <v>0</v>
      </c>
      <c r="H27" t="s">
        <v>176</v>
      </c>
      <c r="I27">
        <v>0.151</v>
      </c>
      <c r="J27" s="5">
        <f t="shared" si="11"/>
        <v>1.0010000000000012</v>
      </c>
      <c r="K27" s="5">
        <f t="shared" ca="1" si="12"/>
        <v>0.05</v>
      </c>
      <c r="L27" s="5">
        <f ca="1">IF($A$2=0,
    IFERROR(L26,
        MAX('1D'!$D$16,
            POWER((ABS(K27)^2)/('1D'!$I$5*MAX(F27,
                        0.1)^2),
                1/3))),
    IF(IFERROR(V26,
            0)=0,
        IFERROR(L26,
            MAX('1D'!$D$16,
                POWER((ABS(K27)^2)/('1D'!$I$5*MAX(F27,
                            0.1)^2),
                    1/3))),
        IF(OR(IFERROR(L27,
                    0)=0,
                IFERROR(S26,
                    0)&lt;1,
                IFERROR(S27,
                    0)&lt;1),
            MAX('1D'!$D$16,
                POWER((ABS(K27)^2)/('1D'!$I$5*MAX(F27,
                            0.1)^2),
                    1/3)),
            IF(IFERROR(U27,
                    0)&gt;0,
                MAX('1D'!$D$16,
                    IFERROR(L27,
                        0)+((IFERROR(U27,
                                0))*'1D'!$D$18*IF((IFERROR(S27,
                                    0))&lt;1,
                            1,
                            -1))),
                IF(IFERROR(U27,
                        0)&lt;0,
                    IF(ABS((MAX('1D'!$D$16,
                                    POWER((ABS(K27)^2)/('1D'!$I$5*MAX(F27,
                                                0.1)^2),
                                        1/3)))-IFERROR(L27,
                                0))&gt;'1D'!$D$19,
                        MAX('1D'!$D$16,
                            IF((MAX('1D'!$D$16,
                                        POWER((ABS(K27)^2)/('1D'!$I$5*MAX(F27,
                                                    0.1)^2),
                                            1/3)))&gt;IFERROR(L27,
                                    0),
                                MIN((MAX('1D'!$D$16,
                                            POWER((ABS(K27)^2)/('1D'!$I$5*MAX(F27,
                                                        0.1)^2),
                                                1/3))),
                                    IFERROR(L27,
                                        0)+(MIN(ABS(IFERROR(U27,
                                                    0))*'1D'!$D$18,
                                            ABS((MAX('1D'!$D$16,
                                                        POWER((ABS(K27)^2)/('1D'!$I$5*MAX(F27,
                                                                    0.1)^2),
                                                            1/3)))-IFERROR(L27,
                                                    0))))),
                                MAX((MAX('1D'!$D$16,
                                            POWER((ABS(K27)^2)/('1D'!$I$5*MAX(F27,
                                                        0.1)^2),
                                                1/3))),
                                    IFERROR(L27,
                                        0)-(MIN(ABS(IFERROR(U27,
                                                    0))*'1D'!$D$18,
                                            ABS((MAX('1D'!$D$16,
                                                        POWER((ABS(K27)^2)/('1D'!$I$5*MAX(F27,
                                                                    0.1)^2),
                                                            1/3)))-IFERROR(L27,
                                                    0))))))),
                        MAX('1D'!$D$16,
                            POWER((ABS(K27)^2)/('1D'!$I$5*MAX(F27,
                                        0.1)^2),
                                1/3))),
                    MAX('1D'!$D$16,
                        IFERROR(L27,
                            0)))))))</f>
        <v>0.05</v>
      </c>
      <c r="M27" s="5">
        <f t="shared" ca="1" si="0"/>
        <v>0.29970000000000002</v>
      </c>
      <c r="N27" s="5">
        <f t="shared" ca="1" si="1"/>
        <v>4.9179520840170667E-2</v>
      </c>
      <c r="O27" s="5">
        <f t="shared" ca="1" si="2"/>
        <v>0.16683350016683349</v>
      </c>
      <c r="P27" s="5">
        <f t="shared" ca="1" si="3"/>
        <v>634.31399999999996</v>
      </c>
      <c r="Q27" s="5">
        <f ca="1">P27+((ABS(K27)/MAX(((F27)+(G27)*(L27))*(L27),
            0.000001))^2)/(2*'1D'!$I$5)</f>
        <v>634.31541862470829</v>
      </c>
      <c r="R27" s="5">
        <f ca="1">((ABS(K27)*'1D'!$D$6)/(MAX(((F27)+(G27)*(L27))*(L27),
            0.000001)*MAX(((((F27)+(G27)*(L27))*(L27))/MAX((F27)+2*(L27)*SQRT(1+(G27)^2),
                    0.000001))^(2/3),
            0.000001)))^2</f>
        <v>3.4756549128580477E-4</v>
      </c>
      <c r="S27" s="5">
        <f ca="1">ABS(ABS(K27)/MAX(((F27)+(G27)*(L27))*(L27),
        0.000001))/SQRT('1D'!$I$5*MAX((((F27)+(G27)*(L27))*(L27))/MAX((F27)+2*(G27)*(L27),
            0.000001),
        0.000001))</f>
        <v>0.23821206588706445</v>
      </c>
      <c r="T27" s="5">
        <f ca="1">((F27)*(L27)^2)/2+(G27)*(L27)^3/3+(ABS(K27)^2)/('1D'!$I$5*MAX(((F27)+(G27)*(L27))*(L27),
        0.000001))</f>
        <v>8.3428236501877362E-3</v>
      </c>
      <c r="U27" s="5">
        <f ca="1">IF($A$2=0,
    0,
    IFERROR(Q26-(((R26+R27)/2)*J27)-(IF(O26&gt;O27,
                '1D'!$D$8*((O26^2-O27^2)/(2*'1D'!$I$5)),
                '1D'!$D$9*((O27^2-O26^2)/(2*'1D'!$I$5)))+('1D'!$D$10*(ABS(I27)/90)*(MAX(O26^2,
                        O27^2)/(2*'1D'!$I$5))))-Q27,
        0))</f>
        <v>1.6517299226279647E-3</v>
      </c>
      <c r="V27" s="5">
        <f ca="1">IF($A$2=0,
    1,
    IF(IFERROR(V26,
            0)=0,
        0,
        IFERROR(IF(ROUND(S27,
                    3)=1,
                1,
                IF(AND(ABS(U27)&lt;'1D'!$D$19,
                        S27&gt;1),
                    1,
                    0)),
            0)))</f>
        <v>0</v>
      </c>
      <c r="W27" s="5">
        <f ca="1">IF($A$2=0,
    MAX(MAX('1D'!$D$16,
            MAX('1D'!$D$16,
                POWER((ABS(K27)^2)/('1D'!$I$5*MAX(F27,
                            0.1)^2),
                    1/3))),
        IFERROR(W28,
            MAX(MAX('1D'!$D$16,
                    MAX('1D'!$D$16,
                        POWER((ABS(K27)^2)/('1D'!$I$5*MAX(F27,
                                    0.1)^2),
                            1/3))),
                ($L$2)-E28))),
    IF(IFERROR(AG28,
            0)=0,
        MAX(MAX('1D'!$D$16,
                MAX('1D'!$D$16,
                    POWER((ABS(K27)^2)/('1D'!$I$5*MAX(F27,
                                0.1)^2),
                        1/3))),
            IFERROR(W28,
                MAX(MAX('1D'!$D$16,
                        MAX('1D'!$D$16,
                            POWER((ABS(K27)^2)/('1D'!$I$5*MAX(F27,
                                        0.1)^2),
                                1/3))),
                    ($L$2)-E28))),
        IF(IFERROR(W27,
                0)=0,
            MAX(MAX('1D'!$D$16,
                    MAX('1D'!$D$16,
                        POWER((ABS(K27)^2)/('1D'!$I$5*MAX(F27,
                                    0.1)^2),
                            1/3))),
                IFERROR(W28,
                    MAX(MAX('1D'!$D$16,
                            MAX('1D'!$D$16,
                                POWER((ABS(K27)^2)/('1D'!$I$5*MAX(F27,
                                            0.1)^2),
                                    1/3))),
                        ($L$2)-E28))),
            IF(OR(IFERROR(AD27,
                        0)&gt;=1,
                    IFERROR(AD28,
                        0)&gt;=1),
                MAX('1D'!$D$16,
                    MAX('1D'!$D$16,
                        POWER((ABS(K27)^2)/('1D'!$I$5*MAX(F27,
                                    0.1)^2),
                            1/3))),
                IF(ABS(IFERROR(AF27,
                            0))&lt;'1D'!$D$19,
                    MAX(MAX('1D'!$D$16,
                            MAX('1D'!$D$16,
                                POWER((ABS(K27)^2)/('1D'!$I$5*MAX(F27,
                                            0.1)^2),
                                    1/3))),
                        IFERROR(W27,
                            0)),
                    MAX(MAX('1D'!$D$16,
                            MAX('1D'!$D$16,
                                POWER((ABS(K27)^2)/('1D'!$I$5*MAX(F27,
                                            0.1)^2),
                                    1/3))),
                        (IFERROR(W27,
                                0))+((IFERROR(AF27,
                                    0))*'1D'!$D$18)))))))</f>
        <v>14.519454343951345</v>
      </c>
      <c r="X27" s="5">
        <f t="shared" ca="1" si="4"/>
        <v>87.029609337644359</v>
      </c>
      <c r="Y27" s="5">
        <f t="shared" ca="1" si="5"/>
        <v>2.484224479130869</v>
      </c>
      <c r="Z27" s="5">
        <f t="shared" ca="1" si="6"/>
        <v>5.7451711412397067E-4</v>
      </c>
      <c r="AA27" s="5">
        <f t="shared" ca="1" si="7"/>
        <v>648.78345434395135</v>
      </c>
      <c r="AB27" s="5">
        <f ca="1">AA27+((ABS(K27)/MAX(((F27)+(G27)*(W27))*(W27),
            0.000001))^2)/(2*'1D'!$I$5)</f>
        <v>648.7834543607745</v>
      </c>
      <c r="AC27" s="5">
        <f ca="1">((ABS(K27)*'1D'!$D$6)/(MAX(((F27)+(G27)*(W27))*(W27),
            0.000001)*MAX(((((F27)+(G27)*(W27))*(W27))/MAX((F27)+2*(W27)*SQRT(1+(G27)^2),
                    0.000001))^(2/3),
            0.000001)))^2</f>
        <v>2.2073303909532913E-11</v>
      </c>
      <c r="AD27" s="5">
        <f ca="1">ABS(ABS(K27)/MAX(((F27)+(G27)*(W27))*(W27),
        0.000001))/SQRT('1D'!$I$5*MAX((((F27)+(G27)*(W27))*(W27))/MAX((F27)+2*(G27)*(W27),
            0.000001),
        0.000001))</f>
        <v>4.8138584837811188E-5</v>
      </c>
      <c r="AE27" s="5">
        <f ca="1">((F27)*(W27)^2)/2+(G27)*(W27)^3/3+(ABS(K27)^2)/('1D'!$I$5*MAX(((F27)+(G27)*(W27))*(W27),
        0.000001))</f>
        <v>631.81122260314623</v>
      </c>
      <c r="AF27" s="5">
        <f ca="1">IF($A$2=0,
    0,
    IFERROR(AB28+(((AC27+AC28)/2)*J28)+(IF(Z27&gt;Z28,
                '1D'!$D$8*((Z27^2-Z28^2)/(2*'1D'!$I$5)),
                '1D'!$D$9*((Z28^2-Z27^2)/(2*'1D'!$I$5)))+('1D'!$D$10*(ABS(I28)/90)*(MAX(Z27^2,
                        Z28^2)/(2*'1D'!$I$5))))-AB27,
        0))</f>
        <v>9.096822554965911E-4</v>
      </c>
      <c r="AG27" s="5">
        <f ca="1">IF($A$2=0,
    1,
    IF(IFERROR(AG28,
            0)=0,
        0,
        IFERROR(IF(OR(ROUND(AD27,
                        3)&gt;=1,
                    AND(ABS(AF27)&lt;'1D'!$D$19,
                        AD27&lt;1)),
                1,
                0),
            0)))</f>
        <v>1</v>
      </c>
      <c r="AH27" s="5">
        <f ca="1">IFERROR(IF('1D'!V33="Supercritical",
        MAX('1D'!$D$16,
            IFERROR(L27,
                MAX('1D'!$D$16,
                    POWER((ABS(K27)^2)/('1D'!$I$5*MAX(F27,
                                0.1)^2),
                        1/3)))),
        IF('1D'!V33="Subcritical",
            MAX('1D'!$D$16,
                IFERROR(W27,
                    MAX('1D'!$D$16,
                        POWER((ABS(K27)^2)/('1D'!$I$5*MAX(F27,
                                    0.1)^2),
                            1/3)))),
            IF(IFERROR(T27,
                    -1E+99)&gt;=IFERROR(AE27,
                    -1E+99),
                MAX('1D'!$D$16,
                    IFERROR(L27,
                        MAX('1D'!$D$16,
                            POWER((ABS(K27)^2)/('1D'!$I$5*MAX(F27,
                                        0.1)^2),
                                1/3)))),
                MAX('1D'!$D$16,
                    IFERROR(W27,
                        MAX('1D'!$D$16,
                            POWER((ABS(K27)^2)/('1D'!$I$5*MAX(F27,
                                        0.1)^2),
                                1/3))))))),
    MAX('1D'!$D$16,
        POWER((ABS(K27)^2)/('1D'!$I$5*MAX(F27,
                    0.1)^2),
            1/3)))</f>
        <v>14.519454343951345</v>
      </c>
      <c r="AI27" s="5">
        <f t="shared" ca="1" si="8"/>
        <v>648.78345434395135</v>
      </c>
      <c r="AJ27" s="5">
        <f ca="1">AI27+((ABS(K27)/MAX(((F27)+(G27)*(AH27))*(AH27),
            0.000001))^2)/(2*'1D'!$I$5)</f>
        <v>648.7834543607745</v>
      </c>
      <c r="AM27">
        <v>0</v>
      </c>
      <c r="AN27">
        <v>0</v>
      </c>
      <c r="AO27" s="5">
        <f t="shared" si="9"/>
        <v>0</v>
      </c>
      <c r="AP27" s="5">
        <f t="shared" si="13"/>
        <v>0</v>
      </c>
      <c r="AQ27" s="5">
        <f ca="1">ABS(ABS(K27)/MAX(((F27)+(G27)*(AH27))*(AH27),
        0.000001))/SQRT('1D'!$I$5*MAX((((F27)+(G27)*(AH27))*(AH27))/MAX((F27)+2*(G27)*(AH27),
            0.000001),
        0.000001))</f>
        <v>4.8138584837811188E-5</v>
      </c>
      <c r="AR27" s="5" t="str">
        <f t="shared" ca="1" si="10"/>
        <v>Subcritical</v>
      </c>
      <c r="AS27" s="5">
        <f ca="1">((ABS(K27)*'1D'!$D$6)/(MAX(((F27)+(G27)*(AH27))*(AH27),
            0.000001)*MAX(((((F27)+(G27)*(AH27))*(AH27))/MAX((F27)+2*(AH27)*SQRT(1+(G27)^2),
                    0.000001))^(2/3),
            0.000001)))^2</f>
        <v>2.2073303909532913E-11</v>
      </c>
    </row>
    <row r="28" spans="1:45" x14ac:dyDescent="0.35">
      <c r="A28">
        <v>19</v>
      </c>
      <c r="B28">
        <v>17.254999999999999</v>
      </c>
      <c r="C28">
        <v>616547.90399999998</v>
      </c>
      <c r="D28">
        <v>3097745.2170000002</v>
      </c>
      <c r="E28">
        <v>634.26199999999994</v>
      </c>
      <c r="F28">
        <v>5.9939999999999998</v>
      </c>
      <c r="G28">
        <v>0</v>
      </c>
      <c r="H28" t="s">
        <v>176</v>
      </c>
      <c r="I28">
        <v>0</v>
      </c>
      <c r="J28" s="5">
        <f t="shared" si="11"/>
        <v>0.25399999999999778</v>
      </c>
      <c r="K28" s="5">
        <f t="shared" ca="1" si="12"/>
        <v>0.05</v>
      </c>
      <c r="L28" s="5">
        <f ca="1">IF($A$2=0,
    IFERROR(L27,
        MAX('1D'!$D$16,
            POWER((ABS(K28)^2)/('1D'!$I$5*MAX(F28,
                        0.1)^2),
                1/3))),
    IF(IFERROR(V27,
            0)=0,
        IFERROR(L27,
            MAX('1D'!$D$16,
                POWER((ABS(K28)^2)/('1D'!$I$5*MAX(F28,
                            0.1)^2),
                    1/3))),
        IF(OR(IFERROR(L28,
                    0)=0,
                IFERROR(S27,
                    0)&lt;1,
                IFERROR(S28,
                    0)&lt;1),
            MAX('1D'!$D$16,
                POWER((ABS(K28)^2)/('1D'!$I$5*MAX(F28,
                            0.1)^2),
                    1/3)),
            IF(IFERROR(U28,
                    0)&gt;0,
                MAX('1D'!$D$16,
                    IFERROR(L28,
                        0)+((IFERROR(U28,
                                0))*'1D'!$D$18*IF((IFERROR(S28,
                                    0))&lt;1,
                            1,
                            -1))),
                IF(IFERROR(U28,
                        0)&lt;0,
                    IF(ABS((MAX('1D'!$D$16,
                                    POWER((ABS(K28)^2)/('1D'!$I$5*MAX(F28,
                                                0.1)^2),
                                        1/3)))-IFERROR(L28,
                                0))&gt;'1D'!$D$19,
                        MAX('1D'!$D$16,
                            IF((MAX('1D'!$D$16,
                                        POWER((ABS(K28)^2)/('1D'!$I$5*MAX(F28,
                                                    0.1)^2),
                                            1/3)))&gt;IFERROR(L28,
                                    0),
                                MIN((MAX('1D'!$D$16,
                                            POWER((ABS(K28)^2)/('1D'!$I$5*MAX(F28,
                                                        0.1)^2),
                                                1/3))),
                                    IFERROR(L28,
                                        0)+(MIN(ABS(IFERROR(U28,
                                                    0))*'1D'!$D$18,
                                            ABS((MAX('1D'!$D$16,
                                                        POWER((ABS(K28)^2)/('1D'!$I$5*MAX(F28,
                                                                    0.1)^2),
                                                            1/3)))-IFERROR(L28,
                                                    0))))),
                                MAX((MAX('1D'!$D$16,
                                            POWER((ABS(K28)^2)/('1D'!$I$5*MAX(F28,
                                                        0.1)^2),
                                                1/3))),
                                    IFERROR(L28,
                                        0)-(MIN(ABS(IFERROR(U28,
                                                    0))*'1D'!$D$18,
                                            ABS((MAX('1D'!$D$16,
                                                        POWER((ABS(K28)^2)/('1D'!$I$5*MAX(F28,
                                                                    0.1)^2),
                                                            1/3)))-IFERROR(L28,
                                                    0))))))),
                        MAX('1D'!$D$16,
                            POWER((ABS(K28)^2)/('1D'!$I$5*MAX(F28,
                                        0.1)^2),
                                1/3))),
                    MAX('1D'!$D$16,
                        IFERROR(L28,
                            0)))))))</f>
        <v>0.05</v>
      </c>
      <c r="M28" s="5">
        <f t="shared" ca="1" si="0"/>
        <v>0.29970000000000002</v>
      </c>
      <c r="N28" s="5">
        <f t="shared" ca="1" si="1"/>
        <v>4.9179520840170667E-2</v>
      </c>
      <c r="O28" s="5">
        <f t="shared" ca="1" si="2"/>
        <v>0.16683350016683349</v>
      </c>
      <c r="P28" s="5">
        <f t="shared" ca="1" si="3"/>
        <v>634.3119999999999</v>
      </c>
      <c r="Q28" s="5">
        <f ca="1">P28+((ABS(K28)/MAX(((F28)+(G28)*(L28))*(L28),
            0.000001))^2)/(2*'1D'!$I$5)</f>
        <v>634.31341862470822</v>
      </c>
      <c r="R28" s="5">
        <f ca="1">((ABS(K28)*'1D'!$D$6)/(MAX(((F28)+(G28)*(L28))*(L28),
            0.000001)*MAX(((((F28)+(G28)*(L28))*(L28))/MAX((F28)+2*(L28)*SQRT(1+(G28)^2),
                    0.000001))^(2/3),
            0.000001)))^2</f>
        <v>3.4756549128580477E-4</v>
      </c>
      <c r="S28" s="5">
        <f ca="1">ABS(ABS(K28)/MAX(((F28)+(G28)*(L28))*(L28),
        0.000001))/SQRT('1D'!$I$5*MAX((((F28)+(G28)*(L28))*(L28))/MAX((F28)+2*(G28)*(L28),
            0.000001),
        0.000001))</f>
        <v>0.23821206588706445</v>
      </c>
      <c r="T28" s="5">
        <f ca="1">((F28)*(L28)^2)/2+(G28)*(L28)^3/3+(ABS(K28)^2)/('1D'!$I$5*MAX(((F28)+(G28)*(L28))*(L28),
        0.000001))</f>
        <v>8.3428236501877362E-3</v>
      </c>
      <c r="U28" s="5">
        <f ca="1">IF($A$2=0,
    0,
    IFERROR(Q27-(((R27+R28)/2)*J28)-(IF(O27&gt;O28,
                '1D'!$D$8*((O27^2-O28^2)/(2*'1D'!$I$5)),
                '1D'!$D$9*((O28^2-O27^2)/(2*'1D'!$I$5)))+('1D'!$D$10*(ABS(I28)/90)*(MAX(O27^2,
                        O28^2)/(2*'1D'!$I$5))))-Q28,
        0))</f>
        <v>1.911718365249726E-3</v>
      </c>
      <c r="V28" s="5">
        <f ca="1">IF($A$2=0,
    1,
    IF(IFERROR(V27,
            0)=0,
        0,
        IFERROR(IF(ROUND(S28,
                    3)=1,
                1,
                IF(AND(ABS(U28)&lt;'1D'!$D$19,
                        S28&gt;1),
                    1,
                    0)),
            0)))</f>
        <v>0</v>
      </c>
      <c r="W28" s="5">
        <f ca="1">MAX(MAX('1D'!$D$16,
        MAX('1D'!$D$16,
            POWER((ABS(K28)^2)/('1D'!$I$5*MAX(F28,
                        0.1)^2),
                1/3))),
    ($L$2)-E28)</f>
        <v>14.522364026205992</v>
      </c>
      <c r="X28" s="5">
        <f t="shared" ca="1" si="4"/>
        <v>87.047049973078714</v>
      </c>
      <c r="Y28" s="5">
        <f t="shared" ca="1" si="5"/>
        <v>2.4843096428292464</v>
      </c>
      <c r="Z28" s="5">
        <f t="shared" ca="1" si="6"/>
        <v>5.7440200461088167E-4</v>
      </c>
      <c r="AA28" s="5">
        <f t="shared" ca="1" si="7"/>
        <v>648.78436402620594</v>
      </c>
      <c r="AB28" s="5">
        <f ca="1">AA28+((ABS(K28)/MAX(((F28)+(G28)*(W28))*(W28),
            0.000001))^2)/(2*'1D'!$I$5)</f>
        <v>648.78436404302238</v>
      </c>
      <c r="AC28" s="5">
        <f ca="1">((ABS(K28)*'1D'!$D$6)/(MAX(((F28)+(G28)*(W28))*(W28),
            0.000001)*MAX(((((F28)+(G28)*(W28))*(W28))/MAX((F28)+2*(W28)*SQRT(1+(G28)^2),
                    0.000001))^(2/3),
            0.000001)))^2</f>
        <v>2.2063451132181195E-11</v>
      </c>
      <c r="AD28" s="5">
        <f ca="1">ABS(ABS(K28)/MAX(((F28)+(G28)*(W28))*(W28),
        0.000001))/SQRT('1D'!$I$5*MAX((((F28)+(G28)*(W28))*(W28))/MAX((F28)+2*(G28)*(W28),
            0.000001),
        0.000001))</f>
        <v>4.8124118084710367E-5</v>
      </c>
      <c r="AE28" s="5">
        <f ca="1">((F28)*(W28)^2)/2+(G28)*(W28)^3/3+(ABS(K28)^2)/('1D'!$I$5*MAX(((F28)+(G28)*(W28))*(W28),
        0.000001))</f>
        <v>632.06447648583185</v>
      </c>
      <c r="AF28">
        <v>0</v>
      </c>
      <c r="AG28">
        <v>1</v>
      </c>
      <c r="AH28" s="5">
        <f ca="1">IFERROR(IF('1D'!V33="Supercritical",
        MAX('1D'!$D$16,
            IFERROR(L28,
                MAX('1D'!$D$16,
                    POWER((ABS(K28)^2)/('1D'!$I$5*MAX(F28,
                                0.1)^2),
                        1/3)))),
        IF('1D'!V33="Subcritical",
            MAX('1D'!$D$16,
                IFERROR(W28,
                    MAX('1D'!$D$16,
                        POWER((ABS(K28)^2)/('1D'!$I$5*MAX(F28,
                                    0.1)^2),
                            1/3)))),
            IF(IFERROR(T28,
                    -1E+99)&gt;=IFERROR(AE28,
                    -1E+99),
                MAX('1D'!$D$16,
                    IFERROR(L28,
                        MAX('1D'!$D$16,
                            POWER((ABS(K28)^2)/('1D'!$I$5*MAX(F28,
                                        0.1)^2),
                                1/3)))),
                MAX('1D'!$D$16,
                    IFERROR(W28,
                        MAX('1D'!$D$16,
                            POWER((ABS(K28)^2)/('1D'!$I$5*MAX(F28,
                                        0.1)^2),
                                1/3))))))),
    MAX('1D'!$D$16,
        POWER((ABS(K28)^2)/('1D'!$I$5*MAX(F28,
                    0.1)^2),
            1/3)))</f>
        <v>14.522364026205992</v>
      </c>
      <c r="AI28" s="5">
        <f t="shared" ca="1" si="8"/>
        <v>648.78436402620594</v>
      </c>
      <c r="AJ28" s="5">
        <f ca="1">AI28+((ABS(K28)/MAX(((F28)+(G28)*(AH28))*(AH28),
            0.000001))^2)/(2*'1D'!$I$5)</f>
        <v>648.78436404302238</v>
      </c>
      <c r="AM28">
        <v>0</v>
      </c>
      <c r="AN28">
        <v>0</v>
      </c>
      <c r="AO28" s="5">
        <f t="shared" si="9"/>
        <v>0</v>
      </c>
      <c r="AP28" s="5">
        <f t="shared" si="13"/>
        <v>0</v>
      </c>
      <c r="AQ28" s="5">
        <f ca="1">ABS(ABS(K28)/MAX(((F28)+(G28)*(AH28))*(AH28),
        0.000001))/SQRT('1D'!$I$5*MAX((((F28)+(G28)*(AH28))*(AH28))/MAX((F28)+2*(G28)*(AH28),
            0.000001),
        0.000001))</f>
        <v>4.8124118084710367E-5</v>
      </c>
      <c r="AR28" s="5" t="str">
        <f t="shared" ca="1" si="10"/>
        <v>Subcritical</v>
      </c>
      <c r="AS28" s="5">
        <f ca="1">((ABS(K28)*'1D'!$D$6)/(MAX(((F28)+(G28)*(AH28))*(AH28),
            0.000001)*MAX(((((F28)+(G28)*(AH28))*(AH28))/MAX((F28)+2*(AH28)*SQRT(1+(G28)^2),
                    0.000001))^(2/3),
            0.000001)))^2</f>
        <v>2.2063451132181195E-11</v>
      </c>
    </row>
  </sheetData>
  <autoFilter ref="A8:AS28" xr:uid="{00000000-0009-0000-0000-000003000000}"/>
  <dataValidations count="1">
    <dataValidation type="whole" errorTitle="Invalid Reset Flag" error="Enter 0 or 1." promptTitle="Channel Reset" prompt="Use 0 to reset/seed this channel sheet, then 1 to evaluate it." sqref="A2" xr:uid="{00000000-0002-0000-0300-000000000000}">
      <formula1>0</formula1>
      <formula2>1</formula2>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S48"/>
  <sheetViews>
    <sheetView workbookViewId="0"/>
  </sheetViews>
  <sheetFormatPr defaultRowHeight="14.5" x14ac:dyDescent="0.35"/>
  <cols>
    <col min="1" max="1" width="14" customWidth="1"/>
    <col min="2" max="2" width="16" customWidth="1"/>
    <col min="3" max="4" width="14" customWidth="1"/>
    <col min="5" max="5" width="16" customWidth="1"/>
    <col min="6" max="6" width="15" customWidth="1"/>
    <col min="7" max="7" width="24" customWidth="1"/>
    <col min="8" max="8" width="14" customWidth="1"/>
    <col min="9" max="9" width="16" customWidth="1"/>
    <col min="10" max="10" width="15" customWidth="1"/>
    <col min="11" max="11" width="24" customWidth="1"/>
    <col min="12" max="12" width="14" customWidth="1"/>
    <col min="13" max="17" width="18" customWidth="1"/>
    <col min="18" max="45" width="13" customWidth="1"/>
  </cols>
  <sheetData>
    <row r="1" spans="1:45" ht="24" customHeight="1" x14ac:dyDescent="0.35">
      <c r="A1" s="7" t="s">
        <v>112</v>
      </c>
      <c r="B1" s="7" t="s">
        <v>113</v>
      </c>
      <c r="C1" s="7" t="s">
        <v>9</v>
      </c>
      <c r="D1" s="7" t="s">
        <v>85</v>
      </c>
      <c r="E1" s="7" t="s">
        <v>114</v>
      </c>
      <c r="F1" s="7" t="s">
        <v>115</v>
      </c>
      <c r="G1" s="7" t="s">
        <v>116</v>
      </c>
      <c r="H1" s="7" t="s">
        <v>4</v>
      </c>
      <c r="I1" s="7" t="s">
        <v>117</v>
      </c>
      <c r="J1" s="7" t="s">
        <v>118</v>
      </c>
      <c r="K1" s="7" t="s">
        <v>119</v>
      </c>
      <c r="L1" s="7" t="s">
        <v>4</v>
      </c>
    </row>
    <row r="2" spans="1:45" x14ac:dyDescent="0.35">
      <c r="A2">
        <v>1</v>
      </c>
      <c r="B2" s="5" t="str">
        <f>'1D'!A34</f>
        <v>forebay</v>
      </c>
      <c r="C2" s="5" t="str">
        <f>H10</f>
        <v>Junction</v>
      </c>
      <c r="D2" s="5">
        <f>'1D'!E34</f>
        <v>38</v>
      </c>
      <c r="E2" s="5" t="str">
        <f>IF(OR('1D'!B34="Inlet",'1D'!B34="Outlet"),'1D'!B34,"Junction")</f>
        <v>Junction</v>
      </c>
      <c r="F2" s="5">
        <f ca="1">'1D'!N34</f>
        <v>1.0190000000000001</v>
      </c>
      <c r="G2" t="s">
        <v>120</v>
      </c>
      <c r="H2" s="5">
        <f ca="1">'1D'!$I$14</f>
        <v>644.50592841214245</v>
      </c>
      <c r="I2" s="5" t="str">
        <f>IF(OR('1D'!C34="Inlet",'1D'!C34="Outlet"),'1D'!C34,"Junction")</f>
        <v>Outlet</v>
      </c>
      <c r="J2" s="5">
        <f>'1D'!P34</f>
        <v>0</v>
      </c>
      <c r="K2" s="5" t="str">
        <f>'1D'!N7</f>
        <v>Spill End</v>
      </c>
      <c r="L2" s="5">
        <f ca="1">'1D'!P7</f>
        <v>635.5</v>
      </c>
    </row>
    <row r="4" spans="1:45" ht="22" customHeight="1" x14ac:dyDescent="0.35">
      <c r="A4" s="8" t="s">
        <v>121</v>
      </c>
      <c r="B4" s="8" t="s">
        <v>122</v>
      </c>
      <c r="C4" s="8" t="s">
        <v>123</v>
      </c>
      <c r="D4" s="8" t="s">
        <v>124</v>
      </c>
      <c r="E4" s="8" t="s">
        <v>125</v>
      </c>
    </row>
    <row r="5" spans="1:45" x14ac:dyDescent="0.35">
      <c r="A5" t="s">
        <v>126</v>
      </c>
      <c r="B5" s="5">
        <f ca="1">$H$2</f>
        <v>644.50592841214245</v>
      </c>
      <c r="C5" s="5">
        <f ca="1">P10</f>
        <v>644.50592841214245</v>
      </c>
      <c r="D5" s="5">
        <f ca="1">AA10</f>
        <v>635.53472020182755</v>
      </c>
      <c r="E5" s="5">
        <f ca="1">AI10</f>
        <v>644.50592841214245</v>
      </c>
    </row>
    <row r="6" spans="1:45" x14ac:dyDescent="0.35">
      <c r="A6" t="s">
        <v>127</v>
      </c>
      <c r="B6" s="5">
        <f ca="1">$L$2</f>
        <v>635.5</v>
      </c>
      <c r="C6" s="5">
        <f ca="1">P48</f>
        <v>622.02799999999991</v>
      </c>
      <c r="D6" s="5">
        <f ca="1">AA48</f>
        <v>635.5</v>
      </c>
      <c r="E6" s="5">
        <f ca="1">AI48</f>
        <v>635.5</v>
      </c>
    </row>
    <row r="8" spans="1:45" x14ac:dyDescent="0.35">
      <c r="A8" s="6" t="s">
        <v>128</v>
      </c>
      <c r="B8" s="6" t="s">
        <v>129</v>
      </c>
      <c r="C8" s="6" t="s">
        <v>130</v>
      </c>
      <c r="D8" s="6" t="s">
        <v>131</v>
      </c>
      <c r="E8" s="6" t="s">
        <v>132</v>
      </c>
      <c r="F8" s="6" t="s">
        <v>133</v>
      </c>
      <c r="G8" s="6" t="s">
        <v>134</v>
      </c>
      <c r="H8" s="6" t="s">
        <v>9</v>
      </c>
      <c r="I8" s="6" t="s">
        <v>135</v>
      </c>
      <c r="J8" s="6" t="s">
        <v>136</v>
      </c>
      <c r="K8" s="6" t="s">
        <v>137</v>
      </c>
      <c r="L8" s="6" t="s">
        <v>138</v>
      </c>
      <c r="M8" s="6" t="s">
        <v>139</v>
      </c>
      <c r="N8" s="6" t="s">
        <v>140</v>
      </c>
      <c r="O8" s="6" t="s">
        <v>141</v>
      </c>
      <c r="P8" s="6" t="s">
        <v>142</v>
      </c>
      <c r="Q8" s="6" t="s">
        <v>143</v>
      </c>
      <c r="R8" s="6" t="s">
        <v>144</v>
      </c>
      <c r="S8" s="6" t="s">
        <v>145</v>
      </c>
      <c r="T8" s="6" t="s">
        <v>146</v>
      </c>
      <c r="U8" s="6" t="s">
        <v>147</v>
      </c>
      <c r="V8" s="6" t="s">
        <v>148</v>
      </c>
      <c r="W8" s="6" t="s">
        <v>149</v>
      </c>
      <c r="X8" s="6" t="s">
        <v>150</v>
      </c>
      <c r="Y8" s="6" t="s">
        <v>151</v>
      </c>
      <c r="Z8" s="6" t="s">
        <v>152</v>
      </c>
      <c r="AA8" s="6" t="s">
        <v>153</v>
      </c>
      <c r="AB8" s="6" t="s">
        <v>154</v>
      </c>
      <c r="AC8" s="6" t="s">
        <v>155</v>
      </c>
      <c r="AD8" s="6" t="s">
        <v>156</v>
      </c>
      <c r="AE8" s="6" t="s">
        <v>157</v>
      </c>
      <c r="AF8" s="6" t="s">
        <v>158</v>
      </c>
      <c r="AG8" s="6" t="s">
        <v>159</v>
      </c>
      <c r="AH8" s="6" t="s">
        <v>160</v>
      </c>
      <c r="AI8" s="6" t="s">
        <v>161</v>
      </c>
      <c r="AJ8" s="6" t="s">
        <v>162</v>
      </c>
      <c r="AK8" s="6" t="s">
        <v>163</v>
      </c>
      <c r="AL8" s="6" t="s">
        <v>164</v>
      </c>
      <c r="AM8" s="6" t="s">
        <v>165</v>
      </c>
      <c r="AN8" s="6" t="s">
        <v>166</v>
      </c>
      <c r="AO8" s="6" t="s">
        <v>167</v>
      </c>
      <c r="AP8" s="6" t="s">
        <v>168</v>
      </c>
      <c r="AQ8" s="6" t="s">
        <v>169</v>
      </c>
      <c r="AR8" s="6" t="s">
        <v>170</v>
      </c>
      <c r="AS8" s="6" t="s">
        <v>171</v>
      </c>
    </row>
    <row r="9" spans="1:45" x14ac:dyDescent="0.35">
      <c r="A9" s="2" t="s">
        <v>22</v>
      </c>
      <c r="B9" s="2" t="s">
        <v>54</v>
      </c>
      <c r="C9" s="2" t="s">
        <v>54</v>
      </c>
      <c r="D9" s="2" t="s">
        <v>54</v>
      </c>
      <c r="E9" s="2" t="s">
        <v>54</v>
      </c>
      <c r="F9" s="2" t="s">
        <v>54</v>
      </c>
      <c r="G9" s="2" t="s">
        <v>22</v>
      </c>
      <c r="H9" s="2" t="s">
        <v>22</v>
      </c>
      <c r="I9" s="2" t="s">
        <v>172</v>
      </c>
      <c r="J9" s="2" t="s">
        <v>54</v>
      </c>
      <c r="K9" s="2" t="s">
        <v>13</v>
      </c>
      <c r="L9" s="2" t="s">
        <v>54</v>
      </c>
      <c r="M9" s="2" t="s">
        <v>173</v>
      </c>
      <c r="N9" s="2" t="s">
        <v>54</v>
      </c>
      <c r="O9" s="2" t="s">
        <v>174</v>
      </c>
      <c r="P9" s="2" t="s">
        <v>54</v>
      </c>
      <c r="Q9" s="2" t="s">
        <v>54</v>
      </c>
      <c r="R9" s="2" t="s">
        <v>22</v>
      </c>
      <c r="S9" s="2" t="s">
        <v>22</v>
      </c>
      <c r="T9" s="2" t="s">
        <v>175</v>
      </c>
      <c r="U9" s="2" t="s">
        <v>54</v>
      </c>
      <c r="V9" s="2" t="s">
        <v>22</v>
      </c>
      <c r="W9" s="2" t="s">
        <v>54</v>
      </c>
      <c r="X9" s="2" t="s">
        <v>173</v>
      </c>
      <c r="Y9" s="2" t="s">
        <v>54</v>
      </c>
      <c r="Z9" s="2" t="s">
        <v>174</v>
      </c>
      <c r="AA9" s="2" t="s">
        <v>54</v>
      </c>
      <c r="AB9" s="2" t="s">
        <v>54</v>
      </c>
      <c r="AC9" s="2" t="s">
        <v>22</v>
      </c>
      <c r="AD9" s="2" t="s">
        <v>22</v>
      </c>
      <c r="AE9" s="2" t="s">
        <v>175</v>
      </c>
      <c r="AF9" s="2" t="s">
        <v>54</v>
      </c>
      <c r="AG9" s="2" t="s">
        <v>22</v>
      </c>
      <c r="AH9" s="2" t="s">
        <v>54</v>
      </c>
      <c r="AI9" s="2" t="s">
        <v>54</v>
      </c>
      <c r="AJ9" s="2" t="s">
        <v>54</v>
      </c>
      <c r="AK9" s="2" t="s">
        <v>54</v>
      </c>
      <c r="AL9" s="2" t="s">
        <v>54</v>
      </c>
      <c r="AM9" s="2" t="s">
        <v>13</v>
      </c>
      <c r="AN9" s="2" t="s">
        <v>13</v>
      </c>
      <c r="AO9" s="2" t="s">
        <v>13</v>
      </c>
      <c r="AP9" s="2" t="s">
        <v>13</v>
      </c>
      <c r="AQ9" s="2" t="s">
        <v>22</v>
      </c>
      <c r="AR9" s="2" t="s">
        <v>22</v>
      </c>
      <c r="AS9" s="2" t="s">
        <v>22</v>
      </c>
    </row>
    <row r="10" spans="1:45" x14ac:dyDescent="0.35">
      <c r="A10">
        <v>1</v>
      </c>
      <c r="B10">
        <v>0</v>
      </c>
      <c r="C10">
        <v>616065.73</v>
      </c>
      <c r="D10">
        <v>3096621.8679999998</v>
      </c>
      <c r="E10">
        <v>631.875</v>
      </c>
      <c r="F10">
        <v>10.206</v>
      </c>
      <c r="G10">
        <v>0</v>
      </c>
      <c r="H10" t="s">
        <v>120</v>
      </c>
      <c r="I10">
        <v>0</v>
      </c>
      <c r="J10">
        <v>0</v>
      </c>
      <c r="K10" s="5">
        <f ca="1">$F$2</f>
        <v>1.0190000000000001</v>
      </c>
      <c r="L10" s="5">
        <f ca="1">MAX('1D'!$D$16,
    ($H$2)-E10)</f>
        <v>12.630928412142453</v>
      </c>
      <c r="M10" s="5">
        <f t="shared" ref="M10:M48" ca="1" si="0">((F10)+(G10)*(L10))*(L10)</f>
        <v>128.91125537432586</v>
      </c>
      <c r="N10" s="5">
        <f t="shared" ref="N10:N48" ca="1" si="1">(((F10)+(G10)*(L10))*(L10))/MAX((F10)+2*(L10)*SQRT(1+(G10)^2),
    0.000001)</f>
        <v>3.634593880678465</v>
      </c>
      <c r="O10" s="5">
        <f t="shared" ref="O10:O48" ca="1" si="2">ABS(K10)/MAX(((F10)+(G10)*(L10))*(L10),
    0.000001)</f>
        <v>7.9046627623094688E-3</v>
      </c>
      <c r="P10" s="5">
        <f t="shared" ref="P10:P48" ca="1" si="3">E10+L10</f>
        <v>644.50592841214245</v>
      </c>
      <c r="Q10" s="5">
        <f ca="1">P10+((ABS(K10)/MAX(((F10)+(G10)*(L10))*(L10),
            0.000001))^2)/(2*'1D'!$I$5)</f>
        <v>644.50593159683626</v>
      </c>
      <c r="R10" s="5">
        <f ca="1">((ABS(K10)*'1D'!$D$6)/(MAX(((F10)+(G10)*(L10))*(L10),
            0.000001)*MAX(((((F10)+(G10)*(L10))*(L10))/MAX((F10)+2*(L10)*SQRT(1+(G10)^2),
                    0.000001))^(2/3),
            0.000001)))^2</f>
        <v>2.5157917539644428E-9</v>
      </c>
      <c r="S10" s="5">
        <f ca="1">ABS(ABS(K10)/MAX(((F10)+(G10)*(L10))*(L10),
        0.000001))/SQRT('1D'!$I$5*MAX((((F10)+(G10)*(L10))*(L10))/MAX((F10)+2*(G10)*(L10),
            0.000001),
        0.000001))</f>
        <v>7.1011911925285384E-4</v>
      </c>
      <c r="T10" s="5">
        <f ca="1">((F10)*(L10)^2)/2+(G10)*(L10)^3/3+(ABS(K10)^2)/('1D'!$I$5*MAX(((F10)+(G10)*(L10))*(L10),
        0.000001))</f>
        <v>814.135240162027</v>
      </c>
      <c r="U10">
        <v>0</v>
      </c>
      <c r="V10">
        <v>1</v>
      </c>
      <c r="W10" s="5">
        <f ca="1">IF($A$2=0,
    MAX(MAX('1D'!$D$16,
            MAX('1D'!$D$16,
                POWER((ABS(K10)^2)/('1D'!$I$5*MAX(F10,
                            0.1)^2),
                    1/3))),
        IFERROR(W48,
            MAX(MAX('1D'!$D$16,
                    MAX('1D'!$D$16,
                        POWER((ABS(K10)^2)/('1D'!$I$5*MAX(F10,
                                    0.1)^2),
                            1/3))),
                ($L$2)-E48))),
    IF(IFERROR(AG11,
            0)=0,
        MAX(MAX('1D'!$D$16,
                MAX('1D'!$D$16,
                    POWER((ABS(K10)^2)/('1D'!$I$5*MAX(F10,
                                0.1)^2),
                        1/3))),
            IFERROR(W48,
                MAX(MAX('1D'!$D$16,
                        MAX('1D'!$D$16,
                            POWER((ABS(K10)^2)/('1D'!$I$5*MAX(F10,
                                        0.1)^2),
                                1/3))),
                    ($L$2)-E48))),
        IF(IFERROR(W10,
                0)=0,
            MAX(MAX('1D'!$D$16,
                    MAX('1D'!$D$16,
                        POWER((ABS(K10)^2)/('1D'!$I$5*MAX(F10,
                                    0.1)^2),
                            1/3))),
                IFERROR(W48,
                    MAX(MAX('1D'!$D$16,
                            MAX('1D'!$D$16,
                                POWER((ABS(K10)^2)/('1D'!$I$5*MAX(F10,
                                            0.1)^2),
                                    1/3))),
                        ($L$2)-E48))),
            IF(OR(IFERROR(AD10,
                        0)&gt;=1,
                    IFERROR(AD11,
                        0)&gt;=1),
                MAX('1D'!$D$16,
                    MAX('1D'!$D$16,
                        POWER((ABS(K10)^2)/('1D'!$I$5*MAX(F10,
                                    0.1)^2),
                            1/3))),
                IF(ABS(IFERROR(AF10,
                            0))&lt;'1D'!$D$19,
                    MAX(MAX('1D'!$D$16,
                            MAX('1D'!$D$16,
                                POWER((ABS(K10)^2)/('1D'!$I$5*MAX(F10,
                                            0.1)^2),
                                    1/3))),
                        IFERROR(W10,
                            0)),
                    MAX(MAX('1D'!$D$16,
                            MAX('1D'!$D$16,
                                POWER((ABS(K10)^2)/('1D'!$I$5*MAX(F10,
                                            0.1)^2),
                                    1/3))),
                        (IFERROR(W10,
                                0))+((IFERROR(AF10,
                                    0))*'1D'!$D$18)))))))</f>
        <v>3.6597202018275112</v>
      </c>
      <c r="X10" s="5">
        <f t="shared" ref="X10:X48" ca="1" si="4">((F10)+(G10)*(W10))*(W10)</f>
        <v>37.351104379851577</v>
      </c>
      <c r="Y10" s="5">
        <f t="shared" ref="Y10:Y48" ca="1" si="5">(((F10)+(G10)*(W10))*(W10))/MAX((F10)+2*(W10)*SQRT(1+(G10)^2),
    0.000001)</f>
        <v>2.1312505431853119</v>
      </c>
      <c r="Z10" s="5">
        <f t="shared" ref="Z10:Z48" ca="1" si="6">ABS(K10)/MAX(((F10)+(G10)*(W10))*(W10),
    0.000001)</f>
        <v>2.7281656511063766E-2</v>
      </c>
      <c r="AA10" s="5">
        <f t="shared" ref="AA10:AA48" ca="1" si="7">E10+W10</f>
        <v>635.53472020182755</v>
      </c>
      <c r="AB10" s="5">
        <f ca="1">AA10+((ABS(K10)/MAX(((F10)+(G10)*(W10))*(W10),
            0.000001))^2)/(2*'1D'!$I$5)</f>
        <v>635.53475813703562</v>
      </c>
      <c r="AC10" s="5">
        <f ca="1">((ABS(K10)*'1D'!$D$6)/(MAX(((F10)+(G10)*(W10))*(W10),
            0.000001)*MAX(((((F10)+(G10)*(W10))*(W10))/MAX((F10)+2*(W10)*SQRT(1+(G10)^2),
                    0.000001))^(2/3),
            0.000001)))^2</f>
        <v>6.1058291608824505E-8</v>
      </c>
      <c r="AD10" s="5">
        <f ca="1">ABS(ABS(K10)/MAX(((F10)+(G10)*(W10))*(W10),
        0.000001))/SQRT('1D'!$I$5*MAX((((F10)+(G10)*(W10))*(W10))/MAX((F10)+2*(G10)*(W10),
            0.000001),
        0.000001))</f>
        <v>4.5531534937117363E-3</v>
      </c>
      <c r="AE10" s="5">
        <f ca="1">((F10)*(W10)^2)/2+(G10)*(W10)^3/3+(ABS(K10)^2)/('1D'!$I$5*MAX(((F10)+(G10)*(W10))*(W10),
        0.000001))</f>
        <v>68.350129473586691</v>
      </c>
      <c r="AF10" s="5">
        <f ca="1">IF($A$2=0,
    0,
    IFERROR(AB11+(((AC10+AC11)/2)*J11)+(IF(Z10&gt;Z11,
                '1D'!$D$8*((Z10^2-Z11^2)/(2*'1D'!$I$5)),
                '1D'!$D$9*((Z11^2-Z10^2)/(2*'1D'!$I$5)))+('1D'!$D$10*(ABS(I11)/90)*(MAX(Z10^2,
                        Z11^2)/(2*'1D'!$I$5))))-AB10,
        0))</f>
        <v>-9.3528746504034643E-4</v>
      </c>
      <c r="AG10" s="5">
        <f ca="1">IF($A$2=0,
    1,
    IF(IFERROR(AG11,
            0)=0,
        0,
        IFERROR(IF(OR(ROUND(AD10,
                        3)&gt;=1,
                    AND(ABS(AF10)&lt;'1D'!$D$19,
                        AD10&lt;1)),
                1,
                0),
            0)))</f>
        <v>1</v>
      </c>
      <c r="AH10" s="5">
        <f ca="1">IFERROR(IF('1D'!V34="Supercritical",
        MAX('1D'!$D$16,
            IFERROR(L10,
                MAX('1D'!$D$16,
                    POWER((ABS(K10)^2)/('1D'!$I$5*MAX(F10,
                                0.1)^2),
                        1/3)))),
        IF('1D'!V34="Subcritical",
            MAX('1D'!$D$16,
                IFERROR(W10,
                    MAX('1D'!$D$16,
                        POWER((ABS(K10)^2)/('1D'!$I$5*MAX(F10,
                                    0.1)^2),
                            1/3)))),
            IF(IFERROR(T10,
                    -1E+99)&gt;=IFERROR(AE10,
                    -1E+99),
                MAX('1D'!$D$16,
                    IFERROR(L10,
                        MAX('1D'!$D$16,
                            POWER((ABS(K10)^2)/('1D'!$I$5*MAX(F10,
                                        0.1)^2),
                                1/3)))),
                MAX('1D'!$D$16,
                    IFERROR(W10,
                        MAX('1D'!$D$16,
                            POWER((ABS(K10)^2)/('1D'!$I$5*MAX(F10,
                                        0.1)^2),
                                1/3))))))),
    MAX('1D'!$D$16,
        POWER((ABS(K10)^2)/('1D'!$I$5*MAX(F10,
                    0.1)^2),
            1/3)))</f>
        <v>12.630928412142453</v>
      </c>
      <c r="AI10" s="5">
        <f t="shared" ref="AI10:AI48" ca="1" si="8">E10+AH10</f>
        <v>644.50592841214245</v>
      </c>
      <c r="AJ10" s="5">
        <f ca="1">AI10+((ABS(K10)/MAX(((F10)+(G10)*(AH10))*(AH10),
            0.000001))^2)/(2*'1D'!$I$5)</f>
        <v>644.50593159683626</v>
      </c>
      <c r="AM10">
        <v>0</v>
      </c>
      <c r="AN10">
        <v>0</v>
      </c>
      <c r="AO10" s="5">
        <f t="shared" ref="AO10:AO48" si="9">AM10+AN10</f>
        <v>0</v>
      </c>
      <c r="AP10" s="5">
        <f>AO10</f>
        <v>0</v>
      </c>
      <c r="AQ10" s="5">
        <f ca="1">ABS(ABS(K10)/MAX(((F10)+(G10)*(AH10))*(AH10),
        0.000001))/SQRT('1D'!$I$5*MAX((((F10)+(G10)*(AH10))*(AH10))/MAX((F10)+2*(G10)*(AH10),
            0.000001),
        0.000001))</f>
        <v>7.1011911925285384E-4</v>
      </c>
      <c r="AR10" s="5" t="str">
        <f t="shared" ref="AR10:AR48" ca="1" si="10">IF(AQ10&lt;1,
    "Subcritical",
    "Supercritical")</f>
        <v>Subcritical</v>
      </c>
      <c r="AS10" s="5">
        <f ca="1">((ABS(K10)*'1D'!$D$6)/(MAX(((F10)+(G10)*(AH10))*(AH10),
            0.000001)*MAX(((((F10)+(G10)*(AH10))*(AH10))/MAX((F10)+2*(AH10)*SQRT(1+(G10)^2),
                    0.000001))^(2/3),
            0.000001)))^2</f>
        <v>2.5157917539644428E-9</v>
      </c>
    </row>
    <row r="11" spans="1:45" x14ac:dyDescent="0.35">
      <c r="A11">
        <v>2</v>
      </c>
      <c r="B11">
        <v>1</v>
      </c>
      <c r="C11">
        <v>616065.73</v>
      </c>
      <c r="D11">
        <v>3096620.8679999998</v>
      </c>
      <c r="E11">
        <v>631.65219999999999</v>
      </c>
      <c r="F11">
        <v>12.125999999999999</v>
      </c>
      <c r="G11">
        <v>0</v>
      </c>
      <c r="H11" t="s">
        <v>120</v>
      </c>
      <c r="I11">
        <v>0</v>
      </c>
      <c r="J11" s="5">
        <f t="shared" ref="J11:J48" si="11">B11-B10</f>
        <v>1</v>
      </c>
      <c r="K11" s="5">
        <f t="shared" ref="K11:K48" ca="1" si="12">MAX(0.05,
    K10-AO10)</f>
        <v>1.0190000000000001</v>
      </c>
      <c r="L11" s="5">
        <f ca="1">IF($A$2=0,
    IFERROR(L10,
        MAX('1D'!$D$16,
            POWER((ABS(K11)^2)/('1D'!$I$5*MAX(F11,
                        0.1)^2),
                1/3))),
    IF(IFERROR(V10,
            0)=0,
        IFERROR(L10,
            MAX('1D'!$D$16,
                POWER((ABS(K11)^2)/('1D'!$I$5*MAX(F11,
                            0.1)^2),
                    1/3))),
        IF(OR(IFERROR(L11,
                    0)=0,
                IFERROR(S10,
                    0)&lt;1,
                IFERROR(S11,
                    0)&lt;1),
            MAX('1D'!$D$16,
                POWER((ABS(K11)^2)/('1D'!$I$5*MAX(F11,
                            0.1)^2),
                    1/3)),
            IF(IFERROR(U11,
                    0)&gt;0,
                MAX('1D'!$D$16,
                    IFERROR(L11,
                        0)+((IFERROR(U11,
                                0))*'1D'!$D$18*IF((IFERROR(S11,
                                    0))&lt;1,
                            1,
                            -1))),
                IF(IFERROR(U11,
                        0)&lt;0,
                    IF(ABS((MAX('1D'!$D$16,
                                    POWER((ABS(K11)^2)/('1D'!$I$5*MAX(F11,
                                                0.1)^2),
                                        1/3)))-IFERROR(L11,
                                0))&gt;'1D'!$D$19,
                        MAX('1D'!$D$16,
                            IF((MAX('1D'!$D$16,
                                        POWER((ABS(K11)^2)/('1D'!$I$5*MAX(F11,
                                                    0.1)^2),
                                            1/3)))&gt;IFERROR(L11,
                                    0),
                                MIN((MAX('1D'!$D$16,
                                            POWER((ABS(K11)^2)/('1D'!$I$5*MAX(F11,
                                                        0.1)^2),
                                                1/3))),
                                    IFERROR(L11,
                                        0)+(MIN(ABS(IFERROR(U11,
                                                    0))*'1D'!$D$18,
                                            ABS((MAX('1D'!$D$16,
                                                        POWER((ABS(K11)^2)/('1D'!$I$5*MAX(F11,
                                                                    0.1)^2),
                                                            1/3)))-IFERROR(L11,
                                                    0))))),
                                MAX((MAX('1D'!$D$16,
                                            POWER((ABS(K11)^2)/('1D'!$I$5*MAX(F11,
                                                        0.1)^2),
                                                1/3))),
                                    IFERROR(L11,
                                        0)-(MIN(ABS(IFERROR(U11,
                                                    0))*'1D'!$D$18,
                                            ABS((MAX('1D'!$D$16,
                                                        POWER((ABS(K11)^2)/('1D'!$I$5*MAX(F11,
                                                                    0.1)^2),
                                                            1/3)))-IFERROR(L11,
                                                    0))))))),
                        MAX('1D'!$D$16,
                            POWER((ABS(K11)^2)/('1D'!$I$5*MAX(F11,
                                        0.1)^2),
                                1/3))),
                    MAX('1D'!$D$16,
                        IFERROR(L11,
                            0)))))))</f>
        <v>8.9622023298216016E-2</v>
      </c>
      <c r="M11" s="5">
        <f t="shared" ca="1" si="0"/>
        <v>1.0867566545141674</v>
      </c>
      <c r="N11" s="5">
        <f t="shared" ca="1" si="1"/>
        <v>8.831654621386878E-2</v>
      </c>
      <c r="O11" s="5">
        <f t="shared" ca="1" si="2"/>
        <v>0.93765241350699824</v>
      </c>
      <c r="P11" s="5">
        <f t="shared" ca="1" si="3"/>
        <v>631.74182202329825</v>
      </c>
      <c r="Q11" s="5">
        <f ca="1">P11+((ABS(K11)/MAX(((F11)+(G11)*(L11))*(L11),
            0.000001))^2)/(2*'1D'!$I$5)</f>
        <v>631.78663303494739</v>
      </c>
      <c r="R11" s="5">
        <f ca="1">((ABS(K11)*'1D'!$D$6)/(MAX(((F11)+(G11)*(L11))*(L11),
            0.000001)*MAX(((((F11)+(G11)*(L11))*(L11))/MAX((F11)+2*(L11)*SQRT(1+(G11)^2),
                    0.000001))^(2/3),
            0.000001)))^2</f>
        <v>5.0297164300300524E-3</v>
      </c>
      <c r="S11" s="5">
        <f ca="1">ABS(ABS(K11)/MAX(((F11)+(G11)*(L11))*(L11),
        0.000001))/SQRT('1D'!$I$5*MAX((((F11)+(G11)*(L11))*(L11))/MAX((F11)+2*(G11)*(L11),
            0.000001),
        0.000001))</f>
        <v>0.99999999999999978</v>
      </c>
      <c r="T11" s="5">
        <f ca="1">((F11)*(L11)^2)/2+(G11)*(L11)^3/3+(ABS(K11)^2)/('1D'!$I$5*MAX(((F11)+(G11)*(L11))*(L11),
        0.000001))</f>
        <v>0.14609599531553999</v>
      </c>
      <c r="U11" s="5">
        <f ca="1">IF($A$2=0,
    0,
    IFERROR(Q10-(((R10+R11)/2)*J11)-(IF(O10&gt;O11,
                '1D'!$D$8*((O10^2-O11^2)/(2*'1D'!$I$5)),
                '1D'!$D$9*((O11^2-O10^2)/(2*'1D'!$I$5)))+('1D'!$D$10*(ABS(I11)/90)*(MAX(O10^2,
                        O11^2)/(2*'1D'!$I$5))))-Q11,
        0))</f>
        <v>12.7123029197204</v>
      </c>
      <c r="V11" s="5">
        <f ca="1">IF($A$2=0,
    1,
    IF(IFERROR(V10,
            0)=0,
        0,
        IFERROR(IF(ROUND(S11,
                    3)=1,
                1,
                IF(AND(ABS(U11)&lt;'1D'!$D$19,
                        S11&gt;1),
                    1,
                    0)),
            0)))</f>
        <v>1</v>
      </c>
      <c r="W11" s="5">
        <f ca="1">IF($A$2=0,
    MAX(MAX('1D'!$D$16,
            MAX('1D'!$D$16,
                POWER((ABS(K11)^2)/('1D'!$I$5*MAX(F11,
                            0.1)^2),
                    1/3))),
        IFERROR(W48,
            MAX(MAX('1D'!$D$16,
                    MAX('1D'!$D$16,
                        POWER((ABS(K11)^2)/('1D'!$I$5*MAX(F11,
                                    0.1)^2),
                            1/3))),
                ($L$2)-E48))),
    IF(IFERROR(AG12,
            0)=0,
        MAX(MAX('1D'!$D$16,
                MAX('1D'!$D$16,
                    POWER((ABS(K11)^2)/('1D'!$I$5*MAX(F11,
                                0.1)^2),
                        1/3))),
            IFERROR(W48,
                MAX(MAX('1D'!$D$16,
                        MAX('1D'!$D$16,
                            POWER((ABS(K11)^2)/('1D'!$I$5*MAX(F11,
                                        0.1)^2),
                                1/3))),
                    ($L$2)-E48))),
        IF(IFERROR(W11,
                0)=0,
            MAX(MAX('1D'!$D$16,
                    MAX('1D'!$D$16,
                        POWER((ABS(K11)^2)/('1D'!$I$5*MAX(F11,
                                    0.1)^2),
                            1/3))),
                IFERROR(W48,
                    MAX(MAX('1D'!$D$16,
                            MAX('1D'!$D$16,
                                POWER((ABS(K11)^2)/('1D'!$I$5*MAX(F11,
                                            0.1)^2),
                                    1/3))),
                        ($L$2)-E48))),
            IF(OR(IFERROR(AD11,
                        0)&gt;=1,
                    IFERROR(AD12,
                        0)&gt;=1),
                MAX('1D'!$D$16,
                    MAX('1D'!$D$16,
                        POWER((ABS(K11)^2)/('1D'!$I$5*MAX(F11,
                                    0.1)^2),
                            1/3))),
                IF(ABS(IFERROR(AF11,
                            0))&lt;'1D'!$D$19,
                    MAX(MAX('1D'!$D$16,
                            MAX('1D'!$D$16,
                                POWER((ABS(K11)^2)/('1D'!$I$5*MAX(F11,
                                            0.1)^2),
                                    1/3))),
                        IFERROR(W11,
                            0)),
                    MAX(MAX('1D'!$D$16,
                            MAX('1D'!$D$16,
                                POWER((ABS(K11)^2)/('1D'!$I$5*MAX(F11,
                                            0.1)^2),
                                    1/3))),
                        (IFERROR(W11,
                                0))+((IFERROR(AF11,
                                    0))*'1D'!$D$18)))))))</f>
        <v>3.8815946996172763</v>
      </c>
      <c r="X11" s="5">
        <f t="shared" ca="1" si="4"/>
        <v>47.06821732755909</v>
      </c>
      <c r="Y11" s="5">
        <f t="shared" ca="1" si="5"/>
        <v>2.3665226562411106</v>
      </c>
      <c r="Z11" s="5">
        <f t="shared" ca="1" si="6"/>
        <v>2.1649428379845643E-2</v>
      </c>
      <c r="AA11" s="5">
        <f t="shared" ca="1" si="7"/>
        <v>635.53379469961726</v>
      </c>
      <c r="AB11" s="5">
        <f ca="1">AA11+((ABS(K11)/MAX(((F11)+(G11)*(W11))*(W11),
            0.000001))^2)/(2*'1D'!$I$5)</f>
        <v>635.53381858839145</v>
      </c>
      <c r="AC11" s="5">
        <f ca="1">((ABS(K11)*'1D'!$D$6)/(MAX(((F11)+(G11)*(W11))*(W11),
            0.000001)*MAX(((((F11)+(G11)*(W11))*(W11))/MAX((F11)+2*(W11)*SQRT(1+(G11)^2),
                    0.000001))^(2/3),
            0.000001)))^2</f>
        <v>3.3439606934475858E-8</v>
      </c>
      <c r="AD11" s="5">
        <f ca="1">ABS(ABS(K11)/MAX(((F11)+(G11)*(W11))*(W11),
        0.000001))/SQRT('1D'!$I$5*MAX((((F11)+(G11)*(W11))*(W11))/MAX((F11)+2*(G11)*(W11),
            0.000001),
        0.000001))</f>
        <v>3.5083817013274229E-3</v>
      </c>
      <c r="AE11" s="5">
        <f ca="1">((F11)*(W11)^2)/2+(G11)*(W11)^3/3+(ABS(K11)^2)/('1D'!$I$5*MAX(((F11)+(G11)*(W11))*(W11),
        0.000001))</f>
        <v>91.352120253572153</v>
      </c>
      <c r="AF11" s="5">
        <f ca="1">IF($A$2=0,
    0,
    IFERROR(AB12+(((AC11+AC12)/2)*J12)+(IF(Z11&gt;Z12,
                '1D'!$D$8*((Z11^2-Z12^2)/(2*'1D'!$I$5)),
                '1D'!$D$9*((Z12^2-Z11^2)/(2*'1D'!$I$5)))+('1D'!$D$10*(ABS(I12)/90)*(MAX(Z11^2,
                        Z12^2)/(2*'1D'!$I$5))))-AB11,
        0))</f>
        <v>-9.1420751004989143E-4</v>
      </c>
      <c r="AG11" s="5">
        <f ca="1">IF($A$2=0,
    1,
    IF(IFERROR(AG12,
            0)=0,
        0,
        IFERROR(IF(OR(ROUND(AD11,
                        3)&gt;=1,
                    AND(ABS(AF11)&lt;'1D'!$D$19,
                        AD11&lt;1)),
                1,
                0),
            0)))</f>
        <v>1</v>
      </c>
      <c r="AH11" s="5">
        <f ca="1">IFERROR(IF('1D'!V34="Supercritical",
        MAX('1D'!$D$16,
            IFERROR(L11,
                MAX('1D'!$D$16,
                    POWER((ABS(K11)^2)/('1D'!$I$5*MAX(F11,
                                0.1)^2),
                        1/3)))),
        IF('1D'!V34="Subcritical",
            MAX('1D'!$D$16,
                IFERROR(W11,
                    MAX('1D'!$D$16,
                        POWER((ABS(K11)^2)/('1D'!$I$5*MAX(F11,
                                    0.1)^2),
                            1/3)))),
            IF(IFERROR(T11,
                    -1E+99)&gt;=IFERROR(AE11,
                    -1E+99),
                MAX('1D'!$D$16,
                    IFERROR(L11,
                        MAX('1D'!$D$16,
                            POWER((ABS(K11)^2)/('1D'!$I$5*MAX(F11,
                                        0.1)^2),
                                1/3)))),
                MAX('1D'!$D$16,
                    IFERROR(W11,
                        MAX('1D'!$D$16,
                            POWER((ABS(K11)^2)/('1D'!$I$5*MAX(F11,
                                        0.1)^2),
                                1/3))))))),
    MAX('1D'!$D$16,
        POWER((ABS(K11)^2)/('1D'!$I$5*MAX(F11,
                    0.1)^2),
            1/3)))</f>
        <v>3.8815946996172763</v>
      </c>
      <c r="AI11" s="5">
        <f t="shared" ca="1" si="8"/>
        <v>635.53379469961726</v>
      </c>
      <c r="AJ11" s="5">
        <f ca="1">AI11+((ABS(K11)/MAX(((F11)+(G11)*(AH11))*(AH11),
            0.000001))^2)/(2*'1D'!$I$5)</f>
        <v>635.53381858839145</v>
      </c>
      <c r="AM11">
        <v>0</v>
      </c>
      <c r="AN11">
        <v>0</v>
      </c>
      <c r="AO11" s="5">
        <f t="shared" si="9"/>
        <v>0</v>
      </c>
      <c r="AP11" s="5">
        <f t="shared" ref="AP11:AP48" si="13">AP10+AO11</f>
        <v>0</v>
      </c>
      <c r="AQ11" s="5">
        <f ca="1">ABS(ABS(K11)/MAX(((F11)+(G11)*(AH11))*(AH11),
        0.000001))/SQRT('1D'!$I$5*MAX((((F11)+(G11)*(AH11))*(AH11))/MAX((F11)+2*(G11)*(AH11),
            0.000001),
        0.000001))</f>
        <v>3.5083817013274229E-3</v>
      </c>
      <c r="AR11" s="5" t="str">
        <f t="shared" ca="1" si="10"/>
        <v>Subcritical</v>
      </c>
      <c r="AS11" s="5">
        <f ca="1">((ABS(K11)*'1D'!$D$6)/(MAX(((F11)+(G11)*(AH11))*(AH11),
            0.000001)*MAX(((((F11)+(G11)*(AH11))*(AH11))/MAX((F11)+2*(AH11)*SQRT(1+(G11)^2),
                    0.000001))^(2/3),
            0.000001)))^2</f>
        <v>3.3439606934475858E-8</v>
      </c>
    </row>
    <row r="12" spans="1:45" x14ac:dyDescent="0.35">
      <c r="A12">
        <v>3</v>
      </c>
      <c r="B12">
        <v>2</v>
      </c>
      <c r="C12">
        <v>616065.73</v>
      </c>
      <c r="D12">
        <v>3096619.8679999998</v>
      </c>
      <c r="E12">
        <v>631.42930000000001</v>
      </c>
      <c r="F12">
        <v>13.644</v>
      </c>
      <c r="G12">
        <v>0</v>
      </c>
      <c r="H12" t="s">
        <v>120</v>
      </c>
      <c r="I12">
        <v>0</v>
      </c>
      <c r="J12" s="5">
        <f t="shared" si="11"/>
        <v>1</v>
      </c>
      <c r="K12" s="5">
        <f t="shared" ca="1" si="12"/>
        <v>1.0190000000000001</v>
      </c>
      <c r="L12" s="5">
        <f ca="1">IF($A$2=0,
    IFERROR(L11,
        MAX('1D'!$D$16,
            POWER((ABS(K12)^2)/('1D'!$I$5*MAX(F12,
                        0.1)^2),
                1/3))),
    IF(IFERROR(V11,
            0)=0,
        IFERROR(L11,
            MAX('1D'!$D$16,
                POWER((ABS(K12)^2)/('1D'!$I$5*MAX(F12,
                            0.1)^2),
                    1/3))),
        IF(OR(IFERROR(L12,
                    0)=0,
                IFERROR(S11,
                    0)&lt;1,
                IFERROR(S12,
                    0)&lt;1),
            MAX('1D'!$D$16,
                POWER((ABS(K12)^2)/('1D'!$I$5*MAX(F12,
                            0.1)^2),
                    1/3)),
            IF(IFERROR(U12,
                    0)&gt;0,
                MAX('1D'!$D$16,
                    IFERROR(L12,
                        0)+((IFERROR(U12,
                                0))*'1D'!$D$18*IF((IFERROR(S12,
                                    0))&lt;1,
                            1,
                            -1))),
                IF(IFERROR(U12,
                        0)&lt;0,
                    IF(ABS((MAX('1D'!$D$16,
                                    POWER((ABS(K12)^2)/('1D'!$I$5*MAX(F12,
                                                0.1)^2),
                                        1/3)))-IFERROR(L12,
                                0))&gt;'1D'!$D$19,
                        MAX('1D'!$D$16,
                            IF((MAX('1D'!$D$16,
                                        POWER((ABS(K12)^2)/('1D'!$I$5*MAX(F12,
                                                    0.1)^2),
                                            1/3)))&gt;IFERROR(L12,
                                    0),
                                MIN((MAX('1D'!$D$16,
                                            POWER((ABS(K12)^2)/('1D'!$I$5*MAX(F12,
                                                        0.1)^2),
                                                1/3))),
                                    IFERROR(L12,
                                        0)+(MIN(ABS(IFERROR(U12,
                                                    0))*'1D'!$D$18,
                                            ABS((MAX('1D'!$D$16,
                                                        POWER((ABS(K12)^2)/('1D'!$I$5*MAX(F12,
                                                                    0.1)^2),
                                                            1/3)))-IFERROR(L12,
                                                    0))))),
                                MAX((MAX('1D'!$D$16,
                                            POWER((ABS(K12)^2)/('1D'!$I$5*MAX(F12,
                                                        0.1)^2),
                                                1/3))),
                                    IFERROR(L12,
                                        0)-(MIN(ABS(IFERROR(U12,
                                                    0))*'1D'!$D$18,
                                            ABS((MAX('1D'!$D$16,
                                                        POWER((ABS(K12)^2)/('1D'!$I$5*MAX(F12,
                                                                    0.1)^2),
                                                            1/3)))-IFERROR(L12,
                                                    0))))))),
                        MAX('1D'!$D$16,
                            POWER((ABS(K12)^2)/('1D'!$I$5*MAX(F12,
                                        0.1)^2),
                                1/3))),
                    MAX('1D'!$D$16,
                        IFERROR(L12,
                            0)))))))</f>
        <v>0.05</v>
      </c>
      <c r="M12" s="5">
        <f t="shared" ca="1" si="0"/>
        <v>0.68220000000000003</v>
      </c>
      <c r="N12" s="5">
        <f t="shared" ca="1" si="1"/>
        <v>4.9636204889406288E-2</v>
      </c>
      <c r="O12" s="5">
        <f t="shared" ca="1" si="2"/>
        <v>1.4936968630900032</v>
      </c>
      <c r="P12" s="5">
        <f t="shared" ca="1" si="3"/>
        <v>631.47929999999997</v>
      </c>
      <c r="Q12" s="5">
        <f ca="1">P12+((ABS(K12)/MAX(((F12)+(G12)*(L12))*(L12),
            0.000001))^2)/(2*'1D'!$I$5)</f>
        <v>631.59301714163121</v>
      </c>
      <c r="R12" s="5">
        <f ca="1">((ABS(K12)*'1D'!$D$6)/(MAX(((F12)+(G12)*(L12))*(L12),
            0.000001)*MAX(((((F12)+(G12)*(L12))*(L12))/MAX((F12)+2*(L12)*SQRT(1+(G12)^2),
                    0.000001))^(2/3),
            0.000001)))^2</f>
        <v>2.7519636801311659E-2</v>
      </c>
      <c r="S12" s="5">
        <f ca="1">ABS(ABS(K12)/MAX(((F12)+(G12)*(L12))*(L12),
        0.000001))/SQRT('1D'!$I$5*MAX((((F12)+(G12)*(L12))*(L12))/MAX((F12)+2*(G12)*(L12),
            0.000001),
        0.000001))</f>
        <v>2.1327647937007899</v>
      </c>
      <c r="T12" s="5">
        <f ca="1">((F12)*(L12)^2)/2+(G12)*(L12)^3/3+(ABS(K12)^2)/('1D'!$I$5*MAX(((F12)+(G12)*(L12))*(L12),
        0.000001))</f>
        <v>0.17221066804166296</v>
      </c>
      <c r="U12" s="5">
        <f ca="1">IF($A$2=0,
    0,
    IFERROR(Q11-(((R11+R12)/2)*J12)-(IF(O11&gt;O12,
                '1D'!$D$8*((O11^2-O12^2)/(2*'1D'!$I$5)),
                '1D'!$D$9*((O12^2-O11^2)/(2*'1D'!$I$5)))+('1D'!$D$10*(ABS(I12)/90)*(MAX(O11^2,
                        O12^2)/(2*'1D'!$I$5))))-Q12,
        0))</f>
        <v>0.17045060370230658</v>
      </c>
      <c r="V12" s="5">
        <f ca="1">IF($A$2=0,
    1,
    IF(IFERROR(V11,
            0)=0,
        0,
        IFERROR(IF(ROUND(S12,
                    3)=1,
                1,
                IF(AND(ABS(U12)&lt;'1D'!$D$19,
                        S12&gt;1),
                    1,
                    0)),
            0)))</f>
        <v>0</v>
      </c>
      <c r="W12" s="5">
        <f ca="1">IF($A$2=0,
    MAX(MAX('1D'!$D$16,
            MAX('1D'!$D$16,
                POWER((ABS(K12)^2)/('1D'!$I$5*MAX(F12,
                            0.1)^2),
                    1/3))),
        IFERROR(W48,
            MAX(MAX('1D'!$D$16,
                    MAX('1D'!$D$16,
                        POWER((ABS(K12)^2)/('1D'!$I$5*MAX(F12,
                                    0.1)^2),
                            1/3))),
                ($L$2)-E48))),
    IF(IFERROR(AG13,
            0)=0,
        MAX(MAX('1D'!$D$16,
                MAX('1D'!$D$16,
                    POWER((ABS(K12)^2)/('1D'!$I$5*MAX(F12,
                                0.1)^2),
                        1/3))),
            IFERROR(W48,
                MAX(MAX('1D'!$D$16,
                        MAX('1D'!$D$16,
                            POWER((ABS(K12)^2)/('1D'!$I$5*MAX(F12,
                                        0.1)^2),
                                1/3))),
                    ($L$2)-E48))),
        IF(IFERROR(W12,
                0)=0,
            MAX(MAX('1D'!$D$16,
                    MAX('1D'!$D$16,
                        POWER((ABS(K12)^2)/('1D'!$I$5*MAX(F12,
                                    0.1)^2),
                            1/3))),
                IFERROR(W48,
                    MAX(MAX('1D'!$D$16,
                            MAX('1D'!$D$16,
                                POWER((ABS(K12)^2)/('1D'!$I$5*MAX(F12,
                                            0.1)^2),
                                    1/3))),
                        ($L$2)-E48))),
            IF(OR(IFERROR(AD12,
                        0)&gt;=1,
                    IFERROR(AD13,
                        0)&gt;=1),
                MAX('1D'!$D$16,
                    MAX('1D'!$D$16,
                        POWER((ABS(K12)^2)/('1D'!$I$5*MAX(F12,
                                    0.1)^2),
                            1/3))),
                IF(ABS(IFERROR(AF12,
                            0))&lt;'1D'!$D$19,
                    MAX(MAX('1D'!$D$16,
                            MAX('1D'!$D$16,
                                POWER((ABS(K12)^2)/('1D'!$I$5*MAX(F12,
                                            0.1)^2),
                                    1/3))),
                        IFERROR(W12,
                            0)),
                    MAX(MAX('1D'!$D$16,
                            MAX('1D'!$D$16,
                                POWER((ABS(K12)^2)/('1D'!$I$5*MAX(F12,
                                            0.1)^2),
                                    1/3))),
                        (IFERROR(W12,
                                0))+((IFERROR(AF12,
                                    0))*'1D'!$D$18)))))))</f>
        <v>4.1035853690905304</v>
      </c>
      <c r="X12" s="5">
        <f t="shared" ca="1" si="4"/>
        <v>55.989318775871197</v>
      </c>
      <c r="Y12" s="5">
        <f t="shared" ca="1" si="5"/>
        <v>2.5623029286041756</v>
      </c>
      <c r="Z12" s="5">
        <f t="shared" ca="1" si="6"/>
        <v>1.819989995018732E-2</v>
      </c>
      <c r="AA12" s="5">
        <f t="shared" ca="1" si="7"/>
        <v>635.53288536909054</v>
      </c>
      <c r="AB12" s="5">
        <f ca="1">AA12+((ABS(K12)/MAX(((F12)+(G12)*(W12))*(W12),
            0.000001))^2)/(2*'1D'!$I$5)</f>
        <v>635.53290225167757</v>
      </c>
      <c r="AC12" s="5">
        <f ca="1">((ABS(K12)*'1D'!$D$6)/(MAX(((F12)+(G12)*(W12))*(W12),
            0.000001)*MAX(((((F12)+(G12)*(W12))*(W12))/MAX((F12)+2*(W12)*SQRT(1+(G12)^2),
                    0.000001))^(2/3),
            0.000001)))^2</f>
        <v>2.1255919105905806E-8</v>
      </c>
      <c r="AD12" s="5">
        <f ca="1">ABS(ABS(K12)/MAX(((F12)+(G12)*(W12))*(W12),
        0.000001))/SQRT('1D'!$I$5*MAX((((F12)+(G12)*(W12))*(W12))/MAX((F12)+2*(G12)*(W12),
            0.000001),
        0.000001))</f>
        <v>2.8684861711560142E-3</v>
      </c>
      <c r="AE12" s="5">
        <f ca="1">((F12)*(W12)^2)/2+(G12)*(W12)^3/3+(ABS(K12)^2)/('1D'!$I$5*MAX(((F12)+(G12)*(W12))*(W12),
        0.000001))</f>
        <v>114.88036516610316</v>
      </c>
      <c r="AF12" s="5">
        <f ca="1">IF($A$2=0,
    0,
    IFERROR(AB13+(((AC12+AC13)/2)*J13)+(IF(Z12&gt;Z13,
                '1D'!$D$8*((Z12^2-Z13^2)/(2*'1D'!$I$5)),
                '1D'!$D$9*((Z13^2-Z12^2)/(2*'1D'!$I$5)))+('1D'!$D$10*(ABS(I13)/90)*(MAX(Z12^2,
                        Z13^2)/(2*'1D'!$I$5))))-AB12,
        0))</f>
        <v>-8.9313732360096765E-4</v>
      </c>
      <c r="AG12" s="5">
        <f ca="1">IF($A$2=0,
    1,
    IF(IFERROR(AG13,
            0)=0,
        0,
        IFERROR(IF(OR(ROUND(AD12,
                        3)&gt;=1,
                    AND(ABS(AF12)&lt;'1D'!$D$19,
                        AD12&lt;1)),
                1,
                0),
            0)))</f>
        <v>1</v>
      </c>
      <c r="AH12" s="5">
        <f ca="1">IFERROR(IF('1D'!V34="Supercritical",
        MAX('1D'!$D$16,
            IFERROR(L12,
                MAX('1D'!$D$16,
                    POWER((ABS(K12)^2)/('1D'!$I$5*MAX(F12,
                                0.1)^2),
                        1/3)))),
        IF('1D'!V34="Subcritical",
            MAX('1D'!$D$16,
                IFERROR(W12,
                    MAX('1D'!$D$16,
                        POWER((ABS(K12)^2)/('1D'!$I$5*MAX(F12,
                                    0.1)^2),
                            1/3)))),
            IF(IFERROR(T12,
                    -1E+99)&gt;=IFERROR(AE12,
                    -1E+99),
                MAX('1D'!$D$16,
                    IFERROR(L12,
                        MAX('1D'!$D$16,
                            POWER((ABS(K12)^2)/('1D'!$I$5*MAX(F12,
                                        0.1)^2),
                                1/3)))),
                MAX('1D'!$D$16,
                    IFERROR(W12,
                        MAX('1D'!$D$16,
                            POWER((ABS(K12)^2)/('1D'!$I$5*MAX(F12,
                                        0.1)^2),
                                1/3))))))),
    MAX('1D'!$D$16,
        POWER((ABS(K12)^2)/('1D'!$I$5*MAX(F12,
                    0.1)^2),
            1/3)))</f>
        <v>4.1035853690905304</v>
      </c>
      <c r="AI12" s="5">
        <f t="shared" ca="1" si="8"/>
        <v>635.53288536909054</v>
      </c>
      <c r="AJ12" s="5">
        <f ca="1">AI12+((ABS(K12)/MAX(((F12)+(G12)*(AH12))*(AH12),
            0.000001))^2)/(2*'1D'!$I$5)</f>
        <v>635.53290225167757</v>
      </c>
      <c r="AM12">
        <v>0</v>
      </c>
      <c r="AN12">
        <v>0</v>
      </c>
      <c r="AO12" s="5">
        <f t="shared" si="9"/>
        <v>0</v>
      </c>
      <c r="AP12" s="5">
        <f t="shared" si="13"/>
        <v>0</v>
      </c>
      <c r="AQ12" s="5">
        <f ca="1">ABS(ABS(K12)/MAX(((F12)+(G12)*(AH12))*(AH12),
        0.000001))/SQRT('1D'!$I$5*MAX((((F12)+(G12)*(AH12))*(AH12))/MAX((F12)+2*(G12)*(AH12),
            0.000001),
        0.000001))</f>
        <v>2.8684861711560142E-3</v>
      </c>
      <c r="AR12" s="5" t="str">
        <f t="shared" ca="1" si="10"/>
        <v>Subcritical</v>
      </c>
      <c r="AS12" s="5">
        <f ca="1">((ABS(K12)*'1D'!$D$6)/(MAX(((F12)+(G12)*(AH12))*(AH12),
            0.000001)*MAX(((((F12)+(G12)*(AH12))*(AH12))/MAX((F12)+2*(AH12)*SQRT(1+(G12)^2),
                    0.000001))^(2/3),
            0.000001)))^2</f>
        <v>2.1255919105905806E-8</v>
      </c>
    </row>
    <row r="13" spans="1:45" x14ac:dyDescent="0.35">
      <c r="A13">
        <v>4</v>
      </c>
      <c r="B13">
        <v>3</v>
      </c>
      <c r="C13">
        <v>616065.73</v>
      </c>
      <c r="D13">
        <v>3096618.8679999998</v>
      </c>
      <c r="E13">
        <v>631.20650000000001</v>
      </c>
      <c r="F13">
        <v>15</v>
      </c>
      <c r="G13">
        <v>0</v>
      </c>
      <c r="H13" t="s">
        <v>120</v>
      </c>
      <c r="I13">
        <v>0</v>
      </c>
      <c r="J13" s="5">
        <f t="shared" si="11"/>
        <v>1</v>
      </c>
      <c r="K13" s="5">
        <f t="shared" ca="1" si="12"/>
        <v>1.0190000000000001</v>
      </c>
      <c r="L13" s="5">
        <f ca="1">IF($A$2=0,
    IFERROR(L12,
        MAX('1D'!$D$16,
            POWER((ABS(K13)^2)/('1D'!$I$5*MAX(F13,
                        0.1)^2),
                1/3))),
    IF(IFERROR(V12,
            0)=0,
        IFERROR(L12,
            MAX('1D'!$D$16,
                POWER((ABS(K13)^2)/('1D'!$I$5*MAX(F13,
                            0.1)^2),
                    1/3))),
        IF(OR(IFERROR(L13,
                    0)=0,
                IFERROR(S12,
                    0)&lt;1,
                IFERROR(S13,
                    0)&lt;1),
            MAX('1D'!$D$16,
                POWER((ABS(K13)^2)/('1D'!$I$5*MAX(F13,
                            0.1)^2),
                    1/3)),
            IF(IFERROR(U13,
                    0)&gt;0,
                MAX('1D'!$D$16,
                    IFERROR(L13,
                        0)+((IFERROR(U13,
                                0))*'1D'!$D$18*IF((IFERROR(S13,
                                    0))&lt;1,
                            1,
                            -1))),
                IF(IFERROR(U13,
                        0)&lt;0,
                    IF(ABS((MAX('1D'!$D$16,
                                    POWER((ABS(K13)^2)/('1D'!$I$5*MAX(F13,
                                                0.1)^2),
                                        1/3)))-IFERROR(L13,
                                0))&gt;'1D'!$D$19,
                        MAX('1D'!$D$16,
                            IF((MAX('1D'!$D$16,
                                        POWER((ABS(K13)^2)/('1D'!$I$5*MAX(F13,
                                                    0.1)^2),
                                            1/3)))&gt;IFERROR(L13,
                                    0),
                                MIN((MAX('1D'!$D$16,
                                            POWER((ABS(K13)^2)/('1D'!$I$5*MAX(F13,
                                                        0.1)^2),
                                                1/3))),
                                    IFERROR(L13,
                                        0)+(MIN(ABS(IFERROR(U13,
                                                    0))*'1D'!$D$18,
                                            ABS((MAX('1D'!$D$16,
                                                        POWER((ABS(K13)^2)/('1D'!$I$5*MAX(F13,
                                                                    0.1)^2),
                                                            1/3)))-IFERROR(L13,
                                                    0))))),
                                MAX((MAX('1D'!$D$16,
                                            POWER((ABS(K13)^2)/('1D'!$I$5*MAX(F13,
                                                        0.1)^2),
                                                1/3))),
                                    IFERROR(L13,
                                        0)-(MIN(ABS(IFERROR(U13,
                                                    0))*'1D'!$D$18,
                                            ABS((MAX('1D'!$D$16,
                                                        POWER((ABS(K13)^2)/('1D'!$I$5*MAX(F13,
                                                                    0.1)^2),
                                                            1/3)))-IFERROR(L13,
                                                    0))))))),
                        MAX('1D'!$D$16,
                            POWER((ABS(K13)^2)/('1D'!$I$5*MAX(F13,
                                        0.1)^2),
                                1/3))),
                    MAX('1D'!$D$16,
                        IFERROR(L13,
                            0)))))))</f>
        <v>0.05</v>
      </c>
      <c r="M13" s="5">
        <f t="shared" ca="1" si="0"/>
        <v>0.75</v>
      </c>
      <c r="N13" s="5">
        <f t="shared" ca="1" si="1"/>
        <v>4.9668874172185434E-2</v>
      </c>
      <c r="O13" s="5">
        <f t="shared" ca="1" si="2"/>
        <v>1.3586666666666669</v>
      </c>
      <c r="P13" s="5">
        <f t="shared" ca="1" si="3"/>
        <v>631.25649999999996</v>
      </c>
      <c r="Q13" s="5">
        <f ca="1">P13+((ABS(K13)/MAX(((F13)+(G13)*(L13))*(L13),
            0.000001))^2)/(2*'1D'!$I$5)</f>
        <v>631.35058639710041</v>
      </c>
      <c r="R13" s="5">
        <f ca="1">((ABS(K13)*'1D'!$D$6)/(MAX(((F13)+(G13)*(L13))*(L13),
            0.000001)*MAX(((((F13)+(G13)*(L13))*(L13))/MAX((F13)+2*(L13)*SQRT(1+(G13)^2),
                    0.000001))^(2/3),
            0.000001)))^2</f>
        <v>2.2749015391606842E-2</v>
      </c>
      <c r="S13" s="5">
        <f ca="1">ABS(ABS(K13)/MAX(((F13)+(G13)*(L13))*(L13),
        0.000001))/SQRT('1D'!$I$5*MAX((((F13)+(G13)*(L13))*(L13))/MAX((F13)+2*(G13)*(L13),
            0.000001),
        0.000001))</f>
        <v>1.9399628563502385</v>
      </c>
      <c r="T13" s="5">
        <f ca="1">((F13)*(L13)^2)/2+(G13)*(L13)^3/3+(ABS(K13)^2)/('1D'!$I$5*MAX(((F13)+(G13)*(L13))*(L13),
        0.000001))</f>
        <v>0.15987959565069659</v>
      </c>
      <c r="U13" s="5">
        <f ca="1">IF($A$2=0,
    0,
    IFERROR(Q12-(((R12+R13)/2)*J13)-(IF(O12&gt;O13,
                '1D'!$D$8*((O12^2-O13^2)/(2*'1D'!$I$5)),
                '1D'!$D$9*((O13^2-O12^2)/(2*'1D'!$I$5)))+('1D'!$D$10*(ABS(I13)/90)*(MAX(O12^2,
                        O13^2)/(2*'1D'!$I$5))))-Q13,
        0))</f>
        <v>0.2114071950751395</v>
      </c>
      <c r="V13" s="5">
        <f ca="1">IF($A$2=0,
    1,
    IF(IFERROR(V12,
            0)=0,
        0,
        IFERROR(IF(ROUND(S13,
                    3)=1,
                1,
                IF(AND(ABS(U13)&lt;'1D'!$D$19,
                        S13&gt;1),
                    1,
                    0)),
            0)))</f>
        <v>0</v>
      </c>
      <c r="W13" s="5">
        <f ca="1">IF($A$2=0,
    MAX(MAX('1D'!$D$16,
            MAX('1D'!$D$16,
                POWER((ABS(K13)^2)/('1D'!$I$5*MAX(F13,
                            0.1)^2),
                    1/3))),
        IFERROR(W48,
            MAX(MAX('1D'!$D$16,
                    MAX('1D'!$D$16,
                        POWER((ABS(K13)^2)/('1D'!$I$5*MAX(F13,
                                    0.1)^2),
                            1/3))),
                ($L$2)-E48))),
    IF(IFERROR(AG14,
            0)=0,
        MAX(MAX('1D'!$D$16,
                MAX('1D'!$D$16,
                    POWER((ABS(K13)^2)/('1D'!$I$5*MAX(F13,
                                0.1)^2),
                        1/3))),
            IFERROR(W48,
                MAX(MAX('1D'!$D$16,
                        MAX('1D'!$D$16,
                            POWER((ABS(K13)^2)/('1D'!$I$5*MAX(F13,
                                        0.1)^2),
                                1/3))),
                    ($L$2)-E48))),
        IF(IFERROR(W13,
                0)=0,
            MAX(MAX('1D'!$D$16,
                    MAX('1D'!$D$16,
                        POWER((ABS(K13)^2)/('1D'!$I$5*MAX(F13,
                                    0.1)^2),
                            1/3))),
                IFERROR(W48,
                    MAX(MAX('1D'!$D$16,
                            MAX('1D'!$D$16,
                                POWER((ABS(K13)^2)/('1D'!$I$5*MAX(F13,
                                            0.1)^2),
                                    1/3))),
                        ($L$2)-E48))),
            IF(OR(IFERROR(AD13,
                        0)&gt;=1,
                    IFERROR(AD14,
                        0)&gt;=1),
                MAX('1D'!$D$16,
                    MAX('1D'!$D$16,
                        POWER((ABS(K13)^2)/('1D'!$I$5*MAX(F13,
                                    0.1)^2),
                            1/3))),
                IF(ABS(IFERROR(AF13,
                            0))&lt;'1D'!$D$19,
                    MAX(MAX('1D'!$D$16,
                            MAX('1D'!$D$16,
                                POWER((ABS(K13)^2)/('1D'!$I$5*MAX(F13,
                                            0.1)^2),
                                    1/3))),
                        IFERROR(W13,
                            0)),
                    MAX(MAX('1D'!$D$16,
                            MAX('1D'!$D$16,
                                POWER((ABS(K13)^2)/('1D'!$I$5*MAX(F13,
                                            0.1)^2),
                                    1/3))),
                        (IFERROR(W13,
                                0))+((IFERROR(AF13,
                                    0))*'1D'!$D$18)))))))</f>
        <v>4.3254952315107156</v>
      </c>
      <c r="X13" s="5">
        <f t="shared" ca="1" si="4"/>
        <v>64.882428472660735</v>
      </c>
      <c r="Y13" s="5">
        <f t="shared" ca="1" si="5"/>
        <v>2.7433281736807213</v>
      </c>
      <c r="Z13" s="5">
        <f t="shared" ca="1" si="6"/>
        <v>1.5705330765006312E-2</v>
      </c>
      <c r="AA13" s="5">
        <f t="shared" ca="1" si="7"/>
        <v>635.53199523151068</v>
      </c>
      <c r="AB13" s="5">
        <f ca="1">AA13+((ABS(K13)/MAX(((F13)+(G13)*(W13))*(W13),
            0.000001))^2)/(2*'1D'!$I$5)</f>
        <v>635.53200780324437</v>
      </c>
      <c r="AC13" s="5">
        <f ca="1">((ABS(K13)*'1D'!$D$6)/(MAX(((F13)+(G13)*(W13))*(W13),
            0.000001)*MAX(((((F13)+(G13)*(W13))*(W13))/MAX((F13)+2*(W13)*SQRT(1+(G13)^2),
                    0.000001))^(2/3),
            0.000001)))^2</f>
        <v>1.4451280849275768E-8</v>
      </c>
      <c r="AD13" s="5">
        <f ca="1">ABS(ABS(K13)/MAX(((F13)+(G13)*(W13))*(W13),
        0.000001))/SQRT('1D'!$I$5*MAX((((F13)+(G13)*(W13))*(W13))/MAX((F13)+2*(G13)*(W13),
            0.000001),
        0.000001))</f>
        <v>2.4109858686796812E-3</v>
      </c>
      <c r="AE13" s="5">
        <f ca="1">((F13)*(W13)^2)/2+(G13)*(W13)^3/3+(ABS(K13)^2)/('1D'!$I$5*MAX(((F13)+(G13)*(W13))*(W13),
        0.000001))</f>
        <v>140.32594885288469</v>
      </c>
      <c r="AF13" s="5">
        <f ca="1">IF($A$2=0,
    0,
    IFERROR(AB14+(((AC13+AC14)/2)*J14)+(IF(Z13&gt;Z14,
                '1D'!$D$8*((Z13^2-Z14^2)/(2*'1D'!$I$5)),
                '1D'!$D$9*((Z14^2-Z13^2)/(2*'1D'!$I$5)))+('1D'!$D$10*(ABS(I14)/90)*(MAX(Z13^2,
                        Z14^2)/(2*'1D'!$I$5))))-AB13,
        0))</f>
        <v>-8.7208250954518007E-4</v>
      </c>
      <c r="AG13" s="5">
        <f ca="1">IF($A$2=0,
    1,
    IF(IFERROR(AG14,
            0)=0,
        0,
        IFERROR(IF(OR(ROUND(AD13,
                        3)&gt;=1,
                    AND(ABS(AF13)&lt;'1D'!$D$19,
                        AD13&lt;1)),
                1,
                0),
            0)))</f>
        <v>1</v>
      </c>
      <c r="AH13" s="5">
        <f ca="1">IFERROR(IF('1D'!V34="Supercritical",
        MAX('1D'!$D$16,
            IFERROR(L13,
                MAX('1D'!$D$16,
                    POWER((ABS(K13)^2)/('1D'!$I$5*MAX(F13,
                                0.1)^2),
                        1/3)))),
        IF('1D'!V34="Subcritical",
            MAX('1D'!$D$16,
                IFERROR(W13,
                    MAX('1D'!$D$16,
                        POWER((ABS(K13)^2)/('1D'!$I$5*MAX(F13,
                                    0.1)^2),
                            1/3)))),
            IF(IFERROR(T13,
                    -1E+99)&gt;=IFERROR(AE13,
                    -1E+99),
                MAX('1D'!$D$16,
                    IFERROR(L13,
                        MAX('1D'!$D$16,
                            POWER((ABS(K13)^2)/('1D'!$I$5*MAX(F13,
                                        0.1)^2),
                                1/3)))),
                MAX('1D'!$D$16,
                    IFERROR(W13,
                        MAX('1D'!$D$16,
                            POWER((ABS(K13)^2)/('1D'!$I$5*MAX(F13,
                                        0.1)^2),
                                1/3))))))),
    MAX('1D'!$D$16,
        POWER((ABS(K13)^2)/('1D'!$I$5*MAX(F13,
                    0.1)^2),
            1/3)))</f>
        <v>4.3254952315107156</v>
      </c>
      <c r="AI13" s="5">
        <f t="shared" ca="1" si="8"/>
        <v>635.53199523151068</v>
      </c>
      <c r="AJ13" s="5">
        <f ca="1">AI13+((ABS(K13)/MAX(((F13)+(G13)*(AH13))*(AH13),
            0.000001))^2)/(2*'1D'!$I$5)</f>
        <v>635.53200780324437</v>
      </c>
      <c r="AM13">
        <v>0</v>
      </c>
      <c r="AN13">
        <v>0</v>
      </c>
      <c r="AO13" s="5">
        <f t="shared" si="9"/>
        <v>0</v>
      </c>
      <c r="AP13" s="5">
        <f t="shared" si="13"/>
        <v>0</v>
      </c>
      <c r="AQ13" s="5">
        <f ca="1">ABS(ABS(K13)/MAX(((F13)+(G13)*(AH13))*(AH13),
        0.000001))/SQRT('1D'!$I$5*MAX((((F13)+(G13)*(AH13))*(AH13))/MAX((F13)+2*(G13)*(AH13),
            0.000001),
        0.000001))</f>
        <v>2.4109858686796812E-3</v>
      </c>
      <c r="AR13" s="5" t="str">
        <f t="shared" ca="1" si="10"/>
        <v>Subcritical</v>
      </c>
      <c r="AS13" s="5">
        <f ca="1">((ABS(K13)*'1D'!$D$6)/(MAX(((F13)+(G13)*(AH13))*(AH13),
            0.000001)*MAX(((((F13)+(G13)*(AH13))*(AH13))/MAX((F13)+2*(AH13)*SQRT(1+(G13)^2),
                    0.000001))^(2/3),
            0.000001)))^2</f>
        <v>1.4451280849275768E-8</v>
      </c>
    </row>
    <row r="14" spans="1:45" x14ac:dyDescent="0.35">
      <c r="A14">
        <v>5</v>
      </c>
      <c r="B14">
        <v>4</v>
      </c>
      <c r="C14">
        <v>616065.73</v>
      </c>
      <c r="D14">
        <v>3096617.8679999998</v>
      </c>
      <c r="E14">
        <v>630.98360000000002</v>
      </c>
      <c r="F14">
        <v>17</v>
      </c>
      <c r="G14">
        <v>0</v>
      </c>
      <c r="H14" t="s">
        <v>120</v>
      </c>
      <c r="I14">
        <v>0</v>
      </c>
      <c r="J14" s="5">
        <f t="shared" si="11"/>
        <v>1</v>
      </c>
      <c r="K14" s="5">
        <f t="shared" ca="1" si="12"/>
        <v>1.0190000000000001</v>
      </c>
      <c r="L14" s="5">
        <f ca="1">IF($A$2=0,
    IFERROR(L13,
        MAX('1D'!$D$16,
            POWER((ABS(K14)^2)/('1D'!$I$5*MAX(F14,
                        0.1)^2),
                1/3))),
    IF(IFERROR(V13,
            0)=0,
        IFERROR(L13,
            MAX('1D'!$D$16,
                POWER((ABS(K14)^2)/('1D'!$I$5*MAX(F14,
                            0.1)^2),
                    1/3))),
        IF(OR(IFERROR(L14,
                    0)=0,
                IFERROR(S13,
                    0)&lt;1,
                IFERROR(S14,
                    0)&lt;1),
            MAX('1D'!$D$16,
                POWER((ABS(K14)^2)/('1D'!$I$5*MAX(F14,
                            0.1)^2),
                    1/3)),
            IF(IFERROR(U14,
                    0)&gt;0,
                MAX('1D'!$D$16,
                    IFERROR(L14,
                        0)+((IFERROR(U14,
                                0))*'1D'!$D$18*IF((IFERROR(S14,
                                    0))&lt;1,
                            1,
                            -1))),
                IF(IFERROR(U14,
                        0)&lt;0,
                    IF(ABS((MAX('1D'!$D$16,
                                    POWER((ABS(K14)^2)/('1D'!$I$5*MAX(F14,
                                                0.1)^2),
                                        1/3)))-IFERROR(L14,
                                0))&gt;'1D'!$D$19,
                        MAX('1D'!$D$16,
                            IF((MAX('1D'!$D$16,
                                        POWER((ABS(K14)^2)/('1D'!$I$5*MAX(F14,
                                                    0.1)^2),
                                            1/3)))&gt;IFERROR(L14,
                                    0),
                                MIN((MAX('1D'!$D$16,
                                            POWER((ABS(K14)^2)/('1D'!$I$5*MAX(F14,
                                                        0.1)^2),
                                                1/3))),
                                    IFERROR(L14,
                                        0)+(MIN(ABS(IFERROR(U14,
                                                    0))*'1D'!$D$18,
                                            ABS((MAX('1D'!$D$16,
                                                        POWER((ABS(K14)^2)/('1D'!$I$5*MAX(F14,
                                                                    0.1)^2),
                                                            1/3)))-IFERROR(L14,
                                                    0))))),
                                MAX((MAX('1D'!$D$16,
                                            POWER((ABS(K14)^2)/('1D'!$I$5*MAX(F14,
                                                        0.1)^2),
                                                1/3))),
                                    IFERROR(L14,
                                        0)-(MIN(ABS(IFERROR(U14,
                                                    0))*'1D'!$D$18,
                                            ABS((MAX('1D'!$D$16,
                                                        POWER((ABS(K14)^2)/('1D'!$I$5*MAX(F14,
                                                                    0.1)^2),
                                                            1/3)))-IFERROR(L14,
                                                    0))))))),
                        MAX('1D'!$D$16,
                            POWER((ABS(K14)^2)/('1D'!$I$5*MAX(F14,
                                        0.1)^2),
                                1/3))),
                    MAX('1D'!$D$16,
                        IFERROR(L14,
                            0)))))))</f>
        <v>0.05</v>
      </c>
      <c r="M14" s="5">
        <f t="shared" ca="1" si="0"/>
        <v>0.85000000000000009</v>
      </c>
      <c r="N14" s="5">
        <f t="shared" ca="1" si="1"/>
        <v>4.9707602339181291E-2</v>
      </c>
      <c r="O14" s="5">
        <f t="shared" ca="1" si="2"/>
        <v>1.1988235294117646</v>
      </c>
      <c r="P14" s="5">
        <f t="shared" ca="1" si="3"/>
        <v>631.03359999999998</v>
      </c>
      <c r="Q14" s="5">
        <f ca="1">P14+((ABS(K14)/MAX(((F14)+(G14)*(L14))*(L14),
            0.000001))^2)/(2*'1D'!$I$5)</f>
        <v>631.10685065518203</v>
      </c>
      <c r="R14" s="5">
        <f ca="1">((ABS(K14)*'1D'!$D$6)/(MAX(((F14)+(G14)*(L14))*(L14),
            0.000001)*MAX(((((F14)+(G14)*(L14))*(L14))/MAX((F14)+2*(L14)*SQRT(1+(G14)^2),
                    0.000001))^(2/3),
            0.000001)))^2</f>
        <v>1.7692774714872826E-2</v>
      </c>
      <c r="S14" s="5">
        <f ca="1">ABS(ABS(K14)/MAX(((F14)+(G14)*(L14))*(L14),
        0.000001))/SQRT('1D'!$I$5*MAX((((F14)+(G14)*(L14))*(L14))/MAX((F14)+2*(G14)*(L14),
            0.000001),
        0.000001))</f>
        <v>1.7117319320737394</v>
      </c>
      <c r="T14" s="5">
        <f ca="1">((F14)*(L14)^2)/2+(G14)*(L14)^3/3+(ABS(K14)^2)/('1D'!$I$5*MAX(((F14)+(G14)*(L14))*(L14),
        0.000001))</f>
        <v>0.14577611380943817</v>
      </c>
      <c r="U14" s="5">
        <f ca="1">IF($A$2=0,
    0,
    IFERROR(Q13-(((R13+R14)/2)*J14)-(IF(O13&gt;O14,
                '1D'!$D$8*((O13^2-O14^2)/(2*'1D'!$I$5)),
                '1D'!$D$9*((O14^2-O13^2)/(2*'1D'!$I$5)))+('1D'!$D$10*(ABS(I14)/90)*(MAX(O13^2,
                        O14^2)/(2*'1D'!$I$5))))-Q14,
        0))</f>
        <v>0.21726412428961339</v>
      </c>
      <c r="V14" s="5">
        <f ca="1">IF($A$2=0,
    1,
    IF(IFERROR(V13,
            0)=0,
        0,
        IFERROR(IF(ROUND(S14,
                    3)=1,
                1,
                IF(AND(ABS(U14)&lt;'1D'!$D$19,
                        S14&gt;1),
                    1,
                    0)),
            0)))</f>
        <v>0</v>
      </c>
      <c r="W14" s="5">
        <f ca="1">IF($A$2=0,
    MAX(MAX('1D'!$D$16,
            MAX('1D'!$D$16,
                POWER((ABS(K14)^2)/('1D'!$I$5*MAX(F14,
                            0.1)^2),
                    1/3))),
        IFERROR(W48,
            MAX(MAX('1D'!$D$16,
                    MAX('1D'!$D$16,
                        POWER((ABS(K14)^2)/('1D'!$I$5*MAX(F14,
                                    0.1)^2),
                            1/3))),
                ($L$2)-E48))),
    IF(IFERROR(AG15,
            0)=0,
        MAX(MAX('1D'!$D$16,
                MAX('1D'!$D$16,
                    POWER((ABS(K14)^2)/('1D'!$I$5*MAX(F14,
                                0.1)^2),
                        1/3))),
            IFERROR(W48,
                MAX(MAX('1D'!$D$16,
                        MAX('1D'!$D$16,
                            POWER((ABS(K14)^2)/('1D'!$I$5*MAX(F14,
                                        0.1)^2),
                                1/3))),
                    ($L$2)-E48))),
        IF(IFERROR(W14,
                0)=0,
            MAX(MAX('1D'!$D$16,
                    MAX('1D'!$D$16,
                        POWER((ABS(K14)^2)/('1D'!$I$5*MAX(F14,
                                    0.1)^2),
                            1/3))),
                IFERROR(W48,
                    MAX(MAX('1D'!$D$16,
                            MAX('1D'!$D$16,
                                POWER((ABS(K14)^2)/('1D'!$I$5*MAX(F14,
                                            0.1)^2),
                                    1/3))),
                        ($L$2)-E48))),
            IF(OR(IFERROR(AD14,
                        0)&gt;=1,
                    IFERROR(AD15,
                        0)&gt;=1),
                MAX('1D'!$D$16,
                    MAX('1D'!$D$16,
                        POWER((ABS(K14)^2)/('1D'!$I$5*MAX(F14,
                                    0.1)^2),
                            1/3))),
                IF(ABS(IFERROR(AF14,
                            0))&lt;'1D'!$D$19,
                    MAX(MAX('1D'!$D$16,
                            MAX('1D'!$D$16,
                                POWER((ABS(K14)^2)/('1D'!$I$5*MAX(F14,
                                            0.1)^2),
                                    1/3))),
                        IFERROR(W14,
                            0)),
                    MAX(MAX('1D'!$D$16,
                            MAX('1D'!$D$16,
                                POWER((ABS(K14)^2)/('1D'!$I$5*MAX(F14,
                                            0.1)^2),
                                    1/3))),
                        (IFERROR(W14,
                                0))+((IFERROR(AF14,
                                    0))*'1D'!$D$18)))))))</f>
        <v>4.5475257387152013</v>
      </c>
      <c r="X14" s="5">
        <f t="shared" ca="1" si="4"/>
        <v>77.307937558158415</v>
      </c>
      <c r="Y14" s="5">
        <f t="shared" ca="1" si="5"/>
        <v>2.9625516402993881</v>
      </c>
      <c r="Z14" s="5">
        <f t="shared" ca="1" si="6"/>
        <v>1.3181052711869477E-2</v>
      </c>
      <c r="AA14" s="5">
        <f t="shared" ca="1" si="7"/>
        <v>635.53112573871522</v>
      </c>
      <c r="AB14" s="5">
        <f ca="1">AA14+((ABS(K14)/MAX(((F14)+(G14)*(W14))*(W14),
            0.000001))^2)/(2*'1D'!$I$5)</f>
        <v>635.53113459397264</v>
      </c>
      <c r="AC14" s="5">
        <f ca="1">((ABS(K14)*'1D'!$D$6)/(MAX(((F14)+(G14)*(W14))*(W14),
            0.000001)*MAX(((((F14)+(G14)*(W14))*(W14))/MAX((F14)+2*(W14)*SQRT(1+(G14)^2),
                    0.000001))^(2/3),
            0.000001)))^2</f>
        <v>9.1874461379065704E-9</v>
      </c>
      <c r="AD14" s="5">
        <f ca="1">ABS(ABS(K14)/MAX(((F14)+(G14)*(W14))*(W14),
        0.000001))/SQRT('1D'!$I$5*MAX((((F14)+(G14)*(W14))*(W14))/MAX((F14)+2*(G14)*(W14),
            0.000001),
        0.000001))</f>
        <v>1.9734585553768868E-3</v>
      </c>
      <c r="AE14" s="5">
        <f ca="1">((F14)*(W14)^2)/2+(G14)*(W14)^3/3+(ABS(K14)^2)/('1D'!$I$5*MAX(((F14)+(G14)*(W14))*(W14),
        0.000001))</f>
        <v>175.78128708973199</v>
      </c>
      <c r="AF14" s="5">
        <f ca="1">IF($A$2=0,
    0,
    IFERROR(AB15+(((AC14+AC15)/2)*J15)+(IF(Z14&gt;Z15,
                '1D'!$D$8*((Z14^2-Z15^2)/(2*'1D'!$I$5)),
                '1D'!$D$9*((Z15^2-Z14^2)/(2*'1D'!$I$5)))+('1D'!$D$10*(ABS(I15)/90)*(MAX(Z14^2,
                        Z15^2)/(2*'1D'!$I$5))))-AB14,
        0))</f>
        <v>-8.5101975707857491E-4</v>
      </c>
      <c r="AG14" s="5">
        <f ca="1">IF($A$2=0,
    1,
    IF(IFERROR(AG15,
            0)=0,
        0,
        IFERROR(IF(OR(ROUND(AD14,
                        3)&gt;=1,
                    AND(ABS(AF14)&lt;'1D'!$D$19,
                        AD14&lt;1)),
                1,
                0),
            0)))</f>
        <v>1</v>
      </c>
      <c r="AH14" s="5">
        <f ca="1">IFERROR(IF('1D'!V34="Supercritical",
        MAX('1D'!$D$16,
            IFERROR(L14,
                MAX('1D'!$D$16,
                    POWER((ABS(K14)^2)/('1D'!$I$5*MAX(F14,
                                0.1)^2),
                        1/3)))),
        IF('1D'!V34="Subcritical",
            MAX('1D'!$D$16,
                IFERROR(W14,
                    MAX('1D'!$D$16,
                        POWER((ABS(K14)^2)/('1D'!$I$5*MAX(F14,
                                    0.1)^2),
                            1/3)))),
            IF(IFERROR(T14,
                    -1E+99)&gt;=IFERROR(AE14,
                    -1E+99),
                MAX('1D'!$D$16,
                    IFERROR(L14,
                        MAX('1D'!$D$16,
                            POWER((ABS(K14)^2)/('1D'!$I$5*MAX(F14,
                                        0.1)^2),
                                1/3)))),
                MAX('1D'!$D$16,
                    IFERROR(W14,
                        MAX('1D'!$D$16,
                            POWER((ABS(K14)^2)/('1D'!$I$5*MAX(F14,
                                        0.1)^2),
                                1/3))))))),
    MAX('1D'!$D$16,
        POWER((ABS(K14)^2)/('1D'!$I$5*MAX(F14,
                    0.1)^2),
            1/3)))</f>
        <v>4.5475257387152013</v>
      </c>
      <c r="AI14" s="5">
        <f t="shared" ca="1" si="8"/>
        <v>635.53112573871522</v>
      </c>
      <c r="AJ14" s="5">
        <f ca="1">AI14+((ABS(K14)/MAX(((F14)+(G14)*(AH14))*(AH14),
            0.000001))^2)/(2*'1D'!$I$5)</f>
        <v>635.53113459397264</v>
      </c>
      <c r="AM14">
        <v>0</v>
      </c>
      <c r="AN14">
        <v>0</v>
      </c>
      <c r="AO14" s="5">
        <f t="shared" si="9"/>
        <v>0</v>
      </c>
      <c r="AP14" s="5">
        <f t="shared" si="13"/>
        <v>0</v>
      </c>
      <c r="AQ14" s="5">
        <f ca="1">ABS(ABS(K14)/MAX(((F14)+(G14)*(AH14))*(AH14),
        0.000001))/SQRT('1D'!$I$5*MAX((((F14)+(G14)*(AH14))*(AH14))/MAX((F14)+2*(G14)*(AH14),
            0.000001),
        0.000001))</f>
        <v>1.9734585553768868E-3</v>
      </c>
      <c r="AR14" s="5" t="str">
        <f t="shared" ca="1" si="10"/>
        <v>Subcritical</v>
      </c>
      <c r="AS14" s="5">
        <f ca="1">((ABS(K14)*'1D'!$D$6)/(MAX(((F14)+(G14)*(AH14))*(AH14),
            0.000001)*MAX(((((F14)+(G14)*(AH14))*(AH14))/MAX((F14)+2*(AH14)*SQRT(1+(G14)^2),
                    0.000001))^(2/3),
            0.000001)))^2</f>
        <v>9.1874461379065704E-9</v>
      </c>
    </row>
    <row r="15" spans="1:45" x14ac:dyDescent="0.35">
      <c r="A15">
        <v>6</v>
      </c>
      <c r="B15">
        <v>5</v>
      </c>
      <c r="C15">
        <v>616065.73</v>
      </c>
      <c r="D15">
        <v>3096616.8679999998</v>
      </c>
      <c r="E15">
        <v>630.76080000000002</v>
      </c>
      <c r="F15">
        <v>19</v>
      </c>
      <c r="G15">
        <v>0</v>
      </c>
      <c r="H15" t="s">
        <v>120</v>
      </c>
      <c r="I15">
        <v>0</v>
      </c>
      <c r="J15" s="5">
        <f t="shared" si="11"/>
        <v>1</v>
      </c>
      <c r="K15" s="5">
        <f t="shared" ca="1" si="12"/>
        <v>1.0190000000000001</v>
      </c>
      <c r="L15" s="5">
        <f ca="1">IF($A$2=0,
    IFERROR(L14,
        MAX('1D'!$D$16,
            POWER((ABS(K15)^2)/('1D'!$I$5*MAX(F15,
                        0.1)^2),
                1/3))),
    IF(IFERROR(V14,
            0)=0,
        IFERROR(L14,
            MAX('1D'!$D$16,
                POWER((ABS(K15)^2)/('1D'!$I$5*MAX(F15,
                            0.1)^2),
                    1/3))),
        IF(OR(IFERROR(L15,
                    0)=0,
                IFERROR(S14,
                    0)&lt;1,
                IFERROR(S15,
                    0)&lt;1),
            MAX('1D'!$D$16,
                POWER((ABS(K15)^2)/('1D'!$I$5*MAX(F15,
                            0.1)^2),
                    1/3)),
            IF(IFERROR(U15,
                    0)&gt;0,
                MAX('1D'!$D$16,
                    IFERROR(L15,
                        0)+((IFERROR(U15,
                                0))*'1D'!$D$18*IF((IFERROR(S15,
                                    0))&lt;1,
                            1,
                            -1))),
                IF(IFERROR(U15,
                        0)&lt;0,
                    IF(ABS((MAX('1D'!$D$16,
                                    POWER((ABS(K15)^2)/('1D'!$I$5*MAX(F15,
                                                0.1)^2),
                                        1/3)))-IFERROR(L15,
                                0))&gt;'1D'!$D$19,
                        MAX('1D'!$D$16,
                            IF((MAX('1D'!$D$16,
                                        POWER((ABS(K15)^2)/('1D'!$I$5*MAX(F15,
                                                    0.1)^2),
                                            1/3)))&gt;IFERROR(L15,
                                    0),
                                MIN((MAX('1D'!$D$16,
                                            POWER((ABS(K15)^2)/('1D'!$I$5*MAX(F15,
                                                        0.1)^2),
                                                1/3))),
                                    IFERROR(L15,
                                        0)+(MIN(ABS(IFERROR(U15,
                                                    0))*'1D'!$D$18,
                                            ABS((MAX('1D'!$D$16,
                                                        POWER((ABS(K15)^2)/('1D'!$I$5*MAX(F15,
                                                                    0.1)^2),
                                                            1/3)))-IFERROR(L15,
                                                    0))))),
                                MAX((MAX('1D'!$D$16,
                                            POWER((ABS(K15)^2)/('1D'!$I$5*MAX(F15,
                                                        0.1)^2),
                                                1/3))),
                                    IFERROR(L15,
                                        0)-(MIN(ABS(IFERROR(U15,
                                                    0))*'1D'!$D$18,
                                            ABS((MAX('1D'!$D$16,
                                                        POWER((ABS(K15)^2)/('1D'!$I$5*MAX(F15,
                                                                    0.1)^2),
                                                            1/3)))-IFERROR(L15,
                                                    0))))))),
                        MAX('1D'!$D$16,
                            POWER((ABS(K15)^2)/('1D'!$I$5*MAX(F15,
                                        0.1)^2),
                                1/3))),
                    MAX('1D'!$D$16,
                        IFERROR(L15,
                            0)))))))</f>
        <v>0.05</v>
      </c>
      <c r="M15" s="5">
        <f t="shared" ca="1" si="0"/>
        <v>0.95000000000000007</v>
      </c>
      <c r="N15" s="5">
        <f t="shared" ca="1" si="1"/>
        <v>4.9738219895287955E-2</v>
      </c>
      <c r="O15" s="5">
        <f t="shared" ca="1" si="2"/>
        <v>1.0726315789473684</v>
      </c>
      <c r="P15" s="5">
        <f t="shared" ca="1" si="3"/>
        <v>630.81079999999997</v>
      </c>
      <c r="Q15" s="5">
        <f ca="1">P15+((ABS(K15)/MAX(((F15)+(G15)*(L15))*(L15),
            0.000001))^2)/(2*'1D'!$I$5)</f>
        <v>630.86944110622608</v>
      </c>
      <c r="R15" s="5">
        <f ca="1">((ABS(K15)*'1D'!$D$6)/(MAX(((F15)+(G15)*(L15))*(L15),
            0.000001)*MAX(((((F15)+(G15)*(L15))*(L15))/MAX((F15)+2*(L15)*SQRT(1+(G15)^2),
                    0.000001))^(2/3),
            0.000001)))^2</f>
        <v>1.415239771746965E-2</v>
      </c>
      <c r="S15" s="5">
        <f ca="1">ABS(ABS(K15)/MAX(((F15)+(G15)*(L15))*(L15),
        0.000001))/SQRT('1D'!$I$5*MAX((((F15)+(G15)*(L15))*(L15))/MAX((F15)+2*(G15)*(L15),
            0.000001),
        0.000001))</f>
        <v>1.5315496234343984</v>
      </c>
      <c r="T15" s="5">
        <f ca="1">((F15)*(L15)^2)/2+(G15)*(L15)^3/3+(ABS(K15)^2)/('1D'!$I$5*MAX(((F15)+(G15)*(L15))*(L15),
        0.000001))</f>
        <v>0.13516810182949732</v>
      </c>
      <c r="U15" s="5">
        <f ca="1">IF($A$2=0,
    0,
    IFERROR(Q14-(((R14+R15)/2)*J15)-(IF(O14&gt;O15,
                '1D'!$D$8*((O14^2-O15^2)/(2*'1D'!$I$5)),
                '1D'!$D$9*((O15^2-O14^2)/(2*'1D'!$I$5)))+('1D'!$D$10*(ABS(I15)/90)*(MAX(O14^2,
                        O15^2)/(2*'1D'!$I$5))))-Q15,
        0))</f>
        <v>0.2171040980529142</v>
      </c>
      <c r="V15" s="5">
        <f ca="1">IF($A$2=0,
    1,
    IF(IFERROR(V14,
            0)=0,
        0,
        IFERROR(IF(ROUND(S15,
                    3)=1,
                1,
                IF(AND(ABS(U15)&lt;'1D'!$D$19,
                        S15&gt;1),
                    1,
                    0)),
            0)))</f>
        <v>0</v>
      </c>
      <c r="W15" s="5">
        <f ca="1">IF($A$2=0,
    MAX(MAX('1D'!$D$16,
            MAX('1D'!$D$16,
                POWER((ABS(K15)^2)/('1D'!$I$5*MAX(F15,
                            0.1)^2),
                    1/3))),
        IFERROR(W48,
            MAX(MAX('1D'!$D$16,
                    MAX('1D'!$D$16,
                        POWER((ABS(K15)^2)/('1D'!$I$5*MAX(F15,
                                    0.1)^2),
                            1/3))),
                ($L$2)-E48))),
    IF(IFERROR(AG16,
            0)=0,
        MAX(MAX('1D'!$D$16,
                MAX('1D'!$D$16,
                    POWER((ABS(K15)^2)/('1D'!$I$5*MAX(F15,
                                0.1)^2),
                        1/3))),
            IFERROR(W48,
                MAX(MAX('1D'!$D$16,
                        MAX('1D'!$D$16,
                            POWER((ABS(K15)^2)/('1D'!$I$5*MAX(F15,
                                        0.1)^2),
                                1/3))),
                    ($L$2)-E48))),
        IF(IFERROR(W15,
                0)=0,
            MAX(MAX('1D'!$D$16,
                    MAX('1D'!$D$16,
                        POWER((ABS(K15)^2)/('1D'!$I$5*MAX(F15,
                                    0.1)^2),
                            1/3))),
                IFERROR(W48,
                    MAX(MAX('1D'!$D$16,
                            MAX('1D'!$D$16,
                                POWER((ABS(K15)^2)/('1D'!$I$5*MAX(F15,
                                            0.1)^2),
                                    1/3))),
                        ($L$2)-E48))),
            IF(OR(IFERROR(AD15,
                        0)&gt;=1,
                    IFERROR(AD16,
                        0)&gt;=1),
                MAX('1D'!$D$16,
                    MAX('1D'!$D$16,
                        POWER((ABS(K15)^2)/('1D'!$I$5*MAX(F15,
                                    0.1)^2),
                            1/3))),
                IF(ABS(IFERROR(AF15,
                            0))&lt;'1D'!$D$19,
                    MAX(MAX('1D'!$D$16,
                            MAX('1D'!$D$16,
                                POWER((ABS(K15)^2)/('1D'!$I$5*MAX(F15,
                                            0.1)^2),
                                    1/3))),
                        IFERROR(W15,
                            0)),
                    MAX(MAX('1D'!$D$16,
                            MAX('1D'!$D$16,
                                POWER((ABS(K15)^2)/('1D'!$I$5*MAX(F15,
                                            0.1)^2),
                                    1/3))),
                        (IFERROR(W15,
                                0))+((IFERROR(AF15,
                                    0))*'1D'!$D$18)))))))</f>
        <v>4.7694763987268036</v>
      </c>
      <c r="X15" s="5">
        <f t="shared" ca="1" si="4"/>
        <v>90.620051575809271</v>
      </c>
      <c r="Y15" s="5">
        <f t="shared" ca="1" si="5"/>
        <v>3.1753110290681326</v>
      </c>
      <c r="Z15" s="5">
        <f t="shared" ca="1" si="6"/>
        <v>1.1244751931613542E-2</v>
      </c>
      <c r="AA15" s="5">
        <f t="shared" ca="1" si="7"/>
        <v>635.53027639872687</v>
      </c>
      <c r="AB15" s="5">
        <f ca="1">AA15+((ABS(K15)/MAX(((F15)+(G15)*(W15))*(W15),
            0.000001))^2)/(2*'1D'!$I$5)</f>
        <v>635.53028284339791</v>
      </c>
      <c r="AC15" s="5">
        <f ca="1">((ABS(K15)*'1D'!$D$6)/(MAX(((F15)+(G15)*(W15))*(W15),
            0.000001)*MAX(((((F15)+(G15)*(W15))*(W15))/MAX((F15)+2*(W15)*SQRT(1+(G15)^2),
                    0.000001))^(2/3),
            0.000001)))^2</f>
        <v>6.0958449720000602E-9</v>
      </c>
      <c r="AD15" s="5">
        <f ca="1">ABS(ABS(K15)/MAX(((F15)+(G15)*(W15))*(W15),
        0.000001))/SQRT('1D'!$I$5*MAX((((F15)+(G15)*(W15))*(W15))/MAX((F15)+2*(G15)*(W15),
            0.000001),
        0.000001))</f>
        <v>1.6439175173438916E-3</v>
      </c>
      <c r="AE15" s="5">
        <f ca="1">((F15)*(W15)^2)/2+(G15)*(W15)^3/3+(ABS(K15)^2)/('1D'!$I$5*MAX(((F15)+(G15)*(W15))*(W15),
        0.000001))</f>
        <v>216.10626665395989</v>
      </c>
      <c r="AF15" s="5">
        <f ca="1">IF($A$2=0,
    0,
    IFERROR(AB16+(((AC15+AC16)/2)*J16)+(IF(Z15&gt;Z16,
                '1D'!$D$8*((Z15^2-Z16^2)/(2*'1D'!$I$5)),
                '1D'!$D$9*((Z16^2-Z15^2)/(2*'1D'!$I$5)))+('1D'!$D$10*(ABS(I16)/90)*(MAX(Z15^2,
                        Z16^2)/(2*'1D'!$I$5))))-AB15,
        0))</f>
        <v>-9.7645563425885484E-4</v>
      </c>
      <c r="AG15" s="5">
        <f ca="1">IF($A$2=0,
    1,
    IF(IFERROR(AG16,
            0)=0,
        0,
        IFERROR(IF(OR(ROUND(AD15,
                        3)&gt;=1,
                    AND(ABS(AF15)&lt;'1D'!$D$19,
                        AD15&lt;1)),
                1,
                0),
            0)))</f>
        <v>1</v>
      </c>
      <c r="AH15" s="5">
        <f ca="1">IFERROR(IF('1D'!V34="Supercritical",
        MAX('1D'!$D$16,
            IFERROR(L15,
                MAX('1D'!$D$16,
                    POWER((ABS(K15)^2)/('1D'!$I$5*MAX(F15,
                                0.1)^2),
                        1/3)))),
        IF('1D'!V34="Subcritical",
            MAX('1D'!$D$16,
                IFERROR(W15,
                    MAX('1D'!$D$16,
                        POWER((ABS(K15)^2)/('1D'!$I$5*MAX(F15,
                                    0.1)^2),
                            1/3)))),
            IF(IFERROR(T15,
                    -1E+99)&gt;=IFERROR(AE15,
                    -1E+99),
                MAX('1D'!$D$16,
                    IFERROR(L15,
                        MAX('1D'!$D$16,
                            POWER((ABS(K15)^2)/('1D'!$I$5*MAX(F15,
                                        0.1)^2),
                                1/3)))),
                MAX('1D'!$D$16,
                    IFERROR(W15,
                        MAX('1D'!$D$16,
                            POWER((ABS(K15)^2)/('1D'!$I$5*MAX(F15,
                                        0.1)^2),
                                1/3))))))),
    MAX('1D'!$D$16,
        POWER((ABS(K15)^2)/('1D'!$I$5*MAX(F15,
                    0.1)^2),
            1/3)))</f>
        <v>4.7694763987268036</v>
      </c>
      <c r="AI15" s="5">
        <f t="shared" ca="1" si="8"/>
        <v>635.53027639872687</v>
      </c>
      <c r="AJ15" s="5">
        <f ca="1">AI15+((ABS(K15)/MAX(((F15)+(G15)*(AH15))*(AH15),
            0.000001))^2)/(2*'1D'!$I$5)</f>
        <v>635.53028284339791</v>
      </c>
      <c r="AM15">
        <v>0</v>
      </c>
      <c r="AN15">
        <v>0</v>
      </c>
      <c r="AO15" s="5">
        <f t="shared" si="9"/>
        <v>0</v>
      </c>
      <c r="AP15" s="5">
        <f t="shared" si="13"/>
        <v>0</v>
      </c>
      <c r="AQ15" s="5">
        <f ca="1">ABS(ABS(K15)/MAX(((F15)+(G15)*(AH15))*(AH15),
        0.000001))/SQRT('1D'!$I$5*MAX((((F15)+(G15)*(AH15))*(AH15))/MAX((F15)+2*(G15)*(AH15),
            0.000001),
        0.000001))</f>
        <v>1.6439175173438916E-3</v>
      </c>
      <c r="AR15" s="5" t="str">
        <f t="shared" ca="1" si="10"/>
        <v>Subcritical</v>
      </c>
      <c r="AS15" s="5">
        <f ca="1">((ABS(K15)*'1D'!$D$6)/(MAX(((F15)+(G15)*(AH15))*(AH15),
            0.000001)*MAX(((((F15)+(G15)*(AH15))*(AH15))/MAX((F15)+2*(AH15)*SQRT(1+(G15)^2),
                    0.000001))^(2/3),
            0.000001)))^2</f>
        <v>6.0958449720000602E-9</v>
      </c>
    </row>
    <row r="16" spans="1:45" x14ac:dyDescent="0.35">
      <c r="A16">
        <v>7</v>
      </c>
      <c r="B16">
        <v>6</v>
      </c>
      <c r="C16">
        <v>616065.73</v>
      </c>
      <c r="D16">
        <v>3096615.8679999998</v>
      </c>
      <c r="E16">
        <v>630.53790000000004</v>
      </c>
      <c r="F16">
        <v>11.881</v>
      </c>
      <c r="G16">
        <v>0</v>
      </c>
      <c r="H16" t="s">
        <v>176</v>
      </c>
      <c r="I16">
        <v>0</v>
      </c>
      <c r="J16" s="5">
        <f t="shared" si="11"/>
        <v>1</v>
      </c>
      <c r="K16" s="5">
        <f t="shared" ca="1" si="12"/>
        <v>1.0190000000000001</v>
      </c>
      <c r="L16" s="5">
        <f ca="1">IF($A$2=0,
    IFERROR(L15,
        MAX('1D'!$D$16,
            POWER((ABS(K16)^2)/('1D'!$I$5*MAX(F16,
                        0.1)^2),
                1/3))),
    IF(IFERROR(V15,
            0)=0,
        IFERROR(L15,
            MAX('1D'!$D$16,
                POWER((ABS(K16)^2)/('1D'!$I$5*MAX(F16,
                            0.1)^2),
                    1/3))),
        IF(OR(IFERROR(L16,
                    0)=0,
                IFERROR(S15,
                    0)&lt;1,
                IFERROR(S16,
                    0)&lt;1),
            MAX('1D'!$D$16,
                POWER((ABS(K16)^2)/('1D'!$I$5*MAX(F16,
                            0.1)^2),
                    1/3)),
            IF(IFERROR(U16,
                    0)&gt;0,
                MAX('1D'!$D$16,
                    IFERROR(L16,
                        0)+((IFERROR(U16,
                                0))*'1D'!$D$18*IF((IFERROR(S16,
                                    0))&lt;1,
                            1,
                            -1))),
                IF(IFERROR(U16,
                        0)&lt;0,
                    IF(ABS((MAX('1D'!$D$16,
                                    POWER((ABS(K16)^2)/('1D'!$I$5*MAX(F16,
                                                0.1)^2),
                                        1/3)))-IFERROR(L16,
                                0))&gt;'1D'!$D$19,
                        MAX('1D'!$D$16,
                            IF((MAX('1D'!$D$16,
                                        POWER((ABS(K16)^2)/('1D'!$I$5*MAX(F16,
                                                    0.1)^2),
                                            1/3)))&gt;IFERROR(L16,
                                    0),
                                MIN((MAX('1D'!$D$16,
                                            POWER((ABS(K16)^2)/('1D'!$I$5*MAX(F16,
                                                        0.1)^2),
                                                1/3))),
                                    IFERROR(L16,
                                        0)+(MIN(ABS(IFERROR(U16,
                                                    0))*'1D'!$D$18,
                                            ABS((MAX('1D'!$D$16,
                                                        POWER((ABS(K16)^2)/('1D'!$I$5*MAX(F16,
                                                                    0.1)^2),
                                                            1/3)))-IFERROR(L16,
                                                    0))))),
                                MAX((MAX('1D'!$D$16,
                                            POWER((ABS(K16)^2)/('1D'!$I$5*MAX(F16,
                                                        0.1)^2),
                                                1/3))),
                                    IFERROR(L16,
                                        0)-(MIN(ABS(IFERROR(U16,
                                                    0))*'1D'!$D$18,
                                            ABS((MAX('1D'!$D$16,
                                                        POWER((ABS(K16)^2)/('1D'!$I$5*MAX(F16,
                                                                    0.1)^2),
                                                            1/3)))-IFERROR(L16,
                                                    0))))))),
                        MAX('1D'!$D$16,
                            POWER((ABS(K16)^2)/('1D'!$I$5*MAX(F16,
                                        0.1)^2),
                                1/3))),
                    MAX('1D'!$D$16,
                        IFERROR(L16,
                            0)))))))</f>
        <v>0.05</v>
      </c>
      <c r="M16" s="5">
        <f t="shared" ca="1" si="0"/>
        <v>0.59405000000000008</v>
      </c>
      <c r="N16" s="5">
        <f t="shared" ca="1" si="1"/>
        <v>4.9582672564894424E-2</v>
      </c>
      <c r="O16" s="5">
        <f t="shared" ca="1" si="2"/>
        <v>1.7153438262772494</v>
      </c>
      <c r="P16" s="5">
        <f t="shared" ca="1" si="3"/>
        <v>630.58789999999999</v>
      </c>
      <c r="Q16" s="5">
        <f ca="1">P16+((ABS(K16)/MAX(((F16)+(G16)*(L16))*(L16),
            0.000001))^2)/(2*'1D'!$I$5)</f>
        <v>630.73786964537953</v>
      </c>
      <c r="R16" s="5">
        <f ca="1">((ABS(K16)*'1D'!$D$6)/(MAX(((F16)+(G16)*(L16))*(L16),
            0.000001)*MAX(((((F16)+(G16)*(L16))*(L16))/MAX((F16)+2*(L16)*SQRT(1+(G16)^2),
                    0.000001))^(2/3),
            0.000001)))^2</f>
        <v>3.6345025365305914E-2</v>
      </c>
      <c r="S16" s="5">
        <f ca="1">ABS(ABS(K16)/MAX(((F16)+(G16)*(L16))*(L16),
        0.000001))/SQRT('1D'!$I$5*MAX((((F16)+(G16)*(L16))*(L16))/MAX((F16)+2*(G16)*(L16),
            0.000001),
        0.000001))</f>
        <v>2.4492418858053675</v>
      </c>
      <c r="T16" s="5">
        <f ca="1">((F16)*(L16)^2)/2+(G16)*(L16)^3/3+(ABS(K16)^2)/('1D'!$I$5*MAX(((F16)+(G16)*(L16))*(L16),
        0.000001))</f>
        <v>0.19303018567548597</v>
      </c>
      <c r="U16" s="5">
        <f ca="1">IF($A$2=0,
    0,
    IFERROR(Q15-(((R15+R16)/2)*J16)-(IF(O15&gt;O16,
                '1D'!$D$8*((O15^2-O16^2)/(2*'1D'!$I$5)),
                '1D'!$D$9*((O16^2-O15^2)/(2*'1D'!$I$5)))+('1D'!$D$10*(ABS(I16)/90)*(MAX(O15^2,
                        O16^2)/(2*'1D'!$I$5))))-Q16,
        0))</f>
        <v>9.718989538976075E-2</v>
      </c>
      <c r="V16" s="5">
        <f ca="1">IF($A$2=0,
    1,
    IF(IFERROR(V15,
            0)=0,
        0,
        IFERROR(IF(ROUND(S16,
                    3)=1,
                1,
                IF(AND(ABS(U16)&lt;'1D'!$D$19,
                        S16&gt;1),
                    1,
                    0)),
            0)))</f>
        <v>0</v>
      </c>
      <c r="W16" s="5">
        <f ca="1">IF($A$2=0,
    MAX(MAX('1D'!$D$16,
            MAX('1D'!$D$16,
                POWER((ABS(K16)^2)/('1D'!$I$5*MAX(F16,
                            0.1)^2),
                    1/3))),
        IFERROR(W48,
            MAX(MAX('1D'!$D$16,
                    MAX('1D'!$D$16,
                        POWER((ABS(K16)^2)/('1D'!$I$5*MAX(F16,
                                    0.1)^2),
                            1/3))),
                ($L$2)-E48))),
    IF(IFERROR(AG17,
            0)=0,
        MAX(MAX('1D'!$D$16,
                MAX('1D'!$D$16,
                    POWER((ABS(K16)^2)/('1D'!$I$5*MAX(F16,
                                0.1)^2),
                        1/3))),
            IFERROR(W48,
                MAX(MAX('1D'!$D$16,
                        MAX('1D'!$D$16,
                            POWER((ABS(K16)^2)/('1D'!$I$5*MAX(F16,
                                        0.1)^2),
                                1/3))),
                    ($L$2)-E48))),
        IF(IFERROR(W16,
                0)=0,
            MAX(MAX('1D'!$D$16,
                    MAX('1D'!$D$16,
                        POWER((ABS(K16)^2)/('1D'!$I$5*MAX(F16,
                                    0.1)^2),
                            1/3))),
                IFERROR(W48,
                    MAX(MAX('1D'!$D$16,
                            MAX('1D'!$D$16,
                                POWER((ABS(K16)^2)/('1D'!$I$5*MAX(F16,
                                            0.1)^2),
                                    1/3))),
                        ($L$2)-E48))),
            IF(OR(IFERROR(AD16,
                        0)&gt;=1,
                    IFERROR(AD17,
                        0)&gt;=1),
                MAX('1D'!$D$16,
                    MAX('1D'!$D$16,
                        POWER((ABS(K16)^2)/('1D'!$I$5*MAX(F16,
                                    0.1)^2),
                            1/3))),
                IF(ABS(IFERROR(AF16,
                            0))&lt;'1D'!$D$19,
                    MAX(MAX('1D'!$D$16,
                            MAX('1D'!$D$16,
                                POWER((ABS(K16)^2)/('1D'!$I$5*MAX(F16,
                                            0.1)^2),
                                    1/3))),
                        IFERROR(W16,
                            0)),
                    MAX(MAX('1D'!$D$16,
                            MAX('1D'!$D$16,
                                POWER((ABS(K16)^2)/('1D'!$I$5*MAX(F16,
                                            0.1)^2),
                                    1/3))),
                        (IFERROR(W16,
                                0))+((IFERROR(AF16,
                                    0))*'1D'!$D$18)))))))</f>
        <v>4.9913904667821409</v>
      </c>
      <c r="X16" s="5">
        <f t="shared" ca="1" si="4"/>
        <v>59.302710135838616</v>
      </c>
      <c r="Y16" s="5">
        <f t="shared" ca="1" si="5"/>
        <v>2.7123721334400948</v>
      </c>
      <c r="Z16" s="5">
        <f t="shared" ca="1" si="6"/>
        <v>1.7183025829104297E-2</v>
      </c>
      <c r="AA16" s="5">
        <f t="shared" ca="1" si="7"/>
        <v>635.52929046678219</v>
      </c>
      <c r="AB16" s="5">
        <f ca="1">AA16+((ABS(K16)/MAX(((F16)+(G16)*(W16))*(W16),
            0.000001))^2)/(2*'1D'!$I$5)</f>
        <v>635.5293055155272</v>
      </c>
      <c r="AC16" s="5">
        <f ca="1">((ABS(K16)*'1D'!$D$6)/(MAX(((F16)+(G16)*(W16))*(W16),
            0.000001)*MAX(((((F16)+(G16)*(W16))*(W16))/MAX((F16)+2*(W16)*SQRT(1+(G16)^2),
                    0.000001))^(2/3),
            0.000001)))^2</f>
        <v>1.7562355831160079E-8</v>
      </c>
      <c r="AD16" s="5">
        <f ca="1">ABS(ABS(K16)/MAX(((F16)+(G16)*(W16))*(W16),
        0.000001))/SQRT('1D'!$I$5*MAX((((F16)+(G16)*(W16))*(W16))/MAX((F16)+2*(G16)*(W16),
            0.000001),
        0.000001))</f>
        <v>2.4555815781058519E-3</v>
      </c>
      <c r="AE16" s="5">
        <f ca="1">((F16)*(W16)^2)/2+(G16)*(W16)^3/3+(ABS(K16)^2)/('1D'!$I$5*MAX(((F16)+(G16)*(W16))*(W16),
        0.000001))</f>
        <v>148.00327587590849</v>
      </c>
      <c r="AF16" s="5">
        <f ca="1">IF($A$2=0,
    0,
    IFERROR(AB17+(((AC16+AC17)/2)*J17)+(IF(Z16&gt;Z17,
                '1D'!$D$8*((Z16^2-Z17^2)/(2*'1D'!$I$5)),
                '1D'!$D$9*((Z17^2-Z16^2)/(2*'1D'!$I$5)))+('1D'!$D$10*(ABS(I17)/90)*(MAX(Z16^2,
                        Z17^2)/(2*'1D'!$I$5))))-AB16,
        0))</f>
        <v>-9.5171052907971898E-4</v>
      </c>
      <c r="AG16" s="5">
        <f ca="1">IF($A$2=0,
    1,
    IF(IFERROR(AG17,
            0)=0,
        0,
        IFERROR(IF(OR(ROUND(AD16,
                        3)&gt;=1,
                    AND(ABS(AF16)&lt;'1D'!$D$19,
                        AD16&lt;1)),
                1,
                0),
            0)))</f>
        <v>1</v>
      </c>
      <c r="AH16" s="5">
        <f ca="1">IFERROR(IF('1D'!V34="Supercritical",
        MAX('1D'!$D$16,
            IFERROR(L16,
                MAX('1D'!$D$16,
                    POWER((ABS(K16)^2)/('1D'!$I$5*MAX(F16,
                                0.1)^2),
                        1/3)))),
        IF('1D'!V34="Subcritical",
            MAX('1D'!$D$16,
                IFERROR(W16,
                    MAX('1D'!$D$16,
                        POWER((ABS(K16)^2)/('1D'!$I$5*MAX(F16,
                                    0.1)^2),
                            1/3)))),
            IF(IFERROR(T16,
                    -1E+99)&gt;=IFERROR(AE16,
                    -1E+99),
                MAX('1D'!$D$16,
                    IFERROR(L16,
                        MAX('1D'!$D$16,
                            POWER((ABS(K16)^2)/('1D'!$I$5*MAX(F16,
                                        0.1)^2),
                                1/3)))),
                MAX('1D'!$D$16,
                    IFERROR(W16,
                        MAX('1D'!$D$16,
                            POWER((ABS(K16)^2)/('1D'!$I$5*MAX(F16,
                                        0.1)^2),
                                1/3))))))),
    MAX('1D'!$D$16,
        POWER((ABS(K16)^2)/('1D'!$I$5*MAX(F16,
                    0.1)^2),
            1/3)))</f>
        <v>4.9913904667821409</v>
      </c>
      <c r="AI16" s="5">
        <f t="shared" ca="1" si="8"/>
        <v>635.52929046678219</v>
      </c>
      <c r="AJ16" s="5">
        <f ca="1">AI16+((ABS(K16)/MAX(((F16)+(G16)*(AH16))*(AH16),
            0.000001))^2)/(2*'1D'!$I$5)</f>
        <v>635.5293055155272</v>
      </c>
      <c r="AM16">
        <v>0</v>
      </c>
      <c r="AN16">
        <v>0</v>
      </c>
      <c r="AO16" s="5">
        <f t="shared" si="9"/>
        <v>0</v>
      </c>
      <c r="AP16" s="5">
        <f t="shared" si="13"/>
        <v>0</v>
      </c>
      <c r="AQ16" s="5">
        <f ca="1">ABS(ABS(K16)/MAX(((F16)+(G16)*(AH16))*(AH16),
        0.000001))/SQRT('1D'!$I$5*MAX((((F16)+(G16)*(AH16))*(AH16))/MAX((F16)+2*(G16)*(AH16),
            0.000001),
        0.000001))</f>
        <v>2.4555815781058519E-3</v>
      </c>
      <c r="AR16" s="5" t="str">
        <f t="shared" ca="1" si="10"/>
        <v>Subcritical</v>
      </c>
      <c r="AS16" s="5">
        <f ca="1">((ABS(K16)*'1D'!$D$6)/(MAX(((F16)+(G16)*(AH16))*(AH16),
            0.000001)*MAX(((((F16)+(G16)*(AH16))*(AH16))/MAX((F16)+2*(AH16)*SQRT(1+(G16)^2),
                    0.000001))^(2/3),
            0.000001)))^2</f>
        <v>1.7562355831160079E-8</v>
      </c>
    </row>
    <row r="17" spans="1:45" x14ac:dyDescent="0.35">
      <c r="A17">
        <v>8</v>
      </c>
      <c r="B17">
        <v>7</v>
      </c>
      <c r="C17">
        <v>616065.73</v>
      </c>
      <c r="D17">
        <v>3096614.8679999998</v>
      </c>
      <c r="E17">
        <v>630.31510000000003</v>
      </c>
      <c r="F17">
        <v>12</v>
      </c>
      <c r="G17">
        <v>0</v>
      </c>
      <c r="H17" t="s">
        <v>176</v>
      </c>
      <c r="I17">
        <v>0</v>
      </c>
      <c r="J17" s="5">
        <f t="shared" si="11"/>
        <v>1</v>
      </c>
      <c r="K17" s="5">
        <f t="shared" ca="1" si="12"/>
        <v>1.0190000000000001</v>
      </c>
      <c r="L17" s="5">
        <f ca="1">IF($A$2=0,
    IFERROR(L16,
        MAX('1D'!$D$16,
            POWER((ABS(K17)^2)/('1D'!$I$5*MAX(F17,
                        0.1)^2),
                1/3))),
    IF(IFERROR(V16,
            0)=0,
        IFERROR(L16,
            MAX('1D'!$D$16,
                POWER((ABS(K17)^2)/('1D'!$I$5*MAX(F17,
                            0.1)^2),
                    1/3))),
        IF(OR(IFERROR(L17,
                    0)=0,
                IFERROR(S16,
                    0)&lt;1,
                IFERROR(S17,
                    0)&lt;1),
            MAX('1D'!$D$16,
                POWER((ABS(K17)^2)/('1D'!$I$5*MAX(F17,
                            0.1)^2),
                    1/3)),
            IF(IFERROR(U17,
                    0)&gt;0,
                MAX('1D'!$D$16,
                    IFERROR(L17,
                        0)+((IFERROR(U17,
                                0))*'1D'!$D$18*IF((IFERROR(S17,
                                    0))&lt;1,
                            1,
                            -1))),
                IF(IFERROR(U17,
                        0)&lt;0,
                    IF(ABS((MAX('1D'!$D$16,
                                    POWER((ABS(K17)^2)/('1D'!$I$5*MAX(F17,
                                                0.1)^2),
                                        1/3)))-IFERROR(L17,
                                0))&gt;'1D'!$D$19,
                        MAX('1D'!$D$16,
                            IF((MAX('1D'!$D$16,
                                        POWER((ABS(K17)^2)/('1D'!$I$5*MAX(F17,
                                                    0.1)^2),
                                            1/3)))&gt;IFERROR(L17,
                                    0),
                                MIN((MAX('1D'!$D$16,
                                            POWER((ABS(K17)^2)/('1D'!$I$5*MAX(F17,
                                                        0.1)^2),
                                                1/3))),
                                    IFERROR(L17,
                                        0)+(MIN(ABS(IFERROR(U17,
                                                    0))*'1D'!$D$18,
                                            ABS((MAX('1D'!$D$16,
                                                        POWER((ABS(K17)^2)/('1D'!$I$5*MAX(F17,
                                                                    0.1)^2),
                                                            1/3)))-IFERROR(L17,
                                                    0))))),
                                MAX((MAX('1D'!$D$16,
                                            POWER((ABS(K17)^2)/('1D'!$I$5*MAX(F17,
                                                        0.1)^2),
                                                1/3))),
                                    IFERROR(L17,
                                        0)-(MIN(ABS(IFERROR(U17,
                                                    0))*'1D'!$D$18,
                                            ABS((MAX('1D'!$D$16,
                                                        POWER((ABS(K17)^2)/('1D'!$I$5*MAX(F17,
                                                                    0.1)^2),
                                                            1/3)))-IFERROR(L17,
                                                    0))))))),
                        MAX('1D'!$D$16,
                            POWER((ABS(K17)^2)/('1D'!$I$5*MAX(F17,
                                        0.1)^2),
                                1/3))),
                    MAX('1D'!$D$16,
                        IFERROR(L17,
                            0)))))))</f>
        <v>0.05</v>
      </c>
      <c r="M17" s="5">
        <f t="shared" ca="1" si="0"/>
        <v>0.60000000000000009</v>
      </c>
      <c r="N17" s="5">
        <f t="shared" ca="1" si="1"/>
        <v>4.9586776859504141E-2</v>
      </c>
      <c r="O17" s="5">
        <f t="shared" ca="1" si="2"/>
        <v>1.6983333333333333</v>
      </c>
      <c r="P17" s="5">
        <f t="shared" ca="1" si="3"/>
        <v>630.36509999999998</v>
      </c>
      <c r="Q17" s="5">
        <f ca="1">P17+((ABS(K17)/MAX(((F17)+(G17)*(L17))*(L17),
            0.000001))^2)/(2*'1D'!$I$5)</f>
        <v>630.51210999546947</v>
      </c>
      <c r="R17" s="5">
        <f ca="1">((ABS(K17)*'1D'!$D$6)/(MAX(((F17)+(G17)*(L17))*(L17),
            0.000001)*MAX(((((F17)+(G17)*(L17))*(L17))/MAX((F17)+2*(L17)*SQRT(1+(G17)^2),
                    0.000001))^(2/3),
            0.000001)))^2</f>
        <v>3.5623824719935464E-2</v>
      </c>
      <c r="S17" s="5">
        <f ca="1">ABS(ABS(K17)/MAX(((F17)+(G17)*(L17))*(L17),
        0.000001))/SQRT('1D'!$I$5*MAX((((F17)+(G17)*(L17))*(L17))/MAX((F17)+2*(G17)*(L17),
            0.000001),
        0.000001))</f>
        <v>2.4249535704377974</v>
      </c>
      <c r="T17" s="5">
        <f ca="1">((F17)*(L17)^2)/2+(G17)*(L17)^3/3+(ABS(K17)^2)/('1D'!$I$5*MAX(((F17)+(G17)*(L17))*(L17),
        0.000001))</f>
        <v>0.19141199456337074</v>
      </c>
      <c r="U17" s="5">
        <f ca="1">IF($A$2=0,
    0,
    IFERROR(Q16-(((R16+R17)/2)*J17)-(IF(O16&gt;O17,
                '1D'!$D$8*((O16^2-O17^2)/(2*'1D'!$I$5)),
                '1D'!$D$9*((O17^2-O16^2)/(2*'1D'!$I$5)))+('1D'!$D$10*(ABS(I17)/90)*(MAX(O16^2,
                        O17^2)/(2*'1D'!$I$5))))-Q17,
        0))</f>
        <v>0.1888873298943281</v>
      </c>
      <c r="V17" s="5">
        <f ca="1">IF($A$2=0,
    1,
    IF(IFERROR(V16,
            0)=0,
        0,
        IFERROR(IF(ROUND(S17,
                    3)=1,
                1,
                IF(AND(ABS(U17)&lt;'1D'!$D$19,
                        S17&gt;1),
                    1,
                    0)),
            0)))</f>
        <v>0</v>
      </c>
      <c r="W17" s="5">
        <f ca="1">IF($A$2=0,
    MAX(MAX('1D'!$D$16,
            MAX('1D'!$D$16,
                POWER((ABS(K17)^2)/('1D'!$I$5*MAX(F17,
                            0.1)^2),
                    1/3))),
        IFERROR(W48,
            MAX(MAX('1D'!$D$16,
                    MAX('1D'!$D$16,
                        POWER((ABS(K17)^2)/('1D'!$I$5*MAX(F17,
                                    0.1)^2),
                            1/3))),
                ($L$2)-E48))),
    IF(IFERROR(AG18,
            0)=0,
        MAX(MAX('1D'!$D$16,
                MAX('1D'!$D$16,
                    POWER((ABS(K17)^2)/('1D'!$I$5*MAX(F17,
                                0.1)^2),
                        1/3))),
            IFERROR(W48,
                MAX(MAX('1D'!$D$16,
                        MAX('1D'!$D$16,
                            POWER((ABS(K17)^2)/('1D'!$I$5*MAX(F17,
                                        0.1)^2),
                                1/3))),
                    ($L$2)-E48))),
        IF(IFERROR(W17,
                0)=0,
            MAX(MAX('1D'!$D$16,
                    MAX('1D'!$D$16,
                        POWER((ABS(K17)^2)/('1D'!$I$5*MAX(F17,
                                    0.1)^2),
                            1/3))),
                IFERROR(W48,
                    MAX(MAX('1D'!$D$16,
                            MAX('1D'!$D$16,
                                POWER((ABS(K17)^2)/('1D'!$I$5*MAX(F17,
                                            0.1)^2),
                                    1/3))),
                        ($L$2)-E48))),
            IF(OR(IFERROR(AD17,
                        0)&gt;=1,
                    IFERROR(AD18,
                        0)&gt;=1),
                MAX('1D'!$D$16,
                    MAX('1D'!$D$16,
                        POWER((ABS(K17)^2)/('1D'!$I$5*MAX(F17,
                                    0.1)^2),
                            1/3))),
                IF(ABS(IFERROR(AF17,
                            0))&lt;'1D'!$D$19,
                    MAX(MAX('1D'!$D$16,
                            MAX('1D'!$D$16,
                                POWER((ABS(K17)^2)/('1D'!$I$5*MAX(F17,
                                            0.1)^2),
                                    1/3))),
                        IFERROR(W17,
                            0)),
                    MAX(MAX('1D'!$D$16,
                            MAX('1D'!$D$16,
                                POWER((ABS(K17)^2)/('1D'!$I$5*MAX(F17,
                                            0.1)^2),
                                    1/3))),
                        (IFERROR(W17,
                                0))+((IFERROR(AF17,
                                    0))*'1D'!$D$18)))))))</f>
        <v>5.2132398079266613</v>
      </c>
      <c r="X17" s="5">
        <f t="shared" ca="1" si="4"/>
        <v>62.558877695119932</v>
      </c>
      <c r="Y17" s="5">
        <f t="shared" ca="1" si="5"/>
        <v>2.7895094890816896</v>
      </c>
      <c r="Z17" s="5">
        <f t="shared" ca="1" si="6"/>
        <v>1.628865538422998E-2</v>
      </c>
      <c r="AA17" s="5">
        <f t="shared" ca="1" si="7"/>
        <v>635.52833980792673</v>
      </c>
      <c r="AB17" s="5">
        <f ca="1">AA17+((ABS(K17)/MAX(((F17)+(G17)*(W17))*(W17),
            0.000001))^2)/(2*'1D'!$I$5)</f>
        <v>635.52835333087751</v>
      </c>
      <c r="AC17" s="5">
        <f ca="1">((ABS(K17)*'1D'!$D$6)/(MAX(((F17)+(G17)*(W17))*(W17),
            0.000001)*MAX(((((F17)+(G17)*(W17))*(W17))/MAX((F17)+2*(W17)*SQRT(1+(G17)^2),
                    0.000001))^(2/3),
            0.000001)))^2</f>
        <v>1.5202529829354767E-8</v>
      </c>
      <c r="AD17" s="5">
        <f ca="1">ABS(ABS(K17)/MAX(((F17)+(G17)*(W17))*(W17),
        0.000001))/SQRT('1D'!$I$5*MAX((((F17)+(G17)*(W17))*(W17))/MAX((F17)+2*(G17)*(W17),
            0.000001),
        0.000001))</f>
        <v>2.2777018786801213E-3</v>
      </c>
      <c r="AE17" s="5">
        <f ca="1">((F17)*(W17)^2)/2+(G17)*(W17)^3/3+(ABS(K17)^2)/('1D'!$I$5*MAX(((F17)+(G17)*(W17))*(W17),
        0.000001))</f>
        <v>163.06890773095463</v>
      </c>
      <c r="AF17" s="5">
        <f ca="1">IF($A$2=0,
    0,
    IFERROR(AB18+(((AC17+AC18)/2)*J18)+(IF(Z17&gt;Z18,
                '1D'!$D$8*((Z17^2-Z18^2)/(2*'1D'!$I$5)),
                '1D'!$D$9*((Z18^2-Z17^2)/(2*'1D'!$I$5)))+('1D'!$D$10*(ABS(I18)/90)*(MAX(Z17^2,
                        Z18^2)/(2*'1D'!$I$5))))-AB17,
        0))</f>
        <v>-9.2687338269570319E-4</v>
      </c>
      <c r="AG17" s="5">
        <f ca="1">IF($A$2=0,
    1,
    IF(IFERROR(AG18,
            0)=0,
        0,
        IFERROR(IF(OR(ROUND(AD17,
                        3)&gt;=1,
                    AND(ABS(AF17)&lt;'1D'!$D$19,
                        AD17&lt;1)),
                1,
                0),
            0)))</f>
        <v>1</v>
      </c>
      <c r="AH17" s="5">
        <f ca="1">IFERROR(IF('1D'!V34="Supercritical",
        MAX('1D'!$D$16,
            IFERROR(L17,
                MAX('1D'!$D$16,
                    POWER((ABS(K17)^2)/('1D'!$I$5*MAX(F17,
                                0.1)^2),
                        1/3)))),
        IF('1D'!V34="Subcritical",
            MAX('1D'!$D$16,
                IFERROR(W17,
                    MAX('1D'!$D$16,
                        POWER((ABS(K17)^2)/('1D'!$I$5*MAX(F17,
                                    0.1)^2),
                            1/3)))),
            IF(IFERROR(T17,
                    -1E+99)&gt;=IFERROR(AE17,
                    -1E+99),
                MAX('1D'!$D$16,
                    IFERROR(L17,
                        MAX('1D'!$D$16,
                            POWER((ABS(K17)^2)/('1D'!$I$5*MAX(F17,
                                        0.1)^2),
                                1/3)))),
                MAX('1D'!$D$16,
                    IFERROR(W17,
                        MAX('1D'!$D$16,
                            POWER((ABS(K17)^2)/('1D'!$I$5*MAX(F17,
                                        0.1)^2),
                                1/3))))))),
    MAX('1D'!$D$16,
        POWER((ABS(K17)^2)/('1D'!$I$5*MAX(F17,
                    0.1)^2),
            1/3)))</f>
        <v>5.2132398079266613</v>
      </c>
      <c r="AI17" s="5">
        <f t="shared" ca="1" si="8"/>
        <v>635.52833980792673</v>
      </c>
      <c r="AJ17" s="5">
        <f ca="1">AI17+((ABS(K17)/MAX(((F17)+(G17)*(AH17))*(AH17),
            0.000001))^2)/(2*'1D'!$I$5)</f>
        <v>635.52835333087751</v>
      </c>
      <c r="AK17">
        <v>635.5</v>
      </c>
      <c r="AM17" s="5">
        <f ca="1">IF($A$2=0,
    MIN(('1D'!$D$12*MAX(J17,
                0.1)*POWER(MAX(0,
                    AI17-AK17),
                1.5)),
        (MAX(0,
                K17-(0.05))),
        IFERROR(AM17,
            0)),
    IF(('1D'!$D$12*MAX(J17,
                0.1)*POWER(MAX(0,
                    AI17-AK17),
                1.5))&lt;=0,
        0,
        MIN(('1D'!$D$12*MAX(J17,
                    0.1)*POWER(MAX(0,
                        AI17-AK17),
                    1.5)),
            (MAX(0,
                    K17-(0.05))),
            (MAX(0,
                    IFERROR(AM17,
                        0)+('1D'!$D$25*(('1D'!$D$12*MAX(J17,
                                    0.1)*POWER(MAX(0,
                                        AI17-AK17),
                                    1.5))-IFERROR(AM17,
                                0))))))))</f>
        <v>8.1104373728216293E-3</v>
      </c>
      <c r="AN17">
        <v>0</v>
      </c>
      <c r="AO17" s="5">
        <f t="shared" ca="1" si="9"/>
        <v>8.1104373728216293E-3</v>
      </c>
      <c r="AP17" s="5">
        <f t="shared" ca="1" si="13"/>
        <v>8.1104373728216293E-3</v>
      </c>
      <c r="AQ17" s="5">
        <f ca="1">ABS(ABS(K17)/MAX(((F17)+(G17)*(AH17))*(AH17),
        0.000001))/SQRT('1D'!$I$5*MAX((((F17)+(G17)*(AH17))*(AH17))/MAX((F17)+2*(G17)*(AH17),
            0.000001),
        0.000001))</f>
        <v>2.2777018786801213E-3</v>
      </c>
      <c r="AR17" s="5" t="str">
        <f t="shared" ca="1" si="10"/>
        <v>Subcritical</v>
      </c>
      <c r="AS17" s="5">
        <f ca="1">((ABS(K17)*'1D'!$D$6)/(MAX(((F17)+(G17)*(AH17))*(AH17),
            0.000001)*MAX(((((F17)+(G17)*(AH17))*(AH17))/MAX((F17)+2*(AH17)*SQRT(1+(G17)^2),
                    0.000001))^(2/3),
            0.000001)))^2</f>
        <v>1.5202529829354767E-8</v>
      </c>
    </row>
    <row r="18" spans="1:45" x14ac:dyDescent="0.35">
      <c r="A18">
        <v>9</v>
      </c>
      <c r="B18">
        <v>8</v>
      </c>
      <c r="C18">
        <v>616065.73</v>
      </c>
      <c r="D18">
        <v>3096613.8679999998</v>
      </c>
      <c r="E18">
        <v>630.09220000000005</v>
      </c>
      <c r="F18">
        <v>12.196999999999999</v>
      </c>
      <c r="G18">
        <v>0</v>
      </c>
      <c r="H18" t="s">
        <v>176</v>
      </c>
      <c r="I18">
        <v>0</v>
      </c>
      <c r="J18" s="5">
        <f t="shared" si="11"/>
        <v>1</v>
      </c>
      <c r="K18" s="5">
        <f t="shared" ca="1" si="12"/>
        <v>1.0108895626271786</v>
      </c>
      <c r="L18" s="5">
        <f ca="1">IF($A$2=0,
    IFERROR(L17,
        MAX('1D'!$D$16,
            POWER((ABS(K18)^2)/('1D'!$I$5*MAX(F18,
                        0.1)^2),
                1/3))),
    IF(IFERROR(V17,
            0)=0,
        IFERROR(L17,
            MAX('1D'!$D$16,
                POWER((ABS(K18)^2)/('1D'!$I$5*MAX(F18,
                            0.1)^2),
                    1/3))),
        IF(OR(IFERROR(L18,
                    0)=0,
                IFERROR(S17,
                    0)&lt;1,
                IFERROR(S18,
                    0)&lt;1),
            MAX('1D'!$D$16,
                POWER((ABS(K18)^2)/('1D'!$I$5*MAX(F18,
                            0.1)^2),
                    1/3)),
            IF(IFERROR(U18,
                    0)&gt;0,
                MAX('1D'!$D$16,
                    IFERROR(L18,
                        0)+((IFERROR(U18,
                                0))*'1D'!$D$18*IF((IFERROR(S18,
                                    0))&lt;1,
                            1,
                            -1))),
                IF(IFERROR(U18,
                        0)&lt;0,
                    IF(ABS((MAX('1D'!$D$16,
                                    POWER((ABS(K18)^2)/('1D'!$I$5*MAX(F18,
                                                0.1)^2),
                                        1/3)))-IFERROR(L18,
                                0))&gt;'1D'!$D$19,
                        MAX('1D'!$D$16,
                            IF((MAX('1D'!$D$16,
                                        POWER((ABS(K18)^2)/('1D'!$I$5*MAX(F18,
                                                    0.1)^2),
                                            1/3)))&gt;IFERROR(L18,
                                    0),
                                MIN((MAX('1D'!$D$16,
                                            POWER((ABS(K18)^2)/('1D'!$I$5*MAX(F18,
                                                        0.1)^2),
                                                1/3))),
                                    IFERROR(L18,
                                        0)+(MIN(ABS(IFERROR(U18,
                                                    0))*'1D'!$D$18,
                                            ABS((MAX('1D'!$D$16,
                                                        POWER((ABS(K18)^2)/('1D'!$I$5*MAX(F18,
                                                                    0.1)^2),
                                                            1/3)))-IFERROR(L18,
                                                    0))))),
                                MAX((MAX('1D'!$D$16,
                                            POWER((ABS(K18)^2)/('1D'!$I$5*MAX(F18,
                                                        0.1)^2),
                                                1/3))),
                                    IFERROR(L18,
                                        0)-(MIN(ABS(IFERROR(U18,
                                                    0))*'1D'!$D$18,
                                            ABS((MAX('1D'!$D$16,
                                                        POWER((ABS(K18)^2)/('1D'!$I$5*MAX(F18,
                                                                    0.1)^2),
                                                            1/3)))-IFERROR(L18,
                                                    0))))))),
                        MAX('1D'!$D$16,
                            POWER((ABS(K18)^2)/('1D'!$I$5*MAX(F18,
                                        0.1)^2),
                                1/3))),
                    MAX('1D'!$D$16,
                        IFERROR(L18,
                            0)))))))</f>
        <v>0.05</v>
      </c>
      <c r="M18" s="5">
        <f t="shared" ca="1" si="0"/>
        <v>0.60985</v>
      </c>
      <c r="N18" s="5">
        <f t="shared" ca="1" si="1"/>
        <v>4.9593396763438241E-2</v>
      </c>
      <c r="O18" s="5">
        <f t="shared" ca="1" si="2"/>
        <v>1.6576036117523629</v>
      </c>
      <c r="P18" s="5">
        <f t="shared" ca="1" si="3"/>
        <v>630.1422</v>
      </c>
      <c r="Q18" s="5">
        <f ca="1">P18+((ABS(K18)/MAX(((F18)+(G18)*(L18))*(L18),
            0.000001))^2)/(2*'1D'!$I$5)</f>
        <v>630.28224330956652</v>
      </c>
      <c r="R18" s="5">
        <f ca="1">((ABS(K18)*'1D'!$D$6)/(MAX(((F18)+(G18)*(L18))*(L18),
            0.000001)*MAX(((((F18)+(G18)*(L18))*(L18))/MAX((F18)+2*(L18)*SQRT(1+(G18)^2),
                    0.000001))^(2/3),
            0.000001)))^2</f>
        <v>3.3929600541329742E-2</v>
      </c>
      <c r="S18" s="5">
        <f ca="1">ABS(ABS(K18)/MAX(((F18)+(G18)*(L18))*(L18),
        0.000001))/SQRT('1D'!$I$5*MAX((((F18)+(G18)*(L18))*(L18))/MAX((F18)+2*(G18)*(L18),
            0.000001),
        0.000001))</f>
        <v>2.3667979175796749</v>
      </c>
      <c r="T18" s="5">
        <f ca="1">((F18)*(L18)^2)/2+(G18)*(L18)^3/3+(ABS(K18)^2)/('1D'!$I$5*MAX(((F18)+(G18)*(L18))*(L18),
        0.000001))</f>
        <v>0.18605707467824437</v>
      </c>
      <c r="U18" s="5">
        <f ca="1">IF($A$2=0,
    0,
    IFERROR(Q17-(((R17+R18)/2)*J18)-(IF(O17&gt;O18,
                '1D'!$D$8*((O17^2-O18^2)/(2*'1D'!$I$5)),
                '1D'!$D$9*((O18^2-O17^2)/(2*'1D'!$I$5)))+('1D'!$D$10*(ABS(I18)/90)*(MAX(O17^2,
                        O18^2)/(2*'1D'!$I$5))))-Q18,
        0))</f>
        <v>0.19299996750135051</v>
      </c>
      <c r="V18" s="5">
        <f ca="1">IF($A$2=0,
    1,
    IF(IFERROR(V17,
            0)=0,
        0,
        IFERROR(IF(ROUND(S18,
                    3)=1,
                1,
                IF(AND(ABS(U18)&lt;'1D'!$D$19,
                        S18&gt;1),
                    1,
                    0)),
            0)))</f>
        <v>0</v>
      </c>
      <c r="W18" s="5">
        <f ca="1">IF($A$2=0,
    MAX(MAX('1D'!$D$16,
            MAX('1D'!$D$16,
                POWER((ABS(K18)^2)/('1D'!$I$5*MAX(F18,
                            0.1)^2),
                    1/3))),
        IFERROR(W48,
            MAX(MAX('1D'!$D$16,
                    MAX('1D'!$D$16,
                        POWER((ABS(K18)^2)/('1D'!$I$5*MAX(F18,
                                    0.1)^2),
                            1/3))),
                ($L$2)-E48))),
    IF(IFERROR(AG19,
            0)=0,
        MAX(MAX('1D'!$D$16,
                MAX('1D'!$D$16,
                    POWER((ABS(K18)^2)/('1D'!$I$5*MAX(F18,
                                0.1)^2),
                        1/3))),
            IFERROR(W48,
                MAX(MAX('1D'!$D$16,
                        MAX('1D'!$D$16,
                            POWER((ABS(K18)^2)/('1D'!$I$5*MAX(F18,
                                        0.1)^2),
                                1/3))),
                    ($L$2)-E48))),
        IF(IFERROR(W18,
                0)=0,
            MAX(MAX('1D'!$D$16,
                    MAX('1D'!$D$16,
                        POWER((ABS(K18)^2)/('1D'!$I$5*MAX(F18,
                                    0.1)^2),
                            1/3))),
                IFERROR(W48,
                    MAX(MAX('1D'!$D$16,
                            MAX('1D'!$D$16,
                                POWER((ABS(K18)^2)/('1D'!$I$5*MAX(F18,
                                            0.1)^2),
                                    1/3))),
                        ($L$2)-E48))),
            IF(OR(IFERROR(AD18,
                        0)&gt;=1,
                    IFERROR(AD19,
                        0)&gt;=1),
                MAX('1D'!$D$16,
                    MAX('1D'!$D$16,
                        POWER((ABS(K18)^2)/('1D'!$I$5*MAX(F18,
                                    0.1)^2),
                            1/3))),
                IF(ABS(IFERROR(AF18,
                            0))&lt;'1D'!$D$19,
                    MAX(MAX('1D'!$D$16,
                            MAX('1D'!$D$16,
                                POWER((ABS(K18)^2)/('1D'!$I$5*MAX(F18,
                                            0.1)^2),
                                    1/3))),
                        IFERROR(W18,
                            0)),
                    MAX(MAX('1D'!$D$16,
                            MAX('1D'!$D$16,
                                POWER((ABS(K18)^2)/('1D'!$I$5*MAX(F18,
                                            0.1)^2),
                                    1/3))),
                        (IFERROR(W18,
                                0))+((IFERROR(AF18,
                                    0))*'1D'!$D$18)))))))</f>
        <v>5.4352140906373521</v>
      </c>
      <c r="X18" s="5">
        <f t="shared" ca="1" si="4"/>
        <v>66.29330626350378</v>
      </c>
      <c r="Y18" s="5">
        <f t="shared" ca="1" si="5"/>
        <v>2.8738923881127878</v>
      </c>
      <c r="Z18" s="5">
        <f t="shared" ca="1" si="6"/>
        <v>1.5248742589622506E-2</v>
      </c>
      <c r="AA18" s="5">
        <f t="shared" ca="1" si="7"/>
        <v>635.52741409063742</v>
      </c>
      <c r="AB18" s="5">
        <f ca="1">AA18+((ABS(K18)/MAX(((F18)+(G18)*(W18))*(W18),
            0.000001))^2)/(2*'1D'!$I$5)</f>
        <v>635.5274259420213</v>
      </c>
      <c r="AC18" s="5">
        <f ca="1">((ABS(K18)*'1D'!$D$6)/(MAX(((F18)+(G18)*(W18))*(W18),
            0.000001)*MAX(((((F18)+(G18)*(W18))*(W18))/MAX((F18)+2*(W18)*SQRT(1+(G18)^2),
                    0.000001))^(2/3),
            0.000001)))^2</f>
        <v>1.2804321843634876E-8</v>
      </c>
      <c r="AD18" s="5">
        <f ca="1">ABS(ABS(K18)/MAX(((F18)+(G18)*(W18))*(W18),
        0.000001))/SQRT('1D'!$I$5*MAX((((F18)+(G18)*(W18))*(W18))/MAX((F18)+2*(G18)*(W18),
            0.000001),
        0.000001))</f>
        <v>2.0882918899267386E-3</v>
      </c>
      <c r="AE18" s="5">
        <f ca="1">((F18)*(W18)^2)/2+(G18)*(W18)^3/3+(ABS(K18)^2)/('1D'!$I$5*MAX(((F18)+(G18)*(W18))*(W18),
        0.000001))</f>
        <v>180.16072749400112</v>
      </c>
      <c r="AF18" s="5">
        <f ca="1">IF($A$2=0,
    0,
    IFERROR(AB19+(((AC18+AC19)/2)*J19)+(IF(Z18&gt;Z19,
                '1D'!$D$8*((Z18^2-Z19^2)/(2*'1D'!$I$5)),
                '1D'!$D$9*((Z19^2-Z18^2)/(2*'1D'!$I$5)))+('1D'!$D$10*(ABS(I19)/90)*(MAX(Z18^2,
                        Z19^2)/(2*'1D'!$I$5))))-AB18,
        0))</f>
        <v>-9.0360883314133389E-4</v>
      </c>
      <c r="AG18" s="5">
        <f ca="1">IF($A$2=0,
    1,
    IF(IFERROR(AG19,
            0)=0,
        0,
        IFERROR(IF(OR(ROUND(AD18,
                        3)&gt;=1,
                    AND(ABS(AF18)&lt;'1D'!$D$19,
                        AD18&lt;1)),
                1,
                0),
            0)))</f>
        <v>1</v>
      </c>
      <c r="AH18" s="5">
        <f ca="1">IFERROR(IF('1D'!V34="Supercritical",
        MAX('1D'!$D$16,
            IFERROR(L18,
                MAX('1D'!$D$16,
                    POWER((ABS(K18)^2)/('1D'!$I$5*MAX(F18,
                                0.1)^2),
                        1/3)))),
        IF('1D'!V34="Subcritical",
            MAX('1D'!$D$16,
                IFERROR(W18,
                    MAX('1D'!$D$16,
                        POWER((ABS(K18)^2)/('1D'!$I$5*MAX(F18,
                                    0.1)^2),
                            1/3)))),
            IF(IFERROR(T18,
                    -1E+99)&gt;=IFERROR(AE18,
                    -1E+99),
                MAX('1D'!$D$16,
                    IFERROR(L18,
                        MAX('1D'!$D$16,
                            POWER((ABS(K18)^2)/('1D'!$I$5*MAX(F18,
                                        0.1)^2),
                                1/3)))),
                MAX('1D'!$D$16,
                    IFERROR(W18,
                        MAX('1D'!$D$16,
                            POWER((ABS(K18)^2)/('1D'!$I$5*MAX(F18,
                                        0.1)^2),
                                1/3))))))),
    MAX('1D'!$D$16,
        POWER((ABS(K18)^2)/('1D'!$I$5*MAX(F18,
                    0.1)^2),
            1/3)))</f>
        <v>5.4352140906373521</v>
      </c>
      <c r="AI18" s="5">
        <f t="shared" ca="1" si="8"/>
        <v>635.52741409063742</v>
      </c>
      <c r="AJ18" s="5">
        <f ca="1">AI18+((ABS(K18)/MAX(((F18)+(G18)*(AH18))*(AH18),
            0.000001))^2)/(2*'1D'!$I$5)</f>
        <v>635.5274259420213</v>
      </c>
      <c r="AK18">
        <v>635.5</v>
      </c>
      <c r="AM18" s="5">
        <f ca="1">IF($A$2=0,
    MIN(('1D'!$D$12*MAX(J18,
                0.1)*POWER(MAX(0,
                    AI18-AK18),
                1.5)),
        (MAX(0,
                K18-(0.05))),
        IFERROR(AM18,
            0)),
    IF(('1D'!$D$12*MAX(J18,
                0.1)*POWER(MAX(0,
                    AI18-AK18),
                1.5))&lt;=0,
        0,
        MIN(('1D'!$D$12*MAX(J18,
                    0.1)*POWER(MAX(0,
                        AI18-AK18),
                    1.5)),
            (MAX(0,
                    K18-(0.05))),
            (MAX(0,
                    IFERROR(AM18,
                        0)+('1D'!$D$25*(('1D'!$D$12*MAX(J18,
                                    0.1)*POWER(MAX(0,
                                        AI18-AK18),
                                    1.5))-IFERROR(AM18,
                                0))))))))</f>
        <v>7.7163103715539765E-3</v>
      </c>
      <c r="AN18">
        <v>0</v>
      </c>
      <c r="AO18" s="5">
        <f t="shared" ca="1" si="9"/>
        <v>7.7163103715539765E-3</v>
      </c>
      <c r="AP18" s="5">
        <f t="shared" ca="1" si="13"/>
        <v>1.5826747744375605E-2</v>
      </c>
      <c r="AQ18" s="5">
        <f ca="1">ABS(ABS(K18)/MAX(((F18)+(G18)*(AH18))*(AH18),
        0.000001))/SQRT('1D'!$I$5*MAX((((F18)+(G18)*(AH18))*(AH18))/MAX((F18)+2*(G18)*(AH18),
            0.000001),
        0.000001))</f>
        <v>2.0882918899267386E-3</v>
      </c>
      <c r="AR18" s="5" t="str">
        <f t="shared" ca="1" si="10"/>
        <v>Subcritical</v>
      </c>
      <c r="AS18" s="5">
        <f ca="1">((ABS(K18)*'1D'!$D$6)/(MAX(((F18)+(G18)*(AH18))*(AH18),
            0.000001)*MAX(((((F18)+(G18)*(AH18))*(AH18))/MAX((F18)+2*(AH18)*SQRT(1+(G18)^2),
                    0.000001))^(2/3),
            0.000001)))^2</f>
        <v>1.2804321843634876E-8</v>
      </c>
    </row>
    <row r="19" spans="1:45" x14ac:dyDescent="0.35">
      <c r="A19">
        <v>10</v>
      </c>
      <c r="B19">
        <v>9</v>
      </c>
      <c r="C19">
        <v>616065.73</v>
      </c>
      <c r="D19">
        <v>3096612.8679999998</v>
      </c>
      <c r="E19">
        <v>629.86940000000004</v>
      </c>
      <c r="F19">
        <v>12.81</v>
      </c>
      <c r="G19">
        <v>0</v>
      </c>
      <c r="H19" t="s">
        <v>176</v>
      </c>
      <c r="I19">
        <v>0</v>
      </c>
      <c r="J19" s="5">
        <f t="shared" si="11"/>
        <v>1</v>
      </c>
      <c r="K19" s="5">
        <f t="shared" ca="1" si="12"/>
        <v>1.0031732522556245</v>
      </c>
      <c r="L19" s="5">
        <f ca="1">IF($A$2=0,
    IFERROR(L18,
        MAX('1D'!$D$16,
            POWER((ABS(K19)^2)/('1D'!$I$5*MAX(F19,
                        0.1)^2),
                1/3))),
    IF(IFERROR(V18,
            0)=0,
        IFERROR(L18,
            MAX('1D'!$D$16,
                POWER((ABS(K19)^2)/('1D'!$I$5*MAX(F19,
                            0.1)^2),
                    1/3))),
        IF(OR(IFERROR(L19,
                    0)=0,
                IFERROR(S18,
                    0)&lt;1,
                IFERROR(S19,
                    0)&lt;1),
            MAX('1D'!$D$16,
                POWER((ABS(K19)^2)/('1D'!$I$5*MAX(F19,
                            0.1)^2),
                    1/3)),
            IF(IFERROR(U19,
                    0)&gt;0,
                MAX('1D'!$D$16,
                    IFERROR(L19,
                        0)+((IFERROR(U19,
                                0))*'1D'!$D$18*IF((IFERROR(S19,
                                    0))&lt;1,
                            1,
                            -1))),
                IF(IFERROR(U19,
                        0)&lt;0,
                    IF(ABS((MAX('1D'!$D$16,
                                    POWER((ABS(K19)^2)/('1D'!$I$5*MAX(F19,
                                                0.1)^2),
                                        1/3)))-IFERROR(L19,
                                0))&gt;'1D'!$D$19,
                        MAX('1D'!$D$16,
                            IF((MAX('1D'!$D$16,
                                        POWER((ABS(K19)^2)/('1D'!$I$5*MAX(F19,
                                                    0.1)^2),
                                            1/3)))&gt;IFERROR(L19,
                                    0),
                                MIN((MAX('1D'!$D$16,
                                            POWER((ABS(K19)^2)/('1D'!$I$5*MAX(F19,
                                                        0.1)^2),
                                                1/3))),
                                    IFERROR(L19,
                                        0)+(MIN(ABS(IFERROR(U19,
                                                    0))*'1D'!$D$18,
                                            ABS((MAX('1D'!$D$16,
                                                        POWER((ABS(K19)^2)/('1D'!$I$5*MAX(F19,
                                                                    0.1)^2),
                                                            1/3)))-IFERROR(L19,
                                                    0))))),
                                MAX((MAX('1D'!$D$16,
                                            POWER((ABS(K19)^2)/('1D'!$I$5*MAX(F19,
                                                        0.1)^2),
                                                1/3))),
                                    IFERROR(L19,
                                        0)-(MIN(ABS(IFERROR(U19,
                                                    0))*'1D'!$D$18,
                                            ABS((MAX('1D'!$D$16,
                                                        POWER((ABS(K19)^2)/('1D'!$I$5*MAX(F19,
                                                                    0.1)^2),
                                                            1/3)))-IFERROR(L19,
                                                    0))))))),
                        MAX('1D'!$D$16,
                            POWER((ABS(K19)^2)/('1D'!$I$5*MAX(F19,
                                        0.1)^2),
                                1/3))),
                    MAX('1D'!$D$16,
                        IFERROR(L19,
                            0)))))))</f>
        <v>0.05</v>
      </c>
      <c r="M19" s="5">
        <f t="shared" ca="1" si="0"/>
        <v>0.64050000000000007</v>
      </c>
      <c r="N19" s="5">
        <f t="shared" ca="1" si="1"/>
        <v>4.9612703330751358E-2</v>
      </c>
      <c r="O19" s="5">
        <f t="shared" ca="1" si="2"/>
        <v>1.5662345858791951</v>
      </c>
      <c r="P19" s="5">
        <f t="shared" ca="1" si="3"/>
        <v>629.9194</v>
      </c>
      <c r="Q19" s="5">
        <f ca="1">P19+((ABS(K19)/MAX(((F19)+(G19)*(L19))*(L19),
            0.000001))^2)/(2*'1D'!$I$5)</f>
        <v>630.04443011100943</v>
      </c>
      <c r="R19" s="5">
        <f ca="1">((ABS(K19)*'1D'!$D$6)/(MAX(((F19)+(G19)*(L19))*(L19),
            0.000001)*MAX(((((F19)+(G19)*(L19))*(L19))/MAX((F19)+2*(L19)*SQRT(1+(G19)^2),
                    0.000001))^(2/3),
            0.000001)))^2</f>
        <v>3.0276496287376418E-2</v>
      </c>
      <c r="S19" s="5">
        <f ca="1">ABS(ABS(K19)/MAX(((F19)+(G19)*(L19))*(L19),
        0.000001))/SQRT('1D'!$I$5*MAX((((F19)+(G19)*(L19))*(L19))/MAX((F19)+2*(G19)*(L19),
            0.000001),
        0.000001))</f>
        <v>2.2363372823381273</v>
      </c>
      <c r="T19" s="5">
        <f ca="1">((F19)*(L19)^2)/2+(G19)*(L19)^3/3+(ABS(K19)^2)/('1D'!$I$5*MAX(((F19)+(G19)*(L19))*(L19),
        0.000001))</f>
        <v>0.17617607220302481</v>
      </c>
      <c r="U19" s="5">
        <f ca="1">IF($A$2=0,
    0,
    IFERROR(Q18-(((R18+R19)/2)*J19)-(IF(O18&gt;O19,
                '1D'!$D$8*((O18^2-O19^2)/(2*'1D'!$I$5)),
                '1D'!$D$9*((O19^2-O18^2)/(2*'1D'!$I$5)))+('1D'!$D$10*(ABS(I19)/90)*(MAX(O18^2,
                        O19^2)/(2*'1D'!$I$5))))-Q19,
        0))</f>
        <v>0.20120619057558997</v>
      </c>
      <c r="V19" s="5">
        <f ca="1">IF($A$2=0,
    1,
    IF(IFERROR(V18,
            0)=0,
        0,
        IFERROR(IF(ROUND(S19,
                    3)=1,
                1,
                IF(AND(ABS(U19)&lt;'1D'!$D$19,
                        S19&gt;1),
                    1,
                    0)),
            0)))</f>
        <v>0</v>
      </c>
      <c r="W19" s="5">
        <f ca="1">IF($A$2=0,
    MAX(MAX('1D'!$D$16,
            MAX('1D'!$D$16,
                POWER((ABS(K19)^2)/('1D'!$I$5*MAX(F19,
                            0.1)^2),
                    1/3))),
        IFERROR(W48,
            MAX(MAX('1D'!$D$16,
                    MAX('1D'!$D$16,
                        POWER((ABS(K19)^2)/('1D'!$I$5*MAX(F19,
                                    0.1)^2),
                            1/3))),
                ($L$2)-E48))),
    IF(IFERROR(AG20,
            0)=0,
        MAX(MAX('1D'!$D$16,
                MAX('1D'!$D$16,
                    POWER((ABS(K19)^2)/('1D'!$I$5*MAX(F19,
                                0.1)^2),
                        1/3))),
            IFERROR(W48,
                MAX(MAX('1D'!$D$16,
                        MAX('1D'!$D$16,
                            POWER((ABS(K19)^2)/('1D'!$I$5*MAX(F19,
                                        0.1)^2),
                                1/3))),
                    ($L$2)-E48))),
        IF(IFERROR(W19,
                0)=0,
            MAX(MAX('1D'!$D$16,
                    MAX('1D'!$D$16,
                        POWER((ABS(K19)^2)/('1D'!$I$5*MAX(F19,
                                    0.1)^2),
                            1/3))),
                IFERROR(W48,
                    MAX(MAX('1D'!$D$16,
                            MAX('1D'!$D$16,
                                POWER((ABS(K19)^2)/('1D'!$I$5*MAX(F19,
                                            0.1)^2),
                                    1/3))),
                        ($L$2)-E48))),
            IF(OR(IFERROR(AD19,
                        0)&gt;=1,
                    IFERROR(AD20,
                        0)&gt;=1),
                MAX('1D'!$D$16,
                    MAX('1D'!$D$16,
                        POWER((ABS(K19)^2)/('1D'!$I$5*MAX(F19,
                                    0.1)^2),
                            1/3))),
                IF(ABS(IFERROR(AF19,
                            0))&lt;'1D'!$D$19,
                    MAX(MAX('1D'!$D$16,
                            MAX('1D'!$D$16,
                                POWER((ABS(K19)^2)/('1D'!$I$5*MAX(F19,
                                            0.1)^2),
                                    1/3))),
                        IFERROR(W19,
                            0)),
                    MAX(MAX('1D'!$D$16,
                            MAX('1D'!$D$16,
                                POWER((ABS(K19)^2)/('1D'!$I$5*MAX(F19,
                                            0.1)^2),
                                    1/3))),
                        (IFERROR(W19,
                                0))+((IFERROR(AF19,
                                    0))*'1D'!$D$18)))))))</f>
        <v>5.6571119294355992</v>
      </c>
      <c r="X19" s="5">
        <f t="shared" ca="1" si="4"/>
        <v>72.467603816070024</v>
      </c>
      <c r="Y19" s="5">
        <f t="shared" ca="1" si="5"/>
        <v>3.0039351417070161</v>
      </c>
      <c r="Z19" s="5">
        <f t="shared" ca="1" si="6"/>
        <v>1.3843058131213747E-2</v>
      </c>
      <c r="AA19" s="5">
        <f t="shared" ca="1" si="7"/>
        <v>635.52651192943563</v>
      </c>
      <c r="AB19" s="5">
        <f ca="1">AA19+((ABS(K19)/MAX(((F19)+(G19)*(W19))*(W19),
            0.000001))^2)/(2*'1D'!$I$5)</f>
        <v>635.52652169652322</v>
      </c>
      <c r="AC19" s="5">
        <f ca="1">((ABS(K19)*'1D'!$D$6)/(MAX(((F19)+(G19)*(W19))*(W19),
            0.000001)*MAX(((((F19)+(G19)*(W19))*(W19))/MAX((F19)+2*(W19)*SQRT(1+(G19)^2),
                    0.000001))^(2/3),
            0.000001)))^2</f>
        <v>9.9477730351703693E-9</v>
      </c>
      <c r="AD19" s="5">
        <f ca="1">ABS(ABS(K19)/MAX(((F19)+(G19)*(W19))*(W19),
        0.000001))/SQRT('1D'!$I$5*MAX((((F19)+(G19)*(W19))*(W19))/MAX((F19)+2*(G19)*(W19),
            0.000001),
        0.000001))</f>
        <v>1.8582329348789154E-3</v>
      </c>
      <c r="AE19" s="5">
        <f ca="1">((F19)*(W19)^2)/2+(G19)*(W19)^3/3+(ABS(K19)^2)/('1D'!$I$5*MAX(((F19)+(G19)*(W19))*(W19),
        0.000001))</f>
        <v>204.98008861761843</v>
      </c>
      <c r="AF19" s="5">
        <f ca="1">IF($A$2=0,
    0,
    IFERROR(AB20+(((AC19+AC20)/2)*J20)+(IF(Z19&gt;Z20,
                '1D'!$D$8*((Z19^2-Z20^2)/(2*'1D'!$I$5)),
                '1D'!$D$9*((Z20^2-Z19^2)/(2*'1D'!$I$5)))+('1D'!$D$10*(ABS(I20)/90)*(MAX(Z19^2,
                        Z20^2)/(2*'1D'!$I$5))))-AB19,
        0))</f>
        <v>-8.7855277502058016E-4</v>
      </c>
      <c r="AG19" s="5">
        <f ca="1">IF($A$2=0,
    1,
    IF(IFERROR(AG20,
            0)=0,
        0,
        IFERROR(IF(OR(ROUND(AD19,
                        3)&gt;=1,
                    AND(ABS(AF19)&lt;'1D'!$D$19,
                        AD19&lt;1)),
                1,
                0),
            0)))</f>
        <v>1</v>
      </c>
      <c r="AH19" s="5">
        <f ca="1">IFERROR(IF('1D'!V34="Supercritical",
        MAX('1D'!$D$16,
            IFERROR(L19,
                MAX('1D'!$D$16,
                    POWER((ABS(K19)^2)/('1D'!$I$5*MAX(F19,
                                0.1)^2),
                        1/3)))),
        IF('1D'!V34="Subcritical",
            MAX('1D'!$D$16,
                IFERROR(W19,
                    MAX('1D'!$D$16,
                        POWER((ABS(K19)^2)/('1D'!$I$5*MAX(F19,
                                    0.1)^2),
                            1/3)))),
            IF(IFERROR(T19,
                    -1E+99)&gt;=IFERROR(AE19,
                    -1E+99),
                MAX('1D'!$D$16,
                    IFERROR(L19,
                        MAX('1D'!$D$16,
                            POWER((ABS(K19)^2)/('1D'!$I$5*MAX(F19,
                                        0.1)^2),
                                1/3)))),
                MAX('1D'!$D$16,
                    IFERROR(W19,
                        MAX('1D'!$D$16,
                            POWER((ABS(K19)^2)/('1D'!$I$5*MAX(F19,
                                        0.1)^2),
                                1/3))))))),
    MAX('1D'!$D$16,
        POWER((ABS(K19)^2)/('1D'!$I$5*MAX(F19,
                    0.1)^2),
            1/3)))</f>
        <v>5.6571119294355992</v>
      </c>
      <c r="AI19" s="5">
        <f t="shared" ca="1" si="8"/>
        <v>635.52651192943563</v>
      </c>
      <c r="AJ19" s="5">
        <f ca="1">AI19+((ABS(K19)/MAX(((F19)+(G19)*(AH19))*(AH19),
            0.000001))^2)/(2*'1D'!$I$5)</f>
        <v>635.52652169652322</v>
      </c>
      <c r="AK19">
        <v>635.5</v>
      </c>
      <c r="AM19" s="5">
        <f ca="1">IF($A$2=0,
    MIN(('1D'!$D$12*MAX(J19,
                0.1)*POWER(MAX(0,
                    AI19-AK19),
                1.5)),
        (MAX(0,
                K19-(0.05))),
        IFERROR(AM19,
            0)),
    IF(('1D'!$D$12*MAX(J19,
                0.1)*POWER(MAX(0,
                    AI19-AK19),
                1.5))&lt;=0,
        0,
        MIN(('1D'!$D$12*MAX(J19,
                    0.1)*POWER(MAX(0,
                        AI19-AK19),
                    1.5)),
            (MAX(0,
                    K19-(0.05))),
            (MAX(0,
                    IFERROR(AM19,
                        0)+('1D'!$D$25*(('1D'!$D$12*MAX(J19,
                                    0.1)*POWER(MAX(0,
                                        AI19-AK19),
                                    1.5))-IFERROR(AM19,
                                0))))))))</f>
        <v>7.3385612629426854E-3</v>
      </c>
      <c r="AN19">
        <v>0</v>
      </c>
      <c r="AO19" s="5">
        <f t="shared" ca="1" si="9"/>
        <v>7.3385612629426854E-3</v>
      </c>
      <c r="AP19" s="5">
        <f t="shared" ca="1" si="13"/>
        <v>2.316530900731829E-2</v>
      </c>
      <c r="AQ19" s="5">
        <f ca="1">ABS(ABS(K19)/MAX(((F19)+(G19)*(AH19))*(AH19),
        0.000001))/SQRT('1D'!$I$5*MAX((((F19)+(G19)*(AH19))*(AH19))/MAX((F19)+2*(G19)*(AH19),
            0.000001),
        0.000001))</f>
        <v>1.8582329348789154E-3</v>
      </c>
      <c r="AR19" s="5" t="str">
        <f t="shared" ca="1" si="10"/>
        <v>Subcritical</v>
      </c>
      <c r="AS19" s="5">
        <f ca="1">((ABS(K19)*'1D'!$D$6)/(MAX(((F19)+(G19)*(AH19))*(AH19),
            0.000001)*MAX(((((F19)+(G19)*(AH19))*(AH19))/MAX((F19)+2*(AH19)*SQRT(1+(G19)^2),
                    0.000001))^(2/3),
            0.000001)))^2</f>
        <v>9.9477730351703693E-9</v>
      </c>
    </row>
    <row r="20" spans="1:45" x14ac:dyDescent="0.35">
      <c r="A20">
        <v>11</v>
      </c>
      <c r="B20">
        <v>10</v>
      </c>
      <c r="C20">
        <v>616065.73</v>
      </c>
      <c r="D20">
        <v>3096611.8679999998</v>
      </c>
      <c r="E20">
        <v>629.64649999999995</v>
      </c>
      <c r="F20">
        <v>13.422000000000001</v>
      </c>
      <c r="G20">
        <v>0</v>
      </c>
      <c r="H20" t="s">
        <v>176</v>
      </c>
      <c r="I20">
        <v>0</v>
      </c>
      <c r="J20" s="5">
        <f t="shared" si="11"/>
        <v>1</v>
      </c>
      <c r="K20" s="5">
        <f t="shared" ca="1" si="12"/>
        <v>0.99583469099268185</v>
      </c>
      <c r="L20" s="5">
        <f ca="1">IF($A$2=0,
    IFERROR(L19,
        MAX('1D'!$D$16,
            POWER((ABS(K20)^2)/('1D'!$I$5*MAX(F20,
                        0.1)^2),
                1/3))),
    IF(IFERROR(V19,
            0)=0,
        IFERROR(L19,
            MAX('1D'!$D$16,
                POWER((ABS(K20)^2)/('1D'!$I$5*MAX(F20,
                            0.1)^2),
                    1/3))),
        IF(OR(IFERROR(L20,
                    0)=0,
                IFERROR(S19,
                    0)&lt;1,
                IFERROR(S20,
                    0)&lt;1),
            MAX('1D'!$D$16,
                POWER((ABS(K20)^2)/('1D'!$I$5*MAX(F20,
                            0.1)^2),
                    1/3)),
            IF(IFERROR(U20,
                    0)&gt;0,
                MAX('1D'!$D$16,
                    IFERROR(L20,
                        0)+((IFERROR(U20,
                                0))*'1D'!$D$18*IF((IFERROR(S20,
                                    0))&lt;1,
                            1,
                            -1))),
                IF(IFERROR(U20,
                        0)&lt;0,
                    IF(ABS((MAX('1D'!$D$16,
                                    POWER((ABS(K20)^2)/('1D'!$I$5*MAX(F20,
                                                0.1)^2),
                                        1/3)))-IFERROR(L20,
                                0))&gt;'1D'!$D$19,
                        MAX('1D'!$D$16,
                            IF((MAX('1D'!$D$16,
                                        POWER((ABS(K20)^2)/('1D'!$I$5*MAX(F20,
                                                    0.1)^2),
                                            1/3)))&gt;IFERROR(L20,
                                    0),
                                MIN((MAX('1D'!$D$16,
                                            POWER((ABS(K20)^2)/('1D'!$I$5*MAX(F20,
                                                        0.1)^2),
                                                1/3))),
                                    IFERROR(L20,
                                        0)+(MIN(ABS(IFERROR(U20,
                                                    0))*'1D'!$D$18,
                                            ABS((MAX('1D'!$D$16,
                                                        POWER((ABS(K20)^2)/('1D'!$I$5*MAX(F20,
                                                                    0.1)^2),
                                                            1/3)))-IFERROR(L20,
                                                    0))))),
                                MAX((MAX('1D'!$D$16,
                                            POWER((ABS(K20)^2)/('1D'!$I$5*MAX(F20,
                                                        0.1)^2),
                                                1/3))),
                                    IFERROR(L20,
                                        0)-(MIN(ABS(IFERROR(U20,
                                                    0))*'1D'!$D$18,
                                            ABS((MAX('1D'!$D$16,
                                                        POWER((ABS(K20)^2)/('1D'!$I$5*MAX(F20,
                                                                    0.1)^2),
                                                            1/3)))-IFERROR(L20,
                                                    0))))))),
                        MAX('1D'!$D$16,
                            POWER((ABS(K20)^2)/('1D'!$I$5*MAX(F20,
                                        0.1)^2),
                                1/3))),
                    MAX('1D'!$D$16,
                        IFERROR(L20,
                            0)))))))</f>
        <v>0.05</v>
      </c>
      <c r="M20" s="5">
        <f t="shared" ca="1" si="0"/>
        <v>0.67110000000000003</v>
      </c>
      <c r="N20" s="5">
        <f t="shared" ca="1" si="1"/>
        <v>4.9630232214169505E-2</v>
      </c>
      <c r="O20" s="5">
        <f t="shared" ca="1" si="2"/>
        <v>1.4838842065156934</v>
      </c>
      <c r="P20" s="5">
        <f t="shared" ca="1" si="3"/>
        <v>629.6964999999999</v>
      </c>
      <c r="Q20" s="5">
        <f ca="1">P20+((ABS(K20)/MAX(((F20)+(G20)*(L20))*(L20),
            0.000001))^2)/(2*'1D'!$I$5)</f>
        <v>629.80872794792788</v>
      </c>
      <c r="R20" s="5">
        <f ca="1">((ABS(K20)*'1D'!$D$6)/(MAX(((F20)+(G20)*(L20))*(L20),
            0.000001)*MAX(((((F20)+(G20)*(L20))*(L20))/MAX((F20)+2*(L20)*SQRT(1+(G20)^2),
                    0.000001))^(2/3),
            0.000001)))^2</f>
        <v>2.7163608771828912E-2</v>
      </c>
      <c r="S20" s="5">
        <f ca="1">ABS(ABS(K20)/MAX(((F20)+(G20)*(L20))*(L20),
        0.000001))/SQRT('1D'!$I$5*MAX((((F20)+(G20)*(L20))*(L20))/MAX((F20)+2*(G20)*(L20),
            0.000001),
        0.000001))</f>
        <v>2.1187538594935167</v>
      </c>
      <c r="T20" s="5">
        <f ca="1">((F20)*(L20)^2)/2+(G20)*(L20)^3/3+(ABS(K20)^2)/('1D'!$I$5*MAX(((F20)+(G20)*(L20))*(L20),
        0.000001))</f>
        <v>0.16740985170891706</v>
      </c>
      <c r="U20" s="5">
        <f ca="1">IF($A$2=0,
    0,
    IFERROR(Q19-(((R19+R20)/2)*J20)-(IF(O19&gt;O20,
                '1D'!$D$8*((O19^2-O20^2)/(2*'1D'!$I$5)),
                '1D'!$D$9*((O20^2-O19^2)/(2*'1D'!$I$5)))+('1D'!$D$10*(ABS(I20)/90)*(MAX(O19^2,
                        O20^2)/(2*'1D'!$I$5))))-Q20,
        0))</f>
        <v>0.20314146162752422</v>
      </c>
      <c r="V20" s="5">
        <f ca="1">IF($A$2=0,
    1,
    IF(IFERROR(V19,
            0)=0,
        0,
        IFERROR(IF(ROUND(S20,
                    3)=1,
                1,
                IF(AND(ABS(U20)&lt;'1D'!$D$19,
                        S20&gt;1),
                    1,
                    0)),
            0)))</f>
        <v>0</v>
      </c>
      <c r="W20" s="5">
        <f ca="1">IF($A$2=0,
    MAX(MAX('1D'!$D$16,
            MAX('1D'!$D$16,
                POWER((ABS(K20)^2)/('1D'!$I$5*MAX(F20,
                            0.1)^2),
                    1/3))),
        IFERROR(W48,
            MAX(MAX('1D'!$D$16,
                    MAX('1D'!$D$16,
                        POWER((ABS(K20)^2)/('1D'!$I$5*MAX(F20,
                                    0.1)^2),
                            1/3))),
                ($L$2)-E48))),
    IF(IFERROR(AG21,
            0)=0,
        MAX(MAX('1D'!$D$16,
                MAX('1D'!$D$16,
                    POWER((ABS(K20)^2)/('1D'!$I$5*MAX(F20,
                                0.1)^2),
                        1/3))),
            IFERROR(W48,
                MAX(MAX('1D'!$D$16,
                        MAX('1D'!$D$16,
                            POWER((ABS(K20)^2)/('1D'!$I$5*MAX(F20,
                                        0.1)^2),
                                1/3))),
                    ($L$2)-E48))),
        IF(IFERROR(W20,
                0)=0,
            MAX(MAX('1D'!$D$16,
                    MAX('1D'!$D$16,
                        POWER((ABS(K20)^2)/('1D'!$I$5*MAX(F20,
                                    0.1)^2),
                            1/3))),
                IFERROR(W48,
                    MAX(MAX('1D'!$D$16,
                            MAX('1D'!$D$16,
                                POWER((ABS(K20)^2)/('1D'!$I$5*MAX(F20,
                                            0.1)^2),
                                    1/3))),
                        ($L$2)-E48))),
            IF(OR(IFERROR(AD20,
                        0)&gt;=1,
                    IFERROR(AD21,
                        0)&gt;=1),
                MAX('1D'!$D$16,
                    MAX('1D'!$D$16,
                        POWER((ABS(K20)^2)/('1D'!$I$5*MAX(F20,
                                    0.1)^2),
                            1/3))),
                IF(ABS(IFERROR(AF20,
                            0))&lt;'1D'!$D$19,
                    MAX(MAX('1D'!$D$16,
                            MAX('1D'!$D$16,
                                POWER((ABS(K20)^2)/('1D'!$I$5*MAX(F20,
                                            0.1)^2),
                                    1/3))),
                        IFERROR(W20,
                            0)),
                    MAX(MAX('1D'!$D$16,
                            MAX('1D'!$D$16,
                                POWER((ABS(K20)^2)/('1D'!$I$5*MAX(F20,
                                            0.1)^2),
                                    1/3))),
                        (IFERROR(W20,
                                0))+((IFERROR(AF20,
                                    0))*'1D'!$D$18)))))))</f>
        <v>5.8791345225965639</v>
      </c>
      <c r="X20" s="5">
        <f t="shared" ca="1" si="4"/>
        <v>78.909743562291084</v>
      </c>
      <c r="Y20" s="5">
        <f t="shared" ca="1" si="5"/>
        <v>3.1337927097071594</v>
      </c>
      <c r="Z20" s="5">
        <f t="shared" ca="1" si="6"/>
        <v>1.2619920507111689E-2</v>
      </c>
      <c r="AA20" s="5">
        <f t="shared" ca="1" si="7"/>
        <v>635.52563452259653</v>
      </c>
      <c r="AB20" s="5">
        <f ca="1">AA20+((ABS(K20)/MAX(((F20)+(G20)*(W20))*(W20),
            0.000001))^2)/(2*'1D'!$I$5)</f>
        <v>635.52564263994589</v>
      </c>
      <c r="AC20" s="5">
        <f ca="1">((ABS(K20)*'1D'!$D$6)/(MAX(((F20)+(G20)*(W20))*(W20),
            0.000001)*MAX(((((F20)+(G20)*(W20))*(W20))/MAX((F20)+2*(W20)*SQRT(1+(G20)^2),
                    0.000001))^(2/3),
            0.000001)))^2</f>
        <v>7.8139159509592948E-9</v>
      </c>
      <c r="AD20" s="5">
        <f ca="1">ABS(ABS(K20)/MAX(((F20)+(G20)*(W20))*(W20),
        0.000001))/SQRT('1D'!$I$5*MAX((((F20)+(G20)*(W20))*(W20))/MAX((F20)+2*(G20)*(W20),
            0.000001),
        0.000001))</f>
        <v>1.6617489645352971E-3</v>
      </c>
      <c r="AE20" s="5">
        <f ca="1">((F20)*(W20)^2)/2+(G20)*(W20)^3/3+(ABS(K20)^2)/('1D'!$I$5*MAX(((F20)+(G20)*(W20))*(W20),
        0.000001))</f>
        <v>231.96177984905978</v>
      </c>
      <c r="AF20" s="5">
        <f ca="1">IF($A$2=0,
    0,
    IFERROR(AB21+(((AC20+AC21)/2)*J21)+(IF(Z20&gt;Z21,
                '1D'!$D$8*((Z20^2-Z21^2)/(2*'1D'!$I$5)),
                '1D'!$D$9*((Z21^2-Z20^2)/(2*'1D'!$I$5)))+('1D'!$D$10*(ABS(I21)/90)*(MAX(Z20^2,
                        Z21^2)/(2*'1D'!$I$5))))-AB20,
        0))</f>
        <v>-8.5355602084291604E-4</v>
      </c>
      <c r="AG20" s="5">
        <f ca="1">IF($A$2=0,
    1,
    IF(IFERROR(AG21,
            0)=0,
        0,
        IFERROR(IF(OR(ROUND(AD20,
                        3)&gt;=1,
                    AND(ABS(AF20)&lt;'1D'!$D$19,
                        AD20&lt;1)),
                1,
                0),
            0)))</f>
        <v>1</v>
      </c>
      <c r="AH20" s="5">
        <f ca="1">IFERROR(IF('1D'!V34="Supercritical",
        MAX('1D'!$D$16,
            IFERROR(L20,
                MAX('1D'!$D$16,
                    POWER((ABS(K20)^2)/('1D'!$I$5*MAX(F20,
                                0.1)^2),
                        1/3)))),
        IF('1D'!V34="Subcritical",
            MAX('1D'!$D$16,
                IFERROR(W20,
                    MAX('1D'!$D$16,
                        POWER((ABS(K20)^2)/('1D'!$I$5*MAX(F20,
                                    0.1)^2),
                            1/3)))),
            IF(IFERROR(T20,
                    -1E+99)&gt;=IFERROR(AE20,
                    -1E+99),
                MAX('1D'!$D$16,
                    IFERROR(L20,
                        MAX('1D'!$D$16,
                            POWER((ABS(K20)^2)/('1D'!$I$5*MAX(F20,
                                        0.1)^2),
                                1/3)))),
                MAX('1D'!$D$16,
                    IFERROR(W20,
                        MAX('1D'!$D$16,
                            POWER((ABS(K20)^2)/('1D'!$I$5*MAX(F20,
                                        0.1)^2),
                                1/3))))))),
    MAX('1D'!$D$16,
        POWER((ABS(K20)^2)/('1D'!$I$5*MAX(F20,
                    0.1)^2),
            1/3)))</f>
        <v>5.8791345225965639</v>
      </c>
      <c r="AI20" s="5">
        <f t="shared" ca="1" si="8"/>
        <v>635.52563452259653</v>
      </c>
      <c r="AJ20" s="5">
        <f ca="1">AI20+((ABS(K20)/MAX(((F20)+(G20)*(AH20))*(AH20),
            0.000001))^2)/(2*'1D'!$I$5)</f>
        <v>635.52564263994589</v>
      </c>
      <c r="AK20">
        <v>635.5</v>
      </c>
      <c r="AM20" s="5">
        <f ca="1">IF($A$2=0,
    MIN(('1D'!$D$12*MAX(J20,
                0.1)*POWER(MAX(0,
                    AI20-AK20),
                1.5)),
        (MAX(0,
                K20-(0.05))),
        IFERROR(AM20,
            0)),
    IF(('1D'!$D$12*MAX(J20,
                0.1)*POWER(MAX(0,
                    AI20-AK20),
                1.5))&lt;=0,
        0,
        MIN(('1D'!$D$12*MAX(J20,
                    0.1)*POWER(MAX(0,
                        AI20-AK20),
                    1.5)),
            (MAX(0,
                    K20-(0.05))),
            (MAX(0,
                    IFERROR(AM20,
                        0)+('1D'!$D$25*(('1D'!$D$12*MAX(J20,
                                    0.1)*POWER(MAX(0,
                                        AI20-AK20),
                                    1.5))-IFERROR(AM20,
                                0))))))))</f>
        <v>6.9772899669355085E-3</v>
      </c>
      <c r="AN20">
        <v>0</v>
      </c>
      <c r="AO20" s="5">
        <f t="shared" ca="1" si="9"/>
        <v>6.9772899669355085E-3</v>
      </c>
      <c r="AP20" s="5">
        <f t="shared" ca="1" si="13"/>
        <v>3.0142598974253799E-2</v>
      </c>
      <c r="AQ20" s="5">
        <f ca="1">ABS(ABS(K20)/MAX(((F20)+(G20)*(AH20))*(AH20),
        0.000001))/SQRT('1D'!$I$5*MAX((((F20)+(G20)*(AH20))*(AH20))/MAX((F20)+2*(G20)*(AH20),
            0.000001),
        0.000001))</f>
        <v>1.6617489645352971E-3</v>
      </c>
      <c r="AR20" s="5" t="str">
        <f t="shared" ca="1" si="10"/>
        <v>Subcritical</v>
      </c>
      <c r="AS20" s="5">
        <f ca="1">((ABS(K20)*'1D'!$D$6)/(MAX(((F20)+(G20)*(AH20))*(AH20),
            0.000001)*MAX(((((F20)+(G20)*(AH20))*(AH20))/MAX((F20)+2*(AH20)*SQRT(1+(G20)^2),
                    0.000001))^(2/3),
            0.000001)))^2</f>
        <v>7.8139159509592948E-9</v>
      </c>
    </row>
    <row r="21" spans="1:45" x14ac:dyDescent="0.35">
      <c r="A21">
        <v>12</v>
      </c>
      <c r="B21">
        <v>11</v>
      </c>
      <c r="C21">
        <v>616065.73</v>
      </c>
      <c r="D21">
        <v>3096610.8679999998</v>
      </c>
      <c r="E21">
        <v>629.42370000000005</v>
      </c>
      <c r="F21">
        <v>14.035</v>
      </c>
      <c r="G21">
        <v>0</v>
      </c>
      <c r="H21" t="s">
        <v>176</v>
      </c>
      <c r="I21">
        <v>0</v>
      </c>
      <c r="J21" s="5">
        <f t="shared" si="11"/>
        <v>1</v>
      </c>
      <c r="K21" s="5">
        <f t="shared" ca="1" si="12"/>
        <v>0.98885740102574637</v>
      </c>
      <c r="L21" s="5">
        <f ca="1">IF($A$2=0,
    IFERROR(L20,
        MAX('1D'!$D$16,
            POWER((ABS(K21)^2)/('1D'!$I$5*MAX(F21,
                        0.1)^2),
                1/3))),
    IF(IFERROR(V20,
            0)=0,
        IFERROR(L20,
            MAX('1D'!$D$16,
                POWER((ABS(K21)^2)/('1D'!$I$5*MAX(F21,
                            0.1)^2),
                    1/3))),
        IF(OR(IFERROR(L21,
                    0)=0,
                IFERROR(S20,
                    0)&lt;1,
                IFERROR(S21,
                    0)&lt;1),
            MAX('1D'!$D$16,
                POWER((ABS(K21)^2)/('1D'!$I$5*MAX(F21,
                            0.1)^2),
                    1/3)),
            IF(IFERROR(U21,
                    0)&gt;0,
                MAX('1D'!$D$16,
                    IFERROR(L21,
                        0)+((IFERROR(U21,
                                0))*'1D'!$D$18*IF((IFERROR(S21,
                                    0))&lt;1,
                            1,
                            -1))),
                IF(IFERROR(U21,
                        0)&lt;0,
                    IF(ABS((MAX('1D'!$D$16,
                                    POWER((ABS(K21)^2)/('1D'!$I$5*MAX(F21,
                                                0.1)^2),
                                        1/3)))-IFERROR(L21,
                                0))&gt;'1D'!$D$19,
                        MAX('1D'!$D$16,
                            IF((MAX('1D'!$D$16,
                                        POWER((ABS(K21)^2)/('1D'!$I$5*MAX(F21,
                                                    0.1)^2),
                                            1/3)))&gt;IFERROR(L21,
                                    0),
                                MIN((MAX('1D'!$D$16,
                                            POWER((ABS(K21)^2)/('1D'!$I$5*MAX(F21,
                                                        0.1)^2),
                                                1/3))),
                                    IFERROR(L21,
                                        0)+(MIN(ABS(IFERROR(U21,
                                                    0))*'1D'!$D$18,
                                            ABS((MAX('1D'!$D$16,
                                                        POWER((ABS(K21)^2)/('1D'!$I$5*MAX(F21,
                                                                    0.1)^2),
                                                            1/3)))-IFERROR(L21,
                                                    0))))),
                                MAX((MAX('1D'!$D$16,
                                            POWER((ABS(K21)^2)/('1D'!$I$5*MAX(F21,
                                                        0.1)^2),
                                                1/3))),
                                    IFERROR(L21,
                                        0)-(MIN(ABS(IFERROR(U21,
                                                    0))*'1D'!$D$18,
                                            ABS((MAX('1D'!$D$16,
                                                        POWER((ABS(K21)^2)/('1D'!$I$5*MAX(F21,
                                                                    0.1)^2),
                                                            1/3)))-IFERROR(L21,
                                                    0))))))),
                        MAX('1D'!$D$16,
                            POWER((ABS(K21)^2)/('1D'!$I$5*MAX(F21,
                                        0.1)^2),
                                1/3))),
                    MAX('1D'!$D$16,
                        IFERROR(L21,
                            0)))))))</f>
        <v>0.05</v>
      </c>
      <c r="M21" s="5">
        <f t="shared" ca="1" si="0"/>
        <v>0.7017500000000001</v>
      </c>
      <c r="N21" s="5">
        <f t="shared" ca="1" si="1"/>
        <v>4.9646268128758407E-2</v>
      </c>
      <c r="O21" s="5">
        <f t="shared" ca="1" si="2"/>
        <v>1.4091306035279605</v>
      </c>
      <c r="P21" s="5">
        <f t="shared" ca="1" si="3"/>
        <v>629.47370000000001</v>
      </c>
      <c r="Q21" s="5">
        <f ca="1">P21+((ABS(K21)/MAX(((F21)+(G21)*(L21))*(L21),
            0.000001))^2)/(2*'1D'!$I$5)</f>
        <v>629.57490535462784</v>
      </c>
      <c r="R21" s="5">
        <f ca="1">((ABS(K21)*'1D'!$D$6)/(MAX(((F21)+(G21)*(L21))*(L21),
            0.000001)*MAX(((((F21)+(G21)*(L21))*(L21))/MAX((F21)+2*(L21)*SQRT(1+(G21)^2),
                    0.000001))^(2/3),
            0.000001)))^2</f>
        <v>2.4485155558604615E-2</v>
      </c>
      <c r="S21" s="5">
        <f ca="1">ABS(ABS(K21)/MAX(((F21)+(G21)*(L21))*(L21),
        0.000001))/SQRT('1D'!$I$5*MAX((((F21)+(G21)*(L21))*(L21))/MAX((F21)+2*(G21)*(L21),
            0.000001),
        0.000001))</f>
        <v>2.012017441553462</v>
      </c>
      <c r="T21" s="5">
        <f ca="1">((F21)*(L21)^2)/2+(G21)*(L21)^3/3+(ABS(K21)^2)/('1D'!$I$5*MAX(((F21)+(G21)*(L21))*(L21),
        0.000001))</f>
        <v>0.15958546522023451</v>
      </c>
      <c r="U21" s="5">
        <f ca="1">IF($A$2=0,
    0,
    IFERROR(Q20-(((R20+R21)/2)*J21)-(IF(O20&gt;O21,
                '1D'!$D$8*((O20^2-O21^2)/(2*'1D'!$I$5)),
                '1D'!$D$9*((O21^2-O20^2)/(2*'1D'!$I$5)))+('1D'!$D$10*(ABS(I21)/90)*(MAX(O20^2,
                        O21^2)/(2*'1D'!$I$5))))-Q21,
        0))</f>
        <v>0.20469143314483063</v>
      </c>
      <c r="V21" s="5">
        <f ca="1">IF($A$2=0,
    1,
    IF(IFERROR(V20,
            0)=0,
        0,
        IFERROR(IF(ROUND(S21,
                    3)=1,
                1,
                IF(AND(ABS(U21)&lt;'1D'!$D$19,
                        S21&gt;1),
                    1,
                    0)),
            0)))</f>
        <v>0</v>
      </c>
      <c r="W21" s="5">
        <f ca="1">IF($A$2=0,
    MAX(MAX('1D'!$D$16,
            MAX('1D'!$D$16,
                POWER((ABS(K21)^2)/('1D'!$I$5*MAX(F21,
                            0.1)^2),
                    1/3))),
        IFERROR(W48,
            MAX(MAX('1D'!$D$16,
                    MAX('1D'!$D$16,
                        POWER((ABS(K21)^2)/('1D'!$I$5*MAX(F21,
                                    0.1)^2),
                            1/3))),
                ($L$2)-E48))),
    IF(IFERROR(AG22,
            0)=0,
        MAX(MAX('1D'!$D$16,
                MAX('1D'!$D$16,
                    POWER((ABS(K21)^2)/('1D'!$I$5*MAX(F21,
                                0.1)^2),
                        1/3))),
            IFERROR(W48,
                MAX(MAX('1D'!$D$16,
                        MAX('1D'!$D$16,
                            POWER((ABS(K21)^2)/('1D'!$I$5*MAX(F21,
                                        0.1)^2),
                                1/3))),
                    ($L$2)-E48))),
        IF(IFERROR(W21,
                0)=0,
            MAX(MAX('1D'!$D$16,
                    MAX('1D'!$D$16,
                        POWER((ABS(K21)^2)/('1D'!$I$5*MAX(F21,
                                    0.1)^2),
                            1/3))),
                IFERROR(W48,
                    MAX(MAX('1D'!$D$16,
                            MAX('1D'!$D$16,
                                POWER((ABS(K21)^2)/('1D'!$I$5*MAX(F21,
                                            0.1)^2),
                                    1/3))),
                        ($L$2)-E48))),
            IF(OR(IFERROR(AD21,
                        0)&gt;=1,
                    IFERROR(AD22,
                        0)&gt;=1),
                MAX('1D'!$D$16,
                    MAX('1D'!$D$16,
                        POWER((ABS(K21)^2)/('1D'!$I$5*MAX(F21,
                                    0.1)^2),
                            1/3))),
                IF(ABS(IFERROR(AF21,
                            0))&lt;'1D'!$D$19,
                    MAX(MAX('1D'!$D$16,
                            MAX('1D'!$D$16,
                                POWER((ABS(K21)^2)/('1D'!$I$5*MAX(F21,
                                            0.1)^2),
                                    1/3))),
                        IFERROR(W21,
                            0)),
                    MAX(MAX('1D'!$D$16,
                            MAX('1D'!$D$16,
                                POWER((ABS(K21)^2)/('1D'!$I$5*MAX(F21,
                                            0.1)^2),
                                    1/3))),
                        (IFERROR(W21,
                                0))+((IFERROR(AF21,
                                    0))*'1D'!$D$18)))))))</f>
        <v>6.1010818836769189</v>
      </c>
      <c r="X21" s="5">
        <f t="shared" ca="1" si="4"/>
        <v>85.628684237405565</v>
      </c>
      <c r="Y21" s="5">
        <f t="shared" ca="1" si="5"/>
        <v>3.2636410321130409</v>
      </c>
      <c r="Z21" s="5">
        <f t="shared" ca="1" si="6"/>
        <v>1.1548202682691454E-2</v>
      </c>
      <c r="AA21" s="5">
        <f t="shared" ca="1" si="7"/>
        <v>635.52478188367695</v>
      </c>
      <c r="AB21" s="5">
        <f ca="1">AA21+((ABS(K21)/MAX(((F21)+(G21)*(W21))*(W21),
            0.000001))^2)/(2*'1D'!$I$5)</f>
        <v>635.52478868087292</v>
      </c>
      <c r="AC21" s="5">
        <f ca="1">((ABS(K21)*'1D'!$D$6)/(MAX(((F21)+(G21)*(W21))*(W21),
            0.000001)*MAX(((((F21)+(G21)*(W21))*(W21))/MAX((F21)+2*(W21)*SQRT(1+(G21)^2),
                    0.000001))^(2/3),
            0.000001)))^2</f>
        <v>6.1983315126265887E-9</v>
      </c>
      <c r="AD21" s="5">
        <f ca="1">ABS(ABS(K21)/MAX(((F21)+(G21)*(W21))*(W21),
        0.000001))/SQRT('1D'!$I$5*MAX((((F21)+(G21)*(W21))*(W21))/MAX((F21)+2*(G21)*(W21),
            0.000001),
        0.000001))</f>
        <v>1.492713522144885E-3</v>
      </c>
      <c r="AE21" s="5">
        <f ca="1">((F21)*(W21)^2)/2+(G21)*(W21)^3/3+(ABS(K21)^2)/('1D'!$I$5*MAX(((F21)+(G21)*(W21))*(W21),
        0.000001))</f>
        <v>261.21497113186041</v>
      </c>
      <c r="AF21" s="5">
        <f ca="1">IF($A$2=0,
    0,
    IFERROR(AB22+(((AC21+AC22)/2)*J22)+(IF(Z21&gt;Z22,
                '1D'!$D$8*((Z21^2-Z22^2)/(2*'1D'!$I$5)),
                '1D'!$D$9*((Z22^2-Z21^2)/(2*'1D'!$I$5)))+('1D'!$D$10*(ABS(I22)/90)*(MAX(Z21^2,
                        Z22^2)/(2*'1D'!$I$5))))-AB21,
        0))</f>
        <v>-9.7473389268998289E-4</v>
      </c>
      <c r="AG21" s="5">
        <f ca="1">IF($A$2=0,
    1,
    IF(IFERROR(AG22,
            0)=0,
        0,
        IFERROR(IF(OR(ROUND(AD21,
                        3)&gt;=1,
                    AND(ABS(AF21)&lt;'1D'!$D$19,
                        AD21&lt;1)),
                1,
                0),
            0)))</f>
        <v>1</v>
      </c>
      <c r="AH21" s="5">
        <f ca="1">IFERROR(IF('1D'!V34="Supercritical",
        MAX('1D'!$D$16,
            IFERROR(L21,
                MAX('1D'!$D$16,
                    POWER((ABS(K21)^2)/('1D'!$I$5*MAX(F21,
                                0.1)^2),
                        1/3)))),
        IF('1D'!V34="Subcritical",
            MAX('1D'!$D$16,
                IFERROR(W21,
                    MAX('1D'!$D$16,
                        POWER((ABS(K21)^2)/('1D'!$I$5*MAX(F21,
                                    0.1)^2),
                            1/3)))),
            IF(IFERROR(T21,
                    -1E+99)&gt;=IFERROR(AE21,
                    -1E+99),
                MAX('1D'!$D$16,
                    IFERROR(L21,
                        MAX('1D'!$D$16,
                            POWER((ABS(K21)^2)/('1D'!$I$5*MAX(F21,
                                        0.1)^2),
                                1/3)))),
                MAX('1D'!$D$16,
                    IFERROR(W21,
                        MAX('1D'!$D$16,
                            POWER((ABS(K21)^2)/('1D'!$I$5*MAX(F21,
                                        0.1)^2),
                                1/3))))))),
    MAX('1D'!$D$16,
        POWER((ABS(K21)^2)/('1D'!$I$5*MAX(F21,
                    0.1)^2),
            1/3)))</f>
        <v>6.1010818836769189</v>
      </c>
      <c r="AI21" s="5">
        <f t="shared" ca="1" si="8"/>
        <v>635.52478188367695</v>
      </c>
      <c r="AJ21" s="5">
        <f ca="1">AI21+((ABS(K21)/MAX(((F21)+(G21)*(AH21))*(AH21),
            0.000001))^2)/(2*'1D'!$I$5)</f>
        <v>635.52478868087292</v>
      </c>
      <c r="AK21">
        <v>635.5</v>
      </c>
      <c r="AM21" s="5">
        <f ca="1">IF($A$2=0,
    MIN(('1D'!$D$12*MAX(J21,
                0.1)*POWER(MAX(0,
                    AI21-AK21),
                1.5)),
        (MAX(0,
                K21-(0.05))),
        IFERROR(AM21,
            0)),
    IF(('1D'!$D$12*MAX(J21,
                0.1)*POWER(MAX(0,
                    AI21-AK21),
                1.5))&lt;=0,
        0,
        MIN(('1D'!$D$12*MAX(J21,
                    0.1)*POWER(MAX(0,
                        AI21-AK21),
                    1.5)),
            (MAX(0,
                    K21-(0.05))),
            (MAX(0,
                    IFERROR(AM21,
                        0)+('1D'!$D$25*(('1D'!$D$12*MAX(J21,
                                    0.1)*POWER(MAX(0,
                                        AI21-AK21),
                                    1.5))-IFERROR(AM21,
                                0))))))))</f>
        <v>6.6320897165421189E-3</v>
      </c>
      <c r="AN21">
        <v>0</v>
      </c>
      <c r="AO21" s="5">
        <f t="shared" ca="1" si="9"/>
        <v>6.6320897165421189E-3</v>
      </c>
      <c r="AP21" s="5">
        <f t="shared" ca="1" si="13"/>
        <v>3.677468869079592E-2</v>
      </c>
      <c r="AQ21" s="5">
        <f ca="1">ABS(ABS(K21)/MAX(((F21)+(G21)*(AH21))*(AH21),
        0.000001))/SQRT('1D'!$I$5*MAX((((F21)+(G21)*(AH21))*(AH21))/MAX((F21)+2*(G21)*(AH21),
            0.000001),
        0.000001))</f>
        <v>1.492713522144885E-3</v>
      </c>
      <c r="AR21" s="5" t="str">
        <f t="shared" ca="1" si="10"/>
        <v>Subcritical</v>
      </c>
      <c r="AS21" s="5">
        <f ca="1">((ABS(K21)*'1D'!$D$6)/(MAX(((F21)+(G21)*(AH21))*(AH21),
            0.000001)*MAX(((((F21)+(G21)*(AH21))*(AH21))/MAX((F21)+2*(AH21)*SQRT(1+(G21)^2),
                    0.000001))^(2/3),
            0.000001)))^2</f>
        <v>6.1983315126265887E-9</v>
      </c>
    </row>
    <row r="22" spans="1:45" x14ac:dyDescent="0.35">
      <c r="A22">
        <v>13</v>
      </c>
      <c r="B22">
        <v>12</v>
      </c>
      <c r="C22">
        <v>616065.73</v>
      </c>
      <c r="D22">
        <v>3096609.8679999998</v>
      </c>
      <c r="E22">
        <v>629.20079999999996</v>
      </c>
      <c r="F22">
        <v>14.647</v>
      </c>
      <c r="G22">
        <v>0</v>
      </c>
      <c r="H22" t="s">
        <v>176</v>
      </c>
      <c r="I22">
        <v>0</v>
      </c>
      <c r="J22" s="5">
        <f t="shared" si="11"/>
        <v>1</v>
      </c>
      <c r="K22" s="5">
        <f t="shared" ca="1" si="12"/>
        <v>0.98222531130920421</v>
      </c>
      <c r="L22" s="5">
        <f ca="1">IF($A$2=0,
    IFERROR(L21,
        MAX('1D'!$D$16,
            POWER((ABS(K22)^2)/('1D'!$I$5*MAX(F22,
                        0.1)^2),
                1/3))),
    IF(IFERROR(V21,
            0)=0,
        IFERROR(L21,
            MAX('1D'!$D$16,
                POWER((ABS(K22)^2)/('1D'!$I$5*MAX(F22,
                            0.1)^2),
                    1/3))),
        IF(OR(IFERROR(L22,
                    0)=0,
                IFERROR(S21,
                    0)&lt;1,
                IFERROR(S22,
                    0)&lt;1),
            MAX('1D'!$D$16,
                POWER((ABS(K22)^2)/('1D'!$I$5*MAX(F22,
                            0.1)^2),
                    1/3)),
            IF(IFERROR(U22,
                    0)&gt;0,
                MAX('1D'!$D$16,
                    IFERROR(L22,
                        0)+((IFERROR(U22,
                                0))*'1D'!$D$18*IF((IFERROR(S22,
                                    0))&lt;1,
                            1,
                            -1))),
                IF(IFERROR(U22,
                        0)&lt;0,
                    IF(ABS((MAX('1D'!$D$16,
                                    POWER((ABS(K22)^2)/('1D'!$I$5*MAX(F22,
                                                0.1)^2),
                                        1/3)))-IFERROR(L22,
                                0))&gt;'1D'!$D$19,
                        MAX('1D'!$D$16,
                            IF((MAX('1D'!$D$16,
                                        POWER((ABS(K22)^2)/('1D'!$I$5*MAX(F22,
                                                    0.1)^2),
                                            1/3)))&gt;IFERROR(L22,
                                    0),
                                MIN((MAX('1D'!$D$16,
                                            POWER((ABS(K22)^2)/('1D'!$I$5*MAX(F22,
                                                        0.1)^2),
                                                1/3))),
                                    IFERROR(L22,
                                        0)+(MIN(ABS(IFERROR(U22,
                                                    0))*'1D'!$D$18,
                                            ABS((MAX('1D'!$D$16,
                                                        POWER((ABS(K22)^2)/('1D'!$I$5*MAX(F22,
                                                                    0.1)^2),
                                                            1/3)))-IFERROR(L22,
                                                    0))))),
                                MAX((MAX('1D'!$D$16,
                                            POWER((ABS(K22)^2)/('1D'!$I$5*MAX(F22,
                                                        0.1)^2),
                                                1/3))),
                                    IFERROR(L22,
                                        0)-(MIN(ABS(IFERROR(U22,
                                                    0))*'1D'!$D$18,
                                            ABS((MAX('1D'!$D$16,
                                                        POWER((ABS(K22)^2)/('1D'!$I$5*MAX(F22,
                                                                    0.1)^2),
                                                            1/3)))-IFERROR(L22,
                                                    0))))))),
                        MAX('1D'!$D$16,
                            POWER((ABS(K22)^2)/('1D'!$I$5*MAX(F22,
                                        0.1)^2),
                                1/3))),
                    MAX('1D'!$D$16,
                        IFERROR(L22,
                            0)))))))</f>
        <v>0.05</v>
      </c>
      <c r="M22" s="5">
        <f t="shared" ca="1" si="0"/>
        <v>0.73235000000000006</v>
      </c>
      <c r="N22" s="5">
        <f t="shared" ca="1" si="1"/>
        <v>4.9660947989421583E-2</v>
      </c>
      <c r="O22" s="5">
        <f t="shared" ca="1" si="2"/>
        <v>1.3411965744646741</v>
      </c>
      <c r="P22" s="5">
        <f t="shared" ca="1" si="3"/>
        <v>629.25079999999991</v>
      </c>
      <c r="Q22" s="5">
        <f ca="1">P22+((ABS(K22)/MAX(((F22)+(G22)*(L22))*(L22),
            0.000001))^2)/(2*'1D'!$I$5)</f>
        <v>629.34248237774489</v>
      </c>
      <c r="R22" s="5">
        <f ca="1">((ABS(K22)*'1D'!$D$6)/(MAX(((F22)+(G22)*(L22))*(L22),
            0.000001)*MAX(((((F22)+(G22)*(L22))*(L22))/MAX((F22)+2*(L22)*SQRT(1+(G22)^2),
                    0.000001))^(2/3),
            0.000001)))^2</f>
        <v>2.2172468588637178E-2</v>
      </c>
      <c r="S22" s="5">
        <f ca="1">ABS(ABS(K22)/MAX(((F22)+(G22)*(L22))*(L22),
        0.000001))/SQRT('1D'!$I$5*MAX((((F22)+(G22)*(L22))*(L22))/MAX((F22)+2*(G22)*(L22),
            0.000001),
        0.000001))</f>
        <v>1.9150183053427214</v>
      </c>
      <c r="T22" s="5">
        <f ca="1">((F22)*(L22)^2)/2+(G22)*(L22)^3/3+(ABS(K22)^2)/('1D'!$I$5*MAX(((F22)+(G22)*(L22))*(L22),
        0.000001))</f>
        <v>0.15259592868301763</v>
      </c>
      <c r="U22" s="5">
        <f ca="1">IF($A$2=0,
    0,
    IFERROR(Q21-(((R21+R22)/2)*J22)-(IF(O21&gt;O22,
                '1D'!$D$8*((O21^2-O22^2)/(2*'1D'!$I$5)),
                '1D'!$D$9*((O22^2-O21^2)/(2*'1D'!$I$5)))+('1D'!$D$10*(ABS(I22)/90)*(MAX(O21^2,
                        O22^2)/(2*'1D'!$I$5))))-Q22,
        0))</f>
        <v>0.20623727174449868</v>
      </c>
      <c r="V22" s="5">
        <f ca="1">IF($A$2=0,
    1,
    IF(IFERROR(V21,
            0)=0,
        0,
        IFERROR(IF(ROUND(S22,
                    3)=1,
                1,
                IF(AND(ABS(U22)&lt;'1D'!$D$19,
                        S22&gt;1),
                    1,
                    0)),
            0)))</f>
        <v>0</v>
      </c>
      <c r="W22" s="5">
        <f ca="1">IF($A$2=0,
    MAX(MAX('1D'!$D$16,
            MAX('1D'!$D$16,
                POWER((ABS(K22)^2)/('1D'!$I$5*MAX(F22,
                            0.1)^2),
                    1/3))),
        IFERROR(W48,
            MAX(MAX('1D'!$D$16,
                    MAX('1D'!$D$16,
                        POWER((ABS(K22)^2)/('1D'!$I$5*MAX(F22,
                                    0.1)^2),
                            1/3))),
                ($L$2)-E48))),
    IF(IFERROR(AG23,
            0)=0,
        MAX(MAX('1D'!$D$16,
                MAX('1D'!$D$16,
                    POWER((ABS(K22)^2)/('1D'!$I$5*MAX(F22,
                                0.1)^2),
                        1/3))),
            IFERROR(W48,
                MAX(MAX('1D'!$D$16,
                        MAX('1D'!$D$16,
                            POWER((ABS(K22)^2)/('1D'!$I$5*MAX(F22,
                                        0.1)^2),
                                1/3))),
                    ($L$2)-E48))),
        IF(IFERROR(W22,
                0)=0,
            MAX(MAX('1D'!$D$16,
                    MAX('1D'!$D$16,
                        POWER((ABS(K22)^2)/('1D'!$I$5*MAX(F22,
                                    0.1)^2),
                            1/3))),
                IFERROR(W48,
                    MAX(MAX('1D'!$D$16,
                            MAX('1D'!$D$16,
                                POWER((ABS(K22)^2)/('1D'!$I$5*MAX(F22,
                                            0.1)^2),
                                    1/3))),
                        ($L$2)-E48))),
            IF(OR(IFERROR(AD22,
                        0)&gt;=1,
                    IFERROR(AD23,
                        0)&gt;=1),
                MAX('1D'!$D$16,
                    MAX('1D'!$D$16,
                        POWER((ABS(K22)^2)/('1D'!$I$5*MAX(F22,
                                    0.1)^2),
                            1/3))),
                IF(ABS(IFERROR(AF22,
                            0))&lt;'1D'!$D$19,
                    MAX(MAX('1D'!$D$16,
                            MAX('1D'!$D$16,
                                POWER((ABS(K22)^2)/('1D'!$I$5*MAX(F22,
                                            0.1)^2),
                                    1/3))),
                        IFERROR(W22,
                            0)),
                    MAX(MAX('1D'!$D$16,
                            MAX('1D'!$D$16,
                                POWER((ABS(K22)^2)/('1D'!$I$5*MAX(F22,
                                            0.1)^2),
                                    1/3))),
                        (IFERROR(W22,
                                0))+((IFERROR(AF22,
                                    0))*'1D'!$D$18)))))))</f>
        <v>6.3230078891732351</v>
      </c>
      <c r="X22" s="5">
        <f t="shared" ca="1" si="4"/>
        <v>92.613096552720378</v>
      </c>
      <c r="Y22" s="5">
        <f t="shared" ca="1" si="5"/>
        <v>3.3932892321191219</v>
      </c>
      <c r="Z22" s="5">
        <f t="shared" ca="1" si="6"/>
        <v>1.0605684809923924E-2</v>
      </c>
      <c r="AA22" s="5">
        <f t="shared" ca="1" si="7"/>
        <v>635.52380788917321</v>
      </c>
      <c r="AB22" s="5">
        <f ca="1">AA22+((ABS(K22)/MAX(((F22)+(G22)*(W22))*(W22),
            0.000001))^2)/(2*'1D'!$I$5)</f>
        <v>635.5238136221268</v>
      </c>
      <c r="AC22" s="5">
        <f ca="1">((ABS(K22)*'1D'!$D$6)/(MAX(((F22)+(G22)*(W22))*(W22),
            0.000001)*MAX(((((F22)+(G22)*(W22))*(W22))/MAX((F22)+2*(W22)*SQRT(1+(G22)^2),
                    0.000001))^(2/3),
            0.000001)))^2</f>
        <v>4.9632419309351534E-9</v>
      </c>
      <c r="AD22" s="5">
        <f ca="1">ABS(ABS(K22)/MAX(((F22)+(G22)*(W22))*(W22),
        0.000001))/SQRT('1D'!$I$5*MAX((((F22)+(G22)*(W22))*(W22))/MAX((F22)+2*(G22)*(W22),
            0.000001),
        0.000001))</f>
        <v>1.3466115981531049E-3</v>
      </c>
      <c r="AE22" s="5">
        <f ca="1">((F22)*(W22)^2)/2+(G22)*(W22)^3/3+(ABS(K22)^2)/('1D'!$I$5*MAX(((F22)+(G22)*(W22))*(W22),
        0.000001))</f>
        <v>292.79773196498354</v>
      </c>
      <c r="AF22" s="5">
        <f ca="1">IF($A$2=0,
    0,
    IFERROR(AB23+(((AC22+AC23)/2)*J23)+(IF(Z22&gt;Z23,
                '1D'!$D$8*((Z22^2-Z23^2)/(2*'1D'!$I$5)),
                '1D'!$D$9*((Z23^2-Z22^2)/(2*'1D'!$I$5)))+('1D'!$D$10*(ABS(I23)/90)*(MAX(Z22^2,
                        Z23^2)/(2*'1D'!$I$5))))-AB22,
        0))</f>
        <v>-9.4534966933679243E-4</v>
      </c>
      <c r="AG22" s="5">
        <f ca="1">IF($A$2=0,
    1,
    IF(IFERROR(AG23,
            0)=0,
        0,
        IFERROR(IF(OR(ROUND(AD22,
                        3)&gt;=1,
                    AND(ABS(AF22)&lt;'1D'!$D$19,
                        AD22&lt;1)),
                1,
                0),
            0)))</f>
        <v>1</v>
      </c>
      <c r="AH22" s="5">
        <f ca="1">IFERROR(IF('1D'!V34="Supercritical",
        MAX('1D'!$D$16,
            IFERROR(L22,
                MAX('1D'!$D$16,
                    POWER((ABS(K22)^2)/('1D'!$I$5*MAX(F22,
                                0.1)^2),
                        1/3)))),
        IF('1D'!V34="Subcritical",
            MAX('1D'!$D$16,
                IFERROR(W22,
                    MAX('1D'!$D$16,
                        POWER((ABS(K22)^2)/('1D'!$I$5*MAX(F22,
                                    0.1)^2),
                            1/3)))),
            IF(IFERROR(T22,
                    -1E+99)&gt;=IFERROR(AE22,
                    -1E+99),
                MAX('1D'!$D$16,
                    IFERROR(L22,
                        MAX('1D'!$D$16,
                            POWER((ABS(K22)^2)/('1D'!$I$5*MAX(F22,
                                        0.1)^2),
                                1/3)))),
                MAX('1D'!$D$16,
                    IFERROR(W22,
                        MAX('1D'!$D$16,
                            POWER((ABS(K22)^2)/('1D'!$I$5*MAX(F22,
                                        0.1)^2),
                                1/3))))))),
    MAX('1D'!$D$16,
        POWER((ABS(K22)^2)/('1D'!$I$5*MAX(F22,
                    0.1)^2),
            1/3)))</f>
        <v>6.3230078891732351</v>
      </c>
      <c r="AI22" s="5">
        <f t="shared" ca="1" si="8"/>
        <v>635.52380788917321</v>
      </c>
      <c r="AJ22" s="5">
        <f ca="1">AI22+((ABS(K22)/MAX(((F22)+(G22)*(AH22))*(AH22),
            0.000001))^2)/(2*'1D'!$I$5)</f>
        <v>635.5238136221268</v>
      </c>
      <c r="AK22">
        <v>635.5</v>
      </c>
      <c r="AM22" s="5">
        <f ca="1">IF($A$2=0,
    MIN(('1D'!$D$12*MAX(J22,
                0.1)*POWER(MAX(0,
                    AI22-AK22),
                1.5)),
        (MAX(0,
                K22-(0.05))),
        IFERROR(AM22,
            0)),
    IF(('1D'!$D$12*MAX(J22,
                0.1)*POWER(MAX(0,
                    AI22-AK22),
                1.5))&lt;=0,
        0,
        MIN(('1D'!$D$12*MAX(J22,
                    0.1)*POWER(MAX(0,
                        AI22-AK22),
                    1.5)),
            (MAX(0,
                    K22-(0.05))),
            (MAX(0,
                    IFERROR(AM22,
                        0)+('1D'!$D$25*(('1D'!$D$12*MAX(J22,
                                    0.1)*POWER(MAX(0,
                                        AI22-AK22),
                                    1.5))-IFERROR(AM22,
                                0))))))))</f>
        <v>6.2449686090797069E-3</v>
      </c>
      <c r="AN22">
        <v>0</v>
      </c>
      <c r="AO22" s="5">
        <f t="shared" ca="1" si="9"/>
        <v>6.2449686090797069E-3</v>
      </c>
      <c r="AP22" s="5">
        <f t="shared" ca="1" si="13"/>
        <v>4.3019657299875627E-2</v>
      </c>
      <c r="AQ22" s="5">
        <f ca="1">ABS(ABS(K22)/MAX(((F22)+(G22)*(AH22))*(AH22),
        0.000001))/SQRT('1D'!$I$5*MAX((((F22)+(G22)*(AH22))*(AH22))/MAX((F22)+2*(G22)*(AH22),
            0.000001),
        0.000001))</f>
        <v>1.3466115981531049E-3</v>
      </c>
      <c r="AR22" s="5" t="str">
        <f t="shared" ca="1" si="10"/>
        <v>Subcritical</v>
      </c>
      <c r="AS22" s="5">
        <f ca="1">((ABS(K22)*'1D'!$D$6)/(MAX(((F22)+(G22)*(AH22))*(AH22),
            0.000001)*MAX(((((F22)+(G22)*(AH22))*(AH22))/MAX((F22)+2*(AH22)*SQRT(1+(G22)^2),
                    0.000001))^(2/3),
            0.000001)))^2</f>
        <v>4.9632419309351534E-9</v>
      </c>
    </row>
    <row r="23" spans="1:45" x14ac:dyDescent="0.35">
      <c r="A23">
        <v>14</v>
      </c>
      <c r="B23">
        <v>13</v>
      </c>
      <c r="C23">
        <v>616065.73</v>
      </c>
      <c r="D23">
        <v>3096608.8679999998</v>
      </c>
      <c r="E23">
        <v>628.97799999999995</v>
      </c>
      <c r="F23">
        <v>15</v>
      </c>
      <c r="G23">
        <v>0</v>
      </c>
      <c r="H23" t="s">
        <v>176</v>
      </c>
      <c r="I23">
        <v>0</v>
      </c>
      <c r="J23" s="5">
        <f t="shared" si="11"/>
        <v>1</v>
      </c>
      <c r="K23" s="5">
        <f t="shared" ca="1" si="12"/>
        <v>0.97598034270012446</v>
      </c>
      <c r="L23" s="5">
        <f ca="1">IF($A$2=0,
    IFERROR(L22,
        MAX('1D'!$D$16,
            POWER((ABS(K23)^2)/('1D'!$I$5*MAX(F23,
                        0.1)^2),
                1/3))),
    IF(IFERROR(V22,
            0)=0,
        IFERROR(L22,
            MAX('1D'!$D$16,
                POWER((ABS(K23)^2)/('1D'!$I$5*MAX(F23,
                            0.1)^2),
                    1/3))),
        IF(OR(IFERROR(L23,
                    0)=0,
                IFERROR(S22,
                    0)&lt;1,
                IFERROR(S23,
                    0)&lt;1),
            MAX('1D'!$D$16,
                POWER((ABS(K23)^2)/('1D'!$I$5*MAX(F23,
                            0.1)^2),
                    1/3)),
            IF(IFERROR(U23,
                    0)&gt;0,
                MAX('1D'!$D$16,
                    IFERROR(L23,
                        0)+((IFERROR(U23,
                                0))*'1D'!$D$18*IF((IFERROR(S23,
                                    0))&lt;1,
                            1,
                            -1))),
                IF(IFERROR(U23,
                        0)&lt;0,
                    IF(ABS((MAX('1D'!$D$16,
                                    POWER((ABS(K23)^2)/('1D'!$I$5*MAX(F23,
                                                0.1)^2),
                                        1/3)))-IFERROR(L23,
                                0))&gt;'1D'!$D$19,
                        MAX('1D'!$D$16,
                            IF((MAX('1D'!$D$16,
                                        POWER((ABS(K23)^2)/('1D'!$I$5*MAX(F23,
                                                    0.1)^2),
                                            1/3)))&gt;IFERROR(L23,
                                    0),
                                MIN((MAX('1D'!$D$16,
                                            POWER((ABS(K23)^2)/('1D'!$I$5*MAX(F23,
                                                        0.1)^2),
                                                1/3))),
                                    IFERROR(L23,
                                        0)+(MIN(ABS(IFERROR(U23,
                                                    0))*'1D'!$D$18,
                                            ABS((MAX('1D'!$D$16,
                                                        POWER((ABS(K23)^2)/('1D'!$I$5*MAX(F23,
                                                                    0.1)^2),
                                                            1/3)))-IFERROR(L23,
                                                    0))))),
                                MAX((MAX('1D'!$D$16,
                                            POWER((ABS(K23)^2)/('1D'!$I$5*MAX(F23,
                                                        0.1)^2),
                                                1/3))),
                                    IFERROR(L23,
                                        0)-(MIN(ABS(IFERROR(U23,
                                                    0))*'1D'!$D$18,
                                            ABS((MAX('1D'!$D$16,
                                                        POWER((ABS(K23)^2)/('1D'!$I$5*MAX(F23,
                                                                    0.1)^2),
                                                            1/3)))-IFERROR(L23,
                                                    0))))))),
                        MAX('1D'!$D$16,
                            POWER((ABS(K23)^2)/('1D'!$I$5*MAX(F23,
                                        0.1)^2),
                                1/3))),
                    MAX('1D'!$D$16,
                        IFERROR(L23,
                            0)))))))</f>
        <v>0.05</v>
      </c>
      <c r="M23" s="5">
        <f t="shared" ca="1" si="0"/>
        <v>0.75</v>
      </c>
      <c r="N23" s="5">
        <f t="shared" ca="1" si="1"/>
        <v>4.9668874172185434E-2</v>
      </c>
      <c r="O23" s="5">
        <f t="shared" ca="1" si="2"/>
        <v>1.3013071236001659</v>
      </c>
      <c r="P23" s="5">
        <f t="shared" ca="1" si="3"/>
        <v>629.02799999999991</v>
      </c>
      <c r="Q23" s="5">
        <f ca="1">P23+((ABS(K23)/MAX(((F23)+(G23)*(L23))*(L23),
            0.000001))^2)/(2*'1D'!$I$5)</f>
        <v>629.11430989958876</v>
      </c>
      <c r="R23" s="5">
        <f ca="1">((ABS(K23)*'1D'!$D$6)/(MAX(((F23)+(G23)*(L23))*(L23),
            0.000001)*MAX(((((F23)+(G23)*(L23))*(L23))/MAX((F23)+2*(L23)*SQRT(1+(G23)^2),
                    0.000001))^(2/3),
            0.000001)))^2</f>
        <v>2.0868747180290179E-2</v>
      </c>
      <c r="S23" s="5">
        <f ca="1">ABS(ABS(K23)/MAX(((F23)+(G23)*(L23))*(L23),
        0.000001))/SQRT('1D'!$I$5*MAX((((F23)+(G23)*(L23))*(L23))/MAX((F23)+2*(G23)*(L23),
            0.000001),
        0.000001))</f>
        <v>1.8580624272484962</v>
      </c>
      <c r="T23" s="5">
        <f ca="1">((F23)*(L23)^2)/2+(G23)*(L23)^3/3+(ABS(K23)^2)/('1D'!$I$5*MAX(((F23)+(G23)*(L23))*(L23),
        0.000001))</f>
        <v>0.14821484938322155</v>
      </c>
      <c r="U23" s="5">
        <f ca="1">IF($A$2=0,
    0,
    IFERROR(Q22-(((R22+R23)/2)*J23)-(IF(O22&gt;O23,
                '1D'!$D$8*((O22^2-O23^2)/(2*'1D'!$I$5)),
                '1D'!$D$9*((O23^2-O22^2)/(2*'1D'!$I$5)))+('1D'!$D$10*(ABS(I23)/90)*(MAX(O22^2,
                        O23^2)/(2*'1D'!$I$5))))-Q23,
        0))</f>
        <v>0.20504012682488337</v>
      </c>
      <c r="V23" s="5">
        <f ca="1">IF($A$2=0,
    1,
    IF(IFERROR(V22,
            0)=0,
        0,
        IFERROR(IF(ROUND(S23,
                    3)=1,
                1,
                IF(AND(ABS(U23)&lt;'1D'!$D$19,
                        S23&gt;1),
                    1,
                    0)),
            0)))</f>
        <v>0</v>
      </c>
      <c r="W23" s="5">
        <f ca="1">IF($A$2=0,
    MAX(MAX('1D'!$D$16,
            MAX('1D'!$D$16,
                POWER((ABS(K23)^2)/('1D'!$I$5*MAX(F23,
                            0.1)^2),
                    1/3))),
        IFERROR(W48,
            MAX(MAX('1D'!$D$16,
                    MAX('1D'!$D$16,
                        POWER((ABS(K23)^2)/('1D'!$I$5*MAX(F23,
                                    0.1)^2),
                            1/3))),
                ($L$2)-E48))),
    IF(IFERROR(AG24,
            0)=0,
        MAX(MAX('1D'!$D$16,
                MAX('1D'!$D$16,
                    POWER((ABS(K23)^2)/('1D'!$I$5*MAX(F23,
                                0.1)^2),
                        1/3))),
            IFERROR(W48,
                MAX(MAX('1D'!$D$16,
                        MAX('1D'!$D$16,
                            POWER((ABS(K23)^2)/('1D'!$I$5*MAX(F23,
                                        0.1)^2),
                                1/3))),
                    ($L$2)-E48))),
        IF(IFERROR(W23,
                0)=0,
            MAX(MAX('1D'!$D$16,
                    MAX('1D'!$D$16,
                        POWER((ABS(K23)^2)/('1D'!$I$5*MAX(F23,
                                    0.1)^2),
                            1/3))),
                IFERROR(W48,
                    MAX(MAX('1D'!$D$16,
                            MAX('1D'!$D$16,
                                POWER((ABS(K23)^2)/('1D'!$I$5*MAX(F23,
                                            0.1)^2),
                                    1/3))),
                        ($L$2)-E48))),
            IF(OR(IFERROR(AD23,
                        0)&gt;=1,
                    IFERROR(AD24,
                        0)&gt;=1),
                MAX('1D'!$D$16,
                    MAX('1D'!$D$16,
                        POWER((ABS(K23)^2)/('1D'!$I$5*MAX(F23,
                                    0.1)^2),
                            1/3))),
                IF(ABS(IFERROR(AF23,
                            0))&lt;'1D'!$D$19,
                    MAX(MAX('1D'!$D$16,
                            MAX('1D'!$D$16,
                                POWER((ABS(K23)^2)/('1D'!$I$5*MAX(F23,
                                            0.1)^2),
                                    1/3))),
                        IFERROR(W23,
                            0)),
                    MAX(MAX('1D'!$D$16,
                            MAX('1D'!$D$16,
                                POWER((ABS(K23)^2)/('1D'!$I$5*MAX(F23,
                                            0.1)^2),
                                    1/3))),
                        (IFERROR(W23,
                                0))+((IFERROR(AF23,
                                    0))*'1D'!$D$18)))))))</f>
        <v>6.544863021869741</v>
      </c>
      <c r="X23" s="5">
        <f t="shared" ca="1" si="4"/>
        <v>98.172945328046112</v>
      </c>
      <c r="Y23" s="5">
        <f t="shared" ca="1" si="5"/>
        <v>3.4949769597317406</v>
      </c>
      <c r="Z23" s="5">
        <f t="shared" ca="1" si="6"/>
        <v>9.9414389518300995E-3</v>
      </c>
      <c r="AA23" s="5">
        <f t="shared" ca="1" si="7"/>
        <v>635.52286302186974</v>
      </c>
      <c r="AB23" s="5">
        <f ca="1">AA23+((ABS(K23)/MAX(((F23)+(G23)*(W23))*(W23),
            0.000001))^2)/(2*'1D'!$I$5)</f>
        <v>635.52286805918925</v>
      </c>
      <c r="AC23" s="5">
        <f ca="1">((ABS(K23)*'1D'!$D$6)/(MAX(((F23)+(G23)*(W23))*(W23),
            0.000001)*MAX(((((F23)+(G23)*(W23))*(W23))/MAX((F23)+2*(W23)*SQRT(1+(G23)^2),
                    0.000001))^(2/3),
            0.000001)))^2</f>
        <v>4.1926498650047758E-9</v>
      </c>
      <c r="AD23" s="5">
        <f ca="1">ABS(ABS(K23)/MAX(((F23)+(G23)*(W23))*(W23),
        0.000001))/SQRT('1D'!$I$5*MAX((((F23)+(G23)*(W23))*(W23))/MAX((F23)+2*(G23)*(W23),
            0.000001),
        0.000001))</f>
        <v>1.2406933814587556E-3</v>
      </c>
      <c r="AE23" s="5">
        <f ca="1">((F23)*(W23)^2)/2+(G23)*(W23)^3/3+(ABS(K23)^2)/('1D'!$I$5*MAX(((F23)+(G23)*(W23))*(W23),
        0.000001))</f>
        <v>321.26522886976659</v>
      </c>
      <c r="AF23" s="5">
        <f ca="1">IF($A$2=0,
    0,
    IFERROR(AB24+(((AC23+AC24)/2)*J24)+(IF(Z23&gt;Z24,
                '1D'!$D$8*((Z23^2-Z24^2)/(2*'1D'!$I$5)),
                '1D'!$D$9*((Z24^2-Z23^2)/(2*'1D'!$I$5)))+('1D'!$D$10*(ABS(I24)/90)*(MAX(Z23^2,
                        Z24^2)/(2*'1D'!$I$5))))-AB23,
        0))</f>
        <v>-9.1578725903218583E-4</v>
      </c>
      <c r="AG23" s="5">
        <f ca="1">IF($A$2=0,
    1,
    IF(IFERROR(AG24,
            0)=0,
        0,
        IFERROR(IF(OR(ROUND(AD23,
                        3)&gt;=1,
                    AND(ABS(AF23)&lt;'1D'!$D$19,
                        AD23&lt;1)),
                1,
                0),
            0)))</f>
        <v>1</v>
      </c>
      <c r="AH23" s="5">
        <f ca="1">IFERROR(IF('1D'!V34="Supercritical",
        MAX('1D'!$D$16,
            IFERROR(L23,
                MAX('1D'!$D$16,
                    POWER((ABS(K23)^2)/('1D'!$I$5*MAX(F23,
                                0.1)^2),
                        1/3)))),
        IF('1D'!V34="Subcritical",
            MAX('1D'!$D$16,
                IFERROR(W23,
                    MAX('1D'!$D$16,
                        POWER((ABS(K23)^2)/('1D'!$I$5*MAX(F23,
                                    0.1)^2),
                            1/3)))),
            IF(IFERROR(T23,
                    -1E+99)&gt;=IFERROR(AE23,
                    -1E+99),
                MAX('1D'!$D$16,
                    IFERROR(L23,
                        MAX('1D'!$D$16,
                            POWER((ABS(K23)^2)/('1D'!$I$5*MAX(F23,
                                        0.1)^2),
                                1/3)))),
                MAX('1D'!$D$16,
                    IFERROR(W23,
                        MAX('1D'!$D$16,
                            POWER((ABS(K23)^2)/('1D'!$I$5*MAX(F23,
                                        0.1)^2),
                                1/3))))))),
    MAX('1D'!$D$16,
        POWER((ABS(K23)^2)/('1D'!$I$5*MAX(F23,
                    0.1)^2),
            1/3)))</f>
        <v>6.544863021869741</v>
      </c>
      <c r="AI23" s="5">
        <f t="shared" ca="1" si="8"/>
        <v>635.52286302186974</v>
      </c>
      <c r="AJ23" s="5">
        <f ca="1">AI23+((ABS(K23)/MAX(((F23)+(G23)*(AH23))*(AH23),
            0.000001))^2)/(2*'1D'!$I$5)</f>
        <v>635.52286805918925</v>
      </c>
      <c r="AK23">
        <v>635.5</v>
      </c>
      <c r="AM23" s="5">
        <f ca="1">IF($A$2=0,
    MIN(('1D'!$D$12*MAX(J23,
                0.1)*POWER(MAX(0,
                    AI23-AK23),
                1.5)),
        (MAX(0,
                K23-(0.05))),
        IFERROR(AM23,
            0)),
    IF(('1D'!$D$12*MAX(J23,
                0.1)*POWER(MAX(0,
                    AI23-AK23),
                1.5))&lt;=0,
        0,
        MIN(('1D'!$D$12*MAX(J23,
                    0.1)*POWER(MAX(0,
                        AI23-AK23),
                    1.5)),
            (MAX(0,
                    K23-(0.05))),
            (MAX(0,
                    IFERROR(AM23,
                        0)+('1D'!$D$25*(('1D'!$D$12*MAX(J23,
                                    0.1)*POWER(MAX(0,
                                        AI23-AK23),
                                    1.5))-IFERROR(AM23,
                                0))))))))</f>
        <v>5.8769144538468598E-3</v>
      </c>
      <c r="AN23">
        <v>0</v>
      </c>
      <c r="AO23" s="5">
        <f t="shared" ca="1" si="9"/>
        <v>5.8769144538468598E-3</v>
      </c>
      <c r="AP23" s="5">
        <f t="shared" ca="1" si="13"/>
        <v>4.8896571753722487E-2</v>
      </c>
      <c r="AQ23" s="5">
        <f ca="1">ABS(ABS(K23)/MAX(((F23)+(G23)*(AH23))*(AH23),
        0.000001))/SQRT('1D'!$I$5*MAX((((F23)+(G23)*(AH23))*(AH23))/MAX((F23)+2*(G23)*(AH23),
            0.000001),
        0.000001))</f>
        <v>1.2406933814587556E-3</v>
      </c>
      <c r="AR23" s="5" t="str">
        <f t="shared" ca="1" si="10"/>
        <v>Subcritical</v>
      </c>
      <c r="AS23" s="5">
        <f ca="1">((ABS(K23)*'1D'!$D$6)/(MAX(((F23)+(G23)*(AH23))*(AH23),
            0.000001)*MAX(((((F23)+(G23)*(AH23))*(AH23))/MAX((F23)+2*(AH23)*SQRT(1+(G23)^2),
                    0.000001))^(2/3),
            0.000001)))^2</f>
        <v>4.1926498650047758E-9</v>
      </c>
    </row>
    <row r="24" spans="1:45" x14ac:dyDescent="0.35">
      <c r="A24">
        <v>15</v>
      </c>
      <c r="B24">
        <v>14</v>
      </c>
      <c r="C24">
        <v>616065.73</v>
      </c>
      <c r="D24">
        <v>3096607.8679999998</v>
      </c>
      <c r="E24">
        <v>628.97799999999995</v>
      </c>
      <c r="F24">
        <v>15</v>
      </c>
      <c r="G24">
        <v>0</v>
      </c>
      <c r="H24" t="s">
        <v>176</v>
      </c>
      <c r="I24">
        <v>0</v>
      </c>
      <c r="J24" s="5">
        <f t="shared" si="11"/>
        <v>1</v>
      </c>
      <c r="K24" s="5">
        <f t="shared" ca="1" si="12"/>
        <v>0.9701034282462776</v>
      </c>
      <c r="L24" s="5">
        <f ca="1">IF($A$2=0,
    IFERROR(L23,
        MAX('1D'!$D$16,
            POWER((ABS(K24)^2)/('1D'!$I$5*MAX(F24,
                        0.1)^2),
                1/3))),
    IF(IFERROR(V23,
            0)=0,
        IFERROR(L23,
            MAX('1D'!$D$16,
                POWER((ABS(K24)^2)/('1D'!$I$5*MAX(F24,
                            0.1)^2),
                    1/3))),
        IF(OR(IFERROR(L24,
                    0)=0,
                IFERROR(S23,
                    0)&lt;1,
                IFERROR(S24,
                    0)&lt;1),
            MAX('1D'!$D$16,
                POWER((ABS(K24)^2)/('1D'!$I$5*MAX(F24,
                            0.1)^2),
                    1/3)),
            IF(IFERROR(U24,
                    0)&gt;0,
                MAX('1D'!$D$16,
                    IFERROR(L24,
                        0)+((IFERROR(U24,
                                0))*'1D'!$D$18*IF((IFERROR(S24,
                                    0))&lt;1,
                            1,
                            -1))),
                IF(IFERROR(U24,
                        0)&lt;0,
                    IF(ABS((MAX('1D'!$D$16,
                                    POWER((ABS(K24)^2)/('1D'!$I$5*MAX(F24,
                                                0.1)^2),
                                        1/3)))-IFERROR(L24,
                                0))&gt;'1D'!$D$19,
                        MAX('1D'!$D$16,
                            IF((MAX('1D'!$D$16,
                                        POWER((ABS(K24)^2)/('1D'!$I$5*MAX(F24,
                                                    0.1)^2),
                                            1/3)))&gt;IFERROR(L24,
                                    0),
                                MIN((MAX('1D'!$D$16,
                                            POWER((ABS(K24)^2)/('1D'!$I$5*MAX(F24,
                                                        0.1)^2),
                                                1/3))),
                                    IFERROR(L24,
                                        0)+(MIN(ABS(IFERROR(U24,
                                                    0))*'1D'!$D$18,
                                            ABS((MAX('1D'!$D$16,
                                                        POWER((ABS(K24)^2)/('1D'!$I$5*MAX(F24,
                                                                    0.1)^2),
                                                            1/3)))-IFERROR(L24,
                                                    0))))),
                                MAX((MAX('1D'!$D$16,
                                            POWER((ABS(K24)^2)/('1D'!$I$5*MAX(F24,
                                                        0.1)^2),
                                                1/3))),
                                    IFERROR(L24,
                                        0)-(MIN(ABS(IFERROR(U24,
                                                    0))*'1D'!$D$18,
                                            ABS((MAX('1D'!$D$16,
                                                        POWER((ABS(K24)^2)/('1D'!$I$5*MAX(F24,
                                                                    0.1)^2),
                                                            1/3)))-IFERROR(L24,
                                                    0))))))),
                        MAX('1D'!$D$16,
                            POWER((ABS(K24)^2)/('1D'!$I$5*MAX(F24,
                                        0.1)^2),
                                1/3))),
                    MAX('1D'!$D$16,
                        IFERROR(L24,
                            0)))))))</f>
        <v>0.05</v>
      </c>
      <c r="M24" s="5">
        <f t="shared" ca="1" si="0"/>
        <v>0.75</v>
      </c>
      <c r="N24" s="5">
        <f t="shared" ca="1" si="1"/>
        <v>4.9668874172185434E-2</v>
      </c>
      <c r="O24" s="5">
        <f t="shared" ca="1" si="2"/>
        <v>1.2934712376617035</v>
      </c>
      <c r="P24" s="5">
        <f t="shared" ca="1" si="3"/>
        <v>629.02799999999991</v>
      </c>
      <c r="Q24" s="5">
        <f ca="1">P24+((ABS(K24)/MAX(((F24)+(G24)*(L24))*(L24),
            0.000001))^2)/(2*'1D'!$I$5)</f>
        <v>629.11327359034942</v>
      </c>
      <c r="R24" s="5">
        <f ca="1">((ABS(K24)*'1D'!$D$6)/(MAX(((F24)+(G24)*(L24))*(L24),
            0.000001)*MAX(((((F24)+(G24)*(L24))*(L24))/MAX((F24)+2*(L24)*SQRT(1+(G24)^2),
                    0.000001))^(2/3),
            0.000001)))^2</f>
        <v>2.0618179451467496E-2</v>
      </c>
      <c r="S24" s="5">
        <f ca="1">ABS(ABS(K24)/MAX(((F24)+(G24)*(L24))*(L24),
        0.000001))/SQRT('1D'!$I$5*MAX((((F24)+(G24)*(L24))*(L24))/MAX((F24)+2*(G24)*(L24),
            0.000001),
        0.000001))</f>
        <v>1.8468740113992217</v>
      </c>
      <c r="T24" s="5">
        <f ca="1">((F24)*(L24)^2)/2+(G24)*(L24)^3/3+(ABS(K24)^2)/('1D'!$I$5*MAX(((F24)+(G24)*(L24))*(L24),
        0.000001))</f>
        <v>0.14666038552431948</v>
      </c>
      <c r="U24" s="5">
        <f ca="1">IF($A$2=0,
    0,
    IFERROR(Q23-(((R23+R24)/2)*J24)-(IF(O23&gt;O24,
                '1D'!$D$8*((O23^2-O24^2)/(2*'1D'!$I$5)),
                '1D'!$D$9*((O24^2-O23^2)/(2*'1D'!$I$5)))+('1D'!$D$10*(ABS(I24)/90)*(MAX(O23^2,
                        O24^2)/(2*'1D'!$I$5))))-Q24,
        0))</f>
        <v>-2.0018046848349513E-2</v>
      </c>
      <c r="V24" s="5">
        <f ca="1">IF($A$2=0,
    1,
    IF(IFERROR(V23,
            0)=0,
        0,
        IFERROR(IF(ROUND(S24,
                    3)=1,
                1,
                IF(AND(ABS(U24)&lt;'1D'!$D$19,
                        S24&gt;1),
                    1,
                    0)),
            0)))</f>
        <v>0</v>
      </c>
      <c r="W24" s="5">
        <f ca="1">IF($A$2=0,
    MAX(MAX('1D'!$D$16,
            MAX('1D'!$D$16,
                POWER((ABS(K24)^2)/('1D'!$I$5*MAX(F24,
                            0.1)^2),
                    1/3))),
        IFERROR(W48,
            MAX(MAX('1D'!$D$16,
                    MAX('1D'!$D$16,
                        POWER((ABS(K24)^2)/('1D'!$I$5*MAX(F24,
                                    0.1)^2),
                            1/3))),
                ($L$2)-E48))),
    IF(IFERROR(AG25,
            0)=0,
        MAX(MAX('1D'!$D$16,
                MAX('1D'!$D$16,
                    POWER((ABS(K24)^2)/('1D'!$I$5*MAX(F24,
                                0.1)^2),
                        1/3))),
            IFERROR(W48,
                MAX(MAX('1D'!$D$16,
                        MAX('1D'!$D$16,
                            POWER((ABS(K24)^2)/('1D'!$I$5*MAX(F24,
                                        0.1)^2),
                                1/3))),
                    ($L$2)-E48))),
        IF(IFERROR(W24,
                0)=0,
            MAX(MAX('1D'!$D$16,
                    MAX('1D'!$D$16,
                        POWER((ABS(K24)^2)/('1D'!$I$5*MAX(F24,
                                    0.1)^2),
                            1/3))),
                IFERROR(W48,
                    MAX(MAX('1D'!$D$16,
                            MAX('1D'!$D$16,
                                POWER((ABS(K24)^2)/('1D'!$I$5*MAX(F24,
                                            0.1)^2),
                                    1/3))),
                        ($L$2)-E48))),
            IF(OR(IFERROR(AD24,
                        0)&gt;=1,
                    IFERROR(AD25,
                        0)&gt;=1),
                MAX('1D'!$D$16,
                    MAX('1D'!$D$16,
                        POWER((ABS(K24)^2)/('1D'!$I$5*MAX(F24,
                                    0.1)^2),
                            1/3))),
                IF(ABS(IFERROR(AF24,
                            0))&lt;'1D'!$D$19,
                    MAX(MAX('1D'!$D$16,
                            MAX('1D'!$D$16,
                                POWER((ABS(K24)^2)/('1D'!$I$5*MAX(F24,
                                            0.1)^2),
                                    1/3))),
                        IFERROR(W24,
                            0)),
                    MAX(MAX('1D'!$D$16,
                            MAX('1D'!$D$16,
                                POWER((ABS(K24)^2)/('1D'!$I$5*MAX(F24,
                                            0.1)^2),
                                    1/3))),
                        (IFERROR(W24,
                                0))+((IFERROR(AF24,
                                    0))*'1D'!$D$18)))))))</f>
        <v>6.5439472718050853</v>
      </c>
      <c r="X24" s="5">
        <f t="shared" ca="1" si="4"/>
        <v>98.159209077076284</v>
      </c>
      <c r="Y24" s="5">
        <f t="shared" ca="1" si="5"/>
        <v>3.4947158080742269</v>
      </c>
      <c r="Z24" s="5">
        <f t="shared" ca="1" si="6"/>
        <v>9.8829588926754273E-3</v>
      </c>
      <c r="AA24" s="5">
        <f t="shared" ca="1" si="7"/>
        <v>635.52194727180506</v>
      </c>
      <c r="AB24" s="5">
        <f ca="1">AA24+((ABS(K24)/MAX(((F24)+(G24)*(W24))*(W24),
            0.000001))^2)/(2*'1D'!$I$5)</f>
        <v>635.52195225003527</v>
      </c>
      <c r="AC24" s="5">
        <f ca="1">((ABS(K24)*'1D'!$D$6)/(MAX(((F24)+(G24)*(W24))*(W24),
            0.000001)*MAX(((((F24)+(G24)*(W24))*(W24))/MAX((F24)+2*(W24)*SQRT(1+(G24)^2),
                    0.000001))^(2/3),
            0.000001)))^2</f>
        <v>4.1438816499170504E-9</v>
      </c>
      <c r="AD24" s="5">
        <f ca="1">ABS(ABS(K24)/MAX(((F24)+(G24)*(W24))*(W24),
        0.000001))/SQRT('1D'!$I$5*MAX((((F24)+(G24)*(W24))*(W24))/MAX((F24)+2*(G24)*(W24),
            0.000001),
        0.000001))</f>
        <v>1.2334813561850745E-3</v>
      </c>
      <c r="AE24" s="5">
        <f ca="1">((F24)*(W24)^2)/2+(G24)*(W24)^3/3+(ABS(K24)^2)/('1D'!$I$5*MAX(((F24)+(G24)*(W24))*(W24),
        0.000001))</f>
        <v>321.17532153951674</v>
      </c>
      <c r="AF24" s="5">
        <f ca="1">IF($A$2=0,
    0,
    IFERROR(AB25+(((AC24+AC25)/2)*J25)+(IF(Z24&gt;Z25,
                '1D'!$D$8*((Z24^2-Z25^2)/(2*'1D'!$I$5)),
                '1D'!$D$9*((Z25^2-Z24^2)/(2*'1D'!$I$5)))+('1D'!$D$10*(ABS(I25)/90)*(MAX(Z24^2,
                        Z25^2)/(2*'1D'!$I$5))))-AB24,
        0))</f>
        <v>-9.15904768476139E-4</v>
      </c>
      <c r="AG24" s="5">
        <f ca="1">IF($A$2=0,
    1,
    IF(IFERROR(AG25,
            0)=0,
        0,
        IFERROR(IF(OR(ROUND(AD24,
                        3)&gt;=1,
                    AND(ABS(AF24)&lt;'1D'!$D$19,
                        AD24&lt;1)),
                1,
                0),
            0)))</f>
        <v>1</v>
      </c>
      <c r="AH24" s="5">
        <f ca="1">IFERROR(IF('1D'!V34="Supercritical",
        MAX('1D'!$D$16,
            IFERROR(L24,
                MAX('1D'!$D$16,
                    POWER((ABS(K24)^2)/('1D'!$I$5*MAX(F24,
                                0.1)^2),
                        1/3)))),
        IF('1D'!V34="Subcritical",
            MAX('1D'!$D$16,
                IFERROR(W24,
                    MAX('1D'!$D$16,
                        POWER((ABS(K24)^2)/('1D'!$I$5*MAX(F24,
                                    0.1)^2),
                            1/3)))),
            IF(IFERROR(T24,
                    -1E+99)&gt;=IFERROR(AE24,
                    -1E+99),
                MAX('1D'!$D$16,
                    IFERROR(L24,
                        MAX('1D'!$D$16,
                            POWER((ABS(K24)^2)/('1D'!$I$5*MAX(F24,
                                        0.1)^2),
                                1/3)))),
                MAX('1D'!$D$16,
                    IFERROR(W24,
                        MAX('1D'!$D$16,
                            POWER((ABS(K24)^2)/('1D'!$I$5*MAX(F24,
                                        0.1)^2),
                                1/3))))))),
    MAX('1D'!$D$16,
        POWER((ABS(K24)^2)/('1D'!$I$5*MAX(F24,
                    0.1)^2),
            1/3)))</f>
        <v>6.5439472718050853</v>
      </c>
      <c r="AI24" s="5">
        <f t="shared" ca="1" si="8"/>
        <v>635.52194727180506</v>
      </c>
      <c r="AJ24" s="5">
        <f ca="1">AI24+((ABS(K24)/MAX(((F24)+(G24)*(AH24))*(AH24),
            0.000001))^2)/(2*'1D'!$I$5)</f>
        <v>635.52195225003527</v>
      </c>
      <c r="AK24">
        <v>635.5</v>
      </c>
      <c r="AM24" s="5">
        <f ca="1">IF($A$2=0,
    MIN(('1D'!$D$12*MAX(J24,
                0.1)*POWER(MAX(0,
                    AI24-AK24),
                1.5)),
        (MAX(0,
                K24-(0.05))),
        IFERROR(AM24,
            0)),
    IF(('1D'!$D$12*MAX(J24,
                0.1)*POWER(MAX(0,
                    AI24-AK24),
                1.5))&lt;=0,
        0,
        MIN(('1D'!$D$12*MAX(J24,
                    0.1)*POWER(MAX(0,
                        AI24-AK24),
                    1.5)),
            (MAX(0,
                    K24-(0.05))),
            (MAX(0,
                    IFERROR(AM24,
                        0)+('1D'!$D$25*(('1D'!$D$12*MAX(J24,
                                    0.1)*POWER(MAX(0,
                                        AI24-AK24),
                                    1.5))-IFERROR(AM24,
                                0))))))))</f>
        <v>5.5273852420244692E-3</v>
      </c>
      <c r="AN24">
        <v>0</v>
      </c>
      <c r="AO24" s="5">
        <f t="shared" ca="1" si="9"/>
        <v>5.5273852420244692E-3</v>
      </c>
      <c r="AP24" s="5">
        <f t="shared" ca="1" si="13"/>
        <v>5.4423956995746953E-2</v>
      </c>
      <c r="AQ24" s="5">
        <f ca="1">ABS(ABS(K24)/MAX(((F24)+(G24)*(AH24))*(AH24),
        0.000001))/SQRT('1D'!$I$5*MAX((((F24)+(G24)*(AH24))*(AH24))/MAX((F24)+2*(G24)*(AH24),
            0.000001),
        0.000001))</f>
        <v>1.2334813561850745E-3</v>
      </c>
      <c r="AR24" s="5" t="str">
        <f t="shared" ca="1" si="10"/>
        <v>Subcritical</v>
      </c>
      <c r="AS24" s="5">
        <f ca="1">((ABS(K24)*'1D'!$D$6)/(MAX(((F24)+(G24)*(AH24))*(AH24),
            0.000001)*MAX(((((F24)+(G24)*(AH24))*(AH24))/MAX((F24)+2*(AH24)*SQRT(1+(G24)^2),
                    0.000001))^(2/3),
            0.000001)))^2</f>
        <v>4.1438816499170504E-9</v>
      </c>
    </row>
    <row r="25" spans="1:45" x14ac:dyDescent="0.35">
      <c r="A25">
        <v>16</v>
      </c>
      <c r="B25">
        <v>15</v>
      </c>
      <c r="C25">
        <v>616065.73</v>
      </c>
      <c r="D25">
        <v>3096606.8679999998</v>
      </c>
      <c r="E25">
        <v>628.97799999999995</v>
      </c>
      <c r="F25">
        <v>15</v>
      </c>
      <c r="G25">
        <v>0</v>
      </c>
      <c r="H25" t="s">
        <v>176</v>
      </c>
      <c r="I25">
        <v>0</v>
      </c>
      <c r="J25" s="5">
        <f t="shared" si="11"/>
        <v>1</v>
      </c>
      <c r="K25" s="5">
        <f t="shared" ca="1" si="12"/>
        <v>0.96457604300425315</v>
      </c>
      <c r="L25" s="5">
        <f ca="1">IF($A$2=0,
    IFERROR(L24,
        MAX('1D'!$D$16,
            POWER((ABS(K25)^2)/('1D'!$I$5*MAX(F25,
                        0.1)^2),
                1/3))),
    IF(IFERROR(V24,
            0)=0,
        IFERROR(L24,
            MAX('1D'!$D$16,
                POWER((ABS(K25)^2)/('1D'!$I$5*MAX(F25,
                            0.1)^2),
                    1/3))),
        IF(OR(IFERROR(L25,
                    0)=0,
                IFERROR(S24,
                    0)&lt;1,
                IFERROR(S25,
                    0)&lt;1),
            MAX('1D'!$D$16,
                POWER((ABS(K25)^2)/('1D'!$I$5*MAX(F25,
                            0.1)^2),
                    1/3)),
            IF(IFERROR(U25,
                    0)&gt;0,
                MAX('1D'!$D$16,
                    IFERROR(L25,
                        0)+((IFERROR(U25,
                                0))*'1D'!$D$18*IF((IFERROR(S25,
                                    0))&lt;1,
                            1,
                            -1))),
                IF(IFERROR(U25,
                        0)&lt;0,
                    IF(ABS((MAX('1D'!$D$16,
                                    POWER((ABS(K25)^2)/('1D'!$I$5*MAX(F25,
                                                0.1)^2),
                                        1/3)))-IFERROR(L25,
                                0))&gt;'1D'!$D$19,
                        MAX('1D'!$D$16,
                            IF((MAX('1D'!$D$16,
                                        POWER((ABS(K25)^2)/('1D'!$I$5*MAX(F25,
                                                    0.1)^2),
                                            1/3)))&gt;IFERROR(L25,
                                    0),
                                MIN((MAX('1D'!$D$16,
                                            POWER((ABS(K25)^2)/('1D'!$I$5*MAX(F25,
                                                        0.1)^2),
                                                1/3))),
                                    IFERROR(L25,
                                        0)+(MIN(ABS(IFERROR(U25,
                                                    0))*'1D'!$D$18,
                                            ABS((MAX('1D'!$D$16,
                                                        POWER((ABS(K25)^2)/('1D'!$I$5*MAX(F25,
                                                                    0.1)^2),
                                                            1/3)))-IFERROR(L25,
                                                    0))))),
                                MAX((MAX('1D'!$D$16,
                                            POWER((ABS(K25)^2)/('1D'!$I$5*MAX(F25,
                                                        0.1)^2),
                                                1/3))),
                                    IFERROR(L25,
                                        0)-(MIN(ABS(IFERROR(U25,
                                                    0))*'1D'!$D$18,
                                            ABS((MAX('1D'!$D$16,
                                                        POWER((ABS(K25)^2)/('1D'!$I$5*MAX(F25,
                                                                    0.1)^2),
                                                            1/3)))-IFERROR(L25,
                                                    0))))))),
                        MAX('1D'!$D$16,
                            POWER((ABS(K25)^2)/('1D'!$I$5*MAX(F25,
                                        0.1)^2),
                                1/3))),
                    MAX('1D'!$D$16,
                        IFERROR(L25,
                            0)))))))</f>
        <v>0.05</v>
      </c>
      <c r="M25" s="5">
        <f t="shared" ca="1" si="0"/>
        <v>0.75</v>
      </c>
      <c r="N25" s="5">
        <f t="shared" ca="1" si="1"/>
        <v>4.9668874172185434E-2</v>
      </c>
      <c r="O25" s="5">
        <f t="shared" ca="1" si="2"/>
        <v>1.2861013906723375</v>
      </c>
      <c r="P25" s="5">
        <f t="shared" ca="1" si="3"/>
        <v>629.02799999999991</v>
      </c>
      <c r="Q25" s="5">
        <f ca="1">P25+((ABS(K25)/MAX(((F25)+(G25)*(L25))*(L25),
            0.000001))^2)/(2*'1D'!$I$5)</f>
        <v>629.11230462727258</v>
      </c>
      <c r="R25" s="5">
        <f ca="1">((ABS(K25)*'1D'!$D$6)/(MAX(((F25)+(G25)*(L25))*(L25),
            0.000001)*MAX(((((F25)+(G25)*(L25))*(L25))/MAX((F25)+2*(L25)*SQRT(1+(G25)^2),
                    0.000001))^(2/3),
            0.000001)))^2</f>
        <v>2.0383895254924608E-2</v>
      </c>
      <c r="S25" s="5">
        <f ca="1">ABS(ABS(K25)/MAX(((F25)+(G25)*(L25))*(L25),
        0.000001))/SQRT('1D'!$I$5*MAX((((F25)+(G25)*(L25))*(L25))/MAX((F25)+2*(G25)*(L25),
            0.000001),
        0.000001))</f>
        <v>1.8363510260584308</v>
      </c>
      <c r="T25" s="5">
        <f ca="1">((F25)*(L25)^2)/2+(G25)*(L25)^3/3+(ABS(K25)^2)/('1D'!$I$5*MAX(((F25)+(G25)*(L25))*(L25),
        0.000001))</f>
        <v>0.14520694090896946</v>
      </c>
      <c r="U25" s="5">
        <f ca="1">IF($A$2=0,
    0,
    IFERROR(Q24-(((R24+R25)/2)*J25)-(IF(O24&gt;O25,
                '1D'!$D$8*((O24^2-O25^2)/(2*'1D'!$I$5)),
                '1D'!$D$9*((O25^2-O24^2)/(2*'1D'!$I$5)))+('1D'!$D$10*(ABS(I25)/90)*(MAX(O24^2,
                        O25^2)/(2*'1D'!$I$5))))-Q25,
        0))</f>
        <v>-1.9822763199385918E-2</v>
      </c>
      <c r="V25" s="5">
        <f ca="1">IF($A$2=0,
    1,
    IF(IFERROR(V24,
            0)=0,
        0,
        IFERROR(IF(ROUND(S25,
                    3)=1,
                1,
                IF(AND(ABS(U25)&lt;'1D'!$D$19,
                        S25&gt;1),
                    1,
                    0)),
            0)))</f>
        <v>0</v>
      </c>
      <c r="W25" s="5">
        <f ca="1">IF($A$2=0,
    MAX(MAX('1D'!$D$16,
            MAX('1D'!$D$16,
                POWER((ABS(K25)^2)/('1D'!$I$5*MAX(F25,
                            0.1)^2),
                    1/3))),
        IFERROR(W48,
            MAX(MAX('1D'!$D$16,
                    MAX('1D'!$D$16,
                        POWER((ABS(K25)^2)/('1D'!$I$5*MAX(F25,
                                    0.1)^2),
                            1/3))),
                ($L$2)-E48))),
    IF(IFERROR(AG26,
            0)=0,
        MAX(MAX('1D'!$D$16,
                MAX('1D'!$D$16,
                    POWER((ABS(K25)^2)/('1D'!$I$5*MAX(F25,
                                0.1)^2),
                        1/3))),
            IFERROR(W48,
                MAX(MAX('1D'!$D$16,
                        MAX('1D'!$D$16,
                            POWER((ABS(K25)^2)/('1D'!$I$5*MAX(F25,
                                        0.1)^2),
                                1/3))),
                    ($L$2)-E48))),
        IF(IFERROR(W25,
                0)=0,
            MAX(MAX('1D'!$D$16,
                    MAX('1D'!$D$16,
                        POWER((ABS(K25)^2)/('1D'!$I$5*MAX(F25,
                                    0.1)^2),
                            1/3))),
                IFERROR(W48,
                    MAX(MAX('1D'!$D$16,
                            MAX('1D'!$D$16,
                                POWER((ABS(K25)^2)/('1D'!$I$5*MAX(F25,
                                            0.1)^2),
                                    1/3))),
                        ($L$2)-E48))),
            IF(OR(IFERROR(AD25,
                        0)&gt;=1,
                    IFERROR(AD26,
                        0)&gt;=1),
                MAX('1D'!$D$16,
                    MAX('1D'!$D$16,
                        POWER((ABS(K25)^2)/('1D'!$I$5*MAX(F25,
                                    0.1)^2),
                            1/3))),
                IF(ABS(IFERROR(AF25,
                            0))&lt;'1D'!$D$19,
                    MAX(MAX('1D'!$D$16,
                            MAX('1D'!$D$16,
                                POWER((ABS(K25)^2)/('1D'!$I$5*MAX(F25,
                                            0.1)^2),
                                    1/3))),
                        IFERROR(W25,
                            0)),
                    MAX(MAX('1D'!$D$16,
                            MAX('1D'!$D$16,
                                POWER((ABS(K25)^2)/('1D'!$I$5*MAX(F25,
                                            0.1)^2),
                                    1/3))),
                        (IFERROR(W25,
                                0))+((IFERROR(AF25,
                                    0))*'1D'!$D$18)))))))</f>
        <v>6.543031401548169</v>
      </c>
      <c r="X25" s="5">
        <f t="shared" ca="1" si="4"/>
        <v>98.145471023222541</v>
      </c>
      <c r="Y25" s="5">
        <f t="shared" ca="1" si="5"/>
        <v>3.4944545880742859</v>
      </c>
      <c r="Z25" s="5">
        <f t="shared" ca="1" si="6"/>
        <v>9.8280239826453279E-3</v>
      </c>
      <c r="AA25" s="5">
        <f t="shared" ca="1" si="7"/>
        <v>635.52103140154816</v>
      </c>
      <c r="AB25" s="5">
        <f ca="1">AA25+((ABS(K25)/MAX(((F25)+(G25)*(W25))*(W25),
            0.000001))^2)/(2*'1D'!$I$5)</f>
        <v>635.52103632458875</v>
      </c>
      <c r="AC25" s="5">
        <f ca="1">((ABS(K25)*'1D'!$D$6)/(MAX(((F25)+(G25)*(W25))*(W25),
            0.000001)*MAX(((((F25)+(G25)*(W25))*(W25))/MAX((F25)+2*(W25)*SQRT(1+(G25)^2),
                    0.000001))^(2/3),
            0.000001)))^2</f>
        <v>4.098350196162397E-9</v>
      </c>
      <c r="AD25" s="5">
        <f ca="1">ABS(ABS(K25)/MAX(((F25)+(G25)*(W25))*(W25),
        0.000001))/SQRT('1D'!$I$5*MAX((((F25)+(G25)*(W25))*(W25))/MAX((F25)+2*(G25)*(W25),
            0.000001),
        0.000001))</f>
        <v>1.226710836077868E-3</v>
      </c>
      <c r="AE25" s="5">
        <f ca="1">((F25)*(W25)^2)/2+(G25)*(W25)^3/3+(ABS(K25)^2)/('1D'!$I$5*MAX(((F25)+(G25)*(W25))*(W25),
        0.000001))</f>
        <v>321.08541576060588</v>
      </c>
      <c r="AF25" s="5">
        <f ca="1">IF($A$2=0,
    0,
    IFERROR(AB26+(((AC25+AC26)/2)*J26)+(IF(Z25&gt;Z26,
                '1D'!$D$8*((Z25^2-Z26^2)/(2*'1D'!$I$5)),
                '1D'!$D$9*((Z26^2-Z25^2)/(2*'1D'!$I$5)))+('1D'!$D$10*(ABS(I26)/90)*(MAX(Z25^2,
                        Z26^2)/(2*'1D'!$I$5))))-AB25,
        0))</f>
        <v>-9.1602238262566971E-4</v>
      </c>
      <c r="AG25" s="5">
        <f ca="1">IF($A$2=0,
    1,
    IF(IFERROR(AG26,
            0)=0,
        0,
        IFERROR(IF(OR(ROUND(AD25,
                        3)&gt;=1,
                    AND(ABS(AF25)&lt;'1D'!$D$19,
                        AD25&lt;1)),
                1,
                0),
            0)))</f>
        <v>1</v>
      </c>
      <c r="AH25" s="5">
        <f ca="1">IFERROR(IF('1D'!V34="Supercritical",
        MAX('1D'!$D$16,
            IFERROR(L25,
                MAX('1D'!$D$16,
                    POWER((ABS(K25)^2)/('1D'!$I$5*MAX(F25,
                                0.1)^2),
                        1/3)))),
        IF('1D'!V34="Subcritical",
            MAX('1D'!$D$16,
                IFERROR(W25,
                    MAX('1D'!$D$16,
                        POWER((ABS(K25)^2)/('1D'!$I$5*MAX(F25,
                                    0.1)^2),
                            1/3)))),
            IF(IFERROR(T25,
                    -1E+99)&gt;=IFERROR(AE25,
                    -1E+99),
                MAX('1D'!$D$16,
                    IFERROR(L25,
                        MAX('1D'!$D$16,
                            POWER((ABS(K25)^2)/('1D'!$I$5*MAX(F25,
                                        0.1)^2),
                                1/3)))),
                MAX('1D'!$D$16,
                    IFERROR(W25,
                        MAX('1D'!$D$16,
                            POWER((ABS(K25)^2)/('1D'!$I$5*MAX(F25,
                                        0.1)^2),
                                1/3))))))),
    MAX('1D'!$D$16,
        POWER((ABS(K25)^2)/('1D'!$I$5*MAX(F25,
                    0.1)^2),
            1/3)))</f>
        <v>6.543031401548169</v>
      </c>
      <c r="AI25" s="5">
        <f t="shared" ca="1" si="8"/>
        <v>635.52103140154816</v>
      </c>
      <c r="AJ25" s="5">
        <f ca="1">AI25+((ABS(K25)/MAX(((F25)+(G25)*(AH25))*(AH25),
            0.000001))^2)/(2*'1D'!$I$5)</f>
        <v>635.52103632458875</v>
      </c>
      <c r="AK25">
        <v>635.5</v>
      </c>
      <c r="AM25" s="5">
        <f ca="1">IF($A$2=0,
    MIN(('1D'!$D$12*MAX(J25,
                0.1)*POWER(MAX(0,
                    AI25-AK25),
                1.5)),
        (MAX(0,
                K25-(0.05))),
        IFERROR(AM25,
            0)),
    IF(('1D'!$D$12*MAX(J25,
                0.1)*POWER(MAX(0,
                    AI25-AK25),
                1.5))&lt;=0,
        0,
        MIN(('1D'!$D$12*MAX(J25,
                    0.1)*POWER(MAX(0,
                        AI25-AK25),
                    1.5)),
            (MAX(0,
                    K25-(0.05))),
            (MAX(0,
                    IFERROR(AM25,
                        0)+('1D'!$D$25*(('1D'!$D$12*MAX(J25,
                                    0.1)*POWER(MAX(0,
                                        AI25-AK25),
                                    1.5))-IFERROR(AM25,
                                0))))))))</f>
        <v>5.1850296525918745E-3</v>
      </c>
      <c r="AN25">
        <v>0</v>
      </c>
      <c r="AO25" s="5">
        <f t="shared" ca="1" si="9"/>
        <v>5.1850296525918745E-3</v>
      </c>
      <c r="AP25" s="5">
        <f t="shared" ca="1" si="13"/>
        <v>5.960898664833883E-2</v>
      </c>
      <c r="AQ25" s="5">
        <f ca="1">ABS(ABS(K25)/MAX(((F25)+(G25)*(AH25))*(AH25),
        0.000001))/SQRT('1D'!$I$5*MAX((((F25)+(G25)*(AH25))*(AH25))/MAX((F25)+2*(G25)*(AH25),
            0.000001),
        0.000001))</f>
        <v>1.226710836077868E-3</v>
      </c>
      <c r="AR25" s="5" t="str">
        <f t="shared" ca="1" si="10"/>
        <v>Subcritical</v>
      </c>
      <c r="AS25" s="5">
        <f ca="1">((ABS(K25)*'1D'!$D$6)/(MAX(((F25)+(G25)*(AH25))*(AH25),
            0.000001)*MAX(((((F25)+(G25)*(AH25))*(AH25))/MAX((F25)+2*(AH25)*SQRT(1+(G25)^2),
                    0.000001))^(2/3),
            0.000001)))^2</f>
        <v>4.098350196162397E-9</v>
      </c>
    </row>
    <row r="26" spans="1:45" x14ac:dyDescent="0.35">
      <c r="A26">
        <v>17</v>
      </c>
      <c r="B26">
        <v>16</v>
      </c>
      <c r="C26">
        <v>616065.73</v>
      </c>
      <c r="D26">
        <v>3096605.8679999998</v>
      </c>
      <c r="E26">
        <v>628.97799999999995</v>
      </c>
      <c r="F26">
        <v>15</v>
      </c>
      <c r="G26">
        <v>0</v>
      </c>
      <c r="H26" t="s">
        <v>176</v>
      </c>
      <c r="I26">
        <v>0</v>
      </c>
      <c r="J26" s="5">
        <f t="shared" si="11"/>
        <v>1</v>
      </c>
      <c r="K26" s="5">
        <f t="shared" ca="1" si="12"/>
        <v>0.95939101335166133</v>
      </c>
      <c r="L26" s="5">
        <f ca="1">IF($A$2=0,
    IFERROR(L25,
        MAX('1D'!$D$16,
            POWER((ABS(K26)^2)/('1D'!$I$5*MAX(F26,
                        0.1)^2),
                1/3))),
    IF(IFERROR(V25,
            0)=0,
        IFERROR(L25,
            MAX('1D'!$D$16,
                POWER((ABS(K26)^2)/('1D'!$I$5*MAX(F26,
                            0.1)^2),
                    1/3))),
        IF(OR(IFERROR(L26,
                    0)=0,
                IFERROR(S25,
                    0)&lt;1,
                IFERROR(S26,
                    0)&lt;1),
            MAX('1D'!$D$16,
                POWER((ABS(K26)^2)/('1D'!$I$5*MAX(F26,
                            0.1)^2),
                    1/3)),
            IF(IFERROR(U26,
                    0)&gt;0,
                MAX('1D'!$D$16,
                    IFERROR(L26,
                        0)+((IFERROR(U26,
                                0))*'1D'!$D$18*IF((IFERROR(S26,
                                    0))&lt;1,
                            1,
                            -1))),
                IF(IFERROR(U26,
                        0)&lt;0,
                    IF(ABS((MAX('1D'!$D$16,
                                    POWER((ABS(K26)^2)/('1D'!$I$5*MAX(F26,
                                                0.1)^2),
                                        1/3)))-IFERROR(L26,
                                0))&gt;'1D'!$D$19,
                        MAX('1D'!$D$16,
                            IF((MAX('1D'!$D$16,
                                        POWER((ABS(K26)^2)/('1D'!$I$5*MAX(F26,
                                                    0.1)^2),
                                            1/3)))&gt;IFERROR(L26,
                                    0),
                                MIN((MAX('1D'!$D$16,
                                            POWER((ABS(K26)^2)/('1D'!$I$5*MAX(F26,
                                                        0.1)^2),
                                                1/3))),
                                    IFERROR(L26,
                                        0)+(MIN(ABS(IFERROR(U26,
                                                    0))*'1D'!$D$18,
                                            ABS((MAX('1D'!$D$16,
                                                        POWER((ABS(K26)^2)/('1D'!$I$5*MAX(F26,
                                                                    0.1)^2),
                                                            1/3)))-IFERROR(L26,
                                                    0))))),
                                MAX((MAX('1D'!$D$16,
                                            POWER((ABS(K26)^2)/('1D'!$I$5*MAX(F26,
                                                        0.1)^2),
                                                1/3))),
                                    IFERROR(L26,
                                        0)-(MIN(ABS(IFERROR(U26,
                                                    0))*'1D'!$D$18,
                                            ABS((MAX('1D'!$D$16,
                                                        POWER((ABS(K26)^2)/('1D'!$I$5*MAX(F26,
                                                                    0.1)^2),
                                                            1/3)))-IFERROR(L26,
                                                    0))))))),
                        MAX('1D'!$D$16,
                            POWER((ABS(K26)^2)/('1D'!$I$5*MAX(F26,
                                        0.1)^2),
                                1/3))),
                    MAX('1D'!$D$16,
                        IFERROR(L26,
                            0)))))))</f>
        <v>0.05</v>
      </c>
      <c r="M26" s="5">
        <f t="shared" ca="1" si="0"/>
        <v>0.75</v>
      </c>
      <c r="N26" s="5">
        <f t="shared" ca="1" si="1"/>
        <v>4.9668874172185434E-2</v>
      </c>
      <c r="O26" s="5">
        <f t="shared" ca="1" si="2"/>
        <v>1.279188017802215</v>
      </c>
      <c r="P26" s="5">
        <f t="shared" ca="1" si="3"/>
        <v>629.02799999999991</v>
      </c>
      <c r="Q26" s="5">
        <f ca="1">P26+((ABS(K26)/MAX(((F26)+(G26)*(L26))*(L26),
            0.000001))^2)/(2*'1D'!$I$5)</f>
        <v>629.11140071278726</v>
      </c>
      <c r="R26" s="5">
        <f ca="1">((ABS(K26)*'1D'!$D$6)/(MAX(((F26)+(G26)*(L26))*(L26),
            0.000001)*MAX(((((F26)+(G26)*(L26))*(L26))/MAX((F26)+2*(L26)*SQRT(1+(G26)^2),
                    0.000001))^(2/3),
            0.000001)))^2</f>
        <v>2.0165339064324175E-2</v>
      </c>
      <c r="S26" s="5">
        <f ca="1">ABS(ABS(K26)/MAX(((F26)+(G26)*(L26))*(L26),
        0.000001))/SQRT('1D'!$I$5*MAX((((F26)+(G26)*(L26))*(L26))/MAX((F26)+2*(G26)*(L26),
            0.000001),
        0.000001))</f>
        <v>1.8264798141495959</v>
      </c>
      <c r="T26" s="5">
        <f ca="1">((F26)*(L26)^2)/2+(G26)*(L26)^3/3+(ABS(K26)^2)/('1D'!$I$5*MAX(((F26)+(G26)*(L26))*(L26),
        0.000001))</f>
        <v>0.14385106918109786</v>
      </c>
      <c r="U26" s="5">
        <f ca="1">IF($A$2=0,
    0,
    IFERROR(Q25-(((R25+R26)/2)*J26)-(IF(O25&gt;O26,
                '1D'!$D$8*((O25^2-O26^2)/(2*'1D'!$I$5)),
                '1D'!$D$9*((O26^2-O25^2)/(2*'1D'!$I$5)))+('1D'!$D$10*(ABS(I26)/90)*(MAX(O25^2,
                        O26^2)/(2*'1D'!$I$5))))-Q26,
        0))</f>
        <v>-1.9641877019921594E-2</v>
      </c>
      <c r="V26" s="5">
        <f ca="1">IF($A$2=0,
    1,
    IF(IFERROR(V25,
            0)=0,
        0,
        IFERROR(IF(ROUND(S26,
                    3)=1,
                1,
                IF(AND(ABS(U26)&lt;'1D'!$D$19,
                        S26&gt;1),
                    1,
                    0)),
            0)))</f>
        <v>0</v>
      </c>
      <c r="W26" s="5">
        <f ca="1">IF($A$2=0,
    MAX(MAX('1D'!$D$16,
            MAX('1D'!$D$16,
                POWER((ABS(K26)^2)/('1D'!$I$5*MAX(F26,
                            0.1)^2),
                    1/3))),
        IFERROR(W48,
            MAX(MAX('1D'!$D$16,
                    MAX('1D'!$D$16,
                        POWER((ABS(K26)^2)/('1D'!$I$5*MAX(F26,
                                    0.1)^2),
                            1/3))),
                ($L$2)-E48))),
    IF(IFERROR(AG27,
            0)=0,
        MAX(MAX('1D'!$D$16,
                MAX('1D'!$D$16,
                    POWER((ABS(K26)^2)/('1D'!$I$5*MAX(F26,
                                0.1)^2),
                        1/3))),
            IFERROR(W48,
                MAX(MAX('1D'!$D$16,
                        MAX('1D'!$D$16,
                            POWER((ABS(K26)^2)/('1D'!$I$5*MAX(F26,
                                        0.1)^2),
                                1/3))),
                    ($L$2)-E48))),
        IF(IFERROR(W26,
                0)=0,
            MAX(MAX('1D'!$D$16,
                    MAX('1D'!$D$16,
                        POWER((ABS(K26)^2)/('1D'!$I$5*MAX(F26,
                                    0.1)^2),
                            1/3))),
                IFERROR(W48,
                    MAX(MAX('1D'!$D$16,
                            MAX('1D'!$D$16,
                                POWER((ABS(K26)^2)/('1D'!$I$5*MAX(F26,
                                            0.1)^2),
                                    1/3))),
                        ($L$2)-E48))),
            IF(OR(IFERROR(AD26,
                        0)&gt;=1,
                    IFERROR(AD27,
                        0)&gt;=1),
                MAX('1D'!$D$16,
                    MAX('1D'!$D$16,
                        POWER((ABS(K26)^2)/('1D'!$I$5*MAX(F26,
                                    0.1)^2),
                            1/3))),
                IF(ABS(IFERROR(AF26,
                            0))&lt;'1D'!$D$19,
                    MAX(MAX('1D'!$D$16,
                            MAX('1D'!$D$16,
                                POWER((ABS(K26)^2)/('1D'!$I$5*MAX(F26,
                                            0.1)^2),
                                    1/3))),
                        IFERROR(W26,
                            0)),
                    MAX(MAX('1D'!$D$16,
                            MAX('1D'!$D$16,
                                POWER((ABS(K26)^2)/('1D'!$I$5*MAX(F26,
                                            0.1)^2),
                                    1/3))),
                        (IFERROR(W26,
                                0))+((IFERROR(AF26,
                                    0))*'1D'!$D$18)))))))</f>
        <v>6.5421154110831372</v>
      </c>
      <c r="X26" s="5">
        <f t="shared" ca="1" si="4"/>
        <v>98.131731166247064</v>
      </c>
      <c r="Y26" s="5">
        <f t="shared" ca="1" si="5"/>
        <v>3.4941932997073151</v>
      </c>
      <c r="Z26" s="5">
        <f t="shared" ca="1" si="6"/>
        <v>9.7765626056910832E-3</v>
      </c>
      <c r="AA26" s="5">
        <f t="shared" ca="1" si="7"/>
        <v>635.52011541108311</v>
      </c>
      <c r="AB26" s="5">
        <f ca="1">AA26+((ABS(K26)/MAX(((F26)+(G26)*(W26))*(W26),
            0.000001))^2)/(2*'1D'!$I$5)</f>
        <v>635.52012028270269</v>
      </c>
      <c r="AC26" s="5">
        <f ca="1">((ABS(K26)*'1D'!$D$6)/(MAX(((F26)+(G26)*(W26))*(W26),
            0.000001)*MAX(((((F26)+(G26)*(W26))*(W26))/MAX((F26)+2*(W26)*SQRT(1+(G26)^2),
                    0.000001))^(2/3),
            0.000001)))^2</f>
        <v>4.0559474609368611E-9</v>
      </c>
      <c r="AD26" s="5">
        <f ca="1">ABS(ABS(K26)/MAX(((F26)+(G26)*(W26))*(W26),
        0.000001))/SQRT('1D'!$I$5*MAX((((F26)+(G26)*(W26))*(W26))/MAX((F26)+2*(G26)*(W26),
            0.000001),
        0.000001))</f>
        <v>1.2203729739874139E-3</v>
      </c>
      <c r="AE26" s="5">
        <f ca="1">((F26)*(W26)^2)/2+(G26)*(W26)^3/3+(ABS(K26)^2)/('1D'!$I$5*MAX(((F26)+(G26)*(W26))*(W26),
        0.000001))</f>
        <v>320.9955115104143</v>
      </c>
      <c r="AF26" s="5">
        <f ca="1">IF($A$2=0,
    0,
    IFERROR(AB27+(((AC26+AC27)/2)*J27)+(IF(Z26&gt;Z27,
                '1D'!$D$8*((Z26^2-Z27^2)/(2*'1D'!$I$5)),
                '1D'!$D$9*((Z27^2-Z26^2)/(2*'1D'!$I$5)))+('1D'!$D$10*(ABS(I27)/90)*(MAX(Z26^2,
                        Z27^2)/(2*'1D'!$I$5))))-AB26,
        0))</f>
        <v>-9.1614009841123334E-4</v>
      </c>
      <c r="AG26" s="5">
        <f ca="1">IF($A$2=0,
    1,
    IF(IFERROR(AG27,
            0)=0,
        0,
        IFERROR(IF(OR(ROUND(AD26,
                        3)&gt;=1,
                    AND(ABS(AF26)&lt;'1D'!$D$19,
                        AD26&lt;1)),
                1,
                0),
            0)))</f>
        <v>1</v>
      </c>
      <c r="AH26" s="5">
        <f ca="1">IFERROR(IF('1D'!V34="Supercritical",
        MAX('1D'!$D$16,
            IFERROR(L26,
                MAX('1D'!$D$16,
                    POWER((ABS(K26)^2)/('1D'!$I$5*MAX(F26,
                                0.1)^2),
                        1/3)))),
        IF('1D'!V34="Subcritical",
            MAX('1D'!$D$16,
                IFERROR(W26,
                    MAX('1D'!$D$16,
                        POWER((ABS(K26)^2)/('1D'!$I$5*MAX(F26,
                                    0.1)^2),
                            1/3)))),
            IF(IFERROR(T26,
                    -1E+99)&gt;=IFERROR(AE26,
                    -1E+99),
                MAX('1D'!$D$16,
                    IFERROR(L26,
                        MAX('1D'!$D$16,
                            POWER((ABS(K26)^2)/('1D'!$I$5*MAX(F26,
                                        0.1)^2),
                                1/3)))),
                MAX('1D'!$D$16,
                    IFERROR(W26,
                        MAX('1D'!$D$16,
                            POWER((ABS(K26)^2)/('1D'!$I$5*MAX(F26,
                                        0.1)^2),
                                1/3))))))),
    MAX('1D'!$D$16,
        POWER((ABS(K26)^2)/('1D'!$I$5*MAX(F26,
                    0.1)^2),
            1/3)))</f>
        <v>6.5421154110831372</v>
      </c>
      <c r="AI26" s="5">
        <f t="shared" ca="1" si="8"/>
        <v>635.52011541108311</v>
      </c>
      <c r="AJ26" s="5">
        <f ca="1">AI26+((ABS(K26)/MAX(((F26)+(G26)*(AH26))*(AH26),
            0.000001))^2)/(2*'1D'!$I$5)</f>
        <v>635.52012028270269</v>
      </c>
      <c r="AK26">
        <v>635.5</v>
      </c>
      <c r="AM26" s="5">
        <f ca="1">IF($A$2=0,
    MIN(('1D'!$D$12*MAX(J26,
                0.1)*POWER(MAX(0,
                    AI26-AK26),
                1.5)),
        (MAX(0,
                K26-(0.05))),
        IFERROR(AM26,
            0)),
    IF(('1D'!$D$12*MAX(J26,
                0.1)*POWER(MAX(0,
                    AI26-AK26),
                1.5))&lt;=0,
        0,
        MIN(('1D'!$D$12*MAX(J26,
                    0.1)*POWER(MAX(0,
                        AI26-AK26),
                    1.5)),
            (MAX(0,
                    K26-(0.05))),
            (MAX(0,
                    IFERROR(AM26,
                        0)+('1D'!$D$25*(('1D'!$D$12*MAX(J26,
                                    0.1)*POWER(MAX(0,
                                        AI26-AK26),
                                    1.5))-IFERROR(AM26,
                                0))))))))</f>
        <v>4.8500061564890418E-3</v>
      </c>
      <c r="AN26">
        <v>0</v>
      </c>
      <c r="AO26" s="5">
        <f t="shared" ca="1" si="9"/>
        <v>4.8500061564890418E-3</v>
      </c>
      <c r="AP26" s="5">
        <f t="shared" ca="1" si="13"/>
        <v>6.4458992804827878E-2</v>
      </c>
      <c r="AQ26" s="5">
        <f ca="1">ABS(ABS(K26)/MAX(((F26)+(G26)*(AH26))*(AH26),
        0.000001))/SQRT('1D'!$I$5*MAX((((F26)+(G26)*(AH26))*(AH26))/MAX((F26)+2*(G26)*(AH26),
            0.000001),
        0.000001))</f>
        <v>1.2203729739874139E-3</v>
      </c>
      <c r="AR26" s="5" t="str">
        <f t="shared" ca="1" si="10"/>
        <v>Subcritical</v>
      </c>
      <c r="AS26" s="5">
        <f ca="1">((ABS(K26)*'1D'!$D$6)/(MAX(((F26)+(G26)*(AH26))*(AH26),
            0.000001)*MAX(((((F26)+(G26)*(AH26))*(AH26))/MAX((F26)+2*(AH26)*SQRT(1+(G26)^2),
                    0.000001))^(2/3),
            0.000001)))^2</f>
        <v>4.0559474609368611E-9</v>
      </c>
    </row>
    <row r="27" spans="1:45" x14ac:dyDescent="0.35">
      <c r="A27">
        <v>18</v>
      </c>
      <c r="B27">
        <v>17</v>
      </c>
      <c r="C27">
        <v>616065.73</v>
      </c>
      <c r="D27">
        <v>3096604.8679999998</v>
      </c>
      <c r="E27">
        <v>628.97799999999995</v>
      </c>
      <c r="F27">
        <v>15</v>
      </c>
      <c r="G27">
        <v>0</v>
      </c>
      <c r="H27" t="s">
        <v>176</v>
      </c>
      <c r="I27">
        <v>0</v>
      </c>
      <c r="J27" s="5">
        <f t="shared" si="11"/>
        <v>1</v>
      </c>
      <c r="K27" s="5">
        <f t="shared" ca="1" si="12"/>
        <v>0.95454100719517232</v>
      </c>
      <c r="L27" s="5">
        <f ca="1">IF($A$2=0,
    IFERROR(L26,
        MAX('1D'!$D$16,
            POWER((ABS(K27)^2)/('1D'!$I$5*MAX(F27,
                        0.1)^2),
                1/3))),
    IF(IFERROR(V26,
            0)=0,
        IFERROR(L26,
            MAX('1D'!$D$16,
                POWER((ABS(K27)^2)/('1D'!$I$5*MAX(F27,
                            0.1)^2),
                    1/3))),
        IF(OR(IFERROR(L27,
                    0)=0,
                IFERROR(S26,
                    0)&lt;1,
                IFERROR(S27,
                    0)&lt;1),
            MAX('1D'!$D$16,
                POWER((ABS(K27)^2)/('1D'!$I$5*MAX(F27,
                            0.1)^2),
                    1/3)),
            IF(IFERROR(U27,
                    0)&gt;0,
                MAX('1D'!$D$16,
                    IFERROR(L27,
                        0)+((IFERROR(U27,
                                0))*'1D'!$D$18*IF((IFERROR(S27,
                                    0))&lt;1,
                            1,
                            -1))),
                IF(IFERROR(U27,
                        0)&lt;0,
                    IF(ABS((MAX('1D'!$D$16,
                                    POWER((ABS(K27)^2)/('1D'!$I$5*MAX(F27,
                                                0.1)^2),
                                        1/3)))-IFERROR(L27,
                                0))&gt;'1D'!$D$19,
                        MAX('1D'!$D$16,
                            IF((MAX('1D'!$D$16,
                                        POWER((ABS(K27)^2)/('1D'!$I$5*MAX(F27,
                                                    0.1)^2),
                                            1/3)))&gt;IFERROR(L27,
                                    0),
                                MIN((MAX('1D'!$D$16,
                                            POWER((ABS(K27)^2)/('1D'!$I$5*MAX(F27,
                                                        0.1)^2),
                                                1/3))),
                                    IFERROR(L27,
                                        0)+(MIN(ABS(IFERROR(U27,
                                                    0))*'1D'!$D$18,
                                            ABS((MAX('1D'!$D$16,
                                                        POWER((ABS(K27)^2)/('1D'!$I$5*MAX(F27,
                                                                    0.1)^2),
                                                            1/3)))-IFERROR(L27,
                                                    0))))),
                                MAX((MAX('1D'!$D$16,
                                            POWER((ABS(K27)^2)/('1D'!$I$5*MAX(F27,
                                                        0.1)^2),
                                                1/3))),
                                    IFERROR(L27,
                                        0)-(MIN(ABS(IFERROR(U27,
                                                    0))*'1D'!$D$18,
                                            ABS((MAX('1D'!$D$16,
                                                        POWER((ABS(K27)^2)/('1D'!$I$5*MAX(F27,
                                                                    0.1)^2),
                                                            1/3)))-IFERROR(L27,
                                                    0))))))),
                        MAX('1D'!$D$16,
                            POWER((ABS(K27)^2)/('1D'!$I$5*MAX(F27,
                                        0.1)^2),
                                1/3))),
                    MAX('1D'!$D$16,
                        IFERROR(L27,
                            0)))))))</f>
        <v>0.05</v>
      </c>
      <c r="M27" s="5">
        <f t="shared" ca="1" si="0"/>
        <v>0.75</v>
      </c>
      <c r="N27" s="5">
        <f t="shared" ca="1" si="1"/>
        <v>4.9668874172185434E-2</v>
      </c>
      <c r="O27" s="5">
        <f t="shared" ca="1" si="2"/>
        <v>1.2727213429268964</v>
      </c>
      <c r="P27" s="5">
        <f t="shared" ca="1" si="3"/>
        <v>629.02799999999991</v>
      </c>
      <c r="Q27" s="5">
        <f ca="1">P27+((ABS(K27)/MAX(((F27)+(G27)*(L27))*(L27),
            0.000001))^2)/(2*'1D'!$I$5)</f>
        <v>629.11055961349336</v>
      </c>
      <c r="R27" s="5">
        <f ca="1">((ABS(K27)*'1D'!$D$6)/(MAX(((F27)+(G27)*(L27))*(L27),
            0.000001)*MAX(((((F27)+(G27)*(L27))*(L27))/MAX((F27)+2*(L27)*SQRT(1+(G27)^2),
                    0.000001))^(2/3),
            0.000001)))^2</f>
        <v>1.9961970868990941E-2</v>
      </c>
      <c r="S27" s="5">
        <f ca="1">ABS(ABS(K27)/MAX(((F27)+(G27)*(L27))*(L27),
        0.000001))/SQRT('1D'!$I$5*MAX((((F27)+(G27)*(L27))*(L27))/MAX((F27)+2*(G27)*(L27),
            0.000001),
        0.000001))</f>
        <v>1.817246416900667</v>
      </c>
      <c r="T27" s="5">
        <f ca="1">((F27)*(L27)^2)/2+(G27)*(L27)^3/3+(ABS(K27)^2)/('1D'!$I$5*MAX(((F27)+(G27)*(L27))*(L27),
        0.000001))</f>
        <v>0.14258942024018675</v>
      </c>
      <c r="U27" s="5">
        <f ca="1">IF($A$2=0,
    0,
    IFERROR(Q26-(((R26+R27)/2)*J27)-(IF(O26&gt;O27,
                '1D'!$D$8*((O26^2-O27^2)/(2*'1D'!$I$5)),
                '1D'!$D$9*((O27^2-O26^2)/(2*'1D'!$I$5)))+('1D'!$D$10*(ABS(I27)/90)*(MAX(O26^2,
                        O27^2)/(2*'1D'!$I$5))))-Q27,
        0))</f>
        <v>-1.9474885460908808E-2</v>
      </c>
      <c r="V27" s="5">
        <f ca="1">IF($A$2=0,
    1,
    IF(IFERROR(V26,
            0)=0,
        0,
        IFERROR(IF(ROUND(S27,
                    3)=1,
                1,
                IF(AND(ABS(U27)&lt;'1D'!$D$19,
                        S27&gt;1),
                    1,
                    0)),
            0)))</f>
        <v>0</v>
      </c>
      <c r="W27" s="5">
        <f ca="1">IF($A$2=0,
    MAX(MAX('1D'!$D$16,
            MAX('1D'!$D$16,
                POWER((ABS(K27)^2)/('1D'!$I$5*MAX(F27,
                            0.1)^2),
                    1/3))),
        IFERROR(W48,
            MAX(MAX('1D'!$D$16,
                    MAX('1D'!$D$16,
                        POWER((ABS(K27)^2)/('1D'!$I$5*MAX(F27,
                                    0.1)^2),
                            1/3))),
                ($L$2)-E48))),
    IF(IFERROR(AG28,
            0)=0,
        MAX(MAX('1D'!$D$16,
                MAX('1D'!$D$16,
                    POWER((ABS(K27)^2)/('1D'!$I$5*MAX(F27,
                                0.1)^2),
                        1/3))),
            IFERROR(W48,
                MAX(MAX('1D'!$D$16,
                        MAX('1D'!$D$16,
                            POWER((ABS(K27)^2)/('1D'!$I$5*MAX(F27,
                                        0.1)^2),
                                1/3))),
                    ($L$2)-E48))),
        IF(IFERROR(W27,
                0)=0,
            MAX(MAX('1D'!$D$16,
                    MAX('1D'!$D$16,
                        POWER((ABS(K27)^2)/('1D'!$I$5*MAX(F27,
                                    0.1)^2),
                            1/3))),
                IFERROR(W48,
                    MAX(MAX('1D'!$D$16,
                            MAX('1D'!$D$16,
                                POWER((ABS(K27)^2)/('1D'!$I$5*MAX(F27,
                                            0.1)^2),
                                    1/3))),
                        ($L$2)-E48))),
            IF(OR(IFERROR(AD27,
                        0)&gt;=1,
                    IFERROR(AD28,
                        0)&gt;=1),
                MAX('1D'!$D$16,
                    MAX('1D'!$D$16,
                        POWER((ABS(K27)^2)/('1D'!$I$5*MAX(F27,
                                    0.1)^2),
                            1/3))),
                IF(ABS(IFERROR(AF27,
                            0))&lt;'1D'!$D$19,
                    MAX(MAX('1D'!$D$16,
                            MAX('1D'!$D$16,
                                POWER((ABS(K27)^2)/('1D'!$I$5*MAX(F27,
                                            0.1)^2),
                                    1/3))),
                        IFERROR(W27,
                            0)),
                    MAX(MAX('1D'!$D$16,
                            MAX('1D'!$D$16,
                                POWER((ABS(K27)^2)/('1D'!$I$5*MAX(F27,
                                            0.1)^2),
                                    1/3))),
                        (IFERROR(W27,
                                0))+((IFERROR(AF27,
                                    0))*'1D'!$D$18)))))))</f>
        <v>6.541199300394176</v>
      </c>
      <c r="X27" s="5">
        <f t="shared" ca="1" si="4"/>
        <v>98.117989505912647</v>
      </c>
      <c r="Y27" s="5">
        <f t="shared" ca="1" si="5"/>
        <v>3.4939319429487123</v>
      </c>
      <c r="Z27" s="5">
        <f t="shared" ca="1" si="6"/>
        <v>9.7285014909284408E-3</v>
      </c>
      <c r="AA27" s="5">
        <f t="shared" ca="1" si="7"/>
        <v>635.51919930039412</v>
      </c>
      <c r="AB27" s="5">
        <f ca="1">AA27+((ABS(K27)/MAX(((F27)+(G27)*(W27))*(W27),
            0.000001))^2)/(2*'1D'!$I$5)</f>
        <v>635.51920412423419</v>
      </c>
      <c r="AC27" s="5">
        <f ca="1">((ABS(K27)*'1D'!$D$6)/(MAX(((F27)+(G27)*(W27))*(W27),
            0.000001)*MAX(((((F27)+(G27)*(W27))*(W27))/MAX((F27)+2*(W27)*SQRT(1+(G27)^2),
                    0.000001))^(2/3),
            0.000001)))^2</f>
        <v>4.0165683585107408E-9</v>
      </c>
      <c r="AD27" s="5">
        <f ca="1">ABS(ABS(K27)/MAX(((F27)+(G27)*(W27))*(W27),
        0.000001))/SQRT('1D'!$I$5*MAX((((F27)+(G27)*(W27))*(W27))/MAX((F27)+2*(G27)*(W27),
            0.000001),
        0.000001))</f>
        <v>1.2144587137415523E-3</v>
      </c>
      <c r="AE27" s="5">
        <f ca="1">((F27)*(W27)^2)/2+(G27)*(W27)^3/3+(ABS(K27)^2)/('1D'!$I$5*MAX(((F27)+(G27)*(W27))*(W27),
        0.000001))</f>
        <v>320.90560876704905</v>
      </c>
      <c r="AF27" s="5">
        <f ca="1">IF($A$2=0,
    0,
    IFERROR(AB28+(((AC27+AC28)/2)*J28)+(IF(Z27&gt;Z28,
                '1D'!$D$8*((Z27^2-Z28^2)/(2*'1D'!$I$5)),
                '1D'!$D$9*((Z28^2-Z27^2)/(2*'1D'!$I$5)))+('1D'!$D$10*(ABS(I28)/90)*(MAX(Z27^2,
                        Z28^2)/(2*'1D'!$I$5))))-AB27,
        0))</f>
        <v>-9.1625791378646682E-4</v>
      </c>
      <c r="AG27" s="5">
        <f ca="1">IF($A$2=0,
    1,
    IF(IFERROR(AG28,
            0)=0,
        0,
        IFERROR(IF(OR(ROUND(AD27,
                        3)&gt;=1,
                    AND(ABS(AF27)&lt;'1D'!$D$19,
                        AD27&lt;1)),
                1,
                0),
            0)))</f>
        <v>1</v>
      </c>
      <c r="AH27" s="5">
        <f ca="1">IFERROR(IF('1D'!V34="Supercritical",
        MAX('1D'!$D$16,
            IFERROR(L27,
                MAX('1D'!$D$16,
                    POWER((ABS(K27)^2)/('1D'!$I$5*MAX(F27,
                                0.1)^2),
                        1/3)))),
        IF('1D'!V34="Subcritical",
            MAX('1D'!$D$16,
                IFERROR(W27,
                    MAX('1D'!$D$16,
                        POWER((ABS(K27)^2)/('1D'!$I$5*MAX(F27,
                                    0.1)^2),
                            1/3)))),
            IF(IFERROR(T27,
                    -1E+99)&gt;=IFERROR(AE27,
                    -1E+99),
                MAX('1D'!$D$16,
                    IFERROR(L27,
                        MAX('1D'!$D$16,
                            POWER((ABS(K27)^2)/('1D'!$I$5*MAX(F27,
                                        0.1)^2),
                                1/3)))),
                MAX('1D'!$D$16,
                    IFERROR(W27,
                        MAX('1D'!$D$16,
                            POWER((ABS(K27)^2)/('1D'!$I$5*MAX(F27,
                                        0.1)^2),
                                1/3))))))),
    MAX('1D'!$D$16,
        POWER((ABS(K27)^2)/('1D'!$I$5*MAX(F27,
                    0.1)^2),
            1/3)))</f>
        <v>6.541199300394176</v>
      </c>
      <c r="AI27" s="5">
        <f t="shared" ca="1" si="8"/>
        <v>635.51919930039412</v>
      </c>
      <c r="AJ27" s="5">
        <f ca="1">AI27+((ABS(K27)/MAX(((F27)+(G27)*(AH27))*(AH27),
            0.000001))^2)/(2*'1D'!$I$5)</f>
        <v>635.51920412423419</v>
      </c>
      <c r="AK27">
        <v>635.5</v>
      </c>
      <c r="AM27" s="5">
        <f ca="1">IF($A$2=0,
    MIN(('1D'!$D$12*MAX(J27,
                0.1)*POWER(MAX(0,
                    AI27-AK27),
                1.5)),
        (MAX(0,
                K27-(0.05))),
        IFERROR(AM27,
            0)),
    IF(('1D'!$D$12*MAX(J27,
                0.1)*POWER(MAX(0,
                    AI27-AK27),
                1.5))&lt;=0,
        0,
        MIN(('1D'!$D$12*MAX(J27,
                    0.1)*POWER(MAX(0,
                        AI27-AK27),
                    1.5)),
            (MAX(0,
                    K27-(0.05))),
            (MAX(0,
                    IFERROR(AM27,
                        0)+('1D'!$D$25*(('1D'!$D$12*MAX(J27,
                                    0.1)*POWER(MAX(0,
                                        AI27-AK27),
                                    1.5))-IFERROR(AM27,
                                0))))))))</f>
        <v>4.522483873378327E-3</v>
      </c>
      <c r="AN27">
        <v>0</v>
      </c>
      <c r="AO27" s="5">
        <f t="shared" ca="1" si="9"/>
        <v>4.522483873378327E-3</v>
      </c>
      <c r="AP27" s="5">
        <f t="shared" ca="1" si="13"/>
        <v>6.8981476678206199E-2</v>
      </c>
      <c r="AQ27" s="5">
        <f ca="1">ABS(ABS(K27)/MAX(((F27)+(G27)*(AH27))*(AH27),
        0.000001))/SQRT('1D'!$I$5*MAX((((F27)+(G27)*(AH27))*(AH27))/MAX((F27)+2*(G27)*(AH27),
            0.000001),
        0.000001))</f>
        <v>1.2144587137415523E-3</v>
      </c>
      <c r="AR27" s="5" t="str">
        <f t="shared" ca="1" si="10"/>
        <v>Subcritical</v>
      </c>
      <c r="AS27" s="5">
        <f ca="1">((ABS(K27)*'1D'!$D$6)/(MAX(((F27)+(G27)*(AH27))*(AH27),
            0.000001)*MAX(((((F27)+(G27)*(AH27))*(AH27))/MAX((F27)+2*(AH27)*SQRT(1+(G27)^2),
                    0.000001))^(2/3),
            0.000001)))^2</f>
        <v>4.0165683585107408E-9</v>
      </c>
    </row>
    <row r="28" spans="1:45" x14ac:dyDescent="0.35">
      <c r="A28">
        <v>19</v>
      </c>
      <c r="B28">
        <v>18</v>
      </c>
      <c r="C28">
        <v>616065.73</v>
      </c>
      <c r="D28">
        <v>3096603.8679999998</v>
      </c>
      <c r="E28">
        <v>628.97799999999995</v>
      </c>
      <c r="F28">
        <v>15</v>
      </c>
      <c r="G28">
        <v>0</v>
      </c>
      <c r="H28" t="s">
        <v>176</v>
      </c>
      <c r="I28">
        <v>0</v>
      </c>
      <c r="J28" s="5">
        <f t="shared" si="11"/>
        <v>1</v>
      </c>
      <c r="K28" s="5">
        <f t="shared" ca="1" si="12"/>
        <v>0.95001852332179404</v>
      </c>
      <c r="L28" s="5">
        <f ca="1">IF($A$2=0,
    IFERROR(L27,
        MAX('1D'!$D$16,
            POWER((ABS(K28)^2)/('1D'!$I$5*MAX(F28,
                        0.1)^2),
                1/3))),
    IF(IFERROR(V27,
            0)=0,
        IFERROR(L27,
            MAX('1D'!$D$16,
                POWER((ABS(K28)^2)/('1D'!$I$5*MAX(F28,
                            0.1)^2),
                    1/3))),
        IF(OR(IFERROR(L28,
                    0)=0,
                IFERROR(S27,
                    0)&lt;1,
                IFERROR(S28,
                    0)&lt;1),
            MAX('1D'!$D$16,
                POWER((ABS(K28)^2)/('1D'!$I$5*MAX(F28,
                            0.1)^2),
                    1/3)),
            IF(IFERROR(U28,
                    0)&gt;0,
                MAX('1D'!$D$16,
                    IFERROR(L28,
                        0)+((IFERROR(U28,
                                0))*'1D'!$D$18*IF((IFERROR(S28,
                                    0))&lt;1,
                            1,
                            -1))),
                IF(IFERROR(U28,
                        0)&lt;0,
                    IF(ABS((MAX('1D'!$D$16,
                                    POWER((ABS(K28)^2)/('1D'!$I$5*MAX(F28,
                                                0.1)^2),
                                        1/3)))-IFERROR(L28,
                                0))&gt;'1D'!$D$19,
                        MAX('1D'!$D$16,
                            IF((MAX('1D'!$D$16,
                                        POWER((ABS(K28)^2)/('1D'!$I$5*MAX(F28,
                                                    0.1)^2),
                                            1/3)))&gt;IFERROR(L28,
                                    0),
                                MIN((MAX('1D'!$D$16,
                                            POWER((ABS(K28)^2)/('1D'!$I$5*MAX(F28,
                                                        0.1)^2),
                                                1/3))),
                                    IFERROR(L28,
                                        0)+(MIN(ABS(IFERROR(U28,
                                                    0))*'1D'!$D$18,
                                            ABS((MAX('1D'!$D$16,
                                                        POWER((ABS(K28)^2)/('1D'!$I$5*MAX(F28,
                                                                    0.1)^2),
                                                            1/3)))-IFERROR(L28,
                                                    0))))),
                                MAX((MAX('1D'!$D$16,
                                            POWER((ABS(K28)^2)/('1D'!$I$5*MAX(F28,
                                                        0.1)^2),
                                                1/3))),
                                    IFERROR(L28,
                                        0)-(MIN(ABS(IFERROR(U28,
                                                    0))*'1D'!$D$18,
                                            ABS((MAX('1D'!$D$16,
                                                        POWER((ABS(K28)^2)/('1D'!$I$5*MAX(F28,
                                                                    0.1)^2),
                                                            1/3)))-IFERROR(L28,
                                                    0))))))),
                        MAX('1D'!$D$16,
                            POWER((ABS(K28)^2)/('1D'!$I$5*MAX(F28,
                                        0.1)^2),
                                1/3))),
                    MAX('1D'!$D$16,
                        IFERROR(L28,
                            0)))))))</f>
        <v>0.05</v>
      </c>
      <c r="M28" s="5">
        <f t="shared" ca="1" si="0"/>
        <v>0.75</v>
      </c>
      <c r="N28" s="5">
        <f t="shared" ca="1" si="1"/>
        <v>4.9668874172185434E-2</v>
      </c>
      <c r="O28" s="5">
        <f t="shared" ca="1" si="2"/>
        <v>1.2666913644290587</v>
      </c>
      <c r="P28" s="5">
        <f t="shared" ca="1" si="3"/>
        <v>629.02799999999991</v>
      </c>
      <c r="Q28" s="5">
        <f ca="1">P28+((ABS(K28)/MAX(((F28)+(G28)*(L28))*(L28),
            0.000001))^2)/(2*'1D'!$I$5)</f>
        <v>629.10977915457272</v>
      </c>
      <c r="R28" s="5">
        <f ca="1">((ABS(K28)*'1D'!$D$6)/(MAX(((F28)+(G28)*(L28))*(L28),
            0.000001)*MAX(((((F28)+(G28)*(L28))*(L28))/MAX((F28)+2*(L28)*SQRT(1+(G28)^2),
                    0.000001))^(2/3),
            0.000001)))^2</f>
        <v>1.9773264822795348E-2</v>
      </c>
      <c r="S28" s="5">
        <f ca="1">ABS(ABS(K28)/MAX(((F28)+(G28)*(L28))*(L28),
        0.000001))/SQRT('1D'!$I$5*MAX((((F28)+(G28)*(L28))*(L28))/MAX((F28)+2*(G28)*(L28),
            0.000001),
        0.000001))</f>
        <v>1.8086365535711315</v>
      </c>
      <c r="T28" s="5">
        <f ca="1">((F28)*(L28)^2)/2+(G28)*(L28)^3/3+(ABS(K28)^2)/('1D'!$I$5*MAX(((F28)+(G28)*(L28))*(L28),
        0.000001))</f>
        <v>0.14141873185926229</v>
      </c>
      <c r="U28" s="5">
        <f ca="1">IF($A$2=0,
    0,
    IFERROR(Q27-(((R27+R28)/2)*J28)-(IF(O27&gt;O28,
                '1D'!$D$8*((O27^2-O28^2)/(2*'1D'!$I$5)),
                '1D'!$D$9*((O28^2-O27^2)/(2*'1D'!$I$5)))+('1D'!$D$10*(ABS(I28)/90)*(MAX(O27^2,
                        O28^2)/(2*'1D'!$I$5))))-Q28,
        0))</f>
        <v>-1.9321296601447102E-2</v>
      </c>
      <c r="V28" s="5">
        <f ca="1">IF($A$2=0,
    1,
    IF(IFERROR(V27,
            0)=0,
        0,
        IFERROR(IF(ROUND(S28,
                    3)=1,
                1,
                IF(AND(ABS(U28)&lt;'1D'!$D$19,
                        S28&gt;1),
                    1,
                    0)),
            0)))</f>
        <v>0</v>
      </c>
      <c r="W28" s="5">
        <f ca="1">IF($A$2=0,
    MAX(MAX('1D'!$D$16,
            MAX('1D'!$D$16,
                POWER((ABS(K28)^2)/('1D'!$I$5*MAX(F28,
                            0.1)^2),
                    1/3))),
        IFERROR(W48,
            MAX(MAX('1D'!$D$16,
                    MAX('1D'!$D$16,
                        POWER((ABS(K28)^2)/('1D'!$I$5*MAX(F28,
                                    0.1)^2),
                            1/3))),
                ($L$2)-E48))),
    IF(IFERROR(AG29,
            0)=0,
        MAX(MAX('1D'!$D$16,
                MAX('1D'!$D$16,
                    POWER((ABS(K28)^2)/('1D'!$I$5*MAX(F28,
                                0.1)^2),
                        1/3))),
            IFERROR(W48,
                MAX(MAX('1D'!$D$16,
                        MAX('1D'!$D$16,
                            POWER((ABS(K28)^2)/('1D'!$I$5*MAX(F28,
                                        0.1)^2),
                                1/3))),
                    ($L$2)-E48))),
        IF(IFERROR(W28,
                0)=0,
            MAX(MAX('1D'!$D$16,
                    MAX('1D'!$D$16,
                        POWER((ABS(K28)^2)/('1D'!$I$5*MAX(F28,
                                    0.1)^2),
                            1/3))),
                IFERROR(W48,
                    MAX(MAX('1D'!$D$16,
                            MAX('1D'!$D$16,
                                POWER((ABS(K28)^2)/('1D'!$I$5*MAX(F28,
                                            0.1)^2),
                                    1/3))),
                        ($L$2)-E48))),
            IF(OR(IFERROR(AD28,
                        0)&gt;=1,
                    IFERROR(AD29,
                        0)&gt;=1),
                MAX('1D'!$D$16,
                    MAX('1D'!$D$16,
                        POWER((ABS(K28)^2)/('1D'!$I$5*MAX(F28,
                                    0.1)^2),
                            1/3))),
                IF(ABS(IFERROR(AF28,
                            0))&lt;'1D'!$D$19,
                    MAX(MAX('1D'!$D$16,
                            MAX('1D'!$D$16,
                                POWER((ABS(K28)^2)/('1D'!$I$5*MAX(F28,
                                            0.1)^2),
                                    1/3))),
                        IFERROR(W28,
                            0)),
                    MAX(MAX('1D'!$D$16,
                            MAX('1D'!$D$16,
                                POWER((ABS(K28)^2)/('1D'!$I$5*MAX(F28,
                                            0.1)^2),
                                    1/3))),
                        (IFERROR(W28,
                                0))+((IFERROR(AF28,
                                    0))*'1D'!$D$18)))))))</f>
        <v>6.5402830694657146</v>
      </c>
      <c r="X28" s="5">
        <f t="shared" ca="1" si="4"/>
        <v>98.104246041985718</v>
      </c>
      <c r="Y28" s="5">
        <f t="shared" ca="1" si="5"/>
        <v>3.493670517773932</v>
      </c>
      <c r="Z28" s="5">
        <f t="shared" ca="1" si="6"/>
        <v>9.683765602920124E-3</v>
      </c>
      <c r="AA28" s="5">
        <f t="shared" ca="1" si="7"/>
        <v>635.51828306946561</v>
      </c>
      <c r="AB28" s="5">
        <f ca="1">AA28+((ABS(K28)/MAX(((F28)+(G28)*(W28))*(W28),
            0.000001))^2)/(2*'1D'!$I$5)</f>
        <v>635.51828784904342</v>
      </c>
      <c r="AC28" s="5">
        <f ca="1">((ABS(K28)*'1D'!$D$6)/(MAX(((F28)+(G28)*(W28))*(W28),
            0.000001)*MAX(((((F28)+(G28)*(W28))*(W28))/MAX((F28)+2*(W28)*SQRT(1+(G28)^2),
                    0.000001))^(2/3),
            0.000001)))^2</f>
        <v>3.9801104939207382E-9</v>
      </c>
      <c r="AD28" s="5">
        <f ca="1">ABS(ABS(K28)/MAX(((F28)+(G28)*(W28))*(W28),
        0.000001))/SQRT('1D'!$I$5*MAX((((F28)+(G28)*(W28))*(W28))/MAX((F28)+2*(G28)*(W28),
            0.000001),
        0.000001))</f>
        <v>1.2089587763736754E-3</v>
      </c>
      <c r="AE28" s="5">
        <f ca="1">((F28)*(W28)^2)/2+(G28)*(W28)^3/3+(ABS(K28)^2)/('1D'!$I$5*MAX(((F28)+(G28)*(W28))*(W28),
        0.000001))</f>
        <v>320.81570750930018</v>
      </c>
      <c r="AF28" s="5">
        <f ca="1">IF($A$2=0,
    0,
    IFERROR(AB29+(((AC28+AC29)/2)*J29)+(IF(Z28&gt;Z29,
                '1D'!$D$8*((Z28^2-Z29^2)/(2*'1D'!$I$5)),
                '1D'!$D$9*((Z29^2-Z28^2)/(2*'1D'!$I$5)))+('1D'!$D$10*(ABS(I29)/90)*(MAX(Z28^2,
                        Z29^2)/(2*'1D'!$I$5))))-AB28,
        0))</f>
        <v>-9.1637582693238073E-4</v>
      </c>
      <c r="AG28" s="5">
        <f ca="1">IF($A$2=0,
    1,
    IF(IFERROR(AG29,
            0)=0,
        0,
        IFERROR(IF(OR(ROUND(AD28,
                        3)&gt;=1,
                    AND(ABS(AF28)&lt;'1D'!$D$19,
                        AD28&lt;1)),
                1,
                0),
            0)))</f>
        <v>1</v>
      </c>
      <c r="AH28" s="5">
        <f ca="1">IFERROR(IF('1D'!V34="Supercritical",
        MAX('1D'!$D$16,
            IFERROR(L28,
                MAX('1D'!$D$16,
                    POWER((ABS(K28)^2)/('1D'!$I$5*MAX(F28,
                                0.1)^2),
                        1/3)))),
        IF('1D'!V34="Subcritical",
            MAX('1D'!$D$16,
                IFERROR(W28,
                    MAX('1D'!$D$16,
                        POWER((ABS(K28)^2)/('1D'!$I$5*MAX(F28,
                                    0.1)^2),
                            1/3)))),
            IF(IFERROR(T28,
                    -1E+99)&gt;=IFERROR(AE28,
                    -1E+99),
                MAX('1D'!$D$16,
                    IFERROR(L28,
                        MAX('1D'!$D$16,
                            POWER((ABS(K28)^2)/('1D'!$I$5*MAX(F28,
                                        0.1)^2),
                                1/3)))),
                MAX('1D'!$D$16,
                    IFERROR(W28,
                        MAX('1D'!$D$16,
                            POWER((ABS(K28)^2)/('1D'!$I$5*MAX(F28,
                                        0.1)^2),
                                1/3))))))),
    MAX('1D'!$D$16,
        POWER((ABS(K28)^2)/('1D'!$I$5*MAX(F28,
                    0.1)^2),
            1/3)))</f>
        <v>6.5402830694657146</v>
      </c>
      <c r="AI28" s="5">
        <f t="shared" ca="1" si="8"/>
        <v>635.51828306946561</v>
      </c>
      <c r="AJ28" s="5">
        <f ca="1">AI28+((ABS(K28)/MAX(((F28)+(G28)*(AH28))*(AH28),
            0.000001))^2)/(2*'1D'!$I$5)</f>
        <v>635.51828784904342</v>
      </c>
      <c r="AK28">
        <v>635.5</v>
      </c>
      <c r="AM28" s="5">
        <f ca="1">IF($A$2=0,
    MIN(('1D'!$D$12*MAX(J28,
                0.1)*POWER(MAX(0,
                    AI28-AK28),
                1.5)),
        (MAX(0,
                K28-(0.05))),
        IFERROR(AM28,
            0)),
    IF(('1D'!$D$12*MAX(J28,
                0.1)*POWER(MAX(0,
                    AI28-AK28),
                1.5))&lt;=0,
        0,
        MIN(('1D'!$D$12*MAX(J28,
                    0.1)*POWER(MAX(0,
                        AI28-AK28),
                    1.5)),
            (MAX(0,
                    K28-(0.05))),
            (MAX(0,
                    IFERROR(AM28,
                        0)+('1D'!$D$25*(('1D'!$D$12*MAX(J28,
                                    0.1)*POWER(MAX(0,
                                        AI28-AK28),
                                    1.5))-IFERROR(AM28,
                                0))))))))</f>
        <v>4.2026438287204159E-3</v>
      </c>
      <c r="AN28">
        <v>0</v>
      </c>
      <c r="AO28" s="5">
        <f t="shared" ca="1" si="9"/>
        <v>4.2026438287204159E-3</v>
      </c>
      <c r="AP28" s="5">
        <f t="shared" ca="1" si="13"/>
        <v>7.3184120506926617E-2</v>
      </c>
      <c r="AQ28" s="5">
        <f ca="1">ABS(ABS(K28)/MAX(((F28)+(G28)*(AH28))*(AH28),
        0.000001))/SQRT('1D'!$I$5*MAX((((F28)+(G28)*(AH28))*(AH28))/MAX((F28)+2*(G28)*(AH28),
            0.000001),
        0.000001))</f>
        <v>1.2089587763736754E-3</v>
      </c>
      <c r="AR28" s="5" t="str">
        <f t="shared" ca="1" si="10"/>
        <v>Subcritical</v>
      </c>
      <c r="AS28" s="5">
        <f ca="1">((ABS(K28)*'1D'!$D$6)/(MAX(((F28)+(G28)*(AH28))*(AH28),
            0.000001)*MAX(((((F28)+(G28)*(AH28))*(AH28))/MAX((F28)+2*(AH28)*SQRT(1+(G28)^2),
                    0.000001))^(2/3),
            0.000001)))^2</f>
        <v>3.9801104939207382E-9</v>
      </c>
    </row>
    <row r="29" spans="1:45" x14ac:dyDescent="0.35">
      <c r="A29">
        <v>20</v>
      </c>
      <c r="B29">
        <v>19</v>
      </c>
      <c r="C29">
        <v>616065.73</v>
      </c>
      <c r="D29">
        <v>3096602.8679999998</v>
      </c>
      <c r="E29">
        <v>628.97799999999995</v>
      </c>
      <c r="F29">
        <v>15</v>
      </c>
      <c r="G29">
        <v>0</v>
      </c>
      <c r="H29" t="s">
        <v>176</v>
      </c>
      <c r="I29">
        <v>0</v>
      </c>
      <c r="J29" s="5">
        <f t="shared" si="11"/>
        <v>1</v>
      </c>
      <c r="K29" s="5">
        <f t="shared" ca="1" si="12"/>
        <v>0.94581587949307366</v>
      </c>
      <c r="L29" s="5">
        <f ca="1">IF($A$2=0,
    IFERROR(L28,
        MAX('1D'!$D$16,
            POWER((ABS(K29)^2)/('1D'!$I$5*MAX(F29,
                        0.1)^2),
                1/3))),
    IF(IFERROR(V28,
            0)=0,
        IFERROR(L28,
            MAX('1D'!$D$16,
                POWER((ABS(K29)^2)/('1D'!$I$5*MAX(F29,
                            0.1)^2),
                    1/3))),
        IF(OR(IFERROR(L29,
                    0)=0,
                IFERROR(S28,
                    0)&lt;1,
                IFERROR(S29,
                    0)&lt;1),
            MAX('1D'!$D$16,
                POWER((ABS(K29)^2)/('1D'!$I$5*MAX(F29,
                            0.1)^2),
                    1/3)),
            IF(IFERROR(U29,
                    0)&gt;0,
                MAX('1D'!$D$16,
                    IFERROR(L29,
                        0)+((IFERROR(U29,
                                0))*'1D'!$D$18*IF((IFERROR(S29,
                                    0))&lt;1,
                            1,
                            -1))),
                IF(IFERROR(U29,
                        0)&lt;0,
                    IF(ABS((MAX('1D'!$D$16,
                                    POWER((ABS(K29)^2)/('1D'!$I$5*MAX(F29,
                                                0.1)^2),
                                        1/3)))-IFERROR(L29,
                                0))&gt;'1D'!$D$19,
                        MAX('1D'!$D$16,
                            IF((MAX('1D'!$D$16,
                                        POWER((ABS(K29)^2)/('1D'!$I$5*MAX(F29,
                                                    0.1)^2),
                                            1/3)))&gt;IFERROR(L29,
                                    0),
                                MIN((MAX('1D'!$D$16,
                                            POWER((ABS(K29)^2)/('1D'!$I$5*MAX(F29,
                                                        0.1)^2),
                                                1/3))),
                                    IFERROR(L29,
                                        0)+(MIN(ABS(IFERROR(U29,
                                                    0))*'1D'!$D$18,
                                            ABS((MAX('1D'!$D$16,
                                                        POWER((ABS(K29)^2)/('1D'!$I$5*MAX(F29,
                                                                    0.1)^2),
                                                            1/3)))-IFERROR(L29,
                                                    0))))),
                                MAX((MAX('1D'!$D$16,
                                            POWER((ABS(K29)^2)/('1D'!$I$5*MAX(F29,
                                                        0.1)^2),
                                                1/3))),
                                    IFERROR(L29,
                                        0)-(MIN(ABS(IFERROR(U29,
                                                    0))*'1D'!$D$18,
                                            ABS((MAX('1D'!$D$16,
                                                        POWER((ABS(K29)^2)/('1D'!$I$5*MAX(F29,
                                                                    0.1)^2),
                                                            1/3)))-IFERROR(L29,
                                                    0))))))),
                        MAX('1D'!$D$16,
                            POWER((ABS(K29)^2)/('1D'!$I$5*MAX(F29,
                                        0.1)^2),
                                1/3))),
                    MAX('1D'!$D$16,
                        IFERROR(L29,
                            0)))))))</f>
        <v>0.05</v>
      </c>
      <c r="M29" s="5">
        <f t="shared" ca="1" si="0"/>
        <v>0.75</v>
      </c>
      <c r="N29" s="5">
        <f t="shared" ca="1" si="1"/>
        <v>4.9668874172185434E-2</v>
      </c>
      <c r="O29" s="5">
        <f t="shared" ca="1" si="2"/>
        <v>1.2610878393240983</v>
      </c>
      <c r="P29" s="5">
        <f t="shared" ca="1" si="3"/>
        <v>629.02799999999991</v>
      </c>
      <c r="Q29" s="5">
        <f ca="1">P29+((ABS(K29)/MAX(((F29)+(G29)*(L29))*(L29),
            0.000001))^2)/(2*'1D'!$I$5)</f>
        <v>629.10905721399024</v>
      </c>
      <c r="R29" s="5">
        <f ca="1">((ABS(K29)*'1D'!$D$6)/(MAX(((F29)+(G29)*(L29))*(L29),
            0.000001)*MAX(((((F29)+(G29)*(L29))*(L29))/MAX((F29)+2*(L29)*SQRT(1+(G29)^2),
                    0.000001))^(2/3),
            0.000001)))^2</f>
        <v>1.9598707841887039E-2</v>
      </c>
      <c r="S29" s="5">
        <f ca="1">ABS(ABS(K29)/MAX(((F29)+(G29)*(L29))*(L29),
        0.000001))/SQRT('1D'!$I$5*MAX((((F29)+(G29)*(L29))*(L29))/MAX((F29)+2*(G29)*(L29),
            0.000001),
        0.000001))</f>
        <v>1.8006355987858644</v>
      </c>
      <c r="T29" s="5">
        <f ca="1">((F29)*(L29)^2)/2+(G29)*(L29)^3/3+(ABS(K29)^2)/('1D'!$I$5*MAX(((F29)+(G29)*(L29))*(L29),
        0.000001))</f>
        <v>0.14033582098555986</v>
      </c>
      <c r="U29" s="5">
        <f ca="1">IF($A$2=0,
    0,
    IFERROR(Q28-(((R28+R29)/2)*J29)-(IF(O28&gt;O29,
                '1D'!$D$8*((O28^2-O29^2)/(2*'1D'!$I$5)),
                '1D'!$D$9*((O29^2-O28^2)/(2*'1D'!$I$5)))+('1D'!$D$10*(ABS(I29)/90)*(MAX(O28^2,
                        O29^2)/(2*'1D'!$I$5))))-Q29,
        0))</f>
        <v>-1.918062792458386E-2</v>
      </c>
      <c r="V29" s="5">
        <f ca="1">IF($A$2=0,
    1,
    IF(IFERROR(V28,
            0)=0,
        0,
        IFERROR(IF(ROUND(S29,
                    3)=1,
                1,
                IF(AND(ABS(U29)&lt;'1D'!$D$19,
                        S29&gt;1),
                    1,
                    0)),
            0)))</f>
        <v>0</v>
      </c>
      <c r="W29" s="5">
        <f ca="1">IF($A$2=0,
    MAX(MAX('1D'!$D$16,
            MAX('1D'!$D$16,
                POWER((ABS(K29)^2)/('1D'!$I$5*MAX(F29,
                            0.1)^2),
                    1/3))),
        IFERROR(W48,
            MAX(MAX('1D'!$D$16,
                    MAX('1D'!$D$16,
                        POWER((ABS(K29)^2)/('1D'!$I$5*MAX(F29,
                                    0.1)^2),
                            1/3))),
                ($L$2)-E48))),
    IF(IFERROR(AG30,
            0)=0,
        MAX(MAX('1D'!$D$16,
                MAX('1D'!$D$16,
                    POWER((ABS(K29)^2)/('1D'!$I$5*MAX(F29,
                                0.1)^2),
                        1/3))),
            IFERROR(W48,
                MAX(MAX('1D'!$D$16,
                        MAX('1D'!$D$16,
                            POWER((ABS(K29)^2)/('1D'!$I$5*MAX(F29,
                                        0.1)^2),
                                1/3))),
                    ($L$2)-E48))),
        IF(IFERROR(W29,
                0)=0,
            MAX(MAX('1D'!$D$16,
                    MAX('1D'!$D$16,
                        POWER((ABS(K29)^2)/('1D'!$I$5*MAX(F29,
                                    0.1)^2),
                            1/3))),
                IFERROR(W48,
                    MAX(MAX('1D'!$D$16,
                            MAX('1D'!$D$16,
                                POWER((ABS(K29)^2)/('1D'!$I$5*MAX(F29,
                                            0.1)^2),
                                    1/3))),
                        ($L$2)-E48))),
            IF(OR(IFERROR(AD29,
                        0)&gt;=1,
                    IFERROR(AD30,
                        0)&gt;=1),
                MAX('1D'!$D$16,
                    MAX('1D'!$D$16,
                        POWER((ABS(K29)^2)/('1D'!$I$5*MAX(F29,
                                    0.1)^2),
                            1/3))),
                IF(ABS(IFERROR(AF29,
                            0))&lt;'1D'!$D$19,
                    MAX(MAX('1D'!$D$16,
                            MAX('1D'!$D$16,
                                POWER((ABS(K29)^2)/('1D'!$I$5*MAX(F29,
                                            0.1)^2),
                                    1/3))),
                        IFERROR(W29,
                            0)),
                    MAX(MAX('1D'!$D$16,
                            MAX('1D'!$D$16,
                                POWER((ABS(K29)^2)/('1D'!$I$5*MAX(F29,
                                            0.1)^2),
                                    1/3))),
                        (IFERROR(W29,
                                0))+((IFERROR(AF29,
                                    0))*'1D'!$D$18)))))))</f>
        <v>6.5393667182816611</v>
      </c>
      <c r="X29" s="5">
        <f t="shared" ca="1" si="4"/>
        <v>98.090500774224921</v>
      </c>
      <c r="Y29" s="5">
        <f t="shared" ca="1" si="5"/>
        <v>3.493409024158272</v>
      </c>
      <c r="Z29" s="5">
        <f t="shared" ca="1" si="6"/>
        <v>9.6422780190516082E-3</v>
      </c>
      <c r="AA29" s="5">
        <f t="shared" ca="1" si="7"/>
        <v>635.51736671828166</v>
      </c>
      <c r="AB29" s="5">
        <f ca="1">AA29+((ABS(K29)/MAX(((F29)+(G29)*(W29))*(W29),
            0.000001))^2)/(2*'1D'!$I$5)</f>
        <v>635.51737145699349</v>
      </c>
      <c r="AC29" s="5">
        <f ca="1">((ABS(K29)*'1D'!$D$6)/(MAX(((F29)+(G29)*(W29))*(W29),
            0.000001)*MAX(((((F29)+(G29)*(W29))*(W29))/MAX((F29)+2*(W29)*SQRT(1+(G29)^2),
                    0.000001))^(2/3),
            0.000001)))^2</f>
        <v>3.9464738857550366E-9</v>
      </c>
      <c r="AD29" s="5">
        <f ca="1">ABS(ABS(K29)/MAX(((F29)+(G29)*(W29))*(W29),
        0.000001))/SQRT('1D'!$I$5*MAX((((F29)+(G29)*(W29))*(W29))/MAX((F29)+2*(G29)*(W29),
            0.000001),
        0.000001))</f>
        <v>1.2038636447335405E-3</v>
      </c>
      <c r="AE29" s="5">
        <f ca="1">((F29)*(W29)^2)/2+(G29)*(W29)^3/3+(ABS(K29)^2)/('1D'!$I$5*MAX(((F29)+(G29)*(W29))*(W29),
        0.000001))</f>
        <v>320.72580771649973</v>
      </c>
      <c r="AF29" s="5">
        <f ca="1">IF($A$2=0,
    0,
    IFERROR(AB30+(((AC29+AC30)/2)*J30)+(IF(Z29&gt;Z30,
                '1D'!$D$8*((Z29^2-Z30^2)/(2*'1D'!$I$5)),
                '1D'!$D$9*((Z30^2-Z29^2)/(2*'1D'!$I$5)))+('1D'!$D$10*(ABS(I30)/90)*(MAX(Z29^2,
                        Z30^2)/(2*'1D'!$I$5))))-AB29,
        0))</f>
        <v>-9.1649383602998569E-4</v>
      </c>
      <c r="AG29" s="5">
        <f ca="1">IF($A$2=0,
    1,
    IF(IFERROR(AG30,
            0)=0,
        0,
        IFERROR(IF(OR(ROUND(AD29,
                        3)&gt;=1,
                    AND(ABS(AF29)&lt;'1D'!$D$19,
                        AD29&lt;1)),
                1,
                0),
            0)))</f>
        <v>1</v>
      </c>
      <c r="AH29" s="5">
        <f ca="1">IFERROR(IF('1D'!V34="Supercritical",
        MAX('1D'!$D$16,
            IFERROR(L29,
                MAX('1D'!$D$16,
                    POWER((ABS(K29)^2)/('1D'!$I$5*MAX(F29,
                                0.1)^2),
                        1/3)))),
        IF('1D'!V34="Subcritical",
            MAX('1D'!$D$16,
                IFERROR(W29,
                    MAX('1D'!$D$16,
                        POWER((ABS(K29)^2)/('1D'!$I$5*MAX(F29,
                                    0.1)^2),
                            1/3)))),
            IF(IFERROR(T29,
                    -1E+99)&gt;=IFERROR(AE29,
                    -1E+99),
                MAX('1D'!$D$16,
                    IFERROR(L29,
                        MAX('1D'!$D$16,
                            POWER((ABS(K29)^2)/('1D'!$I$5*MAX(F29,
                                        0.1)^2),
                                1/3)))),
                MAX('1D'!$D$16,
                    IFERROR(W29,
                        MAX('1D'!$D$16,
                            POWER((ABS(K29)^2)/('1D'!$I$5*MAX(F29,
                                        0.1)^2),
                                1/3))))))),
    MAX('1D'!$D$16,
        POWER((ABS(K29)^2)/('1D'!$I$5*MAX(F29,
                    0.1)^2),
            1/3)))</f>
        <v>6.5393667182816611</v>
      </c>
      <c r="AI29" s="5">
        <f t="shared" ca="1" si="8"/>
        <v>635.51736671828166</v>
      </c>
      <c r="AJ29" s="5">
        <f ca="1">AI29+((ABS(K29)/MAX(((F29)+(G29)*(AH29))*(AH29),
            0.000001))^2)/(2*'1D'!$I$5)</f>
        <v>635.51737145699349</v>
      </c>
      <c r="AK29">
        <v>635.5</v>
      </c>
      <c r="AM29" s="5">
        <f ca="1">IF($A$2=0,
    MIN(('1D'!$D$12*MAX(J29,
                0.1)*POWER(MAX(0,
                    AI29-AK29),
                1.5)),
        (MAX(0,
                K29-(0.05))),
        IFERROR(AM29,
            0)),
    IF(('1D'!$D$12*MAX(J29,
                0.1)*POWER(MAX(0,
                    AI29-AK29),
                1.5))&lt;=0,
        0,
        MIN(('1D'!$D$12*MAX(J29,
                    0.1)*POWER(MAX(0,
                        AI29-AK29),
                    1.5)),
            (MAX(0,
                    K29-(0.05))),
            (MAX(0,
                    IFERROR(AM29,
                        0)+('1D'!$D$25*(('1D'!$D$12*MAX(J29,
                                    0.1)*POWER(MAX(0,
                                        AI29-AK29),
                                    1.5))-IFERROR(AM29,
                                0))))))))</f>
        <v>3.8906804289832869E-3</v>
      </c>
      <c r="AN29">
        <v>0</v>
      </c>
      <c r="AO29" s="5">
        <f t="shared" ca="1" si="9"/>
        <v>3.8906804289832869E-3</v>
      </c>
      <c r="AP29" s="5">
        <f t="shared" ca="1" si="13"/>
        <v>7.7074800935909904E-2</v>
      </c>
      <c r="AQ29" s="5">
        <f ca="1">ABS(ABS(K29)/MAX(((F29)+(G29)*(AH29))*(AH29),
        0.000001))/SQRT('1D'!$I$5*MAX((((F29)+(G29)*(AH29))*(AH29))/MAX((F29)+2*(G29)*(AH29),
            0.000001),
        0.000001))</f>
        <v>1.2038636447335405E-3</v>
      </c>
      <c r="AR29" s="5" t="str">
        <f t="shared" ca="1" si="10"/>
        <v>Subcritical</v>
      </c>
      <c r="AS29" s="5">
        <f ca="1">((ABS(K29)*'1D'!$D$6)/(MAX(((F29)+(G29)*(AH29))*(AH29),
            0.000001)*MAX(((((F29)+(G29)*(AH29))*(AH29))/MAX((F29)+2*(AH29)*SQRT(1+(G29)^2),
                    0.000001))^(2/3),
            0.000001)))^2</f>
        <v>3.9464738857550366E-9</v>
      </c>
    </row>
    <row r="30" spans="1:45" x14ac:dyDescent="0.35">
      <c r="A30">
        <v>21</v>
      </c>
      <c r="B30">
        <v>20</v>
      </c>
      <c r="C30">
        <v>616065.73</v>
      </c>
      <c r="D30">
        <v>3096601.8679999998</v>
      </c>
      <c r="E30">
        <v>628.97799999999995</v>
      </c>
      <c r="F30">
        <v>15</v>
      </c>
      <c r="G30">
        <v>0</v>
      </c>
      <c r="H30" t="s">
        <v>176</v>
      </c>
      <c r="I30">
        <v>0</v>
      </c>
      <c r="J30" s="5">
        <f t="shared" si="11"/>
        <v>1</v>
      </c>
      <c r="K30" s="5">
        <f t="shared" ca="1" si="12"/>
        <v>0.94192519906409033</v>
      </c>
      <c r="L30" s="5">
        <f ca="1">IF($A$2=0,
    IFERROR(L29,
        MAX('1D'!$D$16,
            POWER((ABS(K30)^2)/('1D'!$I$5*MAX(F30,
                        0.1)^2),
                1/3))),
    IF(IFERROR(V29,
            0)=0,
        IFERROR(L29,
            MAX('1D'!$D$16,
                POWER((ABS(K30)^2)/('1D'!$I$5*MAX(F30,
                            0.1)^2),
                    1/3))),
        IF(OR(IFERROR(L30,
                    0)=0,
                IFERROR(S29,
                    0)&lt;1,
                IFERROR(S30,
                    0)&lt;1),
            MAX('1D'!$D$16,
                POWER((ABS(K30)^2)/('1D'!$I$5*MAX(F30,
                            0.1)^2),
                    1/3)),
            IF(IFERROR(U30,
                    0)&gt;0,
                MAX('1D'!$D$16,
                    IFERROR(L30,
                        0)+((IFERROR(U30,
                                0))*'1D'!$D$18*IF((IFERROR(S30,
                                    0))&lt;1,
                            1,
                            -1))),
                IF(IFERROR(U30,
                        0)&lt;0,
                    IF(ABS((MAX('1D'!$D$16,
                                    POWER((ABS(K30)^2)/('1D'!$I$5*MAX(F30,
                                                0.1)^2),
                                        1/3)))-IFERROR(L30,
                                0))&gt;'1D'!$D$19,
                        MAX('1D'!$D$16,
                            IF((MAX('1D'!$D$16,
                                        POWER((ABS(K30)^2)/('1D'!$I$5*MAX(F30,
                                                    0.1)^2),
                                            1/3)))&gt;IFERROR(L30,
                                    0),
                                MIN((MAX('1D'!$D$16,
                                            POWER((ABS(K30)^2)/('1D'!$I$5*MAX(F30,
                                                        0.1)^2),
                                                1/3))),
                                    IFERROR(L30,
                                        0)+(MIN(ABS(IFERROR(U30,
                                                    0))*'1D'!$D$18,
                                            ABS((MAX('1D'!$D$16,
                                                        POWER((ABS(K30)^2)/('1D'!$I$5*MAX(F30,
                                                                    0.1)^2),
                                                            1/3)))-IFERROR(L30,
                                                    0))))),
                                MAX((MAX('1D'!$D$16,
                                            POWER((ABS(K30)^2)/('1D'!$I$5*MAX(F30,
                                                        0.1)^2),
                                                1/3))),
                                    IFERROR(L30,
                                        0)-(MIN(ABS(IFERROR(U30,
                                                    0))*'1D'!$D$18,
                                            ABS((MAX('1D'!$D$16,
                                                        POWER((ABS(K30)^2)/('1D'!$I$5*MAX(F30,
                                                                    0.1)^2),
                                                            1/3)))-IFERROR(L30,
                                                    0))))))),
                        MAX('1D'!$D$16,
                            POWER((ABS(K30)^2)/('1D'!$I$5*MAX(F30,
                                        0.1)^2),
                                1/3))),
                    MAX('1D'!$D$16,
                        IFERROR(L30,
                            0)))))))</f>
        <v>0.05</v>
      </c>
      <c r="M30" s="5">
        <f t="shared" ca="1" si="0"/>
        <v>0.75</v>
      </c>
      <c r="N30" s="5">
        <f t="shared" ca="1" si="1"/>
        <v>4.9668874172185434E-2</v>
      </c>
      <c r="O30" s="5">
        <f t="shared" ca="1" si="2"/>
        <v>1.2559002654187872</v>
      </c>
      <c r="P30" s="5">
        <f t="shared" ca="1" si="3"/>
        <v>629.02799999999991</v>
      </c>
      <c r="Q30" s="5">
        <f ca="1">P30+((ABS(K30)/MAX(((F30)+(G30)*(L30))*(L30),
            0.000001))^2)/(2*'1D'!$I$5)</f>
        <v>629.10839171644636</v>
      </c>
      <c r="R30" s="5">
        <f ca="1">((ABS(K30)*'1D'!$D$6)/(MAX(((F30)+(G30)*(L30))*(L30),
            0.000001)*MAX(((((F30)+(G30)*(L30))*(L30))/MAX((F30)+2*(L30)*SQRT(1+(G30)^2),
                    0.000001))^(2/3),
            0.000001)))^2</f>
        <v>1.9437798142538595E-2</v>
      </c>
      <c r="S30" s="5">
        <f ca="1">ABS(ABS(K30)/MAX(((F30)+(G30)*(L30))*(L30),
        0.000001))/SQRT('1D'!$I$5*MAX((((F30)+(G30)*(L30))*(L30))/MAX((F30)+2*(G30)*(L30),
            0.000001),
        0.000001))</f>
        <v>1.7932285570604902</v>
      </c>
      <c r="T30" s="5">
        <f ca="1">((F30)*(L30)^2)/2+(G30)*(L30)^3/3+(ABS(K30)^2)/('1D'!$I$5*MAX(((F30)+(G30)*(L30))*(L30),
        0.000001))</f>
        <v>0.1393375746696468</v>
      </c>
      <c r="U30" s="5">
        <f ca="1">IF($A$2=0,
    0,
    IFERROR(Q29-(((R29+R30)/2)*J30)-(IF(O29&gt;O30,
                '1D'!$D$8*((O29^2-O30^2)/(2*'1D'!$I$5)),
                '1D'!$D$9*((O30^2-O29^2)/(2*'1D'!$I$5)))+('1D'!$D$10*(ABS(I30)/90)*(MAX(O29^2,
                        O30^2)/(2*'1D'!$I$5))))-Q30,
        0))</f>
        <v>-1.9052404711487725E-2</v>
      </c>
      <c r="V30" s="5">
        <f ca="1">IF($A$2=0,
    1,
    IF(IFERROR(V29,
            0)=0,
        0,
        IFERROR(IF(ROUND(S30,
                    3)=1,
                1,
                IF(AND(ABS(U30)&lt;'1D'!$D$19,
                        S30&gt;1),
                    1,
                    0)),
            0)))</f>
        <v>0</v>
      </c>
      <c r="W30" s="5">
        <f ca="1">IF($A$2=0,
    MAX(MAX('1D'!$D$16,
            MAX('1D'!$D$16,
                POWER((ABS(K30)^2)/('1D'!$I$5*MAX(F30,
                            0.1)^2),
                    1/3))),
        IFERROR(W48,
            MAX(MAX('1D'!$D$16,
                    MAX('1D'!$D$16,
                        POWER((ABS(K30)^2)/('1D'!$I$5*MAX(F30,
                                    0.1)^2),
                            1/3))),
                ($L$2)-E48))),
    IF(IFERROR(AG31,
            0)=0,
        MAX(MAX('1D'!$D$16,
                MAX('1D'!$D$16,
                    POWER((ABS(K30)^2)/('1D'!$I$5*MAX(F30,
                                0.1)^2),
                        1/3))),
            IFERROR(W48,
                MAX(MAX('1D'!$D$16,
                        MAX('1D'!$D$16,
                            POWER((ABS(K30)^2)/('1D'!$I$5*MAX(F30,
                                        0.1)^2),
                                1/3))),
                    ($L$2)-E48))),
        IF(IFERROR(W30,
                0)=0,
            MAX(MAX('1D'!$D$16,
                    MAX('1D'!$D$16,
                        POWER((ABS(K30)^2)/('1D'!$I$5*MAX(F30,
                                    0.1)^2),
                            1/3))),
                IFERROR(W48,
                    MAX(MAX('1D'!$D$16,
                            MAX('1D'!$D$16,
                                POWER((ABS(K30)^2)/('1D'!$I$5*MAX(F30,
                                            0.1)^2),
                                    1/3))),
                        ($L$2)-E48))),
            IF(OR(IFERROR(AD30,
                        0)&gt;=1,
                    IFERROR(AD31,
                        0)&gt;=1),
                MAX('1D'!$D$16,
                    MAX('1D'!$D$16,
                        POWER((ABS(K30)^2)/('1D'!$I$5*MAX(F30,
                                    0.1)^2),
                            1/3))),
                IF(ABS(IFERROR(AF30,
                            0))&lt;'1D'!$D$19,
                    MAX(MAX('1D'!$D$16,
                            MAX('1D'!$D$16,
                                POWER((ABS(K30)^2)/('1D'!$I$5*MAX(F30,
                                            0.1)^2),
                                    1/3))),
                        IFERROR(W30,
                            0)),
                    MAX(MAX('1D'!$D$16,
                            MAX('1D'!$D$16,
                                POWER((ABS(K30)^2)/('1D'!$I$5*MAX(F30,
                                            0.1)^2),
                                    1/3))),
                        (IFERROR(W30,
                                0))+((IFERROR(AF30,
                                    0))*'1D'!$D$18)))))))</f>
        <v>6.5384502468264643</v>
      </c>
      <c r="X30" s="5">
        <f t="shared" ca="1" si="4"/>
        <v>98.076753702396957</v>
      </c>
      <c r="Y30" s="5">
        <f t="shared" ca="1" si="5"/>
        <v>3.4931474620771694</v>
      </c>
      <c r="Z30" s="5">
        <f t="shared" ca="1" si="6"/>
        <v>9.6039597917591969E-3</v>
      </c>
      <c r="AA30" s="5">
        <f t="shared" ca="1" si="7"/>
        <v>635.51645024682637</v>
      </c>
      <c r="AB30" s="5">
        <f ca="1">AA30+((ABS(K30)/MAX(((F30)+(G30)*(W30))*(W30),
            0.000001))^2)/(2*'1D'!$I$5)</f>
        <v>635.51645494794991</v>
      </c>
      <c r="AC30" s="5">
        <f ca="1">((ABS(K30)*'1D'!$D$6)/(MAX(((F30)+(G30)*(W30))*(W30),
            0.000001)*MAX(((((F30)+(G30)*(W30))*(W30))/MAX((F30)+2*(W30)*SQRT(1+(G30)^2),
                    0.000001))^(2/3),
            0.000001)))^2</f>
        <v>3.915560676237369E-9</v>
      </c>
      <c r="AD30" s="5">
        <f ca="1">ABS(ABS(K30)/MAX(((F30)+(G30)*(W30))*(W30),
        0.000001))/SQRT('1D'!$I$5*MAX((((F30)+(G30)*(W30))*(W30))/MAX((F30)+2*(G30)*(W30),
            0.000001),
        0.000001))</f>
        <v>1.1991635462000282E-3</v>
      </c>
      <c r="AE30" s="5">
        <f ca="1">((F30)*(W30)^2)/2+(G30)*(W30)^3/3+(ABS(K30)^2)/('1D'!$I$5*MAX(((F30)+(G30)*(W30))*(W30),
        0.000001))</f>
        <v>320.63590936855729</v>
      </c>
      <c r="AF30" s="5">
        <f ca="1">IF($A$2=0,
    0,
    IFERROR(AB31+(((AC30+AC31)/2)*J31)+(IF(Z30&gt;Z31,
                '1D'!$D$8*((Z30^2-Z31^2)/(2*'1D'!$I$5)),
                '1D'!$D$9*((Z31^2-Z30^2)/(2*'1D'!$I$5)))+('1D'!$D$10*(ABS(I31)/90)*(MAX(Z30^2,
                        Z31^2)/(2*'1D'!$I$5))))-AB30,
        0))</f>
        <v>-9.1661193948766595E-4</v>
      </c>
      <c r="AG30" s="5">
        <f ca="1">IF($A$2=0,
    1,
    IF(IFERROR(AG31,
            0)=0,
        0,
        IFERROR(IF(OR(ROUND(AD30,
                        3)&gt;=1,
                    AND(ABS(AF30)&lt;'1D'!$D$19,
                        AD30&lt;1)),
                1,
                0),
            0)))</f>
        <v>1</v>
      </c>
      <c r="AH30" s="5">
        <f ca="1">IFERROR(IF('1D'!V34="Supercritical",
        MAX('1D'!$D$16,
            IFERROR(L30,
                MAX('1D'!$D$16,
                    POWER((ABS(K30)^2)/('1D'!$I$5*MAX(F30,
                                0.1)^2),
                        1/3)))),
        IF('1D'!V34="Subcritical",
            MAX('1D'!$D$16,
                IFERROR(W30,
                    MAX('1D'!$D$16,
                        POWER((ABS(K30)^2)/('1D'!$I$5*MAX(F30,
                                    0.1)^2),
                            1/3)))),
            IF(IFERROR(T30,
                    -1E+99)&gt;=IFERROR(AE30,
                    -1E+99),
                MAX('1D'!$D$16,
                    IFERROR(L30,
                        MAX('1D'!$D$16,
                            POWER((ABS(K30)^2)/('1D'!$I$5*MAX(F30,
                                        0.1)^2),
                                1/3)))),
                MAX('1D'!$D$16,
                    IFERROR(W30,
                        MAX('1D'!$D$16,
                            POWER((ABS(K30)^2)/('1D'!$I$5*MAX(F30,
                                        0.1)^2),
                                1/3))))))),
    MAX('1D'!$D$16,
        POWER((ABS(K30)^2)/('1D'!$I$5*MAX(F30,
                    0.1)^2),
            1/3)))</f>
        <v>6.5384502468264643</v>
      </c>
      <c r="AI30" s="5">
        <f t="shared" ca="1" si="8"/>
        <v>635.51645024682637</v>
      </c>
      <c r="AJ30" s="5">
        <f ca="1">AI30+((ABS(K30)/MAX(((F30)+(G30)*(AH30))*(AH30),
            0.000001))^2)/(2*'1D'!$I$5)</f>
        <v>635.51645494794991</v>
      </c>
      <c r="AK30">
        <v>635.5</v>
      </c>
      <c r="AM30" s="5">
        <f ca="1">IF($A$2=0,
    MIN(('1D'!$D$12*MAX(J30,
                0.1)*POWER(MAX(0,
                    AI30-AK30),
                1.5)),
        (MAX(0,
                K30-(0.05))),
        IFERROR(AM30,
            0)),
    IF(('1D'!$D$12*MAX(J30,
                0.1)*POWER(MAX(0,
                    AI30-AK30),
                1.5))&lt;=0,
        0,
        MIN(('1D'!$D$12*MAX(J30,
                    0.1)*POWER(MAX(0,
                        AI30-AK30),
                    1.5)),
            (MAX(0,
                    K30-(0.05))),
            (MAX(0,
                    IFERROR(AM30,
                        0)+('1D'!$D$25*(('1D'!$D$12*MAX(J30,
                                    0.1)*POWER(MAX(0,
                                        AI30-AK30),
                                    1.5))-IFERROR(AM30,
                                0))))))))</f>
        <v>3.5868032069128961E-3</v>
      </c>
      <c r="AN30">
        <v>0</v>
      </c>
      <c r="AO30" s="5">
        <f t="shared" ca="1" si="9"/>
        <v>3.5868032069128961E-3</v>
      </c>
      <c r="AP30" s="5">
        <f t="shared" ca="1" si="13"/>
        <v>8.0661604142822807E-2</v>
      </c>
      <c r="AQ30" s="5">
        <f ca="1">ABS(ABS(K30)/MAX(((F30)+(G30)*(AH30))*(AH30),
        0.000001))/SQRT('1D'!$I$5*MAX((((F30)+(G30)*(AH30))*(AH30))/MAX((F30)+2*(G30)*(AH30),
            0.000001),
        0.000001))</f>
        <v>1.1991635462000282E-3</v>
      </c>
      <c r="AR30" s="5" t="str">
        <f t="shared" ca="1" si="10"/>
        <v>Subcritical</v>
      </c>
      <c r="AS30" s="5">
        <f ca="1">((ABS(K30)*'1D'!$D$6)/(MAX(((F30)+(G30)*(AH30))*(AH30),
            0.000001)*MAX(((((F30)+(G30)*(AH30))*(AH30))/MAX((F30)+2*(AH30)*SQRT(1+(G30)^2),
                    0.000001))^(2/3),
            0.000001)))^2</f>
        <v>3.915560676237369E-9</v>
      </c>
    </row>
    <row r="31" spans="1:45" x14ac:dyDescent="0.35">
      <c r="A31">
        <v>22</v>
      </c>
      <c r="B31">
        <v>21</v>
      </c>
      <c r="C31">
        <v>616065.73</v>
      </c>
      <c r="D31">
        <v>3096600.8679999998</v>
      </c>
      <c r="E31">
        <v>628.97799999999995</v>
      </c>
      <c r="F31">
        <v>15</v>
      </c>
      <c r="G31">
        <v>0</v>
      </c>
      <c r="H31" t="s">
        <v>176</v>
      </c>
      <c r="I31">
        <v>0</v>
      </c>
      <c r="J31" s="5">
        <f t="shared" si="11"/>
        <v>1</v>
      </c>
      <c r="K31" s="5">
        <f t="shared" ca="1" si="12"/>
        <v>0.93833839585717749</v>
      </c>
      <c r="L31" s="5">
        <f ca="1">IF($A$2=0,
    IFERROR(L30,
        MAX('1D'!$D$16,
            POWER((ABS(K31)^2)/('1D'!$I$5*MAX(F31,
                        0.1)^2),
                1/3))),
    IF(IFERROR(V30,
            0)=0,
        IFERROR(L30,
            MAX('1D'!$D$16,
                POWER((ABS(K31)^2)/('1D'!$I$5*MAX(F31,
                            0.1)^2),
                    1/3))),
        IF(OR(IFERROR(L31,
                    0)=0,
                IFERROR(S30,
                    0)&lt;1,
                IFERROR(S31,
                    0)&lt;1),
            MAX('1D'!$D$16,
                POWER((ABS(K31)^2)/('1D'!$I$5*MAX(F31,
                            0.1)^2),
                    1/3)),
            IF(IFERROR(U31,
                    0)&gt;0,
                MAX('1D'!$D$16,
                    IFERROR(L31,
                        0)+((IFERROR(U31,
                                0))*'1D'!$D$18*IF((IFERROR(S31,
                                    0))&lt;1,
                            1,
                            -1))),
                IF(IFERROR(U31,
                        0)&lt;0,
                    IF(ABS((MAX('1D'!$D$16,
                                    POWER((ABS(K31)^2)/('1D'!$I$5*MAX(F31,
                                                0.1)^2),
                                        1/3)))-IFERROR(L31,
                                0))&gt;'1D'!$D$19,
                        MAX('1D'!$D$16,
                            IF((MAX('1D'!$D$16,
                                        POWER((ABS(K31)^2)/('1D'!$I$5*MAX(F31,
                                                    0.1)^2),
                                            1/3)))&gt;IFERROR(L31,
                                    0),
                                MIN((MAX('1D'!$D$16,
                                            POWER((ABS(K31)^2)/('1D'!$I$5*MAX(F31,
                                                        0.1)^2),
                                                1/3))),
                                    IFERROR(L31,
                                        0)+(MIN(ABS(IFERROR(U31,
                                                    0))*'1D'!$D$18,
                                            ABS((MAX('1D'!$D$16,
                                                        POWER((ABS(K31)^2)/('1D'!$I$5*MAX(F31,
                                                                    0.1)^2),
                                                            1/3)))-IFERROR(L31,
                                                    0))))),
                                MAX((MAX('1D'!$D$16,
                                            POWER((ABS(K31)^2)/('1D'!$I$5*MAX(F31,
                                                        0.1)^2),
                                                1/3))),
                                    IFERROR(L31,
                                        0)-(MIN(ABS(IFERROR(U31,
                                                    0))*'1D'!$D$18,
                                            ABS((MAX('1D'!$D$16,
                                                        POWER((ABS(K31)^2)/('1D'!$I$5*MAX(F31,
                                                                    0.1)^2),
                                                            1/3)))-IFERROR(L31,
                                                    0))))))),
                        MAX('1D'!$D$16,
                            POWER((ABS(K31)^2)/('1D'!$I$5*MAX(F31,
                                        0.1)^2),
                                1/3))),
                    MAX('1D'!$D$16,
                        IFERROR(L31,
                            0)))))))</f>
        <v>0.05</v>
      </c>
      <c r="M31" s="5">
        <f t="shared" ca="1" si="0"/>
        <v>0.75</v>
      </c>
      <c r="N31" s="5">
        <f t="shared" ca="1" si="1"/>
        <v>4.9668874172185434E-2</v>
      </c>
      <c r="O31" s="5">
        <f t="shared" ca="1" si="2"/>
        <v>1.2511178611429032</v>
      </c>
      <c r="P31" s="5">
        <f t="shared" ca="1" si="3"/>
        <v>629.02799999999991</v>
      </c>
      <c r="Q31" s="5">
        <f ca="1">P31+((ABS(K31)/MAX(((F31)+(G31)*(L31))*(L31),
            0.000001))^2)/(2*'1D'!$I$5)</f>
        <v>629.10778062703719</v>
      </c>
      <c r="R31" s="5">
        <f ca="1">((ABS(K31)*'1D'!$D$6)/(MAX(((F31)+(G31)*(L31))*(L31),
            0.000001)*MAX(((((F31)+(G31)*(L31))*(L31))/MAX((F31)+2*(L31)*SQRT(1+(G31)^2),
                    0.000001))^(2/3),
            0.000001)))^2</f>
        <v>1.9290043708278276E-2</v>
      </c>
      <c r="S31" s="5">
        <f ca="1">ABS(ABS(K31)/MAX(((F31)+(G31)*(L31))*(L31),
        0.000001))/SQRT('1D'!$I$5*MAX((((F31)+(G31)*(L31))*(L31))/MAX((F31)+2*(G31)*(L31),
            0.000001),
        0.000001))</f>
        <v>1.7864000340041122</v>
      </c>
      <c r="T31" s="5">
        <f ca="1">((F31)*(L31)^2)/2+(G31)*(L31)^3/3+(ABS(K31)^2)/('1D'!$I$5*MAX(((F31)+(G31)*(L31))*(L31),
        0.000001))</f>
        <v>0.13842094055587104</v>
      </c>
      <c r="U31" s="5">
        <f ca="1">IF($A$2=0,
    0,
    IFERROR(Q30-(((R30+R31)/2)*J31)-(IF(O30&gt;O31,
                '1D'!$D$8*((O30^2-O31^2)/(2*'1D'!$I$5)),
                '1D'!$D$9*((O31^2-O30^2)/(2*'1D'!$I$5)))+('1D'!$D$10*(ABS(I31)/90)*(MAX(O30^2,
                        O31^2)/(2*'1D'!$I$5))))-Q31,
        0))</f>
        <v>-1.8936158338988207E-2</v>
      </c>
      <c r="V31" s="5">
        <f ca="1">IF($A$2=0,
    1,
    IF(IFERROR(V30,
            0)=0,
        0,
        IFERROR(IF(ROUND(S31,
                    3)=1,
                1,
                IF(AND(ABS(U31)&lt;'1D'!$D$19,
                        S31&gt;1),
                    1,
                    0)),
            0)))</f>
        <v>0</v>
      </c>
      <c r="W31" s="5">
        <f ca="1">IF($A$2=0,
    MAX(MAX('1D'!$D$16,
            MAX('1D'!$D$16,
                POWER((ABS(K31)^2)/('1D'!$I$5*MAX(F31,
                            0.1)^2),
                    1/3))),
        IFERROR(W48,
            MAX(MAX('1D'!$D$16,
                    MAX('1D'!$D$16,
                        POWER((ABS(K31)^2)/('1D'!$I$5*MAX(F31,
                                    0.1)^2),
                            1/3))),
                ($L$2)-E48))),
    IF(IFERROR(AG32,
            0)=0,
        MAX(MAX('1D'!$D$16,
                MAX('1D'!$D$16,
                    POWER((ABS(K31)^2)/('1D'!$I$5*MAX(F31,
                                0.1)^2),
                        1/3))),
            IFERROR(W48,
                MAX(MAX('1D'!$D$16,
                        MAX('1D'!$D$16,
                            POWER((ABS(K31)^2)/('1D'!$I$5*MAX(F31,
                                        0.1)^2),
                                1/3))),
                    ($L$2)-E48))),
        IF(IFERROR(W31,
                0)=0,
            MAX(MAX('1D'!$D$16,
                    MAX('1D'!$D$16,
                        POWER((ABS(K31)^2)/('1D'!$I$5*MAX(F31,
                                    0.1)^2),
                            1/3))),
                IFERROR(W48,
                    MAX(MAX('1D'!$D$16,
                            MAX('1D'!$D$16,
                                POWER((ABS(K31)^2)/('1D'!$I$5*MAX(F31,
                                            0.1)^2),
                                    1/3))),
                        ($L$2)-E48))),
            IF(OR(IFERROR(AD31,
                        0)&gt;=1,
                    IFERROR(AD32,
                        0)&gt;=1),
                MAX('1D'!$D$16,
                    MAX('1D'!$D$16,
                        POWER((ABS(K31)^2)/('1D'!$I$5*MAX(F31,
                                    0.1)^2),
                            1/3))),
                IF(ABS(IFERROR(AF31,
                            0))&lt;'1D'!$D$19,
                    MAX(MAX('1D'!$D$16,
                            MAX('1D'!$D$16,
                                POWER((ABS(K31)^2)/('1D'!$I$5*MAX(F31,
                                            0.1)^2),
                                    1/3))),
                        IFERROR(W31,
                            0)),
                    MAX(MAX('1D'!$D$16,
                            MAX('1D'!$D$16,
                                POWER((ABS(K31)^2)/('1D'!$I$5*MAX(F31,
                                            0.1)^2),
                                    1/3))),
                        (IFERROR(W31,
                                0))+((IFERROR(AF31,
                                    0))*'1D'!$D$18)))))))</f>
        <v>6.5375336550843466</v>
      </c>
      <c r="X31" s="5">
        <f t="shared" ca="1" si="4"/>
        <v>98.0630048262652</v>
      </c>
      <c r="Y31" s="5">
        <f t="shared" ca="1" si="5"/>
        <v>3.4928858315059896</v>
      </c>
      <c r="Z31" s="5">
        <f t="shared" ca="1" si="6"/>
        <v>9.5687297928469441E-3</v>
      </c>
      <c r="AA31" s="5">
        <f t="shared" ca="1" si="7"/>
        <v>635.51553365508425</v>
      </c>
      <c r="AB31" s="5">
        <f ca="1">AA31+((ABS(K31)/MAX(((F31)+(G31)*(W31))*(W31),
            0.000001))^2)/(2*'1D'!$I$5)</f>
        <v>635.51553832178104</v>
      </c>
      <c r="AC31" s="5">
        <f ca="1">((ABS(K31)*'1D'!$D$6)/(MAX(((F31)+(G31)*(W31))*(W31),
            0.000001)*MAX(((((F31)+(G31)*(W31))*(W31))/MAX((F31)+2*(W31)*SQRT(1+(G31)^2),
                    0.000001))^(2/3),
            0.000001)))^2</f>
        <v>3.8872748264018253E-9</v>
      </c>
      <c r="AD31" s="5">
        <f ca="1">ABS(ABS(K31)/MAX(((F31)+(G31)*(W31))*(W31),
        0.000001))/SQRT('1D'!$I$5*MAX((((F31)+(G31)*(W31))*(W31))/MAX((F31)+2*(G31)*(W31),
            0.000001),
        0.000001))</f>
        <v>1.1948484331501799E-3</v>
      </c>
      <c r="AE31" s="5">
        <f ca="1">((F31)*(W31)^2)/2+(G31)*(W31)^3/3+(ABS(K31)^2)/('1D'!$I$5*MAX(((F31)+(G31)*(W31))*(W31),
        0.000001))</f>
        <v>320.54601244581175</v>
      </c>
      <c r="AF31" s="5">
        <f ca="1">IF($A$2=0,
    0,
    IFERROR(AB32+(((AC31+AC32)/2)*J32)+(IF(Z31&gt;Z32,
                '1D'!$D$8*((Z31^2-Z32^2)/(2*'1D'!$I$5)),
                '1D'!$D$9*((Z32^2-Z31^2)/(2*'1D'!$I$5)))+('1D'!$D$10*(ABS(I32)/90)*(MAX(Z31^2,
                        Z32^2)/(2*'1D'!$I$5))))-AB31,
        0))</f>
        <v>-9.1673013639592682E-4</v>
      </c>
      <c r="AG31" s="5">
        <f ca="1">IF($A$2=0,
    1,
    IF(IFERROR(AG32,
            0)=0,
        0,
        IFERROR(IF(OR(ROUND(AD31,
                        3)&gt;=1,
                    AND(ABS(AF31)&lt;'1D'!$D$19,
                        AD31&lt;1)),
                1,
                0),
            0)))</f>
        <v>1</v>
      </c>
      <c r="AH31" s="5">
        <f ca="1">IFERROR(IF('1D'!V34="Supercritical",
        MAX('1D'!$D$16,
            IFERROR(L31,
                MAX('1D'!$D$16,
                    POWER((ABS(K31)^2)/('1D'!$I$5*MAX(F31,
                                0.1)^2),
                        1/3)))),
        IF('1D'!V34="Subcritical",
            MAX('1D'!$D$16,
                IFERROR(W31,
                    MAX('1D'!$D$16,
                        POWER((ABS(K31)^2)/('1D'!$I$5*MAX(F31,
                                    0.1)^2),
                            1/3)))),
            IF(IFERROR(T31,
                    -1E+99)&gt;=IFERROR(AE31,
                    -1E+99),
                MAX('1D'!$D$16,
                    IFERROR(L31,
                        MAX('1D'!$D$16,
                            POWER((ABS(K31)^2)/('1D'!$I$5*MAX(F31,
                                        0.1)^2),
                                1/3)))),
                MAX('1D'!$D$16,
                    IFERROR(W31,
                        MAX('1D'!$D$16,
                            POWER((ABS(K31)^2)/('1D'!$I$5*MAX(F31,
                                        0.1)^2),
                                1/3))))))),
    MAX('1D'!$D$16,
        POWER((ABS(K31)^2)/('1D'!$I$5*MAX(F31,
                    0.1)^2),
            1/3)))</f>
        <v>6.5375336550843466</v>
      </c>
      <c r="AI31" s="5">
        <f t="shared" ca="1" si="8"/>
        <v>635.51553365508425</v>
      </c>
      <c r="AJ31" s="5">
        <f ca="1">AI31+((ABS(K31)/MAX(((F31)+(G31)*(AH31))*(AH31),
            0.000001))^2)/(2*'1D'!$I$5)</f>
        <v>635.51553832178104</v>
      </c>
      <c r="AK31">
        <v>635.5</v>
      </c>
      <c r="AM31" s="5">
        <f ca="1">IF($A$2=0,
    MIN(('1D'!$D$12*MAX(J31,
                0.1)*POWER(MAX(0,
                    AI31-AK31),
                1.5)),
        (MAX(0,
                K31-(0.05))),
        IFERROR(AM31,
            0)),
    IF(('1D'!$D$12*MAX(J31,
                0.1)*POWER(MAX(0,
                    AI31-AK31),
                1.5))&lt;=0,
        0,
        MIN(('1D'!$D$12*MAX(J31,
                    0.1)*POWER(MAX(0,
                        AI31-AK31),
                    1.5)),
            (MAX(0,
                    K31-(0.05))),
            (MAX(0,
                    IFERROR(AM31,
                        0)+('1D'!$D$25*(('1D'!$D$12*MAX(J31,
                                    0.1)*POWER(MAX(0,
                                        AI31-AK31),
                                    1.5))-IFERROR(AM31,
                                0))))))))</f>
        <v>3.2912389035170951E-3</v>
      </c>
      <c r="AN31">
        <v>0</v>
      </c>
      <c r="AO31" s="5">
        <f t="shared" ca="1" si="9"/>
        <v>3.2912389035170951E-3</v>
      </c>
      <c r="AP31" s="5">
        <f t="shared" ca="1" si="13"/>
        <v>8.3952843046339903E-2</v>
      </c>
      <c r="AQ31" s="5">
        <f ca="1">ABS(ABS(K31)/MAX(((F31)+(G31)*(AH31))*(AH31),
        0.000001))/SQRT('1D'!$I$5*MAX((((F31)+(G31)*(AH31))*(AH31))/MAX((F31)+2*(G31)*(AH31),
            0.000001),
        0.000001))</f>
        <v>1.1948484331501799E-3</v>
      </c>
      <c r="AR31" s="5" t="str">
        <f t="shared" ca="1" si="10"/>
        <v>Subcritical</v>
      </c>
      <c r="AS31" s="5">
        <f ca="1">((ABS(K31)*'1D'!$D$6)/(MAX(((F31)+(G31)*(AH31))*(AH31),
            0.000001)*MAX(((((F31)+(G31)*(AH31))*(AH31))/MAX((F31)+2*(AH31)*SQRT(1+(G31)^2),
                    0.000001))^(2/3),
            0.000001)))^2</f>
        <v>3.8872748264018253E-9</v>
      </c>
    </row>
    <row r="32" spans="1:45" x14ac:dyDescent="0.35">
      <c r="A32">
        <v>23</v>
      </c>
      <c r="B32">
        <v>22</v>
      </c>
      <c r="C32">
        <v>616065.73</v>
      </c>
      <c r="D32">
        <v>3096599.8679999998</v>
      </c>
      <c r="E32">
        <v>628.97799999999995</v>
      </c>
      <c r="F32">
        <v>15</v>
      </c>
      <c r="G32">
        <v>0</v>
      </c>
      <c r="H32" t="s">
        <v>176</v>
      </c>
      <c r="I32">
        <v>0</v>
      </c>
      <c r="J32" s="5">
        <f t="shared" si="11"/>
        <v>1</v>
      </c>
      <c r="K32" s="5">
        <f t="shared" ca="1" si="12"/>
        <v>0.93504715695366036</v>
      </c>
      <c r="L32" s="5">
        <f ca="1">IF($A$2=0,
    IFERROR(L31,
        MAX('1D'!$D$16,
            POWER((ABS(K32)^2)/('1D'!$I$5*MAX(F32,
                        0.1)^2),
                1/3))),
    IF(IFERROR(V31,
            0)=0,
        IFERROR(L31,
            MAX('1D'!$D$16,
                POWER((ABS(K32)^2)/('1D'!$I$5*MAX(F32,
                            0.1)^2),
                    1/3))),
        IF(OR(IFERROR(L32,
                    0)=0,
                IFERROR(S31,
                    0)&lt;1,
                IFERROR(S32,
                    0)&lt;1),
            MAX('1D'!$D$16,
                POWER((ABS(K32)^2)/('1D'!$I$5*MAX(F32,
                            0.1)^2),
                    1/3)),
            IF(IFERROR(U32,
                    0)&gt;0,
                MAX('1D'!$D$16,
                    IFERROR(L32,
                        0)+((IFERROR(U32,
                                0))*'1D'!$D$18*IF((IFERROR(S32,
                                    0))&lt;1,
                            1,
                            -1))),
                IF(IFERROR(U32,
                        0)&lt;0,
                    IF(ABS((MAX('1D'!$D$16,
                                    POWER((ABS(K32)^2)/('1D'!$I$5*MAX(F32,
                                                0.1)^2),
                                        1/3)))-IFERROR(L32,
                                0))&gt;'1D'!$D$19,
                        MAX('1D'!$D$16,
                            IF((MAX('1D'!$D$16,
                                        POWER((ABS(K32)^2)/('1D'!$I$5*MAX(F32,
                                                    0.1)^2),
                                            1/3)))&gt;IFERROR(L32,
                                    0),
                                MIN((MAX('1D'!$D$16,
                                            POWER((ABS(K32)^2)/('1D'!$I$5*MAX(F32,
                                                        0.1)^2),
                                                1/3))),
                                    IFERROR(L32,
                                        0)+(MIN(ABS(IFERROR(U32,
                                                    0))*'1D'!$D$18,
                                            ABS((MAX('1D'!$D$16,
                                                        POWER((ABS(K32)^2)/('1D'!$I$5*MAX(F32,
                                                                    0.1)^2),
                                                            1/3)))-IFERROR(L32,
                                                    0))))),
                                MAX((MAX('1D'!$D$16,
                                            POWER((ABS(K32)^2)/('1D'!$I$5*MAX(F32,
                                                        0.1)^2),
                                                1/3))),
                                    IFERROR(L32,
                                        0)-(MIN(ABS(IFERROR(U32,
                                                    0))*'1D'!$D$18,
                                            ABS((MAX('1D'!$D$16,
                                                        POWER((ABS(K32)^2)/('1D'!$I$5*MAX(F32,
                                                                    0.1)^2),
                                                            1/3)))-IFERROR(L32,
                                                    0))))))),
                        MAX('1D'!$D$16,
                            POWER((ABS(K32)^2)/('1D'!$I$5*MAX(F32,
                                        0.1)^2),
                                1/3))),
                    MAX('1D'!$D$16,
                        IFERROR(L32,
                            0)))))))</f>
        <v>0.05</v>
      </c>
      <c r="M32" s="5">
        <f t="shared" ca="1" si="0"/>
        <v>0.75</v>
      </c>
      <c r="N32" s="5">
        <f t="shared" ca="1" si="1"/>
        <v>4.9668874172185434E-2</v>
      </c>
      <c r="O32" s="5">
        <f t="shared" ca="1" si="2"/>
        <v>1.2467295426048806</v>
      </c>
      <c r="P32" s="5">
        <f t="shared" ca="1" si="3"/>
        <v>629.02799999999991</v>
      </c>
      <c r="Q32" s="5">
        <f ca="1">P32+((ABS(K32)/MAX(((F32)+(G32)*(L32))*(L32),
            0.000001))^2)/(2*'1D'!$I$5)</f>
        <v>629.10722194456685</v>
      </c>
      <c r="R32" s="5">
        <f ca="1">((ABS(K32)*'1D'!$D$6)/(MAX(((F32)+(G32)*(L32))*(L32),
            0.000001)*MAX(((((F32)+(G32)*(L32))*(L32))/MAX((F32)+2*(L32)*SQRT(1+(G32)^2),
                    0.000001))^(2/3),
            0.000001)))^2</f>
        <v>1.9154960672821044E-2</v>
      </c>
      <c r="S32" s="5">
        <f ca="1">ABS(ABS(K32)/MAX(((F32)+(G32)*(L32))*(L32),
        0.000001))/SQRT('1D'!$I$5*MAX((((F32)+(G32)*(L32))*(L32))/MAX((F32)+2*(G32)*(L32),
            0.000001),
        0.000001))</f>
        <v>1.7801342035583831</v>
      </c>
      <c r="T32" s="5">
        <f ca="1">((F32)*(L32)^2)/2+(G32)*(L32)^3/3+(ABS(K32)^2)/('1D'!$I$5*MAX(((F32)+(G32)*(L32))*(L32),
        0.000001))</f>
        <v>0.13758291685044149</v>
      </c>
      <c r="U32" s="5">
        <f ca="1">IF($A$2=0,
    0,
    IFERROR(Q31-(((R31+R32)/2)*J32)-(IF(O31&gt;O32,
                '1D'!$D$8*((O31^2-O32^2)/(2*'1D'!$I$5)),
                '1D'!$D$9*((O32^2-O31^2)/(2*'1D'!$I$5)))+('1D'!$D$10*(ABS(I32)/90)*(MAX(O31^2,
                        O32^2)/(2*'1D'!$I$5))))-Q32,
        0))</f>
        <v>-1.8831424461382085E-2</v>
      </c>
      <c r="V32" s="5">
        <f ca="1">IF($A$2=0,
    1,
    IF(IFERROR(V31,
            0)=0,
        0,
        IFERROR(IF(ROUND(S32,
                    3)=1,
                1,
                IF(AND(ABS(U32)&lt;'1D'!$D$19,
                        S32&gt;1),
                    1,
                    0)),
            0)))</f>
        <v>0</v>
      </c>
      <c r="W32" s="5">
        <f ca="1">IF($A$2=0,
    MAX(MAX('1D'!$D$16,
            MAX('1D'!$D$16,
                POWER((ABS(K32)^2)/('1D'!$I$5*MAX(F32,
                            0.1)^2),
                    1/3))),
        IFERROR(W48,
            MAX(MAX('1D'!$D$16,
                    MAX('1D'!$D$16,
                        POWER((ABS(K32)^2)/('1D'!$I$5*MAX(F32,
                                    0.1)^2),
                            1/3))),
                ($L$2)-E48))),
    IF(IFERROR(AG33,
            0)=0,
        MAX(MAX('1D'!$D$16,
                MAX('1D'!$D$16,
                    POWER((ABS(K32)^2)/('1D'!$I$5*MAX(F32,
                                0.1)^2),
                        1/3))),
            IFERROR(W48,
                MAX(MAX('1D'!$D$16,
                        MAX('1D'!$D$16,
                            POWER((ABS(K32)^2)/('1D'!$I$5*MAX(F32,
                                        0.1)^2),
                                1/3))),
                    ($L$2)-E48))),
        IF(IFERROR(W32,
                0)=0,
            MAX(MAX('1D'!$D$16,
                    MAX('1D'!$D$16,
                        POWER((ABS(K32)^2)/('1D'!$I$5*MAX(F32,
                                    0.1)^2),
                            1/3))),
                IFERROR(W48,
                    MAX(MAX('1D'!$D$16,
                            MAX('1D'!$D$16,
                                POWER((ABS(K32)^2)/('1D'!$I$5*MAX(F32,
                                            0.1)^2),
                                    1/3))),
                        ($L$2)-E48))),
            IF(OR(IFERROR(AD32,
                        0)&gt;=1,
                    IFERROR(AD33,
                        0)&gt;=1),
                MAX('1D'!$D$16,
                    MAX('1D'!$D$16,
                        POWER((ABS(K32)^2)/('1D'!$I$5*MAX(F32,
                                    0.1)^2),
                            1/3))),
                IF(ABS(IFERROR(AF32,
                            0))&lt;'1D'!$D$19,
                    MAX(MAX('1D'!$D$16,
                            MAX('1D'!$D$16,
                                POWER((ABS(K32)^2)/('1D'!$I$5*MAX(F32,
                                            0.1)^2),
                                    1/3))),
                        IFERROR(W32,
                            0)),
                    MAX(MAX('1D'!$D$16,
                            MAX('1D'!$D$16,
                                POWER((ABS(K32)^2)/('1D'!$I$5*MAX(F32,
                                            0.1)^2),
                                    1/3))),
                        (IFERROR(W32,
                                0))+((IFERROR(AF32,
                                    0))*'1D'!$D$18)))))))</f>
        <v>6.536616943039367</v>
      </c>
      <c r="X32" s="5">
        <f t="shared" ca="1" si="4"/>
        <v>98.04925414559051</v>
      </c>
      <c r="Y32" s="5">
        <f t="shared" ca="1" si="5"/>
        <v>3.4926241324200369</v>
      </c>
      <c r="Z32" s="5">
        <f t="shared" ca="1" si="6"/>
        <v>9.5365045364367157E-3</v>
      </c>
      <c r="AA32" s="5">
        <f t="shared" ca="1" si="7"/>
        <v>635.5146169430393</v>
      </c>
      <c r="AB32" s="5">
        <f ca="1">AA32+((ABS(K32)/MAX(((F32)+(G32)*(W32))*(W32),
            0.000001))^2)/(2*'1D'!$I$5)</f>
        <v>635.51462157835624</v>
      </c>
      <c r="AC32" s="5">
        <f ca="1">((ABS(K32)*'1D'!$D$6)/(MAX(((F32)+(G32)*(W32))*(W32),
            0.000001)*MAX(((((F32)+(G32)*(W32))*(W32))/MAX((F32)+2*(W32)*SQRT(1+(G32)^2),
                    0.000001))^(2/3),
            0.000001)))^2</f>
        <v>3.8615217935948765E-9</v>
      </c>
      <c r="AD32" s="5">
        <f ca="1">ABS(ABS(K32)/MAX(((F32)+(G32)*(W32))*(W32),
        0.000001))/SQRT('1D'!$I$5*MAX((((F32)+(G32)*(W32))*(W32))/MAX((F32)+2*(G32)*(W32),
            0.000001),
        0.000001))</f>
        <v>1.1909079607516188E-3</v>
      </c>
      <c r="AE32" s="5">
        <f ca="1">((F32)*(W32)^2)/2+(G32)*(W32)^3/3+(ABS(K32)^2)/('1D'!$I$5*MAX(((F32)+(G32)*(W32))*(W32),
        0.000001))</f>
        <v>320.45611692896136</v>
      </c>
      <c r="AF32" s="5">
        <f ca="1">IF($A$2=0,
    0,
    IFERROR(AB33+(((AC32+AC33)/2)*J33)+(IF(Z32&gt;Z33,
                '1D'!$D$8*((Z32^2-Z33^2)/(2*'1D'!$I$5)),
                '1D'!$D$9*((Z33^2-Z32^2)/(2*'1D'!$I$5)))+('1D'!$D$10*(ABS(I33)/90)*(MAX(Z32^2,
                        Z33^2)/(2*'1D'!$I$5))))-AB32,
        0))</f>
        <v>-9.1684842573158676E-4</v>
      </c>
      <c r="AG32" s="5">
        <f ca="1">IF($A$2=0,
    1,
    IF(IFERROR(AG33,
            0)=0,
        0,
        IFERROR(IF(OR(ROUND(AD32,
                        3)&gt;=1,
                    AND(ABS(AF32)&lt;'1D'!$D$19,
                        AD32&lt;1)),
                1,
                0),
            0)))</f>
        <v>1</v>
      </c>
      <c r="AH32" s="5">
        <f ca="1">IFERROR(IF('1D'!V34="Supercritical",
        MAX('1D'!$D$16,
            IFERROR(L32,
                MAX('1D'!$D$16,
                    POWER((ABS(K32)^2)/('1D'!$I$5*MAX(F32,
                                0.1)^2),
                        1/3)))),
        IF('1D'!V34="Subcritical",
            MAX('1D'!$D$16,
                IFERROR(W32,
                    MAX('1D'!$D$16,
                        POWER((ABS(K32)^2)/('1D'!$I$5*MAX(F32,
                                    0.1)^2),
                            1/3)))),
            IF(IFERROR(T32,
                    -1E+99)&gt;=IFERROR(AE32,
                    -1E+99),
                MAX('1D'!$D$16,
                    IFERROR(L32,
                        MAX('1D'!$D$16,
                            POWER((ABS(K32)^2)/('1D'!$I$5*MAX(F32,
                                        0.1)^2),
                                1/3)))),
                MAX('1D'!$D$16,
                    IFERROR(W32,
                        MAX('1D'!$D$16,
                            POWER((ABS(K32)^2)/('1D'!$I$5*MAX(F32,
                                        0.1)^2),
                                1/3))))))),
    MAX('1D'!$D$16,
        POWER((ABS(K32)^2)/('1D'!$I$5*MAX(F32,
                    0.1)^2),
            1/3)))</f>
        <v>6.536616943039367</v>
      </c>
      <c r="AI32" s="5">
        <f t="shared" ca="1" si="8"/>
        <v>635.5146169430393</v>
      </c>
      <c r="AJ32" s="5">
        <f ca="1">AI32+((ABS(K32)/MAX(((F32)+(G32)*(AH32))*(AH32),
            0.000001))^2)/(2*'1D'!$I$5)</f>
        <v>635.51462157835624</v>
      </c>
      <c r="AK32">
        <v>635.5</v>
      </c>
      <c r="AM32" s="5">
        <f ca="1">IF($A$2=0,
    MIN(('1D'!$D$12*MAX(J32,
                0.1)*POWER(MAX(0,
                    AI32-AK32),
                1.5)),
        (MAX(0,
                K32-(0.05))),
        IFERROR(AM32,
            0)),
    IF(('1D'!$D$12*MAX(J32,
                0.1)*POWER(MAX(0,
                    AI32-AK32),
                1.5))&lt;=0,
        0,
        MIN(('1D'!$D$12*MAX(J32,
                    0.1)*POWER(MAX(0,
                        AI32-AK32),
                    1.5)),
            (MAX(0,
                    K32-(0.05))),
            (MAX(0,
                    IFERROR(AM32,
                        0)+('1D'!$D$25*(('1D'!$D$12*MAX(J32,
                                    0.1)*POWER(MAX(0,
                                        AI32-AK32),
                                    1.5))-IFERROR(AM32,
                                0))))))))</f>
        <v>3.0042339747443718E-3</v>
      </c>
      <c r="AN32">
        <v>0</v>
      </c>
      <c r="AO32" s="5">
        <f t="shared" ca="1" si="9"/>
        <v>3.0042339747443718E-3</v>
      </c>
      <c r="AP32" s="5">
        <f t="shared" ca="1" si="13"/>
        <v>8.6957077021084281E-2</v>
      </c>
      <c r="AQ32" s="5">
        <f ca="1">ABS(ABS(K32)/MAX(((F32)+(G32)*(AH32))*(AH32),
        0.000001))/SQRT('1D'!$I$5*MAX((((F32)+(G32)*(AH32))*(AH32))/MAX((F32)+2*(G32)*(AH32),
            0.000001),
        0.000001))</f>
        <v>1.1909079607516188E-3</v>
      </c>
      <c r="AR32" s="5" t="str">
        <f t="shared" ca="1" si="10"/>
        <v>Subcritical</v>
      </c>
      <c r="AS32" s="5">
        <f ca="1">((ABS(K32)*'1D'!$D$6)/(MAX(((F32)+(G32)*(AH32))*(AH32),
            0.000001)*MAX(((((F32)+(G32)*(AH32))*(AH32))/MAX((F32)+2*(AH32)*SQRT(1+(G32)^2),
                    0.000001))^(2/3),
            0.000001)))^2</f>
        <v>3.8615217935948765E-9</v>
      </c>
    </row>
    <row r="33" spans="1:45" x14ac:dyDescent="0.35">
      <c r="A33">
        <v>24</v>
      </c>
      <c r="B33">
        <v>23</v>
      </c>
      <c r="C33">
        <v>616065.73</v>
      </c>
      <c r="D33">
        <v>3096598.8679999998</v>
      </c>
      <c r="E33">
        <v>628.97799999999995</v>
      </c>
      <c r="F33">
        <v>15</v>
      </c>
      <c r="G33">
        <v>0</v>
      </c>
      <c r="H33" t="s">
        <v>176</v>
      </c>
      <c r="I33">
        <v>0</v>
      </c>
      <c r="J33" s="5">
        <f t="shared" si="11"/>
        <v>1</v>
      </c>
      <c r="K33" s="5">
        <f t="shared" ca="1" si="12"/>
        <v>0.932042922978916</v>
      </c>
      <c r="L33" s="5">
        <f ca="1">IF($A$2=0,
    IFERROR(L32,
        MAX('1D'!$D$16,
            POWER((ABS(K33)^2)/('1D'!$I$5*MAX(F33,
                        0.1)^2),
                1/3))),
    IF(IFERROR(V32,
            0)=0,
        IFERROR(L32,
            MAX('1D'!$D$16,
                POWER((ABS(K33)^2)/('1D'!$I$5*MAX(F33,
                            0.1)^2),
                    1/3))),
        IF(OR(IFERROR(L33,
                    0)=0,
                IFERROR(S32,
                    0)&lt;1,
                IFERROR(S33,
                    0)&lt;1),
            MAX('1D'!$D$16,
                POWER((ABS(K33)^2)/('1D'!$I$5*MAX(F33,
                            0.1)^2),
                    1/3)),
            IF(IFERROR(U33,
                    0)&gt;0,
                MAX('1D'!$D$16,
                    IFERROR(L33,
                        0)+((IFERROR(U33,
                                0))*'1D'!$D$18*IF((IFERROR(S33,
                                    0))&lt;1,
                            1,
                            -1))),
                IF(IFERROR(U33,
                        0)&lt;0,
                    IF(ABS((MAX('1D'!$D$16,
                                    POWER((ABS(K33)^2)/('1D'!$I$5*MAX(F33,
                                                0.1)^2),
                                        1/3)))-IFERROR(L33,
                                0))&gt;'1D'!$D$19,
                        MAX('1D'!$D$16,
                            IF((MAX('1D'!$D$16,
                                        POWER((ABS(K33)^2)/('1D'!$I$5*MAX(F33,
                                                    0.1)^2),
                                            1/3)))&gt;IFERROR(L33,
                                    0),
                                MIN((MAX('1D'!$D$16,
                                            POWER((ABS(K33)^2)/('1D'!$I$5*MAX(F33,
                                                        0.1)^2),
                                                1/3))),
                                    IFERROR(L33,
                                        0)+(MIN(ABS(IFERROR(U33,
                                                    0))*'1D'!$D$18,
                                            ABS((MAX('1D'!$D$16,
                                                        POWER((ABS(K33)^2)/('1D'!$I$5*MAX(F33,
                                                                    0.1)^2),
                                                            1/3)))-IFERROR(L33,
                                                    0))))),
                                MAX((MAX('1D'!$D$16,
                                            POWER((ABS(K33)^2)/('1D'!$I$5*MAX(F33,
                                                        0.1)^2),
                                                1/3))),
                                    IFERROR(L33,
                                        0)-(MIN(ABS(IFERROR(U33,
                                                    0))*'1D'!$D$18,
                                            ABS((MAX('1D'!$D$16,
                                                        POWER((ABS(K33)^2)/('1D'!$I$5*MAX(F33,
                                                                    0.1)^2),
                                                            1/3)))-IFERROR(L33,
                                                    0))))))),
                        MAX('1D'!$D$16,
                            POWER((ABS(K33)^2)/('1D'!$I$5*MAX(F33,
                                        0.1)^2),
                                1/3))),
                    MAX('1D'!$D$16,
                        IFERROR(L33,
                            0)))))))</f>
        <v>0.05</v>
      </c>
      <c r="M33" s="5">
        <f t="shared" ca="1" si="0"/>
        <v>0.75</v>
      </c>
      <c r="N33" s="5">
        <f t="shared" ca="1" si="1"/>
        <v>4.9668874172185434E-2</v>
      </c>
      <c r="O33" s="5">
        <f t="shared" ca="1" si="2"/>
        <v>1.2427238973052213</v>
      </c>
      <c r="P33" s="5">
        <f t="shared" ca="1" si="3"/>
        <v>629.02799999999991</v>
      </c>
      <c r="Q33" s="5">
        <f ca="1">P33+((ABS(K33)/MAX(((F33)+(G33)*(L33))*(L33),
            0.000001))^2)/(2*'1D'!$I$5)</f>
        <v>629.10671369444094</v>
      </c>
      <c r="R33" s="5">
        <f ca="1">((ABS(K33)*'1D'!$D$6)/(MAX(((F33)+(G33)*(L33))*(L33),
            0.000001)*MAX(((((F33)+(G33)*(L33))*(L33))/MAX((F33)+2*(L33)*SQRT(1+(G33)^2),
                    0.000001))^(2/3),
            0.000001)))^2</f>
        <v>1.9032071601782434E-2</v>
      </c>
      <c r="S33" s="5">
        <f ca="1">ABS(ABS(K33)/MAX(((F33)+(G33)*(L33))*(L33),
        0.000001))/SQRT('1D'!$I$5*MAX((((F33)+(G33)*(L33))*(L33))/MAX((F33)+2*(G33)*(L33),
            0.000001),
        0.000001))</f>
        <v>1.7744147704643796</v>
      </c>
      <c r="T33" s="5">
        <f ca="1">((F33)*(L33)^2)/2+(G33)*(L33)^3/3+(ABS(K33)^2)/('1D'!$I$5*MAX(((F33)+(G33)*(L33))*(L33),
        0.000001))</f>
        <v>0.13682054166158092</v>
      </c>
      <c r="U33" s="5">
        <f ca="1">IF($A$2=0,
    0,
    IFERROR(Q32-(((R32+R33)/2)*J33)-(IF(O32&gt;O33,
                '1D'!$D$8*((O32^2-O33^2)/(2*'1D'!$I$5)),
                '1D'!$D$9*((O33^2-O32^2)/(2*'1D'!$I$5)))+('1D'!$D$10*(ABS(I33)/90)*(MAX(O32^2,
                        O33^2)/(2*'1D'!$I$5))))-Q33,
        0))</f>
        <v>-1.8737741049221768E-2</v>
      </c>
      <c r="V33" s="5">
        <f ca="1">IF($A$2=0,
    1,
    IF(IFERROR(V32,
            0)=0,
        0,
        IFERROR(IF(ROUND(S33,
                    3)=1,
                1,
                IF(AND(ABS(U33)&lt;'1D'!$D$19,
                        S33&gt;1),
                    1,
                    0)),
            0)))</f>
        <v>0</v>
      </c>
      <c r="W33" s="5">
        <f ca="1">IF($A$2=0,
    MAX(MAX('1D'!$D$16,
            MAX('1D'!$D$16,
                POWER((ABS(K33)^2)/('1D'!$I$5*MAX(F33,
                            0.1)^2),
                    1/3))),
        IFERROR(W48,
            MAX(MAX('1D'!$D$16,
                    MAX('1D'!$D$16,
                        POWER((ABS(K33)^2)/('1D'!$I$5*MAX(F33,
                                    0.1)^2),
                            1/3))),
                ($L$2)-E48))),
    IF(IFERROR(AG34,
            0)=0,
        MAX(MAX('1D'!$D$16,
                MAX('1D'!$D$16,
                    POWER((ABS(K33)^2)/('1D'!$I$5*MAX(F33,
                                0.1)^2),
                        1/3))),
            IFERROR(W48,
                MAX(MAX('1D'!$D$16,
                        MAX('1D'!$D$16,
                            POWER((ABS(K33)^2)/('1D'!$I$5*MAX(F33,
                                        0.1)^2),
                                1/3))),
                    ($L$2)-E48))),
        IF(IFERROR(W33,
                0)=0,
            MAX(MAX('1D'!$D$16,
                    MAX('1D'!$D$16,
                        POWER((ABS(K33)^2)/('1D'!$I$5*MAX(F33,
                                    0.1)^2),
                            1/3))),
                IFERROR(W48,
                    MAX(MAX('1D'!$D$16,
                            MAX('1D'!$D$16,
                                POWER((ABS(K33)^2)/('1D'!$I$5*MAX(F33,
                                            0.1)^2),
                                    1/3))),
                        ($L$2)-E48))),
            IF(OR(IFERROR(AD33,
                        0)&gt;=1,
                    IFERROR(AD34,
                        0)&gt;=1),
                MAX('1D'!$D$16,
                    MAX('1D'!$D$16,
                        POWER((ABS(K33)^2)/('1D'!$I$5*MAX(F33,
                                    0.1)^2),
                            1/3))),
                IF(ABS(IFERROR(AF33,
                            0))&lt;'1D'!$D$19,
                    MAX(MAX('1D'!$D$16,
                            MAX('1D'!$D$16,
                                POWER((ABS(K33)^2)/('1D'!$I$5*MAX(F33,
                                            0.1)^2),
                                    1/3))),
                        IFERROR(W33,
                            0)),
                    MAX(MAX('1D'!$D$16,
                            MAX('1D'!$D$16,
                                POWER((ABS(K33)^2)/('1D'!$I$5*MAX(F33,
                                            0.1)^2),
                                    1/3))),
                        (IFERROR(W33,
                                0))+((IFERROR(AF33,
                                    0))*'1D'!$D$18)))))))</f>
        <v>6.5357001106757187</v>
      </c>
      <c r="X33" s="5">
        <f t="shared" ca="1" si="4"/>
        <v>98.035501660135779</v>
      </c>
      <c r="Y33" s="5">
        <f t="shared" ca="1" si="5"/>
        <v>3.4923623647946429</v>
      </c>
      <c r="Z33" s="5">
        <f t="shared" ca="1" si="6"/>
        <v>9.5071979761991981E-3</v>
      </c>
      <c r="AA33" s="5">
        <f t="shared" ca="1" si="7"/>
        <v>635.5137001106757</v>
      </c>
      <c r="AB33" s="5">
        <f ca="1">AA33+((ABS(K33)/MAX(((F33)+(G33)*(W33))*(W33),
            0.000001))^2)/(2*'1D'!$I$5)</f>
        <v>635.51370471754694</v>
      </c>
      <c r="AC33" s="5">
        <f ca="1">((ABS(K33)*'1D'!$D$6)/(MAX(((F33)+(G33)*(W33))*(W33),
            0.000001)*MAX(((((F33)+(G33)*(W33))*(W33))/MAX((F33)+2*(W33)*SQRT(1+(G33)^2),
                    0.000001))^(2/3),
            0.000001)))^2</f>
        <v>3.8382081878272279E-9</v>
      </c>
      <c r="AD33" s="5">
        <f ca="1">ABS(ABS(K33)/MAX(((F33)+(G33)*(W33))*(W33),
        0.000001))/SQRT('1D'!$I$5*MAX((((F33)+(G33)*(W33))*(W33))/MAX((F33)+2*(G33)*(W33),
            0.000001),
        0.000001))</f>
        <v>1.1873314615335516E-3</v>
      </c>
      <c r="AE33" s="5">
        <f ca="1">((F33)*(W33)^2)/2+(G33)*(W33)^3/3+(ABS(K33)^2)/('1D'!$I$5*MAX(((F33)+(G33)*(W33))*(W33),
        0.000001))</f>
        <v>320.36622279901201</v>
      </c>
      <c r="AF33" s="5">
        <f ca="1">IF($A$2=0,
    0,
    IFERROR(AB34+(((AC33+AC34)/2)*J34)+(IF(Z33&gt;Z34,
                '1D'!$D$8*((Z33^2-Z34^2)/(2*'1D'!$I$5)),
                '1D'!$D$9*((Z34^2-Z33^2)/(2*'1D'!$I$5)))+('1D'!$D$10*(ABS(I34)/90)*(MAX(Z33^2,
                        Z34^2)/(2*'1D'!$I$5))))-AB33,
        0))</f>
        <v>-9.1696680681252474E-4</v>
      </c>
      <c r="AG33" s="5">
        <f ca="1">IF($A$2=0,
    1,
    IF(IFERROR(AG34,
            0)=0,
        0,
        IFERROR(IF(OR(ROUND(AD33,
                        3)&gt;=1,
                    AND(ABS(AF33)&lt;'1D'!$D$19,
                        AD33&lt;1)),
                1,
                0),
            0)))</f>
        <v>1</v>
      </c>
      <c r="AH33" s="5">
        <f ca="1">IFERROR(IF('1D'!V34="Supercritical",
        MAX('1D'!$D$16,
            IFERROR(L33,
                MAX('1D'!$D$16,
                    POWER((ABS(K33)^2)/('1D'!$I$5*MAX(F33,
                                0.1)^2),
                        1/3)))),
        IF('1D'!V34="Subcritical",
            MAX('1D'!$D$16,
                IFERROR(W33,
                    MAX('1D'!$D$16,
                        POWER((ABS(K33)^2)/('1D'!$I$5*MAX(F33,
                                    0.1)^2),
                            1/3)))),
            IF(IFERROR(T33,
                    -1E+99)&gt;=IFERROR(AE33,
                    -1E+99),
                MAX('1D'!$D$16,
                    IFERROR(L33,
                        MAX('1D'!$D$16,
                            POWER((ABS(K33)^2)/('1D'!$I$5*MAX(F33,
                                        0.1)^2),
                                1/3)))),
                MAX('1D'!$D$16,
                    IFERROR(W33,
                        MAX('1D'!$D$16,
                            POWER((ABS(K33)^2)/('1D'!$I$5*MAX(F33,
                                        0.1)^2),
                                1/3))))))),
    MAX('1D'!$D$16,
        POWER((ABS(K33)^2)/('1D'!$I$5*MAX(F33,
                    0.1)^2),
            1/3)))</f>
        <v>6.5357001106757187</v>
      </c>
      <c r="AI33" s="5">
        <f t="shared" ca="1" si="8"/>
        <v>635.5137001106757</v>
      </c>
      <c r="AJ33" s="5">
        <f ca="1">AI33+((ABS(K33)/MAX(((F33)+(G33)*(AH33))*(AH33),
            0.000001))^2)/(2*'1D'!$I$5)</f>
        <v>635.51370471754694</v>
      </c>
      <c r="AK33">
        <v>635.5</v>
      </c>
      <c r="AM33" s="5">
        <f ca="1">IF($A$2=0,
    MIN(('1D'!$D$12*MAX(J33,
                0.1)*POWER(MAX(0,
                    AI33-AK33),
                1.5)),
        (MAX(0,
                K33-(0.05))),
        IFERROR(AM33,
            0)),
    IF(('1D'!$D$12*MAX(J33,
                0.1)*POWER(MAX(0,
                    AI33-AK33),
                1.5))&lt;=0,
        0,
        MIN(('1D'!$D$12*MAX(J33,
                    0.1)*POWER(MAX(0,
                        AI33-AK33),
                    1.5)),
            (MAX(0,
                    K33-(0.05))),
            (MAX(0,
                    IFERROR(AM33,
                        0)+('1D'!$D$25*(('1D'!$D$12*MAX(J33,
                                    0.1)*POWER(MAX(0,
                                        AI33-AK33),
                                    1.5))-IFERROR(AM33,
                                0))))))))</f>
        <v>2.7260576426325696E-3</v>
      </c>
      <c r="AN33">
        <v>0</v>
      </c>
      <c r="AO33" s="5">
        <f t="shared" ca="1" si="9"/>
        <v>2.7260576426325696E-3</v>
      </c>
      <c r="AP33" s="5">
        <f t="shared" ca="1" si="13"/>
        <v>8.9683134663716857E-2</v>
      </c>
      <c r="AQ33" s="5">
        <f ca="1">ABS(ABS(K33)/MAX(((F33)+(G33)*(AH33))*(AH33),
        0.000001))/SQRT('1D'!$I$5*MAX((((F33)+(G33)*(AH33))*(AH33))/MAX((F33)+2*(G33)*(AH33),
            0.000001),
        0.000001))</f>
        <v>1.1873314615335516E-3</v>
      </c>
      <c r="AR33" s="5" t="str">
        <f t="shared" ca="1" si="10"/>
        <v>Subcritical</v>
      </c>
      <c r="AS33" s="5">
        <f ca="1">((ABS(K33)*'1D'!$D$6)/(MAX(((F33)+(G33)*(AH33))*(AH33),
            0.000001)*MAX(((((F33)+(G33)*(AH33))*(AH33))/MAX((F33)+2*(AH33)*SQRT(1+(G33)^2),
                    0.000001))^(2/3),
            0.000001)))^2</f>
        <v>3.8382081878272279E-9</v>
      </c>
    </row>
    <row r="34" spans="1:45" x14ac:dyDescent="0.35">
      <c r="A34">
        <v>25</v>
      </c>
      <c r="B34">
        <v>24</v>
      </c>
      <c r="C34">
        <v>616065.73</v>
      </c>
      <c r="D34">
        <v>3096597.8679999998</v>
      </c>
      <c r="E34">
        <v>628.97799999999995</v>
      </c>
      <c r="F34">
        <v>15</v>
      </c>
      <c r="G34">
        <v>0</v>
      </c>
      <c r="H34" t="s">
        <v>176</v>
      </c>
      <c r="I34">
        <v>0</v>
      </c>
      <c r="J34" s="5">
        <f t="shared" si="11"/>
        <v>1</v>
      </c>
      <c r="K34" s="5">
        <f t="shared" ca="1" si="12"/>
        <v>0.92931686533628344</v>
      </c>
      <c r="L34" s="5">
        <f ca="1">IF($A$2=0,
    IFERROR(L33,
        MAX('1D'!$D$16,
            POWER((ABS(K34)^2)/('1D'!$I$5*MAX(F34,
                        0.1)^2),
                1/3))),
    IF(IFERROR(V33,
            0)=0,
        IFERROR(L33,
            MAX('1D'!$D$16,
                POWER((ABS(K34)^2)/('1D'!$I$5*MAX(F34,
                            0.1)^2),
                    1/3))),
        IF(OR(IFERROR(L34,
                    0)=0,
                IFERROR(S33,
                    0)&lt;1,
                IFERROR(S34,
                    0)&lt;1),
            MAX('1D'!$D$16,
                POWER((ABS(K34)^2)/('1D'!$I$5*MAX(F34,
                            0.1)^2),
                    1/3)),
            IF(IFERROR(U34,
                    0)&gt;0,
                MAX('1D'!$D$16,
                    IFERROR(L34,
                        0)+((IFERROR(U34,
                                0))*'1D'!$D$18*IF((IFERROR(S34,
                                    0))&lt;1,
                            1,
                            -1))),
                IF(IFERROR(U34,
                        0)&lt;0,
                    IF(ABS((MAX('1D'!$D$16,
                                    POWER((ABS(K34)^2)/('1D'!$I$5*MAX(F34,
                                                0.1)^2),
                                        1/3)))-IFERROR(L34,
                                0))&gt;'1D'!$D$19,
                        MAX('1D'!$D$16,
                            IF((MAX('1D'!$D$16,
                                        POWER((ABS(K34)^2)/('1D'!$I$5*MAX(F34,
                                                    0.1)^2),
                                            1/3)))&gt;IFERROR(L34,
                                    0),
                                MIN((MAX('1D'!$D$16,
                                            POWER((ABS(K34)^2)/('1D'!$I$5*MAX(F34,
                                                        0.1)^2),
                                                1/3))),
                                    IFERROR(L34,
                                        0)+(MIN(ABS(IFERROR(U34,
                                                    0))*'1D'!$D$18,
                                            ABS((MAX('1D'!$D$16,
                                                        POWER((ABS(K34)^2)/('1D'!$I$5*MAX(F34,
                                                                    0.1)^2),
                                                            1/3)))-IFERROR(L34,
                                                    0))))),
                                MAX((MAX('1D'!$D$16,
                                            POWER((ABS(K34)^2)/('1D'!$I$5*MAX(F34,
                                                        0.1)^2),
                                                1/3))),
                                    IFERROR(L34,
                                        0)-(MIN(ABS(IFERROR(U34,
                                                    0))*'1D'!$D$18,
                                            ABS((MAX('1D'!$D$16,
                                                        POWER((ABS(K34)^2)/('1D'!$I$5*MAX(F34,
                                                                    0.1)^2),
                                                            1/3)))-IFERROR(L34,
                                                    0))))))),
                        MAX('1D'!$D$16,
                            POWER((ABS(K34)^2)/('1D'!$I$5*MAX(F34,
                                        0.1)^2),
                                1/3))),
                    MAX('1D'!$D$16,
                        IFERROR(L34,
                            0)))))))</f>
        <v>0.05</v>
      </c>
      <c r="M34" s="5">
        <f t="shared" ca="1" si="0"/>
        <v>0.75</v>
      </c>
      <c r="N34" s="5">
        <f t="shared" ca="1" si="1"/>
        <v>4.9668874172185434E-2</v>
      </c>
      <c r="O34" s="5">
        <f t="shared" ca="1" si="2"/>
        <v>1.2390891537817112</v>
      </c>
      <c r="P34" s="5">
        <f t="shared" ca="1" si="3"/>
        <v>629.02799999999991</v>
      </c>
      <c r="Q34" s="5">
        <f ca="1">P34+((ABS(K34)/MAX(((F34)+(G34)*(L34))*(L34),
            0.000001))^2)/(2*'1D'!$I$5)</f>
        <v>629.10625392105089</v>
      </c>
      <c r="R34" s="5">
        <f ca="1">((ABS(K34)*'1D'!$D$6)/(MAX(((F34)+(G34)*(L34))*(L34),
            0.000001)*MAX(((((F34)+(G34)*(L34))*(L34))/MAX((F34)+2*(L34)*SQRT(1+(G34)^2),
                    0.000001))^(2/3),
            0.000001)))^2</f>
        <v>1.8920903651359754E-2</v>
      </c>
      <c r="S34" s="5">
        <f ca="1">ABS(ABS(K34)/MAX(((F34)+(G34)*(L34))*(L34),
        0.000001))/SQRT('1D'!$I$5*MAX((((F34)+(G34)*(L34))*(L34))/MAX((F34)+2*(G34)*(L34),
            0.000001),
        0.000001))</f>
        <v>1.7692249269207321</v>
      </c>
      <c r="T34" s="5">
        <f ca="1">((F34)*(L34)^2)/2+(G34)*(L34)^3/3+(ABS(K34)^2)/('1D'!$I$5*MAX(((F34)+(G34)*(L34))*(L34),
        0.000001))</f>
        <v>0.13613088157641265</v>
      </c>
      <c r="U34" s="5">
        <f ca="1">IF($A$2=0,
    0,
    IFERROR(Q33-(((R33+R34)/2)*J34)-(IF(O33&gt;O34,
                '1D'!$D$8*((O33^2-O34^2)/(2*'1D'!$I$5)),
                '1D'!$D$9*((O34^2-O33^2)/(2*'1D'!$I$5)))+('1D'!$D$10*(ABS(I34)/90)*(MAX(O33^2,
                        O34^2)/(2*'1D'!$I$5))))-Q34,
        0))</f>
        <v>-1.8654646253594365E-2</v>
      </c>
      <c r="V34" s="5">
        <f ca="1">IF($A$2=0,
    1,
    IF(IFERROR(V33,
            0)=0,
        0,
        IFERROR(IF(ROUND(S34,
                    3)=1,
                1,
                IF(AND(ABS(U34)&lt;'1D'!$D$19,
                        S34&gt;1),
                    1,
                    0)),
            0)))</f>
        <v>0</v>
      </c>
      <c r="W34" s="5">
        <f ca="1">IF($A$2=0,
    MAX(MAX('1D'!$D$16,
            MAX('1D'!$D$16,
                POWER((ABS(K34)^2)/('1D'!$I$5*MAX(F34,
                            0.1)^2),
                    1/3))),
        IFERROR(W48,
            MAX(MAX('1D'!$D$16,
                    MAX('1D'!$D$16,
                        POWER((ABS(K34)^2)/('1D'!$I$5*MAX(F34,
                                    0.1)^2),
                            1/3))),
                ($L$2)-E48))),
    IF(IFERROR(AG35,
            0)=0,
        MAX(MAX('1D'!$D$16,
                MAX('1D'!$D$16,
                    POWER((ABS(K34)^2)/('1D'!$I$5*MAX(F34,
                                0.1)^2),
                        1/3))),
            IFERROR(W48,
                MAX(MAX('1D'!$D$16,
                        MAX('1D'!$D$16,
                            POWER((ABS(K34)^2)/('1D'!$I$5*MAX(F34,
                                        0.1)^2),
                                1/3))),
                    ($L$2)-E48))),
        IF(IFERROR(W34,
                0)=0,
            MAX(MAX('1D'!$D$16,
                    MAX('1D'!$D$16,
                        POWER((ABS(K34)^2)/('1D'!$I$5*MAX(F34,
                                    0.1)^2),
                            1/3))),
                IFERROR(W48,
                    MAX(MAX('1D'!$D$16,
                            MAX('1D'!$D$16,
                                POWER((ABS(K34)^2)/('1D'!$I$5*MAX(F34,
                                            0.1)^2),
                                    1/3))),
                        ($L$2)-E48))),
            IF(OR(IFERROR(AD34,
                        0)&gt;=1,
                    IFERROR(AD35,
                        0)&gt;=1),
                MAX('1D'!$D$16,
                    MAX('1D'!$D$16,
                        POWER((ABS(K34)^2)/('1D'!$I$5*MAX(F34,
                                    0.1)^2),
                            1/3))),
                IF(ABS(IFERROR(AF34,
                            0))&lt;'1D'!$D$19,
                    MAX(MAX('1D'!$D$16,
                            MAX('1D'!$D$16,
                                POWER((ABS(K34)^2)/('1D'!$I$5*MAX(F34,
                                            0.1)^2),
                                    1/3))),
                        IFERROR(W34,
                            0)),
                    MAX(MAX('1D'!$D$16,
                            MAX('1D'!$D$16,
                                POWER((ABS(K34)^2)/('1D'!$I$5*MAX(F34,
                                            0.1)^2),
                                    1/3))),
                        (IFERROR(W34,
                                0))+((IFERROR(AF34,
                                    0))*'1D'!$D$18)))))))</f>
        <v>6.5347831579778237</v>
      </c>
      <c r="X34" s="5">
        <f t="shared" ca="1" si="4"/>
        <v>98.021747369667352</v>
      </c>
      <c r="Y34" s="5">
        <f t="shared" ca="1" si="5"/>
        <v>3.4921005286051972</v>
      </c>
      <c r="Z34" s="5">
        <f t="shared" ca="1" si="6"/>
        <v>9.4807212712865671E-3</v>
      </c>
      <c r="AA34" s="5">
        <f t="shared" ca="1" si="7"/>
        <v>635.51278315797776</v>
      </c>
      <c r="AB34" s="5">
        <f ca="1">AA34+((ABS(K34)/MAX(((F34)+(G34)*(W34))*(W34),
            0.000001))^2)/(2*'1D'!$I$5)</f>
        <v>635.51278773922525</v>
      </c>
      <c r="AC34" s="5">
        <f ca="1">((ABS(K34)*'1D'!$D$6)/(MAX(((F34)+(G34)*(W34))*(W34),
            0.000001)*MAX(((((F34)+(G34)*(W34))*(W34))/MAX((F34)+2*(W34)*SQRT(1+(G34)^2),
                    0.000001))^(2/3),
            0.000001)))^2</f>
        <v>3.8172414025188828E-9</v>
      </c>
      <c r="AD34" s="5">
        <f ca="1">ABS(ABS(K34)/MAX(((F34)+(G34)*(W34))*(W34),
        0.000001))/SQRT('1D'!$I$5*MAX((((F34)+(G34)*(W34))*(W34))/MAX((F34)+2*(G34)*(W34),
            0.000001),
        0.000001))</f>
        <v>1.1841079160379733E-3</v>
      </c>
      <c r="AE34" s="5">
        <f ca="1">((F34)*(W34)^2)/2+(G34)*(W34)^3/3+(ABS(K34)^2)/('1D'!$I$5*MAX(((F34)+(G34)*(W34))*(W34),
        0.000001))</f>
        <v>320.27633003719853</v>
      </c>
      <c r="AF34" s="5">
        <f ca="1">IF($A$2=0,
    0,
    IFERROR(AB35+(((AC34+AC35)/2)*J35)+(IF(Z34&gt;Z35,
                '1D'!$D$8*((Z34^2-Z35^2)/(2*'1D'!$I$5)),
                '1D'!$D$9*((Z35^2-Z34^2)/(2*'1D'!$I$5)))+('1D'!$D$10*(ABS(I35)/90)*(MAX(Z34^2,
                        Z35^2)/(2*'1D'!$I$5))))-AB34,
        0))</f>
        <v>-9.1708527941136708E-4</v>
      </c>
      <c r="AG34" s="5">
        <f ca="1">IF($A$2=0,
    1,
    IF(IFERROR(AG35,
            0)=0,
        0,
        IFERROR(IF(OR(ROUND(AD34,
                        3)&gt;=1,
                    AND(ABS(AF34)&lt;'1D'!$D$19,
                        AD34&lt;1)),
                1,
                0),
            0)))</f>
        <v>1</v>
      </c>
      <c r="AH34" s="5">
        <f ca="1">IFERROR(IF('1D'!V34="Supercritical",
        MAX('1D'!$D$16,
            IFERROR(L34,
                MAX('1D'!$D$16,
                    POWER((ABS(K34)^2)/('1D'!$I$5*MAX(F34,
                                0.1)^2),
                        1/3)))),
        IF('1D'!V34="Subcritical",
            MAX('1D'!$D$16,
                IFERROR(W34,
                    MAX('1D'!$D$16,
                        POWER((ABS(K34)^2)/('1D'!$I$5*MAX(F34,
                                    0.1)^2),
                            1/3)))),
            IF(IFERROR(T34,
                    -1E+99)&gt;=IFERROR(AE34,
                    -1E+99),
                MAX('1D'!$D$16,
                    IFERROR(L34,
                        MAX('1D'!$D$16,
                            POWER((ABS(K34)^2)/('1D'!$I$5*MAX(F34,
                                        0.1)^2),
                                1/3)))),
                MAX('1D'!$D$16,
                    IFERROR(W34,
                        MAX('1D'!$D$16,
                            POWER((ABS(K34)^2)/('1D'!$I$5*MAX(F34,
                                        0.1)^2),
                                1/3))))))),
    MAX('1D'!$D$16,
        POWER((ABS(K34)^2)/('1D'!$I$5*MAX(F34,
                    0.1)^2),
            1/3)))</f>
        <v>6.5347831579778237</v>
      </c>
      <c r="AI34" s="5">
        <f t="shared" ca="1" si="8"/>
        <v>635.51278315797776</v>
      </c>
      <c r="AJ34" s="5">
        <f ca="1">AI34+((ABS(K34)/MAX(((F34)+(G34)*(AH34))*(AH34),
            0.000001))^2)/(2*'1D'!$I$5)</f>
        <v>635.51278773922525</v>
      </c>
      <c r="AK34">
        <v>635.5</v>
      </c>
      <c r="AM34" s="5">
        <f ca="1">IF($A$2=0,
    MIN(('1D'!$D$12*MAX(J34,
                0.1)*POWER(MAX(0,
                    AI34-AK34),
                1.5)),
        (MAX(0,
                K34-(0.05))),
        IFERROR(AM34,
            0)),
    IF(('1D'!$D$12*MAX(J34,
                0.1)*POWER(MAX(0,
                    AI34-AK34),
                1.5))&lt;=0,
        0,
        MIN(('1D'!$D$12*MAX(J34,
                    0.1)*POWER(MAX(0,
                        AI34-AK34),
                    1.5)),
            (MAX(0,
                    K34-(0.05))),
            (MAX(0,
                    IFERROR(AM34,
                        0)+('1D'!$D$25*(('1D'!$D$12*MAX(J34,
                                    0.1)*POWER(MAX(0,
                                        AI34-AK34),
                                    1.5))-IFERROR(AM34,
                                0))))))))</f>
        <v>2.4570056519319585E-3</v>
      </c>
      <c r="AN34">
        <v>0</v>
      </c>
      <c r="AO34" s="5">
        <f t="shared" ca="1" si="9"/>
        <v>2.4570056519319585E-3</v>
      </c>
      <c r="AP34" s="5">
        <f t="shared" ca="1" si="13"/>
        <v>9.2140140315648822E-2</v>
      </c>
      <c r="AQ34" s="5">
        <f ca="1">ABS(ABS(K34)/MAX(((F34)+(G34)*(AH34))*(AH34),
        0.000001))/SQRT('1D'!$I$5*MAX((((F34)+(G34)*(AH34))*(AH34))/MAX((F34)+2*(G34)*(AH34),
            0.000001),
        0.000001))</f>
        <v>1.1841079160379733E-3</v>
      </c>
      <c r="AR34" s="5" t="str">
        <f t="shared" ca="1" si="10"/>
        <v>Subcritical</v>
      </c>
      <c r="AS34" s="5">
        <f ca="1">((ABS(K34)*'1D'!$D$6)/(MAX(((F34)+(G34)*(AH34))*(AH34),
            0.000001)*MAX(((((F34)+(G34)*(AH34))*(AH34))/MAX((F34)+2*(AH34)*SQRT(1+(G34)^2),
                    0.000001))^(2/3),
            0.000001)))^2</f>
        <v>3.8172414025188828E-9</v>
      </c>
    </row>
    <row r="35" spans="1:45" x14ac:dyDescent="0.35">
      <c r="A35">
        <v>26</v>
      </c>
      <c r="B35">
        <v>25</v>
      </c>
      <c r="C35">
        <v>616065.73</v>
      </c>
      <c r="D35">
        <v>3096596.8679999998</v>
      </c>
      <c r="E35">
        <v>628.97799999999995</v>
      </c>
      <c r="F35">
        <v>15</v>
      </c>
      <c r="G35">
        <v>0</v>
      </c>
      <c r="H35" t="s">
        <v>176</v>
      </c>
      <c r="I35">
        <v>0</v>
      </c>
      <c r="J35" s="5">
        <f t="shared" si="11"/>
        <v>1</v>
      </c>
      <c r="K35" s="5">
        <f t="shared" ca="1" si="12"/>
        <v>0.92685985968435147</v>
      </c>
      <c r="L35" s="5">
        <f ca="1">IF($A$2=0,
    IFERROR(L34,
        MAX('1D'!$D$16,
            POWER((ABS(K35)^2)/('1D'!$I$5*MAX(F35,
                        0.1)^2),
                1/3))),
    IF(IFERROR(V34,
            0)=0,
        IFERROR(L34,
            MAX('1D'!$D$16,
                POWER((ABS(K35)^2)/('1D'!$I$5*MAX(F35,
                            0.1)^2),
                    1/3))),
        IF(OR(IFERROR(L35,
                    0)=0,
                IFERROR(S34,
                    0)&lt;1,
                IFERROR(S35,
                    0)&lt;1),
            MAX('1D'!$D$16,
                POWER((ABS(K35)^2)/('1D'!$I$5*MAX(F35,
                            0.1)^2),
                    1/3)),
            IF(IFERROR(U35,
                    0)&gt;0,
                MAX('1D'!$D$16,
                    IFERROR(L35,
                        0)+((IFERROR(U35,
                                0))*'1D'!$D$18*IF((IFERROR(S35,
                                    0))&lt;1,
                            1,
                            -1))),
                IF(IFERROR(U35,
                        0)&lt;0,
                    IF(ABS((MAX('1D'!$D$16,
                                    POWER((ABS(K35)^2)/('1D'!$I$5*MAX(F35,
                                                0.1)^2),
                                        1/3)))-IFERROR(L35,
                                0))&gt;'1D'!$D$19,
                        MAX('1D'!$D$16,
                            IF((MAX('1D'!$D$16,
                                        POWER((ABS(K35)^2)/('1D'!$I$5*MAX(F35,
                                                    0.1)^2),
                                            1/3)))&gt;IFERROR(L35,
                                    0),
                                MIN((MAX('1D'!$D$16,
                                            POWER((ABS(K35)^2)/('1D'!$I$5*MAX(F35,
                                                        0.1)^2),
                                                1/3))),
                                    IFERROR(L35,
                                        0)+(MIN(ABS(IFERROR(U35,
                                                    0))*'1D'!$D$18,
                                            ABS((MAX('1D'!$D$16,
                                                        POWER((ABS(K35)^2)/('1D'!$I$5*MAX(F35,
                                                                    0.1)^2),
                                                            1/3)))-IFERROR(L35,
                                                    0))))),
                                MAX((MAX('1D'!$D$16,
                                            POWER((ABS(K35)^2)/('1D'!$I$5*MAX(F35,
                                                        0.1)^2),
                                                1/3))),
                                    IFERROR(L35,
                                        0)-(MIN(ABS(IFERROR(U35,
                                                    0))*'1D'!$D$18,
                                            ABS((MAX('1D'!$D$16,
                                                        POWER((ABS(K35)^2)/('1D'!$I$5*MAX(F35,
                                                                    0.1)^2),
                                                            1/3)))-IFERROR(L35,
                                                    0))))))),
                        MAX('1D'!$D$16,
                            POWER((ABS(K35)^2)/('1D'!$I$5*MAX(F35,
                                        0.1)^2),
                                1/3))),
                    MAX('1D'!$D$16,
                        IFERROR(L35,
                            0)))))))</f>
        <v>0.05</v>
      </c>
      <c r="M35" s="5">
        <f t="shared" ca="1" si="0"/>
        <v>0.75</v>
      </c>
      <c r="N35" s="5">
        <f t="shared" ca="1" si="1"/>
        <v>4.9668874172185434E-2</v>
      </c>
      <c r="O35" s="5">
        <f t="shared" ca="1" si="2"/>
        <v>1.235813146245802</v>
      </c>
      <c r="P35" s="5">
        <f t="shared" ca="1" si="3"/>
        <v>629.02799999999991</v>
      </c>
      <c r="Q35" s="5">
        <f ca="1">P35+((ABS(K35)/MAX(((F35)+(G35)*(L35))*(L35),
            0.000001))^2)/(2*'1D'!$I$5)</f>
        <v>629.10584067953278</v>
      </c>
      <c r="R35" s="5">
        <f ca="1">((ABS(K35)*'1D'!$D$6)/(MAX(((F35)+(G35)*(L35))*(L35),
            0.000001)*MAX(((((F35)+(G35)*(L35))*(L35))/MAX((F35)+2*(L35)*SQRT(1+(G35)^2),
                    0.000001))^(2/3),
            0.000001)))^2</f>
        <v>1.8820986575715522E-2</v>
      </c>
      <c r="S35" s="5">
        <f ca="1">ABS(ABS(K35)/MAX(((F35)+(G35)*(L35))*(L35),
        0.000001))/SQRT('1D'!$I$5*MAX((((F35)+(G35)*(L35))*(L35))/MAX((F35)+2*(G35)*(L35),
            0.000001),
        0.000001))</f>
        <v>1.7645473020899267</v>
      </c>
      <c r="T35" s="5">
        <f ca="1">((F35)*(L35)^2)/2+(G35)*(L35)^3/3+(ABS(K35)^2)/('1D'!$I$5*MAX(((F35)+(G35)*(L35))*(L35),
        0.000001))</f>
        <v>0.13551101929923148</v>
      </c>
      <c r="U35" s="5">
        <f ca="1">IF($A$2=0,
    0,
    IFERROR(Q34-(((R34+R35)/2)*J35)-(IF(O34&gt;O35,
                '1D'!$D$8*((O34^2-O35^2)/(2*'1D'!$I$5)),
                '1D'!$D$9*((O35^2-O34^2)/(2*'1D'!$I$5)))+('1D'!$D$10*(ABS(I35)/90)*(MAX(O34^2,
                        O35^2)/(2*'1D'!$I$5))))-Q35,
        0))</f>
        <v>-1.8581676050871465E-2</v>
      </c>
      <c r="V35" s="5">
        <f ca="1">IF($A$2=0,
    1,
    IF(IFERROR(V34,
            0)=0,
        0,
        IFERROR(IF(ROUND(S35,
                    3)=1,
                1,
                IF(AND(ABS(U35)&lt;'1D'!$D$19,
                        S35&gt;1),
                    1,
                    0)),
            0)))</f>
        <v>0</v>
      </c>
      <c r="W35" s="5">
        <f ca="1">IF($A$2=0,
    MAX(MAX('1D'!$D$16,
            MAX('1D'!$D$16,
                POWER((ABS(K35)^2)/('1D'!$I$5*MAX(F35,
                            0.1)^2),
                    1/3))),
        IFERROR(W48,
            MAX(MAX('1D'!$D$16,
                    MAX('1D'!$D$16,
                        POWER((ABS(K35)^2)/('1D'!$I$5*MAX(F35,
                                    0.1)^2),
                            1/3))),
                ($L$2)-E48))),
    IF(IFERROR(AG36,
            0)=0,
        MAX(MAX('1D'!$D$16,
                MAX('1D'!$D$16,
                    POWER((ABS(K35)^2)/('1D'!$I$5*MAX(F35,
                                0.1)^2),
                        1/3))),
            IFERROR(W48,
                MAX(MAX('1D'!$D$16,
                        MAX('1D'!$D$16,
                            POWER((ABS(K35)^2)/('1D'!$I$5*MAX(F35,
                                        0.1)^2),
                                1/3))),
                    ($L$2)-E48))),
        IF(IFERROR(W35,
                0)=0,
            MAX(MAX('1D'!$D$16,
                    MAX('1D'!$D$16,
                        POWER((ABS(K35)^2)/('1D'!$I$5*MAX(F35,
                                    0.1)^2),
                            1/3))),
                IFERROR(W48,
                    MAX(MAX('1D'!$D$16,
                            MAX('1D'!$D$16,
                                POWER((ABS(K35)^2)/('1D'!$I$5*MAX(F35,
                                            0.1)^2),
                                    1/3))),
                        ($L$2)-E48))),
            IF(OR(IFERROR(AD35,
                        0)&gt;=1,
                    IFERROR(AD36,
                        0)&gt;=1),
                MAX('1D'!$D$16,
                    MAX('1D'!$D$16,
                        POWER((ABS(K35)^2)/('1D'!$I$5*MAX(F35,
                                    0.1)^2),
                            1/3))),
                IF(ABS(IFERROR(AF35,
                            0))&lt;'1D'!$D$19,
                    MAX(MAX('1D'!$D$16,
                            MAX('1D'!$D$16,
                                POWER((ABS(K35)^2)/('1D'!$I$5*MAX(F35,
                                            0.1)^2),
                                    1/3))),
                        IFERROR(W35,
                            0)),
                    MAX(MAX('1D'!$D$16,
                            MAX('1D'!$D$16,
                                POWER((ABS(K35)^2)/('1D'!$I$5*MAX(F35,
                                            0.1)^2),
                                    1/3))),
                        (IFERROR(W35,
                                0))+((IFERROR(AF35,
                                    0))*'1D'!$D$18)))))))</f>
        <v>6.5338660849297163</v>
      </c>
      <c r="X35" s="5">
        <f t="shared" ca="1" si="4"/>
        <v>98.007991273945748</v>
      </c>
      <c r="Y35" s="5">
        <f t="shared" ca="1" si="5"/>
        <v>3.4918386238269634</v>
      </c>
      <c r="Z35" s="5">
        <f t="shared" ca="1" si="6"/>
        <v>9.4569825137386133E-3</v>
      </c>
      <c r="AA35" s="5">
        <f t="shared" ca="1" si="7"/>
        <v>635.51186608492969</v>
      </c>
      <c r="AB35" s="5">
        <f ca="1">AA35+((ABS(K35)/MAX(((F35)+(G35)*(W35))*(W35),
            0.000001))^2)/(2*'1D'!$I$5)</f>
        <v>635.51187064326393</v>
      </c>
      <c r="AC35" s="5">
        <f ca="1">((ABS(K35)*'1D'!$D$6)/(MAX(((F35)+(G35)*(W35))*(W35),
            0.000001)*MAX(((((F35)+(G35)*(W35))*(W35))/MAX((F35)+2*(W35)*SQRT(1+(G35)^2),
                    0.000001))^(2/3),
            0.000001)))^2</f>
        <v>3.7985292138656302E-9</v>
      </c>
      <c r="AD35" s="5">
        <f ca="1">ABS(ABS(K35)/MAX(((F35)+(G35)*(W35))*(W35),
        0.000001))/SQRT('1D'!$I$5*MAX((((F35)+(G35)*(W35))*(W35))/MAX((F35)+2*(G35)*(W35),
            0.000001),
        0.000001))</f>
        <v>1.1812259186463432E-3</v>
      </c>
      <c r="AE35" s="5">
        <f ca="1">((F35)*(W35)^2)/2+(G35)*(W35)^3/3+(ABS(K35)^2)/('1D'!$I$5*MAX(((F35)+(G35)*(W35))*(W35),
        0.000001))</f>
        <v>320.18643862483043</v>
      </c>
      <c r="AF35" s="5">
        <f ca="1">IF($A$2=0,
    0,
    IFERROR(AB36+(((AC35+AC36)/2)*J36)+(IF(Z35&gt;Z36,
                '1D'!$D$8*((Z35^2-Z36^2)/(2*'1D'!$I$5)),
                '1D'!$D$9*((Z36^2-Z35^2)/(2*'1D'!$I$5)))+('1D'!$D$10*(ABS(I36)/90)*(MAX(Z35^2,
                        Z36^2)/(2*'1D'!$I$5))))-AB35,
        0))</f>
        <v>-9.1720384386917431E-4</v>
      </c>
      <c r="AG35" s="5">
        <f ca="1">IF($A$2=0,
    1,
    IF(IFERROR(AG36,
            0)=0,
        0,
        IFERROR(IF(OR(ROUND(AD35,
                        3)&gt;=1,
                    AND(ABS(AF35)&lt;'1D'!$D$19,
                        AD35&lt;1)),
                1,
                0),
            0)))</f>
        <v>1</v>
      </c>
      <c r="AH35" s="5">
        <f ca="1">IFERROR(IF('1D'!V34="Supercritical",
        MAX('1D'!$D$16,
            IFERROR(L35,
                MAX('1D'!$D$16,
                    POWER((ABS(K35)^2)/('1D'!$I$5*MAX(F35,
                                0.1)^2),
                        1/3)))),
        IF('1D'!V34="Subcritical",
            MAX('1D'!$D$16,
                IFERROR(W35,
                    MAX('1D'!$D$16,
                        POWER((ABS(K35)^2)/('1D'!$I$5*MAX(F35,
                                    0.1)^2),
                            1/3)))),
            IF(IFERROR(T35,
                    -1E+99)&gt;=IFERROR(AE35,
                    -1E+99),
                MAX('1D'!$D$16,
                    IFERROR(L35,
                        MAX('1D'!$D$16,
                            POWER((ABS(K35)^2)/('1D'!$I$5*MAX(F35,
                                        0.1)^2),
                                1/3)))),
                MAX('1D'!$D$16,
                    IFERROR(W35,
                        MAX('1D'!$D$16,
                            POWER((ABS(K35)^2)/('1D'!$I$5*MAX(F35,
                                        0.1)^2),
                                1/3))))))),
    MAX('1D'!$D$16,
        POWER((ABS(K35)^2)/('1D'!$I$5*MAX(F35,
                    0.1)^2),
            1/3)))</f>
        <v>6.5338660849297163</v>
      </c>
      <c r="AI35" s="5">
        <f t="shared" ca="1" si="8"/>
        <v>635.51186608492969</v>
      </c>
      <c r="AJ35" s="5">
        <f ca="1">AI35+((ABS(K35)/MAX(((F35)+(G35)*(AH35))*(AH35),
            0.000001))^2)/(2*'1D'!$I$5)</f>
        <v>635.51187064326393</v>
      </c>
      <c r="AK35">
        <v>635.5</v>
      </c>
      <c r="AM35" s="5">
        <f ca="1">IF($A$2=0,
    MIN(('1D'!$D$12*MAX(J35,
                0.1)*POWER(MAX(0,
                    AI35-AK35),
                1.5)),
        (MAX(0,
                K35-(0.05))),
        IFERROR(AM35,
            0)),
    IF(('1D'!$D$12*MAX(J35,
                0.1)*POWER(MAX(0,
                    AI35-AK35),
                1.5))&lt;=0,
        0,
        MIN(('1D'!$D$12*MAX(J35,
                    0.1)*POWER(MAX(0,
                        AI35-AK35),
                    1.5)),
            (MAX(0,
                    K35-(0.05))),
            (MAX(0,
                    IFERROR(AM35,
                        0)+('1D'!$D$25*(('1D'!$D$12*MAX(J35,
                                    0.1)*POWER(MAX(0,
                                        AI35-AK35),
                                    1.5))-IFERROR(AM35,
                                0))))))))</f>
        <v>2.1974049575614139E-3</v>
      </c>
      <c r="AN35">
        <v>0</v>
      </c>
      <c r="AO35" s="5">
        <f t="shared" ca="1" si="9"/>
        <v>2.1974049575614139E-3</v>
      </c>
      <c r="AP35" s="5">
        <f t="shared" ca="1" si="13"/>
        <v>9.4337545273210241E-2</v>
      </c>
      <c r="AQ35" s="5">
        <f ca="1">ABS(ABS(K35)/MAX(((F35)+(G35)*(AH35))*(AH35),
        0.000001))/SQRT('1D'!$I$5*MAX((((F35)+(G35)*(AH35))*(AH35))/MAX((F35)+2*(G35)*(AH35),
            0.000001),
        0.000001))</f>
        <v>1.1812259186463432E-3</v>
      </c>
      <c r="AR35" s="5" t="str">
        <f t="shared" ca="1" si="10"/>
        <v>Subcritical</v>
      </c>
      <c r="AS35" s="5">
        <f ca="1">((ABS(K35)*'1D'!$D$6)/(MAX(((F35)+(G35)*(AH35))*(AH35),
            0.000001)*MAX(((((F35)+(G35)*(AH35))*(AH35))/MAX((F35)+2*(AH35)*SQRT(1+(G35)^2),
                    0.000001))^(2/3),
            0.000001)))^2</f>
        <v>3.7985292138656302E-9</v>
      </c>
    </row>
    <row r="36" spans="1:45" x14ac:dyDescent="0.35">
      <c r="A36">
        <v>27</v>
      </c>
      <c r="B36">
        <v>26</v>
      </c>
      <c r="C36">
        <v>616065.73</v>
      </c>
      <c r="D36">
        <v>3096595.8679999998</v>
      </c>
      <c r="E36">
        <v>628.97799999999995</v>
      </c>
      <c r="F36">
        <v>15</v>
      </c>
      <c r="G36">
        <v>0</v>
      </c>
      <c r="H36" t="s">
        <v>176</v>
      </c>
      <c r="I36">
        <v>0</v>
      </c>
      <c r="J36" s="5">
        <f t="shared" si="11"/>
        <v>1</v>
      </c>
      <c r="K36" s="5">
        <f t="shared" ca="1" si="12"/>
        <v>0.9246624547267901</v>
      </c>
      <c r="L36" s="5">
        <f ca="1">IF($A$2=0,
    IFERROR(L35,
        MAX('1D'!$D$16,
            POWER((ABS(K36)^2)/('1D'!$I$5*MAX(F36,
                        0.1)^2),
                1/3))),
    IF(IFERROR(V35,
            0)=0,
        IFERROR(L35,
            MAX('1D'!$D$16,
                POWER((ABS(K36)^2)/('1D'!$I$5*MAX(F36,
                            0.1)^2),
                    1/3))),
        IF(OR(IFERROR(L36,
                    0)=0,
                IFERROR(S35,
                    0)&lt;1,
                IFERROR(S36,
                    0)&lt;1),
            MAX('1D'!$D$16,
                POWER((ABS(K36)^2)/('1D'!$I$5*MAX(F36,
                            0.1)^2),
                    1/3)),
            IF(IFERROR(U36,
                    0)&gt;0,
                MAX('1D'!$D$16,
                    IFERROR(L36,
                        0)+((IFERROR(U36,
                                0))*'1D'!$D$18*IF((IFERROR(S36,
                                    0))&lt;1,
                            1,
                            -1))),
                IF(IFERROR(U36,
                        0)&lt;0,
                    IF(ABS((MAX('1D'!$D$16,
                                    POWER((ABS(K36)^2)/('1D'!$I$5*MAX(F36,
                                                0.1)^2),
                                        1/3)))-IFERROR(L36,
                                0))&gt;'1D'!$D$19,
                        MAX('1D'!$D$16,
                            IF((MAX('1D'!$D$16,
                                        POWER((ABS(K36)^2)/('1D'!$I$5*MAX(F36,
                                                    0.1)^2),
                                            1/3)))&gt;IFERROR(L36,
                                    0),
                                MIN((MAX('1D'!$D$16,
                                            POWER((ABS(K36)^2)/('1D'!$I$5*MAX(F36,
                                                        0.1)^2),
                                                1/3))),
                                    IFERROR(L36,
                                        0)+(MIN(ABS(IFERROR(U36,
                                                    0))*'1D'!$D$18,
                                            ABS((MAX('1D'!$D$16,
                                                        POWER((ABS(K36)^2)/('1D'!$I$5*MAX(F36,
                                                                    0.1)^2),
                                                            1/3)))-IFERROR(L36,
                                                    0))))),
                                MAX((MAX('1D'!$D$16,
                                            POWER((ABS(K36)^2)/('1D'!$I$5*MAX(F36,
                                                        0.1)^2),
                                                1/3))),
                                    IFERROR(L36,
                                        0)-(MIN(ABS(IFERROR(U36,
                                                    0))*'1D'!$D$18,
                                            ABS((MAX('1D'!$D$16,
                                                        POWER((ABS(K36)^2)/('1D'!$I$5*MAX(F36,
                                                                    0.1)^2),
                                                            1/3)))-IFERROR(L36,
                                                    0))))))),
                        MAX('1D'!$D$16,
                            POWER((ABS(K36)^2)/('1D'!$I$5*MAX(F36,
                                        0.1)^2),
                                1/3))),
                    MAX('1D'!$D$16,
                        IFERROR(L36,
                            0)))))))</f>
        <v>0.05</v>
      </c>
      <c r="M36" s="5">
        <f t="shared" ca="1" si="0"/>
        <v>0.75</v>
      </c>
      <c r="N36" s="5">
        <f t="shared" ca="1" si="1"/>
        <v>4.9668874172185434E-2</v>
      </c>
      <c r="O36" s="5">
        <f t="shared" ca="1" si="2"/>
        <v>1.2328832729690535</v>
      </c>
      <c r="P36" s="5">
        <f t="shared" ca="1" si="3"/>
        <v>629.02799999999991</v>
      </c>
      <c r="Q36" s="5">
        <f ca="1">P36+((ABS(K36)/MAX(((F36)+(G36)*(L36))*(L36),
            0.000001))^2)/(2*'1D'!$I$5)</f>
        <v>629.10547202674638</v>
      </c>
      <c r="R36" s="5">
        <f ca="1">((ABS(K36)*'1D'!$D$6)/(MAX(((F36)+(G36)*(L36))*(L36),
            0.000001)*MAX(((((F36)+(G36)*(L36))*(L36))/MAX((F36)+2*(L36)*SQRT(1+(G36)^2),
                    0.000001))^(2/3),
            0.000001)))^2</f>
        <v>1.8731850545768751E-2</v>
      </c>
      <c r="S36" s="5">
        <f ca="1">ABS(ABS(K36)/MAX(((F36)+(G36)*(L36))*(L36),
        0.000001))/SQRT('1D'!$I$5*MAX((((F36)+(G36)*(L36))*(L36))/MAX((F36)+2*(G36)*(L36),
            0.000001),
        0.000001))</f>
        <v>1.7603639026806739</v>
      </c>
      <c r="T36" s="5">
        <f ca="1">((F36)*(L36)^2)/2+(G36)*(L36)^3/3+(ABS(K36)^2)/('1D'!$I$5*MAX(((F36)+(G36)*(L36))*(L36),
        0.000001))</f>
        <v>0.13495804011979248</v>
      </c>
      <c r="U36" s="5">
        <f ca="1">IF($A$2=0,
    0,
    IFERROR(Q35-(((R35+R36)/2)*J36)-(IF(O35&gt;O36,
                '1D'!$D$8*((O35^2-O36^2)/(2*'1D'!$I$5)),
                '1D'!$D$9*((O36^2-O35^2)/(2*'1D'!$I$5)))+('1D'!$D$10*(ABS(I36)/90)*(MAX(O35^2,
                        O36^2)/(2*'1D'!$I$5))))-Q36,
        0))</f>
        <v>-1.8518361610176726E-2</v>
      </c>
      <c r="V36" s="5">
        <f ca="1">IF($A$2=0,
    1,
    IF(IFERROR(V35,
            0)=0,
        0,
        IFERROR(IF(ROUND(S36,
                    3)=1,
                1,
                IF(AND(ABS(U36)&lt;'1D'!$D$19,
                        S36&gt;1),
                    1,
                    0)),
            0)))</f>
        <v>0</v>
      </c>
      <c r="W36" s="5">
        <f ca="1">IF($A$2=0,
    MAX(MAX('1D'!$D$16,
            MAX('1D'!$D$16,
                POWER((ABS(K36)^2)/('1D'!$I$5*MAX(F36,
                            0.1)^2),
                    1/3))),
        IFERROR(W48,
            MAX(MAX('1D'!$D$16,
                    MAX('1D'!$D$16,
                        POWER((ABS(K36)^2)/('1D'!$I$5*MAX(F36,
                                    0.1)^2),
                            1/3))),
                ($L$2)-E48))),
    IF(IFERROR(AG37,
            0)=0,
        MAX(MAX('1D'!$D$16,
                MAX('1D'!$D$16,
                    POWER((ABS(K36)^2)/('1D'!$I$5*MAX(F36,
                                0.1)^2),
                        1/3))),
            IFERROR(W48,
                MAX(MAX('1D'!$D$16,
                        MAX('1D'!$D$16,
                            POWER((ABS(K36)^2)/('1D'!$I$5*MAX(F36,
                                        0.1)^2),
                                1/3))),
                    ($L$2)-E48))),
        IF(IFERROR(W36,
                0)=0,
            MAX(MAX('1D'!$D$16,
                    MAX('1D'!$D$16,
                        POWER((ABS(K36)^2)/('1D'!$I$5*MAX(F36,
                                    0.1)^2),
                            1/3))),
                IFERROR(W48,
                    MAX(MAX('1D'!$D$16,
                            MAX('1D'!$D$16,
                                POWER((ABS(K36)^2)/('1D'!$I$5*MAX(F36,
                                            0.1)^2),
                                    1/3))),
                        ($L$2)-E48))),
            IF(OR(IFERROR(AD36,
                        0)&gt;=1,
                    IFERROR(AD37,
                        0)&gt;=1),
                MAX('1D'!$D$16,
                    MAX('1D'!$D$16,
                        POWER((ABS(K36)^2)/('1D'!$I$5*MAX(F36,
                                    0.1)^2),
                            1/3))),
                IF(ABS(IFERROR(AF36,
                            0))&lt;'1D'!$D$19,
                    MAX(MAX('1D'!$D$16,
                            MAX('1D'!$D$16,
                                POWER((ABS(K36)^2)/('1D'!$I$5*MAX(F36,
                                            0.1)^2),
                                    1/3))),
                        IFERROR(W36,
                            0)),
                    MAX(MAX('1D'!$D$16,
                            MAX('1D'!$D$16,
                                POWER((ABS(K36)^2)/('1D'!$I$5*MAX(F36,
                                            0.1)^2),
                                    1/3))),
                        (IFERROR(W36,
                                0))+((IFERROR(AF36,
                                    0))*'1D'!$D$18)))))))</f>
        <v>6.5329488915156597</v>
      </c>
      <c r="X36" s="5">
        <f t="shared" ca="1" si="4"/>
        <v>97.994233372734897</v>
      </c>
      <c r="Y36" s="5">
        <f t="shared" ca="1" si="5"/>
        <v>3.4915766504352606</v>
      </c>
      <c r="Z36" s="5">
        <f t="shared" ca="1" si="6"/>
        <v>9.4358864078226516E-3</v>
      </c>
      <c r="AA36" s="5">
        <f t="shared" ca="1" si="7"/>
        <v>635.51094889151557</v>
      </c>
      <c r="AB36" s="5">
        <f ca="1">AA36+((ABS(K36)/MAX(((F36)+(G36)*(W36))*(W36),
            0.000001))^2)/(2*'1D'!$I$5)</f>
        <v>635.51095342953556</v>
      </c>
      <c r="AC36" s="5">
        <f ca="1">((ABS(K36)*'1D'!$D$6)/(MAX(((F36)+(G36)*(W36))*(W36),
            0.000001)*MAX(((((F36)+(G36)*(W36))*(W36))/MAX((F36)+2*(W36)*SQRT(1+(G36)^2),
                    0.000001))^(2/3),
            0.000001)))^2</f>
        <v>3.7819793412107051E-9</v>
      </c>
      <c r="AD36" s="5">
        <f ca="1">ABS(ABS(K36)/MAX(((F36)+(G36)*(W36))*(W36),
        0.000001))/SQRT('1D'!$I$5*MAX((((F36)+(G36)*(W36))*(W36))/MAX((F36)+2*(G36)*(W36),
            0.000001),
        0.000001))</f>
        <v>1.1786736373875419E-3</v>
      </c>
      <c r="AE36" s="5">
        <f ca="1">((F36)*(W36)^2)/2+(G36)*(W36)^3/3+(ABS(K36)^2)/('1D'!$I$5*MAX(((F36)+(G36)*(W36))*(W36),
        0.000001))</f>
        <v>320.09654854324856</v>
      </c>
      <c r="AF36" s="5">
        <f ca="1">IF($A$2=0,
    0,
    IFERROR(AB37+(((AC36+AC37)/2)*J37)+(IF(Z36&gt;Z37,
                '1D'!$D$8*((Z36^2-Z37^2)/(2*'1D'!$I$5)),
                '1D'!$D$9*((Z37^2-Z36^2)/(2*'1D'!$I$5)))+('1D'!$D$10*(ABS(I37)/90)*(MAX(Z36^2,
                        Z37^2)/(2*'1D'!$I$5))))-AB36,
        0))</f>
        <v>-9.1766217303757003E-4</v>
      </c>
      <c r="AG36" s="5">
        <f ca="1">IF($A$2=0,
    1,
    IF(IFERROR(AG37,
            0)=0,
        0,
        IFERROR(IF(OR(ROUND(AD36,
                        3)&gt;=1,
                    AND(ABS(AF36)&lt;'1D'!$D$19,
                        AD36&lt;1)),
                1,
                0),
            0)))</f>
        <v>1</v>
      </c>
      <c r="AH36" s="5">
        <f ca="1">IFERROR(IF('1D'!V34="Supercritical",
        MAX('1D'!$D$16,
            IFERROR(L36,
                MAX('1D'!$D$16,
                    POWER((ABS(K36)^2)/('1D'!$I$5*MAX(F36,
                                0.1)^2),
                        1/3)))),
        IF('1D'!V34="Subcritical",
            MAX('1D'!$D$16,
                IFERROR(W36,
                    MAX('1D'!$D$16,
                        POWER((ABS(K36)^2)/('1D'!$I$5*MAX(F36,
                                    0.1)^2),
                            1/3)))),
            IF(IFERROR(T36,
                    -1E+99)&gt;=IFERROR(AE36,
                    -1E+99),
                MAX('1D'!$D$16,
                    IFERROR(L36,
                        MAX('1D'!$D$16,
                            POWER((ABS(K36)^2)/('1D'!$I$5*MAX(F36,
                                        0.1)^2),
                                1/3)))),
                MAX('1D'!$D$16,
                    IFERROR(W36,
                        MAX('1D'!$D$16,
                            POWER((ABS(K36)^2)/('1D'!$I$5*MAX(F36,
                                        0.1)^2),
                                1/3))))))),
    MAX('1D'!$D$16,
        POWER((ABS(K36)^2)/('1D'!$I$5*MAX(F36,
                    0.1)^2),
            1/3)))</f>
        <v>6.5329488915156597</v>
      </c>
      <c r="AI36" s="5">
        <f t="shared" ca="1" si="8"/>
        <v>635.51094889151557</v>
      </c>
      <c r="AJ36" s="5">
        <f ca="1">AI36+((ABS(K36)/MAX(((F36)+(G36)*(AH36))*(AH36),
            0.000001))^2)/(2*'1D'!$I$5)</f>
        <v>635.51095342953556</v>
      </c>
      <c r="AK36">
        <v>635.5</v>
      </c>
      <c r="AM36" s="5">
        <f ca="1">IF($A$2=0,
    MIN(('1D'!$D$12*MAX(J36,
                0.1)*POWER(MAX(0,
                    AI36-AK36),
                1.5)),
        (MAX(0,
                K36-(0.05))),
        IFERROR(AM36,
            0)),
    IF(('1D'!$D$12*MAX(J36,
                0.1)*POWER(MAX(0,
                    AI36-AK36),
                1.5))&lt;=0,
        0,
        MIN(('1D'!$D$12*MAX(J36,
                    0.1)*POWER(MAX(0,
                        AI36-AK36),
                    1.5)),
            (MAX(0,
                    K36-(0.05))),
            (MAX(0,
                    IFERROR(AM36,
                        0)+('1D'!$D$25*(('1D'!$D$12*MAX(J36,
                                    0.1)*POWER(MAX(0,
                                        AI36-AK36),
                                    1.5))-IFERROR(AM36,
                                0))))))))</f>
        <v>1.9476196626201593E-3</v>
      </c>
      <c r="AN36">
        <v>0</v>
      </c>
      <c r="AO36" s="5">
        <f t="shared" ca="1" si="9"/>
        <v>1.9476196626201593E-3</v>
      </c>
      <c r="AP36" s="5">
        <f t="shared" ca="1" si="13"/>
        <v>9.6285164935830406E-2</v>
      </c>
      <c r="AQ36" s="5">
        <f ca="1">ABS(ABS(K36)/MAX(((F36)+(G36)*(AH36))*(AH36),
        0.000001))/SQRT('1D'!$I$5*MAX((((F36)+(G36)*(AH36))*(AH36))/MAX((F36)+2*(G36)*(AH36),
            0.000001),
        0.000001))</f>
        <v>1.1786736373875419E-3</v>
      </c>
      <c r="AR36" s="5" t="str">
        <f t="shared" ca="1" si="10"/>
        <v>Subcritical</v>
      </c>
      <c r="AS36" s="5">
        <f ca="1">((ABS(K36)*'1D'!$D$6)/(MAX(((F36)+(G36)*(AH36))*(AH36),
            0.000001)*MAX(((((F36)+(G36)*(AH36))*(AH36))/MAX((F36)+2*(AH36)*SQRT(1+(G36)^2),
                    0.000001))^(2/3),
            0.000001)))^2</f>
        <v>3.7819793412107051E-9</v>
      </c>
    </row>
    <row r="37" spans="1:45" x14ac:dyDescent="0.35">
      <c r="A37">
        <v>28</v>
      </c>
      <c r="B37">
        <v>27</v>
      </c>
      <c r="C37">
        <v>616065.73</v>
      </c>
      <c r="D37">
        <v>3096594.8679999998</v>
      </c>
      <c r="E37">
        <v>628.39469999999994</v>
      </c>
      <c r="F37">
        <v>14.576000000000001</v>
      </c>
      <c r="G37">
        <v>0</v>
      </c>
      <c r="H37" t="s">
        <v>176</v>
      </c>
      <c r="I37">
        <v>0</v>
      </c>
      <c r="J37" s="5">
        <f t="shared" si="11"/>
        <v>1</v>
      </c>
      <c r="K37" s="5">
        <f t="shared" ca="1" si="12"/>
        <v>0.92271483506416996</v>
      </c>
      <c r="L37" s="5">
        <f ca="1">IF($A$2=0,
    IFERROR(L36,
        MAX('1D'!$D$16,
            POWER((ABS(K37)^2)/('1D'!$I$5*MAX(F37,
                        0.1)^2),
                1/3))),
    IF(IFERROR(V36,
            0)=0,
        IFERROR(L36,
            MAX('1D'!$D$16,
                POWER((ABS(K37)^2)/('1D'!$I$5*MAX(F37,
                            0.1)^2),
                    1/3))),
        IF(OR(IFERROR(L37,
                    0)=0,
                IFERROR(S36,
                    0)&lt;1,
                IFERROR(S37,
                    0)&lt;1),
            MAX('1D'!$D$16,
                POWER((ABS(K37)^2)/('1D'!$I$5*MAX(F37,
                            0.1)^2),
                    1/3)),
            IF(IFERROR(U37,
                    0)&gt;0,
                MAX('1D'!$D$16,
                    IFERROR(L37,
                        0)+((IFERROR(U37,
                                0))*'1D'!$D$18*IF((IFERROR(S37,
                                    0))&lt;1,
                            1,
                            -1))),
                IF(IFERROR(U37,
                        0)&lt;0,
                    IF(ABS((MAX('1D'!$D$16,
                                    POWER((ABS(K37)^2)/('1D'!$I$5*MAX(F37,
                                                0.1)^2),
                                        1/3)))-IFERROR(L37,
                                0))&gt;'1D'!$D$19,
                        MAX('1D'!$D$16,
                            IF((MAX('1D'!$D$16,
                                        POWER((ABS(K37)^2)/('1D'!$I$5*MAX(F37,
                                                    0.1)^2),
                                            1/3)))&gt;IFERROR(L37,
                                    0),
                                MIN((MAX('1D'!$D$16,
                                            POWER((ABS(K37)^2)/('1D'!$I$5*MAX(F37,
                                                        0.1)^2),
                                                1/3))),
                                    IFERROR(L37,
                                        0)+(MIN(ABS(IFERROR(U37,
                                                    0))*'1D'!$D$18,
                                            ABS((MAX('1D'!$D$16,
                                                        POWER((ABS(K37)^2)/('1D'!$I$5*MAX(F37,
                                                                    0.1)^2),
                                                            1/3)))-IFERROR(L37,
                                                    0))))),
                                MAX((MAX('1D'!$D$16,
                                            POWER((ABS(K37)^2)/('1D'!$I$5*MAX(F37,
                                                        0.1)^2),
                                                1/3))),
                                    IFERROR(L37,
                                        0)-(MIN(ABS(IFERROR(U37,
                                                    0))*'1D'!$D$18,
                                            ABS((MAX('1D'!$D$16,
                                                        POWER((ABS(K37)^2)/('1D'!$I$5*MAX(F37,
                                                                    0.1)^2),
                                                            1/3)))-IFERROR(L37,
                                                    0))))))),
                        MAX('1D'!$D$16,
                            POWER((ABS(K37)^2)/('1D'!$I$5*MAX(F37,
                                        0.1)^2),
                                1/3))),
                    MAX('1D'!$D$16,
                        IFERROR(L37,
                            0)))))))</f>
        <v>0.05</v>
      </c>
      <c r="M37" s="5">
        <f t="shared" ca="1" si="0"/>
        <v>0.72880000000000011</v>
      </c>
      <c r="N37" s="5">
        <f t="shared" ca="1" si="1"/>
        <v>4.9659307713273378E-2</v>
      </c>
      <c r="O37" s="5">
        <f t="shared" ca="1" si="2"/>
        <v>1.2660741425139541</v>
      </c>
      <c r="P37" s="5">
        <f t="shared" ca="1" si="3"/>
        <v>628.4446999999999</v>
      </c>
      <c r="Q37" s="5">
        <f ca="1">P37+((ABS(K37)/MAX(((F37)+(G37)*(L37))*(L37),
            0.000001))^2)/(2*'1D'!$I$5)</f>
        <v>628.52639947677574</v>
      </c>
      <c r="R37" s="5">
        <f ca="1">((ABS(K37)*'1D'!$D$6)/(MAX(((F37)+(G37)*(L37))*(L37),
            0.000001)*MAX(((((F37)+(G37)*(L37))*(L37))/MAX((F37)+2*(L37)*SQRT(1+(G37)^2),
                    0.000001))^(2/3),
            0.000001)))^2</f>
        <v>1.9759073733444422E-2</v>
      </c>
      <c r="S37" s="5">
        <f ca="1">ABS(ABS(K37)/MAX(((F37)+(G37)*(L37))*(L37),
        0.000001))/SQRT('1D'!$I$5*MAX((((F37)+(G37)*(L37))*(L37))/MAX((F37)+2*(G37)*(L37),
            0.000001),
        0.000001))</f>
        <v>1.8077552575043294</v>
      </c>
      <c r="T37" s="5">
        <f ca="1">((F37)*(L37)^2)/2+(G37)*(L37)^3/3+(ABS(K37)^2)/('1D'!$I$5*MAX(((F37)+(G37)*(L37))*(L37),
        0.000001))</f>
        <v>0.13730515734849882</v>
      </c>
      <c r="U37" s="5">
        <f ca="1">IF($A$2=0,
    0,
    IFERROR(Q36-(((R36+R37)/2)*J37)-(IF(O36&gt;O37,
                '1D'!$D$8*((O36^2-O37^2)/(2*'1D'!$I$5)),
                '1D'!$D$9*((O37^2-O36^2)/(2*'1D'!$I$5)))+('1D'!$D$10*(ABS(I37)/90)*(MAX(O36^2,
                        O37^2)/(2*'1D'!$I$5))))-Q37,
        0))</f>
        <v>0.55940434282820206</v>
      </c>
      <c r="V37" s="5">
        <f ca="1">IF($A$2=0,
    1,
    IF(IFERROR(V36,
            0)=0,
        0,
        IFERROR(IF(ROUND(S37,
                    3)=1,
                1,
                IF(AND(ABS(U37)&lt;'1D'!$D$19,
                        S37&gt;1),
                    1,
                    0)),
            0)))</f>
        <v>0</v>
      </c>
      <c r="W37" s="5">
        <f ca="1">IF($A$2=0,
    MAX(MAX('1D'!$D$16,
            MAX('1D'!$D$16,
                POWER((ABS(K37)^2)/('1D'!$I$5*MAX(F37,
                            0.1)^2),
                    1/3))),
        IFERROR(W48,
            MAX(MAX('1D'!$D$16,
                    MAX('1D'!$D$16,
                        POWER((ABS(K37)^2)/('1D'!$I$5*MAX(F37,
                                    0.1)^2),
                            1/3))),
                ($L$2)-E48))),
    IF(IFERROR(AG38,
            0)=0,
        MAX(MAX('1D'!$D$16,
                MAX('1D'!$D$16,
                    POWER((ABS(K37)^2)/('1D'!$I$5*MAX(F37,
                                0.1)^2),
                        1/3))),
            IFERROR(W48,
                MAX(MAX('1D'!$D$16,
                        MAX('1D'!$D$16,
                            POWER((ABS(K37)^2)/('1D'!$I$5*MAX(F37,
                                        0.1)^2),
                                1/3))),
                    ($L$2)-E48))),
        IF(IFERROR(W37,
                0)=0,
            MAX(MAX('1D'!$D$16,
                    MAX('1D'!$D$16,
                        POWER((ABS(K37)^2)/('1D'!$I$5*MAX(F37,
                                    0.1)^2),
                            1/3))),
                IFERROR(W48,
                    MAX(MAX('1D'!$D$16,
                            MAX('1D'!$D$16,
                                POWER((ABS(K37)^2)/('1D'!$I$5*MAX(F37,
                                            0.1)^2),
                                    1/3))),
                        ($L$2)-E48))),
            IF(OR(IFERROR(AD37,
                        0)&gt;=1,
                    IFERROR(AD38,
                        0)&gt;=1),
                MAX('1D'!$D$16,
                    MAX('1D'!$D$16,
                        POWER((ABS(K37)^2)/('1D'!$I$5*MAX(F37,
                                    0.1)^2),
                            1/3))),
                IF(ABS(IFERROR(AF37,
                            0))&lt;'1D'!$D$19,
                    MAX(MAX('1D'!$D$16,
                            MAX('1D'!$D$16,
                                POWER((ABS(K37)^2)/('1D'!$I$5*MAX(F37,
                                            0.1)^2),
                                    1/3))),
                        IFERROR(W37,
                            0)),
                    MAX(MAX('1D'!$D$16,
                            MAX('1D'!$D$16,
                                POWER((ABS(K37)^2)/('1D'!$I$5*MAX(F37,
                                            0.1)^2),
                                    1/3))),
                        (IFERROR(W37,
                                0))+((IFERROR(AF37,
                                    0))*'1D'!$D$18)))))))</f>
        <v>7.1153315784366047</v>
      </c>
      <c r="X37" s="5">
        <f t="shared" ca="1" si="4"/>
        <v>103.71307308729196</v>
      </c>
      <c r="Y37" s="5">
        <f t="shared" ca="1" si="5"/>
        <v>3.6003154035057419</v>
      </c>
      <c r="Z37" s="5">
        <f t="shared" ca="1" si="6"/>
        <v>8.8968035330276116E-3</v>
      </c>
      <c r="AA37" s="5">
        <f t="shared" ca="1" si="7"/>
        <v>635.5100315784365</v>
      </c>
      <c r="AB37" s="5">
        <f ca="1">AA37+((ABS(K37)/MAX(((F37)+(G37)*(W37))*(W37),
            0.000001))^2)/(2*'1D'!$I$5)</f>
        <v>635.51003561274399</v>
      </c>
      <c r="AC37" s="5">
        <f ca="1">((ABS(K37)*'1D'!$D$6)/(MAX(((F37)+(G37)*(W37))*(W37),
            0.000001)*MAX(((((F37)+(G37)*(W37))*(W37))/MAX((F37)+2*(W37)*SQRT(1+(G37)^2),
                    0.000001))^(2/3),
            0.000001)))^2</f>
        <v>3.2274767356412748E-9</v>
      </c>
      <c r="AD37" s="5">
        <f ca="1">ABS(ABS(K37)/MAX(((F37)+(G37)*(W37))*(W37),
        0.000001))/SQRT('1D'!$I$5*MAX((((F37)+(G37)*(W37))*(W37))/MAX((F37)+2*(G37)*(W37),
            0.000001),
        0.000001))</f>
        <v>1.0648830759054984E-3</v>
      </c>
      <c r="AE37" s="5">
        <f ca="1">((F37)*(W37)^2)/2+(G37)*(W37)^3/3+(ABS(K37)^2)/('1D'!$I$5*MAX(((F37)+(G37)*(W37))*(W37),
        0.000001))</f>
        <v>368.97728883821276</v>
      </c>
      <c r="AF37" s="5">
        <f ca="1">IF($A$2=0,
    0,
    IFERROR(AB38+(((AC37+AC38)/2)*J38)+(IF(Z37&gt;Z38,
                '1D'!$D$8*((Z37^2-Z38^2)/(2*'1D'!$I$5)),
                '1D'!$D$9*((Z38^2-Z37^2)/(2*'1D'!$I$5)))+('1D'!$D$10*(ABS(I38)/90)*(MAX(Z37^2,
                        Z38^2)/(2*'1D'!$I$5))))-AB37,
        0))</f>
        <v>-9.8933863932870736E-4</v>
      </c>
      <c r="AG37" s="5">
        <f ca="1">IF($A$2=0,
    1,
    IF(IFERROR(AG38,
            0)=0,
        0,
        IFERROR(IF(OR(ROUND(AD37,
                        3)&gt;=1,
                    AND(ABS(AF37)&lt;'1D'!$D$19,
                        AD37&lt;1)),
                1,
                0),
            0)))</f>
        <v>1</v>
      </c>
      <c r="AH37" s="5">
        <f ca="1">IFERROR(IF('1D'!V34="Supercritical",
        MAX('1D'!$D$16,
            IFERROR(L37,
                MAX('1D'!$D$16,
                    POWER((ABS(K37)^2)/('1D'!$I$5*MAX(F37,
                                0.1)^2),
                        1/3)))),
        IF('1D'!V34="Subcritical",
            MAX('1D'!$D$16,
                IFERROR(W37,
                    MAX('1D'!$D$16,
                        POWER((ABS(K37)^2)/('1D'!$I$5*MAX(F37,
                                    0.1)^2),
                            1/3)))),
            IF(IFERROR(T37,
                    -1E+99)&gt;=IFERROR(AE37,
                    -1E+99),
                MAX('1D'!$D$16,
                    IFERROR(L37,
                        MAX('1D'!$D$16,
                            POWER((ABS(K37)^2)/('1D'!$I$5*MAX(F37,
                                        0.1)^2),
                                1/3)))),
                MAX('1D'!$D$16,
                    IFERROR(W37,
                        MAX('1D'!$D$16,
                            POWER((ABS(K37)^2)/('1D'!$I$5*MAX(F37,
                                        0.1)^2),
                                1/3))))))),
    MAX('1D'!$D$16,
        POWER((ABS(K37)^2)/('1D'!$I$5*MAX(F37,
                    0.1)^2),
            1/3)))</f>
        <v>7.1153315784366047</v>
      </c>
      <c r="AI37" s="5">
        <f t="shared" ca="1" si="8"/>
        <v>635.5100315784365</v>
      </c>
      <c r="AJ37" s="5">
        <f ca="1">AI37+((ABS(K37)/MAX(((F37)+(G37)*(AH37))*(AH37),
            0.000001))^2)/(2*'1D'!$I$5)</f>
        <v>635.51003561274399</v>
      </c>
      <c r="AK37">
        <v>635.5</v>
      </c>
      <c r="AM37" s="5">
        <f ca="1">IF($A$2=0,
    MIN(('1D'!$D$12*MAX(J37,
                0.1)*POWER(MAX(0,
                    AI37-AK37),
                1.5)),
        (MAX(0,
                K37-(0.05))),
        IFERROR(AM37,
            0)),
    IF(('1D'!$D$12*MAX(J37,
                0.1)*POWER(MAX(0,
                    AI37-AK37),
                1.5))&lt;=0,
        0,
        MIN(('1D'!$D$12*MAX(J37,
                    0.1)*POWER(MAX(0,
                        AI37-AK37),
                    1.5)),
            (MAX(0,
                    K37-(0.05))),
            (MAX(0,
                    IFERROR(AM37,
                        0)+('1D'!$D$25*(('1D'!$D$12*MAX(J37,
                                    0.1)*POWER(MAX(0,
                                        AI37-AK37),
                                    1.5))-IFERROR(AM37,
                                0))))))))</f>
        <v>1.7080588550998114E-3</v>
      </c>
      <c r="AN37">
        <v>0</v>
      </c>
      <c r="AO37" s="5">
        <f t="shared" ca="1" si="9"/>
        <v>1.7080588550998114E-3</v>
      </c>
      <c r="AP37" s="5">
        <f t="shared" ca="1" si="13"/>
        <v>9.7993223790930215E-2</v>
      </c>
      <c r="AQ37" s="5">
        <f ca="1">ABS(ABS(K37)/MAX(((F37)+(G37)*(AH37))*(AH37),
        0.000001))/SQRT('1D'!$I$5*MAX((((F37)+(G37)*(AH37))*(AH37))/MAX((F37)+2*(G37)*(AH37),
            0.000001),
        0.000001))</f>
        <v>1.0648830759054984E-3</v>
      </c>
      <c r="AR37" s="5" t="str">
        <f t="shared" ca="1" si="10"/>
        <v>Subcritical</v>
      </c>
      <c r="AS37" s="5">
        <f ca="1">((ABS(K37)*'1D'!$D$6)/(MAX(((F37)+(G37)*(AH37))*(AH37),
            0.000001)*MAX(((((F37)+(G37)*(AH37))*(AH37))/MAX((F37)+2*(AH37)*SQRT(1+(G37)^2),
                    0.000001))^(2/3),
            0.000001)))^2</f>
        <v>3.2274767356412748E-9</v>
      </c>
    </row>
    <row r="38" spans="1:45" x14ac:dyDescent="0.35">
      <c r="A38">
        <v>29</v>
      </c>
      <c r="B38">
        <v>28</v>
      </c>
      <c r="C38">
        <v>616065.73</v>
      </c>
      <c r="D38">
        <v>3096593.8679999998</v>
      </c>
      <c r="E38">
        <v>627.81129999999996</v>
      </c>
      <c r="F38">
        <v>13.576000000000001</v>
      </c>
      <c r="G38">
        <v>0</v>
      </c>
      <c r="H38" t="s">
        <v>176</v>
      </c>
      <c r="I38">
        <v>0</v>
      </c>
      <c r="J38" s="5">
        <f t="shared" si="11"/>
        <v>1</v>
      </c>
      <c r="K38" s="5">
        <f t="shared" ca="1" si="12"/>
        <v>0.92100677620907012</v>
      </c>
      <c r="L38" s="5">
        <f ca="1">IF($A$2=0,
    IFERROR(L37,
        MAX('1D'!$D$16,
            POWER((ABS(K38)^2)/('1D'!$I$5*MAX(F38,
                        0.1)^2),
                1/3))),
    IF(IFERROR(V37,
            0)=0,
        IFERROR(L37,
            MAX('1D'!$D$16,
                POWER((ABS(K38)^2)/('1D'!$I$5*MAX(F38,
                            0.1)^2),
                    1/3))),
        IF(OR(IFERROR(L38,
                    0)=0,
                IFERROR(S37,
                    0)&lt;1,
                IFERROR(S38,
                    0)&lt;1),
            MAX('1D'!$D$16,
                POWER((ABS(K38)^2)/('1D'!$I$5*MAX(F38,
                            0.1)^2),
                    1/3)),
            IF(IFERROR(U38,
                    0)&gt;0,
                MAX('1D'!$D$16,
                    IFERROR(L38,
                        0)+((IFERROR(U38,
                                0))*'1D'!$D$18*IF((IFERROR(S38,
                                    0))&lt;1,
                            1,
                            -1))),
                IF(IFERROR(U38,
                        0)&lt;0,
                    IF(ABS((MAX('1D'!$D$16,
                                    POWER((ABS(K38)^2)/('1D'!$I$5*MAX(F38,
                                                0.1)^2),
                                        1/3)))-IFERROR(L38,
                                0))&gt;'1D'!$D$19,
                        MAX('1D'!$D$16,
                            IF((MAX('1D'!$D$16,
                                        POWER((ABS(K38)^2)/('1D'!$I$5*MAX(F38,
                                                    0.1)^2),
                                            1/3)))&gt;IFERROR(L38,
                                    0),
                                MIN((MAX('1D'!$D$16,
                                            POWER((ABS(K38)^2)/('1D'!$I$5*MAX(F38,
                                                        0.1)^2),
                                                1/3))),
                                    IFERROR(L38,
                                        0)+(MIN(ABS(IFERROR(U38,
                                                    0))*'1D'!$D$18,
                                            ABS((MAX('1D'!$D$16,
                                                        POWER((ABS(K38)^2)/('1D'!$I$5*MAX(F38,
                                                                    0.1)^2),
                                                            1/3)))-IFERROR(L38,
                                                    0))))),
                                MAX((MAX('1D'!$D$16,
                                            POWER((ABS(K38)^2)/('1D'!$I$5*MAX(F38,
                                                        0.1)^2),
                                                1/3))),
                                    IFERROR(L38,
                                        0)-(MIN(ABS(IFERROR(U38,
                                                    0))*'1D'!$D$18,
                                            ABS((MAX('1D'!$D$16,
                                                        POWER((ABS(K38)^2)/('1D'!$I$5*MAX(F38,
                                                                    0.1)^2),
                                                            1/3)))-IFERROR(L38,
                                                    0))))))),
                        MAX('1D'!$D$16,
                            POWER((ABS(K38)^2)/('1D'!$I$5*MAX(F38,
                                        0.1)^2),
                                1/3))),
                    MAX('1D'!$D$16,
                        IFERROR(L38,
                            0)))))))</f>
        <v>0.05</v>
      </c>
      <c r="M38" s="5">
        <f t="shared" ca="1" si="0"/>
        <v>0.67880000000000007</v>
      </c>
      <c r="N38" s="5">
        <f t="shared" ca="1" si="1"/>
        <v>4.9634396022228723E-2</v>
      </c>
      <c r="O38" s="5">
        <f t="shared" ca="1" si="2"/>
        <v>1.3568161110917354</v>
      </c>
      <c r="P38" s="5">
        <f t="shared" ca="1" si="3"/>
        <v>627.86129999999991</v>
      </c>
      <c r="Q38" s="5">
        <f ca="1">P38+((ABS(K38)/MAX(((F38)+(G38)*(L38))*(L38),
            0.000001))^2)/(2*'1D'!$I$5)</f>
        <v>627.95513027315576</v>
      </c>
      <c r="R38" s="5">
        <f ca="1">((ABS(K38)*'1D'!$D$6)/(MAX(((F38)+(G38)*(L38))*(L38),
            0.000001)*MAX(((((F38)+(G38)*(L38))*(L38))/MAX((F38)+2*(L38)*SQRT(1+(G38)^2),
                    0.000001))^(2/3),
            0.000001)))^2</f>
        <v>2.2708102528603044E-2</v>
      </c>
      <c r="S38" s="5">
        <f ca="1">ABS(ABS(K38)/MAX(((F38)+(G38)*(L38))*(L38),
        0.000001))/SQRT('1D'!$I$5*MAX((((F38)+(G38)*(L38))*(L38))/MAX((F38)+2*(G38)*(L38),
            0.000001),
        0.000001))</f>
        <v>1.9373205532989781</v>
      </c>
      <c r="T38" s="5">
        <f ca="1">((F38)*(L38)^2)/2+(G38)*(L38)^3/3+(ABS(K38)^2)/('1D'!$I$5*MAX(((F38)+(G38)*(L38))*(L38),
        0.000001))</f>
        <v>0.14435397883640438</v>
      </c>
      <c r="U38" s="5">
        <f ca="1">IF($A$2=0,
    0,
    IFERROR(Q37-(((R37+R38)/2)*J38)-(IF(O37&gt;O38,
                '1D'!$D$8*((O37^2-O38^2)/(2*'1D'!$I$5)),
                '1D'!$D$9*((O38^2-O37^2)/(2*'1D'!$I$5)))+('1D'!$D$10*(ABS(I38)/90)*(MAX(O37^2,
                        O38^2)/(2*'1D'!$I$5))))-Q38,
        0))</f>
        <v>0.54882253585094531</v>
      </c>
      <c r="V38" s="5">
        <f ca="1">IF($A$2=0,
    1,
    IF(IFERROR(V37,
            0)=0,
        0,
        IFERROR(IF(ROUND(S38,
                    3)=1,
                1,
                IF(AND(ABS(U38)&lt;'1D'!$D$19,
                        S38&gt;1),
                    1,
                    0)),
            0)))</f>
        <v>0</v>
      </c>
      <c r="W38" s="5">
        <f ca="1">IF($A$2=0,
    MAX(MAX('1D'!$D$16,
            MAX('1D'!$D$16,
                POWER((ABS(K38)^2)/('1D'!$I$5*MAX(F38,
                            0.1)^2),
                    1/3))),
        IFERROR(W48,
            MAX(MAX('1D'!$D$16,
                    MAX('1D'!$D$16,
                        POWER((ABS(K38)^2)/('1D'!$I$5*MAX(F38,
                                    0.1)^2),
                            1/3))),
                ($L$2)-E48))),
    IF(IFERROR(AG39,
            0)=0,
        MAX(MAX('1D'!$D$16,
                MAX('1D'!$D$16,
                    POWER((ABS(K38)^2)/('1D'!$I$5*MAX(F38,
                                0.1)^2),
                        1/3))),
            IFERROR(W48,
                MAX(MAX('1D'!$D$16,
                        MAX('1D'!$D$16,
                            POWER((ABS(K38)^2)/('1D'!$I$5*MAX(F38,
                                        0.1)^2),
                                1/3))),
                    ($L$2)-E48))),
        IF(IFERROR(W38,
                0)=0,
            MAX(MAX('1D'!$D$16,
                    MAX('1D'!$D$16,
                        POWER((ABS(K38)^2)/('1D'!$I$5*MAX(F38,
                                    0.1)^2),
                            1/3))),
                IFERROR(W48,
                    MAX(MAX('1D'!$D$16,
                            MAX('1D'!$D$16,
                                POWER((ABS(K38)^2)/('1D'!$I$5*MAX(F38,
                                            0.1)^2),
                                    1/3))),
                        ($L$2)-E48))),
            IF(OR(IFERROR(AD38,
                        0)&gt;=1,
                    IFERROR(AD39,
                        0)&gt;=1),
                MAX('1D'!$D$16,
                    MAX('1D'!$D$16,
                        POWER((ABS(K38)^2)/('1D'!$I$5*MAX(F38,
                                    0.1)^2),
                            1/3))),
                IF(ABS(IFERROR(AF38,
                            0))&lt;'1D'!$D$19,
                    MAX(MAX('1D'!$D$16,
                            MAX('1D'!$D$16,
                                POWER((ABS(K38)^2)/('1D'!$I$5*MAX(F38,
                                            0.1)^2),
                                    1/3))),
                        IFERROR(W38,
                            0)),
                    MAX(MAX('1D'!$D$16,
                            MAX('1D'!$D$16,
                                POWER((ABS(K38)^2)/('1D'!$I$5*MAX(F38,
                                            0.1)^2),
                                    1/3))),
                        (IFERROR(W38,
                                0))+((IFERROR(AF38,
                                    0))*'1D'!$D$18)))))))</f>
        <v>7.6977422895058156</v>
      </c>
      <c r="X38" s="5">
        <f t="shared" ca="1" si="4"/>
        <v>104.50454932233096</v>
      </c>
      <c r="Y38" s="5">
        <f t="shared" ca="1" si="5"/>
        <v>3.6071520269292381</v>
      </c>
      <c r="Z38" s="5">
        <f t="shared" ca="1" si="6"/>
        <v>8.8130783031113991E-3</v>
      </c>
      <c r="AA38" s="5">
        <f t="shared" ca="1" si="7"/>
        <v>635.50904228950583</v>
      </c>
      <c r="AB38" s="5">
        <f ca="1">AA38+((ABS(K38)/MAX(((F38)+(G38)*(W38))*(W38),
            0.000001))^2)/(2*'1D'!$I$5)</f>
        <v>635.5090462482392</v>
      </c>
      <c r="AC38" s="5">
        <f ca="1">((ABS(K38)*'1D'!$D$6)/(MAX(((F38)+(G38)*(W38))*(W38),
            0.000001)*MAX(((((F38)+(G38)*(W38))*(W38))/MAX((F38)+2*(W38)*SQRT(1+(G38)^2),
                    0.000001))^(2/3),
            0.000001)))^2</f>
        <v>3.1590161565152266E-9</v>
      </c>
      <c r="AD38" s="5">
        <f ca="1">ABS(ABS(K38)/MAX(((F38)+(G38)*(W38))*(W38),
        0.000001))/SQRT('1D'!$I$5*MAX((((F38)+(G38)*(W38))*(W38))/MAX((F38)+2*(G38)*(W38),
            0.000001),
        0.000001))</f>
        <v>1.0141715921597172E-3</v>
      </c>
      <c r="AE38" s="5">
        <f ca="1">((F38)*(W38)^2)/2+(G38)*(W38)^3/3+(ABS(K38)^2)/('1D'!$I$5*MAX(((F38)+(G38)*(W38))*(W38),
        0.000001))</f>
        <v>402.22537179342498</v>
      </c>
      <c r="AF38" s="5">
        <f ca="1">IF($A$2=0,
    0,
    IFERROR(AB39+(((AC38+AC39)/2)*J39)+(IF(Z38&gt;Z39,
                '1D'!$D$8*((Z38^2-Z39^2)/(2*'1D'!$I$5)),
                '1D'!$D$9*((Z39^2-Z38^2)/(2*'1D'!$I$5)))+('1D'!$D$10*(ABS(I39)/90)*(MAX(Z38^2,
                        Z39^2)/(2*'1D'!$I$5))))-AB38,
        0))</f>
        <v>-8.9933597882918548E-4</v>
      </c>
      <c r="AG38" s="5">
        <f ca="1">IF($A$2=0,
    1,
    IF(IFERROR(AG39,
            0)=0,
        0,
        IFERROR(IF(OR(ROUND(AD38,
                        3)&gt;=1,
                    AND(ABS(AF38)&lt;'1D'!$D$19,
                        AD38&lt;1)),
                1,
                0),
            0)))</f>
        <v>1</v>
      </c>
      <c r="AH38" s="5">
        <f ca="1">IFERROR(IF('1D'!V34="Supercritical",
        MAX('1D'!$D$16,
            IFERROR(L38,
                MAX('1D'!$D$16,
                    POWER((ABS(K38)^2)/('1D'!$I$5*MAX(F38,
                                0.1)^2),
                        1/3)))),
        IF('1D'!V34="Subcritical",
            MAX('1D'!$D$16,
                IFERROR(W38,
                    MAX('1D'!$D$16,
                        POWER((ABS(K38)^2)/('1D'!$I$5*MAX(F38,
                                    0.1)^2),
                            1/3)))),
            IF(IFERROR(T38,
                    -1E+99)&gt;=IFERROR(AE38,
                    -1E+99),
                MAX('1D'!$D$16,
                    IFERROR(L38,
                        MAX('1D'!$D$16,
                            POWER((ABS(K38)^2)/('1D'!$I$5*MAX(F38,
                                        0.1)^2),
                                1/3)))),
                MAX('1D'!$D$16,
                    IFERROR(W38,
                        MAX('1D'!$D$16,
                            POWER((ABS(K38)^2)/('1D'!$I$5*MAX(F38,
                                        0.1)^2),
                                1/3))))))),
    MAX('1D'!$D$16,
        POWER((ABS(K38)^2)/('1D'!$I$5*MAX(F38,
                    0.1)^2),
            1/3)))</f>
        <v>7.6977422895058156</v>
      </c>
      <c r="AI38" s="5">
        <f t="shared" ca="1" si="8"/>
        <v>635.50904228950583</v>
      </c>
      <c r="AJ38" s="5">
        <f ca="1">AI38+((ABS(K38)/MAX(((F38)+(G38)*(AH38))*(AH38),
            0.000001))^2)/(2*'1D'!$I$5)</f>
        <v>635.5090462482392</v>
      </c>
      <c r="AK38">
        <v>635.5</v>
      </c>
      <c r="AM38" s="5">
        <f ca="1">IF($A$2=0,
    MIN(('1D'!$D$12*MAX(J38,
                0.1)*POWER(MAX(0,
                    AI38-AK38),
                1.5)),
        (MAX(0,
                K38-(0.05))),
        IFERROR(AM38,
            0)),
    IF(('1D'!$D$12*MAX(J38,
                0.1)*POWER(MAX(0,
                    AI38-AK38),
                1.5))&lt;=0,
        0,
        MIN(('1D'!$D$12*MAX(J38,
                    0.1)*POWER(MAX(0,
                        AI38-AK38),
                    1.5)),
            (MAX(0,
                    K38-(0.05))),
            (MAX(0,
                    IFERROR(AM38,
                        0)+('1D'!$D$25*(('1D'!$D$12*MAX(J38,
                                    0.1)*POWER(MAX(0,
                                        AI38-AK38),
                                    1.5))-IFERROR(AM38,
                                0))))))))</f>
        <v>1.4617278881044382E-3</v>
      </c>
      <c r="AN38">
        <v>0</v>
      </c>
      <c r="AO38" s="5">
        <f t="shared" ca="1" si="9"/>
        <v>1.4617278881044382E-3</v>
      </c>
      <c r="AP38" s="5">
        <f t="shared" ca="1" si="13"/>
        <v>9.9454951679034648E-2</v>
      </c>
      <c r="AQ38" s="5">
        <f ca="1">ABS(ABS(K38)/MAX(((F38)+(G38)*(AH38))*(AH38),
        0.000001))/SQRT('1D'!$I$5*MAX((((F38)+(G38)*(AH38))*(AH38))/MAX((F38)+2*(G38)*(AH38),
            0.000001),
        0.000001))</f>
        <v>1.0141715921597172E-3</v>
      </c>
      <c r="AR38" s="5" t="str">
        <f t="shared" ca="1" si="10"/>
        <v>Subcritical</v>
      </c>
      <c r="AS38" s="5">
        <f ca="1">((ABS(K38)*'1D'!$D$6)/(MAX(((F38)+(G38)*(AH38))*(AH38),
            0.000001)*MAX(((((F38)+(G38)*(AH38))*(AH38))/MAX((F38)+2*(AH38)*SQRT(1+(G38)^2),
                    0.000001))^(2/3),
            0.000001)))^2</f>
        <v>3.1590161565152266E-9</v>
      </c>
    </row>
    <row r="39" spans="1:45" x14ac:dyDescent="0.35">
      <c r="A39">
        <v>30</v>
      </c>
      <c r="B39">
        <v>29</v>
      </c>
      <c r="C39">
        <v>616065.73</v>
      </c>
      <c r="D39">
        <v>3096592.8679999998</v>
      </c>
      <c r="E39">
        <v>627.22799999999995</v>
      </c>
      <c r="F39">
        <v>12.576000000000001</v>
      </c>
      <c r="G39">
        <v>0</v>
      </c>
      <c r="H39" t="s">
        <v>176</v>
      </c>
      <c r="I39">
        <v>0</v>
      </c>
      <c r="J39" s="5">
        <f t="shared" si="11"/>
        <v>1</v>
      </c>
      <c r="K39" s="5">
        <f t="shared" ca="1" si="12"/>
        <v>0.91954504832096573</v>
      </c>
      <c r="L39" s="5">
        <f ca="1">IF($A$2=0,
    IFERROR(L38,
        MAX('1D'!$D$16,
            POWER((ABS(K39)^2)/('1D'!$I$5*MAX(F39,
                        0.1)^2),
                1/3))),
    IF(IFERROR(V38,
            0)=0,
        IFERROR(L38,
            MAX('1D'!$D$16,
                POWER((ABS(K39)^2)/('1D'!$I$5*MAX(F39,
                            0.1)^2),
                    1/3))),
        IF(OR(IFERROR(L39,
                    0)=0,
                IFERROR(S38,
                    0)&lt;1,
                IFERROR(S39,
                    0)&lt;1),
            MAX('1D'!$D$16,
                POWER((ABS(K39)^2)/('1D'!$I$5*MAX(F39,
                            0.1)^2),
                    1/3)),
            IF(IFERROR(U39,
                    0)&gt;0,
                MAX('1D'!$D$16,
                    IFERROR(L39,
                        0)+((IFERROR(U39,
                                0))*'1D'!$D$18*IF((IFERROR(S39,
                                    0))&lt;1,
                            1,
                            -1))),
                IF(IFERROR(U39,
                        0)&lt;0,
                    IF(ABS((MAX('1D'!$D$16,
                                    POWER((ABS(K39)^2)/('1D'!$I$5*MAX(F39,
                                                0.1)^2),
                                        1/3)))-IFERROR(L39,
                                0))&gt;'1D'!$D$19,
                        MAX('1D'!$D$16,
                            IF((MAX('1D'!$D$16,
                                        POWER((ABS(K39)^2)/('1D'!$I$5*MAX(F39,
                                                    0.1)^2),
                                            1/3)))&gt;IFERROR(L39,
                                    0),
                                MIN((MAX('1D'!$D$16,
                                            POWER((ABS(K39)^2)/('1D'!$I$5*MAX(F39,
                                                        0.1)^2),
                                                1/3))),
                                    IFERROR(L39,
                                        0)+(MIN(ABS(IFERROR(U39,
                                                    0))*'1D'!$D$18,
                                            ABS((MAX('1D'!$D$16,
                                                        POWER((ABS(K39)^2)/('1D'!$I$5*MAX(F39,
                                                                    0.1)^2),
                                                            1/3)))-IFERROR(L39,
                                                    0))))),
                                MAX((MAX('1D'!$D$16,
                                            POWER((ABS(K39)^2)/('1D'!$I$5*MAX(F39,
                                                        0.1)^2),
                                                1/3))),
                                    IFERROR(L39,
                                        0)-(MIN(ABS(IFERROR(U39,
                                                    0))*'1D'!$D$18,
                                            ABS((MAX('1D'!$D$16,
                                                        POWER((ABS(K39)^2)/('1D'!$I$5*MAX(F39,
                                                                    0.1)^2),
                                                            1/3)))-IFERROR(L39,
                                                    0))))))),
                        MAX('1D'!$D$16,
                            POWER((ABS(K39)^2)/('1D'!$I$5*MAX(F39,
                                        0.1)^2),
                                1/3))),
                    MAX('1D'!$D$16,
                        IFERROR(L39,
                            0)))))))</f>
        <v>0.05</v>
      </c>
      <c r="M39" s="5">
        <f t="shared" ca="1" si="0"/>
        <v>0.62880000000000003</v>
      </c>
      <c r="N39" s="5">
        <f t="shared" ca="1" si="1"/>
        <v>4.9605553802461344E-2</v>
      </c>
      <c r="O39" s="5">
        <f t="shared" ca="1" si="2"/>
        <v>1.4623808020371591</v>
      </c>
      <c r="P39" s="5">
        <f t="shared" ca="1" si="3"/>
        <v>627.27799999999991</v>
      </c>
      <c r="Q39" s="5">
        <f ca="1">P39+((ABS(K39)/MAX(((F39)+(G39)*(L39))*(L39),
            0.000001))^2)/(2*'1D'!$I$5)</f>
        <v>627.3869988588259</v>
      </c>
      <c r="R39" s="5">
        <f ca="1">((ABS(K39)*'1D'!$D$6)/(MAX(((F39)+(G39)*(L39))*(L39),
            0.000001)*MAX(((((F39)+(G39)*(L39))*(L39))/MAX((F39)+2*(L39)*SQRT(1+(G39)^2),
                    0.000001))^(2/3),
            0.000001)))^2</f>
        <v>2.6399542593372433E-2</v>
      </c>
      <c r="S39" s="5">
        <f ca="1">ABS(ABS(K39)/MAX(((F39)+(G39)*(L39))*(L39),
        0.000001))/SQRT('1D'!$I$5*MAX((((F39)+(G39)*(L39))*(L39))/MAX((F39)+2*(G39)*(L39),
            0.000001),
        0.000001))</f>
        <v>2.0880503712893224</v>
      </c>
      <c r="T39" s="5">
        <f ca="1">((F39)*(L39)^2)/2+(G39)*(L39)^3/3+(ABS(K39)^2)/('1D'!$I$5*MAX(((F39)+(G39)*(L39))*(L39),
        0.000001))</f>
        <v>0.15279696485962407</v>
      </c>
      <c r="U39" s="5">
        <f ca="1">IF($A$2=0,
    0,
    IFERROR(Q38-(((R38+R39)/2)*J39)-(IF(O38&gt;O39,
                '1D'!$D$8*((O38^2-O39^2)/(2*'1D'!$I$5)),
                '1D'!$D$9*((O39^2-O38^2)/(2*'1D'!$I$5)))+('1D'!$D$10*(ABS(I39)/90)*(MAX(O38^2,
                        O39^2)/(2*'1D'!$I$5))))-Q39,
        0))</f>
        <v>0.54206073320187897</v>
      </c>
      <c r="V39" s="5">
        <f ca="1">IF($A$2=0,
    1,
    IF(IFERROR(V38,
            0)=0,
        0,
        IFERROR(IF(ROUND(S39,
                    3)=1,
                1,
                IF(AND(ABS(U39)&lt;'1D'!$D$19,
                        S39&gt;1),
                    1,
                    0)),
            0)))</f>
        <v>0</v>
      </c>
      <c r="W39" s="5">
        <f ca="1">IF($A$2=0,
    MAX(MAX('1D'!$D$16,
            MAX('1D'!$D$16,
                POWER((ABS(K39)^2)/('1D'!$I$5*MAX(F39,
                            0.1)^2),
                    1/3))),
        IFERROR(W48,
            MAX(MAX('1D'!$D$16,
                    MAX('1D'!$D$16,
                        POWER((ABS(K39)^2)/('1D'!$I$5*MAX(F39,
                                    0.1)^2),
                            1/3))),
                ($L$2)-E48))),
    IF(IFERROR(AG40,
            0)=0,
        MAX(MAX('1D'!$D$16,
                MAX('1D'!$D$16,
                    POWER((ABS(K39)^2)/('1D'!$I$5*MAX(F39,
                                0.1)^2),
                        1/3))),
            IFERROR(W48,
                MAX(MAX('1D'!$D$16,
                        MAX('1D'!$D$16,
                            POWER((ABS(K39)^2)/('1D'!$I$5*MAX(F39,
                                        0.1)^2),
                                1/3))),
                    ($L$2)-E48))),
        IF(IFERROR(W39,
                0)=0,
            MAX(MAX('1D'!$D$16,
                    MAX('1D'!$D$16,
                        POWER((ABS(K39)^2)/('1D'!$I$5*MAX(F39,
                                    0.1)^2),
                            1/3))),
                IFERROR(W48,
                    MAX(MAX('1D'!$D$16,
                            MAX('1D'!$D$16,
                                POWER((ABS(K39)^2)/('1D'!$I$5*MAX(F39,
                                            0.1)^2),
                                    1/3))),
                        ($L$2)-E48))),
            IF(OR(IFERROR(AD39,
                        0)&gt;=1,
                    IFERROR(AD40,
                        0)&gt;=1),
                MAX('1D'!$D$16,
                    MAX('1D'!$D$16,
                        POWER((ABS(K39)^2)/('1D'!$I$5*MAX(F39,
                                    0.1)^2),
                            1/3))),
                IF(ABS(IFERROR(AF39,
                            0))&lt;'1D'!$D$19,
                    MAX(MAX('1D'!$D$16,
                            MAX('1D'!$D$16,
                                POWER((ABS(K39)^2)/('1D'!$I$5*MAX(F39,
                                            0.1)^2),
                                    1/3))),
                        IFERROR(W39,
                            0)),
                    MAX(MAX('1D'!$D$16,
                            MAX('1D'!$D$16,
                                POWER((ABS(K39)^2)/('1D'!$I$5*MAX(F39,
                                            0.1)^2),
                                    1/3))),
                        (IFERROR(W39,
                                0))+((IFERROR(AF39,
                                    0))*'1D'!$D$18)))))))</f>
        <v>8.2801429329605529</v>
      </c>
      <c r="X39" s="5">
        <f t="shared" ca="1" si="4"/>
        <v>104.13107752491192</v>
      </c>
      <c r="Y39" s="5">
        <f t="shared" ca="1" si="5"/>
        <v>3.5739310770116903</v>
      </c>
      <c r="Z39" s="5">
        <f t="shared" ca="1" si="6"/>
        <v>8.8306495061570584E-3</v>
      </c>
      <c r="AA39" s="5">
        <f t="shared" ca="1" si="7"/>
        <v>635.50814293296048</v>
      </c>
      <c r="AB39" s="5">
        <f ca="1">AA39+((ABS(K39)/MAX(((F39)+(G39)*(W39))*(W39),
            0.000001))^2)/(2*'1D'!$I$5)</f>
        <v>635.50814690749519</v>
      </c>
      <c r="AC39" s="5">
        <f ca="1">((ABS(K39)*'1D'!$D$6)/(MAX(((F39)+(G39)*(W39))*(W39),
            0.000001)*MAX(((((F39)+(G39)*(W39))*(W39))/MAX((F39)+2*(W39)*SQRT(1+(G39)^2),
                    0.000001))^(2/3),
            0.000001)))^2</f>
        <v>3.2109946572731978E-9</v>
      </c>
      <c r="AD39" s="5">
        <f ca="1">ABS(ABS(K39)/MAX(((F39)+(G39)*(W39))*(W39),
        0.000001))/SQRT('1D'!$I$5*MAX((((F39)+(G39)*(W39))*(W39))/MAX((F39)+2*(G39)*(W39),
            0.000001),
        0.000001))</f>
        <v>9.7980404297118729E-4</v>
      </c>
      <c r="AE39" s="5">
        <f ca="1">((F39)*(W39)^2)/2+(G39)*(W39)^3/3+(ABS(K39)^2)/('1D'!$I$5*MAX(((F39)+(G39)*(W39))*(W39),
        0.000001))</f>
        <v>431.11093057989416</v>
      </c>
      <c r="AF39" s="5">
        <f ca="1">IF($A$2=0,
    0,
    IFERROR(AB40+(((AC39+AC40)/2)*J40)+(IF(Z39&gt;Z40,
                '1D'!$D$8*((Z39^2-Z40^2)/(2*'1D'!$I$5)),
                '1D'!$D$9*((Z40^2-Z39^2)/(2*'1D'!$I$5)))+('1D'!$D$10*(ABS(I40)/90)*(MAX(Z39^2,
                        Z40^2)/(2*'1D'!$I$5))))-AB39,
        0))</f>
        <v>-9.5216824718136195E-4</v>
      </c>
      <c r="AG39" s="5">
        <f ca="1">IF($A$2=0,
    1,
    IF(IFERROR(AG40,
            0)=0,
        0,
        IFERROR(IF(OR(ROUND(AD39,
                        3)&gt;=1,
                    AND(ABS(AF39)&lt;'1D'!$D$19,
                        AD39&lt;1)),
                1,
                0),
            0)))</f>
        <v>1</v>
      </c>
      <c r="AH39" s="5">
        <f ca="1">IFERROR(IF('1D'!V34="Supercritical",
        MAX('1D'!$D$16,
            IFERROR(L39,
                MAX('1D'!$D$16,
                    POWER((ABS(K39)^2)/('1D'!$I$5*MAX(F39,
                                0.1)^2),
                        1/3)))),
        IF('1D'!V34="Subcritical",
            MAX('1D'!$D$16,
                IFERROR(W39,
                    MAX('1D'!$D$16,
                        POWER((ABS(K39)^2)/('1D'!$I$5*MAX(F39,
                                    0.1)^2),
                            1/3)))),
            IF(IFERROR(T39,
                    -1E+99)&gt;=IFERROR(AE39,
                    -1E+99),
                MAX('1D'!$D$16,
                    IFERROR(L39,
                        MAX('1D'!$D$16,
                            POWER((ABS(K39)^2)/('1D'!$I$5*MAX(F39,
                                        0.1)^2),
                                1/3)))),
                MAX('1D'!$D$16,
                    IFERROR(W39,
                        MAX('1D'!$D$16,
                            POWER((ABS(K39)^2)/('1D'!$I$5*MAX(F39,
                                        0.1)^2),
                                1/3))))))),
    MAX('1D'!$D$16,
        POWER((ABS(K39)^2)/('1D'!$I$5*MAX(F39,
                    0.1)^2),
            1/3)))</f>
        <v>8.2801429329605529</v>
      </c>
      <c r="AI39" s="5">
        <f t="shared" ca="1" si="8"/>
        <v>635.50814293296048</v>
      </c>
      <c r="AJ39" s="5">
        <f ca="1">AI39+((ABS(K39)/MAX(((F39)+(G39)*(AH39))*(AH39),
            0.000001))^2)/(2*'1D'!$I$5)</f>
        <v>635.50814690749519</v>
      </c>
      <c r="AK39">
        <v>635.5</v>
      </c>
      <c r="AM39" s="5">
        <f ca="1">IF($A$2=0,
    MIN(('1D'!$D$12*MAX(J39,
                0.1)*POWER(MAX(0,
                    AI39-AK39),
                1.5)),
        (MAX(0,
                K39-(0.05))),
        IFERROR(AM39,
            0)),
    IF(('1D'!$D$12*MAX(J39,
                0.1)*POWER(MAX(0,
                    AI39-AK39),
                1.5))&lt;=0,
        0,
        MIN(('1D'!$D$12*MAX(J39,
                    0.1)*POWER(MAX(0,
                        AI39-AK39),
                    1.5)),
            (MAX(0,
                    K39-(0.05))),
            (MAX(0,
                    IFERROR(AM39,
                        0)+('1D'!$D$25*(('1D'!$D$12*MAX(J39,
                                    0.1)*POWER(MAX(0,
                                        AI39-AK39),
                                    1.5))-IFERROR(AM39,
                                0))))))))</f>
        <v>1.2491661591964862E-3</v>
      </c>
      <c r="AN39">
        <v>0</v>
      </c>
      <c r="AO39" s="5">
        <f t="shared" ca="1" si="9"/>
        <v>1.2491661591964862E-3</v>
      </c>
      <c r="AP39" s="5">
        <f t="shared" ca="1" si="13"/>
        <v>0.10070411783823113</v>
      </c>
      <c r="AQ39" s="5">
        <f ca="1">ABS(ABS(K39)/MAX(((F39)+(G39)*(AH39))*(AH39),
        0.000001))/SQRT('1D'!$I$5*MAX((((F39)+(G39)*(AH39))*(AH39))/MAX((F39)+2*(G39)*(AH39),
            0.000001),
        0.000001))</f>
        <v>9.7980404297118729E-4</v>
      </c>
      <c r="AR39" s="5" t="str">
        <f t="shared" ca="1" si="10"/>
        <v>Subcritical</v>
      </c>
      <c r="AS39" s="5">
        <f ca="1">((ABS(K39)*'1D'!$D$6)/(MAX(((F39)+(G39)*(AH39))*(AH39),
            0.000001)*MAX(((((F39)+(G39)*(AH39))*(AH39))/MAX((F39)+2*(AH39)*SQRT(1+(G39)^2),
                    0.000001))^(2/3),
            0.000001)))^2</f>
        <v>3.2109946572731978E-9</v>
      </c>
    </row>
    <row r="40" spans="1:45" x14ac:dyDescent="0.35">
      <c r="A40">
        <v>31</v>
      </c>
      <c r="B40">
        <v>30</v>
      </c>
      <c r="C40">
        <v>616065.73</v>
      </c>
      <c r="D40">
        <v>3096591.8679999998</v>
      </c>
      <c r="E40">
        <v>626.64469999999994</v>
      </c>
      <c r="F40">
        <v>11.576000000000001</v>
      </c>
      <c r="G40">
        <v>0</v>
      </c>
      <c r="H40" t="s">
        <v>176</v>
      </c>
      <c r="I40">
        <v>0</v>
      </c>
      <c r="J40" s="5">
        <f t="shared" si="11"/>
        <v>1</v>
      </c>
      <c r="K40" s="5">
        <f t="shared" ca="1" si="12"/>
        <v>0.91829588216176927</v>
      </c>
      <c r="L40" s="5">
        <f ca="1">IF($A$2=0,
    IFERROR(L39,
        MAX('1D'!$D$16,
            POWER((ABS(K40)^2)/('1D'!$I$5*MAX(F40,
                        0.1)^2),
                1/3))),
    IF(IFERROR(V39,
            0)=0,
        IFERROR(L39,
            MAX('1D'!$D$16,
                POWER((ABS(K40)^2)/('1D'!$I$5*MAX(F40,
                            0.1)^2),
                    1/3))),
        IF(OR(IFERROR(L40,
                    0)=0,
                IFERROR(S39,
                    0)&lt;1,
                IFERROR(S40,
                    0)&lt;1),
            MAX('1D'!$D$16,
                POWER((ABS(K40)^2)/('1D'!$I$5*MAX(F40,
                            0.1)^2),
                    1/3)),
            IF(IFERROR(U40,
                    0)&gt;0,
                MAX('1D'!$D$16,
                    IFERROR(L40,
                        0)+((IFERROR(U40,
                                0))*'1D'!$D$18*IF((IFERROR(S40,
                                    0))&lt;1,
                            1,
                            -1))),
                IF(IFERROR(U40,
                        0)&lt;0,
                    IF(ABS((MAX('1D'!$D$16,
                                    POWER((ABS(K40)^2)/('1D'!$I$5*MAX(F40,
                                                0.1)^2),
                                        1/3)))-IFERROR(L40,
                                0))&gt;'1D'!$D$19,
                        MAX('1D'!$D$16,
                            IF((MAX('1D'!$D$16,
                                        POWER((ABS(K40)^2)/('1D'!$I$5*MAX(F40,
                                                    0.1)^2),
                                            1/3)))&gt;IFERROR(L40,
                                    0),
                                MIN((MAX('1D'!$D$16,
                                            POWER((ABS(K40)^2)/('1D'!$I$5*MAX(F40,
                                                        0.1)^2),
                                                1/3))),
                                    IFERROR(L40,
                                        0)+(MIN(ABS(IFERROR(U40,
                                                    0))*'1D'!$D$18,
                                            ABS((MAX('1D'!$D$16,
                                                        POWER((ABS(K40)^2)/('1D'!$I$5*MAX(F40,
                                                                    0.1)^2),
                                                            1/3)))-IFERROR(L40,
                                                    0))))),
                                MAX((MAX('1D'!$D$16,
                                            POWER((ABS(K40)^2)/('1D'!$I$5*MAX(F40,
                                                        0.1)^2),
                                                1/3))),
                                    IFERROR(L40,
                                        0)-(MIN(ABS(IFERROR(U40,
                                                    0))*'1D'!$D$18,
                                            ABS((MAX('1D'!$D$16,
                                                        POWER((ABS(K40)^2)/('1D'!$I$5*MAX(F40,
                                                                    0.1)^2),
                                                            1/3)))-IFERROR(L40,
                                                    0))))))),
                        MAX('1D'!$D$16,
                            POWER((ABS(K40)^2)/('1D'!$I$5*MAX(F40,
                                        0.1)^2),
                                1/3))),
                    MAX('1D'!$D$16,
                        IFERROR(L40,
                            0)))))))</f>
        <v>0.05</v>
      </c>
      <c r="M40" s="5">
        <f t="shared" ca="1" si="0"/>
        <v>0.57880000000000009</v>
      </c>
      <c r="N40" s="5">
        <f t="shared" ca="1" si="1"/>
        <v>4.9571771154504972E-2</v>
      </c>
      <c r="O40" s="5">
        <f t="shared" ca="1" si="2"/>
        <v>1.5865512822421719</v>
      </c>
      <c r="P40" s="5">
        <f t="shared" ca="1" si="3"/>
        <v>626.6946999999999</v>
      </c>
      <c r="Q40" s="5">
        <f ca="1">P40+((ABS(K40)/MAX(((F40)+(G40)*(L40))*(L40),
            0.000001))^2)/(2*'1D'!$I$5)</f>
        <v>626.82299485072281</v>
      </c>
      <c r="R40" s="5">
        <f ca="1">((ABS(K40)*'1D'!$D$6)/(MAX(((F40)+(G40)*(L40))*(L40),
            0.000001)*MAX(((((F40)+(G40)*(L40))*(L40))/MAX((F40)+2*(L40)*SQRT(1+(G40)^2),
                    0.000001))^(2/3),
            0.000001)))^2</f>
        <v>3.1101272999929611E-2</v>
      </c>
      <c r="S40" s="5">
        <f ca="1">ABS(ABS(K40)/MAX(((F40)+(G40)*(L40))*(L40),
        0.000001))/SQRT('1D'!$I$5*MAX((((F40)+(G40)*(L40))*(L40))/MAX((F40)+2*(G40)*(L40),
            0.000001),
        0.000001))</f>
        <v>2.2653463375206009</v>
      </c>
      <c r="T40" s="5">
        <f ca="1">((F40)*(L40)^2)/2+(G40)*(L40)^3/3+(ABS(K40)^2)/('1D'!$I$5*MAX(((F40)+(G40)*(L40))*(L40),
        0.000001))</f>
        <v>0.16298411919688699</v>
      </c>
      <c r="U40" s="5">
        <f ca="1">IF($A$2=0,
    0,
    IFERROR(Q39-(((R39+R40)/2)*J40)-(IF(O39&gt;O40,
                '1D'!$D$8*((O39^2-O40^2)/(2*'1D'!$I$5)),
                '1D'!$D$9*((O40^2-O39^2)/(2*'1D'!$I$5)))+('1D'!$D$10*(ABS(I40)/90)*(MAX(O39^2,
                        O40^2)/(2*'1D'!$I$5))))-Q40,
        0))</f>
        <v>0.53332400111673905</v>
      </c>
      <c r="V40" s="5">
        <f ca="1">IF($A$2=0,
    1,
    IF(IFERROR(V39,
            0)=0,
        0,
        IFERROR(IF(ROUND(S40,
                    3)=1,
                1,
                IF(AND(ABS(U40)&lt;'1D'!$D$19,
                        S40&gt;1),
                    1,
                    0)),
            0)))</f>
        <v>0</v>
      </c>
      <c r="W40" s="5">
        <f ca="1">IF($A$2=0,
    MAX(MAX('1D'!$D$16,
            MAX('1D'!$D$16,
                POWER((ABS(K40)^2)/('1D'!$I$5*MAX(F40,
                            0.1)^2),
                    1/3))),
        IFERROR(W48,
            MAX(MAX('1D'!$D$16,
                    MAX('1D'!$D$16,
                        POWER((ABS(K40)^2)/('1D'!$I$5*MAX(F40,
                                    0.1)^2),
                            1/3))),
                ($L$2)-E48))),
    IF(IFERROR(AG41,
            0)=0,
        MAX(MAX('1D'!$D$16,
                MAX('1D'!$D$16,
                    POWER((ABS(K40)^2)/('1D'!$I$5*MAX(F40,
                                0.1)^2),
                        1/3))),
            IFERROR(W48,
                MAX(MAX('1D'!$D$16,
                        MAX('1D'!$D$16,
                            POWER((ABS(K40)^2)/('1D'!$I$5*MAX(F40,
                                        0.1)^2),
                                1/3))),
                    ($L$2)-E48))),
        IF(IFERROR(W40,
                0)=0,
            MAX(MAX('1D'!$D$16,
                    MAX('1D'!$D$16,
                        POWER((ABS(K40)^2)/('1D'!$I$5*MAX(F40,
                                    0.1)^2),
                            1/3))),
                IFERROR(W48,
                    MAX(MAX('1D'!$D$16,
                            MAX('1D'!$D$16,
                                POWER((ABS(K40)^2)/('1D'!$I$5*MAX(F40,
                                            0.1)^2),
                                    1/3))),
                        ($L$2)-E48))),
            IF(OR(IFERROR(AD40,
                        0)&gt;=1,
                    IFERROR(AD41,
                        0)&gt;=1),
                MAX('1D'!$D$16,
                    MAX('1D'!$D$16,
                        POWER((ABS(K40)^2)/('1D'!$I$5*MAX(F40,
                                    0.1)^2),
                            1/3))),
                IF(ABS(IFERROR(AF40,
                            0))&lt;'1D'!$D$19,
                    MAX(MAX('1D'!$D$16,
                            MAX('1D'!$D$16,
                                POWER((ABS(K40)^2)/('1D'!$I$5*MAX(F40,
                                            0.1)^2),
                                    1/3))),
                        IFERROR(W40,
                            0)),
                    MAX(MAX('1D'!$D$16,
                            MAX('1D'!$D$16,
                                POWER((ABS(K40)^2)/('1D'!$I$5*MAX(F40,
                                            0.1)^2),
                                    1/3))),
                        (IFERROR(W40,
                                0))+((IFERROR(AF40,
                                    0))*'1D'!$D$18)))))))</f>
        <v>8.8624906414981393</v>
      </c>
      <c r="X40" s="5">
        <f t="shared" ca="1" si="4"/>
        <v>102.59219166598247</v>
      </c>
      <c r="Y40" s="5">
        <f t="shared" ca="1" si="5"/>
        <v>3.5013227261954527</v>
      </c>
      <c r="Z40" s="5">
        <f t="shared" ca="1" si="6"/>
        <v>8.9509334701761509E-3</v>
      </c>
      <c r="AA40" s="5">
        <f t="shared" ca="1" si="7"/>
        <v>635.50719064149803</v>
      </c>
      <c r="AB40" s="5">
        <f ca="1">AA40+((ABS(K40)/MAX(((F40)+(G40)*(W40))*(W40),
            0.000001))^2)/(2*'1D'!$I$5)</f>
        <v>635.50719472504591</v>
      </c>
      <c r="AC40" s="5">
        <f ca="1">((ABS(K40)*'1D'!$D$6)/(MAX(((F40)+(G40)*(W40))*(W40),
            0.000001)*MAX(((((F40)+(G40)*(W40))*(W40))/MAX((F40)+2*(W40)*SQRT(1+(G40)^2),
                    0.000001))^(2/3),
            0.000001)))^2</f>
        <v>3.3905981404690431E-9</v>
      </c>
      <c r="AD40" s="5">
        <f ca="1">ABS(ABS(K40)/MAX(((F40)+(G40)*(W40))*(W40),
        0.000001))/SQRT('1D'!$I$5*MAX((((F40)+(G40)*(W40))*(W40))/MAX((F40)+2*(G40)*(W40),
            0.000001),
        0.000001))</f>
        <v>9.5996617497453576E-4</v>
      </c>
      <c r="AE40" s="5">
        <f ca="1">((F40)*(W40)^2)/2+(G40)*(W40)^3/3+(ABS(K40)^2)/('1D'!$I$5*MAX(((F40)+(G40)*(W40))*(W40),
        0.000001))</f>
        <v>454.61200714553615</v>
      </c>
      <c r="AF40" s="5">
        <f ca="1">IF($A$2=0,
    0,
    IFERROR(AB41+(((AC40+AC41)/2)*J41)+(IF(Z40&gt;Z41,
                '1D'!$D$8*((Z40^2-Z41^2)/(2*'1D'!$I$5)),
                '1D'!$D$9*((Z41^2-Z40^2)/(2*'1D'!$I$5)))+('1D'!$D$10*(ABS(I41)/90)*(MAX(Z40^2,
                        Z41^2)/(2*'1D'!$I$5))))-AB40,
        0))</f>
        <v>-9.9567053473492706E-4</v>
      </c>
      <c r="AG40" s="5">
        <f ca="1">IF($A$2=0,
    1,
    IF(IFERROR(AG41,
            0)=0,
        0,
        IFERROR(IF(OR(ROUND(AD40,
                        3)&gt;=1,
                    AND(ABS(AF40)&lt;'1D'!$D$19,
                        AD40&lt;1)),
                1,
                0),
            0)))</f>
        <v>1</v>
      </c>
      <c r="AH40" s="5">
        <f ca="1">IFERROR(IF('1D'!V34="Supercritical",
        MAX('1D'!$D$16,
            IFERROR(L40,
                MAX('1D'!$D$16,
                    POWER((ABS(K40)^2)/('1D'!$I$5*MAX(F40,
                                0.1)^2),
                        1/3)))),
        IF('1D'!V34="Subcritical",
            MAX('1D'!$D$16,
                IFERROR(W40,
                    MAX('1D'!$D$16,
                        POWER((ABS(K40)^2)/('1D'!$I$5*MAX(F40,
                                    0.1)^2),
                            1/3)))),
            IF(IFERROR(T40,
                    -1E+99)&gt;=IFERROR(AE40,
                    -1E+99),
                MAX('1D'!$D$16,
                    IFERROR(L40,
                        MAX('1D'!$D$16,
                            POWER((ABS(K40)^2)/('1D'!$I$5*MAX(F40,
                                        0.1)^2),
                                1/3)))),
                MAX('1D'!$D$16,
                    IFERROR(W40,
                        MAX('1D'!$D$16,
                            POWER((ABS(K40)^2)/('1D'!$I$5*MAX(F40,
                                        0.1)^2),
                                1/3))))))),
    MAX('1D'!$D$16,
        POWER((ABS(K40)^2)/('1D'!$I$5*MAX(F40,
                    0.1)^2),
            1/3)))</f>
        <v>8.8624906414981393</v>
      </c>
      <c r="AI40" s="5">
        <f t="shared" ca="1" si="8"/>
        <v>635.50719064149803</v>
      </c>
      <c r="AJ40" s="5">
        <f ca="1">AI40+((ABS(K40)/MAX(((F40)+(G40)*(AH40))*(AH40),
            0.000001))^2)/(2*'1D'!$I$5)</f>
        <v>635.50719472504591</v>
      </c>
      <c r="AK40">
        <v>635.5</v>
      </c>
      <c r="AM40" s="5">
        <f ca="1">IF($A$2=0,
    MIN(('1D'!$D$12*MAX(J40,
                0.1)*POWER(MAX(0,
                    AI40-AK40),
                1.5)),
        (MAX(0,
                K40-(0.05))),
        IFERROR(AM40,
            0)),
    IF(('1D'!$D$12*MAX(J40,
                0.1)*POWER(MAX(0,
                    AI40-AK40),
                1.5))&lt;=0,
        0,
        MIN(('1D'!$D$12*MAX(J40,
                    0.1)*POWER(MAX(0,
                        AI40-AK40),
                    1.5)),
            (MAX(0,
                    K40-(0.05))),
            (MAX(0,
                    IFERROR(AM40,
                        0)+('1D'!$D$25*(('1D'!$D$12*MAX(J40,
                                    0.1)*POWER(MAX(0,
                                        AI40-AK40),
                                    1.5))-IFERROR(AM40,
                                0))))))))</f>
        <v>1.0365741555273403E-3</v>
      </c>
      <c r="AN40">
        <v>0</v>
      </c>
      <c r="AO40" s="5">
        <f t="shared" ca="1" si="9"/>
        <v>1.0365741555273403E-3</v>
      </c>
      <c r="AP40" s="5">
        <f t="shared" ca="1" si="13"/>
        <v>0.10174069199375847</v>
      </c>
      <c r="AQ40" s="5">
        <f ca="1">ABS(ABS(K40)/MAX(((F40)+(G40)*(AH40))*(AH40),
        0.000001))/SQRT('1D'!$I$5*MAX((((F40)+(G40)*(AH40))*(AH40))/MAX((F40)+2*(G40)*(AH40),
            0.000001),
        0.000001))</f>
        <v>9.5996617497453576E-4</v>
      </c>
      <c r="AR40" s="5" t="str">
        <f t="shared" ca="1" si="10"/>
        <v>Subcritical</v>
      </c>
      <c r="AS40" s="5">
        <f ca="1">((ABS(K40)*'1D'!$D$6)/(MAX(((F40)+(G40)*(AH40))*(AH40),
            0.000001)*MAX(((((F40)+(G40)*(AH40))*(AH40))/MAX((F40)+2*(AH40)*SQRT(1+(G40)^2),
                    0.000001))^(2/3),
            0.000001)))^2</f>
        <v>3.3905981404690431E-9</v>
      </c>
    </row>
    <row r="41" spans="1:45" x14ac:dyDescent="0.35">
      <c r="A41">
        <v>32</v>
      </c>
      <c r="B41">
        <v>31</v>
      </c>
      <c r="C41">
        <v>616065.73</v>
      </c>
      <c r="D41">
        <v>3096590.8679999998</v>
      </c>
      <c r="E41">
        <v>626.06129999999996</v>
      </c>
      <c r="F41">
        <v>10.576000000000001</v>
      </c>
      <c r="G41">
        <v>0</v>
      </c>
      <c r="H41" t="s">
        <v>176</v>
      </c>
      <c r="I41">
        <v>0</v>
      </c>
      <c r="J41" s="5">
        <f t="shared" si="11"/>
        <v>1</v>
      </c>
      <c r="K41" s="5">
        <f t="shared" ca="1" si="12"/>
        <v>0.91725930800624189</v>
      </c>
      <c r="L41" s="5">
        <f ca="1">IF($A$2=0,
    IFERROR(L40,
        MAX('1D'!$D$16,
            POWER((ABS(K41)^2)/('1D'!$I$5*MAX(F41,
                        0.1)^2),
                1/3))),
    IF(IFERROR(V40,
            0)=0,
        IFERROR(L40,
            MAX('1D'!$D$16,
                POWER((ABS(K41)^2)/('1D'!$I$5*MAX(F41,
                            0.1)^2),
                    1/3))),
        IF(OR(IFERROR(L41,
                    0)=0,
                IFERROR(S40,
                    0)&lt;1,
                IFERROR(S41,
                    0)&lt;1),
            MAX('1D'!$D$16,
                POWER((ABS(K41)^2)/('1D'!$I$5*MAX(F41,
                            0.1)^2),
                    1/3)),
            IF(IFERROR(U41,
                    0)&gt;0,
                MAX('1D'!$D$16,
                    IFERROR(L41,
                        0)+((IFERROR(U41,
                                0))*'1D'!$D$18*IF((IFERROR(S41,
                                    0))&lt;1,
                            1,
                            -1))),
                IF(IFERROR(U41,
                        0)&lt;0,
                    IF(ABS((MAX('1D'!$D$16,
                                    POWER((ABS(K41)^2)/('1D'!$I$5*MAX(F41,
                                                0.1)^2),
                                        1/3)))-IFERROR(L41,
                                0))&gt;'1D'!$D$19,
                        MAX('1D'!$D$16,
                            IF((MAX('1D'!$D$16,
                                        POWER((ABS(K41)^2)/('1D'!$I$5*MAX(F41,
                                                    0.1)^2),
                                            1/3)))&gt;IFERROR(L41,
                                    0),
                                MIN((MAX('1D'!$D$16,
                                            POWER((ABS(K41)^2)/('1D'!$I$5*MAX(F41,
                                                        0.1)^2),
                                                1/3))),
                                    IFERROR(L41,
                                        0)+(MIN(ABS(IFERROR(U41,
                                                    0))*'1D'!$D$18,
                                            ABS((MAX('1D'!$D$16,
                                                        POWER((ABS(K41)^2)/('1D'!$I$5*MAX(F41,
                                                                    0.1)^2),
                                                            1/3)))-IFERROR(L41,
                                                    0))))),
                                MAX((MAX('1D'!$D$16,
                                            POWER((ABS(K41)^2)/('1D'!$I$5*MAX(F41,
                                                        0.1)^2),
                                                1/3))),
                                    IFERROR(L41,
                                        0)-(MIN(ABS(IFERROR(U41,
                                                    0))*'1D'!$D$18,
                                            ABS((MAX('1D'!$D$16,
                                                        POWER((ABS(K41)^2)/('1D'!$I$5*MAX(F41,
                                                                    0.1)^2),
                                                            1/3)))-IFERROR(L41,
                                                    0))))))),
                        MAX('1D'!$D$16,
                            POWER((ABS(K41)^2)/('1D'!$I$5*MAX(F41,
                                        0.1)^2),
                                1/3))),
                    MAX('1D'!$D$16,
                        IFERROR(L41,
                            0)))))))</f>
        <v>0.05</v>
      </c>
      <c r="M41" s="5">
        <f t="shared" ca="1" si="0"/>
        <v>0.52880000000000005</v>
      </c>
      <c r="N41" s="5">
        <f t="shared" ca="1" si="1"/>
        <v>4.9531659797677034E-2</v>
      </c>
      <c r="O41" s="5">
        <f t="shared" ca="1" si="2"/>
        <v>1.7346053479694437</v>
      </c>
      <c r="P41" s="5">
        <f t="shared" ca="1" si="3"/>
        <v>626.11129999999991</v>
      </c>
      <c r="Q41" s="5">
        <f ca="1">P41+((ABS(K41)/MAX(((F41)+(G41)*(L41))*(L41),
            0.000001))^2)/(2*'1D'!$I$5)</f>
        <v>626.26465656030598</v>
      </c>
      <c r="R41" s="5">
        <f ca="1">((ABS(K41)*'1D'!$D$6)/(MAX(((F41)+(G41)*(L41))*(L41),
            0.000001)*MAX(((((F41)+(G41)*(L41))*(L41))/MAX((F41)+2*(L41)*SQRT(1+(G41)^2),
                    0.000001))^(2/3),
            0.000001)))^2</f>
        <v>3.7216886531285784E-2</v>
      </c>
      <c r="S41" s="5">
        <f ca="1">ABS(ABS(K41)/MAX(((F41)+(G41)*(L41))*(L41),
        0.000001))/SQRT('1D'!$I$5*MAX((((F41)+(G41)*(L41))*(L41))/MAX((F41)+2*(G41)*(L41),
            0.000001),
        0.000001))</f>
        <v>2.4767443170906778</v>
      </c>
      <c r="T41" s="5">
        <f ca="1">((F41)*(L41)^2)/2+(G41)*(L41)^3/3+(ABS(K41)^2)/('1D'!$I$5*MAX(((F41)+(G41)*(L41))*(L41),
        0.000001))</f>
        <v>0.17540989817965122</v>
      </c>
      <c r="U41" s="5">
        <f ca="1">IF($A$2=0,
    0,
    IFERROR(Q40-(((R40+R41)/2)*J41)-(IF(O40&gt;O41,
                '1D'!$D$8*((O40^2-O41^2)/(2*'1D'!$I$5)),
                '1D'!$D$9*((O41^2-O40^2)/(2*'1D'!$I$5)))+('1D'!$D$10*(ABS(I41)/90)*(MAX(O40^2,
                        O41^2)/(2*'1D'!$I$5))))-Q41,
        0))</f>
        <v>0.52167303969292789</v>
      </c>
      <c r="V41" s="5">
        <f ca="1">IF($A$2=0,
    1,
    IF(IFERROR(V40,
            0)=0,
        0,
        IFERROR(IF(ROUND(S41,
                    3)=1,
                1,
                IF(AND(ABS(U41)&lt;'1D'!$D$19,
                        S41&gt;1),
                    1,
                    0)),
            0)))</f>
        <v>0</v>
      </c>
      <c r="W41" s="5">
        <f ca="1">IF($A$2=0,
    MAX(MAX('1D'!$D$16,
            MAX('1D'!$D$16,
                POWER((ABS(K41)^2)/('1D'!$I$5*MAX(F41,
                            0.1)^2),
                    1/3))),
        IFERROR(W48,
            MAX(MAX('1D'!$D$16,
                    MAX('1D'!$D$16,
                        POWER((ABS(K41)^2)/('1D'!$I$5*MAX(F41,
                                    0.1)^2),
                            1/3))),
                ($L$2)-E48))),
    IF(IFERROR(AG42,
            0)=0,
        MAX(MAX('1D'!$D$16,
                MAX('1D'!$D$16,
                    POWER((ABS(K41)^2)/('1D'!$I$5*MAX(F41,
                                0.1)^2),
                        1/3))),
            IFERROR(W48,
                MAX(MAX('1D'!$D$16,
                        MAX('1D'!$D$16,
                            POWER((ABS(K41)^2)/('1D'!$I$5*MAX(F41,
                                        0.1)^2),
                                1/3))),
                    ($L$2)-E48))),
        IF(IFERROR(W41,
                0)=0,
            MAX(MAX('1D'!$D$16,
                    MAX('1D'!$D$16,
                        POWER((ABS(K41)^2)/('1D'!$I$5*MAX(F41,
                                    0.1)^2),
                            1/3))),
                IFERROR(W48,
                    MAX(MAX('1D'!$D$16,
                            MAX('1D'!$D$16,
                                POWER((ABS(K41)^2)/('1D'!$I$5*MAX(F41,
                                            0.1)^2),
                                    1/3))),
                        ($L$2)-E48))),
            IF(OR(IFERROR(AD41,
                        0)&gt;=1,
                    IFERROR(AD42,
                        0)&gt;=1),
                MAX('1D'!$D$16,
                    MAX('1D'!$D$16,
                        POWER((ABS(K41)^2)/('1D'!$I$5*MAX(F41,
                                    0.1)^2),
                            1/3))),
                IF(ABS(IFERROR(AF41,
                            0))&lt;'1D'!$D$19,
                    MAX(MAX('1D'!$D$16,
                            MAX('1D'!$D$16,
                                POWER((ABS(K41)^2)/('1D'!$I$5*MAX(F41,
                                            0.1)^2),
                                    1/3))),
                        IFERROR(W41,
                            0)),
                    MAX(MAX('1D'!$D$16,
                            MAX('1D'!$D$16,
                                POWER((ABS(K41)^2)/('1D'!$I$5*MAX(F41,
                                            0.1)^2),
                                    1/3))),
                        (IFERROR(W41,
                                0))+((IFERROR(AF41,
                                    0))*'1D'!$D$18)))))))</f>
        <v>9.4448947317069667</v>
      </c>
      <c r="X41" s="5">
        <f t="shared" ca="1" si="4"/>
        <v>99.889206682532887</v>
      </c>
      <c r="Y41" s="5">
        <f t="shared" ca="1" si="5"/>
        <v>3.3900061224071352</v>
      </c>
      <c r="Z41" s="5">
        <f t="shared" ca="1" si="6"/>
        <v>9.1827669722262233E-3</v>
      </c>
      <c r="AA41" s="5">
        <f t="shared" ca="1" si="7"/>
        <v>635.50619473170696</v>
      </c>
      <c r="AB41" s="5">
        <f ca="1">AA41+((ABS(K41)/MAX(((F41)+(G41)*(W41))*(W41),
            0.000001))^2)/(2*'1D'!$I$5)</f>
        <v>635.50619902952599</v>
      </c>
      <c r="AC41" s="5">
        <f ca="1">((ABS(K41)*'1D'!$D$6)/(MAX(((F41)+(G41)*(W41))*(W41),
            0.000001)*MAX(((((F41)+(G41)*(W41))*(W41))/MAX((F41)+2*(W41)*SQRT(1+(G41)^2),
                    0.000001))^(2/3),
            0.000001)))^2</f>
        <v>3.7255952260756559E-9</v>
      </c>
      <c r="AD41" s="5">
        <f ca="1">ABS(ABS(K41)/MAX(((F41)+(G41)*(W41))*(W41),
        0.000001))/SQRT('1D'!$I$5*MAX((((F41)+(G41)*(W41))*(W41))/MAX((F41)+2*(G41)*(W41),
            0.000001),
        0.000001))</f>
        <v>9.5398269966465177E-4</v>
      </c>
      <c r="AE41" s="5">
        <f ca="1">((F41)*(W41)^2)/2+(G41)*(W41)^3/3+(ABS(K41)^2)/('1D'!$I$5*MAX(((F41)+(G41)*(W41))*(W41),
        0.000001))</f>
        <v>471.72237958658729</v>
      </c>
      <c r="AF41" s="5">
        <f ca="1">IF($A$2=0,
    0,
    IFERROR(AB42+(((AC41+AC42)/2)*J42)+(IF(Z41&gt;Z42,
                '1D'!$D$8*((Z41^2-Z42^2)/(2*'1D'!$I$5)),
                '1D'!$D$9*((Z42^2-Z41^2)/(2*'1D'!$I$5)))+('1D'!$D$10*(ABS(I42)/90)*(MAX(Z41^2,
                        Z42^2)/(2*'1D'!$I$5))))-AB41,
        0))</f>
        <v>-8.7154155289681512E-4</v>
      </c>
      <c r="AG41" s="5">
        <f ca="1">IF($A$2=0,
    1,
    IF(IFERROR(AG42,
            0)=0,
        0,
        IFERROR(IF(OR(ROUND(AD41,
                        3)&gt;=1,
                    AND(ABS(AF41)&lt;'1D'!$D$19,
                        AD41&lt;1)),
                1,
                0),
            0)))</f>
        <v>1</v>
      </c>
      <c r="AH41" s="5">
        <f ca="1">IFERROR(IF('1D'!V34="Supercritical",
        MAX('1D'!$D$16,
            IFERROR(L41,
                MAX('1D'!$D$16,
                    POWER((ABS(K41)^2)/('1D'!$I$5*MAX(F41,
                                0.1)^2),
                        1/3)))),
        IF('1D'!V34="Subcritical",
            MAX('1D'!$D$16,
                IFERROR(W41,
                    MAX('1D'!$D$16,
                        POWER((ABS(K41)^2)/('1D'!$I$5*MAX(F41,
                                    0.1)^2),
                            1/3)))),
            IF(IFERROR(T41,
                    -1E+99)&gt;=IFERROR(AE41,
                    -1E+99),
                MAX('1D'!$D$16,
                    IFERROR(L41,
                        MAX('1D'!$D$16,
                            POWER((ABS(K41)^2)/('1D'!$I$5*MAX(F41,
                                        0.1)^2),
                                1/3)))),
                MAX('1D'!$D$16,
                    IFERROR(W41,
                        MAX('1D'!$D$16,
                            POWER((ABS(K41)^2)/('1D'!$I$5*MAX(F41,
                                        0.1)^2),
                                1/3))))))),
    MAX('1D'!$D$16,
        POWER((ABS(K41)^2)/('1D'!$I$5*MAX(F41,
                    0.1)^2),
            1/3)))</f>
        <v>9.4448947317069667</v>
      </c>
      <c r="AI41" s="5">
        <f t="shared" ca="1" si="8"/>
        <v>635.50619473170696</v>
      </c>
      <c r="AJ41" s="5">
        <f ca="1">AI41+((ABS(K41)/MAX(((F41)+(G41)*(AH41))*(AH41),
            0.000001))^2)/(2*'1D'!$I$5)</f>
        <v>635.50619902952599</v>
      </c>
      <c r="AK41">
        <v>635.5</v>
      </c>
      <c r="AM41" s="5">
        <f ca="1">IF($A$2=0,
    MIN(('1D'!$D$12*MAX(J41,
                0.1)*POWER(MAX(0,
                    AI41-AK41),
                1.5)),
        (MAX(0,
                K41-(0.05))),
        IFERROR(AM41,
            0)),
    IF(('1D'!$D$12*MAX(J41,
                0.1)*POWER(MAX(0,
                    AI41-AK41),
                1.5))&lt;=0,
        0,
        MIN(('1D'!$D$12*MAX(J41,
                    0.1)*POWER(MAX(0,
                        AI41-AK41),
                    1.5)),
            (MAX(0,
                    K41-(0.05))),
            (MAX(0,
                    IFERROR(AM41,
                        0)+('1D'!$D$25*(('1D'!$D$12*MAX(J41,
                                    0.1)*POWER(MAX(0,
                                        AI41-AK41),
                                    1.5))-IFERROR(AM41,
                                0))))))))</f>
        <v>8.2886284885023054E-4</v>
      </c>
      <c r="AN41">
        <v>0</v>
      </c>
      <c r="AO41" s="5">
        <f t="shared" ca="1" si="9"/>
        <v>8.2886284885023054E-4</v>
      </c>
      <c r="AP41" s="5">
        <f t="shared" ca="1" si="13"/>
        <v>0.1025695548426087</v>
      </c>
      <c r="AQ41" s="5">
        <f ca="1">ABS(ABS(K41)/MAX(((F41)+(G41)*(AH41))*(AH41),
        0.000001))/SQRT('1D'!$I$5*MAX((((F41)+(G41)*(AH41))*(AH41))/MAX((F41)+2*(G41)*(AH41),
            0.000001),
        0.000001))</f>
        <v>9.5398269966465177E-4</v>
      </c>
      <c r="AR41" s="5" t="str">
        <f t="shared" ca="1" si="10"/>
        <v>Subcritical</v>
      </c>
      <c r="AS41" s="5">
        <f ca="1">((ABS(K41)*'1D'!$D$6)/(MAX(((F41)+(G41)*(AH41))*(AH41),
            0.000001)*MAX(((((F41)+(G41)*(AH41))*(AH41))/MAX((F41)+2*(AH41)*SQRT(1+(G41)^2),
                    0.000001))^(2/3),
            0.000001)))^2</f>
        <v>3.7255952260756559E-9</v>
      </c>
    </row>
    <row r="42" spans="1:45" x14ac:dyDescent="0.35">
      <c r="A42">
        <v>33</v>
      </c>
      <c r="B42">
        <v>32</v>
      </c>
      <c r="C42">
        <v>616065.73</v>
      </c>
      <c r="D42">
        <v>3096589.8679999998</v>
      </c>
      <c r="E42">
        <v>625.47799999999995</v>
      </c>
      <c r="F42">
        <v>10.151999999999999</v>
      </c>
      <c r="G42">
        <v>0</v>
      </c>
      <c r="H42" t="s">
        <v>176</v>
      </c>
      <c r="I42">
        <v>0</v>
      </c>
      <c r="J42" s="5">
        <f t="shared" si="11"/>
        <v>1</v>
      </c>
      <c r="K42" s="5">
        <f t="shared" ca="1" si="12"/>
        <v>0.91643044515739169</v>
      </c>
      <c r="L42" s="5">
        <f ca="1">IF($A$2=0,
    IFERROR(L41,
        MAX('1D'!$D$16,
            POWER((ABS(K42)^2)/('1D'!$I$5*MAX(F42,
                        0.1)^2),
                1/3))),
    IF(IFERROR(V41,
            0)=0,
        IFERROR(L41,
            MAX('1D'!$D$16,
                POWER((ABS(K42)^2)/('1D'!$I$5*MAX(F42,
                            0.1)^2),
                    1/3))),
        IF(OR(IFERROR(L42,
                    0)=0,
                IFERROR(S41,
                    0)&lt;1,
                IFERROR(S42,
                    0)&lt;1),
            MAX('1D'!$D$16,
                POWER((ABS(K42)^2)/('1D'!$I$5*MAX(F42,
                            0.1)^2),
                    1/3)),
            IF(IFERROR(U42,
                    0)&gt;0,
                MAX('1D'!$D$16,
                    IFERROR(L42,
                        0)+((IFERROR(U42,
                                0))*'1D'!$D$18*IF((IFERROR(S42,
                                    0))&lt;1,
                            1,
                            -1))),
                IF(IFERROR(U42,
                        0)&lt;0,
                    IF(ABS((MAX('1D'!$D$16,
                                    POWER((ABS(K42)^2)/('1D'!$I$5*MAX(F42,
                                                0.1)^2),
                                        1/3)))-IFERROR(L42,
                                0))&gt;'1D'!$D$19,
                        MAX('1D'!$D$16,
                            IF((MAX('1D'!$D$16,
                                        POWER((ABS(K42)^2)/('1D'!$I$5*MAX(F42,
                                                    0.1)^2),
                                            1/3)))&gt;IFERROR(L42,
                                    0),
                                MIN((MAX('1D'!$D$16,
                                            POWER((ABS(K42)^2)/('1D'!$I$5*MAX(F42,
                                                        0.1)^2),
                                                1/3))),
                                    IFERROR(L42,
                                        0)+(MIN(ABS(IFERROR(U42,
                                                    0))*'1D'!$D$18,
                                            ABS((MAX('1D'!$D$16,
                                                        POWER((ABS(K42)^2)/('1D'!$I$5*MAX(F42,
                                                                    0.1)^2),
                                                            1/3)))-IFERROR(L42,
                                                    0))))),
                                MAX((MAX('1D'!$D$16,
                                            POWER((ABS(K42)^2)/('1D'!$I$5*MAX(F42,
                                                        0.1)^2),
                                                1/3))),
                                    IFERROR(L42,
                                        0)-(MIN(ABS(IFERROR(U42,
                                                    0))*'1D'!$D$18,
                                            ABS((MAX('1D'!$D$16,
                                                        POWER((ABS(K42)^2)/('1D'!$I$5*MAX(F42,
                                                                    0.1)^2),
                                                            1/3)))-IFERROR(L42,
                                                    0))))))),
                        MAX('1D'!$D$16,
                            POWER((ABS(K42)^2)/('1D'!$I$5*MAX(F42,
                                        0.1)^2),
                                1/3))),
                    MAX('1D'!$D$16,
                        IFERROR(L42,
                            0)))))))</f>
        <v>0.05</v>
      </c>
      <c r="M42" s="5">
        <f t="shared" ca="1" si="0"/>
        <v>0.50759999999999994</v>
      </c>
      <c r="N42" s="5">
        <f t="shared" ca="1" si="1"/>
        <v>4.9512290284822472E-2</v>
      </c>
      <c r="O42" s="5">
        <f t="shared" ca="1" si="2"/>
        <v>1.8054185286788649</v>
      </c>
      <c r="P42" s="5">
        <f t="shared" ca="1" si="3"/>
        <v>625.52799999999991</v>
      </c>
      <c r="Q42" s="5">
        <f ca="1">P42+((ABS(K42)/MAX(((F42)+(G42)*(L42))*(L42),
            0.000001))^2)/(2*'1D'!$I$5)</f>
        <v>625.69413333657974</v>
      </c>
      <c r="R42" s="5">
        <f ca="1">((ABS(K42)*'1D'!$D$6)/(MAX(((F42)+(G42)*(L42))*(L42),
            0.000001)*MAX(((((F42)+(G42)*(L42))*(L42))/MAX((F42)+2*(L42)*SQRT(1+(G42)^2),
                    0.000001))^(2/3),
            0.000001)))^2</f>
        <v>4.0338612316699475E-2</v>
      </c>
      <c r="S42" s="5">
        <f ca="1">ABS(ABS(K42)/MAX(((F42)+(G42)*(L42))*(L42),
        0.000001))/SQRT('1D'!$I$5*MAX((((F42)+(G42)*(L42))*(L42))/MAX((F42)+2*(G42)*(L42),
            0.000001),
        0.000001))</f>
        <v>2.5778544301792161</v>
      </c>
      <c r="T42" s="5">
        <f ca="1">((F42)*(L42)^2)/2+(G42)*(L42)^3/3+(ABS(K42)^2)/('1D'!$I$5*MAX(((F42)+(G42)*(L42))*(L42),
        0.000001))</f>
        <v>0.18134856329587923</v>
      </c>
      <c r="U42" s="5">
        <f ca="1">IF($A$2=0,
    0,
    IFERROR(Q41-(((R41+R42)/2)*J42)-(IF(O41&gt;O42,
                '1D'!$D$8*((O41^2-O42^2)/(2*'1D'!$I$5)),
                '1D'!$D$9*((O42^2-O41^2)/(2*'1D'!$I$5)))+('1D'!$D$10*(ABS(I42)/90)*(MAX(O41^2,
                        O42^2)/(2*'1D'!$I$5))))-Q42,
        0))</f>
        <v>0.53046779667488408</v>
      </c>
      <c r="V42" s="5">
        <f ca="1">IF($A$2=0,
    1,
    IF(IFERROR(V41,
            0)=0,
        0,
        IFERROR(IF(ROUND(S42,
                    3)=1,
                1,
                IF(AND(ABS(U42)&lt;'1D'!$D$19,
                        S42&gt;1),
                    1,
                    0)),
            0)))</f>
        <v>0</v>
      </c>
      <c r="W42" s="5">
        <f ca="1">IF($A$2=0,
    MAX(MAX('1D'!$D$16,
            MAX('1D'!$D$16,
                POWER((ABS(K42)^2)/('1D'!$I$5*MAX(F42,
                            0.1)^2),
                    1/3))),
        IFERROR(W48,
            MAX(MAX('1D'!$D$16,
                    MAX('1D'!$D$16,
                        POWER((ABS(K42)^2)/('1D'!$I$5*MAX(F42,
                                    0.1)^2),
                            1/3))),
                ($L$2)-E48))),
    IF(IFERROR(AG43,
            0)=0,
        MAX(MAX('1D'!$D$16,
                MAX('1D'!$D$16,
                    POWER((ABS(K42)^2)/('1D'!$I$5*MAX(F42,
                                0.1)^2),
                        1/3))),
            IFERROR(W48,
                MAX(MAX('1D'!$D$16,
                        MAX('1D'!$D$16,
                            POWER((ABS(K42)^2)/('1D'!$I$5*MAX(F42,
                                        0.1)^2),
                                1/3))),
                    ($L$2)-E48))),
        IF(IFERROR(W42,
                0)=0,
            MAX(MAX('1D'!$D$16,
                    MAX('1D'!$D$16,
                        POWER((ABS(K42)^2)/('1D'!$I$5*MAX(F42,
                                    0.1)^2),
                            1/3))),
                IFERROR(W48,
                    MAX(MAX('1D'!$D$16,
                            MAX('1D'!$D$16,
                                POWER((ABS(K42)^2)/('1D'!$I$5*MAX(F42,
                                            0.1)^2),
                                    1/3))),
                        ($L$2)-E48))),
            IF(OR(IFERROR(AD42,
                        0)&gt;=1,
                    IFERROR(AD43,
                        0)&gt;=1),
                MAX('1D'!$D$16,
                    MAX('1D'!$D$16,
                        POWER((ABS(K42)^2)/('1D'!$I$5*MAX(F42,
                                    0.1)^2),
                            1/3))),
                IF(ABS(IFERROR(AF42,
                            0))&lt;'1D'!$D$19,
                    MAX(MAX('1D'!$D$16,
                            MAX('1D'!$D$16,
                                POWER((ABS(K42)^2)/('1D'!$I$5*MAX(F42,
                                            0.1)^2),
                                    1/3))),
                        IFERROR(W42,
                            0)),
                    MAX(MAX('1D'!$D$16,
                            MAX('1D'!$D$16,
                                POWER((ABS(K42)^2)/('1D'!$I$5*MAX(F42,
                                            0.1)^2),
                                    1/3))),
                        (IFERROR(W42,
                                0))+((IFERROR(AF42,
                                    0))*'1D'!$D$18)))))))</f>
        <v>10.02732330344948</v>
      </c>
      <c r="X42" s="5">
        <f t="shared" ca="1" si="4"/>
        <v>101.79738617661911</v>
      </c>
      <c r="Y42" s="5">
        <f t="shared" ca="1" si="5"/>
        <v>3.3700326786148254</v>
      </c>
      <c r="Z42" s="5">
        <f t="shared" ca="1" si="6"/>
        <v>9.0024948535257967E-3</v>
      </c>
      <c r="AA42" s="5">
        <f t="shared" ca="1" si="7"/>
        <v>635.50532330344947</v>
      </c>
      <c r="AB42" s="5">
        <f ca="1">AA42+((ABS(K42)/MAX(((F42)+(G42)*(W42))*(W42),
            0.000001))^2)/(2*'1D'!$I$5)</f>
        <v>635.50532743417898</v>
      </c>
      <c r="AC42" s="5">
        <f ca="1">((ABS(K42)*'1D'!$D$6)/(MAX(((F42)+(G42)*(W42))*(W42),
            0.000001)*MAX(((((F42)+(G42)*(W42))*(W42))/MAX((F42)+2*(W42)*SQRT(1+(G42)^2),
                    0.000001))^(2/3),
            0.000001)))^2</f>
        <v>3.6090768688577041E-9</v>
      </c>
      <c r="AD42" s="5">
        <f ca="1">ABS(ABS(K42)/MAX(((F42)+(G42)*(W42))*(W42),
        0.000001))/SQRT('1D'!$I$5*MAX((((F42)+(G42)*(W42))*(W42))/MAX((F42)+2*(G42)*(W42),
            0.000001),
        0.000001))</f>
        <v>9.0768648524180626E-4</v>
      </c>
      <c r="AE42" s="5">
        <f ca="1">((F42)*(W42)^2)/2+(G42)*(W42)^3/3+(ABS(K42)^2)/('1D'!$I$5*MAX(((F42)+(G42)*(W42))*(W42),
        0.000001))</f>
        <v>510.37849231446984</v>
      </c>
      <c r="AF42" s="5">
        <f ca="1">IF($A$2=0,
    0,
    IFERROR(AB43+(((AC42+AC43)/2)*J43)+(IF(Z42&gt;Z43,
                '1D'!$D$8*((Z42^2-Z43^2)/(2*'1D'!$I$5)),
                '1D'!$D$9*((Z43^2-Z42^2)/(2*'1D'!$I$5)))+('1D'!$D$10*(ABS(I43)/90)*(MAX(Z42^2,
                        Z43^2)/(2*'1D'!$I$5))))-AB42,
        0))</f>
        <v>-8.7827779987037502E-4</v>
      </c>
      <c r="AG42" s="5">
        <f ca="1">IF($A$2=0,
    1,
    IF(IFERROR(AG43,
            0)=0,
        0,
        IFERROR(IF(OR(ROUND(AD42,
                        3)&gt;=1,
                    AND(ABS(AF42)&lt;'1D'!$D$19,
                        AD42&lt;1)),
                1,
                0),
            0)))</f>
        <v>1</v>
      </c>
      <c r="AH42" s="5">
        <f ca="1">IFERROR(IF('1D'!V34="Supercritical",
        MAX('1D'!$D$16,
            IFERROR(L42,
                MAX('1D'!$D$16,
                    POWER((ABS(K42)^2)/('1D'!$I$5*MAX(F42,
                                0.1)^2),
                        1/3)))),
        IF('1D'!V34="Subcritical",
            MAX('1D'!$D$16,
                IFERROR(W42,
                    MAX('1D'!$D$16,
                        POWER((ABS(K42)^2)/('1D'!$I$5*MAX(F42,
                                    0.1)^2),
                            1/3)))),
            IF(IFERROR(T42,
                    -1E+99)&gt;=IFERROR(AE42,
                    -1E+99),
                MAX('1D'!$D$16,
                    IFERROR(L42,
                        MAX('1D'!$D$16,
                            POWER((ABS(K42)^2)/('1D'!$I$5*MAX(F42,
                                        0.1)^2),
                                1/3)))),
                MAX('1D'!$D$16,
                    IFERROR(W42,
                        MAX('1D'!$D$16,
                            POWER((ABS(K42)^2)/('1D'!$I$5*MAX(F42,
                                        0.1)^2),
                                1/3))))))),
    MAX('1D'!$D$16,
        POWER((ABS(K42)^2)/('1D'!$I$5*MAX(F42,
                    0.1)^2),
            1/3)))</f>
        <v>10.02732330344948</v>
      </c>
      <c r="AI42" s="5">
        <f t="shared" ca="1" si="8"/>
        <v>635.50532330344947</v>
      </c>
      <c r="AJ42" s="5">
        <f ca="1">AI42+((ABS(K42)/MAX(((F42)+(G42)*(AH42))*(AH42),
            0.000001))^2)/(2*'1D'!$I$5)</f>
        <v>635.50532743417898</v>
      </c>
      <c r="AK42">
        <v>635.5</v>
      </c>
      <c r="AM42" s="5">
        <f ca="1">IF($A$2=0,
    MIN(('1D'!$D$12*MAX(J42,
                0.1)*POWER(MAX(0,
                    AI42-AK42),
                1.5)),
        (MAX(0,
                K42-(0.05))),
        IFERROR(AM42,
            0)),
    IF(('1D'!$D$12*MAX(J42,
                0.1)*POWER(MAX(0,
                    AI42-AK42),
                1.5))&lt;=0,
        0,
        MIN(('1D'!$D$12*MAX(J42,
                    0.1)*POWER(MAX(0,
                        AI42-AK42),
                    1.5)),
            (MAX(0,
                    K42-(0.05))),
            (MAX(0,
                    IFERROR(AM42,
                        0)+('1D'!$D$25*(('1D'!$D$12*MAX(J42,
                                    0.1)*POWER(MAX(0,
                                        AI42-AK42),
                                    1.5))-IFERROR(AM42,
                                0))))))))</f>
        <v>6.6026877055765435E-4</v>
      </c>
      <c r="AN42">
        <v>0</v>
      </c>
      <c r="AO42" s="5">
        <f t="shared" ca="1" si="9"/>
        <v>6.6026877055765435E-4</v>
      </c>
      <c r="AP42" s="5">
        <f t="shared" ca="1" si="13"/>
        <v>0.10322982361316635</v>
      </c>
      <c r="AQ42" s="5">
        <f ca="1">ABS(ABS(K42)/MAX(((F42)+(G42)*(AH42))*(AH42),
        0.000001))/SQRT('1D'!$I$5*MAX((((F42)+(G42)*(AH42))*(AH42))/MAX((F42)+2*(G42)*(AH42),
            0.000001),
        0.000001))</f>
        <v>9.0768648524180626E-4</v>
      </c>
      <c r="AR42" s="5" t="str">
        <f t="shared" ca="1" si="10"/>
        <v>Subcritical</v>
      </c>
      <c r="AS42" s="5">
        <f ca="1">((ABS(K42)*'1D'!$D$6)/(MAX(((F42)+(G42)*(AH42))*(AH42),
            0.000001)*MAX(((((F42)+(G42)*(AH42))*(AH42))/MAX((F42)+2*(AH42)*SQRT(1+(G42)^2),
                    0.000001))^(2/3),
            0.000001)))^2</f>
        <v>3.6090768688577041E-9</v>
      </c>
    </row>
    <row r="43" spans="1:45" x14ac:dyDescent="0.35">
      <c r="A43">
        <v>34</v>
      </c>
      <c r="B43">
        <v>33</v>
      </c>
      <c r="C43">
        <v>616065.73</v>
      </c>
      <c r="D43">
        <v>3096588.8679999998</v>
      </c>
      <c r="E43">
        <v>624.89469999999994</v>
      </c>
      <c r="F43">
        <v>9.0920000000000005</v>
      </c>
      <c r="G43">
        <v>0</v>
      </c>
      <c r="H43" t="s">
        <v>176</v>
      </c>
      <c r="I43">
        <v>0</v>
      </c>
      <c r="J43" s="5">
        <f t="shared" si="11"/>
        <v>1</v>
      </c>
      <c r="K43" s="5">
        <f t="shared" ca="1" si="12"/>
        <v>0.915770176386834</v>
      </c>
      <c r="L43" s="5">
        <f ca="1">IF($A$2=0,
    IFERROR(L42,
        MAX('1D'!$D$16,
            POWER((ABS(K43)^2)/('1D'!$I$5*MAX(F43,
                        0.1)^2),
                1/3))),
    IF(IFERROR(V42,
            0)=0,
        IFERROR(L42,
            MAX('1D'!$D$16,
                POWER((ABS(K43)^2)/('1D'!$I$5*MAX(F43,
                            0.1)^2),
                    1/3))),
        IF(OR(IFERROR(L43,
                    0)=0,
                IFERROR(S42,
                    0)&lt;1,
                IFERROR(S43,
                    0)&lt;1),
            MAX('1D'!$D$16,
                POWER((ABS(K43)^2)/('1D'!$I$5*MAX(F43,
                            0.1)^2),
                    1/3)),
            IF(IFERROR(U43,
                    0)&gt;0,
                MAX('1D'!$D$16,
                    IFERROR(L43,
                        0)+((IFERROR(U43,
                                0))*'1D'!$D$18*IF((IFERROR(S43,
                                    0))&lt;1,
                            1,
                            -1))),
                IF(IFERROR(U43,
                        0)&lt;0,
                    IF(ABS((MAX('1D'!$D$16,
                                    POWER((ABS(K43)^2)/('1D'!$I$5*MAX(F43,
                                                0.1)^2),
                                        1/3)))-IFERROR(L43,
                                0))&gt;'1D'!$D$19,
                        MAX('1D'!$D$16,
                            IF((MAX('1D'!$D$16,
                                        POWER((ABS(K43)^2)/('1D'!$I$5*MAX(F43,
                                                    0.1)^2),
                                            1/3)))&gt;IFERROR(L43,
                                    0),
                                MIN((MAX('1D'!$D$16,
                                            POWER((ABS(K43)^2)/('1D'!$I$5*MAX(F43,
                                                        0.1)^2),
                                                1/3))),
                                    IFERROR(L43,
                                        0)+(MIN(ABS(IFERROR(U43,
                                                    0))*'1D'!$D$18,
                                            ABS((MAX('1D'!$D$16,
                                                        POWER((ABS(K43)^2)/('1D'!$I$5*MAX(F43,
                                                                    0.1)^2),
                                                            1/3)))-IFERROR(L43,
                                                    0))))),
                                MAX((MAX('1D'!$D$16,
                                            POWER((ABS(K43)^2)/('1D'!$I$5*MAX(F43,
                                                        0.1)^2),
                                                1/3))),
                                    IFERROR(L43,
                                        0)-(MIN(ABS(IFERROR(U43,
                                                    0))*'1D'!$D$18,
                                            ABS((MAX('1D'!$D$16,
                                                        POWER((ABS(K43)^2)/('1D'!$I$5*MAX(F43,
                                                                    0.1)^2),
                                                            1/3)))-IFERROR(L43,
                                                    0))))))),
                        MAX('1D'!$D$16,
                            POWER((ABS(K43)^2)/('1D'!$I$5*MAX(F43,
                                        0.1)^2),
                                1/3))),
                    MAX('1D'!$D$16,
                        IFERROR(L43,
                            0)))))))</f>
        <v>0.05</v>
      </c>
      <c r="M43" s="5">
        <f t="shared" ca="1" si="0"/>
        <v>0.45460000000000006</v>
      </c>
      <c r="N43" s="5">
        <f t="shared" ca="1" si="1"/>
        <v>4.9456048738033075E-2</v>
      </c>
      <c r="O43" s="5">
        <f t="shared" ca="1" si="2"/>
        <v>2.0144526537325866</v>
      </c>
      <c r="P43" s="5">
        <f t="shared" ca="1" si="3"/>
        <v>624.9446999999999</v>
      </c>
      <c r="Q43" s="5">
        <f ca="1">P43+((ABS(K43)/MAX(((F43)+(G43)*(L43))*(L43),
            0.000001))^2)/(2*'1D'!$I$5)</f>
        <v>625.15153075912986</v>
      </c>
      <c r="R43" s="5">
        <f ca="1">((ABS(K43)*'1D'!$D$6)/(MAX(((F43)+(G43)*(L43))*(L43),
            0.000001)*MAX(((((F43)+(G43)*(L43))*(L43))/MAX((F43)+2*(L43)*SQRT(1+(G43)^2),
                    0.000001))^(2/3),
            0.000001)))^2</f>
        <v>5.0296460791773072E-2</v>
      </c>
      <c r="S43" s="5">
        <f ca="1">ABS(ABS(K43)/MAX(((F43)+(G43)*(L43))*(L43),
        0.000001))/SQRT('1D'!$I$5*MAX((((F43)+(G43)*(L43))*(L43))/MAX((F43)+2*(G43)*(L43),
            0.000001),
        0.000001))</f>
        <v>2.8763223680942489</v>
      </c>
      <c r="T43" s="5">
        <f ca="1">((F43)*(L43)^2)/2+(G43)*(L43)^3/3+(ABS(K43)^2)/('1D'!$I$5*MAX(((F43)+(G43)*(L43))*(L43),
        0.000001))</f>
        <v>0.19941552620098027</v>
      </c>
      <c r="U43" s="5">
        <f ca="1">IF($A$2=0,
    0,
    IFERROR(Q42-(((R42+R43)/2)*J43)-(IF(O42&gt;O43,
                '1D'!$D$8*((O42^2-O43^2)/(2*'1D'!$I$5)),
                '1D'!$D$9*((O43^2-O42^2)/(2*'1D'!$I$5)))+('1D'!$D$10*(ABS(I43)/90)*(MAX(O42^2,
                        O43^2)/(2*'1D'!$I$5))))-Q43,
        0))</f>
        <v>0.49321529864073455</v>
      </c>
      <c r="V43" s="5">
        <f ca="1">IF($A$2=0,
    1,
    IF(IFERROR(V42,
            0)=0,
        0,
        IFERROR(IF(ROUND(S43,
                    3)=1,
                1,
                IF(AND(ABS(U43)&lt;'1D'!$D$19,
                        S43&gt;1),
                    1,
                    0)),
            0)))</f>
        <v>0</v>
      </c>
      <c r="W43" s="5">
        <f ca="1">IF($A$2=0,
    MAX(MAX('1D'!$D$16,
            MAX('1D'!$D$16,
                POWER((ABS(K43)^2)/('1D'!$I$5*MAX(F43,
                            0.1)^2),
                    1/3))),
        IFERROR(W48,
            MAX(MAX('1D'!$D$16,
                    MAX('1D'!$D$16,
                        POWER((ABS(K43)^2)/('1D'!$I$5*MAX(F43,
                                    0.1)^2),
                            1/3))),
                ($L$2)-E48))),
    IF(IFERROR(AG44,
            0)=0,
        MAX(MAX('1D'!$D$16,
                MAX('1D'!$D$16,
                    POWER((ABS(K43)^2)/('1D'!$I$5*MAX(F43,
                                0.1)^2),
                        1/3))),
            IFERROR(W48,
                MAX(MAX('1D'!$D$16,
                        MAX('1D'!$D$16,
                            POWER((ABS(K43)^2)/('1D'!$I$5*MAX(F43,
                                        0.1)^2),
                                1/3))),
                    ($L$2)-E48))),
        IF(IFERROR(W43,
                0)=0,
            MAX(MAX('1D'!$D$16,
                    MAX('1D'!$D$16,
                        POWER((ABS(K43)^2)/('1D'!$I$5*MAX(F43,
                                    0.1)^2),
                            1/3))),
                IFERROR(W48,
                    MAX(MAX('1D'!$D$16,
                            MAX('1D'!$D$16,
                                POWER((ABS(K43)^2)/('1D'!$I$5*MAX(F43,
                                            0.1)^2),
                                    1/3))),
                        ($L$2)-E48))),
            IF(OR(IFERROR(AD43,
                        0)&gt;=1,
                    IFERROR(AD44,
                        0)&gt;=1),
                MAX('1D'!$D$16,
                    MAX('1D'!$D$16,
                        POWER((ABS(K43)^2)/('1D'!$I$5*MAX(F43,
                                    0.1)^2),
                            1/3))),
                IF(ABS(IFERROR(AF43,
                            0))&lt;'1D'!$D$19,
                    MAX(MAX('1D'!$D$16,
                            MAX('1D'!$D$16,
                                POWER((ABS(K43)^2)/('1D'!$I$5*MAX(F43,
                                            0.1)^2),
                                    1/3))),
                        IFERROR(W43,
                            0)),
                    MAX(MAX('1D'!$D$16,
                            MAX('1D'!$D$16,
                                POWER((ABS(K43)^2)/('1D'!$I$5*MAX(F43,
                                            0.1)^2),
                                    1/3))),
                        (IFERROR(W43,
                                0))+((IFERROR(AF43,
                                    0))*'1D'!$D$18)))))))</f>
        <v>10.609744512613306</v>
      </c>
      <c r="X43" s="5">
        <f t="shared" ca="1" si="4"/>
        <v>96.463797108680183</v>
      </c>
      <c r="Y43" s="5">
        <f t="shared" ca="1" si="5"/>
        <v>3.1824169716109485</v>
      </c>
      <c r="Z43" s="5">
        <f t="shared" ca="1" si="6"/>
        <v>9.4934079295581602E-3</v>
      </c>
      <c r="AA43" s="5">
        <f t="shared" ca="1" si="7"/>
        <v>635.5044445126133</v>
      </c>
      <c r="AB43" s="5">
        <f ca="1">AA43+((ABS(K43)/MAX(((F43)+(G43)*(W43))*(W43),
            0.000001))^2)/(2*'1D'!$I$5)</f>
        <v>635.50444910612987</v>
      </c>
      <c r="AC43" s="5">
        <f ca="1">((ABS(K43)*'1D'!$D$6)/(MAX(((F43)+(G43)*(W43))*(W43),
            0.000001)*MAX(((((F43)+(G43)*(W43))*(W43))/MAX((F43)+2*(W43)*SQRT(1+(G43)^2),
                    0.000001))^(2/3),
            0.000001)))^2</f>
        <v>4.3319559113775098E-9</v>
      </c>
      <c r="AD43" s="5">
        <f ca="1">ABS(ABS(K43)/MAX(((F43)+(G43)*(W43))*(W43),
        0.000001))/SQRT('1D'!$I$5*MAX((((F43)+(G43)*(W43))*(W43))/MAX((F43)+2*(G43)*(W43),
            0.000001),
        0.000001))</f>
        <v>9.3054027800137322E-4</v>
      </c>
      <c r="AE43" s="5">
        <f ca="1">((F43)*(W43)^2)/2+(G43)*(W43)^3/3+(ABS(K43)^2)/('1D'!$I$5*MAX(((F43)+(G43)*(W43))*(W43),
        0.000001))</f>
        <v>511.72900723592255</v>
      </c>
      <c r="AF43" s="5">
        <f ca="1">IF($A$2=0,
    0,
    IFERROR(AB44+(((AC43+AC44)/2)*J44)+(IF(Z43&gt;Z44,
                '1D'!$D$8*((Z43^2-Z44^2)/(2*'1D'!$I$5)),
                '1D'!$D$9*((Z44^2-Z43^2)/(2*'1D'!$I$5)))+('1D'!$D$10*(ABS(I44)/90)*(MAX(Z43^2,
                        Z44^2)/(2*'1D'!$I$5))))-AB43,
        0))</f>
        <v>-8.605781166579618E-4</v>
      </c>
      <c r="AG43" s="5">
        <f ca="1">IF($A$2=0,
    1,
    IF(IFERROR(AG44,
            0)=0,
        0,
        IFERROR(IF(OR(ROUND(AD43,
                        3)&gt;=1,
                    AND(ABS(AF43)&lt;'1D'!$D$19,
                        AD43&lt;1)),
                1,
                0),
            0)))</f>
        <v>1</v>
      </c>
      <c r="AH43" s="5">
        <f ca="1">IFERROR(IF('1D'!V34="Supercritical",
        MAX('1D'!$D$16,
            IFERROR(L43,
                MAX('1D'!$D$16,
                    POWER((ABS(K43)^2)/('1D'!$I$5*MAX(F43,
                                0.1)^2),
                        1/3)))),
        IF('1D'!V34="Subcritical",
            MAX('1D'!$D$16,
                IFERROR(W43,
                    MAX('1D'!$D$16,
                        POWER((ABS(K43)^2)/('1D'!$I$5*MAX(F43,
                                    0.1)^2),
                            1/3)))),
            IF(IFERROR(T43,
                    -1E+99)&gt;=IFERROR(AE43,
                    -1E+99),
                MAX('1D'!$D$16,
                    IFERROR(L43,
                        MAX('1D'!$D$16,
                            POWER((ABS(K43)^2)/('1D'!$I$5*MAX(F43,
                                        0.1)^2),
                                1/3)))),
                MAX('1D'!$D$16,
                    IFERROR(W43,
                        MAX('1D'!$D$16,
                            POWER((ABS(K43)^2)/('1D'!$I$5*MAX(F43,
                                        0.1)^2),
                                1/3))))))),
    MAX('1D'!$D$16,
        POWER((ABS(K43)^2)/('1D'!$I$5*MAX(F43,
                    0.1)^2),
            1/3)))</f>
        <v>10.609744512613306</v>
      </c>
      <c r="AI43" s="5">
        <f t="shared" ca="1" si="8"/>
        <v>635.5044445126133</v>
      </c>
      <c r="AJ43" s="5">
        <f ca="1">AI43+((ABS(K43)/MAX(((F43)+(G43)*(AH43))*(AH43),
            0.000001))^2)/(2*'1D'!$I$5)</f>
        <v>635.50444910612987</v>
      </c>
      <c r="AM43">
        <v>0</v>
      </c>
      <c r="AN43">
        <v>0</v>
      </c>
      <c r="AO43" s="5">
        <f t="shared" si="9"/>
        <v>0</v>
      </c>
      <c r="AP43" s="5">
        <f t="shared" ca="1" si="13"/>
        <v>0.10322982361316635</v>
      </c>
      <c r="AQ43" s="5">
        <f ca="1">ABS(ABS(K43)/MAX(((F43)+(G43)*(AH43))*(AH43),
        0.000001))/SQRT('1D'!$I$5*MAX((((F43)+(G43)*(AH43))*(AH43))/MAX((F43)+2*(G43)*(AH43),
            0.000001),
        0.000001))</f>
        <v>9.3054027800137322E-4</v>
      </c>
      <c r="AR43" s="5" t="str">
        <f t="shared" ca="1" si="10"/>
        <v>Subcritical</v>
      </c>
      <c r="AS43" s="5">
        <f ca="1">((ABS(K43)*'1D'!$D$6)/(MAX(((F43)+(G43)*(AH43))*(AH43),
            0.000001)*MAX(((((F43)+(G43)*(AH43))*(AH43))/MAX((F43)+2*(AH43)*SQRT(1+(G43)^2),
                    0.000001))^(2/3),
            0.000001)))^2</f>
        <v>4.3319559113775098E-9</v>
      </c>
    </row>
    <row r="44" spans="1:45" x14ac:dyDescent="0.35">
      <c r="A44">
        <v>35</v>
      </c>
      <c r="B44">
        <v>34</v>
      </c>
      <c r="C44">
        <v>616065.73</v>
      </c>
      <c r="D44">
        <v>3096587.8679999998</v>
      </c>
      <c r="E44">
        <v>624.31129999999996</v>
      </c>
      <c r="F44">
        <v>7.8579999999999997</v>
      </c>
      <c r="G44">
        <v>0</v>
      </c>
      <c r="H44" t="s">
        <v>176</v>
      </c>
      <c r="I44">
        <v>0</v>
      </c>
      <c r="J44" s="5">
        <f t="shared" si="11"/>
        <v>1</v>
      </c>
      <c r="K44" s="5">
        <f t="shared" ca="1" si="12"/>
        <v>0.915770176386834</v>
      </c>
      <c r="L44" s="5">
        <f ca="1">IF($A$2=0,
    IFERROR(L43,
        MAX('1D'!$D$16,
            POWER((ABS(K44)^2)/('1D'!$I$5*MAX(F44,
                        0.1)^2),
                1/3))),
    IF(IFERROR(V43,
            0)=0,
        IFERROR(L43,
            MAX('1D'!$D$16,
                POWER((ABS(K44)^2)/('1D'!$I$5*MAX(F44,
                            0.1)^2),
                    1/3))),
        IF(OR(IFERROR(L44,
                    0)=0,
                IFERROR(S43,
                    0)&lt;1,
                IFERROR(S44,
                    0)&lt;1),
            MAX('1D'!$D$16,
                POWER((ABS(K44)^2)/('1D'!$I$5*MAX(F44,
                            0.1)^2),
                    1/3)),
            IF(IFERROR(U44,
                    0)&gt;0,
                MAX('1D'!$D$16,
                    IFERROR(L44,
                        0)+((IFERROR(U44,
                                0))*'1D'!$D$18*IF((IFERROR(S44,
                                    0))&lt;1,
                            1,
                            -1))),
                IF(IFERROR(U44,
                        0)&lt;0,
                    IF(ABS((MAX('1D'!$D$16,
                                    POWER((ABS(K44)^2)/('1D'!$I$5*MAX(F44,
                                                0.1)^2),
                                        1/3)))-IFERROR(L44,
                                0))&gt;'1D'!$D$19,
                        MAX('1D'!$D$16,
                            IF((MAX('1D'!$D$16,
                                        POWER((ABS(K44)^2)/('1D'!$I$5*MAX(F44,
                                                    0.1)^2),
                                            1/3)))&gt;IFERROR(L44,
                                    0),
                                MIN((MAX('1D'!$D$16,
                                            POWER((ABS(K44)^2)/('1D'!$I$5*MAX(F44,
                                                        0.1)^2),
                                                1/3))),
                                    IFERROR(L44,
                                        0)+(MIN(ABS(IFERROR(U44,
                                                    0))*'1D'!$D$18,
                                            ABS((MAX('1D'!$D$16,
                                                        POWER((ABS(K44)^2)/('1D'!$I$5*MAX(F44,
                                                                    0.1)^2),
                                                            1/3)))-IFERROR(L44,
                                                    0))))),
                                MAX((MAX('1D'!$D$16,
                                            POWER((ABS(K44)^2)/('1D'!$I$5*MAX(F44,
                                                        0.1)^2),
                                                1/3))),
                                    IFERROR(L44,
                                        0)-(MIN(ABS(IFERROR(U44,
                                                    0))*'1D'!$D$18,
                                            ABS((MAX('1D'!$D$16,
                                                        POWER((ABS(K44)^2)/('1D'!$I$5*MAX(F44,
                                                                    0.1)^2),
                                                            1/3)))-IFERROR(L44,
                                                    0))))))),
                        MAX('1D'!$D$16,
                            POWER((ABS(K44)^2)/('1D'!$I$5*MAX(F44,
                                        0.1)^2),
                                1/3))),
                    MAX('1D'!$D$16,
                        IFERROR(L44,
                            0)))))))</f>
        <v>0.05</v>
      </c>
      <c r="M44" s="5">
        <f t="shared" ca="1" si="0"/>
        <v>0.39290000000000003</v>
      </c>
      <c r="N44" s="5">
        <f t="shared" ca="1" si="1"/>
        <v>4.9371701432520738E-2</v>
      </c>
      <c r="O44" s="5">
        <f t="shared" ca="1" si="2"/>
        <v>2.330797089302199</v>
      </c>
      <c r="P44" s="5">
        <f t="shared" ca="1" si="3"/>
        <v>624.36129999999991</v>
      </c>
      <c r="Q44" s="5">
        <f ca="1">P44+((ABS(K44)/MAX(((F44)+(G44)*(L44))*(L44),
            0.000001))^2)/(2*'1D'!$I$5)</f>
        <v>624.63819169579506</v>
      </c>
      <c r="R44" s="5">
        <f ca="1">((ABS(K44)*'1D'!$D$6)/(MAX(((F44)+(G44)*(L44))*(L44),
            0.000001)*MAX(((((F44)+(G44)*(L44))*(L44))/MAX((F44)+2*(L44)*SQRT(1+(G44)^2),
                    0.000001))^(2/3),
            0.000001)))^2</f>
        <v>6.748708350562016E-2</v>
      </c>
      <c r="S44" s="5">
        <f ca="1">ABS(ABS(K44)/MAX(((F44)+(G44)*(L44))*(L44),
        0.000001))/SQRT('1D'!$I$5*MAX((((F44)+(G44)*(L44))*(L44))/MAX((F44)+2*(G44)*(L44),
            0.000001),
        0.000001))</f>
        <v>3.3280125948985635</v>
      </c>
      <c r="T44" s="5">
        <f ca="1">((F44)*(L44)^2)/2+(G44)*(L44)^3/3+(ABS(K44)^2)/('1D'!$I$5*MAX(((F44)+(G44)*(L44))*(L44),
        0.000001))</f>
        <v>0.2274039945557792</v>
      </c>
      <c r="U44" s="5">
        <f ca="1">IF($A$2=0,
    0,
    IFERROR(Q43-(((R43+R44)/2)*J44)-(IF(O43&gt;O44,
                '1D'!$D$8*((O43^2-O44^2)/(2*'1D'!$I$5)),
                '1D'!$D$9*((O44^2-O43^2)/(2*'1D'!$I$5)))+('1D'!$D$10*(ABS(I44)/90)*(MAX(O43^2,
                        O44^2)/(2*'1D'!$I$5))))-Q44,
        0))</f>
        <v>0.44744119751953804</v>
      </c>
      <c r="V44" s="5">
        <f ca="1">IF($A$2=0,
    1,
    IF(IFERROR(V43,
            0)=0,
        0,
        IFERROR(IF(ROUND(S44,
                    3)=1,
                1,
                IF(AND(ABS(U44)&lt;'1D'!$D$19,
                        S44&gt;1),
                    1,
                    0)),
            0)))</f>
        <v>0</v>
      </c>
      <c r="W44" s="5">
        <f ca="1">IF($A$2=0,
    MAX(MAX('1D'!$D$16,
            MAX('1D'!$D$16,
                POWER((ABS(K44)^2)/('1D'!$I$5*MAX(F44,
                            0.1)^2),
                    1/3))),
        IFERROR(W48,
            MAX(MAX('1D'!$D$16,
                    MAX('1D'!$D$16,
                        POWER((ABS(K44)^2)/('1D'!$I$5*MAX(F44,
                                    0.1)^2),
                            1/3))),
                ($L$2)-E48))),
    IF(IFERROR(AG45,
            0)=0,
        MAX(MAX('1D'!$D$16,
                MAX('1D'!$D$16,
                    POWER((ABS(K44)^2)/('1D'!$I$5*MAX(F44,
                                0.1)^2),
                        1/3))),
            IFERROR(W48,
                MAX(MAX('1D'!$D$16,
                        MAX('1D'!$D$16,
                            POWER((ABS(K44)^2)/('1D'!$I$5*MAX(F44,
                                        0.1)^2),
                                1/3))),
                    ($L$2)-E48))),
        IF(IFERROR(W44,
                0)=0,
            MAX(MAX('1D'!$D$16,
                    MAX('1D'!$D$16,
                        POWER((ABS(K44)^2)/('1D'!$I$5*MAX(F44,
                                    0.1)^2),
                            1/3))),
                IFERROR(W48,
                    MAX(MAX('1D'!$D$16,
                            MAX('1D'!$D$16,
                                POWER((ABS(K44)^2)/('1D'!$I$5*MAX(F44,
                                            0.1)^2),
                                    1/3))),
                        ($L$2)-E48))),
            IF(OR(IFERROR(AD44,
                        0)&gt;=1,
                    IFERROR(AD45,
                        0)&gt;=1),
                MAX('1D'!$D$16,
                    MAX('1D'!$D$16,
                        POWER((ABS(K44)^2)/('1D'!$I$5*MAX(F44,
                                    0.1)^2),
                            1/3))),
                IF(ABS(IFERROR(AF44,
                            0))&lt;'1D'!$D$19,
                    MAX(MAX('1D'!$D$16,
                            MAX('1D'!$D$16,
                                POWER((ABS(K44)^2)/('1D'!$I$5*MAX(F44,
                                            0.1)^2),
                                    1/3))),
                        IFERROR(W44,
                            0)),
                    MAX(MAX('1D'!$D$16,
                            MAX('1D'!$D$16,
                                POWER((ABS(K44)^2)/('1D'!$I$5*MAX(F44,
                                            0.1)^2),
                                    1/3))),
                        (IFERROR(W44,
                                0))+((IFERROR(AF44,
                                    0))*'1D'!$D$18)))))))</f>
        <v>11.192282903636718</v>
      </c>
      <c r="X44" s="5">
        <f t="shared" ca="1" si="4"/>
        <v>87.948959056777326</v>
      </c>
      <c r="Y44" s="5">
        <f t="shared" ca="1" si="5"/>
        <v>2.9081182997913926</v>
      </c>
      <c r="Z44" s="5">
        <f t="shared" ca="1" si="6"/>
        <v>1.0412518649545802E-2</v>
      </c>
      <c r="AA44" s="5">
        <f t="shared" ca="1" si="7"/>
        <v>635.5035829036367</v>
      </c>
      <c r="AB44" s="5">
        <f ca="1">AA44+((ABS(K44)/MAX(((F44)+(G44)*(W44))*(W44),
            0.000001))^2)/(2*'1D'!$I$5)</f>
        <v>635.50358842965829</v>
      </c>
      <c r="AC44" s="5">
        <f ca="1">((ABS(K44)*'1D'!$D$6)/(MAX(((F44)+(G44)*(W44))*(W44),
            0.000001)*MAX(((((F44)+(G44)*(W44))*(W44))/MAX((F44)+2*(W44)*SQRT(1+(G44)^2),
                    0.000001))^(2/3),
            0.000001)))^2</f>
        <v>5.8768509602896734E-9</v>
      </c>
      <c r="AD44" s="5">
        <f ca="1">ABS(ABS(K44)/MAX(((F44)+(G44)*(W44))*(W44),
        0.000001))/SQRT('1D'!$I$5*MAX((((F44)+(G44)*(W44))*(W44))/MAX((F44)+2*(G44)*(W44),
            0.000001),
        0.000001))</f>
        <v>9.937152368610072E-4</v>
      </c>
      <c r="AE44" s="5">
        <f ca="1">((F44)*(W44)^2)/2+(G44)*(W44)^3/3+(ABS(K44)^2)/('1D'!$I$5*MAX(((F44)+(G44)*(W44))*(W44),
        0.000001))</f>
        <v>492.17578743760964</v>
      </c>
      <c r="AF44" s="5">
        <f ca="1">IF($A$2=0,
    0,
    IFERROR(AB45+(((AC44+AC45)/2)*J45)+(IF(Z44&gt;Z45,
                '1D'!$D$8*((Z44^2-Z45^2)/(2*'1D'!$I$5)),
                '1D'!$D$9*((Z45^2-Z44^2)/(2*'1D'!$I$5)))+('1D'!$D$10*(ABS(I45)/90)*(MAX(Z44^2,
                        Z45^2)/(2*'1D'!$I$5))))-AB44,
        0))</f>
        <v>-9.5289025477995892E-4</v>
      </c>
      <c r="AG44" s="5">
        <f ca="1">IF($A$2=0,
    1,
    IF(IFERROR(AG45,
            0)=0,
        0,
        IFERROR(IF(OR(ROUND(AD44,
                        3)&gt;=1,
                    AND(ABS(AF44)&lt;'1D'!$D$19,
                        AD44&lt;1)),
                1,
                0),
            0)))</f>
        <v>1</v>
      </c>
      <c r="AH44" s="5">
        <f ca="1">IFERROR(IF('1D'!V34="Supercritical",
        MAX('1D'!$D$16,
            IFERROR(L44,
                MAX('1D'!$D$16,
                    POWER((ABS(K44)^2)/('1D'!$I$5*MAX(F44,
                                0.1)^2),
                        1/3)))),
        IF('1D'!V34="Subcritical",
            MAX('1D'!$D$16,
                IFERROR(W44,
                    MAX('1D'!$D$16,
                        POWER((ABS(K44)^2)/('1D'!$I$5*MAX(F44,
                                    0.1)^2),
                            1/3)))),
            IF(IFERROR(T44,
                    -1E+99)&gt;=IFERROR(AE44,
                    -1E+99),
                MAX('1D'!$D$16,
                    IFERROR(L44,
                        MAX('1D'!$D$16,
                            POWER((ABS(K44)^2)/('1D'!$I$5*MAX(F44,
                                        0.1)^2),
                                1/3)))),
                MAX('1D'!$D$16,
                    IFERROR(W44,
                        MAX('1D'!$D$16,
                            POWER((ABS(K44)^2)/('1D'!$I$5*MAX(F44,
                                        0.1)^2),
                                1/3))))))),
    MAX('1D'!$D$16,
        POWER((ABS(K44)^2)/('1D'!$I$5*MAX(F44,
                    0.1)^2),
            1/3)))</f>
        <v>11.192282903636718</v>
      </c>
      <c r="AI44" s="5">
        <f t="shared" ca="1" si="8"/>
        <v>635.5035829036367</v>
      </c>
      <c r="AJ44" s="5">
        <f ca="1">AI44+((ABS(K44)/MAX(((F44)+(G44)*(AH44))*(AH44),
            0.000001))^2)/(2*'1D'!$I$5)</f>
        <v>635.50358842965829</v>
      </c>
      <c r="AM44">
        <v>0</v>
      </c>
      <c r="AN44">
        <v>0</v>
      </c>
      <c r="AO44" s="5">
        <f t="shared" si="9"/>
        <v>0</v>
      </c>
      <c r="AP44" s="5">
        <f t="shared" ca="1" si="13"/>
        <v>0.10322982361316635</v>
      </c>
      <c r="AQ44" s="5">
        <f ca="1">ABS(ABS(K44)/MAX(((F44)+(G44)*(AH44))*(AH44),
        0.000001))/SQRT('1D'!$I$5*MAX((((F44)+(G44)*(AH44))*(AH44))/MAX((F44)+2*(G44)*(AH44),
            0.000001),
        0.000001))</f>
        <v>9.937152368610072E-4</v>
      </c>
      <c r="AR44" s="5" t="str">
        <f t="shared" ca="1" si="10"/>
        <v>Subcritical</v>
      </c>
      <c r="AS44" s="5">
        <f ca="1">((ABS(K44)*'1D'!$D$6)/(MAX(((F44)+(G44)*(AH44))*(AH44),
            0.000001)*MAX(((((F44)+(G44)*(AH44))*(AH44))/MAX((F44)+2*(AH44)*SQRT(1+(G44)^2),
                    0.000001))^(2/3),
            0.000001)))^2</f>
        <v>5.8768509602896734E-9</v>
      </c>
    </row>
    <row r="45" spans="1:45" x14ac:dyDescent="0.35">
      <c r="A45">
        <v>36</v>
      </c>
      <c r="B45">
        <v>35</v>
      </c>
      <c r="C45">
        <v>616065.73</v>
      </c>
      <c r="D45">
        <v>3096586.8679999998</v>
      </c>
      <c r="E45">
        <v>623.72799999999995</v>
      </c>
      <c r="F45">
        <v>6.8209999999999997</v>
      </c>
      <c r="G45">
        <v>0</v>
      </c>
      <c r="H45" t="s">
        <v>176</v>
      </c>
      <c r="I45">
        <v>0</v>
      </c>
      <c r="J45" s="5">
        <f t="shared" si="11"/>
        <v>1</v>
      </c>
      <c r="K45" s="5">
        <f t="shared" ca="1" si="12"/>
        <v>0.915770176386834</v>
      </c>
      <c r="L45" s="5">
        <f ca="1">IF($A$2=0,
    IFERROR(L44,
        MAX('1D'!$D$16,
            POWER((ABS(K45)^2)/('1D'!$I$5*MAX(F45,
                        0.1)^2),
                1/3))),
    IF(IFERROR(V44,
            0)=0,
        IFERROR(L44,
            MAX('1D'!$D$16,
                POWER((ABS(K45)^2)/('1D'!$I$5*MAX(F45,
                            0.1)^2),
                    1/3))),
        IF(OR(IFERROR(L45,
                    0)=0,
                IFERROR(S44,
                    0)&lt;1,
                IFERROR(S45,
                    0)&lt;1),
            MAX('1D'!$D$16,
                POWER((ABS(K45)^2)/('1D'!$I$5*MAX(F45,
                            0.1)^2),
                    1/3)),
            IF(IFERROR(U45,
                    0)&gt;0,
                MAX('1D'!$D$16,
                    IFERROR(L45,
                        0)+((IFERROR(U45,
                                0))*'1D'!$D$18*IF((IFERROR(S45,
                                    0))&lt;1,
                            1,
                            -1))),
                IF(IFERROR(U45,
                        0)&lt;0,
                    IF(ABS((MAX('1D'!$D$16,
                                    POWER((ABS(K45)^2)/('1D'!$I$5*MAX(F45,
                                                0.1)^2),
                                        1/3)))-IFERROR(L45,
                                0))&gt;'1D'!$D$19,
                        MAX('1D'!$D$16,
                            IF((MAX('1D'!$D$16,
                                        POWER((ABS(K45)^2)/('1D'!$I$5*MAX(F45,
                                                    0.1)^2),
                                            1/3)))&gt;IFERROR(L45,
                                    0),
                                MIN((MAX('1D'!$D$16,
                                            POWER((ABS(K45)^2)/('1D'!$I$5*MAX(F45,
                                                        0.1)^2),
                                                1/3))),
                                    IFERROR(L45,
                                        0)+(MIN(ABS(IFERROR(U45,
                                                    0))*'1D'!$D$18,
                                            ABS((MAX('1D'!$D$16,
                                                        POWER((ABS(K45)^2)/('1D'!$I$5*MAX(F45,
                                                                    0.1)^2),
                                                            1/3)))-IFERROR(L45,
                                                    0))))),
                                MAX((MAX('1D'!$D$16,
                                            POWER((ABS(K45)^2)/('1D'!$I$5*MAX(F45,
                                                        0.1)^2),
                                                1/3))),
                                    IFERROR(L45,
                                        0)-(MIN(ABS(IFERROR(U45,
                                                    0))*'1D'!$D$18,
                                            ABS((MAX('1D'!$D$16,
                                                        POWER((ABS(K45)^2)/('1D'!$I$5*MAX(F45,
                                                                    0.1)^2),
                                                            1/3)))-IFERROR(L45,
                                                    0))))))),
                        MAX('1D'!$D$16,
                            POWER((ABS(K45)^2)/('1D'!$I$5*MAX(F45,
                                        0.1)^2),
                                1/3))),
                    MAX('1D'!$D$16,
                        IFERROR(L45,
                            0)))))))</f>
        <v>0.05</v>
      </c>
      <c r="M45" s="5">
        <f t="shared" ca="1" si="0"/>
        <v>0.34105000000000002</v>
      </c>
      <c r="N45" s="5">
        <f t="shared" ca="1" si="1"/>
        <v>4.9277561046091614E-2</v>
      </c>
      <c r="O45" s="5">
        <f t="shared" ca="1" si="2"/>
        <v>2.6851493223481424</v>
      </c>
      <c r="P45" s="5">
        <f t="shared" ca="1" si="3"/>
        <v>623.77799999999991</v>
      </c>
      <c r="Q45" s="5">
        <f ca="1">P45+((ABS(K45)/MAX(((F45)+(G45)*(L45))*(L45),
            0.000001))^2)/(2*'1D'!$I$5)</f>
        <v>624.14548353125917</v>
      </c>
      <c r="R45" s="5">
        <f ca="1">((ABS(K45)*'1D'!$D$6)/(MAX(((F45)+(G45)*(L45))*(L45),
            0.000001)*MAX(((((F45)+(G45)*(L45))*(L45))/MAX((F45)+2*(L45)*SQRT(1+(G45)^2),
                    0.000001))^(2/3),
            0.000001)))^2</f>
        <v>8.9795339333877969E-2</v>
      </c>
      <c r="S45" s="5">
        <f ca="1">ABS(ABS(K45)/MAX(((F45)+(G45)*(L45))*(L45),
        0.000001))/SQRT('1D'!$I$5*MAX((((F45)+(G45)*(L45))*(L45))/MAX((F45)+2*(G45)*(L45),
            0.000001),
        0.000001))</f>
        <v>3.8339719939470625</v>
      </c>
      <c r="T45" s="5">
        <f ca="1">((F45)*(L45)^2)/2+(G45)*(L45)^3/3+(ABS(K45)^2)/('1D'!$I$5*MAX(((F45)+(G45)*(L45))*(L45),
        0.000001))</f>
        <v>0.25918676667194146</v>
      </c>
      <c r="U45" s="5">
        <f ca="1">IF($A$2=0,
    0,
    IFERROR(Q44-(((R44+R45)/2)*J45)-(IF(O44&gt;O45,
                '1D'!$D$8*((O44^2-O45^2)/(2*'1D'!$I$5)),
                '1D'!$D$9*((O45^2-O44^2)/(2*'1D'!$I$5)))+('1D'!$D$10*(ABS(I45)/90)*(MAX(O44^2,
                        O45^2)/(2*'1D'!$I$5))))-Q45,
        0))</f>
        <v>0.40500776956969275</v>
      </c>
      <c r="V45" s="5">
        <f ca="1">IF($A$2=0,
    1,
    IF(IFERROR(V44,
            0)=0,
        0,
        IFERROR(IF(ROUND(S45,
                    3)=1,
                1,
                IF(AND(ABS(U45)&lt;'1D'!$D$19,
                        S45&gt;1),
                    1,
                    0)),
            0)))</f>
        <v>0</v>
      </c>
      <c r="W45" s="5">
        <f ca="1">IF($A$2=0,
    MAX(MAX('1D'!$D$16,
            MAX('1D'!$D$16,
                POWER((ABS(K45)^2)/('1D'!$I$5*MAX(F45,
                            0.1)^2),
                    1/3))),
        IFERROR(W48,
            MAX(MAX('1D'!$D$16,
                    MAX('1D'!$D$16,
                        POWER((ABS(K45)^2)/('1D'!$I$5*MAX(F45,
                                    0.1)^2),
                            1/3))),
                ($L$2)-E48))),
    IF(IFERROR(AG46,
            0)=0,
        MAX(MAX('1D'!$D$16,
                MAX('1D'!$D$16,
                    POWER((ABS(K45)^2)/('1D'!$I$5*MAX(F45,
                                0.1)^2),
                        1/3))),
            IFERROR(W48,
                MAX(MAX('1D'!$D$16,
                        MAX('1D'!$D$16,
                            POWER((ABS(K45)^2)/('1D'!$I$5*MAX(F45,
                                        0.1)^2),
                                1/3))),
                    ($L$2)-E48))),
        IF(IFERROR(W45,
                0)=0,
            MAX(MAX('1D'!$D$16,
                    MAX('1D'!$D$16,
                        POWER((ABS(K45)^2)/('1D'!$I$5*MAX(F45,
                                    0.1)^2),
                            1/3))),
                IFERROR(W48,
                    MAX(MAX('1D'!$D$16,
                            MAX('1D'!$D$16,
                                POWER((ABS(K45)^2)/('1D'!$I$5*MAX(F45,
                                            0.1)^2),
                                    1/3))),
                        ($L$2)-E48))),
            IF(OR(IFERROR(AD45,
                        0)&gt;=1,
                    IFERROR(AD46,
                        0)&gt;=1),
                MAX('1D'!$D$16,
                    MAX('1D'!$D$16,
                        POWER((ABS(K45)^2)/('1D'!$I$5*MAX(F45,
                                    0.1)^2),
                            1/3))),
                IF(ABS(IFERROR(AF45,
                            0))&lt;'1D'!$D$19,
                    MAX(MAX('1D'!$D$16,
                            MAX('1D'!$D$16,
                                POWER((ABS(K45)^2)/('1D'!$I$5*MAX(F45,
                                            0.1)^2),
                                    1/3))),
                        IFERROR(W45,
                            0)),
                    MAX(MAX('1D'!$D$16,
                            MAX('1D'!$D$16,
                                POWER((ABS(K45)^2)/('1D'!$I$5*MAX(F45,
                                            0.1)^2),
                                    1/3))),
                        (IFERROR(W45,
                                0))+((IFERROR(AF45,
                                    0))*'1D'!$D$18)))))))</f>
        <v>11.774628795930505</v>
      </c>
      <c r="X45" s="5">
        <f t="shared" ca="1" si="4"/>
        <v>80.314743017041977</v>
      </c>
      <c r="Y45" s="5">
        <f t="shared" ca="1" si="5"/>
        <v>2.6445196513106195</v>
      </c>
      <c r="Z45" s="5">
        <f t="shared" ca="1" si="6"/>
        <v>1.1402267404286119E-2</v>
      </c>
      <c r="AA45" s="5">
        <f t="shared" ca="1" si="7"/>
        <v>635.50262879593049</v>
      </c>
      <c r="AB45" s="5">
        <f ca="1">AA45+((ABS(K45)/MAX(((F45)+(G45)*(W45))*(W45),
            0.000001))^2)/(2*'1D'!$I$5)</f>
        <v>635.50263542241885</v>
      </c>
      <c r="AC45" s="5">
        <f ca="1">((ABS(K45)*'1D'!$D$6)/(MAX(((F45)+(G45)*(W45))*(W45),
            0.000001)*MAX(((((F45)+(G45)*(W45))*(W45))/MAX((F45)+2*(W45)*SQRT(1+(G45)^2),
                    0.000001))^(2/3),
            0.000001)))^2</f>
        <v>7.9990036860790008E-9</v>
      </c>
      <c r="AD45" s="5">
        <f ca="1">ABS(ABS(K45)/MAX(((F45)+(G45)*(W45))*(W45),
        0.000001))/SQRT('1D'!$I$5*MAX((((F45)+(G45)*(W45))*(W45))/MAX((F45)+2*(G45)*(W45),
            0.000001),
        0.000001))</f>
        <v>1.0609211462208488E-3</v>
      </c>
      <c r="AE45" s="5">
        <f ca="1">((F45)*(W45)^2)/2+(G45)*(W45)^3/3+(ABS(K45)^2)/('1D'!$I$5*MAX(((F45)+(G45)*(W45))*(W45),
        0.000001))</f>
        <v>472.83920734253269</v>
      </c>
      <c r="AF45" s="5">
        <f ca="1">IF($A$2=0,
    0,
    IFERROR(AB46+(((AC45+AC46)/2)*J46)+(IF(Z45&gt;Z46,
                '1D'!$D$8*((Z45^2-Z46^2)/(2*'1D'!$I$5)),
                '1D'!$D$9*((Z46^2-Z45^2)/(2*'1D'!$I$5)))+('1D'!$D$10*(ABS(I46)/90)*(MAX(Z45^2,
                        Z46^2)/(2*'1D'!$I$5))))-AB45,
        0))</f>
        <v>-8.3629853656930209E-4</v>
      </c>
      <c r="AG45" s="5">
        <f ca="1">IF($A$2=0,
    1,
    IF(IFERROR(AG46,
            0)=0,
        0,
        IFERROR(IF(OR(ROUND(AD45,
                        3)&gt;=1,
                    AND(ABS(AF45)&lt;'1D'!$D$19,
                        AD45&lt;1)),
                1,
                0),
            0)))</f>
        <v>1</v>
      </c>
      <c r="AH45" s="5">
        <f ca="1">IFERROR(IF('1D'!V34="Supercritical",
        MAX('1D'!$D$16,
            IFERROR(L45,
                MAX('1D'!$D$16,
                    POWER((ABS(K45)^2)/('1D'!$I$5*MAX(F45,
                                0.1)^2),
                        1/3)))),
        IF('1D'!V34="Subcritical",
            MAX('1D'!$D$16,
                IFERROR(W45,
                    MAX('1D'!$D$16,
                        POWER((ABS(K45)^2)/('1D'!$I$5*MAX(F45,
                                    0.1)^2),
                            1/3)))),
            IF(IFERROR(T45,
                    -1E+99)&gt;=IFERROR(AE45,
                    -1E+99),
                MAX('1D'!$D$16,
                    IFERROR(L45,
                        MAX('1D'!$D$16,
                            POWER((ABS(K45)^2)/('1D'!$I$5*MAX(F45,
                                        0.1)^2),
                                1/3)))),
                MAX('1D'!$D$16,
                    IFERROR(W45,
                        MAX('1D'!$D$16,
                            POWER((ABS(K45)^2)/('1D'!$I$5*MAX(F45,
                                        0.1)^2),
                                1/3))))))),
    MAX('1D'!$D$16,
        POWER((ABS(K45)^2)/('1D'!$I$5*MAX(F45,
                    0.1)^2),
            1/3)))</f>
        <v>11.774628795930505</v>
      </c>
      <c r="AI45" s="5">
        <f t="shared" ca="1" si="8"/>
        <v>635.50262879593049</v>
      </c>
      <c r="AJ45" s="5">
        <f ca="1">AI45+((ABS(K45)/MAX(((F45)+(G45)*(AH45))*(AH45),
            0.000001))^2)/(2*'1D'!$I$5)</f>
        <v>635.50263542241885</v>
      </c>
      <c r="AM45">
        <v>0</v>
      </c>
      <c r="AN45">
        <v>0</v>
      </c>
      <c r="AO45" s="5">
        <f t="shared" si="9"/>
        <v>0</v>
      </c>
      <c r="AP45" s="5">
        <f t="shared" ca="1" si="13"/>
        <v>0.10322982361316635</v>
      </c>
      <c r="AQ45" s="5">
        <f ca="1">ABS(ABS(K45)/MAX(((F45)+(G45)*(AH45))*(AH45),
        0.000001))/SQRT('1D'!$I$5*MAX((((F45)+(G45)*(AH45))*(AH45))/MAX((F45)+2*(G45)*(AH45),
            0.000001),
        0.000001))</f>
        <v>1.0609211462208488E-3</v>
      </c>
      <c r="AR45" s="5" t="str">
        <f t="shared" ca="1" si="10"/>
        <v>Subcritical</v>
      </c>
      <c r="AS45" s="5">
        <f ca="1">((ABS(K45)*'1D'!$D$6)/(MAX(((F45)+(G45)*(AH45))*(AH45),
            0.000001)*MAX(((((F45)+(G45)*(AH45))*(AH45))/MAX((F45)+2*(AH45)*SQRT(1+(G45)^2),
                    0.000001))^(2/3),
            0.000001)))^2</f>
        <v>7.9990036860790008E-9</v>
      </c>
    </row>
    <row r="46" spans="1:45" x14ac:dyDescent="0.35">
      <c r="A46">
        <v>37</v>
      </c>
      <c r="B46">
        <v>36</v>
      </c>
      <c r="C46">
        <v>616065.73</v>
      </c>
      <c r="D46">
        <v>3096585.8679999998</v>
      </c>
      <c r="E46">
        <v>623.14469999999994</v>
      </c>
      <c r="F46">
        <v>5.7830000000000004</v>
      </c>
      <c r="G46">
        <v>0</v>
      </c>
      <c r="H46" t="s">
        <v>176</v>
      </c>
      <c r="I46">
        <v>0</v>
      </c>
      <c r="J46" s="5">
        <f t="shared" si="11"/>
        <v>1</v>
      </c>
      <c r="K46" s="5">
        <f t="shared" ca="1" si="12"/>
        <v>0.915770176386834</v>
      </c>
      <c r="L46" s="5">
        <f ca="1">IF($A$2=0,
    IFERROR(L45,
        MAX('1D'!$D$16,
            POWER((ABS(K46)^2)/('1D'!$I$5*MAX(F46,
                        0.1)^2),
                1/3))),
    IF(IFERROR(V45,
            0)=0,
        IFERROR(L45,
            MAX('1D'!$D$16,
                POWER((ABS(K46)^2)/('1D'!$I$5*MAX(F46,
                            0.1)^2),
                    1/3))),
        IF(OR(IFERROR(L46,
                    0)=0,
                IFERROR(S45,
                    0)&lt;1,
                IFERROR(S46,
                    0)&lt;1),
            MAX('1D'!$D$16,
                POWER((ABS(K46)^2)/('1D'!$I$5*MAX(F46,
                            0.1)^2),
                    1/3)),
            IF(IFERROR(U46,
                    0)&gt;0,
                MAX('1D'!$D$16,
                    IFERROR(L46,
                        0)+((IFERROR(U46,
                                0))*'1D'!$D$18*IF((IFERROR(S46,
                                    0))&lt;1,
                            1,
                            -1))),
                IF(IFERROR(U46,
                        0)&lt;0,
                    IF(ABS((MAX('1D'!$D$16,
                                    POWER((ABS(K46)^2)/('1D'!$I$5*MAX(F46,
                                                0.1)^2),
                                        1/3)))-IFERROR(L46,
                                0))&gt;'1D'!$D$19,
                        MAX('1D'!$D$16,
                            IF((MAX('1D'!$D$16,
                                        POWER((ABS(K46)^2)/('1D'!$I$5*MAX(F46,
                                                    0.1)^2),
                                            1/3)))&gt;IFERROR(L46,
                                    0),
                                MIN((MAX('1D'!$D$16,
                                            POWER((ABS(K46)^2)/('1D'!$I$5*MAX(F46,
                                                        0.1)^2),
                                                1/3))),
                                    IFERROR(L46,
                                        0)+(MIN(ABS(IFERROR(U46,
                                                    0))*'1D'!$D$18,
                                            ABS((MAX('1D'!$D$16,
                                                        POWER((ABS(K46)^2)/('1D'!$I$5*MAX(F46,
                                                                    0.1)^2),
                                                            1/3)))-IFERROR(L46,
                                                    0))))),
                                MAX((MAX('1D'!$D$16,
                                            POWER((ABS(K46)^2)/('1D'!$I$5*MAX(F46,
                                                        0.1)^2),
                                                1/3))),
                                    IFERROR(L46,
                                        0)-(MIN(ABS(IFERROR(U46,
                                                    0))*'1D'!$D$18,
                                            ABS((MAX('1D'!$D$16,
                                                        POWER((ABS(K46)^2)/('1D'!$I$5*MAX(F46,
                                                                    0.1)^2),
                                                            1/3)))-IFERROR(L46,
                                                    0))))))),
                        MAX('1D'!$D$16,
                            POWER((ABS(K46)^2)/('1D'!$I$5*MAX(F46,
                                        0.1)^2),
                                1/3))),
                    MAX('1D'!$D$16,
                        IFERROR(L46,
                            0)))))))</f>
        <v>0.05</v>
      </c>
      <c r="M46" s="5">
        <f t="shared" ca="1" si="0"/>
        <v>0.28915000000000002</v>
      </c>
      <c r="N46" s="5">
        <f t="shared" ca="1" si="1"/>
        <v>4.9150093489716135E-2</v>
      </c>
      <c r="O46" s="5">
        <f t="shared" ca="1" si="2"/>
        <v>3.1671111063006534</v>
      </c>
      <c r="P46" s="5">
        <f t="shared" ca="1" si="3"/>
        <v>623.1946999999999</v>
      </c>
      <c r="Q46" s="5">
        <f ca="1">P46+((ABS(K46)/MAX(((F46)+(G46)*(L46))*(L46),
            0.000001))^2)/(2*'1D'!$I$5)</f>
        <v>623.70594325992101</v>
      </c>
      <c r="R46" s="5">
        <f ca="1">((ABS(K46)*'1D'!$D$6)/(MAX(((F46)+(G46)*(L46))*(L46),
            0.000001)*MAX(((((F46)+(G46)*(L46))*(L46))/MAX((F46)+2*(L46)*SQRT(1+(G46)^2),
                    0.000001))^(2/3),
            0.000001)))^2</f>
        <v>0.12535547848236284</v>
      </c>
      <c r="S46" s="5">
        <f ca="1">ABS(ABS(K46)/MAX(((F46)+(G46)*(L46))*(L46),
        0.000001))/SQRT('1D'!$I$5*MAX((((F46)+(G46)*(L46))*(L46))/MAX((F46)+2*(G46)*(L46),
            0.000001),
        0.000001))</f>
        <v>4.5221378126773146</v>
      </c>
      <c r="T46" s="5">
        <f ca="1">((F46)*(L46)^2)/2+(G46)*(L46)^3/3+(ABS(K46)^2)/('1D'!$I$5*MAX(((F46)+(G46)*(L46))*(L46),
        0.000001))</f>
        <v>0.30288072721240061</v>
      </c>
      <c r="U46" s="5">
        <f ca="1">IF($A$2=0,
    0,
    IFERROR(Q45-(((R45+R46)/2)*J46)-(IF(O45&gt;O46,
                '1D'!$D$8*((O45^2-O46^2)/(2*'1D'!$I$5)),
                '1D'!$D$9*((O46^2-O45^2)/(2*'1D'!$I$5)))+('1D'!$D$10*(ABS(I46)/90)*(MAX(O45^2,
                        O46^2)/(2*'1D'!$I$5))))-Q46,
        0))</f>
        <v>0.31758888956380815</v>
      </c>
      <c r="V46" s="5">
        <f ca="1">IF($A$2=0,
    1,
    IF(IFERROR(V45,
            0)=0,
        0,
        IFERROR(IF(ROUND(S46,
                    3)=1,
                1,
                IF(AND(ABS(U46)&lt;'1D'!$D$19,
                        S46&gt;1),
                    1,
                    0)),
            0)))</f>
        <v>0</v>
      </c>
      <c r="W46" s="5">
        <f ca="1">IF($A$2=0,
    MAX(MAX('1D'!$D$16,
            MAX('1D'!$D$16,
                POWER((ABS(K46)^2)/('1D'!$I$5*MAX(F46,
                            0.1)^2),
                    1/3))),
        IFERROR(W48,
            MAX(MAX('1D'!$D$16,
                    MAX('1D'!$D$16,
                        POWER((ABS(K46)^2)/('1D'!$I$5*MAX(F46,
                                    0.1)^2),
                            1/3))),
                ($L$2)-E48))),
    IF(IFERROR(AG47,
            0)=0,
        MAX(MAX('1D'!$D$16,
                MAX('1D'!$D$16,
                    POWER((ABS(K46)^2)/('1D'!$I$5*MAX(F46,
                                0.1)^2),
                        1/3))),
            IFERROR(W48,
                MAX(MAX('1D'!$D$16,
                        MAX('1D'!$D$16,
                            POWER((ABS(K46)^2)/('1D'!$I$5*MAX(F46,
                                        0.1)^2),
                                1/3))),
                    ($L$2)-E48))),
        IF(IFERROR(W46,
                0)=0,
            MAX(MAX('1D'!$D$16,
                    MAX('1D'!$D$16,
                        POWER((ABS(K46)^2)/('1D'!$I$5*MAX(F46,
                                    0.1)^2),
                            1/3))),
                IFERROR(W48,
                    MAX(MAX('1D'!$D$16,
                            MAX('1D'!$D$16,
                                POWER((ABS(K46)^2)/('1D'!$I$5*MAX(F46,
                                            0.1)^2),
                                    1/3))),
                        ($L$2)-E48))),
            IF(OR(IFERROR(AD46,
                        0)&gt;=1,
                    IFERROR(AD47,
                        0)&gt;=1),
                MAX('1D'!$D$16,
                    MAX('1D'!$D$16,
                        POWER((ABS(K46)^2)/('1D'!$I$5*MAX(F46,
                                    0.1)^2),
                            1/3))),
                IF(ABS(IFERROR(AF46,
                            0))&lt;'1D'!$D$19,
                    MAX(MAX('1D'!$D$16,
                            MAX('1D'!$D$16,
                                POWER((ABS(K46)^2)/('1D'!$I$5*MAX(F46,
                                            0.1)^2),
                                    1/3))),
                        IFERROR(W46,
                            0)),
                    MAX(MAX('1D'!$D$16,
                            MAX('1D'!$D$16,
                                POWER((ABS(K46)^2)/('1D'!$I$5*MAX(F46,
                                            0.1)^2),
                                    1/3))),
                        (IFERROR(W46,
                                0))+((IFERROR(AF46,
                                    0))*'1D'!$D$18)))))))</f>
        <v>12.35709056939015</v>
      </c>
      <c r="X46" s="5">
        <f t="shared" ca="1" si="4"/>
        <v>71.461054762783249</v>
      </c>
      <c r="Y46" s="5">
        <f t="shared" ca="1" si="5"/>
        <v>2.3432019647190661</v>
      </c>
      <c r="Z46" s="5">
        <f t="shared" ca="1" si="6"/>
        <v>1.2814954655046108E-2</v>
      </c>
      <c r="AA46" s="5">
        <f t="shared" ca="1" si="7"/>
        <v>635.5017905693901</v>
      </c>
      <c r="AB46" s="5">
        <f ca="1">AA46+((ABS(K46)/MAX(((F46)+(G46)*(W46))*(W46),
            0.000001))^2)/(2*'1D'!$I$5)</f>
        <v>635.50179893957682</v>
      </c>
      <c r="AC46" s="5">
        <f ca="1">((ABS(K46)*'1D'!$D$6)/(MAX(((F46)+(G46)*(W46))*(W46),
            0.000001)*MAX(((((F46)+(G46)*(W46))*(W46))/MAX((F46)+2*(W46)*SQRT(1+(G46)^2),
                    0.000001))^(2/3),
            0.000001)))^2</f>
        <v>1.1872359405115469E-8</v>
      </c>
      <c r="AD46" s="5">
        <f ca="1">ABS(ABS(K46)/MAX(((F46)+(G46)*(W46))*(W46),
        0.000001))/SQRT('1D'!$I$5*MAX((((F46)+(G46)*(W46))*(W46))/MAX((F46)+2*(G46)*(W46),
            0.000001),
        0.000001))</f>
        <v>1.163923549287323E-3</v>
      </c>
      <c r="AE46" s="5">
        <f ca="1">((F46)*(W46)^2)/2+(G46)*(W46)^3/3+(ABS(K46)^2)/('1D'!$I$5*MAX(((F46)+(G46)*(W46))*(W46),
        0.000001))</f>
        <v>441.5265592286695</v>
      </c>
      <c r="AF46" s="5">
        <f ca="1">IF($A$2=0,
    0,
    IFERROR(AB47+(((AC46+AC47)/2)*J47)+(IF(Z46&gt;Z47,
                '1D'!$D$8*((Z46^2-Z47^2)/(2*'1D'!$I$5)),
                '1D'!$D$9*((Z47^2-Z46^2)/(2*'1D'!$I$5)))+('1D'!$D$10*(ABS(I47)/90)*(MAX(Z46^2,
                        Z47^2)/(2*'1D'!$I$5))))-AB46,
        0))</f>
        <v>-9.1226135430133581E-4</v>
      </c>
      <c r="AG46" s="5">
        <f ca="1">IF($A$2=0,
    1,
    IF(IFERROR(AG47,
            0)=0,
        0,
        IFERROR(IF(OR(ROUND(AD46,
                        3)&gt;=1,
                    AND(ABS(AF46)&lt;'1D'!$D$19,
                        AD46&lt;1)),
                1,
                0),
            0)))</f>
        <v>1</v>
      </c>
      <c r="AH46" s="5">
        <f ca="1">IFERROR(IF('1D'!V34="Supercritical",
        MAX('1D'!$D$16,
            IFERROR(L46,
                MAX('1D'!$D$16,
                    POWER((ABS(K46)^2)/('1D'!$I$5*MAX(F46,
                                0.1)^2),
                        1/3)))),
        IF('1D'!V34="Subcritical",
            MAX('1D'!$D$16,
                IFERROR(W46,
                    MAX('1D'!$D$16,
                        POWER((ABS(K46)^2)/('1D'!$I$5*MAX(F46,
                                    0.1)^2),
                            1/3)))),
            IF(IFERROR(T46,
                    -1E+99)&gt;=IFERROR(AE46,
                    -1E+99),
                MAX('1D'!$D$16,
                    IFERROR(L46,
                        MAX('1D'!$D$16,
                            POWER((ABS(K46)^2)/('1D'!$I$5*MAX(F46,
                                        0.1)^2),
                                1/3)))),
                MAX('1D'!$D$16,
                    IFERROR(W46,
                        MAX('1D'!$D$16,
                            POWER((ABS(K46)^2)/('1D'!$I$5*MAX(F46,
                                        0.1)^2),
                                1/3))))))),
    MAX('1D'!$D$16,
        POWER((ABS(K46)^2)/('1D'!$I$5*MAX(F46,
                    0.1)^2),
            1/3)))</f>
        <v>12.35709056939015</v>
      </c>
      <c r="AI46" s="5">
        <f t="shared" ca="1" si="8"/>
        <v>635.5017905693901</v>
      </c>
      <c r="AJ46" s="5">
        <f ca="1">AI46+((ABS(K46)/MAX(((F46)+(G46)*(AH46))*(AH46),
            0.000001))^2)/(2*'1D'!$I$5)</f>
        <v>635.50179893957682</v>
      </c>
      <c r="AM46">
        <v>0</v>
      </c>
      <c r="AN46">
        <v>0</v>
      </c>
      <c r="AO46" s="5">
        <f t="shared" si="9"/>
        <v>0</v>
      </c>
      <c r="AP46" s="5">
        <f t="shared" ca="1" si="13"/>
        <v>0.10322982361316635</v>
      </c>
      <c r="AQ46" s="5">
        <f ca="1">ABS(ABS(K46)/MAX(((F46)+(G46)*(AH46))*(AH46),
        0.000001))/SQRT('1D'!$I$5*MAX((((F46)+(G46)*(AH46))*(AH46))/MAX((F46)+2*(G46)*(AH46),
            0.000001),
        0.000001))</f>
        <v>1.163923549287323E-3</v>
      </c>
      <c r="AR46" s="5" t="str">
        <f t="shared" ca="1" si="10"/>
        <v>Subcritical</v>
      </c>
      <c r="AS46" s="5">
        <f ca="1">((ABS(K46)*'1D'!$D$6)/(MAX(((F46)+(G46)*(AH46))*(AH46),
            0.000001)*MAX(((((F46)+(G46)*(AH46))*(AH46))/MAX((F46)+2*(AH46)*SQRT(1+(G46)^2),
                    0.000001))^(2/3),
            0.000001)))^2</f>
        <v>1.1872359405115469E-8</v>
      </c>
    </row>
    <row r="47" spans="1:45" x14ac:dyDescent="0.35">
      <c r="A47">
        <v>38</v>
      </c>
      <c r="B47">
        <v>37</v>
      </c>
      <c r="C47">
        <v>616065.73</v>
      </c>
      <c r="D47">
        <v>3096584.8679999998</v>
      </c>
      <c r="E47">
        <v>622.56129999999996</v>
      </c>
      <c r="F47">
        <v>5.0049999999999999</v>
      </c>
      <c r="G47">
        <v>0</v>
      </c>
      <c r="H47" t="s">
        <v>176</v>
      </c>
      <c r="I47">
        <v>0</v>
      </c>
      <c r="J47" s="5">
        <f t="shared" si="11"/>
        <v>1</v>
      </c>
      <c r="K47" s="5">
        <f t="shared" ca="1" si="12"/>
        <v>0.915770176386834</v>
      </c>
      <c r="L47" s="5">
        <f ca="1">IF($A$2=0,
    IFERROR(L46,
        MAX('1D'!$D$16,
            POWER((ABS(K47)^2)/('1D'!$I$5*MAX(F47,
                        0.1)^2),
                1/3))),
    IF(IFERROR(V46,
            0)=0,
        IFERROR(L46,
            MAX('1D'!$D$16,
                POWER((ABS(K47)^2)/('1D'!$I$5*MAX(F47,
                            0.1)^2),
                    1/3))),
        IF(OR(IFERROR(L47,
                    0)=0,
                IFERROR(S46,
                    0)&lt;1,
                IFERROR(S47,
                    0)&lt;1),
            MAX('1D'!$D$16,
                POWER((ABS(K47)^2)/('1D'!$I$5*MAX(F47,
                            0.1)^2),
                    1/3)),
            IF(IFERROR(U47,
                    0)&gt;0,
                MAX('1D'!$D$16,
                    IFERROR(L47,
                        0)+((IFERROR(U47,
                                0))*'1D'!$D$18*IF((IFERROR(S47,
                                    0))&lt;1,
                            1,
                            -1))),
                IF(IFERROR(U47,
                        0)&lt;0,
                    IF(ABS((MAX('1D'!$D$16,
                                    POWER((ABS(K47)^2)/('1D'!$I$5*MAX(F47,
                                                0.1)^2),
                                        1/3)))-IFERROR(L47,
                                0))&gt;'1D'!$D$19,
                        MAX('1D'!$D$16,
                            IF((MAX('1D'!$D$16,
                                        POWER((ABS(K47)^2)/('1D'!$I$5*MAX(F47,
                                                    0.1)^2),
                                            1/3)))&gt;IFERROR(L47,
                                    0),
                                MIN((MAX('1D'!$D$16,
                                            POWER((ABS(K47)^2)/('1D'!$I$5*MAX(F47,
                                                        0.1)^2),
                                                1/3))),
                                    IFERROR(L47,
                                        0)+(MIN(ABS(IFERROR(U47,
                                                    0))*'1D'!$D$18,
                                            ABS((MAX('1D'!$D$16,
                                                        POWER((ABS(K47)^2)/('1D'!$I$5*MAX(F47,
                                                                    0.1)^2),
                                                            1/3)))-IFERROR(L47,
                                                    0))))),
                                MAX((MAX('1D'!$D$16,
                                            POWER((ABS(K47)^2)/('1D'!$I$5*MAX(F47,
                                                        0.1)^2),
                                                1/3))),
                                    IFERROR(L47,
                                        0)-(MIN(ABS(IFERROR(U47,
                                                    0))*'1D'!$D$18,
                                            ABS((MAX('1D'!$D$16,
                                                        POWER((ABS(K47)^2)/('1D'!$I$5*MAX(F47,
                                                                    0.1)^2),
                                                            1/3)))-IFERROR(L47,
                                                    0))))))),
                        MAX('1D'!$D$16,
                            POWER((ABS(K47)^2)/('1D'!$I$5*MAX(F47,
                                        0.1)^2),
                                1/3))),
                    MAX('1D'!$D$16,
                        IFERROR(L47,
                            0)))))))</f>
        <v>0.05</v>
      </c>
      <c r="M47" s="5">
        <f t="shared" ca="1" si="0"/>
        <v>0.25025000000000003</v>
      </c>
      <c r="N47" s="5">
        <f t="shared" ca="1" si="1"/>
        <v>4.9020568070519112E-2</v>
      </c>
      <c r="O47" s="5">
        <f t="shared" ca="1" si="2"/>
        <v>3.6594212842630727</v>
      </c>
      <c r="P47" s="5">
        <f t="shared" ca="1" si="3"/>
        <v>622.61129999999991</v>
      </c>
      <c r="Q47" s="5">
        <f ca="1">P47+((ABS(K47)/MAX(((F47)+(G47)*(L47))*(L47),
            0.000001))^2)/(2*'1D'!$I$5)</f>
        <v>623.29383639835453</v>
      </c>
      <c r="R47" s="5">
        <f ca="1">((ABS(K47)*'1D'!$D$6)/(MAX(((F47)+(G47)*(L47))*(L47),
            0.000001)*MAX(((((F47)+(G47)*(L47))*(L47))/MAX((F47)+2*(L47)*SQRT(1+(G47)^2),
                    0.000001))^(2/3),
            0.000001)))^2</f>
        <v>0.16794595616256225</v>
      </c>
      <c r="S47" s="5">
        <f ca="1">ABS(ABS(K47)/MAX(((F47)+(G47)*(L47))*(L47),
        0.000001))/SQRT('1D'!$I$5*MAX((((F47)+(G47)*(L47))*(L47))/MAX((F47)+2*(G47)*(L47),
            0.000001),
        0.000001))</f>
        <v>5.2250795146279545</v>
      </c>
      <c r="T47" s="5">
        <f ca="1">((F47)*(L47)^2)/2+(G47)*(L47)^3/3+(ABS(K47)^2)/('1D'!$I$5*MAX(((F47)+(G47)*(L47))*(L47),
        0.000001))</f>
        <v>0.34786571737648603</v>
      </c>
      <c r="U47" s="5">
        <f ca="1">IF($A$2=0,
    0,
    IFERROR(Q46-(((R46+R47)/2)*J47)-(IF(O46&gt;O47,
                '1D'!$D$8*((O46^2-O47^2)/(2*'1D'!$I$5)),
                '1D'!$D$9*((O47^2-O46^2)/(2*'1D'!$I$5)))+('1D'!$D$10*(ABS(I47)/90)*(MAX(O46^2,
                        O47^2)/(2*'1D'!$I$5))))-Q47,
        0))</f>
        <v>0.24832683040062875</v>
      </c>
      <c r="V47" s="5">
        <f ca="1">IF($A$2=0,
    1,
    IF(IFERROR(V46,
            0)=0,
        0,
        IFERROR(IF(ROUND(S47,
                    3)=1,
                1,
                IF(AND(ABS(U47)&lt;'1D'!$D$19,
                        S47&gt;1),
                    1,
                    0)),
            0)))</f>
        <v>0</v>
      </c>
      <c r="W47" s="5">
        <f ca="1">IF($A$2=0,
    MAX(MAX('1D'!$D$16,
            MAX('1D'!$D$16,
                POWER((ABS(K47)^2)/('1D'!$I$5*MAX(F47,
                            0.1)^2),
                    1/3))),
        IFERROR(W48,
            MAX(MAX('1D'!$D$16,
                    MAX('1D'!$D$16,
                        POWER((ABS(K47)^2)/('1D'!$I$5*MAX(F47,
                                    0.1)^2),
                            1/3))),
                ($L$2)-E48))),
    IF(IFERROR(AG48,
            0)=0,
        MAX(MAX('1D'!$D$16,
                MAX('1D'!$D$16,
                    POWER((ABS(K47)^2)/('1D'!$I$5*MAX(F47,
                                0.1)^2),
                        1/3))),
            IFERROR(W48,
                MAX(MAX('1D'!$D$16,
                        MAX('1D'!$D$16,
                            POWER((ABS(K47)^2)/('1D'!$I$5*MAX(F47,
                                        0.1)^2),
                                1/3))),
                    ($L$2)-E48))),
        IF(IFERROR(W47,
                0)=0,
            MAX(MAX('1D'!$D$16,
                    MAX('1D'!$D$16,
                        POWER((ABS(K47)^2)/('1D'!$I$5*MAX(F47,
                                    0.1)^2),
                            1/3))),
                IFERROR(W48,
                    MAX(MAX('1D'!$D$16,
                            MAX('1D'!$D$16,
                                POWER((ABS(K47)^2)/('1D'!$I$5*MAX(F47,
                                            0.1)^2),
                                    1/3))),
                        ($L$2)-E48))),
            IF(OR(IFERROR(AD47,
                        0)&gt;=1,
                    IFERROR(AD48,
                        0)&gt;=1),
                MAX('1D'!$D$16,
                    MAX('1D'!$D$16,
                        POWER((ABS(K47)^2)/('1D'!$I$5*MAX(F47,
                                    0.1)^2),
                            1/3))),
                IF(ABS(IFERROR(AF47,
                            0))&lt;'1D'!$D$19,
                    MAX(MAX('1D'!$D$16,
                            MAX('1D'!$D$16,
                                POWER((ABS(K47)^2)/('1D'!$I$5*MAX(F47,
                                            0.1)^2),
                                    1/3))),
                        IFERROR(W47,
                            0)),
                    MAX(MAX('1D'!$D$16,
                            MAX('1D'!$D$16,
                                POWER((ABS(K47)^2)/('1D'!$I$5*MAX(F47,
                                            0.1)^2),
                                    1/3))),
                        (IFERROR(W47,
                                0))+((IFERROR(AF47,
                                    0))*'1D'!$D$18)))))))</f>
        <v>12.939576290594053</v>
      </c>
      <c r="X47" s="5">
        <f t="shared" ca="1" si="4"/>
        <v>64.762579334423236</v>
      </c>
      <c r="Y47" s="5">
        <f t="shared" ca="1" si="5"/>
        <v>2.0969517996058236</v>
      </c>
      <c r="Z47" s="5">
        <f t="shared" ca="1" si="6"/>
        <v>1.4140421610725979E-2</v>
      </c>
      <c r="AA47" s="5">
        <f t="shared" ca="1" si="7"/>
        <v>635.50087629059396</v>
      </c>
      <c r="AB47" s="5">
        <f ca="1">AA47+((ABS(K47)/MAX(((F47)+(G47)*(W47))*(W47),
            0.000001))^2)/(2*'1D'!$I$5)</f>
        <v>635.50088648180315</v>
      </c>
      <c r="AC47" s="5">
        <f ca="1">((ABS(K47)*'1D'!$D$6)/(MAX(((F47)+(G47)*(W47))*(W47),
            0.000001)*MAX(((((F47)+(G47)*(W47))*(W47))/MAX((F47)+2*(W47)*SQRT(1+(G47)^2),
                    0.000001))^(2/3),
            0.000001)))^2</f>
        <v>1.6761876559921973E-8</v>
      </c>
      <c r="AD47" s="5">
        <f ca="1">ABS(ABS(K47)/MAX(((F47)+(G47)*(W47))*(W47),
        0.000001))/SQRT('1D'!$I$5*MAX((((F47)+(G47)*(W47))*(W47))/MAX((F47)+2*(G47)*(W47),
            0.000001),
        0.000001))</f>
        <v>1.255069648590899E-3</v>
      </c>
      <c r="AE47" s="5">
        <f ca="1">((F47)*(W47)^2)/2+(G47)*(W47)^3/3+(ABS(K47)^2)/('1D'!$I$5*MAX(((F47)+(G47)*(W47))*(W47),
        0.000001))</f>
        <v>419.00148805469053</v>
      </c>
      <c r="AF47" s="5">
        <f ca="1">IF($A$2=0,
    0,
    IFERROR(AB48+(((AC47+AC48)/2)*J48)+(IF(Z47&gt;Z48,
                '1D'!$D$8*((Z47^2-Z48^2)/(2*'1D'!$I$5)),
                '1D'!$D$9*((Z48^2-Z47^2)/(2*'1D'!$I$5)))+('1D'!$D$10*(ABS(I48)/90)*(MAX(Z47^2,
                        Z48^2)/(2*'1D'!$I$5))))-AB47,
        0))</f>
        <v>-8.7687591735630122E-4</v>
      </c>
      <c r="AG47" s="5">
        <f ca="1">IF($A$2=0,
    1,
    IF(IFERROR(AG48,
            0)=0,
        0,
        IFERROR(IF(OR(ROUND(AD47,
                        3)&gt;=1,
                    AND(ABS(AF47)&lt;'1D'!$D$19,
                        AD47&lt;1)),
                1,
                0),
            0)))</f>
        <v>1</v>
      </c>
      <c r="AH47" s="5">
        <f ca="1">IFERROR(IF('1D'!V34="Supercritical",
        MAX('1D'!$D$16,
            IFERROR(L47,
                MAX('1D'!$D$16,
                    POWER((ABS(K47)^2)/('1D'!$I$5*MAX(F47,
                                0.1)^2),
                        1/3)))),
        IF('1D'!V34="Subcritical",
            MAX('1D'!$D$16,
                IFERROR(W47,
                    MAX('1D'!$D$16,
                        POWER((ABS(K47)^2)/('1D'!$I$5*MAX(F47,
                                    0.1)^2),
                            1/3)))),
            IF(IFERROR(T47,
                    -1E+99)&gt;=IFERROR(AE47,
                    -1E+99),
                MAX('1D'!$D$16,
                    IFERROR(L47,
                        MAX('1D'!$D$16,
                            POWER((ABS(K47)^2)/('1D'!$I$5*MAX(F47,
                                        0.1)^2),
                                1/3)))),
                MAX('1D'!$D$16,
                    IFERROR(W47,
                        MAX('1D'!$D$16,
                            POWER((ABS(K47)^2)/('1D'!$I$5*MAX(F47,
                                        0.1)^2),
                                1/3))))))),
    MAX('1D'!$D$16,
        POWER((ABS(K47)^2)/('1D'!$I$5*MAX(F47,
                    0.1)^2),
            1/3)))</f>
        <v>12.939576290594053</v>
      </c>
      <c r="AI47" s="5">
        <f t="shared" ca="1" si="8"/>
        <v>635.50087629059396</v>
      </c>
      <c r="AJ47" s="5">
        <f ca="1">AI47+((ABS(K47)/MAX(((F47)+(G47)*(AH47))*(AH47),
            0.000001))^2)/(2*'1D'!$I$5)</f>
        <v>635.50088648180315</v>
      </c>
      <c r="AM47">
        <v>0</v>
      </c>
      <c r="AN47">
        <v>0</v>
      </c>
      <c r="AO47" s="5">
        <f t="shared" si="9"/>
        <v>0</v>
      </c>
      <c r="AP47" s="5">
        <f t="shared" ca="1" si="13"/>
        <v>0.10322982361316635</v>
      </c>
      <c r="AQ47" s="5">
        <f ca="1">ABS(ABS(K47)/MAX(((F47)+(G47)*(AH47))*(AH47),
        0.000001))/SQRT('1D'!$I$5*MAX((((F47)+(G47)*(AH47))*(AH47))/MAX((F47)+2*(G47)*(AH47),
            0.000001),
        0.000001))</f>
        <v>1.255069648590899E-3</v>
      </c>
      <c r="AR47" s="5" t="str">
        <f t="shared" ca="1" si="10"/>
        <v>Subcritical</v>
      </c>
      <c r="AS47" s="5">
        <f ca="1">((ABS(K47)*'1D'!$D$6)/(MAX(((F47)+(G47)*(AH47))*(AH47),
            0.000001)*MAX(((((F47)+(G47)*(AH47))*(AH47))/MAX((F47)+2*(AH47)*SQRT(1+(G47)^2),
                    0.000001))^(2/3),
            0.000001)))^2</f>
        <v>1.6761876559921973E-8</v>
      </c>
    </row>
    <row r="48" spans="1:45" x14ac:dyDescent="0.35">
      <c r="A48">
        <v>39</v>
      </c>
      <c r="B48">
        <v>38</v>
      </c>
      <c r="C48">
        <v>616065.73</v>
      </c>
      <c r="D48">
        <v>3096583.8679999998</v>
      </c>
      <c r="E48">
        <v>621.97799999999995</v>
      </c>
      <c r="F48">
        <v>5.0049999999999999</v>
      </c>
      <c r="G48">
        <v>0</v>
      </c>
      <c r="H48" t="s">
        <v>176</v>
      </c>
      <c r="I48">
        <v>0</v>
      </c>
      <c r="J48" s="5">
        <f t="shared" si="11"/>
        <v>1</v>
      </c>
      <c r="K48" s="5">
        <f t="shared" ca="1" si="12"/>
        <v>0.915770176386834</v>
      </c>
      <c r="L48" s="5">
        <f ca="1">IF($A$2=0,
    IFERROR(L47,
        MAX('1D'!$D$16,
            POWER((ABS(K48)^2)/('1D'!$I$5*MAX(F48,
                        0.1)^2),
                1/3))),
    IF(IFERROR(V47,
            0)=0,
        IFERROR(L47,
            MAX('1D'!$D$16,
                POWER((ABS(K48)^2)/('1D'!$I$5*MAX(F48,
                            0.1)^2),
                    1/3))),
        IF(OR(IFERROR(L48,
                    0)=0,
                IFERROR(S47,
                    0)&lt;1,
                IFERROR(S48,
                    0)&lt;1),
            MAX('1D'!$D$16,
                POWER((ABS(K48)^2)/('1D'!$I$5*MAX(F48,
                            0.1)^2),
                    1/3)),
            IF(IFERROR(U48,
                    0)&gt;0,
                MAX('1D'!$D$16,
                    IFERROR(L48,
                        0)+((IFERROR(U48,
                                0))*'1D'!$D$18*IF((IFERROR(S48,
                                    0))&lt;1,
                            1,
                            -1))),
                IF(IFERROR(U48,
                        0)&lt;0,
                    IF(ABS((MAX('1D'!$D$16,
                                    POWER((ABS(K48)^2)/('1D'!$I$5*MAX(F48,
                                                0.1)^2),
                                        1/3)))-IFERROR(L48,
                                0))&gt;'1D'!$D$19,
                        MAX('1D'!$D$16,
                            IF((MAX('1D'!$D$16,
                                        POWER((ABS(K48)^2)/('1D'!$I$5*MAX(F48,
                                                    0.1)^2),
                                            1/3)))&gt;IFERROR(L48,
                                    0),
                                MIN((MAX('1D'!$D$16,
                                            POWER((ABS(K48)^2)/('1D'!$I$5*MAX(F48,
                                                        0.1)^2),
                                                1/3))),
                                    IFERROR(L48,
                                        0)+(MIN(ABS(IFERROR(U48,
                                                    0))*'1D'!$D$18,
                                            ABS((MAX('1D'!$D$16,
                                                        POWER((ABS(K48)^2)/('1D'!$I$5*MAX(F48,
                                                                    0.1)^2),
                                                            1/3)))-IFERROR(L48,
                                                    0))))),
                                MAX((MAX('1D'!$D$16,
                                            POWER((ABS(K48)^2)/('1D'!$I$5*MAX(F48,
                                                        0.1)^2),
                                                1/3))),
                                    IFERROR(L48,
                                        0)-(MIN(ABS(IFERROR(U48,
                                                    0))*'1D'!$D$18,
                                            ABS((MAX('1D'!$D$16,
                                                        POWER((ABS(K48)^2)/('1D'!$I$5*MAX(F48,
                                                                    0.1)^2),
                                                            1/3)))-IFERROR(L48,
                                                    0))))))),
                        MAX('1D'!$D$16,
                            POWER((ABS(K48)^2)/('1D'!$I$5*MAX(F48,
                                        0.1)^2),
                                1/3))),
                    MAX('1D'!$D$16,
                        IFERROR(L48,
                            0)))))))</f>
        <v>0.05</v>
      </c>
      <c r="M48" s="5">
        <f t="shared" ca="1" si="0"/>
        <v>0.25025000000000003</v>
      </c>
      <c r="N48" s="5">
        <f t="shared" ca="1" si="1"/>
        <v>4.9020568070519112E-2</v>
      </c>
      <c r="O48" s="5">
        <f t="shared" ca="1" si="2"/>
        <v>3.6594212842630727</v>
      </c>
      <c r="P48" s="5">
        <f t="shared" ca="1" si="3"/>
        <v>622.02799999999991</v>
      </c>
      <c r="Q48" s="5">
        <f ca="1">P48+((ABS(K48)/MAX(((F48)+(G48)*(L48))*(L48),
            0.000001))^2)/(2*'1D'!$I$5)</f>
        <v>622.71053639835452</v>
      </c>
      <c r="R48" s="5">
        <f ca="1">((ABS(K48)*'1D'!$D$6)/(MAX(((F48)+(G48)*(L48))*(L48),
            0.000001)*MAX(((((F48)+(G48)*(L48))*(L48))/MAX((F48)+2*(L48)*SQRT(1+(G48)^2),
                    0.000001))^(2/3),
            0.000001)))^2</f>
        <v>0.16794595616256225</v>
      </c>
      <c r="S48" s="5">
        <f ca="1">ABS(ABS(K48)/MAX(((F48)+(G48)*(L48))*(L48),
        0.000001))/SQRT('1D'!$I$5*MAX((((F48)+(G48)*(L48))*(L48))/MAX((F48)+2*(G48)*(L48),
            0.000001),
        0.000001))</f>
        <v>5.2250795146279545</v>
      </c>
      <c r="T48" s="5">
        <f ca="1">((F48)*(L48)^2)/2+(G48)*(L48)^3/3+(ABS(K48)^2)/('1D'!$I$5*MAX(((F48)+(G48)*(L48))*(L48),
        0.000001))</f>
        <v>0.34786571737648603</v>
      </c>
      <c r="U48" s="5">
        <f ca="1">IF($A$2=0,
    0,
    IFERROR(Q47-(((R47+R48)/2)*J48)-(IF(O47&gt;O48,
                '1D'!$D$8*((O47^2-O48^2)/(2*'1D'!$I$5)),
                '1D'!$D$9*((O48^2-O47^2)/(2*'1D'!$I$5)))+('1D'!$D$10*(ABS(I48)/90)*(MAX(O47^2,
                        O48^2)/(2*'1D'!$I$5))))-Q48,
        0))</f>
        <v>0.4153540438373966</v>
      </c>
      <c r="V48" s="5">
        <f ca="1">IF($A$2=0,
    1,
    IF(IFERROR(V47,
            0)=0,
        0,
        IFERROR(IF(ROUND(S48,
                    3)=1,
                1,
                IF(AND(ABS(U48)&lt;'1D'!$D$19,
                        S48&gt;1),
                    1,
                    0)),
            0)))</f>
        <v>0</v>
      </c>
      <c r="W48" s="5">
        <f ca="1">MAX(MAX('1D'!$D$16,
        MAX('1D'!$D$16,
            POWER((ABS(K48)^2)/('1D'!$I$5*MAX(F48,
                        0.1)^2),
                1/3))),
    ($L$2)-E48)</f>
        <v>13.522000000000048</v>
      </c>
      <c r="X48" s="5">
        <f t="shared" ca="1" si="4"/>
        <v>67.677610000000243</v>
      </c>
      <c r="Y48" s="5">
        <f t="shared" ca="1" si="5"/>
        <v>2.1116917844550542</v>
      </c>
      <c r="Z48" s="5">
        <f t="shared" ca="1" si="6"/>
        <v>1.3531361057029507E-2</v>
      </c>
      <c r="AA48" s="5">
        <f t="shared" ca="1" si="7"/>
        <v>635.5</v>
      </c>
      <c r="AB48" s="5">
        <f ca="1">AA48+((ABS(K48)/MAX(((F48)+(G48)*(W48))*(W48),
            0.000001))^2)/(2*'1D'!$I$5)</f>
        <v>635.50000933219837</v>
      </c>
      <c r="AC48" s="5">
        <f ca="1">((ABS(K48)*'1D'!$D$6)/(MAX(((F48)+(G48)*(W48))*(W48),
            0.000001)*MAX(((((F48)+(G48)*(W48))*(W48))/MAX((F48)+2*(W48)*SQRT(1+(G48)^2),
                    0.000001))^(2/3),
            0.000001)))^2</f>
        <v>1.5206342776171263E-8</v>
      </c>
      <c r="AD48" s="5">
        <f ca="1">ABS(ABS(K48)/MAX(((F48)+(G48)*(W48))*(W48),
        0.000001))/SQRT('1D'!$I$5*MAX((((F48)+(G48)*(W48))*(W48))/MAX((F48)+2*(G48)*(W48),
            0.000001),
        0.000001))</f>
        <v>1.1748610690443192E-3</v>
      </c>
      <c r="AE48" s="5">
        <f ca="1">((F48)*(W48)^2)/2+(G48)*(W48)^3/3+(ABS(K48)^2)/('1D'!$I$5*MAX(((F48)+(G48)*(W48))*(W48),
        0.000001))</f>
        <v>457.56958437176695</v>
      </c>
      <c r="AF48">
        <v>0</v>
      </c>
      <c r="AG48">
        <v>1</v>
      </c>
      <c r="AH48" s="5">
        <f ca="1">IFERROR(IF('1D'!V34="Supercritical",
        MAX('1D'!$D$16,
            IFERROR(L48,
                MAX('1D'!$D$16,
                    POWER((ABS(K48)^2)/('1D'!$I$5*MAX(F48,
                                0.1)^2),
                        1/3)))),
        IF('1D'!V34="Subcritical",
            MAX('1D'!$D$16,
                IFERROR(W48,
                    MAX('1D'!$D$16,
                        POWER((ABS(K48)^2)/('1D'!$I$5*MAX(F48,
                                    0.1)^2),
                            1/3)))),
            IF(IFERROR(T48,
                    -1E+99)&gt;=IFERROR(AE48,
                    -1E+99),
                MAX('1D'!$D$16,
                    IFERROR(L48,
                        MAX('1D'!$D$16,
                            POWER((ABS(K48)^2)/('1D'!$I$5*MAX(F48,
                                        0.1)^2),
                                1/3)))),
                MAX('1D'!$D$16,
                    IFERROR(W48,
                        MAX('1D'!$D$16,
                            POWER((ABS(K48)^2)/('1D'!$I$5*MAX(F48,
                                        0.1)^2),
                                1/3))))))),
    MAX('1D'!$D$16,
        POWER((ABS(K48)^2)/('1D'!$I$5*MAX(F48,
                    0.1)^2),
            1/3)))</f>
        <v>13.522000000000048</v>
      </c>
      <c r="AI48" s="5">
        <f t="shared" ca="1" si="8"/>
        <v>635.5</v>
      </c>
      <c r="AJ48" s="5">
        <f ca="1">AI48+((ABS(K48)/MAX(((F48)+(G48)*(AH48))*(AH48),
            0.000001))^2)/(2*'1D'!$I$5)</f>
        <v>635.50000933219837</v>
      </c>
      <c r="AM48">
        <v>0</v>
      </c>
      <c r="AN48">
        <v>0</v>
      </c>
      <c r="AO48" s="5">
        <f t="shared" si="9"/>
        <v>0</v>
      </c>
      <c r="AP48" s="5">
        <f t="shared" ca="1" si="13"/>
        <v>0.10322982361316635</v>
      </c>
      <c r="AQ48" s="5">
        <f ca="1">ABS(ABS(K48)/MAX(((F48)+(G48)*(AH48))*(AH48),
        0.000001))/SQRT('1D'!$I$5*MAX((((F48)+(G48)*(AH48))*(AH48))/MAX((F48)+2*(G48)*(AH48),
            0.000001),
        0.000001))</f>
        <v>1.1748610690443192E-3</v>
      </c>
      <c r="AR48" s="5" t="str">
        <f t="shared" ca="1" si="10"/>
        <v>Subcritical</v>
      </c>
      <c r="AS48" s="5">
        <f ca="1">((ABS(K48)*'1D'!$D$6)/(MAX(((F48)+(G48)*(AH48))*(AH48),
            0.000001)*MAX(((((F48)+(G48)*(AH48))*(AH48))/MAX((F48)+2*(AH48)*SQRT(1+(G48)^2),
                    0.000001))^(2/3),
            0.000001)))^2</f>
        <v>1.5206342776171263E-8</v>
      </c>
    </row>
  </sheetData>
  <autoFilter ref="A8:AS48" xr:uid="{00000000-0009-0000-0000-000004000000}"/>
  <dataValidations count="1">
    <dataValidation type="whole" errorTitle="Invalid Reset Flag" error="Enter 0 or 1." promptTitle="Channel Reset" prompt="Use 0 to reset/seed this channel sheet, then 1 to evaluate it." sqref="A2" xr:uid="{00000000-0002-0000-0400-000000000000}">
      <formula1>0</formula1>
      <formula2>1</formula2>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S45"/>
  <sheetViews>
    <sheetView workbookViewId="0"/>
  </sheetViews>
  <sheetFormatPr defaultRowHeight="14.5" x14ac:dyDescent="0.35"/>
  <cols>
    <col min="1" max="1" width="14" customWidth="1"/>
    <col min="2" max="2" width="16" customWidth="1"/>
    <col min="3" max="4" width="14" customWidth="1"/>
    <col min="5" max="5" width="16" customWidth="1"/>
    <col min="6" max="6" width="15" customWidth="1"/>
    <col min="7" max="7" width="24" customWidth="1"/>
    <col min="8" max="8" width="14" customWidth="1"/>
    <col min="9" max="9" width="16" customWidth="1"/>
    <col min="10" max="10" width="15" customWidth="1"/>
    <col min="11" max="11" width="24" customWidth="1"/>
    <col min="12" max="12" width="14" customWidth="1"/>
    <col min="13" max="17" width="18" customWidth="1"/>
    <col min="18" max="45" width="13" customWidth="1"/>
  </cols>
  <sheetData>
    <row r="1" spans="1:45" ht="24" customHeight="1" x14ac:dyDescent="0.35">
      <c r="A1" s="7" t="s">
        <v>112</v>
      </c>
      <c r="B1" s="7" t="s">
        <v>113</v>
      </c>
      <c r="C1" s="7" t="s">
        <v>9</v>
      </c>
      <c r="D1" s="7" t="s">
        <v>85</v>
      </c>
      <c r="E1" s="7" t="s">
        <v>114</v>
      </c>
      <c r="F1" s="7" t="s">
        <v>115</v>
      </c>
      <c r="G1" s="7" t="s">
        <v>116</v>
      </c>
      <c r="H1" s="7" t="s">
        <v>4</v>
      </c>
      <c r="I1" s="7" t="s">
        <v>117</v>
      </c>
      <c r="J1" s="7" t="s">
        <v>118</v>
      </c>
      <c r="K1" s="7" t="s">
        <v>119</v>
      </c>
      <c r="L1" s="7" t="s">
        <v>4</v>
      </c>
    </row>
    <row r="2" spans="1:45" x14ac:dyDescent="0.35">
      <c r="A2">
        <v>1</v>
      </c>
      <c r="B2" s="5" t="str">
        <f>'1D'!A35</f>
        <v>sidechannel</v>
      </c>
      <c r="C2" s="5" t="str">
        <f>H10</f>
        <v>Junction</v>
      </c>
      <c r="D2" s="5">
        <f>'1D'!E35</f>
        <v>34.930999999999997</v>
      </c>
      <c r="E2" s="5" t="str">
        <f>IF(OR('1D'!B35="Inlet",'1D'!B35="Outlet"),'1D'!B35,"Junction")</f>
        <v>Junction</v>
      </c>
      <c r="F2" s="5">
        <f ca="1">'1D'!N35</f>
        <v>49.931000000000004</v>
      </c>
      <c r="G2" t="s">
        <v>120</v>
      </c>
      <c r="H2" s="5">
        <f ca="1">'1D'!$I$14</f>
        <v>644.50592841214245</v>
      </c>
      <c r="I2" s="5" t="str">
        <f>IF(OR('1D'!C35="Inlet",'1D'!C35="Outlet"),'1D'!C35,"Junction")</f>
        <v>Outlet</v>
      </c>
      <c r="J2" s="5">
        <f>'1D'!P35</f>
        <v>0</v>
      </c>
      <c r="K2" s="5" t="str">
        <f>'1D'!N8</f>
        <v>Spill End</v>
      </c>
      <c r="L2" s="5">
        <f ca="1">'1D'!P8</f>
        <v>635.5</v>
      </c>
    </row>
    <row r="4" spans="1:45" ht="22" customHeight="1" x14ac:dyDescent="0.35">
      <c r="A4" s="8" t="s">
        <v>121</v>
      </c>
      <c r="B4" s="8" t="s">
        <v>122</v>
      </c>
      <c r="C4" s="8" t="s">
        <v>123</v>
      </c>
      <c r="D4" s="8" t="s">
        <v>124</v>
      </c>
      <c r="E4" s="8" t="s">
        <v>125</v>
      </c>
    </row>
    <row r="5" spans="1:45" x14ac:dyDescent="0.35">
      <c r="A5" t="s">
        <v>126</v>
      </c>
      <c r="B5" s="5">
        <f ca="1">$H$2</f>
        <v>644.50592841214245</v>
      </c>
      <c r="C5" s="5">
        <f ca="1">P10</f>
        <v>644.50592841214245</v>
      </c>
      <c r="D5" s="5">
        <f ca="1">AA10</f>
        <v>635.5</v>
      </c>
      <c r="E5" s="5">
        <f ca="1">AI10</f>
        <v>644.50592841214245</v>
      </c>
    </row>
    <row r="6" spans="1:45" x14ac:dyDescent="0.35">
      <c r="A6" t="s">
        <v>127</v>
      </c>
      <c r="B6" s="5">
        <f ca="1">$L$2</f>
        <v>635.5</v>
      </c>
      <c r="C6" s="5">
        <f ca="1">P45</f>
        <v>634.06534033442279</v>
      </c>
      <c r="D6" s="5">
        <f ca="1">AA45</f>
        <v>635.5</v>
      </c>
      <c r="E6" s="5">
        <f ca="1">AI45</f>
        <v>635.5</v>
      </c>
    </row>
    <row r="8" spans="1:45" x14ac:dyDescent="0.35">
      <c r="A8" s="6" t="s">
        <v>128</v>
      </c>
      <c r="B8" s="6" t="s">
        <v>129</v>
      </c>
      <c r="C8" s="6" t="s">
        <v>130</v>
      </c>
      <c r="D8" s="6" t="s">
        <v>131</v>
      </c>
      <c r="E8" s="6" t="s">
        <v>132</v>
      </c>
      <c r="F8" s="6" t="s">
        <v>133</v>
      </c>
      <c r="G8" s="6" t="s">
        <v>134</v>
      </c>
      <c r="H8" s="6" t="s">
        <v>9</v>
      </c>
      <c r="I8" s="6" t="s">
        <v>135</v>
      </c>
      <c r="J8" s="6" t="s">
        <v>136</v>
      </c>
      <c r="K8" s="6" t="s">
        <v>137</v>
      </c>
      <c r="L8" s="6" t="s">
        <v>138</v>
      </c>
      <c r="M8" s="6" t="s">
        <v>139</v>
      </c>
      <c r="N8" s="6" t="s">
        <v>140</v>
      </c>
      <c r="O8" s="6" t="s">
        <v>141</v>
      </c>
      <c r="P8" s="6" t="s">
        <v>142</v>
      </c>
      <c r="Q8" s="6" t="s">
        <v>143</v>
      </c>
      <c r="R8" s="6" t="s">
        <v>144</v>
      </c>
      <c r="S8" s="6" t="s">
        <v>145</v>
      </c>
      <c r="T8" s="6" t="s">
        <v>146</v>
      </c>
      <c r="U8" s="6" t="s">
        <v>147</v>
      </c>
      <c r="V8" s="6" t="s">
        <v>148</v>
      </c>
      <c r="W8" s="6" t="s">
        <v>149</v>
      </c>
      <c r="X8" s="6" t="s">
        <v>150</v>
      </c>
      <c r="Y8" s="6" t="s">
        <v>151</v>
      </c>
      <c r="Z8" s="6" t="s">
        <v>152</v>
      </c>
      <c r="AA8" s="6" t="s">
        <v>153</v>
      </c>
      <c r="AB8" s="6" t="s">
        <v>154</v>
      </c>
      <c r="AC8" s="6" t="s">
        <v>155</v>
      </c>
      <c r="AD8" s="6" t="s">
        <v>156</v>
      </c>
      <c r="AE8" s="6" t="s">
        <v>157</v>
      </c>
      <c r="AF8" s="6" t="s">
        <v>158</v>
      </c>
      <c r="AG8" s="6" t="s">
        <v>159</v>
      </c>
      <c r="AH8" s="6" t="s">
        <v>160</v>
      </c>
      <c r="AI8" s="6" t="s">
        <v>161</v>
      </c>
      <c r="AJ8" s="6" t="s">
        <v>162</v>
      </c>
      <c r="AK8" s="6" t="s">
        <v>163</v>
      </c>
      <c r="AL8" s="6" t="s">
        <v>164</v>
      </c>
      <c r="AM8" s="6" t="s">
        <v>165</v>
      </c>
      <c r="AN8" s="6" t="s">
        <v>166</v>
      </c>
      <c r="AO8" s="6" t="s">
        <v>167</v>
      </c>
      <c r="AP8" s="6" t="s">
        <v>168</v>
      </c>
      <c r="AQ8" s="6" t="s">
        <v>169</v>
      </c>
      <c r="AR8" s="6" t="s">
        <v>170</v>
      </c>
      <c r="AS8" s="6" t="s">
        <v>171</v>
      </c>
    </row>
    <row r="9" spans="1:45" x14ac:dyDescent="0.35">
      <c r="A9" s="2" t="s">
        <v>22</v>
      </c>
      <c r="B9" s="2" t="s">
        <v>54</v>
      </c>
      <c r="C9" s="2" t="s">
        <v>54</v>
      </c>
      <c r="D9" s="2" t="s">
        <v>54</v>
      </c>
      <c r="E9" s="2" t="s">
        <v>54</v>
      </c>
      <c r="F9" s="2" t="s">
        <v>54</v>
      </c>
      <c r="G9" s="2" t="s">
        <v>22</v>
      </c>
      <c r="H9" s="2" t="s">
        <v>22</v>
      </c>
      <c r="I9" s="2" t="s">
        <v>172</v>
      </c>
      <c r="J9" s="2" t="s">
        <v>54</v>
      </c>
      <c r="K9" s="2" t="s">
        <v>13</v>
      </c>
      <c r="L9" s="2" t="s">
        <v>54</v>
      </c>
      <c r="M9" s="2" t="s">
        <v>173</v>
      </c>
      <c r="N9" s="2" t="s">
        <v>54</v>
      </c>
      <c r="O9" s="2" t="s">
        <v>174</v>
      </c>
      <c r="P9" s="2" t="s">
        <v>54</v>
      </c>
      <c r="Q9" s="2" t="s">
        <v>54</v>
      </c>
      <c r="R9" s="2" t="s">
        <v>22</v>
      </c>
      <c r="S9" s="2" t="s">
        <v>22</v>
      </c>
      <c r="T9" s="2" t="s">
        <v>175</v>
      </c>
      <c r="U9" s="2" t="s">
        <v>54</v>
      </c>
      <c r="V9" s="2" t="s">
        <v>22</v>
      </c>
      <c r="W9" s="2" t="s">
        <v>54</v>
      </c>
      <c r="X9" s="2" t="s">
        <v>173</v>
      </c>
      <c r="Y9" s="2" t="s">
        <v>54</v>
      </c>
      <c r="Z9" s="2" t="s">
        <v>174</v>
      </c>
      <c r="AA9" s="2" t="s">
        <v>54</v>
      </c>
      <c r="AB9" s="2" t="s">
        <v>54</v>
      </c>
      <c r="AC9" s="2" t="s">
        <v>22</v>
      </c>
      <c r="AD9" s="2" t="s">
        <v>22</v>
      </c>
      <c r="AE9" s="2" t="s">
        <v>175</v>
      </c>
      <c r="AF9" s="2" t="s">
        <v>54</v>
      </c>
      <c r="AG9" s="2" t="s">
        <v>22</v>
      </c>
      <c r="AH9" s="2" t="s">
        <v>54</v>
      </c>
      <c r="AI9" s="2" t="s">
        <v>54</v>
      </c>
      <c r="AJ9" s="2" t="s">
        <v>54</v>
      </c>
      <c r="AK9" s="2" t="s">
        <v>54</v>
      </c>
      <c r="AL9" s="2" t="s">
        <v>54</v>
      </c>
      <c r="AM9" s="2" t="s">
        <v>13</v>
      </c>
      <c r="AN9" s="2" t="s">
        <v>13</v>
      </c>
      <c r="AO9" s="2" t="s">
        <v>13</v>
      </c>
      <c r="AP9" s="2" t="s">
        <v>13</v>
      </c>
      <c r="AQ9" s="2" t="s">
        <v>22</v>
      </c>
      <c r="AR9" s="2" t="s">
        <v>22</v>
      </c>
      <c r="AS9" s="2" t="s">
        <v>22</v>
      </c>
    </row>
    <row r="10" spans="1:45" x14ac:dyDescent="0.35">
      <c r="A10">
        <v>1</v>
      </c>
      <c r="B10">
        <v>0</v>
      </c>
      <c r="C10">
        <v>616065.73</v>
      </c>
      <c r="D10">
        <v>3096621.8679999998</v>
      </c>
      <c r="E10">
        <v>631.5</v>
      </c>
      <c r="F10">
        <v>10.206</v>
      </c>
      <c r="G10">
        <v>0</v>
      </c>
      <c r="H10" t="s">
        <v>120</v>
      </c>
      <c r="I10">
        <v>0</v>
      </c>
      <c r="J10">
        <v>0</v>
      </c>
      <c r="K10" s="5">
        <f ca="1">$F$2</f>
        <v>49.931000000000004</v>
      </c>
      <c r="L10" s="5">
        <f ca="1">MAX('1D'!$D$16,
    ($H$2)-E10)</f>
        <v>13.005928412142453</v>
      </c>
      <c r="M10" s="5">
        <f t="shared" ref="M10:M45" ca="1" si="0">((F10)+(G10)*(L10))*(L10)</f>
        <v>132.73850537432585</v>
      </c>
      <c r="N10" s="5">
        <f t="shared" ref="N10:N45" ca="1" si="1">(((F10)+(G10)*(L10))*(L10))/MAX((F10)+2*(L10)*SQRT(1+(G10)^2),
    0.000001)</f>
        <v>3.6650016597702608</v>
      </c>
      <c r="O10" s="5">
        <f t="shared" ref="O10:O45" ca="1" si="2">ABS(K10)/MAX(((F10)+(G10)*(L10))*(L10),
    0.000001)</f>
        <v>0.37616063145500511</v>
      </c>
      <c r="P10" s="5">
        <f t="shared" ref="P10:P45" ca="1" si="3">E10+L10</f>
        <v>644.50592841214245</v>
      </c>
      <c r="Q10" s="5">
        <f ca="1">P10+((ABS(K10)/MAX(((F10)+(G10)*(L10))*(L10),
            0.000001))^2)/(2*'1D'!$I$5)</f>
        <v>644.51314027863873</v>
      </c>
      <c r="R10" s="5">
        <f ca="1">((ABS(K10)*'1D'!$D$6)/(MAX(((F10)+(G10)*(L10))*(L10),
            0.000001)*MAX(((((F10)+(G10)*(L10))*(L10))/MAX((F10)+2*(L10)*SQRT(1+(G10)^2),
                    0.000001))^(2/3),
            0.000001)))^2</f>
        <v>5.6341745672885468E-6</v>
      </c>
      <c r="S10" s="5">
        <f ca="1">ABS(ABS(K10)/MAX(((F10)+(G10)*(L10))*(L10),
        0.000001))/SQRT('1D'!$I$5*MAX((((F10)+(G10)*(L10))*(L10))/MAX((F10)+2*(G10)*(L10),
            0.000001),
        0.000001))</f>
        <v>3.330183445081087E-2</v>
      </c>
      <c r="T10" s="5">
        <f ca="1">((F10)*(L10)^2)/2+(G10)*(L10)^3/3+(ABS(K10)^2)/('1D'!$I$5*MAX(((F10)+(G10)*(L10))*(L10),
        0.000001))</f>
        <v>865.10833397597969</v>
      </c>
      <c r="U10">
        <v>0</v>
      </c>
      <c r="V10">
        <v>1</v>
      </c>
      <c r="W10" s="5">
        <f ca="1">IF($A$2=0,
    MAX(MAX('1D'!$D$16,
            MAX('1D'!$D$16,
                POWER((ABS(K10)^2)/('1D'!$I$5*MAX(F10,
                            0.1)^2),
                    1/3))),
        IFERROR(W45,
            MAX(MAX('1D'!$D$16,
                    MAX('1D'!$D$16,
                        POWER((ABS(K10)^2)/('1D'!$I$5*MAX(F10,
                                    0.1)^2),
                            1/3))),
                ($L$2)-E45))),
    IF(IFERROR(AG11,
            0)=0,
        MAX(MAX('1D'!$D$16,
                MAX('1D'!$D$16,
                    POWER((ABS(K10)^2)/('1D'!$I$5*MAX(F10,
                                0.1)^2),
                        1/3))),
            IFERROR(W45,
                MAX(MAX('1D'!$D$16,
                        MAX('1D'!$D$16,
                            POWER((ABS(K10)^2)/('1D'!$I$5*MAX(F10,
                                        0.1)^2),
                                1/3))),
                    ($L$2)-E45))),
        IF(IFERROR(W10,
                0)=0,
            MAX(MAX('1D'!$D$16,
                    MAX('1D'!$D$16,
                        POWER((ABS(K10)^2)/('1D'!$I$5*MAX(F10,
                                    0.1)^2),
                            1/3))),
                IFERROR(W45,
                    MAX(MAX('1D'!$D$16,
                            MAX('1D'!$D$16,
                                POWER((ABS(K10)^2)/('1D'!$I$5*MAX(F10,
                                            0.1)^2),
                                    1/3))),
                        ($L$2)-E45))),
            IF(OR(IFERROR(AD10,
                        0)&gt;=1,
                    IFERROR(AD11,
                        0)&gt;=1),
                MAX('1D'!$D$16,
                    MAX('1D'!$D$16,
                        POWER((ABS(K10)^2)/('1D'!$I$5*MAX(F10,
                                    0.1)^2),
                            1/3))),
                IF(ABS(IFERROR(AF10,
                            0))&lt;'1D'!$D$19,
                    MAX(MAX('1D'!$D$16,
                            MAX('1D'!$D$16,
                                POWER((ABS(K10)^2)/('1D'!$I$5*MAX(F10,
                                            0.1)^2),
                                    1/3))),
                        IFERROR(W10,
                            0)),
                    MAX(MAX('1D'!$D$16,
                            MAX('1D'!$D$16,
                                POWER((ABS(K10)^2)/('1D'!$I$5*MAX(F10,
                                            0.1)^2),
                                    1/3))),
                        (IFERROR(W10,
                                0))+((IFERROR(AF10,
                                    0))*'1D'!$D$18)))))))</f>
        <v>4</v>
      </c>
      <c r="X10" s="5">
        <f t="shared" ref="X10:X45" ca="1" si="4">((F10)+(G10)*(W10))*(W10)</f>
        <v>40.823999999999998</v>
      </c>
      <c r="Y10" s="5">
        <f t="shared" ref="Y10:Y45" ca="1" si="5">(((F10)+(G10)*(W10))*(W10))/MAX((F10)+2*(W10)*SQRT(1+(G10)^2),
    0.000001)</f>
        <v>2.2423376908711412</v>
      </c>
      <c r="Z10" s="5">
        <f t="shared" ref="Z10:Z45" ca="1" si="6">ABS(K10)/MAX(((F10)+(G10)*(W10))*(W10),
    0.000001)</f>
        <v>1.2230795610425242</v>
      </c>
      <c r="AA10" s="5">
        <f t="shared" ref="AA10:AA45" ca="1" si="7">E10+W10</f>
        <v>635.5</v>
      </c>
      <c r="AB10" s="5">
        <f ca="1">AA10+((ABS(K10)/MAX(((F10)+(G10)*(W10))*(W10),
            0.000001))^2)/(2*'1D'!$I$5)</f>
        <v>635.57624483244854</v>
      </c>
      <c r="AC10" s="5">
        <f ca="1">((ABS(K10)*'1D'!$D$6)/(MAX(((F10)+(G10)*(W10))*(W10),
            0.000001)*MAX(((((F10)+(G10)*(W10))*(W10))/MAX((F10)+2*(W10)*SQRT(1+(G10)^2),
                    0.000001))^(2/3),
            0.000001)))^2</f>
        <v>1.1468076455081798E-4</v>
      </c>
      <c r="AD10" s="5">
        <f ca="1">ABS(ABS(K10)/MAX(((F10)+(G10)*(W10))*(W10),
        0.000001))/SQRT('1D'!$I$5*MAX((((F10)+(G10)*(W10))*(W10))/MAX((F10)+2*(G10)*(W10),
            0.000001),
        0.000001))</f>
        <v>0.19524962541387958</v>
      </c>
      <c r="AE10" s="5">
        <f ca="1">((F10)*(W10)^2)/2+(G10)*(W10)^3/3+(ABS(K10)^2)/('1D'!$I$5*MAX(((F10)+(G10)*(W10))*(W10),
        0.000001))</f>
        <v>87.873238079756803</v>
      </c>
      <c r="AF10" s="5">
        <f ca="1">IF($A$2=0,
    0,
    IFERROR(AB11+(((AC10+AC11)/2)*J11)+(IF(Z10&gt;Z11,
                '1D'!$D$8*((Z10^2-Z11^2)/(2*'1D'!$I$5)),
                '1D'!$D$9*((Z11^2-Z10^2)/(2*'1D'!$I$5)))+('1D'!$D$10*(ABS(I11)/90)*(MAX(Z10^2,
                        Z11^2)/(2*'1D'!$I$5))))-AB10,
        0))</f>
        <v>-1.5459931757845879E-2</v>
      </c>
      <c r="AG10" s="5">
        <f ca="1">IF($A$2=0,
    1,
    IF(IFERROR(AG11,
            0)=0,
        0,
        IFERROR(IF(OR(ROUND(AD10,
                        3)&gt;=1,
                    AND(ABS(AF10)&lt;'1D'!$D$19,
                        AD10&lt;1)),
                1,
                0),
            0)))</f>
        <v>0</v>
      </c>
      <c r="AH10" s="5">
        <f ca="1">IFERROR(IF('1D'!V35="Supercritical",
        MAX('1D'!$D$16,
            IFERROR(L10,
                MAX('1D'!$D$16,
                    POWER((ABS(K10)^2)/('1D'!$I$5*MAX(F10,
                                0.1)^2),
                        1/3)))),
        IF('1D'!V35="Subcritical",
            MAX('1D'!$D$16,
                IFERROR(W10,
                    MAX('1D'!$D$16,
                        POWER((ABS(K10)^2)/('1D'!$I$5*MAX(F10,
                                    0.1)^2),
                            1/3)))),
            IF(IFERROR(T10,
                    -1E+99)&gt;=IFERROR(AE10,
                    -1E+99),
                MAX('1D'!$D$16,
                    IFERROR(L10,
                        MAX('1D'!$D$16,
                            POWER((ABS(K10)^2)/('1D'!$I$5*MAX(F10,
                                        0.1)^2),
                                1/3)))),
                MAX('1D'!$D$16,
                    IFERROR(W10,
                        MAX('1D'!$D$16,
                            POWER((ABS(K10)^2)/('1D'!$I$5*MAX(F10,
                                        0.1)^2),
                                1/3))))))),
    MAX('1D'!$D$16,
        POWER((ABS(K10)^2)/('1D'!$I$5*MAX(F10,
                    0.1)^2),
            1/3)))</f>
        <v>13.005928412142453</v>
      </c>
      <c r="AI10" s="5">
        <f t="shared" ref="AI10:AI45" ca="1" si="8">E10+AH10</f>
        <v>644.50592841214245</v>
      </c>
      <c r="AJ10" s="5">
        <f ca="1">AI10+((ABS(K10)/MAX(((F10)+(G10)*(AH10))*(AH10),
            0.000001))^2)/(2*'1D'!$I$5)</f>
        <v>644.51314027863873</v>
      </c>
      <c r="AM10">
        <v>0</v>
      </c>
      <c r="AN10">
        <v>0</v>
      </c>
      <c r="AO10" s="5">
        <f t="shared" ref="AO10:AO45" si="9">AM10+AN10</f>
        <v>0</v>
      </c>
      <c r="AP10" s="5">
        <f>AO10</f>
        <v>0</v>
      </c>
      <c r="AQ10" s="5">
        <f ca="1">ABS(ABS(K10)/MAX(((F10)+(G10)*(AH10))*(AH10),
        0.000001))/SQRT('1D'!$I$5*MAX((((F10)+(G10)*(AH10))*(AH10))/MAX((F10)+2*(G10)*(AH10),
            0.000001),
        0.000001))</f>
        <v>3.330183445081087E-2</v>
      </c>
      <c r="AR10" s="5" t="str">
        <f t="shared" ref="AR10:AR45" ca="1" si="10">IF(AQ10&lt;1,
    "Subcritical",
    "Supercritical")</f>
        <v>Subcritical</v>
      </c>
      <c r="AS10" s="5">
        <f ca="1">((ABS(K10)*'1D'!$D$6)/(MAX(((F10)+(G10)*(AH10))*(AH10),
            0.000001)*MAX(((((F10)+(G10)*(AH10))*(AH10))/MAX((F10)+2*(AH10)*SQRT(1+(G10)^2),
                    0.000001))^(2/3),
            0.000001)))^2</f>
        <v>5.6341745672885468E-6</v>
      </c>
    </row>
    <row r="11" spans="1:45" x14ac:dyDescent="0.35">
      <c r="A11">
        <v>2</v>
      </c>
      <c r="B11">
        <v>1</v>
      </c>
      <c r="C11">
        <v>616066.68200000003</v>
      </c>
      <c r="D11">
        <v>3096621.5619999999</v>
      </c>
      <c r="E11">
        <v>631.5</v>
      </c>
      <c r="F11">
        <v>12.125999999999999</v>
      </c>
      <c r="G11">
        <v>0</v>
      </c>
      <c r="H11" t="s">
        <v>120</v>
      </c>
      <c r="I11">
        <v>7.1999999999999995E-2</v>
      </c>
      <c r="J11" s="5">
        <f t="shared" ref="J11:J45" si="11">B11-B10</f>
        <v>1</v>
      </c>
      <c r="K11" s="5">
        <f t="shared" ref="K11:K45" ca="1" si="12">MAX(0.05,
    K10-AO10)</f>
        <v>49.931000000000004</v>
      </c>
      <c r="L11" s="5">
        <f ca="1">IF($A$2=0,
    IFERROR(L10,
        MAX('1D'!$D$16,
            POWER((ABS(K11)^2)/('1D'!$I$5*MAX(F11,
                        0.1)^2),
                1/3))),
    IF(IFERROR(V10,
            0)=0,
        IFERROR(L10,
            MAX('1D'!$D$16,
                POWER((ABS(K11)^2)/('1D'!$I$5*MAX(F11,
                            0.1)^2),
                    1/3))),
        IF(OR(IFERROR(L11,
                    0)=0,
                IFERROR(S10,
                    0)&lt;1,
                IFERROR(S11,
                    0)&lt;1),
            MAX('1D'!$D$16,
                POWER((ABS(K11)^2)/('1D'!$I$5*MAX(F11,
                            0.1)^2),
                    1/3)),
            IF(IFERROR(U11,
                    0)&gt;0,
                MAX('1D'!$D$16,
                    IFERROR(L11,
                        0)+((IFERROR(U11,
                                0))*'1D'!$D$18*IF((IFERROR(S11,
                                    0))&lt;1,
                            1,
                            -1))),
                IF(IFERROR(U11,
                        0)&lt;0,
                    IF(ABS((MAX('1D'!$D$16,
                                    POWER((ABS(K11)^2)/('1D'!$I$5*MAX(F11,
                                                0.1)^2),
                                        1/3)))-IFERROR(L11,
                                0))&gt;'1D'!$D$19,
                        MAX('1D'!$D$16,
                            IF((MAX('1D'!$D$16,
                                        POWER((ABS(K11)^2)/('1D'!$I$5*MAX(F11,
                                                    0.1)^2),
                                            1/3)))&gt;IFERROR(L11,
                                    0),
                                MIN((MAX('1D'!$D$16,
                                            POWER((ABS(K11)^2)/('1D'!$I$5*MAX(F11,
                                                        0.1)^2),
                                                1/3))),
                                    IFERROR(L11,
                                        0)+(MIN(ABS(IFERROR(U11,
                                                    0))*'1D'!$D$18,
                                            ABS((MAX('1D'!$D$16,
                                                        POWER((ABS(K11)^2)/('1D'!$I$5*MAX(F11,
                                                                    0.1)^2),
                                                            1/3)))-IFERROR(L11,
                                                    0))))),
                                MAX((MAX('1D'!$D$16,
                                            POWER((ABS(K11)^2)/('1D'!$I$5*MAX(F11,
                                                        0.1)^2),
                                                1/3))),
                                    IFERROR(L11,
                                        0)-(MIN(ABS(IFERROR(U11,
                                                    0))*'1D'!$D$18,
                                            ABS((MAX('1D'!$D$16,
                                                        POWER((ABS(K11)^2)/('1D'!$I$5*MAX(F11,
                                                                    0.1)^2),
                                                            1/3)))-IFERROR(L11,
                                                    0))))))),
                        MAX('1D'!$D$16,
                            POWER((ABS(K11)^2)/('1D'!$I$5*MAX(F11,
                                        0.1)^2),
                                1/3))),
                    MAX('1D'!$D$16,
                        IFERROR(L11,
                            0)))))))</f>
        <v>1.2000853412121766</v>
      </c>
      <c r="M11" s="5">
        <f t="shared" ca="1" si="0"/>
        <v>14.552234847538852</v>
      </c>
      <c r="N11" s="5">
        <f t="shared" ca="1" si="1"/>
        <v>1.0017942901597621</v>
      </c>
      <c r="O11" s="5">
        <f t="shared" ca="1" si="2"/>
        <v>3.4311568307629798</v>
      </c>
      <c r="P11" s="5">
        <f t="shared" ca="1" si="3"/>
        <v>632.70008534121223</v>
      </c>
      <c r="Q11" s="5">
        <f ca="1">P11+((ABS(K11)/MAX(((F11)+(G11)*(L11))*(L11),
            0.000001))^2)/(2*'1D'!$I$5)</f>
        <v>633.30012801181829</v>
      </c>
      <c r="R11" s="5">
        <f ca="1">((ABS(K11)*'1D'!$D$6)/(MAX(((F11)+(G11)*(L11))*(L11),
            0.000001)*MAX(((((F11)+(G11)*(L11))*(L11))/MAX((F11)+2*(L11)*SQRT(1+(G11)^2),
                    0.000001))^(2/3),
            0.000001)))^2</f>
        <v>2.6425644430469438E-3</v>
      </c>
      <c r="S11" s="5">
        <f ca="1">ABS(ABS(K11)/MAX(((F11)+(G11)*(L11))*(L11),
        0.000001))/SQRT('1D'!$I$5*MAX((((F11)+(G11)*(L11))*(L11))/MAX((F11)+2*(G11)*(L11),
            0.000001),
        0.000001))</f>
        <v>1.0000000000000002</v>
      </c>
      <c r="T11" s="5">
        <f ca="1">((F11)*(L11)^2)/2+(G11)*(L11)^3/3+(ABS(K11)^2)/('1D'!$I$5*MAX(((F11)+(G11)*(L11))*(L11),
        0.000001))</f>
        <v>26.195885583612593</v>
      </c>
      <c r="U11" s="5">
        <f ca="1">IF($A$2=0,
    0,
    IFERROR(Q10-(((R10+R11)/2)*J11)-(IF(O10&gt;O11,
                '1D'!$D$8*((O10^2-O11^2)/(2*'1D'!$I$5)),
                '1D'!$D$9*((O11^2-O10^2)/(2*'1D'!$I$5)))+('1D'!$D$10*(ABS(I11)/90)*(MAX(O10^2,
                        O11^2)/(2*'1D'!$I$5))))-Q11,
        0))</f>
        <v>11.152333081980146</v>
      </c>
      <c r="V11" s="5">
        <f ca="1">IF($A$2=0,
    1,
    IF(IFERROR(V10,
            0)=0,
        0,
        IFERROR(IF(ROUND(S11,
                    3)=1,
                1,
                IF(AND(ABS(U11)&lt;'1D'!$D$19,
                        S11&gt;1),
                    1,
                    0)),
            0)))</f>
        <v>1</v>
      </c>
      <c r="W11" s="5">
        <f ca="1">IF($A$2=0,
    MAX(MAX('1D'!$D$16,
            MAX('1D'!$D$16,
                POWER((ABS(K11)^2)/('1D'!$I$5*MAX(F11,
                            0.1)^2),
                    1/3))),
        IFERROR(W45,
            MAX(MAX('1D'!$D$16,
                    MAX('1D'!$D$16,
                        POWER((ABS(K11)^2)/('1D'!$I$5*MAX(F11,
                                    0.1)^2),
                            1/3))),
                ($L$2)-E45))),
    IF(IFERROR(AG12,
            0)=0,
        MAX(MAX('1D'!$D$16,
                MAX('1D'!$D$16,
                    POWER((ABS(K11)^2)/('1D'!$I$5*MAX(F11,
                                0.1)^2),
                        1/3))),
            IFERROR(W45,
                MAX(MAX('1D'!$D$16,
                        MAX('1D'!$D$16,
                            POWER((ABS(K11)^2)/('1D'!$I$5*MAX(F11,
                                        0.1)^2),
                                1/3))),
                    ($L$2)-E45))),
        IF(IFERROR(W11,
                0)=0,
            MAX(MAX('1D'!$D$16,
                    MAX('1D'!$D$16,
                        POWER((ABS(K11)^2)/('1D'!$I$5*MAX(F11,
                                    0.1)^2),
                            1/3))),
                IFERROR(W45,
                    MAX(MAX('1D'!$D$16,
                            MAX('1D'!$D$16,
                                POWER((ABS(K11)^2)/('1D'!$I$5*MAX(F11,
                                            0.1)^2),
                                    1/3))),
                        ($L$2)-E45))),
            IF(OR(IFERROR(AD11,
                        0)&gt;=1,
                    IFERROR(AD12,
                        0)&gt;=1),
                MAX('1D'!$D$16,
                    MAX('1D'!$D$16,
                        POWER((ABS(K11)^2)/('1D'!$I$5*MAX(F11,
                                    0.1)^2),
                            1/3))),
                IF(ABS(IFERROR(AF11,
                            0))&lt;'1D'!$D$19,
                    MAX(MAX('1D'!$D$16,
                            MAX('1D'!$D$16,
                                POWER((ABS(K11)^2)/('1D'!$I$5*MAX(F11,
                                            0.1)^2),
                                    1/3))),
                        IFERROR(W11,
                            0)),
                    MAX(MAX('1D'!$D$16,
                            MAX('1D'!$D$16,
                                POWER((ABS(K11)^2)/('1D'!$I$5*MAX(F11,
                                            0.1)^2),
                                    1/3))),
                        (IFERROR(W11,
                                0))+((IFERROR(AF11,
                                    0))*'1D'!$D$18)))))))</f>
        <v>4</v>
      </c>
      <c r="X11" s="5">
        <f t="shared" ca="1" si="4"/>
        <v>48.503999999999998</v>
      </c>
      <c r="Y11" s="5">
        <f t="shared" ca="1" si="5"/>
        <v>2.4100168935705062</v>
      </c>
      <c r="Z11" s="5">
        <f t="shared" ca="1" si="6"/>
        <v>1.0294202539996702</v>
      </c>
      <c r="AA11" s="5">
        <f t="shared" ca="1" si="7"/>
        <v>635.5</v>
      </c>
      <c r="AB11" s="5">
        <f ca="1">AA11+((ABS(K11)/MAX(((F11)+(G11)*(W11))*(W11),
            0.000001))^2)/(2*'1D'!$I$5)</f>
        <v>635.55401152188301</v>
      </c>
      <c r="AC11" s="5">
        <f ca="1">((ABS(K11)*'1D'!$D$6)/(MAX(((F11)+(G11)*(W11))*(W11),
            0.000001)*MAX(((((F11)+(G11)*(W11))*(W11))/MAX((F11)+2*(W11)*SQRT(1+(G11)^2),
                    0.000001))^(2/3),
            0.000001)))^2</f>
        <v>7.3791751693560884E-5</v>
      </c>
      <c r="AD11" s="5">
        <f ca="1">ABS(ABS(K11)/MAX(((F11)+(G11)*(W11))*(W11),
        0.000001))/SQRT('1D'!$I$5*MAX((((F11)+(G11)*(W11))*(W11))/MAX((F11)+2*(G11)*(W11),
            0.000001),
        0.000001))</f>
        <v>0.16433429630331969</v>
      </c>
      <c r="AE11" s="5">
        <f ca="1">((F11)*(W11)^2)/2+(G11)*(W11)^3/3+(ABS(K11)^2)/('1D'!$I$5*MAX(((F11)+(G11)*(W11))*(W11),
        0.000001))</f>
        <v>102.24754971482747</v>
      </c>
      <c r="AF11" s="5">
        <f ca="1">IF($A$2=0,
    0,
    IFERROR(AB12+(((AC11+AC12)/2)*J12)+(IF(Z11&gt;Z12,
                '1D'!$D$8*((Z11^2-Z12^2)/(2*'1D'!$I$5)),
                '1D'!$D$9*((Z12^2-Z11^2)/(2*'1D'!$I$5)))+('1D'!$D$10*(ABS(I12)/90)*(MAX(Z11^2,
                        Z12^2)/(2*'1D'!$I$5))))-AB11,
        0))</f>
        <v>-7.8739991864722469E-3</v>
      </c>
      <c r="AG11" s="5">
        <f ca="1">IF($A$2=0,
    1,
    IF(IFERROR(AG12,
            0)=0,
        0,
        IFERROR(IF(OR(ROUND(AD11,
                        3)&gt;=1,
                    AND(ABS(AF11)&lt;'1D'!$D$19,
                        AD11&lt;1)),
                1,
                0),
            0)))</f>
        <v>0</v>
      </c>
      <c r="AH11" s="5">
        <f ca="1">IFERROR(IF('1D'!V35="Supercritical",
        MAX('1D'!$D$16,
            IFERROR(L11,
                MAX('1D'!$D$16,
                    POWER((ABS(K11)^2)/('1D'!$I$5*MAX(F11,
                                0.1)^2),
                        1/3)))),
        IF('1D'!V35="Subcritical",
            MAX('1D'!$D$16,
                IFERROR(W11,
                    MAX('1D'!$D$16,
                        POWER((ABS(K11)^2)/('1D'!$I$5*MAX(F11,
                                    0.1)^2),
                            1/3)))),
            IF(IFERROR(T11,
                    -1E+99)&gt;=IFERROR(AE11,
                    -1E+99),
                MAX('1D'!$D$16,
                    IFERROR(L11,
                        MAX('1D'!$D$16,
                            POWER((ABS(K11)^2)/('1D'!$I$5*MAX(F11,
                                        0.1)^2),
                                1/3)))),
                MAX('1D'!$D$16,
                    IFERROR(W11,
                        MAX('1D'!$D$16,
                            POWER((ABS(K11)^2)/('1D'!$I$5*MAX(F11,
                                        0.1)^2),
                                1/3))))))),
    MAX('1D'!$D$16,
        POWER((ABS(K11)^2)/('1D'!$I$5*MAX(F11,
                    0.1)^2),
            1/3)))</f>
        <v>4</v>
      </c>
      <c r="AI11" s="5">
        <f t="shared" ca="1" si="8"/>
        <v>635.5</v>
      </c>
      <c r="AJ11" s="5">
        <f ca="1">AI11+((ABS(K11)/MAX(((F11)+(G11)*(AH11))*(AH11),
            0.000001))^2)/(2*'1D'!$I$5)</f>
        <v>635.55401152188301</v>
      </c>
      <c r="AM11">
        <v>0</v>
      </c>
      <c r="AN11">
        <v>0</v>
      </c>
      <c r="AO11" s="5">
        <f t="shared" si="9"/>
        <v>0</v>
      </c>
      <c r="AP11" s="5">
        <f t="shared" ref="AP11:AP45" si="13">AP10+AO11</f>
        <v>0</v>
      </c>
      <c r="AQ11" s="5">
        <f ca="1">ABS(ABS(K11)/MAX(((F11)+(G11)*(AH11))*(AH11),
        0.000001))/SQRT('1D'!$I$5*MAX((((F11)+(G11)*(AH11))*(AH11))/MAX((F11)+2*(G11)*(AH11),
            0.000001),
        0.000001))</f>
        <v>0.16433429630331969</v>
      </c>
      <c r="AR11" s="5" t="str">
        <f t="shared" ca="1" si="10"/>
        <v>Subcritical</v>
      </c>
      <c r="AS11" s="5">
        <f ca="1">((ABS(K11)*'1D'!$D$6)/(MAX(((F11)+(G11)*(AH11))*(AH11),
            0.000001)*MAX(((((F11)+(G11)*(AH11))*(AH11))/MAX((F11)+2*(AH11)*SQRT(1+(G11)^2),
                    0.000001))^(2/3),
            0.000001)))^2</f>
        <v>7.3791751693560884E-5</v>
      </c>
    </row>
    <row r="12" spans="1:45" x14ac:dyDescent="0.35">
      <c r="A12">
        <v>3</v>
      </c>
      <c r="B12">
        <v>2.0009999999999999</v>
      </c>
      <c r="C12">
        <v>616067.63500000001</v>
      </c>
      <c r="D12">
        <v>3096621.2570000002</v>
      </c>
      <c r="E12">
        <v>631.5</v>
      </c>
      <c r="F12">
        <v>13.644</v>
      </c>
      <c r="G12">
        <v>0</v>
      </c>
      <c r="H12" t="s">
        <v>120</v>
      </c>
      <c r="I12">
        <v>7.1999999999999995E-2</v>
      </c>
      <c r="J12" s="5">
        <f t="shared" si="11"/>
        <v>1.0009999999999999</v>
      </c>
      <c r="K12" s="5">
        <f t="shared" ca="1" si="12"/>
        <v>49.931000000000004</v>
      </c>
      <c r="L12" s="5">
        <f ca="1">IF($A$2=0,
    IFERROR(L11,
        MAX('1D'!$D$16,
            POWER((ABS(K12)^2)/('1D'!$I$5*MAX(F12,
                        0.1)^2),
                1/3))),
    IF(IFERROR(V11,
            0)=0,
        IFERROR(L11,
            MAX('1D'!$D$16,
                POWER((ABS(K12)^2)/('1D'!$I$5*MAX(F12,
                            0.1)^2),
                    1/3))),
        IF(OR(IFERROR(L12,
                    0)=0,
                IFERROR(S11,
                    0)&lt;1,
                IFERROR(S12,
                    0)&lt;1),
            MAX('1D'!$D$16,
                POWER((ABS(K12)^2)/('1D'!$I$5*MAX(F12,
                            0.1)^2),
                    1/3)),
            IF(IFERROR(U12,
                    0)&gt;0,
                MAX('1D'!$D$16,
                    IFERROR(L12,
                        0)+((IFERROR(U12,
                                0))*'1D'!$D$18*IF((IFERROR(S12,
                                    0))&lt;1,
                            1,
                            -1))),
                IF(IFERROR(U12,
                        0)&lt;0,
                    IF(ABS((MAX('1D'!$D$16,
                                    POWER((ABS(K12)^2)/('1D'!$I$5*MAX(F12,
                                                0.1)^2),
                                        1/3)))-IFERROR(L12,
                                0))&gt;'1D'!$D$19,
                        MAX('1D'!$D$16,
                            IF((MAX('1D'!$D$16,
                                        POWER((ABS(K12)^2)/('1D'!$I$5*MAX(F12,
                                                    0.1)^2),
                                            1/3)))&gt;IFERROR(L12,
                                    0),
                                MIN((MAX('1D'!$D$16,
                                            POWER((ABS(K12)^2)/('1D'!$I$5*MAX(F12,
                                                        0.1)^2),
                                                1/3))),
                                    IFERROR(L12,
                                        0)+(MIN(ABS(IFERROR(U12,
                                                    0))*'1D'!$D$18,
                                            ABS((MAX('1D'!$D$16,
                                                        POWER((ABS(K12)^2)/('1D'!$I$5*MAX(F12,
                                                                    0.1)^2),
                                                            1/3)))-IFERROR(L12,
                                                    0))))),
                                MAX((MAX('1D'!$D$16,
                                            POWER((ABS(K12)^2)/('1D'!$I$5*MAX(F12,
                                                        0.1)^2),
                                                1/3))),
                                    IFERROR(L12,
                                        0)-(MIN(ABS(IFERROR(U12,
                                                    0))*'1D'!$D$18,
                                            ABS((MAX('1D'!$D$16,
                                                        POWER((ABS(K12)^2)/('1D'!$I$5*MAX(F12,
                                                                    0.1)^2),
                                                            1/3)))-IFERROR(L12,
                                                    0))))))),
                        MAX('1D'!$D$16,
                            POWER((ABS(K12)^2)/('1D'!$I$5*MAX(F12,
                                        0.1)^2),
                                1/3))),
                    MAX('1D'!$D$16,
                        IFERROR(L12,
                            0)))))))</f>
        <v>0.87480722546542466</v>
      </c>
      <c r="M12" s="5">
        <f t="shared" ca="1" si="0"/>
        <v>11.935869784250254</v>
      </c>
      <c r="N12" s="5">
        <f t="shared" ca="1" si="1"/>
        <v>0.77537798691122173</v>
      </c>
      <c r="O12" s="5">
        <f t="shared" ca="1" si="2"/>
        <v>4.1832728491965865</v>
      </c>
      <c r="P12" s="5">
        <f t="shared" ca="1" si="3"/>
        <v>632.37480722546547</v>
      </c>
      <c r="Q12" s="5">
        <f ca="1">P12+((ABS(K12)/MAX(((F12)+(G12)*(L12))*(L12),
            0.000001))^2)/(2*'1D'!$I$5)</f>
        <v>633.26674258381536</v>
      </c>
      <c r="R12" s="5">
        <f ca="1">((ABS(K12)*'1D'!$D$6)/(MAX(((F12)+(G12)*(L12))*(L12),
            0.000001)*MAX(((((F12)+(G12)*(L12))*(L12))/MAX((F12)+2*(L12)*SQRT(1+(G12)^2),
                    0.000001))^(2/3),
            0.000001)))^2</f>
        <v>5.5275194439701287E-3</v>
      </c>
      <c r="S12" s="5">
        <f ca="1">ABS(ABS(K12)/MAX(((F12)+(G12)*(L12))*(L12),
        0.000001))/SQRT('1D'!$I$5*MAX((((F12)+(G12)*(L12))*(L12))/MAX((F12)+2*(G12)*(L12),
            0.000001),
        0.000001))</f>
        <v>1.4279911222447468</v>
      </c>
      <c r="T12" s="5">
        <f ca="1">((F12)*(L12)^2)/2+(G12)*(L12)^3/3+(ABS(K12)^2)/('1D'!$I$5*MAX(((F12)+(G12)*(L12))*(L12),
        0.000001))</f>
        <v>26.512841151204618</v>
      </c>
      <c r="U12" s="5">
        <f ca="1">IF($A$2=0,
    0,
    IFERROR(Q11-(((R11+R12)/2)*J12)-(IF(O11&gt;O12,
                '1D'!$D$8*((O11^2-O12^2)/(2*'1D'!$I$5)),
                '1D'!$D$9*((O12^2-O11^2)/(2*'1D'!$I$5)))+('1D'!$D$10*(ABS(I12)/90)*(MAX(O11^2,
                        O12^2)/(2*'1D'!$I$5))))-Q12,
        0))</f>
        <v>0</v>
      </c>
      <c r="V12" s="5">
        <f ca="1">IF($A$2=0,
    1,
    IF(IFERROR(V11,
            0)=0,
        0,
        IFERROR(IF(ROUND(S12,
                    3)=1,
                1,
                IF(AND(ABS(U12)&lt;'1D'!$D$19,
                        S12&gt;1),
                    1,
                    0)),
            0)))</f>
        <v>1</v>
      </c>
      <c r="W12" s="5">
        <f ca="1">IF($A$2=0,
    MAX(MAX('1D'!$D$16,
            MAX('1D'!$D$16,
                POWER((ABS(K12)^2)/('1D'!$I$5*MAX(F12,
                            0.1)^2),
                    1/3))),
        IFERROR(W45,
            MAX(MAX('1D'!$D$16,
                    MAX('1D'!$D$16,
                        POWER((ABS(K12)^2)/('1D'!$I$5*MAX(F12,
                                    0.1)^2),
                            1/3))),
                ($L$2)-E45))),
    IF(IFERROR(AG13,
            0)=0,
        MAX(MAX('1D'!$D$16,
                MAX('1D'!$D$16,
                    POWER((ABS(K12)^2)/('1D'!$I$5*MAX(F12,
                                0.1)^2),
                        1/3))),
            IFERROR(W45,
                MAX(MAX('1D'!$D$16,
                        MAX('1D'!$D$16,
                            POWER((ABS(K12)^2)/('1D'!$I$5*MAX(F12,
                                        0.1)^2),
                                1/3))),
                    ($L$2)-E45))),
        IF(IFERROR(W12,
                0)=0,
            MAX(MAX('1D'!$D$16,
                    MAX('1D'!$D$16,
                        POWER((ABS(K12)^2)/('1D'!$I$5*MAX(F12,
                                    0.1)^2),
                            1/3))),
                IFERROR(W45,
                    MAX(MAX('1D'!$D$16,
                            MAX('1D'!$D$16,
                                POWER((ABS(K12)^2)/('1D'!$I$5*MAX(F12,
                                            0.1)^2),
                                    1/3))),
                        ($L$2)-E45))),
            IF(OR(IFERROR(AD12,
                        0)&gt;=1,
                    IFERROR(AD13,
                        0)&gt;=1),
                MAX('1D'!$D$16,
                    MAX('1D'!$D$16,
                        POWER((ABS(K12)^2)/('1D'!$I$5*MAX(F12,
                                    0.1)^2),
                            1/3))),
                IF(ABS(IFERROR(AF12,
                            0))&lt;'1D'!$D$19,
                    MAX(MAX('1D'!$D$16,
                            MAX('1D'!$D$16,
                                POWER((ABS(K12)^2)/('1D'!$I$5*MAX(F12,
                                            0.1)^2),
                                    1/3))),
                        IFERROR(W12,
                            0)),
                    MAX(MAX('1D'!$D$16,
                            MAX('1D'!$D$16,
                                POWER((ABS(K12)^2)/('1D'!$I$5*MAX(F12,
                                            0.1)^2),
                                    1/3))),
                        (IFERROR(W12,
                                0))+((IFERROR(AF12,
                                    0))*'1D'!$D$18)))))))</f>
        <v>4</v>
      </c>
      <c r="X12" s="5">
        <f t="shared" ca="1" si="4"/>
        <v>54.576000000000001</v>
      </c>
      <c r="Y12" s="5">
        <f t="shared" ca="1" si="5"/>
        <v>2.5215302162262061</v>
      </c>
      <c r="Z12" s="5">
        <f t="shared" ca="1" si="6"/>
        <v>0.91488932864262684</v>
      </c>
      <c r="AA12" s="5">
        <f t="shared" ca="1" si="7"/>
        <v>635.5</v>
      </c>
      <c r="AB12" s="5">
        <f ca="1">AA12+((ABS(K12)/MAX(((F12)+(G12)*(W12))*(W12),
            0.000001))^2)/(2*'1D'!$I$5)</f>
        <v>635.54266169641505</v>
      </c>
      <c r="AC12" s="5">
        <f ca="1">((ABS(K12)*'1D'!$D$6)/(MAX(((F12)+(G12)*(W12))*(W12),
            0.000001)*MAX(((((F12)+(G12)*(W12))*(W12))/MAX((F12)+2*(W12)*SQRT(1+(G12)^2),
                    0.000001))^(2/3),
            0.000001)))^2</f>
        <v>5.4874099488400906E-5</v>
      </c>
      <c r="AD12" s="5">
        <f ca="1">ABS(ABS(K12)/MAX(((F12)+(G12)*(W12))*(W12),
        0.000001))/SQRT('1D'!$I$5*MAX((((F12)+(G12)*(W12))*(W12))/MAX((F12)+2*(G12)*(W12),
            0.000001),
        0.000001))</f>
        <v>0.14605084117370673</v>
      </c>
      <c r="AE12" s="5">
        <f ca="1">((F12)*(W12)^2)/2+(G12)*(W12)^3/3+(ABS(K12)^2)/('1D'!$I$5*MAX(((F12)+(G12)*(W12))*(W12),
        0.000001))</f>
        <v>113.80860948710041</v>
      </c>
      <c r="AF12" s="5">
        <f ca="1">IF($A$2=0,
    0,
    IFERROR(AB13+(((AC12+AC13)/2)*J13)+(IF(Z12&gt;Z13,
                '1D'!$D$8*((Z12^2-Z13^2)/(2*'1D'!$I$5)),
                '1D'!$D$9*((Z13^2-Z12^2)/(2*'1D'!$I$5)))+('1D'!$D$10*(ABS(I13)/90)*(MAX(Z12^2,
                        Z13^2)/(2*'1D'!$I$5))))-AB12,
        0))</f>
        <v>-5.102174862827269E-3</v>
      </c>
      <c r="AG12" s="5">
        <f ca="1">IF($A$2=0,
    1,
    IF(IFERROR(AG13,
            0)=0,
        0,
        IFERROR(IF(OR(ROUND(AD12,
                        3)&gt;=1,
                    AND(ABS(AF12)&lt;'1D'!$D$19,
                        AD12&lt;1)),
                1,
                0),
            0)))</f>
        <v>0</v>
      </c>
      <c r="AH12" s="5">
        <f ca="1">IFERROR(IF('1D'!V35="Supercritical",
        MAX('1D'!$D$16,
            IFERROR(L12,
                MAX('1D'!$D$16,
                    POWER((ABS(K12)^2)/('1D'!$I$5*MAX(F12,
                                0.1)^2),
                        1/3)))),
        IF('1D'!V35="Subcritical",
            MAX('1D'!$D$16,
                IFERROR(W12,
                    MAX('1D'!$D$16,
                        POWER((ABS(K12)^2)/('1D'!$I$5*MAX(F12,
                                    0.1)^2),
                            1/3)))),
            IF(IFERROR(T12,
                    -1E+99)&gt;=IFERROR(AE12,
                    -1E+99),
                MAX('1D'!$D$16,
                    IFERROR(L12,
                        MAX('1D'!$D$16,
                            POWER((ABS(K12)^2)/('1D'!$I$5*MAX(F12,
                                        0.1)^2),
                                1/3)))),
                MAX('1D'!$D$16,
                    IFERROR(W12,
                        MAX('1D'!$D$16,
                            POWER((ABS(K12)^2)/('1D'!$I$5*MAX(F12,
                                        0.1)^2),
                                1/3))))))),
    MAX('1D'!$D$16,
        POWER((ABS(K12)^2)/('1D'!$I$5*MAX(F12,
                    0.1)^2),
            1/3)))</f>
        <v>4</v>
      </c>
      <c r="AI12" s="5">
        <f t="shared" ca="1" si="8"/>
        <v>635.5</v>
      </c>
      <c r="AJ12" s="5">
        <f ca="1">AI12+((ABS(K12)/MAX(((F12)+(G12)*(AH12))*(AH12),
            0.000001))^2)/(2*'1D'!$I$5)</f>
        <v>635.54266169641505</v>
      </c>
      <c r="AM12">
        <v>0</v>
      </c>
      <c r="AN12">
        <v>0</v>
      </c>
      <c r="AO12" s="5">
        <f t="shared" si="9"/>
        <v>0</v>
      </c>
      <c r="AP12" s="5">
        <f t="shared" si="13"/>
        <v>0</v>
      </c>
      <c r="AQ12" s="5">
        <f ca="1">ABS(ABS(K12)/MAX(((F12)+(G12)*(AH12))*(AH12),
        0.000001))/SQRT('1D'!$I$5*MAX((((F12)+(G12)*(AH12))*(AH12))/MAX((F12)+2*(G12)*(AH12),
            0.000001),
        0.000001))</f>
        <v>0.14605084117370673</v>
      </c>
      <c r="AR12" s="5" t="str">
        <f t="shared" ca="1" si="10"/>
        <v>Subcritical</v>
      </c>
      <c r="AS12" s="5">
        <f ca="1">((ABS(K12)*'1D'!$D$6)/(MAX(((F12)+(G12)*(AH12))*(AH12),
            0.000001)*MAX(((((F12)+(G12)*(AH12))*(AH12))/MAX((F12)+2*(AH12)*SQRT(1+(G12)^2),
                    0.000001))^(2/3),
            0.000001)))^2</f>
        <v>5.4874099488400906E-5</v>
      </c>
    </row>
    <row r="13" spans="1:45" x14ac:dyDescent="0.35">
      <c r="A13">
        <v>4</v>
      </c>
      <c r="B13">
        <v>3.0009999999999999</v>
      </c>
      <c r="C13">
        <v>616068.58700000006</v>
      </c>
      <c r="D13">
        <v>3096620.9509999999</v>
      </c>
      <c r="E13">
        <v>631.5</v>
      </c>
      <c r="F13">
        <v>15</v>
      </c>
      <c r="G13">
        <v>0</v>
      </c>
      <c r="H13" t="s">
        <v>120</v>
      </c>
      <c r="I13">
        <v>5.5E-2</v>
      </c>
      <c r="J13" s="5">
        <f t="shared" si="11"/>
        <v>1</v>
      </c>
      <c r="K13" s="5">
        <f t="shared" ca="1" si="12"/>
        <v>49.931000000000004</v>
      </c>
      <c r="L13" s="5">
        <f ca="1">IF($A$2=0,
    IFERROR(L12,
        MAX('1D'!$D$16,
            POWER((ABS(K13)^2)/('1D'!$I$5*MAX(F13,
                        0.1)^2),
                1/3))),
    IF(IFERROR(V12,
            0)=0,
        IFERROR(L12,
            MAX('1D'!$D$16,
                POWER((ABS(K13)^2)/('1D'!$I$5*MAX(F13,
                            0.1)^2),
                    1/3))),
        IF(OR(IFERROR(L13,
                    0)=0,
                IFERROR(S12,
                    0)&lt;1,
                IFERROR(S13,
                    0)&lt;1),
            MAX('1D'!$D$16,
                POWER((ABS(K13)^2)/('1D'!$I$5*MAX(F13,
                            0.1)^2),
                    1/3)),
            IF(IFERROR(U13,
                    0)&gt;0,
                MAX('1D'!$D$16,
                    IFERROR(L13,
                        0)+((IFERROR(U13,
                                0))*'1D'!$D$18*IF((IFERROR(S13,
                                    0))&lt;1,
                            1,
                            -1))),
                IF(IFERROR(U13,
                        0)&lt;0,
                    IF(ABS((MAX('1D'!$D$16,
                                    POWER((ABS(K13)^2)/('1D'!$I$5*MAX(F13,
                                                0.1)^2),
                                        1/3)))-IFERROR(L13,
                                0))&gt;'1D'!$D$19,
                        MAX('1D'!$D$16,
                            IF((MAX('1D'!$D$16,
                                        POWER((ABS(K13)^2)/('1D'!$I$5*MAX(F13,
                                                    0.1)^2),
                                            1/3)))&gt;IFERROR(L13,
                                    0),
                                MIN((MAX('1D'!$D$16,
                                            POWER((ABS(K13)^2)/('1D'!$I$5*MAX(F13,
                                                        0.1)^2),
                                                1/3))),
                                    IFERROR(L13,
                                        0)+(MIN(ABS(IFERROR(U13,
                                                    0))*'1D'!$D$18,
                                            ABS((MAX('1D'!$D$16,
                                                        POWER((ABS(K13)^2)/('1D'!$I$5*MAX(F13,
                                                                    0.1)^2),
                                                            1/3)))-IFERROR(L13,
                                                    0))))),
                                MAX((MAX('1D'!$D$16,
                                            POWER((ABS(K13)^2)/('1D'!$I$5*MAX(F13,
                                                        0.1)^2),
                                                1/3))),
                                    IFERROR(L13,
                                        0)-(MIN(ABS(IFERROR(U13,
                                                    0))*'1D'!$D$18,
                                            ABS((MAX('1D'!$D$16,
                                                        POWER((ABS(K13)^2)/('1D'!$I$5*MAX(F13,
                                                                    0.1)^2),
                                                            1/3)))-IFERROR(L13,
                                                    0))))))),
                        MAX('1D'!$D$16,
                            POWER((ABS(K13)^2)/('1D'!$I$5*MAX(F13,
                                        0.1)^2),
                                1/3))),
                    MAX('1D'!$D$16,
                        IFERROR(L13,
                            0)))))))</f>
        <v>0.75257955649482411</v>
      </c>
      <c r="M13" s="5">
        <f t="shared" ca="1" si="0"/>
        <v>11.288693347422361</v>
      </c>
      <c r="N13" s="5">
        <f t="shared" ca="1" si="1"/>
        <v>0.68394938032061137</v>
      </c>
      <c r="O13" s="5">
        <f t="shared" ca="1" si="2"/>
        <v>4.4230982686230158</v>
      </c>
      <c r="P13" s="5">
        <f t="shared" ca="1" si="3"/>
        <v>632.25257955649488</v>
      </c>
      <c r="Q13" s="5">
        <f ca="1">P13+((ABS(K13)/MAX(((F13)+(G13)*(L13))*(L13),
            0.000001))^2)/(2*'1D'!$I$5)</f>
        <v>633.24971504548046</v>
      </c>
      <c r="R13" s="5">
        <f ca="1">((ABS(K13)*'1D'!$D$6)/(MAX(((F13)+(G13)*(L13))*(L13),
            0.000001)*MAX(((((F13)+(G13)*(L13))*(L13))/MAX((F13)+2*(L13)*SQRT(1+(G13)^2),
                    0.000001))^(2/3),
            0.000001)))^2</f>
        <v>7.3047229257434529E-3</v>
      </c>
      <c r="S13" s="5">
        <f ca="1">ABS(ABS(K13)/MAX(((F13)+(G13)*(L13))*(L13),
        0.000001))/SQRT('1D'!$I$5*MAX((((F13)+(G13)*(L13))*(L13))/MAX((F13)+2*(G13)*(L13),
            0.000001),
        0.000001))</f>
        <v>1.6278555937304842</v>
      </c>
      <c r="T13" s="5">
        <f ca="1">((F13)*(L13)^2)/2+(G13)*(L13)^3/3+(ABS(K13)^2)/('1D'!$I$5*MAX(((F13)+(G13)*(L13))*(L13),
        0.000001))</f>
        <v>26.760533438383781</v>
      </c>
      <c r="U13" s="5">
        <f ca="1">IF($A$2=0,
    0,
    IFERROR(Q12-(((R12+R13)/2)*J13)-(IF(O12&gt;O13,
                '1D'!$D$8*((O12^2-O13^2)/(2*'1D'!$I$5)),
                '1D'!$D$9*((O13^2-O12^2)/(2*'1D'!$I$5)))+('1D'!$D$10*(ABS(I13)/90)*(MAX(O12^2,
                        O13^2)/(2*'1D'!$I$5))))-Q13,
        0))</f>
        <v>0</v>
      </c>
      <c r="V13" s="5">
        <f ca="1">IF($A$2=0,
    1,
    IF(IFERROR(V12,
            0)=0,
        0,
        IFERROR(IF(ROUND(S13,
                    3)=1,
                1,
                IF(AND(ABS(U13)&lt;'1D'!$D$19,
                        S13&gt;1),
                    1,
                    0)),
            0)))</f>
        <v>1</v>
      </c>
      <c r="W13" s="5">
        <f ca="1">IF($A$2=0,
    MAX(MAX('1D'!$D$16,
            MAX('1D'!$D$16,
                POWER((ABS(K13)^2)/('1D'!$I$5*MAX(F13,
                            0.1)^2),
                    1/3))),
        IFERROR(W45,
            MAX(MAX('1D'!$D$16,
                    MAX('1D'!$D$16,
                        POWER((ABS(K13)^2)/('1D'!$I$5*MAX(F13,
                                    0.1)^2),
                            1/3))),
                ($L$2)-E45))),
    IF(IFERROR(AG14,
            0)=0,
        MAX(MAX('1D'!$D$16,
                MAX('1D'!$D$16,
                    POWER((ABS(K13)^2)/('1D'!$I$5*MAX(F13,
                                0.1)^2),
                        1/3))),
            IFERROR(W45,
                MAX(MAX('1D'!$D$16,
                        MAX('1D'!$D$16,
                            POWER((ABS(K13)^2)/('1D'!$I$5*MAX(F13,
                                        0.1)^2),
                                1/3))),
                    ($L$2)-E45))),
        IF(IFERROR(W13,
                0)=0,
            MAX(MAX('1D'!$D$16,
                    MAX('1D'!$D$16,
                        POWER((ABS(K13)^2)/('1D'!$I$5*MAX(F13,
                                    0.1)^2),
                            1/3))),
                IFERROR(W45,
                    MAX(MAX('1D'!$D$16,
                            MAX('1D'!$D$16,
                                POWER((ABS(K13)^2)/('1D'!$I$5*MAX(F13,
                                            0.1)^2),
                                    1/3))),
                        ($L$2)-E45))),
            IF(OR(IFERROR(AD13,
                        0)&gt;=1,
                    IFERROR(AD14,
                        0)&gt;=1),
                MAX('1D'!$D$16,
                    MAX('1D'!$D$16,
                        POWER((ABS(K13)^2)/('1D'!$I$5*MAX(F13,
                                    0.1)^2),
                            1/3))),
                IF(ABS(IFERROR(AF13,
                            0))&lt;'1D'!$D$19,
                    MAX(MAX('1D'!$D$16,
                            MAX('1D'!$D$16,
                                POWER((ABS(K13)^2)/('1D'!$I$5*MAX(F13,
                                            0.1)^2),
                                    1/3))),
                        IFERROR(W13,
                            0)),
                    MAX(MAX('1D'!$D$16,
                            MAX('1D'!$D$16,
                                POWER((ABS(K13)^2)/('1D'!$I$5*MAX(F13,
                                            0.1)^2),
                                    1/3))),
                        (IFERROR(W13,
                                0))+((IFERROR(AF13,
                                    0))*'1D'!$D$18)))))))</f>
        <v>4</v>
      </c>
      <c r="X13" s="5">
        <f t="shared" ca="1" si="4"/>
        <v>60</v>
      </c>
      <c r="Y13" s="5">
        <f t="shared" ca="1" si="5"/>
        <v>2.6086956521739131</v>
      </c>
      <c r="Z13" s="5">
        <f t="shared" ca="1" si="6"/>
        <v>0.83218333333333339</v>
      </c>
      <c r="AA13" s="5">
        <f t="shared" ca="1" si="7"/>
        <v>635.5</v>
      </c>
      <c r="AB13" s="5">
        <f ca="1">AA13+((ABS(K13)/MAX(((F13)+(G13)*(W13))*(W13),
            0.000001))^2)/(2*'1D'!$I$5)</f>
        <v>635.53529709991221</v>
      </c>
      <c r="AC13" s="5">
        <f ca="1">((ABS(K13)*'1D'!$D$6)/(MAX(((F13)+(G13)*(W13))*(W13),
            0.000001)*MAX(((((F13)+(G13)*(W13))*(W13))/MAX((F13)+2*(W13)*SQRT(1+(G13)^2),
                    0.000001))^(2/3),
            0.000001)))^2</f>
        <v>4.3389967642431007E-5</v>
      </c>
      <c r="AD13" s="5">
        <f ca="1">ABS(ABS(K13)/MAX(((F13)+(G13)*(W13))*(W13),
        0.000001))/SQRT('1D'!$I$5*MAX((((F13)+(G13)*(W13))*(W13))/MAX((F13)+2*(G13)*(W13),
            0.000001),
        0.000001))</f>
        <v>0.13284784513160364</v>
      </c>
      <c r="AE13" s="5">
        <f ca="1">((F13)*(W13)^2)/2+(G13)*(W13)^3/3+(ABS(K13)^2)/('1D'!$I$5*MAX(((F13)+(G13)*(W13))*(W13),
        0.000001))</f>
        <v>124.23565198946653</v>
      </c>
      <c r="AF13" s="5">
        <f ca="1">IF($A$2=0,
    0,
    IFERROR(AB14+(((AC13+AC14)/2)*J14)+(IF(Z13&gt;Z14,
                '1D'!$D$8*((Z13^2-Z14^2)/(2*'1D'!$I$5)),
                '1D'!$D$9*((Z14^2-Z13^2)/(2*'1D'!$I$5)))+('1D'!$D$10*(ABS(I14)/90)*(MAX(Z13^2,
                        Z14^2)/(2*'1D'!$I$5))))-AB13,
        0))</f>
        <v>-2.9485732179637125E-3</v>
      </c>
      <c r="AG13" s="5">
        <f ca="1">IF($A$2=0,
    1,
    IF(IFERROR(AG14,
            0)=0,
        0,
        IFERROR(IF(OR(ROUND(AD13,
                        3)&gt;=1,
                    AND(ABS(AF13)&lt;'1D'!$D$19,
                        AD13&lt;1)),
                1,
                0),
            0)))</f>
        <v>0</v>
      </c>
      <c r="AH13" s="5">
        <f ca="1">IFERROR(IF('1D'!V35="Supercritical",
        MAX('1D'!$D$16,
            IFERROR(L13,
                MAX('1D'!$D$16,
                    POWER((ABS(K13)^2)/('1D'!$I$5*MAX(F13,
                                0.1)^2),
                        1/3)))),
        IF('1D'!V35="Subcritical",
            MAX('1D'!$D$16,
                IFERROR(W13,
                    MAX('1D'!$D$16,
                        POWER((ABS(K13)^2)/('1D'!$I$5*MAX(F13,
                                    0.1)^2),
                            1/3)))),
            IF(IFERROR(T13,
                    -1E+99)&gt;=IFERROR(AE13,
                    -1E+99),
                MAX('1D'!$D$16,
                    IFERROR(L13,
                        MAX('1D'!$D$16,
                            POWER((ABS(K13)^2)/('1D'!$I$5*MAX(F13,
                                        0.1)^2),
                                1/3)))),
                MAX('1D'!$D$16,
                    IFERROR(W13,
                        MAX('1D'!$D$16,
                            POWER((ABS(K13)^2)/('1D'!$I$5*MAX(F13,
                                        0.1)^2),
                                1/3))))))),
    MAX('1D'!$D$16,
        POWER((ABS(K13)^2)/('1D'!$I$5*MAX(F13,
                    0.1)^2),
            1/3)))</f>
        <v>4</v>
      </c>
      <c r="AI13" s="5">
        <f t="shared" ca="1" si="8"/>
        <v>635.5</v>
      </c>
      <c r="AJ13" s="5">
        <f ca="1">AI13+((ABS(K13)/MAX(((F13)+(G13)*(AH13))*(AH13),
            0.000001))^2)/(2*'1D'!$I$5)</f>
        <v>635.53529709991221</v>
      </c>
      <c r="AM13">
        <v>0</v>
      </c>
      <c r="AN13">
        <v>0</v>
      </c>
      <c r="AO13" s="5">
        <f t="shared" si="9"/>
        <v>0</v>
      </c>
      <c r="AP13" s="5">
        <f t="shared" si="13"/>
        <v>0</v>
      </c>
      <c r="AQ13" s="5">
        <f ca="1">ABS(ABS(K13)/MAX(((F13)+(G13)*(AH13))*(AH13),
        0.000001))/SQRT('1D'!$I$5*MAX((((F13)+(G13)*(AH13))*(AH13))/MAX((F13)+2*(G13)*(AH13),
            0.000001),
        0.000001))</f>
        <v>0.13284784513160364</v>
      </c>
      <c r="AR13" s="5" t="str">
        <f t="shared" ca="1" si="10"/>
        <v>Subcritical</v>
      </c>
      <c r="AS13" s="5">
        <f ca="1">((ABS(K13)*'1D'!$D$6)/(MAX(((F13)+(G13)*(AH13))*(AH13),
            0.000001)*MAX(((((F13)+(G13)*(AH13))*(AH13))/MAX((F13)+2*(AH13)*SQRT(1+(G13)^2),
                    0.000001))^(2/3),
            0.000001)))^2</f>
        <v>4.3389967642431007E-5</v>
      </c>
    </row>
    <row r="14" spans="1:45" x14ac:dyDescent="0.35">
      <c r="A14">
        <v>5</v>
      </c>
      <c r="B14">
        <v>4</v>
      </c>
      <c r="C14">
        <v>616069.53899999999</v>
      </c>
      <c r="D14">
        <v>3096620.6460000002</v>
      </c>
      <c r="E14">
        <v>631.5</v>
      </c>
      <c r="F14">
        <v>16</v>
      </c>
      <c r="G14">
        <v>0</v>
      </c>
      <c r="H14" t="s">
        <v>120</v>
      </c>
      <c r="I14">
        <v>5.5E-2</v>
      </c>
      <c r="J14" s="5">
        <f t="shared" si="11"/>
        <v>0.99900000000000011</v>
      </c>
      <c r="K14" s="5">
        <f t="shared" ca="1" si="12"/>
        <v>49.931000000000004</v>
      </c>
      <c r="L14" s="5">
        <f ca="1">IF($A$2=0,
    IFERROR(L13,
        MAX('1D'!$D$16,
            POWER((ABS(K14)^2)/('1D'!$I$5*MAX(F14,
                        0.1)^2),
                1/3))),
    IF(IFERROR(V13,
            0)=0,
        IFERROR(L13,
            MAX('1D'!$D$16,
                POWER((ABS(K14)^2)/('1D'!$I$5*MAX(F14,
                            0.1)^2),
                    1/3))),
        IF(OR(IFERROR(L14,
                    0)=0,
                IFERROR(S13,
                    0)&lt;1,
                IFERROR(S14,
                    0)&lt;1),
            MAX('1D'!$D$16,
                POWER((ABS(K14)^2)/('1D'!$I$5*MAX(F14,
                            0.1)^2),
                    1/3)),
            IF(IFERROR(U14,
                    0)&gt;0,
                MAX('1D'!$D$16,
                    IFERROR(L14,
                        0)+((IFERROR(U14,
                                0))*'1D'!$D$18*IF((IFERROR(S14,
                                    0))&lt;1,
                            1,
                            -1))),
                IF(IFERROR(U14,
                        0)&lt;0,
                    IF(ABS((MAX('1D'!$D$16,
                                    POWER((ABS(K14)^2)/('1D'!$I$5*MAX(F14,
                                                0.1)^2),
                                        1/3)))-IFERROR(L14,
                                0))&gt;'1D'!$D$19,
                        MAX('1D'!$D$16,
                            IF((MAX('1D'!$D$16,
                                        POWER((ABS(K14)^2)/('1D'!$I$5*MAX(F14,
                                                    0.1)^2),
                                            1/3)))&gt;IFERROR(L14,
                                    0),
                                MIN((MAX('1D'!$D$16,
                                            POWER((ABS(K14)^2)/('1D'!$I$5*MAX(F14,
                                                        0.1)^2),
                                                1/3))),
                                    IFERROR(L14,
                                        0)+(MIN(ABS(IFERROR(U14,
                                                    0))*'1D'!$D$18,
                                            ABS((MAX('1D'!$D$16,
                                                        POWER((ABS(K14)^2)/('1D'!$I$5*MAX(F14,
                                                                    0.1)^2),
                                                            1/3)))-IFERROR(L14,
                                                    0))))),
                                MAX((MAX('1D'!$D$16,
                                            POWER((ABS(K14)^2)/('1D'!$I$5*MAX(F14,
                                                        0.1)^2),
                                                1/3))),
                                    IFERROR(L14,
                                        0)-(MIN(ABS(IFERROR(U14,
                                                    0))*'1D'!$D$18,
                                            ABS((MAX('1D'!$D$16,
                                                        POWER((ABS(K14)^2)/('1D'!$I$5*MAX(F14,
                                                                    0.1)^2),
                                                            1/3)))-IFERROR(L14,
                                                    0))))))),
                        MAX('1D'!$D$16,
                            POWER((ABS(K14)^2)/('1D'!$I$5*MAX(F14,
                                        0.1)^2),
                                1/3))),
                    MAX('1D'!$D$16,
                        IFERROR(L14,
                            0)))))))</f>
        <v>0.68802754883835937</v>
      </c>
      <c r="M14" s="5">
        <f t="shared" ca="1" si="0"/>
        <v>11.00844078141375</v>
      </c>
      <c r="N14" s="5">
        <f t="shared" ca="1" si="1"/>
        <v>0.63354085375141589</v>
      </c>
      <c r="O14" s="5">
        <f t="shared" ca="1" si="2"/>
        <v>4.5357013760115494</v>
      </c>
      <c r="P14" s="5">
        <f t="shared" ca="1" si="3"/>
        <v>632.18802754883836</v>
      </c>
      <c r="Q14" s="5">
        <f ca="1">P14+((ABS(K14)/MAX(((F14)+(G14)*(L14))*(L14),
            0.000001))^2)/(2*'1D'!$I$5)</f>
        <v>633.23657938229167</v>
      </c>
      <c r="R14" s="5">
        <f ca="1">((ABS(K14)*'1D'!$D$6)/(MAX(((F14)+(G14)*(L14))*(L14),
            0.000001)*MAX(((((F14)+(G14)*(L14))*(L14))/MAX((F14)+2*(L14)*SQRT(1+(G14)^2),
                    0.000001))^(2/3),
            0.000001)))^2</f>
        <v>8.5069116902855638E-3</v>
      </c>
      <c r="S14" s="5">
        <f ca="1">ABS(ABS(K14)/MAX(((F14)+(G14)*(L14))*(L14),
        0.000001))/SQRT('1D'!$I$5*MAX((((F14)+(G14)*(L14))*(L14))/MAX((F14)+2*(G14)*(L14),
            0.000001),
        0.000001))</f>
        <v>1.7458504367247525</v>
      </c>
      <c r="T14" s="5">
        <f ca="1">((F14)*(L14)^2)/2+(G14)*(L14)^3/3+(ABS(K14)^2)/('1D'!$I$5*MAX(((F14)+(G14)*(L14))*(L14),
        0.000001))</f>
        <v>26.872896793310336</v>
      </c>
      <c r="U14" s="5">
        <f ca="1">IF($A$2=0,
    0,
    IFERROR(Q13-(((R13+R14)/2)*J14)-(IF(O13&gt;O14,
                '1D'!$D$8*((O13^2-O14^2)/(2*'1D'!$I$5)),
                '1D'!$D$9*((O14^2-O13^2)/(2*'1D'!$I$5)))+('1D'!$D$10*(ABS(I14)/90)*(MAX(O13^2,
                        O14^2)/(2*'1D'!$I$5))))-Q14,
        0))</f>
        <v>0</v>
      </c>
      <c r="V14" s="5">
        <f ca="1">IF($A$2=0,
    1,
    IF(IFERROR(V13,
            0)=0,
        0,
        IFERROR(IF(ROUND(S14,
                    3)=1,
                1,
                IF(AND(ABS(U14)&lt;'1D'!$D$19,
                        S14&gt;1),
                    1,
                    0)),
            0)))</f>
        <v>1</v>
      </c>
      <c r="W14" s="5">
        <f ca="1">IF($A$2=0,
    MAX(MAX('1D'!$D$16,
            MAX('1D'!$D$16,
                POWER((ABS(K14)^2)/('1D'!$I$5*MAX(F14,
                            0.1)^2),
                    1/3))),
        IFERROR(W45,
            MAX(MAX('1D'!$D$16,
                    MAX('1D'!$D$16,
                        POWER((ABS(K14)^2)/('1D'!$I$5*MAX(F14,
                                    0.1)^2),
                            1/3))),
                ($L$2)-E45))),
    IF(IFERROR(AG15,
            0)=0,
        MAX(MAX('1D'!$D$16,
                MAX('1D'!$D$16,
                    POWER((ABS(K14)^2)/('1D'!$I$5*MAX(F14,
                                0.1)^2),
                        1/3))),
            IFERROR(W45,
                MAX(MAX('1D'!$D$16,
                        MAX('1D'!$D$16,
                            POWER((ABS(K14)^2)/('1D'!$I$5*MAX(F14,
                                        0.1)^2),
                                1/3))),
                    ($L$2)-E45))),
        IF(IFERROR(W14,
                0)=0,
            MAX(MAX('1D'!$D$16,
                    MAX('1D'!$D$16,
                        POWER((ABS(K14)^2)/('1D'!$I$5*MAX(F14,
                                    0.1)^2),
                            1/3))),
                IFERROR(W45,
                    MAX(MAX('1D'!$D$16,
                            MAX('1D'!$D$16,
                                POWER((ABS(K14)^2)/('1D'!$I$5*MAX(F14,
                                            0.1)^2),
                                    1/3))),
                        ($L$2)-E45))),
            IF(OR(IFERROR(AD14,
                        0)&gt;=1,
                    IFERROR(AD15,
                        0)&gt;=1),
                MAX('1D'!$D$16,
                    MAX('1D'!$D$16,
                        POWER((ABS(K14)^2)/('1D'!$I$5*MAX(F14,
                                    0.1)^2),
                            1/3))),
                IF(ABS(IFERROR(AF14,
                            0))&lt;'1D'!$D$19,
                    MAX(MAX('1D'!$D$16,
                            MAX('1D'!$D$16,
                                POWER((ABS(K14)^2)/('1D'!$I$5*MAX(F14,
                                            0.1)^2),
                                    1/3))),
                        IFERROR(W14,
                            0)),
                    MAX(MAX('1D'!$D$16,
                            MAX('1D'!$D$16,
                                POWER((ABS(K14)^2)/('1D'!$I$5*MAX(F14,
                                            0.1)^2),
                                    1/3))),
                        (IFERROR(W14,
                                0))+((IFERROR(AF14,
                                    0))*'1D'!$D$18)))))))</f>
        <v>4</v>
      </c>
      <c r="X14" s="5">
        <f t="shared" ca="1" si="4"/>
        <v>64</v>
      </c>
      <c r="Y14" s="5">
        <f t="shared" ca="1" si="5"/>
        <v>2.6666666666666665</v>
      </c>
      <c r="Z14" s="5">
        <f t="shared" ca="1" si="6"/>
        <v>0.78017187500000007</v>
      </c>
      <c r="AA14" s="5">
        <f t="shared" ca="1" si="7"/>
        <v>635.5</v>
      </c>
      <c r="AB14" s="5">
        <f ca="1">AA14+((ABS(K14)/MAX(((F14)+(G14)*(W14))*(W14),
            0.000001))^2)/(2*'1D'!$I$5)</f>
        <v>635.53102284171973</v>
      </c>
      <c r="AC14" s="5">
        <f ca="1">((ABS(K14)*'1D'!$D$6)/(MAX(((F14)+(G14)*(W14))*(W14),
            0.000001)*MAX(((((F14)+(G14)*(W14))*(W14))/MAX((F14)+2*(W14)*SQRT(1+(G14)^2),
                    0.000001))^(2/3),
            0.000001)))^2</f>
        <v>3.7034355277121468E-5</v>
      </c>
      <c r="AD14" s="5">
        <f ca="1">ABS(ABS(K14)/MAX(((F14)+(G14)*(W14))*(W14),
        0.000001))/SQRT('1D'!$I$5*MAX((((F14)+(G14)*(W14))*(W14))/MAX((F14)+2*(G14)*(W14),
            0.000001),
        0.000001))</f>
        <v>0.12454485481087842</v>
      </c>
      <c r="AE14" s="5">
        <f ca="1">((F14)*(W14)^2)/2+(G14)*(W14)^3/3+(ABS(K14)^2)/('1D'!$I$5*MAX(((F14)+(G14)*(W14))*(W14),
        0.000001))</f>
        <v>131.97092374012487</v>
      </c>
      <c r="AF14" s="5">
        <f ca="1">IF($A$2=0,
    0,
    IFERROR(AB15+(((AC14+AC15)/2)*J15)+(IF(Z14&gt;Z15,
                '1D'!$D$8*((Z14^2-Z15^2)/(2*'1D'!$I$5)),
                '1D'!$D$9*((Z15^2-Z14^2)/(2*'1D'!$I$5)))+('1D'!$D$10*(ABS(I15)/90)*(MAX(Z14^2,
                        Z15^2)/(2*'1D'!$I$5))))-AB14,
        0))</f>
        <v>-2.442344153337217E-3</v>
      </c>
      <c r="AG14" s="5">
        <f ca="1">IF($A$2=0,
    1,
    IF(IFERROR(AG15,
            0)=0,
        0,
        IFERROR(IF(OR(ROUND(AD14,
                        3)&gt;=1,
                    AND(ABS(AF14)&lt;'1D'!$D$19,
                        AD14&lt;1)),
                1,
                0),
            0)))</f>
        <v>0</v>
      </c>
      <c r="AH14" s="5">
        <f ca="1">IFERROR(IF('1D'!V35="Supercritical",
        MAX('1D'!$D$16,
            IFERROR(L14,
                MAX('1D'!$D$16,
                    POWER((ABS(K14)^2)/('1D'!$I$5*MAX(F14,
                                0.1)^2),
                        1/3)))),
        IF('1D'!V35="Subcritical",
            MAX('1D'!$D$16,
                IFERROR(W14,
                    MAX('1D'!$D$16,
                        POWER((ABS(K14)^2)/('1D'!$I$5*MAX(F14,
                                    0.1)^2),
                            1/3)))),
            IF(IFERROR(T14,
                    -1E+99)&gt;=IFERROR(AE14,
                    -1E+99),
                MAX('1D'!$D$16,
                    IFERROR(L14,
                        MAX('1D'!$D$16,
                            POWER((ABS(K14)^2)/('1D'!$I$5*MAX(F14,
                                        0.1)^2),
                                1/3)))),
                MAX('1D'!$D$16,
                    IFERROR(W14,
                        MAX('1D'!$D$16,
                            POWER((ABS(K14)^2)/('1D'!$I$5*MAX(F14,
                                        0.1)^2),
                                1/3))))))),
    MAX('1D'!$D$16,
        POWER((ABS(K14)^2)/('1D'!$I$5*MAX(F14,
                    0.1)^2),
            1/3)))</f>
        <v>4</v>
      </c>
      <c r="AI14" s="5">
        <f t="shared" ca="1" si="8"/>
        <v>635.5</v>
      </c>
      <c r="AJ14" s="5">
        <f ca="1">AI14+((ABS(K14)/MAX(((F14)+(G14)*(AH14))*(AH14),
            0.000001))^2)/(2*'1D'!$I$5)</f>
        <v>635.53102284171973</v>
      </c>
      <c r="AM14">
        <v>0</v>
      </c>
      <c r="AN14">
        <v>0</v>
      </c>
      <c r="AO14" s="5">
        <f t="shared" si="9"/>
        <v>0</v>
      </c>
      <c r="AP14" s="5">
        <f t="shared" si="13"/>
        <v>0</v>
      </c>
      <c r="AQ14" s="5">
        <f ca="1">ABS(ABS(K14)/MAX(((F14)+(G14)*(AH14))*(AH14),
        0.000001))/SQRT('1D'!$I$5*MAX((((F14)+(G14)*(AH14))*(AH14))/MAX((F14)+2*(G14)*(AH14),
            0.000001),
        0.000001))</f>
        <v>0.12454485481087842</v>
      </c>
      <c r="AR14" s="5" t="str">
        <f t="shared" ca="1" si="10"/>
        <v>Subcritical</v>
      </c>
      <c r="AS14" s="5">
        <f ca="1">((ABS(K14)*'1D'!$D$6)/(MAX(((F14)+(G14)*(AH14))*(AH14),
            0.000001)*MAX(((((F14)+(G14)*(AH14))*(AH14))/MAX((F14)+2*(AH14)*SQRT(1+(G14)^2),
                    0.000001))^(2/3),
            0.000001)))^2</f>
        <v>3.7034355277121468E-5</v>
      </c>
    </row>
    <row r="15" spans="1:45" x14ac:dyDescent="0.35">
      <c r="A15">
        <v>6</v>
      </c>
      <c r="B15">
        <v>5</v>
      </c>
      <c r="C15">
        <v>616070.49100000004</v>
      </c>
      <c r="D15">
        <v>3096620.34</v>
      </c>
      <c r="E15">
        <v>631.5</v>
      </c>
      <c r="F15">
        <v>17</v>
      </c>
      <c r="G15">
        <v>0</v>
      </c>
      <c r="H15" t="s">
        <v>120</v>
      </c>
      <c r="I15">
        <v>5.5E-2</v>
      </c>
      <c r="J15" s="5">
        <f t="shared" si="11"/>
        <v>1</v>
      </c>
      <c r="K15" s="5">
        <f t="shared" ca="1" si="12"/>
        <v>49.931000000000004</v>
      </c>
      <c r="L15" s="5">
        <f ca="1">IF($A$2=0,
    IFERROR(L14,
        MAX('1D'!$D$16,
            POWER((ABS(K15)^2)/('1D'!$I$5*MAX(F15,
                        0.1)^2),
                1/3))),
    IF(IFERROR(V14,
            0)=0,
        IFERROR(L14,
            MAX('1D'!$D$16,
                POWER((ABS(K15)^2)/('1D'!$I$5*MAX(F15,
                            0.1)^2),
                    1/3))),
        IF(OR(IFERROR(L15,
                    0)=0,
                IFERROR(S14,
                    0)&lt;1,
                IFERROR(S15,
                    0)&lt;1),
            MAX('1D'!$D$16,
                POWER((ABS(K15)^2)/('1D'!$I$5*MAX(F15,
                            0.1)^2),
                    1/3)),
            IF(IFERROR(U15,
                    0)&gt;0,
                MAX('1D'!$D$16,
                    IFERROR(L15,
                        0)+((IFERROR(U15,
                                0))*'1D'!$D$18*IF((IFERROR(S15,
                                    0))&lt;1,
                            1,
                            -1))),
                IF(IFERROR(U15,
                        0)&lt;0,
                    IF(ABS((MAX('1D'!$D$16,
                                    POWER((ABS(K15)^2)/('1D'!$I$5*MAX(F15,
                                                0.1)^2),
                                        1/3)))-IFERROR(L15,
                                0))&gt;'1D'!$D$19,
                        MAX('1D'!$D$16,
                            IF((MAX('1D'!$D$16,
                                        POWER((ABS(K15)^2)/('1D'!$I$5*MAX(F15,
                                                    0.1)^2),
                                            1/3)))&gt;IFERROR(L15,
                                    0),
                                MIN((MAX('1D'!$D$16,
                                            POWER((ABS(K15)^2)/('1D'!$I$5*MAX(F15,
                                                        0.1)^2),
                                                1/3))),
                                    IFERROR(L15,
                                        0)+(MIN(ABS(IFERROR(U15,
                                                    0))*'1D'!$D$18,
                                            ABS((MAX('1D'!$D$16,
                                                        POWER((ABS(K15)^2)/('1D'!$I$5*MAX(F15,
                                                                    0.1)^2),
                                                            1/3)))-IFERROR(L15,
                                                    0))))),
                                MAX((MAX('1D'!$D$16,
                                            POWER((ABS(K15)^2)/('1D'!$I$5*MAX(F15,
                                                        0.1)^2),
                                                1/3))),
                                    IFERROR(L15,
                                        0)-(MIN(ABS(IFERROR(U15,
                                                    0))*'1D'!$D$18,
                                            ABS((MAX('1D'!$D$16,
                                                        POWER((ABS(K15)^2)/('1D'!$I$5*MAX(F15,
                                                                    0.1)^2),
                                                            1/3)))-IFERROR(L15,
                                                    0))))))),
                        MAX('1D'!$D$16,
                            POWER((ABS(K15)^2)/('1D'!$I$5*MAX(F15,
                                        0.1)^2),
                                1/3))),
                    MAX('1D'!$D$16,
                        IFERROR(L15,
                            0)))))))</f>
        <v>0.63580191507055861</v>
      </c>
      <c r="M15" s="5">
        <f t="shared" ca="1" si="0"/>
        <v>10.808632556199496</v>
      </c>
      <c r="N15" s="5">
        <f t="shared" ca="1" si="1"/>
        <v>0.59155357442510936</v>
      </c>
      <c r="O15" s="5">
        <f t="shared" ca="1" si="2"/>
        <v>4.6195482860929644</v>
      </c>
      <c r="P15" s="5">
        <f t="shared" ca="1" si="3"/>
        <v>632.1358019150706</v>
      </c>
      <c r="Q15" s="5">
        <f ca="1">P15+((ABS(K15)/MAX(((F15)+(G15)*(L15))*(L15),
            0.000001))^2)/(2*'1D'!$I$5)</f>
        <v>633.22347909996074</v>
      </c>
      <c r="R15" s="5">
        <f ca="1">((ABS(K15)*'1D'!$D$6)/(MAX(((F15)+(G15)*(L15))*(L15),
            0.000001)*MAX(((((F15)+(G15)*(L15))*(L15))/MAX((F15)+2*(L15)*SQRT(1+(G15)^2),
                    0.000001))^(2/3),
            0.000001)))^2</f>
        <v>9.6691752003716085E-3</v>
      </c>
      <c r="S15" s="5">
        <f ca="1">ABS(ABS(K15)/MAX(((F15)+(G15)*(L15))*(L15),
        0.000001))/SQRT('1D'!$I$5*MAX((((F15)+(G15)*(L15))*(L15))/MAX((F15)+2*(G15)*(L15),
            0.000001),
        0.000001))</f>
        <v>1.8497119035908784</v>
      </c>
      <c r="T15" s="5">
        <f ca="1">((F15)*(L15)^2)/2+(G15)*(L15)^3/3+(ABS(K15)^2)/('1D'!$I$5*MAX(((F15)+(G15)*(L15))*(L15),
        0.000001))</f>
        <v>26.948680701740678</v>
      </c>
      <c r="U15" s="5">
        <f ca="1">IF($A$2=0,
    0,
    IFERROR(Q14-(((R14+R15)/2)*J15)-(IF(O14&gt;O15,
                '1D'!$D$8*((O14^2-O15^2)/(2*'1D'!$I$5)),
                '1D'!$D$9*((O15^2-O14^2)/(2*'1D'!$I$5)))+('1D'!$D$10*(ABS(I15)/90)*(MAX(O14^2,
                        O15^2)/(2*'1D'!$I$5))))-Q15,
        0))</f>
        <v>0</v>
      </c>
      <c r="V15" s="5">
        <f ca="1">IF($A$2=0,
    1,
    IF(IFERROR(V14,
            0)=0,
        0,
        IFERROR(IF(ROUND(S15,
                    3)=1,
                1,
                IF(AND(ABS(U15)&lt;'1D'!$D$19,
                        S15&gt;1),
                    1,
                    0)),
            0)))</f>
        <v>1</v>
      </c>
      <c r="W15" s="5">
        <f ca="1">IF($A$2=0,
    MAX(MAX('1D'!$D$16,
            MAX('1D'!$D$16,
                POWER((ABS(K15)^2)/('1D'!$I$5*MAX(F15,
                            0.1)^2),
                    1/3))),
        IFERROR(W45,
            MAX(MAX('1D'!$D$16,
                    MAX('1D'!$D$16,
                        POWER((ABS(K15)^2)/('1D'!$I$5*MAX(F15,
                                    0.1)^2),
                            1/3))),
                ($L$2)-E45))),
    IF(IFERROR(AG16,
            0)=0,
        MAX(MAX('1D'!$D$16,
                MAX('1D'!$D$16,
                    POWER((ABS(K15)^2)/('1D'!$I$5*MAX(F15,
                                0.1)^2),
                        1/3))),
            IFERROR(W45,
                MAX(MAX('1D'!$D$16,
                        MAX('1D'!$D$16,
                            POWER((ABS(K15)^2)/('1D'!$I$5*MAX(F15,
                                        0.1)^2),
                                1/3))),
                    ($L$2)-E45))),
        IF(IFERROR(W15,
                0)=0,
            MAX(MAX('1D'!$D$16,
                    MAX('1D'!$D$16,
                        POWER((ABS(K15)^2)/('1D'!$I$5*MAX(F15,
                                    0.1)^2),
                            1/3))),
                IFERROR(W45,
                    MAX(MAX('1D'!$D$16,
                            MAX('1D'!$D$16,
                                POWER((ABS(K15)^2)/('1D'!$I$5*MAX(F15,
                                            0.1)^2),
                                    1/3))),
                        ($L$2)-E45))),
            IF(OR(IFERROR(AD15,
                        0)&gt;=1,
                    IFERROR(AD16,
                        0)&gt;=1),
                MAX('1D'!$D$16,
                    MAX('1D'!$D$16,
                        POWER((ABS(K15)^2)/('1D'!$I$5*MAX(F15,
                                    0.1)^2),
                            1/3))),
                IF(ABS(IFERROR(AF15,
                            0))&lt;'1D'!$D$19,
                    MAX(MAX('1D'!$D$16,
                            MAX('1D'!$D$16,
                                POWER((ABS(K15)^2)/('1D'!$I$5*MAX(F15,
                                            0.1)^2),
                                    1/3))),
                        IFERROR(W15,
                            0)),
                    MAX(MAX('1D'!$D$16,
                            MAX('1D'!$D$16,
                                POWER((ABS(K15)^2)/('1D'!$I$5*MAX(F15,
                                            0.1)^2),
                                    1/3))),
                        (IFERROR(W15,
                                0))+((IFERROR(AF15,
                                    0))*'1D'!$D$18)))))))</f>
        <v>4</v>
      </c>
      <c r="X15" s="5">
        <f t="shared" ca="1" si="4"/>
        <v>68</v>
      </c>
      <c r="Y15" s="5">
        <f t="shared" ca="1" si="5"/>
        <v>2.72</v>
      </c>
      <c r="Z15" s="5">
        <f t="shared" ca="1" si="6"/>
        <v>0.7342794117647059</v>
      </c>
      <c r="AA15" s="5">
        <f t="shared" ca="1" si="7"/>
        <v>635.5</v>
      </c>
      <c r="AB15" s="5">
        <f ca="1">AA15+((ABS(K15)/MAX(((F15)+(G15)*(W15))*(W15),
            0.000001))^2)/(2*'1D'!$I$5)</f>
        <v>635.52748044110808</v>
      </c>
      <c r="AC15" s="5">
        <f ca="1">((ABS(K15)*'1D'!$D$6)/(MAX(((F15)+(G15)*(W15))*(W15),
            0.000001)*MAX(((((F15)+(G15)*(W15))*(W15))/MAX((F15)+2*(W15)*SQRT(1+(G15)^2),
                    0.000001))^(2/3),
            0.000001)))^2</f>
        <v>3.1950673363587238E-5</v>
      </c>
      <c r="AD15" s="5">
        <f ca="1">ABS(ABS(K15)/MAX(((F15)+(G15)*(W15))*(W15),
        0.000001))/SQRT('1D'!$I$5*MAX((((F15)+(G15)*(W15))*(W15))/MAX((F15)+2*(G15)*(W15),
            0.000001),
        0.000001))</f>
        <v>0.11721868688082673</v>
      </c>
      <c r="AE15" s="5">
        <f ca="1">((F15)*(W15)^2)/2+(G15)*(W15)^3/3+(ABS(K15)^2)/('1D'!$I$5*MAX(((F15)+(G15)*(W15))*(W15),
        0.000001))</f>
        <v>139.73733999070578</v>
      </c>
      <c r="AF15" s="5">
        <f ca="1">IF($A$2=0,
    0,
    IFERROR(AB16+(((AC15+AC16)/2)*J16)+(IF(Z15&gt;Z16,
                '1D'!$D$8*((Z15^2-Z16^2)/(2*'1D'!$I$5)),
                '1D'!$D$9*((Z16^2-Z15^2)/(2*'1D'!$I$5)))+('1D'!$D$10*(ABS(I16)/90)*(MAX(Z15^2,
                        Z16^2)/(2*'1D'!$I$5))))-AB15,
        0))</f>
        <v>-2.0464135121756044E-3</v>
      </c>
      <c r="AG15" s="5">
        <f ca="1">IF($A$2=0,
    1,
    IF(IFERROR(AG16,
            0)=0,
        0,
        IFERROR(IF(OR(ROUND(AD15,
                        3)&gt;=1,
                    AND(ABS(AF15)&lt;'1D'!$D$19,
                        AD15&lt;1)),
                1,
                0),
            0)))</f>
        <v>0</v>
      </c>
      <c r="AH15" s="5">
        <f ca="1">IFERROR(IF('1D'!V35="Supercritical",
        MAX('1D'!$D$16,
            IFERROR(L15,
                MAX('1D'!$D$16,
                    POWER((ABS(K15)^2)/('1D'!$I$5*MAX(F15,
                                0.1)^2),
                        1/3)))),
        IF('1D'!V35="Subcritical",
            MAX('1D'!$D$16,
                IFERROR(W15,
                    MAX('1D'!$D$16,
                        POWER((ABS(K15)^2)/('1D'!$I$5*MAX(F15,
                                    0.1)^2),
                            1/3)))),
            IF(IFERROR(T15,
                    -1E+99)&gt;=IFERROR(AE15,
                    -1E+99),
                MAX('1D'!$D$16,
                    IFERROR(L15,
                        MAX('1D'!$D$16,
                            POWER((ABS(K15)^2)/('1D'!$I$5*MAX(F15,
                                        0.1)^2),
                                1/3)))),
                MAX('1D'!$D$16,
                    IFERROR(W15,
                        MAX('1D'!$D$16,
                            POWER((ABS(K15)^2)/('1D'!$I$5*MAX(F15,
                                        0.1)^2),
                                1/3))))))),
    MAX('1D'!$D$16,
        POWER((ABS(K15)^2)/('1D'!$I$5*MAX(F15,
                    0.1)^2),
            1/3)))</f>
        <v>4</v>
      </c>
      <c r="AI15" s="5">
        <f t="shared" ca="1" si="8"/>
        <v>635.5</v>
      </c>
      <c r="AJ15" s="5">
        <f ca="1">AI15+((ABS(K15)/MAX(((F15)+(G15)*(AH15))*(AH15),
            0.000001))^2)/(2*'1D'!$I$5)</f>
        <v>635.52748044110808</v>
      </c>
      <c r="AM15">
        <v>0</v>
      </c>
      <c r="AN15">
        <v>0</v>
      </c>
      <c r="AO15" s="5">
        <f t="shared" si="9"/>
        <v>0</v>
      </c>
      <c r="AP15" s="5">
        <f t="shared" si="13"/>
        <v>0</v>
      </c>
      <c r="AQ15" s="5">
        <f ca="1">ABS(ABS(K15)/MAX(((F15)+(G15)*(AH15))*(AH15),
        0.000001))/SQRT('1D'!$I$5*MAX((((F15)+(G15)*(AH15))*(AH15))/MAX((F15)+2*(G15)*(AH15),
            0.000001),
        0.000001))</f>
        <v>0.11721868688082673</v>
      </c>
      <c r="AR15" s="5" t="str">
        <f t="shared" ca="1" si="10"/>
        <v>Subcritical</v>
      </c>
      <c r="AS15" s="5">
        <f ca="1">((ABS(K15)*'1D'!$D$6)/(MAX(((F15)+(G15)*(AH15))*(AH15),
            0.000001)*MAX(((((F15)+(G15)*(AH15))*(AH15))/MAX((F15)+2*(AH15)*SQRT(1+(G15)^2),
                    0.000001))^(2/3),
            0.000001)))^2</f>
        <v>3.1950673363587238E-5</v>
      </c>
    </row>
    <row r="16" spans="1:45" x14ac:dyDescent="0.35">
      <c r="A16">
        <v>7</v>
      </c>
      <c r="B16">
        <v>6</v>
      </c>
      <c r="C16">
        <v>616071.44299999997</v>
      </c>
      <c r="D16">
        <v>3096620.0350000001</v>
      </c>
      <c r="E16">
        <v>631.5</v>
      </c>
      <c r="F16">
        <v>18</v>
      </c>
      <c r="G16">
        <v>0</v>
      </c>
      <c r="H16" t="s">
        <v>120</v>
      </c>
      <c r="I16">
        <v>3.6999999999999998E-2</v>
      </c>
      <c r="J16" s="5">
        <f t="shared" si="11"/>
        <v>1</v>
      </c>
      <c r="K16" s="5">
        <f t="shared" ca="1" si="12"/>
        <v>49.931000000000004</v>
      </c>
      <c r="L16" s="5">
        <f ca="1">IF($A$2=0,
    IFERROR(L15,
        MAX('1D'!$D$16,
            POWER((ABS(K16)^2)/('1D'!$I$5*MAX(F16,
                        0.1)^2),
                1/3))),
    IF(IFERROR(V15,
            0)=0,
        IFERROR(L15,
            MAX('1D'!$D$16,
                POWER((ABS(K16)^2)/('1D'!$I$5*MAX(F16,
                            0.1)^2),
                    1/3))),
        IF(OR(IFERROR(L16,
                    0)=0,
                IFERROR(S15,
                    0)&lt;1,
                IFERROR(S16,
                    0)&lt;1),
            MAX('1D'!$D$16,
                POWER((ABS(K16)^2)/('1D'!$I$5*MAX(F16,
                            0.1)^2),
                    1/3)),
            IF(IFERROR(U16,
                    0)&gt;0,
                MAX('1D'!$D$16,
                    IFERROR(L16,
                        0)+((IFERROR(U16,
                                0))*'1D'!$D$18*IF((IFERROR(S16,
                                    0))&lt;1,
                            1,
                            -1))),
                IF(IFERROR(U16,
                        0)&lt;0,
                    IF(ABS((MAX('1D'!$D$16,
                                    POWER((ABS(K16)^2)/('1D'!$I$5*MAX(F16,
                                                0.1)^2),
                                        1/3)))-IFERROR(L16,
                                0))&gt;'1D'!$D$19,
                        MAX('1D'!$D$16,
                            IF((MAX('1D'!$D$16,
                                        POWER((ABS(K16)^2)/('1D'!$I$5*MAX(F16,
                                                    0.1)^2),
                                            1/3)))&gt;IFERROR(L16,
                                    0),
                                MIN((MAX('1D'!$D$16,
                                            POWER((ABS(K16)^2)/('1D'!$I$5*MAX(F16,
                                                        0.1)^2),
                                                1/3))),
                                    IFERROR(L16,
                                        0)+(MIN(ABS(IFERROR(U16,
                                                    0))*'1D'!$D$18,
                                            ABS((MAX('1D'!$D$16,
                                                        POWER((ABS(K16)^2)/('1D'!$I$5*MAX(F16,
                                                                    0.1)^2),
                                                            1/3)))-IFERROR(L16,
                                                    0))))),
                                MAX((MAX('1D'!$D$16,
                                            POWER((ABS(K16)^2)/('1D'!$I$5*MAX(F16,
                                                        0.1)^2),
                                                1/3))),
                                    IFERROR(L16,
                                        0)-(MIN(ABS(IFERROR(U16,
                                                    0))*'1D'!$D$18,
                                            ABS((MAX('1D'!$D$16,
                                                        POWER((ABS(K16)^2)/('1D'!$I$5*MAX(F16,
                                                                    0.1)^2),
                                                            1/3)))-IFERROR(L16,
                                                    0))))))),
                        MAX('1D'!$D$16,
                            POWER((ABS(K16)^2)/('1D'!$I$5*MAX(F16,
                                        0.1)^2),
                                1/3))),
                    MAX('1D'!$D$16,
                        IFERROR(L16,
                            0)))))))</f>
        <v>0.5923238774540911</v>
      </c>
      <c r="M16" s="5">
        <f t="shared" ca="1" si="0"/>
        <v>10.66182979417364</v>
      </c>
      <c r="N16" s="5">
        <f t="shared" ca="1" si="1"/>
        <v>0.55574800905301613</v>
      </c>
      <c r="O16" s="5">
        <f t="shared" ca="1" si="2"/>
        <v>4.6831548583982974</v>
      </c>
      <c r="P16" s="5">
        <f t="shared" ca="1" si="3"/>
        <v>632.09232387745408</v>
      </c>
      <c r="Q16" s="5">
        <f ca="1">P16+((ABS(K16)/MAX(((F16)+(G16)*(L16))*(L16),
            0.000001))^2)/(2*'1D'!$I$5)</f>
        <v>633.21015973004023</v>
      </c>
      <c r="R16" s="5">
        <f ca="1">((ABS(K16)*'1D'!$D$6)/(MAX(((F16)+(G16)*(L16))*(L16),
            0.000001)*MAX(((((F16)+(G16)*(L16))*(L16))/MAX((F16)+2*(L16)*SQRT(1+(G16)^2),
                    0.000001))^(2/3),
            0.000001)))^2</f>
        <v>1.0799964679762339E-2</v>
      </c>
      <c r="S16" s="5">
        <f ca="1">ABS(ABS(K16)/MAX(((F16)+(G16)*(L16))*(L16),
        0.000001))/SQRT('1D'!$I$5*MAX((((F16)+(G16)*(L16))*(L16))/MAX((F16)+2*(G16)*(L16),
            0.000001),
        0.000001))</f>
        <v>1.942783449905261</v>
      </c>
      <c r="T16" s="5">
        <f ca="1">((F16)*(L16)^2)/2+(G16)*(L16)^3/3+(ABS(K16)^2)/('1D'!$I$5*MAX(((F16)+(G16)*(L16))*(L16),
        0.000001))</f>
        <v>26.993979378416515</v>
      </c>
      <c r="U16" s="5">
        <f ca="1">IF($A$2=0,
    0,
    IFERROR(Q15-(((R15+R16)/2)*J16)-(IF(O15&gt;O16,
                '1D'!$D$8*((O15^2-O16^2)/(2*'1D'!$I$5)),
                '1D'!$D$9*((O16^2-O15^2)/(2*'1D'!$I$5)))+('1D'!$D$10*(ABS(I16)/90)*(MAX(O15^2,
                        O16^2)/(2*'1D'!$I$5))))-Q16,
        0))</f>
        <v>0</v>
      </c>
      <c r="V16" s="5">
        <f ca="1">IF($A$2=0,
    1,
    IF(IFERROR(V15,
            0)=0,
        0,
        IFERROR(IF(ROUND(S16,
                    3)=1,
                1,
                IF(AND(ABS(U16)&lt;'1D'!$D$19,
                        S16&gt;1),
                    1,
                    0)),
            0)))</f>
        <v>1</v>
      </c>
      <c r="W16" s="5">
        <f ca="1">IF($A$2=0,
    MAX(MAX('1D'!$D$16,
            MAX('1D'!$D$16,
                POWER((ABS(K16)^2)/('1D'!$I$5*MAX(F16,
                            0.1)^2),
                    1/3))),
        IFERROR(W45,
            MAX(MAX('1D'!$D$16,
                    MAX('1D'!$D$16,
                        POWER((ABS(K16)^2)/('1D'!$I$5*MAX(F16,
                                    0.1)^2),
                            1/3))),
                ($L$2)-E45))),
    IF(IFERROR(AG17,
            0)=0,
        MAX(MAX('1D'!$D$16,
                MAX('1D'!$D$16,
                    POWER((ABS(K16)^2)/('1D'!$I$5*MAX(F16,
                                0.1)^2),
                        1/3))),
            IFERROR(W45,
                MAX(MAX('1D'!$D$16,
                        MAX('1D'!$D$16,
                            POWER((ABS(K16)^2)/('1D'!$I$5*MAX(F16,
                                        0.1)^2),
                                1/3))),
                    ($L$2)-E45))),
        IF(IFERROR(W16,
                0)=0,
            MAX(MAX('1D'!$D$16,
                    MAX('1D'!$D$16,
                        POWER((ABS(K16)^2)/('1D'!$I$5*MAX(F16,
                                    0.1)^2),
                            1/3))),
                IFERROR(W45,
                    MAX(MAX('1D'!$D$16,
                            MAX('1D'!$D$16,
                                POWER((ABS(K16)^2)/('1D'!$I$5*MAX(F16,
                                            0.1)^2),
                                    1/3))),
                        ($L$2)-E45))),
            IF(OR(IFERROR(AD16,
                        0)&gt;=1,
                    IFERROR(AD17,
                        0)&gt;=1),
                MAX('1D'!$D$16,
                    MAX('1D'!$D$16,
                        POWER((ABS(K16)^2)/('1D'!$I$5*MAX(F16,
                                    0.1)^2),
                            1/3))),
                IF(ABS(IFERROR(AF16,
                            0))&lt;'1D'!$D$19,
                    MAX(MAX('1D'!$D$16,
                            MAX('1D'!$D$16,
                                POWER((ABS(K16)^2)/('1D'!$I$5*MAX(F16,
                                            0.1)^2),
                                    1/3))),
                        IFERROR(W16,
                            0)),
                    MAX(MAX('1D'!$D$16,
                            MAX('1D'!$D$16,
                                POWER((ABS(K16)^2)/('1D'!$I$5*MAX(F16,
                                            0.1)^2),
                                    1/3))),
                        (IFERROR(W16,
                                0))+((IFERROR(AF16,
                                    0))*'1D'!$D$18)))))))</f>
        <v>4</v>
      </c>
      <c r="X16" s="5">
        <f t="shared" ca="1" si="4"/>
        <v>72</v>
      </c>
      <c r="Y16" s="5">
        <f t="shared" ca="1" si="5"/>
        <v>2.7692307692307692</v>
      </c>
      <c r="Z16" s="5">
        <f t="shared" ca="1" si="6"/>
        <v>0.69348611111111114</v>
      </c>
      <c r="AA16" s="5">
        <f t="shared" ca="1" si="7"/>
        <v>635.5</v>
      </c>
      <c r="AB16" s="5">
        <f ca="1">AA16+((ABS(K16)/MAX(((F16)+(G16)*(W16))*(W16),
            0.000001))^2)/(2*'1D'!$I$5)</f>
        <v>635.52451187493909</v>
      </c>
      <c r="AC16" s="5">
        <f ca="1">((ABS(K16)*'1D'!$D$6)/(MAX(((F16)+(G16)*(W16))*(W16),
            0.000001)*MAX(((((F16)+(G16)*(W16))*(W16))/MAX((F16)+2*(W16)*SQRT(1+(G16)^2),
                    0.000001))^(2/3),
            0.000001)))^2</f>
        <v>2.7825684421436509E-5</v>
      </c>
      <c r="AD16" s="5">
        <f ca="1">ABS(ABS(K16)/MAX(((F16)+(G16)*(W16))*(W16),
        0.000001))/SQRT('1D'!$I$5*MAX((((F16)+(G16)*(W16))*(W16))/MAX((F16)+2*(G16)*(W16),
            0.000001),
        0.000001))</f>
        <v>0.1107065376096697</v>
      </c>
      <c r="AE16" s="5">
        <f ca="1">((F16)*(W16)^2)/2+(G16)*(W16)^3/3+(ABS(K16)^2)/('1D'!$I$5*MAX(((F16)+(G16)*(W16))*(W16),
        0.000001))</f>
        <v>147.52970999122212</v>
      </c>
      <c r="AF16" s="5">
        <f ca="1">IF($A$2=0,
    0,
    IFERROR(AB17+(((AC16+AC17)/2)*J17)+(IF(Z16&gt;Z17,
                '1D'!$D$8*((Z16^2-Z17^2)/(2*'1D'!$I$5)),
                '1D'!$D$9*((Z17^2-Z16^2)/(2*'1D'!$I$5)))+('1D'!$D$10*(ABS(I17)/90)*(MAX(Z16^2,
                        Z17^2)/(2*'1D'!$I$5))))-AB16,
        0))</f>
        <v>-1.7309396828295576E-3</v>
      </c>
      <c r="AG16" s="5">
        <f ca="1">IF($A$2=0,
    1,
    IF(IFERROR(AG17,
            0)=0,
        0,
        IFERROR(IF(OR(ROUND(AD16,
                        3)&gt;=1,
                    AND(ABS(AF16)&lt;'1D'!$D$19,
                        AD16&lt;1)),
                1,
                0),
            0)))</f>
        <v>0</v>
      </c>
      <c r="AH16" s="5">
        <f ca="1">IFERROR(IF('1D'!V35="Supercritical",
        MAX('1D'!$D$16,
            IFERROR(L16,
                MAX('1D'!$D$16,
                    POWER((ABS(K16)^2)/('1D'!$I$5*MAX(F16,
                                0.1)^2),
                        1/3)))),
        IF('1D'!V35="Subcritical",
            MAX('1D'!$D$16,
                IFERROR(W16,
                    MAX('1D'!$D$16,
                        POWER((ABS(K16)^2)/('1D'!$I$5*MAX(F16,
                                    0.1)^2),
                            1/3)))),
            IF(IFERROR(T16,
                    -1E+99)&gt;=IFERROR(AE16,
                    -1E+99),
                MAX('1D'!$D$16,
                    IFERROR(L16,
                        MAX('1D'!$D$16,
                            POWER((ABS(K16)^2)/('1D'!$I$5*MAX(F16,
                                        0.1)^2),
                                1/3)))),
                MAX('1D'!$D$16,
                    IFERROR(W16,
                        MAX('1D'!$D$16,
                            POWER((ABS(K16)^2)/('1D'!$I$5*MAX(F16,
                                        0.1)^2),
                                1/3))))))),
    MAX('1D'!$D$16,
        POWER((ABS(K16)^2)/('1D'!$I$5*MAX(F16,
                    0.1)^2),
            1/3)))</f>
        <v>4</v>
      </c>
      <c r="AI16" s="5">
        <f t="shared" ca="1" si="8"/>
        <v>635.5</v>
      </c>
      <c r="AJ16" s="5">
        <f ca="1">AI16+((ABS(K16)/MAX(((F16)+(G16)*(AH16))*(AH16),
            0.000001))^2)/(2*'1D'!$I$5)</f>
        <v>635.52451187493909</v>
      </c>
      <c r="AM16">
        <v>0</v>
      </c>
      <c r="AN16">
        <v>0</v>
      </c>
      <c r="AO16" s="5">
        <f t="shared" si="9"/>
        <v>0</v>
      </c>
      <c r="AP16" s="5">
        <f t="shared" si="13"/>
        <v>0</v>
      </c>
      <c r="AQ16" s="5">
        <f ca="1">ABS(ABS(K16)/MAX(((F16)+(G16)*(AH16))*(AH16),
        0.000001))/SQRT('1D'!$I$5*MAX((((F16)+(G16)*(AH16))*(AH16))/MAX((F16)+2*(G16)*(AH16),
            0.000001),
        0.000001))</f>
        <v>0.1107065376096697</v>
      </c>
      <c r="AR16" s="5" t="str">
        <f t="shared" ca="1" si="10"/>
        <v>Subcritical</v>
      </c>
      <c r="AS16" s="5">
        <f ca="1">((ABS(K16)*'1D'!$D$6)/(MAX(((F16)+(G16)*(AH16))*(AH16),
            0.000001)*MAX(((((F16)+(G16)*(AH16))*(AH16))/MAX((F16)+2*(AH16)*SQRT(1+(G16)^2),
                    0.000001))^(2/3),
            0.000001)))^2</f>
        <v>2.7825684421436509E-5</v>
      </c>
    </row>
    <row r="17" spans="1:45" x14ac:dyDescent="0.35">
      <c r="A17">
        <v>8</v>
      </c>
      <c r="B17">
        <v>7.0010000000000003</v>
      </c>
      <c r="C17">
        <v>616072.39599999995</v>
      </c>
      <c r="D17">
        <v>3096619.7289999998</v>
      </c>
      <c r="E17">
        <v>631.5</v>
      </c>
      <c r="F17">
        <v>19</v>
      </c>
      <c r="G17">
        <v>0</v>
      </c>
      <c r="H17" t="s">
        <v>120</v>
      </c>
      <c r="I17">
        <v>3.6999999999999998E-2</v>
      </c>
      <c r="J17" s="5">
        <f t="shared" si="11"/>
        <v>1.0010000000000003</v>
      </c>
      <c r="K17" s="5">
        <f t="shared" ca="1" si="12"/>
        <v>49.931000000000004</v>
      </c>
      <c r="L17" s="5">
        <f ca="1">IF($A$2=0,
    IFERROR(L16,
        MAX('1D'!$D$16,
            POWER((ABS(K17)^2)/('1D'!$I$5*MAX(F17,
                        0.1)^2),
                1/3))),
    IF(IFERROR(V16,
            0)=0,
        IFERROR(L16,
            MAX('1D'!$D$16,
                POWER((ABS(K17)^2)/('1D'!$I$5*MAX(F17,
                            0.1)^2),
                    1/3))),
        IF(OR(IFERROR(L17,
                    0)=0,
                IFERROR(S16,
                    0)&lt;1,
                IFERROR(S17,
                    0)&lt;1),
            MAX('1D'!$D$16,
                POWER((ABS(K17)^2)/('1D'!$I$5*MAX(F17,
                            0.1)^2),
                    1/3)),
            IF(IFERROR(U17,
                    0)&gt;0,
                MAX('1D'!$D$16,
                    IFERROR(L17,
                        0)+((IFERROR(U17,
                                0))*'1D'!$D$18*IF((IFERROR(S17,
                                    0))&lt;1,
                            1,
                            -1))),
                IF(IFERROR(U17,
                        0)&lt;0,
                    IF(ABS((MAX('1D'!$D$16,
                                    POWER((ABS(K17)^2)/('1D'!$I$5*MAX(F17,
                                                0.1)^2),
                                        1/3)))-IFERROR(L17,
                                0))&gt;'1D'!$D$19,
                        MAX('1D'!$D$16,
                            IF((MAX('1D'!$D$16,
                                        POWER((ABS(K17)^2)/('1D'!$I$5*MAX(F17,
                                                    0.1)^2),
                                            1/3)))&gt;IFERROR(L17,
                                    0),
                                MIN((MAX('1D'!$D$16,
                                            POWER((ABS(K17)^2)/('1D'!$I$5*MAX(F17,
                                                        0.1)^2),
                                                1/3))),
                                    IFERROR(L17,
                                        0)+(MIN(ABS(IFERROR(U17,
                                                    0))*'1D'!$D$18,
                                            ABS((MAX('1D'!$D$16,
                                                        POWER((ABS(K17)^2)/('1D'!$I$5*MAX(F17,
                                                                    0.1)^2),
                                                            1/3)))-IFERROR(L17,
                                                    0))))),
                                MAX((MAX('1D'!$D$16,
                                            POWER((ABS(K17)^2)/('1D'!$I$5*MAX(F17,
                                                        0.1)^2),
                                                1/3))),
                                    IFERROR(L17,
                                        0)-(MIN(ABS(IFERROR(U17,
                                                    0))*'1D'!$D$18,
                                            ABS((MAX('1D'!$D$16,
                                                        POWER((ABS(K17)^2)/('1D'!$I$5*MAX(F17,
                                                                    0.1)^2),
                                                            1/3)))-IFERROR(L17,
                                                    0))))))),
                        MAX('1D'!$D$16,
                            POWER((ABS(K17)^2)/('1D'!$I$5*MAX(F17,
                                        0.1)^2),
                                1/3))),
                    MAX('1D'!$D$16,
                        IFERROR(L17,
                            0)))))))</f>
        <v>0.55542707727854224</v>
      </c>
      <c r="M17" s="5">
        <f t="shared" ca="1" si="0"/>
        <v>10.553114468292302</v>
      </c>
      <c r="N17" s="5">
        <f t="shared" ca="1" si="1"/>
        <v>0.52474720303717104</v>
      </c>
      <c r="O17" s="5">
        <f t="shared" ca="1" si="2"/>
        <v>4.7313994508466477</v>
      </c>
      <c r="P17" s="5">
        <f t="shared" ca="1" si="3"/>
        <v>632.05542707727852</v>
      </c>
      <c r="Q17" s="5">
        <f ca="1">P17+((ABS(K17)/MAX(((F17)+(G17)*(L17))*(L17),
            0.000001))^2)/(2*'1D'!$I$5)</f>
        <v>633.19641284503962</v>
      </c>
      <c r="R17" s="5">
        <f ca="1">((ABS(K17)*'1D'!$D$6)/(MAX(((F17)+(G17)*(L17))*(L17),
            0.000001)*MAX(((((F17)+(G17)*(L17))*(L17))/MAX((F17)+2*(L17)*SQRT(1+(G17)^2),
                    0.000001))^(2/3),
            0.000001)))^2</f>
        <v>1.190040034345983E-2</v>
      </c>
      <c r="S17" s="5">
        <f ca="1">ABS(ABS(K17)/MAX(((F17)+(G17)*(L17))*(L17),
        0.000001))/SQRT('1D'!$I$5*MAX((((F17)+(G17)*(L17))*(L17))/MAX((F17)+2*(G17)*(L17),
            0.000001),
        0.000001))</f>
        <v>2.0269432402233685</v>
      </c>
      <c r="T17" s="5">
        <f ca="1">((F17)*(L17)^2)/2+(G17)*(L17)^3/3+(ABS(K17)^2)/('1D'!$I$5*MAX(((F17)+(G17)*(L17))*(L17),
        0.000001))</f>
        <v>27.012649590404386</v>
      </c>
      <c r="U17" s="5">
        <f ca="1">IF($A$2=0,
    0,
    IFERROR(Q16-(((R16+R17)/2)*J17)-(IF(O16&gt;O17,
                '1D'!$D$8*((O16^2-O17^2)/(2*'1D'!$I$5)),
                '1D'!$D$9*((O17^2-O16^2)/(2*'1D'!$I$5)))+('1D'!$D$10*(ABS(I17)/90)*(MAX(O16^2,
                        O17^2)/(2*'1D'!$I$5))))-Q17,
        0))</f>
        <v>0</v>
      </c>
      <c r="V17" s="5">
        <f ca="1">IF($A$2=0,
    1,
    IF(IFERROR(V16,
            0)=0,
        0,
        IFERROR(IF(ROUND(S17,
                    3)=1,
                1,
                IF(AND(ABS(U17)&lt;'1D'!$D$19,
                        S17&gt;1),
                    1,
                    0)),
            0)))</f>
        <v>1</v>
      </c>
      <c r="W17" s="5">
        <f ca="1">IF($A$2=0,
    MAX(MAX('1D'!$D$16,
            MAX('1D'!$D$16,
                POWER((ABS(K17)^2)/('1D'!$I$5*MAX(F17,
                            0.1)^2),
                    1/3))),
        IFERROR(W45,
            MAX(MAX('1D'!$D$16,
                    MAX('1D'!$D$16,
                        POWER((ABS(K17)^2)/('1D'!$I$5*MAX(F17,
                                    0.1)^2),
                            1/3))),
                ($L$2)-E45))),
    IF(IFERROR(AG18,
            0)=0,
        MAX(MAX('1D'!$D$16,
                MAX('1D'!$D$16,
                    POWER((ABS(K17)^2)/('1D'!$I$5*MAX(F17,
                                0.1)^2),
                        1/3))),
            IFERROR(W45,
                MAX(MAX('1D'!$D$16,
                        MAX('1D'!$D$16,
                            POWER((ABS(K17)^2)/('1D'!$I$5*MAX(F17,
                                        0.1)^2),
                                1/3))),
                    ($L$2)-E45))),
        IF(IFERROR(W17,
                0)=0,
            MAX(MAX('1D'!$D$16,
                    MAX('1D'!$D$16,
                        POWER((ABS(K17)^2)/('1D'!$I$5*MAX(F17,
                                    0.1)^2),
                            1/3))),
                IFERROR(W45,
                    MAX(MAX('1D'!$D$16,
                            MAX('1D'!$D$16,
                                POWER((ABS(K17)^2)/('1D'!$I$5*MAX(F17,
                                            0.1)^2),
                                    1/3))),
                        ($L$2)-E45))),
            IF(OR(IFERROR(AD17,
                        0)&gt;=1,
                    IFERROR(AD18,
                        0)&gt;=1),
                MAX('1D'!$D$16,
                    MAX('1D'!$D$16,
                        POWER((ABS(K17)^2)/('1D'!$I$5*MAX(F17,
                                    0.1)^2),
                            1/3))),
                IF(ABS(IFERROR(AF17,
                            0))&lt;'1D'!$D$19,
                    MAX(MAX('1D'!$D$16,
                            MAX('1D'!$D$16,
                                POWER((ABS(K17)^2)/('1D'!$I$5*MAX(F17,
                                            0.1)^2),
                                    1/3))),
                        IFERROR(W17,
                            0)),
                    MAX(MAX('1D'!$D$16,
                            MAX('1D'!$D$16,
                                POWER((ABS(K17)^2)/('1D'!$I$5*MAX(F17,
                                            0.1)^2),
                                    1/3))),
                        (IFERROR(W17,
                                0))+((IFERROR(AF17,
                                    0))*'1D'!$D$18)))))))</f>
        <v>4</v>
      </c>
      <c r="X17" s="5">
        <f t="shared" ca="1" si="4"/>
        <v>76</v>
      </c>
      <c r="Y17" s="5">
        <f t="shared" ca="1" si="5"/>
        <v>2.8148148148148149</v>
      </c>
      <c r="Z17" s="5">
        <f t="shared" ca="1" si="6"/>
        <v>0.65698684210526326</v>
      </c>
      <c r="AA17" s="5">
        <f t="shared" ca="1" si="7"/>
        <v>635.5</v>
      </c>
      <c r="AB17" s="5">
        <f ca="1">AA17+((ABS(K17)/MAX(((F17)+(G17)*(W17))*(W17),
            0.000001))^2)/(2*'1D'!$I$5)</f>
        <v>635.52199957750759</v>
      </c>
      <c r="AC17" s="5">
        <f ca="1">((ABS(K17)*'1D'!$D$6)/(MAX(((F17)+(G17)*(W17))*(W17),
            0.000001)*MAX(((((F17)+(G17)*(W17))*(W17))/MAX((F17)+2*(W17)*SQRT(1+(G17)^2),
                    0.000001))^(2/3),
            0.000001)))^2</f>
        <v>2.4435961045072054E-5</v>
      </c>
      <c r="AD17" s="5">
        <f ca="1">ABS(ABS(K17)/MAX(((F17)+(G17)*(W17))*(W17),
        0.000001))/SQRT('1D'!$I$5*MAX((((F17)+(G17)*(W17))*(W17))/MAX((F17)+2*(G17)*(W17),
            0.000001),
        0.000001))</f>
        <v>0.10487987773547656</v>
      </c>
      <c r="AE17" s="5">
        <f ca="1">((F17)*(W17)^2)/2+(G17)*(W17)^3/3+(ABS(K17)^2)/('1D'!$I$5*MAX(((F17)+(G17)*(W17))*(W17),
        0.000001))</f>
        <v>155.3439357811578</v>
      </c>
      <c r="AF17" s="5">
        <f ca="1">IF($A$2=0,
    0,
    IFERROR(AB18+(((AC17+AC18)/2)*J18)+(IF(Z17&gt;Z18,
                '1D'!$D$8*((Z17^2-Z18^2)/(2*'1D'!$I$5)),
                '1D'!$D$9*((Z18^2-Z17^2)/(2*'1D'!$I$5)))+('1D'!$D$10*(ABS(I18)/90)*(MAX(Z17^2,
                        Z18^2)/(2*'1D'!$I$5))))-AB17,
        0))</f>
        <v>0.16922523171945159</v>
      </c>
      <c r="AG17" s="5">
        <f ca="1">IF($A$2=0,
    1,
    IF(IFERROR(AG18,
            0)=0,
        0,
        IFERROR(IF(OR(ROUND(AD17,
                        3)&gt;=1,
                    AND(ABS(AF17)&lt;'1D'!$D$19,
                        AD17&lt;1)),
                1,
                0),
            0)))</f>
        <v>0</v>
      </c>
      <c r="AH17" s="5">
        <f ca="1">IFERROR(IF('1D'!V35="Supercritical",
        MAX('1D'!$D$16,
            IFERROR(L17,
                MAX('1D'!$D$16,
                    POWER((ABS(K17)^2)/('1D'!$I$5*MAX(F17,
                                0.1)^2),
                        1/3)))),
        IF('1D'!V35="Subcritical",
            MAX('1D'!$D$16,
                IFERROR(W17,
                    MAX('1D'!$D$16,
                        POWER((ABS(K17)^2)/('1D'!$I$5*MAX(F17,
                                    0.1)^2),
                            1/3)))),
            IF(IFERROR(T17,
                    -1E+99)&gt;=IFERROR(AE17,
                    -1E+99),
                MAX('1D'!$D$16,
                    IFERROR(L17,
                        MAX('1D'!$D$16,
                            POWER((ABS(K17)^2)/('1D'!$I$5*MAX(F17,
                                        0.1)^2),
                                1/3)))),
                MAX('1D'!$D$16,
                    IFERROR(W17,
                        MAX('1D'!$D$16,
                            POWER((ABS(K17)^2)/('1D'!$I$5*MAX(F17,
                                        0.1)^2),
                                1/3))))))),
    MAX('1D'!$D$16,
        POWER((ABS(K17)^2)/('1D'!$I$5*MAX(F17,
                    0.1)^2),
            1/3)))</f>
        <v>4</v>
      </c>
      <c r="AI17" s="5">
        <f t="shared" ca="1" si="8"/>
        <v>635.5</v>
      </c>
      <c r="AJ17" s="5">
        <f ca="1">AI17+((ABS(K17)/MAX(((F17)+(G17)*(AH17))*(AH17),
            0.000001))^2)/(2*'1D'!$I$5)</f>
        <v>635.52199957750759</v>
      </c>
      <c r="AM17">
        <v>0</v>
      </c>
      <c r="AN17">
        <v>0</v>
      </c>
      <c r="AO17" s="5">
        <f t="shared" si="9"/>
        <v>0</v>
      </c>
      <c r="AP17" s="5">
        <f t="shared" si="13"/>
        <v>0</v>
      </c>
      <c r="AQ17" s="5">
        <f ca="1">ABS(ABS(K17)/MAX(((F17)+(G17)*(AH17))*(AH17),
        0.000001))/SQRT('1D'!$I$5*MAX((((F17)+(G17)*(AH17))*(AH17))/MAX((F17)+2*(G17)*(AH17),
            0.000001),
        0.000001))</f>
        <v>0.10487987773547656</v>
      </c>
      <c r="AR17" s="5" t="str">
        <f t="shared" ca="1" si="10"/>
        <v>Subcritical</v>
      </c>
      <c r="AS17" s="5">
        <f ca="1">((ABS(K17)*'1D'!$D$6)/(MAX(((F17)+(G17)*(AH17))*(AH17),
            0.000001)*MAX(((((F17)+(G17)*(AH17))*(AH17))/MAX((F17)+2*(AH17)*SQRT(1+(G17)^2),
                    0.000001))^(2/3),
            0.000001)))^2</f>
        <v>2.4435961045072054E-5</v>
      </c>
    </row>
    <row r="18" spans="1:45" x14ac:dyDescent="0.35">
      <c r="A18">
        <v>9</v>
      </c>
      <c r="B18">
        <v>8</v>
      </c>
      <c r="C18">
        <v>616073.348</v>
      </c>
      <c r="D18">
        <v>3096619.4240000001</v>
      </c>
      <c r="E18">
        <v>631.5</v>
      </c>
      <c r="F18">
        <v>6.7240000000000002</v>
      </c>
      <c r="G18">
        <v>0</v>
      </c>
      <c r="H18" t="s">
        <v>176</v>
      </c>
      <c r="I18">
        <v>5.5E-2</v>
      </c>
      <c r="J18" s="5">
        <f t="shared" si="11"/>
        <v>0.99899999999999967</v>
      </c>
      <c r="K18" s="5">
        <f t="shared" ca="1" si="12"/>
        <v>49.931000000000004</v>
      </c>
      <c r="L18" s="5">
        <f ca="1">IF($A$2=0,
    IFERROR(L17,
        MAX('1D'!$D$16,
            POWER((ABS(K18)^2)/('1D'!$I$5*MAX(F18,
                        0.1)^2),
                1/3))),
    IF(IFERROR(V17,
            0)=0,
        IFERROR(L17,
            MAX('1D'!$D$16,
                POWER((ABS(K18)^2)/('1D'!$I$5*MAX(F18,
                            0.1)^2),
                    1/3))),
        IF(OR(IFERROR(L18,
                    0)=0,
                IFERROR(S17,
                    0)&lt;1,
                IFERROR(S18,
                    0)&lt;1),
            MAX('1D'!$D$16,
                POWER((ABS(K18)^2)/('1D'!$I$5*MAX(F18,
                            0.1)^2),
                    1/3)),
            IF(IFERROR(U18,
                    0)&gt;0,
                MAX('1D'!$D$16,
                    IFERROR(L18,
                        0)+((IFERROR(U18,
                                0))*'1D'!$D$18*IF((IFERROR(S18,
                                    0))&lt;1,
                            1,
                            -1))),
                IF(IFERROR(U18,
                        0)&lt;0,
                    IF(ABS((MAX('1D'!$D$16,
                                    POWER((ABS(K18)^2)/('1D'!$I$5*MAX(F18,
                                                0.1)^2),
                                        1/3)))-IFERROR(L18,
                                0))&gt;'1D'!$D$19,
                        MAX('1D'!$D$16,
                            IF((MAX('1D'!$D$16,
                                        POWER((ABS(K18)^2)/('1D'!$I$5*MAX(F18,
                                                    0.1)^2),
                                            1/3)))&gt;IFERROR(L18,
                                    0),
                                MIN((MAX('1D'!$D$16,
                                            POWER((ABS(K18)^2)/('1D'!$I$5*MAX(F18,
                                                        0.1)^2),
                                                1/3))),
                                    IFERROR(L18,
                                        0)+(MIN(ABS(IFERROR(U18,
                                                    0))*'1D'!$D$18,
                                            ABS((MAX('1D'!$D$16,
                                                        POWER((ABS(K18)^2)/('1D'!$I$5*MAX(F18,
                                                                    0.1)^2),
                                                            1/3)))-IFERROR(L18,
                                                    0))))),
                                MAX((MAX('1D'!$D$16,
                                            POWER((ABS(K18)^2)/('1D'!$I$5*MAX(F18,
                                                        0.1)^2),
                                                1/3))),
                                    IFERROR(L18,
                                        0)-(MIN(ABS(IFERROR(U18,
                                                    0))*'1D'!$D$18,
                                            ABS((MAX('1D'!$D$16,
                                                        POWER((ABS(K18)^2)/('1D'!$I$5*MAX(F18,
                                                                    0.1)^2),
                                                            1/3)))-IFERROR(L18,
                                                    0))))))),
                        MAX('1D'!$D$16,
                            POWER((ABS(K18)^2)/('1D'!$I$5*MAX(F18,
                                        0.1)^2),
                                1/3))),
                    MAX('1D'!$D$16,
                        IFERROR(L18,
                            0)))))))</f>
        <v>1.7780284415642935</v>
      </c>
      <c r="M18" s="5">
        <f t="shared" ca="1" si="0"/>
        <v>11.955463241078309</v>
      </c>
      <c r="N18" s="5">
        <f t="shared" ca="1" si="1"/>
        <v>1.1629763703641915</v>
      </c>
      <c r="O18" s="5">
        <f t="shared" ca="1" si="2"/>
        <v>4.1764170064477177</v>
      </c>
      <c r="P18" s="5">
        <f t="shared" ca="1" si="3"/>
        <v>633.27802844156429</v>
      </c>
      <c r="Q18" s="5">
        <f ca="1">P18+((ABS(K18)/MAX(((F18)+(G18)*(L18))*(L18),
            0.000001))^2)/(2*'1D'!$I$5)</f>
        <v>634.16704266234649</v>
      </c>
      <c r="R18" s="5">
        <f ca="1">((ABS(K18)*'1D'!$D$6)/(MAX(((F18)+(G18)*(L18))*(L18),
            0.000001)*MAX(((((F18)+(G18)*(L18))*(L18))/MAX((F18)+2*(L18)*SQRT(1+(G18)^2),
                    0.000001))^(2/3),
            0.000001)))^2</f>
        <v>3.2089457491535711E-3</v>
      </c>
      <c r="S18" s="5">
        <f ca="1">ABS(ABS(K18)/MAX(((F18)+(G18)*(L18))*(L18),
        0.000001))/SQRT('1D'!$I$5*MAX((((F18)+(G18)*(L18))*(L18))/MAX((F18)+2*(G18)*(L18),
            0.000001),
        0.000001))</f>
        <v>1</v>
      </c>
      <c r="T18" s="5">
        <f ca="1">((F18)*(L18)^2)/2+(G18)*(L18)^3/3+(ABS(K18)^2)/('1D'!$I$5*MAX(((F18)+(G18)*(L18))*(L18),
        0.000001))</f>
        <v>31.885730512070495</v>
      </c>
      <c r="U18" s="5">
        <f ca="1">IF($A$2=0,
    0,
    IFERROR(Q17-(((R17+R18)/2)*J18)-(IF(O17&gt;O18,
                '1D'!$D$8*((O17^2-O18^2)/(2*'1D'!$I$5)),
                '1D'!$D$9*((O18^2-O17^2)/(2*'1D'!$I$5)))+('1D'!$D$10*(ABS(I18)/90)*(MAX(O17^2,
                        O18^2)/(2*'1D'!$I$5))))-Q18,
        0))</f>
        <v>-1.0538729901359147</v>
      </c>
      <c r="V18" s="5">
        <f ca="1">IF($A$2=0,
    1,
    IF(IFERROR(V17,
            0)=0,
        0,
        IFERROR(IF(ROUND(S18,
                    3)=1,
                1,
                IF(AND(ABS(U18)&lt;'1D'!$D$19,
                        S18&gt;1),
                    1,
                    0)),
            0)))</f>
        <v>1</v>
      </c>
      <c r="W18" s="5">
        <f ca="1">IF($A$2=0,
    MAX(MAX('1D'!$D$16,
            MAX('1D'!$D$16,
                POWER((ABS(K18)^2)/('1D'!$I$5*MAX(F18,
                            0.1)^2),
                    1/3))),
        IFERROR(W45,
            MAX(MAX('1D'!$D$16,
                    MAX('1D'!$D$16,
                        POWER((ABS(K18)^2)/('1D'!$I$5*MAX(F18,
                                    0.1)^2),
                            1/3))),
                ($L$2)-E45))),
    IF(IFERROR(AG19,
            0)=0,
        MAX(MAX('1D'!$D$16,
                MAX('1D'!$D$16,
                    POWER((ABS(K18)^2)/('1D'!$I$5*MAX(F18,
                                0.1)^2),
                        1/3))),
            IFERROR(W45,
                MAX(MAX('1D'!$D$16,
                        MAX('1D'!$D$16,
                            POWER((ABS(K18)^2)/('1D'!$I$5*MAX(F18,
                                        0.1)^2),
                                1/3))),
                    ($L$2)-E45))),
        IF(IFERROR(W18,
                0)=0,
            MAX(MAX('1D'!$D$16,
                    MAX('1D'!$D$16,
                        POWER((ABS(K18)^2)/('1D'!$I$5*MAX(F18,
                                    0.1)^2),
                            1/3))),
                IFERROR(W45,
                    MAX(MAX('1D'!$D$16,
                            MAX('1D'!$D$16,
                                POWER((ABS(K18)^2)/('1D'!$I$5*MAX(F18,
                                            0.1)^2),
                                    1/3))),
                        ($L$2)-E45))),
            IF(OR(IFERROR(AD18,
                        0)&gt;=1,
                    IFERROR(AD19,
                        0)&gt;=1),
                MAX('1D'!$D$16,
                    MAX('1D'!$D$16,
                        POWER((ABS(K18)^2)/('1D'!$I$5*MAX(F18,
                                    0.1)^2),
                            1/3))),
                IF(ABS(IFERROR(AF18,
                            0))&lt;'1D'!$D$19,
                    MAX(MAX('1D'!$D$16,
                            MAX('1D'!$D$16,
                                POWER((ABS(K18)^2)/('1D'!$I$5*MAX(F18,
                                            0.1)^2),
                                    1/3))),
                        IFERROR(W18,
                            0)),
                    MAX(MAX('1D'!$D$16,
                            MAX('1D'!$D$16,
                                POWER((ABS(K18)^2)/('1D'!$I$5*MAX(F18,
                                            0.1)^2),
                                    1/3))),
                        (IFERROR(W18,
                                0))+((IFERROR(AF18,
                                    0))*'1D'!$D$18)))))))</f>
        <v>4</v>
      </c>
      <c r="X18" s="5">
        <f t="shared" ca="1" si="4"/>
        <v>26.896000000000001</v>
      </c>
      <c r="Y18" s="5">
        <f t="shared" ca="1" si="5"/>
        <v>1.8266775332790004</v>
      </c>
      <c r="Z18" s="5">
        <f t="shared" ca="1" si="6"/>
        <v>1.8564470553242118</v>
      </c>
      <c r="AA18" s="5">
        <f t="shared" ca="1" si="7"/>
        <v>635.5</v>
      </c>
      <c r="AB18" s="5">
        <f ca="1">AA18+((ABS(K18)/MAX(((F18)+(G18)*(W18))*(W18),
            0.000001))^2)/(2*'1D'!$I$5)</f>
        <v>635.67565727162196</v>
      </c>
      <c r="AC18" s="5">
        <f ca="1">((ABS(K18)*'1D'!$D$6)/(MAX(((F18)+(G18)*(W18))*(W18),
            0.000001)*MAX(((((F18)+(G18)*(W18))*(W18))/MAX((F18)+2*(W18)*SQRT(1+(G18)^2),
                    0.000001))^(2/3),
            0.000001)))^2</f>
        <v>3.4726829722595031E-4</v>
      </c>
      <c r="AD18" s="5">
        <f ca="1">ABS(ABS(K18)/MAX(((F18)+(G18)*(W18))*(W18),
        0.000001))/SQRT('1D'!$I$5*MAX((((F18)+(G18)*(W18))*(W18))/MAX((F18)+2*(G18)*(W18),
            0.000001),
        0.000001))</f>
        <v>0.29635896445182253</v>
      </c>
      <c r="AE18" s="5">
        <f ca="1">((F18)*(W18)^2)/2+(G18)*(W18)^3/3+(ABS(K18)^2)/('1D'!$I$5*MAX(((F18)+(G18)*(W18))*(W18),
        0.000001))</f>
        <v>63.240955955085958</v>
      </c>
      <c r="AF18" s="5">
        <f ca="1">IF($A$2=0,
    0,
    IFERROR(AB19+(((AC18+AC19)/2)*J19)+(IF(Z18&gt;Z19,
                '1D'!$D$8*((Z18^2-Z19^2)/(2*'1D'!$I$5)),
                '1D'!$D$9*((Z19^2-Z18^2)/(2*'1D'!$I$5)))+('1D'!$D$10*(ABS(I19)/90)*(MAX(Z18^2,
                        Z19^2)/(2*'1D'!$I$5))))-AB18,
        0))</f>
        <v>4.7304186635983569E-2</v>
      </c>
      <c r="AG18" s="5">
        <f ca="1">IF($A$2=0,
    1,
    IF(IFERROR(AG19,
            0)=0,
        0,
        IFERROR(IF(OR(ROUND(AD18,
                        3)&gt;=1,
                    AND(ABS(AF18)&lt;'1D'!$D$19,
                        AD18&lt;1)),
                1,
                0),
            0)))</f>
        <v>0</v>
      </c>
      <c r="AH18" s="5">
        <f ca="1">IFERROR(IF('1D'!V35="Supercritical",
        MAX('1D'!$D$16,
            IFERROR(L18,
                MAX('1D'!$D$16,
                    POWER((ABS(K18)^2)/('1D'!$I$5*MAX(F18,
                                0.1)^2),
                        1/3)))),
        IF('1D'!V35="Subcritical",
            MAX('1D'!$D$16,
                IFERROR(W18,
                    MAX('1D'!$D$16,
                        POWER((ABS(K18)^2)/('1D'!$I$5*MAX(F18,
                                    0.1)^2),
                            1/3)))),
            IF(IFERROR(T18,
                    -1E+99)&gt;=IFERROR(AE18,
                    -1E+99),
                MAX('1D'!$D$16,
                    IFERROR(L18,
                        MAX('1D'!$D$16,
                            POWER((ABS(K18)^2)/('1D'!$I$5*MAX(F18,
                                        0.1)^2),
                                1/3)))),
                MAX('1D'!$D$16,
                    IFERROR(W18,
                        MAX('1D'!$D$16,
                            POWER((ABS(K18)^2)/('1D'!$I$5*MAX(F18,
                                        0.1)^2),
                                1/3))))))),
    MAX('1D'!$D$16,
        POWER((ABS(K18)^2)/('1D'!$I$5*MAX(F18,
                    0.1)^2),
            1/3)))</f>
        <v>4</v>
      </c>
      <c r="AI18" s="5">
        <f t="shared" ca="1" si="8"/>
        <v>635.5</v>
      </c>
      <c r="AJ18" s="5">
        <f ca="1">AI18+((ABS(K18)/MAX(((F18)+(G18)*(AH18))*(AH18),
            0.000001))^2)/(2*'1D'!$I$5)</f>
        <v>635.67565727162196</v>
      </c>
      <c r="AM18">
        <v>0</v>
      </c>
      <c r="AN18">
        <v>0</v>
      </c>
      <c r="AO18" s="5">
        <f t="shared" si="9"/>
        <v>0</v>
      </c>
      <c r="AP18" s="5">
        <f t="shared" si="13"/>
        <v>0</v>
      </c>
      <c r="AQ18" s="5">
        <f ca="1">ABS(ABS(K18)/MAX(((F18)+(G18)*(AH18))*(AH18),
        0.000001))/SQRT('1D'!$I$5*MAX((((F18)+(G18)*(AH18))*(AH18))/MAX((F18)+2*(G18)*(AH18),
            0.000001),
        0.000001))</f>
        <v>0.29635896445182253</v>
      </c>
      <c r="AR18" s="5" t="str">
        <f t="shared" ca="1" si="10"/>
        <v>Subcritical</v>
      </c>
      <c r="AS18" s="5">
        <f ca="1">((ABS(K18)*'1D'!$D$6)/(MAX(((F18)+(G18)*(AH18))*(AH18),
            0.000001)*MAX(((((F18)+(G18)*(AH18))*(AH18))/MAX((F18)+2*(AH18)*SQRT(1+(G18)^2),
                    0.000001))^(2/3),
            0.000001)))^2</f>
        <v>3.4726829722595031E-4</v>
      </c>
    </row>
    <row r="19" spans="1:45" x14ac:dyDescent="0.35">
      <c r="A19">
        <v>10</v>
      </c>
      <c r="B19">
        <v>9</v>
      </c>
      <c r="C19">
        <v>616074.30000000005</v>
      </c>
      <c r="D19">
        <v>3096619.1179999998</v>
      </c>
      <c r="E19">
        <v>631.5</v>
      </c>
      <c r="F19">
        <v>6.032</v>
      </c>
      <c r="G19">
        <v>0</v>
      </c>
      <c r="H19" t="s">
        <v>176</v>
      </c>
      <c r="I19">
        <v>5.5E-2</v>
      </c>
      <c r="J19" s="5">
        <f t="shared" si="11"/>
        <v>1</v>
      </c>
      <c r="K19" s="5">
        <f t="shared" ca="1" si="12"/>
        <v>49.931000000000004</v>
      </c>
      <c r="L19" s="5">
        <f ca="1">IF($A$2=0,
    IFERROR(L18,
        MAX('1D'!$D$16,
            POWER((ABS(K19)^2)/('1D'!$I$5*MAX(F19,
                        0.1)^2),
                1/3))),
    IF(IFERROR(V18,
            0)=0,
        IFERROR(L18,
            MAX('1D'!$D$16,
                POWER((ABS(K19)^2)/('1D'!$I$5*MAX(F19,
                            0.1)^2),
                    1/3))),
        IF(OR(IFERROR(L19,
                    0)=0,
                IFERROR(S18,
                    0)&lt;1,
                IFERROR(S19,
                    0)&lt;1),
            MAX('1D'!$D$16,
                POWER((ABS(K19)^2)/('1D'!$I$5*MAX(F19,
                            0.1)^2),
                    1/3)),
            IF(IFERROR(U19,
                    0)&gt;0,
                MAX('1D'!$D$16,
                    IFERROR(L19,
                        0)+((IFERROR(U19,
                                0))*'1D'!$D$18*IF((IFERROR(S19,
                                    0))&lt;1,
                            1,
                            -1))),
                IF(IFERROR(U19,
                        0)&lt;0,
                    IF(ABS((MAX('1D'!$D$16,
                                    POWER((ABS(K19)^2)/('1D'!$I$5*MAX(F19,
                                                0.1)^2),
                                        1/3)))-IFERROR(L19,
                                0))&gt;'1D'!$D$19,
                        MAX('1D'!$D$16,
                            IF((MAX('1D'!$D$16,
                                        POWER((ABS(K19)^2)/('1D'!$I$5*MAX(F19,
                                                    0.1)^2),
                                            1/3)))&gt;IFERROR(L19,
                                    0),
                                MIN((MAX('1D'!$D$16,
                                            POWER((ABS(K19)^2)/('1D'!$I$5*MAX(F19,
                                                        0.1)^2),
                                                1/3))),
                                    IFERROR(L19,
                                        0)+(MIN(ABS(IFERROR(U19,
                                                    0))*'1D'!$D$18,
                                            ABS((MAX('1D'!$D$16,
                                                        POWER((ABS(K19)^2)/('1D'!$I$5*MAX(F19,
                                                                    0.1)^2),
                                                            1/3)))-IFERROR(L19,
                                                    0))))),
                                MAX((MAX('1D'!$D$16,
                                            POWER((ABS(K19)^2)/('1D'!$I$5*MAX(F19,
                                                        0.1)^2),
                                                1/3))),
                                    IFERROR(L19,
                                        0)-(MIN(ABS(IFERROR(U19,
                                                    0))*'1D'!$D$18,
                                            ABS((MAX('1D'!$D$16,
                                                        POWER((ABS(K19)^2)/('1D'!$I$5*MAX(F19,
                                                                    0.1)^2),
                                                            1/3)))-IFERROR(L19,
                                                    0))))))),
                        MAX('1D'!$D$16,
                            POWER((ABS(K19)^2)/('1D'!$I$5*MAX(F19,
                                        0.1)^2),
                                1/3))),
                    MAX('1D'!$D$16,
                        IFERROR(L19,
                            0)))))))</f>
        <v>1.9115380693357589</v>
      </c>
      <c r="M19" s="5">
        <f t="shared" ca="1" si="0"/>
        <v>11.530397634233298</v>
      </c>
      <c r="N19" s="5">
        <f t="shared" ca="1" si="1"/>
        <v>1.1699957942473711</v>
      </c>
      <c r="O19" s="5">
        <f t="shared" ca="1" si="2"/>
        <v>4.3303797131641693</v>
      </c>
      <c r="P19" s="5">
        <f t="shared" ca="1" si="3"/>
        <v>633.41153806933573</v>
      </c>
      <c r="Q19" s="5">
        <f ca="1">P19+((ABS(K19)/MAX(((F19)+(G19)*(L19))*(L19),
            0.000001))^2)/(2*'1D'!$I$5)</f>
        <v>634.36730710400366</v>
      </c>
      <c r="R19" s="5">
        <f ca="1">((ABS(K19)*'1D'!$D$6)/(MAX(((F19)+(G19)*(L19))*(L19),
            0.000001)*MAX(((((F19)+(G19)*(L19))*(L19))/MAX((F19)+2*(L19)*SQRT(1+(G19)^2),
                    0.000001))^(2/3),
            0.000001)))^2</f>
        <v>3.4223315133312554E-3</v>
      </c>
      <c r="S19" s="5">
        <f ca="1">ABS(ABS(K19)/MAX(((F19)+(G19)*(L19))*(L19),
        0.000001))/SQRT('1D'!$I$5*MAX((((F19)+(G19)*(L19))*(L19))/MAX((F19)+2*(G19)*(L19),
            0.000001),
        0.000001))</f>
        <v>1</v>
      </c>
      <c r="T19" s="5">
        <f ca="1">((F19)*(L19)^2)/2+(G19)*(L19)^3/3+(ABS(K19)^2)/('1D'!$I$5*MAX(((F19)+(G19)*(L19))*(L19),
        0.000001))</f>
        <v>33.061191048623876</v>
      </c>
      <c r="U19" s="5">
        <f ca="1">IF($A$2=0,
    0,
    IFERROR(Q18-(((R18+R19)/2)*J19)-(IF(O18&gt;O19,
                '1D'!$D$8*((O18^2-O19^2)/(2*'1D'!$I$5)),
                '1D'!$D$9*((O19^2-O18^2)/(2*'1D'!$I$5)))+('1D'!$D$10*(ABS(I19)/90)*(MAX(O18^2,
                        O19^2)/(2*'1D'!$I$5))))-Q19,
        0))</f>
        <v>-0.21034317383839607</v>
      </c>
      <c r="V19" s="5">
        <f ca="1">IF($A$2=0,
    1,
    IF(IFERROR(V18,
            0)=0,
        0,
        IFERROR(IF(ROUND(S19,
                    3)=1,
                1,
                IF(AND(ABS(U19)&lt;'1D'!$D$19,
                        S19&gt;1),
                    1,
                    0)),
            0)))</f>
        <v>1</v>
      </c>
      <c r="W19" s="5">
        <f ca="1">IF($A$2=0,
    MAX(MAX('1D'!$D$16,
            MAX('1D'!$D$16,
                POWER((ABS(K19)^2)/('1D'!$I$5*MAX(F19,
                            0.1)^2),
                    1/3))),
        IFERROR(W45,
            MAX(MAX('1D'!$D$16,
                    MAX('1D'!$D$16,
                        POWER((ABS(K19)^2)/('1D'!$I$5*MAX(F19,
                                    0.1)^2),
                            1/3))),
                ($L$2)-E45))),
    IF(IFERROR(AG20,
            0)=0,
        MAX(MAX('1D'!$D$16,
                MAX('1D'!$D$16,
                    POWER((ABS(K19)^2)/('1D'!$I$5*MAX(F19,
                                0.1)^2),
                        1/3))),
            IFERROR(W45,
                MAX(MAX('1D'!$D$16,
                        MAX('1D'!$D$16,
                            POWER((ABS(K19)^2)/('1D'!$I$5*MAX(F19,
                                        0.1)^2),
                                1/3))),
                    ($L$2)-E45))),
        IF(IFERROR(W19,
                0)=0,
            MAX(MAX('1D'!$D$16,
                    MAX('1D'!$D$16,
                        POWER((ABS(K19)^2)/('1D'!$I$5*MAX(F19,
                                    0.1)^2),
                            1/3))),
                IFERROR(W45,
                    MAX(MAX('1D'!$D$16,
                            MAX('1D'!$D$16,
                                POWER((ABS(K19)^2)/('1D'!$I$5*MAX(F19,
                                            0.1)^2),
                                    1/3))),
                        ($L$2)-E45))),
            IF(OR(IFERROR(AD19,
                        0)&gt;=1,
                    IFERROR(AD20,
                        0)&gt;=1),
                MAX('1D'!$D$16,
                    MAX('1D'!$D$16,
                        POWER((ABS(K19)^2)/('1D'!$I$5*MAX(F19,
                                    0.1)^2),
                            1/3))),
                IF(ABS(IFERROR(AF19,
                            0))&lt;'1D'!$D$19,
                    MAX(MAX('1D'!$D$16,
                            MAX('1D'!$D$16,
                                POWER((ABS(K19)^2)/('1D'!$I$5*MAX(F19,
                                            0.1)^2),
                                    1/3))),
                        IFERROR(W19,
                            0)),
                    MAX(MAX('1D'!$D$16,
                            MAX('1D'!$D$16,
                                POWER((ABS(K19)^2)/('1D'!$I$5*MAX(F19,
                                            0.1)^2),
                                    1/3))),
                        (IFERROR(W19,
                                0))+((IFERROR(AF19,
                                    0))*'1D'!$D$18)))))))</f>
        <v>4</v>
      </c>
      <c r="X19" s="5">
        <f t="shared" ca="1" si="4"/>
        <v>24.128</v>
      </c>
      <c r="Y19" s="5">
        <f t="shared" ca="1" si="5"/>
        <v>1.7194982896237172</v>
      </c>
      <c r="Z19" s="5">
        <f t="shared" ca="1" si="6"/>
        <v>2.0694214190981435</v>
      </c>
      <c r="AA19" s="5">
        <f t="shared" ca="1" si="7"/>
        <v>635.5</v>
      </c>
      <c r="AB19" s="5">
        <f ca="1">AA19+((ABS(K19)/MAX(((F19)+(G19)*(W19))*(W19),
            0.000001))^2)/(2*'1D'!$I$5)</f>
        <v>635.7182724265964</v>
      </c>
      <c r="AC19" s="5">
        <f ca="1">((ABS(K19)*'1D'!$D$6)/(MAX(((F19)+(G19)*(W19))*(W19),
            0.000001)*MAX(((((F19)+(G19)*(W19))*(W19))/MAX((F19)+2*(W19)*SQRT(1+(G19)^2),
                    0.000001))^(2/3),
            0.000001)))^2</f>
        <v>4.6774741951172589E-4</v>
      </c>
      <c r="AD19" s="5">
        <f ca="1">ABS(ABS(K19)/MAX(((F19)+(G19)*(W19))*(W19),
        0.000001))/SQRT('1D'!$I$5*MAX((((F19)+(G19)*(W19))*(W19))/MAX((F19)+2*(G19)*(W19),
            0.000001),
        0.000001))</f>
        <v>0.33035770506864304</v>
      </c>
      <c r="AE19" s="5">
        <f ca="1">((F19)*(W19)^2)/2+(G19)*(W19)^3/3+(ABS(K19)^2)/('1D'!$I$5*MAX(((F19)+(G19)*(W19))*(W19),
        0.000001))</f>
        <v>58.788954217837862</v>
      </c>
      <c r="AF19" s="5">
        <f ca="1">IF($A$2=0,
    0,
    IFERROR(AB20+(((AC19+AC20)/2)*J20)+(IF(Z19&gt;Z20,
                '1D'!$D$8*((Z19^2-Z20^2)/(2*'1D'!$I$5)),
                '1D'!$D$9*((Z20^2-Z19^2)/(2*'1D'!$I$5)))+('1D'!$D$10*(ABS(I20)/90)*(MAX(Z19^2,
                        Z20^2)/(2*'1D'!$I$5))))-AB19,
        0))</f>
        <v>-1.1822941987475133E-2</v>
      </c>
      <c r="AG19" s="5">
        <f ca="1">IF($A$2=0,
    1,
    IF(IFERROR(AG20,
            0)=0,
        0,
        IFERROR(IF(OR(ROUND(AD19,
                        3)&gt;=1,
                    AND(ABS(AF19)&lt;'1D'!$D$19,
                        AD19&lt;1)),
                1,
                0),
            0)))</f>
        <v>0</v>
      </c>
      <c r="AH19" s="5">
        <f ca="1">IFERROR(IF('1D'!V35="Supercritical",
        MAX('1D'!$D$16,
            IFERROR(L19,
                MAX('1D'!$D$16,
                    POWER((ABS(K19)^2)/('1D'!$I$5*MAX(F19,
                                0.1)^2),
                        1/3)))),
        IF('1D'!V35="Subcritical",
            MAX('1D'!$D$16,
                IFERROR(W19,
                    MAX('1D'!$D$16,
                        POWER((ABS(K19)^2)/('1D'!$I$5*MAX(F19,
                                    0.1)^2),
                            1/3)))),
            IF(IFERROR(T19,
                    -1E+99)&gt;=IFERROR(AE19,
                    -1E+99),
                MAX('1D'!$D$16,
                    IFERROR(L19,
                        MAX('1D'!$D$16,
                            POWER((ABS(K19)^2)/('1D'!$I$5*MAX(F19,
                                        0.1)^2),
                                1/3)))),
                MAX('1D'!$D$16,
                    IFERROR(W19,
                        MAX('1D'!$D$16,
                            POWER((ABS(K19)^2)/('1D'!$I$5*MAX(F19,
                                        0.1)^2),
                                1/3))))))),
    MAX('1D'!$D$16,
        POWER((ABS(K19)^2)/('1D'!$I$5*MAX(F19,
                    0.1)^2),
            1/3)))</f>
        <v>4</v>
      </c>
      <c r="AI19" s="5">
        <f t="shared" ca="1" si="8"/>
        <v>635.5</v>
      </c>
      <c r="AJ19" s="5">
        <f ca="1">AI19+((ABS(K19)/MAX(((F19)+(G19)*(AH19))*(AH19),
            0.000001))^2)/(2*'1D'!$I$5)</f>
        <v>635.7182724265964</v>
      </c>
      <c r="AL19">
        <v>635.5</v>
      </c>
      <c r="AM19">
        <v>0</v>
      </c>
      <c r="AN19" s="5">
        <f ca="1">IF($A$2=0,
    MIN(('1D'!$D$12*MAX(J19,
                0.1)*POWER(MAX(0,
                    AI19-AL19),
                1.5)),
        (MAX(0,
                K19-(0.05)-IFERROR(AM19,
                    0))),
        IFERROR(AN19,
            0)),
    IF(('1D'!$D$12*MAX(J19,
                0.1)*POWER(MAX(0,
                    AI19-AL19),
                1.5))&lt;=0,
        0,
        MIN(('1D'!$D$12*MAX(J19,
                    0.1)*POWER(MAX(0,
                        AI19-AL19),
                    1.5)),
            (MAX(0,
                    K19-(0.05)-IFERROR(AM19,
                        0))),
            (MAX(0,
                    IFERROR(AN19,
                        0)+('1D'!$D$25*(('1D'!$D$12*MAX(J19,
                                    0.1)*POWER(MAX(0,
                                        AI19-AL19),
                                    1.5))-IFERROR(AN19,
                                0))))))))</f>
        <v>0</v>
      </c>
      <c r="AO19" s="5">
        <f t="shared" ca="1" si="9"/>
        <v>0</v>
      </c>
      <c r="AP19" s="5">
        <f t="shared" ca="1" si="13"/>
        <v>0</v>
      </c>
      <c r="AQ19" s="5">
        <f ca="1">ABS(ABS(K19)/MAX(((F19)+(G19)*(AH19))*(AH19),
        0.000001))/SQRT('1D'!$I$5*MAX((((F19)+(G19)*(AH19))*(AH19))/MAX((F19)+2*(G19)*(AH19),
            0.000001),
        0.000001))</f>
        <v>0.33035770506864304</v>
      </c>
      <c r="AR19" s="5" t="str">
        <f t="shared" ca="1" si="10"/>
        <v>Subcritical</v>
      </c>
      <c r="AS19" s="5">
        <f ca="1">((ABS(K19)*'1D'!$D$6)/(MAX(((F19)+(G19)*(AH19))*(AH19),
            0.000001)*MAX(((((F19)+(G19)*(AH19))*(AH19))/MAX((F19)+2*(AH19)*SQRT(1+(G19)^2),
                    0.000001))^(2/3),
            0.000001)))^2</f>
        <v>4.6774741951172589E-4</v>
      </c>
    </row>
    <row r="20" spans="1:45" x14ac:dyDescent="0.35">
      <c r="A20">
        <v>11</v>
      </c>
      <c r="B20">
        <v>10</v>
      </c>
      <c r="C20">
        <v>616075.25199999998</v>
      </c>
      <c r="D20">
        <v>3096618.8130000001</v>
      </c>
      <c r="E20">
        <v>631.5</v>
      </c>
      <c r="F20">
        <v>6.391</v>
      </c>
      <c r="G20">
        <v>0</v>
      </c>
      <c r="H20" t="s">
        <v>176</v>
      </c>
      <c r="I20">
        <v>12.169</v>
      </c>
      <c r="J20" s="5">
        <f t="shared" si="11"/>
        <v>1</v>
      </c>
      <c r="K20" s="5">
        <f t="shared" ca="1" si="12"/>
        <v>49.931000000000004</v>
      </c>
      <c r="L20" s="5">
        <f ca="1">IF($A$2=0,
    IFERROR(L19,
        MAX('1D'!$D$16,
            POWER((ABS(K20)^2)/('1D'!$I$5*MAX(F20,
                        0.1)^2),
                1/3))),
    IF(IFERROR(V19,
            0)=0,
        IFERROR(L19,
            MAX('1D'!$D$16,
                POWER((ABS(K20)^2)/('1D'!$I$5*MAX(F20,
                            0.1)^2),
                    1/3))),
        IF(OR(IFERROR(L20,
                    0)=0,
                IFERROR(S19,
                    0)&lt;1,
                IFERROR(S20,
                    0)&lt;1),
            MAX('1D'!$D$16,
                POWER((ABS(K20)^2)/('1D'!$I$5*MAX(F20,
                            0.1)^2),
                    1/3)),
            IF(IFERROR(U20,
                    0)&gt;0,
                MAX('1D'!$D$16,
                    IFERROR(L20,
                        0)+((IFERROR(U20,
                                0))*'1D'!$D$18*IF((IFERROR(S20,
                                    0))&lt;1,
                            1,
                            -1))),
                IF(IFERROR(U20,
                        0)&lt;0,
                    IF(ABS((MAX('1D'!$D$16,
                                    POWER((ABS(K20)^2)/('1D'!$I$5*MAX(F20,
                                                0.1)^2),
                                        1/3)))-IFERROR(L20,
                                0))&gt;'1D'!$D$19,
                        MAX('1D'!$D$16,
                            IF((MAX('1D'!$D$16,
                                        POWER((ABS(K20)^2)/('1D'!$I$5*MAX(F20,
                                                    0.1)^2),
                                            1/3)))&gt;IFERROR(L20,
                                    0),
                                MIN((MAX('1D'!$D$16,
                                            POWER((ABS(K20)^2)/('1D'!$I$5*MAX(F20,
                                                        0.1)^2),
                                                1/3))),
                                    IFERROR(L20,
                                        0)+(MIN(ABS(IFERROR(U20,
                                                    0))*'1D'!$D$18,
                                            ABS((MAX('1D'!$D$16,
                                                        POWER((ABS(K20)^2)/('1D'!$I$5*MAX(F20,
                                                                    0.1)^2),
                                                            1/3)))-IFERROR(L20,
                                                    0))))),
                                MAX((MAX('1D'!$D$16,
                                            POWER((ABS(K20)^2)/('1D'!$I$5*MAX(F20,
                                                        0.1)^2),
                                                1/3))),
                                    IFERROR(L20,
                                        0)-(MIN(ABS(IFERROR(U20,
                                                    0))*'1D'!$D$18,
                                            ABS((MAX('1D'!$D$16,
                                                        POWER((ABS(K20)^2)/('1D'!$I$5*MAX(F20,
                                                                    0.1)^2),
                                                            1/3)))-IFERROR(L20,
                                                    0))))))),
                        MAX('1D'!$D$16,
                            POWER((ABS(K20)^2)/('1D'!$I$5*MAX(F20,
                                        0.1)^2),
                                1/3))),
                    MAX('1D'!$D$16,
                        IFERROR(L20,
                            0)))))))</f>
        <v>1.6038666441604215</v>
      </c>
      <c r="M20" s="5">
        <f t="shared" ca="1" si="0"/>
        <v>10.250311722829254</v>
      </c>
      <c r="N20" s="5">
        <f t="shared" ca="1" si="1"/>
        <v>1.0678817105274934</v>
      </c>
      <c r="O20" s="5">
        <f t="shared" ca="1" si="2"/>
        <v>4.8711689312623392</v>
      </c>
      <c r="P20" s="5">
        <f t="shared" ca="1" si="3"/>
        <v>633.10386664416046</v>
      </c>
      <c r="Q20" s="5">
        <f ca="1">P20+((ABS(K20)/MAX(((F20)+(G20)*(L20))*(L20),
            0.000001))^2)/(2*'1D'!$I$5)</f>
        <v>634.31325944522553</v>
      </c>
      <c r="R20" s="5">
        <f ca="1">((ABS(K20)*'1D'!$D$6)/(MAX(((F20)+(G20)*(L20))*(L20),
            0.000001)*MAX(((((F20)+(G20)*(L20))*(L20))/MAX((F20)+2*(L20)*SQRT(1+(G20)^2),
                    0.000001))^(2/3),
            0.000001)))^2</f>
        <v>4.8912294431489077E-3</v>
      </c>
      <c r="S20" s="5">
        <f ca="1">ABS(ABS(K20)/MAX(((F20)+(G20)*(L20))*(L20),
        0.000001))/SQRT('1D'!$I$5*MAX((((F20)+(G20)*(L20))*(L20))/MAX((F20)+2*(G20)*(L20),
            0.000001),
        0.000001))</f>
        <v>1.2280457874644402</v>
      </c>
      <c r="T20" s="5">
        <f ca="1">((F20)*(L20)^2)/2+(G20)*(L20)^3/3+(ABS(K20)^2)/('1D'!$I$5*MAX(((F20)+(G20)*(L20))*(L20),
        0.000001))</f>
        <v>33.013372944770133</v>
      </c>
      <c r="U20" s="5">
        <f ca="1">IF($A$2=0,
    0,
    IFERROR(Q19-(((R19+R20)/2)*J20)-(IF(O19&gt;O20,
                '1D'!$D$8*((O19^2-O20^2)/(2*'1D'!$I$5)),
                '1D'!$D$9*((O20^2-O19^2)/(2*'1D'!$I$5)))+('1D'!$D$10*(ABS(I20)/90)*(MAX(O19^2,
                        O20^2)/(2*'1D'!$I$5))))-Q20,
        0))</f>
        <v>0</v>
      </c>
      <c r="V20" s="5">
        <f ca="1">IF($A$2=0,
    1,
    IF(IFERROR(V19,
            0)=0,
        0,
        IFERROR(IF(ROUND(S20,
                    3)=1,
                1,
                IF(AND(ABS(U20)&lt;'1D'!$D$19,
                        S20&gt;1),
                    1,
                    0)),
            0)))</f>
        <v>1</v>
      </c>
      <c r="W20" s="5">
        <f ca="1">IF($A$2=0,
    MAX(MAX('1D'!$D$16,
            MAX('1D'!$D$16,
                POWER((ABS(K20)^2)/('1D'!$I$5*MAX(F20,
                            0.1)^2),
                    1/3))),
        IFERROR(W45,
            MAX(MAX('1D'!$D$16,
                    MAX('1D'!$D$16,
                        POWER((ABS(K20)^2)/('1D'!$I$5*MAX(F20,
                                    0.1)^2),
                            1/3))),
                ($L$2)-E45))),
    IF(IFERROR(AG21,
            0)=0,
        MAX(MAX('1D'!$D$16,
                MAX('1D'!$D$16,
                    POWER((ABS(K20)^2)/('1D'!$I$5*MAX(F20,
                                0.1)^2),
                        1/3))),
            IFERROR(W45,
                MAX(MAX('1D'!$D$16,
                        MAX('1D'!$D$16,
                            POWER((ABS(K20)^2)/('1D'!$I$5*MAX(F20,
                                        0.1)^2),
                                1/3))),
                    ($L$2)-E45))),
        IF(IFERROR(W20,
                0)=0,
            MAX(MAX('1D'!$D$16,
                    MAX('1D'!$D$16,
                        POWER((ABS(K20)^2)/('1D'!$I$5*MAX(F20,
                                    0.1)^2),
                            1/3))),
                IFERROR(W45,
                    MAX(MAX('1D'!$D$16,
                            MAX('1D'!$D$16,
                                POWER((ABS(K20)^2)/('1D'!$I$5*MAX(F20,
                                            0.1)^2),
                                    1/3))),
                        ($L$2)-E45))),
            IF(OR(IFERROR(AD20,
                        0)&gt;=1,
                    IFERROR(AD21,
                        0)&gt;=1),
                MAX('1D'!$D$16,
                    MAX('1D'!$D$16,
                        POWER((ABS(K20)^2)/('1D'!$I$5*MAX(F20,
                                    0.1)^2),
                            1/3))),
                IF(ABS(IFERROR(AF20,
                            0))&lt;'1D'!$D$19,
                    MAX(MAX('1D'!$D$16,
                            MAX('1D'!$D$16,
                                POWER((ABS(K20)^2)/('1D'!$I$5*MAX(F20,
                                            0.1)^2),
                                    1/3))),
                        IFERROR(W20,
                            0)),
                    MAX(MAX('1D'!$D$16,
                            MAX('1D'!$D$16,
                                POWER((ABS(K20)^2)/('1D'!$I$5*MAX(F20,
                                            0.1)^2),
                                    1/3))),
                        (IFERROR(W20,
                                0))+((IFERROR(AF20,
                                    0))*'1D'!$D$18)))))))</f>
        <v>4</v>
      </c>
      <c r="X20" s="5">
        <f t="shared" ca="1" si="4"/>
        <v>25.564</v>
      </c>
      <c r="Y20" s="5">
        <f t="shared" ca="1" si="5"/>
        <v>1.7763880202904594</v>
      </c>
      <c r="Z20" s="5">
        <f t="shared" ca="1" si="6"/>
        <v>1.9531763417305588</v>
      </c>
      <c r="AA20" s="5">
        <f t="shared" ca="1" si="7"/>
        <v>635.5</v>
      </c>
      <c r="AB20" s="5">
        <f ca="1">AA20+((ABS(K20)/MAX(((F20)+(G20)*(W20))*(W20),
            0.000001))^2)/(2*'1D'!$I$5)</f>
        <v>635.69443923659003</v>
      </c>
      <c r="AC20" s="5">
        <f ca="1">((ABS(K20)*'1D'!$D$6)/(MAX(((F20)+(G20)*(W20))*(W20),
            0.000001)*MAX(((((F20)+(G20)*(W20))*(W20))/MAX((F20)+2*(W20)*SQRT(1+(G20)^2),
                    0.000001))^(2/3),
            0.000001)))^2</f>
        <v>3.9897741682984696E-4</v>
      </c>
      <c r="AD20" s="5">
        <f ca="1">ABS(ABS(K20)/MAX(((F20)+(G20)*(W20))*(W20),
        0.000001))/SQRT('1D'!$I$5*MAX((((F20)+(G20)*(W20))*(W20))/MAX((F20)+2*(G20)*(W20),
            0.000001),
        0.000001))</f>
        <v>0.31180060663026987</v>
      </c>
      <c r="AE20" s="5">
        <f ca="1">((F20)*(W20)^2)/2+(G20)*(W20)^3/3+(ABS(K20)^2)/('1D'!$I$5*MAX(((F20)+(G20)*(W20))*(W20),
        0.000001))</f>
        <v>61.069289288373959</v>
      </c>
      <c r="AF20" s="5">
        <f ca="1">IF($A$2=0,
    0,
    IFERROR(AB21+(((AC20+AC21)/2)*J21)+(IF(Z20&gt;Z21,
                '1D'!$D$8*((Z20^2-Z21^2)/(2*'1D'!$I$5)),
                '1D'!$D$9*((Z21^2-Z20^2)/(2*'1D'!$I$5)))+('1D'!$D$10*(ABS(I21)/90)*(MAX(Z20^2,
                        Z21^2)/(2*'1D'!$I$5))))-AB20,
        0))</f>
        <v>5.0412345333029407E-2</v>
      </c>
      <c r="AG20" s="5">
        <f ca="1">IF($A$2=0,
    1,
    IF(IFERROR(AG21,
            0)=0,
        0,
        IFERROR(IF(OR(ROUND(AD20,
                        3)&gt;=1,
                    AND(ABS(AF20)&lt;'1D'!$D$19,
                        AD20&lt;1)),
                1,
                0),
            0)))</f>
        <v>0</v>
      </c>
      <c r="AH20" s="5">
        <f ca="1">IFERROR(IF('1D'!V35="Supercritical",
        MAX('1D'!$D$16,
            IFERROR(L20,
                MAX('1D'!$D$16,
                    POWER((ABS(K20)^2)/('1D'!$I$5*MAX(F20,
                                0.1)^2),
                        1/3)))),
        IF('1D'!V35="Subcritical",
            MAX('1D'!$D$16,
                IFERROR(W20,
                    MAX('1D'!$D$16,
                        POWER((ABS(K20)^2)/('1D'!$I$5*MAX(F20,
                                    0.1)^2),
                            1/3)))),
            IF(IFERROR(T20,
                    -1E+99)&gt;=IFERROR(AE20,
                    -1E+99),
                MAX('1D'!$D$16,
                    IFERROR(L20,
                        MAX('1D'!$D$16,
                            POWER((ABS(K20)^2)/('1D'!$I$5*MAX(F20,
                                        0.1)^2),
                                1/3)))),
                MAX('1D'!$D$16,
                    IFERROR(W20,
                        MAX('1D'!$D$16,
                            POWER((ABS(K20)^2)/('1D'!$I$5*MAX(F20,
                                        0.1)^2),
                                1/3))))))),
    MAX('1D'!$D$16,
        POWER((ABS(K20)^2)/('1D'!$I$5*MAX(F20,
                    0.1)^2),
            1/3)))</f>
        <v>4</v>
      </c>
      <c r="AI20" s="5">
        <f t="shared" ca="1" si="8"/>
        <v>635.5</v>
      </c>
      <c r="AJ20" s="5">
        <f ca="1">AI20+((ABS(K20)/MAX(((F20)+(G20)*(AH20))*(AH20),
            0.000001))^2)/(2*'1D'!$I$5)</f>
        <v>635.69443923659003</v>
      </c>
      <c r="AL20">
        <v>635.5</v>
      </c>
      <c r="AM20">
        <v>0</v>
      </c>
      <c r="AN20" s="5">
        <f ca="1">IF($A$2=0,
    MIN(('1D'!$D$12*MAX(J20,
                0.1)*POWER(MAX(0,
                    AI20-AL20),
                1.5)),
        (MAX(0,
                K20-(0.05)-IFERROR(AM20,
                    0))),
        IFERROR(AN20,
            0)),
    IF(('1D'!$D$12*MAX(J20,
                0.1)*POWER(MAX(0,
                    AI20-AL20),
                1.5))&lt;=0,
        0,
        MIN(('1D'!$D$12*MAX(J20,
                    0.1)*POWER(MAX(0,
                        AI20-AL20),
                    1.5)),
            (MAX(0,
                    K20-(0.05)-IFERROR(AM20,
                        0))),
            (MAX(0,
                    IFERROR(AN20,
                        0)+('1D'!$D$25*(('1D'!$D$12*MAX(J20,
                                    0.1)*POWER(MAX(0,
                                        AI20-AL20),
                                    1.5))-IFERROR(AN20,
                                0))))))))</f>
        <v>0</v>
      </c>
      <c r="AO20" s="5">
        <f t="shared" ca="1" si="9"/>
        <v>0</v>
      </c>
      <c r="AP20" s="5">
        <f t="shared" ca="1" si="13"/>
        <v>0</v>
      </c>
      <c r="AQ20" s="5">
        <f ca="1">ABS(ABS(K20)/MAX(((F20)+(G20)*(AH20))*(AH20),
        0.000001))/SQRT('1D'!$I$5*MAX((((F20)+(G20)*(AH20))*(AH20))/MAX((F20)+2*(G20)*(AH20),
            0.000001),
        0.000001))</f>
        <v>0.31180060663026987</v>
      </c>
      <c r="AR20" s="5" t="str">
        <f t="shared" ca="1" si="10"/>
        <v>Subcritical</v>
      </c>
      <c r="AS20" s="5">
        <f ca="1">((ABS(K20)*'1D'!$D$6)/(MAX(((F20)+(G20)*(AH20))*(AH20),
            0.000001)*MAX(((((F20)+(G20)*(AH20))*(AH20))/MAX((F20)+2*(AH20)*SQRT(1+(G20)^2),
                    0.000001))^(2/3),
            0.000001)))^2</f>
        <v>3.9897741682984696E-4</v>
      </c>
    </row>
    <row r="21" spans="1:45" x14ac:dyDescent="0.35">
      <c r="A21">
        <v>12</v>
      </c>
      <c r="B21">
        <v>10.944000000000001</v>
      </c>
      <c r="C21">
        <v>616076.06999999995</v>
      </c>
      <c r="D21">
        <v>3096618.3420000002</v>
      </c>
      <c r="E21">
        <v>631.5</v>
      </c>
      <c r="F21">
        <v>5.8860000000000001</v>
      </c>
      <c r="G21">
        <v>0</v>
      </c>
      <c r="H21" t="s">
        <v>176</v>
      </c>
      <c r="I21">
        <v>30.655999999999999</v>
      </c>
      <c r="J21" s="5">
        <f t="shared" si="11"/>
        <v>0.94400000000000084</v>
      </c>
      <c r="K21" s="5">
        <f t="shared" ca="1" si="12"/>
        <v>49.931000000000004</v>
      </c>
      <c r="L21" s="5">
        <f ca="1">IF($A$2=0,
    IFERROR(L20,
        MAX('1D'!$D$16,
            POWER((ABS(K21)^2)/('1D'!$I$5*MAX(F21,
                        0.1)^2),
                1/3))),
    IF(IFERROR(V20,
            0)=0,
        IFERROR(L20,
            MAX('1D'!$D$16,
                POWER((ABS(K21)^2)/('1D'!$I$5*MAX(F21,
                            0.1)^2),
                    1/3))),
        IF(OR(IFERROR(L21,
                    0)=0,
                IFERROR(S20,
                    0)&lt;1,
                IFERROR(S21,
                    0)&lt;1),
            MAX('1D'!$D$16,
                POWER((ABS(K21)^2)/('1D'!$I$5*MAX(F21,
                            0.1)^2),
                    1/3)),
            IF(IFERROR(U21,
                    0)&gt;0,
                MAX('1D'!$D$16,
                    IFERROR(L21,
                        0)+((IFERROR(U21,
                                0))*'1D'!$D$18*IF((IFERROR(S21,
                                    0))&lt;1,
                            1,
                            -1))),
                IF(IFERROR(U21,
                        0)&lt;0,
                    IF(ABS((MAX('1D'!$D$16,
                                    POWER((ABS(K21)^2)/('1D'!$I$5*MAX(F21,
                                                0.1)^2),
                                        1/3)))-IFERROR(L21,
                                0))&gt;'1D'!$D$19,
                        MAX('1D'!$D$16,
                            IF((MAX('1D'!$D$16,
                                        POWER((ABS(K21)^2)/('1D'!$I$5*MAX(F21,
                                                    0.1)^2),
                                            1/3)))&gt;IFERROR(L21,
                                    0),
                                MIN((MAX('1D'!$D$16,
                                            POWER((ABS(K21)^2)/('1D'!$I$5*MAX(F21,
                                                        0.1)^2),
                                                1/3))),
                                    IFERROR(L21,
                                        0)+(MIN(ABS(IFERROR(U21,
                                                    0))*'1D'!$D$18,
                                            ABS((MAX('1D'!$D$16,
                                                        POWER((ABS(K21)^2)/('1D'!$I$5*MAX(F21,
                                                                    0.1)^2),
                                                            1/3)))-IFERROR(L21,
                                                    0))))),
                                MAX((MAX('1D'!$D$16,
                                            POWER((ABS(K21)^2)/('1D'!$I$5*MAX(F21,
                                                        0.1)^2),
                                                1/3))),
                                    IFERROR(L21,
                                        0)-(MIN(ABS(IFERROR(U21,
                                                    0))*'1D'!$D$18,
                                            ABS((MAX('1D'!$D$16,
                                                        POWER((ABS(K21)^2)/('1D'!$I$5*MAX(F21,
                                                                    0.1)^2),
                                                            1/3)))-IFERROR(L21,
                                                    0))))))),
                        MAX('1D'!$D$16,
                            POWER((ABS(K21)^2)/('1D'!$I$5*MAX(F21,
                                        0.1)^2),
                                1/3))),
                    MAX('1D'!$D$16,
                        IFERROR(L21,
                            0)))))))</f>
        <v>1.9430187955826823</v>
      </c>
      <c r="M21" s="5">
        <f t="shared" ca="1" si="0"/>
        <v>11.436608630799668</v>
      </c>
      <c r="N21" s="5">
        <f t="shared" ca="1" si="1"/>
        <v>1.170340220665872</v>
      </c>
      <c r="O21" s="5">
        <f t="shared" ca="1" si="2"/>
        <v>4.3658921636552268</v>
      </c>
      <c r="P21" s="5">
        <f t="shared" ca="1" si="3"/>
        <v>633.4430187955827</v>
      </c>
      <c r="Q21" s="5">
        <f ca="1">P21+((ABS(K21)/MAX(((F21)+(G21)*(L21))*(L21),
            0.000001))^2)/(2*'1D'!$I$5)</f>
        <v>634.41452819337405</v>
      </c>
      <c r="R21" s="5">
        <f ca="1">((ABS(K21)*'1D'!$D$6)/(MAX(((F21)+(G21)*(L21))*(L21),
            0.000001)*MAX(((((F21)+(G21)*(L21))*(L21))/MAX((F21)+2*(L21)*SQRT(1+(G21)^2),
                    0.000001))^(2/3),
            0.000001)))^2</f>
        <v>3.4773282316482254E-3</v>
      </c>
      <c r="S21" s="5">
        <f ca="1">ABS(ABS(K21)/MAX(((F21)+(G21)*(L21))*(L21),
        0.000001))/SQRT('1D'!$I$5*MAX((((F21)+(G21)*(L21))*(L21))/MAX((F21)+2*(G21)*(L21),
            0.000001),
        0.000001))</f>
        <v>1</v>
      </c>
      <c r="T21" s="5">
        <f ca="1">((F21)*(L21)^2)/2+(G21)*(L21)^3/3+(ABS(K21)^2)/('1D'!$I$5*MAX(((F21)+(G21)*(L21))*(L21),
        0.000001))</f>
        <v>33.332318291050328</v>
      </c>
      <c r="U21" s="5">
        <f ca="1">IF($A$2=0,
    0,
    IFERROR(Q20-(((R20+R21)/2)*J21)-(IF(O20&gt;O21,
                '1D'!$D$8*((O20^2-O21^2)/(2*'1D'!$I$5)),
                '1D'!$D$9*((O21^2-O20^2)/(2*'1D'!$I$5)))+('1D'!$D$10*(ABS(I21)/90)*(MAX(O20^2,
                        O21^2)/(2*'1D'!$I$5))))-Q21,
        0))</f>
        <v>-0.23837563786889859</v>
      </c>
      <c r="V21" s="5">
        <f ca="1">IF($A$2=0,
    1,
    IF(IFERROR(V20,
            0)=0,
        0,
        IFERROR(IF(ROUND(S21,
                    3)=1,
                1,
                IF(AND(ABS(U21)&lt;'1D'!$D$19,
                        S21&gt;1),
                    1,
                    0)),
            0)))</f>
        <v>1</v>
      </c>
      <c r="W21" s="5">
        <f ca="1">IF($A$2=0,
    MAX(MAX('1D'!$D$16,
            MAX('1D'!$D$16,
                POWER((ABS(K21)^2)/('1D'!$I$5*MAX(F21,
                            0.1)^2),
                    1/3))),
        IFERROR(W45,
            MAX(MAX('1D'!$D$16,
                    MAX('1D'!$D$16,
                        POWER((ABS(K21)^2)/('1D'!$I$5*MAX(F21,
                                    0.1)^2),
                            1/3))),
                ($L$2)-E45))),
    IF(IFERROR(AG22,
            0)=0,
        MAX(MAX('1D'!$D$16,
                MAX('1D'!$D$16,
                    POWER((ABS(K21)^2)/('1D'!$I$5*MAX(F21,
                                0.1)^2),
                        1/3))),
            IFERROR(W45,
                MAX(MAX('1D'!$D$16,
                        MAX('1D'!$D$16,
                            POWER((ABS(K21)^2)/('1D'!$I$5*MAX(F21,
                                        0.1)^2),
                                1/3))),
                    ($L$2)-E45))),
        IF(IFERROR(W21,
                0)=0,
            MAX(MAX('1D'!$D$16,
                    MAX('1D'!$D$16,
                        POWER((ABS(K21)^2)/('1D'!$I$5*MAX(F21,
                                    0.1)^2),
                            1/3))),
                IFERROR(W45,
                    MAX(MAX('1D'!$D$16,
                            MAX('1D'!$D$16,
                                POWER((ABS(K21)^2)/('1D'!$I$5*MAX(F21,
                                            0.1)^2),
                                    1/3))),
                        ($L$2)-E45))),
            IF(OR(IFERROR(AD21,
                        0)&gt;=1,
                    IFERROR(AD22,
                        0)&gt;=1),
                MAX('1D'!$D$16,
                    MAX('1D'!$D$16,
                        POWER((ABS(K21)^2)/('1D'!$I$5*MAX(F21,
                                    0.1)^2),
                            1/3))),
                IF(ABS(IFERROR(AF21,
                            0))&lt;'1D'!$D$19,
                    MAX(MAX('1D'!$D$16,
                            MAX('1D'!$D$16,
                                POWER((ABS(K21)^2)/('1D'!$I$5*MAX(F21,
                                            0.1)^2),
                                    1/3))),
                        IFERROR(W21,
                            0)),
                    MAX(MAX('1D'!$D$16,
                            MAX('1D'!$D$16,
                                POWER((ABS(K21)^2)/('1D'!$I$5*MAX(F21,
                                            0.1)^2),
                                    1/3))),
                        (IFERROR(W21,
                                0))+((IFERROR(AF21,
                                    0))*'1D'!$D$18)))))))</f>
        <v>4</v>
      </c>
      <c r="X21" s="5">
        <f t="shared" ca="1" si="4"/>
        <v>23.544</v>
      </c>
      <c r="Y21" s="5">
        <f t="shared" ca="1" si="5"/>
        <v>1.6955206682990063</v>
      </c>
      <c r="Z21" s="5">
        <f t="shared" ca="1" si="6"/>
        <v>2.1207526333673123</v>
      </c>
      <c r="AA21" s="5">
        <f t="shared" ca="1" si="7"/>
        <v>635.5</v>
      </c>
      <c r="AB21" s="5">
        <f ca="1">AA21+((ABS(K21)/MAX(((F21)+(G21)*(W21))*(W21),
            0.000001))^2)/(2*'1D'!$I$5)</f>
        <v>635.7292350525961</v>
      </c>
      <c r="AC21" s="5">
        <f ca="1">((ABS(K21)*'1D'!$D$6)/(MAX(((F21)+(G21)*(W21))*(W21),
            0.000001)*MAX(((((F21)+(G21)*(W21))*(W21))/MAX((F21)+2*(W21)*SQRT(1+(G21)^2),
                    0.000001))^(2/3),
            0.000001)))^2</f>
        <v>5.0052421952528014E-4</v>
      </c>
      <c r="AD21" s="5">
        <f ca="1">ABS(ABS(K21)/MAX(((F21)+(G21)*(W21))*(W21),
        0.000001))/SQRT('1D'!$I$5*MAX((((F21)+(G21)*(W21))*(W21))/MAX((F21)+2*(G21)*(W21),
            0.000001),
        0.000001))</f>
        <v>0.33855210278186454</v>
      </c>
      <c r="AE21" s="5">
        <f ca="1">((F21)*(W21)^2)/2+(G21)*(W21)^3/3+(ABS(K21)^2)/('1D'!$I$5*MAX(((F21)+(G21)*(W21))*(W21),
        0.000001))</f>
        <v>57.882220156642539</v>
      </c>
      <c r="AF21" s="5">
        <f ca="1">IF($A$2=0,
    0,
    IFERROR(AB22+(((AC21+AC22)/2)*J22)+(IF(Z21&gt;Z22,
                '1D'!$D$8*((Z21^2-Z22^2)/(2*'1D'!$I$5)),
                '1D'!$D$9*((Z22^2-Z21^2)/(2*'1D'!$I$5)))+('1D'!$D$10*(ABS(I22)/90)*(MAX(Z21^2,
                        Z22^2)/(2*'1D'!$I$5))))-AB21,
        0))</f>
        <v>5.0269914681734917E-2</v>
      </c>
      <c r="AG21" s="5">
        <f ca="1">IF($A$2=0,
    1,
    IF(IFERROR(AG22,
            0)=0,
        0,
        IFERROR(IF(OR(ROUND(AD21,
                        3)&gt;=1,
                    AND(ABS(AF21)&lt;'1D'!$D$19,
                        AD21&lt;1)),
                1,
                0),
            0)))</f>
        <v>0</v>
      </c>
      <c r="AH21" s="5">
        <f ca="1">IFERROR(IF('1D'!V35="Supercritical",
        MAX('1D'!$D$16,
            IFERROR(L21,
                MAX('1D'!$D$16,
                    POWER((ABS(K21)^2)/('1D'!$I$5*MAX(F21,
                                0.1)^2),
                        1/3)))),
        IF('1D'!V35="Subcritical",
            MAX('1D'!$D$16,
                IFERROR(W21,
                    MAX('1D'!$D$16,
                        POWER((ABS(K21)^2)/('1D'!$I$5*MAX(F21,
                                    0.1)^2),
                            1/3)))),
            IF(IFERROR(T21,
                    -1E+99)&gt;=IFERROR(AE21,
                    -1E+99),
                MAX('1D'!$D$16,
                    IFERROR(L21,
                        MAX('1D'!$D$16,
                            POWER((ABS(K21)^2)/('1D'!$I$5*MAX(F21,
                                        0.1)^2),
                                1/3)))),
                MAX('1D'!$D$16,
                    IFERROR(W21,
                        MAX('1D'!$D$16,
                            POWER((ABS(K21)^2)/('1D'!$I$5*MAX(F21,
                                        0.1)^2),
                                1/3))))))),
    MAX('1D'!$D$16,
        POWER((ABS(K21)^2)/('1D'!$I$5*MAX(F21,
                    0.1)^2),
            1/3)))</f>
        <v>4</v>
      </c>
      <c r="AI21" s="5">
        <f t="shared" ca="1" si="8"/>
        <v>635.5</v>
      </c>
      <c r="AJ21" s="5">
        <f ca="1">AI21+((ABS(K21)/MAX(((F21)+(G21)*(AH21))*(AH21),
            0.000001))^2)/(2*'1D'!$I$5)</f>
        <v>635.7292350525961</v>
      </c>
      <c r="AL21">
        <v>635.5</v>
      </c>
      <c r="AM21">
        <v>0</v>
      </c>
      <c r="AN21" s="5">
        <f ca="1">IF($A$2=0,
    MIN(('1D'!$D$12*MAX(J21,
                0.1)*POWER(MAX(0,
                    AI21-AL21),
                1.5)),
        (MAX(0,
                K21-(0.05)-IFERROR(AM21,
                    0))),
        IFERROR(AN21,
            0)),
    IF(('1D'!$D$12*MAX(J21,
                0.1)*POWER(MAX(0,
                    AI21-AL21),
                1.5))&lt;=0,
        0,
        MIN(('1D'!$D$12*MAX(J21,
                    0.1)*POWER(MAX(0,
                        AI21-AL21),
                    1.5)),
            (MAX(0,
                    K21-(0.05)-IFERROR(AM21,
                        0))),
            (MAX(0,
                    IFERROR(AN21,
                        0)+('1D'!$D$25*(('1D'!$D$12*MAX(J21,
                                    0.1)*POWER(MAX(0,
                                        AI21-AL21),
                                    1.5))-IFERROR(AN21,
                                0))))))))</f>
        <v>0</v>
      </c>
      <c r="AO21" s="5">
        <f t="shared" ca="1" si="9"/>
        <v>0</v>
      </c>
      <c r="AP21" s="5">
        <f t="shared" ca="1" si="13"/>
        <v>0</v>
      </c>
      <c r="AQ21" s="5">
        <f ca="1">ABS(ABS(K21)/MAX(((F21)+(G21)*(AH21))*(AH21),
        0.000001))/SQRT('1D'!$I$5*MAX((((F21)+(G21)*(AH21))*(AH21))/MAX((F21)+2*(G21)*(AH21),
            0.000001),
        0.000001))</f>
        <v>0.33855210278186454</v>
      </c>
      <c r="AR21" s="5" t="str">
        <f t="shared" ca="1" si="10"/>
        <v>Subcritical</v>
      </c>
      <c r="AS21" s="5">
        <f ca="1">((ABS(K21)*'1D'!$D$6)/(MAX(((F21)+(G21)*(AH21))*(AH21),
            0.000001)*MAX(((((F21)+(G21)*(AH21))*(AH21))/MAX((F21)+2*(AH21)*SQRT(1+(G21)^2),
                    0.000001))^(2/3),
            0.000001)))^2</f>
        <v>5.0052421952528014E-4</v>
      </c>
    </row>
    <row r="22" spans="1:45" x14ac:dyDescent="0.35">
      <c r="A22">
        <v>13</v>
      </c>
      <c r="B22">
        <v>11.944000000000001</v>
      </c>
      <c r="C22">
        <v>616076.56099999999</v>
      </c>
      <c r="D22">
        <v>3096617.4709999999</v>
      </c>
      <c r="E22">
        <v>631.5</v>
      </c>
      <c r="F22">
        <v>5.38</v>
      </c>
      <c r="G22">
        <v>0</v>
      </c>
      <c r="H22" t="s">
        <v>176</v>
      </c>
      <c r="I22">
        <v>7.8E-2</v>
      </c>
      <c r="J22" s="5">
        <f t="shared" si="11"/>
        <v>1</v>
      </c>
      <c r="K22" s="5">
        <f t="shared" ca="1" si="12"/>
        <v>49.931000000000004</v>
      </c>
      <c r="L22" s="5">
        <f ca="1">IF($A$2=0,
    IFERROR(L21,
        MAX('1D'!$D$16,
            POWER((ABS(K22)^2)/('1D'!$I$5*MAX(F22,
                        0.1)^2),
                1/3))),
    IF(IFERROR(V21,
            0)=0,
        IFERROR(L21,
            MAX('1D'!$D$16,
                POWER((ABS(K22)^2)/('1D'!$I$5*MAX(F22,
                            0.1)^2),
                    1/3))),
        IF(OR(IFERROR(L22,
                    0)=0,
                IFERROR(S21,
                    0)&lt;1,
                IFERROR(S22,
                    0)&lt;1),
            MAX('1D'!$D$16,
                POWER((ABS(K22)^2)/('1D'!$I$5*MAX(F22,
                            0.1)^2),
                    1/3)),
            IF(IFERROR(U22,
                    0)&gt;0,
                MAX('1D'!$D$16,
                    IFERROR(L22,
                        0)+((IFERROR(U22,
                                0))*'1D'!$D$18*IF((IFERROR(S22,
                                    0))&lt;1,
                            1,
                            -1))),
                IF(IFERROR(U22,
                        0)&lt;0,
                    IF(ABS((MAX('1D'!$D$16,
                                    POWER((ABS(K22)^2)/('1D'!$I$5*MAX(F22,
                                                0.1)^2),
                                        1/3)))-IFERROR(L22,
                                0))&gt;'1D'!$D$19,
                        MAX('1D'!$D$16,
                            IF((MAX('1D'!$D$16,
                                        POWER((ABS(K22)^2)/('1D'!$I$5*MAX(F22,
                                                    0.1)^2),
                                            1/3)))&gt;IFERROR(L22,
                                    0),
                                MIN((MAX('1D'!$D$16,
                                            POWER((ABS(K22)^2)/('1D'!$I$5*MAX(F22,
                                                        0.1)^2),
                                                1/3))),
                                    IFERROR(L22,
                                        0)+(MIN(ABS(IFERROR(U22,
                                                    0))*'1D'!$D$18,
                                            ABS((MAX('1D'!$D$16,
                                                        POWER((ABS(K22)^2)/('1D'!$I$5*MAX(F22,
                                                                    0.1)^2),
                                                            1/3)))-IFERROR(L22,
                                                    0))))),
                                MAX((MAX('1D'!$D$16,
                                            POWER((ABS(K22)^2)/('1D'!$I$5*MAX(F22,
                                                        0.1)^2),
                                                1/3))),
                                    IFERROR(L22,
                                        0)-(MIN(ABS(IFERROR(U22,
                                                    0))*'1D'!$D$18,
                                            ABS((MAX('1D'!$D$16,
                                                        POWER((ABS(K22)^2)/('1D'!$I$5*MAX(F22,
                                                                    0.1)^2),
                                                            1/3)))-IFERROR(L22,
                                                    0))))))),
                        MAX('1D'!$D$16,
                            POWER((ABS(K22)^2)/('1D'!$I$5*MAX(F22,
                                        0.1)^2),
                                1/3))),
                    MAX('1D'!$D$16,
                        IFERROR(L22,
                            0)))))))</f>
        <v>2.0630147027167287</v>
      </c>
      <c r="M22" s="5">
        <f t="shared" ca="1" si="0"/>
        <v>11.099019100616001</v>
      </c>
      <c r="N22" s="5">
        <f t="shared" ca="1" si="1"/>
        <v>1.1675767691473815</v>
      </c>
      <c r="O22" s="5">
        <f t="shared" ca="1" si="2"/>
        <v>4.4986858340687794</v>
      </c>
      <c r="P22" s="5">
        <f t="shared" ca="1" si="3"/>
        <v>633.56301470271671</v>
      </c>
      <c r="Q22" s="5">
        <f ca="1">P22+((ABS(K22)/MAX(((F22)+(G22)*(L22))*(L22),
            0.000001))^2)/(2*'1D'!$I$5)</f>
        <v>634.59452205407513</v>
      </c>
      <c r="R22" s="5">
        <f ca="1">((ABS(K22)*'1D'!$D$6)/(MAX(((F22)+(G22)*(L22))*(L22),
            0.000001)*MAX(((((F22)+(G22)*(L22))*(L22))/MAX((F22)+2*(L22)*SQRT(1+(G22)^2),
                    0.000001))^(2/3),
            0.000001)))^2</f>
        <v>3.7037351346952954E-3</v>
      </c>
      <c r="S22" s="5">
        <f ca="1">ABS(ABS(K22)/MAX(((F22)+(G22)*(L22))*(L22),
        0.000001))/SQRT('1D'!$I$5*MAX((((F22)+(G22)*(L22))*(L22))/MAX((F22)+2*(G22)*(L22),
            0.000001),
        0.000001))</f>
        <v>1</v>
      </c>
      <c r="T22" s="5">
        <f ca="1">((F22)*(L22)^2)/2+(G22)*(L22)^3/3+(ABS(K22)^2)/('1D'!$I$5*MAX(((F22)+(G22)*(L22))*(L22),
        0.000001))</f>
        <v>34.346159385456914</v>
      </c>
      <c r="U22" s="5">
        <f ca="1">IF($A$2=0,
    0,
    IFERROR(Q21-(((R21+R22)/2)*J22)-(IF(O21&gt;O22,
                '1D'!$D$8*((O21^2-O22^2)/(2*'1D'!$I$5)),
                '1D'!$D$9*((O22^2-O21^2)/(2*'1D'!$I$5)))+('1D'!$D$10*(ABS(I22)/90)*(MAX(O21^2,
                        O22^2)/(2*'1D'!$I$5))))-Q22,
        0))</f>
        <v>-0.1897182836966067</v>
      </c>
      <c r="V22" s="5">
        <f ca="1">IF($A$2=0,
    1,
    IF(IFERROR(V21,
            0)=0,
        0,
        IFERROR(IF(ROUND(S22,
                    3)=1,
                1,
                IF(AND(ABS(U22)&lt;'1D'!$D$19,
                        S22&gt;1),
                    1,
                    0)),
            0)))</f>
        <v>1</v>
      </c>
      <c r="W22" s="5">
        <f ca="1">IF($A$2=0,
    MAX(MAX('1D'!$D$16,
            MAX('1D'!$D$16,
                POWER((ABS(K22)^2)/('1D'!$I$5*MAX(F22,
                            0.1)^2),
                    1/3))),
        IFERROR(W45,
            MAX(MAX('1D'!$D$16,
                    MAX('1D'!$D$16,
                        POWER((ABS(K22)^2)/('1D'!$I$5*MAX(F22,
                                    0.1)^2),
                            1/3))),
                ($L$2)-E45))),
    IF(IFERROR(AG23,
            0)=0,
        MAX(MAX('1D'!$D$16,
                MAX('1D'!$D$16,
                    POWER((ABS(K22)^2)/('1D'!$I$5*MAX(F22,
                                0.1)^2),
                        1/3))),
            IFERROR(W45,
                MAX(MAX('1D'!$D$16,
                        MAX('1D'!$D$16,
                            POWER((ABS(K22)^2)/('1D'!$I$5*MAX(F22,
                                        0.1)^2),
                                1/3))),
                    ($L$2)-E45))),
        IF(IFERROR(W22,
                0)=0,
            MAX(MAX('1D'!$D$16,
                    MAX('1D'!$D$16,
                        POWER((ABS(K22)^2)/('1D'!$I$5*MAX(F22,
                                    0.1)^2),
                            1/3))),
                IFERROR(W45,
                    MAX(MAX('1D'!$D$16,
                            MAX('1D'!$D$16,
                                POWER((ABS(K22)^2)/('1D'!$I$5*MAX(F22,
                                            0.1)^2),
                                    1/3))),
                        ($L$2)-E45))),
            IF(OR(IFERROR(AD22,
                        0)&gt;=1,
                    IFERROR(AD23,
                        0)&gt;=1),
                MAX('1D'!$D$16,
                    MAX('1D'!$D$16,
                        POWER((ABS(K22)^2)/('1D'!$I$5*MAX(F22,
                                    0.1)^2),
                            1/3))),
                IF(ABS(IFERROR(AF22,
                            0))&lt;'1D'!$D$19,
                    MAX(MAX('1D'!$D$16,
                            MAX('1D'!$D$16,
                                POWER((ABS(K22)^2)/('1D'!$I$5*MAX(F22,
                                            0.1)^2),
                                    1/3))),
                        IFERROR(W22,
                            0)),
                    MAX(MAX('1D'!$D$16,
                            MAX('1D'!$D$16,
                                POWER((ABS(K22)^2)/('1D'!$I$5*MAX(F22,
                                            0.1)^2),
                                    1/3))),
                        (IFERROR(W22,
                                0))+((IFERROR(AF22,
                                    0))*'1D'!$D$18)))))))</f>
        <v>4</v>
      </c>
      <c r="X22" s="5">
        <f t="shared" ca="1" si="4"/>
        <v>21.52</v>
      </c>
      <c r="Y22" s="5">
        <f t="shared" ca="1" si="5"/>
        <v>1.6083707025411063</v>
      </c>
      <c r="Z22" s="5">
        <f t="shared" ca="1" si="6"/>
        <v>2.3202137546468404</v>
      </c>
      <c r="AA22" s="5">
        <f t="shared" ca="1" si="7"/>
        <v>635.5</v>
      </c>
      <c r="AB22" s="5">
        <f ca="1">AA22+((ABS(K22)/MAX(((F22)+(G22)*(W22))*(W22),
            0.000001))^2)/(2*'1D'!$I$5)</f>
        <v>635.77438286785184</v>
      </c>
      <c r="AC22" s="5">
        <f ca="1">((ABS(K22)*'1D'!$D$6)/(MAX(((F22)+(G22)*(W22))*(W22),
            0.000001)*MAX(((((F22)+(G22)*(W22))*(W22))/MAX((F22)+2*(W22)*SQRT(1+(G22)^2),
                    0.000001))^(2/3),
            0.000001)))^2</f>
        <v>6.4277203559322184E-4</v>
      </c>
      <c r="AD22" s="5">
        <f ca="1">ABS(ABS(K22)/MAX(((F22)+(G22)*(W22))*(W22),
        0.000001))/SQRT('1D'!$I$5*MAX((((F22)+(G22)*(W22))*(W22))/MAX((F22)+2*(G22)*(W22),
            0.000001),
        0.000001))</f>
        <v>0.37039362025540051</v>
      </c>
      <c r="AE22" s="5">
        <f ca="1">((F22)*(W22)^2)/2+(G22)*(W22)^3/3+(ABS(K22)^2)/('1D'!$I$5*MAX(((F22)+(G22)*(W22))*(W22),
        0.000001))</f>
        <v>54.849438632341631</v>
      </c>
      <c r="AF22" s="5">
        <f ca="1">IF($A$2=0,
    0,
    IFERROR(AB23+(((AC22+AC23)/2)*J23)+(IF(Z22&gt;Z23,
                '1D'!$D$8*((Z22^2-Z23^2)/(2*'1D'!$I$5)),
                '1D'!$D$9*((Z23^2-Z22^2)/(2*'1D'!$I$5)))+('1D'!$D$10*(ABS(I23)/90)*(MAX(Z22^2,
                        Z23^2)/(2*'1D'!$I$5))))-AB22,
        0))</f>
        <v>2.1944924758713569E-2</v>
      </c>
      <c r="AG22" s="5">
        <f ca="1">IF($A$2=0,
    1,
    IF(IFERROR(AG23,
            0)=0,
        0,
        IFERROR(IF(OR(ROUND(AD22,
                        3)&gt;=1,
                    AND(ABS(AF22)&lt;'1D'!$D$19,
                        AD22&lt;1)),
                1,
                0),
            0)))</f>
        <v>0</v>
      </c>
      <c r="AH22" s="5">
        <f ca="1">IFERROR(IF('1D'!V35="Supercritical",
        MAX('1D'!$D$16,
            IFERROR(L22,
                MAX('1D'!$D$16,
                    POWER((ABS(K22)^2)/('1D'!$I$5*MAX(F22,
                                0.1)^2),
                        1/3)))),
        IF('1D'!V35="Subcritical",
            MAX('1D'!$D$16,
                IFERROR(W22,
                    MAX('1D'!$D$16,
                        POWER((ABS(K22)^2)/('1D'!$I$5*MAX(F22,
                                    0.1)^2),
                            1/3)))),
            IF(IFERROR(T22,
                    -1E+99)&gt;=IFERROR(AE22,
                    -1E+99),
                MAX('1D'!$D$16,
                    IFERROR(L22,
                        MAX('1D'!$D$16,
                            POWER((ABS(K22)^2)/('1D'!$I$5*MAX(F22,
                                        0.1)^2),
                                1/3)))),
                MAX('1D'!$D$16,
                    IFERROR(W22,
                        MAX('1D'!$D$16,
                            POWER((ABS(K22)^2)/('1D'!$I$5*MAX(F22,
                                        0.1)^2),
                                1/3))))))),
    MAX('1D'!$D$16,
        POWER((ABS(K22)^2)/('1D'!$I$5*MAX(F22,
                    0.1)^2),
            1/3)))</f>
        <v>4</v>
      </c>
      <c r="AI22" s="5">
        <f t="shared" ca="1" si="8"/>
        <v>635.5</v>
      </c>
      <c r="AJ22" s="5">
        <f ca="1">AI22+((ABS(K22)/MAX(((F22)+(G22)*(AH22))*(AH22),
            0.000001))^2)/(2*'1D'!$I$5)</f>
        <v>635.77438286785184</v>
      </c>
      <c r="AL22">
        <v>635.5</v>
      </c>
      <c r="AM22">
        <v>0</v>
      </c>
      <c r="AN22" s="5">
        <f ca="1">IF($A$2=0,
    MIN(('1D'!$D$12*MAX(J22,
                0.1)*POWER(MAX(0,
                    AI22-AL22),
                1.5)),
        (MAX(0,
                K22-(0.05)-IFERROR(AM22,
                    0))),
        IFERROR(AN22,
            0)),
    IF(('1D'!$D$12*MAX(J22,
                0.1)*POWER(MAX(0,
                    AI22-AL22),
                1.5))&lt;=0,
        0,
        MIN(('1D'!$D$12*MAX(J22,
                    0.1)*POWER(MAX(0,
                        AI22-AL22),
                    1.5)),
            (MAX(0,
                    K22-(0.05)-IFERROR(AM22,
                        0))),
            (MAX(0,
                    IFERROR(AN22,
                        0)+('1D'!$D$25*(('1D'!$D$12*MAX(J22,
                                    0.1)*POWER(MAX(0,
                                        AI22-AL22),
                                    1.5))-IFERROR(AN22,
                                0))))))))</f>
        <v>0</v>
      </c>
      <c r="AO22" s="5">
        <f t="shared" ca="1" si="9"/>
        <v>0</v>
      </c>
      <c r="AP22" s="5">
        <f t="shared" ca="1" si="13"/>
        <v>0</v>
      </c>
      <c r="AQ22" s="5">
        <f ca="1">ABS(ABS(K22)/MAX(((F22)+(G22)*(AH22))*(AH22),
        0.000001))/SQRT('1D'!$I$5*MAX((((F22)+(G22)*(AH22))*(AH22))/MAX((F22)+2*(G22)*(AH22),
            0.000001),
        0.000001))</f>
        <v>0.37039362025540051</v>
      </c>
      <c r="AR22" s="5" t="str">
        <f t="shared" ca="1" si="10"/>
        <v>Subcritical</v>
      </c>
      <c r="AS22" s="5">
        <f ca="1">((ABS(K22)*'1D'!$D$6)/(MAX(((F22)+(G22)*(AH22))*(AH22),
            0.000001)*MAX(((((F22)+(G22)*(AH22))*(AH22))/MAX((F22)+2*(AH22)*SQRT(1+(G22)^2),
                    0.000001))^(2/3),
            0.000001)))^2</f>
        <v>6.4277203559322184E-4</v>
      </c>
    </row>
    <row r="23" spans="1:45" x14ac:dyDescent="0.35">
      <c r="A23">
        <v>14</v>
      </c>
      <c r="B23">
        <v>12.943</v>
      </c>
      <c r="C23">
        <v>616077.05299999996</v>
      </c>
      <c r="D23">
        <v>3096616.6009999998</v>
      </c>
      <c r="E23">
        <v>631.5</v>
      </c>
      <c r="F23">
        <v>5.2</v>
      </c>
      <c r="G23">
        <v>0</v>
      </c>
      <c r="H23" t="s">
        <v>176</v>
      </c>
      <c r="I23">
        <v>2.8000000000000001E-2</v>
      </c>
      <c r="J23" s="5">
        <f t="shared" si="11"/>
        <v>0.99899999999999878</v>
      </c>
      <c r="K23" s="5">
        <f t="shared" ca="1" si="12"/>
        <v>49.931000000000004</v>
      </c>
      <c r="L23" s="5">
        <f ca="1">IF($A$2=0,
    IFERROR(L22,
        MAX('1D'!$D$16,
            POWER((ABS(K23)^2)/('1D'!$I$5*MAX(F23,
                        0.1)^2),
                1/3))),
    IF(IFERROR(V22,
            0)=0,
        IFERROR(L22,
            MAX('1D'!$D$16,
                POWER((ABS(K23)^2)/('1D'!$I$5*MAX(F23,
                            0.1)^2),
                    1/3))),
        IF(OR(IFERROR(L23,
                    0)=0,
                IFERROR(S22,
                    0)&lt;1,
                IFERROR(S23,
                    0)&lt;1),
            MAX('1D'!$D$16,
                POWER((ABS(K23)^2)/('1D'!$I$5*MAX(F23,
                            0.1)^2),
                    1/3)),
            IF(IFERROR(U23,
                    0)&gt;0,
                MAX('1D'!$D$16,
                    IFERROR(L23,
                        0)+((IFERROR(U23,
                                0))*'1D'!$D$18*IF((IFERROR(S23,
                                    0))&lt;1,
                            1,
                            -1))),
                IF(IFERROR(U23,
                        0)&lt;0,
                    IF(ABS((MAX('1D'!$D$16,
                                    POWER((ABS(K23)^2)/('1D'!$I$5*MAX(F23,
                                                0.1)^2),
                                        1/3)))-IFERROR(L23,
                                0))&gt;'1D'!$D$19,
                        MAX('1D'!$D$16,
                            IF((MAX('1D'!$D$16,
                                        POWER((ABS(K23)^2)/('1D'!$I$5*MAX(F23,
                                                    0.1)^2),
                                            1/3)))&gt;IFERROR(L23,
                                    0),
                                MIN((MAX('1D'!$D$16,
                                            POWER((ABS(K23)^2)/('1D'!$I$5*MAX(F23,
                                                        0.1)^2),
                                                1/3))),
                                    IFERROR(L23,
                                        0)+(MIN(ABS(IFERROR(U23,
                                                    0))*'1D'!$D$18,
                                            ABS((MAX('1D'!$D$16,
                                                        POWER((ABS(K23)^2)/('1D'!$I$5*MAX(F23,
                                                                    0.1)^2),
                                                            1/3)))-IFERROR(L23,
                                                    0))))),
                                MAX((MAX('1D'!$D$16,
                                            POWER((ABS(K23)^2)/('1D'!$I$5*MAX(F23,
                                                        0.1)^2),
                                                1/3))),
                                    IFERROR(L23,
                                        0)-(MIN(ABS(IFERROR(U23,
                                                    0))*'1D'!$D$18,
                                            ABS((MAX('1D'!$D$16,
                                                        POWER((ABS(K23)^2)/('1D'!$I$5*MAX(F23,
                                                                    0.1)^2),
                                                            1/3)))-IFERROR(L23,
                                                    0))))))),
                        MAX('1D'!$D$16,
                            POWER((ABS(K23)^2)/('1D'!$I$5*MAX(F23,
                                        0.1)^2),
                                1/3))),
                    MAX('1D'!$D$16,
                        IFERROR(L23,
                            0)))))))</f>
        <v>2.1103522147591871</v>
      </c>
      <c r="M23" s="5">
        <f t="shared" ca="1" si="0"/>
        <v>10.973831516747774</v>
      </c>
      <c r="N23" s="5">
        <f t="shared" ca="1" si="1"/>
        <v>1.1648631584664633</v>
      </c>
      <c r="O23" s="5">
        <f t="shared" ca="1" si="2"/>
        <v>4.5500060688737136</v>
      </c>
      <c r="P23" s="5">
        <f t="shared" ca="1" si="3"/>
        <v>633.61035221475913</v>
      </c>
      <c r="Q23" s="5">
        <f ca="1">P23+((ABS(K23)/MAX(((F23)+(G23)*(L23))*(L23),
            0.000001))^2)/(2*'1D'!$I$5)</f>
        <v>634.6655283221387</v>
      </c>
      <c r="R23" s="5">
        <f ca="1">((ABS(K23)*'1D'!$D$6)/(MAX(((F23)+(G23)*(L23))*(L23),
            0.000001)*MAX(((((F23)+(G23)*(L23))*(L23))/MAX((F23)+2*(L23)*SQRT(1+(G23)^2),
                    0.000001))^(2/3),
            0.000001)))^2</f>
        <v>3.8004928816421455E-3</v>
      </c>
      <c r="S23" s="5">
        <f ca="1">ABS(ABS(K23)/MAX(((F23)+(G23)*(L23))*(L23),
        0.000001))/SQRT('1D'!$I$5*MAX((((F23)+(G23)*(L23))*(L23))/MAX((F23)+2*(G23)*(L23),
            0.000001),
        0.000001))</f>
        <v>1</v>
      </c>
      <c r="T23" s="5">
        <f ca="1">((F23)*(L23)^2)/2+(G23)*(L23)^3/3+(ABS(K23)^2)/('1D'!$I$5*MAX(((F23)+(G23)*(L23))*(L23),
        0.000001))</f>
        <v>34.737974468644254</v>
      </c>
      <c r="U23" s="5">
        <f ca="1">IF($A$2=0,
    0,
    IFERROR(Q22-(((R22+R23)/2)*J23)-(IF(O22&gt;O23,
                '1D'!$D$8*((O22^2-O23^2)/(2*'1D'!$I$5)),
                '1D'!$D$9*((O23^2-O22^2)/(2*'1D'!$I$5)))+('1D'!$D$10*(ABS(I23)/90)*(MAX(O22^2,
                        O23^2)/(2*'1D'!$I$5))))-Q23,
        0))</f>
        <v>-7.7170747111495075E-2</v>
      </c>
      <c r="V23" s="5">
        <f ca="1">IF($A$2=0,
    1,
    IF(IFERROR(V22,
            0)=0,
        0,
        IFERROR(IF(ROUND(S23,
                    3)=1,
                1,
                IF(AND(ABS(U23)&lt;'1D'!$D$19,
                        S23&gt;1),
                    1,
                    0)),
            0)))</f>
        <v>1</v>
      </c>
      <c r="W23" s="5">
        <f ca="1">IF($A$2=0,
    MAX(MAX('1D'!$D$16,
            MAX('1D'!$D$16,
                POWER((ABS(K23)^2)/('1D'!$I$5*MAX(F23,
                            0.1)^2),
                    1/3))),
        IFERROR(W45,
            MAX(MAX('1D'!$D$16,
                    MAX('1D'!$D$16,
                        POWER((ABS(K23)^2)/('1D'!$I$5*MAX(F23,
                                    0.1)^2),
                            1/3))),
                ($L$2)-E45))),
    IF(IFERROR(AG24,
            0)=0,
        MAX(MAX('1D'!$D$16,
                MAX('1D'!$D$16,
                    POWER((ABS(K23)^2)/('1D'!$I$5*MAX(F23,
                                0.1)^2),
                        1/3))),
            IFERROR(W45,
                MAX(MAX('1D'!$D$16,
                        MAX('1D'!$D$16,
                            POWER((ABS(K23)^2)/('1D'!$I$5*MAX(F23,
                                        0.1)^2),
                                1/3))),
                    ($L$2)-E45))),
        IF(IFERROR(W23,
                0)=0,
            MAX(MAX('1D'!$D$16,
                    MAX('1D'!$D$16,
                        POWER((ABS(K23)^2)/('1D'!$I$5*MAX(F23,
                                    0.1)^2),
                            1/3))),
                IFERROR(W45,
                    MAX(MAX('1D'!$D$16,
                            MAX('1D'!$D$16,
                                POWER((ABS(K23)^2)/('1D'!$I$5*MAX(F23,
                                            0.1)^2),
                                    1/3))),
                        ($L$2)-E45))),
            IF(OR(IFERROR(AD23,
                        0)&gt;=1,
                    IFERROR(AD24,
                        0)&gt;=1),
                MAX('1D'!$D$16,
                    MAX('1D'!$D$16,
                        POWER((ABS(K23)^2)/('1D'!$I$5*MAX(F23,
                                    0.1)^2),
                            1/3))),
                IF(ABS(IFERROR(AF23,
                            0))&lt;'1D'!$D$19,
                    MAX(MAX('1D'!$D$16,
                            MAX('1D'!$D$16,
                                POWER((ABS(K23)^2)/('1D'!$I$5*MAX(F23,
                                            0.1)^2),
                                    1/3))),
                        IFERROR(W23,
                            0)),
                    MAX(MAX('1D'!$D$16,
                            MAX('1D'!$D$16,
                                POWER((ABS(K23)^2)/('1D'!$I$5*MAX(F23,
                                            0.1)^2),
                                    1/3))),
                        (IFERROR(W23,
                                0))+((IFERROR(AF23,
                                    0))*'1D'!$D$18)))))))</f>
        <v>4</v>
      </c>
      <c r="X23" s="5">
        <f t="shared" ca="1" si="4"/>
        <v>20.8</v>
      </c>
      <c r="Y23" s="5">
        <f t="shared" ca="1" si="5"/>
        <v>1.5757575757575759</v>
      </c>
      <c r="Z23" s="5">
        <f t="shared" ca="1" si="6"/>
        <v>2.4005288461538461</v>
      </c>
      <c r="AA23" s="5">
        <f t="shared" ca="1" si="7"/>
        <v>635.5</v>
      </c>
      <c r="AB23" s="5">
        <f ca="1">AA23+((ABS(K23)/MAX(((F23)+(G23)*(W23))*(W23),
            0.000001))^2)/(2*'1D'!$I$5)</f>
        <v>635.7937073772282</v>
      </c>
      <c r="AC23" s="5">
        <f ca="1">((ABS(K23)*'1D'!$D$6)/(MAX(((F23)+(G23)*(W23))*(W23),
            0.000001)*MAX(((((F23)+(G23)*(W23))*(W23))/MAX((F23)+2*(W23)*SQRT(1+(G23)^2),
                    0.000001))^(2/3),
            0.000001)))^2</f>
        <v>7.0709403120235929E-4</v>
      </c>
      <c r="AD23" s="5">
        <f ca="1">ABS(ABS(K23)/MAX(((F23)+(G23)*(W23))*(W23),
        0.000001))/SQRT('1D'!$I$5*MAX((((F23)+(G23)*(W23))*(W23))/MAX((F23)+2*(G23)*(W23),
            0.000001),
        0.000001))</f>
        <v>0.38321493787962585</v>
      </c>
      <c r="AE23" s="5">
        <f ca="1">((F23)*(W23)^2)/2+(G23)*(W23)^3/3+(ABS(K23)^2)/('1D'!$I$5*MAX(((F23)+(G23)*(W23))*(W23),
        0.000001))</f>
        <v>53.818226892691918</v>
      </c>
      <c r="AF23" s="5">
        <f ca="1">IF($A$2=0,
    0,
    IFERROR(AB24+(((AC23+AC24)/2)*J24)+(IF(Z23&gt;Z24,
                '1D'!$D$8*((Z23^2-Z24^2)/(2*'1D'!$I$5)),
                '1D'!$D$9*((Z24^2-Z23^2)/(2*'1D'!$I$5)))+('1D'!$D$10*(ABS(I24)/90)*(MAX(Z23^2,
                        Z24^2)/(2*'1D'!$I$5))))-AB23,
        0))</f>
        <v>1.0272881684613822E-2</v>
      </c>
      <c r="AG23" s="5">
        <f ca="1">IF($A$2=0,
    1,
    IF(IFERROR(AG24,
            0)=0,
        0,
        IFERROR(IF(OR(ROUND(AD23,
                        3)&gt;=1,
                    AND(ABS(AF23)&lt;'1D'!$D$19,
                        AD23&lt;1)),
                1,
                0),
            0)))</f>
        <v>0</v>
      </c>
      <c r="AH23" s="5">
        <f ca="1">IFERROR(IF('1D'!V35="Supercritical",
        MAX('1D'!$D$16,
            IFERROR(L23,
                MAX('1D'!$D$16,
                    POWER((ABS(K23)^2)/('1D'!$I$5*MAX(F23,
                                0.1)^2),
                        1/3)))),
        IF('1D'!V35="Subcritical",
            MAX('1D'!$D$16,
                IFERROR(W23,
                    MAX('1D'!$D$16,
                        POWER((ABS(K23)^2)/('1D'!$I$5*MAX(F23,
                                    0.1)^2),
                            1/3)))),
            IF(IFERROR(T23,
                    -1E+99)&gt;=IFERROR(AE23,
                    -1E+99),
                MAX('1D'!$D$16,
                    IFERROR(L23,
                        MAX('1D'!$D$16,
                            POWER((ABS(K23)^2)/('1D'!$I$5*MAX(F23,
                                        0.1)^2),
                                1/3)))),
                MAX('1D'!$D$16,
                    IFERROR(W23,
                        MAX('1D'!$D$16,
                            POWER((ABS(K23)^2)/('1D'!$I$5*MAX(F23,
                                        0.1)^2),
                                1/3))))))),
    MAX('1D'!$D$16,
        POWER((ABS(K23)^2)/('1D'!$I$5*MAX(F23,
                    0.1)^2),
            1/3)))</f>
        <v>4</v>
      </c>
      <c r="AI23" s="5">
        <f t="shared" ca="1" si="8"/>
        <v>635.5</v>
      </c>
      <c r="AJ23" s="5">
        <f ca="1">AI23+((ABS(K23)/MAX(((F23)+(G23)*(AH23))*(AH23),
            0.000001))^2)/(2*'1D'!$I$5)</f>
        <v>635.7937073772282</v>
      </c>
      <c r="AL23">
        <v>635.5</v>
      </c>
      <c r="AM23">
        <v>0</v>
      </c>
      <c r="AN23" s="5">
        <f ca="1">IF($A$2=0,
    MIN(('1D'!$D$12*MAX(J23,
                0.1)*POWER(MAX(0,
                    AI23-AL23),
                1.5)),
        (MAX(0,
                K23-(0.05)-IFERROR(AM23,
                    0))),
        IFERROR(AN23,
            0)),
    IF(('1D'!$D$12*MAX(J23,
                0.1)*POWER(MAX(0,
                    AI23-AL23),
                1.5))&lt;=0,
        0,
        MIN(('1D'!$D$12*MAX(J23,
                    0.1)*POWER(MAX(0,
                        AI23-AL23),
                    1.5)),
            (MAX(0,
                    K23-(0.05)-IFERROR(AM23,
                        0))),
            (MAX(0,
                    IFERROR(AN23,
                        0)+('1D'!$D$25*(('1D'!$D$12*MAX(J23,
                                    0.1)*POWER(MAX(0,
                                        AI23-AL23),
                                    1.5))-IFERROR(AN23,
                                0))))))))</f>
        <v>0</v>
      </c>
      <c r="AO23" s="5">
        <f t="shared" ca="1" si="9"/>
        <v>0</v>
      </c>
      <c r="AP23" s="5">
        <f t="shared" ca="1" si="13"/>
        <v>0</v>
      </c>
      <c r="AQ23" s="5">
        <f ca="1">ABS(ABS(K23)/MAX(((F23)+(G23)*(AH23))*(AH23),
        0.000001))/SQRT('1D'!$I$5*MAX((((F23)+(G23)*(AH23))*(AH23))/MAX((F23)+2*(G23)*(AH23),
            0.000001),
        0.000001))</f>
        <v>0.38321493787962585</v>
      </c>
      <c r="AR23" s="5" t="str">
        <f t="shared" ca="1" si="10"/>
        <v>Subcritical</v>
      </c>
      <c r="AS23" s="5">
        <f ca="1">((ABS(K23)*'1D'!$D$6)/(MAX(((F23)+(G23)*(AH23))*(AH23),
            0.000001)*MAX(((((F23)+(G23)*(AH23))*(AH23))/MAX((F23)+2*(AH23)*SQRT(1+(G23)^2),
                    0.000001))^(2/3),
            0.000001)))^2</f>
        <v>7.0709403120235929E-4</v>
      </c>
    </row>
    <row r="24" spans="1:45" x14ac:dyDescent="0.35">
      <c r="A24">
        <v>15</v>
      </c>
      <c r="B24">
        <v>13.944000000000001</v>
      </c>
      <c r="C24">
        <v>616077.54500000004</v>
      </c>
      <c r="D24">
        <v>3096615.73</v>
      </c>
      <c r="E24">
        <v>631.5</v>
      </c>
      <c r="F24">
        <v>5.125</v>
      </c>
      <c r="G24">
        <v>0</v>
      </c>
      <c r="H24" t="s">
        <v>176</v>
      </c>
      <c r="I24">
        <v>0.05</v>
      </c>
      <c r="J24" s="5">
        <f t="shared" si="11"/>
        <v>1.0010000000000012</v>
      </c>
      <c r="K24" s="5">
        <f t="shared" ca="1" si="12"/>
        <v>49.931000000000004</v>
      </c>
      <c r="L24" s="5">
        <f ca="1">IF($A$2=0,
    IFERROR(L23,
        MAX('1D'!$D$16,
            POWER((ABS(K24)^2)/('1D'!$I$5*MAX(F24,
                        0.1)^2),
                1/3))),
    IF(IFERROR(V23,
            0)=0,
        IFERROR(L23,
            MAX('1D'!$D$16,
                POWER((ABS(K24)^2)/('1D'!$I$5*MAX(F24,
                            0.1)^2),
                    1/3))),
        IF(OR(IFERROR(L24,
                    0)=0,
                IFERROR(S23,
                    0)&lt;1,
                IFERROR(S24,
                    0)&lt;1),
            MAX('1D'!$D$16,
                POWER((ABS(K24)^2)/('1D'!$I$5*MAX(F24,
                            0.1)^2),
                    1/3)),
            IF(IFERROR(U24,
                    0)&gt;0,
                MAX('1D'!$D$16,
                    IFERROR(L24,
                        0)+((IFERROR(U24,
                                0))*'1D'!$D$18*IF((IFERROR(S24,
                                    0))&lt;1,
                            1,
                            -1))),
                IF(IFERROR(U24,
                        0)&lt;0,
                    IF(ABS((MAX('1D'!$D$16,
                                    POWER((ABS(K24)^2)/('1D'!$I$5*MAX(F24,
                                                0.1)^2),
                                        1/3)))-IFERROR(L24,
                                0))&gt;'1D'!$D$19,
                        MAX('1D'!$D$16,
                            IF((MAX('1D'!$D$16,
                                        POWER((ABS(K24)^2)/('1D'!$I$5*MAX(F24,
                                                    0.1)^2),
                                            1/3)))&gt;IFERROR(L24,
                                    0),
                                MIN((MAX('1D'!$D$16,
                                            POWER((ABS(K24)^2)/('1D'!$I$5*MAX(F24,
                                                        0.1)^2),
                                                1/3))),
                                    IFERROR(L24,
                                        0)+(MIN(ABS(IFERROR(U24,
                                                    0))*'1D'!$D$18,
                                            ABS((MAX('1D'!$D$16,
                                                        POWER((ABS(K24)^2)/('1D'!$I$5*MAX(F24,
                                                                    0.1)^2),
                                                            1/3)))-IFERROR(L24,
                                                    0))))),
                                MAX((MAX('1D'!$D$16,
                                            POWER((ABS(K24)^2)/('1D'!$I$5*MAX(F24,
                                                        0.1)^2),
                                                1/3))),
                                    IFERROR(L24,
                                        0)-(MIN(ABS(IFERROR(U24,
                                                    0))*'1D'!$D$18,
                                            ABS((MAX('1D'!$D$16,
                                                        POWER((ABS(K24)^2)/('1D'!$I$5*MAX(F24,
                                                                    0.1)^2),
                                                            1/3)))-IFERROR(L24,
                                                    0))))))),
                        MAX('1D'!$D$16,
                            POWER((ABS(K24)^2)/('1D'!$I$5*MAX(F24,
                                        0.1)^2),
                                1/3))),
                    MAX('1D'!$D$16,
                        IFERROR(L24,
                            0)))))))</f>
        <v>2.1308911241146595</v>
      </c>
      <c r="M24" s="5">
        <f t="shared" ca="1" si="0"/>
        <v>10.92081701108763</v>
      </c>
      <c r="N24" s="5">
        <f t="shared" ca="1" si="1"/>
        <v>1.1634249865706305</v>
      </c>
      <c r="O24" s="5">
        <f t="shared" ca="1" si="2"/>
        <v>4.5720938231367052</v>
      </c>
      <c r="P24" s="5">
        <f t="shared" ca="1" si="3"/>
        <v>633.63089112411467</v>
      </c>
      <c r="Q24" s="5">
        <f ca="1">P24+((ABS(K24)/MAX(((F24)+(G24)*(L24))*(L24),
            0.000001))^2)/(2*'1D'!$I$5)</f>
        <v>634.696336686172</v>
      </c>
      <c r="R24" s="5">
        <f ca="1">((ABS(K24)*'1D'!$D$6)/(MAX(((F24)+(G24)*(L24))*(L24),
            0.000001)*MAX(((((F24)+(G24)*(L24))*(L24))/MAX((F24)+2*(L24)*SQRT(1+(G24)^2),
                    0.000001))^(2/3),
            0.000001)))^2</f>
        <v>3.8438072670670146E-3</v>
      </c>
      <c r="S24" s="5">
        <f ca="1">ABS(ABS(K24)/MAX(((F24)+(G24)*(L24))*(L24),
        0.000001))/SQRT('1D'!$I$5*MAX((((F24)+(G24)*(L24))*(L24))/MAX((F24)+2*(G24)*(L24),
            0.000001),
        0.000001))</f>
        <v>1</v>
      </c>
      <c r="T24" s="5">
        <f ca="1">((F24)*(L24)^2)/2+(G24)*(L24)^3/3+(ABS(K24)^2)/('1D'!$I$5*MAX(((F24)+(G24)*(L24))*(L24),
        0.000001))</f>
        <v>34.906608055510524</v>
      </c>
      <c r="U24" s="5">
        <f ca="1">IF($A$2=0,
    0,
    IFERROR(Q23-(((R23+R24)/2)*J24)-(IF(O23&gt;O24,
                '1D'!$D$8*((O23^2-O24^2)/(2*'1D'!$I$5)),
                '1D'!$D$9*((O24^2-O23^2)/(2*'1D'!$I$5)))+('1D'!$D$10*(ABS(I24)/90)*(MAX(O23^2,
                        O24^2)/(2*'1D'!$I$5))))-Q24,
        0))</f>
        <v>-3.575006885557741E-2</v>
      </c>
      <c r="V24" s="5">
        <f ca="1">IF($A$2=0,
    1,
    IF(IFERROR(V23,
            0)=0,
        0,
        IFERROR(IF(ROUND(S24,
                    3)=1,
                1,
                IF(AND(ABS(U24)&lt;'1D'!$D$19,
                        S24&gt;1),
                    1,
                    0)),
            0)))</f>
        <v>1</v>
      </c>
      <c r="W24" s="5">
        <f ca="1">IF($A$2=0,
    MAX(MAX('1D'!$D$16,
            MAX('1D'!$D$16,
                POWER((ABS(K24)^2)/('1D'!$I$5*MAX(F24,
                            0.1)^2),
                    1/3))),
        IFERROR(W45,
            MAX(MAX('1D'!$D$16,
                    MAX('1D'!$D$16,
                        POWER((ABS(K24)^2)/('1D'!$I$5*MAX(F24,
                                    0.1)^2),
                            1/3))),
                ($L$2)-E45))),
    IF(IFERROR(AG25,
            0)=0,
        MAX(MAX('1D'!$D$16,
                MAX('1D'!$D$16,
                    POWER((ABS(K24)^2)/('1D'!$I$5*MAX(F24,
                                0.1)^2),
                        1/3))),
            IFERROR(W45,
                MAX(MAX('1D'!$D$16,
                        MAX('1D'!$D$16,
                            POWER((ABS(K24)^2)/('1D'!$I$5*MAX(F24,
                                        0.1)^2),
                                1/3))),
                    ($L$2)-E45))),
        IF(IFERROR(W24,
                0)=0,
            MAX(MAX('1D'!$D$16,
                    MAX('1D'!$D$16,
                        POWER((ABS(K24)^2)/('1D'!$I$5*MAX(F24,
                                    0.1)^2),
                            1/3))),
                IFERROR(W45,
                    MAX(MAX('1D'!$D$16,
                            MAX('1D'!$D$16,
                                POWER((ABS(K24)^2)/('1D'!$I$5*MAX(F24,
                                            0.1)^2),
                                    1/3))),
                        ($L$2)-E45))),
            IF(OR(IFERROR(AD24,
                        0)&gt;=1,
                    IFERROR(AD25,
                        0)&gt;=1),
                MAX('1D'!$D$16,
                    MAX('1D'!$D$16,
                        POWER((ABS(K24)^2)/('1D'!$I$5*MAX(F24,
                                    0.1)^2),
                            1/3))),
                IF(ABS(IFERROR(AF24,
                            0))&lt;'1D'!$D$19,
                    MAX(MAX('1D'!$D$16,
                            MAX('1D'!$D$16,
                                POWER((ABS(K24)^2)/('1D'!$I$5*MAX(F24,
                                            0.1)^2),
                                    1/3))),
                        IFERROR(W24,
                            0)),
                    MAX(MAX('1D'!$D$16,
                            MAX('1D'!$D$16,
                                POWER((ABS(K24)^2)/('1D'!$I$5*MAX(F24,
                                            0.1)^2),
                                    1/3))),
                        (IFERROR(W24,
                                0))+((IFERROR(AF24,
                                    0))*'1D'!$D$18)))))))</f>
        <v>4</v>
      </c>
      <c r="X24" s="5">
        <f t="shared" ca="1" si="4"/>
        <v>20.5</v>
      </c>
      <c r="Y24" s="5">
        <f t="shared" ca="1" si="5"/>
        <v>1.5619047619047619</v>
      </c>
      <c r="Z24" s="5">
        <f t="shared" ca="1" si="6"/>
        <v>2.435658536585366</v>
      </c>
      <c r="AA24" s="5">
        <f t="shared" ca="1" si="7"/>
        <v>635.5</v>
      </c>
      <c r="AB24" s="5">
        <f ca="1">AA24+((ABS(K24)/MAX(((F24)+(G24)*(W24))*(W24),
            0.000001))^2)/(2*'1D'!$I$5)</f>
        <v>635.80236659056277</v>
      </c>
      <c r="AC24" s="5">
        <f ca="1">((ABS(K24)*'1D'!$D$6)/(MAX(((F24)+(G24)*(W24))*(W24),
            0.000001)*MAX(((((F24)+(G24)*(W24))*(W24))/MAX((F24)+2*(W24)*SQRT(1+(G24)^2),
                    0.000001))^(2/3),
            0.000001)))^2</f>
        <v>7.3656191413751715E-4</v>
      </c>
      <c r="AD24" s="5">
        <f ca="1">ABS(ABS(K24)/MAX(((F24)+(G24)*(W24))*(W24),
        0.000001))/SQRT('1D'!$I$5*MAX((((F24)+(G24)*(W24))*(W24))/MAX((F24)+2*(G24)*(W24),
            0.000001),
        0.000001))</f>
        <v>0.38882296136079114</v>
      </c>
      <c r="AE24" s="5">
        <f ca="1">((F24)*(W24)^2)/2+(G24)*(W24)^3/3+(ABS(K24)^2)/('1D'!$I$5*MAX(((F24)+(G24)*(W24))*(W24),
        0.000001))</f>
        <v>53.397030213072775</v>
      </c>
      <c r="AF24" s="5">
        <f ca="1">IF($A$2=0,
    0,
    IFERROR(AB25+(((AC24+AC25)/2)*J25)+(IF(Z24&gt;Z25,
                '1D'!$D$8*((Z24^2-Z25^2)/(2*'1D'!$I$5)),
                '1D'!$D$9*((Z25^2-Z24^2)/(2*'1D'!$I$5)))+('1D'!$D$10*(ABS(I25)/90)*(MAX(Z24^2,
                        Z25^2)/(2*'1D'!$I$5))))-AB24,
        0))</f>
        <v>1.0594934196888062E-2</v>
      </c>
      <c r="AG24" s="5">
        <f ca="1">IF($A$2=0,
    1,
    IF(IFERROR(AG25,
            0)=0,
        0,
        IFERROR(IF(OR(ROUND(AD24,
                        3)&gt;=1,
                    AND(ABS(AF24)&lt;'1D'!$D$19,
                        AD24&lt;1)),
                1,
                0),
            0)))</f>
        <v>0</v>
      </c>
      <c r="AH24" s="5">
        <f ca="1">IFERROR(IF('1D'!V35="Supercritical",
        MAX('1D'!$D$16,
            IFERROR(L24,
                MAX('1D'!$D$16,
                    POWER((ABS(K24)^2)/('1D'!$I$5*MAX(F24,
                                0.1)^2),
                        1/3)))),
        IF('1D'!V35="Subcritical",
            MAX('1D'!$D$16,
                IFERROR(W24,
                    MAX('1D'!$D$16,
                        POWER((ABS(K24)^2)/('1D'!$I$5*MAX(F24,
                                    0.1)^2),
                            1/3)))),
            IF(IFERROR(T24,
                    -1E+99)&gt;=IFERROR(AE24,
                    -1E+99),
                MAX('1D'!$D$16,
                    IFERROR(L24,
                        MAX('1D'!$D$16,
                            POWER((ABS(K24)^2)/('1D'!$I$5*MAX(F24,
                                        0.1)^2),
                                1/3)))),
                MAX('1D'!$D$16,
                    IFERROR(W24,
                        MAX('1D'!$D$16,
                            POWER((ABS(K24)^2)/('1D'!$I$5*MAX(F24,
                                        0.1)^2),
                                1/3))))))),
    MAX('1D'!$D$16,
        POWER((ABS(K24)^2)/('1D'!$I$5*MAX(F24,
                    0.1)^2),
            1/3)))</f>
        <v>4</v>
      </c>
      <c r="AI24" s="5">
        <f t="shared" ca="1" si="8"/>
        <v>635.5</v>
      </c>
      <c r="AJ24" s="5">
        <f ca="1">AI24+((ABS(K24)/MAX(((F24)+(G24)*(AH24))*(AH24),
            0.000001))^2)/(2*'1D'!$I$5)</f>
        <v>635.80236659056277</v>
      </c>
      <c r="AL24">
        <v>635.5</v>
      </c>
      <c r="AM24">
        <v>0</v>
      </c>
      <c r="AN24" s="5">
        <f ca="1">IF($A$2=0,
    MIN(('1D'!$D$12*MAX(J24,
                0.1)*POWER(MAX(0,
                    AI24-AL24),
                1.5)),
        (MAX(0,
                K24-(0.05)-IFERROR(AM24,
                    0))),
        IFERROR(AN24,
            0)),
    IF(('1D'!$D$12*MAX(J24,
                0.1)*POWER(MAX(0,
                    AI24-AL24),
                1.5))&lt;=0,
        0,
        MIN(('1D'!$D$12*MAX(J24,
                    0.1)*POWER(MAX(0,
                        AI24-AL24),
                    1.5)),
            (MAX(0,
                    K24-(0.05)-IFERROR(AM24,
                        0))),
            (MAX(0,
                    IFERROR(AN24,
                        0)+('1D'!$D$25*(('1D'!$D$12*MAX(J24,
                                    0.1)*POWER(MAX(0,
                                        AI24-AL24),
                                    1.5))-IFERROR(AN24,
                                0))))))))</f>
        <v>0</v>
      </c>
      <c r="AO24" s="5">
        <f t="shared" ca="1" si="9"/>
        <v>0</v>
      </c>
      <c r="AP24" s="5">
        <f t="shared" ca="1" si="13"/>
        <v>0</v>
      </c>
      <c r="AQ24" s="5">
        <f ca="1">ABS(ABS(K24)/MAX(((F24)+(G24)*(AH24))*(AH24),
        0.000001))/SQRT('1D'!$I$5*MAX((((F24)+(G24)*(AH24))*(AH24))/MAX((F24)+2*(G24)*(AH24),
            0.000001),
        0.000001))</f>
        <v>0.38882296136079114</v>
      </c>
      <c r="AR24" s="5" t="str">
        <f t="shared" ca="1" si="10"/>
        <v>Subcritical</v>
      </c>
      <c r="AS24" s="5">
        <f ca="1">((ABS(K24)*'1D'!$D$6)/(MAX(((F24)+(G24)*(AH24))*(AH24),
            0.000001)*MAX(((((F24)+(G24)*(AH24))*(AH24))/MAX((F24)+2*(AH24)*SQRT(1+(G24)^2),
                    0.000001))^(2/3),
            0.000001)))^2</f>
        <v>7.3656191413751715E-4</v>
      </c>
    </row>
    <row r="25" spans="1:45" x14ac:dyDescent="0.35">
      <c r="A25">
        <v>16</v>
      </c>
      <c r="B25">
        <v>14.944000000000001</v>
      </c>
      <c r="C25">
        <v>616078.03599999996</v>
      </c>
      <c r="D25">
        <v>3096614.8590000002</v>
      </c>
      <c r="E25">
        <v>631.5</v>
      </c>
      <c r="F25">
        <v>5.0510000000000002</v>
      </c>
      <c r="G25">
        <v>0</v>
      </c>
      <c r="H25" t="s">
        <v>176</v>
      </c>
      <c r="I25">
        <v>0.05</v>
      </c>
      <c r="J25" s="5">
        <f t="shared" si="11"/>
        <v>1</v>
      </c>
      <c r="K25" s="5">
        <f t="shared" ca="1" si="12"/>
        <v>49.931000000000004</v>
      </c>
      <c r="L25" s="5">
        <f ca="1">IF($A$2=0,
    IFERROR(L24,
        MAX('1D'!$D$16,
            POWER((ABS(K25)^2)/('1D'!$I$5*MAX(F25,
                        0.1)^2),
                1/3))),
    IF(IFERROR(V24,
            0)=0,
        IFERROR(L24,
            MAX('1D'!$D$16,
                POWER((ABS(K25)^2)/('1D'!$I$5*MAX(F25,
                            0.1)^2),
                    1/3))),
        IF(OR(IFERROR(L25,
                    0)=0,
                IFERROR(S24,
                    0)&lt;1,
                IFERROR(S25,
                    0)&lt;1),
            MAX('1D'!$D$16,
                POWER((ABS(K25)^2)/('1D'!$I$5*MAX(F25,
                            0.1)^2),
                    1/3)),
            IF(IFERROR(U25,
                    0)&gt;0,
                MAX('1D'!$D$16,
                    IFERROR(L25,
                        0)+((IFERROR(U25,
                                0))*'1D'!$D$18*IF((IFERROR(S25,
                                    0))&lt;1,
                            1,
                            -1))),
                IF(IFERROR(U25,
                        0)&lt;0,
                    IF(ABS((MAX('1D'!$D$16,
                                    POWER((ABS(K25)^2)/('1D'!$I$5*MAX(F25,
                                                0.1)^2),
                                        1/3)))-IFERROR(L25,
                                0))&gt;'1D'!$D$19,
                        MAX('1D'!$D$16,
                            IF((MAX('1D'!$D$16,
                                        POWER((ABS(K25)^2)/('1D'!$I$5*MAX(F25,
                                                    0.1)^2),
                                            1/3)))&gt;IFERROR(L25,
                                    0),
                                MIN((MAX('1D'!$D$16,
                                            POWER((ABS(K25)^2)/('1D'!$I$5*MAX(F25,
                                                        0.1)^2),
                                                1/3))),
                                    IFERROR(L25,
                                        0)+(MIN(ABS(IFERROR(U25,
                                                    0))*'1D'!$D$18,
                                            ABS((MAX('1D'!$D$16,
                                                        POWER((ABS(K25)^2)/('1D'!$I$5*MAX(F25,
                                                                    0.1)^2),
                                                            1/3)))-IFERROR(L25,
                                                    0))))),
                                MAX((MAX('1D'!$D$16,
                                            POWER((ABS(K25)^2)/('1D'!$I$5*MAX(F25,
                                                        0.1)^2),
                                                1/3))),
                                    IFERROR(L25,
                                        0)-(MIN(ABS(IFERROR(U25,
                                                    0))*'1D'!$D$18,
                                            ABS((MAX('1D'!$D$16,
                                                        POWER((ABS(K25)^2)/('1D'!$I$5*MAX(F25,
                                                                    0.1)^2),
                                                            1/3)))-IFERROR(L25,
                                                    0))))))),
                        MAX('1D'!$D$16,
                            POWER((ABS(K25)^2)/('1D'!$I$5*MAX(F25,
                                        0.1)^2),
                                1/3))),
                    MAX('1D'!$D$16,
                        IFERROR(L25,
                            0)))))))</f>
        <v>2.1516531379342161</v>
      </c>
      <c r="M25" s="5">
        <f t="shared" ca="1" si="0"/>
        <v>10.867999999705726</v>
      </c>
      <c r="N25" s="5">
        <f t="shared" ca="1" si="1"/>
        <v>1.1618178493622999</v>
      </c>
      <c r="O25" s="5">
        <f t="shared" ca="1" si="2"/>
        <v>4.5943135812800877</v>
      </c>
      <c r="P25" s="5">
        <f t="shared" ca="1" si="3"/>
        <v>633.6516531379342</v>
      </c>
      <c r="Q25" s="5">
        <f ca="1">P25+((ABS(K25)/MAX(((F25)+(G25)*(L25))*(L25),
            0.000001))^2)/(2*'1D'!$I$5)</f>
        <v>634.72747970690136</v>
      </c>
      <c r="R25" s="5">
        <f ca="1">((ABS(K25)*'1D'!$D$6)/(MAX(((F25)+(G25)*(L25))*(L25),
            0.000001)*MAX(((((F25)+(G25)*(L25))*(L25))/MAX((F25)+2*(L25)*SQRT(1+(G25)^2),
                    0.000001))^(2/3),
            0.000001)))^2</f>
        <v>3.888419038507538E-3</v>
      </c>
      <c r="S25" s="5">
        <f ca="1">ABS(ABS(K25)/MAX(((F25)+(G25)*(L25))*(L25),
        0.000001))/SQRT('1D'!$I$5*MAX((((F25)+(G25)*(L25))*(L25))/MAX((F25)+2*(G25)*(L25),
            0.000001),
        0.000001))</f>
        <v>1</v>
      </c>
      <c r="T25" s="5">
        <f ca="1">((F25)*(L25)^2)/2+(G25)*(L25)^3/3+(ABS(K25)^2)/('1D'!$I$5*MAX(((F25)+(G25)*(L25))*(L25),
        0.000001))</f>
        <v>35.07624945365383</v>
      </c>
      <c r="U25" s="5">
        <f ca="1">IF($A$2=0,
    0,
    IFERROR(Q24-(((R24+R25)/2)*J25)-(IF(O24&gt;O25,
                '1D'!$D$8*((O24^2-O25^2)/(2*'1D'!$I$5)),
                '1D'!$D$9*((O25^2-O24^2)/(2*'1D'!$I$5)))+('1D'!$D$10*(ABS(I25)/90)*(MAX(O24^2,
                        O25^2)/(2*'1D'!$I$5))))-Q25,
        0))</f>
        <v>-3.6136886787176081E-2</v>
      </c>
      <c r="V25" s="5">
        <f ca="1">IF($A$2=0,
    1,
    IF(IFERROR(V24,
            0)=0,
        0,
        IFERROR(IF(ROUND(S25,
                    3)=1,
                1,
                IF(AND(ABS(U25)&lt;'1D'!$D$19,
                        S25&gt;1),
                    1,
                    0)),
            0)))</f>
        <v>1</v>
      </c>
      <c r="W25" s="5">
        <f ca="1">IF($A$2=0,
    MAX(MAX('1D'!$D$16,
            MAX('1D'!$D$16,
                POWER((ABS(K25)^2)/('1D'!$I$5*MAX(F25,
                            0.1)^2),
                    1/3))),
        IFERROR(W45,
            MAX(MAX('1D'!$D$16,
                    MAX('1D'!$D$16,
                        POWER((ABS(K25)^2)/('1D'!$I$5*MAX(F25,
                                    0.1)^2),
                            1/3))),
                ($L$2)-E45))),
    IF(IFERROR(AG26,
            0)=0,
        MAX(MAX('1D'!$D$16,
                MAX('1D'!$D$16,
                    POWER((ABS(K25)^2)/('1D'!$I$5*MAX(F25,
                                0.1)^2),
                        1/3))),
            IFERROR(W45,
                MAX(MAX('1D'!$D$16,
                        MAX('1D'!$D$16,
                            POWER((ABS(K25)^2)/('1D'!$I$5*MAX(F25,
                                        0.1)^2),
                                1/3))),
                    ($L$2)-E45))),
        IF(IFERROR(W25,
                0)=0,
            MAX(MAX('1D'!$D$16,
                    MAX('1D'!$D$16,
                        POWER((ABS(K25)^2)/('1D'!$I$5*MAX(F25,
                                    0.1)^2),
                            1/3))),
                IFERROR(W45,
                    MAX(MAX('1D'!$D$16,
                            MAX('1D'!$D$16,
                                POWER((ABS(K25)^2)/('1D'!$I$5*MAX(F25,
                                            0.1)^2),
                                    1/3))),
                        ($L$2)-E45))),
            IF(OR(IFERROR(AD25,
                        0)&gt;=1,
                    IFERROR(AD26,
                        0)&gt;=1),
                MAX('1D'!$D$16,
                    MAX('1D'!$D$16,
                        POWER((ABS(K25)^2)/('1D'!$I$5*MAX(F25,
                                    0.1)^2),
                            1/3))),
                IF(ABS(IFERROR(AF25,
                            0))&lt;'1D'!$D$19,
                    MAX(MAX('1D'!$D$16,
                            MAX('1D'!$D$16,
                                POWER((ABS(K25)^2)/('1D'!$I$5*MAX(F25,
                                            0.1)^2),
                                    1/3))),
                        IFERROR(W25,
                            0)),
                    MAX(MAX('1D'!$D$16,
                            MAX('1D'!$D$16,
                                POWER((ABS(K25)^2)/('1D'!$I$5*MAX(F25,
                                            0.1)^2),
                                    1/3))),
                        (IFERROR(W25,
                                0))+((IFERROR(AF25,
                                    0))*'1D'!$D$18)))))))</f>
        <v>4</v>
      </c>
      <c r="X25" s="5">
        <f t="shared" ca="1" si="4"/>
        <v>20.204000000000001</v>
      </c>
      <c r="Y25" s="5">
        <f t="shared" ca="1" si="5"/>
        <v>1.5480806068500499</v>
      </c>
      <c r="Z25" s="5">
        <f t="shared" ca="1" si="6"/>
        <v>2.4713423084537718</v>
      </c>
      <c r="AA25" s="5">
        <f t="shared" ca="1" si="7"/>
        <v>635.5</v>
      </c>
      <c r="AB25" s="5">
        <f ca="1">AA25+((ABS(K25)/MAX(((F25)+(G25)*(W25))*(W25),
            0.000001))^2)/(2*'1D'!$I$5)</f>
        <v>635.81129117255625</v>
      </c>
      <c r="AC25" s="5">
        <f ca="1">((ABS(K25)*'1D'!$D$6)/(MAX(((F25)+(G25)*(W25))*(W25),
            0.000001)*MAX(((((F25)+(G25)*(W25))*(W25))/MAX((F25)+2*(W25)*SQRT(1+(G25)^2),
                    0.000001))^(2/3),
            0.000001)))^2</f>
        <v>7.6734423199003991E-4</v>
      </c>
      <c r="AD25" s="5">
        <f ca="1">ABS(ABS(K25)/MAX(((F25)+(G25)*(W25))*(W25),
        0.000001))/SQRT('1D'!$I$5*MAX((((F25)+(G25)*(W25))*(W25))/MAX((F25)+2*(G25)*(W25),
            0.000001),
        0.000001))</f>
        <v>0.3945194371360235</v>
      </c>
      <c r="AE25" s="5">
        <f ca="1">((F25)*(W25)^2)/2+(G25)*(W25)^3/3+(ABS(K25)^2)/('1D'!$I$5*MAX(((F25)+(G25)*(W25))*(W25),
        0.000001))</f>
        <v>52.986653700652937</v>
      </c>
      <c r="AF25" s="5">
        <f ca="1">IF($A$2=0,
    0,
    IFERROR(AB26+(((AC25+AC26)/2)*J26)+(IF(Z25&gt;Z26,
                '1D'!$D$8*((Z25^2-Z26^2)/(2*'1D'!$I$5)),
                '1D'!$D$9*((Z26^2-Z25^2)/(2*'1D'!$I$5)))+('1D'!$D$10*(ABS(I26)/90)*(MAX(Z25^2,
                        Z26^2)/(2*'1D'!$I$5))))-AB25,
        0))</f>
        <v>1.1210547852101627E-2</v>
      </c>
      <c r="AG25" s="5">
        <f ca="1">IF($A$2=0,
    1,
    IF(IFERROR(AG26,
            0)=0,
        0,
        IFERROR(IF(OR(ROUND(AD25,
                        3)&gt;=1,
                    AND(ABS(AF25)&lt;'1D'!$D$19,
                        AD25&lt;1)),
                1,
                0),
            0)))</f>
        <v>0</v>
      </c>
      <c r="AH25" s="5">
        <f ca="1">IFERROR(IF('1D'!V35="Supercritical",
        MAX('1D'!$D$16,
            IFERROR(L25,
                MAX('1D'!$D$16,
                    POWER((ABS(K25)^2)/('1D'!$I$5*MAX(F25,
                                0.1)^2),
                        1/3)))),
        IF('1D'!V35="Subcritical",
            MAX('1D'!$D$16,
                IFERROR(W25,
                    MAX('1D'!$D$16,
                        POWER((ABS(K25)^2)/('1D'!$I$5*MAX(F25,
                                    0.1)^2),
                            1/3)))),
            IF(IFERROR(T25,
                    -1E+99)&gt;=IFERROR(AE25,
                    -1E+99),
                MAX('1D'!$D$16,
                    IFERROR(L25,
                        MAX('1D'!$D$16,
                            POWER((ABS(K25)^2)/('1D'!$I$5*MAX(F25,
                                        0.1)^2),
                                1/3)))),
                MAX('1D'!$D$16,
                    IFERROR(W25,
                        MAX('1D'!$D$16,
                            POWER((ABS(K25)^2)/('1D'!$I$5*MAX(F25,
                                        0.1)^2),
                                1/3))))))),
    MAX('1D'!$D$16,
        POWER((ABS(K25)^2)/('1D'!$I$5*MAX(F25,
                    0.1)^2),
            1/3)))</f>
        <v>4</v>
      </c>
      <c r="AI25" s="5">
        <f t="shared" ca="1" si="8"/>
        <v>635.5</v>
      </c>
      <c r="AJ25" s="5">
        <f ca="1">AI25+((ABS(K25)/MAX(((F25)+(G25)*(AH25))*(AH25),
            0.000001))^2)/(2*'1D'!$I$5)</f>
        <v>635.81129117255625</v>
      </c>
      <c r="AL25">
        <v>635.5</v>
      </c>
      <c r="AM25">
        <v>0</v>
      </c>
      <c r="AN25" s="5">
        <f ca="1">IF($A$2=0,
    MIN(('1D'!$D$12*MAX(J25,
                0.1)*POWER(MAX(0,
                    AI25-AL25),
                1.5)),
        (MAX(0,
                K25-(0.05)-IFERROR(AM25,
                    0))),
        IFERROR(AN25,
            0)),
    IF(('1D'!$D$12*MAX(J25,
                0.1)*POWER(MAX(0,
                    AI25-AL25),
                1.5))&lt;=0,
        0,
        MIN(('1D'!$D$12*MAX(J25,
                    0.1)*POWER(MAX(0,
                        AI25-AL25),
                    1.5)),
            (MAX(0,
                    K25-(0.05)-IFERROR(AM25,
                        0))),
            (MAX(0,
                    IFERROR(AN25,
                        0)+('1D'!$D$25*(('1D'!$D$12*MAX(J25,
                                    0.1)*POWER(MAX(0,
                                        AI25-AL25),
                                    1.5))-IFERROR(AN25,
                                0))))))))</f>
        <v>0</v>
      </c>
      <c r="AO25" s="5">
        <f t="shared" ca="1" si="9"/>
        <v>0</v>
      </c>
      <c r="AP25" s="5">
        <f t="shared" ca="1" si="13"/>
        <v>0</v>
      </c>
      <c r="AQ25" s="5">
        <f ca="1">ABS(ABS(K25)/MAX(((F25)+(G25)*(AH25))*(AH25),
        0.000001))/SQRT('1D'!$I$5*MAX((((F25)+(G25)*(AH25))*(AH25))/MAX((F25)+2*(G25)*(AH25),
            0.000001),
        0.000001))</f>
        <v>0.3945194371360235</v>
      </c>
      <c r="AR25" s="5" t="str">
        <f t="shared" ca="1" si="10"/>
        <v>Subcritical</v>
      </c>
      <c r="AS25" s="5">
        <f ca="1">((ABS(K25)*'1D'!$D$6)/(MAX(((F25)+(G25)*(AH25))*(AH25),
            0.000001)*MAX(((((F25)+(G25)*(AH25))*(AH25))/MAX((F25)+2*(AH25)*SQRT(1+(G25)^2),
                    0.000001))^(2/3),
            0.000001)))^2</f>
        <v>7.6734423199003991E-4</v>
      </c>
    </row>
    <row r="26" spans="1:45" x14ac:dyDescent="0.35">
      <c r="A26">
        <v>17</v>
      </c>
      <c r="B26">
        <v>15.944000000000001</v>
      </c>
      <c r="C26">
        <v>616078.52800000005</v>
      </c>
      <c r="D26">
        <v>3096613.9879999999</v>
      </c>
      <c r="E26">
        <v>631.5</v>
      </c>
      <c r="F26">
        <v>4.976</v>
      </c>
      <c r="G26">
        <v>0</v>
      </c>
      <c r="H26" t="s">
        <v>176</v>
      </c>
      <c r="I26">
        <v>0.05</v>
      </c>
      <c r="J26" s="5">
        <f t="shared" si="11"/>
        <v>1</v>
      </c>
      <c r="K26" s="5">
        <f t="shared" ca="1" si="12"/>
        <v>49.931000000000004</v>
      </c>
      <c r="L26" s="5">
        <f ca="1">IF($A$2=0,
    IFERROR(L25,
        MAX('1D'!$D$16,
            POWER((ABS(K26)^2)/('1D'!$I$5*MAX(F26,
                        0.1)^2),
                1/3))),
    IF(IFERROR(V25,
            0)=0,
        IFERROR(L25,
            MAX('1D'!$D$16,
                POWER((ABS(K26)^2)/('1D'!$I$5*MAX(F26,
                            0.1)^2),
                    1/3))),
        IF(OR(IFERROR(L26,
                    0)=0,
                IFERROR(S25,
                    0)&lt;1,
                IFERROR(S26,
                    0)&lt;1),
            MAX('1D'!$D$16,
                POWER((ABS(K26)^2)/('1D'!$I$5*MAX(F26,
                            0.1)^2),
                    1/3)),
            IF(IFERROR(U26,
                    0)&gt;0,
                MAX('1D'!$D$16,
                    IFERROR(L26,
                        0)+((IFERROR(U26,
                                0))*'1D'!$D$18*IF((IFERROR(S26,
                                    0))&lt;1,
                            1,
                            -1))),
                IF(IFERROR(U26,
                        0)&lt;0,
                    IF(ABS((MAX('1D'!$D$16,
                                    POWER((ABS(K26)^2)/('1D'!$I$5*MAX(F26,
                                                0.1)^2),
                                        1/3)))-IFERROR(L26,
                                0))&gt;'1D'!$D$19,
                        MAX('1D'!$D$16,
                            IF((MAX('1D'!$D$16,
                                        POWER((ABS(K26)^2)/('1D'!$I$5*MAX(F26,
                                                    0.1)^2),
                                            1/3)))&gt;IFERROR(L26,
                                    0),
                                MIN((MAX('1D'!$D$16,
                                            POWER((ABS(K26)^2)/('1D'!$I$5*MAX(F26,
                                                        0.1)^2),
                                                1/3))),
                                    IFERROR(L26,
                                        0)+(MIN(ABS(IFERROR(U26,
                                                    0))*'1D'!$D$18,
                                            ABS((MAX('1D'!$D$16,
                                                        POWER((ABS(K26)^2)/('1D'!$I$5*MAX(F26,
                                                                    0.1)^2),
                                                            1/3)))-IFERROR(L26,
                                                    0))))),
                                MAX((MAX('1D'!$D$16,
                                            POWER((ABS(K26)^2)/('1D'!$I$5*MAX(F26,
                                                        0.1)^2),
                                                1/3))),
                                    IFERROR(L26,
                                        0)-(MIN(ABS(IFERROR(U26,
                                                    0))*'1D'!$D$18,
                                            ABS((MAX('1D'!$D$16,
                                                        POWER((ABS(K26)^2)/('1D'!$I$5*MAX(F26,
                                                                    0.1)^2),
                                                            1/3)))-IFERROR(L26,
                                                    0))))))),
                        MAX('1D'!$D$16,
                            POWER((ABS(K26)^2)/('1D'!$I$5*MAX(F26,
                                        0.1)^2),
                                1/3))),
                    MAX('1D'!$D$16,
                        IFERROR(L26,
                            0)))))))</f>
        <v>2.173219495984688</v>
      </c>
      <c r="M26" s="5">
        <f t="shared" ca="1" si="0"/>
        <v>10.813940212019807</v>
      </c>
      <c r="N26" s="5">
        <f t="shared" ca="1" si="1"/>
        <v>1.1599904511400132</v>
      </c>
      <c r="O26" s="5">
        <f t="shared" ca="1" si="2"/>
        <v>4.6172809374793085</v>
      </c>
      <c r="P26" s="5">
        <f t="shared" ca="1" si="3"/>
        <v>633.67321949598465</v>
      </c>
      <c r="Q26" s="5">
        <f ca="1">P26+((ABS(K26)/MAX(((F26)+(G26)*(L26))*(L26),
            0.000001))^2)/(2*'1D'!$I$5)</f>
        <v>634.75982924397704</v>
      </c>
      <c r="R26" s="5">
        <f ca="1">((ABS(K26)*'1D'!$D$6)/(MAX(((F26)+(G26)*(L26))*(L26),
            0.000001)*MAX(((((F26)+(G26)*(L26))*(L26))/MAX((F26)+2*(L26)*SQRT(1+(G26)^2),
                    0.000001))^(2/3),
            0.000001)))^2</f>
        <v>3.9356448311832614E-3</v>
      </c>
      <c r="S26" s="5">
        <f ca="1">ABS(ABS(K26)/MAX(((F26)+(G26)*(L26))*(L26),
        0.000001))/SQRT('1D'!$I$5*MAX((((F26)+(G26)*(L26))*(L26))/MAX((F26)+2*(G26)*(L26),
            0.000001),
        0.000001))</f>
        <v>1.0000000000000002</v>
      </c>
      <c r="T26" s="5">
        <f ca="1">((F26)*(L26)^2)/2+(G26)*(L26)^3/3+(ABS(K26)^2)/('1D'!$I$5*MAX(((F26)+(G26)*(L26))*(L26),
        0.000001))</f>
        <v>35.251598545761368</v>
      </c>
      <c r="U26" s="5">
        <f ca="1">IF($A$2=0,
    0,
    IFERROR(Q25-(((R25+R26)/2)*J26)-(IF(O25&gt;O26,
                '1D'!$D$8*((O25^2-O26^2)/(2*'1D'!$I$5)),
                '1D'!$D$9*((O26^2-O25^2)/(2*'1D'!$I$5)))+('1D'!$D$10*(ABS(I26)/90)*(MAX(O25^2,
                        O26^2)/(2*'1D'!$I$5))))-Q26,
        0))</f>
        <v>-3.7430437725447518E-2</v>
      </c>
      <c r="V26" s="5">
        <f ca="1">IF($A$2=0,
    1,
    IF(IFERROR(V25,
            0)=0,
        0,
        IFERROR(IF(ROUND(S26,
                    3)=1,
                1,
                IF(AND(ABS(U26)&lt;'1D'!$D$19,
                        S26&gt;1),
                    1,
                    0)),
            0)))</f>
        <v>1</v>
      </c>
      <c r="W26" s="5">
        <f ca="1">IF($A$2=0,
    MAX(MAX('1D'!$D$16,
            MAX('1D'!$D$16,
                POWER((ABS(K26)^2)/('1D'!$I$5*MAX(F26,
                            0.1)^2),
                    1/3))),
        IFERROR(W45,
            MAX(MAX('1D'!$D$16,
                    MAX('1D'!$D$16,
                        POWER((ABS(K26)^2)/('1D'!$I$5*MAX(F26,
                                    0.1)^2),
                            1/3))),
                ($L$2)-E45))),
    IF(IFERROR(AG27,
            0)=0,
        MAX(MAX('1D'!$D$16,
                MAX('1D'!$D$16,
                    POWER((ABS(K26)^2)/('1D'!$I$5*MAX(F26,
                                0.1)^2),
                        1/3))),
            IFERROR(W45,
                MAX(MAX('1D'!$D$16,
                        MAX('1D'!$D$16,
                            POWER((ABS(K26)^2)/('1D'!$I$5*MAX(F26,
                                        0.1)^2),
                                1/3))),
                    ($L$2)-E45))),
        IF(IFERROR(W26,
                0)=0,
            MAX(MAX('1D'!$D$16,
                    MAX('1D'!$D$16,
                        POWER((ABS(K26)^2)/('1D'!$I$5*MAX(F26,
                                    0.1)^2),
                            1/3))),
                IFERROR(W45,
                    MAX(MAX('1D'!$D$16,
                            MAX('1D'!$D$16,
                                POWER((ABS(K26)^2)/('1D'!$I$5*MAX(F26,
                                            0.1)^2),
                                    1/3))),
                        ($L$2)-E45))),
            IF(OR(IFERROR(AD26,
                        0)&gt;=1,
                    IFERROR(AD27,
                        0)&gt;=1),
                MAX('1D'!$D$16,
                    MAX('1D'!$D$16,
                        POWER((ABS(K26)^2)/('1D'!$I$5*MAX(F26,
                                    0.1)^2),
                            1/3))),
                IF(ABS(IFERROR(AF26,
                            0))&lt;'1D'!$D$19,
                    MAX(MAX('1D'!$D$16,
                            MAX('1D'!$D$16,
                                POWER((ABS(K26)^2)/('1D'!$I$5*MAX(F26,
                                            0.1)^2),
                                    1/3))),
                        IFERROR(W26,
                            0)),
                    MAX(MAX('1D'!$D$16,
                            MAX('1D'!$D$16,
                                POWER((ABS(K26)^2)/('1D'!$I$5*MAX(F26,
                                            0.1)^2),
                                    1/3))),
                        (IFERROR(W26,
                                0))+((IFERROR(AF26,
                                    0))*'1D'!$D$18)))))))</f>
        <v>4</v>
      </c>
      <c r="X26" s="5">
        <f t="shared" ca="1" si="4"/>
        <v>19.904</v>
      </c>
      <c r="Y26" s="5">
        <f t="shared" ca="1" si="5"/>
        <v>1.5339087546239212</v>
      </c>
      <c r="Z26" s="5">
        <f t="shared" ca="1" si="6"/>
        <v>2.5085912379421225</v>
      </c>
      <c r="AA26" s="5">
        <f t="shared" ca="1" si="7"/>
        <v>635.5</v>
      </c>
      <c r="AB26" s="5">
        <f ca="1">AA26+((ABS(K26)/MAX(((F26)+(G26)*(W26))*(W26),
            0.000001))^2)/(2*'1D'!$I$5)</f>
        <v>635.82074566763913</v>
      </c>
      <c r="AC26" s="5">
        <f ca="1">((ABS(K26)*'1D'!$D$6)/(MAX(((F26)+(G26)*(W26))*(W26),
            0.000001)*MAX(((((F26)+(G26)*(W26))*(W26))/MAX((F26)+2*(W26)*SQRT(1+(G26)^2),
                    0.000001))^(2/3),
            0.000001)))^2</f>
        <v>8.0040467875623731E-4</v>
      </c>
      <c r="AD26" s="5">
        <f ca="1">ABS(ABS(K26)/MAX(((F26)+(G26)*(W26))*(W26),
        0.000001))/SQRT('1D'!$I$5*MAX((((F26)+(G26)*(W26))*(W26))/MAX((F26)+2*(G26)*(W26),
            0.000001),
        0.000001))</f>
        <v>0.40046577109607207</v>
      </c>
      <c r="AE26" s="5">
        <f ca="1">((F26)*(W26)^2)/2+(G26)*(W26)^3/3+(ABS(K26)^2)/('1D'!$I$5*MAX(((F26)+(G26)*(W26))*(W26),
        0.000001))</f>
        <v>52.576243537379014</v>
      </c>
      <c r="AF26" s="5">
        <f ca="1">IF($A$2=0,
    0,
    IFERROR(AB27+(((AC26+AC27)/2)*J27)+(IF(Z26&gt;Z27,
                '1D'!$D$8*((Z26^2-Z27^2)/(2*'1D'!$I$5)),
                '1D'!$D$9*((Z27^2-Z26^2)/(2*'1D'!$I$5)))+('1D'!$D$10*(ABS(I27)/90)*(MAX(Z26^2,
                        Z27^2)/(2*'1D'!$I$5))))-AB26,
        0))</f>
        <v>1.1726537615913912E-2</v>
      </c>
      <c r="AG26" s="5">
        <f ca="1">IF($A$2=0,
    1,
    IF(IFERROR(AG27,
            0)=0,
        0,
        IFERROR(IF(OR(ROUND(AD26,
                        3)&gt;=1,
                    AND(ABS(AF26)&lt;'1D'!$D$19,
                        AD26&lt;1)),
                1,
                0),
            0)))</f>
        <v>0</v>
      </c>
      <c r="AH26" s="5">
        <f ca="1">IFERROR(IF('1D'!V35="Supercritical",
        MAX('1D'!$D$16,
            IFERROR(L26,
                MAX('1D'!$D$16,
                    POWER((ABS(K26)^2)/('1D'!$I$5*MAX(F26,
                                0.1)^2),
                        1/3)))),
        IF('1D'!V35="Subcritical",
            MAX('1D'!$D$16,
                IFERROR(W26,
                    MAX('1D'!$D$16,
                        POWER((ABS(K26)^2)/('1D'!$I$5*MAX(F26,
                                    0.1)^2),
                            1/3)))),
            IF(IFERROR(T26,
                    -1E+99)&gt;=IFERROR(AE26,
                    -1E+99),
                MAX('1D'!$D$16,
                    IFERROR(L26,
                        MAX('1D'!$D$16,
                            POWER((ABS(K26)^2)/('1D'!$I$5*MAX(F26,
                                        0.1)^2),
                                1/3)))),
                MAX('1D'!$D$16,
                    IFERROR(W26,
                        MAX('1D'!$D$16,
                            POWER((ABS(K26)^2)/('1D'!$I$5*MAX(F26,
                                        0.1)^2),
                                1/3))))))),
    MAX('1D'!$D$16,
        POWER((ABS(K26)^2)/('1D'!$I$5*MAX(F26,
                    0.1)^2),
            1/3)))</f>
        <v>4</v>
      </c>
      <c r="AI26" s="5">
        <f t="shared" ca="1" si="8"/>
        <v>635.5</v>
      </c>
      <c r="AJ26" s="5">
        <f ca="1">AI26+((ABS(K26)/MAX(((F26)+(G26)*(AH26))*(AH26),
            0.000001))^2)/(2*'1D'!$I$5)</f>
        <v>635.82074566763913</v>
      </c>
      <c r="AL26">
        <v>635.5</v>
      </c>
      <c r="AM26">
        <v>0</v>
      </c>
      <c r="AN26" s="5">
        <f ca="1">IF($A$2=0,
    MIN(('1D'!$D$12*MAX(J26,
                0.1)*POWER(MAX(0,
                    AI26-AL26),
                1.5)),
        (MAX(0,
                K26-(0.05)-IFERROR(AM26,
                    0))),
        IFERROR(AN26,
            0)),
    IF(('1D'!$D$12*MAX(J26,
                0.1)*POWER(MAX(0,
                    AI26-AL26),
                1.5))&lt;=0,
        0,
        MIN(('1D'!$D$12*MAX(J26,
                    0.1)*POWER(MAX(0,
                        AI26-AL26),
                    1.5)),
            (MAX(0,
                    K26-(0.05)-IFERROR(AM26,
                        0))),
            (MAX(0,
                    IFERROR(AN26,
                        0)+('1D'!$D$25*(('1D'!$D$12*MAX(J26,
                                    0.1)*POWER(MAX(0,
                                        AI26-AL26),
                                    1.5))-IFERROR(AN26,
                                0))))))))</f>
        <v>0</v>
      </c>
      <c r="AO26" s="5">
        <f t="shared" ca="1" si="9"/>
        <v>0</v>
      </c>
      <c r="AP26" s="5">
        <f t="shared" ca="1" si="13"/>
        <v>0</v>
      </c>
      <c r="AQ26" s="5">
        <f ca="1">ABS(ABS(K26)/MAX(((F26)+(G26)*(AH26))*(AH26),
        0.000001))/SQRT('1D'!$I$5*MAX((((F26)+(G26)*(AH26))*(AH26))/MAX((F26)+2*(G26)*(AH26),
            0.000001),
        0.000001))</f>
        <v>0.40046577109607207</v>
      </c>
      <c r="AR26" s="5" t="str">
        <f t="shared" ca="1" si="10"/>
        <v>Subcritical</v>
      </c>
      <c r="AS26" s="5">
        <f ca="1">((ABS(K26)*'1D'!$D$6)/(MAX(((F26)+(G26)*(AH26))*(AH26),
            0.000001)*MAX(((((F26)+(G26)*(AH26))*(AH26))/MAX((F26)+2*(AH26)*SQRT(1+(G26)^2),
                    0.000001))^(2/3),
            0.000001)))^2</f>
        <v>8.0040467875623731E-4</v>
      </c>
    </row>
    <row r="27" spans="1:45" x14ac:dyDescent="0.35">
      <c r="A27">
        <v>18</v>
      </c>
      <c r="B27">
        <v>16.943999999999999</v>
      </c>
      <c r="C27">
        <v>616079.01899999997</v>
      </c>
      <c r="D27">
        <v>3096613.1170000001</v>
      </c>
      <c r="E27">
        <v>631.5</v>
      </c>
      <c r="F27">
        <v>4.9009999999999998</v>
      </c>
      <c r="G27">
        <v>0</v>
      </c>
      <c r="H27" t="s">
        <v>176</v>
      </c>
      <c r="I27">
        <v>0.05</v>
      </c>
      <c r="J27" s="5">
        <f t="shared" si="11"/>
        <v>0.99999999999999822</v>
      </c>
      <c r="K27" s="5">
        <f t="shared" ca="1" si="12"/>
        <v>49.931000000000004</v>
      </c>
      <c r="L27" s="5">
        <f ca="1">IF($A$2=0,
    IFERROR(L26,
        MAX('1D'!$D$16,
            POWER((ABS(K27)^2)/('1D'!$I$5*MAX(F27,
                        0.1)^2),
                1/3))),
    IF(IFERROR(V26,
            0)=0,
        IFERROR(L26,
            MAX('1D'!$D$16,
                POWER((ABS(K27)^2)/('1D'!$I$5*MAX(F27,
                            0.1)^2),
                    1/3))),
        IF(OR(IFERROR(L27,
                    0)=0,
                IFERROR(S26,
                    0)&lt;1,
                IFERROR(S27,
                    0)&lt;1),
            MAX('1D'!$D$16,
                POWER((ABS(K27)^2)/('1D'!$I$5*MAX(F27,
                            0.1)^2),
                    1/3)),
            IF(IFERROR(U27,
                    0)&gt;0,
                MAX('1D'!$D$16,
                    IFERROR(L27,
                        0)+((IFERROR(U27,
                                0))*'1D'!$D$18*IF((IFERROR(S27,
                                    0))&lt;1,
                            1,
                            -1))),
                IF(IFERROR(U27,
                        0)&lt;0,
                    IF(ABS((MAX('1D'!$D$16,
                                    POWER((ABS(K27)^2)/('1D'!$I$5*MAX(F27,
                                                0.1)^2),
                                        1/3)))-IFERROR(L27,
                                0))&gt;'1D'!$D$19,
                        MAX('1D'!$D$16,
                            IF((MAX('1D'!$D$16,
                                        POWER((ABS(K27)^2)/('1D'!$I$5*MAX(F27,
                                                    0.1)^2),
                                            1/3)))&gt;IFERROR(L27,
                                    0),
                                MIN((MAX('1D'!$D$16,
                                            POWER((ABS(K27)^2)/('1D'!$I$5*MAX(F27,
                                                        0.1)^2),
                                                1/3))),
                                    IFERROR(L27,
                                        0)+(MIN(ABS(IFERROR(U27,
                                                    0))*'1D'!$D$18,
                                            ABS((MAX('1D'!$D$16,
                                                        POWER((ABS(K27)^2)/('1D'!$I$5*MAX(F27,
                                                                    0.1)^2),
                                                            1/3)))-IFERROR(L27,
                                                    0))))),
                                MAX((MAX('1D'!$D$16,
                                            POWER((ABS(K27)^2)/('1D'!$I$5*MAX(F27,
                                                        0.1)^2),
                                                1/3))),
                                    IFERROR(L27,
                                        0)-(MIN(ABS(IFERROR(U27,
                                                    0))*'1D'!$D$18,
                                            ABS((MAX('1D'!$D$16,
                                                        POWER((ABS(K27)^2)/('1D'!$I$5*MAX(F27,
                                                                    0.1)^2),
                                                            1/3)))-IFERROR(L27,
                                                    0))))))),
                        MAX('1D'!$D$16,
                            POWER((ABS(K27)^2)/('1D'!$I$5*MAX(F27,
                                        0.1)^2),
                                1/3))),
                    MAX('1D'!$D$16,
                        IFERROR(L27,
                            0)))))))</f>
        <v>2.1953345139928069</v>
      </c>
      <c r="M27" s="5">
        <f t="shared" ca="1" si="0"/>
        <v>10.759334453078747</v>
      </c>
      <c r="N27" s="5">
        <f t="shared" ca="1" si="1"/>
        <v>1.1579549831868383</v>
      </c>
      <c r="O27" s="5">
        <f t="shared" ca="1" si="2"/>
        <v>4.6407145551379729</v>
      </c>
      <c r="P27" s="5">
        <f t="shared" ca="1" si="3"/>
        <v>633.69533451399286</v>
      </c>
      <c r="Q27" s="5">
        <f ca="1">P27+((ABS(K27)/MAX(((F27)+(G27)*(L27))*(L27),
            0.000001))^2)/(2*'1D'!$I$5)</f>
        <v>634.79300177098924</v>
      </c>
      <c r="R27" s="5">
        <f ca="1">((ABS(K27)*'1D'!$D$6)/(MAX(((F27)+(G27)*(L27))*(L27),
            0.000001)*MAX(((((F27)+(G27)*(L27))*(L27))/MAX((F27)+2*(L27)*SQRT(1+(G27)^2),
                    0.000001))^(2/3),
            0.000001)))^2</f>
        <v>3.9850153261440221E-3</v>
      </c>
      <c r="S27" s="5">
        <f ca="1">ABS(ABS(K27)/MAX(((F27)+(G27)*(L27))*(L27),
        0.000001))/SQRT('1D'!$I$5*MAX((((F27)+(G27)*(L27))*(L27))/MAX((F27)+2*(G27)*(L27),
            0.000001),
        0.000001))</f>
        <v>1</v>
      </c>
      <c r="T27" s="5">
        <f ca="1">((F27)*(L27)^2)/2+(G27)*(L27)^3/3+(ABS(K27)^2)/('1D'!$I$5*MAX(((F27)+(G27)*(L27))*(L27),
        0.000001))</f>
        <v>35.43050740865354</v>
      </c>
      <c r="U27" s="5">
        <f ca="1">IF($A$2=0,
    0,
    IFERROR(Q26-(((R26+R27)/2)*J27)-(IF(O26&gt;O27,
                '1D'!$D$8*((O26^2-O27^2)/(2*'1D'!$I$5)),
                '1D'!$D$9*((O27^2-O26^2)/(2*'1D'!$I$5)))+('1D'!$D$10*(ABS(I27)/90)*(MAX(O26^2,
                        O27^2)/(2*'1D'!$I$5))))-Q27,
        0))</f>
        <v>-3.8330080262767297E-2</v>
      </c>
      <c r="V27" s="5">
        <f ca="1">IF($A$2=0,
    1,
    IF(IFERROR(V26,
            0)=0,
        0,
        IFERROR(IF(ROUND(S27,
                    3)=1,
                1,
                IF(AND(ABS(U27)&lt;'1D'!$D$19,
                        S27&gt;1),
                    1,
                    0)),
            0)))</f>
        <v>1</v>
      </c>
      <c r="W27" s="5">
        <f ca="1">IF($A$2=0,
    MAX(MAX('1D'!$D$16,
            MAX('1D'!$D$16,
                POWER((ABS(K27)^2)/('1D'!$I$5*MAX(F27,
                            0.1)^2),
                    1/3))),
        IFERROR(W45,
            MAX(MAX('1D'!$D$16,
                    MAX('1D'!$D$16,
                        POWER((ABS(K27)^2)/('1D'!$I$5*MAX(F27,
                                    0.1)^2),
                            1/3))),
                ($L$2)-E45))),
    IF(IFERROR(AG28,
            0)=0,
        MAX(MAX('1D'!$D$16,
                MAX('1D'!$D$16,
                    POWER((ABS(K27)^2)/('1D'!$I$5*MAX(F27,
                                0.1)^2),
                        1/3))),
            IFERROR(W45,
                MAX(MAX('1D'!$D$16,
                        MAX('1D'!$D$16,
                            POWER((ABS(K27)^2)/('1D'!$I$5*MAX(F27,
                                        0.1)^2),
                                1/3))),
                    ($L$2)-E45))),
        IF(IFERROR(W27,
                0)=0,
            MAX(MAX('1D'!$D$16,
                    MAX('1D'!$D$16,
                        POWER((ABS(K27)^2)/('1D'!$I$5*MAX(F27,
                                    0.1)^2),
                            1/3))),
                IFERROR(W45,
                    MAX(MAX('1D'!$D$16,
                            MAX('1D'!$D$16,
                                POWER((ABS(K27)^2)/('1D'!$I$5*MAX(F27,
                                            0.1)^2),
                                    1/3))),
                        ($L$2)-E45))),
            IF(OR(IFERROR(AD27,
                        0)&gt;=1,
                    IFERROR(AD28,
                        0)&gt;=1),
                MAX('1D'!$D$16,
                    MAX('1D'!$D$16,
                        POWER((ABS(K27)^2)/('1D'!$I$5*MAX(F27,
                                    0.1)^2),
                            1/3))),
                IF(ABS(IFERROR(AF27,
                            0))&lt;'1D'!$D$19,
                    MAX(MAX('1D'!$D$16,
                            MAX('1D'!$D$16,
                                POWER((ABS(K27)^2)/('1D'!$I$5*MAX(F27,
                                            0.1)^2),
                                    1/3))),
                        IFERROR(W27,
                            0)),
                    MAX(MAX('1D'!$D$16,
                            MAX('1D'!$D$16,
                                POWER((ABS(K27)^2)/('1D'!$I$5*MAX(F27,
                                            0.1)^2),
                                    1/3))),
                        (IFERROR(W27,
                                0))+((IFERROR(AF27,
                                    0))*'1D'!$D$18)))))))</f>
        <v>4</v>
      </c>
      <c r="X27" s="5">
        <f t="shared" ca="1" si="4"/>
        <v>19.603999999999999</v>
      </c>
      <c r="Y27" s="5">
        <f t="shared" ca="1" si="5"/>
        <v>1.5195721261917681</v>
      </c>
      <c r="Z27" s="5">
        <f t="shared" ca="1" si="6"/>
        <v>2.5469802081207922</v>
      </c>
      <c r="AA27" s="5">
        <f t="shared" ca="1" si="7"/>
        <v>635.5</v>
      </c>
      <c r="AB27" s="5">
        <f ca="1">AA27+((ABS(K27)/MAX(((F27)+(G27)*(W27))*(W27),
            0.000001))^2)/(2*'1D'!$I$5)</f>
        <v>635.83063752194494</v>
      </c>
      <c r="AC27" s="5">
        <f ca="1">((ABS(K27)*'1D'!$D$6)/(MAX(((F27)+(G27)*(W27))*(W27),
            0.000001)*MAX(((((F27)+(G27)*(W27))*(W27))/MAX((F27)+2*(W27)*SQRT(1+(G27)^2),
                    0.000001))^(2/3),
            0.000001)))^2</f>
        <v>8.3548482665380481E-4</v>
      </c>
      <c r="AD27" s="5">
        <f ca="1">ABS(ABS(K27)/MAX(((F27)+(G27)*(W27))*(W27),
        0.000001))/SQRT('1D'!$I$5*MAX((((F27)+(G27)*(W27))*(W27))/MAX((F27)+2*(G27)*(W27),
            0.000001),
        0.000001))</f>
        <v>0.40659409854602224</v>
      </c>
      <c r="AE27" s="5">
        <f ca="1">((F27)*(W27)^2)/2+(G27)*(W27)^3/3+(ABS(K27)^2)/('1D'!$I$5*MAX(((F27)+(G27)*(W27))*(W27),
        0.000001))</f>
        <v>52.171635960415827</v>
      </c>
      <c r="AF27" s="5">
        <f ca="1">IF($A$2=0,
    0,
    IFERROR(AB28+(((AC27+AC28)/2)*J28)+(IF(Z27&gt;Z28,
                '1D'!$D$8*((Z27^2-Z28^2)/(2*'1D'!$I$5)),
                '1D'!$D$9*((Z28^2-Z27^2)/(2*'1D'!$I$5)))+('1D'!$D$10*(ABS(I28)/90)*(MAX(Z27^2,
                        Z28^2)/(2*'1D'!$I$5))))-AB27,
        0))</f>
        <v>1.2274803269633594E-2</v>
      </c>
      <c r="AG27" s="5">
        <f ca="1">IF($A$2=0,
    1,
    IF(IFERROR(AG28,
            0)=0,
        0,
        IFERROR(IF(OR(ROUND(AD27,
                        3)&gt;=1,
                    AND(ABS(AF27)&lt;'1D'!$D$19,
                        AD27&lt;1)),
                1,
                0),
            0)))</f>
        <v>0</v>
      </c>
      <c r="AH27" s="5">
        <f ca="1">IFERROR(IF('1D'!V35="Supercritical",
        MAX('1D'!$D$16,
            IFERROR(L27,
                MAX('1D'!$D$16,
                    POWER((ABS(K27)^2)/('1D'!$I$5*MAX(F27,
                                0.1)^2),
                        1/3)))),
        IF('1D'!V35="Subcritical",
            MAX('1D'!$D$16,
                IFERROR(W27,
                    MAX('1D'!$D$16,
                        POWER((ABS(K27)^2)/('1D'!$I$5*MAX(F27,
                                    0.1)^2),
                            1/3)))),
            IF(IFERROR(T27,
                    -1E+99)&gt;=IFERROR(AE27,
                    -1E+99),
                MAX('1D'!$D$16,
                    IFERROR(L27,
                        MAX('1D'!$D$16,
                            POWER((ABS(K27)^2)/('1D'!$I$5*MAX(F27,
                                        0.1)^2),
                                1/3)))),
                MAX('1D'!$D$16,
                    IFERROR(W27,
                        MAX('1D'!$D$16,
                            POWER((ABS(K27)^2)/('1D'!$I$5*MAX(F27,
                                        0.1)^2),
                                1/3))))))),
    MAX('1D'!$D$16,
        POWER((ABS(K27)^2)/('1D'!$I$5*MAX(F27,
                    0.1)^2),
            1/3)))</f>
        <v>4</v>
      </c>
      <c r="AI27" s="5">
        <f t="shared" ca="1" si="8"/>
        <v>635.5</v>
      </c>
      <c r="AJ27" s="5">
        <f ca="1">AI27+((ABS(K27)/MAX(((F27)+(G27)*(AH27))*(AH27),
            0.000001))^2)/(2*'1D'!$I$5)</f>
        <v>635.83063752194494</v>
      </c>
      <c r="AL27">
        <v>635.5</v>
      </c>
      <c r="AM27">
        <v>0</v>
      </c>
      <c r="AN27" s="5">
        <f ca="1">IF($A$2=0,
    MIN(('1D'!$D$12*MAX(J27,
                0.1)*POWER(MAX(0,
                    AI27-AL27),
                1.5)),
        (MAX(0,
                K27-(0.05)-IFERROR(AM27,
                    0))),
        IFERROR(AN27,
            0)),
    IF(('1D'!$D$12*MAX(J27,
                0.1)*POWER(MAX(0,
                    AI27-AL27),
                1.5))&lt;=0,
        0,
        MIN(('1D'!$D$12*MAX(J27,
                    0.1)*POWER(MAX(0,
                        AI27-AL27),
                    1.5)),
            (MAX(0,
                    K27-(0.05)-IFERROR(AM27,
                        0))),
            (MAX(0,
                    IFERROR(AN27,
                        0)+('1D'!$D$25*(('1D'!$D$12*MAX(J27,
                                    0.1)*POWER(MAX(0,
                                        AI27-AL27),
                                    1.5))-IFERROR(AN27,
                                0))))))))</f>
        <v>0</v>
      </c>
      <c r="AO27" s="5">
        <f t="shared" ca="1" si="9"/>
        <v>0</v>
      </c>
      <c r="AP27" s="5">
        <f t="shared" ca="1" si="13"/>
        <v>0</v>
      </c>
      <c r="AQ27" s="5">
        <f ca="1">ABS(ABS(K27)/MAX(((F27)+(G27)*(AH27))*(AH27),
        0.000001))/SQRT('1D'!$I$5*MAX((((F27)+(G27)*(AH27))*(AH27))/MAX((F27)+2*(G27)*(AH27),
            0.000001),
        0.000001))</f>
        <v>0.40659409854602224</v>
      </c>
      <c r="AR27" s="5" t="str">
        <f t="shared" ca="1" si="10"/>
        <v>Subcritical</v>
      </c>
      <c r="AS27" s="5">
        <f ca="1">((ABS(K27)*'1D'!$D$6)/(MAX(((F27)+(G27)*(AH27))*(AH27),
            0.000001)*MAX(((((F27)+(G27)*(AH27))*(AH27))/MAX((F27)+2*(AH27)*SQRT(1+(G27)^2),
                    0.000001))^(2/3),
            0.000001)))^2</f>
        <v>8.3548482665380481E-4</v>
      </c>
    </row>
    <row r="28" spans="1:45" x14ac:dyDescent="0.35">
      <c r="A28">
        <v>19</v>
      </c>
      <c r="B28">
        <v>17.943999999999999</v>
      </c>
      <c r="C28">
        <v>616079.51100000006</v>
      </c>
      <c r="D28">
        <v>3096612.2459999998</v>
      </c>
      <c r="E28">
        <v>631.5</v>
      </c>
      <c r="F28">
        <v>4.8259999999999996</v>
      </c>
      <c r="G28">
        <v>0</v>
      </c>
      <c r="H28" t="s">
        <v>176</v>
      </c>
      <c r="I28">
        <v>0.05</v>
      </c>
      <c r="J28" s="5">
        <f t="shared" si="11"/>
        <v>1</v>
      </c>
      <c r="K28" s="5">
        <f t="shared" ca="1" si="12"/>
        <v>49.931000000000004</v>
      </c>
      <c r="L28" s="5">
        <f ca="1">IF($A$2=0,
    IFERROR(L27,
        MAX('1D'!$D$16,
            POWER((ABS(K28)^2)/('1D'!$I$5*MAX(F28,
                        0.1)^2),
                1/3))),
    IF(IFERROR(V27,
            0)=0,
        IFERROR(L27,
            MAX('1D'!$D$16,
                POWER((ABS(K28)^2)/('1D'!$I$5*MAX(F28,
                            0.1)^2),
                    1/3))),
        IF(OR(IFERROR(L28,
                    0)=0,
                IFERROR(S27,
                    0)&lt;1,
                IFERROR(S28,
                    0)&lt;1),
            MAX('1D'!$D$16,
                POWER((ABS(K28)^2)/('1D'!$I$5*MAX(F28,
                            0.1)^2),
                    1/3)),
            IF(IFERROR(U28,
                    0)&gt;0,
                MAX('1D'!$D$16,
                    IFERROR(L28,
                        0)+((IFERROR(U28,
                                0))*'1D'!$D$18*IF((IFERROR(S28,
                                    0))&lt;1,
                            1,
                            -1))),
                IF(IFERROR(U28,
                        0)&lt;0,
                    IF(ABS((MAX('1D'!$D$16,
                                    POWER((ABS(K28)^2)/('1D'!$I$5*MAX(F28,
                                                0.1)^2),
                                        1/3)))-IFERROR(L28,
                                0))&gt;'1D'!$D$19,
                        MAX('1D'!$D$16,
                            IF((MAX('1D'!$D$16,
                                        POWER((ABS(K28)^2)/('1D'!$I$5*MAX(F28,
                                                    0.1)^2),
                                            1/3)))&gt;IFERROR(L28,
                                    0),
                                MIN((MAX('1D'!$D$16,
                                            POWER((ABS(K28)^2)/('1D'!$I$5*MAX(F28,
                                                        0.1)^2),
                                                1/3))),
                                    IFERROR(L28,
                                        0)+(MIN(ABS(IFERROR(U28,
                                                    0))*'1D'!$D$18,
                                            ABS((MAX('1D'!$D$16,
                                                        POWER((ABS(K28)^2)/('1D'!$I$5*MAX(F28,
                                                                    0.1)^2),
                                                            1/3)))-IFERROR(L28,
                                                    0))))),
                                MAX((MAX('1D'!$D$16,
                                            POWER((ABS(K28)^2)/('1D'!$I$5*MAX(F28,
                                                        0.1)^2),
                                                1/3))),
                                    IFERROR(L28,
                                        0)-(MIN(ABS(IFERROR(U28,
                                                    0))*'1D'!$D$18,
                                            ABS((MAX('1D'!$D$16,
                                                        POWER((ABS(K28)^2)/('1D'!$I$5*MAX(F28,
                                                                    0.1)^2),
                                                            1/3)))-IFERROR(L28,
                                                    0))))))),
                        MAX('1D'!$D$16,
                            POWER((ABS(K28)^2)/('1D'!$I$5*MAX(F28,
                                        0.1)^2),
                                1/3))),
                    MAX('1D'!$D$16,
                        IFERROR(L28,
                            0)))))))</f>
        <v>2.2180208714301073</v>
      </c>
      <c r="M28" s="5">
        <f t="shared" ca="1" si="0"/>
        <v>10.704168725521697</v>
      </c>
      <c r="N28" s="5">
        <f t="shared" ca="1" si="1"/>
        <v>1.1557029241174785</v>
      </c>
      <c r="O28" s="5">
        <f t="shared" ca="1" si="2"/>
        <v>4.6646312553865767</v>
      </c>
      <c r="P28" s="5">
        <f t="shared" ca="1" si="3"/>
        <v>633.7180208714301</v>
      </c>
      <c r="Q28" s="5">
        <f ca="1">P28+((ABS(K28)/MAX(((F28)+(G28)*(L28))*(L28),
            0.000001))^2)/(2*'1D'!$I$5)</f>
        <v>634.82703130714515</v>
      </c>
      <c r="R28" s="5">
        <f ca="1">((ABS(K28)*'1D'!$D$6)/(MAX(((F28)+(G28)*(L28))*(L28),
            0.000001)*MAX(((((F28)+(G28)*(L28))*(L28))/MAX((F28)+2*(L28)*SQRT(1+(G28)^2),
                    0.000001))^(2/3),
            0.000001)))^2</f>
        <v>4.0366603099486024E-3</v>
      </c>
      <c r="S28" s="5">
        <f ca="1">ABS(ABS(K28)/MAX(((F28)+(G28)*(L28))*(L28),
        0.000001))/SQRT('1D'!$I$5*MAX((((F28)+(G28)*(L28))*(L28))/MAX((F28)+2*(G28)*(L28),
            0.000001),
        0.000001))</f>
        <v>1</v>
      </c>
      <c r="T28" s="5">
        <f ca="1">((F28)*(L28)^2)/2+(G28)*(L28)^3/3+(ABS(K28)^2)/('1D'!$I$5*MAX(((F28)+(G28)*(L28))*(L28),
        0.000001))</f>
        <v>35.6131044667748</v>
      </c>
      <c r="U28" s="5">
        <f ca="1">IF($A$2=0,
    0,
    IFERROR(Q27-(((R27+R28)/2)*J28)-(IF(O27&gt;O28,
                '1D'!$D$8*((O27^2-O28^2)/(2*'1D'!$I$5)),
                '1D'!$D$9*((O28^2-O27^2)/(2*'1D'!$I$5)))+('1D'!$D$10*(ABS(I28)/90)*(MAX(O27^2,
                        O28^2)/(2*'1D'!$I$5))))-Q28,
        0))</f>
        <v>-3.9267109382194576E-2</v>
      </c>
      <c r="V28" s="5">
        <f ca="1">IF($A$2=0,
    1,
    IF(IFERROR(V27,
            0)=0,
        0,
        IFERROR(IF(ROUND(S28,
                    3)=1,
                1,
                IF(AND(ABS(U28)&lt;'1D'!$D$19,
                        S28&gt;1),
                    1,
                    0)),
            0)))</f>
        <v>1</v>
      </c>
      <c r="W28" s="5">
        <f ca="1">IF($A$2=0,
    MAX(MAX('1D'!$D$16,
            MAX('1D'!$D$16,
                POWER((ABS(K28)^2)/('1D'!$I$5*MAX(F28,
                            0.1)^2),
                    1/3))),
        IFERROR(W45,
            MAX(MAX('1D'!$D$16,
                    MAX('1D'!$D$16,
                        POWER((ABS(K28)^2)/('1D'!$I$5*MAX(F28,
                                    0.1)^2),
                            1/3))),
                ($L$2)-E45))),
    IF(IFERROR(AG29,
            0)=0,
        MAX(MAX('1D'!$D$16,
                MAX('1D'!$D$16,
                    POWER((ABS(K28)^2)/('1D'!$I$5*MAX(F28,
                                0.1)^2),
                        1/3))),
            IFERROR(W45,
                MAX(MAX('1D'!$D$16,
                        MAX('1D'!$D$16,
                            POWER((ABS(K28)^2)/('1D'!$I$5*MAX(F28,
                                        0.1)^2),
                                1/3))),
                    ($L$2)-E45))),
        IF(IFERROR(W28,
                0)=0,
            MAX(MAX('1D'!$D$16,
                    MAX('1D'!$D$16,
                        POWER((ABS(K28)^2)/('1D'!$I$5*MAX(F28,
                                    0.1)^2),
                            1/3))),
                IFERROR(W45,
                    MAX(MAX('1D'!$D$16,
                            MAX('1D'!$D$16,
                                POWER((ABS(K28)^2)/('1D'!$I$5*MAX(F28,
                                            0.1)^2),
                                    1/3))),
                        ($L$2)-E45))),
            IF(OR(IFERROR(AD28,
                        0)&gt;=1,
                    IFERROR(AD29,
                        0)&gt;=1),
                MAX('1D'!$D$16,
                    MAX('1D'!$D$16,
                        POWER((ABS(K28)^2)/('1D'!$I$5*MAX(F28,
                                    0.1)^2),
                            1/3))),
                IF(ABS(IFERROR(AF28,
                            0))&lt;'1D'!$D$19,
                    MAX(MAX('1D'!$D$16,
                            MAX('1D'!$D$16,
                                POWER((ABS(K28)^2)/('1D'!$I$5*MAX(F28,
                                            0.1)^2),
                                    1/3))),
                        IFERROR(W28,
                            0)),
                    MAX(MAX('1D'!$D$16,
                            MAX('1D'!$D$16,
                                POWER((ABS(K28)^2)/('1D'!$I$5*MAX(F28,
                                            0.1)^2),
                                    1/3))),
                        (IFERROR(W28,
                                0))+((IFERROR(AF28,
                                    0))*'1D'!$D$18)))))))</f>
        <v>4</v>
      </c>
      <c r="X28" s="5">
        <f t="shared" ca="1" si="4"/>
        <v>19.303999999999998</v>
      </c>
      <c r="Y28" s="5">
        <f t="shared" ca="1" si="5"/>
        <v>1.5050678309683454</v>
      </c>
      <c r="Z28" s="5">
        <f t="shared" ca="1" si="6"/>
        <v>2.5865623704931626</v>
      </c>
      <c r="AA28" s="5">
        <f t="shared" ca="1" si="7"/>
        <v>635.5</v>
      </c>
      <c r="AB28" s="5">
        <f ca="1">AA28+((ABS(K28)/MAX(((F28)+(G28)*(W28))*(W28),
            0.000001))^2)/(2*'1D'!$I$5)</f>
        <v>635.84099413335628</v>
      </c>
      <c r="AC28" s="5">
        <f ca="1">((ABS(K28)*'1D'!$D$6)/(MAX(((F28)+(G28)*(W28))*(W28),
            0.000001)*MAX(((((F28)+(G28)*(W28))*(W28))/MAX((F28)+2*(W28)*SQRT(1+(G28)^2),
                    0.000001))^(2/3),
            0.000001)))^2</f>
        <v>8.7274425221673638E-4</v>
      </c>
      <c r="AD28" s="5">
        <f ca="1">ABS(ABS(K28)/MAX(((F28)+(G28)*(W28))*(W28),
        0.000001))/SQRT('1D'!$I$5*MAX((((F28)+(G28)*(W28))*(W28))/MAX((F28)+2*(G28)*(W28),
            0.000001),
        0.000001))</f>
        <v>0.4129129044703802</v>
      </c>
      <c r="AE28" s="5">
        <f ca="1">((F28)*(W28)^2)/2+(G28)*(W28)^3/3+(ABS(K28)^2)/('1D'!$I$5*MAX(((F28)+(G28)*(W28))*(W28),
        0.000001))</f>
        <v>51.773101500621209</v>
      </c>
      <c r="AF28" s="5">
        <f ca="1">IF($A$2=0,
    0,
    IFERROR(AB29+(((AC28+AC29)/2)*J29)+(IF(Z28&gt;Z29,
                '1D'!$D$8*((Z28^2-Z29^2)/(2*'1D'!$I$5)),
                '1D'!$D$9*((Z29^2-Z28^2)/(2*'1D'!$I$5)))+('1D'!$D$10*(ABS(I29)/90)*(MAX(Z28^2,
                        Z29^2)/(2*'1D'!$I$5))))-AB28,
        0))</f>
        <v>1.2711165872588026E-2</v>
      </c>
      <c r="AG28" s="5">
        <f ca="1">IF($A$2=0,
    1,
    IF(IFERROR(AG29,
            0)=0,
        0,
        IFERROR(IF(OR(ROUND(AD28,
                        3)&gt;=1,
                    AND(ABS(AF28)&lt;'1D'!$D$19,
                        AD28&lt;1)),
                1,
                0),
            0)))</f>
        <v>0</v>
      </c>
      <c r="AH28" s="5">
        <f ca="1">IFERROR(IF('1D'!V35="Supercritical",
        MAX('1D'!$D$16,
            IFERROR(L28,
                MAX('1D'!$D$16,
                    POWER((ABS(K28)^2)/('1D'!$I$5*MAX(F28,
                                0.1)^2),
                        1/3)))),
        IF('1D'!V35="Subcritical",
            MAX('1D'!$D$16,
                IFERROR(W28,
                    MAX('1D'!$D$16,
                        POWER((ABS(K28)^2)/('1D'!$I$5*MAX(F28,
                                    0.1)^2),
                            1/3)))),
            IF(IFERROR(T28,
                    -1E+99)&gt;=IFERROR(AE28,
                    -1E+99),
                MAX('1D'!$D$16,
                    IFERROR(L28,
                        MAX('1D'!$D$16,
                            POWER((ABS(K28)^2)/('1D'!$I$5*MAX(F28,
                                        0.1)^2),
                                1/3)))),
                MAX('1D'!$D$16,
                    IFERROR(W28,
                        MAX('1D'!$D$16,
                            POWER((ABS(K28)^2)/('1D'!$I$5*MAX(F28,
                                        0.1)^2),
                                1/3))))))),
    MAX('1D'!$D$16,
        POWER((ABS(K28)^2)/('1D'!$I$5*MAX(F28,
                    0.1)^2),
            1/3)))</f>
        <v>4</v>
      </c>
      <c r="AI28" s="5">
        <f t="shared" ca="1" si="8"/>
        <v>635.5</v>
      </c>
      <c r="AJ28" s="5">
        <f ca="1">AI28+((ABS(K28)/MAX(((F28)+(G28)*(AH28))*(AH28),
            0.000001))^2)/(2*'1D'!$I$5)</f>
        <v>635.84099413335628</v>
      </c>
      <c r="AL28">
        <v>635.5</v>
      </c>
      <c r="AM28">
        <v>0</v>
      </c>
      <c r="AN28" s="5">
        <f ca="1">IF($A$2=0,
    MIN(('1D'!$D$12*MAX(J28,
                0.1)*POWER(MAX(0,
                    AI28-AL28),
                1.5)),
        (MAX(0,
                K28-(0.05)-IFERROR(AM28,
                    0))),
        IFERROR(AN28,
            0)),
    IF(('1D'!$D$12*MAX(J28,
                0.1)*POWER(MAX(0,
                    AI28-AL28),
                1.5))&lt;=0,
        0,
        MIN(('1D'!$D$12*MAX(J28,
                    0.1)*POWER(MAX(0,
                        AI28-AL28),
                    1.5)),
            (MAX(0,
                    K28-(0.05)-IFERROR(AM28,
                        0))),
            (MAX(0,
                    IFERROR(AN28,
                        0)+('1D'!$D$25*(('1D'!$D$12*MAX(J28,
                                    0.1)*POWER(MAX(0,
                                        AI28-AL28),
                                    1.5))-IFERROR(AN28,
                                0))))))))</f>
        <v>0</v>
      </c>
      <c r="AO28" s="5">
        <f t="shared" ca="1" si="9"/>
        <v>0</v>
      </c>
      <c r="AP28" s="5">
        <f t="shared" ca="1" si="13"/>
        <v>0</v>
      </c>
      <c r="AQ28" s="5">
        <f ca="1">ABS(ABS(K28)/MAX(((F28)+(G28)*(AH28))*(AH28),
        0.000001))/SQRT('1D'!$I$5*MAX((((F28)+(G28)*(AH28))*(AH28))/MAX((F28)+2*(G28)*(AH28),
            0.000001),
        0.000001))</f>
        <v>0.4129129044703802</v>
      </c>
      <c r="AR28" s="5" t="str">
        <f t="shared" ca="1" si="10"/>
        <v>Subcritical</v>
      </c>
      <c r="AS28" s="5">
        <f ca="1">((ABS(K28)*'1D'!$D$6)/(MAX(((F28)+(G28)*(AH28))*(AH28),
            0.000001)*MAX(((((F28)+(G28)*(AH28))*(AH28))/MAX((F28)+2*(AH28)*SQRT(1+(G28)^2),
                    0.000001))^(2/3),
            0.000001)))^2</f>
        <v>8.7274425221673638E-4</v>
      </c>
    </row>
    <row r="29" spans="1:45" x14ac:dyDescent="0.35">
      <c r="A29">
        <v>20</v>
      </c>
      <c r="B29">
        <v>18.943999999999999</v>
      </c>
      <c r="C29">
        <v>616080.00199999998</v>
      </c>
      <c r="D29">
        <v>3096611.375</v>
      </c>
      <c r="E29">
        <v>631.5</v>
      </c>
      <c r="F29">
        <v>4.7519999999999998</v>
      </c>
      <c r="G29">
        <v>0</v>
      </c>
      <c r="H29" t="s">
        <v>176</v>
      </c>
      <c r="I29">
        <v>7.8E-2</v>
      </c>
      <c r="J29" s="5">
        <f t="shared" si="11"/>
        <v>1</v>
      </c>
      <c r="K29" s="5">
        <f t="shared" ca="1" si="12"/>
        <v>49.931000000000004</v>
      </c>
      <c r="L29" s="5">
        <f ca="1">IF($A$2=0,
    IFERROR(L28,
        MAX('1D'!$D$16,
            POWER((ABS(K29)^2)/('1D'!$I$5*MAX(F29,
                        0.1)^2),
                1/3))),
    IF(IFERROR(V28,
            0)=0,
        IFERROR(L28,
            MAX('1D'!$D$16,
                POWER((ABS(K29)^2)/('1D'!$I$5*MAX(F29,
                            0.1)^2),
                    1/3))),
        IF(OR(IFERROR(L29,
                    0)=0,
                IFERROR(S28,
                    0)&lt;1,
                IFERROR(S29,
                    0)&lt;1),
            MAX('1D'!$D$16,
                POWER((ABS(K29)^2)/('1D'!$I$5*MAX(F29,
                            0.1)^2),
                    1/3)),
            IF(IFERROR(U29,
                    0)&gt;0,
                MAX('1D'!$D$16,
                    IFERROR(L29,
                        0)+((IFERROR(U29,
                                0))*'1D'!$D$18*IF((IFERROR(S29,
                                    0))&lt;1,
                            1,
                            -1))),
                IF(IFERROR(U29,
                        0)&lt;0,
                    IF(ABS((MAX('1D'!$D$16,
                                    POWER((ABS(K29)^2)/('1D'!$I$5*MAX(F29,
                                                0.1)^2),
                                        1/3)))-IFERROR(L29,
                                0))&gt;'1D'!$D$19,
                        MAX('1D'!$D$16,
                            IF((MAX('1D'!$D$16,
                                        POWER((ABS(K29)^2)/('1D'!$I$5*MAX(F29,
                                                    0.1)^2),
                                            1/3)))&gt;IFERROR(L29,
                                    0),
                                MIN((MAX('1D'!$D$16,
                                            POWER((ABS(K29)^2)/('1D'!$I$5*MAX(F29,
                                                        0.1)^2),
                                                1/3))),
                                    IFERROR(L29,
                                        0)+(MIN(ABS(IFERROR(U29,
                                                    0))*'1D'!$D$18,
                                            ABS((MAX('1D'!$D$16,
                                                        POWER((ABS(K29)^2)/('1D'!$I$5*MAX(F29,
                                                                    0.1)^2),
                                                            1/3)))-IFERROR(L29,
                                                    0))))),
                                MAX((MAX('1D'!$D$16,
                                            POWER((ABS(K29)^2)/('1D'!$I$5*MAX(F29,
                                                        0.1)^2),
                                                1/3))),
                                    IFERROR(L29,
                                        0)-(MIN(ABS(IFERROR(U29,
                                                    0))*'1D'!$D$18,
                                            ABS((MAX('1D'!$D$16,
                                                        POWER((ABS(K29)^2)/('1D'!$I$5*MAX(F29,
                                                                    0.1)^2),
                                                            1/3)))-IFERROR(L29,
                                                    0))))))),
                        MAX('1D'!$D$16,
                            POWER((ABS(K29)^2)/('1D'!$I$5*MAX(F29,
                                        0.1)^2),
                                1/3))),
                    MAX('1D'!$D$16,
                        IFERROR(L29,
                            0)))))))</f>
        <v>2.2409881096949742</v>
      </c>
      <c r="M29" s="5">
        <f t="shared" ca="1" si="0"/>
        <v>10.649175497270518</v>
      </c>
      <c r="N29" s="5">
        <f t="shared" ca="1" si="1"/>
        <v>1.1532600089340566</v>
      </c>
      <c r="O29" s="5">
        <f t="shared" ca="1" si="2"/>
        <v>4.6887197992743932</v>
      </c>
      <c r="P29" s="5">
        <f t="shared" ca="1" si="3"/>
        <v>633.74098810969497</v>
      </c>
      <c r="Q29" s="5">
        <f ca="1">P29+((ABS(K29)/MAX(((F29)+(G29)*(L29))*(L29),
            0.000001))^2)/(2*'1D'!$I$5)</f>
        <v>634.86148216454251</v>
      </c>
      <c r="R29" s="5">
        <f ca="1">((ABS(K29)*'1D'!$D$6)/(MAX(((F29)+(G29)*(L29))*(L29),
            0.000001)*MAX(((((F29)+(G29)*(L29))*(L29))/MAX((F29)+2*(L29)*SQRT(1+(G29)^2),
                    0.000001))^(2/3),
            0.000001)))^2</f>
        <v>4.0899823557671994E-3</v>
      </c>
      <c r="S29" s="5">
        <f ca="1">ABS(ABS(K29)/MAX(((F29)+(G29)*(L29))*(L29),
        0.000001))/SQRT('1D'!$I$5*MAX((((F29)+(G29)*(L29))*(L29))/MAX((F29)+2*(G29)*(L29),
            0.000001),
        0.000001))</f>
        <v>1.0000000000000002</v>
      </c>
      <c r="T29" s="5">
        <f ca="1">((F29)*(L29)^2)/2+(G29)*(L29)^3/3+(ABS(K29)^2)/('1D'!$I$5*MAX(((F29)+(G29)*(L29))*(L29),
        0.000001))</f>
        <v>35.797013501157444</v>
      </c>
      <c r="U29" s="5">
        <f ca="1">IF($A$2=0,
    0,
    IFERROR(Q28-(((R28+R29)/2)*J29)-(IF(O28&gt;O29,
                '1D'!$D$8*((O28^2-O29^2)/(2*'1D'!$I$5)),
                '1D'!$D$9*((O29^2-O28^2)/(2*'1D'!$I$5)))+('1D'!$D$10*(ABS(I29)/90)*(MAX(O28^2,
                        O29^2)/(2*'1D'!$I$5))))-Q29,
        0))</f>
        <v>-3.9808204870610098E-2</v>
      </c>
      <c r="V29" s="5">
        <f ca="1">IF($A$2=0,
    1,
    IF(IFERROR(V28,
            0)=0,
        0,
        IFERROR(IF(ROUND(S29,
                    3)=1,
                1,
                IF(AND(ABS(U29)&lt;'1D'!$D$19,
                        S29&gt;1),
                    1,
                    0)),
            0)))</f>
        <v>1</v>
      </c>
      <c r="W29" s="5">
        <f ca="1">IF($A$2=0,
    MAX(MAX('1D'!$D$16,
            MAX('1D'!$D$16,
                POWER((ABS(K29)^2)/('1D'!$I$5*MAX(F29,
                            0.1)^2),
                    1/3))),
        IFERROR(W45,
            MAX(MAX('1D'!$D$16,
                    MAX('1D'!$D$16,
                        POWER((ABS(K29)^2)/('1D'!$I$5*MAX(F29,
                                    0.1)^2),
                            1/3))),
                ($L$2)-E45))),
    IF(IFERROR(AG30,
            0)=0,
        MAX(MAX('1D'!$D$16,
                MAX('1D'!$D$16,
                    POWER((ABS(K29)^2)/('1D'!$I$5*MAX(F29,
                                0.1)^2),
                        1/3))),
            IFERROR(W45,
                MAX(MAX('1D'!$D$16,
                        MAX('1D'!$D$16,
                            POWER((ABS(K29)^2)/('1D'!$I$5*MAX(F29,
                                        0.1)^2),
                                1/3))),
                    ($L$2)-E45))),
        IF(IFERROR(W29,
                0)=0,
            MAX(MAX('1D'!$D$16,
                    MAX('1D'!$D$16,
                        POWER((ABS(K29)^2)/('1D'!$I$5*MAX(F29,
                                    0.1)^2),
                            1/3))),
                IFERROR(W45,
                    MAX(MAX('1D'!$D$16,
                            MAX('1D'!$D$16,
                                POWER((ABS(K29)^2)/('1D'!$I$5*MAX(F29,
                                            0.1)^2),
                                    1/3))),
                        ($L$2)-E45))),
            IF(OR(IFERROR(AD29,
                        0)&gt;=1,
                    IFERROR(AD30,
                        0)&gt;=1),
                MAX('1D'!$D$16,
                    MAX('1D'!$D$16,
                        POWER((ABS(K29)^2)/('1D'!$I$5*MAX(F29,
                                    0.1)^2),
                            1/3))),
                IF(ABS(IFERROR(AF29,
                            0))&lt;'1D'!$D$19,
                    MAX(MAX('1D'!$D$16,
                            MAX('1D'!$D$16,
                                POWER((ABS(K29)^2)/('1D'!$I$5*MAX(F29,
                                            0.1)^2),
                                    1/3))),
                        IFERROR(W29,
                            0)),
                    MAX(MAX('1D'!$D$16,
                            MAX('1D'!$D$16,
                                POWER((ABS(K29)^2)/('1D'!$I$5*MAX(F29,
                                            0.1)^2),
                                    1/3))),
                        (IFERROR(W29,
                                0))+((IFERROR(AF29,
                                    0))*'1D'!$D$18)))))))</f>
        <v>4</v>
      </c>
      <c r="X29" s="5">
        <f t="shared" ca="1" si="4"/>
        <v>19.007999999999999</v>
      </c>
      <c r="Y29" s="5">
        <f t="shared" ca="1" si="5"/>
        <v>1.4905897114178168</v>
      </c>
      <c r="Z29" s="5">
        <f t="shared" ca="1" si="6"/>
        <v>2.6268413299663305</v>
      </c>
      <c r="AA29" s="5">
        <f t="shared" ca="1" si="7"/>
        <v>635.5</v>
      </c>
      <c r="AB29" s="5">
        <f ca="1">AA29+((ABS(K29)/MAX(((F29)+(G29)*(W29))*(W29),
            0.000001))^2)/(2*'1D'!$I$5)</f>
        <v>635.85169701186646</v>
      </c>
      <c r="AC29" s="5">
        <f ca="1">((ABS(K29)*'1D'!$D$6)/(MAX(((F29)+(G29)*(W29))*(W29),
            0.000001)*MAX(((((F29)+(G29)*(W29))*(W29))/MAX((F29)+2*(W29)*SQRT(1+(G29)^2),
                    0.000001))^(2/3),
            0.000001)))^2</f>
        <v>9.1181354755563054E-4</v>
      </c>
      <c r="AD29" s="5">
        <f ca="1">ABS(ABS(K29)/MAX(((F29)+(G29)*(W29))*(W29),
        0.000001))/SQRT('1D'!$I$5*MAX((((F29)+(G29)*(W29))*(W29))/MAX((F29)+2*(G29)*(W29),
            0.000001),
        0.000001))</f>
        <v>0.41934294549117318</v>
      </c>
      <c r="AE29" s="5">
        <f ca="1">((F29)*(W29)^2)/2+(G29)*(W29)^3/3+(ABS(K29)^2)/('1D'!$I$5*MAX(((F29)+(G29)*(W29))*(W29),
        0.000001))</f>
        <v>51.386113603114048</v>
      </c>
      <c r="AF29" s="5">
        <f ca="1">IF($A$2=0,
    0,
    IFERROR(AB30+(((AC29+AC30)/2)*J30)+(IF(Z29&gt;Z30,
                '1D'!$D$8*((Z29^2-Z30^2)/(2*'1D'!$I$5)),
                '1D'!$D$9*((Z30^2-Z29^2)/(2*'1D'!$I$5)))+('1D'!$D$10*(ABS(I30)/90)*(MAX(Z29^2,
                        Z30^2)/(2*'1D'!$I$5))))-AB29,
        0))</f>
        <v>-1.6451880293516297E-2</v>
      </c>
      <c r="AG29" s="5">
        <f ca="1">IF($A$2=0,
    1,
    IF(IFERROR(AG30,
            0)=0,
        0,
        IFERROR(IF(OR(ROUND(AD29,
                        3)&gt;=1,
                    AND(ABS(AF29)&lt;'1D'!$D$19,
                        AD29&lt;1)),
                1,
                0),
            0)))</f>
        <v>0</v>
      </c>
      <c r="AH29" s="5">
        <f ca="1">IFERROR(IF('1D'!V35="Supercritical",
        MAX('1D'!$D$16,
            IFERROR(L29,
                MAX('1D'!$D$16,
                    POWER((ABS(K29)^2)/('1D'!$I$5*MAX(F29,
                                0.1)^2),
                        1/3)))),
        IF('1D'!V35="Subcritical",
            MAX('1D'!$D$16,
                IFERROR(W29,
                    MAX('1D'!$D$16,
                        POWER((ABS(K29)^2)/('1D'!$I$5*MAX(F29,
                                    0.1)^2),
                            1/3)))),
            IF(IFERROR(T29,
                    -1E+99)&gt;=IFERROR(AE29,
                    -1E+99),
                MAX('1D'!$D$16,
                    IFERROR(L29,
                        MAX('1D'!$D$16,
                            POWER((ABS(K29)^2)/('1D'!$I$5*MAX(F29,
                                        0.1)^2),
                                1/3)))),
                MAX('1D'!$D$16,
                    IFERROR(W29,
                        MAX('1D'!$D$16,
                            POWER((ABS(K29)^2)/('1D'!$I$5*MAX(F29,
                                        0.1)^2),
                                1/3))))))),
    MAX('1D'!$D$16,
        POWER((ABS(K29)^2)/('1D'!$I$5*MAX(F29,
                    0.1)^2),
            1/3)))</f>
        <v>4</v>
      </c>
      <c r="AI29" s="5">
        <f t="shared" ca="1" si="8"/>
        <v>635.5</v>
      </c>
      <c r="AJ29" s="5">
        <f ca="1">AI29+((ABS(K29)/MAX(((F29)+(G29)*(AH29))*(AH29),
            0.000001))^2)/(2*'1D'!$I$5)</f>
        <v>635.85169701186646</v>
      </c>
      <c r="AL29">
        <v>635.5</v>
      </c>
      <c r="AM29">
        <v>0</v>
      </c>
      <c r="AN29" s="5">
        <f ca="1">IF($A$2=0,
    MIN(('1D'!$D$12*MAX(J29,
                0.1)*POWER(MAX(0,
                    AI29-AL29),
                1.5)),
        (MAX(0,
                K29-(0.05)-IFERROR(AM29,
                    0))),
        IFERROR(AN29,
            0)),
    IF(('1D'!$D$12*MAX(J29,
                0.1)*POWER(MAX(0,
                    AI29-AL29),
                1.5))&lt;=0,
        0,
        MIN(('1D'!$D$12*MAX(J29,
                    0.1)*POWER(MAX(0,
                        AI29-AL29),
                    1.5)),
            (MAX(0,
                    K29-(0.05)-IFERROR(AM29,
                        0))),
            (MAX(0,
                    IFERROR(AN29,
                        0)+('1D'!$D$25*(('1D'!$D$12*MAX(J29,
                                    0.1)*POWER(MAX(0,
                                        AI29-AL29),
                                    1.5))-IFERROR(AN29,
                                0))))))))</f>
        <v>0</v>
      </c>
      <c r="AO29" s="5">
        <f t="shared" ca="1" si="9"/>
        <v>0</v>
      </c>
      <c r="AP29" s="5">
        <f t="shared" ca="1" si="13"/>
        <v>0</v>
      </c>
      <c r="AQ29" s="5">
        <f ca="1">ABS(ABS(K29)/MAX(((F29)+(G29)*(AH29))*(AH29),
        0.000001))/SQRT('1D'!$I$5*MAX((((F29)+(G29)*(AH29))*(AH29))/MAX((F29)+2*(G29)*(AH29),
            0.000001),
        0.000001))</f>
        <v>0.41934294549117318</v>
      </c>
      <c r="AR29" s="5" t="str">
        <f t="shared" ca="1" si="10"/>
        <v>Subcritical</v>
      </c>
      <c r="AS29" s="5">
        <f ca="1">((ABS(K29)*'1D'!$D$6)/(MAX(((F29)+(G29)*(AH29))*(AH29),
            0.000001)*MAX(((((F29)+(G29)*(AH29))*(AH29))/MAX((F29)+2*(AH29)*SQRT(1+(G29)^2),
                    0.000001))^(2/3),
            0.000001)))^2</f>
        <v>9.1181354755563054E-4</v>
      </c>
    </row>
    <row r="30" spans="1:45" x14ac:dyDescent="0.35">
      <c r="A30">
        <v>21</v>
      </c>
      <c r="B30">
        <v>19.943000000000001</v>
      </c>
      <c r="C30">
        <v>616080.49399999995</v>
      </c>
      <c r="D30">
        <v>3096610.5049999999</v>
      </c>
      <c r="E30">
        <v>631.5</v>
      </c>
      <c r="F30">
        <v>4.9290000000000003</v>
      </c>
      <c r="G30">
        <v>0</v>
      </c>
      <c r="H30" t="s">
        <v>176</v>
      </c>
      <c r="I30">
        <v>7.8E-2</v>
      </c>
      <c r="J30" s="5">
        <f t="shared" si="11"/>
        <v>0.99900000000000233</v>
      </c>
      <c r="K30" s="5">
        <f t="shared" ca="1" si="12"/>
        <v>49.931000000000004</v>
      </c>
      <c r="L30" s="5">
        <f ca="1">IF($A$2=0,
    IFERROR(L29,
        MAX('1D'!$D$16,
            POWER((ABS(K30)^2)/('1D'!$I$5*MAX(F30,
                        0.1)^2),
                1/3))),
    IF(IFERROR(V29,
            0)=0,
        IFERROR(L29,
            MAX('1D'!$D$16,
                POWER((ABS(K30)^2)/('1D'!$I$5*MAX(F30,
                            0.1)^2),
                    1/3))),
        IF(OR(IFERROR(L30,
                    0)=0,
                IFERROR(S29,
                    0)&lt;1,
                IFERROR(S30,
                    0)&lt;1),
            MAX('1D'!$D$16,
                POWER((ABS(K30)^2)/('1D'!$I$5*MAX(F30,
                            0.1)^2),
                    1/3)),
            IF(IFERROR(U30,
                    0)&gt;0,
                MAX('1D'!$D$16,
                    IFERROR(L30,
                        0)+((IFERROR(U30,
                                0))*'1D'!$D$18*IF((IFERROR(S30,
                                    0))&lt;1,
                            1,
                            -1))),
                IF(IFERROR(U30,
                        0)&lt;0,
                    IF(ABS((MAX('1D'!$D$16,
                                    POWER((ABS(K30)^2)/('1D'!$I$5*MAX(F30,
                                                0.1)^2),
                                        1/3)))-IFERROR(L30,
                                0))&gt;'1D'!$D$19,
                        MAX('1D'!$D$16,
                            IF((MAX('1D'!$D$16,
                                        POWER((ABS(K30)^2)/('1D'!$I$5*MAX(F30,
                                                    0.1)^2),
                                            1/3)))&gt;IFERROR(L30,
                                    0),
                                MIN((MAX('1D'!$D$16,
                                            POWER((ABS(K30)^2)/('1D'!$I$5*MAX(F30,
                                                        0.1)^2),
                                                1/3))),
                                    IFERROR(L30,
                                        0)+(MIN(ABS(IFERROR(U30,
                                                    0))*'1D'!$D$18,
                                            ABS((MAX('1D'!$D$16,
                                                        POWER((ABS(K30)^2)/('1D'!$I$5*MAX(F30,
                                                                    0.1)^2),
                                                            1/3)))-IFERROR(L30,
                                                    0))))),
                                MAX((MAX('1D'!$D$16,
                                            POWER((ABS(K30)^2)/('1D'!$I$5*MAX(F30,
                                                        0.1)^2),
                                                1/3))),
                                    IFERROR(L30,
                                        0)-(MIN(ABS(IFERROR(U30,
                                                    0))*'1D'!$D$18,
                                            ABS((MAX('1D'!$D$16,
                                                        POWER((ABS(K30)^2)/('1D'!$I$5*MAX(F30,
                                                                    0.1)^2),
                                                            1/3)))-IFERROR(L30,
                                                    0))))))),
                        MAX('1D'!$D$16,
                            POWER((ABS(K30)^2)/('1D'!$I$5*MAX(F30,
                                        0.1)^2),
                                1/3))),
                    MAX('1D'!$D$16,
                        IFERROR(L30,
                            0)))))))</f>
        <v>1.9401838828933577</v>
      </c>
      <c r="M30" s="5">
        <f t="shared" ca="1" si="0"/>
        <v>9.5631663587813609</v>
      </c>
      <c r="N30" s="5">
        <f t="shared" ca="1" si="1"/>
        <v>1.0855678424417927</v>
      </c>
      <c r="O30" s="5">
        <f t="shared" ca="1" si="2"/>
        <v>5.2211786480270677</v>
      </c>
      <c r="P30" s="5">
        <f t="shared" ca="1" si="3"/>
        <v>633.44018388289339</v>
      </c>
      <c r="Q30" s="5">
        <f ca="1">P30+((ABS(K30)/MAX(((F30)+(G30)*(L30))*(L30),
            0.000001))^2)/(2*'1D'!$I$5)</f>
        <v>634.82961846365868</v>
      </c>
      <c r="R30" s="5">
        <f ca="1">((ABS(K30)*'1D'!$D$6)/(MAX(((F30)+(G30)*(L30))*(L30),
            0.000001)*MAX(((((F30)+(G30)*(L30))*(L30))/MAX((F30)+2*(L30)*SQRT(1+(G30)^2),
                    0.000001))^(2/3),
            0.000001)))^2</f>
        <v>5.4976488686386141E-3</v>
      </c>
      <c r="S30" s="5">
        <f ca="1">ABS(ABS(K30)/MAX(((F30)+(G30)*(L30))*(L30),
        0.000001))/SQRT('1D'!$I$5*MAX((((F30)+(G30)*(L30))*(L30))/MAX((F30)+2*(G30)*(L30),
            0.000001),
        0.000001))</f>
        <v>1.1967752614796592</v>
      </c>
      <c r="T30" s="5">
        <f ca="1">((F30)*(L30)^2)/2+(G30)*(L30)^3/3+(ABS(K30)^2)/('1D'!$I$5*MAX(((F30)+(G30)*(L30))*(L30),
        0.000001))</f>
        <v>35.851938700370795</v>
      </c>
      <c r="U30" s="5">
        <f ca="1">IF($A$2=0,
    0,
    IFERROR(Q29-(((R29+R30)/2)*J30)-(IF(O29&gt;O30,
                '1D'!$D$8*((O29^2-O30^2)/(2*'1D'!$I$5)),
                '1D'!$D$9*((O30^2-O29^2)/(2*'1D'!$I$5)))+('1D'!$D$10*(ABS(I30)/90)*(MAX(O29^2,
                        O30^2)/(2*'1D'!$I$5))))-Q30,
        0))</f>
        <v>0</v>
      </c>
      <c r="V30" s="5">
        <f ca="1">IF($A$2=0,
    1,
    IF(IFERROR(V29,
            0)=0,
        0,
        IFERROR(IF(ROUND(S30,
                    3)=1,
                1,
                IF(AND(ABS(U30)&lt;'1D'!$D$19,
                        S30&gt;1),
                    1,
                    0)),
            0)))</f>
        <v>1</v>
      </c>
      <c r="W30" s="5">
        <f ca="1">IF($A$2=0,
    MAX(MAX('1D'!$D$16,
            MAX('1D'!$D$16,
                POWER((ABS(K30)^2)/('1D'!$I$5*MAX(F30,
                            0.1)^2),
                    1/3))),
        IFERROR(W45,
            MAX(MAX('1D'!$D$16,
                    MAX('1D'!$D$16,
                        POWER((ABS(K30)^2)/('1D'!$I$5*MAX(F30,
                                    0.1)^2),
                            1/3))),
                ($L$2)-E45))),
    IF(IFERROR(AG31,
            0)=0,
        MAX(MAX('1D'!$D$16,
                MAX('1D'!$D$16,
                    POWER((ABS(K30)^2)/('1D'!$I$5*MAX(F30,
                                0.1)^2),
                        1/3))),
            IFERROR(W45,
                MAX(MAX('1D'!$D$16,
                        MAX('1D'!$D$16,
                            POWER((ABS(K30)^2)/('1D'!$I$5*MAX(F30,
                                        0.1)^2),
                                1/3))),
                    ($L$2)-E45))),
        IF(IFERROR(W30,
                0)=0,
            MAX(MAX('1D'!$D$16,
                    MAX('1D'!$D$16,
                        POWER((ABS(K30)^2)/('1D'!$I$5*MAX(F30,
                                    0.1)^2),
                            1/3))),
                IFERROR(W45,
                    MAX(MAX('1D'!$D$16,
                            MAX('1D'!$D$16,
                                POWER((ABS(K30)^2)/('1D'!$I$5*MAX(F30,
                                            0.1)^2),
                                    1/3))),
                        ($L$2)-E45))),
            IF(OR(IFERROR(AD30,
                        0)&gt;=1,
                    IFERROR(AD31,
                        0)&gt;=1),
                MAX('1D'!$D$16,
                    MAX('1D'!$D$16,
                        POWER((ABS(K30)^2)/('1D'!$I$5*MAX(F30,
                                    0.1)^2),
                            1/3))),
                IF(ABS(IFERROR(AF30,
                            0))&lt;'1D'!$D$19,
                    MAX(MAX('1D'!$D$16,
                            MAX('1D'!$D$16,
                                POWER((ABS(K30)^2)/('1D'!$I$5*MAX(F30,
                                            0.1)^2),
                                    1/3))),
                        IFERROR(W30,
                            0)),
                    MAX(MAX('1D'!$D$16,
                            MAX('1D'!$D$16,
                                POWER((ABS(K30)^2)/('1D'!$I$5*MAX(F30,
                                            0.1)^2),
                                    1/3))),
                        (IFERROR(W30,
                                0))+((IFERROR(AF30,
                                    0))*'1D'!$D$18)))))))</f>
        <v>4</v>
      </c>
      <c r="X30" s="5">
        <f t="shared" ca="1" si="4"/>
        <v>19.716000000000001</v>
      </c>
      <c r="Y30" s="5">
        <f t="shared" ca="1" si="5"/>
        <v>1.5249439245107896</v>
      </c>
      <c r="Z30" s="5">
        <f t="shared" ca="1" si="6"/>
        <v>2.5325116656522622</v>
      </c>
      <c r="AA30" s="5">
        <f t="shared" ca="1" si="7"/>
        <v>635.5</v>
      </c>
      <c r="AB30" s="5">
        <f ca="1">AA30+((ABS(K30)/MAX(((F30)+(G30)*(W30))*(W30),
            0.000001))^2)/(2*'1D'!$I$5)</f>
        <v>635.82689170931019</v>
      </c>
      <c r="AC30" s="5">
        <f ca="1">((ABS(K30)*'1D'!$D$6)/(MAX(((F30)+(G30)*(W30))*(W30),
            0.000001)*MAX(((((F30)+(G30)*(W30))*(W30))/MAX((F30)+2*(W30)*SQRT(1+(G30)^2),
                    0.000001))^(2/3),
            0.000001)))^2</f>
        <v>8.2214217670397176E-4</v>
      </c>
      <c r="AD30" s="5">
        <f ca="1">ABS(ABS(K30)/MAX(((F30)+(G30)*(W30))*(W30),
        0.000001))/SQRT('1D'!$I$5*MAX((((F30)+(G30)*(W30))*(W30))/MAX((F30)+2*(G30)*(W30),
            0.000001),
        0.000001))</f>
        <v>0.40428437349848945</v>
      </c>
      <c r="AE30" s="5">
        <f ca="1">((F30)*(W30)^2)/2+(G30)*(W30)^3/3+(ABS(K30)^2)/('1D'!$I$5*MAX(((F30)+(G30)*(W30))*(W30),
        0.000001))</f>
        <v>52.321993881517137</v>
      </c>
      <c r="AF30" s="5">
        <f ca="1">IF($A$2=0,
    0,
    IFERROR(AB31+(((AC30+AC31)/2)*J31)+(IF(Z30&gt;Z31,
                '1D'!$D$8*((Z30^2-Z31^2)/(2*'1D'!$I$5)),
                '1D'!$D$9*((Z31^2-Z30^2)/(2*'1D'!$I$5)))+('1D'!$D$10*(ABS(I31)/90)*(MAX(Z30^2,
                        Z31^2)/(2*'1D'!$I$5))))-AB30,
        0))</f>
        <v>-1.1090042578416615E-2</v>
      </c>
      <c r="AG30" s="5">
        <f ca="1">IF($A$2=0,
    1,
    IF(IFERROR(AG31,
            0)=0,
        0,
        IFERROR(IF(OR(ROUND(AD30,
                        3)&gt;=1,
                    AND(ABS(AF30)&lt;'1D'!$D$19,
                        AD30&lt;1)),
                1,
                0),
            0)))</f>
        <v>0</v>
      </c>
      <c r="AH30" s="5">
        <f ca="1">IFERROR(IF('1D'!V35="Supercritical",
        MAX('1D'!$D$16,
            IFERROR(L30,
                MAX('1D'!$D$16,
                    POWER((ABS(K30)^2)/('1D'!$I$5*MAX(F30,
                                0.1)^2),
                        1/3)))),
        IF('1D'!V35="Subcritical",
            MAX('1D'!$D$16,
                IFERROR(W30,
                    MAX('1D'!$D$16,
                        POWER((ABS(K30)^2)/('1D'!$I$5*MAX(F30,
                                    0.1)^2),
                            1/3)))),
            IF(IFERROR(T30,
                    -1E+99)&gt;=IFERROR(AE30,
                    -1E+99),
                MAX('1D'!$D$16,
                    IFERROR(L30,
                        MAX('1D'!$D$16,
                            POWER((ABS(K30)^2)/('1D'!$I$5*MAX(F30,
                                        0.1)^2),
                                1/3)))),
                MAX('1D'!$D$16,
                    IFERROR(W30,
                        MAX('1D'!$D$16,
                            POWER((ABS(K30)^2)/('1D'!$I$5*MAX(F30,
                                        0.1)^2),
                                1/3))))))),
    MAX('1D'!$D$16,
        POWER((ABS(K30)^2)/('1D'!$I$5*MAX(F30,
                    0.1)^2),
            1/3)))</f>
        <v>4</v>
      </c>
      <c r="AI30" s="5">
        <f t="shared" ca="1" si="8"/>
        <v>635.5</v>
      </c>
      <c r="AJ30" s="5">
        <f ca="1">AI30+((ABS(K30)/MAX(((F30)+(G30)*(AH30))*(AH30),
            0.000001))^2)/(2*'1D'!$I$5)</f>
        <v>635.82689170931019</v>
      </c>
      <c r="AL30">
        <v>635.5</v>
      </c>
      <c r="AM30">
        <v>0</v>
      </c>
      <c r="AN30" s="5">
        <f ca="1">IF($A$2=0,
    MIN(('1D'!$D$12*MAX(J30,
                0.1)*POWER(MAX(0,
                    AI30-AL30),
                1.5)),
        (MAX(0,
                K30-(0.05)-IFERROR(AM30,
                    0))),
        IFERROR(AN30,
            0)),
    IF(('1D'!$D$12*MAX(J30,
                0.1)*POWER(MAX(0,
                    AI30-AL30),
                1.5))&lt;=0,
        0,
        MIN(('1D'!$D$12*MAX(J30,
                    0.1)*POWER(MAX(0,
                        AI30-AL30),
                    1.5)),
            (MAX(0,
                    K30-(0.05)-IFERROR(AM30,
                        0))),
            (MAX(0,
                    IFERROR(AN30,
                        0)+('1D'!$D$25*(('1D'!$D$12*MAX(J30,
                                    0.1)*POWER(MAX(0,
                                        AI30-AL30),
                                    1.5))-IFERROR(AN30,
                                0))))))))</f>
        <v>0</v>
      </c>
      <c r="AO30" s="5">
        <f t="shared" ca="1" si="9"/>
        <v>0</v>
      </c>
      <c r="AP30" s="5">
        <f t="shared" ca="1" si="13"/>
        <v>0</v>
      </c>
      <c r="AQ30" s="5">
        <f ca="1">ABS(ABS(K30)/MAX(((F30)+(G30)*(AH30))*(AH30),
        0.000001))/SQRT('1D'!$I$5*MAX((((F30)+(G30)*(AH30))*(AH30))/MAX((F30)+2*(G30)*(AH30),
            0.000001),
        0.000001))</f>
        <v>0.40428437349848945</v>
      </c>
      <c r="AR30" s="5" t="str">
        <f t="shared" ca="1" si="10"/>
        <v>Subcritical</v>
      </c>
      <c r="AS30" s="5">
        <f ca="1">((ABS(K30)*'1D'!$D$6)/(MAX(((F30)+(G30)*(AH30))*(AH30),
            0.000001)*MAX(((((F30)+(G30)*(AH30))*(AH30))/MAX((F30)+2*(AH30)*SQRT(1+(G30)^2),
                    0.000001))^(2/3),
            0.000001)))^2</f>
        <v>8.2214217670397176E-4</v>
      </c>
    </row>
    <row r="31" spans="1:45" x14ac:dyDescent="0.35">
      <c r="A31">
        <v>22</v>
      </c>
      <c r="B31">
        <v>20.943000000000001</v>
      </c>
      <c r="C31">
        <v>616080.98499999999</v>
      </c>
      <c r="D31">
        <v>3096609.6340000001</v>
      </c>
      <c r="E31">
        <v>631.5</v>
      </c>
      <c r="F31">
        <v>5.0880000000000001</v>
      </c>
      <c r="G31">
        <v>0</v>
      </c>
      <c r="H31" t="s">
        <v>176</v>
      </c>
      <c r="I31">
        <v>4.04</v>
      </c>
      <c r="J31" s="5">
        <f t="shared" si="11"/>
        <v>1</v>
      </c>
      <c r="K31" s="5">
        <f t="shared" ca="1" si="12"/>
        <v>49.931000000000004</v>
      </c>
      <c r="L31" s="5">
        <f ca="1">IF($A$2=0,
    IFERROR(L30,
        MAX('1D'!$D$16,
            POWER((ABS(K31)^2)/('1D'!$I$5*MAX(F31,
                        0.1)^2),
                1/3))),
    IF(IFERROR(V30,
            0)=0,
        IFERROR(L30,
            MAX('1D'!$D$16,
                POWER((ABS(K31)^2)/('1D'!$I$5*MAX(F31,
                            0.1)^2),
                    1/3))),
        IF(OR(IFERROR(L31,
                    0)=0,
                IFERROR(S30,
                    0)&lt;1,
                IFERROR(S31,
                    0)&lt;1),
            MAX('1D'!$D$16,
                POWER((ABS(K31)^2)/('1D'!$I$5*MAX(F31,
                            0.1)^2),
                    1/3)),
            IF(IFERROR(U31,
                    0)&gt;0,
                MAX('1D'!$D$16,
                    IFERROR(L31,
                        0)+((IFERROR(U31,
                                0))*'1D'!$D$18*IF((IFERROR(S31,
                                    0))&lt;1,
                            1,
                            -1))),
                IF(IFERROR(U31,
                        0)&lt;0,
                    IF(ABS((MAX('1D'!$D$16,
                                    POWER((ABS(K31)^2)/('1D'!$I$5*MAX(F31,
                                                0.1)^2),
                                        1/3)))-IFERROR(L31,
                                0))&gt;'1D'!$D$19,
                        MAX('1D'!$D$16,
                            IF((MAX('1D'!$D$16,
                                        POWER((ABS(K31)^2)/('1D'!$I$5*MAX(F31,
                                                    0.1)^2),
                                            1/3)))&gt;IFERROR(L31,
                                    0),
                                MIN((MAX('1D'!$D$16,
                                            POWER((ABS(K31)^2)/('1D'!$I$5*MAX(F31,
                                                        0.1)^2),
                                                1/3))),
                                    IFERROR(L31,
                                        0)+(MIN(ABS(IFERROR(U31,
                                                    0))*'1D'!$D$18,
                                            ABS((MAX('1D'!$D$16,
                                                        POWER((ABS(K31)^2)/('1D'!$I$5*MAX(F31,
                                                                    0.1)^2),
                                                            1/3)))-IFERROR(L31,
                                                    0))))),
                                MAX((MAX('1D'!$D$16,
                                            POWER((ABS(K31)^2)/('1D'!$I$5*MAX(F31,
                                                        0.1)^2),
                                                1/3))),
                                    IFERROR(L31,
                                        0)-(MIN(ABS(IFERROR(U31,
                                                    0))*'1D'!$D$18,
                                            ABS((MAX('1D'!$D$16,
                                                        POWER((ABS(K31)^2)/('1D'!$I$5*MAX(F31,
                                                                    0.1)^2),
                                                            1/3)))-IFERROR(L31,
                                                    0))))))),
                        MAX('1D'!$D$16,
                            POWER((ABS(K31)^2)/('1D'!$I$5*MAX(F31,
                                        0.1)^2),
                                1/3))),
                    MAX('1D'!$D$16,
                        IFERROR(L31,
                            0)))))))</f>
        <v>1.8165803265318634</v>
      </c>
      <c r="M31" s="5">
        <f t="shared" ca="1" si="0"/>
        <v>9.242760701394122</v>
      </c>
      <c r="N31" s="5">
        <f t="shared" ca="1" si="1"/>
        <v>1.0598085586403179</v>
      </c>
      <c r="O31" s="5">
        <f t="shared" ca="1" si="2"/>
        <v>5.4021738323776702</v>
      </c>
      <c r="P31" s="5">
        <f t="shared" ca="1" si="3"/>
        <v>633.31658032653183</v>
      </c>
      <c r="Q31" s="5">
        <f ca="1">P31+((ABS(K31)/MAX(((F31)+(G31)*(L31))*(L31),
            0.000001))^2)/(2*'1D'!$I$5)</f>
        <v>634.80401570447407</v>
      </c>
      <c r="R31" s="5">
        <f ca="1">((ABS(K31)*'1D'!$D$6)/(MAX(((F31)+(G31)*(L31))*(L31),
            0.000001)*MAX(((((F31)+(G31)*(L31))*(L31))/MAX((F31)+2*(L31)*SQRT(1+(G31)^2),
                    0.000001))^(2/3),
            0.000001)))^2</f>
        <v>6.0769136421363421E-3</v>
      </c>
      <c r="S31" s="5">
        <f ca="1">ABS(ABS(K31)/MAX(((F31)+(G31)*(L31))*(L31),
        0.000001))/SQRT('1D'!$I$5*MAX((((F31)+(G31)*(L31))*(L31))/MAX((F31)+2*(G31)*(L31),
            0.000001),
        0.000001))</f>
        <v>1.27969580997023</v>
      </c>
      <c r="T31" s="5">
        <f ca="1">((F31)*(L31)^2)/2+(G31)*(L31)^3/3+(ABS(K31)^2)/('1D'!$I$5*MAX(((F31)+(G31)*(L31))*(L31),
        0.000001))</f>
        <v>35.891127140712236</v>
      </c>
      <c r="U31" s="5">
        <f ca="1">IF($A$2=0,
    0,
    IFERROR(Q30-(((R30+R31)/2)*J31)-(IF(O30&gt;O31,
                '1D'!$D$8*((O30^2-O31^2)/(2*'1D'!$I$5)),
                '1D'!$D$9*((O31^2-O30^2)/(2*'1D'!$I$5)))+('1D'!$D$10*(ABS(I31)/90)*(MAX(O30^2,
                        O31^2)/(2*'1D'!$I$5))))-Q31,
        0))</f>
        <v>0</v>
      </c>
      <c r="V31" s="5">
        <f ca="1">IF($A$2=0,
    1,
    IF(IFERROR(V30,
            0)=0,
        0,
        IFERROR(IF(ROUND(S31,
                    3)=1,
                1,
                IF(AND(ABS(U31)&lt;'1D'!$D$19,
                        S31&gt;1),
                    1,
                    0)),
            0)))</f>
        <v>1</v>
      </c>
      <c r="W31" s="5">
        <f ca="1">IF($A$2=0,
    MAX(MAX('1D'!$D$16,
            MAX('1D'!$D$16,
                POWER((ABS(K31)^2)/('1D'!$I$5*MAX(F31,
                            0.1)^2),
                    1/3))),
        IFERROR(W45,
            MAX(MAX('1D'!$D$16,
                    MAX('1D'!$D$16,
                        POWER((ABS(K31)^2)/('1D'!$I$5*MAX(F31,
                                    0.1)^2),
                            1/3))),
                ($L$2)-E45))),
    IF(IFERROR(AG32,
            0)=0,
        MAX(MAX('1D'!$D$16,
                MAX('1D'!$D$16,
                    POWER((ABS(K31)^2)/('1D'!$I$5*MAX(F31,
                                0.1)^2),
                        1/3))),
            IFERROR(W45,
                MAX(MAX('1D'!$D$16,
                        MAX('1D'!$D$16,
                            POWER((ABS(K31)^2)/('1D'!$I$5*MAX(F31,
                                        0.1)^2),
                                1/3))),
                    ($L$2)-E45))),
        IF(IFERROR(W31,
                0)=0,
            MAX(MAX('1D'!$D$16,
                    MAX('1D'!$D$16,
                        POWER((ABS(K31)^2)/('1D'!$I$5*MAX(F31,
                                    0.1)^2),
                            1/3))),
                IFERROR(W45,
                    MAX(MAX('1D'!$D$16,
                            MAX('1D'!$D$16,
                                POWER((ABS(K31)^2)/('1D'!$I$5*MAX(F31,
                                            0.1)^2),
                                    1/3))),
                        ($L$2)-E45))),
            IF(OR(IFERROR(AD31,
                        0)&gt;=1,
                    IFERROR(AD32,
                        0)&gt;=1),
                MAX('1D'!$D$16,
                    MAX('1D'!$D$16,
                        POWER((ABS(K31)^2)/('1D'!$I$5*MAX(F31,
                                    0.1)^2),
                            1/3))),
                IF(ABS(IFERROR(AF31,
                            0))&lt;'1D'!$D$19,
                    MAX(MAX('1D'!$D$16,
                            MAX('1D'!$D$16,
                                POWER((ABS(K31)^2)/('1D'!$I$5*MAX(F31,
                                            0.1)^2),
                                    1/3))),
                        IFERROR(W31,
                            0)),
                    MAX(MAX('1D'!$D$16,
                            MAX('1D'!$D$16,
                                POWER((ABS(K31)^2)/('1D'!$I$5*MAX(F31,
                                            0.1)^2),
                                    1/3))),
                        (IFERROR(W31,
                                0))+((IFERROR(AF31,
                                    0))*'1D'!$D$18)))))))</f>
        <v>4</v>
      </c>
      <c r="X31" s="5">
        <f t="shared" ca="1" si="4"/>
        <v>20.352</v>
      </c>
      <c r="Y31" s="5">
        <f t="shared" ca="1" si="5"/>
        <v>1.5550122249388751</v>
      </c>
      <c r="Z31" s="5">
        <f t="shared" ca="1" si="6"/>
        <v>2.4533706761006293</v>
      </c>
      <c r="AA31" s="5">
        <f t="shared" ca="1" si="7"/>
        <v>635.5</v>
      </c>
      <c r="AB31" s="5">
        <f ca="1">AA31+((ABS(K31)/MAX(((F31)+(G31)*(W31))*(W31),
            0.000001))^2)/(2*'1D'!$I$5)</f>
        <v>635.80678020766311</v>
      </c>
      <c r="AC31" s="5">
        <f ca="1">((ABS(K31)*'1D'!$D$6)/(MAX(((F31)+(G31)*(W31))*(W31),
            0.000001)*MAX(((((F31)+(G31)*(W31))*(W31))/MAX((F31)+2*(W31)*SQRT(1+(G31)^2),
                    0.000001))^(2/3),
            0.000001)))^2</f>
        <v>7.5173328702395938E-4</v>
      </c>
      <c r="AD31" s="5">
        <f ca="1">ABS(ABS(K31)/MAX(((F31)+(G31)*(W31))*(W31),
        0.000001))/SQRT('1D'!$I$5*MAX((((F31)+(G31)*(W31))*(W31))/MAX((F31)+2*(G31)*(W31),
            0.000001),
        0.000001))</f>
        <v>0.3916504868266617</v>
      </c>
      <c r="AE31" s="5">
        <f ca="1">((F31)*(W31)^2)/2+(G31)*(W31)^3/3+(ABS(K31)^2)/('1D'!$I$5*MAX(((F31)+(G31)*(W31))*(W31),
        0.000001))</f>
        <v>53.191181572719728</v>
      </c>
      <c r="AF31" s="5">
        <f ca="1">IF($A$2=0,
    0,
    IFERROR(AB32+(((AC31+AC32)/2)*J32)+(IF(Z31&gt;Z32,
                '1D'!$D$8*((Z31^2-Z32^2)/(2*'1D'!$I$5)),
                '1D'!$D$9*((Z32^2-Z31^2)/(2*'1D'!$I$5)))+('1D'!$D$10*(ABS(I32)/90)*(MAX(Z31^2,
                        Z32^2)/(2*'1D'!$I$5))))-AB31,
        0))</f>
        <v>-9.7773217571557325E-3</v>
      </c>
      <c r="AG31" s="5">
        <f ca="1">IF($A$2=0,
    1,
    IF(IFERROR(AG32,
            0)=0,
        0,
        IFERROR(IF(OR(ROUND(AD31,
                        3)&gt;=1,
                    AND(ABS(AF31)&lt;'1D'!$D$19,
                        AD31&lt;1)),
                1,
                0),
            0)))</f>
        <v>0</v>
      </c>
      <c r="AH31" s="5">
        <f ca="1">IFERROR(IF('1D'!V35="Supercritical",
        MAX('1D'!$D$16,
            IFERROR(L31,
                MAX('1D'!$D$16,
                    POWER((ABS(K31)^2)/('1D'!$I$5*MAX(F31,
                                0.1)^2),
                        1/3)))),
        IF('1D'!V35="Subcritical",
            MAX('1D'!$D$16,
                IFERROR(W31,
                    MAX('1D'!$D$16,
                        POWER((ABS(K31)^2)/('1D'!$I$5*MAX(F31,
                                    0.1)^2),
                            1/3)))),
            IF(IFERROR(T31,
                    -1E+99)&gt;=IFERROR(AE31,
                    -1E+99),
                MAX('1D'!$D$16,
                    IFERROR(L31,
                        MAX('1D'!$D$16,
                            POWER((ABS(K31)^2)/('1D'!$I$5*MAX(F31,
                                        0.1)^2),
                                1/3)))),
                MAX('1D'!$D$16,
                    IFERROR(W31,
                        MAX('1D'!$D$16,
                            POWER((ABS(K31)^2)/('1D'!$I$5*MAX(F31,
                                        0.1)^2),
                                1/3))))))),
    MAX('1D'!$D$16,
        POWER((ABS(K31)^2)/('1D'!$I$5*MAX(F31,
                    0.1)^2),
            1/3)))</f>
        <v>4</v>
      </c>
      <c r="AI31" s="5">
        <f t="shared" ca="1" si="8"/>
        <v>635.5</v>
      </c>
      <c r="AJ31" s="5">
        <f ca="1">AI31+((ABS(K31)/MAX(((F31)+(G31)*(AH31))*(AH31),
            0.000001))^2)/(2*'1D'!$I$5)</f>
        <v>635.80678020766311</v>
      </c>
      <c r="AL31">
        <v>635.5</v>
      </c>
      <c r="AM31">
        <v>0</v>
      </c>
      <c r="AN31" s="5">
        <f ca="1">IF($A$2=0,
    MIN(('1D'!$D$12*MAX(J31,
                0.1)*POWER(MAX(0,
                    AI31-AL31),
                1.5)),
        (MAX(0,
                K31-(0.05)-IFERROR(AM31,
                    0))),
        IFERROR(AN31,
            0)),
    IF(('1D'!$D$12*MAX(J31,
                0.1)*POWER(MAX(0,
                    AI31-AL31),
                1.5))&lt;=0,
        0,
        MIN(('1D'!$D$12*MAX(J31,
                    0.1)*POWER(MAX(0,
                        AI31-AL31),
                    1.5)),
            (MAX(0,
                    K31-(0.05)-IFERROR(AM31,
                        0))),
            (MAX(0,
                    IFERROR(AN31,
                        0)+('1D'!$D$25*(('1D'!$D$12*MAX(J31,
                                    0.1)*POWER(MAX(0,
                                        AI31-AL31),
                                    1.5))-IFERROR(AN31,
                                0))))))))</f>
        <v>0</v>
      </c>
      <c r="AO31" s="5">
        <f t="shared" ca="1" si="9"/>
        <v>0</v>
      </c>
      <c r="AP31" s="5">
        <f t="shared" ca="1" si="13"/>
        <v>0</v>
      </c>
      <c r="AQ31" s="5">
        <f ca="1">ABS(ABS(K31)/MAX(((F31)+(G31)*(AH31))*(AH31),
        0.000001))/SQRT('1D'!$I$5*MAX((((F31)+(G31)*(AH31))*(AH31))/MAX((F31)+2*(G31)*(AH31),
            0.000001),
        0.000001))</f>
        <v>0.3916504868266617</v>
      </c>
      <c r="AR31" s="5" t="str">
        <f t="shared" ca="1" si="10"/>
        <v>Subcritical</v>
      </c>
      <c r="AS31" s="5">
        <f ca="1">((ABS(K31)*'1D'!$D$6)/(MAX(((F31)+(G31)*(AH31))*(AH31),
            0.000001)*MAX(((((F31)+(G31)*(AH31))*(AH31))/MAX((F31)+2*(AH31)*SQRT(1+(G31)^2),
                    0.000001))^(2/3),
            0.000001)))^2</f>
        <v>7.5173328702395938E-4</v>
      </c>
    </row>
    <row r="32" spans="1:45" x14ac:dyDescent="0.35">
      <c r="A32">
        <v>23</v>
      </c>
      <c r="B32">
        <v>21.931000000000001</v>
      </c>
      <c r="C32">
        <v>616081.40800000005</v>
      </c>
      <c r="D32">
        <v>3096608.7420000001</v>
      </c>
      <c r="E32">
        <v>631.5</v>
      </c>
      <c r="F32">
        <v>5.36</v>
      </c>
      <c r="G32">
        <v>0</v>
      </c>
      <c r="H32" t="s">
        <v>176</v>
      </c>
      <c r="I32">
        <v>21.068999999999999</v>
      </c>
      <c r="J32" s="5">
        <f t="shared" si="11"/>
        <v>0.98799999999999955</v>
      </c>
      <c r="K32" s="5">
        <f t="shared" ca="1" si="12"/>
        <v>49.931000000000004</v>
      </c>
      <c r="L32" s="5">
        <f ca="1">IF($A$2=0,
    IFERROR(L31,
        MAX('1D'!$D$16,
            POWER((ABS(K32)^2)/('1D'!$I$5*MAX(F32,
                        0.1)^2),
                1/3))),
    IF(IFERROR(V31,
            0)=0,
        IFERROR(L31,
            MAX('1D'!$D$16,
                POWER((ABS(K32)^2)/('1D'!$I$5*MAX(F32,
                            0.1)^2),
                    1/3))),
        IF(OR(IFERROR(L32,
                    0)=0,
                IFERROR(S31,
                    0)&lt;1,
                IFERROR(S32,
                    0)&lt;1),
            MAX('1D'!$D$16,
                POWER((ABS(K32)^2)/('1D'!$I$5*MAX(F32,
                            0.1)^2),
                    1/3)),
            IF(IFERROR(U32,
                    0)&gt;0,
                MAX('1D'!$D$16,
                    IFERROR(L32,
                        0)+((IFERROR(U32,
                                0))*'1D'!$D$18*IF((IFERROR(S32,
                                    0))&lt;1,
                            1,
                            -1))),
                IF(IFERROR(U32,
                        0)&lt;0,
                    IF(ABS((MAX('1D'!$D$16,
                                    POWER((ABS(K32)^2)/('1D'!$I$5*MAX(F32,
                                                0.1)^2),
                                        1/3)))-IFERROR(L32,
                                0))&gt;'1D'!$D$19,
                        MAX('1D'!$D$16,
                            IF((MAX('1D'!$D$16,
                                        POWER((ABS(K32)^2)/('1D'!$I$5*MAX(F32,
                                                    0.1)^2),
                                            1/3)))&gt;IFERROR(L32,
                                    0),
                                MIN((MAX('1D'!$D$16,
                                            POWER((ABS(K32)^2)/('1D'!$I$5*MAX(F32,
                                                        0.1)^2),
                                                1/3))),
                                    IFERROR(L32,
                                        0)+(MIN(ABS(IFERROR(U32,
                                                    0))*'1D'!$D$18,
                                            ABS((MAX('1D'!$D$16,
                                                        POWER((ABS(K32)^2)/('1D'!$I$5*MAX(F32,
                                                                    0.1)^2),
                                                            1/3)))-IFERROR(L32,
                                                    0))))),
                                MAX((MAX('1D'!$D$16,
                                            POWER((ABS(K32)^2)/('1D'!$I$5*MAX(F32,
                                                        0.1)^2),
                                                1/3))),
                                    IFERROR(L32,
                                        0)-(MIN(ABS(IFERROR(U32,
                                                    0))*'1D'!$D$18,
                                            ABS((MAX('1D'!$D$16,
                                                        POWER((ABS(K32)^2)/('1D'!$I$5*MAX(F32,
                                                                    0.1)^2),
                                                            1/3)))-IFERROR(L32,
                                                    0))))))),
                        MAX('1D'!$D$16,
                            POWER((ABS(K32)^2)/('1D'!$I$5*MAX(F32,
                                        0.1)^2),
                                1/3))),
                    MAX('1D'!$D$16,
                        IFERROR(L32,
                            0)))))))</f>
        <v>1.691198711782345</v>
      </c>
      <c r="M32" s="5">
        <f t="shared" ca="1" si="0"/>
        <v>9.0648250951533704</v>
      </c>
      <c r="N32" s="5">
        <f t="shared" ca="1" si="1"/>
        <v>1.0368809213270942</v>
      </c>
      <c r="O32" s="5">
        <f t="shared" ca="1" si="2"/>
        <v>5.5082143864746245</v>
      </c>
      <c r="P32" s="5">
        <f t="shared" ca="1" si="3"/>
        <v>633.19119871178236</v>
      </c>
      <c r="Q32" s="5">
        <f ca="1">P32+((ABS(K32)/MAX(((F32)+(G32)*(L32))*(L32),
            0.000001))^2)/(2*'1D'!$I$5)</f>
        <v>634.73760165405383</v>
      </c>
      <c r="R32" s="5">
        <f ca="1">((ABS(K32)*'1D'!$D$6)/(MAX(((F32)+(G32)*(L32))*(L32),
            0.000001)*MAX(((((F32)+(G32)*(L32))*(L32))/MAX((F32)+2*(L32)*SQRT(1+(G32)^2),
                    0.000001))^(2/3),
            0.000001)))^2</f>
        <v>6.5047759719462145E-3</v>
      </c>
      <c r="S32" s="5">
        <f ca="1">ABS(ABS(K32)/MAX(((F32)+(G32)*(L32))*(L32),
        0.000001))/SQRT('1D'!$I$5*MAX((((F32)+(G32)*(L32))*(L32))/MAX((F32)+2*(G32)*(L32),
            0.000001),
        0.000001))</f>
        <v>1.3523185703972938</v>
      </c>
      <c r="T32" s="5">
        <f ca="1">((F32)*(L32)^2)/2+(G32)*(L32)^3/3+(ABS(K32)^2)/('1D'!$I$5*MAX(((F32)+(G32)*(L32))*(L32),
        0.000001))</f>
        <v>35.700954658370485</v>
      </c>
      <c r="U32" s="5">
        <f ca="1">IF($A$2=0,
    0,
    IFERROR(Q31-(((R31+R32)/2)*J32)-(IF(O31&gt;O32,
                '1D'!$D$8*((O31^2-O32^2)/(2*'1D'!$I$5)),
                '1D'!$D$9*((O32^2-O31^2)/(2*'1D'!$I$5)))+('1D'!$D$10*(ABS(I32)/90)*(MAX(O31^2,
                        O32^2)/(2*'1D'!$I$5))))-Q32,
        0))</f>
        <v>0</v>
      </c>
      <c r="V32" s="5">
        <f ca="1">IF($A$2=0,
    1,
    IF(IFERROR(V31,
            0)=0,
        0,
        IFERROR(IF(ROUND(S32,
                    3)=1,
                1,
                IF(AND(ABS(U32)&lt;'1D'!$D$19,
                        S32&gt;1),
                    1,
                    0)),
            0)))</f>
        <v>1</v>
      </c>
      <c r="W32" s="5">
        <f ca="1">IF($A$2=0,
    MAX(MAX('1D'!$D$16,
            MAX('1D'!$D$16,
                POWER((ABS(K32)^2)/('1D'!$I$5*MAX(F32,
                            0.1)^2),
                    1/3))),
        IFERROR(W45,
            MAX(MAX('1D'!$D$16,
                    MAX('1D'!$D$16,
                        POWER((ABS(K32)^2)/('1D'!$I$5*MAX(F32,
                                    0.1)^2),
                            1/3))),
                ($L$2)-E45))),
    IF(IFERROR(AG33,
            0)=0,
        MAX(MAX('1D'!$D$16,
                MAX('1D'!$D$16,
                    POWER((ABS(K32)^2)/('1D'!$I$5*MAX(F32,
                                0.1)^2),
                        1/3))),
            IFERROR(W45,
                MAX(MAX('1D'!$D$16,
                        MAX('1D'!$D$16,
                            POWER((ABS(K32)^2)/('1D'!$I$5*MAX(F32,
                                        0.1)^2),
                                1/3))),
                    ($L$2)-E45))),
        IF(IFERROR(W32,
                0)=0,
            MAX(MAX('1D'!$D$16,
                    MAX('1D'!$D$16,
                        POWER((ABS(K32)^2)/('1D'!$I$5*MAX(F32,
                                    0.1)^2),
                            1/3))),
                IFERROR(W45,
                    MAX(MAX('1D'!$D$16,
                            MAX('1D'!$D$16,
                                POWER((ABS(K32)^2)/('1D'!$I$5*MAX(F32,
                                            0.1)^2),
                                    1/3))),
                        ($L$2)-E45))),
            IF(OR(IFERROR(AD32,
                        0)&gt;=1,
                    IFERROR(AD33,
                        0)&gt;=1),
                MAX('1D'!$D$16,
                    MAX('1D'!$D$16,
                        POWER((ABS(K32)^2)/('1D'!$I$5*MAX(F32,
                                    0.1)^2),
                            1/3))),
                IF(ABS(IFERROR(AF32,
                            0))&lt;'1D'!$D$19,
                    MAX(MAX('1D'!$D$16,
                            MAX('1D'!$D$16,
                                POWER((ABS(K32)^2)/('1D'!$I$5*MAX(F32,
                                            0.1)^2),
                                    1/3))),
                        IFERROR(W32,
                            0)),
                    MAX(MAX('1D'!$D$16,
                            MAX('1D'!$D$16,
                                POWER((ABS(K32)^2)/('1D'!$I$5*MAX(F32,
                                            0.1)^2),
                                    1/3))),
                        (IFERROR(W32,
                                0))+((IFERROR(AF32,
                                    0))*'1D'!$D$18)))))))</f>
        <v>4</v>
      </c>
      <c r="X32" s="5">
        <f t="shared" ca="1" si="4"/>
        <v>21.44</v>
      </c>
      <c r="Y32" s="5">
        <f t="shared" ca="1" si="5"/>
        <v>1.6047904191616769</v>
      </c>
      <c r="Z32" s="5">
        <f t="shared" ca="1" si="6"/>
        <v>2.3288712686567163</v>
      </c>
      <c r="AA32" s="5">
        <f t="shared" ca="1" si="7"/>
        <v>635.5</v>
      </c>
      <c r="AB32" s="5">
        <f ca="1">AA32+((ABS(K32)/MAX(((F32)+(G32)*(W32))*(W32),
            0.000001))^2)/(2*'1D'!$I$5)</f>
        <v>635.77643432140542</v>
      </c>
      <c r="AC32" s="5">
        <f ca="1">((ABS(K32)*'1D'!$D$6)/(MAX(((F32)+(G32)*(W32))*(W32),
            0.000001)*MAX(((((F32)+(G32)*(W32))*(W32))/MAX((F32)+2*(W32)*SQRT(1+(G32)^2),
                    0.000001))^(2/3),
            0.000001)))^2</f>
        <v>6.4950483290343813E-4</v>
      </c>
      <c r="AD32" s="5">
        <f ca="1">ABS(ABS(K32)/MAX(((F32)+(G32)*(W32))*(W32),
        0.000001))/SQRT('1D'!$I$5*MAX((((F32)+(G32)*(W32))*(W32))/MAX((F32)+2*(G32)*(W32),
            0.000001),
        0.000001))</f>
        <v>0.37177568600262212</v>
      </c>
      <c r="AE32" s="5">
        <f ca="1">((F32)*(W32)^2)/2+(G32)*(W32)^3/3+(ABS(K32)^2)/('1D'!$I$5*MAX(((F32)+(G32)*(W32))*(W32),
        0.000001))</f>
        <v>54.733503701865295</v>
      </c>
      <c r="AF32" s="5">
        <f ca="1">IF($A$2=0,
    0,
    IFERROR(AB33+(((AC32+AC33)/2)*J33)+(IF(Z32&gt;Z33,
                '1D'!$D$8*((Z32^2-Z33^2)/(2*'1D'!$I$5)),
                '1D'!$D$9*((Z33^2-Z32^2)/(2*'1D'!$I$5)))+('1D'!$D$10*(ABS(I33)/90)*(MAX(Z32^2,
                        Z33^2)/(2*'1D'!$I$5))))-AB32,
        0))</f>
        <v>2.8597464160498021E-2</v>
      </c>
      <c r="AG32" s="5">
        <f ca="1">IF($A$2=0,
    1,
    IF(IFERROR(AG33,
            0)=0,
        0,
        IFERROR(IF(OR(ROUND(AD32,
                        3)&gt;=1,
                    AND(ABS(AF32)&lt;'1D'!$D$19,
                        AD32&lt;1)),
                1,
                0),
            0)))</f>
        <v>0</v>
      </c>
      <c r="AH32" s="5">
        <f ca="1">IFERROR(IF('1D'!V35="Supercritical",
        MAX('1D'!$D$16,
            IFERROR(L32,
                MAX('1D'!$D$16,
                    POWER((ABS(K32)^2)/('1D'!$I$5*MAX(F32,
                                0.1)^2),
                        1/3)))),
        IF('1D'!V35="Subcritical",
            MAX('1D'!$D$16,
                IFERROR(W32,
                    MAX('1D'!$D$16,
                        POWER((ABS(K32)^2)/('1D'!$I$5*MAX(F32,
                                    0.1)^2),
                            1/3)))),
            IF(IFERROR(T32,
                    -1E+99)&gt;=IFERROR(AE32,
                    -1E+99),
                MAX('1D'!$D$16,
                    IFERROR(L32,
                        MAX('1D'!$D$16,
                            POWER((ABS(K32)^2)/('1D'!$I$5*MAX(F32,
                                        0.1)^2),
                                1/3)))),
                MAX('1D'!$D$16,
                    IFERROR(W32,
                        MAX('1D'!$D$16,
                            POWER((ABS(K32)^2)/('1D'!$I$5*MAX(F32,
                                        0.1)^2),
                                1/3))))))),
    MAX('1D'!$D$16,
        POWER((ABS(K32)^2)/('1D'!$I$5*MAX(F32,
                    0.1)^2),
            1/3)))</f>
        <v>4</v>
      </c>
      <c r="AI32" s="5">
        <f t="shared" ca="1" si="8"/>
        <v>635.5</v>
      </c>
      <c r="AJ32" s="5">
        <f ca="1">AI32+((ABS(K32)/MAX(((F32)+(G32)*(AH32))*(AH32),
            0.000001))^2)/(2*'1D'!$I$5)</f>
        <v>635.77643432140542</v>
      </c>
      <c r="AL32">
        <v>635.5</v>
      </c>
      <c r="AM32">
        <v>0</v>
      </c>
      <c r="AN32" s="5">
        <f ca="1">IF($A$2=0,
    MIN(('1D'!$D$12*MAX(J32,
                0.1)*POWER(MAX(0,
                    AI32-AL32),
                1.5)),
        (MAX(0,
                K32-(0.05)-IFERROR(AM32,
                    0))),
        IFERROR(AN32,
            0)),
    IF(('1D'!$D$12*MAX(J32,
                0.1)*POWER(MAX(0,
                    AI32-AL32),
                1.5))&lt;=0,
        0,
        MIN(('1D'!$D$12*MAX(J32,
                    0.1)*POWER(MAX(0,
                        AI32-AL32),
                    1.5)),
            (MAX(0,
                    K32-(0.05)-IFERROR(AM32,
                        0))),
            (MAX(0,
                    IFERROR(AN32,
                        0)+('1D'!$D$25*(('1D'!$D$12*MAX(J32,
                                    0.1)*POWER(MAX(0,
                                        AI32-AL32),
                                    1.5))-IFERROR(AN32,
                                0))))))))</f>
        <v>0</v>
      </c>
      <c r="AO32" s="5">
        <f t="shared" ca="1" si="9"/>
        <v>0</v>
      </c>
      <c r="AP32" s="5">
        <f t="shared" ca="1" si="13"/>
        <v>0</v>
      </c>
      <c r="AQ32" s="5">
        <f ca="1">ABS(ABS(K32)/MAX(((F32)+(G32)*(AH32))*(AH32),
        0.000001))/SQRT('1D'!$I$5*MAX((((F32)+(G32)*(AH32))*(AH32))/MAX((F32)+2*(G32)*(AH32),
            0.000001),
        0.000001))</f>
        <v>0.37177568600262212</v>
      </c>
      <c r="AR32" s="5" t="str">
        <f t="shared" ca="1" si="10"/>
        <v>Subcritical</v>
      </c>
      <c r="AS32" s="5">
        <f ca="1">((ABS(K32)*'1D'!$D$6)/(MAX(((F32)+(G32)*(AH32))*(AH32),
            0.000001)*MAX(((((F32)+(G32)*(AH32))*(AH32))/MAX((F32)+2*(AH32)*SQRT(1+(G32)^2),
                    0.000001))^(2/3),
            0.000001)))^2</f>
        <v>6.4950483290343813E-4</v>
      </c>
    </row>
    <row r="33" spans="1:45" x14ac:dyDescent="0.35">
      <c r="A33">
        <v>24</v>
      </c>
      <c r="B33">
        <v>22.93</v>
      </c>
      <c r="C33">
        <v>616081.48300000001</v>
      </c>
      <c r="D33">
        <v>3096607.7450000001</v>
      </c>
      <c r="E33">
        <v>631.5</v>
      </c>
      <c r="F33">
        <v>5.13</v>
      </c>
      <c r="G33">
        <v>0</v>
      </c>
      <c r="H33" t="s">
        <v>176</v>
      </c>
      <c r="I33">
        <v>5.7000000000000002E-2</v>
      </c>
      <c r="J33" s="5">
        <f t="shared" si="11"/>
        <v>0.99899999999999878</v>
      </c>
      <c r="K33" s="5">
        <f t="shared" ca="1" si="12"/>
        <v>49.931000000000004</v>
      </c>
      <c r="L33" s="5">
        <f ca="1">IF($A$2=0,
    IFERROR(L32,
        MAX('1D'!$D$16,
            POWER((ABS(K33)^2)/('1D'!$I$5*MAX(F33,
                        0.1)^2),
                1/3))),
    IF(IFERROR(V32,
            0)=0,
        IFERROR(L32,
            MAX('1D'!$D$16,
                POWER((ABS(K33)^2)/('1D'!$I$5*MAX(F33,
                            0.1)^2),
                    1/3))),
        IF(OR(IFERROR(L33,
                    0)=0,
                IFERROR(S32,
                    0)&lt;1,
                IFERROR(S33,
                    0)&lt;1),
            MAX('1D'!$D$16,
                POWER((ABS(K33)^2)/('1D'!$I$5*MAX(F33,
                            0.1)^2),
                    1/3)),
            IF(IFERROR(U33,
                    0)&gt;0,
                MAX('1D'!$D$16,
                    IFERROR(L33,
                        0)+((IFERROR(U33,
                                0))*'1D'!$D$18*IF((IFERROR(S33,
                                    0))&lt;1,
                            1,
                            -1))),
                IF(IFERROR(U33,
                        0)&lt;0,
                    IF(ABS((MAX('1D'!$D$16,
                                    POWER((ABS(K33)^2)/('1D'!$I$5*MAX(F33,
                                                0.1)^2),
                                        1/3)))-IFERROR(L33,
                                0))&gt;'1D'!$D$19,
                        MAX('1D'!$D$16,
                            IF((MAX('1D'!$D$16,
                                        POWER((ABS(K33)^2)/('1D'!$I$5*MAX(F33,
                                                    0.1)^2),
                                            1/3)))&gt;IFERROR(L33,
                                    0),
                                MIN((MAX('1D'!$D$16,
                                            POWER((ABS(K33)^2)/('1D'!$I$5*MAX(F33,
                                                        0.1)^2),
                                                1/3))),
                                    IFERROR(L33,
                                        0)+(MIN(ABS(IFERROR(U33,
                                                    0))*'1D'!$D$18,
                                            ABS((MAX('1D'!$D$16,
                                                        POWER((ABS(K33)^2)/('1D'!$I$5*MAX(F33,
                                                                    0.1)^2),
                                                            1/3)))-IFERROR(L33,
                                                    0))))),
                                MAX((MAX('1D'!$D$16,
                                            POWER((ABS(K33)^2)/('1D'!$I$5*MAX(F33,
                                                        0.1)^2),
                                                1/3))),
                                    IFERROR(L33,
                                        0)-(MIN(ABS(IFERROR(U33,
                                                    0))*'1D'!$D$18,
                                            ABS((MAX('1D'!$D$16,
                                                        POWER((ABS(K33)^2)/('1D'!$I$5*MAX(F33,
                                                                    0.1)^2),
                                                            1/3)))-IFERROR(L33,
                                                    0))))))),
                        MAX('1D'!$D$16,
                            POWER((ABS(K33)^2)/('1D'!$I$5*MAX(F33,
                                        0.1)^2),
                                1/3))),
                    MAX('1D'!$D$16,
                        IFERROR(L33,
                            0)))))))</f>
        <v>2.129506304476712</v>
      </c>
      <c r="M33" s="5">
        <f t="shared" ca="1" si="0"/>
        <v>10.924367341965532</v>
      </c>
      <c r="N33" s="5">
        <f t="shared" ca="1" si="1"/>
        <v>1.1635267516360541</v>
      </c>
      <c r="O33" s="5">
        <f t="shared" ca="1" si="2"/>
        <v>4.5706079296868767</v>
      </c>
      <c r="P33" s="5">
        <f t="shared" ca="1" si="3"/>
        <v>633.62950630447676</v>
      </c>
      <c r="Q33" s="5">
        <f ca="1">P33+((ABS(K33)/MAX(((F33)+(G33)*(L33))*(L33),
            0.000001))^2)/(2*'1D'!$I$5)</f>
        <v>634.69425945671514</v>
      </c>
      <c r="R33" s="5">
        <f ca="1">((ABS(K33)*'1D'!$D$6)/(MAX(((F33)+(G33)*(L33))*(L33),
            0.000001)*MAX(((((F33)+(G33)*(L33))*(L33))/MAX((F33)+2*(L33)*SQRT(1+(G33)^2),
                    0.000001))^(2/3),
            0.000001)))^2</f>
        <v>3.8408613059875705E-3</v>
      </c>
      <c r="S33" s="5">
        <f ca="1">ABS(ABS(K33)/MAX(((F33)+(G33)*(L33))*(L33),
        0.000001))/SQRT('1D'!$I$5*MAX((((F33)+(G33)*(L33))*(L33))/MAX((F33)+2*(G33)*(L33),
            0.000001),
        0.000001))</f>
        <v>1.0000000000000002</v>
      </c>
      <c r="T33" s="5">
        <f ca="1">((F33)*(L33)^2)/2+(G33)*(L33)^3/3+(ABS(K33)^2)/('1D'!$I$5*MAX(((F33)+(G33)*(L33))*(L33),
        0.000001))</f>
        <v>34.895263690702663</v>
      </c>
      <c r="U33" s="5">
        <f ca="1">IF($A$2=0,
    0,
    IFERROR(Q32-(((R32+R33)/2)*J33)-(IF(O32&gt;O33,
                '1D'!$D$8*((O32^2-O33^2)/(2*'1D'!$I$5)),
                '1D'!$D$9*((O33^2-O32^2)/(2*'1D'!$I$5)))+('1D'!$D$10*(ABS(I33)/90)*(MAX(O32^2,
                        O33^2)/(2*'1D'!$I$5))))-Q33,
        0))</f>
        <v>-0.10646729377106112</v>
      </c>
      <c r="V33" s="5">
        <f ca="1">IF($A$2=0,
    1,
    IF(IFERROR(V32,
            0)=0,
        0,
        IFERROR(IF(ROUND(S33,
                    3)=1,
                1,
                IF(AND(ABS(U33)&lt;'1D'!$D$19,
                        S33&gt;1),
                    1,
                    0)),
            0)))</f>
        <v>1</v>
      </c>
      <c r="W33" s="5">
        <f ca="1">IF($A$2=0,
    MAX(MAX('1D'!$D$16,
            MAX('1D'!$D$16,
                POWER((ABS(K33)^2)/('1D'!$I$5*MAX(F33,
                            0.1)^2),
                    1/3))),
        IFERROR(W45,
            MAX(MAX('1D'!$D$16,
                    MAX('1D'!$D$16,
                        POWER((ABS(K33)^2)/('1D'!$I$5*MAX(F33,
                                    0.1)^2),
                            1/3))),
                ($L$2)-E45))),
    IF(IFERROR(AG34,
            0)=0,
        MAX(MAX('1D'!$D$16,
                MAX('1D'!$D$16,
                    POWER((ABS(K33)^2)/('1D'!$I$5*MAX(F33,
                                0.1)^2),
                        1/3))),
            IFERROR(W45,
                MAX(MAX('1D'!$D$16,
                        MAX('1D'!$D$16,
                            POWER((ABS(K33)^2)/('1D'!$I$5*MAX(F33,
                                        0.1)^2),
                                1/3))),
                    ($L$2)-E45))),
        IF(IFERROR(W33,
                0)=0,
            MAX(MAX('1D'!$D$16,
                    MAX('1D'!$D$16,
                        POWER((ABS(K33)^2)/('1D'!$I$5*MAX(F33,
                                    0.1)^2),
                            1/3))),
                IFERROR(W45,
                    MAX(MAX('1D'!$D$16,
                            MAX('1D'!$D$16,
                                POWER((ABS(K33)^2)/('1D'!$I$5*MAX(F33,
                                            0.1)^2),
                                    1/3))),
                        ($L$2)-E45))),
            IF(OR(IFERROR(AD33,
                        0)&gt;=1,
                    IFERROR(AD34,
                        0)&gt;=1),
                MAX('1D'!$D$16,
                    MAX('1D'!$D$16,
                        POWER((ABS(K33)^2)/('1D'!$I$5*MAX(F33,
                                    0.1)^2),
                            1/3))),
                IF(ABS(IFERROR(AF33,
                            0))&lt;'1D'!$D$19,
                    MAX(MAX('1D'!$D$16,
                            MAX('1D'!$D$16,
                                POWER((ABS(K33)^2)/('1D'!$I$5*MAX(F33,
                                            0.1)^2),
                                    1/3))),
                        IFERROR(W33,
                            0)),
                    MAX(MAX('1D'!$D$16,
                            MAX('1D'!$D$16,
                                POWER((ABS(K33)^2)/('1D'!$I$5*MAX(F33,
                                            0.1)^2),
                                    1/3))),
                        (IFERROR(W33,
                                0))+((IFERROR(AF33,
                                    0))*'1D'!$D$18)))))))</f>
        <v>4</v>
      </c>
      <c r="X33" s="5">
        <f t="shared" ca="1" si="4"/>
        <v>20.52</v>
      </c>
      <c r="Y33" s="5">
        <f t="shared" ca="1" si="5"/>
        <v>1.562833206397563</v>
      </c>
      <c r="Z33" s="5">
        <f t="shared" ca="1" si="6"/>
        <v>2.4332846003898636</v>
      </c>
      <c r="AA33" s="5">
        <f t="shared" ca="1" si="7"/>
        <v>635.5</v>
      </c>
      <c r="AB33" s="5">
        <f ca="1">AA33+((ABS(K33)/MAX(((F33)+(G33)*(W33))*(W33),
            0.000001))^2)/(2*'1D'!$I$5)</f>
        <v>635.80177746924028</v>
      </c>
      <c r="AC33" s="5">
        <f ca="1">((ABS(K33)*'1D'!$D$6)/(MAX(((F33)+(G33)*(W33))*(W33),
            0.000001)*MAX(((((F33)+(G33)*(W33))*(W33))/MAX((F33)+2*(W33)*SQRT(1+(G33)^2),
                    0.000001))^(2/3),
            0.000001)))^2</f>
        <v>7.3454458161297919E-4</v>
      </c>
      <c r="AD33" s="5">
        <f ca="1">ABS(ABS(K33)/MAX(((F33)+(G33)*(W33))*(W33),
        0.000001))/SQRT('1D'!$I$5*MAX((((F33)+(G33)*(W33))*(W33))/MAX((F33)+2*(G33)*(W33),
            0.000001),
        0.000001))</f>
        <v>0.38844399161287613</v>
      </c>
      <c r="AE33" s="5">
        <f ca="1">((F33)*(W33)^2)/2+(G33)*(W33)^3/3+(ABS(K33)^2)/('1D'!$I$5*MAX(((F33)+(G33)*(W33))*(W33),
        0.000001))</f>
        <v>53.424947337621433</v>
      </c>
      <c r="AF33" s="5">
        <f ca="1">IF($A$2=0,
    0,
    IFERROR(AB34+(((AC33+AC34)/2)*J34)+(IF(Z33&gt;Z34,
                '1D'!$D$8*((Z33^2-Z34^2)/(2*'1D'!$I$5)),
                '1D'!$D$9*((Z34^2-Z33^2)/(2*'1D'!$I$5)))+('1D'!$D$10*(ABS(I34)/90)*(MAX(Z33^2,
                        Z34^2)/(2*'1D'!$I$5))))-AB33,
        0))</f>
        <v>1.5354422633890863E-2</v>
      </c>
      <c r="AG33" s="5">
        <f ca="1">IF($A$2=0,
    1,
    IF(IFERROR(AG34,
            0)=0,
        0,
        IFERROR(IF(OR(ROUND(AD33,
                        3)&gt;=1,
                    AND(ABS(AF33)&lt;'1D'!$D$19,
                        AD33&lt;1)),
                1,
                0),
            0)))</f>
        <v>0</v>
      </c>
      <c r="AH33" s="5">
        <f ca="1">IFERROR(IF('1D'!V35="Supercritical",
        MAX('1D'!$D$16,
            IFERROR(L33,
                MAX('1D'!$D$16,
                    POWER((ABS(K33)^2)/('1D'!$I$5*MAX(F33,
                                0.1)^2),
                        1/3)))),
        IF('1D'!V35="Subcritical",
            MAX('1D'!$D$16,
                IFERROR(W33,
                    MAX('1D'!$D$16,
                        POWER((ABS(K33)^2)/('1D'!$I$5*MAX(F33,
                                    0.1)^2),
                            1/3)))),
            IF(IFERROR(T33,
                    -1E+99)&gt;=IFERROR(AE33,
                    -1E+99),
                MAX('1D'!$D$16,
                    IFERROR(L33,
                        MAX('1D'!$D$16,
                            POWER((ABS(K33)^2)/('1D'!$I$5*MAX(F33,
                                        0.1)^2),
                                1/3)))),
                MAX('1D'!$D$16,
                    IFERROR(W33,
                        MAX('1D'!$D$16,
                            POWER((ABS(K33)^2)/('1D'!$I$5*MAX(F33,
                                        0.1)^2),
                                1/3))))))),
    MAX('1D'!$D$16,
        POWER((ABS(K33)^2)/('1D'!$I$5*MAX(F33,
                    0.1)^2),
            1/3)))</f>
        <v>4</v>
      </c>
      <c r="AI33" s="5">
        <f t="shared" ca="1" si="8"/>
        <v>635.5</v>
      </c>
      <c r="AJ33" s="5">
        <f ca="1">AI33+((ABS(K33)/MAX(((F33)+(G33)*(AH33))*(AH33),
            0.000001))^2)/(2*'1D'!$I$5)</f>
        <v>635.80177746924028</v>
      </c>
      <c r="AL33">
        <v>635.5</v>
      </c>
      <c r="AM33">
        <v>0</v>
      </c>
      <c r="AN33" s="5">
        <f ca="1">IF($A$2=0,
    MIN(('1D'!$D$12*MAX(J33,
                0.1)*POWER(MAX(0,
                    AI33-AL33),
                1.5)),
        (MAX(0,
                K33-(0.05)-IFERROR(AM33,
                    0))),
        IFERROR(AN33,
            0)),
    IF(('1D'!$D$12*MAX(J33,
                0.1)*POWER(MAX(0,
                    AI33-AL33),
                1.5))&lt;=0,
        0,
        MIN(('1D'!$D$12*MAX(J33,
                    0.1)*POWER(MAX(0,
                        AI33-AL33),
                    1.5)),
            (MAX(0,
                    K33-(0.05)-IFERROR(AM33,
                        0))),
            (MAX(0,
                    IFERROR(AN33,
                        0)+('1D'!$D$25*(('1D'!$D$12*MAX(J33,
                                    0.1)*POWER(MAX(0,
                                        AI33-AL33),
                                    1.5))-IFERROR(AN33,
                                0))))))))</f>
        <v>0</v>
      </c>
      <c r="AO33" s="5">
        <f t="shared" ca="1" si="9"/>
        <v>0</v>
      </c>
      <c r="AP33" s="5">
        <f t="shared" ca="1" si="13"/>
        <v>0</v>
      </c>
      <c r="AQ33" s="5">
        <f ca="1">ABS(ABS(K33)/MAX(((F33)+(G33)*(AH33))*(AH33),
        0.000001))/SQRT('1D'!$I$5*MAX((((F33)+(G33)*(AH33))*(AH33))/MAX((F33)+2*(G33)*(AH33),
            0.000001),
        0.000001))</f>
        <v>0.38844399161287613</v>
      </c>
      <c r="AR33" s="5" t="str">
        <f t="shared" ca="1" si="10"/>
        <v>Subcritical</v>
      </c>
      <c r="AS33" s="5">
        <f ca="1">((ABS(K33)*'1D'!$D$6)/(MAX(((F33)+(G33)*(AH33))*(AH33),
            0.000001)*MAX(((((F33)+(G33)*(AH33))*(AH33))/MAX((F33)+2*(AH33)*SQRT(1+(G33)^2),
                    0.000001))^(2/3),
            0.000001)))^2</f>
        <v>7.3454458161297919E-4</v>
      </c>
    </row>
    <row r="34" spans="1:45" x14ac:dyDescent="0.35">
      <c r="A34">
        <v>25</v>
      </c>
      <c r="B34">
        <v>23.93</v>
      </c>
      <c r="C34">
        <v>616081.55700000003</v>
      </c>
      <c r="D34">
        <v>3096606.7480000001</v>
      </c>
      <c r="E34">
        <v>631.5</v>
      </c>
      <c r="F34">
        <v>5.0209999999999999</v>
      </c>
      <c r="G34">
        <v>0</v>
      </c>
      <c r="H34" t="s">
        <v>176</v>
      </c>
      <c r="I34">
        <v>5.2999999999999999E-2</v>
      </c>
      <c r="J34" s="5">
        <f t="shared" si="11"/>
        <v>1</v>
      </c>
      <c r="K34" s="5">
        <f t="shared" ca="1" si="12"/>
        <v>49.931000000000004</v>
      </c>
      <c r="L34" s="5">
        <f ca="1">IF($A$2=0,
    IFERROR(L33,
        MAX('1D'!$D$16,
            POWER((ABS(K34)^2)/('1D'!$I$5*MAX(F34,
                        0.1)^2),
                1/3))),
    IF(IFERROR(V33,
            0)=0,
        IFERROR(L33,
            MAX('1D'!$D$16,
                POWER((ABS(K34)^2)/('1D'!$I$5*MAX(F34,
                            0.1)^2),
                    1/3))),
        IF(OR(IFERROR(L34,
                    0)=0,
                IFERROR(S33,
                    0)&lt;1,
                IFERROR(S34,
                    0)&lt;1),
            MAX('1D'!$D$16,
                POWER((ABS(K34)^2)/('1D'!$I$5*MAX(F34,
                            0.1)^2),
                    1/3)),
            IF(IFERROR(U34,
                    0)&gt;0,
                MAX('1D'!$D$16,
                    IFERROR(L34,
                        0)+((IFERROR(U34,
                                0))*'1D'!$D$18*IF((IFERROR(S34,
                                    0))&lt;1,
                            1,
                            -1))),
                IF(IFERROR(U34,
                        0)&lt;0,
                    IF(ABS((MAX('1D'!$D$16,
                                    POWER((ABS(K34)^2)/('1D'!$I$5*MAX(F34,
                                                0.1)^2),
                                        1/3)))-IFERROR(L34,
                                0))&gt;'1D'!$D$19,
                        MAX('1D'!$D$16,
                            IF((MAX('1D'!$D$16,
                                        POWER((ABS(K34)^2)/('1D'!$I$5*MAX(F34,
                                                    0.1)^2),
                                            1/3)))&gt;IFERROR(L34,
                                    0),
                                MIN((MAX('1D'!$D$16,
                                            POWER((ABS(K34)^2)/('1D'!$I$5*MAX(F34,
                                                        0.1)^2),
                                                1/3))),
                                    IFERROR(L34,
                                        0)+(MIN(ABS(IFERROR(U34,
                                                    0))*'1D'!$D$18,
                                            ABS((MAX('1D'!$D$16,
                                                        POWER((ABS(K34)^2)/('1D'!$I$5*MAX(F34,
                                                                    0.1)^2),
                                                            1/3)))-IFERROR(L34,
                                                    0))))),
                                MAX((MAX('1D'!$D$16,
                                            POWER((ABS(K34)^2)/('1D'!$I$5*MAX(F34,
                                                        0.1)^2),
                                                1/3))),
                                    IFERROR(L34,
                                        0)-(MIN(ABS(IFERROR(U34,
                                                    0))*'1D'!$D$18,
                                            ABS((MAX('1D'!$D$16,
                                                        POWER((ABS(K34)^2)/('1D'!$I$5*MAX(F34,
                                                                    0.1)^2),
                                                            1/3)))-IFERROR(L34,
                                                    0))))))),
                        MAX('1D'!$D$16,
                            POWER((ABS(K34)^2)/('1D'!$I$5*MAX(F34,
                                        0.1)^2),
                                1/3))),
                    MAX('1D'!$D$16,
                        IFERROR(L34,
                            0)))))))</f>
        <v>2.1602152417144875</v>
      </c>
      <c r="M34" s="5">
        <f t="shared" ca="1" si="0"/>
        <v>10.846440728648442</v>
      </c>
      <c r="N34" s="5">
        <f t="shared" ca="1" si="1"/>
        <v>1.1611113252824872</v>
      </c>
      <c r="O34" s="5">
        <f t="shared" ca="1" si="2"/>
        <v>4.603445614017736</v>
      </c>
      <c r="P34" s="5">
        <f t="shared" ca="1" si="3"/>
        <v>633.66021524171447</v>
      </c>
      <c r="Q34" s="5">
        <f ca="1">P34+((ABS(K34)/MAX(((F34)+(G34)*(L34))*(L34),
            0.000001))^2)/(2*'1D'!$I$5)</f>
        <v>634.7403228625717</v>
      </c>
      <c r="R34" s="5">
        <f ca="1">((ABS(K34)*'1D'!$D$6)/(MAX(((F34)+(G34)*(L34))*(L34),
            0.000001)*MAX(((((F34)+(G34)*(L34))*(L34))/MAX((F34)+2*(L34)*SQRT(1+(G34)^2),
                    0.000001))^(2/3),
            0.000001)))^2</f>
        <v>3.9070599039979339E-3</v>
      </c>
      <c r="S34" s="5">
        <f ca="1">ABS(ABS(K34)/MAX(((F34)+(G34)*(L34))*(L34),
        0.000001))/SQRT('1D'!$I$5*MAX((((F34)+(G34)*(L34))*(L34))/MAX((F34)+2*(G34)*(L34),
            0.000001),
        0.000001))</f>
        <v>1.0000000000000002</v>
      </c>
      <c r="T34" s="5">
        <f ca="1">((F34)*(L34)^2)/2+(G34)*(L34)^3/3+(ABS(K34)^2)/('1D'!$I$5*MAX(((F34)+(G34)*(L34))*(L34),
        0.000001))</f>
        <v>35.145969870568742</v>
      </c>
      <c r="U34" s="5">
        <f ca="1">IF($A$2=0,
    0,
    IFERROR(Q33-(((R33+R34)/2)*J34)-(IF(O33&gt;O34,
                '1D'!$D$8*((O33^2-O34^2)/(2*'1D'!$I$5)),
                '1D'!$D$9*((O34^2-O33^2)/(2*'1D'!$I$5)))+('1D'!$D$10*(ABS(I34)/90)*(MAX(O33^2,
                        O34^2)/(2*'1D'!$I$5))))-Q34,
        0))</f>
        <v>-5.1568222829928345E-2</v>
      </c>
      <c r="V34" s="5">
        <f ca="1">IF($A$2=0,
    1,
    IF(IFERROR(V33,
            0)=0,
        0,
        IFERROR(IF(ROUND(S34,
                    3)=1,
                1,
                IF(AND(ABS(U34)&lt;'1D'!$D$19,
                        S34&gt;1),
                    1,
                    0)),
            0)))</f>
        <v>1</v>
      </c>
      <c r="W34" s="5">
        <f ca="1">IF($A$2=0,
    MAX(MAX('1D'!$D$16,
            MAX('1D'!$D$16,
                POWER((ABS(K34)^2)/('1D'!$I$5*MAX(F34,
                            0.1)^2),
                    1/3))),
        IFERROR(W45,
            MAX(MAX('1D'!$D$16,
                    MAX('1D'!$D$16,
                        POWER((ABS(K34)^2)/('1D'!$I$5*MAX(F34,
                                    0.1)^2),
                            1/3))),
                ($L$2)-E45))),
    IF(IFERROR(AG35,
            0)=0,
        MAX(MAX('1D'!$D$16,
                MAX('1D'!$D$16,
                    POWER((ABS(K34)^2)/('1D'!$I$5*MAX(F34,
                                0.1)^2),
                        1/3))),
            IFERROR(W45,
                MAX(MAX('1D'!$D$16,
                        MAX('1D'!$D$16,
                            POWER((ABS(K34)^2)/('1D'!$I$5*MAX(F34,
                                        0.1)^2),
                                1/3))),
                    ($L$2)-E45))),
        IF(IFERROR(W34,
                0)=0,
            MAX(MAX('1D'!$D$16,
                    MAX('1D'!$D$16,
                        POWER((ABS(K34)^2)/('1D'!$I$5*MAX(F34,
                                    0.1)^2),
                            1/3))),
                IFERROR(W45,
                    MAX(MAX('1D'!$D$16,
                            MAX('1D'!$D$16,
                                POWER((ABS(K34)^2)/('1D'!$I$5*MAX(F34,
                                            0.1)^2),
                                    1/3))),
                        ($L$2)-E45))),
            IF(OR(IFERROR(AD34,
                        0)&gt;=1,
                    IFERROR(AD35,
                        0)&gt;=1),
                MAX('1D'!$D$16,
                    MAX('1D'!$D$16,
                        POWER((ABS(K34)^2)/('1D'!$I$5*MAX(F34,
                                    0.1)^2),
                            1/3))),
                IF(ABS(IFERROR(AF34,
                            0))&lt;'1D'!$D$19,
                    MAX(MAX('1D'!$D$16,
                            MAX('1D'!$D$16,
                                POWER((ABS(K34)^2)/('1D'!$I$5*MAX(F34,
                                            0.1)^2),
                                    1/3))),
                        IFERROR(W34,
                            0)),
                    MAX(MAX('1D'!$D$16,
                            MAX('1D'!$D$16,
                                POWER((ABS(K34)^2)/('1D'!$I$5*MAX(F34,
                                            0.1)^2),
                                    1/3))),
                        (IFERROR(W34,
                                0))+((IFERROR(AF34,
                                    0))*'1D'!$D$18)))))))</f>
        <v>4</v>
      </c>
      <c r="X34" s="5">
        <f t="shared" ca="1" si="4"/>
        <v>20.084</v>
      </c>
      <c r="Y34" s="5">
        <f t="shared" ca="1" si="5"/>
        <v>1.5424314568773518</v>
      </c>
      <c r="Z34" s="5">
        <f t="shared" ca="1" si="6"/>
        <v>2.4861083449512051</v>
      </c>
      <c r="AA34" s="5">
        <f t="shared" ca="1" si="7"/>
        <v>635.5</v>
      </c>
      <c r="AB34" s="5">
        <f ca="1">AA34+((ABS(K34)/MAX(((F34)+(G34)*(W34))*(W34),
            0.000001))^2)/(2*'1D'!$I$5)</f>
        <v>635.81502215610783</v>
      </c>
      <c r="AC34" s="5">
        <f ca="1">((ABS(K34)*'1D'!$D$6)/(MAX(((F34)+(G34)*(W34))*(W34),
            0.000001)*MAX(((((F34)+(G34)*(W34))*(W34))/MAX((F34)+2*(W34)*SQRT(1+(G34)^2),
                    0.000001))^(2/3),
            0.000001)))^2</f>
        <v>7.8033566328570983E-4</v>
      </c>
      <c r="AD34" s="5">
        <f ca="1">ABS(ABS(K34)/MAX(((F34)+(G34)*(W34))*(W34),
        0.000001))/SQRT('1D'!$I$5*MAX((((F34)+(G34)*(W34))*(W34))/MAX((F34)+2*(G34)*(W34),
            0.000001),
        0.000001))</f>
        <v>0.39687665345031958</v>
      </c>
      <c r="AE34" s="5">
        <f ca="1">((F34)*(W34)^2)/2+(G34)*(W34)^3/3+(ABS(K34)^2)/('1D'!$I$5*MAX(((F34)+(G34)*(W34))*(W34),
        0.000001))</f>
        <v>52.821809966540123</v>
      </c>
      <c r="AF34" s="5">
        <f ca="1">IF($A$2=0,
    0,
    IFERROR(AB35+(((AC34+AC35)/2)*J35)+(IF(Z34&gt;Z35,
                '1D'!$D$8*((Z34^2-Z35^2)/(2*'1D'!$I$5)),
                '1D'!$D$9*((Z35^2-Z34^2)/(2*'1D'!$I$5)))+('1D'!$D$10*(ABS(I35)/90)*(MAX(Z34^2,
                        Z35^2)/(2*'1D'!$I$5))))-AB34,
        0))</f>
        <v>1.638492358131316E-2</v>
      </c>
      <c r="AG34" s="5">
        <f ca="1">IF($A$2=0,
    1,
    IF(IFERROR(AG35,
            0)=0,
        0,
        IFERROR(IF(OR(ROUND(AD34,
                        3)&gt;=1,
                    AND(ABS(AF34)&lt;'1D'!$D$19,
                        AD34&lt;1)),
                1,
                0),
            0)))</f>
        <v>0</v>
      </c>
      <c r="AH34" s="5">
        <f ca="1">IFERROR(IF('1D'!V35="Supercritical",
        MAX('1D'!$D$16,
            IFERROR(L34,
                MAX('1D'!$D$16,
                    POWER((ABS(K34)^2)/('1D'!$I$5*MAX(F34,
                                0.1)^2),
                        1/3)))),
        IF('1D'!V35="Subcritical",
            MAX('1D'!$D$16,
                IFERROR(W34,
                    MAX('1D'!$D$16,
                        POWER((ABS(K34)^2)/('1D'!$I$5*MAX(F34,
                                    0.1)^2),
                            1/3)))),
            IF(IFERROR(T34,
                    -1E+99)&gt;=IFERROR(AE34,
                    -1E+99),
                MAX('1D'!$D$16,
                    IFERROR(L34,
                        MAX('1D'!$D$16,
                            POWER((ABS(K34)^2)/('1D'!$I$5*MAX(F34,
                                        0.1)^2),
                                1/3)))),
                MAX('1D'!$D$16,
                    IFERROR(W34,
                        MAX('1D'!$D$16,
                            POWER((ABS(K34)^2)/('1D'!$I$5*MAX(F34,
                                        0.1)^2),
                                1/3))))))),
    MAX('1D'!$D$16,
        POWER((ABS(K34)^2)/('1D'!$I$5*MAX(F34,
                    0.1)^2),
            1/3)))</f>
        <v>4</v>
      </c>
      <c r="AI34" s="5">
        <f t="shared" ca="1" si="8"/>
        <v>635.5</v>
      </c>
      <c r="AJ34" s="5">
        <f ca="1">AI34+((ABS(K34)/MAX(((F34)+(G34)*(AH34))*(AH34),
            0.000001))^2)/(2*'1D'!$I$5)</f>
        <v>635.81502215610783</v>
      </c>
      <c r="AL34">
        <v>635.5</v>
      </c>
      <c r="AM34">
        <v>0</v>
      </c>
      <c r="AN34" s="5">
        <f ca="1">IF($A$2=0,
    MIN(('1D'!$D$12*MAX(J34,
                0.1)*POWER(MAX(0,
                    AI34-AL34),
                1.5)),
        (MAX(0,
                K34-(0.05)-IFERROR(AM34,
                    0))),
        IFERROR(AN34,
            0)),
    IF(('1D'!$D$12*MAX(J34,
                0.1)*POWER(MAX(0,
                    AI34-AL34),
                1.5))&lt;=0,
        0,
        MIN(('1D'!$D$12*MAX(J34,
                    0.1)*POWER(MAX(0,
                        AI34-AL34),
                    1.5)),
            (MAX(0,
                    K34-(0.05)-IFERROR(AM34,
                        0))),
            (MAX(0,
                    IFERROR(AN34,
                        0)+('1D'!$D$25*(('1D'!$D$12*MAX(J34,
                                    0.1)*POWER(MAX(0,
                                        AI34-AL34),
                                    1.5))-IFERROR(AN34,
                                0))))))))</f>
        <v>0</v>
      </c>
      <c r="AO34" s="5">
        <f t="shared" ca="1" si="9"/>
        <v>0</v>
      </c>
      <c r="AP34" s="5">
        <f t="shared" ca="1" si="13"/>
        <v>0</v>
      </c>
      <c r="AQ34" s="5">
        <f ca="1">ABS(ABS(K34)/MAX(((F34)+(G34)*(AH34))*(AH34),
        0.000001))/SQRT('1D'!$I$5*MAX((((F34)+(G34)*(AH34))*(AH34))/MAX((F34)+2*(G34)*(AH34),
            0.000001),
        0.000001))</f>
        <v>0.39687665345031958</v>
      </c>
      <c r="AR34" s="5" t="str">
        <f t="shared" ca="1" si="10"/>
        <v>Subcritical</v>
      </c>
      <c r="AS34" s="5">
        <f ca="1">((ABS(K34)*'1D'!$D$6)/(MAX(((F34)+(G34)*(AH34))*(AH34),
            0.000001)*MAX(((((F34)+(G34)*(AH34))*(AH34))/MAX((F34)+2*(AH34)*SQRT(1+(G34)^2),
                    0.000001))^(2/3),
            0.000001)))^2</f>
        <v>7.8033566328570983E-4</v>
      </c>
    </row>
    <row r="35" spans="1:45" x14ac:dyDescent="0.35">
      <c r="A35">
        <v>26</v>
      </c>
      <c r="B35">
        <v>24.931000000000001</v>
      </c>
      <c r="C35">
        <v>616081.63199999998</v>
      </c>
      <c r="D35">
        <v>3096605.75</v>
      </c>
      <c r="E35">
        <v>631.5</v>
      </c>
      <c r="F35">
        <v>4.9119999999999999</v>
      </c>
      <c r="G35">
        <v>0</v>
      </c>
      <c r="H35" t="s">
        <v>176</v>
      </c>
      <c r="I35">
        <v>5.2999999999999999E-2</v>
      </c>
      <c r="J35" s="5">
        <f t="shared" si="11"/>
        <v>1.0010000000000012</v>
      </c>
      <c r="K35" s="5">
        <f t="shared" ca="1" si="12"/>
        <v>49.931000000000004</v>
      </c>
      <c r="L35" s="5">
        <f ca="1">IF($A$2=0,
    IFERROR(L34,
        MAX('1D'!$D$16,
            POWER((ABS(K35)^2)/('1D'!$I$5*MAX(F35,
                        0.1)^2),
                1/3))),
    IF(IFERROR(V34,
            0)=0,
        IFERROR(L34,
            MAX('1D'!$D$16,
                POWER((ABS(K35)^2)/('1D'!$I$5*MAX(F35,
                            0.1)^2),
                    1/3))),
        IF(OR(IFERROR(L35,
                    0)=0,
                IFERROR(S34,
                    0)&lt;1,
                IFERROR(S35,
                    0)&lt;1),
            MAX('1D'!$D$16,
                POWER((ABS(K35)^2)/('1D'!$I$5*MAX(F35,
                            0.1)^2),
                    1/3)),
            IF(IFERROR(U35,
                    0)&gt;0,
                MAX('1D'!$D$16,
                    IFERROR(L35,
                        0)+((IFERROR(U35,
                                0))*'1D'!$D$18*IF((IFERROR(S35,
                                    0))&lt;1,
                            1,
                            -1))),
                IF(IFERROR(U35,
                        0)&lt;0,
                    IF(ABS((MAX('1D'!$D$16,
                                    POWER((ABS(K35)^2)/('1D'!$I$5*MAX(F35,
                                                0.1)^2),
                                        1/3)))-IFERROR(L35,
                                0))&gt;'1D'!$D$19,
                        MAX('1D'!$D$16,
                            IF((MAX('1D'!$D$16,
                                        POWER((ABS(K35)^2)/('1D'!$I$5*MAX(F35,
                                                    0.1)^2),
                                            1/3)))&gt;IFERROR(L35,
                                    0),
                                MIN((MAX('1D'!$D$16,
                                            POWER((ABS(K35)^2)/('1D'!$I$5*MAX(F35,
                                                        0.1)^2),
                                                1/3))),
                                    IFERROR(L35,
                                        0)+(MIN(ABS(IFERROR(U35,
                                                    0))*'1D'!$D$18,
                                            ABS((MAX('1D'!$D$16,
                                                        POWER((ABS(K35)^2)/('1D'!$I$5*MAX(F35,
                                                                    0.1)^2),
                                                            1/3)))-IFERROR(L35,
                                                    0))))),
                                MAX((MAX('1D'!$D$16,
                                            POWER((ABS(K35)^2)/('1D'!$I$5*MAX(F35,
                                                        0.1)^2),
                                                1/3))),
                                    IFERROR(L35,
                                        0)-(MIN(ABS(IFERROR(U35,
                                                    0))*'1D'!$D$18,
                                            ABS((MAX('1D'!$D$16,
                                                        POWER((ABS(K35)^2)/('1D'!$I$5*MAX(F35,
                                                                    0.1)^2),
                                                            1/3)))-IFERROR(L35,
                                                    0))))))),
                        MAX('1D'!$D$16,
                            POWER((ABS(K35)^2)/('1D'!$I$5*MAX(F35,
                                        0.1)^2),
                                1/3))),
                    MAX('1D'!$D$16,
                        IFERROR(L35,
                            0)))))))</f>
        <v>2.1920557813945898</v>
      </c>
      <c r="M35" s="5">
        <f t="shared" ca="1" si="0"/>
        <v>10.767377998210225</v>
      </c>
      <c r="N35" s="5">
        <f t="shared" ca="1" si="1"/>
        <v>1.1582668651815977</v>
      </c>
      <c r="O35" s="5">
        <f t="shared" ca="1" si="2"/>
        <v>4.6372478061325264</v>
      </c>
      <c r="P35" s="5">
        <f t="shared" ca="1" si="3"/>
        <v>633.69205578139463</v>
      </c>
      <c r="Q35" s="5">
        <f ca="1">P35+((ABS(K35)/MAX(((F35)+(G35)*(L35))*(L35),
            0.000001))^2)/(2*'1D'!$I$5)</f>
        <v>634.78808367209194</v>
      </c>
      <c r="R35" s="5">
        <f ca="1">((ABS(K35)*'1D'!$D$6)/(MAX(((F35)+(G35)*(L35))*(L35),
            0.000001)*MAX(((((F35)+(G35)*(L35))*(L35))/MAX((F35)+2*(L35)*SQRT(1+(G35)^2),
                    0.000001))^(2/3),
            0.000001)))^2</f>
        <v>3.9776351997024995E-3</v>
      </c>
      <c r="S35" s="5">
        <f ca="1">ABS(ABS(K35)/MAX(((F35)+(G35)*(L35))*(L35),
        0.000001))/SQRT('1D'!$I$5*MAX((((F35)+(G35)*(L35))*(L35))/MAX((F35)+2*(G35)*(L35),
            0.000001),
        0.000001))</f>
        <v>1</v>
      </c>
      <c r="T35" s="5">
        <f ca="1">((F35)*(L35)^2)/2+(G35)*(L35)^3/3+(ABS(K35)^2)/('1D'!$I$5*MAX(((F35)+(G35)*(L35))*(L35),
        0.000001))</f>
        <v>35.404039787156449</v>
      </c>
      <c r="U35" s="5">
        <f ca="1">IF($A$2=0,
    0,
    IFERROR(Q34-(((R34+R35)/2)*J35)-(IF(O34&gt;O35,
                '1D'!$D$8*((O34^2-O35^2)/(2*'1D'!$I$5)),
                '1D'!$D$9*((O35^2-O34^2)/(2*'1D'!$I$5)))+('1D'!$D$10*(ABS(I35)/90)*(MAX(O34^2,
                        O35^2)/(2*'1D'!$I$5))))-Q35,
        0))</f>
        <v>-5.3395942200722857E-2</v>
      </c>
      <c r="V35" s="5">
        <f ca="1">IF($A$2=0,
    1,
    IF(IFERROR(V34,
            0)=0,
        0,
        IFERROR(IF(ROUND(S35,
                    3)=1,
                1,
                IF(AND(ABS(U35)&lt;'1D'!$D$19,
                        S35&gt;1),
                    1,
                    0)),
            0)))</f>
        <v>1</v>
      </c>
      <c r="W35" s="5">
        <f ca="1">IF($A$2=0,
    MAX(MAX('1D'!$D$16,
            MAX('1D'!$D$16,
                POWER((ABS(K35)^2)/('1D'!$I$5*MAX(F35,
                            0.1)^2),
                    1/3))),
        IFERROR(W45,
            MAX(MAX('1D'!$D$16,
                    MAX('1D'!$D$16,
                        POWER((ABS(K35)^2)/('1D'!$I$5*MAX(F35,
                                    0.1)^2),
                            1/3))),
                ($L$2)-E45))),
    IF(IFERROR(AG36,
            0)=0,
        MAX(MAX('1D'!$D$16,
                MAX('1D'!$D$16,
                    POWER((ABS(K35)^2)/('1D'!$I$5*MAX(F35,
                                0.1)^2),
                        1/3))),
            IFERROR(W45,
                MAX(MAX('1D'!$D$16,
                        MAX('1D'!$D$16,
                            POWER((ABS(K35)^2)/('1D'!$I$5*MAX(F35,
                                        0.1)^2),
                                1/3))),
                    ($L$2)-E45))),
        IF(IFERROR(W35,
                0)=0,
            MAX(MAX('1D'!$D$16,
                    MAX('1D'!$D$16,
                        POWER((ABS(K35)^2)/('1D'!$I$5*MAX(F35,
                                    0.1)^2),
                            1/3))),
                IFERROR(W45,
                    MAX(MAX('1D'!$D$16,
                            MAX('1D'!$D$16,
                                POWER((ABS(K35)^2)/('1D'!$I$5*MAX(F35,
                                            0.1)^2),
                                    1/3))),
                        ($L$2)-E45))),
            IF(OR(IFERROR(AD35,
                        0)&gt;=1,
                    IFERROR(AD36,
                        0)&gt;=1),
                MAX('1D'!$D$16,
                    MAX('1D'!$D$16,
                        POWER((ABS(K35)^2)/('1D'!$I$5*MAX(F35,
                                    0.1)^2),
                            1/3))),
                IF(ABS(IFERROR(AF35,
                            0))&lt;'1D'!$D$19,
                    MAX(MAX('1D'!$D$16,
                            MAX('1D'!$D$16,
                                POWER((ABS(K35)^2)/('1D'!$I$5*MAX(F35,
                                            0.1)^2),
                                    1/3))),
                        IFERROR(W35,
                            0)),
                    MAX(MAX('1D'!$D$16,
                            MAX('1D'!$D$16,
                                POWER((ABS(K35)^2)/('1D'!$I$5*MAX(F35,
                                            0.1)^2),
                                    1/3))),
                        (IFERROR(W35,
                                0))+((IFERROR(AF35,
                                    0))*'1D'!$D$18)))))))</f>
        <v>4</v>
      </c>
      <c r="X35" s="5">
        <f t="shared" ca="1" si="4"/>
        <v>19.648</v>
      </c>
      <c r="Y35" s="5">
        <f t="shared" ca="1" si="5"/>
        <v>1.5216852540272616</v>
      </c>
      <c r="Z35" s="5">
        <f t="shared" ca="1" si="6"/>
        <v>2.5412764657980458</v>
      </c>
      <c r="AA35" s="5">
        <f t="shared" ca="1" si="7"/>
        <v>635.5</v>
      </c>
      <c r="AB35" s="5">
        <f ca="1">AA35+((ABS(K35)/MAX(((F35)+(G35)*(W35))*(W35),
            0.000001))^2)/(2*'1D'!$I$5)</f>
        <v>635.82915831170328</v>
      </c>
      <c r="AC35" s="5">
        <f ca="1">((ABS(K35)*'1D'!$D$6)/(MAX(((F35)+(G35)*(W35))*(W35),
            0.000001)*MAX(((((F35)+(G35)*(W35))*(W35))/MAX((F35)+2*(W35)*SQRT(1+(G35)^2),
                    0.000001))^(2/3),
            0.000001)))^2</f>
        <v>8.3020734462558655E-4</v>
      </c>
      <c r="AD35" s="5">
        <f ca="1">ABS(ABS(K35)/MAX(((F35)+(G35)*(W35))*(W35),
        0.000001))/SQRT('1D'!$I$5*MAX((((F35)+(G35)*(W35))*(W35))/MAX((F35)+2*(G35)*(W35),
            0.000001),
        0.000001))</f>
        <v>0.40568356615921308</v>
      </c>
      <c r="AE35" s="5">
        <f ca="1">((F35)*(W35)^2)/2+(G35)*(W35)^3/3+(ABS(K35)^2)/('1D'!$I$5*MAX(((F35)+(G35)*(W35))*(W35),
        0.000001))</f>
        <v>52.230605016693396</v>
      </c>
      <c r="AF35" s="5">
        <f ca="1">IF($A$2=0,
    0,
    IFERROR(AB36+(((AC35+AC36)/2)*J36)+(IF(Z35&gt;Z36,
                '1D'!$D$8*((Z35^2-Z36^2)/(2*'1D'!$I$5)),
                '1D'!$D$9*((Z36^2-Z35^2)/(2*'1D'!$I$5)))+('1D'!$D$10*(ABS(I36)/90)*(MAX(Z35^2,
                        Z36^2)/(2*'1D'!$I$5))))-AB35,
        0))</f>
        <v>1.7635828080415195E-2</v>
      </c>
      <c r="AG35" s="5">
        <f ca="1">IF($A$2=0,
    1,
    IF(IFERROR(AG36,
            0)=0,
        0,
        IFERROR(IF(OR(ROUND(AD35,
                        3)&gt;=1,
                    AND(ABS(AF35)&lt;'1D'!$D$19,
                        AD35&lt;1)),
                1,
                0),
            0)))</f>
        <v>0</v>
      </c>
      <c r="AH35" s="5">
        <f ca="1">IFERROR(IF('1D'!V35="Supercritical",
        MAX('1D'!$D$16,
            IFERROR(L35,
                MAX('1D'!$D$16,
                    POWER((ABS(K35)^2)/('1D'!$I$5*MAX(F35,
                                0.1)^2),
                        1/3)))),
        IF('1D'!V35="Subcritical",
            MAX('1D'!$D$16,
                IFERROR(W35,
                    MAX('1D'!$D$16,
                        POWER((ABS(K35)^2)/('1D'!$I$5*MAX(F35,
                                    0.1)^2),
                            1/3)))),
            IF(IFERROR(T35,
                    -1E+99)&gt;=IFERROR(AE35,
                    -1E+99),
                MAX('1D'!$D$16,
                    IFERROR(L35,
                        MAX('1D'!$D$16,
                            POWER((ABS(K35)^2)/('1D'!$I$5*MAX(F35,
                                        0.1)^2),
                                1/3)))),
                MAX('1D'!$D$16,
                    IFERROR(W35,
                        MAX('1D'!$D$16,
                            POWER((ABS(K35)^2)/('1D'!$I$5*MAX(F35,
                                        0.1)^2),
                                1/3))))))),
    MAX('1D'!$D$16,
        POWER((ABS(K35)^2)/('1D'!$I$5*MAX(F35,
                    0.1)^2),
            1/3)))</f>
        <v>4</v>
      </c>
      <c r="AI35" s="5">
        <f t="shared" ca="1" si="8"/>
        <v>635.5</v>
      </c>
      <c r="AJ35" s="5">
        <f ca="1">AI35+((ABS(K35)/MAX(((F35)+(G35)*(AH35))*(AH35),
            0.000001))^2)/(2*'1D'!$I$5)</f>
        <v>635.82915831170328</v>
      </c>
      <c r="AL35">
        <v>635.5</v>
      </c>
      <c r="AM35">
        <v>0</v>
      </c>
      <c r="AN35" s="5">
        <f ca="1">IF($A$2=0,
    MIN(('1D'!$D$12*MAX(J35,
                0.1)*POWER(MAX(0,
                    AI35-AL35),
                1.5)),
        (MAX(0,
                K35-(0.05)-IFERROR(AM35,
                    0))),
        IFERROR(AN35,
            0)),
    IF(('1D'!$D$12*MAX(J35,
                0.1)*POWER(MAX(0,
                    AI35-AL35),
                1.5))&lt;=0,
        0,
        MIN(('1D'!$D$12*MAX(J35,
                    0.1)*POWER(MAX(0,
                        AI35-AL35),
                    1.5)),
            (MAX(0,
                    K35-(0.05)-IFERROR(AM35,
                        0))),
            (MAX(0,
                    IFERROR(AN35,
                        0)+('1D'!$D$25*(('1D'!$D$12*MAX(J35,
                                    0.1)*POWER(MAX(0,
                                        AI35-AL35),
                                    1.5))-IFERROR(AN35,
                                0))))))))</f>
        <v>0</v>
      </c>
      <c r="AO35" s="5">
        <f t="shared" ca="1" si="9"/>
        <v>0</v>
      </c>
      <c r="AP35" s="5">
        <f t="shared" ca="1" si="13"/>
        <v>0</v>
      </c>
      <c r="AQ35" s="5">
        <f ca="1">ABS(ABS(K35)/MAX(((F35)+(G35)*(AH35))*(AH35),
        0.000001))/SQRT('1D'!$I$5*MAX((((F35)+(G35)*(AH35))*(AH35))/MAX((F35)+2*(G35)*(AH35),
            0.000001),
        0.000001))</f>
        <v>0.40568356615921308</v>
      </c>
      <c r="AR35" s="5" t="str">
        <f t="shared" ca="1" si="10"/>
        <v>Subcritical</v>
      </c>
      <c r="AS35" s="5">
        <f ca="1">((ABS(K35)*'1D'!$D$6)/(MAX(((F35)+(G35)*(AH35))*(AH35),
            0.000001)*MAX(((((F35)+(G35)*(AH35))*(AH35))/MAX((F35)+2*(AH35)*SQRT(1+(G35)^2),
                    0.000001))^(2/3),
            0.000001)))^2</f>
        <v>8.3020734462558655E-4</v>
      </c>
    </row>
    <row r="36" spans="1:45" x14ac:dyDescent="0.35">
      <c r="A36">
        <v>27</v>
      </c>
      <c r="B36">
        <v>25.931000000000001</v>
      </c>
      <c r="C36">
        <v>616081.70600000001</v>
      </c>
      <c r="D36">
        <v>3096604.753</v>
      </c>
      <c r="E36">
        <v>631.5</v>
      </c>
      <c r="F36">
        <v>4.8019999999999996</v>
      </c>
      <c r="G36">
        <v>0</v>
      </c>
      <c r="H36" t="s">
        <v>176</v>
      </c>
      <c r="I36">
        <v>0</v>
      </c>
      <c r="J36" s="5">
        <f t="shared" si="11"/>
        <v>1</v>
      </c>
      <c r="K36" s="5">
        <f t="shared" ca="1" si="12"/>
        <v>49.931000000000004</v>
      </c>
      <c r="L36" s="5">
        <f ca="1">IF($A$2=0,
    IFERROR(L35,
        MAX('1D'!$D$16,
            POWER((ABS(K36)^2)/('1D'!$I$5*MAX(F36,
                        0.1)^2),
                1/3))),
    IF(IFERROR(V35,
            0)=0,
        IFERROR(L35,
            MAX('1D'!$D$16,
                POWER((ABS(K36)^2)/('1D'!$I$5*MAX(F36,
                            0.1)^2),
                    1/3))),
        IF(OR(IFERROR(L36,
                    0)=0,
                IFERROR(S35,
                    0)&lt;1,
                IFERROR(S36,
                    0)&lt;1),
            MAX('1D'!$D$16,
                POWER((ABS(K36)^2)/('1D'!$I$5*MAX(F36,
                            0.1)^2),
                    1/3)),
            IF(IFERROR(U36,
                    0)&gt;0,
                MAX('1D'!$D$16,
                    IFERROR(L36,
                        0)+((IFERROR(U36,
                                0))*'1D'!$D$18*IF((IFERROR(S36,
                                    0))&lt;1,
                            1,
                            -1))),
                IF(IFERROR(U36,
                        0)&lt;0,
                    IF(ABS((MAX('1D'!$D$16,
                                    POWER((ABS(K36)^2)/('1D'!$I$5*MAX(F36,
                                                0.1)^2),
                                        1/3)))-IFERROR(L36,
                                0))&gt;'1D'!$D$19,
                        MAX('1D'!$D$16,
                            IF((MAX('1D'!$D$16,
                                        POWER((ABS(K36)^2)/('1D'!$I$5*MAX(F36,
                                                    0.1)^2),
                                            1/3)))&gt;IFERROR(L36,
                                    0),
                                MIN((MAX('1D'!$D$16,
                                            POWER((ABS(K36)^2)/('1D'!$I$5*MAX(F36,
                                                        0.1)^2),
                                                1/3))),
                                    IFERROR(L36,
                                        0)+(MIN(ABS(IFERROR(U36,
                                                    0))*'1D'!$D$18,
                                            ABS((MAX('1D'!$D$16,
                                                        POWER((ABS(K36)^2)/('1D'!$I$5*MAX(F36,
                                                                    0.1)^2),
                                                            1/3)))-IFERROR(L36,
                                                    0))))),
                                MAX((MAX('1D'!$D$16,
                                            POWER((ABS(K36)^2)/('1D'!$I$5*MAX(F36,
                                                        0.1)^2),
                                                1/3))),
                                    IFERROR(L36,
                                        0)-(MIN(ABS(IFERROR(U36,
                                                    0))*'1D'!$D$18,
                                            ABS((MAX('1D'!$D$16,
                                                        POWER((ABS(K36)^2)/('1D'!$I$5*MAX(F36,
                                                                    0.1)^2),
                                                            1/3)))-IFERROR(L36,
                                                    0))))))),
                        MAX('1D'!$D$16,
                            POWER((ABS(K36)^2)/('1D'!$I$5*MAX(F36,
                                        0.1)^2),
                                1/3))),
                    MAX('1D'!$D$16,
                        IFERROR(L36,
                            0)))))))</f>
        <v>2.2254050526300375</v>
      </c>
      <c r="M36" s="5">
        <f t="shared" ca="1" si="0"/>
        <v>10.686395062729439</v>
      </c>
      <c r="N36" s="5">
        <f t="shared" ca="1" si="1"/>
        <v>1.1549350890335892</v>
      </c>
      <c r="O36" s="5">
        <f t="shared" ca="1" si="2"/>
        <v>4.6723894921443234</v>
      </c>
      <c r="P36" s="5">
        <f t="shared" ca="1" si="3"/>
        <v>633.72540505263009</v>
      </c>
      <c r="Q36" s="5">
        <f ca="1">P36+((ABS(K36)/MAX(((F36)+(G36)*(L36))*(L36),
            0.000001))^2)/(2*'1D'!$I$5)</f>
        <v>634.83810757894514</v>
      </c>
      <c r="R36" s="5">
        <f ca="1">((ABS(K36)*'1D'!$D$6)/(MAX(((F36)+(G36)*(L36))*(L36),
            0.000001)*MAX(((((F36)+(G36)*(L36))*(L36))/MAX((F36)+2*(L36)*SQRT(1+(G36)^2),
                    0.000001))^(2/3),
            0.000001)))^2</f>
        <v>4.0536896270229016E-3</v>
      </c>
      <c r="S36" s="5">
        <f ca="1">ABS(ABS(K36)/MAX(((F36)+(G36)*(L36))*(L36),
        0.000001))/SQRT('1D'!$I$5*MAX((((F36)+(G36)*(L36))*(L36))/MAX((F36)+2*(G36)*(L36),
            0.000001),
        0.000001))</f>
        <v>1.0000000000000004</v>
      </c>
      <c r="T36" s="5">
        <f ca="1">((F36)*(L36)^2)/2+(G36)*(L36)^3/3+(ABS(K36)^2)/('1D'!$I$5*MAX(((F36)+(G36)*(L36))*(L36),
        0.000001))</f>
        <v>35.672336350498192</v>
      </c>
      <c r="U36" s="5">
        <f ca="1">IF($A$2=0,
    0,
    IFERROR(Q35-(((R35+R36)/2)*J36)-(IF(O35&gt;O36,
                '1D'!$D$8*((O35^2-O36^2)/(2*'1D'!$I$5)),
                '1D'!$D$9*((O36^2-O35^2)/(2*'1D'!$I$5)))+('1D'!$D$10*(ABS(I36)/90)*(MAX(O35^2,
                        O36^2)/(2*'1D'!$I$5))))-Q36,
        0))</f>
        <v>-5.5707032828308911E-2</v>
      </c>
      <c r="V36" s="5">
        <f ca="1">IF($A$2=0,
    1,
    IF(IFERROR(V35,
            0)=0,
        0,
        IFERROR(IF(ROUND(S36,
                    3)=1,
                1,
                IF(AND(ABS(U36)&lt;'1D'!$D$19,
                        S36&gt;1),
                    1,
                    0)),
            0)))</f>
        <v>1</v>
      </c>
      <c r="W36" s="5">
        <f ca="1">IF($A$2=0,
    MAX(MAX('1D'!$D$16,
            MAX('1D'!$D$16,
                POWER((ABS(K36)^2)/('1D'!$I$5*MAX(F36,
                            0.1)^2),
                    1/3))),
        IFERROR(W45,
            MAX(MAX('1D'!$D$16,
                    MAX('1D'!$D$16,
                        POWER((ABS(K36)^2)/('1D'!$I$5*MAX(F36,
                                    0.1)^2),
                            1/3))),
                ($L$2)-E45))),
    IF(IFERROR(AG37,
            0)=0,
        MAX(MAX('1D'!$D$16,
                MAX('1D'!$D$16,
                    POWER((ABS(K36)^2)/('1D'!$I$5*MAX(F36,
                                0.1)^2),
                        1/3))),
            IFERROR(W45,
                MAX(MAX('1D'!$D$16,
                        MAX('1D'!$D$16,
                            POWER((ABS(K36)^2)/('1D'!$I$5*MAX(F36,
                                        0.1)^2),
                                1/3))),
                    ($L$2)-E45))),
        IF(IFERROR(W36,
                0)=0,
            MAX(MAX('1D'!$D$16,
                    MAX('1D'!$D$16,
                        POWER((ABS(K36)^2)/('1D'!$I$5*MAX(F36,
                                    0.1)^2),
                            1/3))),
                IFERROR(W45,
                    MAX(MAX('1D'!$D$16,
                            MAX('1D'!$D$16,
                                POWER((ABS(K36)^2)/('1D'!$I$5*MAX(F36,
                                            0.1)^2),
                                    1/3))),
                        ($L$2)-E45))),
            IF(OR(IFERROR(AD36,
                        0)&gt;=1,
                    IFERROR(AD37,
                        0)&gt;=1),
                MAX('1D'!$D$16,
                    MAX('1D'!$D$16,
                        POWER((ABS(K36)^2)/('1D'!$I$5*MAX(F36,
                                    0.1)^2),
                            1/3))),
                IF(ABS(IFERROR(AF36,
                            0))&lt;'1D'!$D$19,
                    MAX(MAX('1D'!$D$16,
                            MAX('1D'!$D$16,
                                POWER((ABS(K36)^2)/('1D'!$I$5*MAX(F36,
                                            0.1)^2),
                                    1/3))),
                        IFERROR(W36,
                            0)),
                    MAX(MAX('1D'!$D$16,
                            MAX('1D'!$D$16,
                                POWER((ABS(K36)^2)/('1D'!$I$5*MAX(F36,
                                            0.1)^2),
                                    1/3))),
                        (IFERROR(W36,
                                0))+((IFERROR(AF36,
                                    0))*'1D'!$D$18)))))))</f>
        <v>4</v>
      </c>
      <c r="X36" s="5">
        <f t="shared" ca="1" si="4"/>
        <v>19.207999999999998</v>
      </c>
      <c r="Y36" s="5">
        <f t="shared" ca="1" si="5"/>
        <v>1.5003905639743789</v>
      </c>
      <c r="Z36" s="5">
        <f t="shared" ca="1" si="6"/>
        <v>2.5994897959183678</v>
      </c>
      <c r="AA36" s="5">
        <f t="shared" ca="1" si="7"/>
        <v>635.5</v>
      </c>
      <c r="AB36" s="5">
        <f ca="1">AA36+((ABS(K36)/MAX(((F36)+(G36)*(W36))*(W36),
            0.000001))^2)/(2*'1D'!$I$5)</f>
        <v>635.8444111722265</v>
      </c>
      <c r="AC36" s="5">
        <f ca="1">((ABS(K36)*'1D'!$D$6)/(MAX(((F36)+(G36)*(W36))*(W36),
            0.000001)*MAX(((((F36)+(G36)*(W36))*(W36))/MAX((F36)+2*(W36)*SQRT(1+(G36)^2),
                    0.000001))^(2/3),
            0.000001)))^2</f>
        <v>8.8515566494756347E-4</v>
      </c>
      <c r="AD36" s="5">
        <f ca="1">ABS(ABS(K36)/MAX(((F36)+(G36)*(W36))*(W36),
        0.000001))/SQRT('1D'!$I$5*MAX((((F36)+(G36)*(W36))*(W36))/MAX((F36)+2*(G36)*(W36),
            0.000001),
        0.000001))</f>
        <v>0.41497660911579654</v>
      </c>
      <c r="AE36" s="5">
        <f ca="1">((F36)*(W36)^2)/2+(G36)*(W36)^3/3+(ABS(K36)^2)/('1D'!$I$5*MAX(((F36)+(G36)*(W36))*(W36),
        0.000001))</f>
        <v>51.646899592252801</v>
      </c>
      <c r="AF36" s="5">
        <f ca="1">IF($A$2=0,
    0,
    IFERROR(AB37+(((AC36+AC37)/2)*J37)+(IF(Z36&gt;Z37,
                '1D'!$D$8*((Z36^2-Z37^2)/(2*'1D'!$I$5)),
                '1D'!$D$9*((Z37^2-Z36^2)/(2*'1D'!$I$5)))+('1D'!$D$10*(ABS(I37)/90)*(MAX(Z36^2,
                        Z37^2)/(2*'1D'!$I$5))))-AB36,
        0))</f>
        <v>0.18878836433339075</v>
      </c>
      <c r="AG36" s="5">
        <f ca="1">IF($A$2=0,
    1,
    IF(IFERROR(AG37,
            0)=0,
        0,
        IFERROR(IF(OR(ROUND(AD36,
                        3)&gt;=1,
                    AND(ABS(AF36)&lt;'1D'!$D$19,
                        AD36&lt;1)),
                1,
                0),
            0)))</f>
        <v>0</v>
      </c>
      <c r="AH36" s="5">
        <f ca="1">IFERROR(IF('1D'!V35="Supercritical",
        MAX('1D'!$D$16,
            IFERROR(L36,
                MAX('1D'!$D$16,
                    POWER((ABS(K36)^2)/('1D'!$I$5*MAX(F36,
                                0.1)^2),
                        1/3)))),
        IF('1D'!V35="Subcritical",
            MAX('1D'!$D$16,
                IFERROR(W36,
                    MAX('1D'!$D$16,
                        POWER((ABS(K36)^2)/('1D'!$I$5*MAX(F36,
                                    0.1)^2),
                            1/3)))),
            IF(IFERROR(T36,
                    -1E+99)&gt;=IFERROR(AE36,
                    -1E+99),
                MAX('1D'!$D$16,
                    IFERROR(L36,
                        MAX('1D'!$D$16,
                            POWER((ABS(K36)^2)/('1D'!$I$5*MAX(F36,
                                        0.1)^2),
                                1/3)))),
                MAX('1D'!$D$16,
                    IFERROR(W36,
                        MAX('1D'!$D$16,
                            POWER((ABS(K36)^2)/('1D'!$I$5*MAX(F36,
                                        0.1)^2),
                                1/3))))))),
    MAX('1D'!$D$16,
        POWER((ABS(K36)^2)/('1D'!$I$5*MAX(F36,
                    0.1)^2),
            1/3)))</f>
        <v>4</v>
      </c>
      <c r="AI36" s="5">
        <f t="shared" ca="1" si="8"/>
        <v>635.5</v>
      </c>
      <c r="AJ36" s="5">
        <f ca="1">AI36+((ABS(K36)/MAX(((F36)+(G36)*(AH36))*(AH36),
            0.000001))^2)/(2*'1D'!$I$5)</f>
        <v>635.8444111722265</v>
      </c>
      <c r="AL36">
        <v>635.5</v>
      </c>
      <c r="AM36">
        <v>0</v>
      </c>
      <c r="AN36" s="5">
        <f ca="1">IF($A$2=0,
    MIN(('1D'!$D$12*MAX(J36,
                0.1)*POWER(MAX(0,
                    AI36-AL36),
                1.5)),
        (MAX(0,
                K36-(0.05)-IFERROR(AM36,
                    0))),
        IFERROR(AN36,
            0)),
    IF(('1D'!$D$12*MAX(J36,
                0.1)*POWER(MAX(0,
                    AI36-AL36),
                1.5))&lt;=0,
        0,
        MIN(('1D'!$D$12*MAX(J36,
                    0.1)*POWER(MAX(0,
                        AI36-AL36),
                    1.5)),
            (MAX(0,
                    K36-(0.05)-IFERROR(AM36,
                        0))),
            (MAX(0,
                    IFERROR(AN36,
                        0)+('1D'!$D$25*(('1D'!$D$12*MAX(J36,
                                    0.1)*POWER(MAX(0,
                                        AI36-AL36),
                                    1.5))-IFERROR(AN36,
                                0))))))))</f>
        <v>0</v>
      </c>
      <c r="AO36" s="5">
        <f t="shared" ca="1" si="9"/>
        <v>0</v>
      </c>
      <c r="AP36" s="5">
        <f t="shared" ca="1" si="13"/>
        <v>0</v>
      </c>
      <c r="AQ36" s="5">
        <f ca="1">ABS(ABS(K36)/MAX(((F36)+(G36)*(AH36))*(AH36),
        0.000001))/SQRT('1D'!$I$5*MAX((((F36)+(G36)*(AH36))*(AH36))/MAX((F36)+2*(G36)*(AH36),
            0.000001),
        0.000001))</f>
        <v>0.41497660911579654</v>
      </c>
      <c r="AR36" s="5" t="str">
        <f t="shared" ca="1" si="10"/>
        <v>Subcritical</v>
      </c>
      <c r="AS36" s="5">
        <f ca="1">((ABS(K36)*'1D'!$D$6)/(MAX(((F36)+(G36)*(AH36))*(AH36),
            0.000001)*MAX(((((F36)+(G36)*(AH36))*(AH36))/MAX((F36)+2*(AH36)*SQRT(1+(G36)^2),
                    0.000001))^(2/3),
            0.000001)))^2</f>
        <v>8.8515566494756347E-4</v>
      </c>
    </row>
    <row r="37" spans="1:45" x14ac:dyDescent="0.35">
      <c r="A37">
        <v>28</v>
      </c>
      <c r="B37">
        <v>26.93</v>
      </c>
      <c r="C37">
        <v>616081.78</v>
      </c>
      <c r="D37">
        <v>3096603.7560000001</v>
      </c>
      <c r="E37">
        <v>631.5</v>
      </c>
      <c r="F37">
        <v>4.6929999999999996</v>
      </c>
      <c r="G37">
        <v>0</v>
      </c>
      <c r="H37" t="s">
        <v>176</v>
      </c>
      <c r="I37">
        <v>5.7000000000000002E-2</v>
      </c>
      <c r="J37" s="5">
        <f t="shared" si="11"/>
        <v>0.99899999999999878</v>
      </c>
      <c r="K37" s="5">
        <f t="shared" ca="1" si="12"/>
        <v>49.931000000000004</v>
      </c>
      <c r="L37" s="5">
        <f ca="1">IF($A$2=0,
    IFERROR(L36,
        MAX('1D'!$D$16,
            POWER((ABS(K37)^2)/('1D'!$I$5*MAX(F37,
                        0.1)^2),
                1/3))),
    IF(IFERROR(V36,
            0)=0,
        IFERROR(L36,
            MAX('1D'!$D$16,
                POWER((ABS(K37)^2)/('1D'!$I$5*MAX(F37,
                            0.1)^2),
                    1/3))),
        IF(OR(IFERROR(L37,
                    0)=0,
                IFERROR(S36,
                    0)&lt;1,
                IFERROR(S37,
                    0)&lt;1),
            MAX('1D'!$D$16,
                POWER((ABS(K37)^2)/('1D'!$I$5*MAX(F37,
                            0.1)^2),
                    1/3)),
            IF(IFERROR(U37,
                    0)&gt;0,
                MAX('1D'!$D$16,
                    IFERROR(L37,
                        0)+((IFERROR(U37,
                                0))*'1D'!$D$18*IF((IFERROR(S37,
                                    0))&lt;1,
                            1,
                            -1))),
                IF(IFERROR(U37,
                        0)&lt;0,
                    IF(ABS((MAX('1D'!$D$16,
                                    POWER((ABS(K37)^2)/('1D'!$I$5*MAX(F37,
                                                0.1)^2),
                                        1/3)))-IFERROR(L37,
                                0))&gt;'1D'!$D$19,
                        MAX('1D'!$D$16,
                            IF((MAX('1D'!$D$16,
                                        POWER((ABS(K37)^2)/('1D'!$I$5*MAX(F37,
                                                    0.1)^2),
                                            1/3)))&gt;IFERROR(L37,
                                    0),
                                MIN((MAX('1D'!$D$16,
                                            POWER((ABS(K37)^2)/('1D'!$I$5*MAX(F37,
                                                        0.1)^2),
                                                1/3))),
                                    IFERROR(L37,
                                        0)+(MIN(ABS(IFERROR(U37,
                                                    0))*'1D'!$D$18,
                                            ABS((MAX('1D'!$D$16,
                                                        POWER((ABS(K37)^2)/('1D'!$I$5*MAX(F37,
                                                                    0.1)^2),
                                                            1/3)))-IFERROR(L37,
                                                    0))))),
                                MAX((MAX('1D'!$D$16,
                                            POWER((ABS(K37)^2)/('1D'!$I$5*MAX(F37,
                                                        0.1)^2),
                                                1/3))),
                                    IFERROR(L37,
                                        0)-(MIN(ABS(IFERROR(U37,
                                                    0))*'1D'!$D$18,
                                            ABS((MAX('1D'!$D$16,
                                                        POWER((ABS(K37)^2)/('1D'!$I$5*MAX(F37,
                                                                    0.1)^2),
                                                            1/3)))-IFERROR(L37,
                                                    0))))))),
                        MAX('1D'!$D$16,
                            POWER((ABS(K37)^2)/('1D'!$I$5*MAX(F37,
                                        0.1)^2),
                                1/3))),
                    MAX('1D'!$D$16,
                        IFERROR(L37,
                            0)))))))</f>
        <v>2.2597313152676697</v>
      </c>
      <c r="M37" s="5">
        <f t="shared" ca="1" si="0"/>
        <v>10.604919062551174</v>
      </c>
      <c r="N37" s="5">
        <f t="shared" ca="1" si="1"/>
        <v>1.151149208182451</v>
      </c>
      <c r="O37" s="5">
        <f t="shared" ca="1" si="2"/>
        <v>4.7082867587664881</v>
      </c>
      <c r="P37" s="5">
        <f t="shared" ca="1" si="3"/>
        <v>633.75973131526769</v>
      </c>
      <c r="Q37" s="5">
        <f ca="1">P37+((ABS(K37)/MAX(((F37)+(G37)*(L37))*(L37),
            0.000001))^2)/(2*'1D'!$I$5)</f>
        <v>634.88959697290147</v>
      </c>
      <c r="R37" s="5">
        <f ca="1">((ABS(K37)*'1D'!$D$6)/(MAX(((F37)+(G37)*(L37))*(L37),
            0.000001)*MAX(((((F37)+(G37)*(L37))*(L37))/MAX((F37)+2*(L37)*SQRT(1+(G37)^2),
                    0.000001))^(2/3),
            0.000001)))^2</f>
        <v>4.1342763598130571E-3</v>
      </c>
      <c r="S37" s="5">
        <f ca="1">ABS(ABS(K37)/MAX(((F37)+(G37)*(L37))*(L37),
        0.000001))/SQRT('1D'!$I$5*MAX((((F37)+(G37)*(L37))*(L37))/MAX((F37)+2*(G37)*(L37),
            0.000001),
        0.000001))</f>
        <v>1</v>
      </c>
      <c r="T37" s="5">
        <f ca="1">((F37)*(L37)^2)/2+(G37)*(L37)^3/3+(ABS(K37)^2)/('1D'!$I$5*MAX(((F37)+(G37)*(L37))*(L37),
        0.000001))</f>
        <v>35.946401552288918</v>
      </c>
      <c r="U37" s="5">
        <f ca="1">IF($A$2=0,
    0,
    IFERROR(Q36-(((R36+R37)/2)*J37)-(IF(O36&gt;O37,
                '1D'!$D$8*((O36^2-O37^2)/(2*'1D'!$I$5)),
                '1D'!$D$9*((O37^2-O36^2)/(2*'1D'!$I$5)))+('1D'!$D$10*(ABS(I37)/90)*(MAX(O36^2,
                        O37^2)/(2*'1D'!$I$5))))-Q37,
        0))</f>
        <v>-5.7402933336106798E-2</v>
      </c>
      <c r="V37" s="5">
        <f ca="1">IF($A$2=0,
    1,
    IF(IFERROR(V36,
            0)=0,
        0,
        IFERROR(IF(ROUND(S37,
                    3)=1,
                1,
                IF(AND(ABS(U37)&lt;'1D'!$D$19,
                        S37&gt;1),
                    1,
                    0)),
            0)))</f>
        <v>1</v>
      </c>
      <c r="W37" s="5">
        <f ca="1">IF($A$2=0,
    MAX(MAX('1D'!$D$16,
            MAX('1D'!$D$16,
                POWER((ABS(K37)^2)/('1D'!$I$5*MAX(F37,
                            0.1)^2),
                    1/3))),
        IFERROR(W45,
            MAX(MAX('1D'!$D$16,
                    MAX('1D'!$D$16,
                        POWER((ABS(K37)^2)/('1D'!$I$5*MAX(F37,
                                    0.1)^2),
                            1/3))),
                ($L$2)-E45))),
    IF(IFERROR(AG38,
            0)=0,
        MAX(MAX('1D'!$D$16,
                MAX('1D'!$D$16,
                    POWER((ABS(K37)^2)/('1D'!$I$5*MAX(F37,
                                0.1)^2),
                        1/3))),
            IFERROR(W45,
                MAX(MAX('1D'!$D$16,
                        MAX('1D'!$D$16,
                            POWER((ABS(K37)^2)/('1D'!$I$5*MAX(F37,
                                        0.1)^2),
                                1/3))),
                    ($L$2)-E45))),
        IF(IFERROR(W37,
                0)=0,
            MAX(MAX('1D'!$D$16,
                    MAX('1D'!$D$16,
                        POWER((ABS(K37)^2)/('1D'!$I$5*MAX(F37,
                                    0.1)^2),
                            1/3))),
                IFERROR(W45,
                    MAX(MAX('1D'!$D$16,
                            MAX('1D'!$D$16,
                                POWER((ABS(K37)^2)/('1D'!$I$5*MAX(F37,
                                            0.1)^2),
                                    1/3))),
                        ($L$2)-E45))),
            IF(OR(IFERROR(AD37,
                        0)&gt;=1,
                    IFERROR(AD38,
                        0)&gt;=1),
                MAX('1D'!$D$16,
                    MAX('1D'!$D$16,
                        POWER((ABS(K37)^2)/('1D'!$I$5*MAX(F37,
                                    0.1)^2),
                            1/3))),
                IF(ABS(IFERROR(AF37,
                            0))&lt;'1D'!$D$19,
                    MAX(MAX('1D'!$D$16,
                            MAX('1D'!$D$16,
                                POWER((ABS(K37)^2)/('1D'!$I$5*MAX(F37,
                                            0.1)^2),
                                    1/3))),
                        IFERROR(W37,
                            0)),
                    MAX(MAX('1D'!$D$16,
                            MAX('1D'!$D$16,
                                POWER((ABS(K37)^2)/('1D'!$I$5*MAX(F37,
                                            0.1)^2),
                                    1/3))),
                        (IFERROR(W37,
                                0))+((IFERROR(AF37,
                                    0))*'1D'!$D$18)))))))</f>
        <v>4.204454653652653</v>
      </c>
      <c r="X37" s="5">
        <f t="shared" ca="1" si="4"/>
        <v>19.731505689591899</v>
      </c>
      <c r="Y37" s="5">
        <f t="shared" ca="1" si="5"/>
        <v>1.5060023105632467</v>
      </c>
      <c r="Z37" s="5">
        <f t="shared" ca="1" si="6"/>
        <v>2.5305215316810785</v>
      </c>
      <c r="AA37" s="5">
        <f t="shared" ca="1" si="7"/>
        <v>635.70445465365265</v>
      </c>
      <c r="AB37" s="5">
        <f ca="1">AA37+((ABS(K37)/MAX(((F37)+(G37)*(W37))*(W37),
            0.000001))^2)/(2*'1D'!$I$5)</f>
        <v>636.03083279953955</v>
      </c>
      <c r="AC37" s="5">
        <f ca="1">((ABS(K37)*'1D'!$D$6)/(MAX(((F37)+(G37)*(W37))*(W37),
            0.000001)*MAX(((((F37)+(G37)*(W37))*(W37))/MAX((F37)+2*(W37)*SQRT(1+(G37)^2),
                    0.000001))^(2/3),
            0.000001)))^2</f>
        <v>8.346448945309214E-4</v>
      </c>
      <c r="AD37" s="5">
        <f ca="1">ABS(ABS(K37)/MAX(((F37)+(G37)*(W37))*(W37),
        0.000001))/SQRT('1D'!$I$5*MAX((((F37)+(G37)*(W37))*(W37))/MAX((F37)+2*(G37)*(W37),
            0.000001),
        0.000001))</f>
        <v>0.3940222048409131</v>
      </c>
      <c r="AE37" s="5">
        <f ca="1">((F37)*(W37)^2)/2+(G37)*(W37)^3/3+(ABS(K37)^2)/('1D'!$I$5*MAX(((F37)+(G37)*(W37))*(W37),
        0.000001))</f>
        <v>54.359974945142028</v>
      </c>
      <c r="AF37" s="5">
        <f ca="1">IF($A$2=0,
    0,
    IFERROR(AB38+(((AC37+AC38)/2)*J38)+(IF(Z37&gt;Z38,
                '1D'!$D$8*((Z37^2-Z38^2)/(2*'1D'!$I$5)),
                '1D'!$D$9*((Z38^2-Z37^2)/(2*'1D'!$I$5)))+('1D'!$D$10*(ABS(I38)/90)*(MAX(Z37^2,
                        Z38^2)/(2*'1D'!$I$5))))-AB37,
        0))</f>
        <v>2.5659880502985288E-2</v>
      </c>
      <c r="AG37" s="5">
        <f ca="1">IF($A$2=0,
    1,
    IF(IFERROR(AG38,
            0)=0,
        0,
        IFERROR(IF(OR(ROUND(AD37,
                        3)&gt;=1,
                    AND(ABS(AF37)&lt;'1D'!$D$19,
                        AD37&lt;1)),
                1,
                0),
            0)))</f>
        <v>0</v>
      </c>
      <c r="AH37" s="5">
        <f ca="1">IFERROR(IF('1D'!V35="Supercritical",
        MAX('1D'!$D$16,
            IFERROR(L37,
                MAX('1D'!$D$16,
                    POWER((ABS(K37)^2)/('1D'!$I$5*MAX(F37,
                                0.1)^2),
                        1/3)))),
        IF('1D'!V35="Subcritical",
            MAX('1D'!$D$16,
                IFERROR(W37,
                    MAX('1D'!$D$16,
                        POWER((ABS(K37)^2)/('1D'!$I$5*MAX(F37,
                                    0.1)^2),
                            1/3)))),
            IF(IFERROR(T37,
                    -1E+99)&gt;=IFERROR(AE37,
                    -1E+99),
                MAX('1D'!$D$16,
                    IFERROR(L37,
                        MAX('1D'!$D$16,
                            POWER((ABS(K37)^2)/('1D'!$I$5*MAX(F37,
                                        0.1)^2),
                                1/3)))),
                MAX('1D'!$D$16,
                    IFERROR(W37,
                        MAX('1D'!$D$16,
                            POWER((ABS(K37)^2)/('1D'!$I$5*MAX(F37,
                                        0.1)^2),
                                1/3))))))),
    MAX('1D'!$D$16,
        POWER((ABS(K37)^2)/('1D'!$I$5*MAX(F37,
                    0.1)^2),
            1/3)))</f>
        <v>4.204454653652653</v>
      </c>
      <c r="AI37" s="5">
        <f t="shared" ca="1" si="8"/>
        <v>635.70445465365265</v>
      </c>
      <c r="AJ37" s="5">
        <f ca="1">AI37+((ABS(K37)/MAX(((F37)+(G37)*(AH37))*(AH37),
            0.000001))^2)/(2*'1D'!$I$5)</f>
        <v>636.03083279953955</v>
      </c>
      <c r="AL37">
        <v>635.5</v>
      </c>
      <c r="AM37">
        <v>0</v>
      </c>
      <c r="AN37" s="5">
        <f ca="1">IF($A$2=0,
    MIN(('1D'!$D$12*MAX(J37,
                0.1)*POWER(MAX(0,
                    AI37-AL37),
                1.5)),
        (MAX(0,
                K37-(0.05)-IFERROR(AM37,
                    0))),
        IFERROR(AN37,
            0)),
    IF(('1D'!$D$12*MAX(J37,
                0.1)*POWER(MAX(0,
                    AI37-AL37),
                1.5))&lt;=0,
        0,
        MIN(('1D'!$D$12*MAX(J37,
                    0.1)*POWER(MAX(0,
                        AI37-AL37),
                    1.5)),
            (MAX(0,
                    K37-(0.05)-IFERROR(AM37,
                        0))),
            (MAX(0,
                    IFERROR(AN37,
                        0)+('1D'!$D$25*(('1D'!$D$12*MAX(J37,
                                    0.1)*POWER(MAX(0,
                                        AI37-AL37),
                                    1.5))-IFERROR(AN37,
                                0))))))))</f>
        <v>0.12668941848933926</v>
      </c>
      <c r="AO37" s="5">
        <f t="shared" ca="1" si="9"/>
        <v>0.12668941848933926</v>
      </c>
      <c r="AP37" s="5">
        <f t="shared" ca="1" si="13"/>
        <v>0.12668941848933926</v>
      </c>
      <c r="AQ37" s="5">
        <f ca="1">ABS(ABS(K37)/MAX(((F37)+(G37)*(AH37))*(AH37),
        0.000001))/SQRT('1D'!$I$5*MAX((((F37)+(G37)*(AH37))*(AH37))/MAX((F37)+2*(G37)*(AH37),
            0.000001),
        0.000001))</f>
        <v>0.3940222048409131</v>
      </c>
      <c r="AR37" s="5" t="str">
        <f t="shared" ca="1" si="10"/>
        <v>Subcritical</v>
      </c>
      <c r="AS37" s="5">
        <f ca="1">((ABS(K37)*'1D'!$D$6)/(MAX(((F37)+(G37)*(AH37))*(AH37),
            0.000001)*MAX(((((F37)+(G37)*(AH37))*(AH37))/MAX((F37)+2*(AH37)*SQRT(1+(G37)^2),
                    0.000001))^(2/3),
            0.000001)))^2</f>
        <v>8.346448945309214E-4</v>
      </c>
    </row>
    <row r="38" spans="1:45" x14ac:dyDescent="0.35">
      <c r="A38">
        <v>29</v>
      </c>
      <c r="B38">
        <v>27.93</v>
      </c>
      <c r="C38">
        <v>616081.85499999998</v>
      </c>
      <c r="D38">
        <v>3096602.7590000001</v>
      </c>
      <c r="E38">
        <v>631.5</v>
      </c>
      <c r="F38">
        <v>4.5839999999999996</v>
      </c>
      <c r="G38">
        <v>0</v>
      </c>
      <c r="H38" t="s">
        <v>176</v>
      </c>
      <c r="I38">
        <v>5.7000000000000002E-2</v>
      </c>
      <c r="J38" s="5">
        <f t="shared" si="11"/>
        <v>1</v>
      </c>
      <c r="K38" s="5">
        <f t="shared" ca="1" si="12"/>
        <v>49.804310581510663</v>
      </c>
      <c r="L38" s="5">
        <f ca="1">IF($A$2=0,
    IFERROR(L37,
        MAX('1D'!$D$16,
            POWER((ABS(K38)^2)/('1D'!$I$5*MAX(F38,
                        0.1)^2),
                1/3))),
    IF(IFERROR(V37,
            0)=0,
        IFERROR(L37,
            MAX('1D'!$D$16,
                POWER((ABS(K38)^2)/('1D'!$I$5*MAX(F38,
                            0.1)^2),
                    1/3))),
        IF(OR(IFERROR(L38,
                    0)=0,
                IFERROR(S37,
                    0)&lt;1,
                IFERROR(S38,
                    0)&lt;1),
            MAX('1D'!$D$16,
                POWER((ABS(K38)^2)/('1D'!$I$5*MAX(F38,
                            0.1)^2),
                    1/3)),
            IF(IFERROR(U38,
                    0)&gt;0,
                MAX('1D'!$D$16,
                    IFERROR(L38,
                        0)+((IFERROR(U38,
                                0))*'1D'!$D$18*IF((IFERROR(S38,
                                    0))&lt;1,
                            1,
                            -1))),
                IF(IFERROR(U38,
                        0)&lt;0,
                    IF(ABS((MAX('1D'!$D$16,
                                    POWER((ABS(K38)^2)/('1D'!$I$5*MAX(F38,
                                                0.1)^2),
                                        1/3)))-IFERROR(L38,
                                0))&gt;'1D'!$D$19,
                        MAX('1D'!$D$16,
                            IF((MAX('1D'!$D$16,
                                        POWER((ABS(K38)^2)/('1D'!$I$5*MAX(F38,
                                                    0.1)^2),
                                            1/3)))&gt;IFERROR(L38,
                                    0),
                                MIN((MAX('1D'!$D$16,
                                            POWER((ABS(K38)^2)/('1D'!$I$5*MAX(F38,
                                                        0.1)^2),
                                                1/3))),
                                    IFERROR(L38,
                                        0)+(MIN(ABS(IFERROR(U38,
                                                    0))*'1D'!$D$18,
                                            ABS((MAX('1D'!$D$16,
                                                        POWER((ABS(K38)^2)/('1D'!$I$5*MAX(F38,
                                                                    0.1)^2),
                                                            1/3)))-IFERROR(L38,
                                                    0))))),
                                MAX((MAX('1D'!$D$16,
                                            POWER((ABS(K38)^2)/('1D'!$I$5*MAX(F38,
                                                        0.1)^2),
                                                1/3))),
                                    IFERROR(L38,
                                        0)-(MIN(ABS(IFERROR(U38,
                                                    0))*'1D'!$D$18,
                                            ABS((MAX('1D'!$D$16,
                                                        POWER((ABS(K38)^2)/('1D'!$I$5*MAX(F38,
                                                                    0.1)^2),
                                                            1/3)))-IFERROR(L38,
                                                    0))))))),
                        MAX('1D'!$D$16,
                            POWER((ABS(K38)^2)/('1D'!$I$5*MAX(F38,
                                        0.1)^2),
                                1/3))),
                    MAX('1D'!$D$16,
                        IFERROR(L38,
                            0)))))))</f>
        <v>2.2915282383204159</v>
      </c>
      <c r="M38" s="5">
        <f t="shared" ca="1" si="0"/>
        <v>10.504365444460785</v>
      </c>
      <c r="N38" s="5">
        <f t="shared" ca="1" si="1"/>
        <v>1.1458820474410338</v>
      </c>
      <c r="O38" s="5">
        <f t="shared" ca="1" si="2"/>
        <v>4.7412964490657288</v>
      </c>
      <c r="P38" s="5">
        <f t="shared" ca="1" si="3"/>
        <v>633.79152823832044</v>
      </c>
      <c r="Q38" s="5">
        <f ca="1">P38+((ABS(K38)/MAX(((F38)+(G38)*(L38))*(L38),
            0.000001))^2)/(2*'1D'!$I$5)</f>
        <v>634.9372923574806</v>
      </c>
      <c r="R38" s="5">
        <f ca="1">((ABS(K38)*'1D'!$D$6)/(MAX(((F38)+(G38)*(L38))*(L38),
            0.000001)*MAX(((((F38)+(G38)*(L38))*(L38))/MAX((F38)+2*(L38)*SQRT(1+(G38)^2),
                    0.000001))^(2/3),
            0.000001)))^2</f>
        <v>4.218164558517732E-3</v>
      </c>
      <c r="S38" s="5">
        <f ca="1">ABS(ABS(K38)/MAX(((F38)+(G38)*(L38))*(L38),
        0.000001))/SQRT('1D'!$I$5*MAX((((F38)+(G38)*(L38))*(L38))/MAX((F38)+2*(G38)*(L38),
            0.000001),
        0.000001))</f>
        <v>1.0000000000000002</v>
      </c>
      <c r="T38" s="5">
        <f ca="1">((F38)*(L38)^2)/2+(G38)*(L38)^3/3+(ABS(K38)^2)/('1D'!$I$5*MAX(((F38)+(G38)*(L38))*(L38),
        0.000001))</f>
        <v>36.106575062428625</v>
      </c>
      <c r="U38" s="5">
        <f ca="1">IF($A$2=0,
    0,
    IFERROR(Q37-(((R37+R38)/2)*J38)-(IF(O37&gt;O38,
                '1D'!$D$8*((O37^2-O38^2)/(2*'1D'!$I$5)),
                '1D'!$D$9*((O38^2-O37^2)/(2*'1D'!$I$5)))+('1D'!$D$10*(ABS(I38)/90)*(MAX(O37^2,
                        O38^2)/(2*'1D'!$I$5))))-Q38,
        0))</f>
        <v>-5.3570298782233294E-2</v>
      </c>
      <c r="V38" s="5">
        <f ca="1">IF($A$2=0,
    1,
    IF(IFERROR(V37,
            0)=0,
        0,
        IFERROR(IF(ROUND(S38,
                    3)=1,
                1,
                IF(AND(ABS(U38)&lt;'1D'!$D$19,
                        S38&gt;1),
                    1,
                    0)),
            0)))</f>
        <v>1</v>
      </c>
      <c r="W38" s="5">
        <f ca="1">IF($A$2=0,
    MAX(MAX('1D'!$D$16,
            MAX('1D'!$D$16,
                POWER((ABS(K38)^2)/('1D'!$I$5*MAX(F38,
                            0.1)^2),
                    1/3))),
        IFERROR(W45,
            MAX(MAX('1D'!$D$16,
                    MAX('1D'!$D$16,
                        POWER((ABS(K38)^2)/('1D'!$I$5*MAX(F38,
                                    0.1)^2),
                            1/3))),
                ($L$2)-E45))),
    IF(IFERROR(AG39,
            0)=0,
        MAX(MAX('1D'!$D$16,
                MAX('1D'!$D$16,
                    POWER((ABS(K38)^2)/('1D'!$I$5*MAX(F38,
                                0.1)^2),
                        1/3))),
            IFERROR(W45,
                MAX(MAX('1D'!$D$16,
                        MAX('1D'!$D$16,
                            POWER((ABS(K38)^2)/('1D'!$I$5*MAX(F38,
                                        0.1)^2),
                                1/3))),
                    ($L$2)-E45))),
        IF(IFERROR(W38,
                0)=0,
            MAX(MAX('1D'!$D$16,
                    MAX('1D'!$D$16,
                        POWER((ABS(K38)^2)/('1D'!$I$5*MAX(F38,
                                    0.1)^2),
                            1/3))),
                IFERROR(W45,
                    MAX(MAX('1D'!$D$16,
                            MAX('1D'!$D$16,
                                POWER((ABS(K38)^2)/('1D'!$I$5*MAX(F38,
                                            0.1)^2),
                                    1/3))),
                        ($L$2)-E45))),
            IF(OR(IFERROR(AD38,
                        0)&gt;=1,
                    IFERROR(AD39,
                        0)&gt;=1),
                MAX('1D'!$D$16,
                    MAX('1D'!$D$16,
                        POWER((ABS(K38)^2)/('1D'!$I$5*MAX(F38,
                                    0.1)^2),
                            1/3))),
                IF(ABS(IFERROR(AF38,
                            0))&lt;'1D'!$D$19,
                    MAX(MAX('1D'!$D$16,
                            MAX('1D'!$D$16,
                                POWER((ABS(K38)^2)/('1D'!$I$5*MAX(F38,
                                            0.1)^2),
                                    1/3))),
                        IFERROR(W38,
                            0)),
                    MAX(MAX('1D'!$D$16,
                            MAX('1D'!$D$16,
                                POWER((ABS(K38)^2)/('1D'!$I$5*MAX(F38,
                                            0.1)^2),
                                    1/3))),
                        (IFERROR(W38,
                                0))+((IFERROR(AF38,
                                    0))*'1D'!$D$18)))))))</f>
        <v>4.2157432430760533</v>
      </c>
      <c r="X38" s="5">
        <f t="shared" ca="1" si="4"/>
        <v>19.324967026260627</v>
      </c>
      <c r="Y38" s="5">
        <f t="shared" ca="1" si="5"/>
        <v>1.4847671692350128</v>
      </c>
      <c r="Z38" s="5">
        <f t="shared" ca="1" si="6"/>
        <v>2.5772002877848004</v>
      </c>
      <c r="AA38" s="5">
        <f t="shared" ca="1" si="7"/>
        <v>635.71574324307608</v>
      </c>
      <c r="AB38" s="5">
        <f ca="1">AA38+((ABS(K38)/MAX(((F38)+(G38)*(W38))*(W38),
            0.000001))^2)/(2*'1D'!$I$5)</f>
        <v>636.05427338188133</v>
      </c>
      <c r="AC38" s="5">
        <f ca="1">((ABS(K38)*'1D'!$D$6)/(MAX(((F38)+(G38)*(W38))*(W38),
            0.000001)*MAX(((((F38)+(G38)*(W38))*(W38))/MAX((F38)+2*(W38)*SQRT(1+(G38)^2),
                    0.000001))^(2/3),
            0.000001)))^2</f>
        <v>8.8226906632334957E-4</v>
      </c>
      <c r="AD38" s="5">
        <f ca="1">ABS(ABS(K38)/MAX(((F38)+(G38)*(W38))*(W38),
        0.000001))/SQRT('1D'!$I$5*MAX((((F38)+(G38)*(W38))*(W38))/MAX((F38)+2*(G38)*(W38),
            0.000001),
        0.000001))</f>
        <v>0.40075282379821242</v>
      </c>
      <c r="AE38" s="5">
        <f ca="1">((F38)*(W38)^2)/2+(G38)*(W38)^3/3+(ABS(K38)^2)/('1D'!$I$5*MAX(((F38)+(G38)*(W38))*(W38),
        0.000001))</f>
        <v>53.818717121424797</v>
      </c>
      <c r="AF38" s="5">
        <f ca="1">IF($A$2=0,
    0,
    IFERROR(AB39+(((AC38+AC39)/2)*J39)+(IF(Z38&gt;Z39,
                '1D'!$D$8*((Z38^2-Z39^2)/(2*'1D'!$I$5)),
                '1D'!$D$9*((Z39^2-Z38^2)/(2*'1D'!$I$5)))+('1D'!$D$10*(ABS(I39)/90)*(MAX(Z38^2,
                        Z39^2)/(2*'1D'!$I$5))))-AB38,
        0))</f>
        <v>8.4144250274675869E-4</v>
      </c>
      <c r="AG38" s="5">
        <f ca="1">IF($A$2=0,
    1,
    IF(IFERROR(AG39,
            0)=0,
        0,
        IFERROR(IF(OR(ROUND(AD38,
                        3)&gt;=1,
                    AND(ABS(AF38)&lt;'1D'!$D$19,
                        AD38&lt;1)),
                1,
                0),
            0)))</f>
        <v>1</v>
      </c>
      <c r="AH38" s="5">
        <f ca="1">IFERROR(IF('1D'!V35="Supercritical",
        MAX('1D'!$D$16,
            IFERROR(L38,
                MAX('1D'!$D$16,
                    POWER((ABS(K38)^2)/('1D'!$I$5*MAX(F38,
                                0.1)^2),
                        1/3)))),
        IF('1D'!V35="Subcritical",
            MAX('1D'!$D$16,
                IFERROR(W38,
                    MAX('1D'!$D$16,
                        POWER((ABS(K38)^2)/('1D'!$I$5*MAX(F38,
                                    0.1)^2),
                            1/3)))),
            IF(IFERROR(T38,
                    -1E+99)&gt;=IFERROR(AE38,
                    -1E+99),
                MAX('1D'!$D$16,
                    IFERROR(L38,
                        MAX('1D'!$D$16,
                            POWER((ABS(K38)^2)/('1D'!$I$5*MAX(F38,
                                        0.1)^2),
                                1/3)))),
                MAX('1D'!$D$16,
                    IFERROR(W38,
                        MAX('1D'!$D$16,
                            POWER((ABS(K38)^2)/('1D'!$I$5*MAX(F38,
                                        0.1)^2),
                                1/3))))))),
    MAX('1D'!$D$16,
        POWER((ABS(K38)^2)/('1D'!$I$5*MAX(F38,
                    0.1)^2),
            1/3)))</f>
        <v>4.2157432430760533</v>
      </c>
      <c r="AI38" s="5">
        <f t="shared" ca="1" si="8"/>
        <v>635.71574324307608</v>
      </c>
      <c r="AJ38" s="5">
        <f ca="1">AI38+((ABS(K38)/MAX(((F38)+(G38)*(AH38))*(AH38),
            0.000001))^2)/(2*'1D'!$I$5)</f>
        <v>636.05427338188133</v>
      </c>
      <c r="AL38">
        <v>635.5</v>
      </c>
      <c r="AM38">
        <v>0</v>
      </c>
      <c r="AN38" s="5">
        <f ca="1">IF($A$2=0,
    MIN(('1D'!$D$12*MAX(J38,
                0.1)*POWER(MAX(0,
                    AI38-AL38),
                1.5)),
        (MAX(0,
                K38-(0.05)-IFERROR(AM38,
                    0))),
        IFERROR(AN38,
            0)),
    IF(('1D'!$D$12*MAX(J38,
                0.1)*POWER(MAX(0,
                    AI38-AL38),
                1.5))&lt;=0,
        0,
        MIN(('1D'!$D$12*MAX(J38,
                    0.1)*POWER(MAX(0,
                        AI38-AL38),
                    1.5)),
            (MAX(0,
                    K38-(0.05)-IFERROR(AM38,
                        0))),
            (MAX(0,
                    IFERROR(AN38,
                        0)+('1D'!$D$25*(('1D'!$D$12*MAX(J38,
                                    0.1)*POWER(MAX(0,
                                        AI38-AL38),
                                    1.5))-IFERROR(AN38,
                                0))))))))</f>
        <v>0.17030762574392655</v>
      </c>
      <c r="AO38" s="5">
        <f t="shared" ca="1" si="9"/>
        <v>0.17030762574392655</v>
      </c>
      <c r="AP38" s="5">
        <f t="shared" ca="1" si="13"/>
        <v>0.29699704423326578</v>
      </c>
      <c r="AQ38" s="5">
        <f ca="1">ABS(ABS(K38)/MAX(((F38)+(G38)*(AH38))*(AH38),
        0.000001))/SQRT('1D'!$I$5*MAX((((F38)+(G38)*(AH38))*(AH38))/MAX((F38)+2*(G38)*(AH38),
            0.000001),
        0.000001))</f>
        <v>0.40075282379821242</v>
      </c>
      <c r="AR38" s="5" t="str">
        <f t="shared" ca="1" si="10"/>
        <v>Subcritical</v>
      </c>
      <c r="AS38" s="5">
        <f ca="1">((ABS(K38)*'1D'!$D$6)/(MAX(((F38)+(G38)*(AH38))*(AH38),
            0.000001)*MAX(((((F38)+(G38)*(AH38))*(AH38))/MAX((F38)+2*(AH38)*SQRT(1+(G38)^2),
                    0.000001))^(2/3),
            0.000001)))^2</f>
        <v>8.8226906632334957E-4</v>
      </c>
    </row>
    <row r="39" spans="1:45" x14ac:dyDescent="0.35">
      <c r="A39">
        <v>30</v>
      </c>
      <c r="B39">
        <v>28.93</v>
      </c>
      <c r="C39">
        <v>616081.929</v>
      </c>
      <c r="D39">
        <v>3096601.7620000001</v>
      </c>
      <c r="E39">
        <v>631.5</v>
      </c>
      <c r="F39">
        <v>4.4749999999999996</v>
      </c>
      <c r="G39">
        <v>0</v>
      </c>
      <c r="H39" t="s">
        <v>176</v>
      </c>
      <c r="I39">
        <v>5.2999999999999999E-2</v>
      </c>
      <c r="J39" s="5">
        <f t="shared" si="11"/>
        <v>1</v>
      </c>
      <c r="K39" s="5">
        <f t="shared" ca="1" si="12"/>
        <v>49.634002955766739</v>
      </c>
      <c r="L39" s="5">
        <f ca="1">IF($A$2=0,
    IFERROR(L38,
        MAX('1D'!$D$16,
            POWER((ABS(K39)^2)/('1D'!$I$5*MAX(F39,
                        0.1)^2),
                1/3))),
    IF(IFERROR(V38,
            0)=0,
        IFERROR(L38,
            MAX('1D'!$D$16,
                POWER((ABS(K39)^2)/('1D'!$I$5*MAX(F39,
                            0.1)^2),
                    1/3))),
        IF(OR(IFERROR(L39,
                    0)=0,
                IFERROR(S38,
                    0)&lt;1,
                IFERROR(S39,
                    0)&lt;1),
            MAX('1D'!$D$16,
                POWER((ABS(K39)^2)/('1D'!$I$5*MAX(F39,
                            0.1)^2),
                    1/3)),
            IF(IFERROR(U39,
                    0)&gt;0,
                MAX('1D'!$D$16,
                    IFERROR(L39,
                        0)+((IFERROR(U39,
                                0))*'1D'!$D$18*IF((IFERROR(S39,
                                    0))&lt;1,
                            1,
                            -1))),
                IF(IFERROR(U39,
                        0)&lt;0,
                    IF(ABS((MAX('1D'!$D$16,
                                    POWER((ABS(K39)^2)/('1D'!$I$5*MAX(F39,
                                                0.1)^2),
                                        1/3)))-IFERROR(L39,
                                0))&gt;'1D'!$D$19,
                        MAX('1D'!$D$16,
                            IF((MAX('1D'!$D$16,
                                        POWER((ABS(K39)^2)/('1D'!$I$5*MAX(F39,
                                                    0.1)^2),
                                            1/3)))&gt;IFERROR(L39,
                                    0),
                                MIN((MAX('1D'!$D$16,
                                            POWER((ABS(K39)^2)/('1D'!$I$5*MAX(F39,
                                                        0.1)^2),
                                                1/3))),
                                    IFERROR(L39,
                                        0)+(MIN(ABS(IFERROR(U39,
                                                    0))*'1D'!$D$18,
                                            ABS((MAX('1D'!$D$16,
                                                        POWER((ABS(K39)^2)/('1D'!$I$5*MAX(F39,
                                                                    0.1)^2),
                                                            1/3)))-IFERROR(L39,
                                                    0))))),
                                MAX((MAX('1D'!$D$16,
                                            POWER((ABS(K39)^2)/('1D'!$I$5*MAX(F39,
                                                        0.1)^2),
                                                1/3))),
                                    IFERROR(L39,
                                        0)-(MIN(ABS(IFERROR(U39,
                                                    0))*'1D'!$D$18,
                                            ABS((MAX('1D'!$D$16,
                                                        POWER((ABS(K39)^2)/('1D'!$I$5*MAX(F39,
                                                                    0.1)^2),
                                                            1/3)))-IFERROR(L39,
                                                    0))))))),
                        MAX('1D'!$D$16,
                            POWER((ABS(K39)^2)/('1D'!$I$5*MAX(F39,
                                        0.1)^2),
                                1/3))),
                    MAX('1D'!$D$16,
                        IFERROR(L39,
                            0)))))))</f>
        <v>2.3232779606646408</v>
      </c>
      <c r="M39" s="5">
        <f t="shared" ca="1" si="0"/>
        <v>10.396668873974267</v>
      </c>
      <c r="N39" s="5">
        <f t="shared" ca="1" si="1"/>
        <v>1.1397911676080765</v>
      </c>
      <c r="O39" s="5">
        <f t="shared" ca="1" si="2"/>
        <v>4.7740294085939734</v>
      </c>
      <c r="P39" s="5">
        <f t="shared" ca="1" si="3"/>
        <v>633.82327796066465</v>
      </c>
      <c r="Q39" s="5">
        <f ca="1">P39+((ABS(K39)/MAX(((F39)+(G39)*(L39))*(L39),
            0.000001))^2)/(2*'1D'!$I$5)</f>
        <v>634.98491694099698</v>
      </c>
      <c r="R39" s="5">
        <f ca="1">((ABS(K39)*'1D'!$D$6)/(MAX(((F39)+(G39)*(L39))*(L39),
            0.000001)*MAX(((((F39)+(G39)*(L39))*(L39))/MAX((F39)+2*(L39)*SQRT(1+(G39)^2),
                    0.000001))^(2/3),
            0.000001)))^2</f>
        <v>4.30710687596534E-3</v>
      </c>
      <c r="S39" s="5">
        <f ca="1">ABS(ABS(K39)/MAX(((F39)+(G39)*(L39))*(L39),
        0.000001))/SQRT('1D'!$I$5*MAX((((F39)+(G39)*(L39))*(L39))/MAX((F39)+2*(G39)*(L39),
            0.000001),
        0.000001))</f>
        <v>1</v>
      </c>
      <c r="T39" s="5">
        <f ca="1">((F39)*(L39)^2)/2+(G39)*(L39)^3/3+(ABS(K39)^2)/('1D'!$I$5*MAX(((F39)+(G39)*(L39))*(L39),
        0.000001))</f>
        <v>36.231527488848712</v>
      </c>
      <c r="U39" s="5">
        <f ca="1">IF($A$2=0,
    0,
    IFERROR(Q38-(((R38+R39)/2)*J39)-(IF(O38&gt;O39,
                '1D'!$D$8*((O38^2-O39^2)/(2*'1D'!$I$5)),
                '1D'!$D$9*((O39^2-O38^2)/(2*'1D'!$I$5)))+('1D'!$D$10*(ABS(I39)/90)*(MAX(O38^2,
                        O39^2)/(2*'1D'!$I$5))))-Q39,
        0))</f>
        <v>-5.3577316794189755E-2</v>
      </c>
      <c r="V39" s="5">
        <f ca="1">IF($A$2=0,
    1,
    IF(IFERROR(V38,
            0)=0,
        0,
        IFERROR(IF(ROUND(S39,
                    3)=1,
                1,
                IF(AND(ABS(U39)&lt;'1D'!$D$19,
                        S39&gt;1),
                    1,
                    0)),
            0)))</f>
        <v>1</v>
      </c>
      <c r="W39" s="5">
        <f ca="1">IF($A$2=0,
    MAX(MAX('1D'!$D$16,
            MAX('1D'!$D$16,
                POWER((ABS(K39)^2)/('1D'!$I$5*MAX(F39,
                            0.1)^2),
                    1/3))),
        IFERROR(W45,
            MAX(MAX('1D'!$D$16,
                    MAX('1D'!$D$16,
                        POWER((ABS(K39)^2)/('1D'!$I$5*MAX(F39,
                                    0.1)^2),
                            1/3))),
                ($L$2)-E45))),
    IF(IFERROR(AG40,
            0)=0,
        MAX(MAX('1D'!$D$16,
                MAX('1D'!$D$16,
                    POWER((ABS(K39)^2)/('1D'!$I$5*MAX(F39,
                                0.1)^2),
                        1/3))),
            IFERROR(W45,
                MAX(MAX('1D'!$D$16,
                        MAX('1D'!$D$16,
                            POWER((ABS(K39)^2)/('1D'!$I$5*MAX(F39,
                                        0.1)^2),
                                1/3))),
                    ($L$2)-E45))),
        IF(IFERROR(W39,
                0)=0,
            MAX(MAX('1D'!$D$16,
                    MAX('1D'!$D$16,
                        POWER((ABS(K39)^2)/('1D'!$I$5*MAX(F39,
                                    0.1)^2),
                            1/3))),
                IFERROR(W45,
                    MAX(MAX('1D'!$D$16,
                            MAX('1D'!$D$16,
                                POWER((ABS(K39)^2)/('1D'!$I$5*MAX(F39,
                                            0.1)^2),
                                    1/3))),
                        ($L$2)-E45))),
            IF(OR(IFERROR(AD39,
                        0)&gt;=1,
                    IFERROR(AD40,
                        0)&gt;=1),
                MAX('1D'!$D$16,
                    MAX('1D'!$D$16,
                        POWER((ABS(K39)^2)/('1D'!$I$5*MAX(F39,
                                    0.1)^2),
                            1/3))),
                IF(ABS(IFERROR(AF39,
                            0))&lt;'1D'!$D$19,
                    MAX(MAX('1D'!$D$16,
                            MAX('1D'!$D$16,
                                POWER((ABS(K39)^2)/('1D'!$I$5*MAX(F39,
                                            0.1)^2),
                                    1/3))),
                        IFERROR(W39,
                            0)),
                    MAX(MAX('1D'!$D$16,
                            MAX('1D'!$D$16,
                                POWER((ABS(K39)^2)/('1D'!$I$5*MAX(F39,
                                            0.1)^2),
                                    1/3))),
                        (IFERROR(W39,
                                0))+((IFERROR(AF39,
                                    0))*'1D'!$D$18)))))))</f>
        <v>4.1962002528246805</v>
      </c>
      <c r="X39" s="5">
        <f t="shared" ca="1" si="4"/>
        <v>18.777996131390445</v>
      </c>
      <c r="Y39" s="5">
        <f t="shared" ca="1" si="5"/>
        <v>1.4593465186030443</v>
      </c>
      <c r="Z39" s="5">
        <f t="shared" ca="1" si="6"/>
        <v>2.6432001907165965</v>
      </c>
      <c r="AA39" s="5">
        <f t="shared" ca="1" si="7"/>
        <v>635.69620025282472</v>
      </c>
      <c r="AB39" s="5">
        <f ca="1">AA39+((ABS(K39)/MAX(((F39)+(G39)*(W39))*(W39),
            0.000001))^2)/(2*'1D'!$I$5)</f>
        <v>636.0522913460054</v>
      </c>
      <c r="AC39" s="5">
        <f ca="1">((ABS(K39)*'1D'!$D$6)/(MAX(((F39)+(G39)*(W39))*(W39),
            0.000001)*MAX(((((F39)+(G39)*(W39))*(W39))/MAX((F39)+2*(W39)*SQRT(1+(G39)^2),
                    0.000001))^(2/3),
            0.000001)))^2</f>
        <v>9.496525313054476E-4</v>
      </c>
      <c r="AD39" s="5">
        <f ca="1">ABS(ABS(K39)/MAX(((F39)+(G39)*(W39))*(W39),
        0.000001))/SQRT('1D'!$I$5*MAX((((F39)+(G39)*(W39))*(W39))/MAX((F39)+2*(G39)*(W39),
            0.000001),
        0.000001))</f>
        <v>0.41197176343380654</v>
      </c>
      <c r="AE39" s="5">
        <f ca="1">((F39)*(W39)^2)/2+(G39)*(W39)^3/3+(ABS(K39)^2)/('1D'!$I$5*MAX(((F39)+(G39)*(W39))*(W39),
        0.000001))</f>
        <v>52.771470397378209</v>
      </c>
      <c r="AF39" s="5">
        <f ca="1">IF($A$2=0,
    0,
    IFERROR(AB40+(((AC39+AC40)/2)*J40)+(IF(Z39&gt;Z40,
                '1D'!$D$8*((Z39^2-Z40^2)/(2*'1D'!$I$5)),
                '1D'!$D$9*((Z40^2-Z39^2)/(2*'1D'!$I$5)))+('1D'!$D$10*(ABS(I40)/90)*(MAX(Z39^2,
                        Z40^2)/(2*'1D'!$I$5))))-AB39,
        0))</f>
        <v>6.4532969440733723E-4</v>
      </c>
      <c r="AG39" s="5">
        <f ca="1">IF($A$2=0,
    1,
    IF(IFERROR(AG40,
            0)=0,
        0,
        IFERROR(IF(OR(ROUND(AD39,
                        3)&gt;=1,
                    AND(ABS(AF39)&lt;'1D'!$D$19,
                        AD39&lt;1)),
                1,
                0),
            0)))</f>
        <v>1</v>
      </c>
      <c r="AH39" s="5">
        <f ca="1">IFERROR(IF('1D'!V35="Supercritical",
        MAX('1D'!$D$16,
            IFERROR(L39,
                MAX('1D'!$D$16,
                    POWER((ABS(K39)^2)/('1D'!$I$5*MAX(F39,
                                0.1)^2),
                        1/3)))),
        IF('1D'!V35="Subcritical",
            MAX('1D'!$D$16,
                IFERROR(W39,
                    MAX('1D'!$D$16,
                        POWER((ABS(K39)^2)/('1D'!$I$5*MAX(F39,
                                    0.1)^2),
                            1/3)))),
            IF(IFERROR(T39,
                    -1E+99)&gt;=IFERROR(AE39,
                    -1E+99),
                MAX('1D'!$D$16,
                    IFERROR(L39,
                        MAX('1D'!$D$16,
                            POWER((ABS(K39)^2)/('1D'!$I$5*MAX(F39,
                                        0.1)^2),
                                1/3)))),
                MAX('1D'!$D$16,
                    IFERROR(W39,
                        MAX('1D'!$D$16,
                            POWER((ABS(K39)^2)/('1D'!$I$5*MAX(F39,
                                        0.1)^2),
                                1/3))))))),
    MAX('1D'!$D$16,
        POWER((ABS(K39)^2)/('1D'!$I$5*MAX(F39,
                    0.1)^2),
            1/3)))</f>
        <v>4.1962002528246805</v>
      </c>
      <c r="AI39" s="5">
        <f t="shared" ca="1" si="8"/>
        <v>635.69620025282472</v>
      </c>
      <c r="AJ39" s="5">
        <f ca="1">AI39+((ABS(K39)/MAX(((F39)+(G39)*(AH39))*(AH39),
            0.000001))^2)/(2*'1D'!$I$5)</f>
        <v>636.0522913460054</v>
      </c>
      <c r="AL39">
        <v>635.5</v>
      </c>
      <c r="AM39">
        <v>0</v>
      </c>
      <c r="AN39" s="5">
        <f ca="1">IF($A$2=0,
    MIN(('1D'!$D$12*MAX(J39,
                0.1)*POWER(MAX(0,
                    AI39-AL39),
                1.5)),
        (MAX(0,
                K39-(0.05)-IFERROR(AM39,
                    0))),
        IFERROR(AN39,
            0)),
    IF(('1D'!$D$12*MAX(J39,
                0.1)*POWER(MAX(0,
                    AI39-AL39),
                1.5))&lt;=0,
        0,
        MIN(('1D'!$D$12*MAX(J39,
                    0.1)*POWER(MAX(0,
                        AI39-AL39),
                    1.5)),
            (MAX(0,
                    K39-(0.05)-IFERROR(AM39,
                        0))),
            (MAX(0,
                    IFERROR(AN39,
                        0)+('1D'!$D$25*(('1D'!$D$12*MAX(J39,
                                    0.1)*POWER(MAX(0,
                                        AI39-AL39),
                                    1.5))-IFERROR(AN39,
                                0))))))))</f>
        <v>0.1477400533561693</v>
      </c>
      <c r="AO39" s="5">
        <f t="shared" ca="1" si="9"/>
        <v>0.1477400533561693</v>
      </c>
      <c r="AP39" s="5">
        <f t="shared" ca="1" si="13"/>
        <v>0.44473709758943508</v>
      </c>
      <c r="AQ39" s="5">
        <f ca="1">ABS(ABS(K39)/MAX(((F39)+(G39)*(AH39))*(AH39),
        0.000001))/SQRT('1D'!$I$5*MAX((((F39)+(G39)*(AH39))*(AH39))/MAX((F39)+2*(G39)*(AH39),
            0.000001),
        0.000001))</f>
        <v>0.41197176343380654</v>
      </c>
      <c r="AR39" s="5" t="str">
        <f t="shared" ca="1" si="10"/>
        <v>Subcritical</v>
      </c>
      <c r="AS39" s="5">
        <f ca="1">((ABS(K39)*'1D'!$D$6)/(MAX(((F39)+(G39)*(AH39))*(AH39),
            0.000001)*MAX(((((F39)+(G39)*(AH39))*(AH39))/MAX((F39)+2*(AH39)*SQRT(1+(G39)^2),
                    0.000001))^(2/3),
            0.000001)))^2</f>
        <v>9.496525313054476E-4</v>
      </c>
    </row>
    <row r="40" spans="1:45" x14ac:dyDescent="0.35">
      <c r="A40">
        <v>31</v>
      </c>
      <c r="B40">
        <v>29.931000000000001</v>
      </c>
      <c r="C40">
        <v>616082.00399999996</v>
      </c>
      <c r="D40">
        <v>3096600.764</v>
      </c>
      <c r="E40">
        <v>631.5</v>
      </c>
      <c r="F40">
        <v>4.3659999999999997</v>
      </c>
      <c r="G40">
        <v>0</v>
      </c>
      <c r="H40" t="s">
        <v>176</v>
      </c>
      <c r="I40">
        <v>5.2999999999999999E-2</v>
      </c>
      <c r="J40" s="5">
        <f t="shared" si="11"/>
        <v>1.0010000000000012</v>
      </c>
      <c r="K40" s="5">
        <f t="shared" ca="1" si="12"/>
        <v>49.486262902410573</v>
      </c>
      <c r="L40" s="5">
        <f ca="1">IF($A$2=0,
    IFERROR(L39,
        MAX('1D'!$D$16,
            POWER((ABS(K40)^2)/('1D'!$I$5*MAX(F40,
                        0.1)^2),
                1/3))),
    IF(IFERROR(V39,
            0)=0,
        IFERROR(L39,
            MAX('1D'!$D$16,
                POWER((ABS(K40)^2)/('1D'!$I$5*MAX(F40,
                            0.1)^2),
                    1/3))),
        IF(OR(IFERROR(L40,
                    0)=0,
                IFERROR(S39,
                    0)&lt;1,
                IFERROR(S40,
                    0)&lt;1),
            MAX('1D'!$D$16,
                POWER((ABS(K40)^2)/('1D'!$I$5*MAX(F40,
                            0.1)^2),
                    1/3)),
            IF(IFERROR(U40,
                    0)&gt;0,
                MAX('1D'!$D$16,
                    IFERROR(L40,
                        0)+((IFERROR(U40,
                                0))*'1D'!$D$18*IF((IFERROR(S40,
                                    0))&lt;1,
                            1,
                            -1))),
                IF(IFERROR(U40,
                        0)&lt;0,
                    IF(ABS((MAX('1D'!$D$16,
                                    POWER((ABS(K40)^2)/('1D'!$I$5*MAX(F40,
                                                0.1)^2),
                                        1/3)))-IFERROR(L40,
                                0))&gt;'1D'!$D$19,
                        MAX('1D'!$D$16,
                            IF((MAX('1D'!$D$16,
                                        POWER((ABS(K40)^2)/('1D'!$I$5*MAX(F40,
                                                    0.1)^2),
                                            1/3)))&gt;IFERROR(L40,
                                    0),
                                MIN((MAX('1D'!$D$16,
                                            POWER((ABS(K40)^2)/('1D'!$I$5*MAX(F40,
                                                        0.1)^2),
                                                1/3))),
                                    IFERROR(L40,
                                        0)+(MIN(ABS(IFERROR(U40,
                                                    0))*'1D'!$D$18,
                                            ABS((MAX('1D'!$D$16,
                                                        POWER((ABS(K40)^2)/('1D'!$I$5*MAX(F40,
                                                                    0.1)^2),
                                                            1/3)))-IFERROR(L40,
                                                    0))))),
                                MAX((MAX('1D'!$D$16,
                                            POWER((ABS(K40)^2)/('1D'!$I$5*MAX(F40,
                                                        0.1)^2),
                                                1/3))),
                                    IFERROR(L40,
                                        0)-(MIN(ABS(IFERROR(U40,
                                                    0))*'1D'!$D$18,
                                            ABS((MAX('1D'!$D$16,
                                                        POWER((ABS(K40)^2)/('1D'!$I$5*MAX(F40,
                                                                    0.1)^2),
                                                            1/3)))-IFERROR(L40,
                                                    0))))))),
                        MAX('1D'!$D$16,
                            POWER((ABS(K40)^2)/('1D'!$I$5*MAX(F40,
                                        0.1)^2),
                                1/3))),
                    MAX('1D'!$D$16,
                        IFERROR(L40,
                            0)))))))</f>
        <v>2.3570978695260902</v>
      </c>
      <c r="M40" s="5">
        <f t="shared" ca="1" si="0"/>
        <v>10.29108929835091</v>
      </c>
      <c r="N40" s="5">
        <f t="shared" ca="1" si="1"/>
        <v>1.1333554467433902</v>
      </c>
      <c r="O40" s="5">
        <f t="shared" ca="1" si="2"/>
        <v>4.8086515885485976</v>
      </c>
      <c r="P40" s="5">
        <f t="shared" ca="1" si="3"/>
        <v>633.85709786952611</v>
      </c>
      <c r="Q40" s="5">
        <f ca="1">P40+((ABS(K40)/MAX(((F40)+(G40)*(L40))*(L40),
            0.000001))^2)/(2*'1D'!$I$5)</f>
        <v>635.03564680428917</v>
      </c>
      <c r="R40" s="5">
        <f ca="1">((ABS(K40)*'1D'!$D$6)/(MAX(((F40)+(G40)*(L40))*(L40),
            0.000001)*MAX(((((F40)+(G40)*(L40))*(L40))/MAX((F40)+2*(L40)*SQRT(1+(G40)^2),
                    0.000001))^(2/3),
            0.000001)))^2</f>
        <v>4.402921670936432E-3</v>
      </c>
      <c r="S40" s="5">
        <f ca="1">ABS(ABS(K40)/MAX(((F40)+(G40)*(L40))*(L40),
        0.000001))/SQRT('1D'!$I$5*MAX((((F40)+(G40)*(L40))*(L40))/MAX((F40)+2*(G40)*(L40),
            0.000001),
        0.000001))</f>
        <v>1.0000000000000002</v>
      </c>
      <c r="T40" s="5">
        <f ca="1">((F40)*(L40)^2)/2+(G40)*(L40)^3/3+(ABS(K40)^2)/('1D'!$I$5*MAX(((F40)+(G40)*(L40))*(L40),
        0.000001))</f>
        <v>36.385656990368517</v>
      </c>
      <c r="U40" s="5">
        <f ca="1">IF($A$2=0,
    0,
    IFERROR(Q39-(((R39+R40)/2)*J40)-(IF(O39&gt;O40,
                '1D'!$D$8*((O39^2-O40^2)/(2*'1D'!$I$5)),
                '1D'!$D$9*((O40^2-O39^2)/(2*'1D'!$I$5)))+('1D'!$D$10*(ABS(I40)/90)*(MAX(O39^2,
                        O40^2)/(2*'1D'!$I$5))))-Q40,
        0))</f>
        <v>-5.6884333178913948E-2</v>
      </c>
      <c r="V40" s="5">
        <f ca="1">IF($A$2=0,
    1,
    IF(IFERROR(V39,
            0)=0,
        0,
        IFERROR(IF(ROUND(S40,
                    3)=1,
                1,
                IF(AND(ABS(U40)&lt;'1D'!$D$19,
                        S40&gt;1),
                    1,
                    0)),
            0)))</f>
        <v>1</v>
      </c>
      <c r="W40" s="5">
        <f ca="1">IF($A$2=0,
    MAX(MAX('1D'!$D$16,
            MAX('1D'!$D$16,
                POWER((ABS(K40)^2)/('1D'!$I$5*MAX(F40,
                            0.1)^2),
                    1/3))),
        IFERROR(W45,
            MAX(MAX('1D'!$D$16,
                    MAX('1D'!$D$16,
                        POWER((ABS(K40)^2)/('1D'!$I$5*MAX(F40,
                                    0.1)^2),
                            1/3))),
                ($L$2)-E45))),
    IF(IFERROR(AG41,
            0)=0,
        MAX(MAX('1D'!$D$16,
                MAX('1D'!$D$16,
                    POWER((ABS(K40)^2)/('1D'!$I$5*MAX(F40,
                                0.1)^2),
                        1/3))),
            IFERROR(W45,
                MAX(MAX('1D'!$D$16,
                        MAX('1D'!$D$16,
                            POWER((ABS(K40)^2)/('1D'!$I$5*MAX(F40,
                                        0.1)^2),
                                1/3))),
                    ($L$2)-E45))),
        IF(IFERROR(W40,
                0)=0,
            MAX(MAX('1D'!$D$16,
                    MAX('1D'!$D$16,
                        POWER((ABS(K40)^2)/('1D'!$I$5*MAX(F40,
                                    0.1)^2),
                            1/3))),
                IFERROR(W45,
                    MAX(MAX('1D'!$D$16,
                            MAX('1D'!$D$16,
                                POWER((ABS(K40)^2)/('1D'!$I$5*MAX(F40,
                                            0.1)^2),
                                    1/3))),
                        ($L$2)-E45))),
            IF(OR(IFERROR(AD40,
                        0)&gt;=1,
                    IFERROR(AD41,
                        0)&gt;=1),
                MAX('1D'!$D$16,
                    MAX('1D'!$D$16,
                        POWER((ABS(K40)^2)/('1D'!$I$5*MAX(F40,
                                    0.1)^2),
                            1/3))),
                IF(ABS(IFERROR(AF40,
                            0))&lt;'1D'!$D$19,
                    MAX(MAX('1D'!$D$16,
                            MAX('1D'!$D$16,
                                POWER((ABS(K40)^2)/('1D'!$I$5*MAX(F40,
                                            0.1)^2),
                                    1/3))),
                        IFERROR(W40,
                            0)),
                    MAX(MAX('1D'!$D$16,
                            MAX('1D'!$D$16,
                                POWER((ABS(K40)^2)/('1D'!$I$5*MAX(F40,
                                            0.1)^2),
                                    1/3))),
                        (IFERROR(W40,
                                0))+((IFERROR(AF40,
                                    0))*'1D'!$D$18)))))))</f>
        <v>4.1739716284692436</v>
      </c>
      <c r="X40" s="5">
        <f t="shared" ca="1" si="4"/>
        <v>18.223560129896715</v>
      </c>
      <c r="Y40" s="5">
        <f t="shared" ca="1" si="5"/>
        <v>1.4333523252081071</v>
      </c>
      <c r="Z40" s="5">
        <f t="shared" ca="1" si="6"/>
        <v>2.7155101719792798</v>
      </c>
      <c r="AA40" s="5">
        <f t="shared" ca="1" si="7"/>
        <v>635.67397162846919</v>
      </c>
      <c r="AB40" s="5">
        <f ca="1">AA40+((ABS(K40)/MAX(((F40)+(G40)*(W40))*(W40),
            0.000001))^2)/(2*'1D'!$I$5)</f>
        <v>636.04981237740515</v>
      </c>
      <c r="AC40" s="5">
        <f ca="1">((ABS(K40)*'1D'!$D$6)/(MAX(((F40)+(G40)*(W40))*(W40),
            0.000001)*MAX(((((F40)+(G40)*(W40))*(W40))/MAX((F40)+2*(W40)*SQRT(1+(G40)^2),
                    0.000001))^(2/3),
            0.000001)))^2</f>
        <v>1.0266319572437321E-3</v>
      </c>
      <c r="AD40" s="5">
        <f ca="1">ABS(ABS(K40)/MAX(((F40)+(G40)*(W40))*(W40),
        0.000001))/SQRT('1D'!$I$5*MAX((((F40)+(G40)*(W40))*(W40))/MAX((F40)+2*(G40)*(W40),
            0.000001),
        0.000001))</f>
        <v>0.42436756609642046</v>
      </c>
      <c r="AE40" s="5">
        <f ca="1">((F40)*(W40)^2)/2+(G40)*(W40)^3/3+(ABS(K40)^2)/('1D'!$I$5*MAX(((F40)+(G40)*(W40))*(W40),
        0.000001))</f>
        <v>51.730624450944745</v>
      </c>
      <c r="AF40" s="5">
        <f ca="1">IF($A$2=0,
    0,
    IFERROR(AB41+(((AC40+AC41)/2)*J41)+(IF(Z40&gt;Z41,
                '1D'!$D$8*((Z40^2-Z41^2)/(2*'1D'!$I$5)),
                '1D'!$D$9*((Z41^2-Z40^2)/(2*'1D'!$I$5)))+('1D'!$D$10*(ABS(I41)/90)*(MAX(Z40^2,
                        Z41^2)/(2*'1D'!$I$5))))-AB40,
        0))</f>
        <v>4.1985288419255085E-4</v>
      </c>
      <c r="AG40" s="5">
        <f ca="1">IF($A$2=0,
    1,
    IF(IFERROR(AG41,
            0)=0,
        0,
        IFERROR(IF(OR(ROUND(AD40,
                        3)&gt;=1,
                    AND(ABS(AF40)&lt;'1D'!$D$19,
                        AD40&lt;1)),
                1,
                0),
            0)))</f>
        <v>1</v>
      </c>
      <c r="AH40" s="5">
        <f ca="1">IFERROR(IF('1D'!V35="Supercritical",
        MAX('1D'!$D$16,
            IFERROR(L40,
                MAX('1D'!$D$16,
                    POWER((ABS(K40)^2)/('1D'!$I$5*MAX(F40,
                                0.1)^2),
                        1/3)))),
        IF('1D'!V35="Subcritical",
            MAX('1D'!$D$16,
                IFERROR(W40,
                    MAX('1D'!$D$16,
                        POWER((ABS(K40)^2)/('1D'!$I$5*MAX(F40,
                                    0.1)^2),
                            1/3)))),
            IF(IFERROR(T40,
                    -1E+99)&gt;=IFERROR(AE40,
                    -1E+99),
                MAX('1D'!$D$16,
                    IFERROR(L40,
                        MAX('1D'!$D$16,
                            POWER((ABS(K40)^2)/('1D'!$I$5*MAX(F40,
                                        0.1)^2),
                                1/3)))),
                MAX('1D'!$D$16,
                    IFERROR(W40,
                        MAX('1D'!$D$16,
                            POWER((ABS(K40)^2)/('1D'!$I$5*MAX(F40,
                                        0.1)^2),
                                1/3))))))),
    MAX('1D'!$D$16,
        POWER((ABS(K40)^2)/('1D'!$I$5*MAX(F40,
                    0.1)^2),
            1/3)))</f>
        <v>4.1739716284692436</v>
      </c>
      <c r="AI40" s="5">
        <f t="shared" ca="1" si="8"/>
        <v>635.67397162846919</v>
      </c>
      <c r="AJ40" s="5">
        <f ca="1">AI40+((ABS(K40)/MAX(((F40)+(G40)*(AH40))*(AH40),
            0.000001))^2)/(2*'1D'!$I$5)</f>
        <v>636.04981237740515</v>
      </c>
      <c r="AL40">
        <v>635.5</v>
      </c>
      <c r="AM40">
        <v>0</v>
      </c>
      <c r="AN40" s="5">
        <f ca="1">IF($A$2=0,
    MIN(('1D'!$D$12*MAX(J40,
                0.1)*POWER(MAX(0,
                    AI40-AL40),
                1.5)),
        (MAX(0,
                K40-(0.05)-IFERROR(AM40,
                    0))),
        IFERROR(AN40,
            0)),
    IF(('1D'!$D$12*MAX(J40,
                0.1)*POWER(MAX(0,
                    AI40-AL40),
                1.5))&lt;=0,
        0,
        MIN(('1D'!$D$12*MAX(J40,
                    0.1)*POWER(MAX(0,
                        AI40-AL40),
                    1.5)),
            (MAX(0,
                    K40-(0.05)-IFERROR(AM40,
                        0))),
            (MAX(0,
                    IFERROR(AN40,
                        0)+('1D'!$D$25*(('1D'!$D$12*MAX(J40,
                                    0.1)*POWER(MAX(0,
                                        AI40-AL40),
                                    1.5))-IFERROR(AN40,
                                0))))))))</f>
        <v>0.12348114330481645</v>
      </c>
      <c r="AO40" s="5">
        <f t="shared" ca="1" si="9"/>
        <v>0.12348114330481645</v>
      </c>
      <c r="AP40" s="5">
        <f t="shared" ca="1" si="13"/>
        <v>0.56821824089425155</v>
      </c>
      <c r="AQ40" s="5">
        <f ca="1">ABS(ABS(K40)/MAX(((F40)+(G40)*(AH40))*(AH40),
        0.000001))/SQRT('1D'!$I$5*MAX((((F40)+(G40)*(AH40))*(AH40))/MAX((F40)+2*(G40)*(AH40),
            0.000001),
        0.000001))</f>
        <v>0.42436756609642046</v>
      </c>
      <c r="AR40" s="5" t="str">
        <f t="shared" ca="1" si="10"/>
        <v>Subcritical</v>
      </c>
      <c r="AS40" s="5">
        <f ca="1">((ABS(K40)*'1D'!$D$6)/(MAX(((F40)+(G40)*(AH40))*(AH40),
            0.000001)*MAX(((((F40)+(G40)*(AH40))*(AH40))/MAX((F40)+2*(AH40)*SQRT(1+(G40)^2),
                    0.000001))^(2/3),
            0.000001)))^2</f>
        <v>1.0266319572437321E-3</v>
      </c>
    </row>
    <row r="41" spans="1:45" x14ac:dyDescent="0.35">
      <c r="A41">
        <v>32</v>
      </c>
      <c r="B41">
        <v>30.931000000000001</v>
      </c>
      <c r="C41">
        <v>616082.07799999998</v>
      </c>
      <c r="D41">
        <v>3096599.767</v>
      </c>
      <c r="E41">
        <v>631.5</v>
      </c>
      <c r="F41">
        <v>4.2569999999999997</v>
      </c>
      <c r="G41">
        <v>0</v>
      </c>
      <c r="H41" t="s">
        <v>176</v>
      </c>
      <c r="I41">
        <v>5.7000000000000002E-2</v>
      </c>
      <c r="J41" s="5">
        <f t="shared" si="11"/>
        <v>1</v>
      </c>
      <c r="K41" s="5">
        <f t="shared" ca="1" si="12"/>
        <v>49.362781759105758</v>
      </c>
      <c r="L41" s="5">
        <f ca="1">IF($A$2=0,
    IFERROR(L40,
        MAX('1D'!$D$16,
            POWER((ABS(K41)^2)/('1D'!$I$5*MAX(F41,
                        0.1)^2),
                1/3))),
    IF(IFERROR(V40,
            0)=0,
        IFERROR(L40,
            MAX('1D'!$D$16,
                POWER((ABS(K41)^2)/('1D'!$I$5*MAX(F41,
                            0.1)^2),
                    1/3))),
        IF(OR(IFERROR(L41,
                    0)=0,
                IFERROR(S40,
                    0)&lt;1,
                IFERROR(S41,
                    0)&lt;1),
            MAX('1D'!$D$16,
                POWER((ABS(K41)^2)/('1D'!$I$5*MAX(F41,
                            0.1)^2),
                    1/3)),
            IF(IFERROR(U41,
                    0)&gt;0,
                MAX('1D'!$D$16,
                    IFERROR(L41,
                        0)+((IFERROR(U41,
                                0))*'1D'!$D$18*IF((IFERROR(S41,
                                    0))&lt;1,
                            1,
                            -1))),
                IF(IFERROR(U41,
                        0)&lt;0,
                    IF(ABS((MAX('1D'!$D$16,
                                    POWER((ABS(K41)^2)/('1D'!$I$5*MAX(F41,
                                                0.1)^2),
                                        1/3)))-IFERROR(L41,
                                0))&gt;'1D'!$D$19,
                        MAX('1D'!$D$16,
                            IF((MAX('1D'!$D$16,
                                        POWER((ABS(K41)^2)/('1D'!$I$5*MAX(F41,
                                                    0.1)^2),
                                            1/3)))&gt;IFERROR(L41,
                                    0),
                                MIN((MAX('1D'!$D$16,
                                            POWER((ABS(K41)^2)/('1D'!$I$5*MAX(F41,
                                                        0.1)^2),
                                                1/3))),
                                    IFERROR(L41,
                                        0)+(MIN(ABS(IFERROR(U41,
                                                    0))*'1D'!$D$18,
                                            ABS((MAX('1D'!$D$16,
                                                        POWER((ABS(K41)^2)/('1D'!$I$5*MAX(F41,
                                                                    0.1)^2),
                                                            1/3)))-IFERROR(L41,
                                                    0))))),
                                MAX((MAX('1D'!$D$16,
                                            POWER((ABS(K41)^2)/('1D'!$I$5*MAX(F41,
                                                        0.1)^2),
                                                1/3))),
                                    IFERROR(L41,
                                        0)-(MIN(ABS(IFERROR(U41,
                                                    0))*'1D'!$D$18,
                                            ABS((MAX('1D'!$D$16,
                                                        POWER((ABS(K41)^2)/('1D'!$I$5*MAX(F41,
                                                                    0.1)^2),
                                                            1/3)))-IFERROR(L41,
                                                    0))))))),
                        MAX('1D'!$D$16,
                            POWER((ABS(K41)^2)/('1D'!$I$5*MAX(F41,
                                        0.1)^2),
                                1/3))),
                    MAX('1D'!$D$16,
                        IFERROR(L41,
                            0)))))))</f>
        <v>2.3931742128023417</v>
      </c>
      <c r="M41" s="5">
        <f t="shared" ca="1" si="0"/>
        <v>10.187742623899569</v>
      </c>
      <c r="N41" s="5">
        <f t="shared" ca="1" si="1"/>
        <v>1.1265454060196032</v>
      </c>
      <c r="O41" s="5">
        <f t="shared" ca="1" si="2"/>
        <v>4.845311035175242</v>
      </c>
      <c r="P41" s="5">
        <f t="shared" ca="1" si="3"/>
        <v>633.89317421280236</v>
      </c>
      <c r="Q41" s="5">
        <f ca="1">P41+((ABS(K41)/MAX(((F41)+(G41)*(L41))*(L41),
            0.000001))^2)/(2*'1D'!$I$5)</f>
        <v>635.08976131920349</v>
      </c>
      <c r="R41" s="5">
        <f ca="1">((ABS(K41)*'1D'!$D$6)/(MAX(((F41)+(G41)*(L41))*(L41),
            0.000001)*MAX(((((F41)+(G41)*(L41))*(L41))/MAX((F41)+2*(L41)*SQRT(1+(G41)^2),
                    0.000001))^(2/3),
            0.000001)))^2</f>
        <v>4.5063775243549126E-3</v>
      </c>
      <c r="S41" s="5">
        <f ca="1">ABS(ABS(K41)/MAX(((F41)+(G41)*(L41))*(L41),
        0.000001))/SQRT('1D'!$I$5*MAX((((F41)+(G41)*(L41))*(L41))/MAX((F41)+2*(G41)*(L41),
            0.000001),
        0.000001))</f>
        <v>1</v>
      </c>
      <c r="T41" s="5">
        <f ca="1">((F41)*(L41)^2)/2+(G41)*(L41)^3/3+(ABS(K41)^2)/('1D'!$I$5*MAX(((F41)+(G41)*(L41))*(L41),
        0.000001))</f>
        <v>36.571564401275566</v>
      </c>
      <c r="U41" s="5">
        <f ca="1">IF($A$2=0,
    0,
    IFERROR(Q40-(((R40+R41)/2)*J41)-(IF(O40&gt;O41,
                '1D'!$D$8*((O40^2-O41^2)/(2*'1D'!$I$5)),
                '1D'!$D$9*((O41^2-O40^2)/(2*'1D'!$I$5)))+('1D'!$D$10*(ABS(I41)/90)*(MAX(O40^2,
                        O41^2)/(2*'1D'!$I$5))))-Q41,
        0))</f>
        <v>-6.0486657450837811E-2</v>
      </c>
      <c r="V41" s="5">
        <f ca="1">IF($A$2=0,
    1,
    IF(IFERROR(V40,
            0)=0,
        0,
        IFERROR(IF(ROUND(S41,
                    3)=1,
                1,
                IF(AND(ABS(U41)&lt;'1D'!$D$19,
                        S41&gt;1),
                    1,
                    0)),
            0)))</f>
        <v>1</v>
      </c>
      <c r="W41" s="5">
        <f ca="1">IF($A$2=0,
    MAX(MAX('1D'!$D$16,
            MAX('1D'!$D$16,
                POWER((ABS(K41)^2)/('1D'!$I$5*MAX(F41,
                            0.1)^2),
                    1/3))),
        IFERROR(W45,
            MAX(MAX('1D'!$D$16,
                    MAX('1D'!$D$16,
                        POWER((ABS(K41)^2)/('1D'!$I$5*MAX(F41,
                                    0.1)^2),
                            1/3))),
                ($L$2)-E45))),
    IF(IFERROR(AG42,
            0)=0,
        MAX(MAX('1D'!$D$16,
                MAX('1D'!$D$16,
                    POWER((ABS(K41)^2)/('1D'!$I$5*MAX(F41,
                                0.1)^2),
                        1/3))),
            IFERROR(W45,
                MAX(MAX('1D'!$D$16,
                        MAX('1D'!$D$16,
                            POWER((ABS(K41)^2)/('1D'!$I$5*MAX(F41,
                                        0.1)^2),
                                1/3))),
                    ($L$2)-E45))),
        IF(IFERROR(W41,
                0)=0,
            MAX(MAX('1D'!$D$16,
                    MAX('1D'!$D$16,
                        POWER((ABS(K41)^2)/('1D'!$I$5*MAX(F41,
                                    0.1)^2),
                            1/3))),
                IFERROR(W45,
                    MAX(MAX('1D'!$D$16,
                            MAX('1D'!$D$16,
                                POWER((ABS(K41)^2)/('1D'!$I$5*MAX(F41,
                                            0.1)^2),
                                    1/3))),
                        ($L$2)-E45))),
            IF(OR(IFERROR(AD41,
                        0)&gt;=1,
                    IFERROR(AD42,
                        0)&gt;=1),
                MAX('1D'!$D$16,
                    MAX('1D'!$D$16,
                        POWER((ABS(K41)^2)/('1D'!$I$5*MAX(F41,
                                    0.1)^2),
                            1/3))),
                IF(ABS(IFERROR(AF41,
                            0))&lt;'1D'!$D$19,
                    MAX(MAX('1D'!$D$16,
                            MAX('1D'!$D$16,
                                POWER((ABS(K41)^2)/('1D'!$I$5*MAX(F41,
                                            0.1)^2),
                                    1/3))),
                        IFERROR(W41,
                            0)),
                    MAX(MAX('1D'!$D$16,
                            MAX('1D'!$D$16,
                                POWER((ABS(K41)^2)/('1D'!$I$5*MAX(F41,
                                            0.1)^2),
                                    1/3))),
                        (IFERROR(W41,
                                0))+((IFERROR(AF41,
                                    0))*'1D'!$D$18)))))))</f>
        <v>4.1485545931220047</v>
      </c>
      <c r="X41" s="5">
        <f t="shared" ca="1" si="4"/>
        <v>17.660396902920372</v>
      </c>
      <c r="Y41" s="5">
        <f t="shared" ca="1" si="5"/>
        <v>1.4067423375823038</v>
      </c>
      <c r="Z41" s="5">
        <f t="shared" ca="1" si="6"/>
        <v>2.7951116857935956</v>
      </c>
      <c r="AA41" s="5">
        <f t="shared" ca="1" si="7"/>
        <v>635.64855459312196</v>
      </c>
      <c r="AB41" s="5">
        <f ca="1">AA41+((ABS(K41)/MAX(((F41)+(G41)*(W41))*(W41),
            0.000001))^2)/(2*'1D'!$I$5)</f>
        <v>636.0467528263564</v>
      </c>
      <c r="AC41" s="5">
        <f ca="1">((ABS(K41)*'1D'!$D$6)/(MAX(((F41)+(G41)*(W41))*(W41),
            0.000001)*MAX(((((F41)+(G41)*(W41))*(W41))/MAX((F41)+2*(W41)*SQRT(1+(G41)^2),
                    0.000001))^(2/3),
            0.000001)))^2</f>
        <v>1.115222284368392E-3</v>
      </c>
      <c r="AD41" s="5">
        <f ca="1">ABS(ABS(K41)/MAX(((F41)+(G41)*(W41))*(W41),
        0.000001))/SQRT('1D'!$I$5*MAX((((F41)+(G41)*(W41))*(W41))/MAX((F41)+2*(G41)*(W41),
            0.000001),
        0.000001))</f>
        <v>0.43814338322203011</v>
      </c>
      <c r="AE41" s="5">
        <f ca="1">((F41)*(W41)^2)/2+(G41)*(W41)^3/3+(ABS(K41)^2)/('1D'!$I$5*MAX(((F41)+(G41)*(W41))*(W41),
        0.000001))</f>
        <v>50.697238033908071</v>
      </c>
      <c r="AF41" s="5">
        <f ca="1">IF($A$2=0,
    0,
    IFERROR(AB42+(((AC41+AC42)/2)*J42)+(IF(Z41&gt;Z42,
                '1D'!$D$8*((Z41^2-Z42^2)/(2*'1D'!$I$5)),
                '1D'!$D$9*((Z42^2-Z41^2)/(2*'1D'!$I$5)))+('1D'!$D$10*(ABS(I42)/90)*(MAX(Z41^2,
                        Z42^2)/(2*'1D'!$I$5))))-AB41,
        0))</f>
        <v>2.7431278329004272E-4</v>
      </c>
      <c r="AG41" s="5">
        <f ca="1">IF($A$2=0,
    1,
    IF(IFERROR(AG42,
            0)=0,
        0,
        IFERROR(IF(OR(ROUND(AD41,
                        3)&gt;=1,
                    AND(ABS(AF41)&lt;'1D'!$D$19,
                        AD41&lt;1)),
                1,
                0),
            0)))</f>
        <v>1</v>
      </c>
      <c r="AH41" s="5">
        <f ca="1">IFERROR(IF('1D'!V35="Supercritical",
        MAX('1D'!$D$16,
            IFERROR(L41,
                MAX('1D'!$D$16,
                    POWER((ABS(K41)^2)/('1D'!$I$5*MAX(F41,
                                0.1)^2),
                        1/3)))),
        IF('1D'!V35="Subcritical",
            MAX('1D'!$D$16,
                IFERROR(W41,
                    MAX('1D'!$D$16,
                        POWER((ABS(K41)^2)/('1D'!$I$5*MAX(F41,
                                    0.1)^2),
                            1/3)))),
            IF(IFERROR(T41,
                    -1E+99)&gt;=IFERROR(AE41,
                    -1E+99),
                MAX('1D'!$D$16,
                    IFERROR(L41,
                        MAX('1D'!$D$16,
                            POWER((ABS(K41)^2)/('1D'!$I$5*MAX(F41,
                                        0.1)^2),
                                1/3)))),
                MAX('1D'!$D$16,
                    IFERROR(W41,
                        MAX('1D'!$D$16,
                            POWER((ABS(K41)^2)/('1D'!$I$5*MAX(F41,
                                        0.1)^2),
                                1/3))))))),
    MAX('1D'!$D$16,
        POWER((ABS(K41)^2)/('1D'!$I$5*MAX(F41,
                    0.1)^2),
            1/3)))</f>
        <v>4.1485545931220047</v>
      </c>
      <c r="AI41" s="5">
        <f t="shared" ca="1" si="8"/>
        <v>635.64855459312196</v>
      </c>
      <c r="AJ41" s="5">
        <f ca="1">AI41+((ABS(K41)/MAX(((F41)+(G41)*(AH41))*(AH41),
            0.000001))^2)/(2*'1D'!$I$5)</f>
        <v>636.0467528263564</v>
      </c>
      <c r="AL41">
        <v>635.5</v>
      </c>
      <c r="AM41">
        <v>0</v>
      </c>
      <c r="AN41" s="5">
        <f ca="1">IF($A$2=0,
    MIN(('1D'!$D$12*MAX(J41,
                0.1)*POWER(MAX(0,
                    AI41-AL41),
                1.5)),
        (MAX(0,
                K41-(0.05)-IFERROR(AM41,
                    0))),
        IFERROR(AN41,
            0)),
    IF(('1D'!$D$12*MAX(J41,
                0.1)*POWER(MAX(0,
                    AI41-AL41),
                1.5))&lt;=0,
        0,
        MIN(('1D'!$D$12*MAX(J41,
                    0.1)*POWER(MAX(0,
                        AI41-AL41),
                    1.5)),
            (MAX(0,
                    K41-(0.05)-IFERROR(AM41,
                        0))),
            (MAX(0,
                    IFERROR(AN41,
                        0)+('1D'!$D$25*(('1D'!$D$12*MAX(J41,
                                    0.1)*POWER(MAX(0,
                                        AI41-AL41),
                                    1.5))-IFERROR(AN41,
                                0))))))))</f>
        <v>9.7337020357918067E-2</v>
      </c>
      <c r="AO41" s="5">
        <f t="shared" ca="1" si="9"/>
        <v>9.7337020357918067E-2</v>
      </c>
      <c r="AP41" s="5">
        <f t="shared" ca="1" si="13"/>
        <v>0.66555526125216957</v>
      </c>
      <c r="AQ41" s="5">
        <f ca="1">ABS(ABS(K41)/MAX(((F41)+(G41)*(AH41))*(AH41),
        0.000001))/SQRT('1D'!$I$5*MAX((((F41)+(G41)*(AH41))*(AH41))/MAX((F41)+2*(G41)*(AH41),
            0.000001),
        0.000001))</f>
        <v>0.43814338322203011</v>
      </c>
      <c r="AR41" s="5" t="str">
        <f t="shared" ca="1" si="10"/>
        <v>Subcritical</v>
      </c>
      <c r="AS41" s="5">
        <f ca="1">((ABS(K41)*'1D'!$D$6)/(MAX(((F41)+(G41)*(AH41))*(AH41),
            0.000001)*MAX(((((F41)+(G41)*(AH41))*(AH41))/MAX((F41)+2*(AH41)*SQRT(1+(G41)^2),
                    0.000001))^(2/3),
            0.000001)))^2</f>
        <v>1.115222284368392E-3</v>
      </c>
    </row>
    <row r="42" spans="1:45" x14ac:dyDescent="0.35">
      <c r="A42">
        <v>33</v>
      </c>
      <c r="B42">
        <v>31.93</v>
      </c>
      <c r="C42">
        <v>616082.15300000005</v>
      </c>
      <c r="D42">
        <v>3096598.77</v>
      </c>
      <c r="E42">
        <v>631.5</v>
      </c>
      <c r="F42">
        <v>4.1479999999999997</v>
      </c>
      <c r="G42">
        <v>0</v>
      </c>
      <c r="H42" t="s">
        <v>176</v>
      </c>
      <c r="I42">
        <v>5.7000000000000002E-2</v>
      </c>
      <c r="J42" s="5">
        <f t="shared" si="11"/>
        <v>0.99899999999999878</v>
      </c>
      <c r="K42" s="5">
        <f t="shared" ca="1" si="12"/>
        <v>49.265444738747838</v>
      </c>
      <c r="L42" s="5">
        <f ca="1">IF($A$2=0,
    IFERROR(L41,
        MAX('1D'!$D$16,
            POWER((ABS(K42)^2)/('1D'!$I$5*MAX(F42,
                        0.1)^2),
                1/3))),
    IF(IFERROR(V41,
            0)=0,
        IFERROR(L41,
            MAX('1D'!$D$16,
                POWER((ABS(K42)^2)/('1D'!$I$5*MAX(F42,
                            0.1)^2),
                    1/3))),
        IF(OR(IFERROR(L42,
                    0)=0,
                IFERROR(S41,
                    0)&lt;1,
                IFERROR(S42,
                    0)&lt;1),
            MAX('1D'!$D$16,
                POWER((ABS(K42)^2)/('1D'!$I$5*MAX(F42,
                            0.1)^2),
                    1/3)),
            IF(IFERROR(U42,
                    0)&gt;0,
                MAX('1D'!$D$16,
                    IFERROR(L42,
                        0)+((IFERROR(U42,
                                0))*'1D'!$D$18*IF((IFERROR(S42,
                                    0))&lt;1,
                            1,
                            -1))),
                IF(IFERROR(U42,
                        0)&lt;0,
                    IF(ABS((MAX('1D'!$D$16,
                                    POWER((ABS(K42)^2)/('1D'!$I$5*MAX(F42,
                                                0.1)^2),
                                        1/3)))-IFERROR(L42,
                                0))&gt;'1D'!$D$19,
                        MAX('1D'!$D$16,
                            IF((MAX('1D'!$D$16,
                                        POWER((ABS(K42)^2)/('1D'!$I$5*MAX(F42,
                                                    0.1)^2),
                                            1/3)))&gt;IFERROR(L42,
                                    0),
                                MIN((MAX('1D'!$D$16,
                                            POWER((ABS(K42)^2)/('1D'!$I$5*MAX(F42,
                                                        0.1)^2),
                                                1/3))),
                                    IFERROR(L42,
                                        0)+(MIN(ABS(IFERROR(U42,
                                                    0))*'1D'!$D$18,
                                            ABS((MAX('1D'!$D$16,
                                                        POWER((ABS(K42)^2)/('1D'!$I$5*MAX(F42,
                                                                    0.1)^2),
                                                            1/3)))-IFERROR(L42,
                                                    0))))),
                                MAX((MAX('1D'!$D$16,
                                            POWER((ABS(K42)^2)/('1D'!$I$5*MAX(F42,
                                                        0.1)^2),
                                                1/3))),
                                    IFERROR(L42,
                                        0)-(MIN(ABS(IFERROR(U42,
                                                    0))*'1D'!$D$18,
                                            ABS((MAX('1D'!$D$16,
                                                        POWER((ABS(K42)^2)/('1D'!$I$5*MAX(F42,
                                                                    0.1)^2),
                                                            1/3)))-IFERROR(L42,
                                                    0))))))),
                        MAX('1D'!$D$16,
                            POWER((ABS(K42)^2)/('1D'!$I$5*MAX(F42,
                                        0.1)^2),
                                1/3))),
                    MAX('1D'!$D$16,
                        IFERROR(L42,
                            0)))))))</f>
        <v>2.4317155438146618</v>
      </c>
      <c r="M42" s="5">
        <f t="shared" ca="1" si="0"/>
        <v>10.086756075743217</v>
      </c>
      <c r="N42" s="5">
        <f t="shared" ca="1" si="1"/>
        <v>1.1193289919944098</v>
      </c>
      <c r="O42" s="5">
        <f t="shared" ca="1" si="2"/>
        <v>4.8841713201751871</v>
      </c>
      <c r="P42" s="5">
        <f t="shared" ca="1" si="3"/>
        <v>633.93171554381468</v>
      </c>
      <c r="Q42" s="5">
        <f ca="1">P42+((ABS(K42)/MAX(((F42)+(G42)*(L42))*(L42),
            0.000001))^2)/(2*'1D'!$I$5)</f>
        <v>635.14757331572196</v>
      </c>
      <c r="R42" s="5">
        <f ca="1">((ABS(K42)*'1D'!$D$6)/(MAX(((F42)+(G42)*(L42))*(L42),
            0.000001)*MAX(((((F42)+(G42)*(L42))*(L42))/MAX((F42)+2*(L42)*SQRT(1+(G42)^2),
                    0.000001))^(2/3),
            0.000001)))^2</f>
        <v>4.6183547865714441E-3</v>
      </c>
      <c r="S42" s="5">
        <f ca="1">ABS(ABS(K42)/MAX(((F42)+(G42)*(L42))*(L42),
        0.000001))/SQRT('1D'!$I$5*MAX((((F42)+(G42)*(L42))*(L42))/MAX((F42)+2*(G42)*(L42),
            0.000001),
        0.000001))</f>
        <v>1</v>
      </c>
      <c r="T42" s="5">
        <f ca="1">((F42)*(L42)^2)/2+(G42)*(L42)^3/3+(ABS(K42)^2)/('1D'!$I$5*MAX(((F42)+(G42)*(L42))*(L42),
        0.000001))</f>
        <v>36.792182304077635</v>
      </c>
      <c r="U42" s="5">
        <f ca="1">IF($A$2=0,
    0,
    IFERROR(Q41-(((R41+R42)/2)*J42)-(IF(O41&gt;O42,
                '1D'!$D$8*((O41^2-O42^2)/(2*'1D'!$I$5)),
                '1D'!$D$9*((O42^2-O41^2)/(2*'1D'!$I$5)))+('1D'!$D$10*(ABS(I42)/90)*(MAX(O41^2,
                        O42^2)/(2*'1D'!$I$5))))-Q42,
        0))</f>
        <v>-6.4412373346726781E-2</v>
      </c>
      <c r="V42" s="5">
        <f ca="1">IF($A$2=0,
    1,
    IF(IFERROR(V41,
            0)=0,
        0,
        IFERROR(IF(ROUND(S42,
                    3)=1,
                1,
                IF(AND(ABS(U42)&lt;'1D'!$D$19,
                        S42&gt;1),
                    1,
                    0)),
            0)))</f>
        <v>1</v>
      </c>
      <c r="W42" s="5">
        <f ca="1">IF($A$2=0,
    MAX(MAX('1D'!$D$16,
            MAX('1D'!$D$16,
                POWER((ABS(K42)^2)/('1D'!$I$5*MAX(F42,
                            0.1)^2),
                    1/3))),
        IFERROR(W45,
            MAX(MAX('1D'!$D$16,
                    MAX('1D'!$D$16,
                        POWER((ABS(K42)^2)/('1D'!$I$5*MAX(F42,
                                    0.1)^2),
                            1/3))),
                ($L$2)-E45))),
    IF(IFERROR(AG43,
            0)=0,
        MAX(MAX('1D'!$D$16,
                MAX('1D'!$D$16,
                    POWER((ABS(K42)^2)/('1D'!$I$5*MAX(F42,
                                0.1)^2),
                        1/3))),
            IFERROR(W45,
                MAX(MAX('1D'!$D$16,
                        MAX('1D'!$D$16,
                            POWER((ABS(K42)^2)/('1D'!$I$5*MAX(F42,
                                        0.1)^2),
                                1/3))),
                    ($L$2)-E45))),
        IF(IFERROR(W42,
                0)=0,
            MAX(MAX('1D'!$D$16,
                    MAX('1D'!$D$16,
                        POWER((ABS(K42)^2)/('1D'!$I$5*MAX(F42,
                                    0.1)^2),
                            1/3))),
                IFERROR(W45,
                    MAX(MAX('1D'!$D$16,
                            MAX('1D'!$D$16,
                                POWER((ABS(K42)^2)/('1D'!$I$5*MAX(F42,
                                            0.1)^2),
                                    1/3))),
                        ($L$2)-E45))),
            IF(OR(IFERROR(AD42,
                        0)&gt;=1,
                    IFERROR(AD43,
                        0)&gt;=1),
                MAX('1D'!$D$16,
                    MAX('1D'!$D$16,
                        POWER((ABS(K42)^2)/('1D'!$I$5*MAX(F42,
                                    0.1)^2),
                            1/3))),
                IF(ABS(IFERROR(AF42,
                            0))&lt;'1D'!$D$19,
                    MAX(MAX('1D'!$D$16,
                            MAX('1D'!$D$16,
                                POWER((ABS(K42)^2)/('1D'!$I$5*MAX(F42,
                                            0.1)^2),
                                    1/3))),
                        IFERROR(W42,
                            0)),
                    MAX(MAX('1D'!$D$16,
                            MAX('1D'!$D$16,
                                POWER((ABS(K42)^2)/('1D'!$I$5*MAX(F42,
                                            0.1)^2),
                                    1/3))),
                        (IFERROR(W42,
                                0))+((IFERROR(AF42,
                                    0))*'1D'!$D$18)))))))</f>
        <v>4.1194605984152179</v>
      </c>
      <c r="X42" s="5">
        <f t="shared" ca="1" si="4"/>
        <v>17.087522562226322</v>
      </c>
      <c r="Y42" s="5">
        <f t="shared" ca="1" si="5"/>
        <v>1.3794810099057284</v>
      </c>
      <c r="Z42" s="5">
        <f t="shared" ca="1" si="6"/>
        <v>2.8831239027975903</v>
      </c>
      <c r="AA42" s="5">
        <f t="shared" ca="1" si="7"/>
        <v>635.61946059841523</v>
      </c>
      <c r="AB42" s="5">
        <f ca="1">AA42+((ABS(K42)/MAX(((F42)+(G42)*(W42))*(W42),
            0.000001))^2)/(2*'1D'!$I$5)</f>
        <v>636.04313049846019</v>
      </c>
      <c r="AC42" s="5">
        <f ca="1">((ABS(K42)*'1D'!$D$6)/(MAX(((F42)+(G42)*(W42))*(W42),
            0.000001)*MAX(((((F42)+(G42)*(W42))*(W42))/MAX((F42)+2*(W42)*SQRT(1+(G42)^2),
                    0.000001))^(2/3),
            0.000001)))^2</f>
        <v>1.2179276674837039E-3</v>
      </c>
      <c r="AD42" s="5">
        <f ca="1">ABS(ABS(K42)/MAX(((F42)+(G42)*(W42))*(W42),
        0.000001))/SQRT('1D'!$I$5*MAX((((F42)+(G42)*(W42))*(W42))/MAX((F42)+2*(G42)*(W42),
            0.000001),
        0.000001))</f>
        <v>0.45353272182687143</v>
      </c>
      <c r="AE42" s="5">
        <f ca="1">((F42)*(W42)^2)/2+(G42)*(W42)^3/3+(ABS(K42)^2)/('1D'!$I$5*MAX(((F42)+(G42)*(W42))*(W42),
        0.000001))</f>
        <v>49.674625911721257</v>
      </c>
      <c r="AF42" s="5">
        <f ca="1">IF($A$2=0,
    0,
    IFERROR(AB43+(((AC42+AC43)/2)*J43)+(IF(Z42&gt;Z43,
                '1D'!$D$8*((Z42^2-Z43^2)/(2*'1D'!$I$5)),
                '1D'!$D$9*((Z43^2-Z42^2)/(2*'1D'!$I$5)))+('1D'!$D$10*(ABS(I43)/90)*(MAX(Z42^2,
                        Z43^2)/(2*'1D'!$I$5))))-AB42,
        0))</f>
        <v>5.5628768905080506E-5</v>
      </c>
      <c r="AG42" s="5">
        <f ca="1">IF($A$2=0,
    1,
    IF(IFERROR(AG43,
            0)=0,
        0,
        IFERROR(IF(OR(ROUND(AD42,
                        3)&gt;=1,
                    AND(ABS(AF42)&lt;'1D'!$D$19,
                        AD42&lt;1)),
                1,
                0),
            0)))</f>
        <v>1</v>
      </c>
      <c r="AH42" s="5">
        <f ca="1">IFERROR(IF('1D'!V35="Supercritical",
        MAX('1D'!$D$16,
            IFERROR(L42,
                MAX('1D'!$D$16,
                    POWER((ABS(K42)^2)/('1D'!$I$5*MAX(F42,
                                0.1)^2),
                        1/3)))),
        IF('1D'!V35="Subcritical",
            MAX('1D'!$D$16,
                IFERROR(W42,
                    MAX('1D'!$D$16,
                        POWER((ABS(K42)^2)/('1D'!$I$5*MAX(F42,
                                    0.1)^2),
                            1/3)))),
            IF(IFERROR(T42,
                    -1E+99)&gt;=IFERROR(AE42,
                    -1E+99),
                MAX('1D'!$D$16,
                    IFERROR(L42,
                        MAX('1D'!$D$16,
                            POWER((ABS(K42)^2)/('1D'!$I$5*MAX(F42,
                                        0.1)^2),
                                1/3)))),
                MAX('1D'!$D$16,
                    IFERROR(W42,
                        MAX('1D'!$D$16,
                            POWER((ABS(K42)^2)/('1D'!$I$5*MAX(F42,
                                        0.1)^2),
                                1/3))))))),
    MAX('1D'!$D$16,
        POWER((ABS(K42)^2)/('1D'!$I$5*MAX(F42,
                    0.1)^2),
            1/3)))</f>
        <v>4.1194605984152179</v>
      </c>
      <c r="AI42" s="5">
        <f t="shared" ca="1" si="8"/>
        <v>635.61946059841523</v>
      </c>
      <c r="AJ42" s="5">
        <f ca="1">AI42+((ABS(K42)/MAX(((F42)+(G42)*(AH42))*(AH42),
            0.000001))^2)/(2*'1D'!$I$5)</f>
        <v>636.04313049846019</v>
      </c>
      <c r="AL42">
        <v>635.5</v>
      </c>
      <c r="AM42">
        <v>0</v>
      </c>
      <c r="AN42" s="5">
        <f ca="1">IF($A$2=0,
    MIN(('1D'!$D$12*MAX(J42,
                0.1)*POWER(MAX(0,
                    AI42-AL42),
                1.5)),
        (MAX(0,
                K42-(0.05)-IFERROR(AM42,
                    0))),
        IFERROR(AN42,
            0)),
    IF(('1D'!$D$12*MAX(J42,
                0.1)*POWER(MAX(0,
                    AI42-AL42),
                1.5))&lt;=0,
        0,
        MIN(('1D'!$D$12*MAX(J42,
                    0.1)*POWER(MAX(0,
                        AI42-AL42),
                    1.5)),
            (MAX(0,
                    K42-(0.05)-IFERROR(AM42,
                        0))),
            (MAX(0,
                    IFERROR(AN42,
                        0)+('1D'!$D$25*(('1D'!$D$12*MAX(J42,
                                    0.1)*POWER(MAX(0,
                                        AI42-AL42),
                                    1.5))-IFERROR(AN42,
                                0))))))))</f>
        <v>7.012153887919205E-2</v>
      </c>
      <c r="AO42" s="5">
        <f t="shared" ca="1" si="9"/>
        <v>7.012153887919205E-2</v>
      </c>
      <c r="AP42" s="5">
        <f t="shared" ca="1" si="13"/>
        <v>0.73567680013136161</v>
      </c>
      <c r="AQ42" s="5">
        <f ca="1">ABS(ABS(K42)/MAX(((F42)+(G42)*(AH42))*(AH42),
        0.000001))/SQRT('1D'!$I$5*MAX((((F42)+(G42)*(AH42))*(AH42))/MAX((F42)+2*(G42)*(AH42),
            0.000001),
        0.000001))</f>
        <v>0.45353272182687143</v>
      </c>
      <c r="AR42" s="5" t="str">
        <f t="shared" ca="1" si="10"/>
        <v>Subcritical</v>
      </c>
      <c r="AS42" s="5">
        <f ca="1">((ABS(K42)*'1D'!$D$6)/(MAX(((F42)+(G42)*(AH42))*(AH42),
            0.000001)*MAX(((((F42)+(G42)*(AH42))*(AH42))/MAX((F42)+2*(AH42)*SQRT(1+(G42)^2),
                    0.000001))^(2/3),
            0.000001)))^2</f>
        <v>1.2179276674837039E-3</v>
      </c>
    </row>
    <row r="43" spans="1:45" x14ac:dyDescent="0.35">
      <c r="A43">
        <v>34</v>
      </c>
      <c r="B43">
        <v>32.93</v>
      </c>
      <c r="C43">
        <v>616082.22699999996</v>
      </c>
      <c r="D43">
        <v>3096597.773</v>
      </c>
      <c r="E43">
        <v>631.5</v>
      </c>
      <c r="F43">
        <v>4.0380000000000003</v>
      </c>
      <c r="G43">
        <v>0</v>
      </c>
      <c r="H43" t="s">
        <v>176</v>
      </c>
      <c r="I43">
        <v>5.2999999999999999E-2</v>
      </c>
      <c r="J43" s="5">
        <f t="shared" si="11"/>
        <v>1</v>
      </c>
      <c r="K43" s="5">
        <f t="shared" ca="1" si="12"/>
        <v>49.195323199868646</v>
      </c>
      <c r="L43" s="5">
        <f ca="1">IF($A$2=0,
    IFERROR(L42,
        MAX('1D'!$D$16,
            POWER((ABS(K43)^2)/('1D'!$I$5*MAX(F43,
                        0.1)^2),
                1/3))),
    IF(IFERROR(V42,
            0)=0,
        IFERROR(L42,
            MAX('1D'!$D$16,
                POWER((ABS(K43)^2)/('1D'!$I$5*MAX(F43,
                            0.1)^2),
                    1/3))),
        IF(OR(IFERROR(L43,
                    0)=0,
                IFERROR(S42,
                    0)&lt;1,
                IFERROR(S43,
                    0)&lt;1),
            MAX('1D'!$D$16,
                POWER((ABS(K43)^2)/('1D'!$I$5*MAX(F43,
                            0.1)^2),
                    1/3)),
            IF(IFERROR(U43,
                    0)&gt;0,
                MAX('1D'!$D$16,
                    IFERROR(L43,
                        0)+((IFERROR(U43,
                                0))*'1D'!$D$18*IF((IFERROR(S43,
                                    0))&lt;1,
                            1,
                            -1))),
                IF(IFERROR(U43,
                        0)&lt;0,
                    IF(ABS((MAX('1D'!$D$16,
                                    POWER((ABS(K43)^2)/('1D'!$I$5*MAX(F43,
                                                0.1)^2),
                                        1/3)))-IFERROR(L43,
                                0))&gt;'1D'!$D$19,
                        MAX('1D'!$D$16,
                            IF((MAX('1D'!$D$16,
                                        POWER((ABS(K43)^2)/('1D'!$I$5*MAX(F43,
                                                    0.1)^2),
                                            1/3)))&gt;IFERROR(L43,
                                    0),
                                MIN((MAX('1D'!$D$16,
                                            POWER((ABS(K43)^2)/('1D'!$I$5*MAX(F43,
                                                        0.1)^2),
                                                1/3))),
                                    IFERROR(L43,
                                        0)+(MIN(ABS(IFERROR(U43,
                                                    0))*'1D'!$D$18,
                                            ABS((MAX('1D'!$D$16,
                                                        POWER((ABS(K43)^2)/('1D'!$I$5*MAX(F43,
                                                                    0.1)^2),
                                                            1/3)))-IFERROR(L43,
                                                    0))))),
                                MAX((MAX('1D'!$D$16,
                                            POWER((ABS(K43)^2)/('1D'!$I$5*MAX(F43,
                                                        0.1)^2),
                                                1/3))),
                                    IFERROR(L43,
                                        0)-(MIN(ABS(IFERROR(U43,
                                                    0))*'1D'!$D$18,
                                            ABS((MAX('1D'!$D$16,
                                                        POWER((ABS(K43)^2)/('1D'!$I$5*MAX(F43,
                                                                    0.1)^2),
                                                            1/3)))-IFERROR(L43,
                                                    0))))))),
                        MAX('1D'!$D$16,
                            POWER((ABS(K43)^2)/('1D'!$I$5*MAX(F43,
                                        0.1)^2),
                                1/3))),
                    MAX('1D'!$D$16,
                        IFERROR(L43,
                            0)))))))</f>
        <v>2.4733296276574812</v>
      </c>
      <c r="M43" s="5">
        <f t="shared" ca="1" si="0"/>
        <v>9.9873050364809099</v>
      </c>
      <c r="N43" s="5">
        <f t="shared" ca="1" si="1"/>
        <v>1.1115953040258952</v>
      </c>
      <c r="O43" s="5">
        <f t="shared" ca="1" si="2"/>
        <v>4.9257855868196181</v>
      </c>
      <c r="P43" s="5">
        <f t="shared" ca="1" si="3"/>
        <v>633.97332962765745</v>
      </c>
      <c r="Q43" s="5">
        <f ca="1">P43+((ABS(K43)/MAX(((F43)+(G43)*(L43))*(L43),
            0.000001))^2)/(2*'1D'!$I$5)</f>
        <v>635.20999444148617</v>
      </c>
      <c r="R43" s="5">
        <f ca="1">((ABS(K43)*'1D'!$D$6)/(MAX(((F43)+(G43)*(L43))*(L43),
            0.000001)*MAX(((((F43)+(G43)*(L43))*(L43))/MAX((F43)+2*(L43)*SQRT(1+(G43)^2),
                    0.000001))^(2/3),
            0.000001)))^2</f>
        <v>4.7410141787343936E-3</v>
      </c>
      <c r="S43" s="5">
        <f ca="1">ABS(ABS(K43)/MAX(((F43)+(G43)*(L43))*(L43),
        0.000001))/SQRT('1D'!$I$5*MAX((((F43)+(G43)*(L43))*(L43))/MAX((F43)+2*(G43)*(L43),
            0.000001),
        0.000001))</f>
        <v>1</v>
      </c>
      <c r="T43" s="5">
        <f ca="1">((F43)*(L43)^2)/2+(G43)*(L43)^3/3+(ABS(K43)^2)/('1D'!$I$5*MAX(((F43)+(G43)*(L43))*(L43),
        0.000001))</f>
        <v>37.052846170771517</v>
      </c>
      <c r="U43" s="5">
        <f ca="1">IF($A$2=0,
    0,
    IFERROR(Q42-(((R42+R43)/2)*J43)-(IF(O42&gt;O43,
                '1D'!$D$8*((O42^2-O43^2)/(2*'1D'!$I$5)),
                '1D'!$D$9*((O43^2-O42^2)/(2*'1D'!$I$5)))+('1D'!$D$10*(ABS(I43)/90)*(MAX(O42^2,
                        O43^2)/(2*'1D'!$I$5))))-Q43,
        0))</f>
        <v>-6.9290753164182206E-2</v>
      </c>
      <c r="V43" s="5">
        <f ca="1">IF($A$2=0,
    1,
    IF(IFERROR(V42,
            0)=0,
        0,
        IFERROR(IF(ROUND(S43,
                    3)=1,
                1,
                IF(AND(ABS(U43)&lt;'1D'!$D$19,
                        S43&gt;1),
                    1,
                    0)),
            0)))</f>
        <v>1</v>
      </c>
      <c r="W43" s="5">
        <f ca="1">IF($A$2=0,
    MAX(MAX('1D'!$D$16,
            MAX('1D'!$D$16,
                POWER((ABS(K43)^2)/('1D'!$I$5*MAX(F43,
                            0.1)^2),
                    1/3))),
        IFERROR(W45,
            MAX(MAX('1D'!$D$16,
                    MAX('1D'!$D$16,
                        POWER((ABS(K43)^2)/('1D'!$I$5*MAX(F43,
                                    0.1)^2),
                            1/3))),
                ($L$2)-E45))),
    IF(IFERROR(AG44,
            0)=0,
        MAX(MAX('1D'!$D$16,
                MAX('1D'!$D$16,
                    POWER((ABS(K43)^2)/('1D'!$I$5*MAX(F43,
                                0.1)^2),
                        1/3))),
            IFERROR(W45,
                MAX(MAX('1D'!$D$16,
                        MAX('1D'!$D$16,
                            POWER((ABS(K43)^2)/('1D'!$I$5*MAX(F43,
                                        0.1)^2),
                                1/3))),
                    ($L$2)-E45))),
        IF(IFERROR(W43,
                0)=0,
            MAX(MAX('1D'!$D$16,
                    MAX('1D'!$D$16,
                        POWER((ABS(K43)^2)/('1D'!$I$5*MAX(F43,
                                    0.1)^2),
                            1/3))),
                IFERROR(W45,
                    MAX(MAX('1D'!$D$16,
                            MAX('1D'!$D$16,
                                POWER((ABS(K43)^2)/('1D'!$I$5*MAX(F43,
                                            0.1)^2),
                                    1/3))),
                        ($L$2)-E45))),
            IF(OR(IFERROR(AD43,
                        0)&gt;=1,
                    IFERROR(AD44,
                        0)&gt;=1),
                MAX('1D'!$D$16,
                    MAX('1D'!$D$16,
                        POWER((ABS(K43)^2)/('1D'!$I$5*MAX(F43,
                                    0.1)^2),
                            1/3))),
                IF(ABS(IFERROR(AF43,
                            0))&lt;'1D'!$D$19,
                    MAX(MAX('1D'!$D$16,
                            MAX('1D'!$D$16,
                                POWER((ABS(K43)^2)/('1D'!$I$5*MAX(F43,
                                            0.1)^2),
                                    1/3))),
                        IFERROR(W43,
                            0)),
                    MAX(MAX('1D'!$D$16,
                            MAX('1D'!$D$16,
                                POWER((ABS(K43)^2)/('1D'!$I$5*MAX(F43,
                                            0.1)^2),
                                    1/3))),
                        (IFERROR(W43,
                                0))+((IFERROR(AF43,
                                    0))*'1D'!$D$18)))))))</f>
        <v>4.0855256900335739</v>
      </c>
      <c r="X43" s="5">
        <f t="shared" ca="1" si="4"/>
        <v>16.497352736355573</v>
      </c>
      <c r="Y43" s="5">
        <f t="shared" ca="1" si="5"/>
        <v>1.3512395208107348</v>
      </c>
      <c r="Z43" s="5">
        <f t="shared" ca="1" si="6"/>
        <v>2.9820131742383036</v>
      </c>
      <c r="AA43" s="5">
        <f t="shared" ca="1" si="7"/>
        <v>635.58552569003359</v>
      </c>
      <c r="AB43" s="5">
        <f ca="1">AA43+((ABS(K43)/MAX(((F43)+(G43)*(W43))*(W43),
            0.000001))^2)/(2*'1D'!$I$5)</f>
        <v>636.03875721762438</v>
      </c>
      <c r="AC43" s="5">
        <f ca="1">((ABS(K43)*'1D'!$D$6)/(MAX(((F43)+(G43)*(W43))*(W43),
            0.000001)*MAX(((((F43)+(G43)*(W43))*(W43))/MAX((F43)+2*(W43)*SQRT(1+(G43)^2),
                    0.000001))^(2/3),
            0.000001)))^2</f>
        <v>1.3393431118298011E-3</v>
      </c>
      <c r="AD43" s="5">
        <f ca="1">ABS(ABS(K43)/MAX(((F43)+(G43)*(W43))*(W43),
        0.000001))/SQRT('1D'!$I$5*MAX((((F43)+(G43)*(W43))*(W43))/MAX((F43)+2*(G43)*(W43),
            0.000001),
        0.000001))</f>
        <v>0.47103272549555975</v>
      </c>
      <c r="AE43" s="5">
        <f ca="1">((F43)*(W43)^2)/2+(G43)*(W43)^3/3+(ABS(K43)^2)/('1D'!$I$5*MAX(((F43)+(G43)*(W43))*(W43),
        0.000001))</f>
        <v>48.654419974767421</v>
      </c>
      <c r="AF43" s="5">
        <f ca="1">IF($A$2=0,
    0,
    IFERROR(AB44+(((AC43+AC44)/2)*J44)+(IF(Z43&gt;Z44,
                '1D'!$D$8*((Z43^2-Z44^2)/(2*'1D'!$I$5)),
                '1D'!$D$9*((Z44^2-Z43^2)/(2*'1D'!$I$5)))+('1D'!$D$10*(ABS(I44)/90)*(MAX(Z43^2,
                        Z44^2)/(2*'1D'!$I$5))))-AB43,
        0))</f>
        <v>-1.4511082633816841E-4</v>
      </c>
      <c r="AG43" s="5">
        <f ca="1">IF($A$2=0,
    1,
    IF(IFERROR(AG44,
            0)=0,
        0,
        IFERROR(IF(OR(ROUND(AD43,
                        3)&gt;=1,
                    AND(ABS(AF43)&lt;'1D'!$D$19,
                        AD43&lt;1)),
                1,
                0),
            0)))</f>
        <v>1</v>
      </c>
      <c r="AH43" s="5">
        <f ca="1">IFERROR(IF('1D'!V35="Supercritical",
        MAX('1D'!$D$16,
            IFERROR(L43,
                MAX('1D'!$D$16,
                    POWER((ABS(K43)^2)/('1D'!$I$5*MAX(F43,
                                0.1)^2),
                        1/3)))),
        IF('1D'!V35="Subcritical",
            MAX('1D'!$D$16,
                IFERROR(W43,
                    MAX('1D'!$D$16,
                        POWER((ABS(K43)^2)/('1D'!$I$5*MAX(F43,
                                    0.1)^2),
                            1/3)))),
            IF(IFERROR(T43,
                    -1E+99)&gt;=IFERROR(AE43,
                    -1E+99),
                MAX('1D'!$D$16,
                    IFERROR(L43,
                        MAX('1D'!$D$16,
                            POWER((ABS(K43)^2)/('1D'!$I$5*MAX(F43,
                                        0.1)^2),
                                1/3)))),
                MAX('1D'!$D$16,
                    IFERROR(W43,
                        MAX('1D'!$D$16,
                            POWER((ABS(K43)^2)/('1D'!$I$5*MAX(F43,
                                        0.1)^2),
                                1/3))))))),
    MAX('1D'!$D$16,
        POWER((ABS(K43)^2)/('1D'!$I$5*MAX(F43,
                    0.1)^2),
            1/3)))</f>
        <v>4.0855256900335739</v>
      </c>
      <c r="AI43" s="5">
        <f t="shared" ca="1" si="8"/>
        <v>635.58552569003359</v>
      </c>
      <c r="AJ43" s="5">
        <f ca="1">AI43+((ABS(K43)/MAX(((F43)+(G43)*(AH43))*(AH43),
            0.000001))^2)/(2*'1D'!$I$5)</f>
        <v>636.03875721762438</v>
      </c>
      <c r="AL43">
        <v>635.5</v>
      </c>
      <c r="AM43">
        <v>0</v>
      </c>
      <c r="AN43" s="5">
        <f ca="1">IF($A$2=0,
    MIN(('1D'!$D$12*MAX(J43,
                0.1)*POWER(MAX(0,
                    AI43-AL43),
                1.5)),
        (MAX(0,
                K43-(0.05)-IFERROR(AM43,
                    0))),
        IFERROR(AN43,
            0)),
    IF(('1D'!$D$12*MAX(J43,
                0.1)*POWER(MAX(0,
                    AI43-AL43),
                1.5))&lt;=0,
        0,
        MIN(('1D'!$D$12*MAX(J43,
                    0.1)*POWER(MAX(0,
                        AI43-AL43),
                    1.5)),
            (MAX(0,
                    K43-(0.05)-IFERROR(AM43,
                        0))),
            (MAX(0,
                    IFERROR(AN43,
                        0)+('1D'!$D$25*(('1D'!$D$12*MAX(J43,
                                    0.1)*POWER(MAX(0,
                                        AI43-AL43),
                                    1.5))-IFERROR(AN43,
                                0))))))))</f>
        <v>4.2520053433124608E-2</v>
      </c>
      <c r="AO43" s="5">
        <f t="shared" ca="1" si="9"/>
        <v>4.2520053433124608E-2</v>
      </c>
      <c r="AP43" s="5">
        <f t="shared" ca="1" si="13"/>
        <v>0.7781968535644862</v>
      </c>
      <c r="AQ43" s="5">
        <f ca="1">ABS(ABS(K43)/MAX(((F43)+(G43)*(AH43))*(AH43),
        0.000001))/SQRT('1D'!$I$5*MAX((((F43)+(G43)*(AH43))*(AH43))/MAX((F43)+2*(G43)*(AH43),
            0.000001),
        0.000001))</f>
        <v>0.47103272549555975</v>
      </c>
      <c r="AR43" s="5" t="str">
        <f t="shared" ca="1" si="10"/>
        <v>Subcritical</v>
      </c>
      <c r="AS43" s="5">
        <f ca="1">((ABS(K43)*'1D'!$D$6)/(MAX(((F43)+(G43)*(AH43))*(AH43),
            0.000001)*MAX(((((F43)+(G43)*(AH43))*(AH43))/MAX((F43)+2*(AH43)*SQRT(1+(G43)^2),
                    0.000001))^(2/3),
            0.000001)))^2</f>
        <v>1.3393431118298011E-3</v>
      </c>
    </row>
    <row r="44" spans="1:45" x14ac:dyDescent="0.35">
      <c r="A44">
        <v>35</v>
      </c>
      <c r="B44">
        <v>33.930999999999997</v>
      </c>
      <c r="C44">
        <v>616082.30200000003</v>
      </c>
      <c r="D44">
        <v>3096596.7749999999</v>
      </c>
      <c r="E44">
        <v>631.5</v>
      </c>
      <c r="F44">
        <v>3.9289999999999998</v>
      </c>
      <c r="G44">
        <v>0</v>
      </c>
      <c r="H44" t="s">
        <v>176</v>
      </c>
      <c r="I44">
        <v>5.2999999999999999E-2</v>
      </c>
      <c r="J44" s="5">
        <f t="shared" si="11"/>
        <v>1.0009999999999977</v>
      </c>
      <c r="K44" s="5">
        <f t="shared" ca="1" si="12"/>
        <v>49.152803146435524</v>
      </c>
      <c r="L44" s="5">
        <f ca="1">IF($A$2=0,
    IFERROR(L43,
        MAX('1D'!$D$16,
            POWER((ABS(K44)^2)/('1D'!$I$5*MAX(F44,
                        0.1)^2),
                1/3))),
    IF(IFERROR(V43,
            0)=0,
        IFERROR(L43,
            MAX('1D'!$D$16,
                POWER((ABS(K44)^2)/('1D'!$I$5*MAX(F44,
                            0.1)^2),
                    1/3))),
        IF(OR(IFERROR(L44,
                    0)=0,
                IFERROR(S43,
                    0)&lt;1,
                IFERROR(S44,
                    0)&lt;1),
            MAX('1D'!$D$16,
                POWER((ABS(K44)^2)/('1D'!$I$5*MAX(F44,
                            0.1)^2),
                    1/3)),
            IF(IFERROR(U44,
                    0)&gt;0,
                MAX('1D'!$D$16,
                    IFERROR(L44,
                        0)+((IFERROR(U44,
                                0))*'1D'!$D$18*IF((IFERROR(S44,
                                    0))&lt;1,
                            1,
                            -1))),
                IF(IFERROR(U44,
                        0)&lt;0,
                    IF(ABS((MAX('1D'!$D$16,
                                    POWER((ABS(K44)^2)/('1D'!$I$5*MAX(F44,
                                                0.1)^2),
                                        1/3)))-IFERROR(L44,
                                0))&gt;'1D'!$D$19,
                        MAX('1D'!$D$16,
                            IF((MAX('1D'!$D$16,
                                        POWER((ABS(K44)^2)/('1D'!$I$5*MAX(F44,
                                                    0.1)^2),
                                            1/3)))&gt;IFERROR(L44,
                                    0),
                                MIN((MAX('1D'!$D$16,
                                            POWER((ABS(K44)^2)/('1D'!$I$5*MAX(F44,
                                                        0.1)^2),
                                                1/3))),
                                    IFERROR(L44,
                                        0)+(MIN(ABS(IFERROR(U44,
                                                    0))*'1D'!$D$18,
                                            ABS((MAX('1D'!$D$16,
                                                        POWER((ABS(K44)^2)/('1D'!$I$5*MAX(F44,
                                                                    0.1)^2),
                                                            1/3)))-IFERROR(L44,
                                                    0))))),
                                MAX((MAX('1D'!$D$16,
                                            POWER((ABS(K44)^2)/('1D'!$I$5*MAX(F44,
                                                        0.1)^2),
                                                1/3))),
                                    IFERROR(L44,
                                        0)-(MIN(ABS(IFERROR(U44,
                                                    0))*'1D'!$D$18,
                                            ABS((MAX('1D'!$D$16,
                                                        POWER((ABS(K44)^2)/('1D'!$I$5*MAX(F44,
                                                                    0.1)^2),
                                                            1/3)))-IFERROR(L44,
                                                    0))))))),
                        MAX('1D'!$D$16,
                            POWER((ABS(K44)^2)/('1D'!$I$5*MAX(F44,
                                        0.1)^2),
                                1/3))),
                    MAX('1D'!$D$16,
                        IFERROR(L44,
                            0)))))))</f>
        <v>2.5174132008940608</v>
      </c>
      <c r="M44" s="5">
        <f t="shared" ca="1" si="0"/>
        <v>9.8909164663127651</v>
      </c>
      <c r="N44" s="5">
        <f t="shared" ca="1" si="1"/>
        <v>1.1034257049355289</v>
      </c>
      <c r="O44" s="5">
        <f t="shared" ca="1" si="2"/>
        <v>4.9694892595487863</v>
      </c>
      <c r="P44" s="5">
        <f t="shared" ca="1" si="3"/>
        <v>634.01741320089411</v>
      </c>
      <c r="Q44" s="5">
        <f ca="1">P44+((ABS(K44)/MAX(((F44)+(G44)*(L44))*(L44),
            0.000001))^2)/(2*'1D'!$I$5)</f>
        <v>635.27611980134111</v>
      </c>
      <c r="R44" s="5">
        <f ca="1">((ABS(K44)*'1D'!$D$6)/(MAX(((F44)+(G44)*(L44))*(L44),
            0.000001)*MAX(((((F44)+(G44)*(L44))*(L44))/MAX((F44)+2*(L44)*SQRT(1+(G44)^2),
                    0.000001))^(2/3),
            0.000001)))^2</f>
        <v>4.8732112136724397E-3</v>
      </c>
      <c r="S44" s="5">
        <f ca="1">ABS(ABS(K44)/MAX(((F44)+(G44)*(L44))*(L44),
        0.000001))/SQRT('1D'!$I$5*MAX((((F44)+(G44)*(L44))*(L44))/MAX((F44)+2*(G44)*(L44),
            0.000001),
        0.000001))</f>
        <v>1.0000000000000002</v>
      </c>
      <c r="T44" s="5">
        <f ca="1">((F44)*(L44)^2)/2+(G44)*(L44)^3/3+(ABS(K44)^2)/('1D'!$I$5*MAX(((F44)+(G44)*(L44))*(L44),
        0.000001))</f>
        <v>37.349285521854299</v>
      </c>
      <c r="U44" s="5">
        <f ca="1">IF($A$2=0,
    0,
    IFERROR(Q43-(((R43+R44)/2)*J44)-(IF(O43&gt;O44,
                '1D'!$D$8*((O43^2-O44^2)/(2*'1D'!$I$5)),
                '1D'!$D$9*((O44^2-O43^2)/(2*'1D'!$I$5)))+('1D'!$D$10*(ABS(I44)/90)*(MAX(O43^2,
                        O44^2)/(2*'1D'!$I$5))))-Q44,
        0))</f>
        <v>-7.3252644075296303E-2</v>
      </c>
      <c r="V44" s="5">
        <f ca="1">IF($A$2=0,
    1,
    IF(IFERROR(V43,
            0)=0,
        0,
        IFERROR(IF(ROUND(S44,
                    3)=1,
                1,
                IF(AND(ABS(U44)&lt;'1D'!$D$19,
                        S44&gt;1),
                    1,
                    0)),
            0)))</f>
        <v>1</v>
      </c>
      <c r="W44" s="5">
        <f ca="1">IF($A$2=0,
    MAX(MAX('1D'!$D$16,
            MAX('1D'!$D$16,
                POWER((ABS(K44)^2)/('1D'!$I$5*MAX(F44,
                            0.1)^2),
                    1/3))),
        IFERROR(W45,
            MAX(MAX('1D'!$D$16,
                    MAX('1D'!$D$16,
                        POWER((ABS(K44)^2)/('1D'!$I$5*MAX(F44,
                                    0.1)^2),
                            1/3))),
                ($L$2)-E45))),
    IF(IFERROR(AG45,
            0)=0,
        MAX(MAX('1D'!$D$16,
                MAX('1D'!$D$16,
                    POWER((ABS(K44)^2)/('1D'!$I$5*MAX(F44,
                                0.1)^2),
                        1/3))),
            IFERROR(W45,
                MAX(MAX('1D'!$D$16,
                        MAX('1D'!$D$16,
                            POWER((ABS(K44)^2)/('1D'!$I$5*MAX(F44,
                                        0.1)^2),
                                1/3))),
                    ($L$2)-E45))),
        IF(IFERROR(W44,
                0)=0,
            MAX(MAX('1D'!$D$16,
                    MAX('1D'!$D$16,
                        POWER((ABS(K44)^2)/('1D'!$I$5*MAX(F44,
                                    0.1)^2),
                            1/3))),
                IFERROR(W45,
                    MAX(MAX('1D'!$D$16,
                            MAX('1D'!$D$16,
                                POWER((ABS(K44)^2)/('1D'!$I$5*MAX(F44,
                                            0.1)^2),
                                    1/3))),
                        ($L$2)-E45))),
            IF(OR(IFERROR(AD44,
                        0)&gt;=1,
                    IFERROR(AD45,
                        0)&gt;=1),
                MAX('1D'!$D$16,
                    MAX('1D'!$D$16,
                        POWER((ABS(K44)^2)/('1D'!$I$5*MAX(F44,
                                    0.1)^2),
                            1/3))),
                IF(ABS(IFERROR(AF44,
                            0))&lt;'1D'!$D$19,
                    MAX(MAX('1D'!$D$16,
                            MAX('1D'!$D$16,
                                POWER((ABS(K44)^2)/('1D'!$I$5*MAX(F44,
                                            0.1)^2),
                                    1/3))),
                        IFERROR(W44,
                            0)),
                    MAX(MAX('1D'!$D$16,
                            MAX('1D'!$D$16,
                                POWER((ABS(K44)^2)/('1D'!$I$5*MAX(F44,
                                            0.1)^2),
                                    1/3))),
                        (IFERROR(W44,
                                0))+((IFERROR(AF44,
                                    0))*'1D'!$D$18)))))))</f>
        <v>4.046411724729996</v>
      </c>
      <c r="X44" s="5">
        <f t="shared" ca="1" si="4"/>
        <v>15.898351666464153</v>
      </c>
      <c r="Y44" s="5">
        <f t="shared" ca="1" si="5"/>
        <v>1.3224575900071374</v>
      </c>
      <c r="Z44" s="5">
        <f t="shared" ca="1" si="6"/>
        <v>3.0916917789734155</v>
      </c>
      <c r="AA44" s="5">
        <f t="shared" ca="1" si="7"/>
        <v>635.54641172472998</v>
      </c>
      <c r="AB44" s="5">
        <f ca="1">AA44+((ABS(K44)/MAX(((F44)+(G44)*(W44))*(W44),
            0.000001))^2)/(2*'1D'!$I$5)</f>
        <v>636.0335961312627</v>
      </c>
      <c r="AC44" s="5">
        <f ca="1">((ABS(K44)*'1D'!$D$6)/(MAX(((F44)+(G44)*(W44))*(W44),
            0.000001)*MAX(((((F44)+(G44)*(W44))*(W44))/MAX((F44)+2*(W44)*SQRT(1+(G44)^2),
                    0.000001))^(2/3),
            0.000001)))^2</f>
        <v>1.4816054347220251E-3</v>
      </c>
      <c r="AD44" s="5">
        <f ca="1">ABS(ABS(K44)/MAX(((F44)+(G44)*(W44))*(W44),
        0.000001))/SQRT('1D'!$I$5*MAX((((F44)+(G44)*(W44))*(W44))/MAX((F44)+2*(G44)*(W44),
            0.000001),
        0.000001))</f>
        <v>0.49071197038927888</v>
      </c>
      <c r="AE44" s="5">
        <f ca="1">((F44)*(W44)^2)/2+(G44)*(W44)^3/3+(ABS(K44)^2)/('1D'!$I$5*MAX(((F44)+(G44)*(W44))*(W44),
        0.000001))</f>
        <v>47.656496336479989</v>
      </c>
      <c r="AF44" s="5">
        <f ca="1">IF($A$2=0,
    0,
    IFERROR(AB45+(((AC44+AC45)/2)*J45)+(IF(Z44&gt;Z45,
                '1D'!$D$8*((Z44^2-Z45^2)/(2*'1D'!$I$5)),
                '1D'!$D$9*((Z45^2-Z44^2)/(2*'1D'!$I$5)))+('1D'!$D$10*(ABS(I45)/90)*(MAX(Z44^2,
                        Z45^2)/(2*'1D'!$I$5))))-AB44,
        0))</f>
        <v>-4.1330611065859557E-4</v>
      </c>
      <c r="AG44" s="5">
        <f ca="1">IF($A$2=0,
    1,
    IF(IFERROR(AG45,
            0)=0,
        0,
        IFERROR(IF(OR(ROUND(AD44,
                        3)&gt;=1,
                    AND(ABS(AF44)&lt;'1D'!$D$19,
                        AD44&lt;1)),
                1,
                0),
            0)))</f>
        <v>1</v>
      </c>
      <c r="AH44" s="5">
        <f ca="1">IFERROR(IF('1D'!V35="Supercritical",
        MAX('1D'!$D$16,
            IFERROR(L44,
                MAX('1D'!$D$16,
                    POWER((ABS(K44)^2)/('1D'!$I$5*MAX(F44,
                                0.1)^2),
                        1/3)))),
        IF('1D'!V35="Subcritical",
            MAX('1D'!$D$16,
                IFERROR(W44,
                    MAX('1D'!$D$16,
                        POWER((ABS(K44)^2)/('1D'!$I$5*MAX(F44,
                                    0.1)^2),
                            1/3)))),
            IF(IFERROR(T44,
                    -1E+99)&gt;=IFERROR(AE44,
                    -1E+99),
                MAX('1D'!$D$16,
                    IFERROR(L44,
                        MAX('1D'!$D$16,
                            POWER((ABS(K44)^2)/('1D'!$I$5*MAX(F44,
                                        0.1)^2),
                                1/3)))),
                MAX('1D'!$D$16,
                    IFERROR(W44,
                        MAX('1D'!$D$16,
                            POWER((ABS(K44)^2)/('1D'!$I$5*MAX(F44,
                                        0.1)^2),
                                1/3))))))),
    MAX('1D'!$D$16,
        POWER((ABS(K44)^2)/('1D'!$I$5*MAX(F44,
                    0.1)^2),
            1/3)))</f>
        <v>4.046411724729996</v>
      </c>
      <c r="AI44" s="5">
        <f t="shared" ca="1" si="8"/>
        <v>635.54641172472998</v>
      </c>
      <c r="AJ44" s="5">
        <f ca="1">AI44+((ABS(K44)/MAX(((F44)+(G44)*(AH44))*(AH44),
            0.000001))^2)/(2*'1D'!$I$5)</f>
        <v>636.0335961312627</v>
      </c>
      <c r="AL44">
        <v>636.5</v>
      </c>
      <c r="AM44">
        <v>0</v>
      </c>
      <c r="AN44" s="5">
        <f ca="1">IF($A$2=0,
    MIN(('1D'!$D$12*MAX(J44,
                0.1)*POWER(MAX(0,
                    AI44-AL44),
                1.5)),
        (MAX(0,
                K44-(0.05)-IFERROR(AM44,
                    0))),
        IFERROR(AN44,
            0)),
    IF(('1D'!$D$12*MAX(J44,
                0.1)*POWER(MAX(0,
                    AI44-AL44),
                1.5))&lt;=0,
        0,
        MIN(('1D'!$D$12*MAX(J44,
                    0.1)*POWER(MAX(0,
                        AI44-AL44),
                    1.5)),
            (MAX(0,
                    K44-(0.05)-IFERROR(AM44,
                        0))),
            (MAX(0,
                    IFERROR(AN44,
                        0)+('1D'!$D$25*(('1D'!$D$12*MAX(J44,
                                    0.1)*POWER(MAX(0,
                                        AI44-AL44),
                                    1.5))-IFERROR(AN44,
                                0))))))))</f>
        <v>0</v>
      </c>
      <c r="AO44" s="5">
        <f t="shared" ca="1" si="9"/>
        <v>0</v>
      </c>
      <c r="AP44" s="5">
        <f t="shared" ca="1" si="13"/>
        <v>0.7781968535644862</v>
      </c>
      <c r="AQ44" s="5">
        <f ca="1">ABS(ABS(K44)/MAX(((F44)+(G44)*(AH44))*(AH44),
        0.000001))/SQRT('1D'!$I$5*MAX((((F44)+(G44)*(AH44))*(AH44))/MAX((F44)+2*(G44)*(AH44),
            0.000001),
        0.000001))</f>
        <v>0.49071197038927888</v>
      </c>
      <c r="AR44" s="5" t="str">
        <f t="shared" ca="1" si="10"/>
        <v>Subcritical</v>
      </c>
      <c r="AS44" s="5">
        <f ca="1">((ABS(K44)*'1D'!$D$6)/(MAX(((F44)+(G44)*(AH44))*(AH44),
            0.000001)*MAX(((((F44)+(G44)*(AH44))*(AH44))/MAX((F44)+2*(AH44)*SQRT(1+(G44)^2),
                    0.000001))^(2/3),
            0.000001)))^2</f>
        <v>1.4816054347220251E-3</v>
      </c>
    </row>
    <row r="45" spans="1:45" x14ac:dyDescent="0.35">
      <c r="A45">
        <v>36</v>
      </c>
      <c r="B45">
        <v>34.930999999999997</v>
      </c>
      <c r="C45">
        <v>616082.37600000005</v>
      </c>
      <c r="D45">
        <v>3096595.7779999999</v>
      </c>
      <c r="E45">
        <v>631.5</v>
      </c>
      <c r="F45">
        <v>3.82</v>
      </c>
      <c r="G45">
        <v>0</v>
      </c>
      <c r="H45" t="s">
        <v>176</v>
      </c>
      <c r="I45">
        <v>0</v>
      </c>
      <c r="J45" s="5">
        <f t="shared" si="11"/>
        <v>1</v>
      </c>
      <c r="K45" s="5">
        <f t="shared" ca="1" si="12"/>
        <v>49.152803146435524</v>
      </c>
      <c r="L45" s="5">
        <f ca="1">IF($A$2=0,
    IFERROR(L44,
        MAX('1D'!$D$16,
            POWER((ABS(K45)^2)/('1D'!$I$5*MAX(F45,
                        0.1)^2),
                1/3))),
    IF(IFERROR(V44,
            0)=0,
        IFERROR(L44,
            MAX('1D'!$D$16,
                POWER((ABS(K45)^2)/('1D'!$I$5*MAX(F45,
                            0.1)^2),
                    1/3))),
        IF(OR(IFERROR(L45,
                    0)=0,
                IFERROR(S44,
                    0)&lt;1,
                IFERROR(S45,
                    0)&lt;1),
            MAX('1D'!$D$16,
                POWER((ABS(K45)^2)/('1D'!$I$5*MAX(F45,
                            0.1)^2),
                    1/3)),
            IF(IFERROR(U45,
                    0)&gt;0,
                MAX('1D'!$D$16,
                    IFERROR(L45,
                        0)+((IFERROR(U45,
                                0))*'1D'!$D$18*IF((IFERROR(S45,
                                    0))&lt;1,
                            1,
                            -1))),
                IF(IFERROR(U45,
                        0)&lt;0,
                    IF(ABS((MAX('1D'!$D$16,
                                    POWER((ABS(K45)^2)/('1D'!$I$5*MAX(F45,
                                                0.1)^2),
                                        1/3)))-IFERROR(L45,
                                0))&gt;'1D'!$D$19,
                        MAX('1D'!$D$16,
                            IF((MAX('1D'!$D$16,
                                        POWER((ABS(K45)^2)/('1D'!$I$5*MAX(F45,
                                                    0.1)^2),
                                            1/3)))&gt;IFERROR(L45,
                                    0),
                                MIN((MAX('1D'!$D$16,
                                            POWER((ABS(K45)^2)/('1D'!$I$5*MAX(F45,
                                                        0.1)^2),
                                                1/3))),
                                    IFERROR(L45,
                                        0)+(MIN(ABS(IFERROR(U45,
                                                    0))*'1D'!$D$18,
                                            ABS((MAX('1D'!$D$16,
                                                        POWER((ABS(K45)^2)/('1D'!$I$5*MAX(F45,
                                                                    0.1)^2),
                                                            1/3)))-IFERROR(L45,
                                                    0))))),
                                MAX((MAX('1D'!$D$16,
                                            POWER((ABS(K45)^2)/('1D'!$I$5*MAX(F45,
                                                        0.1)^2),
                                                1/3))),
                                    IFERROR(L45,
                                        0)-(MIN(ABS(IFERROR(U45,
                                                    0))*'1D'!$D$18,
                                            ABS((MAX('1D'!$D$16,
                                                        POWER((ABS(K45)^2)/('1D'!$I$5*MAX(F45,
                                                                    0.1)^2),
                                                            1/3)))-IFERROR(L45,
                                                    0))))))),
                        MAX('1D'!$D$16,
                            POWER((ABS(K45)^2)/('1D'!$I$5*MAX(F45,
                                        0.1)^2),
                                1/3))),
                    MAX('1D'!$D$16,
                        IFERROR(L45,
                            0)))))))</f>
        <v>2.5650762673160417</v>
      </c>
      <c r="M45" s="5">
        <f t="shared" ca="1" si="0"/>
        <v>9.7985913411472794</v>
      </c>
      <c r="N45" s="5">
        <f t="shared" ca="1" si="1"/>
        <v>1.0947960164066715</v>
      </c>
      <c r="O45" s="5">
        <f t="shared" ca="1" si="2"/>
        <v>5.0163132061674913</v>
      </c>
      <c r="P45" s="5">
        <f t="shared" ca="1" si="3"/>
        <v>634.06507626731604</v>
      </c>
      <c r="Q45" s="5">
        <f ca="1">P45+((ABS(K45)/MAX(((F45)+(G45)*(L45))*(L45),
            0.000001))^2)/(2*'1D'!$I$5)</f>
        <v>635.34761440097407</v>
      </c>
      <c r="R45" s="5">
        <f ca="1">((ABS(K45)*'1D'!$D$6)/(MAX(((F45)+(G45)*(L45))*(L45),
            0.000001)*MAX(((((F45)+(G45)*(L45))*(L45))/MAX((F45)+2*(L45)*SQRT(1+(G45)^2),
                    0.000001))^(2/3),
            0.000001)))^2</f>
        <v>5.0177327894714565E-3</v>
      </c>
      <c r="S45" s="5">
        <f ca="1">ABS(ABS(K45)/MAX(((F45)+(G45)*(L45))*(L45),
        0.000001))/SQRT('1D'!$I$5*MAX((((F45)+(G45)*(L45))*(L45))/MAX((F45)+2*(G45)*(L45),
            0.000001),
        0.000001))</f>
        <v>1.0000000000000002</v>
      </c>
      <c r="T45" s="5">
        <f ca="1">((F45)*(L45)^2)/2+(G45)*(L45)^3/3+(ABS(K45)^2)/('1D'!$I$5*MAX(((F45)+(G45)*(L45))*(L45),
        0.000001))</f>
        <v>37.701201153458022</v>
      </c>
      <c r="U45" s="5">
        <f ca="1">IF($A$2=0,
    0,
    IFERROR(Q44-(((R44+R45)/2)*J45)-(IF(O44&gt;O45,
                '1D'!$D$8*((O44^2-O45^2)/(2*'1D'!$I$5)),
                '1D'!$D$9*((O45^2-O44^2)/(2*'1D'!$I$5)))+('1D'!$D$10*(ABS(I45)/90)*(MAX(O44^2,
                        O45^2)/(2*'1D'!$I$5))))-Q45,
        0))</f>
        <v>-7.8823224955726801E-2</v>
      </c>
      <c r="V45" s="5">
        <f ca="1">IF($A$2=0,
    1,
    IF(IFERROR(V44,
            0)=0,
        0,
        IFERROR(IF(ROUND(S45,
                    3)=1,
                1,
                IF(AND(ABS(U45)&lt;'1D'!$D$19,
                        S45&gt;1),
                    1,
                    0)),
            0)))</f>
        <v>1</v>
      </c>
      <c r="W45" s="5">
        <f ca="1">MAX(MAX('1D'!$D$16,
        MAX('1D'!$D$16,
            POWER((ABS(K45)^2)/('1D'!$I$5*MAX(F45,
                        0.1)^2),
                1/3))),
    ($L$2)-E45)</f>
        <v>4</v>
      </c>
      <c r="X45" s="5">
        <f t="shared" ca="1" si="4"/>
        <v>15.28</v>
      </c>
      <c r="Y45" s="5">
        <f t="shared" ca="1" si="5"/>
        <v>1.2927241962774956</v>
      </c>
      <c r="Z45" s="5">
        <f t="shared" ca="1" si="6"/>
        <v>3.2168064886410686</v>
      </c>
      <c r="AA45" s="5">
        <f t="shared" ca="1" si="7"/>
        <v>635.5</v>
      </c>
      <c r="AB45" s="5">
        <f ca="1">AA45+((ABS(K45)/MAX(((F45)+(G45)*(W45))*(W45),
            0.000001))^2)/(2*'1D'!$I$5)</f>
        <v>636.02741304716426</v>
      </c>
      <c r="AC45" s="5">
        <f ca="1">((ABS(K45)*'1D'!$D$6)/(MAX(((F45)+(G45)*(W45))*(W45),
            0.000001)*MAX(((((F45)+(G45)*(W45))*(W45))/MAX((F45)+2*(W45)*SQRT(1+(G45)^2),
                    0.000001))^(2/3),
            0.000001)))^2</f>
        <v>1.6533236826759203E-3</v>
      </c>
      <c r="AD45" s="5">
        <f ca="1">ABS(ABS(K45)/MAX(((F45)+(G45)*(W45))*(W45),
        0.000001))/SQRT('1D'!$I$5*MAX((((F45)+(G45)*(W45))*(W45))/MAX((F45)+2*(G45)*(W45),
            0.000001),
        0.000001))</f>
        <v>0.51352363488172836</v>
      </c>
      <c r="AE45" s="5">
        <f ca="1">((F45)*(W45)^2)/2+(G45)*(W45)^3/3+(ABS(K45)^2)/('1D'!$I$5*MAX(((F45)+(G45)*(W45))*(W45),
        0.000001))</f>
        <v>46.677742721340557</v>
      </c>
      <c r="AF45">
        <v>0</v>
      </c>
      <c r="AG45">
        <v>1</v>
      </c>
      <c r="AH45" s="5">
        <f ca="1">IFERROR(IF('1D'!V35="Supercritical",
        MAX('1D'!$D$16,
            IFERROR(L45,
                MAX('1D'!$D$16,
                    POWER((ABS(K45)^2)/('1D'!$I$5*MAX(F45,
                                0.1)^2),
                        1/3)))),
        IF('1D'!V35="Subcritical",
            MAX('1D'!$D$16,
                IFERROR(W45,
                    MAX('1D'!$D$16,
                        POWER((ABS(K45)^2)/('1D'!$I$5*MAX(F45,
                                    0.1)^2),
                            1/3)))),
            IF(IFERROR(T45,
                    -1E+99)&gt;=IFERROR(AE45,
                    -1E+99),
                MAX('1D'!$D$16,
                    IFERROR(L45,
                        MAX('1D'!$D$16,
                            POWER((ABS(K45)^2)/('1D'!$I$5*MAX(F45,
                                        0.1)^2),
                                1/3)))),
                MAX('1D'!$D$16,
                    IFERROR(W45,
                        MAX('1D'!$D$16,
                            POWER((ABS(K45)^2)/('1D'!$I$5*MAX(F45,
                                        0.1)^2),
                                1/3))))))),
    MAX('1D'!$D$16,
        POWER((ABS(K45)^2)/('1D'!$I$5*MAX(F45,
                    0.1)^2),
            1/3)))</f>
        <v>4</v>
      </c>
      <c r="AI45" s="5">
        <f t="shared" ca="1" si="8"/>
        <v>635.5</v>
      </c>
      <c r="AJ45" s="5">
        <f ca="1">AI45+((ABS(K45)/MAX(((F45)+(G45)*(AH45))*(AH45),
            0.000001))^2)/(2*'1D'!$I$5)</f>
        <v>636.02741304716426</v>
      </c>
      <c r="AM45">
        <v>0</v>
      </c>
      <c r="AN45">
        <v>0</v>
      </c>
      <c r="AO45" s="5">
        <f t="shared" si="9"/>
        <v>0</v>
      </c>
      <c r="AP45" s="5">
        <f t="shared" ca="1" si="13"/>
        <v>0.7781968535644862</v>
      </c>
      <c r="AQ45" s="5">
        <f ca="1">ABS(ABS(K45)/MAX(((F45)+(G45)*(AH45))*(AH45),
        0.000001))/SQRT('1D'!$I$5*MAX((((F45)+(G45)*(AH45))*(AH45))/MAX((F45)+2*(G45)*(AH45),
            0.000001),
        0.000001))</f>
        <v>0.51352363488172836</v>
      </c>
      <c r="AR45" s="5" t="str">
        <f t="shared" ca="1" si="10"/>
        <v>Subcritical</v>
      </c>
      <c r="AS45" s="5">
        <f ca="1">((ABS(K45)*'1D'!$D$6)/(MAX(((F45)+(G45)*(AH45))*(AH45),
            0.000001)*MAX(((((F45)+(G45)*(AH45))*(AH45))/MAX((F45)+2*(AH45)*SQRT(1+(G45)^2),
                    0.000001))^(2/3),
            0.000001)))^2</f>
        <v>1.6533236826759203E-3</v>
      </c>
    </row>
  </sheetData>
  <autoFilter ref="A8:AS45" xr:uid="{00000000-0009-0000-0000-000005000000}"/>
  <dataValidations count="1">
    <dataValidation type="whole" errorTitle="Invalid Reset Flag" error="Enter 0 or 1." promptTitle="Channel Reset" prompt="Use 0 to reset/seed this channel sheet, then 1 to evaluate it." sqref="A2" xr:uid="{00000000-0002-0000-0500-000000000000}">
      <formula1>0</formula1>
      <formula2>1</formula2>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S56"/>
  <sheetViews>
    <sheetView workbookViewId="0"/>
  </sheetViews>
  <sheetFormatPr defaultRowHeight="14.5" x14ac:dyDescent="0.35"/>
  <cols>
    <col min="1" max="1" width="14" customWidth="1"/>
    <col min="2" max="2" width="16" customWidth="1"/>
    <col min="3" max="4" width="14" customWidth="1"/>
    <col min="5" max="5" width="16" customWidth="1"/>
    <col min="6" max="6" width="15" customWidth="1"/>
    <col min="7" max="7" width="24" customWidth="1"/>
    <col min="8" max="8" width="14" customWidth="1"/>
    <col min="9" max="9" width="16" customWidth="1"/>
    <col min="10" max="10" width="15" customWidth="1"/>
    <col min="11" max="11" width="24" customWidth="1"/>
    <col min="12" max="12" width="14" customWidth="1"/>
    <col min="13" max="17" width="18" customWidth="1"/>
    <col min="18" max="45" width="13" customWidth="1"/>
  </cols>
  <sheetData>
    <row r="1" spans="1:45" ht="24" customHeight="1" x14ac:dyDescent="0.35">
      <c r="A1" s="7" t="s">
        <v>112</v>
      </c>
      <c r="B1" s="7" t="s">
        <v>113</v>
      </c>
      <c r="C1" s="7" t="s">
        <v>9</v>
      </c>
      <c r="D1" s="7" t="s">
        <v>85</v>
      </c>
      <c r="E1" s="7" t="s">
        <v>114</v>
      </c>
      <c r="F1" s="7" t="s">
        <v>115</v>
      </c>
      <c r="G1" s="7" t="s">
        <v>116</v>
      </c>
      <c r="H1" s="7" t="s">
        <v>4</v>
      </c>
      <c r="I1" s="7" t="s">
        <v>117</v>
      </c>
      <c r="J1" s="7" t="s">
        <v>118</v>
      </c>
      <c r="K1" s="7" t="s">
        <v>119</v>
      </c>
      <c r="L1" s="7" t="s">
        <v>4</v>
      </c>
    </row>
    <row r="2" spans="1:45" x14ac:dyDescent="0.35">
      <c r="A2">
        <v>1</v>
      </c>
      <c r="B2" s="5" t="str">
        <f>'1D'!A36</f>
        <v>drain</v>
      </c>
      <c r="C2" s="5" t="str">
        <f>H10</f>
        <v>Normal</v>
      </c>
      <c r="D2" s="5">
        <f>'1D'!E36</f>
        <v>45.363</v>
      </c>
      <c r="E2" s="5" t="str">
        <f>IF(OR('1D'!B36="Inlet",'1D'!B36="Outlet"),'1D'!B36,"Junction")</f>
        <v>Inlet</v>
      </c>
      <c r="F2" s="5">
        <f>'1D'!N36</f>
        <v>0.05</v>
      </c>
      <c r="G2" s="5" t="str">
        <f>'1D'!N9</f>
        <v>Spill Zero</v>
      </c>
      <c r="H2" s="5">
        <f>'1D'!P9</f>
        <v>631.54999999999995</v>
      </c>
      <c r="I2" s="5" t="str">
        <f>IF(OR('1D'!C36="Inlet",'1D'!C36="Outlet"),'1D'!C36,"Junction")</f>
        <v>Outlet</v>
      </c>
      <c r="J2" s="5">
        <f ca="1">'1D'!P36</f>
        <v>0.86561327061341387</v>
      </c>
      <c r="K2" s="5" t="str">
        <f>'1D'!N10</f>
        <v>Known WSE</v>
      </c>
      <c r="L2" s="5">
        <f>'1D'!P10</f>
        <v>625</v>
      </c>
    </row>
    <row r="4" spans="1:45" ht="22" customHeight="1" x14ac:dyDescent="0.35">
      <c r="A4" s="8" t="s">
        <v>121</v>
      </c>
      <c r="B4" s="8" t="s">
        <v>122</v>
      </c>
      <c r="C4" s="8" t="s">
        <v>123</v>
      </c>
      <c r="D4" s="8" t="s">
        <v>124</v>
      </c>
      <c r="E4" s="8" t="s">
        <v>125</v>
      </c>
    </row>
    <row r="5" spans="1:45" x14ac:dyDescent="0.35">
      <c r="A5" t="s">
        <v>126</v>
      </c>
      <c r="B5" s="5">
        <f>$H$2</f>
        <v>631.54999999999995</v>
      </c>
      <c r="C5" s="5">
        <f>P10</f>
        <v>631.54999999999995</v>
      </c>
      <c r="D5" s="5">
        <f ca="1">AA10</f>
        <v>634.5</v>
      </c>
      <c r="E5" s="5">
        <f ca="1">AI10</f>
        <v>634.5</v>
      </c>
    </row>
    <row r="6" spans="1:45" x14ac:dyDescent="0.35">
      <c r="A6" t="s">
        <v>127</v>
      </c>
      <c r="B6" s="5">
        <f>$L$2</f>
        <v>625</v>
      </c>
      <c r="C6" s="5">
        <f ca="1">P56</f>
        <v>622.04999999999995</v>
      </c>
      <c r="D6" s="5">
        <f ca="1">AA56</f>
        <v>625</v>
      </c>
      <c r="E6" s="5">
        <f ca="1">AI56</f>
        <v>625</v>
      </c>
    </row>
    <row r="8" spans="1:45" x14ac:dyDescent="0.35">
      <c r="A8" s="6" t="s">
        <v>128</v>
      </c>
      <c r="B8" s="6" t="s">
        <v>129</v>
      </c>
      <c r="C8" s="6" t="s">
        <v>130</v>
      </c>
      <c r="D8" s="6" t="s">
        <v>131</v>
      </c>
      <c r="E8" s="6" t="s">
        <v>132</v>
      </c>
      <c r="F8" s="6" t="s">
        <v>133</v>
      </c>
      <c r="G8" s="6" t="s">
        <v>134</v>
      </c>
      <c r="H8" s="6" t="s">
        <v>9</v>
      </c>
      <c r="I8" s="6" t="s">
        <v>135</v>
      </c>
      <c r="J8" s="6" t="s">
        <v>136</v>
      </c>
      <c r="K8" s="6" t="s">
        <v>137</v>
      </c>
      <c r="L8" s="6" t="s">
        <v>138</v>
      </c>
      <c r="M8" s="6" t="s">
        <v>139</v>
      </c>
      <c r="N8" s="6" t="s">
        <v>140</v>
      </c>
      <c r="O8" s="6" t="s">
        <v>141</v>
      </c>
      <c r="P8" s="6" t="s">
        <v>142</v>
      </c>
      <c r="Q8" s="6" t="s">
        <v>143</v>
      </c>
      <c r="R8" s="6" t="s">
        <v>144</v>
      </c>
      <c r="S8" s="6" t="s">
        <v>145</v>
      </c>
      <c r="T8" s="6" t="s">
        <v>146</v>
      </c>
      <c r="U8" s="6" t="s">
        <v>147</v>
      </c>
      <c r="V8" s="6" t="s">
        <v>148</v>
      </c>
      <c r="W8" s="6" t="s">
        <v>149</v>
      </c>
      <c r="X8" s="6" t="s">
        <v>150</v>
      </c>
      <c r="Y8" s="6" t="s">
        <v>151</v>
      </c>
      <c r="Z8" s="6" t="s">
        <v>152</v>
      </c>
      <c r="AA8" s="6" t="s">
        <v>153</v>
      </c>
      <c r="AB8" s="6" t="s">
        <v>154</v>
      </c>
      <c r="AC8" s="6" t="s">
        <v>155</v>
      </c>
      <c r="AD8" s="6" t="s">
        <v>156</v>
      </c>
      <c r="AE8" s="6" t="s">
        <v>157</v>
      </c>
      <c r="AF8" s="6" t="s">
        <v>158</v>
      </c>
      <c r="AG8" s="6" t="s">
        <v>159</v>
      </c>
      <c r="AH8" s="6" t="s">
        <v>160</v>
      </c>
      <c r="AI8" s="6" t="s">
        <v>161</v>
      </c>
      <c r="AJ8" s="6" t="s">
        <v>162</v>
      </c>
      <c r="AK8" s="6" t="s">
        <v>163</v>
      </c>
      <c r="AL8" s="6" t="s">
        <v>164</v>
      </c>
      <c r="AM8" s="6" t="s">
        <v>165</v>
      </c>
      <c r="AN8" s="6" t="s">
        <v>166</v>
      </c>
      <c r="AO8" s="6" t="s">
        <v>167</v>
      </c>
      <c r="AP8" s="6" t="s">
        <v>168</v>
      </c>
      <c r="AQ8" s="6" t="s">
        <v>169</v>
      </c>
      <c r="AR8" s="6" t="s">
        <v>170</v>
      </c>
      <c r="AS8" s="6" t="s">
        <v>171</v>
      </c>
    </row>
    <row r="9" spans="1:45" x14ac:dyDescent="0.35">
      <c r="A9" s="2" t="s">
        <v>22</v>
      </c>
      <c r="B9" s="2" t="s">
        <v>54</v>
      </c>
      <c r="C9" s="2" t="s">
        <v>54</v>
      </c>
      <c r="D9" s="2" t="s">
        <v>54</v>
      </c>
      <c r="E9" s="2" t="s">
        <v>54</v>
      </c>
      <c r="F9" s="2" t="s">
        <v>54</v>
      </c>
      <c r="G9" s="2" t="s">
        <v>22</v>
      </c>
      <c r="H9" s="2" t="s">
        <v>22</v>
      </c>
      <c r="I9" s="2" t="s">
        <v>172</v>
      </c>
      <c r="J9" s="2" t="s">
        <v>54</v>
      </c>
      <c r="K9" s="2" t="s">
        <v>13</v>
      </c>
      <c r="L9" s="2" t="s">
        <v>54</v>
      </c>
      <c r="M9" s="2" t="s">
        <v>173</v>
      </c>
      <c r="N9" s="2" t="s">
        <v>54</v>
      </c>
      <c r="O9" s="2" t="s">
        <v>174</v>
      </c>
      <c r="P9" s="2" t="s">
        <v>54</v>
      </c>
      <c r="Q9" s="2" t="s">
        <v>54</v>
      </c>
      <c r="R9" s="2" t="s">
        <v>22</v>
      </c>
      <c r="S9" s="2" t="s">
        <v>22</v>
      </c>
      <c r="T9" s="2" t="s">
        <v>175</v>
      </c>
      <c r="U9" s="2" t="s">
        <v>54</v>
      </c>
      <c r="V9" s="2" t="s">
        <v>22</v>
      </c>
      <c r="W9" s="2" t="s">
        <v>54</v>
      </c>
      <c r="X9" s="2" t="s">
        <v>173</v>
      </c>
      <c r="Y9" s="2" t="s">
        <v>54</v>
      </c>
      <c r="Z9" s="2" t="s">
        <v>174</v>
      </c>
      <c r="AA9" s="2" t="s">
        <v>54</v>
      </c>
      <c r="AB9" s="2" t="s">
        <v>54</v>
      </c>
      <c r="AC9" s="2" t="s">
        <v>22</v>
      </c>
      <c r="AD9" s="2" t="s">
        <v>22</v>
      </c>
      <c r="AE9" s="2" t="s">
        <v>175</v>
      </c>
      <c r="AF9" s="2" t="s">
        <v>54</v>
      </c>
      <c r="AG9" s="2" t="s">
        <v>22</v>
      </c>
      <c r="AH9" s="2" t="s">
        <v>54</v>
      </c>
      <c r="AI9" s="2" t="s">
        <v>54</v>
      </c>
      <c r="AJ9" s="2" t="s">
        <v>54</v>
      </c>
      <c r="AK9" s="2" t="s">
        <v>54</v>
      </c>
      <c r="AL9" s="2" t="s">
        <v>54</v>
      </c>
      <c r="AM9" s="2" t="s">
        <v>13</v>
      </c>
      <c r="AN9" s="2" t="s">
        <v>13</v>
      </c>
      <c r="AO9" s="2" t="s">
        <v>13</v>
      </c>
      <c r="AP9" s="2" t="s">
        <v>13</v>
      </c>
      <c r="AQ9" s="2" t="s">
        <v>22</v>
      </c>
      <c r="AR9" s="2" t="s">
        <v>22</v>
      </c>
      <c r="AS9" s="2" t="s">
        <v>22</v>
      </c>
    </row>
    <row r="10" spans="1:45" x14ac:dyDescent="0.35">
      <c r="A10">
        <v>1</v>
      </c>
      <c r="B10">
        <v>0</v>
      </c>
      <c r="C10">
        <v>616073.13500000001</v>
      </c>
      <c r="D10">
        <v>3096615.2420000001</v>
      </c>
      <c r="E10">
        <v>631.5</v>
      </c>
      <c r="F10">
        <v>2.0499999999999998</v>
      </c>
      <c r="G10">
        <v>0</v>
      </c>
      <c r="H10" t="s">
        <v>176</v>
      </c>
      <c r="I10">
        <v>0</v>
      </c>
      <c r="J10">
        <v>0</v>
      </c>
      <c r="K10" s="5">
        <f>$F$2</f>
        <v>0.05</v>
      </c>
      <c r="L10" s="5">
        <f>MAX('1D'!$D$16,
    ($H$2)-E10)</f>
        <v>0.05</v>
      </c>
      <c r="M10" s="5">
        <f t="shared" ref="M10:M56" si="0">((F10)+(G10)*(L10))*(L10)</f>
        <v>0.10249999999999999</v>
      </c>
      <c r="N10" s="5">
        <f t="shared" ref="N10:N56" si="1">(((F10)+(G10)*(L10))*(L10))/MAX((F10)+2*(L10)*SQRT(1+(G10)^2),
    0.000001)</f>
        <v>4.7674418604651159E-2</v>
      </c>
      <c r="O10" s="5">
        <f t="shared" ref="O10:O56" si="2">ABS(K10)/MAX(((F10)+(G10)*(L10))*(L10),
    0.000001)</f>
        <v>0.48780487804878053</v>
      </c>
      <c r="P10" s="5">
        <f t="shared" ref="P10:P56" si="3">E10+L10</f>
        <v>631.54999999999995</v>
      </c>
      <c r="Q10" s="5">
        <f>P10+((ABS(K10)/MAX(((F10)+(G10)*(L10))*(L10),
            0.000001))^2)/(2*'1D'!$I$5)</f>
        <v>631.5621281141207</v>
      </c>
      <c r="R10" s="5">
        <f>((ABS(K10)*'1D'!$D$6)/(MAX(((F10)+(G10)*(L10))*(L10),
            0.000001)*MAX(((((F10)+(G10)*(L10))*(L10))/MAX((F10)+2*(L10)*SQRT(1+(G10)^2),
                    0.000001))^(2/3),
            0.000001)))^2</f>
        <v>3.0971406048905872E-3</v>
      </c>
      <c r="S10" s="5">
        <f>ABS(ABS(K10)/MAX(((F10)+(G10)*(L10))*(L10),
        0.000001))/SQRT('1D'!$I$5*MAX((((F10)+(G10)*(L10))*(L10))/MAX((F10)+2*(G10)*(L10),
            0.000001),
        0.000001))</f>
        <v>0.69650884045222661</v>
      </c>
      <c r="T10" s="5">
        <f>((F10)*(L10)^2)/2+(G10)*(L10)^3/3+(ABS(K10)^2)/('1D'!$I$5*MAX(((F10)+(G10)*(L10))*(L10),
        0.000001))</f>
        <v>5.0487633947440399E-3</v>
      </c>
      <c r="U10">
        <v>0</v>
      </c>
      <c r="V10">
        <v>1</v>
      </c>
      <c r="W10" s="5">
        <f ca="1">IF($A$2=0,
    MAX(MAX('1D'!$D$16,
            MAX('1D'!$D$16,
                POWER((ABS(K10)^2)/('1D'!$I$5*MAX(F10,
                            0.1)^2),
                    1/3))),
        IFERROR(W56,
            MAX(MAX('1D'!$D$16,
                    MAX('1D'!$D$16,
                        POWER((ABS(K10)^2)/('1D'!$I$5*MAX(F10,
                                    0.1)^2),
                            1/3))),
                ($L$2)-E56))),
    IF(IFERROR(AG11,
            0)=0,
        MAX(MAX('1D'!$D$16,
                MAX('1D'!$D$16,
                    POWER((ABS(K10)^2)/('1D'!$I$5*MAX(F10,
                                0.1)^2),
                        1/3))),
            IFERROR(W56,
                MAX(MAX('1D'!$D$16,
                        MAX('1D'!$D$16,
                            POWER((ABS(K10)^2)/('1D'!$I$5*MAX(F10,
                                        0.1)^2),
                                1/3))),
                    ($L$2)-E56))),
        IF(IFERROR(W10,
                0)=0,
            MAX(MAX('1D'!$D$16,
                    MAX('1D'!$D$16,
                        POWER((ABS(K10)^2)/('1D'!$I$5*MAX(F10,
                                    0.1)^2),
                            1/3))),
                IFERROR(W56,
                    MAX(MAX('1D'!$D$16,
                            MAX('1D'!$D$16,
                                POWER((ABS(K10)^2)/('1D'!$I$5*MAX(F10,
                                            0.1)^2),
                                    1/3))),
                        ($L$2)-E56))),
            IF(OR(IFERROR(AD10,
                        0)&gt;=1,
                    IFERROR(AD11,
                        0)&gt;=1),
                MAX('1D'!$D$16,
                    MAX('1D'!$D$16,
                        POWER((ABS(K10)^2)/('1D'!$I$5*MAX(F10,
                                    0.1)^2),
                            1/3))),
                IF(ABS(IFERROR(AF10,
                            0))&lt;'1D'!$D$19,
                    MAX(MAX('1D'!$D$16,
                            MAX('1D'!$D$16,
                                POWER((ABS(K10)^2)/('1D'!$I$5*MAX(F10,
                                            0.1)^2),
                                    1/3))),
                        IFERROR(W10,
                            0)),
                    MAX(MAX('1D'!$D$16,
                            MAX('1D'!$D$16,
                                POWER((ABS(K10)^2)/('1D'!$I$5*MAX(F10,
                                            0.1)^2),
                                    1/3))),
                        (IFERROR(W10,
                                0))+((IFERROR(AF10,
                                    0))*'1D'!$D$18)))))))</f>
        <v>3</v>
      </c>
      <c r="X10" s="5">
        <f t="shared" ref="X10:X56" ca="1" si="4">((F10)+(G10)*(W10))*(W10)</f>
        <v>6.1499999999999995</v>
      </c>
      <c r="Y10" s="5">
        <f t="shared" ref="Y10:Y56" ca="1" si="5">(((F10)+(G10)*(W10))*(W10))/MAX((F10)+2*(W10)*SQRT(1+(G10)^2),
    0.000001)</f>
        <v>0.76397515527950299</v>
      </c>
      <c r="Z10" s="5">
        <f t="shared" ref="Z10:Z56" ca="1" si="6">ABS(K10)/MAX(((F10)+(G10)*(W10))*(W10),
    0.000001)</f>
        <v>8.130081300813009E-3</v>
      </c>
      <c r="AA10" s="5">
        <f t="shared" ref="AA10:AA56" ca="1" si="7">E10+W10</f>
        <v>634.5</v>
      </c>
      <c r="AB10" s="5">
        <f ca="1">AA10+((ABS(K10)/MAX(((F10)+(G10)*(W10))*(W10),
            0.000001))^2)/(2*'1D'!$I$5)</f>
        <v>634.5000033689206</v>
      </c>
      <c r="AC10" s="5">
        <f ca="1">((ABS(K10)*'1D'!$D$6)/(MAX(((F10)+(G10)*(W10))*(W10),
            0.000001)*MAX(((((F10)+(G10)*(W10))*(W10))/MAX((F10)+2*(W10)*SQRT(1+(G10)^2),
                    0.000001))^(2/3),
            0.000001)))^2</f>
        <v>2.1294460814926256E-8</v>
      </c>
      <c r="AD10" s="5">
        <f ca="1">ABS(ABS(K10)/MAX(((F10)+(G10)*(W10))*(W10),
        0.000001))/SQRT('1D'!$I$5*MAX((((F10)+(G10)*(W10))*(W10))/MAX((F10)+2*(G10)*(W10),
            0.000001),
        0.000001))</f>
        <v>1.4986484108653957E-3</v>
      </c>
      <c r="AE10" s="5">
        <f ca="1">((F10)*(W10)^2)/2+(G10)*(W10)^3/3+(ABS(K10)^2)/('1D'!$I$5*MAX(((F10)+(G10)*(W10))*(W10),
        0.000001))</f>
        <v>9.2250414377232453</v>
      </c>
      <c r="AF10" s="5">
        <f ca="1">IF($A$2=0,
    0,
    IFERROR(AB11+(((AC10+AC11)/2)*J11)+(IF(Z10&gt;Z11,
                '1D'!$D$8*((Z10^2-Z11^2)/(2*'1D'!$I$5)),
                '1D'!$D$9*((Z11^2-Z10^2)/(2*'1D'!$I$5)))+('1D'!$D$10*(ABS(I11)/90)*(MAX(Z10^2,
                        Z11^2)/(2*'1D'!$I$5))))-AB10,
        0))</f>
        <v>-5.1796087063848972E-7</v>
      </c>
      <c r="AG10" s="5">
        <f ca="1">IF($A$2=0,
    1,
    IF(IFERROR(AG11,
            0)=0,
        0,
        IFERROR(IF(OR(ROUND(AD10,
                        3)&gt;=1,
                    AND(ABS(AF10)&lt;'1D'!$D$19,
                        AD10&lt;1)),
                1,
                0),
            0)))</f>
        <v>0</v>
      </c>
      <c r="AH10" s="5">
        <f ca="1">IFERROR(IF('1D'!V36="Supercritical",
        MAX('1D'!$D$16,
            IFERROR(L10,
                MAX('1D'!$D$16,
                    POWER((ABS(K10)^2)/('1D'!$I$5*MAX(F10,
                                0.1)^2),
                        1/3)))),
        IF('1D'!V36="Subcritical",
            MAX('1D'!$D$16,
                IFERROR(W10,
                    MAX('1D'!$D$16,
                        POWER((ABS(K10)^2)/('1D'!$I$5*MAX(F10,
                                    0.1)^2),
                            1/3)))),
            IF(IFERROR(T10,
                    -1E+99)&gt;=IFERROR(AE10,
                    -1E+99),
                MAX('1D'!$D$16,
                    IFERROR(L10,
                        MAX('1D'!$D$16,
                            POWER((ABS(K10)^2)/('1D'!$I$5*MAX(F10,
                                        0.1)^2),
                                1/3)))),
                MAX('1D'!$D$16,
                    IFERROR(W10,
                        MAX('1D'!$D$16,
                            POWER((ABS(K10)^2)/('1D'!$I$5*MAX(F10,
                                        0.1)^2),
                                1/3))))))),
    MAX('1D'!$D$16,
        POWER((ABS(K10)^2)/('1D'!$I$5*MAX(F10,
                    0.1)^2),
            1/3)))</f>
        <v>3</v>
      </c>
      <c r="AI10" s="5">
        <f t="shared" ref="AI10:AI56" ca="1" si="8">E10+AH10</f>
        <v>634.5</v>
      </c>
      <c r="AJ10" s="5">
        <f ca="1">AI10+((ABS(K10)/MAX(((F10)+(G10)*(AH10))*(AH10),
            0.000001))^2)/(2*'1D'!$I$5)</f>
        <v>634.5000033689206</v>
      </c>
      <c r="AM10">
        <v>0</v>
      </c>
      <c r="AN10">
        <v>0</v>
      </c>
      <c r="AO10" s="5">
        <f t="shared" ref="AO10:AO56" si="9">AM10+AN10</f>
        <v>0</v>
      </c>
      <c r="AP10" s="5">
        <f>AO10</f>
        <v>0</v>
      </c>
      <c r="AQ10" s="5">
        <f ca="1">ABS(ABS(K10)/MAX(((F10)+(G10)*(AH10))*(AH10),
        0.000001))/SQRT('1D'!$I$5*MAX((((F10)+(G10)*(AH10))*(AH10))/MAX((F10)+2*(G10)*(AH10),
            0.000001),
        0.000001))</f>
        <v>1.4986484108653957E-3</v>
      </c>
      <c r="AR10" s="5" t="str">
        <f t="shared" ref="AR10:AR56" ca="1" si="10">IF(AQ10&lt;1,
    "Subcritical",
    "Supercritical")</f>
        <v>Subcritical</v>
      </c>
      <c r="AS10" s="5">
        <f ca="1">((ABS(K10)*'1D'!$D$6)/(MAX(((F10)+(G10)*(AH10))*(AH10),
            0.000001)*MAX(((((F10)+(G10)*(AH10))*(AH10))/MAX((F10)+2*(AH10)*SQRT(1+(G10)^2),
                    0.000001))^(2/3),
            0.000001)))^2</f>
        <v>2.1294460814926256E-8</v>
      </c>
    </row>
    <row r="11" spans="1:45" x14ac:dyDescent="0.35">
      <c r="A11">
        <v>2</v>
      </c>
      <c r="B11">
        <v>1</v>
      </c>
      <c r="C11">
        <v>616073.55599999998</v>
      </c>
      <c r="D11">
        <v>3096614.335</v>
      </c>
      <c r="E11">
        <v>631.5</v>
      </c>
      <c r="F11">
        <v>2.3319999999999999</v>
      </c>
      <c r="G11">
        <v>0</v>
      </c>
      <c r="H11" t="s">
        <v>176</v>
      </c>
      <c r="I11">
        <v>0</v>
      </c>
      <c r="J11" s="5">
        <f t="shared" ref="J11:J56" si="11">B11-B10</f>
        <v>1</v>
      </c>
      <c r="K11" s="5">
        <f>$F$2</f>
        <v>0.05</v>
      </c>
      <c r="L11" s="5">
        <f ca="1">IF($A$2=0,
    IFERROR(L10,
        MAX('1D'!$D$16,
            POWER((ABS(K11)^2)/('1D'!$I$5*MAX(F11,
                        0.1)^2),
                1/3))),
    IF(IFERROR(V10,
            0)=0,
        IFERROR(L10,
            MAX('1D'!$D$16,
                POWER((ABS(K11)^2)/('1D'!$I$5*MAX(F11,
                            0.1)^2),
                    1/3))),
        IF(OR(IFERROR(L11,
                    0)=0,
                IFERROR(S10,
                    0)&lt;1,
                IFERROR(S11,
                    0)&lt;1),
            MAX('1D'!$D$16,
                POWER((ABS(K11)^2)/('1D'!$I$5*MAX(F11,
                            0.1)^2),
                    1/3)),
            IF(IFERROR(U11,
                    0)&gt;0,
                MAX('1D'!$D$16,
                    IFERROR(L11,
                        0)+((IFERROR(U11,
                                0))*'1D'!$D$18*IF((IFERROR(S11,
                                    0))&lt;1,
                            1,
                            -1))),
                IF(IFERROR(U11,
                        0)&lt;0,
                    IF(ABS((MAX('1D'!$D$16,
                                    POWER((ABS(K11)^2)/('1D'!$I$5*MAX(F11,
                                                0.1)^2),
                                        1/3)))-IFERROR(L11,
                                0))&gt;'1D'!$D$19,
                        MAX('1D'!$D$16,
                            IF((MAX('1D'!$D$16,
                                        POWER((ABS(K11)^2)/('1D'!$I$5*MAX(F11,
                                                    0.1)^2),
                                            1/3)))&gt;IFERROR(L11,
                                    0),
                                MIN((MAX('1D'!$D$16,
                                            POWER((ABS(K11)^2)/('1D'!$I$5*MAX(F11,
                                                        0.1)^2),
                                                1/3))),
                                    IFERROR(L11,
                                        0)+(MIN(ABS(IFERROR(U11,
                                                    0))*'1D'!$D$18,
                                            ABS((MAX('1D'!$D$16,
                                                        POWER((ABS(K11)^2)/('1D'!$I$5*MAX(F11,
                                                                    0.1)^2),
                                                            1/3)))-IFERROR(L11,
                                                    0))))),
                                MAX((MAX('1D'!$D$16,
                                            POWER((ABS(K11)^2)/('1D'!$I$5*MAX(F11,
                                                        0.1)^2),
                                                1/3))),
                                    IFERROR(L11,
                                        0)-(MIN(ABS(IFERROR(U11,
                                                    0))*'1D'!$D$18,
                                            ABS((MAX('1D'!$D$16,
                                                        POWER((ABS(K11)^2)/('1D'!$I$5*MAX(F11,
                                                                    0.1)^2),
                                                            1/3)))-IFERROR(L11,
                                                    0))))))),
                        MAX('1D'!$D$16,
                            POWER((ABS(K11)^2)/('1D'!$I$5*MAX(F11,
                                        0.1)^2),
                                1/3))),
                    MAX('1D'!$D$16,
                        IFERROR(L11,
                            0)))))))</f>
        <v>0.05</v>
      </c>
      <c r="M11" s="5">
        <f t="shared" ca="1" si="0"/>
        <v>0.1166</v>
      </c>
      <c r="N11" s="5">
        <f t="shared" ca="1" si="1"/>
        <v>4.7944078947368421E-2</v>
      </c>
      <c r="O11" s="5">
        <f t="shared" ca="1" si="2"/>
        <v>0.42881646655231564</v>
      </c>
      <c r="P11" s="5">
        <f t="shared" ca="1" si="3"/>
        <v>631.54999999999995</v>
      </c>
      <c r="Q11" s="5">
        <f ca="1">P11+((ABS(K11)/MAX(((F11)+(G11)*(L11))*(L11),
            0.000001))^2)/(2*'1D'!$I$5)</f>
        <v>631.55937225086575</v>
      </c>
      <c r="R11" s="5">
        <f ca="1">((ABS(K11)*'1D'!$D$6)/(MAX(((F11)+(G11)*(L11))*(L11),
            0.000001)*MAX(((((F11)+(G11)*(L11))*(L11))/MAX((F11)+2*(L11)*SQRT(1+(G11)^2),
                    0.000001))^(2/3),
            0.000001)))^2</f>
        <v>2.3754475895111202E-3</v>
      </c>
      <c r="S11" s="5">
        <f ca="1">ABS(ABS(K11)/MAX(((F11)+(G11)*(L11))*(L11),
        0.000001))/SQRT('1D'!$I$5*MAX((((F11)+(G11)*(L11))*(L11))/MAX((F11)+2*(G11)*(L11),
            0.000001),
        0.000001))</f>
        <v>0.61228264276460742</v>
      </c>
      <c r="T11" s="5">
        <f ca="1">((F11)*(L11)^2)/2+(G11)*(L11)^3/3+(ABS(K11)^2)/('1D'!$I$5*MAX(((F11)+(G11)*(L11))*(L11),
        0.000001))</f>
        <v>5.1006089018976342E-3</v>
      </c>
      <c r="U11" s="5">
        <f ca="1">IF($A$2=0,
    0,
    IFERROR(Q10-(((R10+R11)/2)*J11)-(IF(O10&gt;O11,
                '1D'!$D$8*((O10^2-O11^2)/(2*'1D'!$I$5)),
                '1D'!$D$9*((O11^2-O10^2)/(2*'1D'!$I$5)))+('1D'!$D$10*(ABS(I11)/90)*(MAX(O10^2,
                        O11^2)/(2*'1D'!$I$5))))-Q11,
        0))</f>
        <v>-8.0718981871541473E-4</v>
      </c>
      <c r="V11" s="5">
        <f ca="1">IF($A$2=0,
    1,
    IF(IFERROR(V10,
            0)=0,
        0,
        IFERROR(IF(ROUND(S11,
                    3)=1,
                1,
                IF(AND(ABS(U11)&lt;'1D'!$D$19,
                        S11&gt;1),
                    1,
                    0)),
            0)))</f>
        <v>0</v>
      </c>
      <c r="W11" s="5">
        <f ca="1">IF($A$2=0,
    MAX(MAX('1D'!$D$16,
            MAX('1D'!$D$16,
                POWER((ABS(K11)^2)/('1D'!$I$5*MAX(F11,
                            0.1)^2),
                    1/3))),
        IFERROR(W56,
            MAX(MAX('1D'!$D$16,
                    MAX('1D'!$D$16,
                        POWER((ABS(K11)^2)/('1D'!$I$5*MAX(F11,
                                    0.1)^2),
                            1/3))),
                ($L$2)-E56))),
    IF(IFERROR(AG12,
            0)=0,
        MAX(MAX('1D'!$D$16,
                MAX('1D'!$D$16,
                    POWER((ABS(K11)^2)/('1D'!$I$5*MAX(F11,
                                0.1)^2),
                        1/3))),
            IFERROR(W56,
                MAX(MAX('1D'!$D$16,
                        MAX('1D'!$D$16,
                            POWER((ABS(K11)^2)/('1D'!$I$5*MAX(F11,
                                        0.1)^2),
                                1/3))),
                    ($L$2)-E56))),
        IF(IFERROR(W11,
                0)=0,
            MAX(MAX('1D'!$D$16,
                    MAX('1D'!$D$16,
                        POWER((ABS(K11)^2)/('1D'!$I$5*MAX(F11,
                                    0.1)^2),
                            1/3))),
                IFERROR(W56,
                    MAX(MAX('1D'!$D$16,
                            MAX('1D'!$D$16,
                                POWER((ABS(K11)^2)/('1D'!$I$5*MAX(F11,
                                            0.1)^2),
                                    1/3))),
                        ($L$2)-E56))),
            IF(OR(IFERROR(AD11,
                        0)&gt;=1,
                    IFERROR(AD12,
                        0)&gt;=1),
                MAX('1D'!$D$16,
                    MAX('1D'!$D$16,
                        POWER((ABS(K11)^2)/('1D'!$I$5*MAX(F11,
                                    0.1)^2),
                            1/3))),
                IF(ABS(IFERROR(AF11,
                            0))&lt;'1D'!$D$19,
                    MAX(MAX('1D'!$D$16,
                            MAX('1D'!$D$16,
                                POWER((ABS(K11)^2)/('1D'!$I$5*MAX(F11,
                                            0.1)^2),
                                    1/3))),
                        IFERROR(W11,
                            0)),
                    MAX(MAX('1D'!$D$16,
                            MAX('1D'!$D$16,
                                POWER((ABS(K11)^2)/('1D'!$I$5*MAX(F11,
                                            0.1)^2),
                                    1/3))),
                        (IFERROR(W11,
                                0))+((IFERROR(AF11,
                                    0))*'1D'!$D$18)))))))</f>
        <v>3</v>
      </c>
      <c r="X11" s="5">
        <f t="shared" ca="1" si="4"/>
        <v>6.9959999999999996</v>
      </c>
      <c r="Y11" s="5">
        <f t="shared" ca="1" si="5"/>
        <v>0.8396543446951511</v>
      </c>
      <c r="Z11" s="5">
        <f t="shared" ca="1" si="6"/>
        <v>7.1469411092052607E-3</v>
      </c>
      <c r="AA11" s="5">
        <f t="shared" ca="1" si="7"/>
        <v>634.5</v>
      </c>
      <c r="AB11" s="5">
        <f ca="1">AA11+((ABS(K11)/MAX(((F11)+(G11)*(W11))*(W11),
            0.000001))^2)/(2*'1D'!$I$5)</f>
        <v>634.500002603403</v>
      </c>
      <c r="AC11" s="5">
        <f ca="1">((ABS(K11)*'1D'!$D$6)/(MAX(((F11)+(G11)*(W11))*(W11),
            0.000001)*MAX(((((F11)+(G11)*(W11))*(W11))/MAX((F11)+2*(W11)*SQRT(1+(G11)^2),
                    0.000001))^(2/3),
            0.000001)))^2</f>
        <v>1.4508489701649172E-8</v>
      </c>
      <c r="AD11" s="5">
        <f ca="1">ABS(ABS(K11)/MAX(((F11)+(G11)*(W11))*(W11),
        0.000001))/SQRT('1D'!$I$5*MAX((((F11)+(G11)*(W11))*(W11))/MAX((F11)+2*(G11)*(W11),
            0.000001),
        0.000001))</f>
        <v>1.317422488110661E-3</v>
      </c>
      <c r="AE11" s="5">
        <f ca="1">((F11)*(W11)^2)/2+(G11)*(W11)^3/3+(ABS(K11)^2)/('1D'!$I$5*MAX(((F11)+(G11)*(W11))*(W11),
        0.000001))</f>
        <v>10.494036426815031</v>
      </c>
      <c r="AF11" s="5">
        <f ca="1">IF($A$2=0,
    0,
    IFERROR(AB12+(((AC11+AC12)/2)*J12)+(IF(Z11&gt;Z12,
                '1D'!$D$8*((Z11^2-Z12^2)/(2*'1D'!$I$5)),
                '1D'!$D$9*((Z12^2-Z11^2)/(2*'1D'!$I$5)))+('1D'!$D$10*(ABS(I12)/90)*(MAX(Z11^2,
                        Z12^2)/(2*'1D'!$I$5))))-AB11,
        0))</f>
        <v>2.2931953935767524E-7</v>
      </c>
      <c r="AG11" s="5">
        <f ca="1">IF($A$2=0,
    1,
    IF(IFERROR(AG12,
            0)=0,
        0,
        IFERROR(IF(OR(ROUND(AD11,
                        3)&gt;=1,
                    AND(ABS(AF11)&lt;'1D'!$D$19,
                        AD11&lt;1)),
                1,
                0),
            0)))</f>
        <v>0</v>
      </c>
      <c r="AH11" s="5">
        <f ca="1">IFERROR(IF('1D'!V36="Supercritical",
        MAX('1D'!$D$16,
            IFERROR(L11,
                MAX('1D'!$D$16,
                    POWER((ABS(K11)^2)/('1D'!$I$5*MAX(F11,
                                0.1)^2),
                        1/3)))),
        IF('1D'!V36="Subcritical",
            MAX('1D'!$D$16,
                IFERROR(W11,
                    MAX('1D'!$D$16,
                        POWER((ABS(K11)^2)/('1D'!$I$5*MAX(F11,
                                    0.1)^2),
                            1/3)))),
            IF(IFERROR(T11,
                    -1E+99)&gt;=IFERROR(AE11,
                    -1E+99),
                MAX('1D'!$D$16,
                    IFERROR(L11,
                        MAX('1D'!$D$16,
                            POWER((ABS(K11)^2)/('1D'!$I$5*MAX(F11,
                                        0.1)^2),
                                1/3)))),
                MAX('1D'!$D$16,
                    IFERROR(W11,
                        MAX('1D'!$D$16,
                            POWER((ABS(K11)^2)/('1D'!$I$5*MAX(F11,
                                        0.1)^2),
                                1/3))))))),
    MAX('1D'!$D$16,
        POWER((ABS(K11)^2)/('1D'!$I$5*MAX(F11,
                    0.1)^2),
            1/3)))</f>
        <v>3</v>
      </c>
      <c r="AI11" s="5">
        <f t="shared" ca="1" si="8"/>
        <v>634.5</v>
      </c>
      <c r="AJ11" s="5">
        <f ca="1">AI11+((ABS(K11)/MAX(((F11)+(G11)*(AH11))*(AH11),
            0.000001))^2)/(2*'1D'!$I$5)</f>
        <v>634.500002603403</v>
      </c>
      <c r="AM11">
        <v>0</v>
      </c>
      <c r="AN11">
        <v>0</v>
      </c>
      <c r="AO11" s="5">
        <f t="shared" si="9"/>
        <v>0</v>
      </c>
      <c r="AP11" s="5">
        <f t="shared" ref="AP11:AP56" si="12">AP10+AO11</f>
        <v>0</v>
      </c>
      <c r="AQ11" s="5">
        <f ca="1">ABS(ABS(K11)/MAX(((F11)+(G11)*(AH11))*(AH11),
        0.000001))/SQRT('1D'!$I$5*MAX((((F11)+(G11)*(AH11))*(AH11))/MAX((F11)+2*(G11)*(AH11),
            0.000001),
        0.000001))</f>
        <v>1.317422488110661E-3</v>
      </c>
      <c r="AR11" s="5" t="str">
        <f t="shared" ca="1" si="10"/>
        <v>Subcritical</v>
      </c>
      <c r="AS11" s="5">
        <f ca="1">((ABS(K11)*'1D'!$D$6)/(MAX(((F11)+(G11)*(AH11))*(AH11),
            0.000001)*MAX(((((F11)+(G11)*(AH11))*(AH11))/MAX((F11)+2*(AH11)*SQRT(1+(G11)^2),
                    0.000001))^(2/3),
            0.000001)))^2</f>
        <v>1.4508489701649172E-8</v>
      </c>
    </row>
    <row r="12" spans="1:45" x14ac:dyDescent="0.35">
      <c r="A12">
        <v>3</v>
      </c>
      <c r="B12">
        <v>2</v>
      </c>
      <c r="C12">
        <v>616073.97699999996</v>
      </c>
      <c r="D12">
        <v>3096613.4279999998</v>
      </c>
      <c r="E12">
        <v>631.5</v>
      </c>
      <c r="F12">
        <v>2.6139999999999999</v>
      </c>
      <c r="G12">
        <v>0</v>
      </c>
      <c r="H12" t="s">
        <v>176</v>
      </c>
      <c r="I12">
        <v>5.1999999999999998E-2</v>
      </c>
      <c r="J12" s="5">
        <f t="shared" si="11"/>
        <v>1</v>
      </c>
      <c r="K12" s="5">
        <f ca="1">MAX(0.05,
    K11+(forebay!AO17 + sidechannel!AO19))</f>
        <v>5.8110437372821636E-2</v>
      </c>
      <c r="L12" s="5">
        <f ca="1">IF($A$2=0,
    IFERROR(L11,
        MAX('1D'!$D$16,
            POWER((ABS(K12)^2)/('1D'!$I$5*MAX(F12,
                        0.1)^2),
                1/3))),
    IF(IFERROR(V11,
            0)=0,
        IFERROR(L11,
            MAX('1D'!$D$16,
                POWER((ABS(K12)^2)/('1D'!$I$5*MAX(F12,
                            0.1)^2),
                    1/3))),
        IF(OR(IFERROR(L12,
                    0)=0,
                IFERROR(S11,
                    0)&lt;1,
                IFERROR(S12,
                    0)&lt;1),
            MAX('1D'!$D$16,
                POWER((ABS(K12)^2)/('1D'!$I$5*MAX(F12,
                            0.1)^2),
                    1/3)),
            IF(IFERROR(U12,
                    0)&gt;0,
                MAX('1D'!$D$16,
                    IFERROR(L12,
                        0)+((IFERROR(U12,
                                0))*'1D'!$D$18*IF((IFERROR(S12,
                                    0))&lt;1,
                            1,
                            -1))),
                IF(IFERROR(U12,
                        0)&lt;0,
                    IF(ABS((MAX('1D'!$D$16,
                                    POWER((ABS(K12)^2)/('1D'!$I$5*MAX(F12,
                                                0.1)^2),
                                        1/3)))-IFERROR(L12,
                                0))&gt;'1D'!$D$19,
                        MAX('1D'!$D$16,
                            IF((MAX('1D'!$D$16,
                                        POWER((ABS(K12)^2)/('1D'!$I$5*MAX(F12,
                                                    0.1)^2),
                                            1/3)))&gt;IFERROR(L12,
                                    0),
                                MIN((MAX('1D'!$D$16,
                                            POWER((ABS(K12)^2)/('1D'!$I$5*MAX(F12,
                                                        0.1)^2),
                                                1/3))),
                                    IFERROR(L12,
                                        0)+(MIN(ABS(IFERROR(U12,
                                                    0))*'1D'!$D$18,
                                            ABS((MAX('1D'!$D$16,
                                                        POWER((ABS(K12)^2)/('1D'!$I$5*MAX(F12,
                                                                    0.1)^2),
                                                            1/3)))-IFERROR(L12,
                                                    0))))),
                                MAX((MAX('1D'!$D$16,
                                            POWER((ABS(K12)^2)/('1D'!$I$5*MAX(F12,
                                                        0.1)^2),
                                                1/3))),
                                    IFERROR(L12,
                                        0)-(MIN(ABS(IFERROR(U12,
                                                    0))*'1D'!$D$18,
                                            ABS((MAX('1D'!$D$16,
                                                        POWER((ABS(K12)^2)/('1D'!$I$5*MAX(F12,
                                                                    0.1)^2),
                                                            1/3)))-IFERROR(L12,
                                                    0))))))),
                        MAX('1D'!$D$16,
                            POWER((ABS(K12)^2)/('1D'!$I$5*MAX(F12,
                                        0.1)^2),
                                1/3))),
                    MAX('1D'!$D$16,
                        IFERROR(L12,
                            0)))))))</f>
        <v>0.05</v>
      </c>
      <c r="M12" s="5">
        <f t="shared" ca="1" si="0"/>
        <v>0.13070000000000001</v>
      </c>
      <c r="N12" s="5">
        <f t="shared" ca="1" si="1"/>
        <v>4.8157700810611645E-2</v>
      </c>
      <c r="O12" s="5">
        <f t="shared" ca="1" si="2"/>
        <v>0.4446093142526521</v>
      </c>
      <c r="P12" s="5">
        <f t="shared" ca="1" si="3"/>
        <v>631.54999999999995</v>
      </c>
      <c r="Q12" s="5">
        <f ca="1">P12+((ABS(K12)/MAX(((F12)+(G12)*(L12))*(L12),
            0.000001))^2)/(2*'1D'!$I$5)</f>
        <v>631.56007530287047</v>
      </c>
      <c r="R12" s="5">
        <f ca="1">((ABS(K12)*'1D'!$D$6)/(MAX(((F12)+(G12)*(L12))*(L12),
            0.000001)*MAX(((((F12)+(G12)*(L12))*(L12))/MAX((F12)+2*(L12)*SQRT(1+(G12)^2),
                    0.000001))^(2/3),
            0.000001)))^2</f>
        <v>2.5385475676176117E-3</v>
      </c>
      <c r="S12" s="5">
        <f ca="1">ABS(ABS(K12)/MAX(((F12)+(G12)*(L12))*(L12),
        0.000001))/SQRT('1D'!$I$5*MAX((((F12)+(G12)*(L12))*(L12))/MAX((F12)+2*(G12)*(L12),
            0.000001),
        0.000001))</f>
        <v>0.63483235174496733</v>
      </c>
      <c r="T12" s="5">
        <f ca="1">((F12)*(L12)^2)/2+(G12)*(L12)^3/3+(ABS(K12)^2)/('1D'!$I$5*MAX(((F12)+(G12)*(L12))*(L12),
        0.000001))</f>
        <v>5.9011841703620711E-3</v>
      </c>
      <c r="U12" s="5">
        <f ca="1">IF($A$2=0,
    0,
    IFERROR(Q11-(((R11+R12)/2)*J12)-(IF(O11&gt;O12,
                '1D'!$D$8*((O11^2-O12^2)/(2*'1D'!$I$5)),
                '1D'!$D$9*((O12^2-O11^2)/(2*'1D'!$I$5)))+('1D'!$D$10*(ABS(I12)/90)*(MAX(O11^2,
                        O12^2)/(2*'1D'!$I$5))))-Q12,
        0))</f>
        <v>-3.2312279765847052E-3</v>
      </c>
      <c r="V12" s="5">
        <f ca="1">IF($A$2=0,
    1,
    IF(IFERROR(V11,
            0)=0,
        0,
        IFERROR(IF(ROUND(S12,
                    3)=1,
                1,
                IF(AND(ABS(U12)&lt;'1D'!$D$19,
                        S12&gt;1),
                    1,
                    0)),
            0)))</f>
        <v>0</v>
      </c>
      <c r="W12" s="5">
        <f ca="1">IF($A$2=0,
    MAX(MAX('1D'!$D$16,
            MAX('1D'!$D$16,
                POWER((ABS(K12)^2)/('1D'!$I$5*MAX(F12,
                            0.1)^2),
                    1/3))),
        IFERROR(W56,
            MAX(MAX('1D'!$D$16,
                    MAX('1D'!$D$16,
                        POWER((ABS(K12)^2)/('1D'!$I$5*MAX(F12,
                                    0.1)^2),
                            1/3))),
                ($L$2)-E56))),
    IF(IFERROR(AG13,
            0)=0,
        MAX(MAX('1D'!$D$16,
                MAX('1D'!$D$16,
                    POWER((ABS(K12)^2)/('1D'!$I$5*MAX(F12,
                                0.1)^2),
                        1/3))),
            IFERROR(W56,
                MAX(MAX('1D'!$D$16,
                        MAX('1D'!$D$16,
                            POWER((ABS(K12)^2)/('1D'!$I$5*MAX(F12,
                                        0.1)^2),
                                1/3))),
                    ($L$2)-E56))),
        IF(IFERROR(W12,
                0)=0,
            MAX(MAX('1D'!$D$16,
                    MAX('1D'!$D$16,
                        POWER((ABS(K12)^2)/('1D'!$I$5*MAX(F12,
                                    0.1)^2),
                            1/3))),
                IFERROR(W56,
                    MAX(MAX('1D'!$D$16,
                            MAX('1D'!$D$16,
                                POWER((ABS(K12)^2)/('1D'!$I$5*MAX(F12,
                                            0.1)^2),
                                    1/3))),
                        ($L$2)-E56))),
            IF(OR(IFERROR(AD12,
                        0)&gt;=1,
                    IFERROR(AD13,
                        0)&gt;=1),
                MAX('1D'!$D$16,
                    MAX('1D'!$D$16,
                        POWER((ABS(K12)^2)/('1D'!$I$5*MAX(F12,
                                    0.1)^2),
                            1/3))),
                IF(ABS(IFERROR(AF12,
                            0))&lt;'1D'!$D$19,
                    MAX(MAX('1D'!$D$16,
                            MAX('1D'!$D$16,
                                POWER((ABS(K12)^2)/('1D'!$I$5*MAX(F12,
                                            0.1)^2),
                                    1/3))),
                        IFERROR(W12,
                            0)),
                    MAX(MAX('1D'!$D$16,
                            MAX('1D'!$D$16,
                                POWER((ABS(K12)^2)/('1D'!$I$5*MAX(F12,
                                            0.1)^2),
                                    1/3))),
                        (IFERROR(W12,
                                0))+((IFERROR(AF12,
                                    0))*'1D'!$D$18)))))))</f>
        <v>3</v>
      </c>
      <c r="X12" s="5">
        <f t="shared" ca="1" si="4"/>
        <v>7.8419999999999996</v>
      </c>
      <c r="Y12" s="5">
        <f t="shared" ca="1" si="5"/>
        <v>0.91037845368005565</v>
      </c>
      <c r="Z12" s="5">
        <f t="shared" ca="1" si="6"/>
        <v>7.4101552375442029E-3</v>
      </c>
      <c r="AA12" s="5">
        <f t="shared" ca="1" si="7"/>
        <v>634.5</v>
      </c>
      <c r="AB12" s="5">
        <f ca="1">AA12+((ABS(K12)/MAX(((F12)+(G12)*(W12))*(W12),
            0.000001))^2)/(2*'1D'!$I$5)</f>
        <v>634.50000279869528</v>
      </c>
      <c r="AC12" s="5">
        <f ca="1">((ABS(K12)*'1D'!$D$6)/(MAX(((F12)+(G12)*(W12))*(W12),
            0.000001)*MAX(((((F12)+(G12)*(W12))*(W12))/MAX((F12)+2*(W12)*SQRT(1+(G12)^2),
                    0.000001))^(2/3),
            0.000001)))^2</f>
        <v>1.4002572712165837E-8</v>
      </c>
      <c r="AD12" s="5">
        <f ca="1">ABS(ABS(K12)/MAX(((F12)+(G12)*(W12))*(W12),
        0.000001))/SQRT('1D'!$I$5*MAX((((F12)+(G12)*(W12))*(W12))/MAX((F12)+2*(G12)*(W12),
            0.000001),
        0.000001))</f>
        <v>1.3659417366344154E-3</v>
      </c>
      <c r="AE12" s="5">
        <f ca="1">((F12)*(W12)^2)/2+(G12)*(W12)^3/3+(ABS(K12)^2)/('1D'!$I$5*MAX(((F12)+(G12)*(W12))*(W12),
        0.000001))</f>
        <v>11.763043894736173</v>
      </c>
      <c r="AF12" s="5">
        <f ca="1">IF($A$2=0,
    0,
    IFERROR(AB13+(((AC12+AC13)/2)*J13)+(IF(Z12&gt;Z13,
                '1D'!$D$8*((Z12^2-Z13^2)/(2*'1D'!$I$5)),
                '1D'!$D$9*((Z13^2-Z12^2)/(2*'1D'!$I$5)))+('1D'!$D$10*(ABS(I13)/90)*(MAX(Z12^2,
                        Z13^2)/(2*'1D'!$I$5))))-AB12,
        0))</f>
        <v>1.5166654065978946E-7</v>
      </c>
      <c r="AG12" s="5">
        <f ca="1">IF($A$2=0,
    1,
    IF(IFERROR(AG13,
            0)=0,
        0,
        IFERROR(IF(OR(ROUND(AD12,
                        3)&gt;=1,
                    AND(ABS(AF12)&lt;'1D'!$D$19,
                        AD12&lt;1)),
                1,
                0),
            0)))</f>
        <v>0</v>
      </c>
      <c r="AH12" s="5">
        <f ca="1">IFERROR(IF('1D'!V36="Supercritical",
        MAX('1D'!$D$16,
            IFERROR(L12,
                MAX('1D'!$D$16,
                    POWER((ABS(K12)^2)/('1D'!$I$5*MAX(F12,
                                0.1)^2),
                        1/3)))),
        IF('1D'!V36="Subcritical",
            MAX('1D'!$D$16,
                IFERROR(W12,
                    MAX('1D'!$D$16,
                        POWER((ABS(K12)^2)/('1D'!$I$5*MAX(F12,
                                    0.1)^2),
                            1/3)))),
            IF(IFERROR(T12,
                    -1E+99)&gt;=IFERROR(AE12,
                    -1E+99),
                MAX('1D'!$D$16,
                    IFERROR(L12,
                        MAX('1D'!$D$16,
                            POWER((ABS(K12)^2)/('1D'!$I$5*MAX(F12,
                                        0.1)^2),
                                1/3)))),
                MAX('1D'!$D$16,
                    IFERROR(W12,
                        MAX('1D'!$D$16,
                            POWER((ABS(K12)^2)/('1D'!$I$5*MAX(F12,
                                        0.1)^2),
                                1/3))))))),
    MAX('1D'!$D$16,
        POWER((ABS(K12)^2)/('1D'!$I$5*MAX(F12,
                    0.1)^2),
            1/3)))</f>
        <v>3</v>
      </c>
      <c r="AI12" s="5">
        <f t="shared" ca="1" si="8"/>
        <v>634.5</v>
      </c>
      <c r="AJ12" s="5">
        <f ca="1">AI12+((ABS(K12)/MAX(((F12)+(G12)*(AH12))*(AH12),
            0.000001))^2)/(2*'1D'!$I$5)</f>
        <v>634.50000279869528</v>
      </c>
      <c r="AM12">
        <v>0</v>
      </c>
      <c r="AN12">
        <v>0</v>
      </c>
      <c r="AO12" s="5">
        <f t="shared" si="9"/>
        <v>0</v>
      </c>
      <c r="AP12" s="5">
        <f t="shared" si="12"/>
        <v>0</v>
      </c>
      <c r="AQ12" s="5">
        <f ca="1">ABS(ABS(K12)/MAX(((F12)+(G12)*(AH12))*(AH12),
        0.000001))/SQRT('1D'!$I$5*MAX((((F12)+(G12)*(AH12))*(AH12))/MAX((F12)+2*(G12)*(AH12),
            0.000001),
        0.000001))</f>
        <v>1.3659417366344154E-3</v>
      </c>
      <c r="AR12" s="5" t="str">
        <f t="shared" ca="1" si="10"/>
        <v>Subcritical</v>
      </c>
      <c r="AS12" s="5">
        <f ca="1">((ABS(K12)*'1D'!$D$6)/(MAX(((F12)+(G12)*(AH12))*(AH12),
            0.000001)*MAX(((((F12)+(G12)*(AH12))*(AH12))/MAX((F12)+2*(AH12)*SQRT(1+(G12)^2),
                    0.000001))^(2/3),
            0.000001)))^2</f>
        <v>1.4002572712165837E-8</v>
      </c>
    </row>
    <row r="13" spans="1:45" x14ac:dyDescent="0.35">
      <c r="A13">
        <v>4</v>
      </c>
      <c r="B13">
        <v>3</v>
      </c>
      <c r="C13">
        <v>616074.39899999998</v>
      </c>
      <c r="D13">
        <v>3096612.5210000002</v>
      </c>
      <c r="E13">
        <v>631.5</v>
      </c>
      <c r="F13">
        <v>2.8969999999999998</v>
      </c>
      <c r="G13">
        <v>0</v>
      </c>
      <c r="H13" t="s">
        <v>176</v>
      </c>
      <c r="I13">
        <v>5.1999999999999998E-2</v>
      </c>
      <c r="J13" s="5">
        <f t="shared" si="11"/>
        <v>1</v>
      </c>
      <c r="K13" s="5">
        <f ca="1">MAX(0.05,
    K12+(forebay!AO18 + sidechannel!AO20))</f>
        <v>6.5826747744375608E-2</v>
      </c>
      <c r="L13" s="5">
        <f ca="1">IF($A$2=0,
    IFERROR(L12,
        MAX('1D'!$D$16,
            POWER((ABS(K13)^2)/('1D'!$I$5*MAX(F13,
                        0.1)^2),
                1/3))),
    IF(IFERROR(V12,
            0)=0,
        IFERROR(L12,
            MAX('1D'!$D$16,
                POWER((ABS(K13)^2)/('1D'!$I$5*MAX(F13,
                            0.1)^2),
                    1/3))),
        IF(OR(IFERROR(L13,
                    0)=0,
                IFERROR(S12,
                    0)&lt;1,
                IFERROR(S13,
                    0)&lt;1),
            MAX('1D'!$D$16,
                POWER((ABS(K13)^2)/('1D'!$I$5*MAX(F13,
                            0.1)^2),
                    1/3)),
            IF(IFERROR(U13,
                    0)&gt;0,
                MAX('1D'!$D$16,
                    IFERROR(L13,
                        0)+((IFERROR(U13,
                                0))*'1D'!$D$18*IF((IFERROR(S13,
                                    0))&lt;1,
                            1,
                            -1))),
                IF(IFERROR(U13,
                        0)&lt;0,
                    IF(ABS((MAX('1D'!$D$16,
                                    POWER((ABS(K13)^2)/('1D'!$I$5*MAX(F13,
                                                0.1)^2),
                                        1/3)))-IFERROR(L13,
                                0))&gt;'1D'!$D$19,
                        MAX('1D'!$D$16,
                            IF((MAX('1D'!$D$16,
                                        POWER((ABS(K13)^2)/('1D'!$I$5*MAX(F13,
                                                    0.1)^2),
                                            1/3)))&gt;IFERROR(L13,
                                    0),
                                MIN((MAX('1D'!$D$16,
                                            POWER((ABS(K13)^2)/('1D'!$I$5*MAX(F13,
                                                        0.1)^2),
                                                1/3))),
                                    IFERROR(L13,
                                        0)+(MIN(ABS(IFERROR(U13,
                                                    0))*'1D'!$D$18,
                                            ABS((MAX('1D'!$D$16,
                                                        POWER((ABS(K13)^2)/('1D'!$I$5*MAX(F13,
                                                                    0.1)^2),
                                                            1/3)))-IFERROR(L13,
                                                    0))))),
                                MAX((MAX('1D'!$D$16,
                                            POWER((ABS(K13)^2)/('1D'!$I$5*MAX(F13,
                                                        0.1)^2),
                                                1/3))),
                                    IFERROR(L13,
                                        0)-(MIN(ABS(IFERROR(U13,
                                                    0))*'1D'!$D$18,
                                            ABS((MAX('1D'!$D$16,
                                                        POWER((ABS(K13)^2)/('1D'!$I$5*MAX(F13,
                                                                    0.1)^2),
                                                            1/3)))-IFERROR(L13,
                                                    0))))))),
                        MAX('1D'!$D$16,
                            POWER((ABS(K13)^2)/('1D'!$I$5*MAX(F13,
                                        0.1)^2),
                                1/3))),
                    MAX('1D'!$D$16,
                        IFERROR(L13,
                            0)))))))</f>
        <v>0.05</v>
      </c>
      <c r="M13" s="5">
        <f t="shared" ca="1" si="0"/>
        <v>0.14485000000000001</v>
      </c>
      <c r="N13" s="5">
        <f t="shared" ca="1" si="1"/>
        <v>4.8331664998331671E-2</v>
      </c>
      <c r="O13" s="5">
        <f t="shared" ca="1" si="2"/>
        <v>0.45444768894977983</v>
      </c>
      <c r="P13" s="5">
        <f t="shared" ca="1" si="3"/>
        <v>631.54999999999995</v>
      </c>
      <c r="Q13" s="5">
        <f ca="1">P13+((ABS(K13)/MAX(((F13)+(G13)*(L13))*(L13),
            0.000001))^2)/(2*'1D'!$I$5)</f>
        <v>631.5605261316</v>
      </c>
      <c r="R13" s="5">
        <f ca="1">((ABS(K13)*'1D'!$D$6)/(MAX(((F13)+(G13)*(L13))*(L13),
            0.000001)*MAX(((((F13)+(G13)*(L13))*(L13))/MAX((F13)+2*(L13)*SQRT(1+(G13)^2),
                    0.000001))^(2/3),
            0.000001)))^2</f>
        <v>2.6394167861254004E-3</v>
      </c>
      <c r="S13" s="5">
        <f ca="1">ABS(ABS(K13)/MAX(((F13)+(G13)*(L13))*(L13),
        0.000001))/SQRT('1D'!$I$5*MAX((((F13)+(G13)*(L13))*(L13))/MAX((F13)+2*(G13)*(L13),
            0.000001),
        0.000001))</f>
        <v>0.64888000739704077</v>
      </c>
      <c r="T13" s="5">
        <f ca="1">((F13)*(L13)^2)/2+(G13)*(L13)^3/3+(ABS(K13)^2)/('1D'!$I$5*MAX(((F13)+(G13)*(L13))*(L13),
        0.000001))</f>
        <v>6.6706703245169854E-3</v>
      </c>
      <c r="U13" s="5">
        <f ca="1">IF($A$2=0,
    0,
    IFERROR(Q12-(((R12+R13)/2)*J13)-(IF(O12&gt;O13,
                '1D'!$D$8*((O12^2-O13^2)/(2*'1D'!$I$5)),
                '1D'!$D$9*((O13^2-O12^2)/(2*'1D'!$I$5)))+('1D'!$D$10*(ABS(I13)/90)*(MAX(O12^2,
                        O13^2)/(2*'1D'!$I$5))))-Q13,
        0))</f>
        <v>-3.0858060441687485E-3</v>
      </c>
      <c r="V13" s="5">
        <f ca="1">IF($A$2=0,
    1,
    IF(IFERROR(V12,
            0)=0,
        0,
        IFERROR(IF(ROUND(S13,
                    3)=1,
                1,
                IF(AND(ABS(U13)&lt;'1D'!$D$19,
                        S13&gt;1),
                    1,
                    0)),
            0)))</f>
        <v>0</v>
      </c>
      <c r="W13" s="5">
        <f ca="1">IF($A$2=0,
    MAX(MAX('1D'!$D$16,
            MAX('1D'!$D$16,
                POWER((ABS(K13)^2)/('1D'!$I$5*MAX(F13,
                            0.1)^2),
                    1/3))),
        IFERROR(W56,
            MAX(MAX('1D'!$D$16,
                    MAX('1D'!$D$16,
                        POWER((ABS(K13)^2)/('1D'!$I$5*MAX(F13,
                                    0.1)^2),
                            1/3))),
                ($L$2)-E56))),
    IF(IFERROR(AG14,
            0)=0,
        MAX(MAX('1D'!$D$16,
                MAX('1D'!$D$16,
                    POWER((ABS(K13)^2)/('1D'!$I$5*MAX(F13,
                                0.1)^2),
                        1/3))),
            IFERROR(W56,
                MAX(MAX('1D'!$D$16,
                        MAX('1D'!$D$16,
                            POWER((ABS(K13)^2)/('1D'!$I$5*MAX(F13,
                                        0.1)^2),
                                1/3))),
                    ($L$2)-E56))),
        IF(IFERROR(W13,
                0)=0,
            MAX(MAX('1D'!$D$16,
                    MAX('1D'!$D$16,
                        POWER((ABS(K13)^2)/('1D'!$I$5*MAX(F13,
                                    0.1)^2),
                            1/3))),
                IFERROR(W56,
                    MAX(MAX('1D'!$D$16,
                            MAX('1D'!$D$16,
                                POWER((ABS(K13)^2)/('1D'!$I$5*MAX(F13,
                                            0.1)^2),
                                    1/3))),
                        ($L$2)-E56))),
            IF(OR(IFERROR(AD13,
                        0)&gt;=1,
                    IFERROR(AD14,
                        0)&gt;=1),
                MAX('1D'!$D$16,
                    MAX('1D'!$D$16,
                        POWER((ABS(K13)^2)/('1D'!$I$5*MAX(F13,
                                    0.1)^2),
                            1/3))),
                IF(ABS(IFERROR(AF13,
                            0))&lt;'1D'!$D$19,
                    MAX(MAX('1D'!$D$16,
                            MAX('1D'!$D$16,
                                POWER((ABS(K13)^2)/('1D'!$I$5*MAX(F13,
                                            0.1)^2),
                                    1/3))),
                        IFERROR(W13,
                            0)),
                    MAX(MAX('1D'!$D$16,
                            MAX('1D'!$D$16,
                                POWER((ABS(K13)^2)/('1D'!$I$5*MAX(F13,
                                            0.1)^2),
                                    1/3))),
                        (IFERROR(W13,
                                0))+((IFERROR(AF13,
                                    0))*'1D'!$D$18)))))))</f>
        <v>3</v>
      </c>
      <c r="X13" s="5">
        <f t="shared" ca="1" si="4"/>
        <v>8.6909999999999989</v>
      </c>
      <c r="Y13" s="5">
        <f t="shared" ca="1" si="5"/>
        <v>0.97684612790828351</v>
      </c>
      <c r="Z13" s="5">
        <f t="shared" ca="1" si="6"/>
        <v>7.5741281491629982E-3</v>
      </c>
      <c r="AA13" s="5">
        <f t="shared" ca="1" si="7"/>
        <v>634.5</v>
      </c>
      <c r="AB13" s="5">
        <f ca="1">AA13+((ABS(K13)/MAX(((F13)+(G13)*(W13))*(W13),
            0.000001))^2)/(2*'1D'!$I$5)</f>
        <v>634.50000292392542</v>
      </c>
      <c r="AC13" s="5">
        <f ca="1">((ABS(K13)*'1D'!$D$6)/(MAX(((F13)+(G13)*(W13))*(W13),
            0.000001)*MAX(((((F13)+(G13)*(W13))*(W13))/MAX((F13)+2*(W13)*SQRT(1+(G13)^2),
                    0.000001))^(2/3),
            0.000001)))^2</f>
        <v>1.3317200444749103E-8</v>
      </c>
      <c r="AD13" s="5">
        <f ca="1">ABS(ABS(K13)/MAX(((F13)+(G13)*(W13))*(W13),
        0.000001))/SQRT('1D'!$I$5*MAX((((F13)+(G13)*(W13))*(W13))/MAX((F13)+2*(G13)*(W13),
            0.000001),
        0.000001))</f>
        <v>1.3961674790753805E-3</v>
      </c>
      <c r="AE13" s="5">
        <f ca="1">((F13)*(W13)^2)/2+(G13)*(W13)^3/3+(ABS(K13)^2)/('1D'!$I$5*MAX(((F13)+(G13)*(W13))*(W13),
        0.000001))</f>
        <v>13.036550823672073</v>
      </c>
      <c r="AF13" s="5">
        <f ca="1">IF($A$2=0,
    0,
    IFERROR(AB14+(((AC13+AC14)/2)*J14)+(IF(Z13&gt;Z14,
                '1D'!$D$8*((Z13^2-Z14^2)/(2*'1D'!$I$5)),
                '1D'!$D$9*((Z14^2-Z13^2)/(2*'1D'!$I$5)))+('1D'!$D$10*(ABS(I14)/90)*(MAX(Z13^2,
                        Z14^2)/(2*'1D'!$I$5))))-AB13,
        0))</f>
        <v>9.6378812486364041E-8</v>
      </c>
      <c r="AG13" s="5">
        <f ca="1">IF($A$2=0,
    1,
    IF(IFERROR(AG14,
            0)=0,
        0,
        IFERROR(IF(OR(ROUND(AD13,
                        3)&gt;=1,
                    AND(ABS(AF13)&lt;'1D'!$D$19,
                        AD13&lt;1)),
                1,
                0),
            0)))</f>
        <v>0</v>
      </c>
      <c r="AH13" s="5">
        <f ca="1">IFERROR(IF('1D'!V36="Supercritical",
        MAX('1D'!$D$16,
            IFERROR(L13,
                MAX('1D'!$D$16,
                    POWER((ABS(K13)^2)/('1D'!$I$5*MAX(F13,
                                0.1)^2),
                        1/3)))),
        IF('1D'!V36="Subcritical",
            MAX('1D'!$D$16,
                IFERROR(W13,
                    MAX('1D'!$D$16,
                        POWER((ABS(K13)^2)/('1D'!$I$5*MAX(F13,
                                    0.1)^2),
                            1/3)))),
            IF(IFERROR(T13,
                    -1E+99)&gt;=IFERROR(AE13,
                    -1E+99),
                MAX('1D'!$D$16,
                    IFERROR(L13,
                        MAX('1D'!$D$16,
                            POWER((ABS(K13)^2)/('1D'!$I$5*MAX(F13,
                                        0.1)^2),
                                1/3)))),
                MAX('1D'!$D$16,
                    IFERROR(W13,
                        MAX('1D'!$D$16,
                            POWER((ABS(K13)^2)/('1D'!$I$5*MAX(F13,
                                        0.1)^2),
                                1/3))))))),
    MAX('1D'!$D$16,
        POWER((ABS(K13)^2)/('1D'!$I$5*MAX(F13,
                    0.1)^2),
            1/3)))</f>
        <v>3</v>
      </c>
      <c r="AI13" s="5">
        <f t="shared" ca="1" si="8"/>
        <v>634.5</v>
      </c>
      <c r="AJ13" s="5">
        <f ca="1">AI13+((ABS(K13)/MAX(((F13)+(G13)*(AH13))*(AH13),
            0.000001))^2)/(2*'1D'!$I$5)</f>
        <v>634.50000292392542</v>
      </c>
      <c r="AM13">
        <v>0</v>
      </c>
      <c r="AN13">
        <v>0</v>
      </c>
      <c r="AO13" s="5">
        <f t="shared" si="9"/>
        <v>0</v>
      </c>
      <c r="AP13" s="5">
        <f t="shared" si="12"/>
        <v>0</v>
      </c>
      <c r="AQ13" s="5">
        <f ca="1">ABS(ABS(K13)/MAX(((F13)+(G13)*(AH13))*(AH13),
        0.000001))/SQRT('1D'!$I$5*MAX((((F13)+(G13)*(AH13))*(AH13))/MAX((F13)+2*(G13)*(AH13),
            0.000001),
        0.000001))</f>
        <v>1.3961674790753805E-3</v>
      </c>
      <c r="AR13" s="5" t="str">
        <f t="shared" ca="1" si="10"/>
        <v>Subcritical</v>
      </c>
      <c r="AS13" s="5">
        <f ca="1">((ABS(K13)*'1D'!$D$6)/(MAX(((F13)+(G13)*(AH13))*(AH13),
            0.000001)*MAX(((((F13)+(G13)*(AH13))*(AH13))/MAX((F13)+2*(AH13)*SQRT(1+(G13)^2),
                    0.000001))^(2/3),
            0.000001)))^2</f>
        <v>1.3317200444749103E-8</v>
      </c>
    </row>
    <row r="14" spans="1:45" x14ac:dyDescent="0.35">
      <c r="A14">
        <v>5</v>
      </c>
      <c r="B14">
        <v>4</v>
      </c>
      <c r="C14">
        <v>616074.81999999995</v>
      </c>
      <c r="D14">
        <v>3096611.6140000001</v>
      </c>
      <c r="E14">
        <v>631.5</v>
      </c>
      <c r="F14">
        <v>3.1789999999999998</v>
      </c>
      <c r="G14">
        <v>0</v>
      </c>
      <c r="H14" t="s">
        <v>176</v>
      </c>
      <c r="I14">
        <v>0</v>
      </c>
      <c r="J14" s="5">
        <f t="shared" si="11"/>
        <v>1</v>
      </c>
      <c r="K14" s="5">
        <f ca="1">MAX(0.05,
    K13+(forebay!AO19 + sidechannel!AO21))</f>
        <v>7.3165309007318297E-2</v>
      </c>
      <c r="L14" s="5">
        <f ca="1">IF($A$2=0,
    IFERROR(L13,
        MAX('1D'!$D$16,
            POWER((ABS(K14)^2)/('1D'!$I$5*MAX(F14,
                        0.1)^2),
                1/3))),
    IF(IFERROR(V13,
            0)=0,
        IFERROR(L13,
            MAX('1D'!$D$16,
                POWER((ABS(K14)^2)/('1D'!$I$5*MAX(F14,
                            0.1)^2),
                    1/3))),
        IF(OR(IFERROR(L14,
                    0)=0,
                IFERROR(S13,
                    0)&lt;1,
                IFERROR(S14,
                    0)&lt;1),
            MAX('1D'!$D$16,
                POWER((ABS(K14)^2)/('1D'!$I$5*MAX(F14,
                            0.1)^2),
                    1/3)),
            IF(IFERROR(U14,
                    0)&gt;0,
                MAX('1D'!$D$16,
                    IFERROR(L14,
                        0)+((IFERROR(U14,
                                0))*'1D'!$D$18*IF((IFERROR(S14,
                                    0))&lt;1,
                            1,
                            -1))),
                IF(IFERROR(U14,
                        0)&lt;0,
                    IF(ABS((MAX('1D'!$D$16,
                                    POWER((ABS(K14)^2)/('1D'!$I$5*MAX(F14,
                                                0.1)^2),
                                        1/3)))-IFERROR(L14,
                                0))&gt;'1D'!$D$19,
                        MAX('1D'!$D$16,
                            IF((MAX('1D'!$D$16,
                                        POWER((ABS(K14)^2)/('1D'!$I$5*MAX(F14,
                                                    0.1)^2),
                                            1/3)))&gt;IFERROR(L14,
                                    0),
                                MIN((MAX('1D'!$D$16,
                                            POWER((ABS(K14)^2)/('1D'!$I$5*MAX(F14,
                                                        0.1)^2),
                                                1/3))),
                                    IFERROR(L14,
                                        0)+(MIN(ABS(IFERROR(U14,
                                                    0))*'1D'!$D$18,
                                            ABS((MAX('1D'!$D$16,
                                                        POWER((ABS(K14)^2)/('1D'!$I$5*MAX(F14,
                                                                    0.1)^2),
                                                            1/3)))-IFERROR(L14,
                                                    0))))),
                                MAX((MAX('1D'!$D$16,
                                            POWER((ABS(K14)^2)/('1D'!$I$5*MAX(F14,
                                                        0.1)^2),
                                                1/3))),
                                    IFERROR(L14,
                                        0)-(MIN(ABS(IFERROR(U14,
                                                    0))*'1D'!$D$18,
                                            ABS((MAX('1D'!$D$16,
                                                        POWER((ABS(K14)^2)/('1D'!$I$5*MAX(F14,
                                                                    0.1)^2),
                                                            1/3)))-IFERROR(L14,
                                                    0))))))),
                        MAX('1D'!$D$16,
                            POWER((ABS(K14)^2)/('1D'!$I$5*MAX(F14,
                                        0.1)^2),
                                1/3))),
                    MAX('1D'!$D$16,
                        IFERROR(L14,
                            0)))))))</f>
        <v>0.05</v>
      </c>
      <c r="M14" s="5">
        <f t="shared" ca="1" si="0"/>
        <v>0.15895000000000001</v>
      </c>
      <c r="N14" s="5">
        <f t="shared" ca="1" si="1"/>
        <v>4.8475144861238183E-2</v>
      </c>
      <c r="O14" s="5">
        <f t="shared" ca="1" si="2"/>
        <v>0.46030392580885998</v>
      </c>
      <c r="P14" s="5">
        <f t="shared" ca="1" si="3"/>
        <v>631.54999999999995</v>
      </c>
      <c r="Q14" s="5">
        <f ca="1">P14+((ABS(K14)/MAX(((F14)+(G14)*(L14))*(L14),
            0.000001))^2)/(2*'1D'!$I$5)</f>
        <v>631.56079916942474</v>
      </c>
      <c r="R14" s="5">
        <f ca="1">((ABS(K14)*'1D'!$D$6)/(MAX(((F14)+(G14)*(L14))*(L14),
            0.000001)*MAX(((((F14)+(G14)*(L14))*(L14))/MAX((F14)+2*(L14)*SQRT(1+(G14)^2),
                    0.000001))^(2/3),
            0.000001)))^2</f>
        <v>2.6971994044946209E-3</v>
      </c>
      <c r="S14" s="5">
        <f ca="1">ABS(ABS(K14)/MAX(((F14)+(G14)*(L14))*(L14),
        0.000001))/SQRT('1D'!$I$5*MAX((((F14)+(G14)*(L14))*(L14))/MAX((F14)+2*(G14)*(L14),
            0.000001),
        0.000001))</f>
        <v>0.65724179492251034</v>
      </c>
      <c r="T14" s="5">
        <f ca="1">((F14)*(L14)^2)/2+(G14)*(L14)^3/3+(ABS(K14)^2)/('1D'!$I$5*MAX(((F14)+(G14)*(L14))*(L14),
        0.000001))</f>
        <v>7.4068059601515761E-3</v>
      </c>
      <c r="U14" s="5">
        <f ca="1">IF($A$2=0,
    0,
    IFERROR(Q13-(((R13+R14)/2)*J14)-(IF(O13&gt;O14,
                '1D'!$D$8*((O13^2-O14^2)/(2*'1D'!$I$5)),
                '1D'!$D$9*((O14^2-O13^2)/(2*'1D'!$I$5)))+('1D'!$D$10*(ABS(I14)/90)*(MAX(O13^2,
                        O14^2)/(2*'1D'!$I$5))))-Q14,
        0))</f>
        <v>-2.968649702552284E-3</v>
      </c>
      <c r="V14" s="5">
        <f ca="1">IF($A$2=0,
    1,
    IF(IFERROR(V13,
            0)=0,
        0,
        IFERROR(IF(ROUND(S14,
                    3)=1,
                1,
                IF(AND(ABS(U14)&lt;'1D'!$D$19,
                        S14&gt;1),
                    1,
                    0)),
            0)))</f>
        <v>0</v>
      </c>
      <c r="W14" s="5">
        <f ca="1">IF($A$2=0,
    MAX(MAX('1D'!$D$16,
            MAX('1D'!$D$16,
                POWER((ABS(K14)^2)/('1D'!$I$5*MAX(F14,
                            0.1)^2),
                    1/3))),
        IFERROR(W56,
            MAX(MAX('1D'!$D$16,
                    MAX('1D'!$D$16,
                        POWER((ABS(K14)^2)/('1D'!$I$5*MAX(F14,
                                    0.1)^2),
                            1/3))),
                ($L$2)-E56))),
    IF(IFERROR(AG15,
            0)=0,
        MAX(MAX('1D'!$D$16,
                MAX('1D'!$D$16,
                    POWER((ABS(K14)^2)/('1D'!$I$5*MAX(F14,
                                0.1)^2),
                        1/3))),
            IFERROR(W56,
                MAX(MAX('1D'!$D$16,
                        MAX('1D'!$D$16,
                            POWER((ABS(K14)^2)/('1D'!$I$5*MAX(F14,
                                        0.1)^2),
                                1/3))),
                    ($L$2)-E56))),
        IF(IFERROR(W14,
                0)=0,
            MAX(MAX('1D'!$D$16,
                    MAX('1D'!$D$16,
                        POWER((ABS(K14)^2)/('1D'!$I$5*MAX(F14,
                                    0.1)^2),
                            1/3))),
                IFERROR(W56,
                    MAX(MAX('1D'!$D$16,
                            MAX('1D'!$D$16,
                                POWER((ABS(K14)^2)/('1D'!$I$5*MAX(F14,
                                            0.1)^2),
                                    1/3))),
                        ($L$2)-E56))),
            IF(OR(IFERROR(AD14,
                        0)&gt;=1,
                    IFERROR(AD15,
                        0)&gt;=1),
                MAX('1D'!$D$16,
                    MAX('1D'!$D$16,
                        POWER((ABS(K14)^2)/('1D'!$I$5*MAX(F14,
                                    0.1)^2),
                            1/3))),
                IF(ABS(IFERROR(AF14,
                            0))&lt;'1D'!$D$19,
                    MAX(MAX('1D'!$D$16,
                            MAX('1D'!$D$16,
                                POWER((ABS(K14)^2)/('1D'!$I$5*MAX(F14,
                                            0.1)^2),
                                    1/3))),
                        IFERROR(W14,
                            0)),
                    MAX(MAX('1D'!$D$16,
                            MAX('1D'!$D$16,
                                POWER((ABS(K14)^2)/('1D'!$I$5*MAX(F14,
                                            0.1)^2),
                                    1/3))),
                        (IFERROR(W14,
                                0))+((IFERROR(AF14,
                                    0))*'1D'!$D$18)))))))</f>
        <v>3</v>
      </c>
      <c r="X14" s="5">
        <f t="shared" ca="1" si="4"/>
        <v>9.536999999999999</v>
      </c>
      <c r="Y14" s="5">
        <f t="shared" ca="1" si="5"/>
        <v>1.0390020699422593</v>
      </c>
      <c r="Z14" s="5">
        <f t="shared" ca="1" si="6"/>
        <v>7.671732096814334E-3</v>
      </c>
      <c r="AA14" s="5">
        <f t="shared" ca="1" si="7"/>
        <v>634.5</v>
      </c>
      <c r="AB14" s="5">
        <f ca="1">AA14+((ABS(K14)/MAX(((F14)+(G14)*(W14))*(W14),
            0.000001))^2)/(2*'1D'!$I$5)</f>
        <v>634.50000299976932</v>
      </c>
      <c r="AC14" s="5">
        <f ca="1">((ABS(K14)*'1D'!$D$6)/(MAX(((F14)+(G14)*(W14))*(W14),
            0.000001)*MAX(((((F14)+(G14)*(W14))*(W14))/MAX((F14)+2*(W14)*SQRT(1+(G14)^2),
                    0.000001))^(2/3),
            0.000001)))^2</f>
        <v>1.258386811691855E-8</v>
      </c>
      <c r="AD14" s="5">
        <f ca="1">ABS(ABS(K14)/MAX(((F14)+(G14)*(W14))*(W14),
        0.000001))/SQRT('1D'!$I$5*MAX((((F14)+(G14)*(W14))*(W14))/MAX((F14)+2*(G14)*(W14),
            0.000001),
        0.000001))</f>
        <v>1.4141591812035297E-3</v>
      </c>
      <c r="AE14" s="5">
        <f ca="1">((F14)*(W14)^2)/2+(G14)*(W14)^3/3+(ABS(K14)^2)/('1D'!$I$5*MAX(((F14)+(G14)*(W14))*(W14),
        0.000001))</f>
        <v>14.305557217599334</v>
      </c>
      <c r="AF14" s="5">
        <f ca="1">IF($A$2=0,
    0,
    IFERROR(AB15+(((AC14+AC15)/2)*J15)+(IF(Z14&gt;Z15,
                '1D'!$D$8*((Z14^2-Z15^2)/(2*'1D'!$I$5)),
                '1D'!$D$9*((Z15^2-Z14^2)/(2*'1D'!$I$5)))+('1D'!$D$10*(ABS(I15)/90)*(MAX(Z14^2,
                        Z15^2)/(2*'1D'!$I$5))))-AB14,
        0))</f>
        <v>5.294782567943912E-8</v>
      </c>
      <c r="AG14" s="5">
        <f ca="1">IF($A$2=0,
    1,
    IF(IFERROR(AG15,
            0)=0,
        0,
        IFERROR(IF(OR(ROUND(AD14,
                        3)&gt;=1,
                    AND(ABS(AF14)&lt;'1D'!$D$19,
                        AD14&lt;1)),
                1,
                0),
            0)))</f>
        <v>0</v>
      </c>
      <c r="AH14" s="5">
        <f ca="1">IFERROR(IF('1D'!V36="Supercritical",
        MAX('1D'!$D$16,
            IFERROR(L14,
                MAX('1D'!$D$16,
                    POWER((ABS(K14)^2)/('1D'!$I$5*MAX(F14,
                                0.1)^2),
                        1/3)))),
        IF('1D'!V36="Subcritical",
            MAX('1D'!$D$16,
                IFERROR(W14,
                    MAX('1D'!$D$16,
                        POWER((ABS(K14)^2)/('1D'!$I$5*MAX(F14,
                                    0.1)^2),
                            1/3)))),
            IF(IFERROR(T14,
                    -1E+99)&gt;=IFERROR(AE14,
                    -1E+99),
                MAX('1D'!$D$16,
                    IFERROR(L14,
                        MAX('1D'!$D$16,
                            POWER((ABS(K14)^2)/('1D'!$I$5*MAX(F14,
                                        0.1)^2),
                                1/3)))),
                MAX('1D'!$D$16,
                    IFERROR(W14,
                        MAX('1D'!$D$16,
                            POWER((ABS(K14)^2)/('1D'!$I$5*MAX(F14,
                                        0.1)^2),
                                1/3))))))),
    MAX('1D'!$D$16,
        POWER((ABS(K14)^2)/('1D'!$I$5*MAX(F14,
                    0.1)^2),
            1/3)))</f>
        <v>3</v>
      </c>
      <c r="AI14" s="5">
        <f t="shared" ca="1" si="8"/>
        <v>634.5</v>
      </c>
      <c r="AJ14" s="5">
        <f ca="1">AI14+((ABS(K14)/MAX(((F14)+(G14)*(AH14))*(AH14),
            0.000001))^2)/(2*'1D'!$I$5)</f>
        <v>634.50000299976932</v>
      </c>
      <c r="AM14">
        <v>0</v>
      </c>
      <c r="AN14">
        <v>0</v>
      </c>
      <c r="AO14" s="5">
        <f t="shared" si="9"/>
        <v>0</v>
      </c>
      <c r="AP14" s="5">
        <f t="shared" si="12"/>
        <v>0</v>
      </c>
      <c r="AQ14" s="5">
        <f ca="1">ABS(ABS(K14)/MAX(((F14)+(G14)*(AH14))*(AH14),
        0.000001))/SQRT('1D'!$I$5*MAX((((F14)+(G14)*(AH14))*(AH14))/MAX((F14)+2*(G14)*(AH14),
            0.000001),
        0.000001))</f>
        <v>1.4141591812035297E-3</v>
      </c>
      <c r="AR14" s="5" t="str">
        <f t="shared" ca="1" si="10"/>
        <v>Subcritical</v>
      </c>
      <c r="AS14" s="5">
        <f ca="1">((ABS(K14)*'1D'!$D$6)/(MAX(((F14)+(G14)*(AH14))*(AH14),
            0.000001)*MAX(((((F14)+(G14)*(AH14))*(AH14))/MAX((F14)+2*(AH14)*SQRT(1+(G14)^2),
                    0.000001))^(2/3),
            0.000001)))^2</f>
        <v>1.258386811691855E-8</v>
      </c>
    </row>
    <row r="15" spans="1:45" x14ac:dyDescent="0.35">
      <c r="A15">
        <v>6</v>
      </c>
      <c r="B15">
        <v>5</v>
      </c>
      <c r="C15">
        <v>616075.24100000004</v>
      </c>
      <c r="D15">
        <v>3096610.7069999999</v>
      </c>
      <c r="E15">
        <v>631.5</v>
      </c>
      <c r="F15">
        <v>3.4609999999999999</v>
      </c>
      <c r="G15">
        <v>0</v>
      </c>
      <c r="H15" t="s">
        <v>176</v>
      </c>
      <c r="I15">
        <v>5.1999999999999998E-2</v>
      </c>
      <c r="J15" s="5">
        <f t="shared" si="11"/>
        <v>1</v>
      </c>
      <c r="K15" s="5">
        <f ca="1">MAX(0.05,
    K14+(forebay!AO20 + sidechannel!AO22))</f>
        <v>8.0142598974253798E-2</v>
      </c>
      <c r="L15" s="5">
        <f ca="1">IF($A$2=0,
    IFERROR(L14,
        MAX('1D'!$D$16,
            POWER((ABS(K15)^2)/('1D'!$I$5*MAX(F15,
                        0.1)^2),
                1/3))),
    IF(IFERROR(V14,
            0)=0,
        IFERROR(L14,
            MAX('1D'!$D$16,
                POWER((ABS(K15)^2)/('1D'!$I$5*MAX(F15,
                            0.1)^2),
                    1/3))),
        IF(OR(IFERROR(L15,
                    0)=0,
                IFERROR(S14,
                    0)&lt;1,
                IFERROR(S15,
                    0)&lt;1),
            MAX('1D'!$D$16,
                POWER((ABS(K15)^2)/('1D'!$I$5*MAX(F15,
                            0.1)^2),
                    1/3)),
            IF(IFERROR(U15,
                    0)&gt;0,
                MAX('1D'!$D$16,
                    IFERROR(L15,
                        0)+((IFERROR(U15,
                                0))*'1D'!$D$18*IF((IFERROR(S15,
                                    0))&lt;1,
                            1,
                            -1))),
                IF(IFERROR(U15,
                        0)&lt;0,
                    IF(ABS((MAX('1D'!$D$16,
                                    POWER((ABS(K15)^2)/('1D'!$I$5*MAX(F15,
                                                0.1)^2),
                                        1/3)))-IFERROR(L15,
                                0))&gt;'1D'!$D$19,
                        MAX('1D'!$D$16,
                            IF((MAX('1D'!$D$16,
                                        POWER((ABS(K15)^2)/('1D'!$I$5*MAX(F15,
                                                    0.1)^2),
                                            1/3)))&gt;IFERROR(L15,
                                    0),
                                MIN((MAX('1D'!$D$16,
                                            POWER((ABS(K15)^2)/('1D'!$I$5*MAX(F15,
                                                        0.1)^2),
                                                1/3))),
                                    IFERROR(L15,
                                        0)+(MIN(ABS(IFERROR(U15,
                                                    0))*'1D'!$D$18,
                                            ABS((MAX('1D'!$D$16,
                                                        POWER((ABS(K15)^2)/('1D'!$I$5*MAX(F15,
                                                                    0.1)^2),
                                                            1/3)))-IFERROR(L15,
                                                    0))))),
                                MAX((MAX('1D'!$D$16,
                                            POWER((ABS(K15)^2)/('1D'!$I$5*MAX(F15,
                                                        0.1)^2),
                                                1/3))),
                                    IFERROR(L15,
                                        0)-(MIN(ABS(IFERROR(U15,
                                                    0))*'1D'!$D$18,
                                            ABS((MAX('1D'!$D$16,
                                                        POWER((ABS(K15)^2)/('1D'!$I$5*MAX(F15,
                                                                    0.1)^2),
                                                            1/3)))-IFERROR(L15,
                                                    0))))))),
                        MAX('1D'!$D$16,
                            POWER((ABS(K15)^2)/('1D'!$I$5*MAX(F15,
                                        0.1)^2),
                                1/3))),
                    MAX('1D'!$D$16,
                        IFERROR(L15,
                            0)))))))</f>
        <v>0.05</v>
      </c>
      <c r="M15" s="5">
        <f t="shared" ca="1" si="0"/>
        <v>0.17305000000000001</v>
      </c>
      <c r="N15" s="5">
        <f t="shared" ca="1" si="1"/>
        <v>4.8595900028081999E-2</v>
      </c>
      <c r="O15" s="5">
        <f t="shared" ca="1" si="2"/>
        <v>0.46311816801071248</v>
      </c>
      <c r="P15" s="5">
        <f t="shared" ca="1" si="3"/>
        <v>631.54999999999995</v>
      </c>
      <c r="Q15" s="5">
        <f ca="1">P15+((ABS(K15)/MAX(((F15)+(G15)*(L15))*(L15),
            0.000001))^2)/(2*'1D'!$I$5)</f>
        <v>631.56093162270849</v>
      </c>
      <c r="R15" s="5">
        <f ca="1">((ABS(K15)*'1D'!$D$6)/(MAX(((F15)+(G15)*(L15))*(L15),
            0.000001)*MAX(((((F15)+(G15)*(L15))*(L15))/MAX((F15)+2*(L15)*SQRT(1+(G15)^2),
                    0.000001))^(2/3),
            0.000001)))^2</f>
        <v>2.7212387629905075E-3</v>
      </c>
      <c r="S15" s="5">
        <f ca="1">ABS(ABS(K15)/MAX(((F15)+(G15)*(L15))*(L15),
        0.000001))/SQRT('1D'!$I$5*MAX((((F15)+(G15)*(L15))*(L15))/MAX((F15)+2*(G15)*(L15),
            0.000001),
        0.000001))</f>
        <v>0.66126009129667662</v>
      </c>
      <c r="T15" s="5">
        <f ca="1">((F15)*(L15)^2)/2+(G15)*(L15)^3/3+(ABS(K15)^2)/('1D'!$I$5*MAX(((F15)+(G15)*(L15))*(L15),
        0.000001))</f>
        <v>8.1096846194264657E-3</v>
      </c>
      <c r="U15" s="5">
        <f ca="1">IF($A$2=0,
    0,
    IFERROR(Q14-(((R14+R15)/2)*J15)-(IF(O14&gt;O15,
                '1D'!$D$8*((O14^2-O15^2)/(2*'1D'!$I$5)),
                '1D'!$D$9*((O15^2-O14^2)/(2*'1D'!$I$5)))+('1D'!$D$10*(ABS(I15)/90)*(MAX(O14^2,
                        O15^2)/(2*'1D'!$I$5))))-Q15,
        0))</f>
        <v>-2.8558651031289628E-3</v>
      </c>
      <c r="V15" s="5">
        <f ca="1">IF($A$2=0,
    1,
    IF(IFERROR(V14,
            0)=0,
        0,
        IFERROR(IF(ROUND(S15,
                    3)=1,
                1,
                IF(AND(ABS(U15)&lt;'1D'!$D$19,
                        S15&gt;1),
                    1,
                    0)),
            0)))</f>
        <v>0</v>
      </c>
      <c r="W15" s="5">
        <f ca="1">IF($A$2=0,
    MAX(MAX('1D'!$D$16,
            MAX('1D'!$D$16,
                POWER((ABS(K15)^2)/('1D'!$I$5*MAX(F15,
                            0.1)^2),
                    1/3))),
        IFERROR(W56,
            MAX(MAX('1D'!$D$16,
                    MAX('1D'!$D$16,
                        POWER((ABS(K15)^2)/('1D'!$I$5*MAX(F15,
                                    0.1)^2),
                            1/3))),
                ($L$2)-E56))),
    IF(IFERROR(AG16,
            0)=0,
        MAX(MAX('1D'!$D$16,
                MAX('1D'!$D$16,
                    POWER((ABS(K15)^2)/('1D'!$I$5*MAX(F15,
                                0.1)^2),
                        1/3))),
            IFERROR(W56,
                MAX(MAX('1D'!$D$16,
                        MAX('1D'!$D$16,
                            POWER((ABS(K15)^2)/('1D'!$I$5*MAX(F15,
                                        0.1)^2),
                                1/3))),
                    ($L$2)-E56))),
        IF(IFERROR(W15,
                0)=0,
            MAX(MAX('1D'!$D$16,
                    MAX('1D'!$D$16,
                        POWER((ABS(K15)^2)/('1D'!$I$5*MAX(F15,
                                    0.1)^2),
                            1/3))),
                IFERROR(W56,
                    MAX(MAX('1D'!$D$16,
                            MAX('1D'!$D$16,
                                POWER((ABS(K15)^2)/('1D'!$I$5*MAX(F15,
                                            0.1)^2),
                                    1/3))),
                        ($L$2)-E56))),
            IF(OR(IFERROR(AD15,
                        0)&gt;=1,
                    IFERROR(AD16,
                        0)&gt;=1),
                MAX('1D'!$D$16,
                    MAX('1D'!$D$16,
                        POWER((ABS(K15)^2)/('1D'!$I$5*MAX(F15,
                                    0.1)^2),
                            1/3))),
                IF(ABS(IFERROR(AF15,
                            0))&lt;'1D'!$D$19,
                    MAX(MAX('1D'!$D$16,
                            MAX('1D'!$D$16,
                                POWER((ABS(K15)^2)/('1D'!$I$5*MAX(F15,
                                            0.1)^2),
                                    1/3))),
                        IFERROR(W15,
                            0)),
                    MAX(MAX('1D'!$D$16,
                            MAX('1D'!$D$16,
                                POWER((ABS(K15)^2)/('1D'!$I$5*MAX(F15,
                                            0.1)^2),
                                    1/3))),
                        (IFERROR(W15,
                                0))+((IFERROR(AF15,
                                    0))*'1D'!$D$18)))))))</f>
        <v>3</v>
      </c>
      <c r="X15" s="5">
        <f t="shared" ca="1" si="4"/>
        <v>10.382999999999999</v>
      </c>
      <c r="Y15" s="5">
        <f t="shared" ca="1" si="5"/>
        <v>1.0974527005601944</v>
      </c>
      <c r="Z15" s="5">
        <f t="shared" ca="1" si="6"/>
        <v>7.7186361335118752E-3</v>
      </c>
      <c r="AA15" s="5">
        <f t="shared" ca="1" si="7"/>
        <v>634.5</v>
      </c>
      <c r="AB15" s="5">
        <f ca="1">AA15+((ABS(K15)/MAX(((F15)+(G15)*(W15))*(W15),
            0.000001))^2)/(2*'1D'!$I$5)</f>
        <v>634.50000303656191</v>
      </c>
      <c r="AC15" s="5">
        <f ca="1">((ABS(K15)*'1D'!$D$6)/(MAX(((F15)+(G15)*(W15))*(W15),
            0.000001)*MAX(((((F15)+(G15)*(W15))*(W15))/MAX((F15)+2*(W15)*SQRT(1+(G15)^2),
                    0.000001))^(2/3),
            0.000001)))^2</f>
        <v>1.1841750482438558E-8</v>
      </c>
      <c r="AD15" s="5">
        <f ca="1">ABS(ABS(K15)/MAX(((F15)+(G15)*(W15))*(W15),
        0.000001))/SQRT('1D'!$I$5*MAX((((F15)+(G15)*(W15))*(W15))/MAX((F15)+2*(G15)*(W15),
            0.000001),
        0.000001))</f>
        <v>1.4228051783909026E-3</v>
      </c>
      <c r="AE15" s="5">
        <f ca="1">((F15)*(W15)^2)/2+(G15)*(W15)^3/3+(ABS(K15)^2)/('1D'!$I$5*MAX(((F15)+(G15)*(W15))*(W15),
        0.000001))</f>
        <v>15.574563057243656</v>
      </c>
      <c r="AF15" s="5">
        <f ca="1">IF($A$2=0,
    0,
    IFERROR(AB16+(((AC15+AC16)/2)*J16)+(IF(Z15&gt;Z16,
                '1D'!$D$8*((Z15^2-Z16^2)/(2*'1D'!$I$5)),
                '1D'!$D$9*((Z16^2-Z15^2)/(2*'1D'!$I$5)))+('1D'!$D$10*(ABS(I16)/90)*(MAX(Z15^2,
                        Z16^2)/(2*'1D'!$I$5))))-AB15,
        0))</f>
        <v>-1.2351949862932088E-7</v>
      </c>
      <c r="AG15" s="5">
        <f ca="1">IF($A$2=0,
    1,
    IF(IFERROR(AG16,
            0)=0,
        0,
        IFERROR(IF(OR(ROUND(AD15,
                        3)&gt;=1,
                    AND(ABS(AF15)&lt;'1D'!$D$19,
                        AD15&lt;1)),
                1,
                0),
            0)))</f>
        <v>0</v>
      </c>
      <c r="AH15" s="5">
        <f ca="1">IFERROR(IF('1D'!V36="Supercritical",
        MAX('1D'!$D$16,
            IFERROR(L15,
                MAX('1D'!$D$16,
                    POWER((ABS(K15)^2)/('1D'!$I$5*MAX(F15,
                                0.1)^2),
                        1/3)))),
        IF('1D'!V36="Subcritical",
            MAX('1D'!$D$16,
                IFERROR(W15,
                    MAX('1D'!$D$16,
                        POWER((ABS(K15)^2)/('1D'!$I$5*MAX(F15,
                                    0.1)^2),
                            1/3)))),
            IF(IFERROR(T15,
                    -1E+99)&gt;=IFERROR(AE15,
                    -1E+99),
                MAX('1D'!$D$16,
                    IFERROR(L15,
                        MAX('1D'!$D$16,
                            POWER((ABS(K15)^2)/('1D'!$I$5*MAX(F15,
                                        0.1)^2),
                                1/3)))),
                MAX('1D'!$D$16,
                    IFERROR(W15,
                        MAX('1D'!$D$16,
                            POWER((ABS(K15)^2)/('1D'!$I$5*MAX(F15,
                                        0.1)^2),
                                1/3))))))),
    MAX('1D'!$D$16,
        POWER((ABS(K15)^2)/('1D'!$I$5*MAX(F15,
                    0.1)^2),
            1/3)))</f>
        <v>3</v>
      </c>
      <c r="AI15" s="5">
        <f t="shared" ca="1" si="8"/>
        <v>634.5</v>
      </c>
      <c r="AJ15" s="5">
        <f ca="1">AI15+((ABS(K15)/MAX(((F15)+(G15)*(AH15))*(AH15),
            0.000001))^2)/(2*'1D'!$I$5)</f>
        <v>634.50000303656191</v>
      </c>
      <c r="AM15">
        <v>0</v>
      </c>
      <c r="AN15">
        <v>0</v>
      </c>
      <c r="AO15" s="5">
        <f t="shared" si="9"/>
        <v>0</v>
      </c>
      <c r="AP15" s="5">
        <f t="shared" si="12"/>
        <v>0</v>
      </c>
      <c r="AQ15" s="5">
        <f ca="1">ABS(ABS(K15)/MAX(((F15)+(G15)*(AH15))*(AH15),
        0.000001))/SQRT('1D'!$I$5*MAX((((F15)+(G15)*(AH15))*(AH15))/MAX((F15)+2*(G15)*(AH15),
            0.000001),
        0.000001))</f>
        <v>1.4228051783909026E-3</v>
      </c>
      <c r="AR15" s="5" t="str">
        <f t="shared" ca="1" si="10"/>
        <v>Subcritical</v>
      </c>
      <c r="AS15" s="5">
        <f ca="1">((ABS(K15)*'1D'!$D$6)/(MAX(((F15)+(G15)*(AH15))*(AH15),
            0.000001)*MAX(((((F15)+(G15)*(AH15))*(AH15))/MAX((F15)+2*(AH15)*SQRT(1+(G15)^2),
                    0.000001))^(2/3),
            0.000001)))^2</f>
        <v>1.1841750482438558E-8</v>
      </c>
    </row>
    <row r="16" spans="1:45" x14ac:dyDescent="0.35">
      <c r="A16">
        <v>7</v>
      </c>
      <c r="B16">
        <v>6.0010000000000003</v>
      </c>
      <c r="C16">
        <v>616075.66299999994</v>
      </c>
      <c r="D16">
        <v>3096609.8</v>
      </c>
      <c r="E16">
        <v>631.5</v>
      </c>
      <c r="F16">
        <v>3.8980000000000001</v>
      </c>
      <c r="G16">
        <v>0</v>
      </c>
      <c r="H16" t="s">
        <v>176</v>
      </c>
      <c r="I16">
        <v>5.266</v>
      </c>
      <c r="J16" s="5">
        <f t="shared" si="11"/>
        <v>1.0010000000000003</v>
      </c>
      <c r="K16" s="5">
        <f ca="1">MAX(0.05,
    K15+(forebay!AO21 + sidechannel!AO23))</f>
        <v>8.6774688690795923E-2</v>
      </c>
      <c r="L16" s="5">
        <f ca="1">IF($A$2=0,
    IFERROR(L15,
        MAX('1D'!$D$16,
            POWER((ABS(K16)^2)/('1D'!$I$5*MAX(F16,
                        0.1)^2),
                1/3))),
    IF(IFERROR(V15,
            0)=0,
        IFERROR(L15,
            MAX('1D'!$D$16,
                POWER((ABS(K16)^2)/('1D'!$I$5*MAX(F16,
                            0.1)^2),
                    1/3))),
        IF(OR(IFERROR(L16,
                    0)=0,
                IFERROR(S15,
                    0)&lt;1,
                IFERROR(S16,
                    0)&lt;1),
            MAX('1D'!$D$16,
                POWER((ABS(K16)^2)/('1D'!$I$5*MAX(F16,
                            0.1)^2),
                    1/3)),
            IF(IFERROR(U16,
                    0)&gt;0,
                MAX('1D'!$D$16,
                    IFERROR(L16,
                        0)+((IFERROR(U16,
                                0))*'1D'!$D$18*IF((IFERROR(S16,
                                    0))&lt;1,
                            1,
                            -1))),
                IF(IFERROR(U16,
                        0)&lt;0,
                    IF(ABS((MAX('1D'!$D$16,
                                    POWER((ABS(K16)^2)/('1D'!$I$5*MAX(F16,
                                                0.1)^2),
                                        1/3)))-IFERROR(L16,
                                0))&gt;'1D'!$D$19,
                        MAX('1D'!$D$16,
                            IF((MAX('1D'!$D$16,
                                        POWER((ABS(K16)^2)/('1D'!$I$5*MAX(F16,
                                                    0.1)^2),
                                            1/3)))&gt;IFERROR(L16,
                                    0),
                                MIN((MAX('1D'!$D$16,
                                            POWER((ABS(K16)^2)/('1D'!$I$5*MAX(F16,
                                                        0.1)^2),
                                                1/3))),
                                    IFERROR(L16,
                                        0)+(MIN(ABS(IFERROR(U16,
                                                    0))*'1D'!$D$18,
                                            ABS((MAX('1D'!$D$16,
                                                        POWER((ABS(K16)^2)/('1D'!$I$5*MAX(F16,
                                                                    0.1)^2),
                                                            1/3)))-IFERROR(L16,
                                                    0))))),
                                MAX((MAX('1D'!$D$16,
                                            POWER((ABS(K16)^2)/('1D'!$I$5*MAX(F16,
                                                        0.1)^2),
                                                1/3))),
                                    IFERROR(L16,
                                        0)-(MIN(ABS(IFERROR(U16,
                                                    0))*'1D'!$D$18,
                                            ABS((MAX('1D'!$D$16,
                                                        POWER((ABS(K16)^2)/('1D'!$I$5*MAX(F16,
                                                                    0.1)^2),
                                                            1/3)))-IFERROR(L16,
                                                    0))))))),
                        MAX('1D'!$D$16,
                            POWER((ABS(K16)^2)/('1D'!$I$5*MAX(F16,
                                        0.1)^2),
                                1/3))),
                    MAX('1D'!$D$16,
                        IFERROR(L16,
                            0)))))))</f>
        <v>0.05</v>
      </c>
      <c r="M16" s="5">
        <f t="shared" ca="1" si="0"/>
        <v>0.19490000000000002</v>
      </c>
      <c r="N16" s="5">
        <f t="shared" ca="1" si="1"/>
        <v>4.8749374687343673E-2</v>
      </c>
      <c r="O16" s="5">
        <f t="shared" ca="1" si="2"/>
        <v>0.44522672493994825</v>
      </c>
      <c r="P16" s="5">
        <f t="shared" ca="1" si="3"/>
        <v>631.54999999999995</v>
      </c>
      <c r="Q16" s="5">
        <f ca="1">P16+((ABS(K16)/MAX(((F16)+(G16)*(L16))*(L16),
            0.000001))^2)/(2*'1D'!$I$5)</f>
        <v>631.56010330461777</v>
      </c>
      <c r="R16" s="5">
        <f ca="1">((ABS(K16)*'1D'!$D$6)/(MAX(((F16)+(G16)*(L16))*(L16),
            0.000001)*MAX(((((F16)+(G16)*(L16))*(L16))/MAX((F16)+2*(L16)*SQRT(1+(G16)^2),
                    0.000001))^(2/3),
            0.000001)))^2</f>
        <v>2.5044915419052769E-3</v>
      </c>
      <c r="S16" s="5">
        <f ca="1">ABS(ABS(K16)/MAX(((F16)+(G16)*(L16))*(L16),
        0.000001))/SQRT('1D'!$I$5*MAX((((F16)+(G16)*(L16))*(L16))/MAX((F16)+2*(G16)*(L16),
            0.000001),
        0.000001))</f>
        <v>0.63571391734884486</v>
      </c>
      <c r="T16" s="5">
        <f ca="1">((F16)*(L16)^2)/2+(G16)*(L16)^3/3+(ABS(K16)^2)/('1D'!$I$5*MAX(((F16)+(G16)*(L16))*(L16),
        0.000001))</f>
        <v>8.810768140008831E-3</v>
      </c>
      <c r="U16" s="5">
        <f ca="1">IF($A$2=0,
    0,
    IFERROR(Q15-(((R15+R16)/2)*J16)-(IF(O15&gt;O16,
                '1D'!$D$8*((O15^2-O16^2)/(2*'1D'!$I$5)),
                '1D'!$D$9*((O16^2-O15^2)/(2*'1D'!$I$5)))+('1D'!$D$10*(ABS(I16)/90)*(MAX(O15^2,
                        O16^2)/(2*'1D'!$I$5))))-Q16,
        0))</f>
        <v>-2.1315985627552436E-3</v>
      </c>
      <c r="V16" s="5">
        <f ca="1">IF($A$2=0,
    1,
    IF(IFERROR(V15,
            0)=0,
        0,
        IFERROR(IF(ROUND(S16,
                    3)=1,
                1,
                IF(AND(ABS(U16)&lt;'1D'!$D$19,
                        S16&gt;1),
                    1,
                    0)),
            0)))</f>
        <v>0</v>
      </c>
      <c r="W16" s="5">
        <f ca="1">IF($A$2=0,
    MAX(MAX('1D'!$D$16,
            MAX('1D'!$D$16,
                POWER((ABS(K16)^2)/('1D'!$I$5*MAX(F16,
                            0.1)^2),
                    1/3))),
        IFERROR(W56,
            MAX(MAX('1D'!$D$16,
                    MAX('1D'!$D$16,
                        POWER((ABS(K16)^2)/('1D'!$I$5*MAX(F16,
                                    0.1)^2),
                            1/3))),
                ($L$2)-E56))),
    IF(IFERROR(AG17,
            0)=0,
        MAX(MAX('1D'!$D$16,
                MAX('1D'!$D$16,
                    POWER((ABS(K16)^2)/('1D'!$I$5*MAX(F16,
                                0.1)^2),
                        1/3))),
            IFERROR(W56,
                MAX(MAX('1D'!$D$16,
                        MAX('1D'!$D$16,
                            POWER((ABS(K16)^2)/('1D'!$I$5*MAX(F16,
                                        0.1)^2),
                                1/3))),
                    ($L$2)-E56))),
        IF(IFERROR(W16,
                0)=0,
            MAX(MAX('1D'!$D$16,
                    MAX('1D'!$D$16,
                        POWER((ABS(K16)^2)/('1D'!$I$5*MAX(F16,
                                    0.1)^2),
                            1/3))),
                IFERROR(W56,
                    MAX(MAX('1D'!$D$16,
                            MAX('1D'!$D$16,
                                POWER((ABS(K16)^2)/('1D'!$I$5*MAX(F16,
                                            0.1)^2),
                                    1/3))),
                        ($L$2)-E56))),
            IF(OR(IFERROR(AD16,
                        0)&gt;=1,
                    IFERROR(AD17,
                        0)&gt;=1),
                MAX('1D'!$D$16,
                    MAX('1D'!$D$16,
                        POWER((ABS(K16)^2)/('1D'!$I$5*MAX(F16,
                                    0.1)^2),
                            1/3))),
                IF(ABS(IFERROR(AF16,
                            0))&lt;'1D'!$D$19,
                    MAX(MAX('1D'!$D$16,
                            MAX('1D'!$D$16,
                                POWER((ABS(K16)^2)/('1D'!$I$5*MAX(F16,
                                            0.1)^2),
                                    1/3))),
                        IFERROR(W16,
                            0)),
                    MAX(MAX('1D'!$D$16,
                            MAX('1D'!$D$16,
                                POWER((ABS(K16)^2)/('1D'!$I$5*MAX(F16,
                                            0.1)^2),
                                    1/3))),
                        (IFERROR(W16,
                                0))+((IFERROR(AF16,
                                    0))*'1D'!$D$18)))))))</f>
        <v>3</v>
      </c>
      <c r="X16" s="5">
        <f t="shared" ca="1" si="4"/>
        <v>11.694000000000001</v>
      </c>
      <c r="Y16" s="5">
        <f t="shared" ca="1" si="5"/>
        <v>1.1814507981410387</v>
      </c>
      <c r="Z16" s="5">
        <f t="shared" ca="1" si="6"/>
        <v>7.4204454156658042E-3</v>
      </c>
      <c r="AA16" s="5">
        <f t="shared" ca="1" si="7"/>
        <v>634.5</v>
      </c>
      <c r="AB16" s="5">
        <f ca="1">AA16+((ABS(K16)/MAX(((F16)+(G16)*(W16))*(W16),
            0.000001))^2)/(2*'1D'!$I$5)</f>
        <v>634.5000028064735</v>
      </c>
      <c r="AC16" s="5">
        <f ca="1">((ABS(K16)*'1D'!$D$6)/(MAX(((F16)+(G16)*(W16))*(W16),
            0.000001)*MAX(((((F16)+(G16)*(W16))*(W16))/MAX((F16)+2*(W16)*SQRT(1+(G16)^2),
                    0.000001))^(2/3),
            0.000001)))^2</f>
        <v>9.9194657216668916E-9</v>
      </c>
      <c r="AD16" s="5">
        <f ca="1">ABS(ABS(K16)/MAX(((F16)+(G16)*(W16))*(W16),
        0.000001))/SQRT('1D'!$I$5*MAX((((F16)+(G16)*(W16))*(W16))/MAX((F16)+2*(G16)*(W16),
            0.000001),
        0.000001))</f>
        <v>1.3678385638024189E-3</v>
      </c>
      <c r="AE16" s="5">
        <f ca="1">((F16)*(W16)^2)/2+(G16)*(W16)^3/3+(ABS(K16)^2)/('1D'!$I$5*MAX(((F16)+(G16)*(W16))*(W16),
        0.000001))</f>
        <v>17.541065637802333</v>
      </c>
      <c r="AF16" s="5">
        <f ca="1">IF($A$2=0,
    0,
    IFERROR(AB17+(((AC16+AC17)/2)*J17)+(IF(Z16&gt;Z17,
                '1D'!$D$8*((Z16^2-Z17^2)/(2*'1D'!$I$5)),
                '1D'!$D$9*((Z17^2-Z16^2)/(2*'1D'!$I$5)))+('1D'!$D$10*(ABS(I17)/90)*(MAX(Z16^2,
                        Z17^2)/(2*'1D'!$I$5))))-AB16,
        0))</f>
        <v>1.3451199265546165E-8</v>
      </c>
      <c r="AG16" s="5">
        <f ca="1">IF($A$2=0,
    1,
    IF(IFERROR(AG17,
            0)=0,
        0,
        IFERROR(IF(OR(ROUND(AD16,
                        3)&gt;=1,
                    AND(ABS(AF16)&lt;'1D'!$D$19,
                        AD16&lt;1)),
                1,
                0),
            0)))</f>
        <v>0</v>
      </c>
      <c r="AH16" s="5">
        <f ca="1">IFERROR(IF('1D'!V36="Supercritical",
        MAX('1D'!$D$16,
            IFERROR(L16,
                MAX('1D'!$D$16,
                    POWER((ABS(K16)^2)/('1D'!$I$5*MAX(F16,
                                0.1)^2),
                        1/3)))),
        IF('1D'!V36="Subcritical",
            MAX('1D'!$D$16,
                IFERROR(W16,
                    MAX('1D'!$D$16,
                        POWER((ABS(K16)^2)/('1D'!$I$5*MAX(F16,
                                    0.1)^2),
                            1/3)))),
            IF(IFERROR(T16,
                    -1E+99)&gt;=IFERROR(AE16,
                    -1E+99),
                MAX('1D'!$D$16,
                    IFERROR(L16,
                        MAX('1D'!$D$16,
                            POWER((ABS(K16)^2)/('1D'!$I$5*MAX(F16,
                                        0.1)^2),
                                1/3)))),
                MAX('1D'!$D$16,
                    IFERROR(W16,
                        MAX('1D'!$D$16,
                            POWER((ABS(K16)^2)/('1D'!$I$5*MAX(F16,
                                        0.1)^2),
                                1/3))))))),
    MAX('1D'!$D$16,
        POWER((ABS(K16)^2)/('1D'!$I$5*MAX(F16,
                    0.1)^2),
            1/3)))</f>
        <v>3</v>
      </c>
      <c r="AI16" s="5">
        <f t="shared" ca="1" si="8"/>
        <v>634.5</v>
      </c>
      <c r="AJ16" s="5">
        <f ca="1">AI16+((ABS(K16)/MAX(((F16)+(G16)*(AH16))*(AH16),
            0.000001))^2)/(2*'1D'!$I$5)</f>
        <v>634.5000028064735</v>
      </c>
      <c r="AM16">
        <v>0</v>
      </c>
      <c r="AN16">
        <v>0</v>
      </c>
      <c r="AO16" s="5">
        <f t="shared" si="9"/>
        <v>0</v>
      </c>
      <c r="AP16" s="5">
        <f t="shared" si="12"/>
        <v>0</v>
      </c>
      <c r="AQ16" s="5">
        <f ca="1">ABS(ABS(K16)/MAX(((F16)+(G16)*(AH16))*(AH16),
        0.000001))/SQRT('1D'!$I$5*MAX((((F16)+(G16)*(AH16))*(AH16))/MAX((F16)+2*(G16)*(AH16),
            0.000001),
        0.000001))</f>
        <v>1.3678385638024189E-3</v>
      </c>
      <c r="AR16" s="5" t="str">
        <f t="shared" ca="1" si="10"/>
        <v>Subcritical</v>
      </c>
      <c r="AS16" s="5">
        <f ca="1">((ABS(K16)*'1D'!$D$6)/(MAX(((F16)+(G16)*(AH16))*(AH16),
            0.000001)*MAX(((((F16)+(G16)*(AH16))*(AH16))/MAX((F16)+2*(AH16)*SQRT(1+(G16)^2),
                    0.000001))^(2/3),
            0.000001)))^2</f>
        <v>9.9194657216668916E-9</v>
      </c>
    </row>
    <row r="17" spans="1:45" x14ac:dyDescent="0.35">
      <c r="A17">
        <v>8</v>
      </c>
      <c r="B17">
        <v>6.9859999999999998</v>
      </c>
      <c r="C17">
        <v>616075.995</v>
      </c>
      <c r="D17">
        <v>3096608.872</v>
      </c>
      <c r="E17">
        <v>631.5</v>
      </c>
      <c r="F17">
        <v>4.2640000000000002</v>
      </c>
      <c r="G17">
        <v>0</v>
      </c>
      <c r="H17" t="s">
        <v>176</v>
      </c>
      <c r="I17">
        <v>17.565999999999999</v>
      </c>
      <c r="J17" s="5">
        <f t="shared" si="11"/>
        <v>0.98499999999999943</v>
      </c>
      <c r="K17" s="5">
        <f ca="1">MAX(0.05,
    K16+(forebay!AO22 + sidechannel!AO24))</f>
        <v>9.301965729987563E-2</v>
      </c>
      <c r="L17" s="5">
        <f ca="1">IF($A$2=0,
    IFERROR(L16,
        MAX('1D'!$D$16,
            POWER((ABS(K17)^2)/('1D'!$I$5*MAX(F17,
                        0.1)^2),
                1/3))),
    IF(IFERROR(V16,
            0)=0,
        IFERROR(L16,
            MAX('1D'!$D$16,
                POWER((ABS(K17)^2)/('1D'!$I$5*MAX(F17,
                            0.1)^2),
                    1/3))),
        IF(OR(IFERROR(L17,
                    0)=0,
                IFERROR(S16,
                    0)&lt;1,
                IFERROR(S17,
                    0)&lt;1),
            MAX('1D'!$D$16,
                POWER((ABS(K17)^2)/('1D'!$I$5*MAX(F17,
                            0.1)^2),
                    1/3)),
            IF(IFERROR(U17,
                    0)&gt;0,
                MAX('1D'!$D$16,
                    IFERROR(L17,
                        0)+((IFERROR(U17,
                                0))*'1D'!$D$18*IF((IFERROR(S17,
                                    0))&lt;1,
                            1,
                            -1))),
                IF(IFERROR(U17,
                        0)&lt;0,
                    IF(ABS((MAX('1D'!$D$16,
                                    POWER((ABS(K17)^2)/('1D'!$I$5*MAX(F17,
                                                0.1)^2),
                                        1/3)))-IFERROR(L17,
                                0))&gt;'1D'!$D$19,
                        MAX('1D'!$D$16,
                            IF((MAX('1D'!$D$16,
                                        POWER((ABS(K17)^2)/('1D'!$I$5*MAX(F17,
                                                    0.1)^2),
                                            1/3)))&gt;IFERROR(L17,
                                    0),
                                MIN((MAX('1D'!$D$16,
                                            POWER((ABS(K17)^2)/('1D'!$I$5*MAX(F17,
                                                        0.1)^2),
                                                1/3))),
                                    IFERROR(L17,
                                        0)+(MIN(ABS(IFERROR(U17,
                                                    0))*'1D'!$D$18,
                                            ABS((MAX('1D'!$D$16,
                                                        POWER((ABS(K17)^2)/('1D'!$I$5*MAX(F17,
                                                                    0.1)^2),
                                                            1/3)))-IFERROR(L17,
                                                    0))))),
                                MAX((MAX('1D'!$D$16,
                                            POWER((ABS(K17)^2)/('1D'!$I$5*MAX(F17,
                                                        0.1)^2),
                                                1/3))),
                                    IFERROR(L17,
                                        0)-(MIN(ABS(IFERROR(U17,
                                                    0))*'1D'!$D$18,
                                            ABS((MAX('1D'!$D$16,
                                                        POWER((ABS(K17)^2)/('1D'!$I$5*MAX(F17,
                                                                    0.1)^2),
                                                            1/3)))-IFERROR(L17,
                                                    0))))))),
                        MAX('1D'!$D$16,
                            POWER((ABS(K17)^2)/('1D'!$I$5*MAX(F17,
                                        0.1)^2),
                                1/3))),
                    MAX('1D'!$D$16,
                        IFERROR(L17,
                            0)))))))</f>
        <v>0.05</v>
      </c>
      <c r="M17" s="5">
        <f t="shared" ca="1" si="0"/>
        <v>0.21320000000000003</v>
      </c>
      <c r="N17" s="5">
        <f t="shared" ca="1" si="1"/>
        <v>4.8854262144821275E-2</v>
      </c>
      <c r="O17" s="5">
        <f t="shared" ca="1" si="2"/>
        <v>0.43630233255101136</v>
      </c>
      <c r="P17" s="5">
        <f t="shared" ca="1" si="3"/>
        <v>631.54999999999995</v>
      </c>
      <c r="Q17" s="5">
        <f ca="1">P17+((ABS(K17)/MAX(((F17)+(G17)*(L17))*(L17),
            0.000001))^2)/(2*'1D'!$I$5)</f>
        <v>631.55970233054984</v>
      </c>
      <c r="R17" s="5">
        <f ca="1">((ABS(K17)*'1D'!$D$6)/(MAX(((F17)+(G17)*(L17))*(L17),
            0.000001)*MAX(((((F17)+(G17)*(L17))*(L17))/MAX((F17)+2*(L17)*SQRT(1+(G17)^2),
                    0.000001))^(2/3),
            0.000001)))^2</f>
        <v>2.3982123943097444E-3</v>
      </c>
      <c r="S17" s="5">
        <f ca="1">ABS(ABS(K17)/MAX(((F17)+(G17)*(L17))*(L17),
        0.000001))/SQRT('1D'!$I$5*MAX((((F17)+(G17)*(L17))*(L17))/MAX((F17)+2*(G17)*(L17),
            0.000001),
        0.000001))</f>
        <v>0.62297128504999866</v>
      </c>
      <c r="T17" s="5">
        <f ca="1">((F17)*(L17)^2)/2+(G17)*(L17)^3/3+(ABS(K17)^2)/('1D'!$I$5*MAX(((F17)+(G17)*(L17))*(L17),
        0.000001))</f>
        <v>9.4670737464863861E-3</v>
      </c>
      <c r="U17" s="5">
        <f ca="1">IF($A$2=0,
    0,
    IFERROR(Q16-(((R16+R17)/2)*J17)-(IF(O16&gt;O17,
                '1D'!$D$8*((O16^2-O17^2)/(2*'1D'!$I$5)),
                '1D'!$D$9*((O17^2-O16^2)/(2*'1D'!$I$5)))+('1D'!$D$10*(ABS(I17)/90)*(MAX(O16^2,
                        O17^2)/(2*'1D'!$I$5))))-Q17,
        0))</f>
        <v>-2.429690922554073E-3</v>
      </c>
      <c r="V17" s="5">
        <f ca="1">IF($A$2=0,
    1,
    IF(IFERROR(V16,
            0)=0,
        0,
        IFERROR(IF(ROUND(S17,
                    3)=1,
                1,
                IF(AND(ABS(U17)&lt;'1D'!$D$19,
                        S17&gt;1),
                    1,
                    0)),
            0)))</f>
        <v>0</v>
      </c>
      <c r="W17" s="5">
        <f ca="1">IF($A$2=0,
    MAX(MAX('1D'!$D$16,
            MAX('1D'!$D$16,
                POWER((ABS(K17)^2)/('1D'!$I$5*MAX(F17,
                            0.1)^2),
                    1/3))),
        IFERROR(W56,
            MAX(MAX('1D'!$D$16,
                    MAX('1D'!$D$16,
                        POWER((ABS(K17)^2)/('1D'!$I$5*MAX(F17,
                                    0.1)^2),
                            1/3))),
                ($L$2)-E56))),
    IF(IFERROR(AG18,
            0)=0,
        MAX(MAX('1D'!$D$16,
                MAX('1D'!$D$16,
                    POWER((ABS(K17)^2)/('1D'!$I$5*MAX(F17,
                                0.1)^2),
                        1/3))),
            IFERROR(W56,
                MAX(MAX('1D'!$D$16,
                        MAX('1D'!$D$16,
                            POWER((ABS(K17)^2)/('1D'!$I$5*MAX(F17,
                                        0.1)^2),
                                1/3))),
                    ($L$2)-E56))),
        IF(IFERROR(W17,
                0)=0,
            MAX(MAX('1D'!$D$16,
                    MAX('1D'!$D$16,
                        POWER((ABS(K17)^2)/('1D'!$I$5*MAX(F17,
                                    0.1)^2),
                            1/3))),
                IFERROR(W56,
                    MAX(MAX('1D'!$D$16,
                            MAX('1D'!$D$16,
                                POWER((ABS(K17)^2)/('1D'!$I$5*MAX(F17,
                                            0.1)^2),
                                    1/3))),
                        ($L$2)-E56))),
            IF(OR(IFERROR(AD17,
                        0)&gt;=1,
                    IFERROR(AD18,
                        0)&gt;=1),
                MAX('1D'!$D$16,
                    MAX('1D'!$D$16,
                        POWER((ABS(K17)^2)/('1D'!$I$5*MAX(F17,
                                    0.1)^2),
                            1/3))),
                IF(ABS(IFERROR(AF17,
                            0))&lt;'1D'!$D$19,
                    MAX(MAX('1D'!$D$16,
                            MAX('1D'!$D$16,
                                POWER((ABS(K17)^2)/('1D'!$I$5*MAX(F17,
                                            0.1)^2),
                                    1/3))),
                        IFERROR(W17,
                            0)),
                    MAX(MAX('1D'!$D$16,
                            MAX('1D'!$D$16,
                                POWER((ABS(K17)^2)/('1D'!$I$5*MAX(F17,
                                            0.1)^2),
                                    1/3))),
                        (IFERROR(W17,
                                0))+((IFERROR(AF17,
                                    0))*'1D'!$D$18)))))))</f>
        <v>3</v>
      </c>
      <c r="X17" s="5">
        <f t="shared" ca="1" si="4"/>
        <v>12.792000000000002</v>
      </c>
      <c r="Y17" s="5">
        <f t="shared" ca="1" si="5"/>
        <v>1.2462977396726425</v>
      </c>
      <c r="Z17" s="5">
        <f t="shared" ca="1" si="6"/>
        <v>7.2717055425168559E-3</v>
      </c>
      <c r="AA17" s="5">
        <f t="shared" ca="1" si="7"/>
        <v>634.5</v>
      </c>
      <c r="AB17" s="5">
        <f ca="1">AA17+((ABS(K17)/MAX(((F17)+(G17)*(W17))*(W17),
            0.000001))^2)/(2*'1D'!$I$5)</f>
        <v>634.50000269509178</v>
      </c>
      <c r="AC17" s="5">
        <f ca="1">((ABS(K17)*'1D'!$D$6)/(MAX(((F17)+(G17)*(W17))*(W17),
            0.000001)*MAX(((((F17)+(G17)*(W17))*(W17))/MAX((F17)+2*(W17)*SQRT(1+(G17)^2),
                    0.000001))^(2/3),
            0.000001)))^2</f>
        <v>8.8707296538642846E-9</v>
      </c>
      <c r="AD17" s="5">
        <f ca="1">ABS(ABS(K17)/MAX(((F17)+(G17)*(W17))*(W17),
        0.000001))/SQRT('1D'!$I$5*MAX((((F17)+(G17)*(W17))*(W17))/MAX((F17)+2*(G17)*(W17),
            0.000001),
        0.000001))</f>
        <v>1.340420784535599E-3</v>
      </c>
      <c r="AE17" s="5">
        <f ca="1">((F17)*(W17)^2)/2+(G17)*(W17)^3/3+(ABS(K17)^2)/('1D'!$I$5*MAX(((F17)+(G17)*(W17))*(W17),
        0.000001))</f>
        <v>19.188068951229109</v>
      </c>
      <c r="AF17" s="5">
        <f ca="1">IF($A$2=0,
    0,
    IFERROR(AB18+(((AC17+AC18)/2)*J18)+(IF(Z17&gt;Z18,
                '1D'!$D$8*((Z17^2-Z18^2)/(2*'1D'!$I$5)),
                '1D'!$D$9*((Z18^2-Z17^2)/(2*'1D'!$I$5)))+('1D'!$D$10*(ABS(I18)/90)*(MAX(Z17^2,
                        Z18^2)/(2*'1D'!$I$5))))-AB17,
        0))</f>
        <v>-5.0247649596713018E-8</v>
      </c>
      <c r="AG17" s="5">
        <f ca="1">IF($A$2=0,
    1,
    IF(IFERROR(AG18,
            0)=0,
        0,
        IFERROR(IF(OR(ROUND(AD17,
                        3)&gt;=1,
                    AND(ABS(AF17)&lt;'1D'!$D$19,
                        AD17&lt;1)),
                1,
                0),
            0)))</f>
        <v>0</v>
      </c>
      <c r="AH17" s="5">
        <f ca="1">IFERROR(IF('1D'!V36="Supercritical",
        MAX('1D'!$D$16,
            IFERROR(L17,
                MAX('1D'!$D$16,
                    POWER((ABS(K17)^2)/('1D'!$I$5*MAX(F17,
                                0.1)^2),
                        1/3)))),
        IF('1D'!V36="Subcritical",
            MAX('1D'!$D$16,
                IFERROR(W17,
                    MAX('1D'!$D$16,
                        POWER((ABS(K17)^2)/('1D'!$I$5*MAX(F17,
                                    0.1)^2),
                            1/3)))),
            IF(IFERROR(T17,
                    -1E+99)&gt;=IFERROR(AE17,
                    -1E+99),
                MAX('1D'!$D$16,
                    IFERROR(L17,
                        MAX('1D'!$D$16,
                            POWER((ABS(K17)^2)/('1D'!$I$5*MAX(F17,
                                        0.1)^2),
                                1/3)))),
                MAX('1D'!$D$16,
                    IFERROR(W17,
                        MAX('1D'!$D$16,
                            POWER((ABS(K17)^2)/('1D'!$I$5*MAX(F17,
                                        0.1)^2),
                                1/3))))))),
    MAX('1D'!$D$16,
        POWER((ABS(K17)^2)/('1D'!$I$5*MAX(F17,
                    0.1)^2),
            1/3)))</f>
        <v>3</v>
      </c>
      <c r="AI17" s="5">
        <f t="shared" ca="1" si="8"/>
        <v>634.5</v>
      </c>
      <c r="AJ17" s="5">
        <f ca="1">AI17+((ABS(K17)/MAX(((F17)+(G17)*(AH17))*(AH17),
            0.000001))^2)/(2*'1D'!$I$5)</f>
        <v>634.50000269509178</v>
      </c>
      <c r="AM17">
        <v>0</v>
      </c>
      <c r="AN17">
        <v>0</v>
      </c>
      <c r="AO17" s="5">
        <f t="shared" si="9"/>
        <v>0</v>
      </c>
      <c r="AP17" s="5">
        <f t="shared" si="12"/>
        <v>0</v>
      </c>
      <c r="AQ17" s="5">
        <f ca="1">ABS(ABS(K17)/MAX(((F17)+(G17)*(AH17))*(AH17),
        0.000001))/SQRT('1D'!$I$5*MAX((((F17)+(G17)*(AH17))*(AH17))/MAX((F17)+2*(G17)*(AH17),
            0.000001),
        0.000001))</f>
        <v>1.340420784535599E-3</v>
      </c>
      <c r="AR17" s="5" t="str">
        <f t="shared" ca="1" si="10"/>
        <v>Subcritical</v>
      </c>
      <c r="AS17" s="5">
        <f ca="1">((ABS(K17)*'1D'!$D$6)/(MAX(((F17)+(G17)*(AH17))*(AH17),
            0.000001)*MAX(((((F17)+(G17)*(AH17))*(AH17))/MAX((F17)+2*(AH17)*SQRT(1+(G17)^2),
                    0.000001))^(2/3),
            0.000001)))^2</f>
        <v>8.8707296538642846E-9</v>
      </c>
    </row>
    <row r="18" spans="1:45" x14ac:dyDescent="0.35">
      <c r="A18">
        <v>9</v>
      </c>
      <c r="B18">
        <v>7.9870000000000001</v>
      </c>
      <c r="C18">
        <v>616076.03200000001</v>
      </c>
      <c r="D18">
        <v>3096607.872</v>
      </c>
      <c r="E18">
        <v>631.5</v>
      </c>
      <c r="F18">
        <v>4.6059999999999999</v>
      </c>
      <c r="G18">
        <v>0</v>
      </c>
      <c r="H18" t="s">
        <v>176</v>
      </c>
      <c r="I18">
        <v>5.8999999999999997E-2</v>
      </c>
      <c r="J18" s="5">
        <f t="shared" si="11"/>
        <v>1.0010000000000003</v>
      </c>
      <c r="K18" s="5">
        <f ca="1">MAX(0.05,
    K17+(forebay!AO23 + sidechannel!AO25))</f>
        <v>9.889657175372249E-2</v>
      </c>
      <c r="L18" s="5">
        <f ca="1">IF($A$2=0,
    IFERROR(L17,
        MAX('1D'!$D$16,
            POWER((ABS(K18)^2)/('1D'!$I$5*MAX(F18,
                        0.1)^2),
                1/3))),
    IF(IFERROR(V17,
            0)=0,
        IFERROR(L17,
            MAX('1D'!$D$16,
                POWER((ABS(K18)^2)/('1D'!$I$5*MAX(F18,
                            0.1)^2),
                    1/3))),
        IF(OR(IFERROR(L18,
                    0)=0,
                IFERROR(S17,
                    0)&lt;1,
                IFERROR(S18,
                    0)&lt;1),
            MAX('1D'!$D$16,
                POWER((ABS(K18)^2)/('1D'!$I$5*MAX(F18,
                            0.1)^2),
                    1/3)),
            IF(IFERROR(U18,
                    0)&gt;0,
                MAX('1D'!$D$16,
                    IFERROR(L18,
                        0)+((IFERROR(U18,
                                0))*'1D'!$D$18*IF((IFERROR(S18,
                                    0))&lt;1,
                            1,
                            -1))),
                IF(IFERROR(U18,
                        0)&lt;0,
                    IF(ABS((MAX('1D'!$D$16,
                                    POWER((ABS(K18)^2)/('1D'!$I$5*MAX(F18,
                                                0.1)^2),
                                        1/3)))-IFERROR(L18,
                                0))&gt;'1D'!$D$19,
                        MAX('1D'!$D$16,
                            IF((MAX('1D'!$D$16,
                                        POWER((ABS(K18)^2)/('1D'!$I$5*MAX(F18,
                                                    0.1)^2),
                                            1/3)))&gt;IFERROR(L18,
                                    0),
                                MIN((MAX('1D'!$D$16,
                                            POWER((ABS(K18)^2)/('1D'!$I$5*MAX(F18,
                                                        0.1)^2),
                                                1/3))),
                                    IFERROR(L18,
                                        0)+(MIN(ABS(IFERROR(U18,
                                                    0))*'1D'!$D$18,
                                            ABS((MAX('1D'!$D$16,
                                                        POWER((ABS(K18)^2)/('1D'!$I$5*MAX(F18,
                                                                    0.1)^2),
                                                            1/3)))-IFERROR(L18,
                                                    0))))),
                                MAX((MAX('1D'!$D$16,
                                            POWER((ABS(K18)^2)/('1D'!$I$5*MAX(F18,
                                                        0.1)^2),
                                                1/3))),
                                    IFERROR(L18,
                                        0)-(MIN(ABS(IFERROR(U18,
                                                    0))*'1D'!$D$18,
                                            ABS((MAX('1D'!$D$16,
                                                        POWER((ABS(K18)^2)/('1D'!$I$5*MAX(F18,
                                                                    0.1)^2),
                                                            1/3)))-IFERROR(L18,
                                                    0))))))),
                        MAX('1D'!$D$16,
                            POWER((ABS(K18)^2)/('1D'!$I$5*MAX(F18,
                                        0.1)^2),
                                1/3))),
                    MAX('1D'!$D$16,
                        IFERROR(L18,
                            0)))))))</f>
        <v>0.05</v>
      </c>
      <c r="M18" s="5">
        <f t="shared" ca="1" si="0"/>
        <v>0.2303</v>
      </c>
      <c r="N18" s="5">
        <f t="shared" ca="1" si="1"/>
        <v>4.8937526561835962E-2</v>
      </c>
      <c r="O18" s="5">
        <f t="shared" ca="1" si="2"/>
        <v>0.42942497504872984</v>
      </c>
      <c r="P18" s="5">
        <f t="shared" ca="1" si="3"/>
        <v>631.54999999999995</v>
      </c>
      <c r="Q18" s="5">
        <f ca="1">P18+((ABS(K18)/MAX(((F18)+(G18)*(L18))*(L18),
            0.000001))^2)/(2*'1D'!$I$5)</f>
        <v>631.55939886897022</v>
      </c>
      <c r="R18" s="5">
        <f ca="1">((ABS(K18)*'1D'!$D$6)/(MAX(((F18)+(G18)*(L18))*(L18),
            0.000001)*MAX(((((F18)+(G18)*(L18))*(L18))/MAX((F18)+2*(L18)*SQRT(1+(G18)^2),
                    0.000001))^(2/3),
            0.000001)))^2</f>
        <v>2.3179341615286149E-3</v>
      </c>
      <c r="S18" s="5">
        <f ca="1">ABS(ABS(K18)/MAX(((F18)+(G18)*(L18))*(L18),
        0.000001))/SQRT('1D'!$I$5*MAX((((F18)+(G18)*(L18))*(L18))/MAX((F18)+2*(G18)*(L18),
            0.000001),
        0.000001))</f>
        <v>0.61315149743645514</v>
      </c>
      <c r="T18" s="5">
        <f ca="1">((F18)*(L18)^2)/2+(G18)*(L18)^3/3+(ABS(K18)^2)/('1D'!$I$5*MAX(((F18)+(G18)*(L18))*(L18),
        0.000001))</f>
        <v>1.0086619047680654E-2</v>
      </c>
      <c r="U18" s="5">
        <f ca="1">IF($A$2=0,
    0,
    IFERROR(Q17-(((R17+R18)/2)*J18)-(IF(O17&gt;O18,
                '1D'!$D$8*((O17^2-O18^2)/(2*'1D'!$I$5)),
                '1D'!$D$9*((O18^2-O17^2)/(2*'1D'!$I$5)))+('1D'!$D$10*(ABS(I18)/90)*(MAX(O17^2,
                        O18^2)/(2*'1D'!$I$5))))-Q18,
        0))</f>
        <v>-2.1489623080697129E-3</v>
      </c>
      <c r="V18" s="5">
        <f ca="1">IF($A$2=0,
    1,
    IF(IFERROR(V17,
            0)=0,
        0,
        IFERROR(IF(ROUND(S18,
                    3)=1,
                1,
                IF(AND(ABS(U18)&lt;'1D'!$D$19,
                        S18&gt;1),
                    1,
                    0)),
            0)))</f>
        <v>0</v>
      </c>
      <c r="W18" s="5">
        <f ca="1">IF($A$2=0,
    MAX(MAX('1D'!$D$16,
            MAX('1D'!$D$16,
                POWER((ABS(K18)^2)/('1D'!$I$5*MAX(F18,
                            0.1)^2),
                    1/3))),
        IFERROR(W56,
            MAX(MAX('1D'!$D$16,
                    MAX('1D'!$D$16,
                        POWER((ABS(K18)^2)/('1D'!$I$5*MAX(F18,
                                    0.1)^2),
                            1/3))),
                ($L$2)-E56))),
    IF(IFERROR(AG19,
            0)=0,
        MAX(MAX('1D'!$D$16,
                MAX('1D'!$D$16,
                    POWER((ABS(K18)^2)/('1D'!$I$5*MAX(F18,
                                0.1)^2),
                        1/3))),
            IFERROR(W56,
                MAX(MAX('1D'!$D$16,
                        MAX('1D'!$D$16,
                            POWER((ABS(K18)^2)/('1D'!$I$5*MAX(F18,
                                        0.1)^2),
                                1/3))),
                    ($L$2)-E56))),
        IF(IFERROR(W18,
                0)=0,
            MAX(MAX('1D'!$D$16,
                    MAX('1D'!$D$16,
                        POWER((ABS(K18)^2)/('1D'!$I$5*MAX(F18,
                                    0.1)^2),
                            1/3))),
                IFERROR(W56,
                    MAX(MAX('1D'!$D$16,
                            MAX('1D'!$D$16,
                                POWER((ABS(K18)^2)/('1D'!$I$5*MAX(F18,
                                            0.1)^2),
                                    1/3))),
                        ($L$2)-E56))),
            IF(OR(IFERROR(AD18,
                        0)&gt;=1,
                    IFERROR(AD19,
                        0)&gt;=1),
                MAX('1D'!$D$16,
                    MAX('1D'!$D$16,
                        POWER((ABS(K18)^2)/('1D'!$I$5*MAX(F18,
                                    0.1)^2),
                            1/3))),
                IF(ABS(IFERROR(AF18,
                            0))&lt;'1D'!$D$19,
                    MAX(MAX('1D'!$D$16,
                            MAX('1D'!$D$16,
                                POWER((ABS(K18)^2)/('1D'!$I$5*MAX(F18,
                                            0.1)^2),
                                    1/3))),
                        IFERROR(W18,
                            0)),
                    MAX(MAX('1D'!$D$16,
                            MAX('1D'!$D$16,
                                POWER((ABS(K18)^2)/('1D'!$I$5*MAX(F18,
                                            0.1)^2),
                                    1/3))),
                        (IFERROR(W18,
                                0))+((IFERROR(AF18,
                                    0))*'1D'!$D$18)))))))</f>
        <v>3</v>
      </c>
      <c r="X18" s="5">
        <f t="shared" ca="1" si="4"/>
        <v>13.818</v>
      </c>
      <c r="Y18" s="5">
        <f t="shared" ca="1" si="5"/>
        <v>1.302847444842542</v>
      </c>
      <c r="Z18" s="5">
        <f t="shared" ca="1" si="6"/>
        <v>7.1570829174788311E-3</v>
      </c>
      <c r="AA18" s="5">
        <f t="shared" ca="1" si="7"/>
        <v>634.5</v>
      </c>
      <c r="AB18" s="5">
        <f ca="1">AA18+((ABS(K18)/MAX(((F18)+(G18)*(W18))*(W18),
            0.000001))^2)/(2*'1D'!$I$5)</f>
        <v>634.50000261079697</v>
      </c>
      <c r="AC18" s="5">
        <f ca="1">((ABS(K18)*'1D'!$D$6)/(MAX(((F18)+(G18)*(W18))*(W18),
            0.000001)*MAX(((((F18)+(G18)*(W18))*(W18))/MAX((F18)+2*(W18)*SQRT(1+(G18)^2),
                    0.000001))^(2/3),
            0.000001)))^2</f>
        <v>8.0995929701273159E-9</v>
      </c>
      <c r="AD18" s="5">
        <f ca="1">ABS(ABS(K18)/MAX(((F18)+(G18)*(W18))*(W18),
        0.000001))/SQRT('1D'!$I$5*MAX((((F18)+(G18)*(W18))*(W18))/MAX((F18)+2*(G18)*(W18),
            0.000001),
        0.000001))</f>
        <v>1.319291965707517E-3</v>
      </c>
      <c r="AE18" s="5">
        <f ca="1">((F18)*(W18)^2)/2+(G18)*(W18)^3/3+(ABS(K18)^2)/('1D'!$I$5*MAX(((F18)+(G18)*(W18))*(W18),
        0.000001))</f>
        <v>20.727072151984128</v>
      </c>
      <c r="AF18" s="5">
        <f ca="1">IF($A$2=0,
    0,
    IFERROR(AB19+(((AC18+AC19)/2)*J19)+(IF(Z18&gt;Z19,
                '1D'!$D$8*((Z18^2-Z19^2)/(2*'1D'!$I$5)),
                '1D'!$D$9*((Z19^2-Z18^2)/(2*'1D'!$I$5)))+('1D'!$D$10*(ABS(I19)/90)*(MAX(Z18^2,
                        Z19^2)/(2*'1D'!$I$5))))-AB18,
        0))</f>
        <v>1.9064952994085616E-7</v>
      </c>
      <c r="AG18" s="5">
        <f ca="1">IF($A$2=0,
    1,
    IF(IFERROR(AG19,
            0)=0,
        0,
        IFERROR(IF(OR(ROUND(AD18,
                        3)&gt;=1,
                    AND(ABS(AF18)&lt;'1D'!$D$19,
                        AD18&lt;1)),
                1,
                0),
            0)))</f>
        <v>0</v>
      </c>
      <c r="AH18" s="5">
        <f ca="1">IFERROR(IF('1D'!V36="Supercritical",
        MAX('1D'!$D$16,
            IFERROR(L18,
                MAX('1D'!$D$16,
                    POWER((ABS(K18)^2)/('1D'!$I$5*MAX(F18,
                                0.1)^2),
                        1/3)))),
        IF('1D'!V36="Subcritical",
            MAX('1D'!$D$16,
                IFERROR(W18,
                    MAX('1D'!$D$16,
                        POWER((ABS(K18)^2)/('1D'!$I$5*MAX(F18,
                                    0.1)^2),
                            1/3)))),
            IF(IFERROR(T18,
                    -1E+99)&gt;=IFERROR(AE18,
                    -1E+99),
                MAX('1D'!$D$16,
                    IFERROR(L18,
                        MAX('1D'!$D$16,
                            POWER((ABS(K18)^2)/('1D'!$I$5*MAX(F18,
                                        0.1)^2),
                                1/3)))),
                MAX('1D'!$D$16,
                    IFERROR(W18,
                        MAX('1D'!$D$16,
                            POWER((ABS(K18)^2)/('1D'!$I$5*MAX(F18,
                                        0.1)^2),
                                1/3))))))),
    MAX('1D'!$D$16,
        POWER((ABS(K18)^2)/('1D'!$I$5*MAX(F18,
                    0.1)^2),
            1/3)))</f>
        <v>3</v>
      </c>
      <c r="AI18" s="5">
        <f t="shared" ca="1" si="8"/>
        <v>634.5</v>
      </c>
      <c r="AJ18" s="5">
        <f ca="1">AI18+((ABS(K18)/MAX(((F18)+(G18)*(AH18))*(AH18),
            0.000001))^2)/(2*'1D'!$I$5)</f>
        <v>634.50000261079697</v>
      </c>
      <c r="AM18">
        <v>0</v>
      </c>
      <c r="AN18">
        <v>0</v>
      </c>
      <c r="AO18" s="5">
        <f t="shared" si="9"/>
        <v>0</v>
      </c>
      <c r="AP18" s="5">
        <f t="shared" si="12"/>
        <v>0</v>
      </c>
      <c r="AQ18" s="5">
        <f ca="1">ABS(ABS(K18)/MAX(((F18)+(G18)*(AH18))*(AH18),
        0.000001))/SQRT('1D'!$I$5*MAX((((F18)+(G18)*(AH18))*(AH18))/MAX((F18)+2*(G18)*(AH18),
            0.000001),
        0.000001))</f>
        <v>1.319291965707517E-3</v>
      </c>
      <c r="AR18" s="5" t="str">
        <f t="shared" ca="1" si="10"/>
        <v>Subcritical</v>
      </c>
      <c r="AS18" s="5">
        <f ca="1">((ABS(K18)*'1D'!$D$6)/(MAX(((F18)+(G18)*(AH18))*(AH18),
            0.000001)*MAX(((((F18)+(G18)*(AH18))*(AH18))/MAX((F18)+2*(AH18)*SQRT(1+(G18)^2),
                    0.000001))^(2/3),
            0.000001)))^2</f>
        <v>8.0995929701273159E-9</v>
      </c>
    </row>
    <row r="19" spans="1:45" x14ac:dyDescent="0.35">
      <c r="A19">
        <v>10</v>
      </c>
      <c r="B19">
        <v>8.9870000000000001</v>
      </c>
      <c r="C19">
        <v>616076.06999999995</v>
      </c>
      <c r="D19">
        <v>3096606.8730000001</v>
      </c>
      <c r="E19">
        <v>631.5</v>
      </c>
      <c r="F19">
        <v>4.7160000000000002</v>
      </c>
      <c r="G19">
        <v>0</v>
      </c>
      <c r="H19" t="s">
        <v>176</v>
      </c>
      <c r="I19">
        <v>0</v>
      </c>
      <c r="J19" s="5">
        <f t="shared" si="11"/>
        <v>1</v>
      </c>
      <c r="K19" s="5">
        <f ca="1">MAX(0.05,
    K18+(forebay!AO24 + sidechannel!AO26))</f>
        <v>0.10442395699574696</v>
      </c>
      <c r="L19" s="5">
        <f ca="1">IF($A$2=0,
    IFERROR(L18,
        MAX('1D'!$D$16,
            POWER((ABS(K19)^2)/('1D'!$I$5*MAX(F19,
                        0.1)^2),
                1/3))),
    IF(IFERROR(V18,
            0)=0,
        IFERROR(L18,
            MAX('1D'!$D$16,
                POWER((ABS(K19)^2)/('1D'!$I$5*MAX(F19,
                            0.1)^2),
                    1/3))),
        IF(OR(IFERROR(L19,
                    0)=0,
                IFERROR(S18,
                    0)&lt;1,
                IFERROR(S19,
                    0)&lt;1),
            MAX('1D'!$D$16,
                POWER((ABS(K19)^2)/('1D'!$I$5*MAX(F19,
                            0.1)^2),
                    1/3)),
            IF(IFERROR(U19,
                    0)&gt;0,
                MAX('1D'!$D$16,
                    IFERROR(L19,
                        0)+((IFERROR(U19,
                                0))*'1D'!$D$18*IF((IFERROR(S19,
                                    0))&lt;1,
                            1,
                            -1))),
                IF(IFERROR(U19,
                        0)&lt;0,
                    IF(ABS((MAX('1D'!$D$16,
                                    POWER((ABS(K19)^2)/('1D'!$I$5*MAX(F19,
                                                0.1)^2),
                                        1/3)))-IFERROR(L19,
                                0))&gt;'1D'!$D$19,
                        MAX('1D'!$D$16,
                            IF((MAX('1D'!$D$16,
                                        POWER((ABS(K19)^2)/('1D'!$I$5*MAX(F19,
                                                    0.1)^2),
                                            1/3)))&gt;IFERROR(L19,
                                    0),
                                MIN((MAX('1D'!$D$16,
                                            POWER((ABS(K19)^2)/('1D'!$I$5*MAX(F19,
                                                        0.1)^2),
                                                1/3))),
                                    IFERROR(L19,
                                        0)+(MIN(ABS(IFERROR(U19,
                                                    0))*'1D'!$D$18,
                                            ABS((MAX('1D'!$D$16,
                                                        POWER((ABS(K19)^2)/('1D'!$I$5*MAX(F19,
                                                                    0.1)^2),
                                                            1/3)))-IFERROR(L19,
                                                    0))))),
                                MAX((MAX('1D'!$D$16,
                                            POWER((ABS(K19)^2)/('1D'!$I$5*MAX(F19,
                                                        0.1)^2),
                                                1/3))),
                                    IFERROR(L19,
                                        0)-(MIN(ABS(IFERROR(U19,
                                                    0))*'1D'!$D$18,
                                            ABS((MAX('1D'!$D$16,
                                                        POWER((ABS(K19)^2)/('1D'!$I$5*MAX(F19,
                                                                    0.1)^2),
                                                            1/3)))-IFERROR(L19,
                                                    0))))))),
                        MAX('1D'!$D$16,
                            POWER((ABS(K19)^2)/('1D'!$I$5*MAX(F19,
                                        0.1)^2),
                                1/3))),
                    MAX('1D'!$D$16,
                        IFERROR(L19,
                            0)))))))</f>
        <v>0.05</v>
      </c>
      <c r="M19" s="5">
        <f t="shared" ca="1" si="0"/>
        <v>0.23580000000000001</v>
      </c>
      <c r="N19" s="5">
        <f t="shared" ca="1" si="1"/>
        <v>4.8961794019933558E-2</v>
      </c>
      <c r="O19" s="5">
        <f t="shared" ca="1" si="2"/>
        <v>0.44284969039756977</v>
      </c>
      <c r="P19" s="5">
        <f t="shared" ca="1" si="3"/>
        <v>631.54999999999995</v>
      </c>
      <c r="Q19" s="5">
        <f ca="1">P19+((ABS(K19)/MAX(((F19)+(G19)*(L19))*(L19),
            0.000001))^2)/(2*'1D'!$I$5)</f>
        <v>631.55999571092173</v>
      </c>
      <c r="R19" s="5">
        <f ca="1">((ABS(K19)*'1D'!$D$6)/(MAX(((F19)+(G19)*(L19))*(L19),
            0.000001)*MAX(((((F19)+(G19)*(L19))*(L19))/MAX((F19)+2*(L19)*SQRT(1+(G19)^2),
                    0.000001))^(2/3),
            0.000001)))^2</f>
        <v>2.4634974224912141E-3</v>
      </c>
      <c r="S19" s="5">
        <f ca="1">ABS(ABS(K19)/MAX(((F19)+(G19)*(L19))*(L19),
        0.000001))/SQRT('1D'!$I$5*MAX((((F19)+(G19)*(L19))*(L19))/MAX((F19)+2*(G19)*(L19),
            0.000001),
        0.000001))</f>
        <v>0.6323198849245496</v>
      </c>
      <c r="T19" s="5">
        <f ca="1">((F19)*(L19)^2)/2+(G19)*(L19)^3/3+(ABS(K19)^2)/('1D'!$I$5*MAX(((F19)+(G19)*(L19))*(L19),
        0.000001))</f>
        <v>1.0608977270709041E-2</v>
      </c>
      <c r="U19" s="5">
        <f ca="1">IF($A$2=0,
    0,
    IFERROR(Q18-(((R18+R19)/2)*J19)-(IF(O18&gt;O19,
                '1D'!$D$8*((O18^2-O19^2)/(2*'1D'!$I$5)),
                '1D'!$D$9*((O19^2-O18^2)/(2*'1D'!$I$5)))+('1D'!$D$10*(ABS(I19)/90)*(MAX(O18^2,
                        O19^2)/(2*'1D'!$I$5))))-Q19,
        0))</f>
        <v>-3.0472419387024274E-3</v>
      </c>
      <c r="V19" s="5">
        <f ca="1">IF($A$2=0,
    1,
    IF(IFERROR(V18,
            0)=0,
        0,
        IFERROR(IF(ROUND(S19,
                    3)=1,
                1,
                IF(AND(ABS(U19)&lt;'1D'!$D$19,
                        S19&gt;1),
                    1,
                    0)),
            0)))</f>
        <v>0</v>
      </c>
      <c r="W19" s="5">
        <f ca="1">IF($A$2=0,
    MAX(MAX('1D'!$D$16,
            MAX('1D'!$D$16,
                POWER((ABS(K19)^2)/('1D'!$I$5*MAX(F19,
                            0.1)^2),
                    1/3))),
        IFERROR(W56,
            MAX(MAX('1D'!$D$16,
                    MAX('1D'!$D$16,
                        POWER((ABS(K19)^2)/('1D'!$I$5*MAX(F19,
                                    0.1)^2),
                            1/3))),
                ($L$2)-E56))),
    IF(IFERROR(AG20,
            0)=0,
        MAX(MAX('1D'!$D$16,
                MAX('1D'!$D$16,
                    POWER((ABS(K19)^2)/('1D'!$I$5*MAX(F19,
                                0.1)^2),
                        1/3))),
            IFERROR(W56,
                MAX(MAX('1D'!$D$16,
                        MAX('1D'!$D$16,
                            POWER((ABS(K19)^2)/('1D'!$I$5*MAX(F19,
                                        0.1)^2),
                                1/3))),
                    ($L$2)-E56))),
        IF(IFERROR(W19,
                0)=0,
            MAX(MAX('1D'!$D$16,
                    MAX('1D'!$D$16,
                        POWER((ABS(K19)^2)/('1D'!$I$5*MAX(F19,
                                    0.1)^2),
                            1/3))),
                IFERROR(W56,
                    MAX(MAX('1D'!$D$16,
                            MAX('1D'!$D$16,
                                POWER((ABS(K19)^2)/('1D'!$I$5*MAX(F19,
                                            0.1)^2),
                                    1/3))),
                        ($L$2)-E56))),
            IF(OR(IFERROR(AD19,
                        0)&gt;=1,
                    IFERROR(AD20,
                        0)&gt;=1),
                MAX('1D'!$D$16,
                    MAX('1D'!$D$16,
                        POWER((ABS(K19)^2)/('1D'!$I$5*MAX(F19,
                                    0.1)^2),
                            1/3))),
                IF(ABS(IFERROR(AF19,
                            0))&lt;'1D'!$D$19,
                    MAX(MAX('1D'!$D$16,
                            MAX('1D'!$D$16,
                                POWER((ABS(K19)^2)/('1D'!$I$5*MAX(F19,
                                            0.1)^2),
                                    1/3))),
                        IFERROR(W19,
                            0)),
                    MAX(MAX('1D'!$D$16,
                            MAX('1D'!$D$16,
                                POWER((ABS(K19)^2)/('1D'!$I$5*MAX(F19,
                                            0.1)^2),
                                    1/3))),
                        (IFERROR(W19,
                                0))+((IFERROR(AF19,
                                    0))*'1D'!$D$18)))))))</f>
        <v>3</v>
      </c>
      <c r="X19" s="5">
        <f t="shared" ca="1" si="4"/>
        <v>14.148</v>
      </c>
      <c r="Y19" s="5">
        <f t="shared" ca="1" si="5"/>
        <v>1.32026875699888</v>
      </c>
      <c r="Z19" s="5">
        <f t="shared" ca="1" si="6"/>
        <v>7.3808281732928296E-3</v>
      </c>
      <c r="AA19" s="5">
        <f t="shared" ca="1" si="7"/>
        <v>634.5</v>
      </c>
      <c r="AB19" s="5">
        <f ca="1">AA19+((ABS(K19)/MAX(((F19)+(G19)*(W19))*(W19),
            0.000001))^2)/(2*'1D'!$I$5)</f>
        <v>634.50000277658637</v>
      </c>
      <c r="AC19" s="5">
        <f ca="1">((ABS(K19)*'1D'!$D$6)/(MAX(((F19)+(G19)*(W19))*(W19),
            0.000001)*MAX(((((F19)+(G19)*(W19))*(W19))/MAX((F19)+2*(W19)*SQRT(1+(G19)^2),
                    0.000001))^(2/3),
            0.000001)))^2</f>
        <v>8.4627123601498746E-9</v>
      </c>
      <c r="AD19" s="5">
        <f ca="1">ABS(ABS(K19)/MAX(((F19)+(G19)*(W19))*(W19),
        0.000001))/SQRT('1D'!$I$5*MAX((((F19)+(G19)*(W19))*(W19))/MAX((F19)+2*(G19)*(W19),
            0.000001),
        0.000001))</f>
        <v>1.3605357687714284E-3</v>
      </c>
      <c r="AE19" s="5">
        <f ca="1">((F19)*(W19)^2)/2+(G19)*(W19)^3/3+(ABS(K19)^2)/('1D'!$I$5*MAX(((F19)+(G19)*(W19))*(W19),
        0.000001))</f>
        <v>21.222078566287845</v>
      </c>
      <c r="AF19" s="5">
        <f ca="1">IF($A$2=0,
    0,
    IFERROR(AB20+(((AC19+AC20)/2)*J20)+(IF(Z19&gt;Z20,
                '1D'!$D$8*((Z19^2-Z20^2)/(2*'1D'!$I$5)),
                '1D'!$D$9*((Z20^2-Z19^2)/(2*'1D'!$I$5)))+('1D'!$D$10*(ABS(I20)/90)*(MAX(Z19^2,
                        Z20^2)/(2*'1D'!$I$5))))-AB19,
        0))</f>
        <v>1.6939645774982637E-7</v>
      </c>
      <c r="AG19" s="5">
        <f ca="1">IF($A$2=0,
    1,
    IF(IFERROR(AG20,
            0)=0,
        0,
        IFERROR(IF(OR(ROUND(AD19,
                        3)&gt;=1,
                    AND(ABS(AF19)&lt;'1D'!$D$19,
                        AD19&lt;1)),
                1,
                0),
            0)))</f>
        <v>0</v>
      </c>
      <c r="AH19" s="5">
        <f ca="1">IFERROR(IF('1D'!V36="Supercritical",
        MAX('1D'!$D$16,
            IFERROR(L19,
                MAX('1D'!$D$16,
                    POWER((ABS(K19)^2)/('1D'!$I$5*MAX(F19,
                                0.1)^2),
                        1/3)))),
        IF('1D'!V36="Subcritical",
            MAX('1D'!$D$16,
                IFERROR(W19,
                    MAX('1D'!$D$16,
                        POWER((ABS(K19)^2)/('1D'!$I$5*MAX(F19,
                                    0.1)^2),
                            1/3)))),
            IF(IFERROR(T19,
                    -1E+99)&gt;=IFERROR(AE19,
                    -1E+99),
                MAX('1D'!$D$16,
                    IFERROR(L19,
                        MAX('1D'!$D$16,
                            POWER((ABS(K19)^2)/('1D'!$I$5*MAX(F19,
                                        0.1)^2),
                                1/3)))),
                MAX('1D'!$D$16,
                    IFERROR(W19,
                        MAX('1D'!$D$16,
                            POWER((ABS(K19)^2)/('1D'!$I$5*MAX(F19,
                                        0.1)^2),
                                1/3))))))),
    MAX('1D'!$D$16,
        POWER((ABS(K19)^2)/('1D'!$I$5*MAX(F19,
                    0.1)^2),
            1/3)))</f>
        <v>3</v>
      </c>
      <c r="AI19" s="5">
        <f t="shared" ca="1" si="8"/>
        <v>634.5</v>
      </c>
      <c r="AJ19" s="5">
        <f ca="1">AI19+((ABS(K19)/MAX(((F19)+(G19)*(AH19))*(AH19),
            0.000001))^2)/(2*'1D'!$I$5)</f>
        <v>634.50000277658637</v>
      </c>
      <c r="AM19">
        <v>0</v>
      </c>
      <c r="AN19">
        <v>0</v>
      </c>
      <c r="AO19" s="5">
        <f t="shared" si="9"/>
        <v>0</v>
      </c>
      <c r="AP19" s="5">
        <f t="shared" si="12"/>
        <v>0</v>
      </c>
      <c r="AQ19" s="5">
        <f ca="1">ABS(ABS(K19)/MAX(((F19)+(G19)*(AH19))*(AH19),
        0.000001))/SQRT('1D'!$I$5*MAX((((F19)+(G19)*(AH19))*(AH19))/MAX((F19)+2*(G19)*(AH19),
            0.000001),
        0.000001))</f>
        <v>1.3605357687714284E-3</v>
      </c>
      <c r="AR19" s="5" t="str">
        <f t="shared" ca="1" si="10"/>
        <v>Subcritical</v>
      </c>
      <c r="AS19" s="5">
        <f ca="1">((ABS(K19)*'1D'!$D$6)/(MAX(((F19)+(G19)*(AH19))*(AH19),
            0.000001)*MAX(((((F19)+(G19)*(AH19))*(AH19))/MAX((F19)+2*(AH19)*SQRT(1+(G19)^2),
                    0.000001))^(2/3),
            0.000001)))^2</f>
        <v>8.4627123601498746E-9</v>
      </c>
    </row>
    <row r="20" spans="1:45" x14ac:dyDescent="0.35">
      <c r="A20">
        <v>11</v>
      </c>
      <c r="B20">
        <v>9.9860000000000007</v>
      </c>
      <c r="C20">
        <v>616076.10800000001</v>
      </c>
      <c r="D20">
        <v>3096605.8739999998</v>
      </c>
      <c r="E20">
        <v>631.5</v>
      </c>
      <c r="F20">
        <v>4.8250000000000002</v>
      </c>
      <c r="G20">
        <v>0</v>
      </c>
      <c r="H20" t="s">
        <v>176</v>
      </c>
      <c r="I20">
        <v>5.7000000000000002E-2</v>
      </c>
      <c r="J20" s="5">
        <f t="shared" si="11"/>
        <v>0.99900000000000055</v>
      </c>
      <c r="K20" s="5">
        <f ca="1">MAX(0.05,
    K19+(forebay!AO25 + sidechannel!AO27))</f>
        <v>0.10960898664833883</v>
      </c>
      <c r="L20" s="5">
        <f ca="1">IF($A$2=0,
    IFERROR(L19,
        MAX('1D'!$D$16,
            POWER((ABS(K20)^2)/('1D'!$I$5*MAX(F20,
                        0.1)^2),
                1/3))),
    IF(IFERROR(V19,
            0)=0,
        IFERROR(L19,
            MAX('1D'!$D$16,
                POWER((ABS(K20)^2)/('1D'!$I$5*MAX(F20,
                            0.1)^2),
                    1/3))),
        IF(OR(IFERROR(L20,
                    0)=0,
                IFERROR(S19,
                    0)&lt;1,
                IFERROR(S20,
                    0)&lt;1),
            MAX('1D'!$D$16,
                POWER((ABS(K20)^2)/('1D'!$I$5*MAX(F20,
                            0.1)^2),
                    1/3)),
            IF(IFERROR(U20,
                    0)&gt;0,
                MAX('1D'!$D$16,
                    IFERROR(L20,
                        0)+((IFERROR(U20,
                                0))*'1D'!$D$18*IF((IFERROR(S20,
                                    0))&lt;1,
                            1,
                            -1))),
                IF(IFERROR(U20,
                        0)&lt;0,
                    IF(ABS((MAX('1D'!$D$16,
                                    POWER((ABS(K20)^2)/('1D'!$I$5*MAX(F20,
                                                0.1)^2),
                                        1/3)))-IFERROR(L20,
                                0))&gt;'1D'!$D$19,
                        MAX('1D'!$D$16,
                            IF((MAX('1D'!$D$16,
                                        POWER((ABS(K20)^2)/('1D'!$I$5*MAX(F20,
                                                    0.1)^2),
                                            1/3)))&gt;IFERROR(L20,
                                    0),
                                MIN((MAX('1D'!$D$16,
                                            POWER((ABS(K20)^2)/('1D'!$I$5*MAX(F20,
                                                        0.1)^2),
                                                1/3))),
                                    IFERROR(L20,
                                        0)+(MIN(ABS(IFERROR(U20,
                                                    0))*'1D'!$D$18,
                                            ABS((MAX('1D'!$D$16,
                                                        POWER((ABS(K20)^2)/('1D'!$I$5*MAX(F20,
                                                                    0.1)^2),
                                                            1/3)))-IFERROR(L20,
                                                    0))))),
                                MAX((MAX('1D'!$D$16,
                                            POWER((ABS(K20)^2)/('1D'!$I$5*MAX(F20,
                                                        0.1)^2),
                                                1/3))),
                                    IFERROR(L20,
                                        0)-(MIN(ABS(IFERROR(U20,
                                                    0))*'1D'!$D$18,
                                            ABS((MAX('1D'!$D$16,
                                                        POWER((ABS(K20)^2)/('1D'!$I$5*MAX(F20,
                                                                    0.1)^2),
                                                            1/3)))-IFERROR(L20,
                                                    0))))))),
                        MAX('1D'!$D$16,
                            POWER((ABS(K20)^2)/('1D'!$I$5*MAX(F20,
                                        0.1)^2),
                                1/3))),
                    MAX('1D'!$D$16,
                        IFERROR(L20,
                            0)))))))</f>
        <v>0.05</v>
      </c>
      <c r="M20" s="5">
        <f t="shared" ca="1" si="0"/>
        <v>0.24125000000000002</v>
      </c>
      <c r="N20" s="5">
        <f t="shared" ca="1" si="1"/>
        <v>4.8984771573604063E-2</v>
      </c>
      <c r="O20" s="5">
        <f t="shared" ca="1" si="2"/>
        <v>0.4543377684905236</v>
      </c>
      <c r="P20" s="5">
        <f t="shared" ca="1" si="3"/>
        <v>631.54999999999995</v>
      </c>
      <c r="Q20" s="5">
        <f ca="1">P20+((ABS(K20)/MAX(((F20)+(G20)*(L20))*(L20),
            0.000001))^2)/(2*'1D'!$I$5)</f>
        <v>631.5605210401568</v>
      </c>
      <c r="R20" s="5">
        <f ca="1">((ABS(K20)*'1D'!$D$6)/(MAX(((F20)+(G20)*(L20))*(L20),
            0.000001)*MAX(((((F20)+(G20)*(L20))*(L20))/MAX((F20)+2*(L20)*SQRT(1+(G20)^2),
                    0.000001))^(2/3),
            0.000001)))^2</f>
        <v>2.5913460717801699E-3</v>
      </c>
      <c r="S20" s="5">
        <f ca="1">ABS(ABS(K20)/MAX(((F20)+(G20)*(L20))*(L20),
        0.000001))/SQRT('1D'!$I$5*MAX((((F20)+(G20)*(L20))*(L20))/MAX((F20)+2*(G20)*(L20),
            0.000001),
        0.000001))</f>
        <v>0.6487230582252228</v>
      </c>
      <c r="T20" s="5">
        <f ca="1">((F20)*(L20)^2)/2+(G20)*(L20)^3/3+(ABS(K20)^2)/('1D'!$I$5*MAX(((F20)+(G20)*(L20))*(L20),
        0.000001))</f>
        <v>1.1107651875669099E-2</v>
      </c>
      <c r="U20" s="5">
        <f ca="1">IF($A$2=0,
    0,
    IFERROR(Q19-(((R19+R20)/2)*J20)-(IF(O19&gt;O20,
                '1D'!$D$8*((O19^2-O20^2)/(2*'1D'!$I$5)),
                '1D'!$D$9*((O20^2-O19^2)/(2*'1D'!$I$5)))+('1D'!$D$10*(ABS(I20)/90)*(MAX(O19^2,
                        O20^2)/(2*'1D'!$I$5))))-Q20,
        0))</f>
        <v>-3.1037559826927463E-3</v>
      </c>
      <c r="V20" s="5">
        <f ca="1">IF($A$2=0,
    1,
    IF(IFERROR(V19,
            0)=0,
        0,
        IFERROR(IF(ROUND(S20,
                    3)=1,
                1,
                IF(AND(ABS(U20)&lt;'1D'!$D$19,
                        S20&gt;1),
                    1,
                    0)),
            0)))</f>
        <v>0</v>
      </c>
      <c r="W20" s="5">
        <f ca="1">IF($A$2=0,
    MAX(MAX('1D'!$D$16,
            MAX('1D'!$D$16,
                POWER((ABS(K20)^2)/('1D'!$I$5*MAX(F20,
                            0.1)^2),
                    1/3))),
        IFERROR(W56,
            MAX(MAX('1D'!$D$16,
                    MAX('1D'!$D$16,
                        POWER((ABS(K20)^2)/('1D'!$I$5*MAX(F20,
                                    0.1)^2),
                            1/3))),
                ($L$2)-E56))),
    IF(IFERROR(AG21,
            0)=0,
        MAX(MAX('1D'!$D$16,
                MAX('1D'!$D$16,
                    POWER((ABS(K20)^2)/('1D'!$I$5*MAX(F20,
                                0.1)^2),
                        1/3))),
            IFERROR(W56,
                MAX(MAX('1D'!$D$16,
                        MAX('1D'!$D$16,
                            POWER((ABS(K20)^2)/('1D'!$I$5*MAX(F20,
                                        0.1)^2),
                                1/3))),
                    ($L$2)-E56))),
        IF(IFERROR(W20,
                0)=0,
            MAX(MAX('1D'!$D$16,
                    MAX('1D'!$D$16,
                        POWER((ABS(K20)^2)/('1D'!$I$5*MAX(F20,
                                    0.1)^2),
                            1/3))),
                IFERROR(W56,
                    MAX(MAX('1D'!$D$16,
                            MAX('1D'!$D$16,
                                POWER((ABS(K20)^2)/('1D'!$I$5*MAX(F20,
                                            0.1)^2),
                                    1/3))),
                        ($L$2)-E56))),
            IF(OR(IFERROR(AD20,
                        0)&gt;=1,
                    IFERROR(AD21,
                        0)&gt;=1),
                MAX('1D'!$D$16,
                    MAX('1D'!$D$16,
                        POWER((ABS(K20)^2)/('1D'!$I$5*MAX(F20,
                                    0.1)^2),
                            1/3))),
                IF(ABS(IFERROR(AF20,
                            0))&lt;'1D'!$D$19,
                    MAX(MAX('1D'!$D$16,
                            MAX('1D'!$D$16,
                                POWER((ABS(K20)^2)/('1D'!$I$5*MAX(F20,
                                            0.1)^2),
                                    1/3))),
                        IFERROR(W20,
                            0)),
                    MAX(MAX('1D'!$D$16,
                            MAX('1D'!$D$16,
                                POWER((ABS(K20)^2)/('1D'!$I$5*MAX(F20,
                                            0.1)^2),
                                    1/3))),
                        (IFERROR(W20,
                                0))+((IFERROR(AF20,
                                    0))*'1D'!$D$18)))))))</f>
        <v>3</v>
      </c>
      <c r="X20" s="5">
        <f t="shared" ca="1" si="4"/>
        <v>14.475000000000001</v>
      </c>
      <c r="Y20" s="5">
        <f t="shared" ca="1" si="5"/>
        <v>1.3371824480369516</v>
      </c>
      <c r="Z20" s="5">
        <f t="shared" ca="1" si="6"/>
        <v>7.5722961415087267E-3</v>
      </c>
      <c r="AA20" s="5">
        <f t="shared" ca="1" si="7"/>
        <v>634.5</v>
      </c>
      <c r="AB20" s="5">
        <f ca="1">AA20+((ABS(K20)/MAX(((F20)+(G20)*(W20))*(W20),
            0.000001))^2)/(2*'1D'!$I$5)</f>
        <v>634.50000292251116</v>
      </c>
      <c r="AC20" s="5">
        <f ca="1">((ABS(K20)*'1D'!$D$6)/(MAX(((F20)+(G20)*(W20))*(W20),
            0.000001)*MAX(((((F20)+(G20)*(W20))*(W20))/MAX((F20)+2*(W20)*SQRT(1+(G20)^2),
                    0.000001))^(2/3),
            0.000001)))^2</f>
        <v>8.7575671383951241E-9</v>
      </c>
      <c r="AD20" s="5">
        <f ca="1">ABS(ABS(K20)/MAX(((F20)+(G20)*(W20))*(W20),
        0.000001))/SQRT('1D'!$I$5*MAX((((F20)+(G20)*(W20))*(W20))/MAX((F20)+2*(G20)*(W20),
            0.000001),
        0.000001))</f>
        <v>1.3958297782261291E-3</v>
      </c>
      <c r="AE20" s="5">
        <f ca="1">((F20)*(W20)^2)/2+(G20)*(W20)^3/3+(ABS(K20)^2)/('1D'!$I$5*MAX(((F20)+(G20)*(W20))*(W20),
        0.000001))</f>
        <v>21.712584606697931</v>
      </c>
      <c r="AF20" s="5">
        <f ca="1">IF($A$2=0,
    0,
    IFERROR(AB21+(((AC20+AC21)/2)*J21)+(IF(Z20&gt;Z21,
                '1D'!$D$8*((Z20^2-Z21^2)/(2*'1D'!$I$5)),
                '1D'!$D$9*((Z21^2-Z20^2)/(2*'1D'!$I$5)))+('1D'!$D$10*(ABS(I21)/90)*(MAX(Z20^2,
                        Z21^2)/(2*'1D'!$I$5))))-AB20,
        0))</f>
        <v>1.4676368209620705E-7</v>
      </c>
      <c r="AG20" s="5">
        <f ca="1">IF($A$2=0,
    1,
    IF(IFERROR(AG21,
            0)=0,
        0,
        IFERROR(IF(OR(ROUND(AD20,
                        3)&gt;=1,
                    AND(ABS(AF20)&lt;'1D'!$D$19,
                        AD20&lt;1)),
                1,
                0),
            0)))</f>
        <v>0</v>
      </c>
      <c r="AH20" s="5">
        <f ca="1">IFERROR(IF('1D'!V36="Supercritical",
        MAX('1D'!$D$16,
            IFERROR(L20,
                MAX('1D'!$D$16,
                    POWER((ABS(K20)^2)/('1D'!$I$5*MAX(F20,
                                0.1)^2),
                        1/3)))),
        IF('1D'!V36="Subcritical",
            MAX('1D'!$D$16,
                IFERROR(W20,
                    MAX('1D'!$D$16,
                        POWER((ABS(K20)^2)/('1D'!$I$5*MAX(F20,
                                    0.1)^2),
                            1/3)))),
            IF(IFERROR(T20,
                    -1E+99)&gt;=IFERROR(AE20,
                    -1E+99),
                MAX('1D'!$D$16,
                    IFERROR(L20,
                        MAX('1D'!$D$16,
                            POWER((ABS(K20)^2)/('1D'!$I$5*MAX(F20,
                                        0.1)^2),
                                1/3)))),
                MAX('1D'!$D$16,
                    IFERROR(W20,
                        MAX('1D'!$D$16,
                            POWER((ABS(K20)^2)/('1D'!$I$5*MAX(F20,
                                        0.1)^2),
                                1/3))))))),
    MAX('1D'!$D$16,
        POWER((ABS(K20)^2)/('1D'!$I$5*MAX(F20,
                    0.1)^2),
            1/3)))</f>
        <v>3</v>
      </c>
      <c r="AI20" s="5">
        <f t="shared" ca="1" si="8"/>
        <v>634.5</v>
      </c>
      <c r="AJ20" s="5">
        <f ca="1">AI20+((ABS(K20)/MAX(((F20)+(G20)*(AH20))*(AH20),
            0.000001))^2)/(2*'1D'!$I$5)</f>
        <v>634.50000292251116</v>
      </c>
      <c r="AM20">
        <v>0</v>
      </c>
      <c r="AN20">
        <v>0</v>
      </c>
      <c r="AO20" s="5">
        <f t="shared" si="9"/>
        <v>0</v>
      </c>
      <c r="AP20" s="5">
        <f t="shared" si="12"/>
        <v>0</v>
      </c>
      <c r="AQ20" s="5">
        <f ca="1">ABS(ABS(K20)/MAX(((F20)+(G20)*(AH20))*(AH20),
        0.000001))/SQRT('1D'!$I$5*MAX((((F20)+(G20)*(AH20))*(AH20))/MAX((F20)+2*(G20)*(AH20),
            0.000001),
        0.000001))</f>
        <v>1.3958297782261291E-3</v>
      </c>
      <c r="AR20" s="5" t="str">
        <f t="shared" ca="1" si="10"/>
        <v>Subcritical</v>
      </c>
      <c r="AS20" s="5">
        <f ca="1">((ABS(K20)*'1D'!$D$6)/(MAX(((F20)+(G20)*(AH20))*(AH20),
            0.000001)*MAX(((((F20)+(G20)*(AH20))*(AH20))/MAX((F20)+2*(AH20)*SQRT(1+(G20)^2),
                    0.000001))^(2/3),
            0.000001)))^2</f>
        <v>8.7575671383951241E-9</v>
      </c>
    </row>
    <row r="21" spans="1:45" x14ac:dyDescent="0.35">
      <c r="A21">
        <v>12</v>
      </c>
      <c r="B21">
        <v>10.986000000000001</v>
      </c>
      <c r="C21">
        <v>616076.14500000002</v>
      </c>
      <c r="D21">
        <v>3096604.875</v>
      </c>
      <c r="E21">
        <v>631.5</v>
      </c>
      <c r="F21">
        <v>4.9340000000000002</v>
      </c>
      <c r="G21">
        <v>0</v>
      </c>
      <c r="H21" t="s">
        <v>176</v>
      </c>
      <c r="I21">
        <v>5.5E-2</v>
      </c>
      <c r="J21" s="5">
        <f t="shared" si="11"/>
        <v>1</v>
      </c>
      <c r="K21" s="5">
        <f ca="1">MAX(0.05,
    K20+(forebay!AO26 + sidechannel!AO28))</f>
        <v>0.11445899280482788</v>
      </c>
      <c r="L21" s="5">
        <f ca="1">IF($A$2=0,
    IFERROR(L20,
        MAX('1D'!$D$16,
            POWER((ABS(K21)^2)/('1D'!$I$5*MAX(F21,
                        0.1)^2),
                1/3))),
    IF(IFERROR(V20,
            0)=0,
        IFERROR(L20,
            MAX('1D'!$D$16,
                POWER((ABS(K21)^2)/('1D'!$I$5*MAX(F21,
                            0.1)^2),
                    1/3))),
        IF(OR(IFERROR(L21,
                    0)=0,
                IFERROR(S20,
                    0)&lt;1,
                IFERROR(S21,
                    0)&lt;1),
            MAX('1D'!$D$16,
                POWER((ABS(K21)^2)/('1D'!$I$5*MAX(F21,
                            0.1)^2),
                    1/3)),
            IF(IFERROR(U21,
                    0)&gt;0,
                MAX('1D'!$D$16,
                    IFERROR(L21,
                        0)+((IFERROR(U21,
                                0))*'1D'!$D$18*IF((IFERROR(S21,
                                    0))&lt;1,
                            1,
                            -1))),
                IF(IFERROR(U21,
                        0)&lt;0,
                    IF(ABS((MAX('1D'!$D$16,
                                    POWER((ABS(K21)^2)/('1D'!$I$5*MAX(F21,
                                                0.1)^2),
                                        1/3)))-IFERROR(L21,
                                0))&gt;'1D'!$D$19,
                        MAX('1D'!$D$16,
                            IF((MAX('1D'!$D$16,
                                        POWER((ABS(K21)^2)/('1D'!$I$5*MAX(F21,
                                                    0.1)^2),
                                            1/3)))&gt;IFERROR(L21,
                                    0),
                                MIN((MAX('1D'!$D$16,
                                            POWER((ABS(K21)^2)/('1D'!$I$5*MAX(F21,
                                                        0.1)^2),
                                                1/3))),
                                    IFERROR(L21,
                                        0)+(MIN(ABS(IFERROR(U21,
                                                    0))*'1D'!$D$18,
                                            ABS((MAX('1D'!$D$16,
                                                        POWER((ABS(K21)^2)/('1D'!$I$5*MAX(F21,
                                                                    0.1)^2),
                                                            1/3)))-IFERROR(L21,
                                                    0))))),
                                MAX((MAX('1D'!$D$16,
                                            POWER((ABS(K21)^2)/('1D'!$I$5*MAX(F21,
                                                        0.1)^2),
                                                1/3))),
                                    IFERROR(L21,
                                        0)-(MIN(ABS(IFERROR(U21,
                                                    0))*'1D'!$D$18,
                                            ABS((MAX('1D'!$D$16,
                                                        POWER((ABS(K21)^2)/('1D'!$I$5*MAX(F21,
                                                                    0.1)^2),
                                                            1/3)))-IFERROR(L21,
                                                    0))))))),
                        MAX('1D'!$D$16,
                            POWER((ABS(K21)^2)/('1D'!$I$5*MAX(F21,
                                        0.1)^2),
                                1/3))),
                    MAX('1D'!$D$16,
                        IFERROR(L21,
                            0)))))))</f>
        <v>0.05</v>
      </c>
      <c r="M21" s="5">
        <f t="shared" ca="1" si="0"/>
        <v>0.24670000000000003</v>
      </c>
      <c r="N21" s="5">
        <f t="shared" ca="1" si="1"/>
        <v>4.9006754072308312E-2</v>
      </c>
      <c r="O21" s="5">
        <f t="shared" ca="1" si="2"/>
        <v>0.4639602464727518</v>
      </c>
      <c r="P21" s="5">
        <f t="shared" ca="1" si="3"/>
        <v>631.54999999999995</v>
      </c>
      <c r="Q21" s="5">
        <f ca="1">P21+((ABS(K21)/MAX(((F21)+(G21)*(L21))*(L21),
            0.000001))^2)/(2*'1D'!$I$5)</f>
        <v>631.56097141235</v>
      </c>
      <c r="R21" s="5">
        <f ca="1">((ABS(K21)*'1D'!$D$6)/(MAX(((F21)+(G21)*(L21))*(L21),
            0.000001)*MAX(((((F21)+(G21)*(L21))*(L21))/MAX((F21)+2*(L21)*SQRT(1+(G21)^2),
                    0.000001))^(2/3),
            0.000001)))^2</f>
        <v>2.7006572802281735E-3</v>
      </c>
      <c r="S21" s="5">
        <f ca="1">ABS(ABS(K21)/MAX(((F21)+(G21)*(L21))*(L21),
        0.000001))/SQRT('1D'!$I$5*MAX((((F21)+(G21)*(L21))*(L21))/MAX((F21)+2*(G21)*(L21),
            0.000001),
        0.000001))</f>
        <v>0.66246244723766445</v>
      </c>
      <c r="T21" s="5">
        <f ca="1">((F21)*(L21)^2)/2+(G21)*(L21)^3/3+(ABS(K21)^2)/('1D'!$I$5*MAX(((F21)+(G21)*(L21))*(L21),
        0.000001))</f>
        <v>1.1580794853491425E-2</v>
      </c>
      <c r="U21" s="5">
        <f ca="1">IF($A$2=0,
    0,
    IFERROR(Q20-(((R20+R21)/2)*J21)-(IF(O20&gt;O21,
                '1D'!$D$8*((O20^2-O21^2)/(2*'1D'!$I$5)),
                '1D'!$D$9*((O21^2-O20^2)/(2*'1D'!$I$5)))+('1D'!$D$10*(ABS(I21)/90)*(MAX(O20^2,
                        O21^2)/(2*'1D'!$I$5))))-Q21,
        0))</f>
        <v>-3.1424168013245435E-3</v>
      </c>
      <c r="V21" s="5">
        <f ca="1">IF($A$2=0,
    1,
    IF(IFERROR(V20,
            0)=0,
        0,
        IFERROR(IF(ROUND(S21,
                    3)=1,
                1,
                IF(AND(ABS(U21)&lt;'1D'!$D$19,
                        S21&gt;1),
                    1,
                    0)),
            0)))</f>
        <v>0</v>
      </c>
      <c r="W21" s="5">
        <f ca="1">IF($A$2=0,
    MAX(MAX('1D'!$D$16,
            MAX('1D'!$D$16,
                POWER((ABS(K21)^2)/('1D'!$I$5*MAX(F21,
                            0.1)^2),
                    1/3))),
        IFERROR(W56,
            MAX(MAX('1D'!$D$16,
                    MAX('1D'!$D$16,
                        POWER((ABS(K21)^2)/('1D'!$I$5*MAX(F21,
                                    0.1)^2),
                            1/3))),
                ($L$2)-E56))),
    IF(IFERROR(AG22,
            0)=0,
        MAX(MAX('1D'!$D$16,
                MAX('1D'!$D$16,
                    POWER((ABS(K21)^2)/('1D'!$I$5*MAX(F21,
                                0.1)^2),
                        1/3))),
            IFERROR(W56,
                MAX(MAX('1D'!$D$16,
                        MAX('1D'!$D$16,
                            POWER((ABS(K21)^2)/('1D'!$I$5*MAX(F21,
                                        0.1)^2),
                                1/3))),
                    ($L$2)-E56))),
        IF(IFERROR(W21,
                0)=0,
            MAX(MAX('1D'!$D$16,
                    MAX('1D'!$D$16,
                        POWER((ABS(K21)^2)/('1D'!$I$5*MAX(F21,
                                    0.1)^2),
                            1/3))),
                IFERROR(W56,
                    MAX(MAX('1D'!$D$16,
                            MAX('1D'!$D$16,
                                POWER((ABS(K21)^2)/('1D'!$I$5*MAX(F21,
                                            0.1)^2),
                                    1/3))),
                        ($L$2)-E56))),
            IF(OR(IFERROR(AD21,
                        0)&gt;=1,
                    IFERROR(AD22,
                        0)&gt;=1),
                MAX('1D'!$D$16,
                    MAX('1D'!$D$16,
                        POWER((ABS(K21)^2)/('1D'!$I$5*MAX(F21,
                                    0.1)^2),
                            1/3))),
                IF(ABS(IFERROR(AF21,
                            0))&lt;'1D'!$D$19,
                    MAX(MAX('1D'!$D$16,
                            MAX('1D'!$D$16,
                                POWER((ABS(K21)^2)/('1D'!$I$5*MAX(F21,
                                            0.1)^2),
                                    1/3))),
                        IFERROR(W21,
                            0)),
                    MAX(MAX('1D'!$D$16,
                            MAX('1D'!$D$16,
                                POWER((ABS(K21)^2)/('1D'!$I$5*MAX(F21,
                                            0.1)^2),
                                    1/3))),
                        (IFERROR(W21,
                                0))+((IFERROR(AF21,
                                    0))*'1D'!$D$18)))))))</f>
        <v>3</v>
      </c>
      <c r="X21" s="5">
        <f t="shared" ca="1" si="4"/>
        <v>14.802</v>
      </c>
      <c r="Y21" s="5">
        <f t="shared" ca="1" si="5"/>
        <v>1.3537589171391986</v>
      </c>
      <c r="Z21" s="5">
        <f t="shared" ca="1" si="6"/>
        <v>7.7326707745458646E-3</v>
      </c>
      <c r="AA21" s="5">
        <f t="shared" ca="1" si="7"/>
        <v>634.5</v>
      </c>
      <c r="AB21" s="5">
        <f ca="1">AA21+((ABS(K21)/MAX(((F21)+(G21)*(W21))*(W21),
            0.000001))^2)/(2*'1D'!$I$5)</f>
        <v>634.50000304761454</v>
      </c>
      <c r="AC21" s="5">
        <f ca="1">((ABS(K21)*'1D'!$D$6)/(MAX(((F21)+(G21)*(W21))*(W21),
            0.000001)*MAX(((((F21)+(G21)*(W21))*(W21))/MAX((F21)+2*(W21)*SQRT(1+(G21)^2),
                    0.000001))^(2/3),
            0.000001)))^2</f>
        <v>8.9836560868433027E-9</v>
      </c>
      <c r="AD21" s="5">
        <f ca="1">ABS(ABS(K21)/MAX(((F21)+(G21)*(W21))*(W21),
        0.000001))/SQRT('1D'!$I$5*MAX((((F21)+(G21)*(W21))*(W21))/MAX((F21)+2*(G21)*(W21),
            0.000001),
        0.000001))</f>
        <v>1.425392236466269E-3</v>
      </c>
      <c r="AE21" s="5">
        <f ca="1">((F21)*(W21)^2)/2+(G21)*(W21)^3/3+(ABS(K21)^2)/('1D'!$I$5*MAX(((F21)+(G21)*(W21))*(W21),
        0.000001))</f>
        <v>22.20309022158089</v>
      </c>
      <c r="AF21" s="5">
        <f ca="1">IF($A$2=0,
    0,
    IFERROR(AB22+(((AC21+AC22)/2)*J22)+(IF(Z21&gt;Z22,
                '1D'!$D$8*((Z21^2-Z22^2)/(2*'1D'!$I$5)),
                '1D'!$D$9*((Z22^2-Z21^2)/(2*'1D'!$I$5)))+('1D'!$D$10*(ABS(I22)/90)*(MAX(Z21^2,
                        Z22^2)/(2*'1D'!$I$5))))-AB21,
        0))</f>
        <v>1.2433190477167955E-7</v>
      </c>
      <c r="AG21" s="5">
        <f ca="1">IF($A$2=0,
    1,
    IF(IFERROR(AG22,
            0)=0,
        0,
        IFERROR(IF(OR(ROUND(AD21,
                        3)&gt;=1,
                    AND(ABS(AF21)&lt;'1D'!$D$19,
                        AD21&lt;1)),
                1,
                0),
            0)))</f>
        <v>0</v>
      </c>
      <c r="AH21" s="5">
        <f ca="1">IFERROR(IF('1D'!V36="Supercritical",
        MAX('1D'!$D$16,
            IFERROR(L21,
                MAX('1D'!$D$16,
                    POWER((ABS(K21)^2)/('1D'!$I$5*MAX(F21,
                                0.1)^2),
                        1/3)))),
        IF('1D'!V36="Subcritical",
            MAX('1D'!$D$16,
                IFERROR(W21,
                    MAX('1D'!$D$16,
                        POWER((ABS(K21)^2)/('1D'!$I$5*MAX(F21,
                                    0.1)^2),
                            1/3)))),
            IF(IFERROR(T21,
                    -1E+99)&gt;=IFERROR(AE21,
                    -1E+99),
                MAX('1D'!$D$16,
                    IFERROR(L21,
                        MAX('1D'!$D$16,
                            POWER((ABS(K21)^2)/('1D'!$I$5*MAX(F21,
                                        0.1)^2),
                                1/3)))),
                MAX('1D'!$D$16,
                    IFERROR(W21,
                        MAX('1D'!$D$16,
                            POWER((ABS(K21)^2)/('1D'!$I$5*MAX(F21,
                                        0.1)^2),
                                1/3))))))),
    MAX('1D'!$D$16,
        POWER((ABS(K21)^2)/('1D'!$I$5*MAX(F21,
                    0.1)^2),
            1/3)))</f>
        <v>3</v>
      </c>
      <c r="AI21" s="5">
        <f t="shared" ca="1" si="8"/>
        <v>634.5</v>
      </c>
      <c r="AJ21" s="5">
        <f ca="1">AI21+((ABS(K21)/MAX(((F21)+(G21)*(AH21))*(AH21),
            0.000001))^2)/(2*'1D'!$I$5)</f>
        <v>634.50000304761454</v>
      </c>
      <c r="AM21">
        <v>0</v>
      </c>
      <c r="AN21">
        <v>0</v>
      </c>
      <c r="AO21" s="5">
        <f t="shared" si="9"/>
        <v>0</v>
      </c>
      <c r="AP21" s="5">
        <f t="shared" si="12"/>
        <v>0</v>
      </c>
      <c r="AQ21" s="5">
        <f ca="1">ABS(ABS(K21)/MAX(((F21)+(G21)*(AH21))*(AH21),
        0.000001))/SQRT('1D'!$I$5*MAX((((F21)+(G21)*(AH21))*(AH21))/MAX((F21)+2*(G21)*(AH21),
            0.000001),
        0.000001))</f>
        <v>1.425392236466269E-3</v>
      </c>
      <c r="AR21" s="5" t="str">
        <f t="shared" ca="1" si="10"/>
        <v>Subcritical</v>
      </c>
      <c r="AS21" s="5">
        <f ca="1">((ABS(K21)*'1D'!$D$6)/(MAX(((F21)+(G21)*(AH21))*(AH21),
            0.000001)*MAX(((((F21)+(G21)*(AH21))*(AH21))/MAX((F21)+2*(AH21)*SQRT(1+(G21)^2),
                    0.000001))^(2/3),
            0.000001)))^2</f>
        <v>8.9836560868433027E-9</v>
      </c>
    </row>
    <row r="22" spans="1:45" x14ac:dyDescent="0.35">
      <c r="A22">
        <v>13</v>
      </c>
      <c r="B22">
        <v>11.987</v>
      </c>
      <c r="C22">
        <v>616076.18299999996</v>
      </c>
      <c r="D22">
        <v>3096603.875</v>
      </c>
      <c r="E22">
        <v>631.5</v>
      </c>
      <c r="F22">
        <v>5.0430000000000001</v>
      </c>
      <c r="G22">
        <v>0</v>
      </c>
      <c r="H22" t="s">
        <v>176</v>
      </c>
      <c r="I22">
        <v>2E-3</v>
      </c>
      <c r="J22" s="5">
        <f t="shared" si="11"/>
        <v>1.0009999999999994</v>
      </c>
      <c r="K22" s="5">
        <f ca="1">MAX(0.05,
    K21+(forebay!AO27 + sidechannel!AO29))</f>
        <v>0.1189814766782062</v>
      </c>
      <c r="L22" s="5">
        <f ca="1">IF($A$2=0,
    IFERROR(L21,
        MAX('1D'!$D$16,
            POWER((ABS(K22)^2)/('1D'!$I$5*MAX(F22,
                        0.1)^2),
                1/3))),
    IF(IFERROR(V21,
            0)=0,
        IFERROR(L21,
            MAX('1D'!$D$16,
                POWER((ABS(K22)^2)/('1D'!$I$5*MAX(F22,
                            0.1)^2),
                    1/3))),
        IF(OR(IFERROR(L22,
                    0)=0,
                IFERROR(S21,
                    0)&lt;1,
                IFERROR(S22,
                    0)&lt;1),
            MAX('1D'!$D$16,
                POWER((ABS(K22)^2)/('1D'!$I$5*MAX(F22,
                            0.1)^2),
                    1/3)),
            IF(IFERROR(U22,
                    0)&gt;0,
                MAX('1D'!$D$16,
                    IFERROR(L22,
                        0)+((IFERROR(U22,
                                0))*'1D'!$D$18*IF((IFERROR(S22,
                                    0))&lt;1,
                            1,
                            -1))),
                IF(IFERROR(U22,
                        0)&lt;0,
                    IF(ABS((MAX('1D'!$D$16,
                                    POWER((ABS(K22)^2)/('1D'!$I$5*MAX(F22,
                                                0.1)^2),
                                        1/3)))-IFERROR(L22,
                                0))&gt;'1D'!$D$19,
                        MAX('1D'!$D$16,
                            IF((MAX('1D'!$D$16,
                                        POWER((ABS(K22)^2)/('1D'!$I$5*MAX(F22,
                                                    0.1)^2),
                                            1/3)))&gt;IFERROR(L22,
                                    0),
                                MIN((MAX('1D'!$D$16,
                                            POWER((ABS(K22)^2)/('1D'!$I$5*MAX(F22,
                                                        0.1)^2),
                                                1/3))),
                                    IFERROR(L22,
                                        0)+(MIN(ABS(IFERROR(U22,
                                                    0))*'1D'!$D$18,
                                            ABS((MAX('1D'!$D$16,
                                                        POWER((ABS(K22)^2)/('1D'!$I$5*MAX(F22,
                                                                    0.1)^2),
                                                            1/3)))-IFERROR(L22,
                                                    0))))),
                                MAX((MAX('1D'!$D$16,
                                            POWER((ABS(K22)^2)/('1D'!$I$5*MAX(F22,
                                                        0.1)^2),
                                                1/3))),
                                    IFERROR(L22,
                                        0)-(MIN(ABS(IFERROR(U22,
                                                    0))*'1D'!$D$18,
                                            ABS((MAX('1D'!$D$16,
                                                        POWER((ABS(K22)^2)/('1D'!$I$5*MAX(F22,
                                                                    0.1)^2),
                                                            1/3)))-IFERROR(L22,
                                                    0))))))),
                        MAX('1D'!$D$16,
                            POWER((ABS(K22)^2)/('1D'!$I$5*MAX(F22,
                                        0.1)^2),
                                1/3))),
                    MAX('1D'!$D$16,
                        IFERROR(L22,
                            0)))))))</f>
        <v>0.05</v>
      </c>
      <c r="M22" s="5">
        <f t="shared" ca="1" si="0"/>
        <v>0.25215000000000004</v>
      </c>
      <c r="N22" s="5">
        <f t="shared" ca="1" si="1"/>
        <v>4.9027804783200478E-2</v>
      </c>
      <c r="O22" s="5">
        <f t="shared" ca="1" si="2"/>
        <v>0.47186784326078202</v>
      </c>
      <c r="P22" s="5">
        <f t="shared" ca="1" si="3"/>
        <v>631.54999999999995</v>
      </c>
      <c r="Q22" s="5">
        <f ca="1">P22+((ABS(K22)/MAX(((F22)+(G22)*(L22))*(L22),
            0.000001))^2)/(2*'1D'!$I$5)</f>
        <v>631.56134858621317</v>
      </c>
      <c r="R22" s="5">
        <f ca="1">((ABS(K22)*'1D'!$D$6)/(MAX(((F22)+(G22)*(L22))*(L22),
            0.000001)*MAX(((((F22)+(G22)*(L22))*(L22))/MAX((F22)+2*(L22)*SQRT(1+(G22)^2),
                    0.000001))^(2/3),
            0.000001)))^2</f>
        <v>2.7919010251812597E-3</v>
      </c>
      <c r="S22" s="5">
        <f ca="1">ABS(ABS(K22)/MAX(((F22)+(G22)*(L22))*(L22),
        0.000001))/SQRT('1D'!$I$5*MAX((((F22)+(G22)*(L22))*(L22))/MAX((F22)+2*(G22)*(L22),
            0.000001),
        0.000001))</f>
        <v>0.67375325493033356</v>
      </c>
      <c r="T22" s="5">
        <f ca="1">((F22)*(L22)^2)/2+(G22)*(L22)^3/3+(ABS(K22)^2)/('1D'!$I$5*MAX(((F22)+(G22)*(L22))*(L22),
        0.000001))</f>
        <v>1.2026842027332132E-2</v>
      </c>
      <c r="U22" s="5">
        <f ca="1">IF($A$2=0,
    0,
    IFERROR(Q21-(((R21+R22)/2)*J22)-(IF(O21&gt;O22,
                '1D'!$D$8*((O21^2-O22^2)/(2*'1D'!$I$5)),
                '1D'!$D$9*((O22^2-O21^2)/(2*'1D'!$I$5)))+('1D'!$D$10*(ABS(I22)/90)*(MAX(O21^2,
                        O22^2)/(2*'1D'!$I$5))))-Q22,
        0))</f>
        <v>-3.1639545100006217E-3</v>
      </c>
      <c r="V22" s="5">
        <f ca="1">IF($A$2=0,
    1,
    IF(IFERROR(V21,
            0)=0,
        0,
        IFERROR(IF(ROUND(S22,
                    3)=1,
                1,
                IF(AND(ABS(U22)&lt;'1D'!$D$19,
                        S22&gt;1),
                    1,
                    0)),
            0)))</f>
        <v>0</v>
      </c>
      <c r="W22" s="5">
        <f ca="1">IF($A$2=0,
    MAX(MAX('1D'!$D$16,
            MAX('1D'!$D$16,
                POWER((ABS(K22)^2)/('1D'!$I$5*MAX(F22,
                            0.1)^2),
                    1/3))),
        IFERROR(W56,
            MAX(MAX('1D'!$D$16,
                    MAX('1D'!$D$16,
                        POWER((ABS(K22)^2)/('1D'!$I$5*MAX(F22,
                                    0.1)^2),
                            1/3))),
                ($L$2)-E56))),
    IF(IFERROR(AG23,
            0)=0,
        MAX(MAX('1D'!$D$16,
                MAX('1D'!$D$16,
                    POWER((ABS(K22)^2)/('1D'!$I$5*MAX(F22,
                                0.1)^2),
                        1/3))),
            IFERROR(W56,
                MAX(MAX('1D'!$D$16,
                        MAX('1D'!$D$16,
                            POWER((ABS(K22)^2)/('1D'!$I$5*MAX(F22,
                                        0.1)^2),
                                1/3))),
                    ($L$2)-E56))),
        IF(IFERROR(W22,
                0)=0,
            MAX(MAX('1D'!$D$16,
                    MAX('1D'!$D$16,
                        POWER((ABS(K22)^2)/('1D'!$I$5*MAX(F22,
                                    0.1)^2),
                            1/3))),
                IFERROR(W56,
                    MAX(MAX('1D'!$D$16,
                            MAX('1D'!$D$16,
                                POWER((ABS(K22)^2)/('1D'!$I$5*MAX(F22,
                                            0.1)^2),
                                    1/3))),
                        ($L$2)-E56))),
            IF(OR(IFERROR(AD22,
                        0)&gt;=1,
                    IFERROR(AD23,
                        0)&gt;=1),
                MAX('1D'!$D$16,
                    MAX('1D'!$D$16,
                        POWER((ABS(K22)^2)/('1D'!$I$5*MAX(F22,
                                    0.1)^2),
                            1/3))),
                IF(ABS(IFERROR(AF22,
                            0))&lt;'1D'!$D$19,
                    MAX(MAX('1D'!$D$16,
                            MAX('1D'!$D$16,
                                POWER((ABS(K22)^2)/('1D'!$I$5*MAX(F22,
                                            0.1)^2),
                                    1/3))),
                        IFERROR(W22,
                            0)),
                    MAX(MAX('1D'!$D$16,
                            MAX('1D'!$D$16,
                                POWER((ABS(K22)^2)/('1D'!$I$5*MAX(F22,
                                            0.1)^2),
                                    1/3))),
                        (IFERROR(W22,
                                0))+((IFERROR(AF22,
                                    0))*'1D'!$D$18)))))))</f>
        <v>3</v>
      </c>
      <c r="X22" s="5">
        <f t="shared" ca="1" si="4"/>
        <v>15.129000000000001</v>
      </c>
      <c r="Y22" s="5">
        <f t="shared" ca="1" si="5"/>
        <v>1.3700081499592505</v>
      </c>
      <c r="Z22" s="5">
        <f t="shared" ca="1" si="6"/>
        <v>7.8644640543463675E-3</v>
      </c>
      <c r="AA22" s="5">
        <f t="shared" ca="1" si="7"/>
        <v>634.5</v>
      </c>
      <c r="AB22" s="5">
        <f ca="1">AA22+((ABS(K22)/MAX(((F22)+(G22)*(W22))*(W22),
            0.000001))^2)/(2*'1D'!$I$5)</f>
        <v>634.50000315238503</v>
      </c>
      <c r="AC22" s="5">
        <f ca="1">((ABS(K22)*'1D'!$D$6)/(MAX(((F22)+(G22)*(W22))*(W22),
            0.000001)*MAX(((((F22)+(G22)*(W22))*(W22))/MAX((F22)+2*(W22)*SQRT(1+(G22)^2),
                    0.000001))^(2/3),
            0.000001)))^2</f>
        <v>9.1458325857323198E-9</v>
      </c>
      <c r="AD22" s="5">
        <f ca="1">ABS(ABS(K22)/MAX(((F22)+(G22)*(W22))*(W22),
        0.000001))/SQRT('1D'!$I$5*MAX((((F22)+(G22)*(W22))*(W22))/MAX((F22)+2*(G22)*(W22),
            0.000001),
        0.000001))</f>
        <v>1.449686186554568E-3</v>
      </c>
      <c r="AE22" s="5">
        <f ca="1">((F22)*(W22)^2)/2+(G22)*(W22)^3/3+(ABS(K22)^2)/('1D'!$I$5*MAX(((F22)+(G22)*(W22))*(W22),
        0.000001))</f>
        <v>22.693595384867123</v>
      </c>
      <c r="AF22" s="5">
        <f ca="1">IF($A$2=0,
    0,
    IFERROR(AB23+(((AC22+AC23)/2)*J23)+(IF(Z22&gt;Z23,
                '1D'!$D$8*((Z22^2-Z23^2)/(2*'1D'!$I$5)),
                '1D'!$D$9*((Z23^2-Z22^2)/(2*'1D'!$I$5)))+('1D'!$D$10*(ABS(I23)/90)*(MAX(Z22^2,
                        Z23^2)/(2*'1D'!$I$5))))-AB22,
        0))</f>
        <v>1.0317523901903769E-7</v>
      </c>
      <c r="AG22" s="5">
        <f ca="1">IF($A$2=0,
    1,
    IF(IFERROR(AG23,
            0)=0,
        0,
        IFERROR(IF(OR(ROUND(AD22,
                        3)&gt;=1,
                    AND(ABS(AF22)&lt;'1D'!$D$19,
                        AD22&lt;1)),
                1,
                0),
            0)))</f>
        <v>0</v>
      </c>
      <c r="AH22" s="5">
        <f ca="1">IFERROR(IF('1D'!V36="Supercritical",
        MAX('1D'!$D$16,
            IFERROR(L22,
                MAX('1D'!$D$16,
                    POWER((ABS(K22)^2)/('1D'!$I$5*MAX(F22,
                                0.1)^2),
                        1/3)))),
        IF('1D'!V36="Subcritical",
            MAX('1D'!$D$16,
                IFERROR(W22,
                    MAX('1D'!$D$16,
                        POWER((ABS(K22)^2)/('1D'!$I$5*MAX(F22,
                                    0.1)^2),
                            1/3)))),
            IF(IFERROR(T22,
                    -1E+99)&gt;=IFERROR(AE22,
                    -1E+99),
                MAX('1D'!$D$16,
                    IFERROR(L22,
                        MAX('1D'!$D$16,
                            POWER((ABS(K22)^2)/('1D'!$I$5*MAX(F22,
                                        0.1)^2),
                                1/3)))),
                MAX('1D'!$D$16,
                    IFERROR(W22,
                        MAX('1D'!$D$16,
                            POWER((ABS(K22)^2)/('1D'!$I$5*MAX(F22,
                                        0.1)^2),
                                1/3))))))),
    MAX('1D'!$D$16,
        POWER((ABS(K22)^2)/('1D'!$I$5*MAX(F22,
                    0.1)^2),
            1/3)))</f>
        <v>3</v>
      </c>
      <c r="AI22" s="5">
        <f t="shared" ca="1" si="8"/>
        <v>634.5</v>
      </c>
      <c r="AJ22" s="5">
        <f ca="1">AI22+((ABS(K22)/MAX(((F22)+(G22)*(AH22))*(AH22),
            0.000001))^2)/(2*'1D'!$I$5)</f>
        <v>634.50000315238503</v>
      </c>
      <c r="AM22">
        <v>0</v>
      </c>
      <c r="AN22">
        <v>0</v>
      </c>
      <c r="AO22" s="5">
        <f t="shared" si="9"/>
        <v>0</v>
      </c>
      <c r="AP22" s="5">
        <f t="shared" si="12"/>
        <v>0</v>
      </c>
      <c r="AQ22" s="5">
        <f ca="1">ABS(ABS(K22)/MAX(((F22)+(G22)*(AH22))*(AH22),
        0.000001))/SQRT('1D'!$I$5*MAX((((F22)+(G22)*(AH22))*(AH22))/MAX((F22)+2*(G22)*(AH22),
            0.000001),
        0.000001))</f>
        <v>1.449686186554568E-3</v>
      </c>
      <c r="AR22" s="5" t="str">
        <f t="shared" ca="1" si="10"/>
        <v>Subcritical</v>
      </c>
      <c r="AS22" s="5">
        <f ca="1">((ABS(K22)*'1D'!$D$6)/(MAX(((F22)+(G22)*(AH22))*(AH22),
            0.000001)*MAX(((((F22)+(G22)*(AH22))*(AH22))/MAX((F22)+2*(AH22)*SQRT(1+(G22)^2),
                    0.000001))^(2/3),
            0.000001)))^2</f>
        <v>9.1458325857323198E-9</v>
      </c>
    </row>
    <row r="23" spans="1:45" x14ac:dyDescent="0.35">
      <c r="A23">
        <v>14</v>
      </c>
      <c r="B23">
        <v>12.986000000000001</v>
      </c>
      <c r="C23">
        <v>616076.22100000002</v>
      </c>
      <c r="D23">
        <v>3096602.8760000002</v>
      </c>
      <c r="E23">
        <v>631.5</v>
      </c>
      <c r="F23">
        <v>5.1520000000000001</v>
      </c>
      <c r="G23">
        <v>0</v>
      </c>
      <c r="H23" t="s">
        <v>176</v>
      </c>
      <c r="I23">
        <v>5.7000000000000002E-2</v>
      </c>
      <c r="J23" s="5">
        <f t="shared" si="11"/>
        <v>0.99900000000000055</v>
      </c>
      <c r="K23" s="5">
        <f ca="1">MAX(0.05,
    K22+(forebay!AO28 + sidechannel!AO30))</f>
        <v>0.12318412050692662</v>
      </c>
      <c r="L23" s="5">
        <f ca="1">IF($A$2=0,
    IFERROR(L22,
        MAX('1D'!$D$16,
            POWER((ABS(K23)^2)/('1D'!$I$5*MAX(F23,
                        0.1)^2),
                1/3))),
    IF(IFERROR(V22,
            0)=0,
        IFERROR(L22,
            MAX('1D'!$D$16,
                POWER((ABS(K23)^2)/('1D'!$I$5*MAX(F23,
                            0.1)^2),
                    1/3))),
        IF(OR(IFERROR(L23,
                    0)=0,
                IFERROR(S22,
                    0)&lt;1,
                IFERROR(S23,
                    0)&lt;1),
            MAX('1D'!$D$16,
                POWER((ABS(K23)^2)/('1D'!$I$5*MAX(F23,
                            0.1)^2),
                    1/3)),
            IF(IFERROR(U23,
                    0)&gt;0,
                MAX('1D'!$D$16,
                    IFERROR(L23,
                        0)+((IFERROR(U23,
                                0))*'1D'!$D$18*IF((IFERROR(S23,
                                    0))&lt;1,
                            1,
                            -1))),
                IF(IFERROR(U23,
                        0)&lt;0,
                    IF(ABS((MAX('1D'!$D$16,
                                    POWER((ABS(K23)^2)/('1D'!$I$5*MAX(F23,
                                                0.1)^2),
                                        1/3)))-IFERROR(L23,
                                0))&gt;'1D'!$D$19,
                        MAX('1D'!$D$16,
                            IF((MAX('1D'!$D$16,
                                        POWER((ABS(K23)^2)/('1D'!$I$5*MAX(F23,
                                                    0.1)^2),
                                            1/3)))&gt;IFERROR(L23,
                                    0),
                                MIN((MAX('1D'!$D$16,
                                            POWER((ABS(K23)^2)/('1D'!$I$5*MAX(F23,
                                                        0.1)^2),
                                                1/3))),
                                    IFERROR(L23,
                                        0)+(MIN(ABS(IFERROR(U23,
                                                    0))*'1D'!$D$18,
                                            ABS((MAX('1D'!$D$16,
                                                        POWER((ABS(K23)^2)/('1D'!$I$5*MAX(F23,
                                                                    0.1)^2),
                                                            1/3)))-IFERROR(L23,
                                                    0))))),
                                MAX((MAX('1D'!$D$16,
                                            POWER((ABS(K23)^2)/('1D'!$I$5*MAX(F23,
                                                        0.1)^2),
                                                1/3))),
                                    IFERROR(L23,
                                        0)-(MIN(ABS(IFERROR(U23,
                                                    0))*'1D'!$D$18,
                                            ABS((MAX('1D'!$D$16,
                                                        POWER((ABS(K23)^2)/('1D'!$I$5*MAX(F23,
                                                                    0.1)^2),
                                                            1/3)))-IFERROR(L23,
                                                    0))))))),
                        MAX('1D'!$D$16,
                            POWER((ABS(K23)^2)/('1D'!$I$5*MAX(F23,
                                        0.1)^2),
                                1/3))),
                    MAX('1D'!$D$16,
                        IFERROR(L23,
                            0)))))))</f>
        <v>0.05</v>
      </c>
      <c r="M23" s="5">
        <f t="shared" ca="1" si="0"/>
        <v>0.2576</v>
      </c>
      <c r="N23" s="5">
        <f t="shared" ca="1" si="1"/>
        <v>4.9047981721249051E-2</v>
      </c>
      <c r="O23" s="5">
        <f t="shared" ca="1" si="2"/>
        <v>0.47819922557036731</v>
      </c>
      <c r="P23" s="5">
        <f t="shared" ca="1" si="3"/>
        <v>631.54999999999995</v>
      </c>
      <c r="Q23" s="5">
        <f ca="1">P23+((ABS(K23)/MAX(((F23)+(G23)*(L23))*(L23),
            0.000001))^2)/(2*'1D'!$I$5)</f>
        <v>631.56165517325871</v>
      </c>
      <c r="R23" s="5">
        <f ca="1">((ABS(K23)*'1D'!$D$6)/(MAX(((F23)+(G23)*(L23))*(L23),
            0.000001)*MAX(((((F23)+(G23)*(L23))*(L23))/MAX((F23)+2*(L23)*SQRT(1+(G23)^2),
                    0.000001))^(2/3),
            0.000001)))^2</f>
        <v>2.8657528522194158E-3</v>
      </c>
      <c r="S23" s="5">
        <f ca="1">ABS(ABS(K23)/MAX(((F23)+(G23)*(L23))*(L23),
        0.000001))/SQRT('1D'!$I$5*MAX((((F23)+(G23)*(L23))*(L23))/MAX((F23)+2*(G23)*(L23),
            0.000001),
        0.000001))</f>
        <v>0.68279347561969694</v>
      </c>
      <c r="T23" s="5">
        <f ca="1">((F23)*(L23)^2)/2+(G23)*(L23)^3/3+(ABS(K23)^2)/('1D'!$I$5*MAX(((F23)+(G23)*(L23))*(L23),
        0.000001))</f>
        <v>1.2444745262892878E-2</v>
      </c>
      <c r="U23" s="5">
        <f ca="1">IF($A$2=0,
    0,
    IFERROR(Q22-(((R22+R23)/2)*J23)-(IF(O22&gt;O23,
                '1D'!$D$8*((O22^2-O23^2)/(2*'1D'!$I$5)),
                '1D'!$D$9*((O23^2-O22^2)/(2*'1D'!$I$5)))+('1D'!$D$10*(ABS(I23)/90)*(MAX(O22^2,
                        O23^2)/(2*'1D'!$I$5))))-Q23,
        0))</f>
        <v>-3.1643511033507821E-3</v>
      </c>
      <c r="V23" s="5">
        <f ca="1">IF($A$2=0,
    1,
    IF(IFERROR(V22,
            0)=0,
        0,
        IFERROR(IF(ROUND(S23,
                    3)=1,
                1,
                IF(AND(ABS(U23)&lt;'1D'!$D$19,
                        S23&gt;1),
                    1,
                    0)),
            0)))</f>
        <v>0</v>
      </c>
      <c r="W23" s="5">
        <f ca="1">IF($A$2=0,
    MAX(MAX('1D'!$D$16,
            MAX('1D'!$D$16,
                POWER((ABS(K23)^2)/('1D'!$I$5*MAX(F23,
                            0.1)^2),
                    1/3))),
        IFERROR(W56,
            MAX(MAX('1D'!$D$16,
                    MAX('1D'!$D$16,
                        POWER((ABS(K23)^2)/('1D'!$I$5*MAX(F23,
                                    0.1)^2),
                            1/3))),
                ($L$2)-E56))),
    IF(IFERROR(AG24,
            0)=0,
        MAX(MAX('1D'!$D$16,
                MAX('1D'!$D$16,
                    POWER((ABS(K23)^2)/('1D'!$I$5*MAX(F23,
                                0.1)^2),
                        1/3))),
            IFERROR(W56,
                MAX(MAX('1D'!$D$16,
                        MAX('1D'!$D$16,
                            POWER((ABS(K23)^2)/('1D'!$I$5*MAX(F23,
                                        0.1)^2),
                                1/3))),
                    ($L$2)-E56))),
        IF(IFERROR(W23,
                0)=0,
            MAX(MAX('1D'!$D$16,
                    MAX('1D'!$D$16,
                        POWER((ABS(K23)^2)/('1D'!$I$5*MAX(F23,
                                    0.1)^2),
                            1/3))),
                IFERROR(W56,
                    MAX(MAX('1D'!$D$16,
                            MAX('1D'!$D$16,
                                POWER((ABS(K23)^2)/('1D'!$I$5*MAX(F23,
                                            0.1)^2),
                                    1/3))),
                        ($L$2)-E56))),
            IF(OR(IFERROR(AD23,
                        0)&gt;=1,
                    IFERROR(AD24,
                        0)&gt;=1),
                MAX('1D'!$D$16,
                    MAX('1D'!$D$16,
                        POWER((ABS(K23)^2)/('1D'!$I$5*MAX(F23,
                                    0.1)^2),
                            1/3))),
                IF(ABS(IFERROR(AF23,
                            0))&lt;'1D'!$D$19,
                    MAX(MAX('1D'!$D$16,
                            MAX('1D'!$D$16,
                                POWER((ABS(K23)^2)/('1D'!$I$5*MAX(F23,
                                            0.1)^2),
                                    1/3))),
                        IFERROR(W23,
                            0)),
                    MAX(MAX('1D'!$D$16,
                            MAX('1D'!$D$16,
                                POWER((ABS(K23)^2)/('1D'!$I$5*MAX(F23,
                                            0.1)^2),
                                    1/3))),
                        (IFERROR(W23,
                                0))+((IFERROR(AF23,
                                    0))*'1D'!$D$18)))))))</f>
        <v>3</v>
      </c>
      <c r="X23" s="5">
        <f t="shared" ca="1" si="4"/>
        <v>15.456</v>
      </c>
      <c r="Y23" s="5">
        <f t="shared" ca="1" si="5"/>
        <v>1.3859397417503585</v>
      </c>
      <c r="Z23" s="5">
        <f t="shared" ca="1" si="6"/>
        <v>7.9699870928394562E-3</v>
      </c>
      <c r="AA23" s="5">
        <f t="shared" ca="1" si="7"/>
        <v>634.5</v>
      </c>
      <c r="AB23" s="5">
        <f ca="1">AA23+((ABS(K23)/MAX(((F23)+(G23)*(W23))*(W23),
            0.000001))^2)/(2*'1D'!$I$5)</f>
        <v>634.50000323754807</v>
      </c>
      <c r="AC23" s="5">
        <f ca="1">((ABS(K23)*'1D'!$D$6)/(MAX(((F23)+(G23)*(W23))*(W23),
            0.000001)*MAX(((((F23)+(G23)*(W23))*(W23))/MAX((F23)+2*(W23)*SQRT(1+(G23)^2),
                    0.000001))^(2/3),
            0.000001)))^2</f>
        <v>9.2492238381858955E-9</v>
      </c>
      <c r="AD23" s="5">
        <f ca="1">ABS(ABS(K23)/MAX(((F23)+(G23)*(W23))*(W23),
        0.000001))/SQRT('1D'!$I$5*MAX((((F23)+(G23)*(W23))*(W23))/MAX((F23)+2*(G23)*(W23),
            0.000001),
        0.000001))</f>
        <v>1.4691376444300925E-3</v>
      </c>
      <c r="AE23" s="5">
        <f ca="1">((F23)*(W23)^2)/2+(G23)*(W23)^3/3+(ABS(K23)^2)/('1D'!$I$5*MAX(((F23)+(G23)*(W23))*(W23),
        0.000001))</f>
        <v>23.184100079087717</v>
      </c>
      <c r="AF23" s="5">
        <f ca="1">IF($A$2=0,
    0,
    IFERROR(AB24+(((AC23+AC24)/2)*J24)+(IF(Z23&gt;Z24,
                '1D'!$D$8*((Z23^2-Z24^2)/(2*'1D'!$I$5)),
                '1D'!$D$9*((Z24^2-Z23^2)/(2*'1D'!$I$5)))+('1D'!$D$10*(ABS(I24)/90)*(MAX(Z23^2,
                        Z24^2)/(2*'1D'!$I$5))))-AB23,
        0))</f>
        <v>8.2680230661935639E-8</v>
      </c>
      <c r="AG23" s="5">
        <f ca="1">IF($A$2=0,
    1,
    IF(IFERROR(AG24,
            0)=0,
        0,
        IFERROR(IF(OR(ROUND(AD23,
                        3)&gt;=1,
                    AND(ABS(AF23)&lt;'1D'!$D$19,
                        AD23&lt;1)),
                1,
                0),
            0)))</f>
        <v>0</v>
      </c>
      <c r="AH23" s="5">
        <f ca="1">IFERROR(IF('1D'!V36="Supercritical",
        MAX('1D'!$D$16,
            IFERROR(L23,
                MAX('1D'!$D$16,
                    POWER((ABS(K23)^2)/('1D'!$I$5*MAX(F23,
                                0.1)^2),
                        1/3)))),
        IF('1D'!V36="Subcritical",
            MAX('1D'!$D$16,
                IFERROR(W23,
                    MAX('1D'!$D$16,
                        POWER((ABS(K23)^2)/('1D'!$I$5*MAX(F23,
                                    0.1)^2),
                            1/3)))),
            IF(IFERROR(T23,
                    -1E+99)&gt;=IFERROR(AE23,
                    -1E+99),
                MAX('1D'!$D$16,
                    IFERROR(L23,
                        MAX('1D'!$D$16,
                            POWER((ABS(K23)^2)/('1D'!$I$5*MAX(F23,
                                        0.1)^2),
                                1/3)))),
                MAX('1D'!$D$16,
                    IFERROR(W23,
                        MAX('1D'!$D$16,
                            POWER((ABS(K23)^2)/('1D'!$I$5*MAX(F23,
                                        0.1)^2),
                                1/3))))))),
    MAX('1D'!$D$16,
        POWER((ABS(K23)^2)/('1D'!$I$5*MAX(F23,
                    0.1)^2),
            1/3)))</f>
        <v>3</v>
      </c>
      <c r="AI23" s="5">
        <f t="shared" ca="1" si="8"/>
        <v>634.5</v>
      </c>
      <c r="AJ23" s="5">
        <f ca="1">AI23+((ABS(K23)/MAX(((F23)+(G23)*(AH23))*(AH23),
            0.000001))^2)/(2*'1D'!$I$5)</f>
        <v>634.50000323754807</v>
      </c>
      <c r="AM23">
        <v>0</v>
      </c>
      <c r="AN23">
        <v>0</v>
      </c>
      <c r="AO23" s="5">
        <f t="shared" si="9"/>
        <v>0</v>
      </c>
      <c r="AP23" s="5">
        <f t="shared" si="12"/>
        <v>0</v>
      </c>
      <c r="AQ23" s="5">
        <f ca="1">ABS(ABS(K23)/MAX(((F23)+(G23)*(AH23))*(AH23),
        0.000001))/SQRT('1D'!$I$5*MAX((((F23)+(G23)*(AH23))*(AH23))/MAX((F23)+2*(G23)*(AH23),
            0.000001),
        0.000001))</f>
        <v>1.4691376444300925E-3</v>
      </c>
      <c r="AR23" s="5" t="str">
        <f t="shared" ca="1" si="10"/>
        <v>Subcritical</v>
      </c>
      <c r="AS23" s="5">
        <f ca="1">((ABS(K23)*'1D'!$D$6)/(MAX(((F23)+(G23)*(AH23))*(AH23),
            0.000001)*MAX(((((F23)+(G23)*(AH23))*(AH23))/MAX((F23)+2*(AH23)*SQRT(1+(G23)^2),
                    0.000001))^(2/3),
            0.000001)))^2</f>
        <v>9.2492238381858955E-9</v>
      </c>
    </row>
    <row r="24" spans="1:45" x14ac:dyDescent="0.35">
      <c r="A24">
        <v>15</v>
      </c>
      <c r="B24">
        <v>13.986000000000001</v>
      </c>
      <c r="C24">
        <v>616076.25800000003</v>
      </c>
      <c r="D24">
        <v>3096601.8769999999</v>
      </c>
      <c r="E24">
        <v>631.5</v>
      </c>
      <c r="F24">
        <v>5.2610000000000001</v>
      </c>
      <c r="G24">
        <v>0</v>
      </c>
      <c r="H24" t="s">
        <v>176</v>
      </c>
      <c r="I24">
        <v>5.5E-2</v>
      </c>
      <c r="J24" s="5">
        <f t="shared" si="11"/>
        <v>1</v>
      </c>
      <c r="K24" s="5">
        <f ca="1">MAX(0.05,
    K23+(forebay!AO29 + sidechannel!AO31))</f>
        <v>0.12707480093590989</v>
      </c>
      <c r="L24" s="5">
        <f ca="1">IF($A$2=0,
    IFERROR(L23,
        MAX('1D'!$D$16,
            POWER((ABS(K24)^2)/('1D'!$I$5*MAX(F24,
                        0.1)^2),
                1/3))),
    IF(IFERROR(V23,
            0)=0,
        IFERROR(L23,
            MAX('1D'!$D$16,
                POWER((ABS(K24)^2)/('1D'!$I$5*MAX(F24,
                            0.1)^2),
                    1/3))),
        IF(OR(IFERROR(L24,
                    0)=0,
                IFERROR(S23,
                    0)&lt;1,
                IFERROR(S24,
                    0)&lt;1),
            MAX('1D'!$D$16,
                POWER((ABS(K24)^2)/('1D'!$I$5*MAX(F24,
                            0.1)^2),
                    1/3)),
            IF(IFERROR(U24,
                    0)&gt;0,
                MAX('1D'!$D$16,
                    IFERROR(L24,
                        0)+((IFERROR(U24,
                                0))*'1D'!$D$18*IF((IFERROR(S24,
                                    0))&lt;1,
                            1,
                            -1))),
                IF(IFERROR(U24,
                        0)&lt;0,
                    IF(ABS((MAX('1D'!$D$16,
                                    POWER((ABS(K24)^2)/('1D'!$I$5*MAX(F24,
                                                0.1)^2),
                                        1/3)))-IFERROR(L24,
                                0))&gt;'1D'!$D$19,
                        MAX('1D'!$D$16,
                            IF((MAX('1D'!$D$16,
                                        POWER((ABS(K24)^2)/('1D'!$I$5*MAX(F24,
                                                    0.1)^2),
                                            1/3)))&gt;IFERROR(L24,
                                    0),
                                MIN((MAX('1D'!$D$16,
                                            POWER((ABS(K24)^2)/('1D'!$I$5*MAX(F24,
                                                        0.1)^2),
                                                1/3))),
                                    IFERROR(L24,
                                        0)+(MIN(ABS(IFERROR(U24,
                                                    0))*'1D'!$D$18,
                                            ABS((MAX('1D'!$D$16,
                                                        POWER((ABS(K24)^2)/('1D'!$I$5*MAX(F24,
                                                                    0.1)^2),
                                                            1/3)))-IFERROR(L24,
                                                    0))))),
                                MAX((MAX('1D'!$D$16,
                                            POWER((ABS(K24)^2)/('1D'!$I$5*MAX(F24,
                                                        0.1)^2),
                                                1/3))),
                                    IFERROR(L24,
                                        0)-(MIN(ABS(IFERROR(U24,
                                                    0))*'1D'!$D$18,
                                            ABS((MAX('1D'!$D$16,
                                                        POWER((ABS(K24)^2)/('1D'!$I$5*MAX(F24,
                                                                    0.1)^2),
                                                            1/3)))-IFERROR(L24,
                                                    0))))))),
                        MAX('1D'!$D$16,
                            POWER((ABS(K24)^2)/('1D'!$I$5*MAX(F24,
                                        0.1)^2),
                                1/3))),
                    MAX('1D'!$D$16,
                        IFERROR(L24,
                            0)))))))</f>
        <v>0.05</v>
      </c>
      <c r="M24" s="5">
        <f t="shared" ca="1" si="0"/>
        <v>0.26305000000000001</v>
      </c>
      <c r="N24" s="5">
        <f t="shared" ca="1" si="1"/>
        <v>4.9067338183174783E-2</v>
      </c>
      <c r="O24" s="5">
        <f t="shared" ca="1" si="2"/>
        <v>0.48308230730245161</v>
      </c>
      <c r="P24" s="5">
        <f t="shared" ca="1" si="3"/>
        <v>631.54999999999995</v>
      </c>
      <c r="Q24" s="5">
        <f ca="1">P24+((ABS(K24)/MAX(((F24)+(G24)*(L24))*(L24),
            0.000001))^2)/(2*'1D'!$I$5)</f>
        <v>631.56189441975675</v>
      </c>
      <c r="R24" s="5">
        <f ca="1">((ABS(K24)*'1D'!$D$6)/(MAX(((F24)+(G24)*(L24))*(L24),
            0.000001)*MAX(((((F24)+(G24)*(L24))*(L24))/MAX((F24)+2*(L24)*SQRT(1+(G24)^2),
                    0.000001))^(2/3),
            0.000001)))^2</f>
        <v>2.9230401679080412E-3</v>
      </c>
      <c r="S24" s="5">
        <f ca="1">ABS(ABS(K24)/MAX(((F24)+(G24)*(L24))*(L24),
        0.000001))/SQRT('1D'!$I$5*MAX((((F24)+(G24)*(L24))*(L24))/MAX((F24)+2*(G24)*(L24),
            0.000001),
        0.000001))</f>
        <v>0.68976575028954434</v>
      </c>
      <c r="T24" s="5">
        <f ca="1">((F24)*(L24)^2)/2+(G24)*(L24)^3/3+(ABS(K24)^2)/('1D'!$I$5*MAX(((F24)+(G24)*(L24))*(L24),
        0.000001))</f>
        <v>1.2833904234059033E-2</v>
      </c>
      <c r="U24" s="5">
        <f ca="1">IF($A$2=0,
    0,
    IFERROR(Q23-(((R23+R24)/2)*J24)-(IF(O23&gt;O24,
                '1D'!$D$8*((O23^2-O24^2)/(2*'1D'!$I$5)),
                '1D'!$D$9*((O24^2-O23^2)/(2*'1D'!$I$5)))+('1D'!$D$10*(ABS(I24)/90)*(MAX(O23^2,
                        O24^2)/(2*'1D'!$I$5))))-Q24,
        0))</f>
        <v>-3.1586579797249215E-3</v>
      </c>
      <c r="V24" s="5">
        <f ca="1">IF($A$2=0,
    1,
    IF(IFERROR(V23,
            0)=0,
        0,
        IFERROR(IF(ROUND(S24,
                    3)=1,
                1,
                IF(AND(ABS(U24)&lt;'1D'!$D$19,
                        S24&gt;1),
                    1,
                    0)),
            0)))</f>
        <v>0</v>
      </c>
      <c r="W24" s="5">
        <f ca="1">IF($A$2=0,
    MAX(MAX('1D'!$D$16,
            MAX('1D'!$D$16,
                POWER((ABS(K24)^2)/('1D'!$I$5*MAX(F24,
                            0.1)^2),
                    1/3))),
        IFERROR(W56,
            MAX(MAX('1D'!$D$16,
                    MAX('1D'!$D$16,
                        POWER((ABS(K24)^2)/('1D'!$I$5*MAX(F24,
                                    0.1)^2),
                            1/3))),
                ($L$2)-E56))),
    IF(IFERROR(AG25,
            0)=0,
        MAX(MAX('1D'!$D$16,
                MAX('1D'!$D$16,
                    POWER((ABS(K24)^2)/('1D'!$I$5*MAX(F24,
                                0.1)^2),
                        1/3))),
            IFERROR(W56,
                MAX(MAX('1D'!$D$16,
                        MAX('1D'!$D$16,
                            POWER((ABS(K24)^2)/('1D'!$I$5*MAX(F24,
                                        0.1)^2),
                                1/3))),
                    ($L$2)-E56))),
        IF(IFERROR(W24,
                0)=0,
            MAX(MAX('1D'!$D$16,
                    MAX('1D'!$D$16,
                        POWER((ABS(K24)^2)/('1D'!$I$5*MAX(F24,
                                    0.1)^2),
                            1/3))),
                IFERROR(W56,
                    MAX(MAX('1D'!$D$16,
                            MAX('1D'!$D$16,
                                POWER((ABS(K24)^2)/('1D'!$I$5*MAX(F24,
                                            0.1)^2),
                                    1/3))),
                        ($L$2)-E56))),
            IF(OR(IFERROR(AD24,
                        0)&gt;=1,
                    IFERROR(AD25,
                        0)&gt;=1),
                MAX('1D'!$D$16,
                    MAX('1D'!$D$16,
                        POWER((ABS(K24)^2)/('1D'!$I$5*MAX(F24,
                                    0.1)^2),
                            1/3))),
                IF(ABS(IFERROR(AF24,
                            0))&lt;'1D'!$D$19,
                    MAX(MAX('1D'!$D$16,
                            MAX('1D'!$D$16,
                                POWER((ABS(K24)^2)/('1D'!$I$5*MAX(F24,
                                            0.1)^2),
                                    1/3))),
                        IFERROR(W24,
                            0)),
                    MAX(MAX('1D'!$D$16,
                            MAX('1D'!$D$16,
                                POWER((ABS(K24)^2)/('1D'!$I$5*MAX(F24,
                                            0.1)^2),
                                    1/3))),
                        (IFERROR(W24,
                                0))+((IFERROR(AF24,
                                    0))*'1D'!$D$18)))))))</f>
        <v>3</v>
      </c>
      <c r="X24" s="5">
        <f t="shared" ca="1" si="4"/>
        <v>15.783000000000001</v>
      </c>
      <c r="Y24" s="5">
        <f t="shared" ca="1" si="5"/>
        <v>1.4015629162596575</v>
      </c>
      <c r="Z24" s="5">
        <f t="shared" ca="1" si="6"/>
        <v>8.0513717883741922E-3</v>
      </c>
      <c r="AA24" s="5">
        <f t="shared" ca="1" si="7"/>
        <v>634.5</v>
      </c>
      <c r="AB24" s="5">
        <f ca="1">AA24+((ABS(K24)/MAX(((F24)+(G24)*(W24))*(W24),
            0.000001))^2)/(2*'1D'!$I$5)</f>
        <v>634.50000330400553</v>
      </c>
      <c r="AC24" s="5">
        <f ca="1">((ABS(K24)*'1D'!$D$6)/(MAX(((F24)+(G24)*(W24))*(W24),
            0.000001)*MAX(((((F24)+(G24)*(W24))*(W24))/MAX((F24)+2*(W24)*SQRT(1+(G24)^2),
                    0.000001))^(2/3),
            0.000001)))^2</f>
        <v>9.2990550155537471E-9</v>
      </c>
      <c r="AD24" s="5">
        <f ca="1">ABS(ABS(K24)/MAX(((F24)+(G24)*(W24))*(W24),
        0.000001))/SQRT('1D'!$I$5*MAX((((F24)+(G24)*(W24))*(W24))/MAX((F24)+2*(G24)*(W24),
            0.000001),
        0.000001))</f>
        <v>1.4841395909198159E-3</v>
      </c>
      <c r="AE24" s="5">
        <f ca="1">((F24)*(W24)^2)/2+(G24)*(W24)^3/3+(ABS(K24)^2)/('1D'!$I$5*MAX(((F24)+(G24)*(W24))*(W24),
        0.000001))</f>
        <v>23.674604294237238</v>
      </c>
      <c r="AF24" s="5">
        <f ca="1">IF($A$2=0,
    0,
    IFERROR(AB25+(((AC24+AC25)/2)*J25)+(IF(Z24&gt;Z25,
                '1D'!$D$8*((Z24^2-Z25^2)/(2*'1D'!$I$5)),
                '1D'!$D$9*((Z25^2-Z24^2)/(2*'1D'!$I$5)))+('1D'!$D$10*(ABS(I25)/90)*(MAX(Z24^2,
                        Z25^2)/(2*'1D'!$I$5))))-AB24,
        0))</f>
        <v>6.2979211179481354E-8</v>
      </c>
      <c r="AG24" s="5">
        <f ca="1">IF($A$2=0,
    1,
    IF(IFERROR(AG25,
            0)=0,
        0,
        IFERROR(IF(OR(ROUND(AD24,
                        3)&gt;=1,
                    AND(ABS(AF24)&lt;'1D'!$D$19,
                        AD24&lt;1)),
                1,
                0),
            0)))</f>
        <v>0</v>
      </c>
      <c r="AH24" s="5">
        <f ca="1">IFERROR(IF('1D'!V36="Supercritical",
        MAX('1D'!$D$16,
            IFERROR(L24,
                MAX('1D'!$D$16,
                    POWER((ABS(K24)^2)/('1D'!$I$5*MAX(F24,
                                0.1)^2),
                        1/3)))),
        IF('1D'!V36="Subcritical",
            MAX('1D'!$D$16,
                IFERROR(W24,
                    MAX('1D'!$D$16,
                        POWER((ABS(K24)^2)/('1D'!$I$5*MAX(F24,
                                    0.1)^2),
                            1/3)))),
            IF(IFERROR(T24,
                    -1E+99)&gt;=IFERROR(AE24,
                    -1E+99),
                MAX('1D'!$D$16,
                    IFERROR(L24,
                        MAX('1D'!$D$16,
                            POWER((ABS(K24)^2)/('1D'!$I$5*MAX(F24,
                                        0.1)^2),
                                1/3)))),
                MAX('1D'!$D$16,
                    IFERROR(W24,
                        MAX('1D'!$D$16,
                            POWER((ABS(K24)^2)/('1D'!$I$5*MAX(F24,
                                        0.1)^2),
                                1/3))))))),
    MAX('1D'!$D$16,
        POWER((ABS(K24)^2)/('1D'!$I$5*MAX(F24,
                    0.1)^2),
            1/3)))</f>
        <v>3</v>
      </c>
      <c r="AI24" s="5">
        <f t="shared" ca="1" si="8"/>
        <v>634.5</v>
      </c>
      <c r="AJ24" s="5">
        <f ca="1">AI24+((ABS(K24)/MAX(((F24)+(G24)*(AH24))*(AH24),
            0.000001))^2)/(2*'1D'!$I$5)</f>
        <v>634.50000330400553</v>
      </c>
      <c r="AM24">
        <v>0</v>
      </c>
      <c r="AN24">
        <v>0</v>
      </c>
      <c r="AO24" s="5">
        <f t="shared" si="9"/>
        <v>0</v>
      </c>
      <c r="AP24" s="5">
        <f t="shared" si="12"/>
        <v>0</v>
      </c>
      <c r="AQ24" s="5">
        <f ca="1">ABS(ABS(K24)/MAX(((F24)+(G24)*(AH24))*(AH24),
        0.000001))/SQRT('1D'!$I$5*MAX((((F24)+(G24)*(AH24))*(AH24))/MAX((F24)+2*(G24)*(AH24),
            0.000001),
        0.000001))</f>
        <v>1.4841395909198159E-3</v>
      </c>
      <c r="AR24" s="5" t="str">
        <f t="shared" ca="1" si="10"/>
        <v>Subcritical</v>
      </c>
      <c r="AS24" s="5">
        <f ca="1">((ABS(K24)*'1D'!$D$6)/(MAX(((F24)+(G24)*(AH24))*(AH24),
            0.000001)*MAX(((((F24)+(G24)*(AH24))*(AH24))/MAX((F24)+2*(AH24)*SQRT(1+(G24)^2),
                    0.000001))^(2/3),
            0.000001)))^2</f>
        <v>9.2990550155537471E-9</v>
      </c>
    </row>
    <row r="25" spans="1:45" x14ac:dyDescent="0.35">
      <c r="A25">
        <v>16</v>
      </c>
      <c r="B25">
        <v>14.987</v>
      </c>
      <c r="C25">
        <v>616076.29599999997</v>
      </c>
      <c r="D25">
        <v>3096600.8769999999</v>
      </c>
      <c r="E25">
        <v>631.5</v>
      </c>
      <c r="F25">
        <v>5.37</v>
      </c>
      <c r="G25">
        <v>0</v>
      </c>
      <c r="H25" t="s">
        <v>176</v>
      </c>
      <c r="I25">
        <v>2E-3</v>
      </c>
      <c r="J25" s="5">
        <f t="shared" si="11"/>
        <v>1.0009999999999994</v>
      </c>
      <c r="K25" s="5">
        <f ca="1">MAX(0.05,
    K24+(forebay!AO30 + sidechannel!AO32))</f>
        <v>0.1306616041428228</v>
      </c>
      <c r="L25" s="5">
        <f ca="1">IF($A$2=0,
    IFERROR(L24,
        MAX('1D'!$D$16,
            POWER((ABS(K25)^2)/('1D'!$I$5*MAX(F25,
                        0.1)^2),
                1/3))),
    IF(IFERROR(V24,
            0)=0,
        IFERROR(L24,
            MAX('1D'!$D$16,
                POWER((ABS(K25)^2)/('1D'!$I$5*MAX(F25,
                            0.1)^2),
                    1/3))),
        IF(OR(IFERROR(L25,
                    0)=0,
                IFERROR(S24,
                    0)&lt;1,
                IFERROR(S25,
                    0)&lt;1),
            MAX('1D'!$D$16,
                POWER((ABS(K25)^2)/('1D'!$I$5*MAX(F25,
                            0.1)^2),
                    1/3)),
            IF(IFERROR(U25,
                    0)&gt;0,
                MAX('1D'!$D$16,
                    IFERROR(L25,
                        0)+((IFERROR(U25,
                                0))*'1D'!$D$18*IF((IFERROR(S25,
                                    0))&lt;1,
                            1,
                            -1))),
                IF(IFERROR(U25,
                        0)&lt;0,
                    IF(ABS((MAX('1D'!$D$16,
                                    POWER((ABS(K25)^2)/('1D'!$I$5*MAX(F25,
                                                0.1)^2),
                                        1/3)))-IFERROR(L25,
                                0))&gt;'1D'!$D$19,
                        MAX('1D'!$D$16,
                            IF((MAX('1D'!$D$16,
                                        POWER((ABS(K25)^2)/('1D'!$I$5*MAX(F25,
                                                    0.1)^2),
                                            1/3)))&gt;IFERROR(L25,
                                    0),
                                MIN((MAX('1D'!$D$16,
                                            POWER((ABS(K25)^2)/('1D'!$I$5*MAX(F25,
                                                        0.1)^2),
                                                1/3))),
                                    IFERROR(L25,
                                        0)+(MIN(ABS(IFERROR(U25,
                                                    0))*'1D'!$D$18,
                                            ABS((MAX('1D'!$D$16,
                                                        POWER((ABS(K25)^2)/('1D'!$I$5*MAX(F25,
                                                                    0.1)^2),
                                                            1/3)))-IFERROR(L25,
                                                    0))))),
                                MAX((MAX('1D'!$D$16,
                                            POWER((ABS(K25)^2)/('1D'!$I$5*MAX(F25,
                                                        0.1)^2),
                                                1/3))),
                                    IFERROR(L25,
                                        0)-(MIN(ABS(IFERROR(U25,
                                                    0))*'1D'!$D$18,
                                            ABS((MAX('1D'!$D$16,
                                                        POWER((ABS(K25)^2)/('1D'!$I$5*MAX(F25,
                                                                    0.1)^2),
                                                            1/3)))-IFERROR(L25,
                                                    0))))))),
                        MAX('1D'!$D$16,
                            POWER((ABS(K25)^2)/('1D'!$I$5*MAX(F25,
                                        0.1)^2),
                                1/3))),
                    MAX('1D'!$D$16,
                        IFERROR(L25,
                            0)))))))</f>
        <v>0.05</v>
      </c>
      <c r="M25" s="5">
        <f t="shared" ca="1" si="0"/>
        <v>0.26850000000000002</v>
      </c>
      <c r="N25" s="5">
        <f t="shared" ca="1" si="1"/>
        <v>4.908592321755028E-2</v>
      </c>
      <c r="O25" s="5">
        <f t="shared" ca="1" si="2"/>
        <v>0.48663539717997312</v>
      </c>
      <c r="P25" s="5">
        <f t="shared" ca="1" si="3"/>
        <v>631.54999999999995</v>
      </c>
      <c r="Q25" s="5">
        <f ca="1">P25+((ABS(K25)/MAX(((F25)+(G25)*(L25))*(L25),
            0.000001))^2)/(2*'1D'!$I$5)</f>
        <v>631.56207003107988</v>
      </c>
      <c r="R25" s="5">
        <f ca="1">((ABS(K25)*'1D'!$D$6)/(MAX(((F25)+(G25)*(L25))*(L25),
            0.000001)*MAX(((((F25)+(G25)*(L25))*(L25))/MAX((F25)+2*(L25)*SQRT(1+(G25)^2),
                    0.000001))^(2/3),
            0.000001)))^2</f>
        <v>2.9646991210322848E-3</v>
      </c>
      <c r="S25" s="5">
        <f ca="1">ABS(ABS(K25)/MAX(((F25)+(G25)*(L25))*(L25),
        0.000001))/SQRT('1D'!$I$5*MAX((((F25)+(G25)*(L25))*(L25))/MAX((F25)+2*(G25)*(L25),
            0.000001),
        0.000001))</f>
        <v>0.69483900523630515</v>
      </c>
      <c r="T25" s="5">
        <f ca="1">((F25)*(L25)^2)/2+(G25)*(L25)^3/3+(ABS(K25)^2)/('1D'!$I$5*MAX(((F25)+(G25)*(L25))*(L25),
        0.000001))</f>
        <v>1.3194106689930173E-2</v>
      </c>
      <c r="U25" s="5">
        <f ca="1">IF($A$2=0,
    0,
    IFERROR(Q24-(((R24+R25)/2)*J25)-(IF(O24&gt;O25,
                '1D'!$D$8*((O24^2-O25^2)/(2*'1D'!$I$5)),
                '1D'!$D$9*((O25^2-O24^2)/(2*'1D'!$I$5)))+('1D'!$D$10*(ABS(I25)/90)*(MAX(O24^2,
                        O25^2)/(2*'1D'!$I$5))))-Q25,
        0))</f>
        <v>-3.1400262029137593E-3</v>
      </c>
      <c r="V25" s="5">
        <f ca="1">IF($A$2=0,
    1,
    IF(IFERROR(V24,
            0)=0,
        0,
        IFERROR(IF(ROUND(S25,
                    3)=1,
                1,
                IF(AND(ABS(U25)&lt;'1D'!$D$19,
                        S25&gt;1),
                    1,
                    0)),
            0)))</f>
        <v>0</v>
      </c>
      <c r="W25" s="5">
        <f ca="1">IF($A$2=0,
    MAX(MAX('1D'!$D$16,
            MAX('1D'!$D$16,
                POWER((ABS(K25)^2)/('1D'!$I$5*MAX(F25,
                            0.1)^2),
                    1/3))),
        IFERROR(W56,
            MAX(MAX('1D'!$D$16,
                    MAX('1D'!$D$16,
                        POWER((ABS(K25)^2)/('1D'!$I$5*MAX(F25,
                                    0.1)^2),
                            1/3))),
                ($L$2)-E56))),
    IF(IFERROR(AG26,
            0)=0,
        MAX(MAX('1D'!$D$16,
                MAX('1D'!$D$16,
                    POWER((ABS(K25)^2)/('1D'!$I$5*MAX(F25,
                                0.1)^2),
                        1/3))),
            IFERROR(W56,
                MAX(MAX('1D'!$D$16,
                        MAX('1D'!$D$16,
                            POWER((ABS(K25)^2)/('1D'!$I$5*MAX(F25,
                                        0.1)^2),
                                1/3))),
                    ($L$2)-E56))),
        IF(IFERROR(W25,
                0)=0,
            MAX(MAX('1D'!$D$16,
                    MAX('1D'!$D$16,
                        POWER((ABS(K25)^2)/('1D'!$I$5*MAX(F25,
                                    0.1)^2),
                            1/3))),
                IFERROR(W56,
                    MAX(MAX('1D'!$D$16,
                            MAX('1D'!$D$16,
                                POWER((ABS(K25)^2)/('1D'!$I$5*MAX(F25,
                                            0.1)^2),
                                    1/3))),
                        ($L$2)-E56))),
            IF(OR(IFERROR(AD25,
                        0)&gt;=1,
                    IFERROR(AD26,
                        0)&gt;=1),
                MAX('1D'!$D$16,
                    MAX('1D'!$D$16,
                        POWER((ABS(K25)^2)/('1D'!$I$5*MAX(F25,
                                    0.1)^2),
                            1/3))),
                IF(ABS(IFERROR(AF25,
                            0))&lt;'1D'!$D$19,
                    MAX(MAX('1D'!$D$16,
                            MAX('1D'!$D$16,
                                POWER((ABS(K25)^2)/('1D'!$I$5*MAX(F25,
                                            0.1)^2),
                                    1/3))),
                        IFERROR(W25,
                            0)),
                    MAX(MAX('1D'!$D$16,
                            MAX('1D'!$D$16,
                                POWER((ABS(K25)^2)/('1D'!$I$5*MAX(F25,
                                            0.1)^2),
                                    1/3))),
                        (IFERROR(W25,
                                0))+((IFERROR(AF25,
                                    0))*'1D'!$D$18)))))))</f>
        <v>3</v>
      </c>
      <c r="X25" s="5">
        <f t="shared" ca="1" si="4"/>
        <v>16.11</v>
      </c>
      <c r="Y25" s="5">
        <f t="shared" ca="1" si="5"/>
        <v>1.4168865435356199</v>
      </c>
      <c r="Z25" s="5">
        <f t="shared" ca="1" si="6"/>
        <v>8.1105899529995539E-3</v>
      </c>
      <c r="AA25" s="5">
        <f t="shared" ca="1" si="7"/>
        <v>634.5</v>
      </c>
      <c r="AB25" s="5">
        <f ca="1">AA25+((ABS(K25)/MAX(((F25)+(G25)*(W25))*(W25),
            0.000001))^2)/(2*'1D'!$I$5)</f>
        <v>634.50000335278639</v>
      </c>
      <c r="AC25" s="5">
        <f ca="1">((ABS(K25)*'1D'!$D$6)/(MAX(((F25)+(G25)*(W25))*(W25),
            0.000001)*MAX(((((F25)+(G25)*(W25))*(W25))/MAX((F25)+2*(W25)*SQRT(1+(G25)^2),
                    0.000001))^(2/3),
            0.000001)))^2</f>
        <v>9.3005216446583924E-9</v>
      </c>
      <c r="AD25" s="5">
        <f ca="1">ABS(ABS(K25)/MAX(((F25)+(G25)*(W25))*(W25),
        0.000001))/SQRT('1D'!$I$5*MAX((((F25)+(G25)*(W25))*(W25))/MAX((F25)+2*(G25)*(W25),
            0.000001),
        0.000001))</f>
        <v>1.4950554975419659E-3</v>
      </c>
      <c r="AE25" s="5">
        <f ca="1">((F25)*(W25)^2)/2+(G25)*(W25)^3/3+(ABS(K25)^2)/('1D'!$I$5*MAX(((F25)+(G25)*(W25))*(W25),
        0.000001))</f>
        <v>24.165108026778164</v>
      </c>
      <c r="AF25" s="5">
        <f ca="1">IF($A$2=0,
    0,
    IFERROR(AB26+(((AC25+AC26)/2)*J26)+(IF(Z25&gt;Z26,
                '1D'!$D$8*((Z25^2-Z26^2)/(2*'1D'!$I$5)),
                '1D'!$D$9*((Z26^2-Z25^2)/(2*'1D'!$I$5)))+('1D'!$D$10*(ABS(I26)/90)*(MAX(Z25^2,
                        Z26^2)/(2*'1D'!$I$5))))-AB25,
        0))</f>
        <v>4.3684281081368681E-8</v>
      </c>
      <c r="AG25" s="5">
        <f ca="1">IF($A$2=0,
    1,
    IF(IFERROR(AG26,
            0)=0,
        0,
        IFERROR(IF(OR(ROUND(AD25,
                        3)&gt;=1,
                    AND(ABS(AF25)&lt;'1D'!$D$19,
                        AD25&lt;1)),
                1,
                0),
            0)))</f>
        <v>0</v>
      </c>
      <c r="AH25" s="5">
        <f ca="1">IFERROR(IF('1D'!V36="Supercritical",
        MAX('1D'!$D$16,
            IFERROR(L25,
                MAX('1D'!$D$16,
                    POWER((ABS(K25)^2)/('1D'!$I$5*MAX(F25,
                                0.1)^2),
                        1/3)))),
        IF('1D'!V36="Subcritical",
            MAX('1D'!$D$16,
                IFERROR(W25,
                    MAX('1D'!$D$16,
                        POWER((ABS(K25)^2)/('1D'!$I$5*MAX(F25,
                                    0.1)^2),
                            1/3)))),
            IF(IFERROR(T25,
                    -1E+99)&gt;=IFERROR(AE25,
                    -1E+99),
                MAX('1D'!$D$16,
                    IFERROR(L25,
                        MAX('1D'!$D$16,
                            POWER((ABS(K25)^2)/('1D'!$I$5*MAX(F25,
                                        0.1)^2),
                                1/3)))),
                MAX('1D'!$D$16,
                    IFERROR(W25,
                        MAX('1D'!$D$16,
                            POWER((ABS(K25)^2)/('1D'!$I$5*MAX(F25,
                                        0.1)^2),
                                1/3))))))),
    MAX('1D'!$D$16,
        POWER((ABS(K25)^2)/('1D'!$I$5*MAX(F25,
                    0.1)^2),
            1/3)))</f>
        <v>3</v>
      </c>
      <c r="AI25" s="5">
        <f t="shared" ca="1" si="8"/>
        <v>634.5</v>
      </c>
      <c r="AJ25" s="5">
        <f ca="1">AI25+((ABS(K25)/MAX(((F25)+(G25)*(AH25))*(AH25),
            0.000001))^2)/(2*'1D'!$I$5)</f>
        <v>634.50000335278639</v>
      </c>
      <c r="AM25">
        <v>0</v>
      </c>
      <c r="AN25">
        <v>0</v>
      </c>
      <c r="AO25" s="5">
        <f t="shared" si="9"/>
        <v>0</v>
      </c>
      <c r="AP25" s="5">
        <f t="shared" si="12"/>
        <v>0</v>
      </c>
      <c r="AQ25" s="5">
        <f ca="1">ABS(ABS(K25)/MAX(((F25)+(G25)*(AH25))*(AH25),
        0.000001))/SQRT('1D'!$I$5*MAX((((F25)+(G25)*(AH25))*(AH25))/MAX((F25)+2*(G25)*(AH25),
            0.000001),
        0.000001))</f>
        <v>1.4950554975419659E-3</v>
      </c>
      <c r="AR25" s="5" t="str">
        <f t="shared" ca="1" si="10"/>
        <v>Subcritical</v>
      </c>
      <c r="AS25" s="5">
        <f ca="1">((ABS(K25)*'1D'!$D$6)/(MAX(((F25)+(G25)*(AH25))*(AH25),
            0.000001)*MAX(((((F25)+(G25)*(AH25))*(AH25))/MAX((F25)+2*(AH25)*SQRT(1+(G25)^2),
                    0.000001))^(2/3),
            0.000001)))^2</f>
        <v>9.3005216446583924E-9</v>
      </c>
    </row>
    <row r="26" spans="1:45" x14ac:dyDescent="0.35">
      <c r="A26">
        <v>17</v>
      </c>
      <c r="B26">
        <v>15.987</v>
      </c>
      <c r="C26">
        <v>616076.33400000003</v>
      </c>
      <c r="D26">
        <v>3096599.878</v>
      </c>
      <c r="E26">
        <v>631.5</v>
      </c>
      <c r="F26">
        <v>5.48</v>
      </c>
      <c r="G26">
        <v>0</v>
      </c>
      <c r="H26" t="s">
        <v>176</v>
      </c>
      <c r="I26">
        <v>5.7000000000000002E-2</v>
      </c>
      <c r="J26" s="5">
        <f t="shared" si="11"/>
        <v>1</v>
      </c>
      <c r="K26" s="5">
        <f ca="1">MAX(0.05,
    K25+(forebay!AO31 + sidechannel!AO33))</f>
        <v>0.13395284304633989</v>
      </c>
      <c r="L26" s="5">
        <f ca="1">IF($A$2=0,
    IFERROR(L25,
        MAX('1D'!$D$16,
            POWER((ABS(K26)^2)/('1D'!$I$5*MAX(F26,
                        0.1)^2),
                1/3))),
    IF(IFERROR(V25,
            0)=0,
        IFERROR(L25,
            MAX('1D'!$D$16,
                POWER((ABS(K26)^2)/('1D'!$I$5*MAX(F26,
                            0.1)^2),
                    1/3))),
        IF(OR(IFERROR(L26,
                    0)=0,
                IFERROR(S25,
                    0)&lt;1,
                IFERROR(S26,
                    0)&lt;1),
            MAX('1D'!$D$16,
                POWER((ABS(K26)^2)/('1D'!$I$5*MAX(F26,
                            0.1)^2),
                    1/3)),
            IF(IFERROR(U26,
                    0)&gt;0,
                MAX('1D'!$D$16,
                    IFERROR(L26,
                        0)+((IFERROR(U26,
                                0))*'1D'!$D$18*IF((IFERROR(S26,
                                    0))&lt;1,
                            1,
                            -1))),
                IF(IFERROR(U26,
                        0)&lt;0,
                    IF(ABS((MAX('1D'!$D$16,
                                    POWER((ABS(K26)^2)/('1D'!$I$5*MAX(F26,
                                                0.1)^2),
                                        1/3)))-IFERROR(L26,
                                0))&gt;'1D'!$D$19,
                        MAX('1D'!$D$16,
                            IF((MAX('1D'!$D$16,
                                        POWER((ABS(K26)^2)/('1D'!$I$5*MAX(F26,
                                                    0.1)^2),
                                            1/3)))&gt;IFERROR(L26,
                                    0),
                                MIN((MAX('1D'!$D$16,
                                            POWER((ABS(K26)^2)/('1D'!$I$5*MAX(F26,
                                                        0.1)^2),
                                                1/3))),
                                    IFERROR(L26,
                                        0)+(MIN(ABS(IFERROR(U26,
                                                    0))*'1D'!$D$18,
                                            ABS((MAX('1D'!$D$16,
                                                        POWER((ABS(K26)^2)/('1D'!$I$5*MAX(F26,
                                                                    0.1)^2),
                                                            1/3)))-IFERROR(L26,
                                                    0))))),
                                MAX((MAX('1D'!$D$16,
                                            POWER((ABS(K26)^2)/('1D'!$I$5*MAX(F26,
                                                        0.1)^2),
                                                1/3))),
                                    IFERROR(L26,
                                        0)-(MIN(ABS(IFERROR(U26,
                                                    0))*'1D'!$D$18,
                                            ABS((MAX('1D'!$D$16,
                                                        POWER((ABS(K26)^2)/('1D'!$I$5*MAX(F26,
                                                                    0.1)^2),
                                                            1/3)))-IFERROR(L26,
                                                    0))))))),
                        MAX('1D'!$D$16,
                            POWER((ABS(K26)^2)/('1D'!$I$5*MAX(F26,
                                        0.1)^2),
                                1/3))),
                    MAX('1D'!$D$16,
                        IFERROR(L26,
                            0)))))))</f>
        <v>0.05</v>
      </c>
      <c r="M26" s="5">
        <f t="shared" ca="1" si="0"/>
        <v>0.27400000000000002</v>
      </c>
      <c r="N26" s="5">
        <f t="shared" ca="1" si="1"/>
        <v>4.910394265232975E-2</v>
      </c>
      <c r="O26" s="5">
        <f t="shared" ca="1" si="2"/>
        <v>0.48887898922021855</v>
      </c>
      <c r="P26" s="5">
        <f t="shared" ca="1" si="3"/>
        <v>631.54999999999995</v>
      </c>
      <c r="Q26" s="5">
        <f ca="1">P26+((ABS(K26)/MAX(((F26)+(G26)*(L26))*(L26),
            0.000001))^2)/(2*'1D'!$I$5)</f>
        <v>631.56218158338936</v>
      </c>
      <c r="R26" s="5">
        <f ca="1">((ABS(K26)*'1D'!$D$6)/(MAX(((F26)+(G26)*(L26))*(L26),
            0.000001)*MAX(((((F26)+(G26)*(L26))*(L26))/MAX((F26)+2*(L26)*SQRT(1+(G26)^2),
                    0.000001))^(2/3),
            0.000001)))^2</f>
        <v>2.9906352309482373E-3</v>
      </c>
      <c r="S26" s="5">
        <f ca="1">ABS(ABS(K26)/MAX(((F26)+(G26)*(L26))*(L26),
        0.000001))/SQRT('1D'!$I$5*MAX((((F26)+(G26)*(L26))*(L26))/MAX((F26)+2*(G26)*(L26),
            0.000001),
        0.000001))</f>
        <v>0.69804250270162349</v>
      </c>
      <c r="T26" s="5">
        <f ca="1">((F26)*(L26)^2)/2+(G26)*(L26)^3/3+(ABS(K26)^2)/('1D'!$I$5*MAX(((F26)+(G26)*(L26))*(L26),
        0.000001))</f>
        <v>1.3525507697417864E-2</v>
      </c>
      <c r="U26" s="5">
        <f ca="1">IF($A$2=0,
    0,
    IFERROR(Q25-(((R25+R26)/2)*J26)-(IF(O25&gt;O26,
                '1D'!$D$8*((O25^2-O26^2)/(2*'1D'!$I$5)),
                '1D'!$D$9*((O26^2-O25^2)/(2*'1D'!$I$5)))+('1D'!$D$10*(ABS(I26)/90)*(MAX(O25^2,
                        O26^2)/(2*'1D'!$I$5))))-Q26,
        0))</f>
        <v>-3.1015319667631047E-3</v>
      </c>
      <c r="V26" s="5">
        <f ca="1">IF($A$2=0,
    1,
    IF(IFERROR(V25,
            0)=0,
        0,
        IFERROR(IF(ROUND(S26,
                    3)=1,
                1,
                IF(AND(ABS(U26)&lt;'1D'!$D$19,
                        S26&gt;1),
                    1,
                    0)),
            0)))</f>
        <v>0</v>
      </c>
      <c r="W26" s="5">
        <f ca="1">IF($A$2=0,
    MAX(MAX('1D'!$D$16,
            MAX('1D'!$D$16,
                POWER((ABS(K26)^2)/('1D'!$I$5*MAX(F26,
                            0.1)^2),
                    1/3))),
        IFERROR(W56,
            MAX(MAX('1D'!$D$16,
                    MAX('1D'!$D$16,
                        POWER((ABS(K26)^2)/('1D'!$I$5*MAX(F26,
                                    0.1)^2),
                            1/3))),
                ($L$2)-E56))),
    IF(IFERROR(AG27,
            0)=0,
        MAX(MAX('1D'!$D$16,
                MAX('1D'!$D$16,
                    POWER((ABS(K26)^2)/('1D'!$I$5*MAX(F26,
                                0.1)^2),
                        1/3))),
            IFERROR(W56,
                MAX(MAX('1D'!$D$16,
                        MAX('1D'!$D$16,
                            POWER((ABS(K26)^2)/('1D'!$I$5*MAX(F26,
                                        0.1)^2),
                                1/3))),
                    ($L$2)-E56))),
        IF(IFERROR(W26,
                0)=0,
            MAX(MAX('1D'!$D$16,
                    MAX('1D'!$D$16,
                        POWER((ABS(K26)^2)/('1D'!$I$5*MAX(F26,
                                    0.1)^2),
                            1/3))),
                IFERROR(W56,
                    MAX(MAX('1D'!$D$16,
                            MAX('1D'!$D$16,
                                POWER((ABS(K26)^2)/('1D'!$I$5*MAX(F26,
                                            0.1)^2),
                                    1/3))),
                        ($L$2)-E56))),
            IF(OR(IFERROR(AD26,
                        0)&gt;=1,
                    IFERROR(AD27,
                        0)&gt;=1),
                MAX('1D'!$D$16,
                    MAX('1D'!$D$16,
                        POWER((ABS(K26)^2)/('1D'!$I$5*MAX(F26,
                                    0.1)^2),
                            1/3))),
                IF(ABS(IFERROR(AF26,
                            0))&lt;'1D'!$D$19,
                    MAX(MAX('1D'!$D$16,
                            MAX('1D'!$D$16,
                                POWER((ABS(K26)^2)/('1D'!$I$5*MAX(F26,
                                            0.1)^2),
                                    1/3))),
                        IFERROR(W26,
                            0)),
                    MAX(MAX('1D'!$D$16,
                            MAX('1D'!$D$16,
                                POWER((ABS(K26)^2)/('1D'!$I$5*MAX(F26,
                                            0.1)^2),
                                    1/3))),
                        (IFERROR(W26,
                                0))+((IFERROR(AF26,
                                    0))*'1D'!$D$18)))))))</f>
        <v>3</v>
      </c>
      <c r="X26" s="5">
        <f t="shared" ca="1" si="4"/>
        <v>16.440000000000001</v>
      </c>
      <c r="Y26" s="5">
        <f t="shared" ca="1" si="5"/>
        <v>1.4320557491289199</v>
      </c>
      <c r="Z26" s="5">
        <f t="shared" ca="1" si="6"/>
        <v>8.1479831536703084E-3</v>
      </c>
      <c r="AA26" s="5">
        <f t="shared" ca="1" si="7"/>
        <v>634.5</v>
      </c>
      <c r="AB26" s="5">
        <f ca="1">AA26+((ABS(K26)/MAX(((F26)+(G26)*(W26))*(W26),
            0.000001))^2)/(2*'1D'!$I$5)</f>
        <v>634.50000338377322</v>
      </c>
      <c r="AC26" s="5">
        <f ca="1">((ABS(K26)*'1D'!$D$6)/(MAX(((F26)+(G26)*(W26))*(W26),
            0.000001)*MAX(((((F26)+(G26)*(W26))*(W26))/MAX((F26)+2*(W26)*SQRT(1+(G26)^2),
                    0.000001))^(2/3),
            0.000001)))^2</f>
        <v>9.2541427847394099E-9</v>
      </c>
      <c r="AD26" s="5">
        <f ca="1">ABS(ABS(K26)/MAX(((F26)+(G26)*(W26))*(W26),
        0.000001))/SQRT('1D'!$I$5*MAX((((F26)+(G26)*(W26))*(W26))/MAX((F26)+2*(G26)*(W26),
            0.000001),
        0.000001))</f>
        <v>1.5019483266157409E-3</v>
      </c>
      <c r="AE26" s="5">
        <f ca="1">((F26)*(W26)^2)/2+(G26)*(W26)^3/3+(ABS(K26)^2)/('1D'!$I$5*MAX(((F26)+(G26)*(W26))*(W26),
        0.000001))</f>
        <v>24.660111258461626</v>
      </c>
      <c r="AF26" s="5">
        <f ca="1">IF($A$2=0,
    0,
    IFERROR(AB27+(((AC26+AC27)/2)*J27)+(IF(Z26&gt;Z27,
                '1D'!$D$8*((Z26^2-Z27^2)/(2*'1D'!$I$5)),
                '1D'!$D$9*((Z27^2-Z26^2)/(2*'1D'!$I$5)))+('1D'!$D$10*(ABS(I27)/90)*(MAX(Z26^2,
                        Z27^2)/(2*'1D'!$I$5))))-AB26,
        0))</f>
        <v>2.8069052859791555E-8</v>
      </c>
      <c r="AG26" s="5">
        <f ca="1">IF($A$2=0,
    1,
    IF(IFERROR(AG27,
            0)=0,
        0,
        IFERROR(IF(OR(ROUND(AD26,
                        3)&gt;=1,
                    AND(ABS(AF26)&lt;'1D'!$D$19,
                        AD26&lt;1)),
                1,
                0),
            0)))</f>
        <v>0</v>
      </c>
      <c r="AH26" s="5">
        <f ca="1">IFERROR(IF('1D'!V36="Supercritical",
        MAX('1D'!$D$16,
            IFERROR(L26,
                MAX('1D'!$D$16,
                    POWER((ABS(K26)^2)/('1D'!$I$5*MAX(F26,
                                0.1)^2),
                        1/3)))),
        IF('1D'!V36="Subcritical",
            MAX('1D'!$D$16,
                IFERROR(W26,
                    MAX('1D'!$D$16,
                        POWER((ABS(K26)^2)/('1D'!$I$5*MAX(F26,
                                    0.1)^2),
                            1/3)))),
            IF(IFERROR(T26,
                    -1E+99)&gt;=IFERROR(AE26,
                    -1E+99),
                MAX('1D'!$D$16,
                    IFERROR(L26,
                        MAX('1D'!$D$16,
                            POWER((ABS(K26)^2)/('1D'!$I$5*MAX(F26,
                                        0.1)^2),
                                1/3)))),
                MAX('1D'!$D$16,
                    IFERROR(W26,
                        MAX('1D'!$D$16,
                            POWER((ABS(K26)^2)/('1D'!$I$5*MAX(F26,
                                        0.1)^2),
                                1/3))))))),
    MAX('1D'!$D$16,
        POWER((ABS(K26)^2)/('1D'!$I$5*MAX(F26,
                    0.1)^2),
            1/3)))</f>
        <v>3</v>
      </c>
      <c r="AI26" s="5">
        <f t="shared" ca="1" si="8"/>
        <v>634.5</v>
      </c>
      <c r="AJ26" s="5">
        <f ca="1">AI26+((ABS(K26)/MAX(((F26)+(G26)*(AH26))*(AH26),
            0.000001))^2)/(2*'1D'!$I$5)</f>
        <v>634.50000338377322</v>
      </c>
      <c r="AM26">
        <v>0</v>
      </c>
      <c r="AN26">
        <v>0</v>
      </c>
      <c r="AO26" s="5">
        <f t="shared" si="9"/>
        <v>0</v>
      </c>
      <c r="AP26" s="5">
        <f t="shared" si="12"/>
        <v>0</v>
      </c>
      <c r="AQ26" s="5">
        <f ca="1">ABS(ABS(K26)/MAX(((F26)+(G26)*(AH26))*(AH26),
        0.000001))/SQRT('1D'!$I$5*MAX((((F26)+(G26)*(AH26))*(AH26))/MAX((F26)+2*(G26)*(AH26),
            0.000001),
        0.000001))</f>
        <v>1.5019483266157409E-3</v>
      </c>
      <c r="AR26" s="5" t="str">
        <f t="shared" ca="1" si="10"/>
        <v>Subcritical</v>
      </c>
      <c r="AS26" s="5">
        <f ca="1">((ABS(K26)*'1D'!$D$6)/(MAX(((F26)+(G26)*(AH26))*(AH26),
            0.000001)*MAX(((((F26)+(G26)*(AH26))*(AH26))/MAX((F26)+2*(AH26)*SQRT(1+(G26)^2),
                    0.000001))^(2/3),
            0.000001)))^2</f>
        <v>9.2541427847394099E-9</v>
      </c>
    </row>
    <row r="27" spans="1:45" x14ac:dyDescent="0.35">
      <c r="A27">
        <v>18</v>
      </c>
      <c r="B27">
        <v>16.986000000000001</v>
      </c>
      <c r="C27">
        <v>616076.37100000004</v>
      </c>
      <c r="D27">
        <v>3096598.8790000002</v>
      </c>
      <c r="E27">
        <v>631.5</v>
      </c>
      <c r="F27">
        <v>5.5890000000000004</v>
      </c>
      <c r="G27">
        <v>0</v>
      </c>
      <c r="H27" t="s">
        <v>176</v>
      </c>
      <c r="I27">
        <v>5.7000000000000002E-2</v>
      </c>
      <c r="J27" s="5">
        <f t="shared" si="11"/>
        <v>0.99900000000000055</v>
      </c>
      <c r="K27" s="5">
        <f ca="1">MAX(0.05,
    K26+(forebay!AO32 + sidechannel!AO34))</f>
        <v>0.13695707702108426</v>
      </c>
      <c r="L27" s="5">
        <f ca="1">IF($A$2=0,
    IFERROR(L26,
        MAX('1D'!$D$16,
            POWER((ABS(K27)^2)/('1D'!$I$5*MAX(F27,
                        0.1)^2),
                1/3))),
    IF(IFERROR(V26,
            0)=0,
        IFERROR(L26,
            MAX('1D'!$D$16,
                POWER((ABS(K27)^2)/('1D'!$I$5*MAX(F27,
                            0.1)^2),
                    1/3))),
        IF(OR(IFERROR(L27,
                    0)=0,
                IFERROR(S26,
                    0)&lt;1,
                IFERROR(S27,
                    0)&lt;1),
            MAX('1D'!$D$16,
                POWER((ABS(K27)^2)/('1D'!$I$5*MAX(F27,
                            0.1)^2),
                    1/3)),
            IF(IFERROR(U27,
                    0)&gt;0,
                MAX('1D'!$D$16,
                    IFERROR(L27,
                        0)+((IFERROR(U27,
                                0))*'1D'!$D$18*IF((IFERROR(S27,
                                    0))&lt;1,
                            1,
                            -1))),
                IF(IFERROR(U27,
                        0)&lt;0,
                    IF(ABS((MAX('1D'!$D$16,
                                    POWER((ABS(K27)^2)/('1D'!$I$5*MAX(F27,
                                                0.1)^2),
                                        1/3)))-IFERROR(L27,
                                0))&gt;'1D'!$D$19,
                        MAX('1D'!$D$16,
                            IF((MAX('1D'!$D$16,
                                        POWER((ABS(K27)^2)/('1D'!$I$5*MAX(F27,
                                                    0.1)^2),
                                            1/3)))&gt;IFERROR(L27,
                                    0),
                                MIN((MAX('1D'!$D$16,
                                            POWER((ABS(K27)^2)/('1D'!$I$5*MAX(F27,
                                                        0.1)^2),
                                                1/3))),
                                    IFERROR(L27,
                                        0)+(MIN(ABS(IFERROR(U27,
                                                    0))*'1D'!$D$18,
                                            ABS((MAX('1D'!$D$16,
                                                        POWER((ABS(K27)^2)/('1D'!$I$5*MAX(F27,
                                                                    0.1)^2),
                                                            1/3)))-IFERROR(L27,
                                                    0))))),
                                MAX((MAX('1D'!$D$16,
                                            POWER((ABS(K27)^2)/('1D'!$I$5*MAX(F27,
                                                        0.1)^2),
                                                1/3))),
                                    IFERROR(L27,
                                        0)-(MIN(ABS(IFERROR(U27,
                                                    0))*'1D'!$D$18,
                                            ABS((MAX('1D'!$D$16,
                                                        POWER((ABS(K27)^2)/('1D'!$I$5*MAX(F27,
                                                                    0.1)^2),
                                                            1/3)))-IFERROR(L27,
                                                    0))))))),
                        MAX('1D'!$D$16,
                            POWER((ABS(K27)^2)/('1D'!$I$5*MAX(F27,
                                        0.1)^2),
                                1/3))),
                    MAX('1D'!$D$16,
                        IFERROR(L27,
                            0)))))))</f>
        <v>0.05</v>
      </c>
      <c r="M27" s="5">
        <f t="shared" ca="1" si="0"/>
        <v>0.27945000000000003</v>
      </c>
      <c r="N27" s="5">
        <f t="shared" ca="1" si="1"/>
        <v>4.9121110915802429E-2</v>
      </c>
      <c r="O27" s="5">
        <f t="shared" ca="1" si="2"/>
        <v>0.49009510474533635</v>
      </c>
      <c r="P27" s="5">
        <f t="shared" ca="1" si="3"/>
        <v>631.54999999999995</v>
      </c>
      <c r="Q27" s="5">
        <f ca="1">P27+((ABS(K27)/MAX(((F27)+(G27)*(L27))*(L27),
            0.000001))^2)/(2*'1D'!$I$5)</f>
        <v>631.56224226359302</v>
      </c>
      <c r="R27" s="5">
        <f ca="1">((ABS(K27)*'1D'!$D$6)/(MAX(((F27)+(G27)*(L27))*(L27),
            0.000001)*MAX(((((F27)+(G27)*(L27))*(L27))/MAX((F27)+2*(L27)*SQRT(1+(G27)^2),
                    0.000001))^(2/3),
            0.000001)))^2</f>
        <v>3.0041319703595988E-3</v>
      </c>
      <c r="S27" s="5">
        <f ca="1">ABS(ABS(K27)/MAX(((F27)+(G27)*(L27))*(L27),
        0.000001))/SQRT('1D'!$I$5*MAX((((F27)+(G27)*(L27))*(L27))/MAX((F27)+2*(G27)*(L27),
            0.000001),
        0.000001))</f>
        <v>0.69977892489084781</v>
      </c>
      <c r="T27" s="5">
        <f ca="1">((F27)*(L27)^2)/2+(G27)*(L27)^3/3+(ABS(K27)^2)/('1D'!$I$5*MAX(((F27)+(G27)*(L27))*(L27),
        0.000001))</f>
        <v>1.3828451122147136E-2</v>
      </c>
      <c r="U27" s="5">
        <f ca="1">IF($A$2=0,
    0,
    IFERROR(Q26-(((R26+R27)/2)*J27)-(IF(O26&gt;O27,
                '1D'!$D$8*((O26^2-O27^2)/(2*'1D'!$I$5)),
                '1D'!$D$9*((O27^2-O26^2)/(2*'1D'!$I$5)))+('1D'!$D$10*(ABS(I27)/90)*(MAX(O26^2,
                        O27^2)/(2*'1D'!$I$5))))-Q27,
        0))</f>
        <v>-3.0622974561538285E-3</v>
      </c>
      <c r="V27" s="5">
        <f ca="1">IF($A$2=0,
    1,
    IF(IFERROR(V26,
            0)=0,
        0,
        IFERROR(IF(ROUND(S27,
                    3)=1,
                1,
                IF(AND(ABS(U27)&lt;'1D'!$D$19,
                        S27&gt;1),
                    1,
                    0)),
            0)))</f>
        <v>0</v>
      </c>
      <c r="W27" s="5">
        <f ca="1">IF($A$2=0,
    MAX(MAX('1D'!$D$16,
            MAX('1D'!$D$16,
                POWER((ABS(K27)^2)/('1D'!$I$5*MAX(F27,
                            0.1)^2),
                    1/3))),
        IFERROR(W56,
            MAX(MAX('1D'!$D$16,
                    MAX('1D'!$D$16,
                        POWER((ABS(K27)^2)/('1D'!$I$5*MAX(F27,
                                    0.1)^2),
                            1/3))),
                ($L$2)-E56))),
    IF(IFERROR(AG28,
            0)=0,
        MAX(MAX('1D'!$D$16,
                MAX('1D'!$D$16,
                    POWER((ABS(K27)^2)/('1D'!$I$5*MAX(F27,
                                0.1)^2),
                        1/3))),
            IFERROR(W56,
                MAX(MAX('1D'!$D$16,
                        MAX('1D'!$D$16,
                            POWER((ABS(K27)^2)/('1D'!$I$5*MAX(F27,
                                        0.1)^2),
                                1/3))),
                    ($L$2)-E56))),
        IF(IFERROR(W27,
                0)=0,
            MAX(MAX('1D'!$D$16,
                    MAX('1D'!$D$16,
                        POWER((ABS(K27)^2)/('1D'!$I$5*MAX(F27,
                                    0.1)^2),
                            1/3))),
                IFERROR(W56,
                    MAX(MAX('1D'!$D$16,
                            MAX('1D'!$D$16,
                                POWER((ABS(K27)^2)/('1D'!$I$5*MAX(F27,
                                            0.1)^2),
                                    1/3))),
                        ($L$2)-E56))),
            IF(OR(IFERROR(AD27,
                        0)&gt;=1,
                    IFERROR(AD28,
                        0)&gt;=1),
                MAX('1D'!$D$16,
                    MAX('1D'!$D$16,
                        POWER((ABS(K27)^2)/('1D'!$I$5*MAX(F27,
                                    0.1)^2),
                            1/3))),
                IF(ABS(IFERROR(AF27,
                            0))&lt;'1D'!$D$19,
                    MAX(MAX('1D'!$D$16,
                            MAX('1D'!$D$16,
                                POWER((ABS(K27)^2)/('1D'!$I$5*MAX(F27,
                                            0.1)^2),
                                    1/3))),
                        IFERROR(W27,
                            0)),
                    MAX(MAX('1D'!$D$16,
                            MAX('1D'!$D$16,
                                POWER((ABS(K27)^2)/('1D'!$I$5*MAX(F27,
                                            0.1)^2),
                                    1/3))),
                        (IFERROR(W27,
                                0))+((IFERROR(AF27,
                                    0))*'1D'!$D$18)))))))</f>
        <v>3</v>
      </c>
      <c r="X27" s="5">
        <f t="shared" ca="1" si="4"/>
        <v>16.767000000000003</v>
      </c>
      <c r="Y27" s="5">
        <f t="shared" ca="1" si="5"/>
        <v>1.4468030028475281</v>
      </c>
      <c r="Z27" s="5">
        <f t="shared" ca="1" si="6"/>
        <v>8.1682517457556045E-3</v>
      </c>
      <c r="AA27" s="5">
        <f t="shared" ca="1" si="7"/>
        <v>634.5</v>
      </c>
      <c r="AB27" s="5">
        <f ca="1">AA27+((ABS(K27)/MAX(((F27)+(G27)*(W27))*(W27),
            0.000001))^2)/(2*'1D'!$I$5)</f>
        <v>634.50000340062877</v>
      </c>
      <c r="AC27" s="5">
        <f ca="1">((ABS(K27)*'1D'!$D$6)/(MAX(((F27)+(G27)*(W27))*(W27),
            0.000001)*MAX(((((F27)+(G27)*(W27))*(W27))/MAX((F27)+2*(W27)*SQRT(1+(G27)^2),
                    0.000001))^(2/3),
            0.000001)))^2</f>
        <v>9.1740593343397387E-9</v>
      </c>
      <c r="AD27" s="5">
        <f ca="1">ABS(ABS(K27)/MAX(((F27)+(G27)*(W27))*(W27),
        0.000001))/SQRT('1D'!$I$5*MAX((((F27)+(G27)*(W27))*(W27))/MAX((F27)+2*(G27)*(W27),
            0.000001),
        0.000001))</f>
        <v>1.5056845122939911E-3</v>
      </c>
      <c r="AE27" s="5">
        <f ca="1">((F27)*(W27)^2)/2+(G27)*(W27)^3/3+(ABS(K27)^2)/('1D'!$I$5*MAX(((F27)+(G27)*(W27))*(W27),
        0.000001))</f>
        <v>25.150614036685369</v>
      </c>
      <c r="AF27" s="5">
        <f ca="1">IF($A$2=0,
    0,
    IFERROR(AB28+(((AC27+AC28)/2)*J28)+(IF(Z27&gt;Z28,
                '1D'!$D$8*((Z27^2-Z28^2)/(2*'1D'!$I$5)),
                '1D'!$D$9*((Z28^2-Z27^2)/(2*'1D'!$I$5)))+('1D'!$D$10*(ABS(I28)/90)*(MAX(Z27^2,
                        Z28^2)/(2*'1D'!$I$5))))-AB27,
        0))</f>
        <v>1.2078089639544487E-8</v>
      </c>
      <c r="AG27" s="5">
        <f ca="1">IF($A$2=0,
    1,
    IF(IFERROR(AG28,
            0)=0,
        0,
        IFERROR(IF(OR(ROUND(AD27,
                        3)&gt;=1,
                    AND(ABS(AF27)&lt;'1D'!$D$19,
                        AD27&lt;1)),
                1,
                0),
            0)))</f>
        <v>0</v>
      </c>
      <c r="AH27" s="5">
        <f ca="1">IFERROR(IF('1D'!V36="Supercritical",
        MAX('1D'!$D$16,
            IFERROR(L27,
                MAX('1D'!$D$16,
                    POWER((ABS(K27)^2)/('1D'!$I$5*MAX(F27,
                                0.1)^2),
                        1/3)))),
        IF('1D'!V36="Subcritical",
            MAX('1D'!$D$16,
                IFERROR(W27,
                    MAX('1D'!$D$16,
                        POWER((ABS(K27)^2)/('1D'!$I$5*MAX(F27,
                                    0.1)^2),
                            1/3)))),
            IF(IFERROR(T27,
                    -1E+99)&gt;=IFERROR(AE27,
                    -1E+99),
                MAX('1D'!$D$16,
                    IFERROR(L27,
                        MAX('1D'!$D$16,
                            POWER((ABS(K27)^2)/('1D'!$I$5*MAX(F27,
                                        0.1)^2),
                                1/3)))),
                MAX('1D'!$D$16,
                    IFERROR(W27,
                        MAX('1D'!$D$16,
                            POWER((ABS(K27)^2)/('1D'!$I$5*MAX(F27,
                                        0.1)^2),
                                1/3))))))),
    MAX('1D'!$D$16,
        POWER((ABS(K27)^2)/('1D'!$I$5*MAX(F27,
                    0.1)^2),
            1/3)))</f>
        <v>3</v>
      </c>
      <c r="AI27" s="5">
        <f t="shared" ca="1" si="8"/>
        <v>634.5</v>
      </c>
      <c r="AJ27" s="5">
        <f ca="1">AI27+((ABS(K27)/MAX(((F27)+(G27)*(AH27))*(AH27),
            0.000001))^2)/(2*'1D'!$I$5)</f>
        <v>634.50000340062877</v>
      </c>
      <c r="AM27">
        <v>0</v>
      </c>
      <c r="AN27">
        <v>0</v>
      </c>
      <c r="AO27" s="5">
        <f t="shared" si="9"/>
        <v>0</v>
      </c>
      <c r="AP27" s="5">
        <f t="shared" si="12"/>
        <v>0</v>
      </c>
      <c r="AQ27" s="5">
        <f ca="1">ABS(ABS(K27)/MAX(((F27)+(G27)*(AH27))*(AH27),
        0.000001))/SQRT('1D'!$I$5*MAX((((F27)+(G27)*(AH27))*(AH27))/MAX((F27)+2*(G27)*(AH27),
            0.000001),
        0.000001))</f>
        <v>1.5056845122939911E-3</v>
      </c>
      <c r="AR27" s="5" t="str">
        <f t="shared" ca="1" si="10"/>
        <v>Subcritical</v>
      </c>
      <c r="AS27" s="5">
        <f ca="1">((ABS(K27)*'1D'!$D$6)/(MAX(((F27)+(G27)*(AH27))*(AH27),
            0.000001)*MAX(((((F27)+(G27)*(AH27))*(AH27))/MAX((F27)+2*(AH27)*SQRT(1+(G27)^2),
                    0.000001))^(2/3),
            0.000001)))^2</f>
        <v>9.1740593343397387E-9</v>
      </c>
    </row>
    <row r="28" spans="1:45" x14ac:dyDescent="0.35">
      <c r="A28">
        <v>19</v>
      </c>
      <c r="B28">
        <v>17.986000000000001</v>
      </c>
      <c r="C28">
        <v>616076.40899999999</v>
      </c>
      <c r="D28">
        <v>3096597.88</v>
      </c>
      <c r="E28">
        <v>631.5</v>
      </c>
      <c r="F28">
        <v>5.6980000000000004</v>
      </c>
      <c r="G28">
        <v>0</v>
      </c>
      <c r="H28" t="s">
        <v>176</v>
      </c>
      <c r="I28">
        <v>2E-3</v>
      </c>
      <c r="J28" s="5">
        <f t="shared" si="11"/>
        <v>1</v>
      </c>
      <c r="K28" s="5">
        <f ca="1">MAX(0.05,
    K27+(forebay!AO33 + sidechannel!AO35))</f>
        <v>0.13968313466371682</v>
      </c>
      <c r="L28" s="5">
        <f ca="1">IF($A$2=0,
    IFERROR(L27,
        MAX('1D'!$D$16,
            POWER((ABS(K28)^2)/('1D'!$I$5*MAX(F28,
                        0.1)^2),
                1/3))),
    IF(IFERROR(V27,
            0)=0,
        IFERROR(L27,
            MAX('1D'!$D$16,
                POWER((ABS(K28)^2)/('1D'!$I$5*MAX(F28,
                            0.1)^2),
                    1/3))),
        IF(OR(IFERROR(L28,
                    0)=0,
                IFERROR(S27,
                    0)&lt;1,
                IFERROR(S28,
                    0)&lt;1),
            MAX('1D'!$D$16,
                POWER((ABS(K28)^2)/('1D'!$I$5*MAX(F28,
                            0.1)^2),
                    1/3)),
            IF(IFERROR(U28,
                    0)&gt;0,
                MAX('1D'!$D$16,
                    IFERROR(L28,
                        0)+((IFERROR(U28,
                                0))*'1D'!$D$18*IF((IFERROR(S28,
                                    0))&lt;1,
                            1,
                            -1))),
                IF(IFERROR(U28,
                        0)&lt;0,
                    IF(ABS((MAX('1D'!$D$16,
                                    POWER((ABS(K28)^2)/('1D'!$I$5*MAX(F28,
                                                0.1)^2),
                                        1/3)))-IFERROR(L28,
                                0))&gt;'1D'!$D$19,
                        MAX('1D'!$D$16,
                            IF((MAX('1D'!$D$16,
                                        POWER((ABS(K28)^2)/('1D'!$I$5*MAX(F28,
                                                    0.1)^2),
                                            1/3)))&gt;IFERROR(L28,
                                    0),
                                MIN((MAX('1D'!$D$16,
                                            POWER((ABS(K28)^2)/('1D'!$I$5*MAX(F28,
                                                        0.1)^2),
                                                1/3))),
                                    IFERROR(L28,
                                        0)+(MIN(ABS(IFERROR(U28,
                                                    0))*'1D'!$D$18,
                                            ABS((MAX('1D'!$D$16,
                                                        POWER((ABS(K28)^2)/('1D'!$I$5*MAX(F28,
                                                                    0.1)^2),
                                                            1/3)))-IFERROR(L28,
                                                    0))))),
                                MAX((MAX('1D'!$D$16,
                                            POWER((ABS(K28)^2)/('1D'!$I$5*MAX(F28,
                                                        0.1)^2),
                                                1/3))),
                                    IFERROR(L28,
                                        0)-(MIN(ABS(IFERROR(U28,
                                                    0))*'1D'!$D$18,
                                            ABS((MAX('1D'!$D$16,
                                                        POWER((ABS(K28)^2)/('1D'!$I$5*MAX(F28,
                                                                    0.1)^2),
                                                            1/3)))-IFERROR(L28,
                                                    0))))))),
                        MAX('1D'!$D$16,
                            POWER((ABS(K28)^2)/('1D'!$I$5*MAX(F28,
                                        0.1)^2),
                                1/3))),
                    MAX('1D'!$D$16,
                        IFERROR(L28,
                            0)))))))</f>
        <v>0.05</v>
      </c>
      <c r="M28" s="5">
        <f t="shared" ca="1" si="0"/>
        <v>0.28490000000000004</v>
      </c>
      <c r="N28" s="5">
        <f t="shared" ca="1" si="1"/>
        <v>4.9137633666781658E-2</v>
      </c>
      <c r="O28" s="5">
        <f t="shared" ca="1" si="2"/>
        <v>0.49028829295793891</v>
      </c>
      <c r="P28" s="5">
        <f t="shared" ca="1" si="3"/>
        <v>631.54999999999995</v>
      </c>
      <c r="Q28" s="5">
        <f ca="1">P28+((ABS(K28)/MAX(((F28)+(G28)*(L28))*(L28),
            0.000001))^2)/(2*'1D'!$I$5)</f>
        <v>631.56225191693227</v>
      </c>
      <c r="R28" s="5">
        <f ca="1">((ABS(K28)*'1D'!$D$6)/(MAX(((F28)+(G28)*(L28))*(L28),
            0.000001)*MAX(((((F28)+(G28)*(L28))*(L28))/MAX((F28)+2*(L28)*SQRT(1+(G28)^2),
                    0.000001))^(2/3),
            0.000001)))^2</f>
        <v>3.0051529485090977E-3</v>
      </c>
      <c r="S28" s="5">
        <f ca="1">ABS(ABS(K28)/MAX(((F28)+(G28)*(L28))*(L28),
        0.000001))/SQRT('1D'!$I$5*MAX((((F28)+(G28)*(L28))*(L28))/MAX((F28)+2*(G28)*(L28),
            0.000001),
        0.000001))</f>
        <v>0.70005476735164296</v>
      </c>
      <c r="T28" s="5">
        <f ca="1">((F28)*(L28)^2)/2+(G28)*(L28)^3/3+(ABS(K28)^2)/('1D'!$I$5*MAX(((F28)+(G28)*(L28))*(L28),
        0.000001))</f>
        <v>1.4103642268021167E-2</v>
      </c>
      <c r="U28" s="5">
        <f ca="1">IF($A$2=0,
    0,
    IFERROR(Q27-(((R27+R28)/2)*J28)-(IF(O27&gt;O28,
                '1D'!$D$8*((O27^2-O28^2)/(2*'1D'!$I$5)),
                '1D'!$D$9*((O28^2-O27^2)/(2*'1D'!$I$5)))+('1D'!$D$10*(ABS(I28)/90)*(MAX(O27^2,
                        O28^2)/(2*'1D'!$I$5))))-Q28,
        0))</f>
        <v>-3.0153019723684338E-3</v>
      </c>
      <c r="V28" s="5">
        <f ca="1">IF($A$2=0,
    1,
    IF(IFERROR(V27,
            0)=0,
        0,
        IFERROR(IF(ROUND(S28,
                    3)=1,
                1,
                IF(AND(ABS(U28)&lt;'1D'!$D$19,
                        S28&gt;1),
                    1,
                    0)),
            0)))</f>
        <v>0</v>
      </c>
      <c r="W28" s="5">
        <f ca="1">IF($A$2=0,
    MAX(MAX('1D'!$D$16,
            MAX('1D'!$D$16,
                POWER((ABS(K28)^2)/('1D'!$I$5*MAX(F28,
                            0.1)^2),
                    1/3))),
        IFERROR(W56,
            MAX(MAX('1D'!$D$16,
                    MAX('1D'!$D$16,
                        POWER((ABS(K28)^2)/('1D'!$I$5*MAX(F28,
                                    0.1)^2),
                            1/3))),
                ($L$2)-E56))),
    IF(IFERROR(AG29,
            0)=0,
        MAX(MAX('1D'!$D$16,
                MAX('1D'!$D$16,
                    POWER((ABS(K28)^2)/('1D'!$I$5*MAX(F28,
                                0.1)^2),
                        1/3))),
            IFERROR(W56,
                MAX(MAX('1D'!$D$16,
                        MAX('1D'!$D$16,
                            POWER((ABS(K28)^2)/('1D'!$I$5*MAX(F28,
                                        0.1)^2),
                                1/3))),
                    ($L$2)-E56))),
        IF(IFERROR(W28,
                0)=0,
            MAX(MAX('1D'!$D$16,
                    MAX('1D'!$D$16,
                        POWER((ABS(K28)^2)/('1D'!$I$5*MAX(F28,
                                    0.1)^2),
                            1/3))),
                IFERROR(W56,
                    MAX(MAX('1D'!$D$16,
                            MAX('1D'!$D$16,
                                POWER((ABS(K28)^2)/('1D'!$I$5*MAX(F28,
                                            0.1)^2),
                                    1/3))),
                        ($L$2)-E56))),
            IF(OR(IFERROR(AD28,
                        0)&gt;=1,
                    IFERROR(AD29,
                        0)&gt;=1),
                MAX('1D'!$D$16,
                    MAX('1D'!$D$16,
                        POWER((ABS(K28)^2)/('1D'!$I$5*MAX(F28,
                                    0.1)^2),
                            1/3))),
                IF(ABS(IFERROR(AF28,
                            0))&lt;'1D'!$D$19,
                    MAX(MAX('1D'!$D$16,
                            MAX('1D'!$D$16,
                                POWER((ABS(K28)^2)/('1D'!$I$5*MAX(F28,
                                            0.1)^2),
                                    1/3))),
                        IFERROR(W28,
                            0)),
                    MAX(MAX('1D'!$D$16,
                            MAX('1D'!$D$16,
                                POWER((ABS(K28)^2)/('1D'!$I$5*MAX(F28,
                                            0.1)^2),
                                    1/3))),
                        (IFERROR(W28,
                                0))+((IFERROR(AF28,
                                    0))*'1D'!$D$18)))))))</f>
        <v>3</v>
      </c>
      <c r="X28" s="5">
        <f t="shared" ca="1" si="4"/>
        <v>17.094000000000001</v>
      </c>
      <c r="Y28" s="5">
        <f t="shared" ca="1" si="5"/>
        <v>1.4612754316977261</v>
      </c>
      <c r="Z28" s="5">
        <f t="shared" ca="1" si="6"/>
        <v>8.1714715492989826E-3</v>
      </c>
      <c r="AA28" s="5">
        <f t="shared" ca="1" si="7"/>
        <v>634.5</v>
      </c>
      <c r="AB28" s="5">
        <f ca="1">AA28+((ABS(K28)/MAX(((F28)+(G28)*(W28))*(W28),
            0.000001))^2)/(2*'1D'!$I$5)</f>
        <v>634.5000034033103</v>
      </c>
      <c r="AC28" s="5">
        <f ca="1">((ABS(K28)*'1D'!$D$6)/(MAX(((F28)+(G28)*(W28))*(W28),
            0.000001)*MAX(((((F28)+(G28)*(W28))*(W28))/MAX((F28)+2*(W28)*SQRT(1+(G28)^2),
                    0.000001))^(2/3),
            0.000001)))^2</f>
        <v>9.0602522088064401E-9</v>
      </c>
      <c r="AD28" s="5">
        <f ca="1">ABS(ABS(K28)/MAX(((F28)+(G28)*(W28))*(W28),
        0.000001))/SQRT('1D'!$I$5*MAX((((F28)+(G28)*(W28))*(W28))/MAX((F28)+2*(G28)*(W28),
            0.000001),
        0.000001))</f>
        <v>1.5062780307700118E-3</v>
      </c>
      <c r="AE28" s="5">
        <f ca="1">((F28)*(W28)^2)/2+(G28)*(W28)^3/3+(ABS(K28)^2)/('1D'!$I$5*MAX(((F28)+(G28)*(W28))*(W28),
        0.000001))</f>
        <v>25.641116352371135</v>
      </c>
      <c r="AF28" s="5">
        <f ca="1">IF($A$2=0,
    0,
    IFERROR(AB29+(((AC28+AC29)/2)*J29)+(IF(Z28&gt;Z29,
                '1D'!$D$8*((Z28^2-Z29^2)/(2*'1D'!$I$5)),
                '1D'!$D$9*((Z29^2-Z28^2)/(2*'1D'!$I$5)))+('1D'!$D$10*(ABS(I29)/90)*(MAX(Z28^2,
                        Z29^2)/(2*'1D'!$I$5))))-AB28,
        0))</f>
        <v>2.1167352315387689E-9</v>
      </c>
      <c r="AG28" s="5">
        <f ca="1">IF($A$2=0,
    1,
    IF(IFERROR(AG29,
            0)=0,
        0,
        IFERROR(IF(OR(ROUND(AD28,
                        3)&gt;=1,
                    AND(ABS(AF28)&lt;'1D'!$D$19,
                        AD28&lt;1)),
                1,
                0),
            0)))</f>
        <v>0</v>
      </c>
      <c r="AH28" s="5">
        <f ca="1">IFERROR(IF('1D'!V36="Supercritical",
        MAX('1D'!$D$16,
            IFERROR(L28,
                MAX('1D'!$D$16,
                    POWER((ABS(K28)^2)/('1D'!$I$5*MAX(F28,
                                0.1)^2),
                        1/3)))),
        IF('1D'!V36="Subcritical",
            MAX('1D'!$D$16,
                IFERROR(W28,
                    MAX('1D'!$D$16,
                        POWER((ABS(K28)^2)/('1D'!$I$5*MAX(F28,
                                    0.1)^2),
                            1/3)))),
            IF(IFERROR(T28,
                    -1E+99)&gt;=IFERROR(AE28,
                    -1E+99),
                MAX('1D'!$D$16,
                    IFERROR(L28,
                        MAX('1D'!$D$16,
                            POWER((ABS(K28)^2)/('1D'!$I$5*MAX(F28,
                                        0.1)^2),
                                1/3)))),
                MAX('1D'!$D$16,
                    IFERROR(W28,
                        MAX('1D'!$D$16,
                            POWER((ABS(K28)^2)/('1D'!$I$5*MAX(F28,
                                        0.1)^2),
                                1/3))))))),
    MAX('1D'!$D$16,
        POWER((ABS(K28)^2)/('1D'!$I$5*MAX(F28,
                    0.1)^2),
            1/3)))</f>
        <v>3</v>
      </c>
      <c r="AI28" s="5">
        <f t="shared" ca="1" si="8"/>
        <v>634.5</v>
      </c>
      <c r="AJ28" s="5">
        <f ca="1">AI28+((ABS(K28)/MAX(((F28)+(G28)*(AH28))*(AH28),
            0.000001))^2)/(2*'1D'!$I$5)</f>
        <v>634.5000034033103</v>
      </c>
      <c r="AM28">
        <v>0</v>
      </c>
      <c r="AN28">
        <v>0</v>
      </c>
      <c r="AO28" s="5">
        <f t="shared" si="9"/>
        <v>0</v>
      </c>
      <c r="AP28" s="5">
        <f t="shared" si="12"/>
        <v>0</v>
      </c>
      <c r="AQ28" s="5">
        <f ca="1">ABS(ABS(K28)/MAX(((F28)+(G28)*(AH28))*(AH28),
        0.000001))/SQRT('1D'!$I$5*MAX((((F28)+(G28)*(AH28))*(AH28))/MAX((F28)+2*(G28)*(AH28),
            0.000001),
        0.000001))</f>
        <v>1.5062780307700118E-3</v>
      </c>
      <c r="AR28" s="5" t="str">
        <f t="shared" ca="1" si="10"/>
        <v>Subcritical</v>
      </c>
      <c r="AS28" s="5">
        <f ca="1">((ABS(K28)*'1D'!$D$6)/(MAX(((F28)+(G28)*(AH28))*(AH28),
            0.000001)*MAX(((((F28)+(G28)*(AH28))*(AH28))/MAX((F28)+2*(AH28)*SQRT(1+(G28)^2),
                    0.000001))^(2/3),
            0.000001)))^2</f>
        <v>9.0602522088064401E-9</v>
      </c>
    </row>
    <row r="29" spans="1:45" x14ac:dyDescent="0.35">
      <c r="A29">
        <v>20</v>
      </c>
      <c r="B29">
        <v>18.986999999999998</v>
      </c>
      <c r="C29">
        <v>616076.44700000004</v>
      </c>
      <c r="D29">
        <v>3096596.88</v>
      </c>
      <c r="E29">
        <v>631.5</v>
      </c>
      <c r="F29">
        <v>5.8070000000000004</v>
      </c>
      <c r="G29">
        <v>0</v>
      </c>
      <c r="H29" t="s">
        <v>176</v>
      </c>
      <c r="I29">
        <v>5.5E-2</v>
      </c>
      <c r="J29" s="5">
        <f t="shared" si="11"/>
        <v>1.0009999999999977</v>
      </c>
      <c r="K29" s="5">
        <f ca="1">MAX(0.05,
    K28+(forebay!AO34 + sidechannel!AO36))</f>
        <v>0.14214014031564878</v>
      </c>
      <c r="L29" s="5">
        <f ca="1">IF($A$2=0,
    IFERROR(L28,
        MAX('1D'!$D$16,
            POWER((ABS(K29)^2)/('1D'!$I$5*MAX(F29,
                        0.1)^2),
                1/3))),
    IF(IFERROR(V28,
            0)=0,
        IFERROR(L28,
            MAX('1D'!$D$16,
                POWER((ABS(K29)^2)/('1D'!$I$5*MAX(F29,
                            0.1)^2),
                    1/3))),
        IF(OR(IFERROR(L29,
                    0)=0,
                IFERROR(S28,
                    0)&lt;1,
                IFERROR(S29,
                    0)&lt;1),
            MAX('1D'!$D$16,
                POWER((ABS(K29)^2)/('1D'!$I$5*MAX(F29,
                            0.1)^2),
                    1/3)),
            IF(IFERROR(U29,
                    0)&gt;0,
                MAX('1D'!$D$16,
                    IFERROR(L29,
                        0)+((IFERROR(U29,
                                0))*'1D'!$D$18*IF((IFERROR(S29,
                                    0))&lt;1,
                            1,
                            -1))),
                IF(IFERROR(U29,
                        0)&lt;0,
                    IF(ABS((MAX('1D'!$D$16,
                                    POWER((ABS(K29)^2)/('1D'!$I$5*MAX(F29,
                                                0.1)^2),
                                        1/3)))-IFERROR(L29,
                                0))&gt;'1D'!$D$19,
                        MAX('1D'!$D$16,
                            IF((MAX('1D'!$D$16,
                                        POWER((ABS(K29)^2)/('1D'!$I$5*MAX(F29,
                                                    0.1)^2),
                                            1/3)))&gt;IFERROR(L29,
                                    0),
                                MIN((MAX('1D'!$D$16,
                                            POWER((ABS(K29)^2)/('1D'!$I$5*MAX(F29,
                                                        0.1)^2),
                                                1/3))),
                                    IFERROR(L29,
                                        0)+(MIN(ABS(IFERROR(U29,
                                                    0))*'1D'!$D$18,
                                            ABS((MAX('1D'!$D$16,
                                                        POWER((ABS(K29)^2)/('1D'!$I$5*MAX(F29,
                                                                    0.1)^2),
                                                            1/3)))-IFERROR(L29,
                                                    0))))),
                                MAX((MAX('1D'!$D$16,
                                            POWER((ABS(K29)^2)/('1D'!$I$5*MAX(F29,
                                                        0.1)^2),
                                                1/3))),
                                    IFERROR(L29,
                                        0)-(MIN(ABS(IFERROR(U29,
                                                    0))*'1D'!$D$18,
                                            ABS((MAX('1D'!$D$16,
                                                        POWER((ABS(K29)^2)/('1D'!$I$5*MAX(F29,
                                                                    0.1)^2),
                                                            1/3)))-IFERROR(L29,
                                                    0))))))),
                        MAX('1D'!$D$16,
                            POWER((ABS(K29)^2)/('1D'!$I$5*MAX(F29,
                                        0.1)^2),
                                1/3))),
                    MAX('1D'!$D$16,
                        IFERROR(L29,
                            0)))))))</f>
        <v>0.05</v>
      </c>
      <c r="M29" s="5">
        <f t="shared" ca="1" si="0"/>
        <v>0.29035000000000005</v>
      </c>
      <c r="N29" s="5">
        <f t="shared" ca="1" si="1"/>
        <v>4.9153546639580166E-2</v>
      </c>
      <c r="O29" s="5">
        <f t="shared" ca="1" si="2"/>
        <v>0.48954758159341744</v>
      </c>
      <c r="P29" s="5">
        <f t="shared" ca="1" si="3"/>
        <v>631.54999999999995</v>
      </c>
      <c r="Q29" s="5">
        <f ca="1">P29+((ABS(K29)/MAX(((F29)+(G29)*(L29))*(L29),
            0.000001))^2)/(2*'1D'!$I$5)</f>
        <v>631.56221492531313</v>
      </c>
      <c r="R29" s="5">
        <f ca="1">((ABS(K29)*'1D'!$D$6)/(MAX(((F29)+(G29)*(L29))*(L29),
            0.000001)*MAX(((((F29)+(G29)*(L29))*(L29))/MAX((F29)+2*(L29)*SQRT(1+(G29)^2),
                    0.000001))^(2/3),
            0.000001)))^2</f>
        <v>2.9947864375520768E-3</v>
      </c>
      <c r="S29" s="5">
        <f ca="1">ABS(ABS(K29)/MAX(((F29)+(G29)*(L29))*(L29),
        0.000001))/SQRT('1D'!$I$5*MAX((((F29)+(G29)*(L29))*(L29))/MAX((F29)+2*(G29)*(L29),
            0.000001),
        0.000001))</f>
        <v>0.698997147723737</v>
      </c>
      <c r="T29" s="5">
        <f ca="1">((F29)*(L29)^2)/2+(G29)*(L29)^3/3+(ABS(K29)^2)/('1D'!$I$5*MAX(((F29)+(G29)*(L29))*(L29),
        0.000001))</f>
        <v>1.4351957129345045E-2</v>
      </c>
      <c r="U29" s="5">
        <f ca="1">IF($A$2=0,
    0,
    IFERROR(Q28-(((R28+R29)/2)*J29)-(IF(O28&gt;O29,
                '1D'!$D$8*((O28^2-O29^2)/(2*'1D'!$I$5)),
                '1D'!$D$9*((O29^2-O28^2)/(2*'1D'!$I$5)))+('1D'!$D$10*(ABS(I29)/90)*(MAX(O28^2,
                        O29^2)/(2*'1D'!$I$5))))-Q29,
        0))</f>
        <v>-2.9781986216903533E-3</v>
      </c>
      <c r="V29" s="5">
        <f ca="1">IF($A$2=0,
    1,
    IF(IFERROR(V28,
            0)=0,
        0,
        IFERROR(IF(ROUND(S29,
                    3)=1,
                1,
                IF(AND(ABS(U29)&lt;'1D'!$D$19,
                        S29&gt;1),
                    1,
                    0)),
            0)))</f>
        <v>0</v>
      </c>
      <c r="W29" s="5">
        <f ca="1">IF($A$2=0,
    MAX(MAX('1D'!$D$16,
            MAX('1D'!$D$16,
                POWER((ABS(K29)^2)/('1D'!$I$5*MAX(F29,
                            0.1)^2),
                    1/3))),
        IFERROR(W56,
            MAX(MAX('1D'!$D$16,
                    MAX('1D'!$D$16,
                        POWER((ABS(K29)^2)/('1D'!$I$5*MAX(F29,
                                    0.1)^2),
                            1/3))),
                ($L$2)-E56))),
    IF(IFERROR(AG30,
            0)=0,
        MAX(MAX('1D'!$D$16,
                MAX('1D'!$D$16,
                    POWER((ABS(K29)^2)/('1D'!$I$5*MAX(F29,
                                0.1)^2),
                        1/3))),
            IFERROR(W56,
                MAX(MAX('1D'!$D$16,
                        MAX('1D'!$D$16,
                            POWER((ABS(K29)^2)/('1D'!$I$5*MAX(F29,
                                        0.1)^2),
                                1/3))),
                    ($L$2)-E56))),
        IF(IFERROR(W29,
                0)=0,
            MAX(MAX('1D'!$D$16,
                    MAX('1D'!$D$16,
                        POWER((ABS(K29)^2)/('1D'!$I$5*MAX(F29,
                                    0.1)^2),
                            1/3))),
                IFERROR(W56,
                    MAX(MAX('1D'!$D$16,
                            MAX('1D'!$D$16,
                                POWER((ABS(K29)^2)/('1D'!$I$5*MAX(F29,
                                            0.1)^2),
                                    1/3))),
                        ($L$2)-E56))),
            IF(OR(IFERROR(AD29,
                        0)&gt;=1,
                    IFERROR(AD30,
                        0)&gt;=1),
                MAX('1D'!$D$16,
                    MAX('1D'!$D$16,
                        POWER((ABS(K29)^2)/('1D'!$I$5*MAX(F29,
                                    0.1)^2),
                            1/3))),
                IF(ABS(IFERROR(AF29,
                            0))&lt;'1D'!$D$19,
                    MAX(MAX('1D'!$D$16,
                            MAX('1D'!$D$16,
                                POWER((ABS(K29)^2)/('1D'!$I$5*MAX(F29,
                                            0.1)^2),
                                    1/3))),
                        IFERROR(W29,
                            0)),
                    MAX(MAX('1D'!$D$16,
                            MAX('1D'!$D$16,
                                POWER((ABS(K29)^2)/('1D'!$I$5*MAX(F29,
                                            0.1)^2),
                                    1/3))),
                        (IFERROR(W29,
                                0))+((IFERROR(AF29,
                                    0))*'1D'!$D$18)))))))</f>
        <v>3</v>
      </c>
      <c r="X29" s="5">
        <f t="shared" ca="1" si="4"/>
        <v>17.420999999999999</v>
      </c>
      <c r="Y29" s="5">
        <f t="shared" ca="1" si="5"/>
        <v>1.4754806470737698</v>
      </c>
      <c r="Z29" s="5">
        <f t="shared" ca="1" si="6"/>
        <v>8.1591263598902921E-3</v>
      </c>
      <c r="AA29" s="5">
        <f t="shared" ca="1" si="7"/>
        <v>634.5</v>
      </c>
      <c r="AB29" s="5">
        <f ca="1">AA29+((ABS(K29)/MAX(((F29)+(G29)*(W29))*(W29),
            0.000001))^2)/(2*'1D'!$I$5)</f>
        <v>634.50000339303483</v>
      </c>
      <c r="AC29" s="5">
        <f ca="1">((ABS(K29)*'1D'!$D$6)/(MAX(((F29)+(G29)*(W29))*(W29),
            0.000001)*MAX(((((F29)+(G29)*(W29))*(W29))/MAX((F29)+2*(W29)*SQRT(1+(G29)^2),
                    0.000001))^(2/3),
            0.000001)))^2</f>
        <v>8.9171309878533673E-9</v>
      </c>
      <c r="AD29" s="5">
        <f ca="1">ABS(ABS(K29)/MAX(((F29)+(G29)*(W29))*(W29),
        0.000001))/SQRT('1D'!$I$5*MAX((((F29)+(G29)*(W29))*(W29))/MAX((F29)+2*(G29)*(W29),
            0.000001),
        0.000001))</f>
        <v>1.5040023956558444E-3</v>
      </c>
      <c r="AE29" s="5">
        <f ca="1">((F29)*(W29)^2)/2+(G29)*(W29)^3/3+(ABS(K29)^2)/('1D'!$I$5*MAX(((F29)+(G29)*(W29))*(W29),
        0.000001))</f>
        <v>26.131618220118824</v>
      </c>
      <c r="AF29" s="5">
        <f ca="1">IF($A$2=0,
    0,
    IFERROR(AB30+(((AC29+AC30)/2)*J30)+(IF(Z29&gt;Z30,
                '1D'!$D$8*((Z29^2-Z30^2)/(2*'1D'!$I$5)),
                '1D'!$D$9*((Z30^2-Z29^2)/(2*'1D'!$I$5)))+('1D'!$D$10*(ABS(I30)/90)*(MAX(Z29^2,
                        Z30^2)/(2*'1D'!$I$5))))-AB29,
        0))</f>
        <v>8.046153084251273E-6</v>
      </c>
      <c r="AG29" s="5">
        <f ca="1">IF($A$2=0,
    1,
    IF(IFERROR(AG30,
            0)=0,
        0,
        IFERROR(IF(OR(ROUND(AD29,
                        3)&gt;=1,
                    AND(ABS(AF29)&lt;'1D'!$D$19,
                        AD29&lt;1)),
                1,
                0),
            0)))</f>
        <v>0</v>
      </c>
      <c r="AH29" s="5">
        <f ca="1">IFERROR(IF('1D'!V36="Supercritical",
        MAX('1D'!$D$16,
            IFERROR(L29,
                MAX('1D'!$D$16,
                    POWER((ABS(K29)^2)/('1D'!$I$5*MAX(F29,
                                0.1)^2),
                        1/3)))),
        IF('1D'!V36="Subcritical",
            MAX('1D'!$D$16,
                IFERROR(W29,
                    MAX('1D'!$D$16,
                        POWER((ABS(K29)^2)/('1D'!$I$5*MAX(F29,
                                    0.1)^2),
                            1/3)))),
            IF(IFERROR(T29,
                    -1E+99)&gt;=IFERROR(AE29,
                    -1E+99),
                MAX('1D'!$D$16,
                    IFERROR(L29,
                        MAX('1D'!$D$16,
                            POWER((ABS(K29)^2)/('1D'!$I$5*MAX(F29,
                                        0.1)^2),
                                1/3)))),
                MAX('1D'!$D$16,
                    IFERROR(W29,
                        MAX('1D'!$D$16,
                            POWER((ABS(K29)^2)/('1D'!$I$5*MAX(F29,
                                        0.1)^2),
                                1/3))))))),
    MAX('1D'!$D$16,
        POWER((ABS(K29)^2)/('1D'!$I$5*MAX(F29,
                    0.1)^2),
            1/3)))</f>
        <v>3</v>
      </c>
      <c r="AI29" s="5">
        <f t="shared" ca="1" si="8"/>
        <v>634.5</v>
      </c>
      <c r="AJ29" s="5">
        <f ca="1">AI29+((ABS(K29)/MAX(((F29)+(G29)*(AH29))*(AH29),
            0.000001))^2)/(2*'1D'!$I$5)</f>
        <v>634.50000339303483</v>
      </c>
      <c r="AM29">
        <v>0</v>
      </c>
      <c r="AN29">
        <v>0</v>
      </c>
      <c r="AO29" s="5">
        <f t="shared" si="9"/>
        <v>0</v>
      </c>
      <c r="AP29" s="5">
        <f t="shared" si="12"/>
        <v>0</v>
      </c>
      <c r="AQ29" s="5">
        <f ca="1">ABS(ABS(K29)/MAX(((F29)+(G29)*(AH29))*(AH29),
        0.000001))/SQRT('1D'!$I$5*MAX((((F29)+(G29)*(AH29))*(AH29))/MAX((F29)+2*(G29)*(AH29),
            0.000001),
        0.000001))</f>
        <v>1.5040023956558444E-3</v>
      </c>
      <c r="AR29" s="5" t="str">
        <f t="shared" ca="1" si="10"/>
        <v>Subcritical</v>
      </c>
      <c r="AS29" s="5">
        <f ca="1">((ABS(K29)*'1D'!$D$6)/(MAX(((F29)+(G29)*(AH29))*(AH29),
            0.000001)*MAX(((((F29)+(G29)*(AH29))*(AH29))/MAX((F29)+2*(AH29)*SQRT(1+(G29)^2),
                    0.000001))^(2/3),
            0.000001)))^2</f>
        <v>8.9171309878533673E-9</v>
      </c>
    </row>
    <row r="30" spans="1:45" x14ac:dyDescent="0.35">
      <c r="A30">
        <v>21</v>
      </c>
      <c r="B30">
        <v>19.986000000000001</v>
      </c>
      <c r="C30">
        <v>616076.48400000005</v>
      </c>
      <c r="D30">
        <v>3096595.8810000001</v>
      </c>
      <c r="E30">
        <v>631.5</v>
      </c>
      <c r="F30">
        <v>5.9160000000000004</v>
      </c>
      <c r="G30">
        <v>0</v>
      </c>
      <c r="H30" t="s">
        <v>176</v>
      </c>
      <c r="I30">
        <v>9.3789999999999996</v>
      </c>
      <c r="J30" s="5">
        <f t="shared" si="11"/>
        <v>0.99900000000000233</v>
      </c>
      <c r="K30" s="5">
        <f ca="1">MAX(0.05,
    K29+(forebay!AO35 + sidechannel!AO37))</f>
        <v>0.26344839135032527</v>
      </c>
      <c r="L30" s="5">
        <f ca="1">IF($A$2=0,
    IFERROR(L29,
        MAX('1D'!$D$16,
            POWER((ABS(K30)^2)/('1D'!$I$5*MAX(F30,
                        0.1)^2),
                1/3))),
    IF(IFERROR(V29,
            0)=0,
        IFERROR(L29,
            MAX('1D'!$D$16,
                POWER((ABS(K30)^2)/('1D'!$I$5*MAX(F30,
                            0.1)^2),
                    1/3))),
        IF(OR(IFERROR(L30,
                    0)=0,
                IFERROR(S29,
                    0)&lt;1,
                IFERROR(S30,
                    0)&lt;1),
            MAX('1D'!$D$16,
                POWER((ABS(K30)^2)/('1D'!$I$5*MAX(F30,
                            0.1)^2),
                    1/3)),
            IF(IFERROR(U30,
                    0)&gt;0,
                MAX('1D'!$D$16,
                    IFERROR(L30,
                        0)+((IFERROR(U30,
                                0))*'1D'!$D$18*IF((IFERROR(S30,
                                    0))&lt;1,
                            1,
                            -1))),
                IF(IFERROR(U30,
                        0)&lt;0,
                    IF(ABS((MAX('1D'!$D$16,
                                    POWER((ABS(K30)^2)/('1D'!$I$5*MAX(F30,
                                                0.1)^2),
                                        1/3)))-IFERROR(L30,
                                0))&gt;'1D'!$D$19,
                        MAX('1D'!$D$16,
                            IF((MAX('1D'!$D$16,
                                        POWER((ABS(K30)^2)/('1D'!$I$5*MAX(F30,
                                                    0.1)^2),
                                            1/3)))&gt;IFERROR(L30,
                                    0),
                                MIN((MAX('1D'!$D$16,
                                            POWER((ABS(K30)^2)/('1D'!$I$5*MAX(F30,
                                                        0.1)^2),
                                                1/3))),
                                    IFERROR(L30,
                                        0)+(MIN(ABS(IFERROR(U30,
                                                    0))*'1D'!$D$18,
                                            ABS((MAX('1D'!$D$16,
                                                        POWER((ABS(K30)^2)/('1D'!$I$5*MAX(F30,
                                                                    0.1)^2),
                                                            1/3)))-IFERROR(L30,
                                                    0))))),
                                MAX((MAX('1D'!$D$16,
                                            POWER((ABS(K30)^2)/('1D'!$I$5*MAX(F30,
                                                        0.1)^2),
                                                1/3))),
                                    IFERROR(L30,
                                        0)-(MIN(ABS(IFERROR(U30,
                                                    0))*'1D'!$D$18,
                                            ABS((MAX('1D'!$D$16,
                                                        POWER((ABS(K30)^2)/('1D'!$I$5*MAX(F30,
                                                                    0.1)^2),
                                                            1/3)))-IFERROR(L30,
                                                    0))))))),
                        MAX('1D'!$D$16,
                            POWER((ABS(K30)^2)/('1D'!$I$5*MAX(F30,
                                        0.1)^2),
                                1/3))),
                    MAX('1D'!$D$16,
                        IFERROR(L30,
                            0)))))))</f>
        <v>0.05</v>
      </c>
      <c r="M30" s="5">
        <f t="shared" ca="1" si="0"/>
        <v>0.29580000000000001</v>
      </c>
      <c r="N30" s="5">
        <f t="shared" ca="1" si="1"/>
        <v>4.9168882978723405E-2</v>
      </c>
      <c r="O30" s="5">
        <f t="shared" ca="1" si="2"/>
        <v>0.89063012626884808</v>
      </c>
      <c r="P30" s="5">
        <f t="shared" ca="1" si="3"/>
        <v>631.54999999999995</v>
      </c>
      <c r="Q30" s="5">
        <f ca="1">P30+((ABS(K30)/MAX(((F30)+(G30)*(L30))*(L30),
            0.000001))^2)/(2*'1D'!$I$5)</f>
        <v>631.59042925697338</v>
      </c>
      <c r="R30" s="5">
        <f ca="1">((ABS(K30)*'1D'!$D$6)/(MAX(((F30)+(G30)*(L30))*(L30),
            0.000001)*MAX(((((F30)+(G30)*(L30))*(L30))/MAX((F30)+2*(L30)*SQRT(1+(G30)^2),
                    0.000001))^(2/3),
            0.000001)))^2</f>
        <v>9.9080949118654366E-3</v>
      </c>
      <c r="S30" s="5">
        <f ca="1">ABS(ABS(K30)/MAX(((F30)+(G30)*(L30))*(L30),
        0.000001))/SQRT('1D'!$I$5*MAX((((F30)+(G30)*(L30))*(L30))/MAX((F30)+2*(G30)*(L30),
            0.000001),
        0.000001))</f>
        <v>1.2716801008646377</v>
      </c>
      <c r="T30" s="5">
        <f ca="1">((F30)*(L30)^2)/2+(G30)*(L30)^3/3+(ABS(K30)^2)/('1D'!$I$5*MAX(((F30)+(G30)*(L30))*(L30),
        0.000001))</f>
        <v>3.1312948425450057E-2</v>
      </c>
      <c r="U30" s="5">
        <f ca="1">IF($A$2=0,
    0,
    IFERROR(Q29-(((R29+R30)/2)*J30)-(IF(O29&gt;O30,
                '1D'!$D$8*((O29^2-O30^2)/(2*'1D'!$I$5)),
                '1D'!$D$9*((O30^2-O29^2)/(2*'1D'!$I$5)))+('1D'!$D$10*(ABS(I30)/90)*(MAX(O29^2,
                        O30^2)/(2*'1D'!$I$5))))-Q30,
        0))</f>
        <v>-3.8112730728926181E-2</v>
      </c>
      <c r="V30" s="5">
        <f ca="1">IF($A$2=0,
    1,
    IF(IFERROR(V29,
            0)=0,
        0,
        IFERROR(IF(ROUND(S30,
                    3)=1,
                1,
                IF(AND(ABS(U30)&lt;'1D'!$D$19,
                        S30&gt;1),
                    1,
                    0)),
            0)))</f>
        <v>0</v>
      </c>
      <c r="W30" s="5">
        <f ca="1">IF($A$2=0,
    MAX(MAX('1D'!$D$16,
            MAX('1D'!$D$16,
                POWER((ABS(K30)^2)/('1D'!$I$5*MAX(F30,
                            0.1)^2),
                    1/3))),
        IFERROR(W56,
            MAX(MAX('1D'!$D$16,
                    MAX('1D'!$D$16,
                        POWER((ABS(K30)^2)/('1D'!$I$5*MAX(F30,
                                    0.1)^2),
                            1/3))),
                ($L$2)-E56))),
    IF(IFERROR(AG31,
            0)=0,
        MAX(MAX('1D'!$D$16,
                MAX('1D'!$D$16,
                    POWER((ABS(K30)^2)/('1D'!$I$5*MAX(F30,
                                0.1)^2),
                        1/3))),
            IFERROR(W56,
                MAX(MAX('1D'!$D$16,
                        MAX('1D'!$D$16,
                            POWER((ABS(K30)^2)/('1D'!$I$5*MAX(F30,
                                        0.1)^2),
                                1/3))),
                    ($L$2)-E56))),
        IF(IFERROR(W30,
                0)=0,
            MAX(MAX('1D'!$D$16,
                    MAX('1D'!$D$16,
                        POWER((ABS(K30)^2)/('1D'!$I$5*MAX(F30,
                                    0.1)^2),
                            1/3))),
                IFERROR(W56,
                    MAX(MAX('1D'!$D$16,
                            MAX('1D'!$D$16,
                                POWER((ABS(K30)^2)/('1D'!$I$5*MAX(F30,
                                            0.1)^2),
                                    1/3))),
                        ($L$2)-E56))),
            IF(OR(IFERROR(AD30,
                        0)&gt;=1,
                    IFERROR(AD31,
                        0)&gt;=1),
                MAX('1D'!$D$16,
                    MAX('1D'!$D$16,
                        POWER((ABS(K30)^2)/('1D'!$I$5*MAX(F30,
                                    0.1)^2),
                            1/3))),
                IF(ABS(IFERROR(AF30,
                            0))&lt;'1D'!$D$19,
                    MAX(MAX('1D'!$D$16,
                            MAX('1D'!$D$16,
                                POWER((ABS(K30)^2)/('1D'!$I$5*MAX(F30,
                                            0.1)^2),
                                    1/3))),
                        IFERROR(W30,
                            0)),
                    MAX(MAX('1D'!$D$16,
                            MAX('1D'!$D$16,
                                POWER((ABS(K30)^2)/('1D'!$I$5*MAX(F30,
                                            0.1)^2),
                                    1/3))),
                        (IFERROR(W30,
                                0))+((IFERROR(AF30,
                                    0))*'1D'!$D$18)))))))</f>
        <v>3</v>
      </c>
      <c r="X30" s="5">
        <f t="shared" ca="1" si="4"/>
        <v>17.748000000000001</v>
      </c>
      <c r="Y30" s="5">
        <f t="shared" ca="1" si="5"/>
        <v>1.4894259818731119</v>
      </c>
      <c r="Z30" s="5">
        <f t="shared" ca="1" si="6"/>
        <v>1.4843835437814134E-2</v>
      </c>
      <c r="AA30" s="5">
        <f t="shared" ca="1" si="7"/>
        <v>634.5</v>
      </c>
      <c r="AB30" s="5">
        <f ca="1">AA30+((ABS(K30)/MAX(((F30)+(G30)*(W30))*(W30),
            0.000001))^2)/(2*'1D'!$I$5)</f>
        <v>634.50001123034917</v>
      </c>
      <c r="AC30" s="5">
        <f ca="1">((ABS(K30)*'1D'!$D$6)/(MAX(((F30)+(G30)*(W30))*(W30),
            0.000001)*MAX(((((F30)+(G30)*(W30))*(W30))/MAX((F30)+2*(W30)*SQRT(1+(G30)^2),
                    0.000001))^(2/3),
            0.000001)))^2</f>
        <v>2.9146263003457208E-8</v>
      </c>
      <c r="AD30" s="5">
        <f ca="1">ABS(ABS(K30)/MAX(((F30)+(G30)*(W30))*(W30),
        0.000001))/SQRT('1D'!$I$5*MAX((((F30)+(G30)*(W30))*(W30))/MAX((F30)+2*(G30)*(W30),
            0.000001),
        0.000001))</f>
        <v>2.7362199179733942E-3</v>
      </c>
      <c r="AE30" s="5">
        <f ca="1">((F30)*(W30)^2)/2+(G30)*(W30)^3/3+(ABS(K30)^2)/('1D'!$I$5*MAX(((F30)+(G30)*(W30))*(W30),
        0.000001))</f>
        <v>26.622398632473757</v>
      </c>
      <c r="AF30" s="5">
        <f ca="1">IF($A$2=0,
    0,
    IFERROR(AB31+(((AC30+AC31)/2)*J31)+(IF(Z30&gt;Z31,
                '1D'!$D$8*((Z30^2-Z31^2)/(2*'1D'!$I$5)),
                '1D'!$D$9*((Z31^2-Z30^2)/(2*'1D'!$I$5)))+('1D'!$D$10*(ABS(I31)/90)*(MAX(Z30^2,
                        Z31^2)/(2*'1D'!$I$5))))-AB30,
        0))</f>
        <v>2.1507619180738402E-5</v>
      </c>
      <c r="AG30" s="5">
        <f ca="1">IF($A$2=0,
    1,
    IF(IFERROR(AG31,
            0)=0,
        0,
        IFERROR(IF(OR(ROUND(AD30,
                        3)&gt;=1,
                    AND(ABS(AF30)&lt;'1D'!$D$19,
                        AD30&lt;1)),
                1,
                0),
            0)))</f>
        <v>0</v>
      </c>
      <c r="AH30" s="5">
        <f ca="1">IFERROR(IF('1D'!V36="Supercritical",
        MAX('1D'!$D$16,
            IFERROR(L30,
                MAX('1D'!$D$16,
                    POWER((ABS(K30)^2)/('1D'!$I$5*MAX(F30,
                                0.1)^2),
                        1/3)))),
        IF('1D'!V36="Subcritical",
            MAX('1D'!$D$16,
                IFERROR(W30,
                    MAX('1D'!$D$16,
                        POWER((ABS(K30)^2)/('1D'!$I$5*MAX(F30,
                                    0.1)^2),
                            1/3)))),
            IF(IFERROR(T30,
                    -1E+99)&gt;=IFERROR(AE30,
                    -1E+99),
                MAX('1D'!$D$16,
                    IFERROR(L30,
                        MAX('1D'!$D$16,
                            POWER((ABS(K30)^2)/('1D'!$I$5*MAX(F30,
                                        0.1)^2),
                                1/3)))),
                MAX('1D'!$D$16,
                    IFERROR(W30,
                        MAX('1D'!$D$16,
                            POWER((ABS(K30)^2)/('1D'!$I$5*MAX(F30,
                                        0.1)^2),
                                1/3))))))),
    MAX('1D'!$D$16,
        POWER((ABS(K30)^2)/('1D'!$I$5*MAX(F30,
                    0.1)^2),
            1/3)))</f>
        <v>3</v>
      </c>
      <c r="AI30" s="5">
        <f t="shared" ca="1" si="8"/>
        <v>634.5</v>
      </c>
      <c r="AJ30" s="5">
        <f ca="1">AI30+((ABS(K30)/MAX(((F30)+(G30)*(AH30))*(AH30),
            0.000001))^2)/(2*'1D'!$I$5)</f>
        <v>634.50001123034917</v>
      </c>
      <c r="AM30">
        <v>0</v>
      </c>
      <c r="AN30">
        <v>0</v>
      </c>
      <c r="AO30" s="5">
        <f t="shared" si="9"/>
        <v>0</v>
      </c>
      <c r="AP30" s="5">
        <f t="shared" si="12"/>
        <v>0</v>
      </c>
      <c r="AQ30" s="5">
        <f ca="1">ABS(ABS(K30)/MAX(((F30)+(G30)*(AH30))*(AH30),
        0.000001))/SQRT('1D'!$I$5*MAX((((F30)+(G30)*(AH30))*(AH30))/MAX((F30)+2*(G30)*(AH30),
            0.000001),
        0.000001))</f>
        <v>2.7362199179733942E-3</v>
      </c>
      <c r="AR30" s="5" t="str">
        <f t="shared" ca="1" si="10"/>
        <v>Subcritical</v>
      </c>
      <c r="AS30" s="5">
        <f ca="1">((ABS(K30)*'1D'!$D$6)/(MAX(((F30)+(G30)*(AH30))*(AH30),
            0.000001)*MAX(((((F30)+(G30)*(AH30))*(AH30))/MAX((F30)+2*(AH30)*SQRT(1+(G30)^2),
                    0.000001))^(2/3),
            0.000001)))^2</f>
        <v>2.9146263003457208E-8</v>
      </c>
    </row>
    <row r="31" spans="1:45" x14ac:dyDescent="0.35">
      <c r="A31">
        <v>22</v>
      </c>
      <c r="B31">
        <v>20.952000000000002</v>
      </c>
      <c r="C31">
        <v>616076.36199999996</v>
      </c>
      <c r="D31">
        <v>3096594.923</v>
      </c>
      <c r="E31">
        <v>631.5</v>
      </c>
      <c r="F31">
        <v>5.9080000000000004</v>
      </c>
      <c r="G31">
        <v>0</v>
      </c>
      <c r="H31" t="s">
        <v>176</v>
      </c>
      <c r="I31">
        <v>24.236999999999998</v>
      </c>
      <c r="J31" s="5">
        <f t="shared" si="11"/>
        <v>0.96600000000000108</v>
      </c>
      <c r="K31" s="5">
        <f ca="1">MAX(0.05,
    K30+(forebay!AO36 + sidechannel!AO38))</f>
        <v>0.43569180880954106</v>
      </c>
      <c r="L31" s="5">
        <f ca="1">IF($A$2=0,
    IFERROR(L30,
        MAX('1D'!$D$16,
            POWER((ABS(K31)^2)/('1D'!$I$5*MAX(F31,
                        0.1)^2),
                1/3))),
    IF(IFERROR(V30,
            0)=0,
        IFERROR(L30,
            MAX('1D'!$D$16,
                POWER((ABS(K31)^2)/('1D'!$I$5*MAX(F31,
                            0.1)^2),
                    1/3))),
        IF(OR(IFERROR(L31,
                    0)=0,
                IFERROR(S30,
                    0)&lt;1,
                IFERROR(S31,
                    0)&lt;1),
            MAX('1D'!$D$16,
                POWER((ABS(K31)^2)/('1D'!$I$5*MAX(F31,
                            0.1)^2),
                    1/3)),
            IF(IFERROR(U31,
                    0)&gt;0,
                MAX('1D'!$D$16,
                    IFERROR(L31,
                        0)+((IFERROR(U31,
                                0))*'1D'!$D$18*IF((IFERROR(S31,
                                    0))&lt;1,
                            1,
                            -1))),
                IF(IFERROR(U31,
                        0)&lt;0,
                    IF(ABS((MAX('1D'!$D$16,
                                    POWER((ABS(K31)^2)/('1D'!$I$5*MAX(F31,
                                                0.1)^2),
                                        1/3)))-IFERROR(L31,
                                0))&gt;'1D'!$D$19,
                        MAX('1D'!$D$16,
                            IF((MAX('1D'!$D$16,
                                        POWER((ABS(K31)^2)/('1D'!$I$5*MAX(F31,
                                                    0.1)^2),
                                            1/3)))&gt;IFERROR(L31,
                                    0),
                                MIN((MAX('1D'!$D$16,
                                            POWER((ABS(K31)^2)/('1D'!$I$5*MAX(F31,
                                                        0.1)^2),
                                                1/3))),
                                    IFERROR(L31,
                                        0)+(MIN(ABS(IFERROR(U31,
                                                    0))*'1D'!$D$18,
                                            ABS((MAX('1D'!$D$16,
                                                        POWER((ABS(K31)^2)/('1D'!$I$5*MAX(F31,
                                                                    0.1)^2),
                                                            1/3)))-IFERROR(L31,
                                                    0))))),
                                MAX((MAX('1D'!$D$16,
                                            POWER((ABS(K31)^2)/('1D'!$I$5*MAX(F31,
                                                        0.1)^2),
                                                1/3))),
                                    IFERROR(L31,
                                        0)-(MIN(ABS(IFERROR(U31,
                                                    0))*'1D'!$D$18,
                                            ABS((MAX('1D'!$D$16,
                                                        POWER((ABS(K31)^2)/('1D'!$I$5*MAX(F31,
                                                                    0.1)^2),
                                                            1/3)))-IFERROR(L31,
                                                    0))))))),
                        MAX('1D'!$D$16,
                            POWER((ABS(K31)^2)/('1D'!$I$5*MAX(F31,
                                        0.1)^2),
                                1/3))),
                    MAX('1D'!$D$16,
                        IFERROR(L31,
                            0)))))))</f>
        <v>0.05</v>
      </c>
      <c r="M31" s="5">
        <f t="shared" ca="1" si="0"/>
        <v>0.29540000000000005</v>
      </c>
      <c r="N31" s="5">
        <f t="shared" ca="1" si="1"/>
        <v>4.9167776298268982E-2</v>
      </c>
      <c r="O31" s="5">
        <f t="shared" ca="1" si="2"/>
        <v>1.4749214922462457</v>
      </c>
      <c r="P31" s="5">
        <f t="shared" ca="1" si="3"/>
        <v>631.54999999999995</v>
      </c>
      <c r="Q31" s="5">
        <f ca="1">P31+((ABS(K31)/MAX(((F31)+(G31)*(L31))*(L31),
            0.000001))^2)/(2*'1D'!$I$5)</f>
        <v>631.66087632050403</v>
      </c>
      <c r="R31" s="5">
        <f ca="1">((ABS(K31)*'1D'!$D$6)/(MAX(((F31)+(G31)*(L31))*(L31),
            0.000001)*MAX(((((F31)+(G31)*(L31))*(L31))/MAX((F31)+2*(L31)*SQRT(1+(G31)^2),
                    0.000001))^(2/3),
            0.000001)))^2</f>
        <v>2.7173541110414656E-2</v>
      </c>
      <c r="S31" s="5">
        <f ca="1">ABS(ABS(K31)/MAX(((F31)+(G31)*(L31))*(L31),
        0.000001))/SQRT('1D'!$I$5*MAX((((F31)+(G31)*(L31))*(L31))/MAX((F31)+2*(G31)*(L31),
            0.000001),
        0.000001))</f>
        <v>2.1059565095611252</v>
      </c>
      <c r="T31" s="5">
        <f ca="1">((F31)*(L31)^2)/2+(G31)*(L31)^3/3+(ABS(K31)^2)/('1D'!$I$5*MAX(((F31)+(G31)*(L31))*(L31),
        0.000001))</f>
        <v>7.2890730153805733E-2</v>
      </c>
      <c r="U31" s="5">
        <f ca="1">IF($A$2=0,
    0,
    IFERROR(Q30-(((R30+R31)/2)*J31)-(IF(O30&gt;O31,
                '1D'!$D$8*((O30^2-O31^2)/(2*'1D'!$I$5)),
                '1D'!$D$9*((O31^2-O30^2)/(2*'1D'!$I$5)))+('1D'!$D$10*(ABS(I31)/90)*(MAX(O30^2,
                        O31^2)/(2*'1D'!$I$5))))-Q31,
        0))</f>
        <v>-9.9881049049258763E-2</v>
      </c>
      <c r="V31" s="5">
        <f ca="1">IF($A$2=0,
    1,
    IF(IFERROR(V30,
            0)=0,
        0,
        IFERROR(IF(ROUND(S31,
                    3)=1,
                1,
                IF(AND(ABS(U31)&lt;'1D'!$D$19,
                        S31&gt;1),
                    1,
                    0)),
            0)))</f>
        <v>0</v>
      </c>
      <c r="W31" s="5">
        <f ca="1">IF($A$2=0,
    MAX(MAX('1D'!$D$16,
            MAX('1D'!$D$16,
                POWER((ABS(K31)^2)/('1D'!$I$5*MAX(F31,
                            0.1)^2),
                    1/3))),
        IFERROR(W56,
            MAX(MAX('1D'!$D$16,
                    MAX('1D'!$D$16,
                        POWER((ABS(K31)^2)/('1D'!$I$5*MAX(F31,
                                    0.1)^2),
                            1/3))),
                ($L$2)-E56))),
    IF(IFERROR(AG32,
            0)=0,
        MAX(MAX('1D'!$D$16,
                MAX('1D'!$D$16,
                    POWER((ABS(K31)^2)/('1D'!$I$5*MAX(F31,
                                0.1)^2),
                        1/3))),
            IFERROR(W56,
                MAX(MAX('1D'!$D$16,
                        MAX('1D'!$D$16,
                            POWER((ABS(K31)^2)/('1D'!$I$5*MAX(F31,
                                        0.1)^2),
                                1/3))),
                    ($L$2)-E56))),
        IF(IFERROR(W31,
                0)=0,
            MAX(MAX('1D'!$D$16,
                    MAX('1D'!$D$16,
                        POWER((ABS(K31)^2)/('1D'!$I$5*MAX(F31,
                                    0.1)^2),
                            1/3))),
                IFERROR(W56,
                    MAX(MAX('1D'!$D$16,
                            MAX('1D'!$D$16,
                                POWER((ABS(K31)^2)/('1D'!$I$5*MAX(F31,
                                            0.1)^2),
                                    1/3))),
                        ($L$2)-E56))),
            IF(OR(IFERROR(AD31,
                        0)&gt;=1,
                    IFERROR(AD32,
                        0)&gt;=1),
                MAX('1D'!$D$16,
                    MAX('1D'!$D$16,
                        POWER((ABS(K31)^2)/('1D'!$I$5*MAX(F31,
                                    0.1)^2),
                            1/3))),
                IF(ABS(IFERROR(AF31,
                            0))&lt;'1D'!$D$19,
                    MAX(MAX('1D'!$D$16,
                            MAX('1D'!$D$16,
                                POWER((ABS(K31)^2)/('1D'!$I$5*MAX(F31,
                                            0.1)^2),
                                    1/3))),
                        IFERROR(W31,
                            0)),
                    MAX(MAX('1D'!$D$16,
                            MAX('1D'!$D$16,
                                POWER((ABS(K31)^2)/('1D'!$I$5*MAX(F31,
                                            0.1)^2),
                                    1/3))),
                        (IFERROR(W31,
                                0))+((IFERROR(AF31,
                                    0))*'1D'!$D$18)))))))</f>
        <v>3</v>
      </c>
      <c r="X31" s="5">
        <f t="shared" ca="1" si="4"/>
        <v>17.724</v>
      </c>
      <c r="Y31" s="5">
        <f t="shared" ca="1" si="5"/>
        <v>1.4884111521666106</v>
      </c>
      <c r="Z31" s="5">
        <f t="shared" ca="1" si="6"/>
        <v>2.4582024870770765E-2</v>
      </c>
      <c r="AA31" s="5">
        <f t="shared" ca="1" si="7"/>
        <v>634.5</v>
      </c>
      <c r="AB31" s="5">
        <f ca="1">AA31+((ABS(K31)/MAX(((F31)+(G31)*(W31))*(W31),
            0.000001))^2)/(2*'1D'!$I$5)</f>
        <v>634.50003079897795</v>
      </c>
      <c r="AC31" s="5">
        <f ca="1">((ABS(K31)*'1D'!$D$6)/(MAX(((F31)+(G31)*(W31))*(W31),
            0.000001)*MAX(((((F31)+(G31)*(W31))*(W31))/MAX((F31)+2*(W31)*SQRT(1+(G31)^2),
                    0.000001))^(2/3),
            0.000001)))^2</f>
        <v>8.00056402560849E-8</v>
      </c>
      <c r="AD31" s="5">
        <f ca="1">ABS(ABS(K31)/MAX(((F31)+(G31)*(W31))*(W31),
        0.000001))/SQRT('1D'!$I$5*MAX((((F31)+(G31)*(W31))*(W31))/MAX((F31)+2*(G31)*(W31),
            0.000001),
        0.000001))</f>
        <v>4.5312969385374116E-3</v>
      </c>
      <c r="AE31" s="5">
        <f ca="1">((F31)*(W31)^2)/2+(G31)*(W31)^3/3+(ABS(K31)^2)/('1D'!$I$5*MAX(((F31)+(G31)*(W31))*(W31),
        0.000001))</f>
        <v>26.587091762169234</v>
      </c>
      <c r="AF31" s="5">
        <f ca="1">IF($A$2=0,
    0,
    IFERROR(AB32+(((AC31+AC32)/2)*J32)+(IF(Z31&gt;Z32,
                '1D'!$D$8*((Z31^2-Z32^2)/(2*'1D'!$I$5)),
                '1D'!$D$9*((Z32^2-Z31^2)/(2*'1D'!$I$5)))+('1D'!$D$10*(ABS(I32)/90)*(MAX(Z31^2,
                        Z32^2)/(2*'1D'!$I$5))))-AB31,
        0))</f>
        <v>-0.37995583405779598</v>
      </c>
      <c r="AG31" s="5">
        <f ca="1">IF($A$2=0,
    1,
    IF(IFERROR(AG32,
            0)=0,
        0,
        IFERROR(IF(OR(ROUND(AD31,
                        3)&gt;=1,
                    AND(ABS(AF31)&lt;'1D'!$D$19,
                        AD31&lt;1)),
                1,
                0),
            0)))</f>
        <v>0</v>
      </c>
      <c r="AH31" s="5">
        <f ca="1">IFERROR(IF('1D'!V36="Supercritical",
        MAX('1D'!$D$16,
            IFERROR(L31,
                MAX('1D'!$D$16,
                    POWER((ABS(K31)^2)/('1D'!$I$5*MAX(F31,
                                0.1)^2),
                        1/3)))),
        IF('1D'!V36="Subcritical",
            MAX('1D'!$D$16,
                IFERROR(W31,
                    MAX('1D'!$D$16,
                        POWER((ABS(K31)^2)/('1D'!$I$5*MAX(F31,
                                    0.1)^2),
                            1/3)))),
            IF(IFERROR(T31,
                    -1E+99)&gt;=IFERROR(AE31,
                    -1E+99),
                MAX('1D'!$D$16,
                    IFERROR(L31,
                        MAX('1D'!$D$16,
                            POWER((ABS(K31)^2)/('1D'!$I$5*MAX(F31,
                                        0.1)^2),
                                1/3)))),
                MAX('1D'!$D$16,
                    IFERROR(W31,
                        MAX('1D'!$D$16,
                            POWER((ABS(K31)^2)/('1D'!$I$5*MAX(F31,
                                        0.1)^2),
                                1/3))))))),
    MAX('1D'!$D$16,
        POWER((ABS(K31)^2)/('1D'!$I$5*MAX(F31,
                    0.1)^2),
            1/3)))</f>
        <v>3</v>
      </c>
      <c r="AI31" s="5">
        <f t="shared" ca="1" si="8"/>
        <v>634.5</v>
      </c>
      <c r="AJ31" s="5">
        <f ca="1">AI31+((ABS(K31)/MAX(((F31)+(G31)*(AH31))*(AH31),
            0.000001))^2)/(2*'1D'!$I$5)</f>
        <v>634.50003079897795</v>
      </c>
      <c r="AM31">
        <v>0</v>
      </c>
      <c r="AN31">
        <v>0</v>
      </c>
      <c r="AO31" s="5">
        <f t="shared" si="9"/>
        <v>0</v>
      </c>
      <c r="AP31" s="5">
        <f t="shared" si="12"/>
        <v>0</v>
      </c>
      <c r="AQ31" s="5">
        <f ca="1">ABS(ABS(K31)/MAX(((F31)+(G31)*(AH31))*(AH31),
        0.000001))/SQRT('1D'!$I$5*MAX((((F31)+(G31)*(AH31))*(AH31))/MAX((F31)+2*(G31)*(AH31),
            0.000001),
        0.000001))</f>
        <v>4.5312969385374116E-3</v>
      </c>
      <c r="AR31" s="5" t="str">
        <f t="shared" ca="1" si="10"/>
        <v>Subcritical</v>
      </c>
      <c r="AS31" s="5">
        <f ca="1">((ABS(K31)*'1D'!$D$6)/(MAX(((F31)+(G31)*(AH31))*(AH31),
            0.000001)*MAX(((((F31)+(G31)*(AH31))*(AH31))/MAX((F31)+2*(AH31)*SQRT(1+(G31)^2),
                    0.000001))^(2/3),
            0.000001)))^2</f>
        <v>8.00056402560849E-8</v>
      </c>
    </row>
    <row r="32" spans="1:45" x14ac:dyDescent="0.35">
      <c r="A32">
        <v>23</v>
      </c>
      <c r="B32">
        <v>21.951000000000001</v>
      </c>
      <c r="C32">
        <v>616075.84</v>
      </c>
      <c r="D32">
        <v>3096594.071</v>
      </c>
      <c r="E32">
        <v>631.12</v>
      </c>
      <c r="F32">
        <v>5.1589999999999998</v>
      </c>
      <c r="G32">
        <v>0</v>
      </c>
      <c r="H32" t="s">
        <v>176</v>
      </c>
      <c r="I32">
        <v>1.9E-2</v>
      </c>
      <c r="J32" s="5">
        <f t="shared" si="11"/>
        <v>0.99899999999999878</v>
      </c>
      <c r="K32" s="5">
        <f ca="1">MAX(0.05,
    K31+(forebay!AO37 + sidechannel!AO39))</f>
        <v>0.58513991984155456</v>
      </c>
      <c r="L32" s="5">
        <f ca="1">IF($A$2=0,
    IFERROR(L31,
        MAX('1D'!$D$16,
            POWER((ABS(K32)^2)/('1D'!$I$5*MAX(F32,
                        0.1)^2),
                1/3))),
    IF(IFERROR(V31,
            0)=0,
        IFERROR(L31,
            MAX('1D'!$D$16,
                POWER((ABS(K32)^2)/('1D'!$I$5*MAX(F32,
                            0.1)^2),
                    1/3))),
        IF(OR(IFERROR(L32,
                    0)=0,
                IFERROR(S31,
                    0)&lt;1,
                IFERROR(S32,
                    0)&lt;1),
            MAX('1D'!$D$16,
                POWER((ABS(K32)^2)/('1D'!$I$5*MAX(F32,
                            0.1)^2),
                    1/3)),
            IF(IFERROR(U32,
                    0)&gt;0,
                MAX('1D'!$D$16,
                    IFERROR(L32,
                        0)+((IFERROR(U32,
                                0))*'1D'!$D$18*IF((IFERROR(S32,
                                    0))&lt;1,
                            1,
                            -1))),
                IF(IFERROR(U32,
                        0)&lt;0,
                    IF(ABS((MAX('1D'!$D$16,
                                    POWER((ABS(K32)^2)/('1D'!$I$5*MAX(F32,
                                                0.1)^2),
                                        1/3)))-IFERROR(L32,
                                0))&gt;'1D'!$D$19,
                        MAX('1D'!$D$16,
                            IF((MAX('1D'!$D$16,
                                        POWER((ABS(K32)^2)/('1D'!$I$5*MAX(F32,
                                                    0.1)^2),
                                            1/3)))&gt;IFERROR(L32,
                                    0),
                                MIN((MAX('1D'!$D$16,
                                            POWER((ABS(K32)^2)/('1D'!$I$5*MAX(F32,
                                                        0.1)^2),
                                                1/3))),
                                    IFERROR(L32,
                                        0)+(MIN(ABS(IFERROR(U32,
                                                    0))*'1D'!$D$18,
                                            ABS((MAX('1D'!$D$16,
                                                        POWER((ABS(K32)^2)/('1D'!$I$5*MAX(F32,
                                                                    0.1)^2),
                                                            1/3)))-IFERROR(L32,
                                                    0))))),
                                MAX((MAX('1D'!$D$16,
                                            POWER((ABS(K32)^2)/('1D'!$I$5*MAX(F32,
                                                        0.1)^2),
                                                1/3))),
                                    IFERROR(L32,
                                        0)-(MIN(ABS(IFERROR(U32,
                                                    0))*'1D'!$D$18,
                                            ABS((MAX('1D'!$D$16,
                                                        POWER((ABS(K32)^2)/('1D'!$I$5*MAX(F32,
                                                                    0.1)^2),
                                                            1/3)))-IFERROR(L32,
                                                    0))))))),
                        MAX('1D'!$D$16,
                            POWER((ABS(K32)^2)/('1D'!$I$5*MAX(F32,
                                        0.1)^2),
                                1/3))),
                    MAX('1D'!$D$16,
                        IFERROR(L32,
                            0)))))))</f>
        <v>0.05</v>
      </c>
      <c r="M32" s="5">
        <f t="shared" ca="1" si="0"/>
        <v>0.25795000000000001</v>
      </c>
      <c r="N32" s="5">
        <f t="shared" ca="1" si="1"/>
        <v>4.9049248906636249E-2</v>
      </c>
      <c r="O32" s="5">
        <f t="shared" ca="1" si="2"/>
        <v>2.2684238024483601</v>
      </c>
      <c r="P32" s="5">
        <f t="shared" ca="1" si="3"/>
        <v>631.16999999999996</v>
      </c>
      <c r="Q32" s="5">
        <f ca="1">P32+((ABS(K32)/MAX(((F32)+(G32)*(L32))*(L32),
            0.000001))^2)/(2*'1D'!$I$5)</f>
        <v>631.43227046623417</v>
      </c>
      <c r="R32" s="5">
        <f ca="1">((ABS(K32)*'1D'!$D$6)/(MAX(((F32)+(G32)*(L32))*(L32),
            0.000001)*MAX(((((F32)+(G32)*(L32))*(L32))/MAX((F32)+2*(L32)*SQRT(1+(G32)^2),
                    0.000001))^(2/3),
            0.000001)))^2</f>
        <v>6.4484365005681554E-2</v>
      </c>
      <c r="S32" s="5">
        <f ca="1">ABS(ABS(K32)/MAX(((F32)+(G32)*(L32))*(L32),
        0.000001))/SQRT('1D'!$I$5*MAX((((F32)+(G32)*(L32))*(L32))/MAX((F32)+2*(G32)*(L32),
            0.000001),
        0.000001))</f>
        <v>3.2389533262099528</v>
      </c>
      <c r="T32" s="5">
        <f ca="1">((F32)*(L32)^2)/2+(G32)*(L32)^3/3+(ABS(K32)^2)/('1D'!$I$5*MAX(((F32)+(G32)*(L32))*(L32),
        0.000001))</f>
        <v>0.14175408353020466</v>
      </c>
      <c r="U32" s="5">
        <f ca="1">IF($A$2=0,
    0,
    IFERROR(Q31-(((R31+R32)/2)*J32)-(IF(O31&gt;O32,
                '1D'!$D$8*((O31^2-O32^2)/(2*'1D'!$I$5)),
                '1D'!$D$9*((O32^2-O31^2)/(2*'1D'!$I$5)))+('1D'!$D$10*(ABS(I32)/90)*(MAX(O31^2,
                        O32^2)/(2*'1D'!$I$5))))-Q32,
        0))</f>
        <v>0.16767501036042631</v>
      </c>
      <c r="V32" s="5">
        <f ca="1">IF($A$2=0,
    1,
    IF(IFERROR(V31,
            0)=0,
        0,
        IFERROR(IF(ROUND(S32,
                    3)=1,
                1,
                IF(AND(ABS(U32)&lt;'1D'!$D$19,
                        S32&gt;1),
                    1,
                    0)),
            0)))</f>
        <v>0</v>
      </c>
      <c r="W32" s="5">
        <f ca="1">IF($A$2=0,
    MAX(MAX('1D'!$D$16,
            MAX('1D'!$D$16,
                POWER((ABS(K32)^2)/('1D'!$I$5*MAX(F32,
                            0.1)^2),
                    1/3))),
        IFERROR(W56,
            MAX(MAX('1D'!$D$16,
                    MAX('1D'!$D$16,
                        POWER((ABS(K32)^2)/('1D'!$I$5*MAX(F32,
                                    0.1)^2),
                            1/3))),
                ($L$2)-E56))),
    IF(IFERROR(AG33,
            0)=0,
        MAX(MAX('1D'!$D$16,
                MAX('1D'!$D$16,
                    POWER((ABS(K32)^2)/('1D'!$I$5*MAX(F32,
                                0.1)^2),
                        1/3))),
            IFERROR(W56,
                MAX(MAX('1D'!$D$16,
                        MAX('1D'!$D$16,
                            POWER((ABS(K32)^2)/('1D'!$I$5*MAX(F32,
                                        0.1)^2),
                                1/3))),
                    ($L$2)-E56))),
        IF(IFERROR(W32,
                0)=0,
            MAX(MAX('1D'!$D$16,
                    MAX('1D'!$D$16,
                        POWER((ABS(K32)^2)/('1D'!$I$5*MAX(F32,
                                    0.1)^2),
                            1/3))),
                IFERROR(W56,
                    MAX(MAX('1D'!$D$16,
                            MAX('1D'!$D$16,
                                POWER((ABS(K32)^2)/('1D'!$I$5*MAX(F32,
                                            0.1)^2),
                                    1/3))),
                        ($L$2)-E56))),
            IF(OR(IFERROR(AD32,
                        0)&gt;=1,
                    IFERROR(AD33,
                        0)&gt;=1),
                MAX('1D'!$D$16,
                    MAX('1D'!$D$16,
                        POWER((ABS(K32)^2)/('1D'!$I$5*MAX(F32,
                                    0.1)^2),
                            1/3))),
                IF(ABS(IFERROR(AF32,
                            0))&lt;'1D'!$D$19,
                    MAX(MAX('1D'!$D$16,
                            MAX('1D'!$D$16,
                                POWER((ABS(K32)^2)/('1D'!$I$5*MAX(F32,
                                            0.1)^2),
                                    1/3))),
                        IFERROR(W32,
                            0)),
                    MAX(MAX('1D'!$D$16,
                            MAX('1D'!$D$16,
                                POWER((ABS(K32)^2)/('1D'!$I$5*MAX(F32,
                                            0.1)^2),
                                    1/3))),
                        (IFERROR(W32,
                                0))+((IFERROR(AF32,
                                    0))*'1D'!$D$18)))))))</f>
        <v>3</v>
      </c>
      <c r="X32" s="5">
        <f t="shared" ca="1" si="4"/>
        <v>15.477</v>
      </c>
      <c r="Y32" s="5">
        <f t="shared" ca="1" si="5"/>
        <v>1.3869522358634288</v>
      </c>
      <c r="Z32" s="5">
        <f t="shared" ca="1" si="6"/>
        <v>3.7807063374139339E-2</v>
      </c>
      <c r="AA32" s="5">
        <f t="shared" ca="1" si="7"/>
        <v>634.12</v>
      </c>
      <c r="AB32" s="5">
        <f ca="1">AA32+((ABS(K32)/MAX(((F32)+(G32)*(W32))*(W32),
            0.000001))^2)/(2*'1D'!$I$5)</f>
        <v>634.12007285290724</v>
      </c>
      <c r="AC32" s="5">
        <f ca="1">((ABS(K32)*'1D'!$D$6)/(MAX(((F32)+(G32)*(W32))*(W32),
            0.000001)*MAX(((((F32)+(G32)*(W32))*(W32))/MAX((F32)+2*(W32)*SQRT(1+(G32)^2),
                    0.000001))^(2/3),
            0.000001)))^2</f>
        <v>2.0792804425269749E-7</v>
      </c>
      <c r="AD32" s="5">
        <f ca="1">ABS(ABS(K32)/MAX(((F32)+(G32)*(W32))*(W32),
        0.000001))/SQRT('1D'!$I$5*MAX((((F32)+(G32)*(W32))*(W32))/MAX((F32)+2*(G32)*(W32),
            0.000001),
        0.000001))</f>
        <v>6.9691179397523709E-3</v>
      </c>
      <c r="AE32" s="5">
        <f ca="1">((F32)*(W32)^2)/2+(G32)*(W32)^3/3+(ABS(K32)^2)/('1D'!$I$5*MAX(((F32)+(G32)*(W32))*(W32),
        0.000001))</f>
        <v>23.217755088892169</v>
      </c>
      <c r="AF32" s="5">
        <f ca="1">IF($A$2=0,
    0,
    IFERROR(AB33+(((AC32+AC33)/2)*J33)+(IF(Z32&gt;Z33,
                '1D'!$D$8*((Z32^2-Z33^2)/(2*'1D'!$I$5)),
                '1D'!$D$9*((Z33^2-Z32^2)/(2*'1D'!$I$5)))+('1D'!$D$10*(ABS(I33)/90)*(MAX(Z32^2,
                        Z33^2)/(2*'1D'!$I$5))))-AB32,
        0))</f>
        <v>-0.37994955149383713</v>
      </c>
      <c r="AG32" s="5">
        <f ca="1">IF($A$2=0,
    1,
    IF(IFERROR(AG33,
            0)=0,
        0,
        IFERROR(IF(OR(ROUND(AD32,
                        3)&gt;=1,
                    AND(ABS(AF32)&lt;'1D'!$D$19,
                        AD32&lt;1)),
                1,
                0),
            0)))</f>
        <v>0</v>
      </c>
      <c r="AH32" s="5">
        <f ca="1">IFERROR(IF('1D'!V36="Supercritical",
        MAX('1D'!$D$16,
            IFERROR(L32,
                MAX('1D'!$D$16,
                    POWER((ABS(K32)^2)/('1D'!$I$5*MAX(F32,
                                0.1)^2),
                        1/3)))),
        IF('1D'!V36="Subcritical",
            MAX('1D'!$D$16,
                IFERROR(W32,
                    MAX('1D'!$D$16,
                        POWER((ABS(K32)^2)/('1D'!$I$5*MAX(F32,
                                    0.1)^2),
                            1/3)))),
            IF(IFERROR(T32,
                    -1E+99)&gt;=IFERROR(AE32,
                    -1E+99),
                MAX('1D'!$D$16,
                    IFERROR(L32,
                        MAX('1D'!$D$16,
                            POWER((ABS(K32)^2)/('1D'!$I$5*MAX(F32,
                                        0.1)^2),
                                1/3)))),
                MAX('1D'!$D$16,
                    IFERROR(W32,
                        MAX('1D'!$D$16,
                            POWER((ABS(K32)^2)/('1D'!$I$5*MAX(F32,
                                        0.1)^2),
                                1/3))))))),
    MAX('1D'!$D$16,
        POWER((ABS(K32)^2)/('1D'!$I$5*MAX(F32,
                    0.1)^2),
            1/3)))</f>
        <v>3</v>
      </c>
      <c r="AI32" s="5">
        <f t="shared" ca="1" si="8"/>
        <v>634.12</v>
      </c>
      <c r="AJ32" s="5">
        <f ca="1">AI32+((ABS(K32)/MAX(((F32)+(G32)*(AH32))*(AH32),
            0.000001))^2)/(2*'1D'!$I$5)</f>
        <v>634.12007285290724</v>
      </c>
      <c r="AM32">
        <v>0</v>
      </c>
      <c r="AN32">
        <v>0</v>
      </c>
      <c r="AO32" s="5">
        <f t="shared" si="9"/>
        <v>0</v>
      </c>
      <c r="AP32" s="5">
        <f t="shared" si="12"/>
        <v>0</v>
      </c>
      <c r="AQ32" s="5">
        <f ca="1">ABS(ABS(K32)/MAX(((F32)+(G32)*(AH32))*(AH32),
        0.000001))/SQRT('1D'!$I$5*MAX((((F32)+(G32)*(AH32))*(AH32))/MAX((F32)+2*(G32)*(AH32),
            0.000001),
        0.000001))</f>
        <v>6.9691179397523709E-3</v>
      </c>
      <c r="AR32" s="5" t="str">
        <f t="shared" ca="1" si="10"/>
        <v>Subcritical</v>
      </c>
      <c r="AS32" s="5">
        <f ca="1">((ABS(K32)*'1D'!$D$6)/(MAX(((F32)+(G32)*(AH32))*(AH32),
            0.000001)*MAX(((((F32)+(G32)*(AH32))*(AH32))/MAX((F32)+2*(AH32)*SQRT(1+(G32)^2),
                    0.000001))^(2/3),
            0.000001)))^2</f>
        <v>2.0792804425269749E-7</v>
      </c>
    </row>
    <row r="33" spans="1:45" x14ac:dyDescent="0.35">
      <c r="A33">
        <v>24</v>
      </c>
      <c r="B33">
        <v>22.952000000000002</v>
      </c>
      <c r="C33">
        <v>616075.31700000004</v>
      </c>
      <c r="D33">
        <v>3096593.2179999999</v>
      </c>
      <c r="E33">
        <v>630.74</v>
      </c>
      <c r="F33">
        <v>4.8529999999999998</v>
      </c>
      <c r="G33">
        <v>0</v>
      </c>
      <c r="H33" t="s">
        <v>176</v>
      </c>
      <c r="I33">
        <v>4.9000000000000002E-2</v>
      </c>
      <c r="J33" s="5">
        <f t="shared" si="11"/>
        <v>1.0010000000000012</v>
      </c>
      <c r="K33" s="5">
        <f ca="1">MAX(0.05,
    K32+(forebay!AO38 + sidechannel!AO40))</f>
        <v>0.71008279103441074</v>
      </c>
      <c r="L33" s="5">
        <f ca="1">IF($A$2=0,
    IFERROR(L32,
        MAX('1D'!$D$16,
            POWER((ABS(K33)^2)/('1D'!$I$5*MAX(F33,
                        0.1)^2),
                1/3))),
    IF(IFERROR(V32,
            0)=0,
        IFERROR(L32,
            MAX('1D'!$D$16,
                POWER((ABS(K33)^2)/('1D'!$I$5*MAX(F33,
                            0.1)^2),
                    1/3))),
        IF(OR(IFERROR(L33,
                    0)=0,
                IFERROR(S32,
                    0)&lt;1,
                IFERROR(S33,
                    0)&lt;1),
            MAX('1D'!$D$16,
                POWER((ABS(K33)^2)/('1D'!$I$5*MAX(F33,
                            0.1)^2),
                    1/3)),
            IF(IFERROR(U33,
                    0)&gt;0,
                MAX('1D'!$D$16,
                    IFERROR(L33,
                        0)+((IFERROR(U33,
                                0))*'1D'!$D$18*IF((IFERROR(S33,
                                    0))&lt;1,
                            1,
                            -1))),
                IF(IFERROR(U33,
                        0)&lt;0,
                    IF(ABS((MAX('1D'!$D$16,
                                    POWER((ABS(K33)^2)/('1D'!$I$5*MAX(F33,
                                                0.1)^2),
                                        1/3)))-IFERROR(L33,
                                0))&gt;'1D'!$D$19,
                        MAX('1D'!$D$16,
                            IF((MAX('1D'!$D$16,
                                        POWER((ABS(K33)^2)/('1D'!$I$5*MAX(F33,
                                                    0.1)^2),
                                            1/3)))&gt;IFERROR(L33,
                                    0),
                                MIN((MAX('1D'!$D$16,
                                            POWER((ABS(K33)^2)/('1D'!$I$5*MAX(F33,
                                                        0.1)^2),
                                                1/3))),
                                    IFERROR(L33,
                                        0)+(MIN(ABS(IFERROR(U33,
                                                    0))*'1D'!$D$18,
                                            ABS((MAX('1D'!$D$16,
                                                        POWER((ABS(K33)^2)/('1D'!$I$5*MAX(F33,
                                                                    0.1)^2),
                                                            1/3)))-IFERROR(L33,
                                                    0))))),
                                MAX((MAX('1D'!$D$16,
                                            POWER((ABS(K33)^2)/('1D'!$I$5*MAX(F33,
                                                        0.1)^2),
                                                1/3))),
                                    IFERROR(L33,
                                        0)-(MIN(ABS(IFERROR(U33,
                                                    0))*'1D'!$D$18,
                                            ABS((MAX('1D'!$D$16,
                                                        POWER((ABS(K33)^2)/('1D'!$I$5*MAX(F33,
                                                                    0.1)^2),
                                                            1/3)))-IFERROR(L33,
                                                    0))))))),
                        MAX('1D'!$D$16,
                            POWER((ABS(K33)^2)/('1D'!$I$5*MAX(F33,
                                        0.1)^2),
                                1/3))),
                    MAX('1D'!$D$16,
                        IFERROR(L33,
                            0)))))))</f>
        <v>0.05</v>
      </c>
      <c r="M33" s="5">
        <f t="shared" ca="1" si="0"/>
        <v>0.24265</v>
      </c>
      <c r="N33" s="5">
        <f t="shared" ca="1" si="1"/>
        <v>4.899051080153443E-2</v>
      </c>
      <c r="O33" s="5">
        <f t="shared" ca="1" si="2"/>
        <v>2.9263663343680641</v>
      </c>
      <c r="P33" s="5">
        <f t="shared" ca="1" si="3"/>
        <v>630.79</v>
      </c>
      <c r="Q33" s="5">
        <f ca="1">P33+((ABS(K33)/MAX(((F33)+(G33)*(L33))*(L33),
            0.000001))^2)/(2*'1D'!$I$5)</f>
        <v>631.22647400218762</v>
      </c>
      <c r="R33" s="5">
        <f ca="1">((ABS(K33)*'1D'!$D$6)/(MAX(((F33)+(G33)*(L33))*(L33),
            0.000001)*MAX(((((F33)+(G33)*(L33))*(L33))/MAX((F33)+2*(L33)*SQRT(1+(G33)^2),
                    0.000001))^(2/3),
            0.000001)))^2</f>
        <v>0.10748733082428553</v>
      </c>
      <c r="S33" s="5">
        <f ca="1">ABS(ABS(K33)/MAX(((F33)+(G33)*(L33))*(L33),
        0.000001))/SQRT('1D'!$I$5*MAX((((F33)+(G33)*(L33))*(L33))/MAX((F33)+2*(G33)*(L33),
            0.000001),
        0.000001))</f>
        <v>4.178392045692723</v>
      </c>
      <c r="T33" s="5">
        <f ca="1">((F33)*(L33)^2)/2+(G33)*(L33)^3/3+(ABS(K33)^2)/('1D'!$I$5*MAX(((F33)+(G33)*(L33))*(L33),
        0.000001))</f>
        <v>0.21788708326169343</v>
      </c>
      <c r="U33" s="5">
        <f ca="1">IF($A$2=0,
    0,
    IFERROR(Q32-(((R32+R33)/2)*J33)-(IF(O32&gt;O33,
                '1D'!$D$8*((O32^2-O33^2)/(2*'1D'!$I$5)),
                '1D'!$D$9*((O33^2-O32^2)/(2*'1D'!$I$5)))+('1D'!$D$10*(ABS(I33)/90)*(MAX(O32^2,
                        O33^2)/(2*'1D'!$I$5))))-Q33,
        0))</f>
        <v>0.10226863131151731</v>
      </c>
      <c r="V33" s="5">
        <f ca="1">IF($A$2=0,
    1,
    IF(IFERROR(V32,
            0)=0,
        0,
        IFERROR(IF(ROUND(S33,
                    3)=1,
                1,
                IF(AND(ABS(U33)&lt;'1D'!$D$19,
                        S33&gt;1),
                    1,
                    0)),
            0)))</f>
        <v>0</v>
      </c>
      <c r="W33" s="5">
        <f ca="1">IF($A$2=0,
    MAX(MAX('1D'!$D$16,
            MAX('1D'!$D$16,
                POWER((ABS(K33)^2)/('1D'!$I$5*MAX(F33,
                            0.1)^2),
                    1/3))),
        IFERROR(W56,
            MAX(MAX('1D'!$D$16,
                    MAX('1D'!$D$16,
                        POWER((ABS(K33)^2)/('1D'!$I$5*MAX(F33,
                                    0.1)^2),
                            1/3))),
                ($L$2)-E56))),
    IF(IFERROR(AG34,
            0)=0,
        MAX(MAX('1D'!$D$16,
                MAX('1D'!$D$16,
                    POWER((ABS(K33)^2)/('1D'!$I$5*MAX(F33,
                                0.1)^2),
                        1/3))),
            IFERROR(W56,
                MAX(MAX('1D'!$D$16,
                        MAX('1D'!$D$16,
                            POWER((ABS(K33)^2)/('1D'!$I$5*MAX(F33,
                                        0.1)^2),
                                1/3))),
                    ($L$2)-E56))),
        IF(IFERROR(W33,
                0)=0,
            MAX(MAX('1D'!$D$16,
                    MAX('1D'!$D$16,
                        POWER((ABS(K33)^2)/('1D'!$I$5*MAX(F33,
                                    0.1)^2),
                            1/3))),
                IFERROR(W56,
                    MAX(MAX('1D'!$D$16,
                            MAX('1D'!$D$16,
                                POWER((ABS(K33)^2)/('1D'!$I$5*MAX(F33,
                                            0.1)^2),
                                    1/3))),
                        ($L$2)-E56))),
            IF(OR(IFERROR(AD33,
                        0)&gt;=1,
                    IFERROR(AD34,
                        0)&gt;=1),
                MAX('1D'!$D$16,
                    MAX('1D'!$D$16,
                        POWER((ABS(K33)^2)/('1D'!$I$5*MAX(F33,
                                    0.1)^2),
                            1/3))),
                IF(ABS(IFERROR(AF33,
                            0))&lt;'1D'!$D$19,
                    MAX(MAX('1D'!$D$16,
                            MAX('1D'!$D$16,
                                POWER((ABS(K33)^2)/('1D'!$I$5*MAX(F33,
                                            0.1)^2),
                                    1/3))),
                        IFERROR(W33,
                            0)),
                    MAX(MAX('1D'!$D$16,
                            MAX('1D'!$D$16,
                                POWER((ABS(K33)^2)/('1D'!$I$5*MAX(F33,
                                            0.1)^2),
                                    1/3))),
                        (IFERROR(W33,
                                0))+((IFERROR(AF33,
                                    0))*'1D'!$D$18)))))))</f>
        <v>3</v>
      </c>
      <c r="X33" s="5">
        <f t="shared" ca="1" si="4"/>
        <v>14.558999999999999</v>
      </c>
      <c r="Y33" s="5">
        <f t="shared" ca="1" si="5"/>
        <v>1.3414724039436101</v>
      </c>
      <c r="Z33" s="5">
        <f t="shared" ca="1" si="6"/>
        <v>4.8772772239467736E-2</v>
      </c>
      <c r="AA33" s="5">
        <f t="shared" ca="1" si="7"/>
        <v>633.74</v>
      </c>
      <c r="AB33" s="5">
        <f ca="1">AA33+((ABS(K33)/MAX(((F33)+(G33)*(W33))*(W33),
            0.000001))^2)/(2*'1D'!$I$5)</f>
        <v>633.7401212427784</v>
      </c>
      <c r="AC33" s="5">
        <f ca="1">((ABS(K33)*'1D'!$D$6)/(MAX(((F33)+(G33)*(W33))*(W33),
            0.000001)*MAX(((((F33)+(G33)*(W33))*(W33))/MAX((F33)+2*(W33)*SQRT(1+(G33)^2),
                    0.000001))^(2/3),
            0.000001)))^2</f>
        <v>3.6176655189342518E-7</v>
      </c>
      <c r="AD33" s="5">
        <f ca="1">ABS(ABS(K33)/MAX(((F33)+(G33)*(W33))*(W33),
        0.000001))/SQRT('1D'!$I$5*MAX((((F33)+(G33)*(W33))*(W33))/MAX((F33)+2*(G33)*(W33),
            0.000001),
        0.000001))</f>
        <v>8.99046822605192E-3</v>
      </c>
      <c r="AE33" s="5">
        <f ca="1">((F33)*(W33)^2)/2+(G33)*(W33)^3/3+(ABS(K33)^2)/('1D'!$I$5*MAX(((F33)+(G33)*(W33))*(W33),
        0.000001))</f>
        <v>21.842030347221026</v>
      </c>
      <c r="AF33" s="5">
        <f ca="1">IF($A$2=0,
    0,
    IFERROR(AB34+(((AC33+AC34)/2)*J34)+(IF(Z33&gt;Z34,
                '1D'!$D$8*((Z33^2-Z34^2)/(2*'1D'!$I$5)),
                '1D'!$D$9*((Z34^2-Z33^2)/(2*'1D'!$I$5)))+('1D'!$D$10*(ABS(I34)/90)*(MAX(Z33^2,
                        Z34^2)/(2*'1D'!$I$5))))-AB33,
        0))</f>
        <v>-0.37994534996346374</v>
      </c>
      <c r="AG33" s="5">
        <f ca="1">IF($A$2=0,
    1,
    IF(IFERROR(AG34,
            0)=0,
        0,
        IFERROR(IF(OR(ROUND(AD33,
                        3)&gt;=1,
                    AND(ABS(AF33)&lt;'1D'!$D$19,
                        AD33&lt;1)),
                1,
                0),
            0)))</f>
        <v>0</v>
      </c>
      <c r="AH33" s="5">
        <f ca="1">IFERROR(IF('1D'!V36="Supercritical",
        MAX('1D'!$D$16,
            IFERROR(L33,
                MAX('1D'!$D$16,
                    POWER((ABS(K33)^2)/('1D'!$I$5*MAX(F33,
                                0.1)^2),
                        1/3)))),
        IF('1D'!V36="Subcritical",
            MAX('1D'!$D$16,
                IFERROR(W33,
                    MAX('1D'!$D$16,
                        POWER((ABS(K33)^2)/('1D'!$I$5*MAX(F33,
                                    0.1)^2),
                            1/3)))),
            IF(IFERROR(T33,
                    -1E+99)&gt;=IFERROR(AE33,
                    -1E+99),
                MAX('1D'!$D$16,
                    IFERROR(L33,
                        MAX('1D'!$D$16,
                            POWER((ABS(K33)^2)/('1D'!$I$5*MAX(F33,
                                        0.1)^2),
                                1/3)))),
                MAX('1D'!$D$16,
                    IFERROR(W33,
                        MAX('1D'!$D$16,
                            POWER((ABS(K33)^2)/('1D'!$I$5*MAX(F33,
                                        0.1)^2),
                                1/3))))))),
    MAX('1D'!$D$16,
        POWER((ABS(K33)^2)/('1D'!$I$5*MAX(F33,
                    0.1)^2),
            1/3)))</f>
        <v>3</v>
      </c>
      <c r="AI33" s="5">
        <f t="shared" ca="1" si="8"/>
        <v>633.74</v>
      </c>
      <c r="AJ33" s="5">
        <f ca="1">AI33+((ABS(K33)/MAX(((F33)+(G33)*(AH33))*(AH33),
            0.000001))^2)/(2*'1D'!$I$5)</f>
        <v>633.7401212427784</v>
      </c>
      <c r="AM33">
        <v>0</v>
      </c>
      <c r="AN33">
        <v>0</v>
      </c>
      <c r="AO33" s="5">
        <f t="shared" si="9"/>
        <v>0</v>
      </c>
      <c r="AP33" s="5">
        <f t="shared" si="12"/>
        <v>0</v>
      </c>
      <c r="AQ33" s="5">
        <f ca="1">ABS(ABS(K33)/MAX(((F33)+(G33)*(AH33))*(AH33),
        0.000001))/SQRT('1D'!$I$5*MAX((((F33)+(G33)*(AH33))*(AH33))/MAX((F33)+2*(G33)*(AH33),
            0.000001),
        0.000001))</f>
        <v>8.99046822605192E-3</v>
      </c>
      <c r="AR33" s="5" t="str">
        <f t="shared" ca="1" si="10"/>
        <v>Subcritical</v>
      </c>
      <c r="AS33" s="5">
        <f ca="1">((ABS(K33)*'1D'!$D$6)/(MAX(((F33)+(G33)*(AH33))*(AH33),
            0.000001)*MAX(((((F33)+(G33)*(AH33))*(AH33))/MAX((F33)+2*(AH33)*SQRT(1+(G33)^2),
                    0.000001))^(2/3),
            0.000001)))^2</f>
        <v>3.6176655189342518E-7</v>
      </c>
    </row>
    <row r="34" spans="1:45" x14ac:dyDescent="0.35">
      <c r="A34">
        <v>25</v>
      </c>
      <c r="B34">
        <v>23.952000000000002</v>
      </c>
      <c r="C34">
        <v>616074.79500000004</v>
      </c>
      <c r="D34">
        <v>3096592.3650000002</v>
      </c>
      <c r="E34">
        <v>630.36</v>
      </c>
      <c r="F34">
        <v>4.6130000000000004</v>
      </c>
      <c r="G34">
        <v>0</v>
      </c>
      <c r="H34" t="s">
        <v>176</v>
      </c>
      <c r="I34">
        <v>0.03</v>
      </c>
      <c r="J34" s="5">
        <f t="shared" si="11"/>
        <v>1</v>
      </c>
      <c r="K34" s="5">
        <f ca="1">MAX(0.05,
    K33+(forebay!AO39 + sidechannel!AO41))</f>
        <v>0.80866897755152534</v>
      </c>
      <c r="L34" s="5">
        <f ca="1">IF($A$2=0,
    IFERROR(L33,
        MAX('1D'!$D$16,
            POWER((ABS(K34)^2)/('1D'!$I$5*MAX(F34,
                        0.1)^2),
                1/3))),
    IF(IFERROR(V33,
            0)=0,
        IFERROR(L33,
            MAX('1D'!$D$16,
                POWER((ABS(K34)^2)/('1D'!$I$5*MAX(F34,
                            0.1)^2),
                    1/3))),
        IF(OR(IFERROR(L34,
                    0)=0,
                IFERROR(S33,
                    0)&lt;1,
                IFERROR(S34,
                    0)&lt;1),
            MAX('1D'!$D$16,
                POWER((ABS(K34)^2)/('1D'!$I$5*MAX(F34,
                            0.1)^2),
                    1/3)),
            IF(IFERROR(U34,
                    0)&gt;0,
                MAX('1D'!$D$16,
                    IFERROR(L34,
                        0)+((IFERROR(U34,
                                0))*'1D'!$D$18*IF((IFERROR(S34,
                                    0))&lt;1,
                            1,
                            -1))),
                IF(IFERROR(U34,
                        0)&lt;0,
                    IF(ABS((MAX('1D'!$D$16,
                                    POWER((ABS(K34)^2)/('1D'!$I$5*MAX(F34,
                                                0.1)^2),
                                        1/3)))-IFERROR(L34,
                                0))&gt;'1D'!$D$19,
                        MAX('1D'!$D$16,
                            IF((MAX('1D'!$D$16,
                                        POWER((ABS(K34)^2)/('1D'!$I$5*MAX(F34,
                                                    0.1)^2),
                                            1/3)))&gt;IFERROR(L34,
                                    0),
                                MIN((MAX('1D'!$D$16,
                                            POWER((ABS(K34)^2)/('1D'!$I$5*MAX(F34,
                                                        0.1)^2),
                                                1/3))),
                                    IFERROR(L34,
                                        0)+(MIN(ABS(IFERROR(U34,
                                                    0))*'1D'!$D$18,
                                            ABS((MAX('1D'!$D$16,
                                                        POWER((ABS(K34)^2)/('1D'!$I$5*MAX(F34,
                                                                    0.1)^2),
                                                            1/3)))-IFERROR(L34,
                                                    0))))),
                                MAX((MAX('1D'!$D$16,
                                            POWER((ABS(K34)^2)/('1D'!$I$5*MAX(F34,
                                                        0.1)^2),
                                                1/3))),
                                    IFERROR(L34,
                                        0)-(MIN(ABS(IFERROR(U34,
                                                    0))*'1D'!$D$18,
                                            ABS((MAX('1D'!$D$16,
                                                        POWER((ABS(K34)^2)/('1D'!$I$5*MAX(F34,
                                                                    0.1)^2),
                                                            1/3)))-IFERROR(L34,
                                                    0))))))),
                        MAX('1D'!$D$16,
                            POWER((ABS(K34)^2)/('1D'!$I$5*MAX(F34,
                                        0.1)^2),
                                1/3))),
                    MAX('1D'!$D$16,
                        IFERROR(L34,
                            0)))))))</f>
        <v>0.05</v>
      </c>
      <c r="M34" s="5">
        <f t="shared" ca="1" si="0"/>
        <v>0.23065000000000002</v>
      </c>
      <c r="N34" s="5">
        <f t="shared" ca="1" si="1"/>
        <v>4.8939104604286021E-2</v>
      </c>
      <c r="O34" s="5">
        <f t="shared" ca="1" si="2"/>
        <v>3.5060436919641242</v>
      </c>
      <c r="P34" s="5">
        <f t="shared" ca="1" si="3"/>
        <v>630.41</v>
      </c>
      <c r="Q34" s="5">
        <f ca="1">P34+((ABS(K34)/MAX(((F34)+(G34)*(L34))*(L34),
            0.000001))^2)/(2*'1D'!$I$5)</f>
        <v>631.03652101783689</v>
      </c>
      <c r="R34" s="5">
        <f ca="1">((ABS(K34)*'1D'!$D$6)/(MAX(((F34)+(G34)*(L34))*(L34),
            0.000001)*MAX(((((F34)+(G34)*(L34))*(L34))/MAX((F34)+2*(L34)*SQRT(1+(G34)^2),
                    0.000001))^(2/3),
            0.000001)))^2</f>
        <v>0.15450497699845681</v>
      </c>
      <c r="S34" s="5">
        <f ca="1">ABS(ABS(K34)/MAX(((F34)+(G34)*(L34))*(L34),
        0.000001))/SQRT('1D'!$I$5*MAX((((F34)+(G34)*(L34))*(L34))/MAX((F34)+2*(G34)*(L34),
            0.000001),
        0.000001))</f>
        <v>5.0060803742527895</v>
      </c>
      <c r="T34" s="5">
        <f ca="1">((F34)*(L34)^2)/2+(G34)*(L34)^3/3+(ABS(K34)^2)/('1D'!$I$5*MAX(((F34)+(G34)*(L34))*(L34),
        0.000001))</f>
        <v>0.29478039552819607</v>
      </c>
      <c r="U34" s="5">
        <f ca="1">IF($A$2=0,
    0,
    IFERROR(Q33-(((R33+R34)/2)*J34)-(IF(O33&gt;O34,
                '1D'!$D$8*((O33^2-O34^2)/(2*'1D'!$I$5)),
                '1D'!$D$9*((O34^2-O33^2)/(2*'1D'!$I$5)))+('1D'!$D$10*(ABS(I34)/90)*(MAX(O33^2,
                        O34^2)/(2*'1D'!$I$5))))-Q34,
        0))</f>
        <v>3.9920802823530721E-2</v>
      </c>
      <c r="V34" s="5">
        <f ca="1">IF($A$2=0,
    1,
    IF(IFERROR(V33,
            0)=0,
        0,
        IFERROR(IF(ROUND(S34,
                    3)=1,
                1,
                IF(AND(ABS(U34)&lt;'1D'!$D$19,
                        S34&gt;1),
                    1,
                    0)),
            0)))</f>
        <v>0</v>
      </c>
      <c r="W34" s="5">
        <f ca="1">IF($A$2=0,
    MAX(MAX('1D'!$D$16,
            MAX('1D'!$D$16,
                POWER((ABS(K34)^2)/('1D'!$I$5*MAX(F34,
                            0.1)^2),
                    1/3))),
        IFERROR(W56,
            MAX(MAX('1D'!$D$16,
                    MAX('1D'!$D$16,
                        POWER((ABS(K34)^2)/('1D'!$I$5*MAX(F34,
                                    0.1)^2),
                            1/3))),
                ($L$2)-E56))),
    IF(IFERROR(AG35,
            0)=0,
        MAX(MAX('1D'!$D$16,
                MAX('1D'!$D$16,
                    POWER((ABS(K34)^2)/('1D'!$I$5*MAX(F34,
                                0.1)^2),
                        1/3))),
            IFERROR(W56,
                MAX(MAX('1D'!$D$16,
                        MAX('1D'!$D$16,
                            POWER((ABS(K34)^2)/('1D'!$I$5*MAX(F34,
                                        0.1)^2),
                                1/3))),
                    ($L$2)-E56))),
        IF(IFERROR(W34,
                0)=0,
            MAX(MAX('1D'!$D$16,
                    MAX('1D'!$D$16,
                        POWER((ABS(K34)^2)/('1D'!$I$5*MAX(F34,
                                    0.1)^2),
                            1/3))),
                IFERROR(W56,
                    MAX(MAX('1D'!$D$16,
                            MAX('1D'!$D$16,
                                POWER((ABS(K34)^2)/('1D'!$I$5*MAX(F34,
                                            0.1)^2),
                                    1/3))),
                        ($L$2)-E56))),
            IF(OR(IFERROR(AD34,
                        0)&gt;=1,
                    IFERROR(AD35,
                        0)&gt;=1),
                MAX('1D'!$D$16,
                    MAX('1D'!$D$16,
                        POWER((ABS(K34)^2)/('1D'!$I$5*MAX(F34,
                                    0.1)^2),
                            1/3))),
                IF(ABS(IFERROR(AF34,
                            0))&lt;'1D'!$D$19,
                    MAX(MAX('1D'!$D$16,
                            MAX('1D'!$D$16,
                                POWER((ABS(K34)^2)/('1D'!$I$5*MAX(F34,
                                            0.1)^2),
                                    1/3))),
                        IFERROR(W34,
                            0)),
                    MAX(MAX('1D'!$D$16,
                            MAX('1D'!$D$16,
                                POWER((ABS(K34)^2)/('1D'!$I$5*MAX(F34,
                                            0.1)^2),
                                    1/3))),
                        (IFERROR(W34,
                                0))+((IFERROR(AF34,
                                    0))*'1D'!$D$18)))))))</f>
        <v>3</v>
      </c>
      <c r="X34" s="5">
        <f t="shared" ca="1" si="4"/>
        <v>13.839000000000002</v>
      </c>
      <c r="Y34" s="5">
        <f t="shared" ca="1" si="5"/>
        <v>1.3039668331291814</v>
      </c>
      <c r="Z34" s="5">
        <f t="shared" ca="1" si="6"/>
        <v>5.84340615327354E-2</v>
      </c>
      <c r="AA34" s="5">
        <f t="shared" ca="1" si="7"/>
        <v>633.36</v>
      </c>
      <c r="AB34" s="5">
        <f ca="1">AA34+((ABS(K34)/MAX(((F34)+(G34)*(W34))*(W34),
            0.000001))^2)/(2*'1D'!$I$5)</f>
        <v>633.36017403361609</v>
      </c>
      <c r="AC34" s="5">
        <f ca="1">((ABS(K34)*'1D'!$D$6)/(MAX(((F34)+(G34)*(W34))*(W34),
            0.000001)*MAX(((((F34)+(G34)*(W34))*(W34))/MAX((F34)+2*(W34)*SQRT(1+(G34)^2),
                    0.000001))^(2/3),
            0.000001)))^2</f>
        <v>5.3929443448835398E-7</v>
      </c>
      <c r="AD34" s="5">
        <f ca="1">ABS(ABS(K34)/MAX(((F34)+(G34)*(W34))*(W34),
        0.000001))/SQRT('1D'!$I$5*MAX((((F34)+(G34)*(W34))*(W34))/MAX((F34)+2*(G34)*(W34),
            0.000001),
        0.000001))</f>
        <v>1.0771369955142692E-2</v>
      </c>
      <c r="AE34" s="5">
        <f ca="1">((F34)*(W34)^2)/2+(G34)*(W34)^3/3+(ABS(K34)^2)/('1D'!$I$5*MAX(((F34)+(G34)*(W34))*(W34),
        0.000001))</f>
        <v>20.763316902425473</v>
      </c>
      <c r="AF34" s="5">
        <f ca="1">IF($A$2=0,
    0,
    IFERROR(AB35+(((AC34+AC35)/2)*J35)+(IF(Z34&gt;Z35,
                '1D'!$D$8*((Z34^2-Z35^2)/(2*'1D'!$I$5)),
                '1D'!$D$9*((Z35^2-Z34^2)/(2*'1D'!$I$5)))+('1D'!$D$10*(ABS(I35)/90)*(MAX(Z34^2,
                        Z35^2)/(2*'1D'!$I$5))))-AB34,
        0))</f>
        <v>-0.37994343648483664</v>
      </c>
      <c r="AG34" s="5">
        <f ca="1">IF($A$2=0,
    1,
    IF(IFERROR(AG35,
            0)=0,
        0,
        IFERROR(IF(OR(ROUND(AD34,
                        3)&gt;=1,
                    AND(ABS(AF34)&lt;'1D'!$D$19,
                        AD34&lt;1)),
                1,
                0),
            0)))</f>
        <v>0</v>
      </c>
      <c r="AH34" s="5">
        <f ca="1">IFERROR(IF('1D'!V36="Supercritical",
        MAX('1D'!$D$16,
            IFERROR(L34,
                MAX('1D'!$D$16,
                    POWER((ABS(K34)^2)/('1D'!$I$5*MAX(F34,
                                0.1)^2),
                        1/3)))),
        IF('1D'!V36="Subcritical",
            MAX('1D'!$D$16,
                IFERROR(W34,
                    MAX('1D'!$D$16,
                        POWER((ABS(K34)^2)/('1D'!$I$5*MAX(F34,
                                    0.1)^2),
                            1/3)))),
            IF(IFERROR(T34,
                    -1E+99)&gt;=IFERROR(AE34,
                    -1E+99),
                MAX('1D'!$D$16,
                    IFERROR(L34,
                        MAX('1D'!$D$16,
                            POWER((ABS(K34)^2)/('1D'!$I$5*MAX(F34,
                                        0.1)^2),
                                1/3)))),
                MAX('1D'!$D$16,
                    IFERROR(W34,
                        MAX('1D'!$D$16,
                            POWER((ABS(K34)^2)/('1D'!$I$5*MAX(F34,
                                        0.1)^2),
                                1/3))))))),
    MAX('1D'!$D$16,
        POWER((ABS(K34)^2)/('1D'!$I$5*MAX(F34,
                    0.1)^2),
            1/3)))</f>
        <v>3</v>
      </c>
      <c r="AI34" s="5">
        <f t="shared" ca="1" si="8"/>
        <v>633.36</v>
      </c>
      <c r="AJ34" s="5">
        <f ca="1">AI34+((ABS(K34)/MAX(((F34)+(G34)*(AH34))*(AH34),
            0.000001))^2)/(2*'1D'!$I$5)</f>
        <v>633.36017403361609</v>
      </c>
      <c r="AM34">
        <v>0</v>
      </c>
      <c r="AN34">
        <v>0</v>
      </c>
      <c r="AO34" s="5">
        <f t="shared" si="9"/>
        <v>0</v>
      </c>
      <c r="AP34" s="5">
        <f t="shared" si="12"/>
        <v>0</v>
      </c>
      <c r="AQ34" s="5">
        <f ca="1">ABS(ABS(K34)/MAX(((F34)+(G34)*(AH34))*(AH34),
        0.000001))/SQRT('1D'!$I$5*MAX((((F34)+(G34)*(AH34))*(AH34))/MAX((F34)+2*(G34)*(AH34),
            0.000001),
        0.000001))</f>
        <v>1.0771369955142692E-2</v>
      </c>
      <c r="AR34" s="5" t="str">
        <f t="shared" ca="1" si="10"/>
        <v>Subcritical</v>
      </c>
      <c r="AS34" s="5">
        <f ca="1">((ABS(K34)*'1D'!$D$6)/(MAX(((F34)+(G34)*(AH34))*(AH34),
            0.000001)*MAX(((((F34)+(G34)*(AH34))*(AH34))/MAX((F34)+2*(AH34)*SQRT(1+(G34)^2),
                    0.000001))^(2/3),
            0.000001)))^2</f>
        <v>5.3929443448835398E-7</v>
      </c>
    </row>
    <row r="35" spans="1:45" x14ac:dyDescent="0.35">
      <c r="A35">
        <v>26</v>
      </c>
      <c r="B35">
        <v>24.951000000000001</v>
      </c>
      <c r="C35">
        <v>616074.27300000004</v>
      </c>
      <c r="D35">
        <v>3096591.5129999998</v>
      </c>
      <c r="E35">
        <v>629.98</v>
      </c>
      <c r="F35">
        <v>4.3739999999999997</v>
      </c>
      <c r="G35">
        <v>0</v>
      </c>
      <c r="H35" t="s">
        <v>176</v>
      </c>
      <c r="I35">
        <v>1.9E-2</v>
      </c>
      <c r="J35" s="5">
        <f t="shared" si="11"/>
        <v>0.99899999999999878</v>
      </c>
      <c r="K35" s="5">
        <f ca="1">MAX(0.05,
    K34+(forebay!AO40 + sidechannel!AO42))</f>
        <v>0.87982709058624475</v>
      </c>
      <c r="L35" s="5">
        <f ca="1">IF($A$2=0,
    IFERROR(L34,
        MAX('1D'!$D$16,
            POWER((ABS(K35)^2)/('1D'!$I$5*MAX(F35,
                        0.1)^2),
                1/3))),
    IF(IFERROR(V34,
            0)=0,
        IFERROR(L34,
            MAX('1D'!$D$16,
                POWER((ABS(K35)^2)/('1D'!$I$5*MAX(F35,
                            0.1)^2),
                    1/3))),
        IF(OR(IFERROR(L35,
                    0)=0,
                IFERROR(S34,
                    0)&lt;1,
                IFERROR(S35,
                    0)&lt;1),
            MAX('1D'!$D$16,
                POWER((ABS(K35)^2)/('1D'!$I$5*MAX(F35,
                            0.1)^2),
                    1/3)),
            IF(IFERROR(U35,
                    0)&gt;0,
                MAX('1D'!$D$16,
                    IFERROR(L35,
                        0)+((IFERROR(U35,
                                0))*'1D'!$D$18*IF((IFERROR(S35,
                                    0))&lt;1,
                            1,
                            -1))),
                IF(IFERROR(U35,
                        0)&lt;0,
                    IF(ABS((MAX('1D'!$D$16,
                                    POWER((ABS(K35)^2)/('1D'!$I$5*MAX(F35,
                                                0.1)^2),
                                        1/3)))-IFERROR(L35,
                                0))&gt;'1D'!$D$19,
                        MAX('1D'!$D$16,
                            IF((MAX('1D'!$D$16,
                                        POWER((ABS(K35)^2)/('1D'!$I$5*MAX(F35,
                                                    0.1)^2),
                                            1/3)))&gt;IFERROR(L35,
                                    0),
                                MIN((MAX('1D'!$D$16,
                                            POWER((ABS(K35)^2)/('1D'!$I$5*MAX(F35,
                                                        0.1)^2),
                                                1/3))),
                                    IFERROR(L35,
                                        0)+(MIN(ABS(IFERROR(U35,
                                                    0))*'1D'!$D$18,
                                            ABS((MAX('1D'!$D$16,
                                                        POWER((ABS(K35)^2)/('1D'!$I$5*MAX(F35,
                                                                    0.1)^2),
                                                            1/3)))-IFERROR(L35,
                                                    0))))),
                                MAX((MAX('1D'!$D$16,
                                            POWER((ABS(K35)^2)/('1D'!$I$5*MAX(F35,
                                                        0.1)^2),
                                                1/3))),
                                    IFERROR(L35,
                                        0)-(MIN(ABS(IFERROR(U35,
                                                    0))*'1D'!$D$18,
                                            ABS((MAX('1D'!$D$16,
                                                        POWER((ABS(K35)^2)/('1D'!$I$5*MAX(F35,
                                                                    0.1)^2),
                                                            1/3)))-IFERROR(L35,
                                                    0))))))),
                        MAX('1D'!$D$16,
                            POWER((ABS(K35)^2)/('1D'!$I$5*MAX(F35,
                                        0.1)^2),
                                1/3))),
                    MAX('1D'!$D$16,
                        IFERROR(L35,
                            0)))))))</f>
        <v>0.05</v>
      </c>
      <c r="M35" s="5">
        <f t="shared" ca="1" si="0"/>
        <v>0.21870000000000001</v>
      </c>
      <c r="N35" s="5">
        <f t="shared" ca="1" si="1"/>
        <v>4.8882431828341538E-2</v>
      </c>
      <c r="O35" s="5">
        <f t="shared" ca="1" si="2"/>
        <v>4.0229862395347267</v>
      </c>
      <c r="P35" s="5">
        <f t="shared" ca="1" si="3"/>
        <v>630.03</v>
      </c>
      <c r="Q35" s="5">
        <f ca="1">P35+((ABS(K35)/MAX(((F35)+(G35)*(L35))*(L35),
            0.000001))^2)/(2*'1D'!$I$5)</f>
        <v>630.85489389824079</v>
      </c>
      <c r="R35" s="5">
        <f ca="1">((ABS(K35)*'1D'!$D$6)/(MAX(((F35)+(G35)*(L35))*(L35),
            0.000001)*MAX(((((F35)+(G35)*(L35))*(L35))/MAX((F35)+2*(L35)*SQRT(1+(G35)^2),
                    0.000001))^(2/3),
            0.000001)))^2</f>
        <v>0.20373979956943908</v>
      </c>
      <c r="S35" s="5">
        <f ca="1">ABS(ABS(K35)/MAX(((F35)+(G35)*(L35))*(L35),
        0.000001))/SQRT('1D'!$I$5*MAX((((F35)+(G35)*(L35))*(L35))/MAX((F35)+2*(G35)*(L35),
            0.000001),
        0.000001))</f>
        <v>5.7441932357498713</v>
      </c>
      <c r="T35" s="5">
        <f ca="1">((F35)*(L35)^2)/2+(G35)*(L35)^3/3+(ABS(K35)^2)/('1D'!$I$5*MAX(((F35)+(G35)*(L35))*(L35),
        0.000001))</f>
        <v>0.36627609109055415</v>
      </c>
      <c r="U35" s="5">
        <f ca="1">IF($A$2=0,
    0,
    IFERROR(Q34-(((R34+R35)/2)*J35)-(IF(O34&gt;O35,
                '1D'!$D$8*((O34^2-O35^2)/(2*'1D'!$I$5)),
                '1D'!$D$9*((O35^2-O34^2)/(2*'1D'!$I$5)))+('1D'!$D$10*(ABS(I35)/90)*(MAX(O34^2,
                        O35^2)/(2*'1D'!$I$5))))-Q35,
        0))</f>
        <v>-1.7179555980078476E-2</v>
      </c>
      <c r="V35" s="5">
        <f ca="1">IF($A$2=0,
    1,
    IF(IFERROR(V34,
            0)=0,
        0,
        IFERROR(IF(ROUND(S35,
                    3)=1,
                1,
                IF(AND(ABS(U35)&lt;'1D'!$D$19,
                        S35&gt;1),
                    1,
                    0)),
            0)))</f>
        <v>0</v>
      </c>
      <c r="W35" s="5">
        <f ca="1">IF($A$2=0,
    MAX(MAX('1D'!$D$16,
            MAX('1D'!$D$16,
                POWER((ABS(K35)^2)/('1D'!$I$5*MAX(F35,
                            0.1)^2),
                    1/3))),
        IFERROR(W56,
            MAX(MAX('1D'!$D$16,
                    MAX('1D'!$D$16,
                        POWER((ABS(K35)^2)/('1D'!$I$5*MAX(F35,
                                    0.1)^2),
                            1/3))),
                ($L$2)-E56))),
    IF(IFERROR(AG36,
            0)=0,
        MAX(MAX('1D'!$D$16,
                MAX('1D'!$D$16,
                    POWER((ABS(K35)^2)/('1D'!$I$5*MAX(F35,
                                0.1)^2),
                        1/3))),
            IFERROR(W56,
                MAX(MAX('1D'!$D$16,
                        MAX('1D'!$D$16,
                            POWER((ABS(K35)^2)/('1D'!$I$5*MAX(F35,
                                        0.1)^2),
                                1/3))),
                    ($L$2)-E56))),
        IF(IFERROR(W35,
                0)=0,
            MAX(MAX('1D'!$D$16,
                    MAX('1D'!$D$16,
                        POWER((ABS(K35)^2)/('1D'!$I$5*MAX(F35,
                                    0.1)^2),
                            1/3))),
                IFERROR(W56,
                    MAX(MAX('1D'!$D$16,
                            MAX('1D'!$D$16,
                                POWER((ABS(K35)^2)/('1D'!$I$5*MAX(F35,
                                            0.1)^2),
                                    1/3))),
                        ($L$2)-E56))),
            IF(OR(IFERROR(AD35,
                        0)&gt;=1,
                    IFERROR(AD36,
                        0)&gt;=1),
                MAX('1D'!$D$16,
                    MAX('1D'!$D$16,
                        POWER((ABS(K35)^2)/('1D'!$I$5*MAX(F35,
                                    0.1)^2),
                            1/3))),
                IF(ABS(IFERROR(AF35,
                            0))&lt;'1D'!$D$19,
                    MAX(MAX('1D'!$D$16,
                            MAX('1D'!$D$16,
                                POWER((ABS(K35)^2)/('1D'!$I$5*MAX(F35,
                                            0.1)^2),
                                    1/3))),
                        IFERROR(W35,
                            0)),
                    MAX(MAX('1D'!$D$16,
                            MAX('1D'!$D$16,
                                POWER((ABS(K35)^2)/('1D'!$I$5*MAX(F35,
                                            0.1)^2),
                                    1/3))),
                        (IFERROR(W35,
                                0))+((IFERROR(AF35,
                                    0))*'1D'!$D$18)))))))</f>
        <v>3</v>
      </c>
      <c r="X35" s="5">
        <f t="shared" ca="1" si="4"/>
        <v>13.122</v>
      </c>
      <c r="Y35" s="5">
        <f t="shared" ca="1" si="5"/>
        <v>1.2648930017351072</v>
      </c>
      <c r="Z35" s="5">
        <f t="shared" ca="1" si="6"/>
        <v>6.7049770658912114E-2</v>
      </c>
      <c r="AA35" s="5">
        <f t="shared" ca="1" si="7"/>
        <v>632.98</v>
      </c>
      <c r="AB35" s="5">
        <f ca="1">AA35+((ABS(K35)/MAX(((F35)+(G35)*(W35))*(W35),
            0.000001))^2)/(2*'1D'!$I$5)</f>
        <v>632.98022913719399</v>
      </c>
      <c r="AC35" s="5">
        <f ca="1">((ABS(K35)*'1D'!$D$6)/(MAX(((F35)+(G35)*(W35))*(W35),
            0.000001)*MAX(((((F35)+(G35)*(W35))*(W35))/MAX((F35)+2*(W35)*SQRT(1+(G35)^2),
                    0.000001))^(2/3),
            0.000001)))^2</f>
        <v>7.3944417451092997E-7</v>
      </c>
      <c r="AD35" s="5">
        <f ca="1">ABS(ABS(K35)/MAX(((F35)+(G35)*(W35))*(W35),
        0.000001))/SQRT('1D'!$I$5*MAX((((F35)+(G35)*(W35))*(W35))/MAX((F35)+2*(G35)*(W35),
            0.000001),
        0.000001))</f>
        <v>1.2359535966364748E-2</v>
      </c>
      <c r="AE35" s="5">
        <f ca="1">((F35)*(W35)^2)/2+(G35)*(W35)^3/3+(ABS(K35)^2)/('1D'!$I$5*MAX(((F35)+(G35)*(W35))*(W35),
        0.000001))</f>
        <v>19.689013476518177</v>
      </c>
      <c r="AF35" s="5">
        <f ca="1">IF($A$2=0,
    0,
    IFERROR(AB36+(((AC35+AC36)/2)*J36)+(IF(Z35&gt;Z36,
                '1D'!$D$8*((Z35^2-Z36^2)/(2*'1D'!$I$5)),
                '1D'!$D$9*((Z36^2-Z35^2)/(2*'1D'!$I$5)))+('1D'!$D$10*(ABS(I36)/90)*(MAX(Z35^2,
                        Z36^2)/(2*'1D'!$I$5))))-AB35,
        0))</f>
        <v>-0.37994604385960429</v>
      </c>
      <c r="AG35" s="5">
        <f ca="1">IF($A$2=0,
    1,
    IF(IFERROR(AG36,
            0)=0,
        0,
        IFERROR(IF(OR(ROUND(AD35,
                        3)&gt;=1,
                    AND(ABS(AF35)&lt;'1D'!$D$19,
                        AD35&lt;1)),
                1,
                0),
            0)))</f>
        <v>0</v>
      </c>
      <c r="AH35" s="5">
        <f ca="1">IFERROR(IF('1D'!V36="Supercritical",
        MAX('1D'!$D$16,
            IFERROR(L35,
                MAX('1D'!$D$16,
                    POWER((ABS(K35)^2)/('1D'!$I$5*MAX(F35,
                                0.1)^2),
                        1/3)))),
        IF('1D'!V36="Subcritical",
            MAX('1D'!$D$16,
                IFERROR(W35,
                    MAX('1D'!$D$16,
                        POWER((ABS(K35)^2)/('1D'!$I$5*MAX(F35,
                                    0.1)^2),
                            1/3)))),
            IF(IFERROR(T35,
                    -1E+99)&gt;=IFERROR(AE35,
                    -1E+99),
                MAX('1D'!$D$16,
                    IFERROR(L35,
                        MAX('1D'!$D$16,
                            POWER((ABS(K35)^2)/('1D'!$I$5*MAX(F35,
                                        0.1)^2),
                                1/3)))),
                MAX('1D'!$D$16,
                    IFERROR(W35,
                        MAX('1D'!$D$16,
                            POWER((ABS(K35)^2)/('1D'!$I$5*MAX(F35,
                                        0.1)^2),
                                1/3))))))),
    MAX('1D'!$D$16,
        POWER((ABS(K35)^2)/('1D'!$I$5*MAX(F35,
                    0.1)^2),
            1/3)))</f>
        <v>3</v>
      </c>
      <c r="AI35" s="5">
        <f t="shared" ca="1" si="8"/>
        <v>632.98</v>
      </c>
      <c r="AJ35" s="5">
        <f ca="1">AI35+((ABS(K35)/MAX(((F35)+(G35)*(AH35))*(AH35),
            0.000001))^2)/(2*'1D'!$I$5)</f>
        <v>632.98022913719399</v>
      </c>
      <c r="AM35">
        <v>0</v>
      </c>
      <c r="AN35">
        <v>0</v>
      </c>
      <c r="AO35" s="5">
        <f t="shared" si="9"/>
        <v>0</v>
      </c>
      <c r="AP35" s="5">
        <f t="shared" si="12"/>
        <v>0</v>
      </c>
      <c r="AQ35" s="5">
        <f ca="1">ABS(ABS(K35)/MAX(((F35)+(G35)*(AH35))*(AH35),
        0.000001))/SQRT('1D'!$I$5*MAX((((F35)+(G35)*(AH35))*(AH35))/MAX((F35)+2*(G35)*(AH35),
            0.000001),
        0.000001))</f>
        <v>1.2359535966364748E-2</v>
      </c>
      <c r="AR35" s="5" t="str">
        <f t="shared" ca="1" si="10"/>
        <v>Subcritical</v>
      </c>
      <c r="AS35" s="5">
        <f ca="1">((ABS(K35)*'1D'!$D$6)/(MAX(((F35)+(G35)*(AH35))*(AH35),
            0.000001)*MAX(((((F35)+(G35)*(AH35))*(AH35))/MAX((F35)+2*(AH35)*SQRT(1+(G35)^2),
                    0.000001))^(2/3),
            0.000001)))^2</f>
        <v>7.3944417451092997E-7</v>
      </c>
    </row>
    <row r="36" spans="1:45" x14ac:dyDescent="0.35">
      <c r="A36">
        <v>27</v>
      </c>
      <c r="B36">
        <v>25.952000000000002</v>
      </c>
      <c r="C36">
        <v>616073.75</v>
      </c>
      <c r="D36">
        <v>3096590.66</v>
      </c>
      <c r="E36">
        <v>629.6</v>
      </c>
      <c r="F36">
        <v>4.1340000000000003</v>
      </c>
      <c r="G36">
        <v>0</v>
      </c>
      <c r="H36" t="s">
        <v>176</v>
      </c>
      <c r="I36">
        <v>4.9000000000000002E-2</v>
      </c>
      <c r="J36" s="5">
        <f t="shared" si="11"/>
        <v>1.0010000000000012</v>
      </c>
      <c r="K36" s="5">
        <f ca="1">MAX(0.05,
    K35+(forebay!AO41 + sidechannel!AO43))</f>
        <v>0.92317600686821955</v>
      </c>
      <c r="L36" s="5">
        <f ca="1">IF($A$2=0,
    IFERROR(L35,
        MAX('1D'!$D$16,
            POWER((ABS(K36)^2)/('1D'!$I$5*MAX(F36,
                        0.1)^2),
                1/3))),
    IF(IFERROR(V35,
            0)=0,
        IFERROR(L35,
            MAX('1D'!$D$16,
                POWER((ABS(K36)^2)/('1D'!$I$5*MAX(F36,
                            0.1)^2),
                    1/3))),
        IF(OR(IFERROR(L36,
                    0)=0,
                IFERROR(S35,
                    0)&lt;1,
                IFERROR(S36,
                    0)&lt;1),
            MAX('1D'!$D$16,
                POWER((ABS(K36)^2)/('1D'!$I$5*MAX(F36,
                            0.1)^2),
                    1/3)),
            IF(IFERROR(U36,
                    0)&gt;0,
                MAX('1D'!$D$16,
                    IFERROR(L36,
                        0)+((IFERROR(U36,
                                0))*'1D'!$D$18*IF((IFERROR(S36,
                                    0))&lt;1,
                            1,
                            -1))),
                IF(IFERROR(U36,
                        0)&lt;0,
                    IF(ABS((MAX('1D'!$D$16,
                                    POWER((ABS(K36)^2)/('1D'!$I$5*MAX(F36,
                                                0.1)^2),
                                        1/3)))-IFERROR(L36,
                                0))&gt;'1D'!$D$19,
                        MAX('1D'!$D$16,
                            IF((MAX('1D'!$D$16,
                                        POWER((ABS(K36)^2)/('1D'!$I$5*MAX(F36,
                                                    0.1)^2),
                                            1/3)))&gt;IFERROR(L36,
                                    0),
                                MIN((MAX('1D'!$D$16,
                                            POWER((ABS(K36)^2)/('1D'!$I$5*MAX(F36,
                                                        0.1)^2),
                                                1/3))),
                                    IFERROR(L36,
                                        0)+(MIN(ABS(IFERROR(U36,
                                                    0))*'1D'!$D$18,
                                            ABS((MAX('1D'!$D$16,
                                                        POWER((ABS(K36)^2)/('1D'!$I$5*MAX(F36,
                                                                    0.1)^2),
                                                            1/3)))-IFERROR(L36,
                                                    0))))),
                                MAX((MAX('1D'!$D$16,
                                            POWER((ABS(K36)^2)/('1D'!$I$5*MAX(F36,
                                                        0.1)^2),
                                                1/3))),
                                    IFERROR(L36,
                                        0)-(MIN(ABS(IFERROR(U36,
                                                    0))*'1D'!$D$18,
                                            ABS((MAX('1D'!$D$16,
                                                        POWER((ABS(K36)^2)/('1D'!$I$5*MAX(F36,
                                                                    0.1)^2),
                                                            1/3)))-IFERROR(L36,
                                                    0))))))),
                        MAX('1D'!$D$16,
                            POWER((ABS(K36)^2)/('1D'!$I$5*MAX(F36,
                                        0.1)^2),
                                1/3))),
                    MAX('1D'!$D$16,
                        IFERROR(L36,
                            0)))))))</f>
        <v>0.05</v>
      </c>
      <c r="M36" s="5">
        <f t="shared" ca="1" si="0"/>
        <v>0.20670000000000002</v>
      </c>
      <c r="N36" s="5">
        <f t="shared" ca="1" si="1"/>
        <v>4.8819083608880494E-2</v>
      </c>
      <c r="O36" s="5">
        <f t="shared" ca="1" si="2"/>
        <v>4.4662603138278634</v>
      </c>
      <c r="P36" s="5">
        <f t="shared" ca="1" si="3"/>
        <v>629.65</v>
      </c>
      <c r="Q36" s="5">
        <f ca="1">P36+((ABS(K36)/MAX(((F36)+(G36)*(L36))*(L36),
            0.000001))^2)/(2*'1D'!$I$5)</f>
        <v>630.66669119219534</v>
      </c>
      <c r="R36" s="5">
        <f ca="1">((ABS(K36)*'1D'!$D$6)/(MAX(((F36)+(G36)*(L36))*(L36),
            0.000001)*MAX(((((F36)+(G36)*(L36))*(L36))/MAX((F36)+2*(L36)*SQRT(1+(G36)^2),
                    0.000001))^(2/3),
            0.000001)))^2</f>
        <v>0.25154619463809408</v>
      </c>
      <c r="S36" s="5">
        <f ca="1">ABS(ABS(K36)/MAX(((F36)+(G36)*(L36))*(L36),
        0.000001))/SQRT('1D'!$I$5*MAX((((F36)+(G36)*(L36))*(L36))/MAX((F36)+2*(G36)*(L36),
            0.000001),
        0.000001))</f>
        <v>6.377119074301187</v>
      </c>
      <c r="T36" s="5">
        <f ca="1">((F36)*(L36)^2)/2+(G36)*(L36)^3/3+(ABS(K36)^2)/('1D'!$I$5*MAX(((F36)+(G36)*(L36))*(L36),
        0.000001))</f>
        <v>0.42546763885357874</v>
      </c>
      <c r="U36" s="5">
        <f ca="1">IF($A$2=0,
    0,
    IFERROR(Q35-(((R35+R36)/2)*J36)-(IF(O35&gt;O36,
                '1D'!$D$8*((O35^2-O36^2)/(2*'1D'!$I$5)),
                '1D'!$D$9*((O36^2-O35^2)/(2*'1D'!$I$5)))+('1D'!$D$10*(ABS(I36)/90)*(MAX(O35^2,
                        O36^2)/(2*'1D'!$I$5))))-Q36,
        0))</f>
        <v>-5.8930693231559417E-2</v>
      </c>
      <c r="V36" s="5">
        <f ca="1">IF($A$2=0,
    1,
    IF(IFERROR(V35,
            0)=0,
        0,
        IFERROR(IF(ROUND(S36,
                    3)=1,
                1,
                IF(AND(ABS(U36)&lt;'1D'!$D$19,
                        S36&gt;1),
                    1,
                    0)),
            0)))</f>
        <v>0</v>
      </c>
      <c r="W36" s="5">
        <f ca="1">IF($A$2=0,
    MAX(MAX('1D'!$D$16,
            MAX('1D'!$D$16,
                POWER((ABS(K36)^2)/('1D'!$I$5*MAX(F36,
                            0.1)^2),
                    1/3))),
        IFERROR(W56,
            MAX(MAX('1D'!$D$16,
                    MAX('1D'!$D$16,
                        POWER((ABS(K36)^2)/('1D'!$I$5*MAX(F36,
                                    0.1)^2),
                            1/3))),
                ($L$2)-E56))),
    IF(IFERROR(AG37,
            0)=0,
        MAX(MAX('1D'!$D$16,
                MAX('1D'!$D$16,
                    POWER((ABS(K36)^2)/('1D'!$I$5*MAX(F36,
                                0.1)^2),
                        1/3))),
            IFERROR(W56,
                MAX(MAX('1D'!$D$16,
                        MAX('1D'!$D$16,
                            POWER((ABS(K36)^2)/('1D'!$I$5*MAX(F36,
                                        0.1)^2),
                                1/3))),
                    ($L$2)-E56))),
        IF(IFERROR(W36,
                0)=0,
            MAX(MAX('1D'!$D$16,
                    MAX('1D'!$D$16,
                        POWER((ABS(K36)^2)/('1D'!$I$5*MAX(F36,
                                    0.1)^2),
                            1/3))),
                IFERROR(W56,
                    MAX(MAX('1D'!$D$16,
                            MAX('1D'!$D$16,
                                POWER((ABS(K36)^2)/('1D'!$I$5*MAX(F36,
                                            0.1)^2),
                                    1/3))),
                        ($L$2)-E56))),
            IF(OR(IFERROR(AD36,
                        0)&gt;=1,
                    IFERROR(AD37,
                        0)&gt;=1),
                MAX('1D'!$D$16,
                    MAX('1D'!$D$16,
                        POWER((ABS(K36)^2)/('1D'!$I$5*MAX(F36,
                                    0.1)^2),
                            1/3))),
                IF(ABS(IFERROR(AF36,
                            0))&lt;'1D'!$D$19,
                    MAX(MAX('1D'!$D$16,
                            MAX('1D'!$D$16,
                                POWER((ABS(K36)^2)/('1D'!$I$5*MAX(F36,
                                            0.1)^2),
                                    1/3))),
                        IFERROR(W36,
                            0)),
                    MAX(MAX('1D'!$D$16,
                            MAX('1D'!$D$16,
                                POWER((ABS(K36)^2)/('1D'!$I$5*MAX(F36,
                                            0.1)^2),
                                    1/3))),
                        (IFERROR(W36,
                                0))+((IFERROR(AF36,
                                    0))*'1D'!$D$18)))))))</f>
        <v>3</v>
      </c>
      <c r="X36" s="5">
        <f t="shared" ca="1" si="4"/>
        <v>12.402000000000001</v>
      </c>
      <c r="Y36" s="5">
        <f t="shared" ca="1" si="5"/>
        <v>1.2238010657193605</v>
      </c>
      <c r="Z36" s="5">
        <f t="shared" ca="1" si="6"/>
        <v>7.4437671897131061E-2</v>
      </c>
      <c r="AA36" s="5">
        <f t="shared" ca="1" si="7"/>
        <v>632.6</v>
      </c>
      <c r="AB36" s="5">
        <f ca="1">AA36+((ABS(K36)/MAX(((F36)+(G36)*(W36))*(W36),
            0.000001))^2)/(2*'1D'!$I$5)</f>
        <v>632.60028241422003</v>
      </c>
      <c r="AC36" s="5">
        <f ca="1">((ABS(K36)*'1D'!$D$6)/(MAX(((F36)+(G36)*(W36))*(W36),
            0.000001)*MAX(((((F36)+(G36)*(W36))*(W36))/MAX((F36)+2*(W36)*SQRT(1+(G36)^2),
                    0.000001))^(2/3),
            0.000001)))^2</f>
        <v>9.5240202947072366E-7</v>
      </c>
      <c r="AD36" s="5">
        <f ca="1">ABS(ABS(K36)/MAX(((F36)+(G36)*(W36))*(W36),
        0.000001))/SQRT('1D'!$I$5*MAX((((F36)+(G36)*(W36))*(W36))/MAX((F36)+2*(G36)*(W36),
            0.000001),
        0.000001))</f>
        <v>1.3721375539750088E-2</v>
      </c>
      <c r="AE36" s="5">
        <f ca="1">((F36)*(W36)^2)/2+(G36)*(W36)^3/3+(ABS(K36)^2)/('1D'!$I$5*MAX(((F36)+(G36)*(W36))*(W36),
        0.000001))</f>
        <v>18.610005002314228</v>
      </c>
      <c r="AF36" s="5">
        <f ca="1">IF($A$2=0,
    0,
    IFERROR(AB37+(((AC36+AC37)/2)*J37)+(IF(Z36&gt;Z37,
                '1D'!$D$8*((Z36^2-Z37^2)/(2*'1D'!$I$5)),
                '1D'!$D$9*((Z37^2-Z36^2)/(2*'1D'!$I$5)))+('1D'!$D$10*(ABS(I37)/90)*(MAX(Z36^2,
                        Z37^2)/(2*'1D'!$I$5))))-AB36,
        0))</f>
        <v>-0.37996516832845373</v>
      </c>
      <c r="AG36" s="5">
        <f ca="1">IF($A$2=0,
    1,
    IF(IFERROR(AG37,
            0)=0,
        0,
        IFERROR(IF(OR(ROUND(AD36,
                        3)&gt;=1,
                    AND(ABS(AF36)&lt;'1D'!$D$19,
                        AD36&lt;1)),
                1,
                0),
            0)))</f>
        <v>0</v>
      </c>
      <c r="AH36" s="5">
        <f ca="1">IFERROR(IF('1D'!V36="Supercritical",
        MAX('1D'!$D$16,
            IFERROR(L36,
                MAX('1D'!$D$16,
                    POWER((ABS(K36)^2)/('1D'!$I$5*MAX(F36,
                                0.1)^2),
                        1/3)))),
        IF('1D'!V36="Subcritical",
            MAX('1D'!$D$16,
                IFERROR(W36,
                    MAX('1D'!$D$16,
                        POWER((ABS(K36)^2)/('1D'!$I$5*MAX(F36,
                                    0.1)^2),
                            1/3)))),
            IF(IFERROR(T36,
                    -1E+99)&gt;=IFERROR(AE36,
                    -1E+99),
                MAX('1D'!$D$16,
                    IFERROR(L36,
                        MAX('1D'!$D$16,
                            POWER((ABS(K36)^2)/('1D'!$I$5*MAX(F36,
                                        0.1)^2),
                                1/3)))),
                MAX('1D'!$D$16,
                    IFERROR(W36,
                        MAX('1D'!$D$16,
                            POWER((ABS(K36)^2)/('1D'!$I$5*MAX(F36,
                                        0.1)^2),
                                1/3))))))),
    MAX('1D'!$D$16,
        POWER((ABS(K36)^2)/('1D'!$I$5*MAX(F36,
                    0.1)^2),
            1/3)))</f>
        <v>3</v>
      </c>
      <c r="AI36" s="5">
        <f t="shared" ca="1" si="8"/>
        <v>632.6</v>
      </c>
      <c r="AJ36" s="5">
        <f ca="1">AI36+((ABS(K36)/MAX(((F36)+(G36)*(AH36))*(AH36),
            0.000001))^2)/(2*'1D'!$I$5)</f>
        <v>632.60028241422003</v>
      </c>
      <c r="AM36">
        <v>0</v>
      </c>
      <c r="AN36">
        <v>0</v>
      </c>
      <c r="AO36" s="5">
        <f t="shared" si="9"/>
        <v>0</v>
      </c>
      <c r="AP36" s="5">
        <f t="shared" si="12"/>
        <v>0</v>
      </c>
      <c r="AQ36" s="5">
        <f ca="1">ABS(ABS(K36)/MAX(((F36)+(G36)*(AH36))*(AH36),
        0.000001))/SQRT('1D'!$I$5*MAX((((F36)+(G36)*(AH36))*(AH36))/MAX((F36)+2*(G36)*(AH36),
            0.000001),
        0.000001))</f>
        <v>1.3721375539750088E-2</v>
      </c>
      <c r="AR36" s="5" t="str">
        <f t="shared" ca="1" si="10"/>
        <v>Subcritical</v>
      </c>
      <c r="AS36" s="5">
        <f ca="1">((ABS(K36)*'1D'!$D$6)/(MAX(((F36)+(G36)*(AH36))*(AH36),
            0.000001)*MAX(((((F36)+(G36)*(AH36))*(AH36))/MAX((F36)+2*(AH36)*SQRT(1+(G36)^2),
                    0.000001))^(2/3),
            0.000001)))^2</f>
        <v>9.5240202947072366E-7</v>
      </c>
    </row>
    <row r="37" spans="1:45" x14ac:dyDescent="0.35">
      <c r="A37">
        <v>28</v>
      </c>
      <c r="B37">
        <v>26.952000000000002</v>
      </c>
      <c r="C37">
        <v>616073.228</v>
      </c>
      <c r="D37">
        <v>3096589.807</v>
      </c>
      <c r="E37">
        <v>629.22</v>
      </c>
      <c r="F37">
        <v>3.8940000000000001</v>
      </c>
      <c r="G37">
        <v>0</v>
      </c>
      <c r="H37" t="s">
        <v>176</v>
      </c>
      <c r="I37">
        <v>7.9000000000000001E-2</v>
      </c>
      <c r="J37" s="5">
        <f t="shared" si="11"/>
        <v>1</v>
      </c>
      <c r="K37" s="5">
        <f ca="1">MAX(0.05,
    K36+(forebay!AO42 + sidechannel!AO44))</f>
        <v>0.92383627563877724</v>
      </c>
      <c r="L37" s="5">
        <f ca="1">IF($A$2=0,
    IFERROR(L36,
        MAX('1D'!$D$16,
            POWER((ABS(K37)^2)/('1D'!$I$5*MAX(F37,
                        0.1)^2),
                1/3))),
    IF(IFERROR(V36,
            0)=0,
        IFERROR(L36,
            MAX('1D'!$D$16,
                POWER((ABS(K37)^2)/('1D'!$I$5*MAX(F37,
                            0.1)^2),
                    1/3))),
        IF(OR(IFERROR(L37,
                    0)=0,
                IFERROR(S36,
                    0)&lt;1,
                IFERROR(S37,
                    0)&lt;1),
            MAX('1D'!$D$16,
                POWER((ABS(K37)^2)/('1D'!$I$5*MAX(F37,
                            0.1)^2),
                    1/3)),
            IF(IFERROR(U37,
                    0)&gt;0,
                MAX('1D'!$D$16,
                    IFERROR(L37,
                        0)+((IFERROR(U37,
                                0))*'1D'!$D$18*IF((IFERROR(S37,
                                    0))&lt;1,
                            1,
                            -1))),
                IF(IFERROR(U37,
                        0)&lt;0,
                    IF(ABS((MAX('1D'!$D$16,
                                    POWER((ABS(K37)^2)/('1D'!$I$5*MAX(F37,
                                                0.1)^2),
                                        1/3)))-IFERROR(L37,
                                0))&gt;'1D'!$D$19,
                        MAX('1D'!$D$16,
                            IF((MAX('1D'!$D$16,
                                        POWER((ABS(K37)^2)/('1D'!$I$5*MAX(F37,
                                                    0.1)^2),
                                            1/3)))&gt;IFERROR(L37,
                                    0),
                                MIN((MAX('1D'!$D$16,
                                            POWER((ABS(K37)^2)/('1D'!$I$5*MAX(F37,
                                                        0.1)^2),
                                                1/3))),
                                    IFERROR(L37,
                                        0)+(MIN(ABS(IFERROR(U37,
                                                    0))*'1D'!$D$18,
                                            ABS((MAX('1D'!$D$16,
                                                        POWER((ABS(K37)^2)/('1D'!$I$5*MAX(F37,
                                                                    0.1)^2),
                                                            1/3)))-IFERROR(L37,
                                                    0))))),
                                MAX((MAX('1D'!$D$16,
                                            POWER((ABS(K37)^2)/('1D'!$I$5*MAX(F37,
                                                        0.1)^2),
                                                1/3))),
                                    IFERROR(L37,
                                        0)-(MIN(ABS(IFERROR(U37,
                                                    0))*'1D'!$D$18,
                                            ABS((MAX('1D'!$D$16,
                                                        POWER((ABS(K37)^2)/('1D'!$I$5*MAX(F37,
                                                                    0.1)^2),
                                                            1/3)))-IFERROR(L37,
                                                    0))))))),
                        MAX('1D'!$D$16,
                            POWER((ABS(K37)^2)/('1D'!$I$5*MAX(F37,
                                        0.1)^2),
                                1/3))),
                    MAX('1D'!$D$16,
                        IFERROR(L37,
                            0)))))))</f>
        <v>0.05</v>
      </c>
      <c r="M37" s="5">
        <f t="shared" ca="1" si="0"/>
        <v>0.19470000000000001</v>
      </c>
      <c r="N37" s="5">
        <f t="shared" ca="1" si="1"/>
        <v>4.8748122183274914E-2</v>
      </c>
      <c r="O37" s="5">
        <f t="shared" ca="1" si="2"/>
        <v>4.7449218060543252</v>
      </c>
      <c r="P37" s="5">
        <f t="shared" ca="1" si="3"/>
        <v>629.27</v>
      </c>
      <c r="Q37" s="5">
        <f ca="1">P37+((ABS(K37)/MAX(((F37)+(G37)*(L37))*(L37),
            0.000001))^2)/(2*'1D'!$I$5)</f>
        <v>630.41751696970277</v>
      </c>
      <c r="R37" s="5">
        <f ca="1">((ABS(K37)*'1D'!$D$6)/(MAX(((F37)+(G37)*(L37))*(L37),
            0.000001)*MAX(((((F37)+(G37)*(L37))*(L37))/MAX((F37)+2*(L37)*SQRT(1+(G37)^2),
                    0.000001))^(2/3),
            0.000001)))^2</f>
        <v>0.28446583659200153</v>
      </c>
      <c r="S37" s="5">
        <f ca="1">ABS(ABS(K37)/MAX(((F37)+(G37)*(L37))*(L37),
        0.000001))/SQRT('1D'!$I$5*MAX((((F37)+(G37)*(L37))*(L37))/MAX((F37)+2*(G37)*(L37),
            0.000001),
        0.000001))</f>
        <v>6.7750039696013342</v>
      </c>
      <c r="T37" s="5">
        <f ca="1">((F37)*(L37)^2)/2+(G37)*(L37)^3/3+(ABS(K37)^2)/('1D'!$I$5*MAX(((F37)+(G37)*(L37))*(L37),
        0.000001))</f>
        <v>0.45171060800228835</v>
      </c>
      <c r="U37" s="5">
        <f ca="1">IF($A$2=0,
    0,
    IFERROR(Q36-(((R36+R37)/2)*J37)-(IF(O36&gt;O37,
                '1D'!$D$8*((O36^2-O37^2)/(2*'1D'!$I$5)),
                '1D'!$D$9*((O37^2-O36^2)/(2*'1D'!$I$5)))+('1D'!$D$10*(ABS(I37)/90)*(MAX(O36^2,
                        O37^2)/(2*'1D'!$I$5))))-Q37,
        0))</f>
        <v>-3.2065460607554996E-2</v>
      </c>
      <c r="V37" s="5">
        <f ca="1">IF($A$2=0,
    1,
    IF(IFERROR(V36,
            0)=0,
        0,
        IFERROR(IF(ROUND(S37,
                    3)=1,
                1,
                IF(AND(ABS(U37)&lt;'1D'!$D$19,
                        S37&gt;1),
                    1,
                    0)),
            0)))</f>
        <v>0</v>
      </c>
      <c r="W37" s="5">
        <f ca="1">IF($A$2=0,
    MAX(MAX('1D'!$D$16,
            MAX('1D'!$D$16,
                POWER((ABS(K37)^2)/('1D'!$I$5*MAX(F37,
                            0.1)^2),
                    1/3))),
        IFERROR(W56,
            MAX(MAX('1D'!$D$16,
                    MAX('1D'!$D$16,
                        POWER((ABS(K37)^2)/('1D'!$I$5*MAX(F37,
                                    0.1)^2),
                            1/3))),
                ($L$2)-E56))),
    IF(IFERROR(AG38,
            0)=0,
        MAX(MAX('1D'!$D$16,
                MAX('1D'!$D$16,
                    POWER((ABS(K37)^2)/('1D'!$I$5*MAX(F37,
                                0.1)^2),
                        1/3))),
            IFERROR(W56,
                MAX(MAX('1D'!$D$16,
                        MAX('1D'!$D$16,
                            POWER((ABS(K37)^2)/('1D'!$I$5*MAX(F37,
                                        0.1)^2),
                                1/3))),
                    ($L$2)-E56))),
        IF(IFERROR(W37,
                0)=0,
            MAX(MAX('1D'!$D$16,
                    MAX('1D'!$D$16,
                        POWER((ABS(K37)^2)/('1D'!$I$5*MAX(F37,
                                    0.1)^2),
                            1/3))),
                IFERROR(W56,
                    MAX(MAX('1D'!$D$16,
                            MAX('1D'!$D$16,
                                POWER((ABS(K37)^2)/('1D'!$I$5*MAX(F37,
                                            0.1)^2),
                                    1/3))),
                        ($L$2)-E56))),
            IF(OR(IFERROR(AD37,
                        0)&gt;=1,
                    IFERROR(AD38,
                        0)&gt;=1),
                MAX('1D'!$D$16,
                    MAX('1D'!$D$16,
                        POWER((ABS(K37)^2)/('1D'!$I$5*MAX(F37,
                                    0.1)^2),
                            1/3))),
                IF(ABS(IFERROR(AF37,
                            0))&lt;'1D'!$D$19,
                    MAX(MAX('1D'!$D$16,
                            MAX('1D'!$D$16,
                                POWER((ABS(K37)^2)/('1D'!$I$5*MAX(F37,
                                            0.1)^2),
                                    1/3))),
                        IFERROR(W37,
                            0)),
                    MAX(MAX('1D'!$D$16,
                            MAX('1D'!$D$16,
                                POWER((ABS(K37)^2)/('1D'!$I$5*MAX(F37,
                                            0.1)^2),
                                    1/3))),
                        (IFERROR(W37,
                                0))+((IFERROR(AF37,
                                    0))*'1D'!$D$18)))))))</f>
        <v>3</v>
      </c>
      <c r="X37" s="5">
        <f t="shared" ca="1" si="4"/>
        <v>11.682</v>
      </c>
      <c r="Y37" s="5">
        <f t="shared" ca="1" si="5"/>
        <v>1.1807155852031535</v>
      </c>
      <c r="Z37" s="5">
        <f t="shared" ca="1" si="6"/>
        <v>7.9082030100905434E-2</v>
      </c>
      <c r="AA37" s="5">
        <f t="shared" ca="1" si="7"/>
        <v>632.22</v>
      </c>
      <c r="AB37" s="5">
        <f ca="1">AA37+((ABS(K37)/MAX(((F37)+(G37)*(W37))*(W37),
            0.000001))^2)/(2*'1D'!$I$5)</f>
        <v>632.22031875471384</v>
      </c>
      <c r="AC37" s="5">
        <f ca="1">((ABS(K37)*'1D'!$D$6)/(MAX(((F37)+(G37)*(W37))*(W37),
            0.000001)*MAX(((((F37)+(G37)*(W37))*(W37))/MAX((F37)+2*(W37)*SQRT(1+(G37)^2),
                    0.000001))^(2/3),
            0.000001)))^2</f>
        <v>1.1275723280711823E-6</v>
      </c>
      <c r="AD37" s="5">
        <f ca="1">ABS(ABS(K37)/MAX(((F37)+(G37)*(W37))*(W37),
        0.000001))/SQRT('1D'!$I$5*MAX((((F37)+(G37)*(W37))*(W37))/MAX((F37)+2*(G37)*(W37),
            0.000001),
        0.000001))</f>
        <v>1.4577487524863951E-2</v>
      </c>
      <c r="AE37" s="5">
        <f ca="1">((F37)*(W37)^2)/2+(G37)*(W37)^3/3+(ABS(K37)^2)/('1D'!$I$5*MAX(((F37)+(G37)*(W37))*(W37),
        0.000001))</f>
        <v>17.530447385133371</v>
      </c>
      <c r="AF37" s="5">
        <f ca="1">IF($A$2=0,
    0,
    IFERROR(AB38+(((AC37+AC38)/2)*J38)+(IF(Z37&gt;Z38,
                '1D'!$D$8*((Z37^2-Z38^2)/(2*'1D'!$I$5)),
                '1D'!$D$9*((Z38^2-Z37^2)/(2*'1D'!$I$5)))+('1D'!$D$10*(ABS(I38)/90)*(MAX(Z37^2,
                        Z38^2)/(2*'1D'!$I$5))))-AB37,
        0))</f>
        <v>-0.37997058840949194</v>
      </c>
      <c r="AG37" s="5">
        <f ca="1">IF($A$2=0,
    1,
    IF(IFERROR(AG38,
            0)=0,
        0,
        IFERROR(IF(OR(ROUND(AD37,
                        3)&gt;=1,
                    AND(ABS(AF37)&lt;'1D'!$D$19,
                        AD37&lt;1)),
                1,
                0),
            0)))</f>
        <v>0</v>
      </c>
      <c r="AH37" s="5">
        <f ca="1">IFERROR(IF('1D'!V36="Supercritical",
        MAX('1D'!$D$16,
            IFERROR(L37,
                MAX('1D'!$D$16,
                    POWER((ABS(K37)^2)/('1D'!$I$5*MAX(F37,
                                0.1)^2),
                        1/3)))),
        IF('1D'!V36="Subcritical",
            MAX('1D'!$D$16,
                IFERROR(W37,
                    MAX('1D'!$D$16,
                        POWER((ABS(K37)^2)/('1D'!$I$5*MAX(F37,
                                    0.1)^2),
                            1/3)))),
            IF(IFERROR(T37,
                    -1E+99)&gt;=IFERROR(AE37,
                    -1E+99),
                MAX('1D'!$D$16,
                    IFERROR(L37,
                        MAX('1D'!$D$16,
                            POWER((ABS(K37)^2)/('1D'!$I$5*MAX(F37,
                                        0.1)^2),
                                1/3)))),
                MAX('1D'!$D$16,
                    IFERROR(W37,
                        MAX('1D'!$D$16,
                            POWER((ABS(K37)^2)/('1D'!$I$5*MAX(F37,
                                        0.1)^2),
                                1/3))))))),
    MAX('1D'!$D$16,
        POWER((ABS(K37)^2)/('1D'!$I$5*MAX(F37,
                    0.1)^2),
            1/3)))</f>
        <v>3</v>
      </c>
      <c r="AI37" s="5">
        <f t="shared" ca="1" si="8"/>
        <v>632.22</v>
      </c>
      <c r="AJ37" s="5">
        <f ca="1">AI37+((ABS(K37)/MAX(((F37)+(G37)*(AH37))*(AH37),
            0.000001))^2)/(2*'1D'!$I$5)</f>
        <v>632.22031875471384</v>
      </c>
      <c r="AM37">
        <v>0</v>
      </c>
      <c r="AN37">
        <v>0</v>
      </c>
      <c r="AO37" s="5">
        <f t="shared" si="9"/>
        <v>0</v>
      </c>
      <c r="AP37" s="5">
        <f t="shared" si="12"/>
        <v>0</v>
      </c>
      <c r="AQ37" s="5">
        <f ca="1">ABS(ABS(K37)/MAX(((F37)+(G37)*(AH37))*(AH37),
        0.000001))/SQRT('1D'!$I$5*MAX((((F37)+(G37)*(AH37))*(AH37))/MAX((F37)+2*(G37)*(AH37),
            0.000001),
        0.000001))</f>
        <v>1.4577487524863951E-2</v>
      </c>
      <c r="AR37" s="5" t="str">
        <f t="shared" ca="1" si="10"/>
        <v>Subcritical</v>
      </c>
      <c r="AS37" s="5">
        <f ca="1">((ABS(K37)*'1D'!$D$6)/(MAX(((F37)+(G37)*(AH37))*(AH37),
            0.000001)*MAX(((((F37)+(G37)*(AH37))*(AH37))/MAX((F37)+2*(AH37)*SQRT(1+(G37)^2),
                    0.000001))^(2/3),
            0.000001)))^2</f>
        <v>1.1275723280711823E-6</v>
      </c>
    </row>
    <row r="38" spans="1:45" x14ac:dyDescent="0.35">
      <c r="A38">
        <v>29</v>
      </c>
      <c r="B38">
        <v>27.951000000000001</v>
      </c>
      <c r="C38">
        <v>616072.70499999996</v>
      </c>
      <c r="D38">
        <v>3096588.9550000001</v>
      </c>
      <c r="E38">
        <v>628.84</v>
      </c>
      <c r="F38">
        <v>3.714</v>
      </c>
      <c r="G38">
        <v>0</v>
      </c>
      <c r="H38" t="s">
        <v>176</v>
      </c>
      <c r="I38">
        <v>0.41299999999999998</v>
      </c>
      <c r="J38" s="5">
        <f t="shared" si="11"/>
        <v>0.99899999999999878</v>
      </c>
      <c r="K38" s="5">
        <f t="shared" ref="K38:K56" ca="1" si="13">MAX(0.05,
    K37+0)</f>
        <v>0.92383627563877724</v>
      </c>
      <c r="L38" s="5">
        <f ca="1">IF($A$2=0,
    IFERROR(L37,
        MAX('1D'!$D$16,
            POWER((ABS(K38)^2)/('1D'!$I$5*MAX(F38,
                        0.1)^2),
                1/3))),
    IF(IFERROR(V37,
            0)=0,
        IFERROR(L37,
            MAX('1D'!$D$16,
                POWER((ABS(K38)^2)/('1D'!$I$5*MAX(F38,
                            0.1)^2),
                    1/3))),
        IF(OR(IFERROR(L38,
                    0)=0,
                IFERROR(S37,
                    0)&lt;1,
                IFERROR(S38,
                    0)&lt;1),
            MAX('1D'!$D$16,
                POWER((ABS(K38)^2)/('1D'!$I$5*MAX(F38,
                            0.1)^2),
                    1/3)),
            IF(IFERROR(U38,
                    0)&gt;0,
                MAX('1D'!$D$16,
                    IFERROR(L38,
                        0)+((IFERROR(U38,
                                0))*'1D'!$D$18*IF((IFERROR(S38,
                                    0))&lt;1,
                            1,
                            -1))),
                IF(IFERROR(U38,
                        0)&lt;0,
                    IF(ABS((MAX('1D'!$D$16,
                                    POWER((ABS(K38)^2)/('1D'!$I$5*MAX(F38,
                                                0.1)^2),
                                        1/3)))-IFERROR(L38,
                                0))&gt;'1D'!$D$19,
                        MAX('1D'!$D$16,
                            IF((MAX('1D'!$D$16,
                                        POWER((ABS(K38)^2)/('1D'!$I$5*MAX(F38,
                                                    0.1)^2),
                                            1/3)))&gt;IFERROR(L38,
                                    0),
                                MIN((MAX('1D'!$D$16,
                                            POWER((ABS(K38)^2)/('1D'!$I$5*MAX(F38,
                                                        0.1)^2),
                                                1/3))),
                                    IFERROR(L38,
                                        0)+(MIN(ABS(IFERROR(U38,
                                                    0))*'1D'!$D$18,
                                            ABS((MAX('1D'!$D$16,
                                                        POWER((ABS(K38)^2)/('1D'!$I$5*MAX(F38,
                                                                    0.1)^2),
                                                            1/3)))-IFERROR(L38,
                                                    0))))),
                                MAX((MAX('1D'!$D$16,
                                            POWER((ABS(K38)^2)/('1D'!$I$5*MAX(F38,
                                                        0.1)^2),
                                                1/3))),
                                    IFERROR(L38,
                                        0)-(MIN(ABS(IFERROR(U38,
                                                    0))*'1D'!$D$18,
                                            ABS((MAX('1D'!$D$16,
                                                        POWER((ABS(K38)^2)/('1D'!$I$5*MAX(F38,
                                                                    0.1)^2),
                                                            1/3)))-IFERROR(L38,
                                                    0))))))),
                        MAX('1D'!$D$16,
                            POWER((ABS(K38)^2)/('1D'!$I$5*MAX(F38,
                                        0.1)^2),
                                1/3))),
                    MAX('1D'!$D$16,
                        IFERROR(L38,
                            0)))))))</f>
        <v>0.05</v>
      </c>
      <c r="M38" s="5">
        <f t="shared" ca="1" si="0"/>
        <v>0.1857</v>
      </c>
      <c r="N38" s="5">
        <f t="shared" ca="1" si="1"/>
        <v>4.8689040377556371E-2</v>
      </c>
      <c r="O38" s="5">
        <f t="shared" ca="1" si="2"/>
        <v>4.9748857061861997</v>
      </c>
      <c r="P38" s="5">
        <f t="shared" ca="1" si="3"/>
        <v>628.89</v>
      </c>
      <c r="Q38" s="5">
        <f ca="1">P38+((ABS(K38)/MAX(((F38)+(G38)*(L38))*(L38),
            0.000001))^2)/(2*'1D'!$I$5)</f>
        <v>630.1514417833647</v>
      </c>
      <c r="R38" s="5">
        <f ca="1">((ABS(K38)*'1D'!$D$6)/(MAX(((F38)+(G38)*(L38))*(L38),
            0.000001)*MAX(((((F38)+(G38)*(L38))*(L38))/MAX((F38)+2*(L38)*SQRT(1+(G38)^2),
                    0.000001))^(2/3),
            0.000001)))^2</f>
        <v>0.31321348133875437</v>
      </c>
      <c r="S38" s="5">
        <f ca="1">ABS(ABS(K38)/MAX(((F38)+(G38)*(L38))*(L38),
        0.000001))/SQRT('1D'!$I$5*MAX((((F38)+(G38)*(L38))*(L38))/MAX((F38)+2*(G38)*(L38),
            0.000001),
        0.000001))</f>
        <v>7.1033563429261175</v>
      </c>
      <c r="T38" s="5">
        <f ca="1">((F38)*(L38)^2)/2+(G38)*(L38)^3/3+(ABS(K38)^2)/('1D'!$I$5*MAX(((F38)+(G38)*(L38))*(L38),
        0.000001))</f>
        <v>0.47314197834165611</v>
      </c>
      <c r="U38" s="5">
        <f ca="1">IF($A$2=0,
    0,
    IFERROR(Q37-(((R37+R38)/2)*J38)-(IF(O37&gt;O38,
                '1D'!$D$8*((O37^2-O38^2)/(2*'1D'!$I$5)),
                '1D'!$D$9*((O38^2-O37^2)/(2*'1D'!$I$5)))+('1D'!$D$10*(ABS(I38)/90)*(MAX(O37^2,
                        O38^2)/(2*'1D'!$I$5))))-Q38,
        0))</f>
        <v>-4.4726406762038096E-2</v>
      </c>
      <c r="V38" s="5">
        <f ca="1">IF($A$2=0,
    1,
    IF(IFERROR(V37,
            0)=0,
        0,
        IFERROR(IF(ROUND(S38,
                    3)=1,
                1,
                IF(AND(ABS(U38)&lt;'1D'!$D$19,
                        S38&gt;1),
                    1,
                    0)),
            0)))</f>
        <v>0</v>
      </c>
      <c r="W38" s="5">
        <f ca="1">IF($A$2=0,
    MAX(MAX('1D'!$D$16,
            MAX('1D'!$D$16,
                POWER((ABS(K38)^2)/('1D'!$I$5*MAX(F38,
                            0.1)^2),
                    1/3))),
        IFERROR(W56,
            MAX(MAX('1D'!$D$16,
                    MAX('1D'!$D$16,
                        POWER((ABS(K38)^2)/('1D'!$I$5*MAX(F38,
                                    0.1)^2),
                            1/3))),
                ($L$2)-E56))),
    IF(IFERROR(AG39,
            0)=0,
        MAX(MAX('1D'!$D$16,
                MAX('1D'!$D$16,
                    POWER((ABS(K38)^2)/('1D'!$I$5*MAX(F38,
                                0.1)^2),
                        1/3))),
            IFERROR(W56,
                MAX(MAX('1D'!$D$16,
                        MAX('1D'!$D$16,
                            POWER((ABS(K38)^2)/('1D'!$I$5*MAX(F38,
                                        0.1)^2),
                                1/3))),
                    ($L$2)-E56))),
        IF(IFERROR(W38,
                0)=0,
            MAX(MAX('1D'!$D$16,
                    MAX('1D'!$D$16,
                        POWER((ABS(K38)^2)/('1D'!$I$5*MAX(F38,
                                    0.1)^2),
                            1/3))),
                IFERROR(W56,
                    MAX(MAX('1D'!$D$16,
                            MAX('1D'!$D$16,
                                POWER((ABS(K38)^2)/('1D'!$I$5*MAX(F38,
                                            0.1)^2),
                                    1/3))),
                        ($L$2)-E56))),
            IF(OR(IFERROR(AD38,
                        0)&gt;=1,
                    IFERROR(AD39,
                        0)&gt;=1),
                MAX('1D'!$D$16,
                    MAX('1D'!$D$16,
                        POWER((ABS(K38)^2)/('1D'!$I$5*MAX(F38,
                                    0.1)^2),
                            1/3))),
                IF(ABS(IFERROR(AF38,
                            0))&lt;'1D'!$D$19,
                    MAX(MAX('1D'!$D$16,
                            MAX('1D'!$D$16,
                                POWER((ABS(K38)^2)/('1D'!$I$5*MAX(F38,
                                            0.1)^2),
                                    1/3))),
                        IFERROR(W38,
                            0)),
                    MAX(MAX('1D'!$D$16,
                            MAX('1D'!$D$16,
                                POWER((ABS(K38)^2)/('1D'!$I$5*MAX(F38,
                                            0.1)^2),
                                    1/3))),
                        (IFERROR(W38,
                                0))+((IFERROR(AF38,
                                    0))*'1D'!$D$18)))))))</f>
        <v>3</v>
      </c>
      <c r="X38" s="5">
        <f t="shared" ca="1" si="4"/>
        <v>11.141999999999999</v>
      </c>
      <c r="Y38" s="5">
        <f t="shared" ca="1" si="5"/>
        <v>1.1470043236565781</v>
      </c>
      <c r="Z38" s="5">
        <f t="shared" ca="1" si="6"/>
        <v>8.2914761769770001E-2</v>
      </c>
      <c r="AA38" s="5">
        <f t="shared" ca="1" si="7"/>
        <v>631.84</v>
      </c>
      <c r="AB38" s="5">
        <f ca="1">AA38+((ABS(K38)/MAX(((F38)+(G38)*(W38))*(W38),
            0.000001))^2)/(2*'1D'!$I$5)</f>
        <v>631.84035040049537</v>
      </c>
      <c r="AC38" s="5">
        <f ca="1">((ABS(K38)*'1D'!$D$6)/(MAX(((F38)+(G38)*(W38))*(W38),
            0.000001)*MAX(((((F38)+(G38)*(W38))*(W38))/MAX((F38)+2*(W38)*SQRT(1+(G38)^2),
                    0.000001))^(2/3),
            0.000001)))^2</f>
        <v>1.288327150533869E-6</v>
      </c>
      <c r="AD38" s="5">
        <f ca="1">ABS(ABS(K38)/MAX(((F38)+(G38)*(W38))*(W38),
        0.000001))/SQRT('1D'!$I$5*MAX((((F38)+(G38)*(W38))*(W38))/MAX((F38)+2*(G38)*(W38),
            0.000001),
        0.000001))</f>
        <v>1.5283989343516487E-2</v>
      </c>
      <c r="AE38" s="5">
        <f ca="1">((F38)*(W38)^2)/2+(G38)*(W38)^3/3+(ABS(K38)^2)/('1D'!$I$5*MAX(((F38)+(G38)*(W38))*(W38),
        0.000001))</f>
        <v>16.72080832463903</v>
      </c>
      <c r="AF38" s="5">
        <f ca="1">IF($A$2=0,
    0,
    IFERROR(AB39+(((AC38+AC39)/2)*J39)+(IF(Z38&gt;Z39,
                '1D'!$D$8*((Z38^2-Z39^2)/(2*'1D'!$I$5)),
                '1D'!$D$9*((Z39^2-Z38^2)/(2*'1D'!$I$5)))+('1D'!$D$10*(ABS(I39)/90)*(MAX(Z38^2,
                        Z39^2)/(2*'1D'!$I$5))))-AB38,
        0))</f>
        <v>-0.38001312823018907</v>
      </c>
      <c r="AG38" s="5">
        <f ca="1">IF($A$2=0,
    1,
    IF(IFERROR(AG39,
            0)=0,
        0,
        IFERROR(IF(OR(ROUND(AD38,
                        3)&gt;=1,
                    AND(ABS(AF38)&lt;'1D'!$D$19,
                        AD38&lt;1)),
                1,
                0),
            0)))</f>
        <v>0</v>
      </c>
      <c r="AH38" s="5">
        <f ca="1">IFERROR(IF('1D'!V36="Supercritical",
        MAX('1D'!$D$16,
            IFERROR(L38,
                MAX('1D'!$D$16,
                    POWER((ABS(K38)^2)/('1D'!$I$5*MAX(F38,
                                0.1)^2),
                        1/3)))),
        IF('1D'!V36="Subcritical",
            MAX('1D'!$D$16,
                IFERROR(W38,
                    MAX('1D'!$D$16,
                        POWER((ABS(K38)^2)/('1D'!$I$5*MAX(F38,
                                    0.1)^2),
                            1/3)))),
            IF(IFERROR(T38,
                    -1E+99)&gt;=IFERROR(AE38,
                    -1E+99),
                MAX('1D'!$D$16,
                    IFERROR(L38,
                        MAX('1D'!$D$16,
                            POWER((ABS(K38)^2)/('1D'!$I$5*MAX(F38,
                                        0.1)^2),
                                1/3)))),
                MAX('1D'!$D$16,
                    IFERROR(W38,
                        MAX('1D'!$D$16,
                            POWER((ABS(K38)^2)/('1D'!$I$5*MAX(F38,
                                        0.1)^2),
                                1/3))))))),
    MAX('1D'!$D$16,
        POWER((ABS(K38)^2)/('1D'!$I$5*MAX(F38,
                    0.1)^2),
            1/3)))</f>
        <v>3</v>
      </c>
      <c r="AI38" s="5">
        <f t="shared" ca="1" si="8"/>
        <v>631.84</v>
      </c>
      <c r="AJ38" s="5">
        <f ca="1">AI38+((ABS(K38)/MAX(((F38)+(G38)*(AH38))*(AH38),
            0.000001))^2)/(2*'1D'!$I$5)</f>
        <v>631.84035040049537</v>
      </c>
      <c r="AM38">
        <v>0</v>
      </c>
      <c r="AN38">
        <v>0</v>
      </c>
      <c r="AO38" s="5">
        <f t="shared" si="9"/>
        <v>0</v>
      </c>
      <c r="AP38" s="5">
        <f t="shared" si="12"/>
        <v>0</v>
      </c>
      <c r="AQ38" s="5">
        <f ca="1">ABS(ABS(K38)/MAX(((F38)+(G38)*(AH38))*(AH38),
        0.000001))/SQRT('1D'!$I$5*MAX((((F38)+(G38)*(AH38))*(AH38))/MAX((F38)+2*(G38)*(AH38),
            0.000001),
        0.000001))</f>
        <v>1.5283989343516487E-2</v>
      </c>
      <c r="AR38" s="5" t="str">
        <f t="shared" ca="1" si="10"/>
        <v>Subcritical</v>
      </c>
      <c r="AS38" s="5">
        <f ca="1">((ABS(K38)*'1D'!$D$6)/(MAX(((F38)+(G38)*(AH38))*(AH38),
            0.000001)*MAX(((((F38)+(G38)*(AH38))*(AH38))/MAX((F38)+2*(AH38)*SQRT(1+(G38)^2),
                    0.000001))^(2/3),
            0.000001)))^2</f>
        <v>1.288327150533869E-6</v>
      </c>
    </row>
    <row r="39" spans="1:45" x14ac:dyDescent="0.35">
      <c r="A39">
        <v>30</v>
      </c>
      <c r="B39">
        <v>28.951000000000001</v>
      </c>
      <c r="C39">
        <v>616072.18799999997</v>
      </c>
      <c r="D39">
        <v>3096588.0989999999</v>
      </c>
      <c r="E39">
        <v>628.46</v>
      </c>
      <c r="F39">
        <v>3.823</v>
      </c>
      <c r="G39">
        <v>0</v>
      </c>
      <c r="H39" t="s">
        <v>176</v>
      </c>
      <c r="I39">
        <v>6.0519999999999996</v>
      </c>
      <c r="J39" s="5">
        <f t="shared" si="11"/>
        <v>1</v>
      </c>
      <c r="K39" s="5">
        <f t="shared" ca="1" si="13"/>
        <v>0.92383627563877724</v>
      </c>
      <c r="L39" s="5">
        <f ca="1">IF($A$2=0,
    IFERROR(L38,
        MAX('1D'!$D$16,
            POWER((ABS(K39)^2)/('1D'!$I$5*MAX(F39,
                        0.1)^2),
                1/3))),
    IF(IFERROR(V38,
            0)=0,
        IFERROR(L38,
            MAX('1D'!$D$16,
                POWER((ABS(K39)^2)/('1D'!$I$5*MAX(F39,
                            0.1)^2),
                    1/3))),
        IF(OR(IFERROR(L39,
                    0)=0,
                IFERROR(S38,
                    0)&lt;1,
                IFERROR(S39,
                    0)&lt;1),
            MAX('1D'!$D$16,
                POWER((ABS(K39)^2)/('1D'!$I$5*MAX(F39,
                            0.1)^2),
                    1/3)),
            IF(IFERROR(U39,
                    0)&gt;0,
                MAX('1D'!$D$16,
                    IFERROR(L39,
                        0)+((IFERROR(U39,
                                0))*'1D'!$D$18*IF((IFERROR(S39,
                                    0))&lt;1,
                            1,
                            -1))),
                IF(IFERROR(U39,
                        0)&lt;0,
                    IF(ABS((MAX('1D'!$D$16,
                                    POWER((ABS(K39)^2)/('1D'!$I$5*MAX(F39,
                                                0.1)^2),
                                        1/3)))-IFERROR(L39,
                                0))&gt;'1D'!$D$19,
                        MAX('1D'!$D$16,
                            IF((MAX('1D'!$D$16,
                                        POWER((ABS(K39)^2)/('1D'!$I$5*MAX(F39,
                                                    0.1)^2),
                                            1/3)))&gt;IFERROR(L39,
                                    0),
                                MIN((MAX('1D'!$D$16,
                                            POWER((ABS(K39)^2)/('1D'!$I$5*MAX(F39,
                                                        0.1)^2),
                                                1/3))),
                                    IFERROR(L39,
                                        0)+(MIN(ABS(IFERROR(U39,
                                                    0))*'1D'!$D$18,
                                            ABS((MAX('1D'!$D$16,
                                                        POWER((ABS(K39)^2)/('1D'!$I$5*MAX(F39,
                                                                    0.1)^2),
                                                            1/3)))-IFERROR(L39,
                                                    0))))),
                                MAX((MAX('1D'!$D$16,
                                            POWER((ABS(K39)^2)/('1D'!$I$5*MAX(F39,
                                                        0.1)^2),
                                                1/3))),
                                    IFERROR(L39,
                                        0)-(MIN(ABS(IFERROR(U39,
                                                    0))*'1D'!$D$18,
                                            ABS((MAX('1D'!$D$16,
                                                        POWER((ABS(K39)^2)/('1D'!$I$5*MAX(F39,
                                                                    0.1)^2),
                                                            1/3)))-IFERROR(L39,
                                                    0))))))),
                        MAX('1D'!$D$16,
                            POWER((ABS(K39)^2)/('1D'!$I$5*MAX(F39,
                                        0.1)^2),
                                1/3))),
                    MAX('1D'!$D$16,
                        IFERROR(L39,
                            0)))))))</f>
        <v>0.05</v>
      </c>
      <c r="M39" s="5">
        <f t="shared" ca="1" si="0"/>
        <v>0.19115000000000001</v>
      </c>
      <c r="N39" s="5">
        <f t="shared" ca="1" si="1"/>
        <v>4.8725465205200102E-2</v>
      </c>
      <c r="O39" s="5">
        <f t="shared" ca="1" si="2"/>
        <v>4.833043555525907</v>
      </c>
      <c r="P39" s="5">
        <f t="shared" ca="1" si="3"/>
        <v>628.51</v>
      </c>
      <c r="Q39" s="5">
        <f ca="1">P39+((ABS(K39)/MAX(((F39)+(G39)*(L39))*(L39),
            0.000001))^2)/(2*'1D'!$I$5)</f>
        <v>629.70053567836953</v>
      </c>
      <c r="R39" s="5">
        <f ca="1">((ABS(K39)*'1D'!$D$6)/(MAX(((F39)+(G39)*(L39))*(L39),
            0.000001)*MAX(((((F39)+(G39)*(L39))*(L39))/MAX((F39)+2*(L39)*SQRT(1+(G39)^2),
                    0.000001))^(2/3),
            0.000001)))^2</f>
        <v>0.2953130306241859</v>
      </c>
      <c r="S39" s="5">
        <f ca="1">ABS(ABS(K39)/MAX(((F39)+(G39)*(L39))*(L39),
        0.000001))/SQRT('1D'!$I$5*MAX((((F39)+(G39)*(L39))*(L39))/MAX((F39)+2*(G39)*(L39),
            0.000001),
        0.000001))</f>
        <v>6.9008280035646337</v>
      </c>
      <c r="T39" s="5">
        <f ca="1">((F39)*(L39)^2)/2+(G39)*(L39)^3/3+(ABS(K39)^2)/('1D'!$I$5*MAX(((F39)+(G39)*(L39))*(L39),
        0.000001))</f>
        <v>0.45992053984067766</v>
      </c>
      <c r="U39" s="5">
        <f ca="1">IF($A$2=0,
    0,
    IFERROR(Q38-(((R38+R39)/2)*J39)-(IF(O38&gt;O39,
                '1D'!$D$8*((O38^2-O39^2)/(2*'1D'!$I$5)),
                '1D'!$D$9*((O39^2-O38^2)/(2*'1D'!$I$5)))+('1D'!$D$10*(ABS(I39)/90)*(MAX(O38^2,
                        O39^2)/(2*'1D'!$I$5))))-Q39,
        0))</f>
        <v>0.11264727472689628</v>
      </c>
      <c r="V39" s="5">
        <f ca="1">IF($A$2=0,
    1,
    IF(IFERROR(V38,
            0)=0,
        0,
        IFERROR(IF(ROUND(S39,
                    3)=1,
                1,
                IF(AND(ABS(U39)&lt;'1D'!$D$19,
                        S39&gt;1),
                    1,
                    0)),
            0)))</f>
        <v>0</v>
      </c>
      <c r="W39" s="5">
        <f ca="1">IF($A$2=0,
    MAX(MAX('1D'!$D$16,
            MAX('1D'!$D$16,
                POWER((ABS(K39)^2)/('1D'!$I$5*MAX(F39,
                            0.1)^2),
                    1/3))),
        IFERROR(W56,
            MAX(MAX('1D'!$D$16,
                    MAX('1D'!$D$16,
                        POWER((ABS(K39)^2)/('1D'!$I$5*MAX(F39,
                                    0.1)^2),
                            1/3))),
                ($L$2)-E56))),
    IF(IFERROR(AG40,
            0)=0,
        MAX(MAX('1D'!$D$16,
                MAX('1D'!$D$16,
                    POWER((ABS(K39)^2)/('1D'!$I$5*MAX(F39,
                                0.1)^2),
                        1/3))),
            IFERROR(W56,
                MAX(MAX('1D'!$D$16,
                        MAX('1D'!$D$16,
                            POWER((ABS(K39)^2)/('1D'!$I$5*MAX(F39,
                                        0.1)^2),
                                1/3))),
                    ($L$2)-E56))),
        IF(IFERROR(W39,
                0)=0,
            MAX(MAX('1D'!$D$16,
                    MAX('1D'!$D$16,
                        POWER((ABS(K39)^2)/('1D'!$I$5*MAX(F39,
                                    0.1)^2),
                            1/3))),
                IFERROR(W56,
                    MAX(MAX('1D'!$D$16,
                            MAX('1D'!$D$16,
                                POWER((ABS(K39)^2)/('1D'!$I$5*MAX(F39,
                                            0.1)^2),
                                    1/3))),
                        ($L$2)-E56))),
            IF(OR(IFERROR(AD39,
                        0)&gt;=1,
                    IFERROR(AD40,
                        0)&gt;=1),
                MAX('1D'!$D$16,
                    MAX('1D'!$D$16,
                        POWER((ABS(K39)^2)/('1D'!$I$5*MAX(F39,
                                    0.1)^2),
                            1/3))),
                IF(ABS(IFERROR(AF39,
                            0))&lt;'1D'!$D$19,
                    MAX(MAX('1D'!$D$16,
                            MAX('1D'!$D$16,
                                POWER((ABS(K39)^2)/('1D'!$I$5*MAX(F39,
                                            0.1)^2),
                                    1/3))),
                        IFERROR(W39,
                            0)),
                    MAX(MAX('1D'!$D$16,
                            MAX('1D'!$D$16,
                                POWER((ABS(K39)^2)/('1D'!$I$5*MAX(F39,
                                            0.1)^2),
                                    1/3))),
                        (IFERROR(W39,
                                0))+((IFERROR(AF39,
                                    0))*'1D'!$D$18)))))))</f>
        <v>3</v>
      </c>
      <c r="X39" s="5">
        <f t="shared" ca="1" si="4"/>
        <v>11.468999999999999</v>
      </c>
      <c r="Y39" s="5">
        <f t="shared" ca="1" si="5"/>
        <v>1.167565916726051</v>
      </c>
      <c r="Z39" s="5">
        <f t="shared" ca="1" si="6"/>
        <v>8.0550725925431804E-2</v>
      </c>
      <c r="AA39" s="5">
        <f t="shared" ca="1" si="7"/>
        <v>631.46</v>
      </c>
      <c r="AB39" s="5">
        <f ca="1">AA39+((ABS(K39)/MAX(((F39)+(G39)*(W39))*(W39),
            0.000001))^2)/(2*'1D'!$I$5)</f>
        <v>631.4603307043551</v>
      </c>
      <c r="AC39" s="5">
        <f ca="1">((ABS(K39)*'1D'!$D$6)/(MAX(((F39)+(G39)*(W39))*(W39),
            0.000001)*MAX(((((F39)+(G39)*(W39))*(W39))/MAX((F39)+2*(W39)*SQRT(1+(G39)^2),
                    0.000001))^(2/3),
            0.000001)))^2</f>
        <v>1.1874433248805184E-6</v>
      </c>
      <c r="AD39" s="5">
        <f ca="1">ABS(ABS(K39)/MAX(((F39)+(G39)*(W39))*(W39),
        0.000001))/SQRT('1D'!$I$5*MAX((((F39)+(G39)*(W39))*(W39))/MAX((F39)+2*(G39)*(W39),
            0.000001),
        0.000001))</f>
        <v>1.4848217740470895E-2</v>
      </c>
      <c r="AE39" s="5">
        <f ca="1">((F39)*(W39)^2)/2+(G39)*(W39)^3/3+(ABS(K39)^2)/('1D'!$I$5*MAX(((F39)+(G39)*(W39))*(W39),
        0.000001))</f>
        <v>17.211085696497342</v>
      </c>
      <c r="AF39" s="5">
        <f ca="1">IF($A$2=0,
    0,
    IFERROR(AB40+(((AC39+AC40)/2)*J40)+(IF(Z39&gt;Z40,
                '1D'!$D$8*((Z39^2-Z40^2)/(2*'1D'!$I$5)),
                '1D'!$D$9*((Z40^2-Z39^2)/(2*'1D'!$I$5)))+('1D'!$D$10*(ABS(I40)/90)*(MAX(Z39^2,
                        Z40^2)/(2*'1D'!$I$5))))-AB39,
        0))</f>
        <v>-0.38001482294214384</v>
      </c>
      <c r="AG39" s="5">
        <f ca="1">IF($A$2=0,
    1,
    IF(IFERROR(AG40,
            0)=0,
        0,
        IFERROR(IF(OR(ROUND(AD39,
                        3)&gt;=1,
                    AND(ABS(AF39)&lt;'1D'!$D$19,
                        AD39&lt;1)),
                1,
                0),
            0)))</f>
        <v>0</v>
      </c>
      <c r="AH39" s="5">
        <f ca="1">IFERROR(IF('1D'!V36="Supercritical",
        MAX('1D'!$D$16,
            IFERROR(L39,
                MAX('1D'!$D$16,
                    POWER((ABS(K39)^2)/('1D'!$I$5*MAX(F39,
                                0.1)^2),
                        1/3)))),
        IF('1D'!V36="Subcritical",
            MAX('1D'!$D$16,
                IFERROR(W39,
                    MAX('1D'!$D$16,
                        POWER((ABS(K39)^2)/('1D'!$I$5*MAX(F39,
                                    0.1)^2),
                            1/3)))),
            IF(IFERROR(T39,
                    -1E+99)&gt;=IFERROR(AE39,
                    -1E+99),
                MAX('1D'!$D$16,
                    IFERROR(L39,
                        MAX('1D'!$D$16,
                            POWER((ABS(K39)^2)/('1D'!$I$5*MAX(F39,
                                        0.1)^2),
                                1/3)))),
                MAX('1D'!$D$16,
                    IFERROR(W39,
                        MAX('1D'!$D$16,
                            POWER((ABS(K39)^2)/('1D'!$I$5*MAX(F39,
                                        0.1)^2),
                                1/3))))))),
    MAX('1D'!$D$16,
        POWER((ABS(K39)^2)/('1D'!$I$5*MAX(F39,
                    0.1)^2),
            1/3)))</f>
        <v>3</v>
      </c>
      <c r="AI39" s="5">
        <f t="shared" ca="1" si="8"/>
        <v>631.46</v>
      </c>
      <c r="AJ39" s="5">
        <f ca="1">AI39+((ABS(K39)/MAX(((F39)+(G39)*(AH39))*(AH39),
            0.000001))^2)/(2*'1D'!$I$5)</f>
        <v>631.4603307043551</v>
      </c>
      <c r="AM39">
        <v>0</v>
      </c>
      <c r="AN39">
        <v>0</v>
      </c>
      <c r="AO39" s="5">
        <f t="shared" si="9"/>
        <v>0</v>
      </c>
      <c r="AP39" s="5">
        <f t="shared" si="12"/>
        <v>0</v>
      </c>
      <c r="AQ39" s="5">
        <f ca="1">ABS(ABS(K39)/MAX(((F39)+(G39)*(AH39))*(AH39),
        0.000001))/SQRT('1D'!$I$5*MAX((((F39)+(G39)*(AH39))*(AH39))/MAX((F39)+2*(G39)*(AH39),
            0.000001),
        0.000001))</f>
        <v>1.4848217740470895E-2</v>
      </c>
      <c r="AR39" s="5" t="str">
        <f t="shared" ca="1" si="10"/>
        <v>Subcritical</v>
      </c>
      <c r="AS39" s="5">
        <f ca="1">((ABS(K39)*'1D'!$D$6)/(MAX(((F39)+(G39)*(AH39))*(AH39),
            0.000001)*MAX(((((F39)+(G39)*(AH39))*(AH39))/MAX((F39)+2*(AH39)*SQRT(1+(G39)^2),
                    0.000001))^(2/3),
            0.000001)))^2</f>
        <v>1.1874433248805184E-6</v>
      </c>
    </row>
    <row r="40" spans="1:45" x14ac:dyDescent="0.35">
      <c r="A40">
        <v>31</v>
      </c>
      <c r="B40">
        <v>29.952000000000002</v>
      </c>
      <c r="C40">
        <v>616071.76399999997</v>
      </c>
      <c r="D40">
        <v>3096587.193</v>
      </c>
      <c r="E40">
        <v>628.08000000000004</v>
      </c>
      <c r="F40">
        <v>3.927</v>
      </c>
      <c r="G40">
        <v>0</v>
      </c>
      <c r="H40" t="s">
        <v>176</v>
      </c>
      <c r="I40">
        <v>5.1999999999999998E-2</v>
      </c>
      <c r="J40" s="5">
        <f t="shared" si="11"/>
        <v>1.0010000000000012</v>
      </c>
      <c r="K40" s="5">
        <f t="shared" ca="1" si="13"/>
        <v>0.92383627563877724</v>
      </c>
      <c r="L40" s="5">
        <f ca="1">IF($A$2=0,
    IFERROR(L39,
        MAX('1D'!$D$16,
            POWER((ABS(K40)^2)/('1D'!$I$5*MAX(F40,
                        0.1)^2),
                1/3))),
    IF(IFERROR(V39,
            0)=0,
        IFERROR(L39,
            MAX('1D'!$D$16,
                POWER((ABS(K40)^2)/('1D'!$I$5*MAX(F40,
                            0.1)^2),
                    1/3))),
        IF(OR(IFERROR(L40,
                    0)=0,
                IFERROR(S39,
                    0)&lt;1,
                IFERROR(S40,
                    0)&lt;1),
            MAX('1D'!$D$16,
                POWER((ABS(K40)^2)/('1D'!$I$5*MAX(F40,
                            0.1)^2),
                    1/3)),
            IF(IFERROR(U40,
                    0)&gt;0,
                MAX('1D'!$D$16,
                    IFERROR(L40,
                        0)+((IFERROR(U40,
                                0))*'1D'!$D$18*IF((IFERROR(S40,
                                    0))&lt;1,
                            1,
                            -1))),
                IF(IFERROR(U40,
                        0)&lt;0,
                    IF(ABS((MAX('1D'!$D$16,
                                    POWER((ABS(K40)^2)/('1D'!$I$5*MAX(F40,
                                                0.1)^2),
                                        1/3)))-IFERROR(L40,
                                0))&gt;'1D'!$D$19,
                        MAX('1D'!$D$16,
                            IF((MAX('1D'!$D$16,
                                        POWER((ABS(K40)^2)/('1D'!$I$5*MAX(F40,
                                                    0.1)^2),
                                            1/3)))&gt;IFERROR(L40,
                                    0),
                                MIN((MAX('1D'!$D$16,
                                            POWER((ABS(K40)^2)/('1D'!$I$5*MAX(F40,
                                                        0.1)^2),
                                                1/3))),
                                    IFERROR(L40,
                                        0)+(MIN(ABS(IFERROR(U40,
                                                    0))*'1D'!$D$18,
                                            ABS((MAX('1D'!$D$16,
                                                        POWER((ABS(K40)^2)/('1D'!$I$5*MAX(F40,
                                                                    0.1)^2),
                                                            1/3)))-IFERROR(L40,
                                                    0))))),
                                MAX((MAX('1D'!$D$16,
                                            POWER((ABS(K40)^2)/('1D'!$I$5*MAX(F40,
                                                        0.1)^2),
                                                1/3))),
                                    IFERROR(L40,
                                        0)-(MIN(ABS(IFERROR(U40,
                                                    0))*'1D'!$D$18,
                                            ABS((MAX('1D'!$D$16,
                                                        POWER((ABS(K40)^2)/('1D'!$I$5*MAX(F40,
                                                                    0.1)^2),
                                                            1/3)))-IFERROR(L40,
                                                    0))))))),
                        MAX('1D'!$D$16,
                            POWER((ABS(K40)^2)/('1D'!$I$5*MAX(F40,
                                        0.1)^2),
                                1/3))),
                    MAX('1D'!$D$16,
                        IFERROR(L40,
                            0)))))))</f>
        <v>0.05</v>
      </c>
      <c r="M40" s="5">
        <f t="shared" ca="1" si="0"/>
        <v>0.19635000000000002</v>
      </c>
      <c r="N40" s="5">
        <f t="shared" ca="1" si="1"/>
        <v>4.8758380928731068E-2</v>
      </c>
      <c r="O40" s="5">
        <f t="shared" ca="1" si="2"/>
        <v>4.7050485135664735</v>
      </c>
      <c r="P40" s="5">
        <f t="shared" ca="1" si="3"/>
        <v>628.13</v>
      </c>
      <c r="Q40" s="5">
        <f ca="1">P40+((ABS(K40)/MAX(((F40)+(G40)*(L40))*(L40),
            0.000001))^2)/(2*'1D'!$I$5)</f>
        <v>629.25831200382333</v>
      </c>
      <c r="R40" s="5">
        <f ca="1">((ABS(K40)*'1D'!$D$6)/(MAX(((F40)+(G40)*(L40))*(L40),
            0.000001)*MAX(((((F40)+(G40)*(L40))*(L40))/MAX((F40)+2*(L40)*SQRT(1+(G40)^2),
                    0.000001))^(2/3),
            0.000001)))^2</f>
        <v>0.27962652245489511</v>
      </c>
      <c r="S40" s="5">
        <f ca="1">ABS(ABS(K40)/MAX(((F40)+(G40)*(L40))*(L40),
        0.000001))/SQRT('1D'!$I$5*MAX((((F40)+(G40)*(L40))*(L40))/MAX((F40)+2*(G40)*(L40),
            0.000001),
        0.000001))</f>
        <v>6.7180711631340957</v>
      </c>
      <c r="T40" s="5">
        <f ca="1">((F40)*(L40)^2)/2+(G40)*(L40)^3/3+(ABS(K40)^2)/('1D'!$I$5*MAX(((F40)+(G40)*(L40))*(L40),
        0.000001))</f>
        <v>0.44799687390142873</v>
      </c>
      <c r="U40" s="5">
        <f ca="1">IF($A$2=0,
    0,
    IFERROR(Q39-(((R39+R40)/2)*J40)-(IF(O39&gt;O40,
                '1D'!$D$8*((O39^2-O40^2)/(2*'1D'!$I$5)),
                '1D'!$D$9*((O40^2-O39^2)/(2*'1D'!$I$5)))+('1D'!$D$10*(ABS(I40)/90)*(MAX(O39^2,
                        O40^2)/(2*'1D'!$I$5))))-Q40,
        0))</f>
        <v>0.13569614610742065</v>
      </c>
      <c r="V40" s="5">
        <f ca="1">IF($A$2=0,
    1,
    IF(IFERROR(V39,
            0)=0,
        0,
        IFERROR(IF(ROUND(S40,
                    3)=1,
                1,
                IF(AND(ABS(U40)&lt;'1D'!$D$19,
                        S40&gt;1),
                    1,
                    0)),
            0)))</f>
        <v>0</v>
      </c>
      <c r="W40" s="5">
        <f ca="1">IF($A$2=0,
    MAX(MAX('1D'!$D$16,
            MAX('1D'!$D$16,
                POWER((ABS(K40)^2)/('1D'!$I$5*MAX(F40,
                            0.1)^2),
                    1/3))),
        IFERROR(W56,
            MAX(MAX('1D'!$D$16,
                    MAX('1D'!$D$16,
                        POWER((ABS(K40)^2)/('1D'!$I$5*MAX(F40,
                                    0.1)^2),
                            1/3))),
                ($L$2)-E56))),
    IF(IFERROR(AG41,
            0)=0,
        MAX(MAX('1D'!$D$16,
                MAX('1D'!$D$16,
                    POWER((ABS(K40)^2)/('1D'!$I$5*MAX(F40,
                                0.1)^2),
                        1/3))),
            IFERROR(W56,
                MAX(MAX('1D'!$D$16,
                        MAX('1D'!$D$16,
                            POWER((ABS(K40)^2)/('1D'!$I$5*MAX(F40,
                                        0.1)^2),
                                1/3))),
                    ($L$2)-E56))),
        IF(IFERROR(W40,
                0)=0,
            MAX(MAX('1D'!$D$16,
                    MAX('1D'!$D$16,
                        POWER((ABS(K40)^2)/('1D'!$I$5*MAX(F40,
                                    0.1)^2),
                            1/3))),
                IFERROR(W56,
                    MAX(MAX('1D'!$D$16,
                            MAX('1D'!$D$16,
                                POWER((ABS(K40)^2)/('1D'!$I$5*MAX(F40,
                                            0.1)^2),
                                    1/3))),
                        ($L$2)-E56))),
            IF(OR(IFERROR(AD40,
                        0)&gt;=1,
                    IFERROR(AD41,
                        0)&gt;=1),
                MAX('1D'!$D$16,
                    MAX('1D'!$D$16,
                        POWER((ABS(K40)^2)/('1D'!$I$5*MAX(F40,
                                    0.1)^2),
                            1/3))),
                IF(ABS(IFERROR(AF40,
                            0))&lt;'1D'!$D$19,
                    MAX(MAX('1D'!$D$16,
                            MAX('1D'!$D$16,
                                POWER((ABS(K40)^2)/('1D'!$I$5*MAX(F40,
                                            0.1)^2),
                                    1/3))),
                        IFERROR(W40,
                            0)),
                    MAX(MAX('1D'!$D$16,
                            MAX('1D'!$D$16,
                                POWER((ABS(K40)^2)/('1D'!$I$5*MAX(F40,
                                            0.1)^2),
                                    1/3))),
                        (IFERROR(W40,
                                0))+((IFERROR(AF40,
                                    0))*'1D'!$D$18)))))))</f>
        <v>3</v>
      </c>
      <c r="X40" s="5">
        <f t="shared" ca="1" si="4"/>
        <v>11.781000000000001</v>
      </c>
      <c r="Y40" s="5">
        <f t="shared" ca="1" si="5"/>
        <v>1.186763372620127</v>
      </c>
      <c r="Z40" s="5">
        <f t="shared" ca="1" si="6"/>
        <v>7.8417475226107897E-2</v>
      </c>
      <c r="AA40" s="5">
        <f t="shared" ca="1" si="7"/>
        <v>631.08000000000004</v>
      </c>
      <c r="AB40" s="5">
        <f ca="1">AA40+((ABS(K40)/MAX(((F40)+(G40)*(W40))*(W40),
            0.000001))^2)/(2*'1D'!$I$5)</f>
        <v>631.08031342000106</v>
      </c>
      <c r="AC40" s="5">
        <f ca="1">((ABS(K40)*'1D'!$D$6)/(MAX(((F40)+(G40)*(W40))*(W40),
            0.000001)*MAX(((((F40)+(G40)*(W40))*(W40))/MAX((F40)+2*(W40)*SQRT(1+(G40)^2),
                    0.000001))^(2/3),
            0.000001)))^2</f>
        <v>1.1011742572175632E-6</v>
      </c>
      <c r="AD40" s="5">
        <f ca="1">ABS(ABS(K40)/MAX(((F40)+(G40)*(W40))*(W40),
        0.000001))/SQRT('1D'!$I$5*MAX((((F40)+(G40)*(W40))*(W40))/MAX((F40)+2*(G40)*(W40),
            0.000001),
        0.000001))</f>
        <v>1.4454987629697024E-2</v>
      </c>
      <c r="AE40" s="5">
        <f ca="1">((F40)*(W40)^2)/2+(G40)*(W40)^3/3+(ABS(K40)^2)/('1D'!$I$5*MAX(((F40)+(G40)*(W40))*(W40),
        0.000001))</f>
        <v>17.678884802065024</v>
      </c>
      <c r="AF40" s="5">
        <f ca="1">IF($A$2=0,
    0,
    IFERROR(AB41+(((AC40+AC41)/2)*J41)+(IF(Z40&gt;Z41,
                '1D'!$D$8*((Z40^2-Z41^2)/(2*'1D'!$I$5)),
                '1D'!$D$9*((Z41^2-Z40^2)/(2*'1D'!$I$5)))+('1D'!$D$10*(ABS(I41)/90)*(MAX(Z40^2,
                        Z41^2)/(2*'1D'!$I$5))))-AB40,
        0))</f>
        <v>-0.38001381168430726</v>
      </c>
      <c r="AG40" s="5">
        <f ca="1">IF($A$2=0,
    1,
    IF(IFERROR(AG41,
            0)=0,
        0,
        IFERROR(IF(OR(ROUND(AD40,
                        3)&gt;=1,
                    AND(ABS(AF40)&lt;'1D'!$D$19,
                        AD40&lt;1)),
                1,
                0),
            0)))</f>
        <v>0</v>
      </c>
      <c r="AH40" s="5">
        <f ca="1">IFERROR(IF('1D'!V36="Supercritical",
        MAX('1D'!$D$16,
            IFERROR(L40,
                MAX('1D'!$D$16,
                    POWER((ABS(K40)^2)/('1D'!$I$5*MAX(F40,
                                0.1)^2),
                        1/3)))),
        IF('1D'!V36="Subcritical",
            MAX('1D'!$D$16,
                IFERROR(W40,
                    MAX('1D'!$D$16,
                        POWER((ABS(K40)^2)/('1D'!$I$5*MAX(F40,
                                    0.1)^2),
                            1/3)))),
            IF(IFERROR(T40,
                    -1E+99)&gt;=IFERROR(AE40,
                    -1E+99),
                MAX('1D'!$D$16,
                    IFERROR(L40,
                        MAX('1D'!$D$16,
                            POWER((ABS(K40)^2)/('1D'!$I$5*MAX(F40,
                                        0.1)^2),
                                1/3)))),
                MAX('1D'!$D$16,
                    IFERROR(W40,
                        MAX('1D'!$D$16,
                            POWER((ABS(K40)^2)/('1D'!$I$5*MAX(F40,
                                        0.1)^2),
                                1/3))))))),
    MAX('1D'!$D$16,
        POWER((ABS(K40)^2)/('1D'!$I$5*MAX(F40,
                    0.1)^2),
            1/3)))</f>
        <v>3</v>
      </c>
      <c r="AI40" s="5">
        <f t="shared" ca="1" si="8"/>
        <v>631.08000000000004</v>
      </c>
      <c r="AJ40" s="5">
        <f ca="1">AI40+((ABS(K40)/MAX(((F40)+(G40)*(AH40))*(AH40),
            0.000001))^2)/(2*'1D'!$I$5)</f>
        <v>631.08031342000106</v>
      </c>
      <c r="AM40">
        <v>0</v>
      </c>
      <c r="AN40">
        <v>0</v>
      </c>
      <c r="AO40" s="5">
        <f t="shared" si="9"/>
        <v>0</v>
      </c>
      <c r="AP40" s="5">
        <f t="shared" si="12"/>
        <v>0</v>
      </c>
      <c r="AQ40" s="5">
        <f ca="1">ABS(ABS(K40)/MAX(((F40)+(G40)*(AH40))*(AH40),
        0.000001))/SQRT('1D'!$I$5*MAX((((F40)+(G40)*(AH40))*(AH40))/MAX((F40)+2*(G40)*(AH40),
            0.000001),
        0.000001))</f>
        <v>1.4454987629697024E-2</v>
      </c>
      <c r="AR40" s="5" t="str">
        <f t="shared" ca="1" si="10"/>
        <v>Subcritical</v>
      </c>
      <c r="AS40" s="5">
        <f ca="1">((ABS(K40)*'1D'!$D$6)/(MAX(((F40)+(G40)*(AH40))*(AH40),
            0.000001)*MAX(((((F40)+(G40)*(AH40))*(AH40))/MAX((F40)+2*(AH40)*SQRT(1+(G40)^2),
                    0.000001))^(2/3),
            0.000001)))^2</f>
        <v>1.1011742572175632E-6</v>
      </c>
    </row>
    <row r="41" spans="1:45" x14ac:dyDescent="0.35">
      <c r="A41">
        <v>32</v>
      </c>
      <c r="B41">
        <v>30.952000000000002</v>
      </c>
      <c r="C41">
        <v>616071.34100000001</v>
      </c>
      <c r="D41">
        <v>3096586.287</v>
      </c>
      <c r="E41">
        <v>627.70000000000005</v>
      </c>
      <c r="F41">
        <v>4.0309999999999997</v>
      </c>
      <c r="G41">
        <v>0</v>
      </c>
      <c r="H41" t="s">
        <v>176</v>
      </c>
      <c r="I41">
        <v>0</v>
      </c>
      <c r="J41" s="5">
        <f t="shared" si="11"/>
        <v>1</v>
      </c>
      <c r="K41" s="5">
        <f t="shared" ca="1" si="13"/>
        <v>0.92383627563877724</v>
      </c>
      <c r="L41" s="5">
        <f ca="1">IF($A$2=0,
    IFERROR(L40,
        MAX('1D'!$D$16,
            POWER((ABS(K41)^2)/('1D'!$I$5*MAX(F41,
                        0.1)^2),
                1/3))),
    IF(IFERROR(V40,
            0)=0,
        IFERROR(L40,
            MAX('1D'!$D$16,
                POWER((ABS(K41)^2)/('1D'!$I$5*MAX(F41,
                            0.1)^2),
                    1/3))),
        IF(OR(IFERROR(L41,
                    0)=0,
                IFERROR(S40,
                    0)&lt;1,
                IFERROR(S41,
                    0)&lt;1),
            MAX('1D'!$D$16,
                POWER((ABS(K41)^2)/('1D'!$I$5*MAX(F41,
                            0.1)^2),
                    1/3)),
            IF(IFERROR(U41,
                    0)&gt;0,
                MAX('1D'!$D$16,
                    IFERROR(L41,
                        0)+((IFERROR(U41,
                                0))*'1D'!$D$18*IF((IFERROR(S41,
                                    0))&lt;1,
                            1,
                            -1))),
                IF(IFERROR(U41,
                        0)&lt;0,
                    IF(ABS((MAX('1D'!$D$16,
                                    POWER((ABS(K41)^2)/('1D'!$I$5*MAX(F41,
                                                0.1)^2),
                                        1/3)))-IFERROR(L41,
                                0))&gt;'1D'!$D$19,
                        MAX('1D'!$D$16,
                            IF((MAX('1D'!$D$16,
                                        POWER((ABS(K41)^2)/('1D'!$I$5*MAX(F41,
                                                    0.1)^2),
                                            1/3)))&gt;IFERROR(L41,
                                    0),
                                MIN((MAX('1D'!$D$16,
                                            POWER((ABS(K41)^2)/('1D'!$I$5*MAX(F41,
                                                        0.1)^2),
                                                1/3))),
                                    IFERROR(L41,
                                        0)+(MIN(ABS(IFERROR(U41,
                                                    0))*'1D'!$D$18,
                                            ABS((MAX('1D'!$D$16,
                                                        POWER((ABS(K41)^2)/('1D'!$I$5*MAX(F41,
                                                                    0.1)^2),
                                                            1/3)))-IFERROR(L41,
                                                    0))))),
                                MAX((MAX('1D'!$D$16,
                                            POWER((ABS(K41)^2)/('1D'!$I$5*MAX(F41,
                                                        0.1)^2),
                                                1/3))),
                                    IFERROR(L41,
                                        0)-(MIN(ABS(IFERROR(U41,
                                                    0))*'1D'!$D$18,
                                            ABS((MAX('1D'!$D$16,
                                                        POWER((ABS(K41)^2)/('1D'!$I$5*MAX(F41,
                                                                    0.1)^2),
                                                            1/3)))-IFERROR(L41,
                                                    0))))))),
                        MAX('1D'!$D$16,
                            POWER((ABS(K41)^2)/('1D'!$I$5*MAX(F41,
                                        0.1)^2),
                                1/3))),
                    MAX('1D'!$D$16,
                        IFERROR(L41,
                            0)))))))</f>
        <v>0.05</v>
      </c>
      <c r="M41" s="5">
        <f t="shared" ca="1" si="0"/>
        <v>0.20155000000000001</v>
      </c>
      <c r="N41" s="5">
        <f t="shared" ca="1" si="1"/>
        <v>4.8789639312515141E-2</v>
      </c>
      <c r="O41" s="5">
        <f t="shared" ca="1" si="2"/>
        <v>4.5836580284732182</v>
      </c>
      <c r="P41" s="5">
        <f t="shared" ca="1" si="3"/>
        <v>627.75</v>
      </c>
      <c r="Q41" s="5">
        <f ca="1">P41+((ABS(K41)/MAX(((F41)+(G41)*(L41))*(L41),
            0.000001))^2)/(2*'1D'!$I$5)</f>
        <v>628.82084204495345</v>
      </c>
      <c r="R41" s="5">
        <f ca="1">((ABS(K41)*'1D'!$D$6)/(MAX(((F41)+(G41)*(L41))*(L41),
            0.000001)*MAX(((((F41)+(G41)*(L41))*(L41))/MAX((F41)+2*(L41)*SQRT(1+(G41)^2),
                    0.000001))^(2/3),
            0.000001)))^2</f>
        <v>0.26515722131002567</v>
      </c>
      <c r="S41" s="5">
        <f ca="1">ABS(ABS(K41)/MAX(((F41)+(G41)*(L41))*(L41),
        0.000001))/SQRT('1D'!$I$5*MAX((((F41)+(G41)*(L41))*(L41))/MAX((F41)+2*(G41)*(L41),
            0.000001),
        0.000001))</f>
        <v>6.5447445938049107</v>
      </c>
      <c r="T41" s="5">
        <f ca="1">((F41)*(L41)^2)/2+(G41)*(L41)^3/3+(ABS(K41)^2)/('1D'!$I$5*MAX(((F41)+(G41)*(L41))*(L41),
        0.000001))</f>
        <v>0.43669517832074189</v>
      </c>
      <c r="U41" s="5">
        <f ca="1">IF($A$2=0,
    0,
    IFERROR(Q40-(((R40+R41)/2)*J41)-(IF(O40&gt;O41,
                '1D'!$D$8*((O40^2-O41^2)/(2*'1D'!$I$5)),
                '1D'!$D$9*((O41^2-O40^2)/(2*'1D'!$I$5)))+('1D'!$D$10*(ABS(I41)/90)*(MAX(O40^2,
                        O41^2)/(2*'1D'!$I$5))))-Q41,
        0))</f>
        <v>0.14783709932646616</v>
      </c>
      <c r="V41" s="5">
        <f ca="1">IF($A$2=0,
    1,
    IF(IFERROR(V40,
            0)=0,
        0,
        IFERROR(IF(ROUND(S41,
                    3)=1,
                1,
                IF(AND(ABS(U41)&lt;'1D'!$D$19,
                        S41&gt;1),
                    1,
                    0)),
            0)))</f>
        <v>0</v>
      </c>
      <c r="W41" s="5">
        <f ca="1">IF($A$2=0,
    MAX(MAX('1D'!$D$16,
            MAX('1D'!$D$16,
                POWER((ABS(K41)^2)/('1D'!$I$5*MAX(F41,
                            0.1)^2),
                    1/3))),
        IFERROR(W56,
            MAX(MAX('1D'!$D$16,
                    MAX('1D'!$D$16,
                        POWER((ABS(K41)^2)/('1D'!$I$5*MAX(F41,
                                    0.1)^2),
                            1/3))),
                ($L$2)-E56))),
    IF(IFERROR(AG42,
            0)=0,
        MAX(MAX('1D'!$D$16,
                MAX('1D'!$D$16,
                    POWER((ABS(K41)^2)/('1D'!$I$5*MAX(F41,
                                0.1)^2),
                        1/3))),
            IFERROR(W56,
                MAX(MAX('1D'!$D$16,
                        MAX('1D'!$D$16,
                            POWER((ABS(K41)^2)/('1D'!$I$5*MAX(F41,
                                        0.1)^2),
                                1/3))),
                    ($L$2)-E56))),
        IF(IFERROR(W41,
                0)=0,
            MAX(MAX('1D'!$D$16,
                    MAX('1D'!$D$16,
                        POWER((ABS(K41)^2)/('1D'!$I$5*MAX(F41,
                                    0.1)^2),
                            1/3))),
                IFERROR(W56,
                    MAX(MAX('1D'!$D$16,
                            MAX('1D'!$D$16,
                                POWER((ABS(K41)^2)/('1D'!$I$5*MAX(F41,
                                            0.1)^2),
                                    1/3))),
                        ($L$2)-E56))),
            IF(OR(IFERROR(AD41,
                        0)&gt;=1,
                    IFERROR(AD42,
                        0)&gt;=1),
                MAX('1D'!$D$16,
                    MAX('1D'!$D$16,
                        POWER((ABS(K41)^2)/('1D'!$I$5*MAX(F41,
                                    0.1)^2),
                            1/3))),
                IF(ABS(IFERROR(AF41,
                            0))&lt;'1D'!$D$19,
                    MAX(MAX('1D'!$D$16,
                            MAX('1D'!$D$16,
                                POWER((ABS(K41)^2)/('1D'!$I$5*MAX(F41,
                                            0.1)^2),
                                    1/3))),
                        IFERROR(W41,
                            0)),
                    MAX(MAX('1D'!$D$16,
                            MAX('1D'!$D$16,
                                POWER((ABS(K41)^2)/('1D'!$I$5*MAX(F41,
                                            0.1)^2),
                                    1/3))),
                        (IFERROR(W41,
                                0))+((IFERROR(AF41,
                                    0))*'1D'!$D$18)))))))</f>
        <v>3</v>
      </c>
      <c r="X41" s="5">
        <f t="shared" ca="1" si="4"/>
        <v>12.093</v>
      </c>
      <c r="Y41" s="5">
        <f t="shared" ca="1" si="5"/>
        <v>1.2055627554580801</v>
      </c>
      <c r="Z41" s="5">
        <f t="shared" ca="1" si="6"/>
        <v>7.6394300474553645E-2</v>
      </c>
      <c r="AA41" s="5">
        <f t="shared" ca="1" si="7"/>
        <v>630.70000000000005</v>
      </c>
      <c r="AB41" s="5">
        <f ca="1">AA41+((ABS(K41)/MAX(((F41)+(G41)*(W41))*(W41),
            0.000001))^2)/(2*'1D'!$I$5)</f>
        <v>630.70029745612362</v>
      </c>
      <c r="AC41" s="5">
        <f ca="1">((ABS(K41)*'1D'!$D$6)/(MAX(((F41)+(G41)*(W41))*(W41),
            0.000001)*MAX(((((F41)+(G41)*(W41))*(W41))/MAX((F41)+2*(W41)*SQRT(1+(G41)^2),
                    0.000001))^(2/3),
            0.000001)))^2</f>
        <v>1.0234139642430509E-6</v>
      </c>
      <c r="AD41" s="5">
        <f ca="1">ABS(ABS(K41)/MAX(((F41)+(G41)*(W41))*(W41),
        0.000001))/SQRT('1D'!$I$5*MAX((((F41)+(G41)*(W41))*(W41))/MAX((F41)+2*(G41)*(W41),
            0.000001),
        0.000001))</f>
        <v>1.4082048231659693E-2</v>
      </c>
      <c r="AE41" s="5">
        <f ca="1">((F41)*(W41)^2)/2+(G41)*(W41)^3/3+(ABS(K41)^2)/('1D'!$I$5*MAX(((F41)+(G41)*(W41))*(W41),
        0.000001))</f>
        <v>18.146694273805345</v>
      </c>
      <c r="AF41" s="5">
        <f ca="1">IF($A$2=0,
    0,
    IFERROR(AB42+(((AC41+AC42)/2)*J42)+(IF(Z41&gt;Z42,
                '1D'!$D$8*((Z41^2-Z42^2)/(2*'1D'!$I$5)),
                '1D'!$D$9*((Z42^2-Z41^2)/(2*'1D'!$I$5)))+('1D'!$D$10*(ABS(I42)/90)*(MAX(Z41^2,
                        Z42^2)/(2*'1D'!$I$5))))-AB41,
        0))</f>
        <v>-0.38000555085170618</v>
      </c>
      <c r="AG41" s="5">
        <f ca="1">IF($A$2=0,
    1,
    IF(IFERROR(AG42,
            0)=0,
        0,
        IFERROR(IF(OR(ROUND(AD41,
                        3)&gt;=1,
                    AND(ABS(AF41)&lt;'1D'!$D$19,
                        AD41&lt;1)),
                1,
                0),
            0)))</f>
        <v>0</v>
      </c>
      <c r="AH41" s="5">
        <f ca="1">IFERROR(IF('1D'!V36="Supercritical",
        MAX('1D'!$D$16,
            IFERROR(L41,
                MAX('1D'!$D$16,
                    POWER((ABS(K41)^2)/('1D'!$I$5*MAX(F41,
                                0.1)^2),
                        1/3)))),
        IF('1D'!V36="Subcritical",
            MAX('1D'!$D$16,
                IFERROR(W41,
                    MAX('1D'!$D$16,
                        POWER((ABS(K41)^2)/('1D'!$I$5*MAX(F41,
                                    0.1)^2),
                            1/3)))),
            IF(IFERROR(T41,
                    -1E+99)&gt;=IFERROR(AE41,
                    -1E+99),
                MAX('1D'!$D$16,
                    IFERROR(L41,
                        MAX('1D'!$D$16,
                            POWER((ABS(K41)^2)/('1D'!$I$5*MAX(F41,
                                        0.1)^2),
                                1/3)))),
                MAX('1D'!$D$16,
                    IFERROR(W41,
                        MAX('1D'!$D$16,
                            POWER((ABS(K41)^2)/('1D'!$I$5*MAX(F41,
                                        0.1)^2),
                                1/3))))))),
    MAX('1D'!$D$16,
        POWER((ABS(K41)^2)/('1D'!$I$5*MAX(F41,
                    0.1)^2),
            1/3)))</f>
        <v>3</v>
      </c>
      <c r="AI41" s="5">
        <f t="shared" ca="1" si="8"/>
        <v>630.70000000000005</v>
      </c>
      <c r="AJ41" s="5">
        <f ca="1">AI41+((ABS(K41)/MAX(((F41)+(G41)*(AH41))*(AH41),
            0.000001))^2)/(2*'1D'!$I$5)</f>
        <v>630.70029745612362</v>
      </c>
      <c r="AM41">
        <v>0</v>
      </c>
      <c r="AN41">
        <v>0</v>
      </c>
      <c r="AO41" s="5">
        <f t="shared" si="9"/>
        <v>0</v>
      </c>
      <c r="AP41" s="5">
        <f t="shared" si="12"/>
        <v>0</v>
      </c>
      <c r="AQ41" s="5">
        <f ca="1">ABS(ABS(K41)/MAX(((F41)+(G41)*(AH41))*(AH41),
        0.000001))/SQRT('1D'!$I$5*MAX((((F41)+(G41)*(AH41))*(AH41))/MAX((F41)+2*(G41)*(AH41),
            0.000001),
        0.000001))</f>
        <v>1.4082048231659693E-2</v>
      </c>
      <c r="AR41" s="5" t="str">
        <f t="shared" ca="1" si="10"/>
        <v>Subcritical</v>
      </c>
      <c r="AS41" s="5">
        <f ca="1">((ABS(K41)*'1D'!$D$6)/(MAX(((F41)+(G41)*(AH41))*(AH41),
            0.000001)*MAX(((((F41)+(G41)*(AH41))*(AH41))/MAX((F41)+2*(AH41)*SQRT(1+(G41)^2),
                    0.000001))^(2/3),
            0.000001)))^2</f>
        <v>1.0234139642430509E-6</v>
      </c>
    </row>
    <row r="42" spans="1:45" x14ac:dyDescent="0.35">
      <c r="A42">
        <v>33</v>
      </c>
      <c r="B42">
        <v>31.951000000000001</v>
      </c>
      <c r="C42">
        <v>616070.91799999995</v>
      </c>
      <c r="D42">
        <v>3096585.3810000001</v>
      </c>
      <c r="E42">
        <v>627.32000000000005</v>
      </c>
      <c r="F42">
        <v>4.1349999999999998</v>
      </c>
      <c r="G42">
        <v>0</v>
      </c>
      <c r="H42" t="s">
        <v>176</v>
      </c>
      <c r="I42">
        <v>14.763999999999999</v>
      </c>
      <c r="J42" s="5">
        <f t="shared" si="11"/>
        <v>0.99899999999999878</v>
      </c>
      <c r="K42" s="5">
        <f t="shared" ca="1" si="13"/>
        <v>0.92383627563877724</v>
      </c>
      <c r="L42" s="5">
        <f ca="1">IF($A$2=0,
    IFERROR(L41,
        MAX('1D'!$D$16,
            POWER((ABS(K42)^2)/('1D'!$I$5*MAX(F42,
                        0.1)^2),
                1/3))),
    IF(IFERROR(V41,
            0)=0,
        IFERROR(L41,
            MAX('1D'!$D$16,
                POWER((ABS(K42)^2)/('1D'!$I$5*MAX(F42,
                            0.1)^2),
                    1/3))),
        IF(OR(IFERROR(L42,
                    0)=0,
                IFERROR(S41,
                    0)&lt;1,
                IFERROR(S42,
                    0)&lt;1),
            MAX('1D'!$D$16,
                POWER((ABS(K42)^2)/('1D'!$I$5*MAX(F42,
                            0.1)^2),
                    1/3)),
            IF(IFERROR(U42,
                    0)&gt;0,
                MAX('1D'!$D$16,
                    IFERROR(L42,
                        0)+((IFERROR(U42,
                                0))*'1D'!$D$18*IF((IFERROR(S42,
                                    0))&lt;1,
                            1,
                            -1))),
                IF(IFERROR(U42,
                        0)&lt;0,
                    IF(ABS((MAX('1D'!$D$16,
                                    POWER((ABS(K42)^2)/('1D'!$I$5*MAX(F42,
                                                0.1)^2),
                                        1/3)))-IFERROR(L42,
                                0))&gt;'1D'!$D$19,
                        MAX('1D'!$D$16,
                            IF((MAX('1D'!$D$16,
                                        POWER((ABS(K42)^2)/('1D'!$I$5*MAX(F42,
                                                    0.1)^2),
                                            1/3)))&gt;IFERROR(L42,
                                    0),
                                MIN((MAX('1D'!$D$16,
                                            POWER((ABS(K42)^2)/('1D'!$I$5*MAX(F42,
                                                        0.1)^2),
                                                1/3))),
                                    IFERROR(L42,
                                        0)+(MIN(ABS(IFERROR(U42,
                                                    0))*'1D'!$D$18,
                                            ABS((MAX('1D'!$D$16,
                                                        POWER((ABS(K42)^2)/('1D'!$I$5*MAX(F42,
                                                                    0.1)^2),
                                                            1/3)))-IFERROR(L42,
                                                    0))))),
                                MAX((MAX('1D'!$D$16,
                                            POWER((ABS(K42)^2)/('1D'!$I$5*MAX(F42,
                                                        0.1)^2),
                                                1/3))),
                                    IFERROR(L42,
                                        0)-(MIN(ABS(IFERROR(U42,
                                                    0))*'1D'!$D$18,
                                            ABS((MAX('1D'!$D$16,
                                                        POWER((ABS(K42)^2)/('1D'!$I$5*MAX(F42,
                                                                    0.1)^2),
                                                            1/3)))-IFERROR(L42,
                                                    0))))))),
                        MAX('1D'!$D$16,
                            POWER((ABS(K42)^2)/('1D'!$I$5*MAX(F42,
                                        0.1)^2),
                                1/3))),
                    MAX('1D'!$D$16,
                        IFERROR(L42,
                            0)))))))</f>
        <v>0.05</v>
      </c>
      <c r="M42" s="5">
        <f t="shared" ca="1" si="0"/>
        <v>0.20674999999999999</v>
      </c>
      <c r="N42" s="5">
        <f t="shared" ca="1" si="1"/>
        <v>4.8819362455726094E-2</v>
      </c>
      <c r="O42" s="5">
        <f t="shared" ca="1" si="2"/>
        <v>4.4683737636700229</v>
      </c>
      <c r="P42" s="5">
        <f t="shared" ca="1" si="3"/>
        <v>627.37</v>
      </c>
      <c r="Q42" s="5">
        <f ca="1">P42+((ABS(K42)/MAX(((F42)+(G42)*(L42))*(L42),
            0.000001))^2)/(2*'1D'!$I$5)</f>
        <v>628.38765362343804</v>
      </c>
      <c r="R42" s="5">
        <f ca="1">((ABS(K42)*'1D'!$D$6)/(MAX(((F42)+(G42)*(L42))*(L42),
            0.000001)*MAX(((((F42)+(G42)*(L42))*(L42))/MAX((F42)+2*(L42)*SQRT(1+(G42)^2),
                    0.000001))^(2/3),
            0.000001)))^2</f>
        <v>0.25178239850174</v>
      </c>
      <c r="S42" s="5">
        <f ca="1">ABS(ABS(K42)/MAX(((F42)+(G42)*(L42))*(L42),
        0.000001))/SQRT('1D'!$I$5*MAX((((F42)+(G42)*(L42))*(L42))/MAX((F42)+2*(G42)*(L42),
            0.000001),
        0.000001))</f>
        <v>6.3801367491239658</v>
      </c>
      <c r="T42" s="5">
        <f ca="1">((F42)*(L42)^2)/2+(G42)*(L42)^3/3+(ABS(K42)^2)/('1D'!$I$5*MAX(((F42)+(G42)*(L42))*(L42),
        0.000001))</f>
        <v>0.42596852329163509</v>
      </c>
      <c r="U42" s="5">
        <f ca="1">IF($A$2=0,
    0,
    IFERROR(Q41-(((R41+R42)/2)*J42)-(IF(O41&gt;O42,
                '1D'!$D$8*((O41^2-O42^2)/(2*'1D'!$I$5)),
                '1D'!$D$9*((O42^2-O41^2)/(2*'1D'!$I$5)))+('1D'!$D$10*(ABS(I42)/90)*(MAX(O41^2,
                        O42^2)/(2*'1D'!$I$5))))-Q42,
        0))</f>
        <v>0.13267070171195883</v>
      </c>
      <c r="V42" s="5">
        <f ca="1">IF($A$2=0,
    1,
    IF(IFERROR(V41,
            0)=0,
        0,
        IFERROR(IF(ROUND(S42,
                    3)=1,
                1,
                IF(AND(ABS(U42)&lt;'1D'!$D$19,
                        S42&gt;1),
                    1,
                    0)),
            0)))</f>
        <v>0</v>
      </c>
      <c r="W42" s="5">
        <f ca="1">IF($A$2=0,
    MAX(MAX('1D'!$D$16,
            MAX('1D'!$D$16,
                POWER((ABS(K42)^2)/('1D'!$I$5*MAX(F42,
                            0.1)^2),
                    1/3))),
        IFERROR(W56,
            MAX(MAX('1D'!$D$16,
                    MAX('1D'!$D$16,
                        POWER((ABS(K42)^2)/('1D'!$I$5*MAX(F42,
                                    0.1)^2),
                            1/3))),
                ($L$2)-E56))),
    IF(IFERROR(AG43,
            0)=0,
        MAX(MAX('1D'!$D$16,
                MAX('1D'!$D$16,
                    POWER((ABS(K42)^2)/('1D'!$I$5*MAX(F42,
                                0.1)^2),
                        1/3))),
            IFERROR(W56,
                MAX(MAX('1D'!$D$16,
                        MAX('1D'!$D$16,
                            POWER((ABS(K42)^2)/('1D'!$I$5*MAX(F42,
                                        0.1)^2),
                                1/3))),
                    ($L$2)-E56))),
        IF(IFERROR(W42,
                0)=0,
            MAX(MAX('1D'!$D$16,
                    MAX('1D'!$D$16,
                        POWER((ABS(K42)^2)/('1D'!$I$5*MAX(F42,
                                    0.1)^2),
                            1/3))),
                IFERROR(W56,
                    MAX(MAX('1D'!$D$16,
                            MAX('1D'!$D$16,
                                POWER((ABS(K42)^2)/('1D'!$I$5*MAX(F42,
                                            0.1)^2),
                                    1/3))),
                        ($L$2)-E56))),
            IF(OR(IFERROR(AD42,
                        0)&gt;=1,
                    IFERROR(AD43,
                        0)&gt;=1),
                MAX('1D'!$D$16,
                    MAX('1D'!$D$16,
                        POWER((ABS(K42)^2)/('1D'!$I$5*MAX(F42,
                                    0.1)^2),
                            1/3))),
                IF(ABS(IFERROR(AF42,
                            0))&lt;'1D'!$D$19,
                    MAX(MAX('1D'!$D$16,
                            MAX('1D'!$D$16,
                                POWER((ABS(K42)^2)/('1D'!$I$5*MAX(F42,
                                            0.1)^2),
                                    1/3))),
                        IFERROR(W42,
                            0)),
                    MAX(MAX('1D'!$D$16,
                            MAX('1D'!$D$16,
                                POWER((ABS(K42)^2)/('1D'!$I$5*MAX(F42,
                                            0.1)^2),
                                    1/3))),
                        (IFERROR(W42,
                                0))+((IFERROR(AF42,
                                    0))*'1D'!$D$18)))))))</f>
        <v>3</v>
      </c>
      <c r="X42" s="5">
        <f t="shared" ca="1" si="4"/>
        <v>12.404999999999999</v>
      </c>
      <c r="Y42" s="5">
        <f t="shared" ca="1" si="5"/>
        <v>1.2239763196842623</v>
      </c>
      <c r="Z42" s="5">
        <f t="shared" ca="1" si="6"/>
        <v>7.4472896061167054E-2</v>
      </c>
      <c r="AA42" s="5">
        <f t="shared" ca="1" si="7"/>
        <v>630.32000000000005</v>
      </c>
      <c r="AB42" s="5">
        <f ca="1">AA42+((ABS(K42)/MAX(((F42)+(G42)*(W42))*(W42),
            0.000001))^2)/(2*'1D'!$I$5)</f>
        <v>630.32028268156216</v>
      </c>
      <c r="AC42" s="5">
        <f ca="1">((ABS(K42)*'1D'!$D$6)/(MAX(((F42)+(G42)*(W42))*(W42),
            0.000001)*MAX(((((F42)+(G42)*(W42))*(W42))/MAX((F42)+2*(W42)*SQRT(1+(G42)^2),
                    0.000001))^(2/3),
            0.000001)))^2</f>
        <v>9.5312160970995312E-7</v>
      </c>
      <c r="AD42" s="5">
        <f ca="1">ABS(ABS(K42)/MAX(((F42)+(G42)*(W42))*(W42),
        0.000001))/SQRT('1D'!$I$5*MAX((((F42)+(G42)*(W42))*(W42))/MAX((F42)+2*(G42)*(W42),
            0.000001),
        0.000001))</f>
        <v>1.372786854215725E-2</v>
      </c>
      <c r="AE42" s="5">
        <f ca="1">((F42)*(W42)^2)/2+(G42)*(W42)^3/3+(ABS(K42)^2)/('1D'!$I$5*MAX(((F42)+(G42)*(W42))*(W42),
        0.000001))</f>
        <v>18.61451332955486</v>
      </c>
      <c r="AF42" s="5">
        <f ca="1">IF($A$2=0,
    0,
    IFERROR(AB43+(((AC42+AC43)/2)*J43)+(IF(Z42&gt;Z43,
                '1D'!$D$8*((Z42^2-Z43^2)/(2*'1D'!$I$5)),
                '1D'!$D$9*((Z43^2-Z42^2)/(2*'1D'!$I$5)))+('1D'!$D$10*(ABS(I43)/90)*(MAX(Z42^2,
                        Z43^2)/(2*'1D'!$I$5))))-AB42,
        0))</f>
        <v>-0.37999954988174522</v>
      </c>
      <c r="AG42" s="5">
        <f ca="1">IF($A$2=0,
    1,
    IF(IFERROR(AG43,
            0)=0,
        0,
        IFERROR(IF(OR(ROUND(AD42,
                        3)&gt;=1,
                    AND(ABS(AF42)&lt;'1D'!$D$19,
                        AD42&lt;1)),
                1,
                0),
            0)))</f>
        <v>0</v>
      </c>
      <c r="AH42" s="5">
        <f ca="1">IFERROR(IF('1D'!V36="Supercritical",
        MAX('1D'!$D$16,
            IFERROR(L42,
                MAX('1D'!$D$16,
                    POWER((ABS(K42)^2)/('1D'!$I$5*MAX(F42,
                                0.1)^2),
                        1/3)))),
        IF('1D'!V36="Subcritical",
            MAX('1D'!$D$16,
                IFERROR(W42,
                    MAX('1D'!$D$16,
                        POWER((ABS(K42)^2)/('1D'!$I$5*MAX(F42,
                                    0.1)^2),
                            1/3)))),
            IF(IFERROR(T42,
                    -1E+99)&gt;=IFERROR(AE42,
                    -1E+99),
                MAX('1D'!$D$16,
                    IFERROR(L42,
                        MAX('1D'!$D$16,
                            POWER((ABS(K42)^2)/('1D'!$I$5*MAX(F42,
                                        0.1)^2),
                                1/3)))),
                MAX('1D'!$D$16,
                    IFERROR(W42,
                        MAX('1D'!$D$16,
                            POWER((ABS(K42)^2)/('1D'!$I$5*MAX(F42,
                                        0.1)^2),
                                1/3))))))),
    MAX('1D'!$D$16,
        POWER((ABS(K42)^2)/('1D'!$I$5*MAX(F42,
                    0.1)^2),
            1/3)))</f>
        <v>3</v>
      </c>
      <c r="AI42" s="5">
        <f t="shared" ca="1" si="8"/>
        <v>630.32000000000005</v>
      </c>
      <c r="AJ42" s="5">
        <f ca="1">AI42+((ABS(K42)/MAX(((F42)+(G42)*(AH42))*(AH42),
            0.000001))^2)/(2*'1D'!$I$5)</f>
        <v>630.32028268156216</v>
      </c>
      <c r="AM42">
        <v>0</v>
      </c>
      <c r="AN42">
        <v>0</v>
      </c>
      <c r="AO42" s="5">
        <f t="shared" si="9"/>
        <v>0</v>
      </c>
      <c r="AP42" s="5">
        <f t="shared" si="12"/>
        <v>0</v>
      </c>
      <c r="AQ42" s="5">
        <f ca="1">ABS(ABS(K42)/MAX(((F42)+(G42)*(AH42))*(AH42),
        0.000001))/SQRT('1D'!$I$5*MAX((((F42)+(G42)*(AH42))*(AH42))/MAX((F42)+2*(G42)*(AH42),
            0.000001),
        0.000001))</f>
        <v>1.372786854215725E-2</v>
      </c>
      <c r="AR42" s="5" t="str">
        <f t="shared" ca="1" si="10"/>
        <v>Subcritical</v>
      </c>
      <c r="AS42" s="5">
        <f ca="1">((ABS(K42)*'1D'!$D$6)/(MAX(((F42)+(G42)*(AH42))*(AH42),
            0.000001)*MAX(((((F42)+(G42)*(AH42))*(AH42))/MAX((F42)+2*(AH42)*SQRT(1+(G42)^2),
                    0.000001))^(2/3),
            0.000001)))^2</f>
        <v>9.5312160970995312E-7</v>
      </c>
    </row>
    <row r="43" spans="1:45" x14ac:dyDescent="0.35">
      <c r="A43">
        <v>34</v>
      </c>
      <c r="B43">
        <v>32.939</v>
      </c>
      <c r="C43">
        <v>616070.74199999997</v>
      </c>
      <c r="D43">
        <v>3096584.409</v>
      </c>
      <c r="E43">
        <v>626.94000000000005</v>
      </c>
      <c r="F43">
        <v>4.1289999999999996</v>
      </c>
      <c r="G43">
        <v>0</v>
      </c>
      <c r="H43" t="s">
        <v>176</v>
      </c>
      <c r="I43">
        <v>5.2140000000000004</v>
      </c>
      <c r="J43" s="5">
        <f t="shared" si="11"/>
        <v>0.98799999999999955</v>
      </c>
      <c r="K43" s="5">
        <f t="shared" ca="1" si="13"/>
        <v>0.92383627563877724</v>
      </c>
      <c r="L43" s="5">
        <f ca="1">IF($A$2=0,
    IFERROR(L42,
        MAX('1D'!$D$16,
            POWER((ABS(K43)^2)/('1D'!$I$5*MAX(F43,
                        0.1)^2),
                1/3))),
    IF(IFERROR(V42,
            0)=0,
        IFERROR(L42,
            MAX('1D'!$D$16,
                POWER((ABS(K43)^2)/('1D'!$I$5*MAX(F43,
                            0.1)^2),
                    1/3))),
        IF(OR(IFERROR(L43,
                    0)=0,
                IFERROR(S42,
                    0)&lt;1,
                IFERROR(S43,
                    0)&lt;1),
            MAX('1D'!$D$16,
                POWER((ABS(K43)^2)/('1D'!$I$5*MAX(F43,
                            0.1)^2),
                    1/3)),
            IF(IFERROR(U43,
                    0)&gt;0,
                MAX('1D'!$D$16,
                    IFERROR(L43,
                        0)+((IFERROR(U43,
                                0))*'1D'!$D$18*IF((IFERROR(S43,
                                    0))&lt;1,
                            1,
                            -1))),
                IF(IFERROR(U43,
                        0)&lt;0,
                    IF(ABS((MAX('1D'!$D$16,
                                    POWER((ABS(K43)^2)/('1D'!$I$5*MAX(F43,
                                                0.1)^2),
                                        1/3)))-IFERROR(L43,
                                0))&gt;'1D'!$D$19,
                        MAX('1D'!$D$16,
                            IF((MAX('1D'!$D$16,
                                        POWER((ABS(K43)^2)/('1D'!$I$5*MAX(F43,
                                                    0.1)^2),
                                            1/3)))&gt;IFERROR(L43,
                                    0),
                                MIN((MAX('1D'!$D$16,
                                            POWER((ABS(K43)^2)/('1D'!$I$5*MAX(F43,
                                                        0.1)^2),
                                                1/3))),
                                    IFERROR(L43,
                                        0)+(MIN(ABS(IFERROR(U43,
                                                    0))*'1D'!$D$18,
                                            ABS((MAX('1D'!$D$16,
                                                        POWER((ABS(K43)^2)/('1D'!$I$5*MAX(F43,
                                                                    0.1)^2),
                                                            1/3)))-IFERROR(L43,
                                                    0))))),
                                MAX((MAX('1D'!$D$16,
                                            POWER((ABS(K43)^2)/('1D'!$I$5*MAX(F43,
                                                        0.1)^2),
                                                1/3))),
                                    IFERROR(L43,
                                        0)-(MIN(ABS(IFERROR(U43,
                                                    0))*'1D'!$D$18,
                                            ABS((MAX('1D'!$D$16,
                                                        POWER((ABS(K43)^2)/('1D'!$I$5*MAX(F43,
                                                                    0.1)^2),
                                                            1/3)))-IFERROR(L43,
                                                    0))))))),
                        MAX('1D'!$D$16,
                            POWER((ABS(K43)^2)/('1D'!$I$5*MAX(F43,
                                        0.1)^2),
                                1/3))),
                    MAX('1D'!$D$16,
                        IFERROR(L43,
                            0)))))))</f>
        <v>0.05</v>
      </c>
      <c r="M43" s="5">
        <f t="shared" ca="1" si="0"/>
        <v>0.20644999999999999</v>
      </c>
      <c r="N43" s="5">
        <f t="shared" ca="1" si="1"/>
        <v>4.8817687396547654E-2</v>
      </c>
      <c r="O43" s="5">
        <f t="shared" ca="1" si="2"/>
        <v>4.4748669200231399</v>
      </c>
      <c r="P43" s="5">
        <f t="shared" ca="1" si="3"/>
        <v>626.99</v>
      </c>
      <c r="Q43" s="5">
        <f ca="1">P43+((ABS(K43)/MAX(((F43)+(G43)*(L43))*(L43),
            0.000001))^2)/(2*'1D'!$I$5)</f>
        <v>628.01061335126997</v>
      </c>
      <c r="R43" s="5">
        <f ca="1">((ABS(K43)*'1D'!$D$6)/(MAX(((F43)+(G43)*(L43))*(L43),
            0.000001)*MAX(((((F43)+(G43)*(L43))*(L43))/MAX((F43)+2*(L43)*SQRT(1+(G43)^2),
                    0.000001))^(2/3),
            0.000001)))^2</f>
        <v>0.2525262311075348</v>
      </c>
      <c r="S43" s="5">
        <f ca="1">ABS(ABS(K43)/MAX(((F43)+(G43)*(L43))*(L43),
        0.000001))/SQRT('1D'!$I$5*MAX((((F43)+(G43)*(L43))*(L43))/MAX((F43)+2*(G43)*(L43),
            0.000001),
        0.000001))</f>
        <v>6.3894079577688538</v>
      </c>
      <c r="T43" s="5">
        <f ca="1">((F43)*(L43)^2)/2+(G43)*(L43)^3/3+(ABS(K43)^2)/('1D'!$I$5*MAX(((F43)+(G43)*(L43))*(L43),
        0.000001))</f>
        <v>0.42657250273938263</v>
      </c>
      <c r="U43" s="5">
        <f ca="1">IF($A$2=0,
    0,
    IFERROR(Q42-(((R42+R43)/2)*J43)-(IF(O42&gt;O43,
                '1D'!$D$8*((O42^2-O43^2)/(2*'1D'!$I$5)),
                '1D'!$D$9*((O43^2-O42^2)/(2*'1D'!$I$5)))+('1D'!$D$10*(ABS(I43)/90)*(MAX(O42^2,
                        O43^2)/(2*'1D'!$I$5))))-Q43,
        0))</f>
        <v>0.11874670633540063</v>
      </c>
      <c r="V43" s="5">
        <f ca="1">IF($A$2=0,
    1,
    IF(IFERROR(V42,
            0)=0,
        0,
        IFERROR(IF(ROUND(S43,
                    3)=1,
                1,
                IF(AND(ABS(U43)&lt;'1D'!$D$19,
                        S43&gt;1),
                    1,
                    0)),
            0)))</f>
        <v>0</v>
      </c>
      <c r="W43" s="5">
        <f ca="1">IF($A$2=0,
    MAX(MAX('1D'!$D$16,
            MAX('1D'!$D$16,
                POWER((ABS(K43)^2)/('1D'!$I$5*MAX(F43,
                            0.1)^2),
                    1/3))),
        IFERROR(W56,
            MAX(MAX('1D'!$D$16,
                    MAX('1D'!$D$16,
                        POWER((ABS(K43)^2)/('1D'!$I$5*MAX(F43,
                                    0.1)^2),
                            1/3))),
                ($L$2)-E56))),
    IF(IFERROR(AG44,
            0)=0,
        MAX(MAX('1D'!$D$16,
                MAX('1D'!$D$16,
                    POWER((ABS(K43)^2)/('1D'!$I$5*MAX(F43,
                                0.1)^2),
                        1/3))),
            IFERROR(W56,
                MAX(MAX('1D'!$D$16,
                        MAX('1D'!$D$16,
                            POWER((ABS(K43)^2)/('1D'!$I$5*MAX(F43,
                                        0.1)^2),
                                1/3))),
                    ($L$2)-E56))),
        IF(IFERROR(W43,
                0)=0,
            MAX(MAX('1D'!$D$16,
                    MAX('1D'!$D$16,
                        POWER((ABS(K43)^2)/('1D'!$I$5*MAX(F43,
                                    0.1)^2),
                            1/3))),
                IFERROR(W56,
                    MAX(MAX('1D'!$D$16,
                            MAX('1D'!$D$16,
                                POWER((ABS(K43)^2)/('1D'!$I$5*MAX(F43,
                                            0.1)^2),
                                    1/3))),
                        ($L$2)-E56))),
            IF(OR(IFERROR(AD43,
                        0)&gt;=1,
                    IFERROR(AD44,
                        0)&gt;=1),
                MAX('1D'!$D$16,
                    MAX('1D'!$D$16,
                        POWER((ABS(K43)^2)/('1D'!$I$5*MAX(F43,
                                    0.1)^2),
                            1/3))),
                IF(ABS(IFERROR(AF43,
                            0))&lt;'1D'!$D$19,
                    MAX(MAX('1D'!$D$16,
                            MAX('1D'!$D$16,
                                POWER((ABS(K43)^2)/('1D'!$I$5*MAX(F43,
                                            0.1)^2),
                                    1/3))),
                        IFERROR(W43,
                            0)),
                    MAX(MAX('1D'!$D$16,
                            MAX('1D'!$D$16,
                                POWER((ABS(K43)^2)/('1D'!$I$5*MAX(F43,
                                            0.1)^2),
                                    1/3))),
                        (IFERROR(W43,
                                0))+((IFERROR(AF43,
                                    0))*'1D'!$D$18)))))))</f>
        <v>3</v>
      </c>
      <c r="X43" s="5">
        <f t="shared" ca="1" si="4"/>
        <v>12.386999999999999</v>
      </c>
      <c r="Y43" s="5">
        <f t="shared" ca="1" si="5"/>
        <v>1.222924276828907</v>
      </c>
      <c r="Z43" s="5">
        <f t="shared" ca="1" si="6"/>
        <v>7.4581115333719E-2</v>
      </c>
      <c r="AA43" s="5">
        <f t="shared" ca="1" si="7"/>
        <v>629.94000000000005</v>
      </c>
      <c r="AB43" s="5">
        <f ca="1">AA43+((ABS(K43)/MAX(((F43)+(G43)*(W43))*(W43),
            0.000001))^2)/(2*'1D'!$I$5)</f>
        <v>629.94028350370877</v>
      </c>
      <c r="AC43" s="5">
        <f ca="1">((ABS(K43)*'1D'!$D$6)/(MAX(((F43)+(G43)*(W43))*(W43),
            0.000001)*MAX(((((F43)+(G43)*(W43))*(W43))/MAX((F43)+2*(W43)*SQRT(1+(G43)^2),
                    0.000001))^(2/3),
            0.000001)))^2</f>
        <v>9.5699024402565036E-7</v>
      </c>
      <c r="AD43" s="5">
        <f ca="1">ABS(ABS(K43)/MAX(((F43)+(G43)*(W43))*(W43),
        0.000001))/SQRT('1D'!$I$5*MAX((((F43)+(G43)*(W43))*(W43))/MAX((F43)+2*(G43)*(W43),
            0.000001),
        0.000001))</f>
        <v>1.3747817006979954E-2</v>
      </c>
      <c r="AE43" s="5">
        <f ca="1">((F43)*(W43)^2)/2+(G43)*(W43)^3/3+(ABS(K43)^2)/('1D'!$I$5*MAX(((F43)+(G43)*(W43))*(W43),
        0.000001))</f>
        <v>18.587523520878985</v>
      </c>
      <c r="AF43" s="5">
        <f ca="1">IF($A$2=0,
    0,
    IFERROR(AB44+(((AC43+AC44)/2)*J44)+(IF(Z43&gt;Z44,
                '1D'!$D$8*((Z43^2-Z44^2)/(2*'1D'!$I$5)),
                '1D'!$D$9*((Z44^2-Z43^2)/(2*'1D'!$I$5)))+('1D'!$D$10*(ABS(I44)/90)*(MAX(Z43^2,
                        Z44^2)/(2*'1D'!$I$5))))-AB43,
        0))</f>
        <v>-0.37994191377856623</v>
      </c>
      <c r="AG43" s="5">
        <f ca="1">IF($A$2=0,
    1,
    IF(IFERROR(AG44,
            0)=0,
        0,
        IFERROR(IF(OR(ROUND(AD43,
                        3)&gt;=1,
                    AND(ABS(AF43)&lt;'1D'!$D$19,
                        AD43&lt;1)),
                1,
                0),
            0)))</f>
        <v>0</v>
      </c>
      <c r="AH43" s="5">
        <f ca="1">IFERROR(IF('1D'!V36="Supercritical",
        MAX('1D'!$D$16,
            IFERROR(L43,
                MAX('1D'!$D$16,
                    POWER((ABS(K43)^2)/('1D'!$I$5*MAX(F43,
                                0.1)^2),
                        1/3)))),
        IF('1D'!V36="Subcritical",
            MAX('1D'!$D$16,
                IFERROR(W43,
                    MAX('1D'!$D$16,
                        POWER((ABS(K43)^2)/('1D'!$I$5*MAX(F43,
                                    0.1)^2),
                            1/3)))),
            IF(IFERROR(T43,
                    -1E+99)&gt;=IFERROR(AE43,
                    -1E+99),
                MAX('1D'!$D$16,
                    IFERROR(L43,
                        MAX('1D'!$D$16,
                            POWER((ABS(K43)^2)/('1D'!$I$5*MAX(F43,
                                        0.1)^2),
                                1/3)))),
                MAX('1D'!$D$16,
                    IFERROR(W43,
                        MAX('1D'!$D$16,
                            POWER((ABS(K43)^2)/('1D'!$I$5*MAX(F43,
                                        0.1)^2),
                                1/3))))))),
    MAX('1D'!$D$16,
        POWER((ABS(K43)^2)/('1D'!$I$5*MAX(F43,
                    0.1)^2),
            1/3)))</f>
        <v>3</v>
      </c>
      <c r="AI43" s="5">
        <f t="shared" ca="1" si="8"/>
        <v>629.94000000000005</v>
      </c>
      <c r="AJ43" s="5">
        <f ca="1">AI43+((ABS(K43)/MAX(((F43)+(G43)*(AH43))*(AH43),
            0.000001))^2)/(2*'1D'!$I$5)</f>
        <v>629.94028350370877</v>
      </c>
      <c r="AM43">
        <v>0</v>
      </c>
      <c r="AN43">
        <v>0</v>
      </c>
      <c r="AO43" s="5">
        <f t="shared" si="9"/>
        <v>0</v>
      </c>
      <c r="AP43" s="5">
        <f t="shared" si="12"/>
        <v>0</v>
      </c>
      <c r="AQ43" s="5">
        <f ca="1">ABS(ABS(K43)/MAX(((F43)+(G43)*(AH43))*(AH43),
        0.000001))/SQRT('1D'!$I$5*MAX((((F43)+(G43)*(AH43))*(AH43))/MAX((F43)+2*(G43)*(AH43),
            0.000001),
        0.000001))</f>
        <v>1.3747817006979954E-2</v>
      </c>
      <c r="AR43" s="5" t="str">
        <f t="shared" ca="1" si="10"/>
        <v>Subcritical</v>
      </c>
      <c r="AS43" s="5">
        <f ca="1">((ABS(K43)*'1D'!$D$6)/(MAX(((F43)+(G43)*(AH43))*(AH43),
            0.000001)*MAX(((((F43)+(G43)*(AH43))*(AH43))/MAX((F43)+2*(AH43)*SQRT(1+(G43)^2),
                    0.000001))^(2/3),
            0.000001)))^2</f>
        <v>9.5699024402565036E-7</v>
      </c>
    </row>
    <row r="44" spans="1:45" x14ac:dyDescent="0.35">
      <c r="A44">
        <v>35</v>
      </c>
      <c r="B44">
        <v>33.939</v>
      </c>
      <c r="C44">
        <v>616070.65399999998</v>
      </c>
      <c r="D44">
        <v>3096583.4130000002</v>
      </c>
      <c r="E44">
        <v>626.55999999999995</v>
      </c>
      <c r="F44">
        <v>3.7759999999999998</v>
      </c>
      <c r="G44">
        <v>0</v>
      </c>
      <c r="H44" t="s">
        <v>176</v>
      </c>
      <c r="I44">
        <v>4.6479999999999997</v>
      </c>
      <c r="J44" s="5">
        <f t="shared" si="11"/>
        <v>1</v>
      </c>
      <c r="K44" s="5">
        <f t="shared" ca="1" si="13"/>
        <v>0.92383627563877724</v>
      </c>
      <c r="L44" s="5">
        <f ca="1">IF($A$2=0,
    IFERROR(L43,
        MAX('1D'!$D$16,
            POWER((ABS(K44)^2)/('1D'!$I$5*MAX(F44,
                        0.1)^2),
                1/3))),
    IF(IFERROR(V43,
            0)=0,
        IFERROR(L43,
            MAX('1D'!$D$16,
                POWER((ABS(K44)^2)/('1D'!$I$5*MAX(F44,
                            0.1)^2),
                    1/3))),
        IF(OR(IFERROR(L44,
                    0)=0,
                IFERROR(S43,
                    0)&lt;1,
                IFERROR(S44,
                    0)&lt;1),
            MAX('1D'!$D$16,
                POWER((ABS(K44)^2)/('1D'!$I$5*MAX(F44,
                            0.1)^2),
                    1/3)),
            IF(IFERROR(U44,
                    0)&gt;0,
                MAX('1D'!$D$16,
                    IFERROR(L44,
                        0)+((IFERROR(U44,
                                0))*'1D'!$D$18*IF((IFERROR(S44,
                                    0))&lt;1,
                            1,
                            -1))),
                IF(IFERROR(U44,
                        0)&lt;0,
                    IF(ABS((MAX('1D'!$D$16,
                                    POWER((ABS(K44)^2)/('1D'!$I$5*MAX(F44,
                                                0.1)^2),
                                        1/3)))-IFERROR(L44,
                                0))&gt;'1D'!$D$19,
                        MAX('1D'!$D$16,
                            IF((MAX('1D'!$D$16,
                                        POWER((ABS(K44)^2)/('1D'!$I$5*MAX(F44,
                                                    0.1)^2),
                                            1/3)))&gt;IFERROR(L44,
                                    0),
                                MIN((MAX('1D'!$D$16,
                                            POWER((ABS(K44)^2)/('1D'!$I$5*MAX(F44,
                                                        0.1)^2),
                                                1/3))),
                                    IFERROR(L44,
                                        0)+(MIN(ABS(IFERROR(U44,
                                                    0))*'1D'!$D$18,
                                            ABS((MAX('1D'!$D$16,
                                                        POWER((ABS(K44)^2)/('1D'!$I$5*MAX(F44,
                                                                    0.1)^2),
                                                            1/3)))-IFERROR(L44,
                                                    0))))),
                                MAX((MAX('1D'!$D$16,
                                            POWER((ABS(K44)^2)/('1D'!$I$5*MAX(F44,
                                                        0.1)^2),
                                                1/3))),
                                    IFERROR(L44,
                                        0)-(MIN(ABS(IFERROR(U44,
                                                    0))*'1D'!$D$18,
                                            ABS((MAX('1D'!$D$16,
                                                        POWER((ABS(K44)^2)/('1D'!$I$5*MAX(F44,
                                                                    0.1)^2),
                                                            1/3)))-IFERROR(L44,
                                                    0))))))),
                        MAX('1D'!$D$16,
                            POWER((ABS(K44)^2)/('1D'!$I$5*MAX(F44,
                                        0.1)^2),
                                1/3))),
                    MAX('1D'!$D$16,
                        IFERROR(L44,
                            0)))))))</f>
        <v>0.05</v>
      </c>
      <c r="M44" s="5">
        <f t="shared" ca="1" si="0"/>
        <v>0.1888</v>
      </c>
      <c r="N44" s="5">
        <f t="shared" ca="1" si="1"/>
        <v>4.8710010319917438E-2</v>
      </c>
      <c r="O44" s="5">
        <f t="shared" ca="1" si="2"/>
        <v>4.8932006124935237</v>
      </c>
      <c r="P44" s="5">
        <f t="shared" ca="1" si="3"/>
        <v>626.6099999999999</v>
      </c>
      <c r="Q44" s="5">
        <f ca="1">P44+((ABS(K44)/MAX(((F44)+(G44)*(L44))*(L44),
            0.000001))^2)/(2*'1D'!$I$5)</f>
        <v>627.83035740234993</v>
      </c>
      <c r="R44" s="5">
        <f ca="1">((ABS(K44)*'1D'!$D$6)/(MAX(((F44)+(G44)*(L44))*(L44),
            0.000001)*MAX(((((F44)+(G44)*(L44))*(L44))/MAX((F44)+2*(L44)*SQRT(1+(G44)^2),
                    0.000001))^(2/3),
            0.000001)))^2</f>
        <v>0.30283839246257616</v>
      </c>
      <c r="S44" s="5">
        <f ca="1">ABS(ABS(K44)/MAX(((F44)+(G44)*(L44))*(L44),
        0.000001))/SQRT('1D'!$I$5*MAX((((F44)+(G44)*(L44))*(L44))/MAX((F44)+2*(G44)*(L44),
            0.000001),
        0.000001))</f>
        <v>6.9867228436513766</v>
      </c>
      <c r="T44" s="5">
        <f ca="1">((F44)*(L44)^2)/2+(G44)*(L44)^3/3+(ABS(K44)^2)/('1D'!$I$5*MAX(((F44)+(G44)*(L44))*(L44),
        0.000001))</f>
        <v>0.46552695512735986</v>
      </c>
      <c r="U44" s="5">
        <f ca="1">IF($A$2=0,
    0,
    IFERROR(Q43-(((R43+R44)/2)*J44)-(IF(O43&gt;O44,
                '1D'!$D$8*((O43^2-O44^2)/(2*'1D'!$I$5)),
                '1D'!$D$9*((O44^2-O43^2)/(2*'1D'!$I$5)))+('1D'!$D$10*(ABS(I44)/90)*(MAX(O43^2,
                        O44^2)/(2*'1D'!$I$5))))-Q44,
        0))</f>
        <v>-0.12685446998318639</v>
      </c>
      <c r="V44" s="5">
        <f ca="1">IF($A$2=0,
    1,
    IF(IFERROR(V43,
            0)=0,
        0,
        IFERROR(IF(ROUND(S44,
                    3)=1,
                1,
                IF(AND(ABS(U44)&lt;'1D'!$D$19,
                        S44&gt;1),
                    1,
                    0)),
            0)))</f>
        <v>0</v>
      </c>
      <c r="W44" s="5">
        <f ca="1">IF($A$2=0,
    MAX(MAX('1D'!$D$16,
            MAX('1D'!$D$16,
                POWER((ABS(K44)^2)/('1D'!$I$5*MAX(F44,
                            0.1)^2),
                    1/3))),
        IFERROR(W56,
            MAX(MAX('1D'!$D$16,
                    MAX('1D'!$D$16,
                        POWER((ABS(K44)^2)/('1D'!$I$5*MAX(F44,
                                    0.1)^2),
                            1/3))),
                ($L$2)-E56))),
    IF(IFERROR(AG45,
            0)=0,
        MAX(MAX('1D'!$D$16,
                MAX('1D'!$D$16,
                    POWER((ABS(K44)^2)/('1D'!$I$5*MAX(F44,
                                0.1)^2),
                        1/3))),
            IFERROR(W56,
                MAX(MAX('1D'!$D$16,
                        MAX('1D'!$D$16,
                            POWER((ABS(K44)^2)/('1D'!$I$5*MAX(F44,
                                        0.1)^2),
                                1/3))),
                    ($L$2)-E56))),
        IF(IFERROR(W44,
                0)=0,
            MAX(MAX('1D'!$D$16,
                    MAX('1D'!$D$16,
                        POWER((ABS(K44)^2)/('1D'!$I$5*MAX(F44,
                                    0.1)^2),
                            1/3))),
                IFERROR(W56,
                    MAX(MAX('1D'!$D$16,
                            MAX('1D'!$D$16,
                                POWER((ABS(K44)^2)/('1D'!$I$5*MAX(F44,
                                            0.1)^2),
                                    1/3))),
                        ($L$2)-E56))),
            IF(OR(IFERROR(AD44,
                        0)&gt;=1,
                    IFERROR(AD45,
                        0)&gt;=1),
                MAX('1D'!$D$16,
                    MAX('1D'!$D$16,
                        POWER((ABS(K44)^2)/('1D'!$I$5*MAX(F44,
                                    0.1)^2),
                            1/3))),
                IF(ABS(IFERROR(AF44,
                            0))&lt;'1D'!$D$19,
                    MAX(MAX('1D'!$D$16,
                            MAX('1D'!$D$16,
                                POWER((ABS(K44)^2)/('1D'!$I$5*MAX(F44,
                                            0.1)^2),
                                    1/3))),
                        IFERROR(W44,
                            0)),
                    MAX(MAX('1D'!$D$16,
                            MAX('1D'!$D$16,
                                POWER((ABS(K44)^2)/('1D'!$I$5*MAX(F44,
                                            0.1)^2),
                                    1/3))),
                        (IFERROR(W44,
                                0))+((IFERROR(AF44,
                                    0))*'1D'!$D$18)))))))</f>
        <v>3</v>
      </c>
      <c r="X44" s="5">
        <f t="shared" ca="1" si="4"/>
        <v>11.327999999999999</v>
      </c>
      <c r="Y44" s="5">
        <f t="shared" ca="1" si="5"/>
        <v>1.1587561374795416</v>
      </c>
      <c r="Z44" s="5">
        <f t="shared" ca="1" si="6"/>
        <v>8.1553343541558729E-2</v>
      </c>
      <c r="AA44" s="5">
        <f t="shared" ca="1" si="7"/>
        <v>629.55999999999995</v>
      </c>
      <c r="AB44" s="5">
        <f ca="1">AA44+((ABS(K44)/MAX(((F44)+(G44)*(W44))*(W44),
            0.000001))^2)/(2*'1D'!$I$5)</f>
        <v>629.56033898816725</v>
      </c>
      <c r="AC44" s="5">
        <f ca="1">((ABS(K44)*'1D'!$D$6)/(MAX(((F44)+(G44)*(W44))*(W44),
            0.000001)*MAX(((((F44)+(G44)*(W44))*(W44))/MAX((F44)+2*(W44)*SQRT(1+(G44)^2),
                    0.000001))^(2/3),
            0.000001)))^2</f>
        <v>1.2295418919703896E-6</v>
      </c>
      <c r="AD44" s="5">
        <f ca="1">ABS(ABS(K44)/MAX(((F44)+(G44)*(W44))*(W44),
        0.000001))/SQRT('1D'!$I$5*MAX((((F44)+(G44)*(W44))*(W44))/MAX((F44)+2*(G44)*(W44),
            0.000001),
        0.000001))</f>
        <v>1.5033034010015951E-2</v>
      </c>
      <c r="AE44" s="5">
        <f ca="1">((F44)*(W44)^2)/2+(G44)*(W44)^3/3+(ABS(K44)^2)/('1D'!$I$5*MAX(((F44)+(G44)*(W44))*(W44),
        0.000001))</f>
        <v>16.999680115918785</v>
      </c>
      <c r="AF44" s="5">
        <f ca="1">IF($A$2=0,
    0,
    IFERROR(AB45+(((AC44+AC45)/2)*J45)+(IF(Z44&gt;Z45,
                '1D'!$D$8*((Z44^2-Z45^2)/(2*'1D'!$I$5)),
                '1D'!$D$9*((Z45^2-Z44^2)/(2*'1D'!$I$5)))+('1D'!$D$10*(ABS(I45)/90)*(MAX(Z44^2,
                        Z45^2)/(2*'1D'!$I$5))))-AB44,
        0))</f>
        <v>-0.37993166236287834</v>
      </c>
      <c r="AG44" s="5">
        <f ca="1">IF($A$2=0,
    1,
    IF(IFERROR(AG45,
            0)=0,
        0,
        IFERROR(IF(OR(ROUND(AD44,
                        3)&gt;=1,
                    AND(ABS(AF44)&lt;'1D'!$D$19,
                        AD44&lt;1)),
                1,
                0),
            0)))</f>
        <v>0</v>
      </c>
      <c r="AH44" s="5">
        <f ca="1">IFERROR(IF('1D'!V36="Supercritical",
        MAX('1D'!$D$16,
            IFERROR(L44,
                MAX('1D'!$D$16,
                    POWER((ABS(K44)^2)/('1D'!$I$5*MAX(F44,
                                0.1)^2),
                        1/3)))),
        IF('1D'!V36="Subcritical",
            MAX('1D'!$D$16,
                IFERROR(W44,
                    MAX('1D'!$D$16,
                        POWER((ABS(K44)^2)/('1D'!$I$5*MAX(F44,
                                    0.1)^2),
                            1/3)))),
            IF(IFERROR(T44,
                    -1E+99)&gt;=IFERROR(AE44,
                    -1E+99),
                MAX('1D'!$D$16,
                    IFERROR(L44,
                        MAX('1D'!$D$16,
                            POWER((ABS(K44)^2)/('1D'!$I$5*MAX(F44,
                                        0.1)^2),
                                1/3)))),
                MAX('1D'!$D$16,
                    IFERROR(W44,
                        MAX('1D'!$D$16,
                            POWER((ABS(K44)^2)/('1D'!$I$5*MAX(F44,
                                        0.1)^2),
                                1/3))))))),
    MAX('1D'!$D$16,
        POWER((ABS(K44)^2)/('1D'!$I$5*MAX(F44,
                    0.1)^2),
            1/3)))</f>
        <v>3</v>
      </c>
      <c r="AI44" s="5">
        <f t="shared" ca="1" si="8"/>
        <v>629.55999999999995</v>
      </c>
      <c r="AJ44" s="5">
        <f ca="1">AI44+((ABS(K44)/MAX(((F44)+(G44)*(AH44))*(AH44),
            0.000001))^2)/(2*'1D'!$I$5)</f>
        <v>629.56033898816725</v>
      </c>
      <c r="AM44">
        <v>0</v>
      </c>
      <c r="AN44">
        <v>0</v>
      </c>
      <c r="AO44" s="5">
        <f t="shared" si="9"/>
        <v>0</v>
      </c>
      <c r="AP44" s="5">
        <f t="shared" si="12"/>
        <v>0</v>
      </c>
      <c r="AQ44" s="5">
        <f ca="1">ABS(ABS(K44)/MAX(((F44)+(G44)*(AH44))*(AH44),
        0.000001))/SQRT('1D'!$I$5*MAX((((F44)+(G44)*(AH44))*(AH44))/MAX((F44)+2*(G44)*(AH44),
            0.000001),
        0.000001))</f>
        <v>1.5033034010015951E-2</v>
      </c>
      <c r="AR44" s="5" t="str">
        <f t="shared" ca="1" si="10"/>
        <v>Subcritical</v>
      </c>
      <c r="AS44" s="5">
        <f ca="1">((ABS(K44)*'1D'!$D$6)/(MAX(((F44)+(G44)*(AH44))*(AH44),
            0.000001)*MAX(((((F44)+(G44)*(AH44))*(AH44))/MAX((F44)+2*(AH44)*SQRT(1+(G44)^2),
                    0.000001))^(2/3),
            0.000001)))^2</f>
        <v>1.2295418919703896E-6</v>
      </c>
    </row>
    <row r="45" spans="1:45" x14ac:dyDescent="0.35">
      <c r="A45">
        <v>36</v>
      </c>
      <c r="B45">
        <v>34.939</v>
      </c>
      <c r="C45">
        <v>616070.647</v>
      </c>
      <c r="D45">
        <v>3096582.4130000002</v>
      </c>
      <c r="E45">
        <v>626.17999999999995</v>
      </c>
      <c r="F45">
        <v>3.4460000000000002</v>
      </c>
      <c r="G45">
        <v>0</v>
      </c>
      <c r="H45" t="s">
        <v>176</v>
      </c>
      <c r="I45">
        <v>5.7000000000000002E-2</v>
      </c>
      <c r="J45" s="5">
        <f t="shared" si="11"/>
        <v>1</v>
      </c>
      <c r="K45" s="5">
        <f t="shared" ca="1" si="13"/>
        <v>0.92383627563877724</v>
      </c>
      <c r="L45" s="5">
        <f ca="1">IF($A$2=0,
    IFERROR(L44,
        MAX('1D'!$D$16,
            POWER((ABS(K45)^2)/('1D'!$I$5*MAX(F45,
                        0.1)^2),
                1/3))),
    IF(IFERROR(V44,
            0)=0,
        IFERROR(L44,
            MAX('1D'!$D$16,
                POWER((ABS(K45)^2)/('1D'!$I$5*MAX(F45,
                            0.1)^2),
                    1/3))),
        IF(OR(IFERROR(L45,
                    0)=0,
                IFERROR(S44,
                    0)&lt;1,
                IFERROR(S45,
                    0)&lt;1),
            MAX('1D'!$D$16,
                POWER((ABS(K45)^2)/('1D'!$I$5*MAX(F45,
                            0.1)^2),
                    1/3)),
            IF(IFERROR(U45,
                    0)&gt;0,
                MAX('1D'!$D$16,
                    IFERROR(L45,
                        0)+((IFERROR(U45,
                                0))*'1D'!$D$18*IF((IFERROR(S45,
                                    0))&lt;1,
                            1,
                            -1))),
                IF(IFERROR(U45,
                        0)&lt;0,
                    IF(ABS((MAX('1D'!$D$16,
                                    POWER((ABS(K45)^2)/('1D'!$I$5*MAX(F45,
                                                0.1)^2),
                                        1/3)))-IFERROR(L45,
                                0))&gt;'1D'!$D$19,
                        MAX('1D'!$D$16,
                            IF((MAX('1D'!$D$16,
                                        POWER((ABS(K45)^2)/('1D'!$I$5*MAX(F45,
                                                    0.1)^2),
                                            1/3)))&gt;IFERROR(L45,
                                    0),
                                MIN((MAX('1D'!$D$16,
                                            POWER((ABS(K45)^2)/('1D'!$I$5*MAX(F45,
                                                        0.1)^2),
                                                1/3))),
                                    IFERROR(L45,
                                        0)+(MIN(ABS(IFERROR(U45,
                                                    0))*'1D'!$D$18,
                                            ABS((MAX('1D'!$D$16,
                                                        POWER((ABS(K45)^2)/('1D'!$I$5*MAX(F45,
                                                                    0.1)^2),
                                                            1/3)))-IFERROR(L45,
                                                    0))))),
                                MAX((MAX('1D'!$D$16,
                                            POWER((ABS(K45)^2)/('1D'!$I$5*MAX(F45,
                                                        0.1)^2),
                                                1/3))),
                                    IFERROR(L45,
                                        0)-(MIN(ABS(IFERROR(U45,
                                                    0))*'1D'!$D$18,
                                            ABS((MAX('1D'!$D$16,
                                                        POWER((ABS(K45)^2)/('1D'!$I$5*MAX(F45,
                                                                    0.1)^2),
                                                            1/3)))-IFERROR(L45,
                                                    0))))))),
                        MAX('1D'!$D$16,
                            POWER((ABS(K45)^2)/('1D'!$I$5*MAX(F45,
                                        0.1)^2),
                                1/3))),
                    MAX('1D'!$D$16,
                        IFERROR(L45,
                            0)))))))</f>
        <v>0.05</v>
      </c>
      <c r="M45" s="5">
        <f t="shared" ca="1" si="0"/>
        <v>0.17230000000000001</v>
      </c>
      <c r="N45" s="5">
        <f t="shared" ca="1" si="1"/>
        <v>4.8589960518894526E-2</v>
      </c>
      <c r="O45" s="5">
        <f t="shared" ca="1" si="2"/>
        <v>5.3617891795634192</v>
      </c>
      <c r="P45" s="5">
        <f t="shared" ca="1" si="3"/>
        <v>626.2299999999999</v>
      </c>
      <c r="Q45" s="5">
        <f ca="1">P45+((ABS(K45)/MAX(((F45)+(G45)*(L45))*(L45),
            0.000001))^2)/(2*'1D'!$I$5)</f>
        <v>627.69527947023857</v>
      </c>
      <c r="R45" s="5">
        <f ca="1">((ABS(K45)*'1D'!$D$6)/(MAX(((F45)+(G45)*(L45))*(L45),
            0.000001)*MAX(((((F45)+(G45)*(L45))*(L45))/MAX((F45)+2*(L45)*SQRT(1+(G45)^2),
                    0.000001))^(2/3),
            0.000001)))^2</f>
        <v>0.36481547960841321</v>
      </c>
      <c r="S45" s="5">
        <f ca="1">ABS(ABS(K45)/MAX(((F45)+(G45)*(L45))*(L45),
        0.000001))/SQRT('1D'!$I$5*MAX((((F45)+(G45)*(L45))*(L45))/MAX((F45)+2*(G45)*(L45),
            0.000001),
        0.000001))</f>
        <v>7.6557938066243745</v>
      </c>
      <c r="T45" s="5">
        <f ca="1">((F45)*(L45)^2)/2+(G45)*(L45)^3/3+(ABS(K45)^2)/('1D'!$I$5*MAX(((F45)+(G45)*(L45))*(L45),
        0.000001))</f>
        <v>0.50924280544425737</v>
      </c>
      <c r="U45" s="5">
        <f ca="1">IF($A$2=0,
    0,
    IFERROR(Q44-(((R44+R45)/2)*J45)-(IF(O44&gt;O45,
                '1D'!$D$8*((O44^2-O45^2)/(2*'1D'!$I$5)),
                '1D'!$D$9*((O45^2-O44^2)/(2*'1D'!$I$5)))+('1D'!$D$10*(ABS(I45)/90)*(MAX(O44^2,
                        O45^2)/(2*'1D'!$I$5))))-Q45,
        0))</f>
        <v>-0.22338041226271343</v>
      </c>
      <c r="V45" s="5">
        <f ca="1">IF($A$2=0,
    1,
    IF(IFERROR(V44,
            0)=0,
        0,
        IFERROR(IF(ROUND(S45,
                    3)=1,
                1,
                IF(AND(ABS(U45)&lt;'1D'!$D$19,
                        S45&gt;1),
                    1,
                    0)),
            0)))</f>
        <v>0</v>
      </c>
      <c r="W45" s="5">
        <f ca="1">IF($A$2=0,
    MAX(MAX('1D'!$D$16,
            MAX('1D'!$D$16,
                POWER((ABS(K45)^2)/('1D'!$I$5*MAX(F45,
                            0.1)^2),
                    1/3))),
        IFERROR(W56,
            MAX(MAX('1D'!$D$16,
                    MAX('1D'!$D$16,
                        POWER((ABS(K45)^2)/('1D'!$I$5*MAX(F45,
                                    0.1)^2),
                            1/3))),
                ($L$2)-E56))),
    IF(IFERROR(AG46,
            0)=0,
        MAX(MAX('1D'!$D$16,
                MAX('1D'!$D$16,
                    POWER((ABS(K45)^2)/('1D'!$I$5*MAX(F45,
                                0.1)^2),
                        1/3))),
            IFERROR(W56,
                MAX(MAX('1D'!$D$16,
                        MAX('1D'!$D$16,
                            POWER((ABS(K45)^2)/('1D'!$I$5*MAX(F45,
                                        0.1)^2),
                                1/3))),
                    ($L$2)-E56))),
        IF(IFERROR(W45,
                0)=0,
            MAX(MAX('1D'!$D$16,
                    MAX('1D'!$D$16,
                        POWER((ABS(K45)^2)/('1D'!$I$5*MAX(F45,
                                    0.1)^2),
                            1/3))),
                IFERROR(W56,
                    MAX(MAX('1D'!$D$16,
                            MAX('1D'!$D$16,
                                POWER((ABS(K45)^2)/('1D'!$I$5*MAX(F45,
                                            0.1)^2),
                                    1/3))),
                        ($L$2)-E56))),
            IF(OR(IFERROR(AD45,
                        0)&gt;=1,
                    IFERROR(AD46,
                        0)&gt;=1),
                MAX('1D'!$D$16,
                    MAX('1D'!$D$16,
                        POWER((ABS(K45)^2)/('1D'!$I$5*MAX(F45,
                                    0.1)^2),
                            1/3))),
                IF(ABS(IFERROR(AF45,
                            0))&lt;'1D'!$D$19,
                    MAX(MAX('1D'!$D$16,
                            MAX('1D'!$D$16,
                                POWER((ABS(K45)^2)/('1D'!$I$5*MAX(F45,
                                            0.1)^2),
                                    1/3))),
                        IFERROR(W45,
                            0)),
                    MAX(MAX('1D'!$D$16,
                            MAX('1D'!$D$16,
                                POWER((ABS(K45)^2)/('1D'!$I$5*MAX(F45,
                                            0.1)^2),
                                    1/3))),
                        (IFERROR(W45,
                                0))+((IFERROR(AF45,
                                    0))*'1D'!$D$18)))))))</f>
        <v>3</v>
      </c>
      <c r="X45" s="5">
        <f t="shared" ca="1" si="4"/>
        <v>10.338000000000001</v>
      </c>
      <c r="Y45" s="5">
        <f t="shared" ca="1" si="5"/>
        <v>1.0944315053991109</v>
      </c>
      <c r="Z45" s="5">
        <f t="shared" ca="1" si="6"/>
        <v>8.9363152992723655E-2</v>
      </c>
      <c r="AA45" s="5">
        <f t="shared" ca="1" si="7"/>
        <v>629.17999999999995</v>
      </c>
      <c r="AB45" s="5">
        <f ca="1">AA45+((ABS(K45)/MAX(((F45)+(G45)*(W45))*(W45),
            0.000001))^2)/(2*'1D'!$I$5)</f>
        <v>629.18040702207497</v>
      </c>
      <c r="AC45" s="5">
        <f ca="1">((ABS(K45)*'1D'!$D$6)/(MAX(((F45)+(G45)*(W45))*(W45),
            0.000001)*MAX(((((F45)+(G45)*(W45))*(W45))/MAX((F45)+2*(W45)*SQRT(1+(G45)^2),
                    0.000001))^(2/3),
            0.000001)))^2</f>
        <v>1.5931183369700749E-6</v>
      </c>
      <c r="AD45" s="5">
        <f ca="1">ABS(ABS(K45)/MAX(((F45)+(G45)*(W45))*(W45),
        0.000001))/SQRT('1D'!$I$5*MAX((((F45)+(G45)*(W45))*(W45))/MAX((F45)+2*(G45)*(W45),
            0.000001),
        0.000001))</f>
        <v>1.6472645508363384E-2</v>
      </c>
      <c r="AE45" s="5">
        <f ca="1">((F45)*(W45)^2)/2+(G45)*(W45)^3/3+(ABS(K45)^2)/('1D'!$I$5*MAX(((F45)+(G45)*(W45))*(W45),
        0.000001))</f>
        <v>15.515415588424073</v>
      </c>
      <c r="AF45" s="5">
        <f ca="1">IF($A$2=0,
    0,
    IFERROR(AB46+(((AC45+AC46)/2)*J46)+(IF(Z45&gt;Z46,
                '1D'!$D$8*((Z45^2-Z46^2)/(2*'1D'!$I$5)),
                '1D'!$D$9*((Z46^2-Z45^2)/(2*'1D'!$I$5)))+('1D'!$D$10*(ABS(I46)/90)*(MAX(Z45^2,
                        Z46^2)/(2*'1D'!$I$5))))-AB45,
        0))</f>
        <v>-0.37993595470220498</v>
      </c>
      <c r="AG45" s="5">
        <f ca="1">IF($A$2=0,
    1,
    IF(IFERROR(AG46,
            0)=0,
        0,
        IFERROR(IF(OR(ROUND(AD45,
                        3)&gt;=1,
                    AND(ABS(AF45)&lt;'1D'!$D$19,
                        AD45&lt;1)),
                1,
                0),
            0)))</f>
        <v>0</v>
      </c>
      <c r="AH45" s="5">
        <f ca="1">IFERROR(IF('1D'!V36="Supercritical",
        MAX('1D'!$D$16,
            IFERROR(L45,
                MAX('1D'!$D$16,
                    POWER((ABS(K45)^2)/('1D'!$I$5*MAX(F45,
                                0.1)^2),
                        1/3)))),
        IF('1D'!V36="Subcritical",
            MAX('1D'!$D$16,
                IFERROR(W45,
                    MAX('1D'!$D$16,
                        POWER((ABS(K45)^2)/('1D'!$I$5*MAX(F45,
                                    0.1)^2),
                            1/3)))),
            IF(IFERROR(T45,
                    -1E+99)&gt;=IFERROR(AE45,
                    -1E+99),
                MAX('1D'!$D$16,
                    IFERROR(L45,
                        MAX('1D'!$D$16,
                            POWER((ABS(K45)^2)/('1D'!$I$5*MAX(F45,
                                        0.1)^2),
                                1/3)))),
                MAX('1D'!$D$16,
                    IFERROR(W45,
                        MAX('1D'!$D$16,
                            POWER((ABS(K45)^2)/('1D'!$I$5*MAX(F45,
                                        0.1)^2),
                                1/3))))))),
    MAX('1D'!$D$16,
        POWER((ABS(K45)^2)/('1D'!$I$5*MAX(F45,
                    0.1)^2),
            1/3)))</f>
        <v>3</v>
      </c>
      <c r="AI45" s="5">
        <f t="shared" ca="1" si="8"/>
        <v>629.17999999999995</v>
      </c>
      <c r="AJ45" s="5">
        <f ca="1">AI45+((ABS(K45)/MAX(((F45)+(G45)*(AH45))*(AH45),
            0.000001))^2)/(2*'1D'!$I$5)</f>
        <v>629.18040702207497</v>
      </c>
      <c r="AM45">
        <v>0</v>
      </c>
      <c r="AN45">
        <v>0</v>
      </c>
      <c r="AO45" s="5">
        <f t="shared" si="9"/>
        <v>0</v>
      </c>
      <c r="AP45" s="5">
        <f t="shared" si="12"/>
        <v>0</v>
      </c>
      <c r="AQ45" s="5">
        <f ca="1">ABS(ABS(K45)/MAX(((F45)+(G45)*(AH45))*(AH45),
        0.000001))/SQRT('1D'!$I$5*MAX((((F45)+(G45)*(AH45))*(AH45))/MAX((F45)+2*(G45)*(AH45),
            0.000001),
        0.000001))</f>
        <v>1.6472645508363384E-2</v>
      </c>
      <c r="AR45" s="5" t="str">
        <f t="shared" ca="1" si="10"/>
        <v>Subcritical</v>
      </c>
      <c r="AS45" s="5">
        <f ca="1">((ABS(K45)*'1D'!$D$6)/(MAX(((F45)+(G45)*(AH45))*(AH45),
            0.000001)*MAX(((((F45)+(G45)*(AH45))*(AH45))/MAX((F45)+2*(AH45)*SQRT(1+(G45)^2),
                    0.000001))^(2/3),
            0.000001)))^2</f>
        <v>1.5931183369700749E-6</v>
      </c>
    </row>
    <row r="46" spans="1:45" x14ac:dyDescent="0.35">
      <c r="A46">
        <v>37</v>
      </c>
      <c r="B46">
        <v>35.939</v>
      </c>
      <c r="C46">
        <v>616070.64099999995</v>
      </c>
      <c r="D46">
        <v>3096581.4130000002</v>
      </c>
      <c r="E46">
        <v>625.79999999999995</v>
      </c>
      <c r="F46">
        <v>3.2</v>
      </c>
      <c r="G46">
        <v>0</v>
      </c>
      <c r="H46" t="s">
        <v>176</v>
      </c>
      <c r="I46">
        <v>0</v>
      </c>
      <c r="J46" s="5">
        <f t="shared" si="11"/>
        <v>1</v>
      </c>
      <c r="K46" s="5">
        <f t="shared" ca="1" si="13"/>
        <v>0.92383627563877724</v>
      </c>
      <c r="L46" s="5">
        <f ca="1">IF($A$2=0,
    IFERROR(L45,
        MAX('1D'!$D$16,
            POWER((ABS(K46)^2)/('1D'!$I$5*MAX(F46,
                        0.1)^2),
                1/3))),
    IF(IFERROR(V45,
            0)=0,
        IFERROR(L45,
            MAX('1D'!$D$16,
                POWER((ABS(K46)^2)/('1D'!$I$5*MAX(F46,
                            0.1)^2),
                    1/3))),
        IF(OR(IFERROR(L46,
                    0)=0,
                IFERROR(S45,
                    0)&lt;1,
                IFERROR(S46,
                    0)&lt;1),
            MAX('1D'!$D$16,
                POWER((ABS(K46)^2)/('1D'!$I$5*MAX(F46,
                            0.1)^2),
                    1/3)),
            IF(IFERROR(U46,
                    0)&gt;0,
                MAX('1D'!$D$16,
                    IFERROR(L46,
                        0)+((IFERROR(U46,
                                0))*'1D'!$D$18*IF((IFERROR(S46,
                                    0))&lt;1,
                            1,
                            -1))),
                IF(IFERROR(U46,
                        0)&lt;0,
                    IF(ABS((MAX('1D'!$D$16,
                                    POWER((ABS(K46)^2)/('1D'!$I$5*MAX(F46,
                                                0.1)^2),
                                        1/3)))-IFERROR(L46,
                                0))&gt;'1D'!$D$19,
                        MAX('1D'!$D$16,
                            IF((MAX('1D'!$D$16,
                                        POWER((ABS(K46)^2)/('1D'!$I$5*MAX(F46,
                                                    0.1)^2),
                                            1/3)))&gt;IFERROR(L46,
                                    0),
                                MIN((MAX('1D'!$D$16,
                                            POWER((ABS(K46)^2)/('1D'!$I$5*MAX(F46,
                                                        0.1)^2),
                                                1/3))),
                                    IFERROR(L46,
                                        0)+(MIN(ABS(IFERROR(U46,
                                                    0))*'1D'!$D$18,
                                            ABS((MAX('1D'!$D$16,
                                                        POWER((ABS(K46)^2)/('1D'!$I$5*MAX(F46,
                                                                    0.1)^2),
                                                            1/3)))-IFERROR(L46,
                                                    0))))),
                                MAX((MAX('1D'!$D$16,
                                            POWER((ABS(K46)^2)/('1D'!$I$5*MAX(F46,
                                                        0.1)^2),
                                                1/3))),
                                    IFERROR(L46,
                                        0)-(MIN(ABS(IFERROR(U46,
                                                    0))*'1D'!$D$18,
                                            ABS((MAX('1D'!$D$16,
                                                        POWER((ABS(K46)^2)/('1D'!$I$5*MAX(F46,
                                                                    0.1)^2),
                                                            1/3)))-IFERROR(L46,
                                                    0))))))),
                        MAX('1D'!$D$16,
                            POWER((ABS(K46)^2)/('1D'!$I$5*MAX(F46,
                                        0.1)^2),
                                1/3))),
                    MAX('1D'!$D$16,
                        IFERROR(L46,
                            0)))))))</f>
        <v>0.05</v>
      </c>
      <c r="M46" s="5">
        <f t="shared" ca="1" si="0"/>
        <v>0.16000000000000003</v>
      </c>
      <c r="N46" s="5">
        <f t="shared" ca="1" si="1"/>
        <v>4.8484848484848492E-2</v>
      </c>
      <c r="O46" s="5">
        <f t="shared" ca="1" si="2"/>
        <v>5.7739767227423568</v>
      </c>
      <c r="P46" s="5">
        <f t="shared" ca="1" si="3"/>
        <v>625.84999999999991</v>
      </c>
      <c r="Q46" s="5">
        <f ca="1">P46+((ABS(K46)/MAX(((F46)+(G46)*(L46))*(L46),
            0.000001))^2)/(2*'1D'!$I$5)</f>
        <v>627.54922564703202</v>
      </c>
      <c r="R46" s="5">
        <f ca="1">((ABS(K46)*'1D'!$D$6)/(MAX(((F46)+(G46)*(L46))*(L46),
            0.000001)*MAX(((((F46)+(G46)*(L46))*(L46))/MAX((F46)+2*(L46)*SQRT(1+(G46)^2),
                    0.000001))^(2/3),
            0.000001)))^2</f>
        <v>0.42428516969682079</v>
      </c>
      <c r="S46" s="5">
        <f ca="1">ABS(ABS(K46)/MAX(((F46)+(G46)*(L46))*(L46),
        0.000001))/SQRT('1D'!$I$5*MAX((((F46)+(G46)*(L46))*(L46))/MAX((F46)+2*(G46)*(L46),
            0.000001),
        0.000001))</f>
        <v>8.2443329555086233</v>
      </c>
      <c r="T46" s="5">
        <f ca="1">((F46)*(L46)^2)/2+(G46)*(L46)^3/3+(ABS(K46)^2)/('1D'!$I$5*MAX(((F46)+(G46)*(L46))*(L46),
        0.000001))</f>
        <v>0.5477522070502846</v>
      </c>
      <c r="U46" s="5">
        <f ca="1">IF($A$2=0,
    0,
    IFERROR(Q45-(((R45+R46)/2)*J46)-(IF(O45&gt;O46,
                '1D'!$D$8*((O45^2-O46^2)/(2*'1D'!$I$5)),
                '1D'!$D$9*((O46^2-O45^2)/(2*'1D'!$I$5)))+('1D'!$D$10*(ABS(I46)/90)*(MAX(O45^2,
                        O46^2)/(2*'1D'!$I$5))))-Q46,
        0))</f>
        <v>-0.27189111912537101</v>
      </c>
      <c r="V46" s="5">
        <f ca="1">IF($A$2=0,
    1,
    IF(IFERROR(V45,
            0)=0,
        0,
        IFERROR(IF(ROUND(S46,
                    3)=1,
                1,
                IF(AND(ABS(U46)&lt;'1D'!$D$19,
                        S46&gt;1),
                    1,
                    0)),
            0)))</f>
        <v>0</v>
      </c>
      <c r="W46" s="5">
        <f ca="1">IF($A$2=0,
    MAX(MAX('1D'!$D$16,
            MAX('1D'!$D$16,
                POWER((ABS(K46)^2)/('1D'!$I$5*MAX(F46,
                            0.1)^2),
                    1/3))),
        IFERROR(W56,
            MAX(MAX('1D'!$D$16,
                    MAX('1D'!$D$16,
                        POWER((ABS(K46)^2)/('1D'!$I$5*MAX(F46,
                                    0.1)^2),
                            1/3))),
                ($L$2)-E56))),
    IF(IFERROR(AG47,
            0)=0,
        MAX(MAX('1D'!$D$16,
                MAX('1D'!$D$16,
                    POWER((ABS(K46)^2)/('1D'!$I$5*MAX(F46,
                                0.1)^2),
                        1/3))),
            IFERROR(W56,
                MAX(MAX('1D'!$D$16,
                        MAX('1D'!$D$16,
                            POWER((ABS(K46)^2)/('1D'!$I$5*MAX(F46,
                                        0.1)^2),
                                1/3))),
                    ($L$2)-E56))),
        IF(IFERROR(W46,
                0)=0,
            MAX(MAX('1D'!$D$16,
                    MAX('1D'!$D$16,
                        POWER((ABS(K46)^2)/('1D'!$I$5*MAX(F46,
                                    0.1)^2),
                            1/3))),
                IFERROR(W56,
                    MAX(MAX('1D'!$D$16,
                            MAX('1D'!$D$16,
                                POWER((ABS(K46)^2)/('1D'!$I$5*MAX(F46,
                                            0.1)^2),
                                    1/3))),
                        ($L$2)-E56))),
            IF(OR(IFERROR(AD46,
                        0)&gt;=1,
                    IFERROR(AD47,
                        0)&gt;=1),
                MAX('1D'!$D$16,
                    MAX('1D'!$D$16,
                        POWER((ABS(K46)^2)/('1D'!$I$5*MAX(F46,
                                    0.1)^2),
                            1/3))),
                IF(ABS(IFERROR(AF46,
                            0))&lt;'1D'!$D$19,
                    MAX(MAX('1D'!$D$16,
                            MAX('1D'!$D$16,
                                POWER((ABS(K46)^2)/('1D'!$I$5*MAX(F46,
                                            0.1)^2),
                                    1/3))),
                        IFERROR(W46,
                            0)),
                    MAX(MAX('1D'!$D$16,
                            MAX('1D'!$D$16,
                                POWER((ABS(K46)^2)/('1D'!$I$5*MAX(F46,
                                            0.1)^2),
                                    1/3))),
                        (IFERROR(W46,
                                0))+((IFERROR(AF46,
                                    0))*'1D'!$D$18)))))))</f>
        <v>3</v>
      </c>
      <c r="X46" s="5">
        <f t="shared" ca="1" si="4"/>
        <v>9.6000000000000014</v>
      </c>
      <c r="Y46" s="5">
        <f t="shared" ca="1" si="5"/>
        <v>1.0434782608695654</v>
      </c>
      <c r="Z46" s="5">
        <f t="shared" ca="1" si="6"/>
        <v>9.6232945379039286E-2</v>
      </c>
      <c r="AA46" s="5">
        <f t="shared" ca="1" si="7"/>
        <v>628.79999999999995</v>
      </c>
      <c r="AB46" s="5">
        <f ca="1">AA46+((ABS(K46)/MAX(((F46)+(G46)*(W46))*(W46),
            0.000001))^2)/(2*'1D'!$I$5)</f>
        <v>628.80047200712409</v>
      </c>
      <c r="AC46" s="5">
        <f ca="1">((ABS(K46)*'1D'!$D$6)/(MAX(((F46)+(G46)*(W46))*(W46),
            0.000001)*MAX(((((F46)+(G46)*(W46))*(W46))/MAX((F46)+2*(W46)*SQRT(1+(G46)^2),
                    0.000001))^(2/3),
            0.000001)))^2</f>
        <v>1.9687271651744198E-6</v>
      </c>
      <c r="AD46" s="5">
        <f ca="1">ABS(ABS(K46)/MAX(((F46)+(G46)*(W46))*(W46),
        0.000001))/SQRT('1D'!$I$5*MAX((((F46)+(G46)*(W46))*(W46))/MAX((F46)+2*(G46)*(W46),
            0.000001),
        0.000001))</f>
        <v>1.7738980131818818E-2</v>
      </c>
      <c r="AE46" s="5">
        <f ca="1">((F46)*(W46)^2)/2+(G46)*(W46)^3/3+(ABS(K46)^2)/('1D'!$I$5*MAX(((F46)+(G46)*(W46))*(W46),
        0.000001))</f>
        <v>14.409062536784171</v>
      </c>
      <c r="AF46" s="5">
        <f ca="1">IF($A$2=0,
    0,
    IFERROR(AB47+(((AC46+AC47)/2)*J47)+(IF(Z46&gt;Z47,
                '1D'!$D$8*((Z46^2-Z47^2)/(2*'1D'!$I$5)),
                '1D'!$D$9*((Z47^2-Z46^2)/(2*'1D'!$I$5)))+('1D'!$D$10*(ABS(I47)/90)*(MAX(Z46^2,
                        Z47^2)/(2*'1D'!$I$5))))-AB46,
        0))</f>
        <v>-0.38000390436684484</v>
      </c>
      <c r="AG46" s="5">
        <f ca="1">IF($A$2=0,
    1,
    IF(IFERROR(AG47,
            0)=0,
        0,
        IFERROR(IF(OR(ROUND(AD46,
                        3)&gt;=1,
                    AND(ABS(AF46)&lt;'1D'!$D$19,
                        AD46&lt;1)),
                1,
                0),
            0)))</f>
        <v>0</v>
      </c>
      <c r="AH46" s="5">
        <f ca="1">IFERROR(IF('1D'!V36="Supercritical",
        MAX('1D'!$D$16,
            IFERROR(L46,
                MAX('1D'!$D$16,
                    POWER((ABS(K46)^2)/('1D'!$I$5*MAX(F46,
                                0.1)^2),
                        1/3)))),
        IF('1D'!V36="Subcritical",
            MAX('1D'!$D$16,
                IFERROR(W46,
                    MAX('1D'!$D$16,
                        POWER((ABS(K46)^2)/('1D'!$I$5*MAX(F46,
                                    0.1)^2),
                            1/3)))),
            IF(IFERROR(T46,
                    -1E+99)&gt;=IFERROR(AE46,
                    -1E+99),
                MAX('1D'!$D$16,
                    IFERROR(L46,
                        MAX('1D'!$D$16,
                            POWER((ABS(K46)^2)/('1D'!$I$5*MAX(F46,
                                        0.1)^2),
                                1/3)))),
                MAX('1D'!$D$16,
                    IFERROR(W46,
                        MAX('1D'!$D$16,
                            POWER((ABS(K46)^2)/('1D'!$I$5*MAX(F46,
                                        0.1)^2),
                                1/3))))))),
    MAX('1D'!$D$16,
        POWER((ABS(K46)^2)/('1D'!$I$5*MAX(F46,
                    0.1)^2),
            1/3)))</f>
        <v>3</v>
      </c>
      <c r="AI46" s="5">
        <f t="shared" ca="1" si="8"/>
        <v>628.79999999999995</v>
      </c>
      <c r="AJ46" s="5">
        <f ca="1">AI46+((ABS(K46)/MAX(((F46)+(G46)*(AH46))*(AH46),
            0.000001))^2)/(2*'1D'!$I$5)</f>
        <v>628.80047200712409</v>
      </c>
      <c r="AM46">
        <v>0</v>
      </c>
      <c r="AN46">
        <v>0</v>
      </c>
      <c r="AO46" s="5">
        <f t="shared" si="9"/>
        <v>0</v>
      </c>
      <c r="AP46" s="5">
        <f t="shared" si="12"/>
        <v>0</v>
      </c>
      <c r="AQ46" s="5">
        <f ca="1">ABS(ABS(K46)/MAX(((F46)+(G46)*(AH46))*(AH46),
        0.000001))/SQRT('1D'!$I$5*MAX((((F46)+(G46)*(AH46))*(AH46))/MAX((F46)+2*(G46)*(AH46),
            0.000001),
        0.000001))</f>
        <v>1.7738980131818818E-2</v>
      </c>
      <c r="AR46" s="5" t="str">
        <f t="shared" ca="1" si="10"/>
        <v>Subcritical</v>
      </c>
      <c r="AS46" s="5">
        <f ca="1">((ABS(K46)*'1D'!$D$6)/(MAX(((F46)+(G46)*(AH46))*(AH46),
            0.000001)*MAX(((((F46)+(G46)*(AH46))*(AH46))/MAX((F46)+2*(AH46)*SQRT(1+(G46)^2),
                    0.000001))^(2/3),
            0.000001)))^2</f>
        <v>1.9687271651744198E-6</v>
      </c>
    </row>
    <row r="47" spans="1:45" x14ac:dyDescent="0.35">
      <c r="A47">
        <v>38</v>
      </c>
      <c r="B47">
        <v>36.939</v>
      </c>
      <c r="C47">
        <v>616070.63500000001</v>
      </c>
      <c r="D47">
        <v>3096580.4130000002</v>
      </c>
      <c r="E47">
        <v>625.41999999999996</v>
      </c>
      <c r="F47">
        <v>3.2</v>
      </c>
      <c r="G47">
        <v>0</v>
      </c>
      <c r="H47" t="s">
        <v>176</v>
      </c>
      <c r="I47">
        <v>0</v>
      </c>
      <c r="J47" s="5">
        <f t="shared" si="11"/>
        <v>1</v>
      </c>
      <c r="K47" s="5">
        <f t="shared" ca="1" si="13"/>
        <v>0.92383627563877724</v>
      </c>
      <c r="L47" s="5">
        <f ca="1">IF($A$2=0,
    IFERROR(L46,
        MAX('1D'!$D$16,
            POWER((ABS(K47)^2)/('1D'!$I$5*MAX(F47,
                        0.1)^2),
                1/3))),
    IF(IFERROR(V46,
            0)=0,
        IFERROR(L46,
            MAX('1D'!$D$16,
                POWER((ABS(K47)^2)/('1D'!$I$5*MAX(F47,
                            0.1)^2),
                    1/3))),
        IF(OR(IFERROR(L47,
                    0)=0,
                IFERROR(S46,
                    0)&lt;1,
                IFERROR(S47,
                    0)&lt;1),
            MAX('1D'!$D$16,
                POWER((ABS(K47)^2)/('1D'!$I$5*MAX(F47,
                            0.1)^2),
                    1/3)),
            IF(IFERROR(U47,
                    0)&gt;0,
                MAX('1D'!$D$16,
                    IFERROR(L47,
                        0)+((IFERROR(U47,
                                0))*'1D'!$D$18*IF((IFERROR(S47,
                                    0))&lt;1,
                            1,
                            -1))),
                IF(IFERROR(U47,
                        0)&lt;0,
                    IF(ABS((MAX('1D'!$D$16,
                                    POWER((ABS(K47)^2)/('1D'!$I$5*MAX(F47,
                                                0.1)^2),
                                        1/3)))-IFERROR(L47,
                                0))&gt;'1D'!$D$19,
                        MAX('1D'!$D$16,
                            IF((MAX('1D'!$D$16,
                                        POWER((ABS(K47)^2)/('1D'!$I$5*MAX(F47,
                                                    0.1)^2),
                                            1/3)))&gt;IFERROR(L47,
                                    0),
                                MIN((MAX('1D'!$D$16,
                                            POWER((ABS(K47)^2)/('1D'!$I$5*MAX(F47,
                                                        0.1)^2),
                                                1/3))),
                                    IFERROR(L47,
                                        0)+(MIN(ABS(IFERROR(U47,
                                                    0))*'1D'!$D$18,
                                            ABS((MAX('1D'!$D$16,
                                                        POWER((ABS(K47)^2)/('1D'!$I$5*MAX(F47,
                                                                    0.1)^2),
                                                            1/3)))-IFERROR(L47,
                                                    0))))),
                                MAX((MAX('1D'!$D$16,
                                            POWER((ABS(K47)^2)/('1D'!$I$5*MAX(F47,
                                                        0.1)^2),
                                                1/3))),
                                    IFERROR(L47,
                                        0)-(MIN(ABS(IFERROR(U47,
                                                    0))*'1D'!$D$18,
                                            ABS((MAX('1D'!$D$16,
                                                        POWER((ABS(K47)^2)/('1D'!$I$5*MAX(F47,
                                                                    0.1)^2),
                                                            1/3)))-IFERROR(L47,
                                                    0))))))),
                        MAX('1D'!$D$16,
                            POWER((ABS(K47)^2)/('1D'!$I$5*MAX(F47,
                                        0.1)^2),
                                1/3))),
                    MAX('1D'!$D$16,
                        IFERROR(L47,
                            0)))))))</f>
        <v>0.05</v>
      </c>
      <c r="M47" s="5">
        <f t="shared" ca="1" si="0"/>
        <v>0.16000000000000003</v>
      </c>
      <c r="N47" s="5">
        <f t="shared" ca="1" si="1"/>
        <v>4.8484848484848492E-2</v>
      </c>
      <c r="O47" s="5">
        <f t="shared" ca="1" si="2"/>
        <v>5.7739767227423568</v>
      </c>
      <c r="P47" s="5">
        <f t="shared" ca="1" si="3"/>
        <v>625.46999999999991</v>
      </c>
      <c r="Q47" s="5">
        <f ca="1">P47+((ABS(K47)/MAX(((F47)+(G47)*(L47))*(L47),
            0.000001))^2)/(2*'1D'!$I$5)</f>
        <v>627.16922564703202</v>
      </c>
      <c r="R47" s="5">
        <f ca="1">((ABS(K47)*'1D'!$D$6)/(MAX(((F47)+(G47)*(L47))*(L47),
            0.000001)*MAX(((((F47)+(G47)*(L47))*(L47))/MAX((F47)+2*(L47)*SQRT(1+(G47)^2),
                    0.000001))^(2/3),
            0.000001)))^2</f>
        <v>0.42428516969682079</v>
      </c>
      <c r="S47" s="5">
        <f ca="1">ABS(ABS(K47)/MAX(((F47)+(G47)*(L47))*(L47),
        0.000001))/SQRT('1D'!$I$5*MAX((((F47)+(G47)*(L47))*(L47))/MAX((F47)+2*(G47)*(L47),
            0.000001),
        0.000001))</f>
        <v>8.2443329555086233</v>
      </c>
      <c r="T47" s="5">
        <f ca="1">((F47)*(L47)^2)/2+(G47)*(L47)^3/3+(ABS(K47)^2)/('1D'!$I$5*MAX(((F47)+(G47)*(L47))*(L47),
        0.000001))</f>
        <v>0.5477522070502846</v>
      </c>
      <c r="U47" s="5">
        <f ca="1">IF($A$2=0,
    0,
    IFERROR(Q46-(((R46+R47)/2)*J47)-(IF(O46&gt;O47,
                '1D'!$D$8*((O46^2-O47^2)/(2*'1D'!$I$5)),
                '1D'!$D$9*((O47^2-O46^2)/(2*'1D'!$I$5)))+('1D'!$D$10*(ABS(I47)/90)*(MAX(O46^2,
                        O47^2)/(2*'1D'!$I$5))))-Q47,
        0))</f>
        <v>-4.4285169696877347E-2</v>
      </c>
      <c r="V47" s="5">
        <f ca="1">IF($A$2=0,
    1,
    IF(IFERROR(V46,
            0)=0,
        0,
        IFERROR(IF(ROUND(S47,
                    3)=1,
                1,
                IF(AND(ABS(U47)&lt;'1D'!$D$19,
                        S47&gt;1),
                    1,
                    0)),
            0)))</f>
        <v>0</v>
      </c>
      <c r="W47" s="5">
        <f ca="1">IF($A$2=0,
    MAX(MAX('1D'!$D$16,
            MAX('1D'!$D$16,
                POWER((ABS(K47)^2)/('1D'!$I$5*MAX(F47,
                            0.1)^2),
                    1/3))),
        IFERROR(W56,
            MAX(MAX('1D'!$D$16,
                    MAX('1D'!$D$16,
                        POWER((ABS(K47)^2)/('1D'!$I$5*MAX(F47,
                                    0.1)^2),
                            1/3))),
                ($L$2)-E56))),
    IF(IFERROR(AG48,
            0)=0,
        MAX(MAX('1D'!$D$16,
                MAX('1D'!$D$16,
                    POWER((ABS(K47)^2)/('1D'!$I$5*MAX(F47,
                                0.1)^2),
                        1/3))),
            IFERROR(W56,
                MAX(MAX('1D'!$D$16,
                        MAX('1D'!$D$16,
                            POWER((ABS(K47)^2)/('1D'!$I$5*MAX(F47,
                                        0.1)^2),
                                1/3))),
                    ($L$2)-E56))),
        IF(IFERROR(W47,
                0)=0,
            MAX(MAX('1D'!$D$16,
                    MAX('1D'!$D$16,
                        POWER((ABS(K47)^2)/('1D'!$I$5*MAX(F47,
                                    0.1)^2),
                            1/3))),
                IFERROR(W56,
                    MAX(MAX('1D'!$D$16,
                            MAX('1D'!$D$16,
                                POWER((ABS(K47)^2)/('1D'!$I$5*MAX(F47,
                                            0.1)^2),
                                    1/3))),
                        ($L$2)-E56))),
            IF(OR(IFERROR(AD47,
                        0)&gt;=1,
                    IFERROR(AD48,
                        0)&gt;=1),
                MAX('1D'!$D$16,
                    MAX('1D'!$D$16,
                        POWER((ABS(K47)^2)/('1D'!$I$5*MAX(F47,
                                    0.1)^2),
                            1/3))),
                IF(ABS(IFERROR(AF47,
                            0))&lt;'1D'!$D$19,
                    MAX(MAX('1D'!$D$16,
                            MAX('1D'!$D$16,
                                POWER((ABS(K47)^2)/('1D'!$I$5*MAX(F47,
                                            0.1)^2),
                                    1/3))),
                        IFERROR(W47,
                            0)),
                    MAX(MAX('1D'!$D$16,
                            MAX('1D'!$D$16,
                                POWER((ABS(K47)^2)/('1D'!$I$5*MAX(F47,
                                            0.1)^2),
                                    1/3))),
                        (IFERROR(W47,
                                0))+((IFERROR(AF47,
                                    0))*'1D'!$D$18)))))))</f>
        <v>3</v>
      </c>
      <c r="X47" s="5">
        <f t="shared" ca="1" si="4"/>
        <v>9.6000000000000014</v>
      </c>
      <c r="Y47" s="5">
        <f t="shared" ca="1" si="5"/>
        <v>1.0434782608695654</v>
      </c>
      <c r="Z47" s="5">
        <f t="shared" ca="1" si="6"/>
        <v>9.6232945379039286E-2</v>
      </c>
      <c r="AA47" s="5">
        <f t="shared" ca="1" si="7"/>
        <v>628.41999999999996</v>
      </c>
      <c r="AB47" s="5">
        <f ca="1">AA47+((ABS(K47)/MAX(((F47)+(G47)*(W47))*(W47),
            0.000001))^2)/(2*'1D'!$I$5)</f>
        <v>628.42047200712409</v>
      </c>
      <c r="AC47" s="5">
        <f ca="1">((ABS(K47)*'1D'!$D$6)/(MAX(((F47)+(G47)*(W47))*(W47),
            0.000001)*MAX(((((F47)+(G47)*(W47))*(W47))/MAX((F47)+2*(W47)*SQRT(1+(G47)^2),
                    0.000001))^(2/3),
            0.000001)))^2</f>
        <v>1.9687271651744198E-6</v>
      </c>
      <c r="AD47" s="5">
        <f ca="1">ABS(ABS(K47)/MAX(((F47)+(G47)*(W47))*(W47),
        0.000001))/SQRT('1D'!$I$5*MAX((((F47)+(G47)*(W47))*(W47))/MAX((F47)+2*(G47)*(W47),
            0.000001),
        0.000001))</f>
        <v>1.7738980131818818E-2</v>
      </c>
      <c r="AE47" s="5">
        <f ca="1">((F47)*(W47)^2)/2+(G47)*(W47)^3/3+(ABS(K47)^2)/('1D'!$I$5*MAX(((F47)+(G47)*(W47))*(W47),
        0.000001))</f>
        <v>14.409062536784171</v>
      </c>
      <c r="AF47" s="5">
        <f ca="1">IF($A$2=0,
    0,
    IFERROR(AB48+(((AC47+AC48)/2)*J48)+(IF(Z47&gt;Z48,
                '1D'!$D$8*((Z47^2-Z48^2)/(2*'1D'!$I$5)),
                '1D'!$D$9*((Z48^2-Z47^2)/(2*'1D'!$I$5)))+('1D'!$D$10*(ABS(I48)/90)*(MAX(Z47^2,
                        Z48^2)/(2*'1D'!$I$5))))-AB47,
        0))</f>
        <v>-0.38000385952625493</v>
      </c>
      <c r="AG47" s="5">
        <f ca="1">IF($A$2=0,
    1,
    IF(IFERROR(AG48,
            0)=0,
        0,
        IFERROR(IF(OR(ROUND(AD47,
                        3)&gt;=1,
                    AND(ABS(AF47)&lt;'1D'!$D$19,
                        AD47&lt;1)),
                1,
                0),
            0)))</f>
        <v>0</v>
      </c>
      <c r="AH47" s="5">
        <f ca="1">IFERROR(IF('1D'!V36="Supercritical",
        MAX('1D'!$D$16,
            IFERROR(L47,
                MAX('1D'!$D$16,
                    POWER((ABS(K47)^2)/('1D'!$I$5*MAX(F47,
                                0.1)^2),
                        1/3)))),
        IF('1D'!V36="Subcritical",
            MAX('1D'!$D$16,
                IFERROR(W47,
                    MAX('1D'!$D$16,
                        POWER((ABS(K47)^2)/('1D'!$I$5*MAX(F47,
                                    0.1)^2),
                            1/3)))),
            IF(IFERROR(T47,
                    -1E+99)&gt;=IFERROR(AE47,
                    -1E+99),
                MAX('1D'!$D$16,
                    IFERROR(L47,
                        MAX('1D'!$D$16,
                            POWER((ABS(K47)^2)/('1D'!$I$5*MAX(F47,
                                        0.1)^2),
                                1/3)))),
                MAX('1D'!$D$16,
                    IFERROR(W47,
                        MAX('1D'!$D$16,
                            POWER((ABS(K47)^2)/('1D'!$I$5*MAX(F47,
                                        0.1)^2),
                                1/3))))))),
    MAX('1D'!$D$16,
        POWER((ABS(K47)^2)/('1D'!$I$5*MAX(F47,
                    0.1)^2),
            1/3)))</f>
        <v>3</v>
      </c>
      <c r="AI47" s="5">
        <f t="shared" ca="1" si="8"/>
        <v>628.41999999999996</v>
      </c>
      <c r="AJ47" s="5">
        <f ca="1">AI47+((ABS(K47)/MAX(((F47)+(G47)*(AH47))*(AH47),
            0.000001))^2)/(2*'1D'!$I$5)</f>
        <v>628.42047200712409</v>
      </c>
      <c r="AM47">
        <v>0</v>
      </c>
      <c r="AN47">
        <v>0</v>
      </c>
      <c r="AO47" s="5">
        <f t="shared" si="9"/>
        <v>0</v>
      </c>
      <c r="AP47" s="5">
        <f t="shared" si="12"/>
        <v>0</v>
      </c>
      <c r="AQ47" s="5">
        <f ca="1">ABS(ABS(K47)/MAX(((F47)+(G47)*(AH47))*(AH47),
        0.000001))/SQRT('1D'!$I$5*MAX((((F47)+(G47)*(AH47))*(AH47))/MAX((F47)+2*(G47)*(AH47),
            0.000001),
        0.000001))</f>
        <v>1.7738980131818818E-2</v>
      </c>
      <c r="AR47" s="5" t="str">
        <f t="shared" ca="1" si="10"/>
        <v>Subcritical</v>
      </c>
      <c r="AS47" s="5">
        <f ca="1">((ABS(K47)*'1D'!$D$6)/(MAX(((F47)+(G47)*(AH47))*(AH47),
            0.000001)*MAX(((((F47)+(G47)*(AH47))*(AH47))/MAX((F47)+2*(AH47)*SQRT(1+(G47)^2),
                    0.000001))^(2/3),
            0.000001)))^2</f>
        <v>1.9687271651744198E-6</v>
      </c>
    </row>
    <row r="48" spans="1:45" x14ac:dyDescent="0.35">
      <c r="A48">
        <v>39</v>
      </c>
      <c r="B48">
        <v>37.939</v>
      </c>
      <c r="C48">
        <v>616070.62899999996</v>
      </c>
      <c r="D48">
        <v>3096579.4130000002</v>
      </c>
      <c r="E48">
        <v>625.04</v>
      </c>
      <c r="F48">
        <v>3.2</v>
      </c>
      <c r="G48">
        <v>0</v>
      </c>
      <c r="H48" t="s">
        <v>176</v>
      </c>
      <c r="I48">
        <v>5.7000000000000002E-2</v>
      </c>
      <c r="J48" s="5">
        <f t="shared" si="11"/>
        <v>1</v>
      </c>
      <c r="K48" s="5">
        <f t="shared" ca="1" si="13"/>
        <v>0.92383627563877724</v>
      </c>
      <c r="L48" s="5">
        <f ca="1">IF($A$2=0,
    IFERROR(L47,
        MAX('1D'!$D$16,
            POWER((ABS(K48)^2)/('1D'!$I$5*MAX(F48,
                        0.1)^2),
                1/3))),
    IF(IFERROR(V47,
            0)=0,
        IFERROR(L47,
            MAX('1D'!$D$16,
                POWER((ABS(K48)^2)/('1D'!$I$5*MAX(F48,
                            0.1)^2),
                    1/3))),
        IF(OR(IFERROR(L48,
                    0)=0,
                IFERROR(S47,
                    0)&lt;1,
                IFERROR(S48,
                    0)&lt;1),
            MAX('1D'!$D$16,
                POWER((ABS(K48)^2)/('1D'!$I$5*MAX(F48,
                            0.1)^2),
                    1/3)),
            IF(IFERROR(U48,
                    0)&gt;0,
                MAX('1D'!$D$16,
                    IFERROR(L48,
                        0)+((IFERROR(U48,
                                0))*'1D'!$D$18*IF((IFERROR(S48,
                                    0))&lt;1,
                            1,
                            -1))),
                IF(IFERROR(U48,
                        0)&lt;0,
                    IF(ABS((MAX('1D'!$D$16,
                                    POWER((ABS(K48)^2)/('1D'!$I$5*MAX(F48,
                                                0.1)^2),
                                        1/3)))-IFERROR(L48,
                                0))&gt;'1D'!$D$19,
                        MAX('1D'!$D$16,
                            IF((MAX('1D'!$D$16,
                                        POWER((ABS(K48)^2)/('1D'!$I$5*MAX(F48,
                                                    0.1)^2),
                                            1/3)))&gt;IFERROR(L48,
                                    0),
                                MIN((MAX('1D'!$D$16,
                                            POWER((ABS(K48)^2)/('1D'!$I$5*MAX(F48,
                                                        0.1)^2),
                                                1/3))),
                                    IFERROR(L48,
                                        0)+(MIN(ABS(IFERROR(U48,
                                                    0))*'1D'!$D$18,
                                            ABS((MAX('1D'!$D$16,
                                                        POWER((ABS(K48)^2)/('1D'!$I$5*MAX(F48,
                                                                    0.1)^2),
                                                            1/3)))-IFERROR(L48,
                                                    0))))),
                                MAX((MAX('1D'!$D$16,
                                            POWER((ABS(K48)^2)/('1D'!$I$5*MAX(F48,
                                                        0.1)^2),
                                                1/3))),
                                    IFERROR(L48,
                                        0)-(MIN(ABS(IFERROR(U48,
                                                    0))*'1D'!$D$18,
                                            ABS((MAX('1D'!$D$16,
                                                        POWER((ABS(K48)^2)/('1D'!$I$5*MAX(F48,
                                                                    0.1)^2),
                                                            1/3)))-IFERROR(L48,
                                                    0))))))),
                        MAX('1D'!$D$16,
                            POWER((ABS(K48)^2)/('1D'!$I$5*MAX(F48,
                                        0.1)^2),
                                1/3))),
                    MAX('1D'!$D$16,
                        IFERROR(L48,
                            0)))))))</f>
        <v>0.05</v>
      </c>
      <c r="M48" s="5">
        <f t="shared" ca="1" si="0"/>
        <v>0.16000000000000003</v>
      </c>
      <c r="N48" s="5">
        <f t="shared" ca="1" si="1"/>
        <v>4.8484848484848492E-2</v>
      </c>
      <c r="O48" s="5">
        <f t="shared" ca="1" si="2"/>
        <v>5.7739767227423568</v>
      </c>
      <c r="P48" s="5">
        <f t="shared" ca="1" si="3"/>
        <v>625.08999999999992</v>
      </c>
      <c r="Q48" s="5">
        <f ca="1">P48+((ABS(K48)/MAX(((F48)+(G48)*(L48))*(L48),
            0.000001))^2)/(2*'1D'!$I$5)</f>
        <v>626.78922564703203</v>
      </c>
      <c r="R48" s="5">
        <f ca="1">((ABS(K48)*'1D'!$D$6)/(MAX(((F48)+(G48)*(L48))*(L48),
            0.000001)*MAX(((((F48)+(G48)*(L48))*(L48))/MAX((F48)+2*(L48)*SQRT(1+(G48)^2),
                    0.000001))^(2/3),
            0.000001)))^2</f>
        <v>0.42428516969682079</v>
      </c>
      <c r="S48" s="5">
        <f ca="1">ABS(ABS(K48)/MAX(((F48)+(G48)*(L48))*(L48),
        0.000001))/SQRT('1D'!$I$5*MAX((((F48)+(G48)*(L48))*(L48))/MAX((F48)+2*(G48)*(L48),
            0.000001),
        0.000001))</f>
        <v>8.2443329555086233</v>
      </c>
      <c r="T48" s="5">
        <f ca="1">((F48)*(L48)^2)/2+(G48)*(L48)^3/3+(ABS(K48)^2)/('1D'!$I$5*MAX(((F48)+(G48)*(L48))*(L48),
        0.000001))</f>
        <v>0.5477522070502846</v>
      </c>
      <c r="U48" s="5">
        <f ca="1">IF($A$2=0,
    0,
    IFERROR(Q47-(((R47+R48)/2)*J48)-(IF(O47&gt;O48,
                '1D'!$D$8*((O47^2-O48^2)/(2*'1D'!$I$5)),
                '1D'!$D$9*((O48^2-O47^2)/(2*'1D'!$I$5)))+('1D'!$D$10*(ABS(I48)/90)*(MAX(O47^2,
                        O48^2)/(2*'1D'!$I$5))))-Q48,
        0))</f>
        <v>-4.4446596133298044E-2</v>
      </c>
      <c r="V48" s="5">
        <f ca="1">IF($A$2=0,
    1,
    IF(IFERROR(V47,
            0)=0,
        0,
        IFERROR(IF(ROUND(S48,
                    3)=1,
                1,
                IF(AND(ABS(U48)&lt;'1D'!$D$19,
                        S48&gt;1),
                    1,
                    0)),
            0)))</f>
        <v>0</v>
      </c>
      <c r="W48" s="5">
        <f ca="1">IF($A$2=0,
    MAX(MAX('1D'!$D$16,
            MAX('1D'!$D$16,
                POWER((ABS(K48)^2)/('1D'!$I$5*MAX(F48,
                            0.1)^2),
                    1/3))),
        IFERROR(W56,
            MAX(MAX('1D'!$D$16,
                    MAX('1D'!$D$16,
                        POWER((ABS(K48)^2)/('1D'!$I$5*MAX(F48,
                                    0.1)^2),
                            1/3))),
                ($L$2)-E56))),
    IF(IFERROR(AG49,
            0)=0,
        MAX(MAX('1D'!$D$16,
                MAX('1D'!$D$16,
                    POWER((ABS(K48)^2)/('1D'!$I$5*MAX(F48,
                                0.1)^2),
                        1/3))),
            IFERROR(W56,
                MAX(MAX('1D'!$D$16,
                        MAX('1D'!$D$16,
                            POWER((ABS(K48)^2)/('1D'!$I$5*MAX(F48,
                                        0.1)^2),
                                1/3))),
                    ($L$2)-E56))),
        IF(IFERROR(W48,
                0)=0,
            MAX(MAX('1D'!$D$16,
                    MAX('1D'!$D$16,
                        POWER((ABS(K48)^2)/('1D'!$I$5*MAX(F48,
                                    0.1)^2),
                            1/3))),
                IFERROR(W56,
                    MAX(MAX('1D'!$D$16,
                            MAX('1D'!$D$16,
                                POWER((ABS(K48)^2)/('1D'!$I$5*MAX(F48,
                                            0.1)^2),
                                    1/3))),
                        ($L$2)-E56))),
            IF(OR(IFERROR(AD48,
                        0)&gt;=1,
                    IFERROR(AD49,
                        0)&gt;=1),
                MAX('1D'!$D$16,
                    MAX('1D'!$D$16,
                        POWER((ABS(K48)^2)/('1D'!$I$5*MAX(F48,
                                    0.1)^2),
                            1/3))),
                IF(ABS(IFERROR(AF48,
                            0))&lt;'1D'!$D$19,
                    MAX(MAX('1D'!$D$16,
                            MAX('1D'!$D$16,
                                POWER((ABS(K48)^2)/('1D'!$I$5*MAX(F48,
                                            0.1)^2),
                                    1/3))),
                        IFERROR(W48,
                            0)),
                    MAX(MAX('1D'!$D$16,
                            MAX('1D'!$D$16,
                                POWER((ABS(K48)^2)/('1D'!$I$5*MAX(F48,
                                            0.1)^2),
                                    1/3))),
                        (IFERROR(W48,
                                0))+((IFERROR(AF48,
                                    0))*'1D'!$D$18)))))))</f>
        <v>3</v>
      </c>
      <c r="X48" s="5">
        <f t="shared" ca="1" si="4"/>
        <v>9.6000000000000014</v>
      </c>
      <c r="Y48" s="5">
        <f t="shared" ca="1" si="5"/>
        <v>1.0434782608695654</v>
      </c>
      <c r="Z48" s="5">
        <f t="shared" ca="1" si="6"/>
        <v>9.6232945379039286E-2</v>
      </c>
      <c r="AA48" s="5">
        <f t="shared" ca="1" si="7"/>
        <v>628.04</v>
      </c>
      <c r="AB48" s="5">
        <f ca="1">AA48+((ABS(K48)/MAX(((F48)+(G48)*(W48))*(W48),
            0.000001))^2)/(2*'1D'!$I$5)</f>
        <v>628.04047200712409</v>
      </c>
      <c r="AC48" s="5">
        <f ca="1">((ABS(K48)*'1D'!$D$6)/(MAX(((F48)+(G48)*(W48))*(W48),
            0.000001)*MAX(((((F48)+(G48)*(W48))*(W48))/MAX((F48)+2*(W48)*SQRT(1+(G48)^2),
                    0.000001))^(2/3),
            0.000001)))^2</f>
        <v>1.9687271651744198E-6</v>
      </c>
      <c r="AD48" s="5">
        <f ca="1">ABS(ABS(K48)/MAX(((F48)+(G48)*(W48))*(W48),
        0.000001))/SQRT('1D'!$I$5*MAX((((F48)+(G48)*(W48))*(W48))/MAX((F48)+2*(G48)*(W48),
            0.000001),
        0.000001))</f>
        <v>1.7738980131818818E-2</v>
      </c>
      <c r="AE48" s="5">
        <f ca="1">((F48)*(W48)^2)/2+(G48)*(W48)^3/3+(ABS(K48)^2)/('1D'!$I$5*MAX(((F48)+(G48)*(W48))*(W48),
        0.000001))</f>
        <v>14.409062536784171</v>
      </c>
      <c r="AF48" s="5">
        <f ca="1">IF($A$2=0,
    0,
    IFERROR(AB49+(((AC48+AC49)/2)*J49)+(IF(Z48&gt;Z49,
                '1D'!$D$8*((Z48^2-Z49^2)/(2*'1D'!$I$5)),
                '1D'!$D$9*((Z49^2-Z48^2)/(2*'1D'!$I$5)))+('1D'!$D$10*(ABS(I49)/90)*(MAX(Z48^2,
                        Z49^2)/(2*'1D'!$I$5))))-AB48,
        0))</f>
        <v>-0.77817276408575253</v>
      </c>
      <c r="AG48" s="5">
        <f ca="1">IF($A$2=0,
    1,
    IF(IFERROR(AG49,
            0)=0,
        0,
        IFERROR(IF(OR(ROUND(AD48,
                        3)&gt;=1,
                    AND(ABS(AF48)&lt;'1D'!$D$19,
                        AD48&lt;1)),
                1,
                0),
            0)))</f>
        <v>0</v>
      </c>
      <c r="AH48" s="5">
        <f ca="1">IFERROR(IF('1D'!V36="Supercritical",
        MAX('1D'!$D$16,
            IFERROR(L48,
                MAX('1D'!$D$16,
                    POWER((ABS(K48)^2)/('1D'!$I$5*MAX(F48,
                                0.1)^2),
                        1/3)))),
        IF('1D'!V36="Subcritical",
            MAX('1D'!$D$16,
                IFERROR(W48,
                    MAX('1D'!$D$16,
                        POWER((ABS(K48)^2)/('1D'!$I$5*MAX(F48,
                                    0.1)^2),
                            1/3)))),
            IF(IFERROR(T48,
                    -1E+99)&gt;=IFERROR(AE48,
                    -1E+99),
                MAX('1D'!$D$16,
                    IFERROR(L48,
                        MAX('1D'!$D$16,
                            POWER((ABS(K48)^2)/('1D'!$I$5*MAX(F48,
                                        0.1)^2),
                                1/3)))),
                MAX('1D'!$D$16,
                    IFERROR(W48,
                        MAX('1D'!$D$16,
                            POWER((ABS(K48)^2)/('1D'!$I$5*MAX(F48,
                                        0.1)^2),
                                1/3))))))),
    MAX('1D'!$D$16,
        POWER((ABS(K48)^2)/('1D'!$I$5*MAX(F48,
                    0.1)^2),
            1/3)))</f>
        <v>3</v>
      </c>
      <c r="AI48" s="5">
        <f t="shared" ca="1" si="8"/>
        <v>628.04</v>
      </c>
      <c r="AJ48" s="5">
        <f ca="1">AI48+((ABS(K48)/MAX(((F48)+(G48)*(AH48))*(AH48),
            0.000001))^2)/(2*'1D'!$I$5)</f>
        <v>628.04047200712409</v>
      </c>
      <c r="AM48">
        <v>0</v>
      </c>
      <c r="AN48">
        <v>0</v>
      </c>
      <c r="AO48" s="5">
        <f t="shared" si="9"/>
        <v>0</v>
      </c>
      <c r="AP48" s="5">
        <f t="shared" si="12"/>
        <v>0</v>
      </c>
      <c r="AQ48" s="5">
        <f ca="1">ABS(ABS(K48)/MAX(((F48)+(G48)*(AH48))*(AH48),
        0.000001))/SQRT('1D'!$I$5*MAX((((F48)+(G48)*(AH48))*(AH48))/MAX((F48)+2*(G48)*(AH48),
            0.000001),
        0.000001))</f>
        <v>1.7738980131818818E-2</v>
      </c>
      <c r="AR48" s="5" t="str">
        <f t="shared" ca="1" si="10"/>
        <v>Subcritical</v>
      </c>
      <c r="AS48" s="5">
        <f ca="1">((ABS(K48)*'1D'!$D$6)/(MAX(((F48)+(G48)*(AH48))*(AH48),
            0.000001)*MAX(((((F48)+(G48)*(AH48))*(AH48))/MAX((F48)+2*(AH48)*SQRT(1+(G48)^2),
                    0.000001))^(2/3),
            0.000001)))^2</f>
        <v>1.9687271651744198E-6</v>
      </c>
    </row>
    <row r="49" spans="1:45" x14ac:dyDescent="0.35">
      <c r="A49">
        <v>40</v>
      </c>
      <c r="B49">
        <v>38.939</v>
      </c>
      <c r="C49">
        <v>616070.62199999997</v>
      </c>
      <c r="D49">
        <v>3096578.4130000002</v>
      </c>
      <c r="E49">
        <v>624.66</v>
      </c>
      <c r="F49">
        <v>3.2</v>
      </c>
      <c r="G49">
        <v>0</v>
      </c>
      <c r="H49" t="s">
        <v>176</v>
      </c>
      <c r="I49">
        <v>5.7000000000000002E-2</v>
      </c>
      <c r="J49" s="5">
        <f t="shared" si="11"/>
        <v>1</v>
      </c>
      <c r="K49" s="5">
        <f t="shared" ca="1" si="13"/>
        <v>0.92383627563877724</v>
      </c>
      <c r="L49" s="5">
        <f ca="1">IF($A$2=0,
    IFERROR(L48,
        MAX('1D'!$D$16,
            POWER((ABS(K49)^2)/('1D'!$I$5*MAX(F49,
                        0.1)^2),
                1/3))),
    IF(IFERROR(V48,
            0)=0,
        IFERROR(L48,
            MAX('1D'!$D$16,
                POWER((ABS(K49)^2)/('1D'!$I$5*MAX(F49,
                            0.1)^2),
                    1/3))),
        IF(OR(IFERROR(L49,
                    0)=0,
                IFERROR(S48,
                    0)&lt;1,
                IFERROR(S49,
                    0)&lt;1),
            MAX('1D'!$D$16,
                POWER((ABS(K49)^2)/('1D'!$I$5*MAX(F49,
                            0.1)^2),
                    1/3)),
            IF(IFERROR(U49,
                    0)&gt;0,
                MAX('1D'!$D$16,
                    IFERROR(L49,
                        0)+((IFERROR(U49,
                                0))*'1D'!$D$18*IF((IFERROR(S49,
                                    0))&lt;1,
                            1,
                            -1))),
                IF(IFERROR(U49,
                        0)&lt;0,
                    IF(ABS((MAX('1D'!$D$16,
                                    POWER((ABS(K49)^2)/('1D'!$I$5*MAX(F49,
                                                0.1)^2),
                                        1/3)))-IFERROR(L49,
                                0))&gt;'1D'!$D$19,
                        MAX('1D'!$D$16,
                            IF((MAX('1D'!$D$16,
                                        POWER((ABS(K49)^2)/('1D'!$I$5*MAX(F49,
                                                    0.1)^2),
                                            1/3)))&gt;IFERROR(L49,
                                    0),
                                MIN((MAX('1D'!$D$16,
                                            POWER((ABS(K49)^2)/('1D'!$I$5*MAX(F49,
                                                        0.1)^2),
                                                1/3))),
                                    IFERROR(L49,
                                        0)+(MIN(ABS(IFERROR(U49,
                                                    0))*'1D'!$D$18,
                                            ABS((MAX('1D'!$D$16,
                                                        POWER((ABS(K49)^2)/('1D'!$I$5*MAX(F49,
                                                                    0.1)^2),
                                                            1/3)))-IFERROR(L49,
                                                    0))))),
                                MAX((MAX('1D'!$D$16,
                                            POWER((ABS(K49)^2)/('1D'!$I$5*MAX(F49,
                                                        0.1)^2),
                                                1/3))),
                                    IFERROR(L49,
                                        0)-(MIN(ABS(IFERROR(U49,
                                                    0))*'1D'!$D$18,
                                            ABS((MAX('1D'!$D$16,
                                                        POWER((ABS(K49)^2)/('1D'!$I$5*MAX(F49,
                                                                    0.1)^2),
                                                            1/3)))-IFERROR(L49,
                                                    0))))))),
                        MAX('1D'!$D$16,
                            POWER((ABS(K49)^2)/('1D'!$I$5*MAX(F49,
                                        0.1)^2),
                                1/3))),
                    MAX('1D'!$D$16,
                        IFERROR(L49,
                            0)))))))</f>
        <v>0.05</v>
      </c>
      <c r="M49" s="5">
        <f t="shared" ca="1" si="0"/>
        <v>0.16000000000000003</v>
      </c>
      <c r="N49" s="5">
        <f t="shared" ca="1" si="1"/>
        <v>4.8484848484848492E-2</v>
      </c>
      <c r="O49" s="5">
        <f t="shared" ca="1" si="2"/>
        <v>5.7739767227423568</v>
      </c>
      <c r="P49" s="5">
        <f t="shared" ca="1" si="3"/>
        <v>624.70999999999992</v>
      </c>
      <c r="Q49" s="5">
        <f ca="1">P49+((ABS(K49)/MAX(((F49)+(G49)*(L49))*(L49),
            0.000001))^2)/(2*'1D'!$I$5)</f>
        <v>626.40922564703203</v>
      </c>
      <c r="R49" s="5">
        <f ca="1">((ABS(K49)*'1D'!$D$6)/(MAX(((F49)+(G49)*(L49))*(L49),
            0.000001)*MAX(((((F49)+(G49)*(L49))*(L49))/MAX((F49)+2*(L49)*SQRT(1+(G49)^2),
                    0.000001))^(2/3),
            0.000001)))^2</f>
        <v>0.42428516969682079</v>
      </c>
      <c r="S49" s="5">
        <f ca="1">ABS(ABS(K49)/MAX(((F49)+(G49)*(L49))*(L49),
        0.000001))/SQRT('1D'!$I$5*MAX((((F49)+(G49)*(L49))*(L49))/MAX((F49)+2*(G49)*(L49),
            0.000001),
        0.000001))</f>
        <v>8.2443329555086233</v>
      </c>
      <c r="T49" s="5">
        <f ca="1">((F49)*(L49)^2)/2+(G49)*(L49)^3/3+(ABS(K49)^2)/('1D'!$I$5*MAX(((F49)+(G49)*(L49))*(L49),
        0.000001))</f>
        <v>0.5477522070502846</v>
      </c>
      <c r="U49" s="5">
        <f ca="1">IF($A$2=0,
    0,
    IFERROR(Q48-(((R48+R49)/2)*J49)-(IF(O48&gt;O49,
                '1D'!$D$8*((O48^2-O49^2)/(2*'1D'!$I$5)),
                '1D'!$D$9*((O49^2-O48^2)/(2*'1D'!$I$5)))+('1D'!$D$10*(ABS(I49)/90)*(MAX(O48^2,
                        O49^2)/(2*'1D'!$I$5))))-Q49,
        0))</f>
        <v>-4.4446596133298044E-2</v>
      </c>
      <c r="V49" s="5">
        <f ca="1">IF($A$2=0,
    1,
    IF(IFERROR(V48,
            0)=0,
        0,
        IFERROR(IF(ROUND(S49,
                    3)=1,
                1,
                IF(AND(ABS(U49)&lt;'1D'!$D$19,
                        S49&gt;1),
                    1,
                    0)),
            0)))</f>
        <v>0</v>
      </c>
      <c r="W49" s="5">
        <f ca="1">IF($A$2=0,
    MAX(MAX('1D'!$D$16,
            MAX('1D'!$D$16,
                POWER((ABS(K49)^2)/('1D'!$I$5*MAX(F49,
                            0.1)^2),
                    1/3))),
        IFERROR(W56,
            MAX(MAX('1D'!$D$16,
                    MAX('1D'!$D$16,
                        POWER((ABS(K49)^2)/('1D'!$I$5*MAX(F49,
                                    0.1)^2),
                            1/3))),
                ($L$2)-E56))),
    IF(IFERROR(AG50,
            0)=0,
        MAX(MAX('1D'!$D$16,
                MAX('1D'!$D$16,
                    POWER((ABS(K49)^2)/('1D'!$I$5*MAX(F49,
                                0.1)^2),
                        1/3))),
            IFERROR(W56,
                MAX(MAX('1D'!$D$16,
                        MAX('1D'!$D$16,
                            POWER((ABS(K49)^2)/('1D'!$I$5*MAX(F49,
                                        0.1)^2),
                                1/3))),
                    ($L$2)-E56))),
        IF(IFERROR(W49,
                0)=0,
            MAX(MAX('1D'!$D$16,
                    MAX('1D'!$D$16,
                        POWER((ABS(K49)^2)/('1D'!$I$5*MAX(F49,
                                    0.1)^2),
                            1/3))),
                IFERROR(W56,
                    MAX(MAX('1D'!$D$16,
                            MAX('1D'!$D$16,
                                POWER((ABS(K49)^2)/('1D'!$I$5*MAX(F49,
                                            0.1)^2),
                                    1/3))),
                        ($L$2)-E56))),
            IF(OR(IFERROR(AD49,
                        0)&gt;=1,
                    IFERROR(AD50,
                        0)&gt;=1),
                MAX('1D'!$D$16,
                    MAX('1D'!$D$16,
                        POWER((ABS(K49)^2)/('1D'!$I$5*MAX(F49,
                                    0.1)^2),
                            1/3))),
                IF(ABS(IFERROR(AF49,
                            0))&lt;'1D'!$D$19,
                    MAX(MAX('1D'!$D$16,
                            MAX('1D'!$D$16,
                                POWER((ABS(K49)^2)/('1D'!$I$5*MAX(F49,
                                            0.1)^2),
                                    1/3))),
                        IFERROR(W49,
                            0)),
                    MAX(MAX('1D'!$D$16,
                            MAX('1D'!$D$16,
                                POWER((ABS(K49)^2)/('1D'!$I$5*MAX(F49,
                                            0.1)^2),
                                    1/3))),
                        (IFERROR(W49,
                                0))+((IFERROR(AF49,
                                    0))*'1D'!$D$18)))))))</f>
        <v>3</v>
      </c>
      <c r="X49" s="5">
        <f t="shared" ca="1" si="4"/>
        <v>9.6000000000000014</v>
      </c>
      <c r="Y49" s="5">
        <f t="shared" ca="1" si="5"/>
        <v>1.0434782608695654</v>
      </c>
      <c r="Z49" s="5">
        <f t="shared" ca="1" si="6"/>
        <v>9.6232945379039286E-2</v>
      </c>
      <c r="AA49" s="5">
        <f t="shared" ca="1" si="7"/>
        <v>627.66</v>
      </c>
      <c r="AB49" s="5">
        <f ca="1">AA49+((ABS(K49)/MAX(((F49)+(G49)*(W49))*(W49),
            0.000001))^2)/(2*'1D'!$I$5)</f>
        <v>627.6604720071241</v>
      </c>
      <c r="AC49" s="5">
        <f ca="1">((ABS(K49)*'1D'!$D$6)/(MAX(((F49)+(G49)*(W49))*(W49),
            0.000001)*MAX(((((F49)+(G49)*(W49))*(W49))/MAX((F49)+2*(W49)*SQRT(1+(G49)^2),
                    0.000001))^(2/3),
            0.000001)))^2</f>
        <v>1.9687271651744198E-6</v>
      </c>
      <c r="AD49" s="5">
        <f ca="1">ABS(ABS(K49)/MAX(((F49)+(G49)*(W49))*(W49),
        0.000001))/SQRT('1D'!$I$5*MAX((((F49)+(G49)*(W49))*(W49))/MAX((F49)+2*(G49)*(W49),
            0.000001),
        0.000001))</f>
        <v>1.7738980131818818E-2</v>
      </c>
      <c r="AE49" s="5">
        <f ca="1">((F49)*(W49)^2)/2+(G49)*(W49)^3/3+(ABS(K49)^2)/('1D'!$I$5*MAX(((F49)+(G49)*(W49))*(W49),
        0.000001))</f>
        <v>14.409062536784171</v>
      </c>
      <c r="AF49" s="5">
        <f ca="1">IF($A$2=0,
    0,
    IFERROR(AB50+(((AC49+AC50)/2)*J50)+(IF(Z49&gt;Z50,
                '1D'!$D$8*((Z49^2-Z50^2)/(2*'1D'!$I$5)),
                '1D'!$D$9*((Z50^2-Z49^2)/(2*'1D'!$I$5)))+('1D'!$D$10*(ABS(I50)/90)*(MAX(Z49^2,
                        Z50^2)/(2*'1D'!$I$5))))-AB49,
        0))</f>
        <v>-2.655375817177287</v>
      </c>
      <c r="AG49" s="5">
        <f ca="1">IF($A$2=0,
    1,
    IF(IFERROR(AG50,
            0)=0,
        0,
        IFERROR(IF(OR(ROUND(AD49,
                        3)&gt;=1,
                    AND(ABS(AF49)&lt;'1D'!$D$19,
                        AD49&lt;1)),
                1,
                0),
            0)))</f>
        <v>0</v>
      </c>
      <c r="AH49" s="5">
        <f ca="1">IFERROR(IF('1D'!V36="Supercritical",
        MAX('1D'!$D$16,
            IFERROR(L49,
                MAX('1D'!$D$16,
                    POWER((ABS(K49)^2)/('1D'!$I$5*MAX(F49,
                                0.1)^2),
                        1/3)))),
        IF('1D'!V36="Subcritical",
            MAX('1D'!$D$16,
                IFERROR(W49,
                    MAX('1D'!$D$16,
                        POWER((ABS(K49)^2)/('1D'!$I$5*MAX(F49,
                                    0.1)^2),
                            1/3)))),
            IF(IFERROR(T49,
                    -1E+99)&gt;=IFERROR(AE49,
                    -1E+99),
                MAX('1D'!$D$16,
                    IFERROR(L49,
                        MAX('1D'!$D$16,
                            POWER((ABS(K49)^2)/('1D'!$I$5*MAX(F49,
                                        0.1)^2),
                                1/3)))),
                MAX('1D'!$D$16,
                    IFERROR(W49,
                        MAX('1D'!$D$16,
                            POWER((ABS(K49)^2)/('1D'!$I$5*MAX(F49,
                                        0.1)^2),
                                1/3))))))),
    MAX('1D'!$D$16,
        POWER((ABS(K49)^2)/('1D'!$I$5*MAX(F49,
                    0.1)^2),
            1/3)))</f>
        <v>3</v>
      </c>
      <c r="AI49" s="5">
        <f t="shared" ca="1" si="8"/>
        <v>627.66</v>
      </c>
      <c r="AJ49" s="5">
        <f ca="1">AI49+((ABS(K49)/MAX(((F49)+(G49)*(AH49))*(AH49),
            0.000001))^2)/(2*'1D'!$I$5)</f>
        <v>627.6604720071241</v>
      </c>
      <c r="AM49">
        <v>0</v>
      </c>
      <c r="AN49">
        <v>0</v>
      </c>
      <c r="AO49" s="5">
        <f t="shared" si="9"/>
        <v>0</v>
      </c>
      <c r="AP49" s="5">
        <f t="shared" si="12"/>
        <v>0</v>
      </c>
      <c r="AQ49" s="5">
        <f ca="1">ABS(ABS(K49)/MAX(((F49)+(G49)*(AH49))*(AH49),
        0.000001))/SQRT('1D'!$I$5*MAX((((F49)+(G49)*(AH49))*(AH49))/MAX((F49)+2*(G49)*(AH49),
            0.000001),
        0.000001))</f>
        <v>1.7738980131818818E-2</v>
      </c>
      <c r="AR49" s="5" t="str">
        <f t="shared" ca="1" si="10"/>
        <v>Subcritical</v>
      </c>
      <c r="AS49" s="5">
        <f ca="1">((ABS(K49)*'1D'!$D$6)/(MAX(((F49)+(G49)*(AH49))*(AH49),
            0.000001)*MAX(((((F49)+(G49)*(AH49))*(AH49))/MAX((F49)+2*(AH49)*SQRT(1+(G49)^2),
                    0.000001))^(2/3),
            0.000001)))^2</f>
        <v>1.9687271651744198E-6</v>
      </c>
    </row>
    <row r="50" spans="1:45" x14ac:dyDescent="0.35">
      <c r="A50">
        <v>41</v>
      </c>
      <c r="B50">
        <v>39.939</v>
      </c>
      <c r="C50">
        <v>616070.61600000004</v>
      </c>
      <c r="D50">
        <v>3096577.4130000002</v>
      </c>
      <c r="E50">
        <v>624.28</v>
      </c>
      <c r="F50">
        <v>3.2</v>
      </c>
      <c r="G50">
        <v>0</v>
      </c>
      <c r="H50" t="s">
        <v>176</v>
      </c>
      <c r="I50">
        <v>0</v>
      </c>
      <c r="J50" s="5">
        <f t="shared" si="11"/>
        <v>1</v>
      </c>
      <c r="K50" s="5">
        <f t="shared" ca="1" si="13"/>
        <v>0.92383627563877724</v>
      </c>
      <c r="L50" s="5">
        <f ca="1">IF($A$2=0,
    IFERROR(L49,
        MAX('1D'!$D$16,
            POWER((ABS(K50)^2)/('1D'!$I$5*MAX(F50,
                        0.1)^2),
                1/3))),
    IF(IFERROR(V49,
            0)=0,
        IFERROR(L49,
            MAX('1D'!$D$16,
                POWER((ABS(K50)^2)/('1D'!$I$5*MAX(F50,
                            0.1)^2),
                    1/3))),
        IF(OR(IFERROR(L50,
                    0)=0,
                IFERROR(S49,
                    0)&lt;1,
                IFERROR(S50,
                    0)&lt;1),
            MAX('1D'!$D$16,
                POWER((ABS(K50)^2)/('1D'!$I$5*MAX(F50,
                            0.1)^2),
                    1/3)),
            IF(IFERROR(U50,
                    0)&gt;0,
                MAX('1D'!$D$16,
                    IFERROR(L50,
                        0)+((IFERROR(U50,
                                0))*'1D'!$D$18*IF((IFERROR(S50,
                                    0))&lt;1,
                            1,
                            -1))),
                IF(IFERROR(U50,
                        0)&lt;0,
                    IF(ABS((MAX('1D'!$D$16,
                                    POWER((ABS(K50)^2)/('1D'!$I$5*MAX(F50,
                                                0.1)^2),
                                        1/3)))-IFERROR(L50,
                                0))&gt;'1D'!$D$19,
                        MAX('1D'!$D$16,
                            IF((MAX('1D'!$D$16,
                                        POWER((ABS(K50)^2)/('1D'!$I$5*MAX(F50,
                                                    0.1)^2),
                                            1/3)))&gt;IFERROR(L50,
                                    0),
                                MIN((MAX('1D'!$D$16,
                                            POWER((ABS(K50)^2)/('1D'!$I$5*MAX(F50,
                                                        0.1)^2),
                                                1/3))),
                                    IFERROR(L50,
                                        0)+(MIN(ABS(IFERROR(U50,
                                                    0))*'1D'!$D$18,
                                            ABS((MAX('1D'!$D$16,
                                                        POWER((ABS(K50)^2)/('1D'!$I$5*MAX(F50,
                                                                    0.1)^2),
                                                            1/3)))-IFERROR(L50,
                                                    0))))),
                                MAX((MAX('1D'!$D$16,
                                            POWER((ABS(K50)^2)/('1D'!$I$5*MAX(F50,
                                                        0.1)^2),
                                                1/3))),
                                    IFERROR(L50,
                                        0)-(MIN(ABS(IFERROR(U50,
                                                    0))*'1D'!$D$18,
                                            ABS((MAX('1D'!$D$16,
                                                        POWER((ABS(K50)^2)/('1D'!$I$5*MAX(F50,
                                                                    0.1)^2),
                                                            1/3)))-IFERROR(L50,
                                                    0))))))),
                        MAX('1D'!$D$16,
                            POWER((ABS(K50)^2)/('1D'!$I$5*MAX(F50,
                                        0.1)^2),
                                1/3))),
                    MAX('1D'!$D$16,
                        IFERROR(L50,
                            0)))))))</f>
        <v>0.05</v>
      </c>
      <c r="M50" s="5">
        <f t="shared" ca="1" si="0"/>
        <v>0.16000000000000003</v>
      </c>
      <c r="N50" s="5">
        <f t="shared" ca="1" si="1"/>
        <v>4.8484848484848492E-2</v>
      </c>
      <c r="O50" s="5">
        <f t="shared" ca="1" si="2"/>
        <v>5.7739767227423568</v>
      </c>
      <c r="P50" s="5">
        <f t="shared" ca="1" si="3"/>
        <v>624.32999999999993</v>
      </c>
      <c r="Q50" s="5">
        <f ca="1">P50+((ABS(K50)/MAX(((F50)+(G50)*(L50))*(L50),
            0.000001))^2)/(2*'1D'!$I$5)</f>
        <v>626.02922564703204</v>
      </c>
      <c r="R50" s="5">
        <f ca="1">((ABS(K50)*'1D'!$D$6)/(MAX(((F50)+(G50)*(L50))*(L50),
            0.000001)*MAX(((((F50)+(G50)*(L50))*(L50))/MAX((F50)+2*(L50)*SQRT(1+(G50)^2),
                    0.000001))^(2/3),
            0.000001)))^2</f>
        <v>0.42428516969682079</v>
      </c>
      <c r="S50" s="5">
        <f ca="1">ABS(ABS(K50)/MAX(((F50)+(G50)*(L50))*(L50),
        0.000001))/SQRT('1D'!$I$5*MAX((((F50)+(G50)*(L50))*(L50))/MAX((F50)+2*(G50)*(L50),
            0.000001),
        0.000001))</f>
        <v>8.2443329555086233</v>
      </c>
      <c r="T50" s="5">
        <f ca="1">((F50)*(L50)^2)/2+(G50)*(L50)^3/3+(ABS(K50)^2)/('1D'!$I$5*MAX(((F50)+(G50)*(L50))*(L50),
        0.000001))</f>
        <v>0.5477522070502846</v>
      </c>
      <c r="U50" s="5">
        <f ca="1">IF($A$2=0,
    0,
    IFERROR(Q49-(((R49+R50)/2)*J50)-(IF(O49&gt;O50,
                '1D'!$D$8*((O49^2-O50^2)/(2*'1D'!$I$5)),
                '1D'!$D$9*((O50^2-O49^2)/(2*'1D'!$I$5)))+('1D'!$D$10*(ABS(I50)/90)*(MAX(O49^2,
                        O50^2)/(2*'1D'!$I$5))))-Q50,
        0))</f>
        <v>-4.4285169696877347E-2</v>
      </c>
      <c r="V50" s="5">
        <f ca="1">IF($A$2=0,
    1,
    IF(IFERROR(V49,
            0)=0,
        0,
        IFERROR(IF(ROUND(S50,
                    3)=1,
                1,
                IF(AND(ABS(U50)&lt;'1D'!$D$19,
                        S50&gt;1),
                    1,
                    0)),
            0)))</f>
        <v>0</v>
      </c>
      <c r="W50" s="5">
        <f ca="1">IF($A$2=0,
    MAX(MAX('1D'!$D$16,
            MAX('1D'!$D$16,
                POWER((ABS(K50)^2)/('1D'!$I$5*MAX(F50,
                            0.1)^2),
                    1/3))),
        IFERROR(W56,
            MAX(MAX('1D'!$D$16,
                    MAX('1D'!$D$16,
                        POWER((ABS(K50)^2)/('1D'!$I$5*MAX(F50,
                                    0.1)^2),
                            1/3))),
                ($L$2)-E56))),
    IF(IFERROR(AG51,
            0)=0,
        MAX(MAX('1D'!$D$16,
                MAX('1D'!$D$16,
                    POWER((ABS(K50)^2)/('1D'!$I$5*MAX(F50,
                                0.1)^2),
                        1/3))),
            IFERROR(W56,
                MAX(MAX('1D'!$D$16,
                        MAX('1D'!$D$16,
                            POWER((ABS(K50)^2)/('1D'!$I$5*MAX(F50,
                                        0.1)^2),
                                1/3))),
                    ($L$2)-E56))),
        IF(IFERROR(W50,
                0)=0,
            MAX(MAX('1D'!$D$16,
                    MAX('1D'!$D$16,
                        POWER((ABS(K50)^2)/('1D'!$I$5*MAX(F50,
                                    0.1)^2),
                            1/3))),
                IFERROR(W56,
                    MAX(MAX('1D'!$D$16,
                            MAX('1D'!$D$16,
                                POWER((ABS(K50)^2)/('1D'!$I$5*MAX(F50,
                                            0.1)^2),
                                    1/3))),
                        ($L$2)-E56))),
            IF(OR(IFERROR(AD50,
                        0)&gt;=1,
                    IFERROR(AD51,
                        0)&gt;=1),
                MAX('1D'!$D$16,
                    MAX('1D'!$D$16,
                        POWER((ABS(K50)^2)/('1D'!$I$5*MAX(F50,
                                    0.1)^2),
                            1/3))),
                IF(ABS(IFERROR(AF50,
                            0))&lt;'1D'!$D$19,
                    MAX(MAX('1D'!$D$16,
                            MAX('1D'!$D$16,
                                POWER((ABS(K50)^2)/('1D'!$I$5*MAX(F50,
                                            0.1)^2),
                                    1/3))),
                        IFERROR(W50,
                            0)),
                    MAX(MAX('1D'!$D$16,
                            MAX('1D'!$D$16,
                                POWER((ABS(K50)^2)/('1D'!$I$5*MAX(F50,
                                            0.1)^2),
                                    1/3))),
                        (IFERROR(W50,
                                0))+((IFERROR(AF50,
                                    0))*'1D'!$D$18)))))))</f>
        <v>0.71599585538412369</v>
      </c>
      <c r="X50" s="5">
        <f t="shared" ca="1" si="4"/>
        <v>2.2911867372291961</v>
      </c>
      <c r="Y50" s="5">
        <f t="shared" ca="1" si="5"/>
        <v>0.49464396317954273</v>
      </c>
      <c r="Z50" s="5">
        <f t="shared" ca="1" si="6"/>
        <v>0.40321299902250718</v>
      </c>
      <c r="AA50" s="5">
        <f t="shared" ca="1" si="7"/>
        <v>624.99599585538408</v>
      </c>
      <c r="AB50" s="5">
        <f ca="1">AA50+((ABS(K50)/MAX(((F50)+(G50)*(W50))*(W50),
            0.000001))^2)/(2*'1D'!$I$5)</f>
        <v>625.00428233461855</v>
      </c>
      <c r="AC50" s="5">
        <f ca="1">((ABS(K50)*'1D'!$D$6)/(MAX(((F50)+(G50)*(W50))*(W50),
            0.000001)*MAX(((((F50)+(G50)*(W50))*(W50))/MAX((F50)+2*(W50)*SQRT(1+(G50)^2),
                    0.000001))^(2/3),
            0.000001)))^2</f>
        <v>9.3510694678775744E-5</v>
      </c>
      <c r="AD50" s="5">
        <f ca="1">ABS(ABS(K50)/MAX(((F50)+(G50)*(W50))*(W50),
        0.000001))/SQRT('1D'!$I$5*MAX((((F50)+(G50)*(W50))*(W50))/MAX((F50)+2*(G50)*(W50),
            0.000001),
        0.000001))</f>
        <v>0.15214047465057953</v>
      </c>
      <c r="AE50" s="5">
        <f ca="1">((F50)*(W50)^2)/2+(G50)*(W50)^3/3+(ABS(K50)^2)/('1D'!$I$5*MAX(((F50)+(G50)*(W50))*(W50),
        0.000001))</f>
        <v>0.85821184652437321</v>
      </c>
      <c r="AF50" s="5">
        <f ca="1">IF($A$2=0,
    0,
    IFERROR(AB51+(((AC50+AC51)/2)*J51)+(IF(Z50&gt;Z51,
                '1D'!$D$8*((Z50^2-Z51^2)/(2*'1D'!$I$5)),
                '1D'!$D$9*((Z51^2-Z50^2)/(2*'1D'!$I$5)))+('1D'!$D$10*(ABS(I51)/90)*(MAX(Z50^2,
                        Z51^2)/(2*'1D'!$I$5))))-AB50,
        0))</f>
        <v>-9.1229975464557356E-4</v>
      </c>
      <c r="AG50" s="5">
        <f ca="1">IF($A$2=0,
    1,
    IF(IFERROR(AG51,
            0)=0,
        0,
        IFERROR(IF(OR(ROUND(AD50,
                        3)&gt;=1,
                    AND(ABS(AF50)&lt;'1D'!$D$19,
                        AD50&lt;1)),
                1,
                0),
            0)))</f>
        <v>1</v>
      </c>
      <c r="AH50" s="5">
        <f ca="1">IFERROR(IF('1D'!V36="Supercritical",
        MAX('1D'!$D$16,
            IFERROR(L50,
                MAX('1D'!$D$16,
                    POWER((ABS(K50)^2)/('1D'!$I$5*MAX(F50,
                                0.1)^2),
                        1/3)))),
        IF('1D'!V36="Subcritical",
            MAX('1D'!$D$16,
                IFERROR(W50,
                    MAX('1D'!$D$16,
                        POWER((ABS(K50)^2)/('1D'!$I$5*MAX(F50,
                                    0.1)^2),
                            1/3)))),
            IF(IFERROR(T50,
                    -1E+99)&gt;=IFERROR(AE50,
                    -1E+99),
                MAX('1D'!$D$16,
                    IFERROR(L50,
                        MAX('1D'!$D$16,
                            POWER((ABS(K50)^2)/('1D'!$I$5*MAX(F50,
                                        0.1)^2),
                                1/3)))),
                MAX('1D'!$D$16,
                    IFERROR(W50,
                        MAX('1D'!$D$16,
                            POWER((ABS(K50)^2)/('1D'!$I$5*MAX(F50,
                                        0.1)^2),
                                1/3))))))),
    MAX('1D'!$D$16,
        POWER((ABS(K50)^2)/('1D'!$I$5*MAX(F50,
                    0.1)^2),
            1/3)))</f>
        <v>0.71599585538412369</v>
      </c>
      <c r="AI50" s="5">
        <f t="shared" ca="1" si="8"/>
        <v>624.99599585538408</v>
      </c>
      <c r="AJ50" s="5">
        <f ca="1">AI50+((ABS(K50)/MAX(((F50)+(G50)*(AH50))*(AH50),
            0.000001))^2)/(2*'1D'!$I$5)</f>
        <v>625.00428233461855</v>
      </c>
      <c r="AM50">
        <v>0</v>
      </c>
      <c r="AN50">
        <v>0</v>
      </c>
      <c r="AO50" s="5">
        <f t="shared" si="9"/>
        <v>0</v>
      </c>
      <c r="AP50" s="5">
        <f t="shared" si="12"/>
        <v>0</v>
      </c>
      <c r="AQ50" s="5">
        <f ca="1">ABS(ABS(K50)/MAX(((F50)+(G50)*(AH50))*(AH50),
        0.000001))/SQRT('1D'!$I$5*MAX((((F50)+(G50)*(AH50))*(AH50))/MAX((F50)+2*(G50)*(AH50),
            0.000001),
        0.000001))</f>
        <v>0.15214047465057953</v>
      </c>
      <c r="AR50" s="5" t="str">
        <f t="shared" ca="1" si="10"/>
        <v>Subcritical</v>
      </c>
      <c r="AS50" s="5">
        <f ca="1">((ABS(K50)*'1D'!$D$6)/(MAX(((F50)+(G50)*(AH50))*(AH50),
            0.000001)*MAX(((((F50)+(G50)*(AH50))*(AH50))/MAX((F50)+2*(AH50)*SQRT(1+(G50)^2),
                    0.000001))^(2/3),
            0.000001)))^2</f>
        <v>9.3510694678775744E-5</v>
      </c>
    </row>
    <row r="51" spans="1:45" x14ac:dyDescent="0.35">
      <c r="A51">
        <v>42</v>
      </c>
      <c r="B51">
        <v>40.939</v>
      </c>
      <c r="C51">
        <v>616070.61</v>
      </c>
      <c r="D51">
        <v>3096576.4130000002</v>
      </c>
      <c r="E51">
        <v>623.9</v>
      </c>
      <c r="F51">
        <v>3.2</v>
      </c>
      <c r="G51">
        <v>0</v>
      </c>
      <c r="H51" t="s">
        <v>176</v>
      </c>
      <c r="I51">
        <v>0</v>
      </c>
      <c r="J51" s="5">
        <f t="shared" si="11"/>
        <v>1</v>
      </c>
      <c r="K51" s="5">
        <f t="shared" ca="1" si="13"/>
        <v>0.92383627563877724</v>
      </c>
      <c r="L51" s="5">
        <f ca="1">IF($A$2=0,
    IFERROR(L50,
        MAX('1D'!$D$16,
            POWER((ABS(K51)^2)/('1D'!$I$5*MAX(F51,
                        0.1)^2),
                1/3))),
    IF(IFERROR(V50,
            0)=0,
        IFERROR(L50,
            MAX('1D'!$D$16,
                POWER((ABS(K51)^2)/('1D'!$I$5*MAX(F51,
                            0.1)^2),
                    1/3))),
        IF(OR(IFERROR(L51,
                    0)=0,
                IFERROR(S50,
                    0)&lt;1,
                IFERROR(S51,
                    0)&lt;1),
            MAX('1D'!$D$16,
                POWER((ABS(K51)^2)/('1D'!$I$5*MAX(F51,
                            0.1)^2),
                    1/3)),
            IF(IFERROR(U51,
                    0)&gt;0,
                MAX('1D'!$D$16,
                    IFERROR(L51,
                        0)+((IFERROR(U51,
                                0))*'1D'!$D$18*IF((IFERROR(S51,
                                    0))&lt;1,
                            1,
                            -1))),
                IF(IFERROR(U51,
                        0)&lt;0,
                    IF(ABS((MAX('1D'!$D$16,
                                    POWER((ABS(K51)^2)/('1D'!$I$5*MAX(F51,
                                                0.1)^2),
                                        1/3)))-IFERROR(L51,
                                0))&gt;'1D'!$D$19,
                        MAX('1D'!$D$16,
                            IF((MAX('1D'!$D$16,
                                        POWER((ABS(K51)^2)/('1D'!$I$5*MAX(F51,
                                                    0.1)^2),
                                            1/3)))&gt;IFERROR(L51,
                                    0),
                                MIN((MAX('1D'!$D$16,
                                            POWER((ABS(K51)^2)/('1D'!$I$5*MAX(F51,
                                                        0.1)^2),
                                                1/3))),
                                    IFERROR(L51,
                                        0)+(MIN(ABS(IFERROR(U51,
                                                    0))*'1D'!$D$18,
                                            ABS((MAX('1D'!$D$16,
                                                        POWER((ABS(K51)^2)/('1D'!$I$5*MAX(F51,
                                                                    0.1)^2),
                                                            1/3)))-IFERROR(L51,
                                                    0))))),
                                MAX((MAX('1D'!$D$16,
                                            POWER((ABS(K51)^2)/('1D'!$I$5*MAX(F51,
                                                        0.1)^2),
                                                1/3))),
                                    IFERROR(L51,
                                        0)-(MIN(ABS(IFERROR(U51,
                                                    0))*'1D'!$D$18,
                                            ABS((MAX('1D'!$D$16,
                                                        POWER((ABS(K51)^2)/('1D'!$I$5*MAX(F51,
                                                                    0.1)^2),
                                                            1/3)))-IFERROR(L51,
                                                    0))))))),
                        MAX('1D'!$D$16,
                            POWER((ABS(K51)^2)/('1D'!$I$5*MAX(F51,
                                        0.1)^2),
                                1/3))),
                    MAX('1D'!$D$16,
                        IFERROR(L51,
                            0)))))))</f>
        <v>0.05</v>
      </c>
      <c r="M51" s="5">
        <f t="shared" ca="1" si="0"/>
        <v>0.16000000000000003</v>
      </c>
      <c r="N51" s="5">
        <f t="shared" ca="1" si="1"/>
        <v>4.8484848484848492E-2</v>
      </c>
      <c r="O51" s="5">
        <f t="shared" ca="1" si="2"/>
        <v>5.7739767227423568</v>
      </c>
      <c r="P51" s="5">
        <f t="shared" ca="1" si="3"/>
        <v>623.94999999999993</v>
      </c>
      <c r="Q51" s="5">
        <f ca="1">P51+((ABS(K51)/MAX(((F51)+(G51)*(L51))*(L51),
            0.000001))^2)/(2*'1D'!$I$5)</f>
        <v>625.64922564703204</v>
      </c>
      <c r="R51" s="5">
        <f ca="1">((ABS(K51)*'1D'!$D$6)/(MAX(((F51)+(G51)*(L51))*(L51),
            0.000001)*MAX(((((F51)+(G51)*(L51))*(L51))/MAX((F51)+2*(L51)*SQRT(1+(G51)^2),
                    0.000001))^(2/3),
            0.000001)))^2</f>
        <v>0.42428516969682079</v>
      </c>
      <c r="S51" s="5">
        <f ca="1">ABS(ABS(K51)/MAX(((F51)+(G51)*(L51))*(L51),
        0.000001))/SQRT('1D'!$I$5*MAX((((F51)+(G51)*(L51))*(L51))/MAX((F51)+2*(G51)*(L51),
            0.000001),
        0.000001))</f>
        <v>8.2443329555086233</v>
      </c>
      <c r="T51" s="5">
        <f ca="1">((F51)*(L51)^2)/2+(G51)*(L51)^3/3+(ABS(K51)^2)/('1D'!$I$5*MAX(((F51)+(G51)*(L51))*(L51),
        0.000001))</f>
        <v>0.5477522070502846</v>
      </c>
      <c r="U51" s="5">
        <f ca="1">IF($A$2=0,
    0,
    IFERROR(Q50-(((R50+R51)/2)*J51)-(IF(O50&gt;O51,
                '1D'!$D$8*((O50^2-O51^2)/(2*'1D'!$I$5)),
                '1D'!$D$9*((O51^2-O50^2)/(2*'1D'!$I$5)))+('1D'!$D$10*(ABS(I51)/90)*(MAX(O50^2,
                        O51^2)/(2*'1D'!$I$5))))-Q51,
        0))</f>
        <v>-4.4285169696877347E-2</v>
      </c>
      <c r="V51" s="5">
        <f ca="1">IF($A$2=0,
    1,
    IF(IFERROR(V50,
            0)=0,
        0,
        IFERROR(IF(ROUND(S51,
                    3)=1,
                1,
                IF(AND(ABS(U51)&lt;'1D'!$D$19,
                        S51&gt;1),
                    1,
                    0)),
            0)))</f>
        <v>0</v>
      </c>
      <c r="W51" s="5">
        <f ca="1">IF($A$2=0,
    MAX(MAX('1D'!$D$16,
            MAX('1D'!$D$16,
                POWER((ABS(K51)^2)/('1D'!$I$5*MAX(F51,
                            0.1)^2),
                    1/3))),
        IFERROR(W56,
            MAX(MAX('1D'!$D$16,
                    MAX('1D'!$D$16,
                        POWER((ABS(K51)^2)/('1D'!$I$5*MAX(F51,
                                    0.1)^2),
                            1/3))),
                ($L$2)-E56))),
    IF(IFERROR(AG52,
            0)=0,
        MAX(MAX('1D'!$D$16,
                MAX('1D'!$D$16,
                    POWER((ABS(K51)^2)/('1D'!$I$5*MAX(F51,
                                0.1)^2),
                        1/3))),
            IFERROR(W56,
                MAX(MAX('1D'!$D$16,
                        MAX('1D'!$D$16,
                            POWER((ABS(K51)^2)/('1D'!$I$5*MAX(F51,
                                        0.1)^2),
                                1/3))),
                    ($L$2)-E56))),
        IF(IFERROR(W51,
                0)=0,
            MAX(MAX('1D'!$D$16,
                    MAX('1D'!$D$16,
                        POWER((ABS(K51)^2)/('1D'!$I$5*MAX(F51,
                                    0.1)^2),
                            1/3))),
                IFERROR(W56,
                    MAX(MAX('1D'!$D$16,
                            MAX('1D'!$D$16,
                                POWER((ABS(K51)^2)/('1D'!$I$5*MAX(F51,
                                            0.1)^2),
                                    1/3))),
                        ($L$2)-E56))),
            IF(OR(IFERROR(AD51,
                        0)&gt;=1,
                    IFERROR(AD52,
                        0)&gt;=1),
                MAX('1D'!$D$16,
                    MAX('1D'!$D$16,
                        POWER((ABS(K51)^2)/('1D'!$I$5*MAX(F51,
                                    0.1)^2),
                            1/3))),
                IF(ABS(IFERROR(AF51,
                            0))&lt;'1D'!$D$19,
                    MAX(MAX('1D'!$D$16,
                            MAX('1D'!$D$16,
                                POWER((ABS(K51)^2)/('1D'!$I$5*MAX(F51,
                                            0.1)^2),
                                    1/3))),
                        IFERROR(W51,
                            0)),
                    MAX(MAX('1D'!$D$16,
                            MAX('1D'!$D$16,
                                POWER((ABS(K51)^2)/('1D'!$I$5*MAX(F51,
                                            0.1)^2),
                                    1/3))),
                        (IFERROR(W51,
                                0))+((IFERROR(AF51,
                                    0))*'1D'!$D$18)))))))</f>
        <v>1.0984027843732351</v>
      </c>
      <c r="X51" s="5">
        <f t="shared" ca="1" si="4"/>
        <v>3.5148889099943528</v>
      </c>
      <c r="Y51" s="5">
        <f t="shared" ca="1" si="5"/>
        <v>0.65129063206380522</v>
      </c>
      <c r="Z51" s="5">
        <f t="shared" ca="1" si="6"/>
        <v>0.26283512773672885</v>
      </c>
      <c r="AA51" s="5">
        <f t="shared" ca="1" si="7"/>
        <v>624.99840278437318</v>
      </c>
      <c r="AB51" s="5">
        <f ca="1">AA51+((ABS(K51)/MAX(((F51)+(G51)*(W51))*(W51),
            0.000001))^2)/(2*'1D'!$I$5)</f>
        <v>625.00192379886721</v>
      </c>
      <c r="AC51" s="5">
        <f ca="1">((ABS(K51)*'1D'!$D$6)/(MAX(((F51)+(G51)*(W51))*(W51),
            0.000001)*MAX(((((F51)+(G51)*(W51))*(W51))/MAX((F51)+2*(W51)*SQRT(1+(G51)^2),
                    0.000001))^(2/3),
            0.000001)))^2</f>
        <v>2.7532747927988165E-5</v>
      </c>
      <c r="AD51" s="5">
        <f ca="1">ABS(ABS(K51)/MAX(((F51)+(G51)*(W51))*(W51),
        0.000001))/SQRT('1D'!$I$5*MAX((((F51)+(G51)*(W51))*(W51))/MAX((F51)+2*(G51)*(W51),
            0.000001),
        0.000001))</f>
        <v>8.0069679783860814E-2</v>
      </c>
      <c r="AE51" s="5">
        <f ca="1">((F51)*(W51)^2)/2+(G51)*(W51)^3/3+(ABS(K51)^2)/('1D'!$I$5*MAX(((F51)+(G51)*(W51))*(W51),
        0.000001))</f>
        <v>1.9551338323440177</v>
      </c>
      <c r="AF51" s="5">
        <f ca="1">IF($A$2=0,
    0,
    IFERROR(AB52+(((AC51+AC52)/2)*J52)+(IF(Z51&gt;Z52,
                '1D'!$D$8*((Z51^2-Z52^2)/(2*'1D'!$I$5)),
                '1D'!$D$9*((Z52^2-Z51^2)/(2*'1D'!$I$5)))+('1D'!$D$10*(ABS(I52)/90)*(MAX(Z51^2,
                        Z52^2)/(2*'1D'!$I$5))))-AB51,
        0))</f>
        <v>-3.3260501902532269E-4</v>
      </c>
      <c r="AG51" s="5">
        <f ca="1">IF($A$2=0,
    1,
    IF(IFERROR(AG52,
            0)=0,
        0,
        IFERROR(IF(OR(ROUND(AD51,
                        3)&gt;=1,
                    AND(ABS(AF51)&lt;'1D'!$D$19,
                        AD51&lt;1)),
                1,
                0),
            0)))</f>
        <v>1</v>
      </c>
      <c r="AH51" s="5">
        <f ca="1">IFERROR(IF('1D'!V36="Supercritical",
        MAX('1D'!$D$16,
            IFERROR(L51,
                MAX('1D'!$D$16,
                    POWER((ABS(K51)^2)/('1D'!$I$5*MAX(F51,
                                0.1)^2),
                        1/3)))),
        IF('1D'!V36="Subcritical",
            MAX('1D'!$D$16,
                IFERROR(W51,
                    MAX('1D'!$D$16,
                        POWER((ABS(K51)^2)/('1D'!$I$5*MAX(F51,
                                    0.1)^2),
                            1/3)))),
            IF(IFERROR(T51,
                    -1E+99)&gt;=IFERROR(AE51,
                    -1E+99),
                MAX('1D'!$D$16,
                    IFERROR(L51,
                        MAX('1D'!$D$16,
                            POWER((ABS(K51)^2)/('1D'!$I$5*MAX(F51,
                                        0.1)^2),
                                1/3)))),
                MAX('1D'!$D$16,
                    IFERROR(W51,
                        MAX('1D'!$D$16,
                            POWER((ABS(K51)^2)/('1D'!$I$5*MAX(F51,
                                        0.1)^2),
                                1/3))))))),
    MAX('1D'!$D$16,
        POWER((ABS(K51)^2)/('1D'!$I$5*MAX(F51,
                    0.1)^2),
            1/3)))</f>
        <v>1.0984027843732351</v>
      </c>
      <c r="AI51" s="5">
        <f t="shared" ca="1" si="8"/>
        <v>624.99840278437318</v>
      </c>
      <c r="AJ51" s="5">
        <f ca="1">AI51+((ABS(K51)/MAX(((F51)+(G51)*(AH51))*(AH51),
            0.000001))^2)/(2*'1D'!$I$5)</f>
        <v>625.00192379886721</v>
      </c>
      <c r="AM51">
        <v>0</v>
      </c>
      <c r="AN51">
        <v>0</v>
      </c>
      <c r="AO51" s="5">
        <f t="shared" si="9"/>
        <v>0</v>
      </c>
      <c r="AP51" s="5">
        <f t="shared" si="12"/>
        <v>0</v>
      </c>
      <c r="AQ51" s="5">
        <f ca="1">ABS(ABS(K51)/MAX(((F51)+(G51)*(AH51))*(AH51),
        0.000001))/SQRT('1D'!$I$5*MAX((((F51)+(G51)*(AH51))*(AH51))/MAX((F51)+2*(G51)*(AH51),
            0.000001),
        0.000001))</f>
        <v>8.0069679783860814E-2</v>
      </c>
      <c r="AR51" s="5" t="str">
        <f t="shared" ca="1" si="10"/>
        <v>Subcritical</v>
      </c>
      <c r="AS51" s="5">
        <f ca="1">((ABS(K51)*'1D'!$D$6)/(MAX(((F51)+(G51)*(AH51))*(AH51),
            0.000001)*MAX(((((F51)+(G51)*(AH51))*(AH51))/MAX((F51)+2*(AH51)*SQRT(1+(G51)^2),
                    0.000001))^(2/3),
            0.000001)))^2</f>
        <v>2.7532747927988165E-5</v>
      </c>
    </row>
    <row r="52" spans="1:45" x14ac:dyDescent="0.35">
      <c r="A52">
        <v>43</v>
      </c>
      <c r="B52">
        <v>41.939</v>
      </c>
      <c r="C52">
        <v>616070.60400000005</v>
      </c>
      <c r="D52">
        <v>3096575.4130000002</v>
      </c>
      <c r="E52">
        <v>623.52</v>
      </c>
      <c r="F52">
        <v>3.2</v>
      </c>
      <c r="G52">
        <v>0</v>
      </c>
      <c r="H52" t="s">
        <v>176</v>
      </c>
      <c r="I52">
        <v>5.7000000000000002E-2</v>
      </c>
      <c r="J52" s="5">
        <f t="shared" si="11"/>
        <v>1</v>
      </c>
      <c r="K52" s="5">
        <f t="shared" ca="1" si="13"/>
        <v>0.92383627563877724</v>
      </c>
      <c r="L52" s="5">
        <f ca="1">IF($A$2=0,
    IFERROR(L51,
        MAX('1D'!$D$16,
            POWER((ABS(K52)^2)/('1D'!$I$5*MAX(F52,
                        0.1)^2),
                1/3))),
    IF(IFERROR(V51,
            0)=0,
        IFERROR(L51,
            MAX('1D'!$D$16,
                POWER((ABS(K52)^2)/('1D'!$I$5*MAX(F52,
                            0.1)^2),
                    1/3))),
        IF(OR(IFERROR(L52,
                    0)=0,
                IFERROR(S51,
                    0)&lt;1,
                IFERROR(S52,
                    0)&lt;1),
            MAX('1D'!$D$16,
                POWER((ABS(K52)^2)/('1D'!$I$5*MAX(F52,
                            0.1)^2),
                    1/3)),
            IF(IFERROR(U52,
                    0)&gt;0,
                MAX('1D'!$D$16,
                    IFERROR(L52,
                        0)+((IFERROR(U52,
                                0))*'1D'!$D$18*IF((IFERROR(S52,
                                    0))&lt;1,
                            1,
                            -1))),
                IF(IFERROR(U52,
                        0)&lt;0,
                    IF(ABS((MAX('1D'!$D$16,
                                    POWER((ABS(K52)^2)/('1D'!$I$5*MAX(F52,
                                                0.1)^2),
                                        1/3)))-IFERROR(L52,
                                0))&gt;'1D'!$D$19,
                        MAX('1D'!$D$16,
                            IF((MAX('1D'!$D$16,
                                        POWER((ABS(K52)^2)/('1D'!$I$5*MAX(F52,
                                                    0.1)^2),
                                            1/3)))&gt;IFERROR(L52,
                                    0),
                                MIN((MAX('1D'!$D$16,
                                            POWER((ABS(K52)^2)/('1D'!$I$5*MAX(F52,
                                                        0.1)^2),
                                                1/3))),
                                    IFERROR(L52,
                                        0)+(MIN(ABS(IFERROR(U52,
                                                    0))*'1D'!$D$18,
                                            ABS((MAX('1D'!$D$16,
                                                        POWER((ABS(K52)^2)/('1D'!$I$5*MAX(F52,
                                                                    0.1)^2),
                                                            1/3)))-IFERROR(L52,
                                                    0))))),
                                MAX((MAX('1D'!$D$16,
                                            POWER((ABS(K52)^2)/('1D'!$I$5*MAX(F52,
                                                        0.1)^2),
                                                1/3))),
                                    IFERROR(L52,
                                        0)-(MIN(ABS(IFERROR(U52,
                                                    0))*'1D'!$D$18,
                                            ABS((MAX('1D'!$D$16,
                                                        POWER((ABS(K52)^2)/('1D'!$I$5*MAX(F52,
                                                                    0.1)^2),
                                                            1/3)))-IFERROR(L52,
                                                    0))))))),
                        MAX('1D'!$D$16,
                            POWER((ABS(K52)^2)/('1D'!$I$5*MAX(F52,
                                        0.1)^2),
                                1/3))),
                    MAX('1D'!$D$16,
                        IFERROR(L52,
                            0)))))))</f>
        <v>0.05</v>
      </c>
      <c r="M52" s="5">
        <f t="shared" ca="1" si="0"/>
        <v>0.16000000000000003</v>
      </c>
      <c r="N52" s="5">
        <f t="shared" ca="1" si="1"/>
        <v>4.8484848484848492E-2</v>
      </c>
      <c r="O52" s="5">
        <f t="shared" ca="1" si="2"/>
        <v>5.7739767227423568</v>
      </c>
      <c r="P52" s="5">
        <f t="shared" ca="1" si="3"/>
        <v>623.56999999999994</v>
      </c>
      <c r="Q52" s="5">
        <f ca="1">P52+((ABS(K52)/MAX(((F52)+(G52)*(L52))*(L52),
            0.000001))^2)/(2*'1D'!$I$5)</f>
        <v>625.26922564703204</v>
      </c>
      <c r="R52" s="5">
        <f ca="1">((ABS(K52)*'1D'!$D$6)/(MAX(((F52)+(G52)*(L52))*(L52),
            0.000001)*MAX(((((F52)+(G52)*(L52))*(L52))/MAX((F52)+2*(L52)*SQRT(1+(G52)^2),
                    0.000001))^(2/3),
            0.000001)))^2</f>
        <v>0.42428516969682079</v>
      </c>
      <c r="S52" s="5">
        <f ca="1">ABS(ABS(K52)/MAX(((F52)+(G52)*(L52))*(L52),
        0.000001))/SQRT('1D'!$I$5*MAX((((F52)+(G52)*(L52))*(L52))/MAX((F52)+2*(G52)*(L52),
            0.000001),
        0.000001))</f>
        <v>8.2443329555086233</v>
      </c>
      <c r="T52" s="5">
        <f ca="1">((F52)*(L52)^2)/2+(G52)*(L52)^3/3+(ABS(K52)^2)/('1D'!$I$5*MAX(((F52)+(G52)*(L52))*(L52),
        0.000001))</f>
        <v>0.5477522070502846</v>
      </c>
      <c r="U52" s="5">
        <f ca="1">IF($A$2=0,
    0,
    IFERROR(Q51-(((R51+R52)/2)*J52)-(IF(O51&gt;O52,
                '1D'!$D$8*((O51^2-O52^2)/(2*'1D'!$I$5)),
                '1D'!$D$9*((O52^2-O51^2)/(2*'1D'!$I$5)))+('1D'!$D$10*(ABS(I52)/90)*(MAX(O51^2,
                        O52^2)/(2*'1D'!$I$5))))-Q52,
        0))</f>
        <v>-4.4446596133298044E-2</v>
      </c>
      <c r="V52" s="5">
        <f ca="1">IF($A$2=0,
    1,
    IF(IFERROR(V51,
            0)=0,
        0,
        IFERROR(IF(ROUND(S52,
                    3)=1,
                1,
                IF(AND(ABS(U52)&lt;'1D'!$D$19,
                        S52&gt;1),
                    1,
                    0)),
            0)))</f>
        <v>0</v>
      </c>
      <c r="W52" s="5">
        <f ca="1">IF($A$2=0,
    MAX(MAX('1D'!$D$16,
            MAX('1D'!$D$16,
                POWER((ABS(K52)^2)/('1D'!$I$5*MAX(F52,
                            0.1)^2),
                    1/3))),
        IFERROR(W56,
            MAX(MAX('1D'!$D$16,
                    MAX('1D'!$D$16,
                        POWER((ABS(K52)^2)/('1D'!$I$5*MAX(F52,
                                    0.1)^2),
                            1/3))),
                ($L$2)-E56))),
    IF(IFERROR(AG53,
            0)=0,
        MAX(MAX('1D'!$D$16,
                MAX('1D'!$D$16,
                    POWER((ABS(K52)^2)/('1D'!$I$5*MAX(F52,
                                0.1)^2),
                        1/3))),
            IFERROR(W56,
                MAX(MAX('1D'!$D$16,
                        MAX('1D'!$D$16,
                            POWER((ABS(K52)^2)/('1D'!$I$5*MAX(F52,
                                        0.1)^2),
                                1/3))),
                    ($L$2)-E56))),
        IF(IFERROR(W52,
                0)=0,
            MAX(MAX('1D'!$D$16,
                    MAX('1D'!$D$16,
                        POWER((ABS(K52)^2)/('1D'!$I$5*MAX(F52,
                                    0.1)^2),
                            1/3))),
                IFERROR(W56,
                    MAX(MAX('1D'!$D$16,
                            MAX('1D'!$D$16,
                                POWER((ABS(K52)^2)/('1D'!$I$5*MAX(F52,
                                            0.1)^2),
                                    1/3))),
                        ($L$2)-E56))),
            IF(OR(IFERROR(AD52,
                        0)&gt;=1,
                    IFERROR(AD53,
                        0)&gt;=1),
                MAX('1D'!$D$16,
                    MAX('1D'!$D$16,
                        POWER((ABS(K52)^2)/('1D'!$I$5*MAX(F52,
                                    0.1)^2),
                            1/3))),
                IF(ABS(IFERROR(AF52,
                            0))&lt;'1D'!$D$19,
                    MAX(MAX('1D'!$D$16,
                            MAX('1D'!$D$16,
                                POWER((ABS(K52)^2)/('1D'!$I$5*MAX(F52,
                                            0.1)^2),
                                    1/3))),
                        IFERROR(W52,
                            0)),
                    MAX(MAX('1D'!$D$16,
                            MAX('1D'!$D$16,
                                POWER((ABS(K52)^2)/('1D'!$I$5*MAX(F52,
                                            0.1)^2),
                                    1/3))),
                        (IFERROR(W52,
                                0))+((IFERROR(AF52,
                                    0))*'1D'!$D$18)))))))</f>
        <v>1.479179809555689</v>
      </c>
      <c r="X52" s="5">
        <f t="shared" ca="1" si="4"/>
        <v>4.733375390578205</v>
      </c>
      <c r="Y52" s="5">
        <f t="shared" ca="1" si="5"/>
        <v>0.76860977327290425</v>
      </c>
      <c r="Z52" s="5">
        <f t="shared" ca="1" si="6"/>
        <v>0.19517494375740313</v>
      </c>
      <c r="AA52" s="5">
        <f t="shared" ca="1" si="7"/>
        <v>624.9991798095557</v>
      </c>
      <c r="AB52" s="5">
        <f ca="1">AA52+((ABS(K52)/MAX(((F52)+(G52)*(W52))*(W52),
            0.000001))^2)/(2*'1D'!$I$5)</f>
        <v>625.00112136198538</v>
      </c>
      <c r="AC52" s="5">
        <f ca="1">((ABS(K52)*'1D'!$D$6)/(MAX(((F52)+(G52)*(W52))*(W52),
            0.000001)*MAX(((((F52)+(G52)*(W52))*(W52))/MAX((F52)+2*(W52)*SQRT(1+(G52)^2),
                    0.000001))^(2/3),
            0.000001)))^2</f>
        <v>1.2173705013577156E-5</v>
      </c>
      <c r="AD52" s="5">
        <f ca="1">ABS(ABS(K52)/MAX(((F52)+(G52)*(W52))*(W52),
        0.000001))/SQRT('1D'!$I$5*MAX((((F52)+(G52)*(W52))*(W52))/MAX((F52)+2*(G52)*(W52),
            0.000001),
        0.000001))</f>
        <v>5.1236455047901044E-2</v>
      </c>
      <c r="AE52" s="5">
        <f ca="1">((F52)*(W52)^2)/2+(G52)*(W52)^3/3+(ABS(K52)^2)/('1D'!$I$5*MAX(((F52)+(G52)*(W52))*(W52),
        0.000001))</f>
        <v>3.5191368473760414</v>
      </c>
      <c r="AF52" s="5">
        <f ca="1">IF($A$2=0,
    0,
    IFERROR(AB53+(((AC52+AC53)/2)*J53)+(IF(Z52&gt;Z53,
                '1D'!$D$8*((Z52^2-Z53^2)/(2*'1D'!$I$5)),
                '1D'!$D$9*((Z53^2-Z52^2)/(2*'1D'!$I$5)))+('1D'!$D$10*(ABS(I53)/90)*(MAX(Z52^2,
                        Z53^2)/(2*'1D'!$I$5))))-AB52,
        0))</f>
        <v>-5.7854926376421645E-4</v>
      </c>
      <c r="AG52" s="5">
        <f ca="1">IF($A$2=0,
    1,
    IF(IFERROR(AG53,
            0)=0,
        0,
        IFERROR(IF(OR(ROUND(AD52,
                        3)&gt;=1,
                    AND(ABS(AF52)&lt;'1D'!$D$19,
                        AD52&lt;1)),
                1,
                0),
            0)))</f>
        <v>1</v>
      </c>
      <c r="AH52" s="5">
        <f ca="1">IFERROR(IF('1D'!V36="Supercritical",
        MAX('1D'!$D$16,
            IFERROR(L52,
                MAX('1D'!$D$16,
                    POWER((ABS(K52)^2)/('1D'!$I$5*MAX(F52,
                                0.1)^2),
                        1/3)))),
        IF('1D'!V36="Subcritical",
            MAX('1D'!$D$16,
                IFERROR(W52,
                    MAX('1D'!$D$16,
                        POWER((ABS(K52)^2)/('1D'!$I$5*MAX(F52,
                                    0.1)^2),
                            1/3)))),
            IF(IFERROR(T52,
                    -1E+99)&gt;=IFERROR(AE52,
                    -1E+99),
                MAX('1D'!$D$16,
                    IFERROR(L52,
                        MAX('1D'!$D$16,
                            POWER((ABS(K52)^2)/('1D'!$I$5*MAX(F52,
                                        0.1)^2),
                                1/3)))),
                MAX('1D'!$D$16,
                    IFERROR(W52,
                        MAX('1D'!$D$16,
                            POWER((ABS(K52)^2)/('1D'!$I$5*MAX(F52,
                                        0.1)^2),
                                1/3))))))),
    MAX('1D'!$D$16,
        POWER((ABS(K52)^2)/('1D'!$I$5*MAX(F52,
                    0.1)^2),
            1/3)))</f>
        <v>1.479179809555689</v>
      </c>
      <c r="AI52" s="5">
        <f t="shared" ca="1" si="8"/>
        <v>624.9991798095557</v>
      </c>
      <c r="AJ52" s="5">
        <f ca="1">AI52+((ABS(K52)/MAX(((F52)+(G52)*(AH52))*(AH52),
            0.000001))^2)/(2*'1D'!$I$5)</f>
        <v>625.00112136198538</v>
      </c>
      <c r="AM52">
        <v>0</v>
      </c>
      <c r="AN52">
        <v>0</v>
      </c>
      <c r="AO52" s="5">
        <f t="shared" si="9"/>
        <v>0</v>
      </c>
      <c r="AP52" s="5">
        <f t="shared" si="12"/>
        <v>0</v>
      </c>
      <c r="AQ52" s="5">
        <f ca="1">ABS(ABS(K52)/MAX(((F52)+(G52)*(AH52))*(AH52),
        0.000001))/SQRT('1D'!$I$5*MAX((((F52)+(G52)*(AH52))*(AH52))/MAX((F52)+2*(G52)*(AH52),
            0.000001),
        0.000001))</f>
        <v>5.1236455047901044E-2</v>
      </c>
      <c r="AR52" s="5" t="str">
        <f t="shared" ca="1" si="10"/>
        <v>Subcritical</v>
      </c>
      <c r="AS52" s="5">
        <f ca="1">((ABS(K52)*'1D'!$D$6)/(MAX(((F52)+(G52)*(AH52))*(AH52),
            0.000001)*MAX(((((F52)+(G52)*(AH52))*(AH52))/MAX((F52)+2*(AH52)*SQRT(1+(G52)^2),
                    0.000001))^(2/3),
            0.000001)))^2</f>
        <v>1.2173705013577156E-5</v>
      </c>
    </row>
    <row r="53" spans="1:45" x14ac:dyDescent="0.35">
      <c r="A53">
        <v>44</v>
      </c>
      <c r="B53">
        <v>42.939</v>
      </c>
      <c r="C53">
        <v>616070.59699999995</v>
      </c>
      <c r="D53">
        <v>3096574.4130000002</v>
      </c>
      <c r="E53">
        <v>623.14</v>
      </c>
      <c r="F53">
        <v>3.2</v>
      </c>
      <c r="G53">
        <v>0</v>
      </c>
      <c r="H53" t="s">
        <v>176</v>
      </c>
      <c r="I53">
        <v>5.7000000000000002E-2</v>
      </c>
      <c r="J53" s="5">
        <f t="shared" si="11"/>
        <v>1</v>
      </c>
      <c r="K53" s="5">
        <f t="shared" ca="1" si="13"/>
        <v>0.92383627563877724</v>
      </c>
      <c r="L53" s="5">
        <f ca="1">IF($A$2=0,
    IFERROR(L52,
        MAX('1D'!$D$16,
            POWER((ABS(K53)^2)/('1D'!$I$5*MAX(F53,
                        0.1)^2),
                1/3))),
    IF(IFERROR(V52,
            0)=0,
        IFERROR(L52,
            MAX('1D'!$D$16,
                POWER((ABS(K53)^2)/('1D'!$I$5*MAX(F53,
                            0.1)^2),
                    1/3))),
        IF(OR(IFERROR(L53,
                    0)=0,
                IFERROR(S52,
                    0)&lt;1,
                IFERROR(S53,
                    0)&lt;1),
            MAX('1D'!$D$16,
                POWER((ABS(K53)^2)/('1D'!$I$5*MAX(F53,
                            0.1)^2),
                    1/3)),
            IF(IFERROR(U53,
                    0)&gt;0,
                MAX('1D'!$D$16,
                    IFERROR(L53,
                        0)+((IFERROR(U53,
                                0))*'1D'!$D$18*IF((IFERROR(S53,
                                    0))&lt;1,
                            1,
                            -1))),
                IF(IFERROR(U53,
                        0)&lt;0,
                    IF(ABS((MAX('1D'!$D$16,
                                    POWER((ABS(K53)^2)/('1D'!$I$5*MAX(F53,
                                                0.1)^2),
                                        1/3)))-IFERROR(L53,
                                0))&gt;'1D'!$D$19,
                        MAX('1D'!$D$16,
                            IF((MAX('1D'!$D$16,
                                        POWER((ABS(K53)^2)/('1D'!$I$5*MAX(F53,
                                                    0.1)^2),
                                            1/3)))&gt;IFERROR(L53,
                                    0),
                                MIN((MAX('1D'!$D$16,
                                            POWER((ABS(K53)^2)/('1D'!$I$5*MAX(F53,
                                                        0.1)^2),
                                                1/3))),
                                    IFERROR(L53,
                                        0)+(MIN(ABS(IFERROR(U53,
                                                    0))*'1D'!$D$18,
                                            ABS((MAX('1D'!$D$16,
                                                        POWER((ABS(K53)^2)/('1D'!$I$5*MAX(F53,
                                                                    0.1)^2),
                                                            1/3)))-IFERROR(L53,
                                                    0))))),
                                MAX((MAX('1D'!$D$16,
                                            POWER((ABS(K53)^2)/('1D'!$I$5*MAX(F53,
                                                        0.1)^2),
                                                1/3))),
                                    IFERROR(L53,
                                        0)-(MIN(ABS(IFERROR(U53,
                                                    0))*'1D'!$D$18,
                                            ABS((MAX('1D'!$D$16,
                                                        POWER((ABS(K53)^2)/('1D'!$I$5*MAX(F53,
                                                                    0.1)^2),
                                                            1/3)))-IFERROR(L53,
                                                    0))))))),
                        MAX('1D'!$D$16,
                            POWER((ABS(K53)^2)/('1D'!$I$5*MAX(F53,
                                        0.1)^2),
                                1/3))),
                    MAX('1D'!$D$16,
                        IFERROR(L53,
                            0)))))))</f>
        <v>0.05</v>
      </c>
      <c r="M53" s="5">
        <f t="shared" ca="1" si="0"/>
        <v>0.16000000000000003</v>
      </c>
      <c r="N53" s="5">
        <f t="shared" ca="1" si="1"/>
        <v>4.8484848484848492E-2</v>
      </c>
      <c r="O53" s="5">
        <f t="shared" ca="1" si="2"/>
        <v>5.7739767227423568</v>
      </c>
      <c r="P53" s="5">
        <f t="shared" ca="1" si="3"/>
        <v>623.18999999999994</v>
      </c>
      <c r="Q53" s="5">
        <f ca="1">P53+((ABS(K53)/MAX(((F53)+(G53)*(L53))*(L53),
            0.000001))^2)/(2*'1D'!$I$5)</f>
        <v>624.88922564703205</v>
      </c>
      <c r="R53" s="5">
        <f ca="1">((ABS(K53)*'1D'!$D$6)/(MAX(((F53)+(G53)*(L53))*(L53),
            0.000001)*MAX(((((F53)+(G53)*(L53))*(L53))/MAX((F53)+2*(L53)*SQRT(1+(G53)^2),
                    0.000001))^(2/3),
            0.000001)))^2</f>
        <v>0.42428516969682079</v>
      </c>
      <c r="S53" s="5">
        <f ca="1">ABS(ABS(K53)/MAX(((F53)+(G53)*(L53))*(L53),
        0.000001))/SQRT('1D'!$I$5*MAX((((F53)+(G53)*(L53))*(L53))/MAX((F53)+2*(G53)*(L53),
            0.000001),
        0.000001))</f>
        <v>8.2443329555086233</v>
      </c>
      <c r="T53" s="5">
        <f ca="1">((F53)*(L53)^2)/2+(G53)*(L53)^3/3+(ABS(K53)^2)/('1D'!$I$5*MAX(((F53)+(G53)*(L53))*(L53),
        0.000001))</f>
        <v>0.5477522070502846</v>
      </c>
      <c r="U53" s="5">
        <f ca="1">IF($A$2=0,
    0,
    IFERROR(Q52-(((R52+R53)/2)*J53)-(IF(O52&gt;O53,
                '1D'!$D$8*((O52^2-O53^2)/(2*'1D'!$I$5)),
                '1D'!$D$9*((O53^2-O52^2)/(2*'1D'!$I$5)))+('1D'!$D$10*(ABS(I53)/90)*(MAX(O52^2,
                        O53^2)/(2*'1D'!$I$5))))-Q53,
        0))</f>
        <v>-4.4446596133298044E-2</v>
      </c>
      <c r="V53" s="5">
        <f ca="1">IF($A$2=0,
    1,
    IF(IFERROR(V52,
            0)=0,
        0,
        IFERROR(IF(ROUND(S53,
                    3)=1,
                1,
                IF(AND(ABS(U53)&lt;'1D'!$D$19,
                        S53&gt;1),
                    1,
                    0)),
            0)))</f>
        <v>0</v>
      </c>
      <c r="W53" s="5">
        <f ca="1">IF($A$2=0,
    MAX(MAX('1D'!$D$16,
            MAX('1D'!$D$16,
                POWER((ABS(K53)^2)/('1D'!$I$5*MAX(F53,
                            0.1)^2),
                    1/3))),
        IFERROR(W56,
            MAX(MAX('1D'!$D$16,
                    MAX('1D'!$D$16,
                        POWER((ABS(K53)^2)/('1D'!$I$5*MAX(F53,
                                    0.1)^2),
                            1/3))),
                ($L$2)-E56))),
    IF(IFERROR(AG54,
            0)=0,
        MAX(MAX('1D'!$D$16,
                MAX('1D'!$D$16,
                    POWER((ABS(K53)^2)/('1D'!$I$5*MAX(F53,
                                0.1)^2),
                        1/3))),
            IFERROR(W56,
                MAX(MAX('1D'!$D$16,
                        MAX('1D'!$D$16,
                            POWER((ABS(K53)^2)/('1D'!$I$5*MAX(F53,
                                        0.1)^2),
                                1/3))),
                    ($L$2)-E56))),
        IF(IFERROR(W53,
                0)=0,
            MAX(MAX('1D'!$D$16,
                    MAX('1D'!$D$16,
                        POWER((ABS(K53)^2)/('1D'!$I$5*MAX(F53,
                                    0.1)^2),
                            1/3))),
                IFERROR(W56,
                    MAX(MAX('1D'!$D$16,
                            MAX('1D'!$D$16,
                                POWER((ABS(K53)^2)/('1D'!$I$5*MAX(F53,
                                            0.1)^2),
                                    1/3))),
                        ($L$2)-E56))),
            IF(OR(IFERROR(AD53,
                        0)&gt;=1,
                    IFERROR(AD54,
                        0)&gt;=1),
                MAX('1D'!$D$16,
                    MAX('1D'!$D$16,
                        POWER((ABS(K53)^2)/('1D'!$I$5*MAX(F53,
                                    0.1)^2),
                            1/3))),
                IF(ABS(IFERROR(AF53,
                            0))&lt;'1D'!$D$19,
                    MAX(MAX('1D'!$D$16,
                            MAX('1D'!$D$16,
                                POWER((ABS(K53)^2)/('1D'!$I$5*MAX(F53,
                                            0.1)^2),
                                    1/3))),
                        IFERROR(W53,
                            0)),
                    MAX(MAX('1D'!$D$16,
                            MAX('1D'!$D$16,
                                POWER((ABS(K53)^2)/('1D'!$I$5*MAX(F53,
                                            0.1)^2),
                                    1/3))),
                        (IFERROR(W53,
                                0))+((IFERROR(AF53,
                                    0))*'1D'!$D$18)))))))</f>
        <v>1.8591057033518106</v>
      </c>
      <c r="X53" s="5">
        <f t="shared" ca="1" si="4"/>
        <v>5.9491382507257944</v>
      </c>
      <c r="Y53" s="5">
        <f t="shared" ca="1" si="5"/>
        <v>0.85992432161890675</v>
      </c>
      <c r="Z53" s="5">
        <f t="shared" ca="1" si="6"/>
        <v>0.15528909174804759</v>
      </c>
      <c r="AA53" s="5">
        <f t="shared" ca="1" si="7"/>
        <v>624.9991057033518</v>
      </c>
      <c r="AB53" s="5">
        <f ca="1">AA53+((ABS(K53)/MAX(((F53)+(G53)*(W53))*(W53),
            0.000001))^2)/(2*'1D'!$I$5)</f>
        <v>625.00033479112017</v>
      </c>
      <c r="AC53" s="5">
        <f ca="1">((ABS(K53)*'1D'!$D$6)/(MAX(((F53)+(G53)*(W53))*(W53),
            0.000001)*MAX(((((F53)+(G53)*(W53))*(W53))/MAX((F53)+2*(W53)*SQRT(1+(G53)^2),
                    0.000001))^(2/3),
            0.000001)))^2</f>
        <v>6.6351504462732863E-6</v>
      </c>
      <c r="AD53" s="5">
        <f ca="1">ABS(ABS(K53)/MAX(((F53)+(G53)*(W53))*(W53),
        0.000001))/SQRT('1D'!$I$5*MAX((((F53)+(G53)*(W53))*(W53))/MAX((F53)+2*(G53)*(W53),
            0.000001),
        0.000001))</f>
        <v>3.636255612486667E-2</v>
      </c>
      <c r="AE53" s="5">
        <f ca="1">((F53)*(W53)^2)/2+(G53)*(W53)^3/3+(ABS(K53)^2)/('1D'!$I$5*MAX(((F53)+(G53)*(W53))*(W53),
        0.000001))</f>
        <v>5.5446624520892982</v>
      </c>
      <c r="AF53" s="5">
        <f ca="1">IF($A$2=0,
    0,
    IFERROR(AB54+(((AC53+AC54)/2)*J54)+(IF(Z53&gt;Z54,
                '1D'!$D$8*((Z53^2-Z54^2)/(2*'1D'!$I$5)),
                '1D'!$D$9*((Z54^2-Z53^2)/(2*'1D'!$I$5)))+('1D'!$D$10*(ABS(I54)/90)*(MAX(Z53^2,
                        Z54^2)/(2*'1D'!$I$5))))-AB53,
        0))</f>
        <v>-2.3375385001145332E-4</v>
      </c>
      <c r="AG53" s="5">
        <f ca="1">IF($A$2=0,
    1,
    IF(IFERROR(AG54,
            0)=0,
        0,
        IFERROR(IF(OR(ROUND(AD53,
                        3)&gt;=1,
                    AND(ABS(AF53)&lt;'1D'!$D$19,
                        AD53&lt;1)),
                1,
                0),
            0)))</f>
        <v>1</v>
      </c>
      <c r="AH53" s="5">
        <f ca="1">IFERROR(IF('1D'!V36="Supercritical",
        MAX('1D'!$D$16,
            IFERROR(L53,
                MAX('1D'!$D$16,
                    POWER((ABS(K53)^2)/('1D'!$I$5*MAX(F53,
                                0.1)^2),
                        1/3)))),
        IF('1D'!V36="Subcritical",
            MAX('1D'!$D$16,
                IFERROR(W53,
                    MAX('1D'!$D$16,
                        POWER((ABS(K53)^2)/('1D'!$I$5*MAX(F53,
                                    0.1)^2),
                            1/3)))),
            IF(IFERROR(T53,
                    -1E+99)&gt;=IFERROR(AE53,
                    -1E+99),
                MAX('1D'!$D$16,
                    IFERROR(L53,
                        MAX('1D'!$D$16,
                            POWER((ABS(K53)^2)/('1D'!$I$5*MAX(F53,
                                        0.1)^2),
                                1/3)))),
                MAX('1D'!$D$16,
                    IFERROR(W53,
                        MAX('1D'!$D$16,
                            POWER((ABS(K53)^2)/('1D'!$I$5*MAX(F53,
                                        0.1)^2),
                                1/3))))))),
    MAX('1D'!$D$16,
        POWER((ABS(K53)^2)/('1D'!$I$5*MAX(F53,
                    0.1)^2),
            1/3)))</f>
        <v>1.8591057033518106</v>
      </c>
      <c r="AI53" s="5">
        <f t="shared" ca="1" si="8"/>
        <v>624.9991057033518</v>
      </c>
      <c r="AJ53" s="5">
        <f ca="1">AI53+((ABS(K53)/MAX(((F53)+(G53)*(AH53))*(AH53),
            0.000001))^2)/(2*'1D'!$I$5)</f>
        <v>625.00033479112017</v>
      </c>
      <c r="AM53">
        <v>0</v>
      </c>
      <c r="AN53">
        <v>0</v>
      </c>
      <c r="AO53" s="5">
        <f t="shared" si="9"/>
        <v>0</v>
      </c>
      <c r="AP53" s="5">
        <f t="shared" si="12"/>
        <v>0</v>
      </c>
      <c r="AQ53" s="5">
        <f ca="1">ABS(ABS(K53)/MAX(((F53)+(G53)*(AH53))*(AH53),
        0.000001))/SQRT('1D'!$I$5*MAX((((F53)+(G53)*(AH53))*(AH53))/MAX((F53)+2*(G53)*(AH53),
            0.000001),
        0.000001))</f>
        <v>3.636255612486667E-2</v>
      </c>
      <c r="AR53" s="5" t="str">
        <f t="shared" ca="1" si="10"/>
        <v>Subcritical</v>
      </c>
      <c r="AS53" s="5">
        <f ca="1">((ABS(K53)*'1D'!$D$6)/(MAX(((F53)+(G53)*(AH53))*(AH53),
            0.000001)*MAX(((((F53)+(G53)*(AH53))*(AH53))/MAX((F53)+2*(AH53)*SQRT(1+(G53)^2),
                    0.000001))^(2/3),
            0.000001)))^2</f>
        <v>6.6351504462732863E-6</v>
      </c>
    </row>
    <row r="54" spans="1:45" x14ac:dyDescent="0.35">
      <c r="A54">
        <v>45</v>
      </c>
      <c r="B54">
        <v>43.939</v>
      </c>
      <c r="C54">
        <v>616070.59100000001</v>
      </c>
      <c r="D54">
        <v>3096573.4130000002</v>
      </c>
      <c r="E54">
        <v>622.76</v>
      </c>
      <c r="F54">
        <v>3.2</v>
      </c>
      <c r="G54">
        <v>0</v>
      </c>
      <c r="H54" t="s">
        <v>176</v>
      </c>
      <c r="I54">
        <v>0</v>
      </c>
      <c r="J54" s="5">
        <f t="shared" si="11"/>
        <v>1</v>
      </c>
      <c r="K54" s="5">
        <f t="shared" ca="1" si="13"/>
        <v>0.92383627563877724</v>
      </c>
      <c r="L54" s="5">
        <f ca="1">IF($A$2=0,
    IFERROR(L53,
        MAX('1D'!$D$16,
            POWER((ABS(K54)^2)/('1D'!$I$5*MAX(F54,
                        0.1)^2),
                1/3))),
    IF(IFERROR(V53,
            0)=0,
        IFERROR(L53,
            MAX('1D'!$D$16,
                POWER((ABS(K54)^2)/('1D'!$I$5*MAX(F54,
                            0.1)^2),
                    1/3))),
        IF(OR(IFERROR(L54,
                    0)=0,
                IFERROR(S53,
                    0)&lt;1,
                IFERROR(S54,
                    0)&lt;1),
            MAX('1D'!$D$16,
                POWER((ABS(K54)^2)/('1D'!$I$5*MAX(F54,
                            0.1)^2),
                    1/3)),
            IF(IFERROR(U54,
                    0)&gt;0,
                MAX('1D'!$D$16,
                    IFERROR(L54,
                        0)+((IFERROR(U54,
                                0))*'1D'!$D$18*IF((IFERROR(S54,
                                    0))&lt;1,
                            1,
                            -1))),
                IF(IFERROR(U54,
                        0)&lt;0,
                    IF(ABS((MAX('1D'!$D$16,
                                    POWER((ABS(K54)^2)/('1D'!$I$5*MAX(F54,
                                                0.1)^2),
                                        1/3)))-IFERROR(L54,
                                0))&gt;'1D'!$D$19,
                        MAX('1D'!$D$16,
                            IF((MAX('1D'!$D$16,
                                        POWER((ABS(K54)^2)/('1D'!$I$5*MAX(F54,
                                                    0.1)^2),
                                            1/3)))&gt;IFERROR(L54,
                                    0),
                                MIN((MAX('1D'!$D$16,
                                            POWER((ABS(K54)^2)/('1D'!$I$5*MAX(F54,
                                                        0.1)^2),
                                                1/3))),
                                    IFERROR(L54,
                                        0)+(MIN(ABS(IFERROR(U54,
                                                    0))*'1D'!$D$18,
                                            ABS((MAX('1D'!$D$16,
                                                        POWER((ABS(K54)^2)/('1D'!$I$5*MAX(F54,
                                                                    0.1)^2),
                                                            1/3)))-IFERROR(L54,
                                                    0))))),
                                MAX((MAX('1D'!$D$16,
                                            POWER((ABS(K54)^2)/('1D'!$I$5*MAX(F54,
                                                        0.1)^2),
                                                1/3))),
                                    IFERROR(L54,
                                        0)-(MIN(ABS(IFERROR(U54,
                                                    0))*'1D'!$D$18,
                                            ABS((MAX('1D'!$D$16,
                                                        POWER((ABS(K54)^2)/('1D'!$I$5*MAX(F54,
                                                                    0.1)^2),
                                                            1/3)))-IFERROR(L54,
                                                    0))))))),
                        MAX('1D'!$D$16,
                            POWER((ABS(K54)^2)/('1D'!$I$5*MAX(F54,
                                        0.1)^2),
                                1/3))),
                    MAX('1D'!$D$16,
                        IFERROR(L54,
                            0)))))))</f>
        <v>0.05</v>
      </c>
      <c r="M54" s="5">
        <f t="shared" ca="1" si="0"/>
        <v>0.16000000000000003</v>
      </c>
      <c r="N54" s="5">
        <f t="shared" ca="1" si="1"/>
        <v>4.8484848484848492E-2</v>
      </c>
      <c r="O54" s="5">
        <f t="shared" ca="1" si="2"/>
        <v>5.7739767227423568</v>
      </c>
      <c r="P54" s="5">
        <f t="shared" ca="1" si="3"/>
        <v>622.80999999999995</v>
      </c>
      <c r="Q54" s="5">
        <f ca="1">P54+((ABS(K54)/MAX(((F54)+(G54)*(L54))*(L54),
            0.000001))^2)/(2*'1D'!$I$5)</f>
        <v>624.50922564703205</v>
      </c>
      <c r="R54" s="5">
        <f ca="1">((ABS(K54)*'1D'!$D$6)/(MAX(((F54)+(G54)*(L54))*(L54),
            0.000001)*MAX(((((F54)+(G54)*(L54))*(L54))/MAX((F54)+2*(L54)*SQRT(1+(G54)^2),
                    0.000001))^(2/3),
            0.000001)))^2</f>
        <v>0.42428516969682079</v>
      </c>
      <c r="S54" s="5">
        <f ca="1">ABS(ABS(K54)/MAX(((F54)+(G54)*(L54))*(L54),
        0.000001))/SQRT('1D'!$I$5*MAX((((F54)+(G54)*(L54))*(L54))/MAX((F54)+2*(G54)*(L54),
            0.000001),
        0.000001))</f>
        <v>8.2443329555086233</v>
      </c>
      <c r="T54" s="5">
        <f ca="1">((F54)*(L54)^2)/2+(G54)*(L54)^3/3+(ABS(K54)^2)/('1D'!$I$5*MAX(((F54)+(G54)*(L54))*(L54),
        0.000001))</f>
        <v>0.5477522070502846</v>
      </c>
      <c r="U54" s="5">
        <f ca="1">IF($A$2=0,
    0,
    IFERROR(Q53-(((R53+R54)/2)*J54)-(IF(O53&gt;O54,
                '1D'!$D$8*((O53^2-O54^2)/(2*'1D'!$I$5)),
                '1D'!$D$9*((O54^2-O53^2)/(2*'1D'!$I$5)))+('1D'!$D$10*(ABS(I54)/90)*(MAX(O53^2,
                        O54^2)/(2*'1D'!$I$5))))-Q54,
        0))</f>
        <v>-4.4285169696877347E-2</v>
      </c>
      <c r="V54" s="5">
        <f ca="1">IF($A$2=0,
    1,
    IF(IFERROR(V53,
            0)=0,
        0,
        IFERROR(IF(ROUND(S54,
                    3)=1,
                1,
                IF(AND(ABS(U54)&lt;'1D'!$D$19,
                        S54&gt;1),
                    1,
                    0)),
            0)))</f>
        <v>0</v>
      </c>
      <c r="W54" s="5">
        <f ca="1">IF($A$2=0,
    MAX(MAX('1D'!$D$16,
            MAX('1D'!$D$16,
                POWER((ABS(K54)^2)/('1D'!$I$5*MAX(F54,
                            0.1)^2),
                    1/3))),
        IFERROR(W56,
            MAX(MAX('1D'!$D$16,
                    MAX('1D'!$D$16,
                        POWER((ABS(K54)^2)/('1D'!$I$5*MAX(F54,
                                    0.1)^2),
                            1/3))),
                ($L$2)-E56))),
    IF(IFERROR(AG55,
            0)=0,
        MAX(MAX('1D'!$D$16,
                MAX('1D'!$D$16,
                    POWER((ABS(K54)^2)/('1D'!$I$5*MAX(F54,
                                0.1)^2),
                        1/3))),
            IFERROR(W56,
                MAX(MAX('1D'!$D$16,
                        MAX('1D'!$D$16,
                            POWER((ABS(K54)^2)/('1D'!$I$5*MAX(F54,
                                        0.1)^2),
                                1/3))),
                    ($L$2)-E56))),
        IF(IFERROR(W54,
                0)=0,
            MAX(MAX('1D'!$D$16,
                    MAX('1D'!$D$16,
                        POWER((ABS(K54)^2)/('1D'!$I$5*MAX(F54,
                                    0.1)^2),
                            1/3))),
                IFERROR(W56,
                    MAX(MAX('1D'!$D$16,
                            MAX('1D'!$D$16,
                                POWER((ABS(K54)^2)/('1D'!$I$5*MAX(F54,
                                            0.1)^2),
                                    1/3))),
                        ($L$2)-E56))),
            IF(OR(IFERROR(AD54,
                        0)&gt;=1,
                    IFERROR(AD55,
                        0)&gt;=1),
                MAX('1D'!$D$16,
                    MAX('1D'!$D$16,
                        POWER((ABS(K54)^2)/('1D'!$I$5*MAX(F54,
                                    0.1)^2),
                            1/3))),
                IF(ABS(IFERROR(AF54,
                            0))&lt;'1D'!$D$19,
                    MAX(MAX('1D'!$D$16,
                            MAX('1D'!$D$16,
                                POWER((ABS(K54)^2)/('1D'!$I$5*MAX(F54,
                                            0.1)^2),
                                    1/3))),
                        IFERROR(W54,
                            0)),
                    MAX(MAX('1D'!$D$16,
                            MAX('1D'!$D$16,
                                POWER((ABS(K54)^2)/('1D'!$I$5*MAX(F54,
                                            0.1)^2),
                                    1/3))),
                        (IFERROR(W54,
                                0))+((IFERROR(AF54,
                                    0))*'1D'!$D$18)))))))</f>
        <v>2.2391443942698972</v>
      </c>
      <c r="X54" s="5">
        <f t="shared" ca="1" si="4"/>
        <v>7.1652620616636717</v>
      </c>
      <c r="Y54" s="5">
        <f t="shared" ca="1" si="5"/>
        <v>0.93318475756709762</v>
      </c>
      <c r="Z54" s="5">
        <f t="shared" ca="1" si="6"/>
        <v>0.12893265698983739</v>
      </c>
      <c r="AA54" s="5">
        <f t="shared" ca="1" si="7"/>
        <v>624.99914439426993</v>
      </c>
      <c r="AB54" s="5">
        <f ca="1">AA54+((ABS(K54)/MAX(((F54)+(G54)*(W54))*(W54),
            0.000001))^2)/(2*'1D'!$I$5)</f>
        <v>624.99999167408839</v>
      </c>
      <c r="AC54" s="5">
        <f ca="1">((ABS(K54)*'1D'!$D$6)/(MAX(((F54)+(G54)*(W54))*(W54),
            0.000001)*MAX(((((F54)+(G54)*(W54))*(W54))/MAX((F54)+2*(W54)*SQRT(1+(G54)^2),
                    0.000001))^(2/3),
            0.000001)))^2</f>
        <v>4.1015832839061011E-6</v>
      </c>
      <c r="AD54" s="5">
        <f ca="1">ABS(ABS(K54)/MAX(((F54)+(G54)*(W54))*(W54),
        0.000001))/SQRT('1D'!$I$5*MAX((((F54)+(G54)*(W54))*(W54))/MAX((F54)+2*(G54)*(W54),
            0.000001),
        0.000001))</f>
        <v>2.7509796549467527E-2</v>
      </c>
      <c r="AE54" s="5">
        <f ca="1">((F54)*(W54)^2)/2+(G54)*(W54)^3/3+(ABS(K54)^2)/('1D'!$I$5*MAX(((F54)+(G54)*(W54))*(W54),
        0.000001))</f>
        <v>8.0341701533023375</v>
      </c>
      <c r="AF54" s="5">
        <f ca="1">IF($A$2=0,
    0,
    IFERROR(AB55+(((AC54+AC55)/2)*J55)+(IF(Z54&gt;Z55,
                '1D'!$D$8*((Z54^2-Z55^2)/(2*'1D'!$I$5)),
                '1D'!$D$9*((Z55^2-Z54^2)/(2*'1D'!$I$5)))+('1D'!$D$10*(ABS(I55)/90)*(MAX(Z54^2,
                        Z55^2)/(2*'1D'!$I$5))))-AB54,
        0))</f>
        <v>-1.8242193027617759E-4</v>
      </c>
      <c r="AG54" s="5">
        <f ca="1">IF($A$2=0,
    1,
    IF(IFERROR(AG55,
            0)=0,
        0,
        IFERROR(IF(OR(ROUND(AD54,
                        3)&gt;=1,
                    AND(ABS(AF54)&lt;'1D'!$D$19,
                        AD54&lt;1)),
                1,
                0),
            0)))</f>
        <v>1</v>
      </c>
      <c r="AH54" s="5">
        <f ca="1">IFERROR(IF('1D'!V36="Supercritical",
        MAX('1D'!$D$16,
            IFERROR(L54,
                MAX('1D'!$D$16,
                    POWER((ABS(K54)^2)/('1D'!$I$5*MAX(F54,
                                0.1)^2),
                        1/3)))),
        IF('1D'!V36="Subcritical",
            MAX('1D'!$D$16,
                IFERROR(W54,
                    MAX('1D'!$D$16,
                        POWER((ABS(K54)^2)/('1D'!$I$5*MAX(F54,
                                    0.1)^2),
                            1/3)))),
            IF(IFERROR(T54,
                    -1E+99)&gt;=IFERROR(AE54,
                    -1E+99),
                MAX('1D'!$D$16,
                    IFERROR(L54,
                        MAX('1D'!$D$16,
                            POWER((ABS(K54)^2)/('1D'!$I$5*MAX(F54,
                                        0.1)^2),
                                1/3)))),
                MAX('1D'!$D$16,
                    IFERROR(W54,
                        MAX('1D'!$D$16,
                            POWER((ABS(K54)^2)/('1D'!$I$5*MAX(F54,
                                        0.1)^2),
                                1/3))))))),
    MAX('1D'!$D$16,
        POWER((ABS(K54)^2)/('1D'!$I$5*MAX(F54,
                    0.1)^2),
            1/3)))</f>
        <v>2.2391443942698972</v>
      </c>
      <c r="AI54" s="5">
        <f t="shared" ca="1" si="8"/>
        <v>624.99914439426993</v>
      </c>
      <c r="AJ54" s="5">
        <f ca="1">AI54+((ABS(K54)/MAX(((F54)+(G54)*(AH54))*(AH54),
            0.000001))^2)/(2*'1D'!$I$5)</f>
        <v>624.99999167408839</v>
      </c>
      <c r="AM54">
        <v>0</v>
      </c>
      <c r="AN54">
        <v>0</v>
      </c>
      <c r="AO54" s="5">
        <f t="shared" si="9"/>
        <v>0</v>
      </c>
      <c r="AP54" s="5">
        <f t="shared" si="12"/>
        <v>0</v>
      </c>
      <c r="AQ54" s="5">
        <f ca="1">ABS(ABS(K54)/MAX(((F54)+(G54)*(AH54))*(AH54),
        0.000001))/SQRT('1D'!$I$5*MAX((((F54)+(G54)*(AH54))*(AH54))/MAX((F54)+2*(G54)*(AH54),
            0.000001),
        0.000001))</f>
        <v>2.7509796549467527E-2</v>
      </c>
      <c r="AR54" s="5" t="str">
        <f t="shared" ca="1" si="10"/>
        <v>Subcritical</v>
      </c>
      <c r="AS54" s="5">
        <f ca="1">((ABS(K54)*'1D'!$D$6)/(MAX(((F54)+(G54)*(AH54))*(AH54),
            0.000001)*MAX(((((F54)+(G54)*(AH54))*(AH54))/MAX((F54)+2*(AH54)*SQRT(1+(G54)^2),
                    0.000001))^(2/3),
            0.000001)))^2</f>
        <v>4.1015832839061011E-6</v>
      </c>
    </row>
    <row r="55" spans="1:45" x14ac:dyDescent="0.35">
      <c r="A55">
        <v>46</v>
      </c>
      <c r="B55">
        <v>44.939</v>
      </c>
      <c r="C55">
        <v>616070.58499999996</v>
      </c>
      <c r="D55">
        <v>3096572.4130000002</v>
      </c>
      <c r="E55">
        <v>622.38</v>
      </c>
      <c r="F55">
        <v>3.2</v>
      </c>
      <c r="G55">
        <v>0</v>
      </c>
      <c r="H55" t="s">
        <v>176</v>
      </c>
      <c r="I55">
        <v>6.2E-2</v>
      </c>
      <c r="J55" s="5">
        <f t="shared" si="11"/>
        <v>1</v>
      </c>
      <c r="K55" s="5">
        <f t="shared" ca="1" si="13"/>
        <v>0.92383627563877724</v>
      </c>
      <c r="L55" s="5">
        <f ca="1">IF($A$2=0,
    IFERROR(L54,
        MAX('1D'!$D$16,
            POWER((ABS(K55)^2)/('1D'!$I$5*MAX(F55,
                        0.1)^2),
                1/3))),
    IF(IFERROR(V54,
            0)=0,
        IFERROR(L54,
            MAX('1D'!$D$16,
                POWER((ABS(K55)^2)/('1D'!$I$5*MAX(F55,
                            0.1)^2),
                    1/3))),
        IF(OR(IFERROR(L55,
                    0)=0,
                IFERROR(S54,
                    0)&lt;1,
                IFERROR(S55,
                    0)&lt;1),
            MAX('1D'!$D$16,
                POWER((ABS(K55)^2)/('1D'!$I$5*MAX(F55,
                            0.1)^2),
                    1/3)),
            IF(IFERROR(U55,
                    0)&gt;0,
                MAX('1D'!$D$16,
                    IFERROR(L55,
                        0)+((IFERROR(U55,
                                0))*'1D'!$D$18*IF((IFERROR(S55,
                                    0))&lt;1,
                            1,
                            -1))),
                IF(IFERROR(U55,
                        0)&lt;0,
                    IF(ABS((MAX('1D'!$D$16,
                                    POWER((ABS(K55)^2)/('1D'!$I$5*MAX(F55,
                                                0.1)^2),
                                        1/3)))-IFERROR(L55,
                                0))&gt;'1D'!$D$19,
                        MAX('1D'!$D$16,
                            IF((MAX('1D'!$D$16,
                                        POWER((ABS(K55)^2)/('1D'!$I$5*MAX(F55,
                                                    0.1)^2),
                                            1/3)))&gt;IFERROR(L55,
                                    0),
                                MIN((MAX('1D'!$D$16,
                                            POWER((ABS(K55)^2)/('1D'!$I$5*MAX(F55,
                                                        0.1)^2),
                                                1/3))),
                                    IFERROR(L55,
                                        0)+(MIN(ABS(IFERROR(U55,
                                                    0))*'1D'!$D$18,
                                            ABS((MAX('1D'!$D$16,
                                                        POWER((ABS(K55)^2)/('1D'!$I$5*MAX(F55,
                                                                    0.1)^2),
                                                            1/3)))-IFERROR(L55,
                                                    0))))),
                                MAX((MAX('1D'!$D$16,
                                            POWER((ABS(K55)^2)/('1D'!$I$5*MAX(F55,
                                                        0.1)^2),
                                                1/3))),
                                    IFERROR(L55,
                                        0)-(MIN(ABS(IFERROR(U55,
                                                    0))*'1D'!$D$18,
                                            ABS((MAX('1D'!$D$16,
                                                        POWER((ABS(K55)^2)/('1D'!$I$5*MAX(F55,
                                                                    0.1)^2),
                                                            1/3)))-IFERROR(L55,
                                                    0))))))),
                        MAX('1D'!$D$16,
                            POWER((ABS(K55)^2)/('1D'!$I$5*MAX(F55,
                                        0.1)^2),
                                1/3))),
                    MAX('1D'!$D$16,
                        IFERROR(L55,
                            0)))))))</f>
        <v>0.05</v>
      </c>
      <c r="M55" s="5">
        <f t="shared" ca="1" si="0"/>
        <v>0.16000000000000003</v>
      </c>
      <c r="N55" s="5">
        <f t="shared" ca="1" si="1"/>
        <v>4.8484848484848492E-2</v>
      </c>
      <c r="O55" s="5">
        <f t="shared" ca="1" si="2"/>
        <v>5.7739767227423568</v>
      </c>
      <c r="P55" s="5">
        <f t="shared" ca="1" si="3"/>
        <v>622.42999999999995</v>
      </c>
      <c r="Q55" s="5">
        <f ca="1">P55+((ABS(K55)/MAX(((F55)+(G55)*(L55))*(L55),
            0.000001))^2)/(2*'1D'!$I$5)</f>
        <v>624.12922564703206</v>
      </c>
      <c r="R55" s="5">
        <f ca="1">((ABS(K55)*'1D'!$D$6)/(MAX(((F55)+(G55)*(L55))*(L55),
            0.000001)*MAX(((((F55)+(G55)*(L55))*(L55))/MAX((F55)+2*(L55)*SQRT(1+(G55)^2),
                    0.000001))^(2/3),
            0.000001)))^2</f>
        <v>0.42428516969682079</v>
      </c>
      <c r="S55" s="5">
        <f ca="1">ABS(ABS(K55)/MAX(((F55)+(G55)*(L55))*(L55),
        0.000001))/SQRT('1D'!$I$5*MAX((((F55)+(G55)*(L55))*(L55))/MAX((F55)+2*(G55)*(L55),
            0.000001),
        0.000001))</f>
        <v>8.2443329555086233</v>
      </c>
      <c r="T55" s="5">
        <f ca="1">((F55)*(L55)^2)/2+(G55)*(L55)^3/3+(ABS(K55)^2)/('1D'!$I$5*MAX(((F55)+(G55)*(L55))*(L55),
        0.000001))</f>
        <v>0.5477522070502846</v>
      </c>
      <c r="U55" s="5">
        <f ca="1">IF($A$2=0,
    0,
    IFERROR(Q54-(((R54+R55)/2)*J55)-(IF(O54&gt;O55,
                '1D'!$D$8*((O54^2-O55^2)/(2*'1D'!$I$5)),
                '1D'!$D$9*((O55^2-O54^2)/(2*'1D'!$I$5)))+('1D'!$D$10*(ABS(I55)/90)*(MAX(O54^2,
                        O55^2)/(2*'1D'!$I$5))))-Q55,
        0))</f>
        <v>-4.4460756347120878E-2</v>
      </c>
      <c r="V55" s="5">
        <f ca="1">IF($A$2=0,
    1,
    IF(IFERROR(V54,
            0)=0,
        0,
        IFERROR(IF(ROUND(S55,
                    3)=1,
                1,
                IF(AND(ABS(U55)&lt;'1D'!$D$19,
                        S55&gt;1),
                    1,
                    0)),
            0)))</f>
        <v>0</v>
      </c>
      <c r="W55" s="5">
        <f ca="1">IF($A$2=0,
    MAX(MAX('1D'!$D$16,
            MAX('1D'!$D$16,
                POWER((ABS(K55)^2)/('1D'!$I$5*MAX(F55,
                            0.1)^2),
                    1/3))),
        IFERROR(W56,
            MAX(MAX('1D'!$D$16,
                    MAX('1D'!$D$16,
                        POWER((ABS(K55)^2)/('1D'!$I$5*MAX(F55,
                                    0.1)^2),
                            1/3))),
                ($L$2)-E56))),
    IF(IFERROR(AG56,
            0)=0,
        MAX(MAX('1D'!$D$16,
                MAX('1D'!$D$16,
                    POWER((ABS(K55)^2)/('1D'!$I$5*MAX(F55,
                                0.1)^2),
                        1/3))),
            IFERROR(W56,
                MAX(MAX('1D'!$D$16,
                        MAX('1D'!$D$16,
                            POWER((ABS(K55)^2)/('1D'!$I$5*MAX(F55,
                                        0.1)^2),
                                1/3))),
                    ($L$2)-E56))),
        IF(IFERROR(W55,
                0)=0,
            MAX(MAX('1D'!$D$16,
                    MAX('1D'!$D$16,
                        POWER((ABS(K55)^2)/('1D'!$I$5*MAX(F55,
                                    0.1)^2),
                            1/3))),
                IFERROR(W56,
                    MAX(MAX('1D'!$D$16,
                            MAX('1D'!$D$16,
                                POWER((ABS(K55)^2)/('1D'!$I$5*MAX(F55,
                                            0.1)^2),
                                    1/3))),
                        ($L$2)-E56))),
            IF(OR(IFERROR(AD55,
                        0)&gt;=1,
                    IFERROR(AD56,
                        0)&gt;=1),
                MAX('1D'!$D$16,
                    MAX('1D'!$D$16,
                        POWER((ABS(K55)^2)/('1D'!$I$5*MAX(F55,
                                    0.1)^2),
                            1/3))),
                IF(ABS(IFERROR(AF55,
                            0))&lt;'1D'!$D$19,
                    MAX(MAX('1D'!$D$16,
                            MAX('1D'!$D$16,
                                POWER((ABS(K55)^2)/('1D'!$I$5*MAX(F55,
                                            0.1)^2),
                                    1/3))),
                        IFERROR(W55,
                            0)),
                    MAX(MAX('1D'!$D$16,
                            MAX('1D'!$D$16,
                                POWER((ABS(K55)^2)/('1D'!$I$5*MAX(F55,
                                            0.1)^2),
                                    1/3))),
                        (IFERROR(W55,
                                0))+((IFERROR(AF55,
                                    0))*'1D'!$D$18)))))))</f>
        <v>2.6191257702378996</v>
      </c>
      <c r="X55" s="5">
        <f t="shared" ca="1" si="4"/>
        <v>8.3812024647612784</v>
      </c>
      <c r="Y55" s="5">
        <f t="shared" ca="1" si="5"/>
        <v>0.99323923025512162</v>
      </c>
      <c r="Z55" s="5">
        <f t="shared" ca="1" si="6"/>
        <v>0.11022717557809181</v>
      </c>
      <c r="AA55" s="5">
        <f t="shared" ca="1" si="7"/>
        <v>624.99912577023792</v>
      </c>
      <c r="AB55" s="5">
        <f ca="1">AA55+((ABS(K55)/MAX(((F55)+(G55)*(W55))*(W55),
            0.000001))^2)/(2*'1D'!$I$5)</f>
        <v>624.99974503783403</v>
      </c>
      <c r="AC55" s="5">
        <f ca="1">((ABS(K55)*'1D'!$D$6)/(MAX(((F55)+(G55)*(W55))*(W55),
            0.000001)*MAX(((((F55)+(G55)*(W55))*(W55))/MAX((F55)+2*(W55)*SQRT(1+(G55)^2),
                    0.000001))^(2/3),
            0.000001)))^2</f>
        <v>2.7585957148153362E-6</v>
      </c>
      <c r="AD55" s="5">
        <f ca="1">ABS(ABS(K55)/MAX(((F55)+(G55)*(W55))*(W55),
        0.000001))/SQRT('1D'!$I$5*MAX((((F55)+(G55)*(W55))*(W55))/MAX((F55)+2*(G55)*(W55),
            0.000001),
        0.000001))</f>
        <v>2.1745830512133676E-2</v>
      </c>
      <c r="AE55" s="5">
        <f ca="1">((F55)*(W55)^2)/2+(G55)*(W55)^3/3+(ABS(K55)^2)/('1D'!$I$5*MAX(((F55)+(G55)*(W55))*(W55),
        0.000001))</f>
        <v>10.986092094724771</v>
      </c>
      <c r="AF55" s="5">
        <f ca="1">IF($A$2=0,
    0,
    IFERROR(AB56+(((AC55+AC56)/2)*J56)+(IF(Z55&gt;Z56,
                '1D'!$D$8*((Z55^2-Z56^2)/(2*'1D'!$I$5)),
                '1D'!$D$9*((Z56^2-Z55^2)/(2*'1D'!$I$5)))+('1D'!$D$10*(ABS(I56)/90)*(MAX(Z55^2,
                        Z56^2)/(2*'1D'!$I$5))))-AB55,
        0))</f>
        <v>7.6628657870969619E-4</v>
      </c>
      <c r="AG55" s="5">
        <f ca="1">IF($A$2=0,
    1,
    IF(IFERROR(AG56,
            0)=0,
        0,
        IFERROR(IF(OR(ROUND(AD55,
                        3)&gt;=1,
                    AND(ABS(AF55)&lt;'1D'!$D$19,
                        AD55&lt;1)),
                1,
                0),
            0)))</f>
        <v>1</v>
      </c>
      <c r="AH55" s="5">
        <f ca="1">IFERROR(IF('1D'!V36="Supercritical",
        MAX('1D'!$D$16,
            IFERROR(L55,
                MAX('1D'!$D$16,
                    POWER((ABS(K55)^2)/('1D'!$I$5*MAX(F55,
                                0.1)^2),
                        1/3)))),
        IF('1D'!V36="Subcritical",
            MAX('1D'!$D$16,
                IFERROR(W55,
                    MAX('1D'!$D$16,
                        POWER((ABS(K55)^2)/('1D'!$I$5*MAX(F55,
                                    0.1)^2),
                            1/3)))),
            IF(IFERROR(T55,
                    -1E+99)&gt;=IFERROR(AE55,
                    -1E+99),
                MAX('1D'!$D$16,
                    IFERROR(L55,
                        MAX('1D'!$D$16,
                            POWER((ABS(K55)^2)/('1D'!$I$5*MAX(F55,
                                        0.1)^2),
                                1/3)))),
                MAX('1D'!$D$16,
                    IFERROR(W55,
                        MAX('1D'!$D$16,
                            POWER((ABS(K55)^2)/('1D'!$I$5*MAX(F55,
                                        0.1)^2),
                                1/3))))))),
    MAX('1D'!$D$16,
        POWER((ABS(K55)^2)/('1D'!$I$5*MAX(F55,
                    0.1)^2),
            1/3)))</f>
        <v>2.6191257702378996</v>
      </c>
      <c r="AI55" s="5">
        <f t="shared" ca="1" si="8"/>
        <v>624.99912577023792</v>
      </c>
      <c r="AJ55" s="5">
        <f ca="1">AI55+((ABS(K55)/MAX(((F55)+(G55)*(AH55))*(AH55),
            0.000001))^2)/(2*'1D'!$I$5)</f>
        <v>624.99974503783403</v>
      </c>
      <c r="AM55">
        <v>0</v>
      </c>
      <c r="AN55">
        <v>0</v>
      </c>
      <c r="AO55" s="5">
        <f t="shared" si="9"/>
        <v>0</v>
      </c>
      <c r="AP55" s="5">
        <f t="shared" si="12"/>
        <v>0</v>
      </c>
      <c r="AQ55" s="5">
        <f ca="1">ABS(ABS(K55)/MAX(((F55)+(G55)*(AH55))*(AH55),
        0.000001))/SQRT('1D'!$I$5*MAX((((F55)+(G55)*(AH55))*(AH55))/MAX((F55)+2*(G55)*(AH55),
            0.000001),
        0.000001))</f>
        <v>2.1745830512133676E-2</v>
      </c>
      <c r="AR55" s="5" t="str">
        <f t="shared" ca="1" si="10"/>
        <v>Subcritical</v>
      </c>
      <c r="AS55" s="5">
        <f ca="1">((ABS(K55)*'1D'!$D$6)/(MAX(((F55)+(G55)*(AH55))*(AH55),
            0.000001)*MAX(((((F55)+(G55)*(AH55))*(AH55))/MAX((F55)+2*(AH55)*SQRT(1+(G55)^2),
                    0.000001))^(2/3),
            0.000001)))^2</f>
        <v>2.7585957148153362E-6</v>
      </c>
    </row>
    <row r="56" spans="1:45" x14ac:dyDescent="0.35">
      <c r="A56">
        <v>47</v>
      </c>
      <c r="B56">
        <v>45.363</v>
      </c>
      <c r="C56">
        <v>616070.58200000005</v>
      </c>
      <c r="D56">
        <v>3096571.9890000001</v>
      </c>
      <c r="E56">
        <v>622</v>
      </c>
      <c r="F56">
        <v>3.2</v>
      </c>
      <c r="G56">
        <v>0</v>
      </c>
      <c r="H56" t="s">
        <v>176</v>
      </c>
      <c r="I56">
        <v>0</v>
      </c>
      <c r="J56" s="5">
        <f t="shared" si="11"/>
        <v>0.42399999999999949</v>
      </c>
      <c r="K56" s="5">
        <f t="shared" ca="1" si="13"/>
        <v>0.92383627563877724</v>
      </c>
      <c r="L56" s="5">
        <f ca="1">IF($A$2=0,
    IFERROR(L55,
        MAX('1D'!$D$16,
            POWER((ABS(K56)^2)/('1D'!$I$5*MAX(F56,
                        0.1)^2),
                1/3))),
    IF(IFERROR(V55,
            0)=0,
        IFERROR(L55,
            MAX('1D'!$D$16,
                POWER((ABS(K56)^2)/('1D'!$I$5*MAX(F56,
                            0.1)^2),
                    1/3))),
        IF(OR(IFERROR(L56,
                    0)=0,
                IFERROR(S55,
                    0)&lt;1,
                IFERROR(S56,
                    0)&lt;1),
            MAX('1D'!$D$16,
                POWER((ABS(K56)^2)/('1D'!$I$5*MAX(F56,
                            0.1)^2),
                    1/3)),
            IF(IFERROR(U56,
                    0)&gt;0,
                MAX('1D'!$D$16,
                    IFERROR(L56,
                        0)+((IFERROR(U56,
                                0))*'1D'!$D$18*IF((IFERROR(S56,
                                    0))&lt;1,
                            1,
                            -1))),
                IF(IFERROR(U56,
                        0)&lt;0,
                    IF(ABS((MAX('1D'!$D$16,
                                    POWER((ABS(K56)^2)/('1D'!$I$5*MAX(F56,
                                                0.1)^2),
                                        1/3)))-IFERROR(L56,
                                0))&gt;'1D'!$D$19,
                        MAX('1D'!$D$16,
                            IF((MAX('1D'!$D$16,
                                        POWER((ABS(K56)^2)/('1D'!$I$5*MAX(F56,
                                                    0.1)^2),
                                            1/3)))&gt;IFERROR(L56,
                                    0),
                                MIN((MAX('1D'!$D$16,
                                            POWER((ABS(K56)^2)/('1D'!$I$5*MAX(F56,
                                                        0.1)^2),
                                                1/3))),
                                    IFERROR(L56,
                                        0)+(MIN(ABS(IFERROR(U56,
                                                    0))*'1D'!$D$18,
                                            ABS((MAX('1D'!$D$16,
                                                        POWER((ABS(K56)^2)/('1D'!$I$5*MAX(F56,
                                                                    0.1)^2),
                                                            1/3)))-IFERROR(L56,
                                                    0))))),
                                MAX((MAX('1D'!$D$16,
                                            POWER((ABS(K56)^2)/('1D'!$I$5*MAX(F56,
                                                        0.1)^2),
                                                1/3))),
                                    IFERROR(L56,
                                        0)-(MIN(ABS(IFERROR(U56,
                                                    0))*'1D'!$D$18,
                                            ABS((MAX('1D'!$D$16,
                                                        POWER((ABS(K56)^2)/('1D'!$I$5*MAX(F56,
                                                                    0.1)^2),
                                                            1/3)))-IFERROR(L56,
                                                    0))))))),
                        MAX('1D'!$D$16,
                            POWER((ABS(K56)^2)/('1D'!$I$5*MAX(F56,
                                        0.1)^2),
                                1/3))),
                    MAX('1D'!$D$16,
                        IFERROR(L56,
                            0)))))))</f>
        <v>0.05</v>
      </c>
      <c r="M56" s="5">
        <f t="shared" ca="1" si="0"/>
        <v>0.16000000000000003</v>
      </c>
      <c r="N56" s="5">
        <f t="shared" ca="1" si="1"/>
        <v>4.8484848484848492E-2</v>
      </c>
      <c r="O56" s="5">
        <f t="shared" ca="1" si="2"/>
        <v>5.7739767227423568</v>
      </c>
      <c r="P56" s="5">
        <f t="shared" ca="1" si="3"/>
        <v>622.04999999999995</v>
      </c>
      <c r="Q56" s="5">
        <f ca="1">P56+((ABS(K56)/MAX(((F56)+(G56)*(L56))*(L56),
            0.000001))^2)/(2*'1D'!$I$5)</f>
        <v>623.74922564703206</v>
      </c>
      <c r="R56" s="5">
        <f ca="1">((ABS(K56)*'1D'!$D$6)/(MAX(((F56)+(G56)*(L56))*(L56),
            0.000001)*MAX(((((F56)+(G56)*(L56))*(L56))/MAX((F56)+2*(L56)*SQRT(1+(G56)^2),
                    0.000001))^(2/3),
            0.000001)))^2</f>
        <v>0.42428516969682079</v>
      </c>
      <c r="S56" s="5">
        <f ca="1">ABS(ABS(K56)/MAX(((F56)+(G56)*(L56))*(L56),
        0.000001))/SQRT('1D'!$I$5*MAX((((F56)+(G56)*(L56))*(L56))/MAX((F56)+2*(G56)*(L56),
            0.000001),
        0.000001))</f>
        <v>8.2443329555086233</v>
      </c>
      <c r="T56" s="5">
        <f ca="1">((F56)*(L56)^2)/2+(G56)*(L56)^3/3+(ABS(K56)^2)/('1D'!$I$5*MAX(((F56)+(G56)*(L56))*(L56),
        0.000001))</f>
        <v>0.5477522070502846</v>
      </c>
      <c r="U56" s="5">
        <f ca="1">IF($A$2=0,
    0,
    IFERROR(Q55-(((R55+R56)/2)*J56)-(IF(O55&gt;O56,
                '1D'!$D$8*((O55^2-O56^2)/(2*'1D'!$I$5)),
                '1D'!$D$9*((O56^2-O55^2)/(2*'1D'!$I$5)))+('1D'!$D$10*(ABS(I56)/90)*(MAX(O55^2,
                        O56^2)/(2*'1D'!$I$5))))-Q56,
        0))</f>
        <v>0.20010308804853594</v>
      </c>
      <c r="V56" s="5">
        <f ca="1">IF($A$2=0,
    1,
    IF(IFERROR(V55,
            0)=0,
        0,
        IFERROR(IF(ROUND(S56,
                    3)=1,
                1,
                IF(AND(ABS(U56)&lt;'1D'!$D$19,
                        S56&gt;1),
                    1,
                    0)),
            0)))</f>
        <v>0</v>
      </c>
      <c r="W56" s="5">
        <f ca="1">MAX(MAX('1D'!$D$16,
        MAX('1D'!$D$16,
            POWER((ABS(K56)^2)/('1D'!$I$5*MAX(F56,
                        0.1)^2),
                1/3))),
    ($L$2)-E56)</f>
        <v>3</v>
      </c>
      <c r="X56" s="5">
        <f t="shared" ca="1" si="4"/>
        <v>9.6000000000000014</v>
      </c>
      <c r="Y56" s="5">
        <f t="shared" ca="1" si="5"/>
        <v>1.0434782608695654</v>
      </c>
      <c r="Z56" s="5">
        <f t="shared" ca="1" si="6"/>
        <v>9.6232945379039286E-2</v>
      </c>
      <c r="AA56" s="5">
        <f t="shared" ca="1" si="7"/>
        <v>625</v>
      </c>
      <c r="AB56" s="5">
        <f ca="1">AA56+((ABS(K56)/MAX(((F56)+(G56)*(W56))*(W56),
            0.000001))^2)/(2*'1D'!$I$5)</f>
        <v>625.00047200712413</v>
      </c>
      <c r="AC56" s="5">
        <f ca="1">((ABS(K56)*'1D'!$D$6)/(MAX(((F56)+(G56)*(W56))*(W56),
            0.000001)*MAX(((((F56)+(G56)*(W56))*(W56))/MAX((F56)+2*(W56)*SQRT(1+(G56)^2),
                    0.000001))^(2/3),
            0.000001)))^2</f>
        <v>1.9687271651744198E-6</v>
      </c>
      <c r="AD56" s="5">
        <f ca="1">ABS(ABS(K56)/MAX(((F56)+(G56)*(W56))*(W56),
        0.000001))/SQRT('1D'!$I$5*MAX((((F56)+(G56)*(W56))*(W56))/MAX((F56)+2*(G56)*(W56),
            0.000001),
        0.000001))</f>
        <v>1.7738980131818818E-2</v>
      </c>
      <c r="AE56" s="5">
        <f ca="1">((F56)*(W56)^2)/2+(G56)*(W56)^3/3+(ABS(K56)^2)/('1D'!$I$5*MAX(((F56)+(G56)*(W56))*(W56),
        0.000001))</f>
        <v>14.409062536784171</v>
      </c>
      <c r="AF56">
        <v>0</v>
      </c>
      <c r="AG56">
        <v>1</v>
      </c>
      <c r="AH56" s="5">
        <f ca="1">IFERROR(IF('1D'!V36="Supercritical",
        MAX('1D'!$D$16,
            IFERROR(L56,
                MAX('1D'!$D$16,
                    POWER((ABS(K56)^2)/('1D'!$I$5*MAX(F56,
                                0.1)^2),
                        1/3)))),
        IF('1D'!V36="Subcritical",
            MAX('1D'!$D$16,
                IFERROR(W56,
                    MAX('1D'!$D$16,
                        POWER((ABS(K56)^2)/('1D'!$I$5*MAX(F56,
                                    0.1)^2),
                            1/3)))),
            IF(IFERROR(T56,
                    -1E+99)&gt;=IFERROR(AE56,
                    -1E+99),
                MAX('1D'!$D$16,
                    IFERROR(L56,
                        MAX('1D'!$D$16,
                            POWER((ABS(K56)^2)/('1D'!$I$5*MAX(F56,
                                        0.1)^2),
                                1/3)))),
                MAX('1D'!$D$16,
                    IFERROR(W56,
                        MAX('1D'!$D$16,
                            POWER((ABS(K56)^2)/('1D'!$I$5*MAX(F56,
                                        0.1)^2),
                                1/3))))))),
    MAX('1D'!$D$16,
        POWER((ABS(K56)^2)/('1D'!$I$5*MAX(F56,
                    0.1)^2),
            1/3)))</f>
        <v>3</v>
      </c>
      <c r="AI56" s="5">
        <f t="shared" ca="1" si="8"/>
        <v>625</v>
      </c>
      <c r="AJ56" s="5">
        <f ca="1">AI56+((ABS(K56)/MAX(((F56)+(G56)*(AH56))*(AH56),
            0.000001))^2)/(2*'1D'!$I$5)</f>
        <v>625.00047200712413</v>
      </c>
      <c r="AM56">
        <v>0</v>
      </c>
      <c r="AN56">
        <v>0</v>
      </c>
      <c r="AO56" s="5">
        <f t="shared" si="9"/>
        <v>0</v>
      </c>
      <c r="AP56" s="5">
        <f t="shared" si="12"/>
        <v>0</v>
      </c>
      <c r="AQ56" s="5">
        <f ca="1">ABS(ABS(K56)/MAX(((F56)+(G56)*(AH56))*(AH56),
        0.000001))/SQRT('1D'!$I$5*MAX((((F56)+(G56)*(AH56))*(AH56))/MAX((F56)+2*(G56)*(AH56),
            0.000001),
        0.000001))</f>
        <v>1.7738980131818818E-2</v>
      </c>
      <c r="AR56" s="5" t="str">
        <f t="shared" ca="1" si="10"/>
        <v>Subcritical</v>
      </c>
      <c r="AS56" s="5">
        <f ca="1">((ABS(K56)*'1D'!$D$6)/(MAX(((F56)+(G56)*(AH56))*(AH56),
            0.000001)*MAX(((((F56)+(G56)*(AH56))*(AH56))/MAX((F56)+2*(AH56)*SQRT(1+(G56)^2),
                    0.000001))^(2/3),
            0.000001)))^2</f>
        <v>1.9687271651744198E-6</v>
      </c>
    </row>
  </sheetData>
  <autoFilter ref="A8:AS56" xr:uid="{00000000-0009-0000-0000-000006000000}"/>
  <dataValidations count="1">
    <dataValidation type="whole" errorTitle="Invalid Reset Flag" error="Enter 0 or 1." promptTitle="Channel Reset" prompt="Use 0 to reset/seed this channel sheet, then 1 to evaluate it." sqref="A2" xr:uid="{00000000-0002-0000-0600-000000000000}">
      <formula1>0</formula1>
      <formula2>1</formula2>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1D</vt:lpstr>
      <vt:lpstr>Sheet1</vt:lpstr>
      <vt:lpstr>UsProject</vt:lpstr>
      <vt:lpstr>waterway</vt:lpstr>
      <vt:lpstr>UsExit</vt:lpstr>
      <vt:lpstr>forebay</vt:lpstr>
      <vt:lpstr>sidechannel</vt:lpstr>
      <vt:lpstr>drain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Sanjeev Bashyal</cp:lastModifiedBy>
  <dcterms:created xsi:type="dcterms:W3CDTF">2026-04-26T16:19:05Z</dcterms:created>
  <dcterms:modified xsi:type="dcterms:W3CDTF">2026-04-26T16:47:26Z</dcterms:modified>
</cp:coreProperties>
</file>